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codeName="ThisWorkbook"/>
  <mc:AlternateContent xmlns:mc="http://schemas.openxmlformats.org/markup-compatibility/2006">
    <mc:Choice Requires="x15">
      <x15ac:absPath xmlns:x15ac="http://schemas.microsoft.com/office/spreadsheetml/2010/11/ac" url="/Users/lisaquinley/Dropbox/Parsons_MS_Data-Visualization/Spring-2025/PGDV-5210_Major-Studio-2/Week-6/"/>
    </mc:Choice>
  </mc:AlternateContent>
  <xr:revisionPtr revIDLastSave="0" documentId="13_ncr:1_{2749C00A-5A16-454B-975A-EC9EBACACE8A}" xr6:coauthVersionLast="47" xr6:coauthVersionMax="47" xr10:uidLastSave="{00000000-0000-0000-0000-000000000000}"/>
  <bookViews>
    <workbookView xWindow="0" yWindow="880" windowWidth="38500" windowHeight="25220" tabRatio="894" activeTab="1" xr2:uid="{00000000-000D-0000-FFFF-FFFF00000000}"/>
  </bookViews>
  <sheets>
    <sheet name="About" sheetId="73" r:id="rId1"/>
    <sheet name="INFORM Risk 2025 (a-z)" sheetId="85" r:id="rId2"/>
    <sheet name="Hazard &amp; Exposure" sheetId="75" r:id="rId3"/>
    <sheet name="Vulnerability" sheetId="3" r:id="rId4"/>
    <sheet name="Lack of Coping Capacity" sheetId="4" r:id="rId5"/>
    <sheet name="Indicator Data" sheetId="74" r:id="rId6"/>
    <sheet name="Population Data" sheetId="86" r:id="rId7"/>
    <sheet name="Indicator Date" sheetId="78" r:id="rId8"/>
    <sheet name="Indicator Date hidden" sheetId="81" state="hidden" r:id="rId9"/>
    <sheet name="Indicator Date hidden2" sheetId="82" state="hidden" r:id="rId10"/>
    <sheet name="Indicator Source" sheetId="80" r:id="rId11"/>
    <sheet name="Indicator Data imputation" sheetId="79" r:id="rId12"/>
    <sheet name="Imputed and missing data hidden" sheetId="83" state="hidden" r:id="rId13"/>
    <sheet name="Lack of Reliability Index" sheetId="84" r:id="rId14"/>
    <sheet name="Indicator Metadata" sheetId="76" r:id="rId15"/>
    <sheet name="Regions" sheetId="77" r:id="rId16"/>
  </sheets>
  <externalReferences>
    <externalReference r:id="rId17"/>
  </externalReferences>
  <definedNames>
    <definedName name="_2012.06.11___GFM_Indicator_List" localSheetId="14">'Indicator Metadata'!$F$46:$N$84</definedName>
    <definedName name="_xlnm._FilterDatabase" localSheetId="2" hidden="1">'Hazard &amp; Exposure'!$A$2:$CZ$4</definedName>
    <definedName name="_xlnm._FilterDatabase" localSheetId="1" hidden="1">'INFORM Risk 2025 (a-z)'!$A$3:$AP$194</definedName>
    <definedName name="_xlnm._FilterDatabase" localSheetId="13" hidden="1">'Lack of Reliability Index'!$A$1:$H$1</definedName>
    <definedName name="_xlnm._FilterDatabase" localSheetId="15" hidden="1">Regions!$A$2:$H$193</definedName>
    <definedName name="_xlnm._FilterDatabase" localSheetId="3" hidden="1">Vulnerability!$A$2:$AM$196</definedName>
    <definedName name="_Key1" localSheetId="2" hidden="1">#REF!</definedName>
    <definedName name="_Key1" localSheetId="11" hidden="1">#REF!</definedName>
    <definedName name="_Key1" localSheetId="7" hidden="1">#REF!</definedName>
    <definedName name="_Key1" localSheetId="8" hidden="1">#REF!</definedName>
    <definedName name="_Key1" localSheetId="10" hidden="1">#REF!</definedName>
    <definedName name="_Key1" localSheetId="6" hidden="1">#REF!</definedName>
    <definedName name="_Key1" hidden="1">#REF!</definedName>
    <definedName name="_Order1" hidden="1">255</definedName>
    <definedName name="_Sort" localSheetId="2" hidden="1">#REF!</definedName>
    <definedName name="_Sort" localSheetId="11" hidden="1">#REF!</definedName>
    <definedName name="_Sort" localSheetId="7" hidden="1">#REF!</definedName>
    <definedName name="_Sort" localSheetId="8" hidden="1">#REF!</definedName>
    <definedName name="_Sort" localSheetId="10" hidden="1">#REF!</definedName>
    <definedName name="_Sort" localSheetId="6" hidden="1">#REF!</definedName>
    <definedName name="_Sort" hidden="1">#REF!</definedName>
    <definedName name="aa" localSheetId="8" hidden="1">#REF!</definedName>
    <definedName name="aa" hidden="1">#REF!</definedName>
    <definedName name="_xlnm.Print_Area" localSheetId="12">'Imputed and missing data hidden'!$A$1:$BV$194</definedName>
    <definedName name="_xlnm.Print_Titles" localSheetId="12">'Imputed and missing data hidden'!$1:$1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3" i="78" l="1"/>
  <c r="AA6" i="78"/>
  <c r="AA7" i="78"/>
  <c r="AA10" i="78"/>
  <c r="AA16" i="78"/>
  <c r="AA20" i="78"/>
  <c r="AA21" i="78"/>
  <c r="AA22" i="78"/>
  <c r="AA23" i="78"/>
  <c r="AA29" i="78"/>
  <c r="AA30" i="78"/>
  <c r="AA32" i="78"/>
  <c r="AA33" i="78"/>
  <c r="AA35" i="78"/>
  <c r="AA36" i="78"/>
  <c r="AA38" i="78"/>
  <c r="AA39" i="78"/>
  <c r="AA41" i="78"/>
  <c r="AA42" i="78"/>
  <c r="AA43" i="78"/>
  <c r="AA44" i="78"/>
  <c r="AA46" i="78"/>
  <c r="AA52" i="78"/>
  <c r="AA53" i="78"/>
  <c r="AA54" i="78"/>
  <c r="AA55" i="78"/>
  <c r="AA59" i="78"/>
  <c r="AA60" i="78"/>
  <c r="AA61" i="78"/>
  <c r="AA65" i="78"/>
  <c r="AA66" i="78"/>
  <c r="AA68" i="78"/>
  <c r="AA71" i="78"/>
  <c r="AA72" i="78"/>
  <c r="AA73" i="78"/>
  <c r="AA74" i="78"/>
  <c r="AA75" i="78"/>
  <c r="AA76" i="78"/>
  <c r="AA79" i="78"/>
  <c r="AA80" i="78"/>
  <c r="AA82" i="78"/>
  <c r="AA89" i="78"/>
  <c r="AA90" i="78"/>
  <c r="AA91" i="78"/>
  <c r="AA95" i="78"/>
  <c r="AA96" i="78"/>
  <c r="AA99" i="78"/>
  <c r="AA100" i="78"/>
  <c r="AA105" i="78"/>
  <c r="AA106" i="78"/>
  <c r="AA108" i="78"/>
  <c r="AA109" i="78"/>
  <c r="AA111" i="78"/>
  <c r="AA112" i="78"/>
  <c r="AA114" i="78"/>
  <c r="AA117" i="78"/>
  <c r="AA118" i="78"/>
  <c r="AA121" i="78"/>
  <c r="AA122" i="78"/>
  <c r="AA124" i="78"/>
  <c r="AA128" i="78"/>
  <c r="AA129" i="78"/>
  <c r="AA130" i="78"/>
  <c r="AA132" i="78"/>
  <c r="AA133" i="78"/>
  <c r="AA135" i="78"/>
  <c r="AA137" i="78"/>
  <c r="AA138" i="78"/>
  <c r="AA140" i="78"/>
  <c r="AA146" i="78"/>
  <c r="AA150" i="78"/>
  <c r="AA151" i="78"/>
  <c r="AA153" i="78"/>
  <c r="AA156" i="78"/>
  <c r="AA160" i="78"/>
  <c r="AA161" i="78"/>
  <c r="AA162" i="78"/>
  <c r="AA163" i="78"/>
  <c r="AA165" i="78"/>
  <c r="AA166" i="78"/>
  <c r="AA167" i="78"/>
  <c r="AA170" i="78"/>
  <c r="AA171" i="78"/>
  <c r="AA172" i="78"/>
  <c r="AA173" i="78"/>
  <c r="AA174" i="78"/>
  <c r="AA175" i="78"/>
  <c r="AA176" i="78"/>
  <c r="AA178" i="78"/>
  <c r="AA180" i="78"/>
  <c r="AA181" i="78"/>
  <c r="AA182" i="78"/>
  <c r="AA188" i="78"/>
  <c r="AA189" i="78"/>
  <c r="AA191" i="78"/>
  <c r="AA192" i="78"/>
  <c r="AA193" i="78"/>
  <c r="AA194" i="78"/>
  <c r="AA4" i="78"/>
  <c r="Y58" i="78"/>
  <c r="Y5" i="78"/>
  <c r="Y6" i="78"/>
  <c r="Y7" i="78"/>
  <c r="Y9" i="78"/>
  <c r="Y10" i="78"/>
  <c r="Y11" i="78"/>
  <c r="Y12" i="78"/>
  <c r="Y13" i="78"/>
  <c r="Y14" i="78"/>
  <c r="Y16" i="78"/>
  <c r="Y17" i="78"/>
  <c r="Y18" i="78"/>
  <c r="Y19" i="78"/>
  <c r="Y20" i="78"/>
  <c r="Y21" i="78"/>
  <c r="Y22" i="78"/>
  <c r="Y23" i="78"/>
  <c r="Y24" i="78"/>
  <c r="Y25" i="78"/>
  <c r="Y26" i="78"/>
  <c r="Y28" i="78"/>
  <c r="Y29" i="78"/>
  <c r="Y30" i="78"/>
  <c r="Y32" i="78"/>
  <c r="Y33" i="78"/>
  <c r="Y34" i="78"/>
  <c r="Y35" i="78"/>
  <c r="Y36" i="78"/>
  <c r="Y37" i="78"/>
  <c r="Y39" i="78"/>
  <c r="Y40" i="78"/>
  <c r="Y41" i="78"/>
  <c r="Y42" i="78"/>
  <c r="Y43" i="78"/>
  <c r="Y44" i="78"/>
  <c r="Y45" i="78"/>
  <c r="Y46" i="78"/>
  <c r="Y47" i="78"/>
  <c r="Y48" i="78"/>
  <c r="Y50" i="78"/>
  <c r="Y52" i="78"/>
  <c r="Y53" i="78"/>
  <c r="Y54" i="78"/>
  <c r="Y55" i="78"/>
  <c r="Y59" i="78"/>
  <c r="Y60" i="78"/>
  <c r="Y61" i="78"/>
  <c r="Y62" i="78"/>
  <c r="Y63" i="78"/>
  <c r="Y64" i="78"/>
  <c r="Y65" i="78"/>
  <c r="Y66" i="78"/>
  <c r="Y67" i="78"/>
  <c r="Y68" i="78"/>
  <c r="Y69" i="78"/>
  <c r="Y71" i="78"/>
  <c r="Y72" i="78"/>
  <c r="Y73" i="78"/>
  <c r="Y74" i="78"/>
  <c r="Y75" i="78"/>
  <c r="Y76" i="78"/>
  <c r="Y77" i="78"/>
  <c r="Y79" i="78"/>
  <c r="Y80" i="78"/>
  <c r="Y81" i="78"/>
  <c r="Y82" i="78"/>
  <c r="Y83" i="78"/>
  <c r="Y84" i="78"/>
  <c r="Y85" i="78"/>
  <c r="Y86" i="78"/>
  <c r="Y87" i="78"/>
  <c r="Y88" i="78"/>
  <c r="Y89" i="78"/>
  <c r="Y90" i="78"/>
  <c r="Y91" i="78"/>
  <c r="Y92" i="78"/>
  <c r="Y93" i="78"/>
  <c r="Y95" i="78"/>
  <c r="Y96" i="78"/>
  <c r="Y97" i="78"/>
  <c r="Y99" i="78"/>
  <c r="Y100" i="78"/>
  <c r="Y102" i="78"/>
  <c r="Y103" i="78"/>
  <c r="Y104" i="78"/>
  <c r="Y105" i="78"/>
  <c r="Y106" i="78"/>
  <c r="Y108" i="78"/>
  <c r="Y109" i="78"/>
  <c r="Y110" i="78"/>
  <c r="Y112" i="78"/>
  <c r="Y113" i="78"/>
  <c r="Y114" i="78"/>
  <c r="Y116" i="78"/>
  <c r="Y117" i="78"/>
  <c r="Y118" i="78"/>
  <c r="Y119" i="78"/>
  <c r="Y120" i="78"/>
  <c r="Y121" i="78"/>
  <c r="Y122" i="78"/>
  <c r="Y124" i="78"/>
  <c r="Y125" i="78"/>
  <c r="Y126" i="78"/>
  <c r="Y127" i="78"/>
  <c r="Y128" i="78"/>
  <c r="Y129" i="78"/>
  <c r="Y130" i="78"/>
  <c r="Y131" i="78"/>
  <c r="Y133" i="78"/>
  <c r="Y135" i="78"/>
  <c r="Y136" i="78"/>
  <c r="Y138" i="78"/>
  <c r="Y139" i="78"/>
  <c r="Y140" i="78"/>
  <c r="Y141" i="78"/>
  <c r="Y142" i="78"/>
  <c r="Y143" i="78"/>
  <c r="Y144" i="78"/>
  <c r="Y145" i="78"/>
  <c r="Y146" i="78"/>
  <c r="Y148" i="78"/>
  <c r="Y150" i="78"/>
  <c r="Y151" i="78"/>
  <c r="Y153" i="78"/>
  <c r="Y154" i="78"/>
  <c r="Y156" i="78"/>
  <c r="Y157" i="78"/>
  <c r="Y158" i="78"/>
  <c r="Y159" i="78"/>
  <c r="Y161" i="78"/>
  <c r="Y162" i="78"/>
  <c r="Y163" i="78"/>
  <c r="Y164" i="78"/>
  <c r="Y166" i="78"/>
  <c r="Y167" i="78"/>
  <c r="Y170" i="78"/>
  <c r="Y171" i="78"/>
  <c r="Y172" i="78"/>
  <c r="Y173" i="78"/>
  <c r="Y174" i="78"/>
  <c r="Y175" i="78"/>
  <c r="Y176" i="78"/>
  <c r="Y177" i="78"/>
  <c r="Y178" i="78"/>
  <c r="Y179" i="78"/>
  <c r="Y180" i="78"/>
  <c r="Y181" i="78"/>
  <c r="Y182" i="78"/>
  <c r="Y183" i="78"/>
  <c r="Y185" i="78"/>
  <c r="Y186" i="78"/>
  <c r="Y187" i="78"/>
  <c r="Y188" i="78"/>
  <c r="Y189" i="78"/>
  <c r="Y191" i="78"/>
  <c r="Y192" i="78"/>
  <c r="Y193" i="78"/>
  <c r="Y194" i="78"/>
  <c r="Y4" i="78"/>
  <c r="CQ10" i="75"/>
  <c r="CY7" i="75"/>
  <c r="CY8" i="75"/>
  <c r="CY9" i="75"/>
  <c r="CY10" i="75"/>
  <c r="CY11" i="75"/>
  <c r="CY12" i="75"/>
  <c r="CY13" i="75"/>
  <c r="CY14" i="75"/>
  <c r="CY15" i="75"/>
  <c r="CY16" i="75"/>
  <c r="CY17" i="75"/>
  <c r="CY18" i="75"/>
  <c r="CY19" i="75"/>
  <c r="CY20" i="75"/>
  <c r="CY21" i="75"/>
  <c r="CY22" i="75"/>
  <c r="CY23" i="75"/>
  <c r="CY24" i="75"/>
  <c r="CY25" i="75"/>
  <c r="CY26" i="75"/>
  <c r="CY27" i="75"/>
  <c r="CY28" i="75"/>
  <c r="CY29" i="75"/>
  <c r="CY30" i="75"/>
  <c r="CY31" i="75"/>
  <c r="CY32" i="75"/>
  <c r="CY33" i="75"/>
  <c r="CY34" i="75"/>
  <c r="CY35" i="75"/>
  <c r="CY36" i="75"/>
  <c r="CY37" i="75"/>
  <c r="CY38" i="75"/>
  <c r="CY39" i="75"/>
  <c r="CY40" i="75"/>
  <c r="CY41" i="75"/>
  <c r="CY42" i="75"/>
  <c r="CY43" i="75"/>
  <c r="CY44" i="75"/>
  <c r="CY45" i="75"/>
  <c r="CY46" i="75"/>
  <c r="CY47" i="75"/>
  <c r="CY48" i="75"/>
  <c r="CY49" i="75"/>
  <c r="CY50" i="75"/>
  <c r="CY51" i="75"/>
  <c r="CY52" i="75"/>
  <c r="CY53" i="75"/>
  <c r="CY54" i="75"/>
  <c r="CY55" i="75"/>
  <c r="CY56" i="75"/>
  <c r="CY57" i="75"/>
  <c r="CY58" i="75"/>
  <c r="CY59" i="75"/>
  <c r="CY60" i="75"/>
  <c r="CY61" i="75"/>
  <c r="CY62" i="75"/>
  <c r="CY63" i="75"/>
  <c r="CY64" i="75"/>
  <c r="CY65" i="75"/>
  <c r="CY66" i="75"/>
  <c r="CY67" i="75"/>
  <c r="CY68" i="75"/>
  <c r="CY69" i="75"/>
  <c r="CY70" i="75"/>
  <c r="CY71" i="75"/>
  <c r="CY72" i="75"/>
  <c r="CY73" i="75"/>
  <c r="CY74" i="75"/>
  <c r="CY75" i="75"/>
  <c r="CY76" i="75"/>
  <c r="CY77" i="75"/>
  <c r="CY78" i="75"/>
  <c r="CY79" i="75"/>
  <c r="CY80" i="75"/>
  <c r="CY81" i="75"/>
  <c r="CY82" i="75"/>
  <c r="CY83" i="75"/>
  <c r="CY84" i="75"/>
  <c r="CY85" i="75"/>
  <c r="CY86" i="75"/>
  <c r="CY87" i="75"/>
  <c r="CY88" i="75"/>
  <c r="CY89" i="75"/>
  <c r="CY90" i="75"/>
  <c r="CY91" i="75"/>
  <c r="CY92" i="75"/>
  <c r="CY93" i="75"/>
  <c r="CY94" i="75"/>
  <c r="CY95" i="75"/>
  <c r="CY96" i="75"/>
  <c r="CY97" i="75"/>
  <c r="CY98" i="75"/>
  <c r="CY99" i="75"/>
  <c r="CY100" i="75"/>
  <c r="CY101" i="75"/>
  <c r="CY102" i="75"/>
  <c r="CY103" i="75"/>
  <c r="CY104" i="75"/>
  <c r="CY105" i="75"/>
  <c r="CY106" i="75"/>
  <c r="CY107" i="75"/>
  <c r="CY108" i="75"/>
  <c r="CY109" i="75"/>
  <c r="CY110" i="75"/>
  <c r="CY111" i="75"/>
  <c r="CY112" i="75"/>
  <c r="CY113" i="75"/>
  <c r="CY114" i="75"/>
  <c r="CY115" i="75"/>
  <c r="CY116" i="75"/>
  <c r="CY117" i="75"/>
  <c r="CY118" i="75"/>
  <c r="CY119" i="75"/>
  <c r="CY120" i="75"/>
  <c r="CY121" i="75"/>
  <c r="CY122" i="75"/>
  <c r="CY123" i="75"/>
  <c r="CY124" i="75"/>
  <c r="CY125" i="75"/>
  <c r="CY126" i="75"/>
  <c r="CY127" i="75"/>
  <c r="CY128" i="75"/>
  <c r="CY129" i="75"/>
  <c r="CY130" i="75"/>
  <c r="CY131" i="75"/>
  <c r="CY132" i="75"/>
  <c r="CY133" i="75"/>
  <c r="CY134" i="75"/>
  <c r="CY135" i="75"/>
  <c r="CY136" i="75"/>
  <c r="CY137" i="75"/>
  <c r="CY138" i="75"/>
  <c r="CY139" i="75"/>
  <c r="CY140" i="75"/>
  <c r="CY141" i="75"/>
  <c r="CY142" i="75"/>
  <c r="CY143" i="75"/>
  <c r="CY144" i="75"/>
  <c r="CY145" i="75"/>
  <c r="CY146" i="75"/>
  <c r="CY147" i="75"/>
  <c r="CY148" i="75"/>
  <c r="CY149" i="75"/>
  <c r="CY150" i="75"/>
  <c r="CY151" i="75"/>
  <c r="CY152" i="75"/>
  <c r="CY153" i="75"/>
  <c r="CY154" i="75"/>
  <c r="CY155" i="75"/>
  <c r="CY156" i="75"/>
  <c r="CY157" i="75"/>
  <c r="CY158" i="75"/>
  <c r="CY159" i="75"/>
  <c r="CY160" i="75"/>
  <c r="CY161" i="75"/>
  <c r="CY162" i="75"/>
  <c r="CY163" i="75"/>
  <c r="CY164" i="75"/>
  <c r="CY165" i="75"/>
  <c r="CY166" i="75"/>
  <c r="CY167" i="75"/>
  <c r="CY168" i="75"/>
  <c r="CY169" i="75"/>
  <c r="CY170" i="75"/>
  <c r="CY171" i="75"/>
  <c r="CY172" i="75"/>
  <c r="CY173" i="75"/>
  <c r="CY174" i="75"/>
  <c r="CY175" i="75"/>
  <c r="CY176" i="75"/>
  <c r="CY177" i="75"/>
  <c r="CY178" i="75"/>
  <c r="CY179" i="75"/>
  <c r="CY180" i="75"/>
  <c r="CY181" i="75"/>
  <c r="CY182" i="75"/>
  <c r="CY183" i="75"/>
  <c r="CY184" i="75"/>
  <c r="CY185" i="75"/>
  <c r="CY186" i="75"/>
  <c r="CY187" i="75"/>
  <c r="CY188" i="75"/>
  <c r="CY189" i="75"/>
  <c r="CY190" i="75"/>
  <c r="CY191" i="75"/>
  <c r="CY192" i="75"/>
  <c r="CY193" i="75"/>
  <c r="CY194" i="75"/>
  <c r="CY195" i="75"/>
  <c r="CY196" i="75"/>
  <c r="CY6" i="75"/>
  <c r="BB36" i="81" l="1"/>
  <c r="BB34" i="81"/>
  <c r="BB31" i="81"/>
  <c r="BB30" i="81"/>
  <c r="BB28" i="81"/>
  <c r="BB26" i="81"/>
  <c r="BB25" i="81"/>
  <c r="BB23" i="81"/>
  <c r="BB19" i="81"/>
  <c r="BB17" i="81"/>
  <c r="BB16" i="81"/>
  <c r="BB15" i="81"/>
  <c r="BB13" i="81"/>
  <c r="BB12" i="81"/>
  <c r="BB9" i="81"/>
  <c r="BA33" i="81"/>
  <c r="BA31" i="81"/>
  <c r="BA29" i="81"/>
  <c r="BA27" i="81"/>
  <c r="BA25" i="81"/>
  <c r="BA19" i="81"/>
  <c r="BA17" i="81"/>
  <c r="BA13" i="81"/>
  <c r="BA11" i="81"/>
  <c r="BA9" i="81"/>
  <c r="BA7" i="81"/>
  <c r="BA6" i="81"/>
  <c r="BA15" i="81"/>
  <c r="BB21" i="81"/>
  <c r="BB24" i="81"/>
  <c r="BA22" i="81"/>
  <c r="BA40" i="81"/>
  <c r="BB33" i="81"/>
  <c r="BB41" i="81"/>
  <c r="BB44" i="81"/>
  <c r="BB50" i="81"/>
  <c r="BA53" i="81"/>
  <c r="BB58" i="81"/>
  <c r="BB66" i="81"/>
  <c r="BA69" i="81"/>
  <c r="BB74" i="81"/>
  <c r="BB48" i="81"/>
  <c r="BB55" i="81"/>
  <c r="BB63" i="81"/>
  <c r="BA44" i="81"/>
  <c r="BB76" i="81"/>
  <c r="BB80" i="81"/>
  <c r="BA83" i="81"/>
  <c r="BB88" i="81"/>
  <c r="BA91" i="81"/>
  <c r="BA75" i="81"/>
  <c r="BB49" i="81"/>
  <c r="BA95" i="81"/>
  <c r="BA102" i="81"/>
  <c r="BB107" i="81"/>
  <c r="BA110" i="81"/>
  <c r="BB115" i="81"/>
  <c r="BA118" i="81"/>
  <c r="BB123" i="81"/>
  <c r="BA126" i="81"/>
  <c r="BB131" i="81"/>
  <c r="BA134" i="81"/>
  <c r="BB139" i="81"/>
  <c r="BA142" i="81"/>
  <c r="BB147" i="81"/>
  <c r="BA150" i="81"/>
  <c r="BB86" i="81"/>
  <c r="BB95" i="81"/>
  <c r="BA59" i="81"/>
  <c r="BB79" i="81"/>
  <c r="BA81" i="81"/>
  <c r="BB194" i="81"/>
  <c r="BA189" i="81"/>
  <c r="BB186" i="81"/>
  <c r="BB148" i="81"/>
  <c r="BB179" i="81"/>
  <c r="BA174" i="81"/>
  <c r="BB171" i="81"/>
  <c r="BA166" i="81"/>
  <c r="BA158" i="81"/>
  <c r="BA148" i="81"/>
  <c r="BB134" i="81"/>
  <c r="BB133" i="81"/>
  <c r="BB126" i="81"/>
  <c r="BB125" i="81"/>
  <c r="BB121" i="81"/>
  <c r="BB117" i="81"/>
  <c r="BB113" i="81"/>
  <c r="BB110" i="81"/>
  <c r="BB109" i="81"/>
  <c r="BA108" i="81"/>
  <c r="BB106" i="81"/>
  <c r="BB102" i="81"/>
  <c r="BB101" i="81"/>
  <c r="BB98" i="81"/>
  <c r="BB189" i="81"/>
  <c r="BB152" i="81"/>
  <c r="BB181" i="81"/>
  <c r="BB178" i="81"/>
  <c r="BB145" i="81"/>
  <c r="BB144" i="81"/>
  <c r="BB143" i="81"/>
  <c r="BA139" i="81"/>
  <c r="BA128" i="81"/>
  <c r="BB124" i="81"/>
  <c r="BB193" i="81"/>
  <c r="BB192" i="81"/>
  <c r="BA188" i="81"/>
  <c r="BA178" i="81"/>
  <c r="BB173" i="81"/>
  <c r="BB172" i="81"/>
  <c r="BB164" i="81"/>
  <c r="BB162" i="81"/>
  <c r="BB161" i="81"/>
  <c r="BA152" i="81"/>
  <c r="BA145" i="81"/>
  <c r="BA144" i="81"/>
  <c r="BA143" i="81"/>
  <c r="BA138" i="81"/>
  <c r="BA115" i="81"/>
  <c r="BB190" i="81"/>
  <c r="BB185" i="81"/>
  <c r="BA173" i="81"/>
  <c r="BA172" i="81"/>
  <c r="BA171" i="81"/>
  <c r="BB169" i="81"/>
  <c r="BB168" i="81"/>
  <c r="BB167" i="81"/>
  <c r="BB160" i="81"/>
  <c r="BB158" i="81"/>
  <c r="BB108" i="81"/>
  <c r="BA8" i="81"/>
  <c r="BB11" i="81"/>
  <c r="BB8" i="81"/>
  <c r="BA18" i="81"/>
  <c r="BA20" i="81"/>
  <c r="BA21" i="81"/>
  <c r="BA24" i="81"/>
  <c r="BB38" i="81"/>
  <c r="BA39" i="81"/>
  <c r="BA41" i="81"/>
  <c r="BA42" i="81"/>
  <c r="BA28" i="81"/>
  <c r="BA26" i="81"/>
  <c r="BA47" i="81"/>
  <c r="BA48" i="81"/>
  <c r="BA49" i="81"/>
  <c r="BA45" i="81"/>
  <c r="BB47" i="81"/>
  <c r="BB54" i="81"/>
  <c r="BB56" i="81"/>
  <c r="BB57" i="81"/>
  <c r="BB32" i="81"/>
  <c r="BA34" i="81"/>
  <c r="BA35" i="81"/>
  <c r="BA36" i="81"/>
  <c r="BA37" i="81"/>
  <c r="BB45" i="81"/>
  <c r="BB22" i="81"/>
  <c r="BB35" i="81"/>
  <c r="BB37" i="81"/>
  <c r="BA54" i="81"/>
  <c r="BA56" i="81"/>
  <c r="BA57" i="81"/>
  <c r="BA62" i="81"/>
  <c r="BA66" i="81"/>
  <c r="BB62" i="81"/>
  <c r="BB64" i="81"/>
  <c r="BB65" i="81"/>
  <c r="BB68" i="81"/>
  <c r="BB69" i="81"/>
  <c r="BA70" i="81"/>
  <c r="BA72" i="81"/>
  <c r="BA73" i="81"/>
  <c r="BA74" i="81"/>
  <c r="BA79" i="81"/>
  <c r="BA80" i="81"/>
  <c r="BA86" i="81"/>
  <c r="BA87" i="81"/>
  <c r="BA88" i="81"/>
  <c r="BA89" i="81"/>
  <c r="BA58" i="81"/>
  <c r="BA60" i="81"/>
  <c r="BA61" i="81"/>
  <c r="BB70" i="81"/>
  <c r="BA71" i="81"/>
  <c r="BB72" i="81"/>
  <c r="BB73" i="81"/>
  <c r="BA76" i="81"/>
  <c r="BA77" i="81"/>
  <c r="BB81" i="81"/>
  <c r="BA82" i="81"/>
  <c r="BA92" i="81"/>
  <c r="BB71" i="81"/>
  <c r="BB82" i="81"/>
  <c r="BA85" i="81"/>
  <c r="BB91" i="81"/>
  <c r="BB92" i="81"/>
  <c r="BB93" i="81"/>
  <c r="BA94" i="81"/>
  <c r="BA96" i="81"/>
  <c r="BA103" i="81"/>
  <c r="BA104" i="81"/>
  <c r="BA105" i="81"/>
  <c r="BA106" i="81"/>
  <c r="BB52" i="81"/>
  <c r="BB103" i="81"/>
  <c r="BB104" i="81"/>
  <c r="BB105" i="81"/>
  <c r="BA107" i="81"/>
  <c r="BB127" i="81"/>
  <c r="BB128" i="81"/>
  <c r="BA129" i="81"/>
  <c r="BA131" i="81"/>
  <c r="BA132" i="81"/>
  <c r="BB135" i="81"/>
  <c r="BA78" i="81"/>
  <c r="BA111" i="81"/>
  <c r="BA112" i="81"/>
  <c r="BA113" i="81"/>
  <c r="BA120" i="81"/>
  <c r="BA121" i="81"/>
  <c r="BB129" i="81"/>
  <c r="BB130" i="81"/>
  <c r="BB132" i="81"/>
  <c r="BA133" i="81"/>
  <c r="BB51" i="81"/>
  <c r="BB53" i="81"/>
  <c r="BB83" i="81"/>
  <c r="BB85" i="81"/>
  <c r="BB94" i="81"/>
  <c r="BB96" i="81"/>
  <c r="BA97" i="81"/>
  <c r="BA98" i="81"/>
  <c r="BA99" i="81"/>
  <c r="BA100" i="81"/>
  <c r="BA109" i="81"/>
  <c r="BB111" i="81"/>
  <c r="BB112" i="81"/>
  <c r="BA114" i="81"/>
  <c r="BB118" i="81"/>
  <c r="BB119" i="81"/>
  <c r="BB120" i="81"/>
  <c r="BA122" i="81"/>
  <c r="BA123" i="81"/>
  <c r="BA124" i="81"/>
  <c r="BA125" i="81"/>
  <c r="BA4" i="81"/>
  <c r="BA190" i="81"/>
  <c r="BA185" i="81"/>
  <c r="BB184" i="81"/>
  <c r="BB183" i="81"/>
  <c r="BB182" i="81"/>
  <c r="BA177" i="81"/>
  <c r="BA176" i="81"/>
  <c r="BA175" i="81"/>
  <c r="BB174" i="81"/>
  <c r="BA170" i="81"/>
  <c r="BA169" i="81"/>
  <c r="BA168" i="81"/>
  <c r="BA167" i="81"/>
  <c r="BB166" i="81"/>
  <c r="BA160" i="81"/>
  <c r="BA159" i="81"/>
  <c r="BB157" i="81"/>
  <c r="BB156" i="81"/>
  <c r="BB155" i="81"/>
  <c r="BB154" i="81"/>
  <c r="BA149" i="81"/>
  <c r="BA147" i="81"/>
  <c r="BB146" i="81"/>
  <c r="BB141" i="81"/>
  <c r="BB140" i="81"/>
  <c r="BA135" i="81"/>
  <c r="BB5" i="81"/>
  <c r="BB6" i="81"/>
  <c r="BB7" i="81"/>
  <c r="BB10" i="81"/>
  <c r="BB14" i="81"/>
  <c r="BB18" i="81"/>
  <c r="BB20" i="81"/>
  <c r="BB27" i="81"/>
  <c r="BB29" i="81"/>
  <c r="BB39" i="81"/>
  <c r="BB40" i="81"/>
  <c r="BB42" i="81"/>
  <c r="BB43" i="81"/>
  <c r="BB46" i="81"/>
  <c r="BB59" i="81"/>
  <c r="BB60" i="81"/>
  <c r="BB61" i="81"/>
  <c r="BB67" i="81"/>
  <c r="BB75" i="81"/>
  <c r="BB77" i="81"/>
  <c r="BB78" i="81"/>
  <c r="BB84" i="81"/>
  <c r="BB87" i="81"/>
  <c r="BB89" i="81"/>
  <c r="BB90" i="81"/>
  <c r="BB97" i="81"/>
  <c r="BB99" i="81"/>
  <c r="BB100" i="81"/>
  <c r="BB114" i="81"/>
  <c r="BB116" i="81"/>
  <c r="BB122" i="81"/>
  <c r="BB136" i="81"/>
  <c r="BB137" i="81"/>
  <c r="BB138" i="81"/>
  <c r="BB142" i="81"/>
  <c r="BB149" i="81"/>
  <c r="BB150" i="81"/>
  <c r="BB151" i="81"/>
  <c r="BB153" i="81"/>
  <c r="BB159" i="81"/>
  <c r="BB163" i="81"/>
  <c r="BB165" i="81"/>
  <c r="BB170" i="81"/>
  <c r="BB175" i="81"/>
  <c r="BB176" i="81"/>
  <c r="BB177" i="81"/>
  <c r="BB180" i="81"/>
  <c r="BB187" i="81"/>
  <c r="BB188" i="81"/>
  <c r="BB191" i="81"/>
  <c r="BB4" i="81"/>
  <c r="BA5" i="81"/>
  <c r="BA10" i="81"/>
  <c r="BA12" i="81"/>
  <c r="BA14" i="81"/>
  <c r="BA16" i="81"/>
  <c r="BA23" i="81"/>
  <c r="BA30" i="81"/>
  <c r="BA32" i="81"/>
  <c r="BA38" i="81"/>
  <c r="BA43" i="81"/>
  <c r="BA46" i="81"/>
  <c r="BA50" i="81"/>
  <c r="BA51" i="81"/>
  <c r="BA52" i="81"/>
  <c r="BA55" i="81"/>
  <c r="BA63" i="81"/>
  <c r="BA64" i="81"/>
  <c r="BA65" i="81"/>
  <c r="BA67" i="81"/>
  <c r="BA68" i="81"/>
  <c r="BA84" i="81"/>
  <c r="BA90" i="81"/>
  <c r="BA93" i="81"/>
  <c r="BA101" i="81"/>
  <c r="BA116" i="81"/>
  <c r="BA117" i="81"/>
  <c r="BA119" i="81"/>
  <c r="BA127" i="81"/>
  <c r="BA130" i="81"/>
  <c r="BA136" i="81"/>
  <c r="BA137" i="81"/>
  <c r="BA140" i="81"/>
  <c r="BA141" i="81"/>
  <c r="BA146" i="81"/>
  <c r="BA151" i="81"/>
  <c r="BA153" i="81"/>
  <c r="BA154" i="81"/>
  <c r="BA155" i="81"/>
  <c r="BA156" i="81"/>
  <c r="BA157" i="81"/>
  <c r="BA161" i="81"/>
  <c r="BA162" i="81"/>
  <c r="BA163" i="81"/>
  <c r="BA164" i="81"/>
  <c r="BA165" i="81"/>
  <c r="BA179" i="81"/>
  <c r="BA180" i="81"/>
  <c r="BA181" i="81"/>
  <c r="BA182" i="81"/>
  <c r="BA183" i="81"/>
  <c r="BA184" i="81"/>
  <c r="BA186" i="81"/>
  <c r="BA187" i="81"/>
  <c r="BA191" i="81"/>
  <c r="BA192" i="81"/>
  <c r="BA193" i="81"/>
  <c r="BA194" i="81"/>
  <c r="BV3" i="78" l="1"/>
  <c r="BV3" i="81" s="1"/>
  <c r="BU3" i="78"/>
  <c r="BT3" i="78"/>
  <c r="BS3" i="78"/>
  <c r="BR3" i="78"/>
  <c r="BQ3" i="78"/>
  <c r="BP3" i="78"/>
  <c r="BO3" i="78"/>
  <c r="BN3" i="78"/>
  <c r="BM3" i="78"/>
  <c r="BL3" i="78"/>
  <c r="BK3" i="78"/>
  <c r="BJ3" i="78"/>
  <c r="BI3" i="78"/>
  <c r="BH3" i="78"/>
  <c r="BG3" i="78"/>
  <c r="BF3" i="78"/>
  <c r="BE3" i="78"/>
  <c r="BD3" i="78"/>
  <c r="BB3" i="78"/>
  <c r="BB3" i="81" s="1"/>
  <c r="BA3" i="78"/>
  <c r="AZ3" i="78"/>
  <c r="AY3" i="78"/>
  <c r="AX3" i="78"/>
  <c r="AW3" i="78"/>
  <c r="AV3" i="78"/>
  <c r="AU3" i="78"/>
  <c r="AT3" i="78"/>
  <c r="AS3" i="78"/>
  <c r="AR3" i="78"/>
  <c r="AQ3" i="78"/>
  <c r="AP3" i="78"/>
  <c r="AO3" i="78"/>
  <c r="AN3" i="78"/>
  <c r="AM3" i="78"/>
  <c r="AL3" i="78"/>
  <c r="AK3" i="78"/>
  <c r="AJ3" i="78"/>
  <c r="AI3" i="78"/>
  <c r="AH3" i="78"/>
  <c r="AG3" i="78"/>
  <c r="AF3" i="78"/>
  <c r="AE3" i="78"/>
  <c r="AD3" i="78"/>
  <c r="AC3" i="78"/>
  <c r="AB3" i="78"/>
  <c r="AA3" i="78"/>
  <c r="Z3" i="78"/>
  <c r="Y3" i="78"/>
  <c r="X3" i="78"/>
  <c r="W3" i="78"/>
  <c r="V3" i="78"/>
  <c r="U3" i="78"/>
  <c r="T3" i="78"/>
  <c r="S3" i="78"/>
  <c r="R3" i="78"/>
  <c r="Q3" i="78"/>
  <c r="P3" i="78"/>
  <c r="O3" i="78"/>
  <c r="N3" i="78"/>
  <c r="M3" i="78"/>
  <c r="L3" i="78"/>
  <c r="K3" i="78"/>
  <c r="J3" i="78"/>
  <c r="I3" i="78"/>
  <c r="H3" i="78"/>
  <c r="G3" i="78"/>
  <c r="F3" i="78"/>
  <c r="E3" i="78"/>
  <c r="D3" i="78"/>
  <c r="C3" i="78"/>
  <c r="BV2" i="78"/>
  <c r="BU2" i="78"/>
  <c r="BT2" i="78"/>
  <c r="BS2" i="78"/>
  <c r="BR2" i="78"/>
  <c r="BQ2" i="78"/>
  <c r="BP2" i="78"/>
  <c r="BO2" i="78"/>
  <c r="BN2" i="78"/>
  <c r="BM2" i="78"/>
  <c r="BL2" i="78"/>
  <c r="BK2" i="78"/>
  <c r="BJ2" i="78"/>
  <c r="BI2" i="78"/>
  <c r="BH2" i="78"/>
  <c r="BG2" i="78"/>
  <c r="BF2" i="78"/>
  <c r="BE2" i="78"/>
  <c r="BD2" i="78"/>
  <c r="BC2" i="78"/>
  <c r="BB2" i="78"/>
  <c r="BA2" i="78"/>
  <c r="AZ2" i="78"/>
  <c r="AY2" i="78"/>
  <c r="AX2" i="78"/>
  <c r="AW2" i="78"/>
  <c r="AV2" i="78"/>
  <c r="AU2" i="78"/>
  <c r="AT2" i="78"/>
  <c r="AS2" i="78"/>
  <c r="AR2" i="78"/>
  <c r="AQ2" i="78"/>
  <c r="AP2" i="78"/>
  <c r="AO2" i="78"/>
  <c r="AN2" i="78"/>
  <c r="AM2" i="78"/>
  <c r="AL2" i="78"/>
  <c r="AK2" i="78"/>
  <c r="AJ2" i="78"/>
  <c r="AI2" i="78"/>
  <c r="AH2" i="78"/>
  <c r="AG2" i="78"/>
  <c r="AF2" i="78"/>
  <c r="AE2" i="78"/>
  <c r="AD2" i="78"/>
  <c r="AC2" i="78"/>
  <c r="AB2" i="78"/>
  <c r="AA2" i="78"/>
  <c r="Z2" i="78"/>
  <c r="Y2" i="78"/>
  <c r="X2" i="78"/>
  <c r="W2" i="78"/>
  <c r="V2" i="78"/>
  <c r="U2" i="78"/>
  <c r="T2" i="78"/>
  <c r="S2" i="78"/>
  <c r="R2" i="78"/>
  <c r="Q2" i="78"/>
  <c r="P2" i="78"/>
  <c r="O2" i="78"/>
  <c r="N2" i="78"/>
  <c r="M2" i="78"/>
  <c r="L2" i="78"/>
  <c r="K2" i="78"/>
  <c r="J2" i="78"/>
  <c r="I2" i="78"/>
  <c r="H2" i="78"/>
  <c r="G2" i="78"/>
  <c r="F2" i="78"/>
  <c r="E2" i="78"/>
  <c r="D2" i="78"/>
  <c r="C2" i="78"/>
  <c r="C7" i="3" l="1"/>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6" i="3"/>
  <c r="CX7" i="75" l="1"/>
  <c r="CZ7" i="75" s="1"/>
  <c r="CX8" i="75"/>
  <c r="CZ8" i="75" s="1"/>
  <c r="CX9" i="75"/>
  <c r="CZ9" i="75" s="1"/>
  <c r="CX10" i="75"/>
  <c r="CZ10" i="75" s="1"/>
  <c r="CX11" i="75"/>
  <c r="CZ11" i="75" s="1"/>
  <c r="CX12" i="75"/>
  <c r="CZ12" i="75" s="1"/>
  <c r="CX13" i="75"/>
  <c r="CZ13" i="75" s="1"/>
  <c r="CX14" i="75"/>
  <c r="CZ14" i="75" s="1"/>
  <c r="CX15" i="75"/>
  <c r="CZ15" i="75" s="1"/>
  <c r="CX16" i="75"/>
  <c r="CZ16" i="75" s="1"/>
  <c r="CX17" i="75"/>
  <c r="CZ17" i="75" s="1"/>
  <c r="CX18" i="75"/>
  <c r="CZ18" i="75" s="1"/>
  <c r="CX19" i="75"/>
  <c r="CZ19" i="75" s="1"/>
  <c r="CX20" i="75"/>
  <c r="CZ20" i="75" s="1"/>
  <c r="CX21" i="75"/>
  <c r="CZ21" i="75" s="1"/>
  <c r="CX22" i="75"/>
  <c r="CZ22" i="75" s="1"/>
  <c r="CX23" i="75"/>
  <c r="CZ23" i="75" s="1"/>
  <c r="CX24" i="75"/>
  <c r="CZ24" i="75" s="1"/>
  <c r="CX25" i="75"/>
  <c r="CZ25" i="75" s="1"/>
  <c r="CX26" i="75"/>
  <c r="CZ26" i="75" s="1"/>
  <c r="CX27" i="75"/>
  <c r="CZ27" i="75" s="1"/>
  <c r="CX28" i="75"/>
  <c r="CZ28" i="75" s="1"/>
  <c r="CX29" i="75"/>
  <c r="CZ29" i="75" s="1"/>
  <c r="CX30" i="75"/>
  <c r="CZ30" i="75" s="1"/>
  <c r="CX31" i="75"/>
  <c r="CZ31" i="75" s="1"/>
  <c r="CX32" i="75"/>
  <c r="CZ32" i="75" s="1"/>
  <c r="CX33" i="75"/>
  <c r="CZ33" i="75" s="1"/>
  <c r="CX34" i="75"/>
  <c r="CZ34" i="75" s="1"/>
  <c r="CX35" i="75"/>
  <c r="CZ35" i="75" s="1"/>
  <c r="CX36" i="75"/>
  <c r="CZ36" i="75" s="1"/>
  <c r="CX37" i="75"/>
  <c r="CZ37" i="75" s="1"/>
  <c r="CX38" i="75"/>
  <c r="CZ38" i="75" s="1"/>
  <c r="CX39" i="75"/>
  <c r="CZ39" i="75" s="1"/>
  <c r="CX40" i="75"/>
  <c r="CZ40" i="75" s="1"/>
  <c r="CX41" i="75"/>
  <c r="CZ41" i="75" s="1"/>
  <c r="CX42" i="75"/>
  <c r="CZ42" i="75" s="1"/>
  <c r="CX43" i="75"/>
  <c r="CZ43" i="75" s="1"/>
  <c r="CX44" i="75"/>
  <c r="CZ44" i="75" s="1"/>
  <c r="CX45" i="75"/>
  <c r="CZ45" i="75" s="1"/>
  <c r="CX46" i="75"/>
  <c r="CZ46" i="75" s="1"/>
  <c r="CX47" i="75"/>
  <c r="CZ47" i="75" s="1"/>
  <c r="CX48" i="75"/>
  <c r="CZ48" i="75" s="1"/>
  <c r="CX49" i="75"/>
  <c r="CZ49" i="75" s="1"/>
  <c r="CX50" i="75"/>
  <c r="CZ50" i="75" s="1"/>
  <c r="CX51" i="75"/>
  <c r="CZ51" i="75" s="1"/>
  <c r="CX52" i="75"/>
  <c r="CZ52" i="75" s="1"/>
  <c r="CX53" i="75"/>
  <c r="CZ53" i="75" s="1"/>
  <c r="CX54" i="75"/>
  <c r="CZ54" i="75" s="1"/>
  <c r="CX55" i="75"/>
  <c r="CZ55" i="75" s="1"/>
  <c r="CX56" i="75"/>
  <c r="CZ56" i="75" s="1"/>
  <c r="CX57" i="75"/>
  <c r="CZ57" i="75" s="1"/>
  <c r="CX58" i="75"/>
  <c r="CZ58" i="75" s="1"/>
  <c r="CX59" i="75"/>
  <c r="CZ59" i="75" s="1"/>
  <c r="CX60" i="75"/>
  <c r="CZ60" i="75" s="1"/>
  <c r="CX61" i="75"/>
  <c r="CZ61" i="75" s="1"/>
  <c r="CX62" i="75"/>
  <c r="CZ62" i="75" s="1"/>
  <c r="CX63" i="75"/>
  <c r="CZ63" i="75" s="1"/>
  <c r="CX64" i="75"/>
  <c r="CZ64" i="75" s="1"/>
  <c r="CX65" i="75"/>
  <c r="CZ65" i="75" s="1"/>
  <c r="CX66" i="75"/>
  <c r="CZ66" i="75" s="1"/>
  <c r="CX67" i="75"/>
  <c r="CZ67" i="75" s="1"/>
  <c r="CX68" i="75"/>
  <c r="CZ68" i="75" s="1"/>
  <c r="CX69" i="75"/>
  <c r="CZ69" i="75" s="1"/>
  <c r="CX70" i="75"/>
  <c r="CZ70" i="75" s="1"/>
  <c r="CX71" i="75"/>
  <c r="CZ71" i="75" s="1"/>
  <c r="CX72" i="75"/>
  <c r="CZ72" i="75" s="1"/>
  <c r="CX73" i="75"/>
  <c r="CZ73" i="75" s="1"/>
  <c r="CX74" i="75"/>
  <c r="CZ74" i="75" s="1"/>
  <c r="CX75" i="75"/>
  <c r="CZ75" i="75" s="1"/>
  <c r="CX76" i="75"/>
  <c r="CZ76" i="75" s="1"/>
  <c r="CX77" i="75"/>
  <c r="CZ77" i="75" s="1"/>
  <c r="CX78" i="75"/>
  <c r="CZ78" i="75" s="1"/>
  <c r="CX79" i="75"/>
  <c r="CZ79" i="75" s="1"/>
  <c r="CX80" i="75"/>
  <c r="CZ80" i="75" s="1"/>
  <c r="CX81" i="75"/>
  <c r="CZ81" i="75" s="1"/>
  <c r="CX82" i="75"/>
  <c r="CZ82" i="75" s="1"/>
  <c r="CX83" i="75"/>
  <c r="CZ83" i="75" s="1"/>
  <c r="CX84" i="75"/>
  <c r="CZ84" i="75" s="1"/>
  <c r="CX85" i="75"/>
  <c r="CZ85" i="75" s="1"/>
  <c r="CX86" i="75"/>
  <c r="CZ86" i="75" s="1"/>
  <c r="CX87" i="75"/>
  <c r="CZ87" i="75" s="1"/>
  <c r="CX88" i="75"/>
  <c r="CZ88" i="75" s="1"/>
  <c r="CX89" i="75"/>
  <c r="CZ89" i="75" s="1"/>
  <c r="CX90" i="75"/>
  <c r="CZ90" i="75" s="1"/>
  <c r="CX91" i="75"/>
  <c r="CZ91" i="75" s="1"/>
  <c r="CX92" i="75"/>
  <c r="CZ92" i="75" s="1"/>
  <c r="CX93" i="75"/>
  <c r="CZ93" i="75" s="1"/>
  <c r="CX94" i="75"/>
  <c r="CZ94" i="75" s="1"/>
  <c r="CX95" i="75"/>
  <c r="CZ95" i="75" s="1"/>
  <c r="CX96" i="75"/>
  <c r="CZ96" i="75" s="1"/>
  <c r="CX97" i="75"/>
  <c r="CZ97" i="75" s="1"/>
  <c r="CX98" i="75"/>
  <c r="CZ98" i="75" s="1"/>
  <c r="CX99" i="75"/>
  <c r="CZ99" i="75" s="1"/>
  <c r="CX100" i="75"/>
  <c r="CZ100" i="75" s="1"/>
  <c r="CX101" i="75"/>
  <c r="CZ101" i="75" s="1"/>
  <c r="CX102" i="75"/>
  <c r="CZ102" i="75" s="1"/>
  <c r="CX103" i="75"/>
  <c r="CZ103" i="75" s="1"/>
  <c r="CX104" i="75"/>
  <c r="CZ104" i="75" s="1"/>
  <c r="CX105" i="75"/>
  <c r="CZ105" i="75" s="1"/>
  <c r="CX106" i="75"/>
  <c r="CZ106" i="75" s="1"/>
  <c r="CX107" i="75"/>
  <c r="CZ107" i="75" s="1"/>
  <c r="CX108" i="75"/>
  <c r="CZ108" i="75" s="1"/>
  <c r="CX109" i="75"/>
  <c r="CZ109" i="75" s="1"/>
  <c r="CX110" i="75"/>
  <c r="CZ110" i="75" s="1"/>
  <c r="CX111" i="75"/>
  <c r="CZ111" i="75" s="1"/>
  <c r="CX112" i="75"/>
  <c r="CZ112" i="75" s="1"/>
  <c r="CX113" i="75"/>
  <c r="CZ113" i="75" s="1"/>
  <c r="CX114" i="75"/>
  <c r="CZ114" i="75" s="1"/>
  <c r="CX115" i="75"/>
  <c r="CZ115" i="75" s="1"/>
  <c r="CX116" i="75"/>
  <c r="CZ116" i="75" s="1"/>
  <c r="CX117" i="75"/>
  <c r="CZ117" i="75" s="1"/>
  <c r="CX118" i="75"/>
  <c r="CZ118" i="75" s="1"/>
  <c r="CX119" i="75"/>
  <c r="CZ119" i="75" s="1"/>
  <c r="CX120" i="75"/>
  <c r="CZ120" i="75" s="1"/>
  <c r="CX121" i="75"/>
  <c r="CZ121" i="75" s="1"/>
  <c r="CX122" i="75"/>
  <c r="CZ122" i="75" s="1"/>
  <c r="CX123" i="75"/>
  <c r="CZ123" i="75" s="1"/>
  <c r="CX124" i="75"/>
  <c r="CZ124" i="75" s="1"/>
  <c r="CX125" i="75"/>
  <c r="CZ125" i="75" s="1"/>
  <c r="CX126" i="75"/>
  <c r="CZ126" i="75" s="1"/>
  <c r="CX127" i="75"/>
  <c r="CZ127" i="75" s="1"/>
  <c r="CX128" i="75"/>
  <c r="CZ128" i="75" s="1"/>
  <c r="CX129" i="75"/>
  <c r="CZ129" i="75" s="1"/>
  <c r="CX130" i="75"/>
  <c r="CZ130" i="75" s="1"/>
  <c r="CX131" i="75"/>
  <c r="CZ131" i="75" s="1"/>
  <c r="CX132" i="75"/>
  <c r="CZ132" i="75" s="1"/>
  <c r="CX133" i="75"/>
  <c r="CZ133" i="75" s="1"/>
  <c r="CX134" i="75"/>
  <c r="CZ134" i="75" s="1"/>
  <c r="CX135" i="75"/>
  <c r="CZ135" i="75" s="1"/>
  <c r="CX136" i="75"/>
  <c r="CZ136" i="75" s="1"/>
  <c r="CX137" i="75"/>
  <c r="CZ137" i="75" s="1"/>
  <c r="CX138" i="75"/>
  <c r="CZ138" i="75" s="1"/>
  <c r="CX139" i="75"/>
  <c r="CZ139" i="75" s="1"/>
  <c r="CX140" i="75"/>
  <c r="CZ140" i="75" s="1"/>
  <c r="CX141" i="75"/>
  <c r="CZ141" i="75" s="1"/>
  <c r="CX142" i="75"/>
  <c r="CZ142" i="75" s="1"/>
  <c r="CX143" i="75"/>
  <c r="CZ143" i="75" s="1"/>
  <c r="CX144" i="75"/>
  <c r="CZ144" i="75" s="1"/>
  <c r="CX145" i="75"/>
  <c r="CZ145" i="75" s="1"/>
  <c r="CX146" i="75"/>
  <c r="CZ146" i="75" s="1"/>
  <c r="CX147" i="75"/>
  <c r="CZ147" i="75" s="1"/>
  <c r="CX148" i="75"/>
  <c r="CZ148" i="75" s="1"/>
  <c r="CX149" i="75"/>
  <c r="CZ149" i="75" s="1"/>
  <c r="CX150" i="75"/>
  <c r="CZ150" i="75" s="1"/>
  <c r="CX151" i="75"/>
  <c r="CZ151" i="75" s="1"/>
  <c r="CX152" i="75"/>
  <c r="CZ152" i="75" s="1"/>
  <c r="CX153" i="75"/>
  <c r="CZ153" i="75" s="1"/>
  <c r="CX154" i="75"/>
  <c r="CZ154" i="75" s="1"/>
  <c r="CX155" i="75"/>
  <c r="CZ155" i="75" s="1"/>
  <c r="CX156" i="75"/>
  <c r="CZ156" i="75" s="1"/>
  <c r="CX157" i="75"/>
  <c r="CZ157" i="75" s="1"/>
  <c r="CX158" i="75"/>
  <c r="CZ158" i="75" s="1"/>
  <c r="CX159" i="75"/>
  <c r="CZ159" i="75" s="1"/>
  <c r="CX160" i="75"/>
  <c r="CZ160" i="75" s="1"/>
  <c r="CX161" i="75"/>
  <c r="CZ161" i="75" s="1"/>
  <c r="CX162" i="75"/>
  <c r="CZ162" i="75" s="1"/>
  <c r="CX163" i="75"/>
  <c r="CZ163" i="75" s="1"/>
  <c r="CX164" i="75"/>
  <c r="CZ164" i="75" s="1"/>
  <c r="CX165" i="75"/>
  <c r="CZ165" i="75" s="1"/>
  <c r="CX166" i="75"/>
  <c r="CZ166" i="75" s="1"/>
  <c r="CX167" i="75"/>
  <c r="CZ167" i="75" s="1"/>
  <c r="CX168" i="75"/>
  <c r="CZ168" i="75" s="1"/>
  <c r="CX169" i="75"/>
  <c r="CZ169" i="75" s="1"/>
  <c r="CX170" i="75"/>
  <c r="CZ170" i="75" s="1"/>
  <c r="CX171" i="75"/>
  <c r="CZ171" i="75" s="1"/>
  <c r="CX172" i="75"/>
  <c r="CZ172" i="75" s="1"/>
  <c r="CX173" i="75"/>
  <c r="CZ173" i="75" s="1"/>
  <c r="CX174" i="75"/>
  <c r="CZ174" i="75" s="1"/>
  <c r="CX175" i="75"/>
  <c r="CZ175" i="75" s="1"/>
  <c r="CX176" i="75"/>
  <c r="CZ176" i="75" s="1"/>
  <c r="CX177" i="75"/>
  <c r="CZ177" i="75" s="1"/>
  <c r="CX178" i="75"/>
  <c r="CZ178" i="75" s="1"/>
  <c r="CX179" i="75"/>
  <c r="CZ179" i="75" s="1"/>
  <c r="CX180" i="75"/>
  <c r="CZ180" i="75" s="1"/>
  <c r="CX181" i="75"/>
  <c r="CZ181" i="75" s="1"/>
  <c r="CX182" i="75"/>
  <c r="CZ182" i="75" s="1"/>
  <c r="CX183" i="75"/>
  <c r="CZ183" i="75" s="1"/>
  <c r="CX184" i="75"/>
  <c r="CZ184" i="75" s="1"/>
  <c r="CX185" i="75"/>
  <c r="CZ185" i="75" s="1"/>
  <c r="CX186" i="75"/>
  <c r="CZ186" i="75" s="1"/>
  <c r="CX187" i="75"/>
  <c r="CZ187" i="75" s="1"/>
  <c r="CX188" i="75"/>
  <c r="CZ188" i="75" s="1"/>
  <c r="CX189" i="75"/>
  <c r="CZ189" i="75" s="1"/>
  <c r="CX190" i="75"/>
  <c r="CZ190" i="75" s="1"/>
  <c r="CX191" i="75"/>
  <c r="CZ191" i="75" s="1"/>
  <c r="CX192" i="75"/>
  <c r="CZ192" i="75" s="1"/>
  <c r="CX193" i="75"/>
  <c r="CZ193" i="75" s="1"/>
  <c r="CX194" i="75"/>
  <c r="CZ194" i="75" s="1"/>
  <c r="CX195" i="75"/>
  <c r="CZ195" i="75" s="1"/>
  <c r="CX196" i="75"/>
  <c r="CZ196" i="75" s="1"/>
  <c r="CX6" i="75"/>
  <c r="CZ6" i="75" s="1"/>
  <c r="T7" i="75" l="1"/>
  <c r="T8" i="75"/>
  <c r="T9" i="75"/>
  <c r="T10" i="75"/>
  <c r="T11" i="75"/>
  <c r="T12" i="75"/>
  <c r="T13" i="75"/>
  <c r="T14" i="75"/>
  <c r="T15" i="75"/>
  <c r="T16" i="75"/>
  <c r="T17" i="75"/>
  <c r="T18" i="75"/>
  <c r="T19" i="75"/>
  <c r="T20" i="75"/>
  <c r="T21" i="75"/>
  <c r="T22" i="75"/>
  <c r="T23" i="75"/>
  <c r="T24" i="75"/>
  <c r="T25" i="75"/>
  <c r="T26" i="75"/>
  <c r="T27" i="75"/>
  <c r="T28" i="75"/>
  <c r="T29" i="75"/>
  <c r="T30" i="75"/>
  <c r="T31" i="75"/>
  <c r="T32" i="75"/>
  <c r="T33" i="75"/>
  <c r="T34" i="75"/>
  <c r="T35" i="75"/>
  <c r="T36" i="75"/>
  <c r="T37" i="75"/>
  <c r="T38" i="75"/>
  <c r="T39" i="75"/>
  <c r="T40" i="75"/>
  <c r="T41" i="75"/>
  <c r="T42" i="75"/>
  <c r="T43" i="75"/>
  <c r="T44" i="75"/>
  <c r="T45" i="75"/>
  <c r="T46" i="75"/>
  <c r="T47" i="75"/>
  <c r="T48" i="75"/>
  <c r="T49" i="75"/>
  <c r="T50" i="75"/>
  <c r="T51" i="75"/>
  <c r="T52" i="75"/>
  <c r="T53" i="75"/>
  <c r="T54" i="75"/>
  <c r="T55" i="75"/>
  <c r="T56" i="75"/>
  <c r="T57" i="75"/>
  <c r="T58" i="75"/>
  <c r="T59" i="75"/>
  <c r="T60" i="75"/>
  <c r="T61" i="75"/>
  <c r="T62" i="75"/>
  <c r="T63" i="75"/>
  <c r="T64" i="75"/>
  <c r="T65" i="75"/>
  <c r="T66" i="75"/>
  <c r="T67" i="75"/>
  <c r="T68" i="75"/>
  <c r="T69" i="75"/>
  <c r="T70" i="75"/>
  <c r="T71" i="75"/>
  <c r="T72" i="75"/>
  <c r="T73" i="75"/>
  <c r="T74" i="75"/>
  <c r="T75" i="75"/>
  <c r="T76" i="75"/>
  <c r="T77" i="75"/>
  <c r="T78" i="75"/>
  <c r="T79" i="75"/>
  <c r="T80" i="75"/>
  <c r="T81" i="75"/>
  <c r="T82" i="75"/>
  <c r="T83" i="75"/>
  <c r="T84" i="75"/>
  <c r="T85" i="75"/>
  <c r="T86" i="75"/>
  <c r="T87" i="75"/>
  <c r="T88" i="75"/>
  <c r="T89" i="75"/>
  <c r="T90" i="75"/>
  <c r="T91" i="75"/>
  <c r="T92" i="75"/>
  <c r="T93" i="75"/>
  <c r="T94" i="75"/>
  <c r="T95" i="75"/>
  <c r="T96" i="75"/>
  <c r="T97" i="75"/>
  <c r="T98" i="75"/>
  <c r="T99" i="75"/>
  <c r="T100" i="75"/>
  <c r="T101" i="75"/>
  <c r="T102" i="75"/>
  <c r="T103" i="75"/>
  <c r="T104" i="75"/>
  <c r="T105" i="75"/>
  <c r="T106" i="75"/>
  <c r="T107" i="75"/>
  <c r="T108" i="75"/>
  <c r="T109" i="75"/>
  <c r="T110" i="75"/>
  <c r="T111" i="75"/>
  <c r="T112" i="75"/>
  <c r="T113" i="75"/>
  <c r="T114" i="75"/>
  <c r="T115" i="75"/>
  <c r="T116" i="75"/>
  <c r="T117" i="75"/>
  <c r="T118" i="75"/>
  <c r="T119" i="75"/>
  <c r="T120" i="75"/>
  <c r="T121" i="75"/>
  <c r="T122" i="75"/>
  <c r="T123" i="75"/>
  <c r="T124" i="75"/>
  <c r="T125" i="75"/>
  <c r="T126" i="75"/>
  <c r="T127" i="75"/>
  <c r="T128" i="75"/>
  <c r="T129" i="75"/>
  <c r="T130" i="75"/>
  <c r="T131" i="75"/>
  <c r="T132" i="75"/>
  <c r="T133" i="75"/>
  <c r="T134" i="75"/>
  <c r="T135" i="75"/>
  <c r="T136" i="75"/>
  <c r="T137" i="75"/>
  <c r="T138" i="75"/>
  <c r="T139" i="75"/>
  <c r="T140" i="75"/>
  <c r="T141" i="75"/>
  <c r="T142" i="75"/>
  <c r="T143" i="75"/>
  <c r="T144" i="75"/>
  <c r="T145" i="75"/>
  <c r="T146" i="75"/>
  <c r="T147" i="75"/>
  <c r="T148" i="75"/>
  <c r="T149" i="75"/>
  <c r="T150" i="75"/>
  <c r="T151" i="75"/>
  <c r="T152" i="75"/>
  <c r="T153" i="75"/>
  <c r="T154" i="75"/>
  <c r="T155" i="75"/>
  <c r="T156" i="75"/>
  <c r="T157" i="75"/>
  <c r="T158" i="75"/>
  <c r="T159" i="75"/>
  <c r="T160" i="75"/>
  <c r="T161" i="75"/>
  <c r="T162" i="75"/>
  <c r="T163" i="75"/>
  <c r="T164" i="75"/>
  <c r="T165" i="75"/>
  <c r="T166" i="75"/>
  <c r="T167" i="75"/>
  <c r="T168" i="75"/>
  <c r="T169" i="75"/>
  <c r="T170" i="75"/>
  <c r="T171" i="75"/>
  <c r="T172" i="75"/>
  <c r="T173" i="75"/>
  <c r="T174" i="75"/>
  <c r="T175" i="75"/>
  <c r="T176" i="75"/>
  <c r="T177" i="75"/>
  <c r="T178" i="75"/>
  <c r="T179" i="75"/>
  <c r="T180" i="75"/>
  <c r="T181" i="75"/>
  <c r="T182" i="75"/>
  <c r="T183" i="75"/>
  <c r="T184" i="75"/>
  <c r="T185" i="75"/>
  <c r="T186" i="75"/>
  <c r="T187" i="75"/>
  <c r="T188" i="75"/>
  <c r="T189" i="75"/>
  <c r="T190" i="75"/>
  <c r="T191" i="75"/>
  <c r="T192" i="75"/>
  <c r="T193" i="75"/>
  <c r="T194" i="75"/>
  <c r="T195" i="75"/>
  <c r="T196" i="75"/>
  <c r="T6" i="75"/>
  <c r="AD6" i="75" s="1"/>
  <c r="S7" i="75"/>
  <c r="S8" i="75"/>
  <c r="S9" i="75"/>
  <c r="S10" i="75"/>
  <c r="S11" i="75"/>
  <c r="S12" i="75"/>
  <c r="S13" i="75"/>
  <c r="S14" i="75"/>
  <c r="S15" i="75"/>
  <c r="S16" i="75"/>
  <c r="S17" i="75"/>
  <c r="S18" i="75"/>
  <c r="S19" i="75"/>
  <c r="S20" i="75"/>
  <c r="S21" i="75"/>
  <c r="S22" i="75"/>
  <c r="S23" i="75"/>
  <c r="S24" i="75"/>
  <c r="S25" i="75"/>
  <c r="S26" i="75"/>
  <c r="S27" i="75"/>
  <c r="S28" i="75"/>
  <c r="S29" i="75"/>
  <c r="S30" i="75"/>
  <c r="S31" i="75"/>
  <c r="S32" i="75"/>
  <c r="S33" i="75"/>
  <c r="S34" i="75"/>
  <c r="S35" i="75"/>
  <c r="S36" i="75"/>
  <c r="S37" i="75"/>
  <c r="S38" i="75"/>
  <c r="S39" i="75"/>
  <c r="S40" i="75"/>
  <c r="S41" i="75"/>
  <c r="S42" i="75"/>
  <c r="S43" i="75"/>
  <c r="S44" i="75"/>
  <c r="S45" i="75"/>
  <c r="S46" i="75"/>
  <c r="S47" i="75"/>
  <c r="S48" i="75"/>
  <c r="S49" i="75"/>
  <c r="S50" i="75"/>
  <c r="S51" i="75"/>
  <c r="S52" i="75"/>
  <c r="S53" i="75"/>
  <c r="S54" i="75"/>
  <c r="S55" i="75"/>
  <c r="S56" i="75"/>
  <c r="S57" i="75"/>
  <c r="S58" i="75"/>
  <c r="S59" i="75"/>
  <c r="S60" i="75"/>
  <c r="S61" i="75"/>
  <c r="S62" i="75"/>
  <c r="S63" i="75"/>
  <c r="S64" i="75"/>
  <c r="S65" i="75"/>
  <c r="S66" i="75"/>
  <c r="S67" i="75"/>
  <c r="S68" i="75"/>
  <c r="S69" i="75"/>
  <c r="S70" i="75"/>
  <c r="S71" i="75"/>
  <c r="S72" i="75"/>
  <c r="S73" i="75"/>
  <c r="S74" i="75"/>
  <c r="S75" i="75"/>
  <c r="S76" i="75"/>
  <c r="S77" i="75"/>
  <c r="S78" i="75"/>
  <c r="S79" i="75"/>
  <c r="S80" i="75"/>
  <c r="S81" i="75"/>
  <c r="S82" i="75"/>
  <c r="S83" i="75"/>
  <c r="S84" i="75"/>
  <c r="S85" i="75"/>
  <c r="S86" i="75"/>
  <c r="S87" i="75"/>
  <c r="S88" i="75"/>
  <c r="S89" i="75"/>
  <c r="S90" i="75"/>
  <c r="S91" i="75"/>
  <c r="S92" i="75"/>
  <c r="S93" i="75"/>
  <c r="S94" i="75"/>
  <c r="S95" i="75"/>
  <c r="S96" i="75"/>
  <c r="S97" i="75"/>
  <c r="S98" i="75"/>
  <c r="S99" i="75"/>
  <c r="S100" i="75"/>
  <c r="S101" i="75"/>
  <c r="S102" i="75"/>
  <c r="S103" i="75"/>
  <c r="S104" i="75"/>
  <c r="S105" i="75"/>
  <c r="S106" i="75"/>
  <c r="S107" i="75"/>
  <c r="S108" i="75"/>
  <c r="S109" i="75"/>
  <c r="S110" i="75"/>
  <c r="S111" i="75"/>
  <c r="S112" i="75"/>
  <c r="S113" i="75"/>
  <c r="S114" i="75"/>
  <c r="S115" i="75"/>
  <c r="S116" i="75"/>
  <c r="S117" i="75"/>
  <c r="S118" i="75"/>
  <c r="S119" i="75"/>
  <c r="S120" i="75"/>
  <c r="S121" i="75"/>
  <c r="S122" i="75"/>
  <c r="S123" i="75"/>
  <c r="S124" i="75"/>
  <c r="S125" i="75"/>
  <c r="S126" i="75"/>
  <c r="S127" i="75"/>
  <c r="S128" i="75"/>
  <c r="S129" i="75"/>
  <c r="S130" i="75"/>
  <c r="S131" i="75"/>
  <c r="S132" i="75"/>
  <c r="S133" i="75"/>
  <c r="S134" i="75"/>
  <c r="S135" i="75"/>
  <c r="S136" i="75"/>
  <c r="S137" i="75"/>
  <c r="S138" i="75"/>
  <c r="S139" i="75"/>
  <c r="S140" i="75"/>
  <c r="S141" i="75"/>
  <c r="S142" i="75"/>
  <c r="S143" i="75"/>
  <c r="S144" i="75"/>
  <c r="S145" i="75"/>
  <c r="S146" i="75"/>
  <c r="S147" i="75"/>
  <c r="S148" i="75"/>
  <c r="S149" i="75"/>
  <c r="S150" i="75"/>
  <c r="S151" i="75"/>
  <c r="S152" i="75"/>
  <c r="S153" i="75"/>
  <c r="S154" i="75"/>
  <c r="S155" i="75"/>
  <c r="S156" i="75"/>
  <c r="S157" i="75"/>
  <c r="S158" i="75"/>
  <c r="S159" i="75"/>
  <c r="S160" i="75"/>
  <c r="S161" i="75"/>
  <c r="S162" i="75"/>
  <c r="S163" i="75"/>
  <c r="S164" i="75"/>
  <c r="S165" i="75"/>
  <c r="S166" i="75"/>
  <c r="S167" i="75"/>
  <c r="S168" i="75"/>
  <c r="S169" i="75"/>
  <c r="S170" i="75"/>
  <c r="S171" i="75"/>
  <c r="S172" i="75"/>
  <c r="S173" i="75"/>
  <c r="S174" i="75"/>
  <c r="S175" i="75"/>
  <c r="S176" i="75"/>
  <c r="S177" i="75"/>
  <c r="S178" i="75"/>
  <c r="S179" i="75"/>
  <c r="S180" i="75"/>
  <c r="S181" i="75"/>
  <c r="S182" i="75"/>
  <c r="S183" i="75"/>
  <c r="S184" i="75"/>
  <c r="S185" i="75"/>
  <c r="S186" i="75"/>
  <c r="S187" i="75"/>
  <c r="S188" i="75"/>
  <c r="S189" i="75"/>
  <c r="S190" i="75"/>
  <c r="S191" i="75"/>
  <c r="S192" i="75"/>
  <c r="S193" i="75"/>
  <c r="S194" i="75"/>
  <c r="S195" i="75"/>
  <c r="S196" i="75"/>
  <c r="S6" i="75"/>
  <c r="R7" i="75"/>
  <c r="R8" i="75"/>
  <c r="R9" i="75"/>
  <c r="R10" i="75"/>
  <c r="R11" i="75"/>
  <c r="R12" i="75"/>
  <c r="R13" i="75"/>
  <c r="R14" i="75"/>
  <c r="R15" i="75"/>
  <c r="R16" i="75"/>
  <c r="R17" i="75"/>
  <c r="R18" i="75"/>
  <c r="R19" i="75"/>
  <c r="R20" i="75"/>
  <c r="R21" i="75"/>
  <c r="R22" i="75"/>
  <c r="R23" i="75"/>
  <c r="R24" i="75"/>
  <c r="R25" i="75"/>
  <c r="R26" i="75"/>
  <c r="R27" i="75"/>
  <c r="R28" i="75"/>
  <c r="R29" i="75"/>
  <c r="R30" i="75"/>
  <c r="R31" i="75"/>
  <c r="R32" i="75"/>
  <c r="R33" i="75"/>
  <c r="R34" i="75"/>
  <c r="R35" i="75"/>
  <c r="R36" i="75"/>
  <c r="R37" i="75"/>
  <c r="R38" i="75"/>
  <c r="R39" i="75"/>
  <c r="R40" i="75"/>
  <c r="R41" i="75"/>
  <c r="R42" i="75"/>
  <c r="R43" i="75"/>
  <c r="R44" i="75"/>
  <c r="R45" i="75"/>
  <c r="R46" i="75"/>
  <c r="R47" i="75"/>
  <c r="R48" i="75"/>
  <c r="R49" i="75"/>
  <c r="R50" i="75"/>
  <c r="R51" i="75"/>
  <c r="R52" i="75"/>
  <c r="R53" i="75"/>
  <c r="R54" i="75"/>
  <c r="R55" i="75"/>
  <c r="R56" i="75"/>
  <c r="R57" i="75"/>
  <c r="R58" i="75"/>
  <c r="R59" i="75"/>
  <c r="R60" i="75"/>
  <c r="R61" i="75"/>
  <c r="R62" i="75"/>
  <c r="R63" i="75"/>
  <c r="R64" i="75"/>
  <c r="R65" i="75"/>
  <c r="R66" i="75"/>
  <c r="R67" i="75"/>
  <c r="R68" i="75"/>
  <c r="R69" i="75"/>
  <c r="R70" i="75"/>
  <c r="R71" i="75"/>
  <c r="R72" i="75"/>
  <c r="R73" i="75"/>
  <c r="R74" i="75"/>
  <c r="R75" i="75"/>
  <c r="R76" i="75"/>
  <c r="R77" i="75"/>
  <c r="R78" i="75"/>
  <c r="R79" i="75"/>
  <c r="R80" i="75"/>
  <c r="R81" i="75"/>
  <c r="R82" i="75"/>
  <c r="R83" i="75"/>
  <c r="R84" i="75"/>
  <c r="R85" i="75"/>
  <c r="R86" i="75"/>
  <c r="R87" i="75"/>
  <c r="R88" i="75"/>
  <c r="R89" i="75"/>
  <c r="R90" i="75"/>
  <c r="R91" i="75"/>
  <c r="R92" i="75"/>
  <c r="R93" i="75"/>
  <c r="R94" i="75"/>
  <c r="R95" i="75"/>
  <c r="R96" i="75"/>
  <c r="R97" i="75"/>
  <c r="R98" i="75"/>
  <c r="R99" i="75"/>
  <c r="R100" i="75"/>
  <c r="R101" i="75"/>
  <c r="R102" i="75"/>
  <c r="R103" i="75"/>
  <c r="R104" i="75"/>
  <c r="R105" i="75"/>
  <c r="R106" i="75"/>
  <c r="R107" i="75"/>
  <c r="R108" i="75"/>
  <c r="R109" i="75"/>
  <c r="R110" i="75"/>
  <c r="R111" i="75"/>
  <c r="R112" i="75"/>
  <c r="R113" i="75"/>
  <c r="R114" i="75"/>
  <c r="R115" i="75"/>
  <c r="R116" i="75"/>
  <c r="R117" i="75"/>
  <c r="R118" i="75"/>
  <c r="R119" i="75"/>
  <c r="R120" i="75"/>
  <c r="R121" i="75"/>
  <c r="R122" i="75"/>
  <c r="R123" i="75"/>
  <c r="R124" i="75"/>
  <c r="R125" i="75"/>
  <c r="R126" i="75"/>
  <c r="R127" i="75"/>
  <c r="R128" i="75"/>
  <c r="R129" i="75"/>
  <c r="R130" i="75"/>
  <c r="R131" i="75"/>
  <c r="R132" i="75"/>
  <c r="R133" i="75"/>
  <c r="R134" i="75"/>
  <c r="R135" i="75"/>
  <c r="R136" i="75"/>
  <c r="R137" i="75"/>
  <c r="R138" i="75"/>
  <c r="R139" i="75"/>
  <c r="R140" i="75"/>
  <c r="R141" i="75"/>
  <c r="R142" i="75"/>
  <c r="R143" i="75"/>
  <c r="R144" i="75"/>
  <c r="R145" i="75"/>
  <c r="R146" i="75"/>
  <c r="R147" i="75"/>
  <c r="R148" i="75"/>
  <c r="R149" i="75"/>
  <c r="R150" i="75"/>
  <c r="R151" i="75"/>
  <c r="R152" i="75"/>
  <c r="R153" i="75"/>
  <c r="R154" i="75"/>
  <c r="R155" i="75"/>
  <c r="R156" i="75"/>
  <c r="R157" i="75"/>
  <c r="R158" i="75"/>
  <c r="R159" i="75"/>
  <c r="R160" i="75"/>
  <c r="R161" i="75"/>
  <c r="R162" i="75"/>
  <c r="R163" i="75"/>
  <c r="R164" i="75"/>
  <c r="R165" i="75"/>
  <c r="R166" i="75"/>
  <c r="R167" i="75"/>
  <c r="R168" i="75"/>
  <c r="R169" i="75"/>
  <c r="R170" i="75"/>
  <c r="R171" i="75"/>
  <c r="R172" i="75"/>
  <c r="R173" i="75"/>
  <c r="R174" i="75"/>
  <c r="R175" i="75"/>
  <c r="R176" i="75"/>
  <c r="R177" i="75"/>
  <c r="R178" i="75"/>
  <c r="R179" i="75"/>
  <c r="R180" i="75"/>
  <c r="R181" i="75"/>
  <c r="R182" i="75"/>
  <c r="R183" i="75"/>
  <c r="R184" i="75"/>
  <c r="R185" i="75"/>
  <c r="R186" i="75"/>
  <c r="R187" i="75"/>
  <c r="R188" i="75"/>
  <c r="R189" i="75"/>
  <c r="R190" i="75"/>
  <c r="R191" i="75"/>
  <c r="R192" i="75"/>
  <c r="R193" i="75"/>
  <c r="R194" i="75"/>
  <c r="R195" i="75"/>
  <c r="R196" i="75"/>
  <c r="R6" i="75"/>
  <c r="Q196" i="75"/>
  <c r="Q195" i="75"/>
  <c r="Q194" i="75"/>
  <c r="Q193" i="75"/>
  <c r="Q192" i="75"/>
  <c r="Q191" i="75"/>
  <c r="Q190" i="75"/>
  <c r="Q189" i="75"/>
  <c r="Q188" i="75"/>
  <c r="Q187" i="75"/>
  <c r="Q186" i="75"/>
  <c r="Q185" i="75"/>
  <c r="Q184" i="75"/>
  <c r="Q183" i="75"/>
  <c r="Q182" i="75"/>
  <c r="Q181" i="75"/>
  <c r="Q180" i="75"/>
  <c r="Q179" i="75"/>
  <c r="Q178" i="75"/>
  <c r="Q177" i="75"/>
  <c r="Q176" i="75"/>
  <c r="Q175" i="75"/>
  <c r="Q174" i="75"/>
  <c r="Q173" i="75"/>
  <c r="Q172" i="75"/>
  <c r="Q171" i="75"/>
  <c r="Q170" i="75"/>
  <c r="Q169" i="75"/>
  <c r="Q168" i="75"/>
  <c r="Q167" i="75"/>
  <c r="Q166" i="75"/>
  <c r="Q165" i="75"/>
  <c r="Q164" i="75"/>
  <c r="Q163" i="75"/>
  <c r="Q162" i="75"/>
  <c r="Q161" i="75"/>
  <c r="Q160" i="75"/>
  <c r="Q159" i="75"/>
  <c r="Q158" i="75"/>
  <c r="Q157" i="75"/>
  <c r="Q156" i="75"/>
  <c r="Q155" i="75"/>
  <c r="Q154" i="75"/>
  <c r="Q153" i="75"/>
  <c r="Q152" i="75"/>
  <c r="Q151" i="75"/>
  <c r="Q150" i="75"/>
  <c r="Q149" i="75"/>
  <c r="Q148" i="75"/>
  <c r="Q147" i="75"/>
  <c r="Q146" i="75"/>
  <c r="Q145" i="75"/>
  <c r="Q144" i="75"/>
  <c r="Q143" i="75"/>
  <c r="Q142" i="75"/>
  <c r="Q141" i="75"/>
  <c r="Q140" i="75"/>
  <c r="Q139" i="75"/>
  <c r="Q138" i="75"/>
  <c r="Q137" i="75"/>
  <c r="Q136" i="75"/>
  <c r="Q135" i="75"/>
  <c r="Q134" i="75"/>
  <c r="Q133" i="75"/>
  <c r="Q132" i="75"/>
  <c r="Q131" i="75"/>
  <c r="Q130" i="75"/>
  <c r="Q129" i="75"/>
  <c r="Q128" i="75"/>
  <c r="Q127" i="75"/>
  <c r="Q126" i="75"/>
  <c r="Q125" i="75"/>
  <c r="Q124" i="75"/>
  <c r="Q123" i="75"/>
  <c r="Q122" i="75"/>
  <c r="Q121" i="75"/>
  <c r="Q120" i="75"/>
  <c r="Q119" i="75"/>
  <c r="Q118" i="75"/>
  <c r="Q117" i="75"/>
  <c r="Q116" i="75"/>
  <c r="Q115" i="75"/>
  <c r="Q114" i="75"/>
  <c r="Q113" i="75"/>
  <c r="Q112" i="75"/>
  <c r="Q111" i="75"/>
  <c r="Q110" i="75"/>
  <c r="Q109" i="75"/>
  <c r="Q108" i="75"/>
  <c r="Q107" i="75"/>
  <c r="Q106" i="75"/>
  <c r="Q105" i="75"/>
  <c r="Q104" i="75"/>
  <c r="Q103" i="75"/>
  <c r="Q102" i="75"/>
  <c r="Q101" i="75"/>
  <c r="Q100" i="75"/>
  <c r="Q99" i="75"/>
  <c r="Q98" i="75"/>
  <c r="Q97" i="75"/>
  <c r="Q96" i="75"/>
  <c r="Q95" i="75"/>
  <c r="Q94" i="75"/>
  <c r="Q93" i="75"/>
  <c r="Q92" i="75"/>
  <c r="Q91" i="75"/>
  <c r="Q90" i="75"/>
  <c r="Q89" i="75"/>
  <c r="Q88" i="75"/>
  <c r="Q87" i="75"/>
  <c r="Q86" i="75"/>
  <c r="Q85" i="75"/>
  <c r="Q84" i="75"/>
  <c r="Q83" i="75"/>
  <c r="Q82" i="75"/>
  <c r="Q81" i="75"/>
  <c r="Q80" i="75"/>
  <c r="Q79" i="75"/>
  <c r="Q78" i="75"/>
  <c r="Q77" i="75"/>
  <c r="Q76" i="75"/>
  <c r="Q75" i="75"/>
  <c r="Q74" i="75"/>
  <c r="Q73" i="75"/>
  <c r="Q72" i="75"/>
  <c r="Q71" i="75"/>
  <c r="Q70" i="75"/>
  <c r="Q69" i="75"/>
  <c r="Q68" i="75"/>
  <c r="Q67" i="75"/>
  <c r="Q66" i="75"/>
  <c r="Q65" i="75"/>
  <c r="Q64" i="75"/>
  <c r="Q63" i="75"/>
  <c r="Q62" i="75"/>
  <c r="Q61" i="75"/>
  <c r="Q60" i="75"/>
  <c r="Q59" i="75"/>
  <c r="Q58" i="75"/>
  <c r="Q57" i="75"/>
  <c r="Q56" i="75"/>
  <c r="Q55" i="75"/>
  <c r="Q54" i="75"/>
  <c r="Q53" i="75"/>
  <c r="Q52" i="75"/>
  <c r="Q51" i="75"/>
  <c r="Q50" i="75"/>
  <c r="Q49" i="75"/>
  <c r="Q48" i="75"/>
  <c r="Q47" i="75"/>
  <c r="Q46" i="75"/>
  <c r="Q45" i="75"/>
  <c r="Q44" i="75"/>
  <c r="Q43" i="75"/>
  <c r="Q42" i="75"/>
  <c r="Q41" i="75"/>
  <c r="Q40" i="75"/>
  <c r="Q39" i="75"/>
  <c r="Q38" i="75"/>
  <c r="Q37" i="75"/>
  <c r="Q36" i="75"/>
  <c r="Q35" i="75"/>
  <c r="Q34" i="75"/>
  <c r="Q33" i="75"/>
  <c r="Q32" i="75"/>
  <c r="Q31" i="75"/>
  <c r="Q30" i="75"/>
  <c r="Q29" i="75"/>
  <c r="Q28" i="75"/>
  <c r="Q27" i="75"/>
  <c r="Q26" i="75"/>
  <c r="Q25" i="75"/>
  <c r="Q24" i="75"/>
  <c r="Q23" i="75"/>
  <c r="Q22" i="75"/>
  <c r="Q21" i="75"/>
  <c r="Q20" i="75"/>
  <c r="Q19" i="75"/>
  <c r="Q18" i="75"/>
  <c r="Q17" i="75"/>
  <c r="Q16" i="75"/>
  <c r="Q15" i="75"/>
  <c r="Q14" i="75"/>
  <c r="Q13" i="75"/>
  <c r="Q12" i="75"/>
  <c r="Q11" i="75"/>
  <c r="Q10" i="75"/>
  <c r="Q9" i="75"/>
  <c r="Q8" i="75"/>
  <c r="Q7" i="75"/>
  <c r="Q6" i="75"/>
  <c r="P7" i="75"/>
  <c r="P8" i="75"/>
  <c r="P9" i="75"/>
  <c r="P10" i="75"/>
  <c r="P11" i="75"/>
  <c r="P12" i="75"/>
  <c r="P13" i="75"/>
  <c r="P14" i="75"/>
  <c r="P15" i="75"/>
  <c r="P16" i="75"/>
  <c r="P17" i="75"/>
  <c r="P18" i="75"/>
  <c r="P19" i="75"/>
  <c r="P20" i="75"/>
  <c r="P21" i="75"/>
  <c r="P22" i="75"/>
  <c r="P23" i="75"/>
  <c r="P24" i="75"/>
  <c r="P25" i="75"/>
  <c r="P26" i="75"/>
  <c r="P27" i="75"/>
  <c r="P28" i="75"/>
  <c r="P29" i="75"/>
  <c r="P30" i="75"/>
  <c r="P31" i="75"/>
  <c r="P32" i="75"/>
  <c r="P33" i="75"/>
  <c r="P34" i="75"/>
  <c r="P35" i="75"/>
  <c r="P36" i="75"/>
  <c r="P37" i="75"/>
  <c r="P38" i="75"/>
  <c r="P39" i="75"/>
  <c r="P40" i="75"/>
  <c r="P41" i="75"/>
  <c r="P42" i="75"/>
  <c r="P43" i="75"/>
  <c r="P44" i="75"/>
  <c r="P45" i="75"/>
  <c r="P46" i="75"/>
  <c r="P47" i="75"/>
  <c r="P48" i="75"/>
  <c r="P49" i="75"/>
  <c r="P50" i="75"/>
  <c r="P51" i="75"/>
  <c r="P52" i="75"/>
  <c r="P53" i="75"/>
  <c r="P54" i="75"/>
  <c r="P55" i="75"/>
  <c r="P56" i="75"/>
  <c r="P57" i="75"/>
  <c r="P58" i="75"/>
  <c r="P59" i="75"/>
  <c r="P60" i="75"/>
  <c r="P61" i="75"/>
  <c r="P62" i="75"/>
  <c r="P63" i="75"/>
  <c r="P64" i="75"/>
  <c r="P65" i="75"/>
  <c r="P66" i="75"/>
  <c r="P67" i="75"/>
  <c r="P68" i="75"/>
  <c r="P69" i="75"/>
  <c r="P70" i="75"/>
  <c r="P71" i="75"/>
  <c r="P72" i="75"/>
  <c r="P73" i="75"/>
  <c r="P74" i="75"/>
  <c r="P75" i="75"/>
  <c r="P76" i="75"/>
  <c r="P77" i="75"/>
  <c r="P78" i="75"/>
  <c r="P79" i="75"/>
  <c r="P80" i="75"/>
  <c r="P81" i="75"/>
  <c r="P82" i="75"/>
  <c r="P83" i="75"/>
  <c r="P84" i="75"/>
  <c r="P85" i="75"/>
  <c r="P86" i="75"/>
  <c r="P87" i="75"/>
  <c r="P88" i="75"/>
  <c r="P89" i="75"/>
  <c r="P90" i="75"/>
  <c r="P91" i="75"/>
  <c r="P92" i="75"/>
  <c r="P93" i="75"/>
  <c r="P94" i="75"/>
  <c r="P95" i="75"/>
  <c r="P96" i="75"/>
  <c r="P97" i="75"/>
  <c r="P98" i="75"/>
  <c r="P99" i="75"/>
  <c r="P100" i="75"/>
  <c r="P101" i="75"/>
  <c r="P102" i="75"/>
  <c r="P103" i="75"/>
  <c r="P104" i="75"/>
  <c r="P105" i="75"/>
  <c r="P106" i="75"/>
  <c r="P107" i="75"/>
  <c r="P108" i="75"/>
  <c r="P109" i="75"/>
  <c r="P110" i="75"/>
  <c r="P111" i="75"/>
  <c r="P112" i="75"/>
  <c r="P113" i="75"/>
  <c r="P114" i="75"/>
  <c r="P115" i="75"/>
  <c r="P116" i="75"/>
  <c r="P117" i="75"/>
  <c r="P118" i="75"/>
  <c r="P119" i="75"/>
  <c r="P120" i="75"/>
  <c r="P121" i="75"/>
  <c r="P122" i="75"/>
  <c r="P123" i="75"/>
  <c r="P124" i="75"/>
  <c r="P125" i="75"/>
  <c r="P126" i="75"/>
  <c r="P127" i="75"/>
  <c r="P128" i="75"/>
  <c r="P129" i="75"/>
  <c r="P130" i="75"/>
  <c r="P131" i="75"/>
  <c r="P132" i="75"/>
  <c r="P133" i="75"/>
  <c r="P134" i="75"/>
  <c r="P135" i="75"/>
  <c r="P136" i="75"/>
  <c r="P137" i="75"/>
  <c r="P138" i="75"/>
  <c r="P139" i="75"/>
  <c r="P140" i="75"/>
  <c r="P141" i="75"/>
  <c r="P142" i="75"/>
  <c r="P143" i="75"/>
  <c r="P144" i="75"/>
  <c r="P145" i="75"/>
  <c r="P146" i="75"/>
  <c r="P147" i="75"/>
  <c r="P148" i="75"/>
  <c r="P149" i="75"/>
  <c r="P150" i="75"/>
  <c r="P151" i="75"/>
  <c r="P152" i="75"/>
  <c r="P153" i="75"/>
  <c r="P154" i="75"/>
  <c r="P155" i="75"/>
  <c r="P156" i="75"/>
  <c r="P157" i="75"/>
  <c r="P158" i="75"/>
  <c r="P159" i="75"/>
  <c r="P160" i="75"/>
  <c r="P161" i="75"/>
  <c r="P162" i="75"/>
  <c r="P163" i="75"/>
  <c r="P164" i="75"/>
  <c r="P165" i="75"/>
  <c r="P166" i="75"/>
  <c r="P167" i="75"/>
  <c r="P168" i="75"/>
  <c r="P169" i="75"/>
  <c r="P170" i="75"/>
  <c r="P171" i="75"/>
  <c r="P172" i="75"/>
  <c r="P173" i="75"/>
  <c r="P174" i="75"/>
  <c r="P175" i="75"/>
  <c r="P176" i="75"/>
  <c r="P177" i="75"/>
  <c r="P178" i="75"/>
  <c r="P179" i="75"/>
  <c r="P180" i="75"/>
  <c r="P181" i="75"/>
  <c r="P182" i="75"/>
  <c r="P183" i="75"/>
  <c r="P184" i="75"/>
  <c r="P185" i="75"/>
  <c r="P186" i="75"/>
  <c r="P187" i="75"/>
  <c r="P188" i="75"/>
  <c r="P189" i="75"/>
  <c r="P190" i="75"/>
  <c r="P191" i="75"/>
  <c r="P192" i="75"/>
  <c r="P193" i="75"/>
  <c r="P194" i="75"/>
  <c r="P195" i="75"/>
  <c r="P196" i="75"/>
  <c r="P6" i="75"/>
  <c r="O7" i="75"/>
  <c r="O8" i="75"/>
  <c r="O9" i="75"/>
  <c r="O10" i="75"/>
  <c r="O11" i="75"/>
  <c r="O12" i="75"/>
  <c r="O13" i="75"/>
  <c r="O14" i="75"/>
  <c r="O15" i="75"/>
  <c r="O16" i="75"/>
  <c r="O17" i="75"/>
  <c r="O18" i="75"/>
  <c r="O19" i="75"/>
  <c r="O20" i="75"/>
  <c r="O21" i="75"/>
  <c r="O22" i="75"/>
  <c r="O23" i="75"/>
  <c r="O24" i="75"/>
  <c r="O25" i="75"/>
  <c r="O26" i="75"/>
  <c r="O27" i="75"/>
  <c r="O28" i="75"/>
  <c r="O29" i="75"/>
  <c r="O30" i="75"/>
  <c r="O31" i="75"/>
  <c r="O32" i="75"/>
  <c r="O33" i="75"/>
  <c r="O34" i="75"/>
  <c r="O35" i="75"/>
  <c r="O36" i="75"/>
  <c r="O37" i="75"/>
  <c r="O38" i="75"/>
  <c r="O39" i="75"/>
  <c r="O40" i="75"/>
  <c r="O41" i="75"/>
  <c r="O42" i="75"/>
  <c r="O43" i="75"/>
  <c r="O44" i="75"/>
  <c r="O45" i="75"/>
  <c r="O46" i="75"/>
  <c r="O47" i="75"/>
  <c r="O48" i="75"/>
  <c r="O49" i="75"/>
  <c r="O50" i="75"/>
  <c r="O51" i="75"/>
  <c r="O52" i="75"/>
  <c r="O53" i="75"/>
  <c r="O54" i="75"/>
  <c r="O55" i="75"/>
  <c r="O56" i="75"/>
  <c r="O57" i="75"/>
  <c r="O58" i="75"/>
  <c r="O59" i="75"/>
  <c r="O60" i="75"/>
  <c r="O61" i="75"/>
  <c r="O62" i="75"/>
  <c r="O63" i="75"/>
  <c r="O64" i="75"/>
  <c r="O65" i="75"/>
  <c r="O66" i="75"/>
  <c r="O67" i="75"/>
  <c r="O68" i="75"/>
  <c r="O69" i="75"/>
  <c r="O70" i="75"/>
  <c r="O71" i="75"/>
  <c r="O72" i="75"/>
  <c r="O73" i="75"/>
  <c r="O74" i="75"/>
  <c r="O75" i="75"/>
  <c r="O76" i="75"/>
  <c r="O77" i="75"/>
  <c r="O78" i="75"/>
  <c r="O79" i="75"/>
  <c r="O80" i="75"/>
  <c r="O81" i="75"/>
  <c r="O82" i="75"/>
  <c r="O83" i="75"/>
  <c r="O84" i="75"/>
  <c r="O85" i="75"/>
  <c r="O86" i="75"/>
  <c r="O87" i="75"/>
  <c r="O88" i="75"/>
  <c r="O89" i="75"/>
  <c r="O90" i="75"/>
  <c r="O91" i="75"/>
  <c r="O92" i="75"/>
  <c r="O93" i="75"/>
  <c r="O94" i="75"/>
  <c r="O95" i="75"/>
  <c r="O96" i="75"/>
  <c r="O97" i="75"/>
  <c r="O98" i="75"/>
  <c r="O99" i="75"/>
  <c r="O100" i="75"/>
  <c r="O101" i="75"/>
  <c r="O102" i="75"/>
  <c r="O103" i="75"/>
  <c r="O104" i="75"/>
  <c r="O105" i="75"/>
  <c r="O106" i="75"/>
  <c r="O107" i="75"/>
  <c r="O108" i="75"/>
  <c r="O109" i="75"/>
  <c r="O110" i="75"/>
  <c r="O111" i="75"/>
  <c r="O112" i="75"/>
  <c r="O113" i="75"/>
  <c r="O114" i="75"/>
  <c r="O115" i="75"/>
  <c r="O116" i="75"/>
  <c r="O117" i="75"/>
  <c r="O118" i="75"/>
  <c r="O119" i="75"/>
  <c r="O120" i="75"/>
  <c r="O121" i="75"/>
  <c r="O122" i="75"/>
  <c r="O123" i="75"/>
  <c r="O124" i="75"/>
  <c r="O125" i="75"/>
  <c r="O126" i="75"/>
  <c r="O127" i="75"/>
  <c r="O128" i="75"/>
  <c r="O129" i="75"/>
  <c r="O130" i="75"/>
  <c r="O131" i="75"/>
  <c r="O132" i="75"/>
  <c r="O133" i="75"/>
  <c r="O134" i="75"/>
  <c r="O135" i="75"/>
  <c r="O136" i="75"/>
  <c r="O137" i="75"/>
  <c r="O138" i="75"/>
  <c r="O139" i="75"/>
  <c r="O140" i="75"/>
  <c r="O141" i="75"/>
  <c r="O142" i="75"/>
  <c r="O143" i="75"/>
  <c r="O144" i="75"/>
  <c r="O145" i="75"/>
  <c r="O146" i="75"/>
  <c r="O147" i="75"/>
  <c r="O148" i="75"/>
  <c r="O149" i="75"/>
  <c r="O150" i="75"/>
  <c r="O151" i="75"/>
  <c r="O152" i="75"/>
  <c r="O153" i="75"/>
  <c r="O154" i="75"/>
  <c r="O155" i="75"/>
  <c r="O156" i="75"/>
  <c r="O157" i="75"/>
  <c r="O158" i="75"/>
  <c r="O159" i="75"/>
  <c r="O160" i="75"/>
  <c r="O161" i="75"/>
  <c r="O162" i="75"/>
  <c r="O163" i="75"/>
  <c r="O164" i="75"/>
  <c r="O165" i="75"/>
  <c r="O166" i="75"/>
  <c r="O167" i="75"/>
  <c r="O168" i="75"/>
  <c r="O169" i="75"/>
  <c r="O170" i="75"/>
  <c r="O171" i="75"/>
  <c r="O172" i="75"/>
  <c r="O173" i="75"/>
  <c r="O174" i="75"/>
  <c r="O175" i="75"/>
  <c r="O176" i="75"/>
  <c r="O177" i="75"/>
  <c r="O178" i="75"/>
  <c r="O179" i="75"/>
  <c r="O180" i="75"/>
  <c r="O181" i="75"/>
  <c r="O182" i="75"/>
  <c r="O183" i="75"/>
  <c r="O184" i="75"/>
  <c r="O185" i="75"/>
  <c r="O186" i="75"/>
  <c r="O187" i="75"/>
  <c r="O188" i="75"/>
  <c r="O189" i="75"/>
  <c r="O190" i="75"/>
  <c r="O191" i="75"/>
  <c r="O192" i="75"/>
  <c r="O193" i="75"/>
  <c r="O194" i="75"/>
  <c r="O195" i="75"/>
  <c r="O196" i="75"/>
  <c r="O6" i="75"/>
  <c r="F7" i="75"/>
  <c r="F8" i="75"/>
  <c r="F9" i="75"/>
  <c r="F10" i="75"/>
  <c r="F11" i="75"/>
  <c r="F12" i="75"/>
  <c r="F13" i="75"/>
  <c r="F14" i="75"/>
  <c r="F15" i="75"/>
  <c r="F16" i="75"/>
  <c r="F17" i="75"/>
  <c r="F18" i="75"/>
  <c r="F19" i="75"/>
  <c r="F20" i="75"/>
  <c r="F21" i="75"/>
  <c r="F22" i="75"/>
  <c r="F23" i="75"/>
  <c r="F24" i="75"/>
  <c r="F25" i="75"/>
  <c r="F26" i="75"/>
  <c r="F27" i="75"/>
  <c r="F28" i="75"/>
  <c r="F29" i="75"/>
  <c r="F30" i="75"/>
  <c r="F31" i="75"/>
  <c r="F32" i="75"/>
  <c r="F33" i="75"/>
  <c r="F34" i="75"/>
  <c r="F35" i="75"/>
  <c r="F36" i="75"/>
  <c r="F37" i="75"/>
  <c r="F38" i="75"/>
  <c r="F39" i="75"/>
  <c r="F40" i="75"/>
  <c r="F41" i="75"/>
  <c r="F42" i="75"/>
  <c r="F43" i="75"/>
  <c r="F44" i="75"/>
  <c r="F45" i="75"/>
  <c r="F46" i="75"/>
  <c r="F47" i="75"/>
  <c r="F48" i="75"/>
  <c r="F49" i="75"/>
  <c r="F50" i="75"/>
  <c r="F51" i="75"/>
  <c r="F52" i="75"/>
  <c r="F53" i="75"/>
  <c r="F54" i="75"/>
  <c r="F55" i="75"/>
  <c r="F56" i="75"/>
  <c r="F57" i="75"/>
  <c r="F58" i="75"/>
  <c r="F59" i="75"/>
  <c r="F60" i="75"/>
  <c r="F61" i="75"/>
  <c r="F62" i="75"/>
  <c r="F63" i="75"/>
  <c r="F64" i="75"/>
  <c r="F65" i="75"/>
  <c r="F66" i="75"/>
  <c r="F67" i="75"/>
  <c r="F68" i="75"/>
  <c r="F69" i="75"/>
  <c r="F70" i="75"/>
  <c r="F71" i="75"/>
  <c r="F72" i="75"/>
  <c r="F73" i="75"/>
  <c r="F74" i="75"/>
  <c r="F75" i="75"/>
  <c r="F76" i="75"/>
  <c r="F77" i="75"/>
  <c r="F78" i="75"/>
  <c r="F79" i="75"/>
  <c r="F80" i="75"/>
  <c r="F81" i="75"/>
  <c r="F82" i="75"/>
  <c r="F83" i="75"/>
  <c r="F84" i="75"/>
  <c r="F85" i="75"/>
  <c r="F86" i="75"/>
  <c r="F87" i="75"/>
  <c r="F88" i="75"/>
  <c r="F89" i="75"/>
  <c r="F90" i="75"/>
  <c r="F91" i="75"/>
  <c r="F92" i="75"/>
  <c r="F93" i="75"/>
  <c r="F94" i="75"/>
  <c r="F95" i="75"/>
  <c r="F96" i="75"/>
  <c r="F97" i="75"/>
  <c r="F98" i="75"/>
  <c r="F99" i="75"/>
  <c r="F100" i="75"/>
  <c r="F101" i="75"/>
  <c r="F102" i="75"/>
  <c r="F103" i="75"/>
  <c r="F104" i="75"/>
  <c r="F105" i="75"/>
  <c r="F106" i="75"/>
  <c r="F107" i="75"/>
  <c r="F108" i="75"/>
  <c r="F109" i="75"/>
  <c r="F110" i="75"/>
  <c r="F111" i="75"/>
  <c r="F112" i="75"/>
  <c r="F113" i="75"/>
  <c r="F114" i="75"/>
  <c r="F115" i="75"/>
  <c r="F116" i="75"/>
  <c r="F117" i="75"/>
  <c r="F118" i="75"/>
  <c r="F119" i="75"/>
  <c r="F120" i="75"/>
  <c r="F121" i="75"/>
  <c r="F122" i="75"/>
  <c r="F123" i="75"/>
  <c r="F124" i="75"/>
  <c r="F125" i="75"/>
  <c r="F126" i="75"/>
  <c r="F127" i="75"/>
  <c r="F128" i="75"/>
  <c r="F129" i="75"/>
  <c r="F130" i="75"/>
  <c r="F131" i="75"/>
  <c r="F132" i="75"/>
  <c r="F133" i="75"/>
  <c r="F134" i="75"/>
  <c r="F135" i="75"/>
  <c r="F136" i="75"/>
  <c r="F137" i="75"/>
  <c r="F138" i="75"/>
  <c r="F139" i="75"/>
  <c r="F140" i="75"/>
  <c r="F141" i="75"/>
  <c r="F142" i="75"/>
  <c r="F143" i="75"/>
  <c r="F144" i="75"/>
  <c r="F145" i="75"/>
  <c r="F146" i="75"/>
  <c r="F147" i="75"/>
  <c r="F148" i="75"/>
  <c r="F149" i="75"/>
  <c r="F150" i="75"/>
  <c r="F151" i="75"/>
  <c r="F152" i="75"/>
  <c r="F153" i="75"/>
  <c r="F154" i="75"/>
  <c r="F155" i="75"/>
  <c r="F156" i="75"/>
  <c r="F157" i="75"/>
  <c r="F158" i="75"/>
  <c r="F159" i="75"/>
  <c r="F160" i="75"/>
  <c r="F161" i="75"/>
  <c r="F162" i="75"/>
  <c r="F163" i="75"/>
  <c r="F164" i="75"/>
  <c r="F165" i="75"/>
  <c r="F166" i="75"/>
  <c r="F167" i="75"/>
  <c r="F168" i="75"/>
  <c r="F169" i="75"/>
  <c r="F170" i="75"/>
  <c r="F171" i="75"/>
  <c r="F172" i="75"/>
  <c r="F173" i="75"/>
  <c r="F174" i="75"/>
  <c r="F175" i="75"/>
  <c r="F176" i="75"/>
  <c r="F177" i="75"/>
  <c r="F178" i="75"/>
  <c r="F179" i="75"/>
  <c r="F180" i="75"/>
  <c r="F181" i="75"/>
  <c r="F182" i="75"/>
  <c r="F183" i="75"/>
  <c r="F184" i="75"/>
  <c r="F185" i="75"/>
  <c r="F186" i="75"/>
  <c r="F187" i="75"/>
  <c r="F188" i="75"/>
  <c r="F189" i="75"/>
  <c r="F190" i="75"/>
  <c r="F191" i="75"/>
  <c r="F192" i="75"/>
  <c r="F193" i="75"/>
  <c r="F194" i="75"/>
  <c r="F195" i="75"/>
  <c r="F196" i="75"/>
  <c r="F6" i="75"/>
  <c r="N196" i="75"/>
  <c r="N195" i="75"/>
  <c r="N194" i="75"/>
  <c r="N193" i="75"/>
  <c r="N192" i="75"/>
  <c r="N191" i="75"/>
  <c r="N190" i="75"/>
  <c r="N189" i="75"/>
  <c r="N188" i="75"/>
  <c r="N187" i="75"/>
  <c r="N186" i="75"/>
  <c r="N185" i="75"/>
  <c r="N184" i="75"/>
  <c r="N183" i="75"/>
  <c r="N182" i="75"/>
  <c r="N181" i="75"/>
  <c r="N180" i="75"/>
  <c r="N179" i="75"/>
  <c r="N178" i="75"/>
  <c r="N177" i="75"/>
  <c r="N176" i="75"/>
  <c r="N175" i="75"/>
  <c r="N174" i="75"/>
  <c r="N173" i="75"/>
  <c r="N172" i="75"/>
  <c r="N171" i="75"/>
  <c r="N170" i="75"/>
  <c r="N169" i="75"/>
  <c r="N168" i="75"/>
  <c r="N167" i="75"/>
  <c r="N166" i="75"/>
  <c r="N165" i="75"/>
  <c r="N164" i="75"/>
  <c r="N163" i="75"/>
  <c r="N162" i="75"/>
  <c r="N161" i="75"/>
  <c r="N160" i="75"/>
  <c r="N159" i="75"/>
  <c r="N158" i="75"/>
  <c r="N157" i="75"/>
  <c r="N156" i="75"/>
  <c r="N155" i="75"/>
  <c r="N154" i="75"/>
  <c r="N153" i="75"/>
  <c r="N152" i="75"/>
  <c r="N151" i="75"/>
  <c r="N150" i="75"/>
  <c r="N149" i="75"/>
  <c r="N148" i="75"/>
  <c r="N147" i="75"/>
  <c r="N146" i="75"/>
  <c r="N145" i="75"/>
  <c r="N144" i="75"/>
  <c r="N143" i="75"/>
  <c r="N142" i="75"/>
  <c r="N141" i="75"/>
  <c r="N140" i="75"/>
  <c r="N139" i="75"/>
  <c r="N138" i="75"/>
  <c r="N137" i="75"/>
  <c r="N136" i="75"/>
  <c r="N135" i="75"/>
  <c r="N134" i="75"/>
  <c r="N133" i="75"/>
  <c r="N132" i="75"/>
  <c r="N131" i="75"/>
  <c r="N130" i="75"/>
  <c r="N129" i="75"/>
  <c r="N128" i="75"/>
  <c r="N127" i="75"/>
  <c r="N126" i="75"/>
  <c r="N125" i="75"/>
  <c r="N124" i="75"/>
  <c r="N123" i="75"/>
  <c r="N122" i="75"/>
  <c r="N121" i="75"/>
  <c r="N120" i="75"/>
  <c r="N119" i="75"/>
  <c r="N118" i="75"/>
  <c r="N117" i="75"/>
  <c r="N116" i="75"/>
  <c r="N115" i="75"/>
  <c r="N114" i="75"/>
  <c r="N113" i="75"/>
  <c r="N112" i="75"/>
  <c r="N111" i="75"/>
  <c r="N110" i="75"/>
  <c r="N109" i="75"/>
  <c r="N108" i="75"/>
  <c r="N107" i="75"/>
  <c r="N106" i="75"/>
  <c r="N105" i="75"/>
  <c r="N104" i="75"/>
  <c r="N103" i="75"/>
  <c r="N102" i="75"/>
  <c r="N101" i="75"/>
  <c r="N100" i="75"/>
  <c r="N99" i="75"/>
  <c r="N98" i="75"/>
  <c r="N97" i="75"/>
  <c r="N96" i="75"/>
  <c r="N95" i="75"/>
  <c r="N94" i="75"/>
  <c r="N93" i="75"/>
  <c r="N92" i="75"/>
  <c r="N91" i="75"/>
  <c r="N90" i="75"/>
  <c r="N89" i="75"/>
  <c r="N88" i="75"/>
  <c r="N87" i="75"/>
  <c r="N86" i="75"/>
  <c r="N85" i="75"/>
  <c r="N84" i="75"/>
  <c r="N83" i="75"/>
  <c r="N82" i="75"/>
  <c r="N81" i="75"/>
  <c r="N80" i="75"/>
  <c r="N79" i="75"/>
  <c r="N78" i="75"/>
  <c r="N77" i="75"/>
  <c r="N76" i="75"/>
  <c r="N75" i="75"/>
  <c r="N74" i="75"/>
  <c r="N73" i="75"/>
  <c r="N72" i="75"/>
  <c r="N71" i="75"/>
  <c r="N70" i="75"/>
  <c r="N69" i="75"/>
  <c r="N68" i="75"/>
  <c r="N67" i="75"/>
  <c r="N66" i="75"/>
  <c r="N65" i="75"/>
  <c r="N64" i="75"/>
  <c r="N63" i="75"/>
  <c r="N62" i="75"/>
  <c r="N61" i="75"/>
  <c r="N60" i="75"/>
  <c r="N59" i="75"/>
  <c r="N58" i="75"/>
  <c r="N57" i="75"/>
  <c r="N56" i="75"/>
  <c r="N55" i="75"/>
  <c r="N54" i="75"/>
  <c r="N53" i="75"/>
  <c r="N52" i="75"/>
  <c r="N51" i="75"/>
  <c r="N50" i="75"/>
  <c r="N49" i="75"/>
  <c r="N48" i="75"/>
  <c r="N47" i="75"/>
  <c r="N46" i="75"/>
  <c r="N45" i="75"/>
  <c r="N44" i="75"/>
  <c r="N43" i="75"/>
  <c r="N42" i="75"/>
  <c r="N41" i="75"/>
  <c r="N40" i="75"/>
  <c r="N39" i="75"/>
  <c r="N38" i="75"/>
  <c r="N37" i="75"/>
  <c r="N36" i="75"/>
  <c r="N35" i="75"/>
  <c r="N34" i="75"/>
  <c r="N33" i="75"/>
  <c r="N32" i="75"/>
  <c r="N31" i="75"/>
  <c r="N30" i="75"/>
  <c r="N29" i="75"/>
  <c r="N28" i="75"/>
  <c r="N27" i="75"/>
  <c r="N26" i="75"/>
  <c r="N25" i="75"/>
  <c r="N24" i="75"/>
  <c r="N23" i="75"/>
  <c r="N22" i="75"/>
  <c r="N21" i="75"/>
  <c r="N20" i="75"/>
  <c r="N19" i="75"/>
  <c r="N18" i="75"/>
  <c r="N17" i="75"/>
  <c r="N16" i="75"/>
  <c r="N15" i="75"/>
  <c r="N14" i="75"/>
  <c r="N13" i="75"/>
  <c r="N12" i="75"/>
  <c r="N11" i="75"/>
  <c r="N10" i="75"/>
  <c r="N9" i="75"/>
  <c r="N8" i="75"/>
  <c r="N7" i="75"/>
  <c r="N6" i="75"/>
  <c r="M7" i="75"/>
  <c r="M8" i="75"/>
  <c r="M9" i="75"/>
  <c r="M10" i="75"/>
  <c r="M11" i="75"/>
  <c r="M12" i="75"/>
  <c r="M13" i="75"/>
  <c r="M14" i="75"/>
  <c r="M15" i="75"/>
  <c r="M16" i="75"/>
  <c r="M17" i="75"/>
  <c r="M18" i="75"/>
  <c r="M19" i="75"/>
  <c r="M20" i="75"/>
  <c r="M21" i="75"/>
  <c r="M22" i="75"/>
  <c r="M23" i="75"/>
  <c r="M24" i="75"/>
  <c r="M25" i="75"/>
  <c r="M26" i="75"/>
  <c r="M27" i="75"/>
  <c r="M28" i="75"/>
  <c r="M29" i="75"/>
  <c r="M30" i="75"/>
  <c r="M31" i="75"/>
  <c r="M32" i="75"/>
  <c r="M33" i="75"/>
  <c r="M34" i="75"/>
  <c r="M35" i="75"/>
  <c r="M36" i="75"/>
  <c r="M37" i="75"/>
  <c r="M38" i="75"/>
  <c r="M39" i="75"/>
  <c r="M40" i="75"/>
  <c r="M41" i="75"/>
  <c r="M42" i="75"/>
  <c r="M43" i="75"/>
  <c r="M44" i="75"/>
  <c r="M45" i="75"/>
  <c r="M46" i="75"/>
  <c r="M47" i="75"/>
  <c r="M48" i="75"/>
  <c r="M49" i="75"/>
  <c r="M50" i="75"/>
  <c r="M51" i="75"/>
  <c r="M52" i="75"/>
  <c r="M53" i="75"/>
  <c r="M54" i="75"/>
  <c r="M55" i="75"/>
  <c r="M56" i="75"/>
  <c r="M57" i="75"/>
  <c r="M58" i="75"/>
  <c r="M59" i="75"/>
  <c r="M60" i="75"/>
  <c r="M61" i="75"/>
  <c r="M62" i="75"/>
  <c r="M63" i="75"/>
  <c r="M64" i="75"/>
  <c r="M65" i="75"/>
  <c r="M66" i="75"/>
  <c r="M67" i="75"/>
  <c r="M68" i="75"/>
  <c r="M69" i="75"/>
  <c r="M70" i="75"/>
  <c r="M71" i="75"/>
  <c r="M72" i="75"/>
  <c r="M73" i="75"/>
  <c r="M74" i="75"/>
  <c r="M75" i="75"/>
  <c r="M76" i="75"/>
  <c r="M77" i="75"/>
  <c r="M78" i="75"/>
  <c r="M79" i="75"/>
  <c r="M80" i="75"/>
  <c r="M81" i="75"/>
  <c r="M82" i="75"/>
  <c r="M83" i="75"/>
  <c r="M84" i="75"/>
  <c r="M85" i="75"/>
  <c r="M86" i="75"/>
  <c r="M87" i="75"/>
  <c r="M88" i="75"/>
  <c r="M89" i="75"/>
  <c r="M90" i="75"/>
  <c r="M91" i="75"/>
  <c r="M92" i="75"/>
  <c r="M93" i="75"/>
  <c r="M94" i="75"/>
  <c r="M95" i="75"/>
  <c r="M96" i="75"/>
  <c r="M97" i="75"/>
  <c r="M98" i="75"/>
  <c r="M99" i="75"/>
  <c r="M100" i="75"/>
  <c r="M101" i="75"/>
  <c r="M102" i="75"/>
  <c r="M103" i="75"/>
  <c r="M104" i="75"/>
  <c r="M105" i="75"/>
  <c r="M106" i="75"/>
  <c r="M107" i="75"/>
  <c r="M108" i="75"/>
  <c r="M109" i="75"/>
  <c r="M110" i="75"/>
  <c r="M111" i="75"/>
  <c r="M112" i="75"/>
  <c r="M113" i="75"/>
  <c r="M114" i="75"/>
  <c r="M115" i="75"/>
  <c r="M116" i="75"/>
  <c r="M117" i="75"/>
  <c r="M118" i="75"/>
  <c r="M119" i="75"/>
  <c r="M120" i="75"/>
  <c r="M121" i="75"/>
  <c r="M122" i="75"/>
  <c r="M123" i="75"/>
  <c r="M124" i="75"/>
  <c r="M125" i="75"/>
  <c r="M126" i="75"/>
  <c r="M127" i="75"/>
  <c r="M128" i="75"/>
  <c r="M129" i="75"/>
  <c r="M130" i="75"/>
  <c r="M131" i="75"/>
  <c r="M132" i="75"/>
  <c r="M133" i="75"/>
  <c r="M134" i="75"/>
  <c r="M135" i="75"/>
  <c r="M136" i="75"/>
  <c r="M137" i="75"/>
  <c r="M138" i="75"/>
  <c r="M139" i="75"/>
  <c r="M140" i="75"/>
  <c r="M141" i="75"/>
  <c r="M142" i="75"/>
  <c r="M143" i="75"/>
  <c r="M144" i="75"/>
  <c r="M145" i="75"/>
  <c r="M146" i="75"/>
  <c r="M147" i="75"/>
  <c r="M148" i="75"/>
  <c r="M149" i="75"/>
  <c r="M150" i="75"/>
  <c r="M151" i="75"/>
  <c r="M152" i="75"/>
  <c r="M153" i="75"/>
  <c r="M154" i="75"/>
  <c r="M155" i="75"/>
  <c r="M156" i="75"/>
  <c r="M157" i="75"/>
  <c r="M158" i="75"/>
  <c r="M159" i="75"/>
  <c r="M160" i="75"/>
  <c r="M161" i="75"/>
  <c r="M162" i="75"/>
  <c r="M163" i="75"/>
  <c r="M164" i="75"/>
  <c r="M165" i="75"/>
  <c r="M166" i="75"/>
  <c r="M167" i="75"/>
  <c r="M168" i="75"/>
  <c r="M169" i="75"/>
  <c r="M170" i="75"/>
  <c r="M171" i="75"/>
  <c r="M172" i="75"/>
  <c r="M173" i="75"/>
  <c r="M174" i="75"/>
  <c r="M175" i="75"/>
  <c r="M176" i="75"/>
  <c r="M177" i="75"/>
  <c r="M178" i="75"/>
  <c r="M179" i="75"/>
  <c r="M180" i="75"/>
  <c r="M181" i="75"/>
  <c r="M182" i="75"/>
  <c r="M183" i="75"/>
  <c r="M184" i="75"/>
  <c r="M185" i="75"/>
  <c r="M186" i="75"/>
  <c r="M187" i="75"/>
  <c r="M188" i="75"/>
  <c r="M189" i="75"/>
  <c r="M190" i="75"/>
  <c r="M191" i="75"/>
  <c r="M192" i="75"/>
  <c r="M193" i="75"/>
  <c r="M194" i="75"/>
  <c r="M195" i="75"/>
  <c r="M196" i="75"/>
  <c r="M6" i="75"/>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6" i="3"/>
  <c r="CQ7" i="75"/>
  <c r="CQ8" i="75"/>
  <c r="CQ9" i="75"/>
  <c r="CQ11" i="75"/>
  <c r="CQ12" i="75"/>
  <c r="CQ13" i="75"/>
  <c r="CQ14" i="75"/>
  <c r="CQ15" i="75"/>
  <c r="CQ16" i="75"/>
  <c r="CQ17" i="75"/>
  <c r="CQ18" i="75"/>
  <c r="CQ19" i="75"/>
  <c r="CQ20" i="75"/>
  <c r="CQ21" i="75"/>
  <c r="CQ22" i="75"/>
  <c r="CQ23" i="75"/>
  <c r="CQ24" i="75"/>
  <c r="CQ25" i="75"/>
  <c r="CQ26" i="75"/>
  <c r="CQ27" i="75"/>
  <c r="CQ28" i="75"/>
  <c r="CQ29" i="75"/>
  <c r="CQ30" i="75"/>
  <c r="CQ31" i="75"/>
  <c r="CQ32" i="75"/>
  <c r="CQ33" i="75"/>
  <c r="CQ34" i="75"/>
  <c r="CQ35" i="75"/>
  <c r="CQ36" i="75"/>
  <c r="CQ37" i="75"/>
  <c r="CQ38" i="75"/>
  <c r="CQ39" i="75"/>
  <c r="CQ40" i="75"/>
  <c r="CQ41" i="75"/>
  <c r="CQ42" i="75"/>
  <c r="CQ43" i="75"/>
  <c r="CQ44" i="75"/>
  <c r="CQ45" i="75"/>
  <c r="CQ46" i="75"/>
  <c r="CQ47" i="75"/>
  <c r="CQ48" i="75"/>
  <c r="CQ49" i="75"/>
  <c r="CQ50" i="75"/>
  <c r="CQ51" i="75"/>
  <c r="CQ52" i="75"/>
  <c r="CQ53" i="75"/>
  <c r="CQ54" i="75"/>
  <c r="CQ55" i="75"/>
  <c r="CQ56" i="75"/>
  <c r="CQ57" i="75"/>
  <c r="CQ58" i="75"/>
  <c r="CQ59" i="75"/>
  <c r="CQ60" i="75"/>
  <c r="CQ61" i="75"/>
  <c r="CQ62" i="75"/>
  <c r="CQ63" i="75"/>
  <c r="CQ64" i="75"/>
  <c r="CQ65" i="75"/>
  <c r="CQ66" i="75"/>
  <c r="CQ67" i="75"/>
  <c r="CQ68" i="75"/>
  <c r="CQ69" i="75"/>
  <c r="CQ70" i="75"/>
  <c r="CQ71" i="75"/>
  <c r="CQ72" i="75"/>
  <c r="CQ73" i="75"/>
  <c r="CQ74" i="75"/>
  <c r="CQ75" i="75"/>
  <c r="CQ76" i="75"/>
  <c r="CQ77" i="75"/>
  <c r="CQ78" i="75"/>
  <c r="CQ79" i="75"/>
  <c r="CQ80" i="75"/>
  <c r="CQ81" i="75"/>
  <c r="CQ82" i="75"/>
  <c r="CQ83" i="75"/>
  <c r="CQ84" i="75"/>
  <c r="CQ85" i="75"/>
  <c r="CQ86" i="75"/>
  <c r="CQ87" i="75"/>
  <c r="CQ88" i="75"/>
  <c r="CQ89" i="75"/>
  <c r="CQ90" i="75"/>
  <c r="CQ91" i="75"/>
  <c r="CQ92" i="75"/>
  <c r="CQ93" i="75"/>
  <c r="CQ94" i="75"/>
  <c r="CQ95" i="75"/>
  <c r="CQ96" i="75"/>
  <c r="CQ97" i="75"/>
  <c r="CQ98" i="75"/>
  <c r="CQ99" i="75"/>
  <c r="CQ100" i="75"/>
  <c r="CQ101" i="75"/>
  <c r="CQ102" i="75"/>
  <c r="CQ103" i="75"/>
  <c r="CQ104" i="75"/>
  <c r="CQ105" i="75"/>
  <c r="CQ106" i="75"/>
  <c r="CQ107" i="75"/>
  <c r="CQ108" i="75"/>
  <c r="CQ109" i="75"/>
  <c r="CQ110" i="75"/>
  <c r="CQ111" i="75"/>
  <c r="CQ112" i="75"/>
  <c r="CQ113" i="75"/>
  <c r="CQ114" i="75"/>
  <c r="CQ115" i="75"/>
  <c r="CQ116" i="75"/>
  <c r="CQ117" i="75"/>
  <c r="CQ118" i="75"/>
  <c r="CQ119" i="75"/>
  <c r="CQ120" i="75"/>
  <c r="CQ121" i="75"/>
  <c r="CQ122" i="75"/>
  <c r="CQ123" i="75"/>
  <c r="CQ124" i="75"/>
  <c r="CQ125" i="75"/>
  <c r="CQ126" i="75"/>
  <c r="CQ127" i="75"/>
  <c r="CQ128" i="75"/>
  <c r="CQ129" i="75"/>
  <c r="CQ130" i="75"/>
  <c r="CQ131" i="75"/>
  <c r="CQ132" i="75"/>
  <c r="CQ133" i="75"/>
  <c r="CQ134" i="75"/>
  <c r="CQ135" i="75"/>
  <c r="CQ136" i="75"/>
  <c r="CQ137" i="75"/>
  <c r="CQ138" i="75"/>
  <c r="CQ139" i="75"/>
  <c r="CQ140" i="75"/>
  <c r="CQ141" i="75"/>
  <c r="CQ142" i="75"/>
  <c r="CQ143" i="75"/>
  <c r="CQ144" i="75"/>
  <c r="CQ145" i="75"/>
  <c r="CQ146" i="75"/>
  <c r="CQ147" i="75"/>
  <c r="CQ148" i="75"/>
  <c r="CQ149" i="75"/>
  <c r="CQ150" i="75"/>
  <c r="CQ151" i="75"/>
  <c r="CQ152" i="75"/>
  <c r="CQ153" i="75"/>
  <c r="CQ154" i="75"/>
  <c r="CQ155" i="75"/>
  <c r="CQ156" i="75"/>
  <c r="CQ157" i="75"/>
  <c r="CQ158" i="75"/>
  <c r="CQ159" i="75"/>
  <c r="CQ160" i="75"/>
  <c r="CQ161" i="75"/>
  <c r="CQ162" i="75"/>
  <c r="CQ163" i="75"/>
  <c r="CQ164" i="75"/>
  <c r="CQ165" i="75"/>
  <c r="CQ166" i="75"/>
  <c r="CQ167" i="75"/>
  <c r="CQ168" i="75"/>
  <c r="CQ169" i="75"/>
  <c r="CQ170" i="75"/>
  <c r="CQ171" i="75"/>
  <c r="CQ172" i="75"/>
  <c r="CQ173" i="75"/>
  <c r="CQ174" i="75"/>
  <c r="CQ175" i="75"/>
  <c r="CQ176" i="75"/>
  <c r="CQ177" i="75"/>
  <c r="CQ178" i="75"/>
  <c r="CQ179" i="75"/>
  <c r="CQ180" i="75"/>
  <c r="CQ181" i="75"/>
  <c r="CQ182" i="75"/>
  <c r="CQ183" i="75"/>
  <c r="CQ184" i="75"/>
  <c r="CQ185" i="75"/>
  <c r="CQ186" i="75"/>
  <c r="CQ187" i="75"/>
  <c r="CQ188" i="75"/>
  <c r="CQ189" i="75"/>
  <c r="CQ190" i="75"/>
  <c r="CQ191" i="75"/>
  <c r="CQ192" i="75"/>
  <c r="CQ193" i="75"/>
  <c r="CQ194" i="75"/>
  <c r="CQ195" i="75"/>
  <c r="CQ196" i="75"/>
  <c r="CQ6" i="75"/>
  <c r="BT7" i="75"/>
  <c r="BT8" i="75"/>
  <c r="BT9" i="75"/>
  <c r="BT10" i="75"/>
  <c r="BT11" i="75"/>
  <c r="BT12" i="75"/>
  <c r="BT13" i="75"/>
  <c r="BT14" i="75"/>
  <c r="BT15" i="75"/>
  <c r="BT16" i="75"/>
  <c r="BT17" i="75"/>
  <c r="BT18" i="75"/>
  <c r="BT19" i="75"/>
  <c r="BT20" i="75"/>
  <c r="BT21" i="75"/>
  <c r="BT22" i="75"/>
  <c r="BT23" i="75"/>
  <c r="BT24" i="75"/>
  <c r="BT25" i="75"/>
  <c r="BT26" i="75"/>
  <c r="BT27" i="75"/>
  <c r="BT28" i="75"/>
  <c r="BT29" i="75"/>
  <c r="BT30" i="75"/>
  <c r="BT31" i="75"/>
  <c r="BT32" i="75"/>
  <c r="BT33" i="75"/>
  <c r="BT34" i="75"/>
  <c r="BT35" i="75"/>
  <c r="BT36" i="75"/>
  <c r="BT37" i="75"/>
  <c r="BT38" i="75"/>
  <c r="BT39" i="75"/>
  <c r="BT40" i="75"/>
  <c r="BT41" i="75"/>
  <c r="BT42" i="75"/>
  <c r="BT43" i="75"/>
  <c r="BT44" i="75"/>
  <c r="BT45" i="75"/>
  <c r="BT46" i="75"/>
  <c r="BT47" i="75"/>
  <c r="BT48" i="75"/>
  <c r="BT49" i="75"/>
  <c r="BT50" i="75"/>
  <c r="BT51" i="75"/>
  <c r="BT52" i="75"/>
  <c r="BT53" i="75"/>
  <c r="BT54" i="75"/>
  <c r="BT55" i="75"/>
  <c r="BT56" i="75"/>
  <c r="BT57" i="75"/>
  <c r="BT58" i="75"/>
  <c r="BT59" i="75"/>
  <c r="BT60" i="75"/>
  <c r="BT61" i="75"/>
  <c r="BT62" i="75"/>
  <c r="BT63" i="75"/>
  <c r="BT64" i="75"/>
  <c r="BT65" i="75"/>
  <c r="BT66" i="75"/>
  <c r="BT67" i="75"/>
  <c r="BT68" i="75"/>
  <c r="BT69" i="75"/>
  <c r="BT70" i="75"/>
  <c r="BT71" i="75"/>
  <c r="BT72" i="75"/>
  <c r="BT73" i="75"/>
  <c r="BT74" i="75"/>
  <c r="BT75" i="75"/>
  <c r="BT76" i="75"/>
  <c r="BT77" i="75"/>
  <c r="BT78" i="75"/>
  <c r="BT79" i="75"/>
  <c r="BT80" i="75"/>
  <c r="BT81" i="75"/>
  <c r="BT82" i="75"/>
  <c r="BT83" i="75"/>
  <c r="BT84" i="75"/>
  <c r="BT85" i="75"/>
  <c r="BT86" i="75"/>
  <c r="BT87" i="75"/>
  <c r="BT88" i="75"/>
  <c r="BT89" i="75"/>
  <c r="BT90" i="75"/>
  <c r="BT91" i="75"/>
  <c r="BT92" i="75"/>
  <c r="BT93" i="75"/>
  <c r="BT94" i="75"/>
  <c r="BT95" i="75"/>
  <c r="BT96" i="75"/>
  <c r="BT97" i="75"/>
  <c r="BT98" i="75"/>
  <c r="BT99" i="75"/>
  <c r="BT100" i="75"/>
  <c r="BT101" i="75"/>
  <c r="BT102" i="75"/>
  <c r="BT103" i="75"/>
  <c r="BT104" i="75"/>
  <c r="BT105" i="75"/>
  <c r="BT106" i="75"/>
  <c r="BT107" i="75"/>
  <c r="BT108" i="75"/>
  <c r="BT109" i="75"/>
  <c r="BT110" i="75"/>
  <c r="BT111" i="75"/>
  <c r="BT112" i="75"/>
  <c r="BT113" i="75"/>
  <c r="BT114" i="75"/>
  <c r="BT115" i="75"/>
  <c r="BT116" i="75"/>
  <c r="BT117" i="75"/>
  <c r="BT118" i="75"/>
  <c r="BT119" i="75"/>
  <c r="BT120" i="75"/>
  <c r="BT121" i="75"/>
  <c r="BT122" i="75"/>
  <c r="BT123" i="75"/>
  <c r="BT124" i="75"/>
  <c r="BT125" i="75"/>
  <c r="BT126" i="75"/>
  <c r="BT127" i="75"/>
  <c r="BT128" i="75"/>
  <c r="BT129" i="75"/>
  <c r="BT130" i="75"/>
  <c r="BT131" i="75"/>
  <c r="BT132" i="75"/>
  <c r="BT133" i="75"/>
  <c r="BT134" i="75"/>
  <c r="BT135" i="75"/>
  <c r="BT136" i="75"/>
  <c r="BT137" i="75"/>
  <c r="BT138" i="75"/>
  <c r="BT139" i="75"/>
  <c r="BT140" i="75"/>
  <c r="BT141" i="75"/>
  <c r="BT142" i="75"/>
  <c r="BT143" i="75"/>
  <c r="BT144" i="75"/>
  <c r="BT145" i="75"/>
  <c r="BT146" i="75"/>
  <c r="BT147" i="75"/>
  <c r="BT148" i="75"/>
  <c r="BT149" i="75"/>
  <c r="BT150" i="75"/>
  <c r="BT151" i="75"/>
  <c r="BT152" i="75"/>
  <c r="BT153" i="75"/>
  <c r="BT154" i="75"/>
  <c r="BT155" i="75"/>
  <c r="BT156" i="75"/>
  <c r="BT157" i="75"/>
  <c r="BT158" i="75"/>
  <c r="BT159" i="75"/>
  <c r="BT160" i="75"/>
  <c r="BT161" i="75"/>
  <c r="BT162" i="75"/>
  <c r="BT163" i="75"/>
  <c r="BT164" i="75"/>
  <c r="BT165" i="75"/>
  <c r="BT166" i="75"/>
  <c r="BT167" i="75"/>
  <c r="BT168" i="75"/>
  <c r="BT169" i="75"/>
  <c r="BT170" i="75"/>
  <c r="BT171" i="75"/>
  <c r="BT172" i="75"/>
  <c r="BT173" i="75"/>
  <c r="BT174" i="75"/>
  <c r="BT175" i="75"/>
  <c r="BT176" i="75"/>
  <c r="BT177" i="75"/>
  <c r="BT178" i="75"/>
  <c r="BT179" i="75"/>
  <c r="BT180" i="75"/>
  <c r="BT181" i="75"/>
  <c r="BT182" i="75"/>
  <c r="BT183" i="75"/>
  <c r="BT184" i="75"/>
  <c r="BT185" i="75"/>
  <c r="BT186" i="75"/>
  <c r="BT187" i="75"/>
  <c r="BT188" i="75"/>
  <c r="BT189" i="75"/>
  <c r="BT190" i="75"/>
  <c r="BT191" i="75"/>
  <c r="BT192" i="75"/>
  <c r="BT193" i="75"/>
  <c r="BT194" i="75"/>
  <c r="BT195" i="75"/>
  <c r="BT196" i="75"/>
  <c r="BT6" i="75"/>
  <c r="BW7" i="75"/>
  <c r="BX7" i="75" s="1"/>
  <c r="BW8" i="75"/>
  <c r="BX8" i="75" s="1"/>
  <c r="BW9" i="75"/>
  <c r="BX9" i="75" s="1"/>
  <c r="BW10" i="75"/>
  <c r="BX10" i="75" s="1"/>
  <c r="BW11" i="75"/>
  <c r="BX11" i="75" s="1"/>
  <c r="BW12" i="75"/>
  <c r="BX12" i="75" s="1"/>
  <c r="BW13" i="75"/>
  <c r="BX13" i="75" s="1"/>
  <c r="BW14" i="75"/>
  <c r="BX14" i="75" s="1"/>
  <c r="BW15" i="75"/>
  <c r="BX15" i="75" s="1"/>
  <c r="BW16" i="75"/>
  <c r="BX16" i="75" s="1"/>
  <c r="BW17" i="75"/>
  <c r="BX17" i="75" s="1"/>
  <c r="BW18" i="75"/>
  <c r="BX18" i="75" s="1"/>
  <c r="BW19" i="75"/>
  <c r="BX19" i="75" s="1"/>
  <c r="BW20" i="75"/>
  <c r="BX20" i="75" s="1"/>
  <c r="BW21" i="75"/>
  <c r="BX21" i="75" s="1"/>
  <c r="BW22" i="75"/>
  <c r="BX22" i="75" s="1"/>
  <c r="BW23" i="75"/>
  <c r="BX23" i="75" s="1"/>
  <c r="BW24" i="75"/>
  <c r="BX24" i="75" s="1"/>
  <c r="BW25" i="75"/>
  <c r="BX25" i="75" s="1"/>
  <c r="BW26" i="75"/>
  <c r="BX26" i="75" s="1"/>
  <c r="BW27" i="75"/>
  <c r="BX27" i="75" s="1"/>
  <c r="BW28" i="75"/>
  <c r="BX28" i="75" s="1"/>
  <c r="BW29" i="75"/>
  <c r="BX29" i="75" s="1"/>
  <c r="BW30" i="75"/>
  <c r="BX30" i="75" s="1"/>
  <c r="BW31" i="75"/>
  <c r="BX31" i="75" s="1"/>
  <c r="BW32" i="75"/>
  <c r="BX32" i="75" s="1"/>
  <c r="BW33" i="75"/>
  <c r="BX33" i="75" s="1"/>
  <c r="BW34" i="75"/>
  <c r="BX34" i="75" s="1"/>
  <c r="BW35" i="75"/>
  <c r="BX35" i="75" s="1"/>
  <c r="BW36" i="75"/>
  <c r="BX36" i="75" s="1"/>
  <c r="BW37" i="75"/>
  <c r="BX37" i="75" s="1"/>
  <c r="BW38" i="75"/>
  <c r="BX38" i="75" s="1"/>
  <c r="BW39" i="75"/>
  <c r="BX39" i="75" s="1"/>
  <c r="BW40" i="75"/>
  <c r="BX40" i="75" s="1"/>
  <c r="BW41" i="75"/>
  <c r="BX41" i="75" s="1"/>
  <c r="BW42" i="75"/>
  <c r="BX42" i="75" s="1"/>
  <c r="BW43" i="75"/>
  <c r="BX43" i="75" s="1"/>
  <c r="BW44" i="75"/>
  <c r="BX44" i="75" s="1"/>
  <c r="BW45" i="75"/>
  <c r="BX45" i="75" s="1"/>
  <c r="BW46" i="75"/>
  <c r="BX46" i="75" s="1"/>
  <c r="BW47" i="75"/>
  <c r="BX47" i="75" s="1"/>
  <c r="BW48" i="75"/>
  <c r="BX48" i="75" s="1"/>
  <c r="BW49" i="75"/>
  <c r="BX49" i="75" s="1"/>
  <c r="BW50" i="75"/>
  <c r="BX50" i="75" s="1"/>
  <c r="BW51" i="75"/>
  <c r="BX51" i="75" s="1"/>
  <c r="BW52" i="75"/>
  <c r="BX52" i="75" s="1"/>
  <c r="BW53" i="75"/>
  <c r="BX53" i="75" s="1"/>
  <c r="BW54" i="75"/>
  <c r="BX54" i="75" s="1"/>
  <c r="BW55" i="75"/>
  <c r="BX55" i="75" s="1"/>
  <c r="BW56" i="75"/>
  <c r="BX56" i="75" s="1"/>
  <c r="BW57" i="75"/>
  <c r="BX57" i="75" s="1"/>
  <c r="BW58" i="75"/>
  <c r="BX58" i="75" s="1"/>
  <c r="BW59" i="75"/>
  <c r="BX59" i="75" s="1"/>
  <c r="BW60" i="75"/>
  <c r="BX60" i="75" s="1"/>
  <c r="BW61" i="75"/>
  <c r="BX61" i="75" s="1"/>
  <c r="BW62" i="75"/>
  <c r="BX62" i="75" s="1"/>
  <c r="BW63" i="75"/>
  <c r="BX63" i="75" s="1"/>
  <c r="BW64" i="75"/>
  <c r="BX64" i="75" s="1"/>
  <c r="BW65" i="75"/>
  <c r="BX65" i="75" s="1"/>
  <c r="BW66" i="75"/>
  <c r="BX66" i="75" s="1"/>
  <c r="BW67" i="75"/>
  <c r="BX67" i="75" s="1"/>
  <c r="BW68" i="75"/>
  <c r="BX68" i="75" s="1"/>
  <c r="BW69" i="75"/>
  <c r="BX69" i="75" s="1"/>
  <c r="BW70" i="75"/>
  <c r="BX70" i="75" s="1"/>
  <c r="BW71" i="75"/>
  <c r="BX71" i="75" s="1"/>
  <c r="BW72" i="75"/>
  <c r="BX72" i="75" s="1"/>
  <c r="BW73" i="75"/>
  <c r="BX73" i="75" s="1"/>
  <c r="BW74" i="75"/>
  <c r="BX74" i="75" s="1"/>
  <c r="BW75" i="75"/>
  <c r="BX75" i="75" s="1"/>
  <c r="BW76" i="75"/>
  <c r="BX76" i="75" s="1"/>
  <c r="BW77" i="75"/>
  <c r="BX77" i="75" s="1"/>
  <c r="BW78" i="75"/>
  <c r="BX78" i="75" s="1"/>
  <c r="BW79" i="75"/>
  <c r="BX79" i="75" s="1"/>
  <c r="BW80" i="75"/>
  <c r="BX80" i="75" s="1"/>
  <c r="BW81" i="75"/>
  <c r="BX81" i="75" s="1"/>
  <c r="BW82" i="75"/>
  <c r="BX82" i="75" s="1"/>
  <c r="BW83" i="75"/>
  <c r="BX83" i="75" s="1"/>
  <c r="BW84" i="75"/>
  <c r="BX84" i="75" s="1"/>
  <c r="BW85" i="75"/>
  <c r="BX85" i="75" s="1"/>
  <c r="BW86" i="75"/>
  <c r="BX86" i="75" s="1"/>
  <c r="BW87" i="75"/>
  <c r="BX87" i="75" s="1"/>
  <c r="BW88" i="75"/>
  <c r="BX88" i="75" s="1"/>
  <c r="BW89" i="75"/>
  <c r="BX89" i="75" s="1"/>
  <c r="BW90" i="75"/>
  <c r="BX90" i="75" s="1"/>
  <c r="BW91" i="75"/>
  <c r="BX91" i="75" s="1"/>
  <c r="BW92" i="75"/>
  <c r="BX92" i="75" s="1"/>
  <c r="BW93" i="75"/>
  <c r="BX93" i="75" s="1"/>
  <c r="BW94" i="75"/>
  <c r="BX94" i="75" s="1"/>
  <c r="BW95" i="75"/>
  <c r="BX95" i="75" s="1"/>
  <c r="BW96" i="75"/>
  <c r="BX96" i="75" s="1"/>
  <c r="BW97" i="75"/>
  <c r="BX97" i="75" s="1"/>
  <c r="BW98" i="75"/>
  <c r="BX98" i="75" s="1"/>
  <c r="BW99" i="75"/>
  <c r="BX99" i="75" s="1"/>
  <c r="BW100" i="75"/>
  <c r="BX100" i="75" s="1"/>
  <c r="BW101" i="75"/>
  <c r="BX101" i="75" s="1"/>
  <c r="BW102" i="75"/>
  <c r="BX102" i="75" s="1"/>
  <c r="BW103" i="75"/>
  <c r="BX103" i="75" s="1"/>
  <c r="BW104" i="75"/>
  <c r="BX104" i="75" s="1"/>
  <c r="BW105" i="75"/>
  <c r="BX105" i="75" s="1"/>
  <c r="BW106" i="75"/>
  <c r="BX106" i="75" s="1"/>
  <c r="BW107" i="75"/>
  <c r="BX107" i="75" s="1"/>
  <c r="BW108" i="75"/>
  <c r="BX108" i="75" s="1"/>
  <c r="BW109" i="75"/>
  <c r="BX109" i="75" s="1"/>
  <c r="BW110" i="75"/>
  <c r="BX110" i="75" s="1"/>
  <c r="BW111" i="75"/>
  <c r="BX111" i="75" s="1"/>
  <c r="BW112" i="75"/>
  <c r="BX112" i="75" s="1"/>
  <c r="BW113" i="75"/>
  <c r="BX113" i="75" s="1"/>
  <c r="BW114" i="75"/>
  <c r="BX114" i="75" s="1"/>
  <c r="BW115" i="75"/>
  <c r="BX115" i="75" s="1"/>
  <c r="BW116" i="75"/>
  <c r="BX116" i="75" s="1"/>
  <c r="BW117" i="75"/>
  <c r="BX117" i="75" s="1"/>
  <c r="BW118" i="75"/>
  <c r="BX118" i="75" s="1"/>
  <c r="BW119" i="75"/>
  <c r="BX119" i="75" s="1"/>
  <c r="BW120" i="75"/>
  <c r="BX120" i="75" s="1"/>
  <c r="BW121" i="75"/>
  <c r="BX121" i="75" s="1"/>
  <c r="BW122" i="75"/>
  <c r="BX122" i="75" s="1"/>
  <c r="BW123" i="75"/>
  <c r="BX123" i="75" s="1"/>
  <c r="BW124" i="75"/>
  <c r="BX124" i="75" s="1"/>
  <c r="BW125" i="75"/>
  <c r="BX125" i="75" s="1"/>
  <c r="BW126" i="75"/>
  <c r="BX126" i="75" s="1"/>
  <c r="BW127" i="75"/>
  <c r="BX127" i="75" s="1"/>
  <c r="BW128" i="75"/>
  <c r="BX128" i="75" s="1"/>
  <c r="BW129" i="75"/>
  <c r="BX129" i="75" s="1"/>
  <c r="BW130" i="75"/>
  <c r="BX130" i="75" s="1"/>
  <c r="BW131" i="75"/>
  <c r="BX131" i="75" s="1"/>
  <c r="BW132" i="75"/>
  <c r="BX132" i="75" s="1"/>
  <c r="BW133" i="75"/>
  <c r="BX133" i="75" s="1"/>
  <c r="BW134" i="75"/>
  <c r="BX134" i="75" s="1"/>
  <c r="BW135" i="75"/>
  <c r="BX135" i="75" s="1"/>
  <c r="BW136" i="75"/>
  <c r="BX136" i="75" s="1"/>
  <c r="BW137" i="75"/>
  <c r="BX137" i="75" s="1"/>
  <c r="BW138" i="75"/>
  <c r="BX138" i="75" s="1"/>
  <c r="BW139" i="75"/>
  <c r="BX139" i="75" s="1"/>
  <c r="BW140" i="75"/>
  <c r="BX140" i="75" s="1"/>
  <c r="BW141" i="75"/>
  <c r="BX141" i="75" s="1"/>
  <c r="BW142" i="75"/>
  <c r="BX142" i="75" s="1"/>
  <c r="BW143" i="75"/>
  <c r="BX143" i="75" s="1"/>
  <c r="BW144" i="75"/>
  <c r="BX144" i="75" s="1"/>
  <c r="BW145" i="75"/>
  <c r="BX145" i="75" s="1"/>
  <c r="BW146" i="75"/>
  <c r="BX146" i="75" s="1"/>
  <c r="BW147" i="75"/>
  <c r="BX147" i="75" s="1"/>
  <c r="BW148" i="75"/>
  <c r="BX148" i="75" s="1"/>
  <c r="BW149" i="75"/>
  <c r="BX149" i="75" s="1"/>
  <c r="BW150" i="75"/>
  <c r="BX150" i="75" s="1"/>
  <c r="BW151" i="75"/>
  <c r="BX151" i="75" s="1"/>
  <c r="BW152" i="75"/>
  <c r="BX152" i="75" s="1"/>
  <c r="BW153" i="75"/>
  <c r="BX153" i="75" s="1"/>
  <c r="BW154" i="75"/>
  <c r="BX154" i="75" s="1"/>
  <c r="BW155" i="75"/>
  <c r="BX155" i="75" s="1"/>
  <c r="BW156" i="75"/>
  <c r="BX156" i="75" s="1"/>
  <c r="BW157" i="75"/>
  <c r="BX157" i="75" s="1"/>
  <c r="BW158" i="75"/>
  <c r="BX158" i="75" s="1"/>
  <c r="BW159" i="75"/>
  <c r="BX159" i="75" s="1"/>
  <c r="BW160" i="75"/>
  <c r="BX160" i="75" s="1"/>
  <c r="BW161" i="75"/>
  <c r="BX161" i="75" s="1"/>
  <c r="BW162" i="75"/>
  <c r="BX162" i="75" s="1"/>
  <c r="BW163" i="75"/>
  <c r="BX163" i="75" s="1"/>
  <c r="BW164" i="75"/>
  <c r="BX164" i="75" s="1"/>
  <c r="BW165" i="75"/>
  <c r="BX165" i="75" s="1"/>
  <c r="BW166" i="75"/>
  <c r="BX166" i="75" s="1"/>
  <c r="BW167" i="75"/>
  <c r="BX167" i="75" s="1"/>
  <c r="BW168" i="75"/>
  <c r="BX168" i="75" s="1"/>
  <c r="BW169" i="75"/>
  <c r="BX169" i="75" s="1"/>
  <c r="BW170" i="75"/>
  <c r="BX170" i="75" s="1"/>
  <c r="BW171" i="75"/>
  <c r="BX171" i="75" s="1"/>
  <c r="BW172" i="75"/>
  <c r="BX172" i="75" s="1"/>
  <c r="BW173" i="75"/>
  <c r="BX173" i="75" s="1"/>
  <c r="BW174" i="75"/>
  <c r="BX174" i="75" s="1"/>
  <c r="BW175" i="75"/>
  <c r="BX175" i="75" s="1"/>
  <c r="BW176" i="75"/>
  <c r="BX176" i="75" s="1"/>
  <c r="BW177" i="75"/>
  <c r="BX177" i="75" s="1"/>
  <c r="BW178" i="75"/>
  <c r="BX178" i="75" s="1"/>
  <c r="BW179" i="75"/>
  <c r="BX179" i="75" s="1"/>
  <c r="BW180" i="75"/>
  <c r="BX180" i="75" s="1"/>
  <c r="BW181" i="75"/>
  <c r="BX181" i="75" s="1"/>
  <c r="BW182" i="75"/>
  <c r="BX182" i="75" s="1"/>
  <c r="BW183" i="75"/>
  <c r="BX183" i="75" s="1"/>
  <c r="BW184" i="75"/>
  <c r="BX184" i="75" s="1"/>
  <c r="BW185" i="75"/>
  <c r="BX185" i="75" s="1"/>
  <c r="BW186" i="75"/>
  <c r="BX186" i="75" s="1"/>
  <c r="BW187" i="75"/>
  <c r="BX187" i="75" s="1"/>
  <c r="BW188" i="75"/>
  <c r="BX188" i="75" s="1"/>
  <c r="BW189" i="75"/>
  <c r="BX189" i="75" s="1"/>
  <c r="BW190" i="75"/>
  <c r="BX190" i="75" s="1"/>
  <c r="BW191" i="75"/>
  <c r="BX191" i="75" s="1"/>
  <c r="BW192" i="75"/>
  <c r="BX192" i="75" s="1"/>
  <c r="BW193" i="75"/>
  <c r="BX193" i="75" s="1"/>
  <c r="BW194" i="75"/>
  <c r="BX194" i="75" s="1"/>
  <c r="BW195" i="75"/>
  <c r="BX195" i="75" s="1"/>
  <c r="BW196" i="75"/>
  <c r="BX196" i="75" s="1"/>
  <c r="BW6" i="75"/>
  <c r="BX6" i="75" s="1"/>
  <c r="L7" i="75" l="1"/>
  <c r="L8" i="75"/>
  <c r="L9" i="75"/>
  <c r="L10" i="75"/>
  <c r="L11" i="75"/>
  <c r="L12" i="75"/>
  <c r="L13" i="75"/>
  <c r="L14" i="75"/>
  <c r="L15" i="75"/>
  <c r="L16" i="75"/>
  <c r="L17" i="75"/>
  <c r="L18" i="75"/>
  <c r="L19" i="75"/>
  <c r="L20" i="75"/>
  <c r="L21" i="75"/>
  <c r="L22" i="75"/>
  <c r="L23" i="75"/>
  <c r="L24" i="75"/>
  <c r="L25" i="75"/>
  <c r="L26" i="75"/>
  <c r="L27" i="75"/>
  <c r="L28" i="75"/>
  <c r="L29" i="75"/>
  <c r="L30" i="75"/>
  <c r="L31" i="75"/>
  <c r="L32" i="75"/>
  <c r="L33" i="75"/>
  <c r="L34" i="75"/>
  <c r="L35" i="75"/>
  <c r="L36" i="75"/>
  <c r="L37" i="75"/>
  <c r="L38" i="75"/>
  <c r="L39" i="75"/>
  <c r="L40" i="75"/>
  <c r="L41" i="75"/>
  <c r="L42" i="75"/>
  <c r="L43" i="75"/>
  <c r="L44" i="75"/>
  <c r="L45" i="75"/>
  <c r="L46" i="75"/>
  <c r="L47" i="75"/>
  <c r="L48" i="75"/>
  <c r="L49" i="75"/>
  <c r="L50" i="75"/>
  <c r="L51" i="75"/>
  <c r="L52" i="75"/>
  <c r="L53" i="75"/>
  <c r="L54" i="75"/>
  <c r="L55" i="75"/>
  <c r="L56" i="75"/>
  <c r="L57" i="75"/>
  <c r="L58" i="75"/>
  <c r="L59" i="75"/>
  <c r="L60" i="75"/>
  <c r="L61" i="75"/>
  <c r="L62" i="75"/>
  <c r="L63" i="75"/>
  <c r="L64" i="75"/>
  <c r="L65" i="75"/>
  <c r="L66" i="75"/>
  <c r="L67" i="75"/>
  <c r="L68" i="75"/>
  <c r="L69" i="75"/>
  <c r="L70" i="75"/>
  <c r="L71" i="75"/>
  <c r="L72" i="75"/>
  <c r="L73" i="75"/>
  <c r="L74" i="75"/>
  <c r="L75" i="75"/>
  <c r="L76" i="75"/>
  <c r="L77" i="75"/>
  <c r="L78" i="75"/>
  <c r="L79" i="75"/>
  <c r="L80" i="75"/>
  <c r="L81" i="75"/>
  <c r="L82" i="75"/>
  <c r="L83" i="75"/>
  <c r="L84" i="75"/>
  <c r="L85" i="75"/>
  <c r="L86" i="75"/>
  <c r="L87" i="75"/>
  <c r="L88" i="75"/>
  <c r="L89" i="75"/>
  <c r="L90" i="75"/>
  <c r="L91" i="75"/>
  <c r="L92" i="75"/>
  <c r="L93" i="75"/>
  <c r="L94" i="75"/>
  <c r="L95" i="75"/>
  <c r="L96" i="75"/>
  <c r="L97" i="75"/>
  <c r="L98" i="75"/>
  <c r="L99" i="75"/>
  <c r="L100" i="75"/>
  <c r="L101" i="75"/>
  <c r="L102" i="75"/>
  <c r="L103" i="75"/>
  <c r="L104" i="75"/>
  <c r="L105" i="75"/>
  <c r="L106" i="75"/>
  <c r="L107" i="75"/>
  <c r="L108" i="75"/>
  <c r="L109" i="75"/>
  <c r="L110" i="75"/>
  <c r="L111" i="75"/>
  <c r="L112" i="75"/>
  <c r="L113" i="75"/>
  <c r="L114" i="75"/>
  <c r="L115" i="75"/>
  <c r="L116" i="75"/>
  <c r="L117" i="75"/>
  <c r="L118" i="75"/>
  <c r="L119" i="75"/>
  <c r="L120" i="75"/>
  <c r="L121" i="75"/>
  <c r="L122" i="75"/>
  <c r="L123" i="75"/>
  <c r="L124" i="75"/>
  <c r="L125" i="75"/>
  <c r="L126" i="75"/>
  <c r="L127" i="75"/>
  <c r="L128" i="75"/>
  <c r="L129" i="75"/>
  <c r="L130" i="75"/>
  <c r="L131" i="75"/>
  <c r="L132" i="75"/>
  <c r="L133" i="75"/>
  <c r="L134" i="75"/>
  <c r="L135" i="75"/>
  <c r="L136" i="75"/>
  <c r="L137" i="75"/>
  <c r="L138" i="75"/>
  <c r="L139" i="75"/>
  <c r="L140" i="75"/>
  <c r="L141" i="75"/>
  <c r="L142" i="75"/>
  <c r="L143" i="75"/>
  <c r="L144" i="75"/>
  <c r="L145" i="75"/>
  <c r="L146" i="75"/>
  <c r="L147" i="75"/>
  <c r="L148" i="75"/>
  <c r="L149" i="75"/>
  <c r="L150" i="75"/>
  <c r="L151" i="75"/>
  <c r="L152" i="75"/>
  <c r="L153" i="75"/>
  <c r="L154" i="75"/>
  <c r="L155" i="75"/>
  <c r="L156" i="75"/>
  <c r="L157" i="75"/>
  <c r="L158" i="75"/>
  <c r="L159" i="75"/>
  <c r="L160" i="75"/>
  <c r="L161" i="75"/>
  <c r="L162" i="75"/>
  <c r="L163" i="75"/>
  <c r="L164" i="75"/>
  <c r="L165" i="75"/>
  <c r="L166" i="75"/>
  <c r="L167" i="75"/>
  <c r="L168" i="75"/>
  <c r="L169" i="75"/>
  <c r="L170" i="75"/>
  <c r="L171" i="75"/>
  <c r="L172" i="75"/>
  <c r="L173" i="75"/>
  <c r="L174" i="75"/>
  <c r="L175" i="75"/>
  <c r="L176" i="75"/>
  <c r="L177" i="75"/>
  <c r="L178" i="75"/>
  <c r="L179" i="75"/>
  <c r="L180" i="75"/>
  <c r="L181" i="75"/>
  <c r="L182" i="75"/>
  <c r="L183" i="75"/>
  <c r="L184" i="75"/>
  <c r="L185" i="75"/>
  <c r="L186" i="75"/>
  <c r="L187" i="75"/>
  <c r="L188" i="75"/>
  <c r="L189" i="75"/>
  <c r="L190" i="75"/>
  <c r="L191" i="75"/>
  <c r="L192" i="75"/>
  <c r="L193" i="75"/>
  <c r="L194" i="75"/>
  <c r="L195" i="75"/>
  <c r="L196" i="75"/>
  <c r="L6" i="75"/>
  <c r="K7" i="75" l="1"/>
  <c r="K8" i="75"/>
  <c r="K9" i="75"/>
  <c r="K10" i="75"/>
  <c r="K11" i="75"/>
  <c r="K12" i="75"/>
  <c r="K13" i="75"/>
  <c r="K14" i="75"/>
  <c r="K15" i="75"/>
  <c r="K16" i="75"/>
  <c r="K17" i="75"/>
  <c r="K18" i="75"/>
  <c r="K19" i="75"/>
  <c r="K20" i="75"/>
  <c r="K21" i="75"/>
  <c r="K22" i="75"/>
  <c r="K23" i="75"/>
  <c r="K24" i="75"/>
  <c r="K25" i="75"/>
  <c r="K26" i="75"/>
  <c r="K27" i="75"/>
  <c r="K28" i="75"/>
  <c r="K29" i="75"/>
  <c r="K30" i="75"/>
  <c r="K31" i="75"/>
  <c r="K32" i="75"/>
  <c r="K33" i="75"/>
  <c r="K34" i="75"/>
  <c r="K35" i="75"/>
  <c r="K36" i="75"/>
  <c r="K37" i="75"/>
  <c r="K38" i="75"/>
  <c r="K39" i="75"/>
  <c r="K40" i="75"/>
  <c r="K41" i="75"/>
  <c r="K42" i="75"/>
  <c r="K43" i="75"/>
  <c r="K44" i="75"/>
  <c r="K45" i="75"/>
  <c r="K46" i="75"/>
  <c r="K47" i="75"/>
  <c r="K48" i="75"/>
  <c r="K49" i="75"/>
  <c r="K50" i="75"/>
  <c r="K51" i="75"/>
  <c r="K52" i="75"/>
  <c r="K53" i="75"/>
  <c r="K54" i="75"/>
  <c r="K55" i="75"/>
  <c r="K56" i="75"/>
  <c r="K57" i="75"/>
  <c r="K58" i="75"/>
  <c r="K59" i="75"/>
  <c r="K60" i="75"/>
  <c r="K61" i="75"/>
  <c r="K62" i="75"/>
  <c r="K63" i="75"/>
  <c r="K64" i="75"/>
  <c r="K65" i="75"/>
  <c r="K66" i="75"/>
  <c r="K67" i="75"/>
  <c r="K68" i="75"/>
  <c r="K69" i="75"/>
  <c r="K70" i="75"/>
  <c r="K71" i="75"/>
  <c r="K72" i="75"/>
  <c r="K73" i="75"/>
  <c r="K74" i="75"/>
  <c r="K75" i="75"/>
  <c r="K76" i="75"/>
  <c r="K77" i="75"/>
  <c r="K78" i="75"/>
  <c r="K79" i="75"/>
  <c r="K80" i="75"/>
  <c r="K81" i="75"/>
  <c r="K82" i="75"/>
  <c r="K83" i="75"/>
  <c r="K84" i="75"/>
  <c r="K85" i="75"/>
  <c r="K86" i="75"/>
  <c r="K87" i="75"/>
  <c r="K88" i="75"/>
  <c r="K89" i="75"/>
  <c r="K90" i="75"/>
  <c r="K91" i="75"/>
  <c r="K92" i="75"/>
  <c r="K93" i="75"/>
  <c r="K94" i="75"/>
  <c r="K95" i="75"/>
  <c r="K96" i="75"/>
  <c r="K97" i="75"/>
  <c r="K98" i="75"/>
  <c r="K99" i="75"/>
  <c r="K100" i="75"/>
  <c r="K101" i="75"/>
  <c r="K102" i="75"/>
  <c r="K103" i="75"/>
  <c r="K104" i="75"/>
  <c r="K105" i="75"/>
  <c r="K106" i="75"/>
  <c r="K107" i="75"/>
  <c r="K108" i="75"/>
  <c r="K109" i="75"/>
  <c r="K110" i="75"/>
  <c r="K111" i="75"/>
  <c r="K112" i="75"/>
  <c r="K113" i="75"/>
  <c r="K114" i="75"/>
  <c r="K115" i="75"/>
  <c r="K116" i="75"/>
  <c r="K117" i="75"/>
  <c r="K118" i="75"/>
  <c r="K119" i="75"/>
  <c r="K120" i="75"/>
  <c r="K121" i="75"/>
  <c r="K122" i="75"/>
  <c r="K123" i="75"/>
  <c r="K124" i="75"/>
  <c r="K125" i="75"/>
  <c r="K126" i="75"/>
  <c r="K127" i="75"/>
  <c r="K128" i="75"/>
  <c r="K129" i="75"/>
  <c r="K130" i="75"/>
  <c r="K131" i="75"/>
  <c r="K132" i="75"/>
  <c r="K133" i="75"/>
  <c r="K134" i="75"/>
  <c r="K135" i="75"/>
  <c r="K136" i="75"/>
  <c r="K137" i="75"/>
  <c r="K138" i="75"/>
  <c r="K139" i="75"/>
  <c r="K140" i="75"/>
  <c r="K141" i="75"/>
  <c r="K142" i="75"/>
  <c r="K143" i="75"/>
  <c r="K144" i="75"/>
  <c r="K145" i="75"/>
  <c r="K146" i="75"/>
  <c r="K147" i="75"/>
  <c r="K148" i="75"/>
  <c r="K149" i="75"/>
  <c r="K150" i="75"/>
  <c r="K151" i="75"/>
  <c r="K152" i="75"/>
  <c r="K153" i="75"/>
  <c r="K154" i="75"/>
  <c r="K155" i="75"/>
  <c r="K156" i="75"/>
  <c r="K157" i="75"/>
  <c r="K158" i="75"/>
  <c r="K159" i="75"/>
  <c r="K160" i="75"/>
  <c r="K161" i="75"/>
  <c r="K162" i="75"/>
  <c r="K163" i="75"/>
  <c r="K164" i="75"/>
  <c r="K165" i="75"/>
  <c r="K166" i="75"/>
  <c r="K167" i="75"/>
  <c r="K168" i="75"/>
  <c r="K169" i="75"/>
  <c r="K170" i="75"/>
  <c r="K171" i="75"/>
  <c r="K172" i="75"/>
  <c r="K173" i="75"/>
  <c r="K174" i="75"/>
  <c r="K175" i="75"/>
  <c r="K176" i="75"/>
  <c r="K177" i="75"/>
  <c r="K178" i="75"/>
  <c r="K179" i="75"/>
  <c r="K180" i="75"/>
  <c r="K181" i="75"/>
  <c r="K182" i="75"/>
  <c r="K183" i="75"/>
  <c r="K184" i="75"/>
  <c r="K185" i="75"/>
  <c r="K186" i="75"/>
  <c r="K187" i="75"/>
  <c r="K188" i="75"/>
  <c r="K189" i="75"/>
  <c r="K190" i="75"/>
  <c r="K191" i="75"/>
  <c r="K192" i="75"/>
  <c r="K193" i="75"/>
  <c r="K194" i="75"/>
  <c r="K195" i="75"/>
  <c r="K196" i="75"/>
  <c r="K6" i="75"/>
  <c r="I7" i="75"/>
  <c r="I8" i="75"/>
  <c r="I9" i="75"/>
  <c r="I10" i="75"/>
  <c r="I11" i="75"/>
  <c r="I12" i="75"/>
  <c r="I13" i="75"/>
  <c r="I14" i="75"/>
  <c r="I15" i="75"/>
  <c r="I16" i="75"/>
  <c r="I17" i="75"/>
  <c r="I18" i="75"/>
  <c r="I19" i="75"/>
  <c r="I20" i="75"/>
  <c r="I21" i="75"/>
  <c r="I22" i="75"/>
  <c r="I23" i="75"/>
  <c r="I24" i="75"/>
  <c r="I25" i="75"/>
  <c r="I26" i="75"/>
  <c r="I27" i="75"/>
  <c r="I28" i="75"/>
  <c r="I29" i="75"/>
  <c r="I30" i="75"/>
  <c r="I31" i="75"/>
  <c r="I32" i="75"/>
  <c r="I33" i="75"/>
  <c r="I34" i="75"/>
  <c r="I35" i="75"/>
  <c r="I36" i="75"/>
  <c r="I37" i="75"/>
  <c r="I38" i="75"/>
  <c r="I39" i="75"/>
  <c r="I40" i="75"/>
  <c r="I41" i="75"/>
  <c r="I42" i="75"/>
  <c r="I43" i="75"/>
  <c r="I44" i="75"/>
  <c r="I45" i="75"/>
  <c r="I46" i="75"/>
  <c r="I47" i="75"/>
  <c r="I48" i="75"/>
  <c r="I49" i="75"/>
  <c r="I50" i="75"/>
  <c r="I51" i="75"/>
  <c r="I52" i="75"/>
  <c r="I53" i="75"/>
  <c r="I54" i="75"/>
  <c r="I55" i="75"/>
  <c r="I56" i="75"/>
  <c r="I57" i="75"/>
  <c r="I58" i="75"/>
  <c r="I59" i="75"/>
  <c r="I60" i="75"/>
  <c r="I61" i="75"/>
  <c r="I62" i="75"/>
  <c r="I63" i="75"/>
  <c r="I64" i="75"/>
  <c r="I65" i="75"/>
  <c r="I66" i="75"/>
  <c r="I67" i="75"/>
  <c r="I68" i="75"/>
  <c r="I69" i="75"/>
  <c r="I70" i="75"/>
  <c r="I71" i="75"/>
  <c r="I72" i="75"/>
  <c r="I73" i="75"/>
  <c r="I74" i="75"/>
  <c r="I75" i="75"/>
  <c r="I76" i="75"/>
  <c r="I77" i="75"/>
  <c r="I78" i="75"/>
  <c r="I79" i="75"/>
  <c r="I80" i="75"/>
  <c r="I81" i="75"/>
  <c r="I82" i="75"/>
  <c r="I83" i="75"/>
  <c r="I84" i="75"/>
  <c r="I85" i="75"/>
  <c r="I86" i="75"/>
  <c r="I87" i="75"/>
  <c r="I88" i="75"/>
  <c r="I89" i="75"/>
  <c r="I90" i="75"/>
  <c r="I91" i="75"/>
  <c r="I92" i="75"/>
  <c r="I93" i="75"/>
  <c r="I94" i="75"/>
  <c r="I95" i="75"/>
  <c r="I96" i="75"/>
  <c r="I97" i="75"/>
  <c r="I98" i="75"/>
  <c r="I99" i="75"/>
  <c r="I100" i="75"/>
  <c r="I101" i="75"/>
  <c r="I102" i="75"/>
  <c r="I103" i="75"/>
  <c r="I104" i="75"/>
  <c r="I105" i="75"/>
  <c r="I106" i="75"/>
  <c r="I107" i="75"/>
  <c r="I108" i="75"/>
  <c r="I109" i="75"/>
  <c r="I110" i="75"/>
  <c r="I111" i="75"/>
  <c r="I112" i="75"/>
  <c r="I113" i="75"/>
  <c r="I114" i="75"/>
  <c r="I115" i="75"/>
  <c r="I116" i="75"/>
  <c r="I117" i="75"/>
  <c r="I118" i="75"/>
  <c r="I119" i="75"/>
  <c r="I120" i="75"/>
  <c r="I121" i="75"/>
  <c r="I122" i="75"/>
  <c r="I123" i="75"/>
  <c r="I124" i="75"/>
  <c r="I125" i="75"/>
  <c r="I126" i="75"/>
  <c r="I127" i="75"/>
  <c r="I128" i="75"/>
  <c r="I129" i="75"/>
  <c r="I130" i="75"/>
  <c r="I131" i="75"/>
  <c r="I132" i="75"/>
  <c r="I133" i="75"/>
  <c r="I134" i="75"/>
  <c r="I135" i="75"/>
  <c r="I136" i="75"/>
  <c r="I137" i="75"/>
  <c r="I138" i="75"/>
  <c r="I139" i="75"/>
  <c r="I140" i="75"/>
  <c r="I141" i="75"/>
  <c r="I142" i="75"/>
  <c r="I143" i="75"/>
  <c r="I144" i="75"/>
  <c r="I145" i="75"/>
  <c r="I146" i="75"/>
  <c r="I147" i="75"/>
  <c r="I148" i="75"/>
  <c r="I149" i="75"/>
  <c r="I150" i="75"/>
  <c r="I151" i="75"/>
  <c r="I152" i="75"/>
  <c r="I153" i="75"/>
  <c r="I154" i="75"/>
  <c r="I155" i="75"/>
  <c r="I156" i="75"/>
  <c r="I157" i="75"/>
  <c r="I158" i="75"/>
  <c r="I159" i="75"/>
  <c r="I160" i="75"/>
  <c r="I161" i="75"/>
  <c r="I162" i="75"/>
  <c r="I163" i="75"/>
  <c r="I164" i="75"/>
  <c r="I165" i="75"/>
  <c r="I166" i="75"/>
  <c r="I167" i="75"/>
  <c r="I168" i="75"/>
  <c r="I169" i="75"/>
  <c r="I170" i="75"/>
  <c r="I171" i="75"/>
  <c r="I172" i="75"/>
  <c r="I173" i="75"/>
  <c r="I174" i="75"/>
  <c r="I175" i="75"/>
  <c r="I176" i="75"/>
  <c r="I177" i="75"/>
  <c r="I178" i="75"/>
  <c r="I179" i="75"/>
  <c r="I180" i="75"/>
  <c r="I181" i="75"/>
  <c r="I182" i="75"/>
  <c r="I183" i="75"/>
  <c r="I184" i="75"/>
  <c r="I185" i="75"/>
  <c r="I186" i="75"/>
  <c r="I187" i="75"/>
  <c r="I188" i="75"/>
  <c r="I189" i="75"/>
  <c r="I190" i="75"/>
  <c r="I191" i="75"/>
  <c r="I192" i="75"/>
  <c r="I193" i="75"/>
  <c r="I194" i="75"/>
  <c r="I195" i="75"/>
  <c r="I196" i="75"/>
  <c r="I6" i="75"/>
  <c r="H7" i="75"/>
  <c r="H8" i="75"/>
  <c r="H9" i="75"/>
  <c r="H10" i="75"/>
  <c r="H11" i="75"/>
  <c r="H12" i="75"/>
  <c r="H13" i="75"/>
  <c r="H14" i="75"/>
  <c r="H15" i="75"/>
  <c r="H16" i="75"/>
  <c r="H17" i="75"/>
  <c r="H18" i="75"/>
  <c r="H19" i="75"/>
  <c r="H20" i="75"/>
  <c r="H21" i="75"/>
  <c r="H22" i="75"/>
  <c r="H23" i="75"/>
  <c r="H24" i="75"/>
  <c r="H25" i="75"/>
  <c r="H26" i="75"/>
  <c r="H27" i="75"/>
  <c r="H28" i="75"/>
  <c r="H29" i="75"/>
  <c r="H30" i="75"/>
  <c r="H31" i="75"/>
  <c r="H32" i="75"/>
  <c r="H33" i="75"/>
  <c r="H34" i="75"/>
  <c r="H35" i="75"/>
  <c r="H36" i="75"/>
  <c r="H37" i="75"/>
  <c r="H38" i="75"/>
  <c r="H39" i="75"/>
  <c r="H40" i="75"/>
  <c r="H41" i="75"/>
  <c r="H42" i="75"/>
  <c r="H43" i="75"/>
  <c r="H44" i="75"/>
  <c r="H45" i="75"/>
  <c r="H46" i="75"/>
  <c r="H47" i="75"/>
  <c r="H48" i="75"/>
  <c r="H49" i="75"/>
  <c r="H50" i="75"/>
  <c r="H51" i="75"/>
  <c r="H52" i="75"/>
  <c r="H53" i="75"/>
  <c r="H54" i="75"/>
  <c r="H55" i="75"/>
  <c r="H56" i="75"/>
  <c r="H57" i="75"/>
  <c r="H58" i="75"/>
  <c r="H59" i="75"/>
  <c r="H60" i="75"/>
  <c r="H61" i="75"/>
  <c r="H62" i="75"/>
  <c r="H63" i="75"/>
  <c r="H64" i="75"/>
  <c r="H65" i="75"/>
  <c r="H66" i="75"/>
  <c r="H67" i="75"/>
  <c r="H68" i="75"/>
  <c r="H69" i="75"/>
  <c r="H70" i="75"/>
  <c r="H71" i="75"/>
  <c r="H72" i="75"/>
  <c r="H73" i="75"/>
  <c r="H74" i="75"/>
  <c r="H75" i="75"/>
  <c r="H76" i="75"/>
  <c r="H77" i="75"/>
  <c r="H78" i="75"/>
  <c r="H79" i="75"/>
  <c r="H80" i="75"/>
  <c r="H81" i="75"/>
  <c r="H82" i="75"/>
  <c r="H83" i="75"/>
  <c r="H84" i="75"/>
  <c r="H85" i="75"/>
  <c r="H86" i="75"/>
  <c r="H87" i="75"/>
  <c r="H88" i="75"/>
  <c r="H89" i="75"/>
  <c r="H90" i="75"/>
  <c r="H91" i="75"/>
  <c r="H92" i="75"/>
  <c r="H93" i="75"/>
  <c r="H94" i="75"/>
  <c r="H95" i="75"/>
  <c r="H96" i="75"/>
  <c r="H97" i="75"/>
  <c r="H98" i="75"/>
  <c r="H99" i="75"/>
  <c r="H100" i="75"/>
  <c r="H101" i="75"/>
  <c r="H102" i="75"/>
  <c r="H103" i="75"/>
  <c r="H104" i="75"/>
  <c r="H105" i="75"/>
  <c r="H106" i="75"/>
  <c r="H107" i="75"/>
  <c r="H108" i="75"/>
  <c r="H109" i="75"/>
  <c r="H110" i="75"/>
  <c r="H111" i="75"/>
  <c r="H112" i="75"/>
  <c r="H113" i="75"/>
  <c r="H114" i="75"/>
  <c r="H115" i="75"/>
  <c r="H116" i="75"/>
  <c r="H117" i="75"/>
  <c r="H118" i="75"/>
  <c r="H119" i="75"/>
  <c r="H120" i="75"/>
  <c r="H121" i="75"/>
  <c r="H122" i="75"/>
  <c r="H123" i="75"/>
  <c r="H124" i="75"/>
  <c r="H125" i="75"/>
  <c r="H126" i="75"/>
  <c r="H127" i="75"/>
  <c r="H128" i="75"/>
  <c r="H129" i="75"/>
  <c r="H130" i="75"/>
  <c r="H131" i="75"/>
  <c r="H132" i="75"/>
  <c r="H133" i="75"/>
  <c r="H134" i="75"/>
  <c r="H135" i="75"/>
  <c r="H136" i="75"/>
  <c r="H137" i="75"/>
  <c r="H138" i="75"/>
  <c r="H139" i="75"/>
  <c r="H140" i="75"/>
  <c r="H141" i="75"/>
  <c r="H142" i="75"/>
  <c r="H143" i="75"/>
  <c r="H144" i="75"/>
  <c r="H145" i="75"/>
  <c r="H146" i="75"/>
  <c r="H147" i="75"/>
  <c r="H148" i="75"/>
  <c r="H149" i="75"/>
  <c r="H150" i="75"/>
  <c r="H151" i="75"/>
  <c r="H152" i="75"/>
  <c r="H153" i="75"/>
  <c r="H154" i="75"/>
  <c r="H155" i="75"/>
  <c r="H156" i="75"/>
  <c r="H157" i="75"/>
  <c r="H158" i="75"/>
  <c r="H159" i="75"/>
  <c r="H160" i="75"/>
  <c r="H161" i="75"/>
  <c r="H162" i="75"/>
  <c r="H163" i="75"/>
  <c r="H164" i="75"/>
  <c r="H165" i="75"/>
  <c r="H166" i="75"/>
  <c r="H167" i="75"/>
  <c r="H168" i="75"/>
  <c r="H169" i="75"/>
  <c r="H170" i="75"/>
  <c r="H171" i="75"/>
  <c r="H172" i="75"/>
  <c r="H173" i="75"/>
  <c r="H174" i="75"/>
  <c r="H175" i="75"/>
  <c r="H176" i="75"/>
  <c r="H177" i="75"/>
  <c r="H178" i="75"/>
  <c r="H179" i="75"/>
  <c r="H180" i="75"/>
  <c r="H181" i="75"/>
  <c r="H182" i="75"/>
  <c r="H183" i="75"/>
  <c r="H184" i="75"/>
  <c r="H185" i="75"/>
  <c r="H186" i="75"/>
  <c r="H187" i="75"/>
  <c r="H188" i="75"/>
  <c r="H189" i="75"/>
  <c r="H190" i="75"/>
  <c r="H191" i="75"/>
  <c r="H192" i="75"/>
  <c r="H193" i="75"/>
  <c r="H194" i="75"/>
  <c r="H195" i="75"/>
  <c r="H196" i="75"/>
  <c r="H6" i="75"/>
  <c r="G7" i="75"/>
  <c r="G8" i="75"/>
  <c r="G9" i="75"/>
  <c r="G10" i="75"/>
  <c r="G11" i="75"/>
  <c r="G12" i="75"/>
  <c r="G13" i="75"/>
  <c r="G14" i="75"/>
  <c r="G15" i="75"/>
  <c r="G16" i="75"/>
  <c r="G17" i="75"/>
  <c r="G18" i="75"/>
  <c r="G19" i="75"/>
  <c r="G20" i="75"/>
  <c r="G21" i="75"/>
  <c r="G22" i="75"/>
  <c r="G23" i="75"/>
  <c r="G24" i="75"/>
  <c r="G25" i="75"/>
  <c r="G26" i="75"/>
  <c r="G27" i="75"/>
  <c r="G28" i="75"/>
  <c r="G29" i="75"/>
  <c r="G30" i="75"/>
  <c r="G31" i="75"/>
  <c r="G32" i="75"/>
  <c r="G33" i="75"/>
  <c r="G34" i="75"/>
  <c r="G35" i="75"/>
  <c r="G36" i="75"/>
  <c r="G37" i="75"/>
  <c r="G38" i="75"/>
  <c r="G39" i="75"/>
  <c r="G40" i="75"/>
  <c r="G41" i="75"/>
  <c r="G42" i="75"/>
  <c r="G43" i="75"/>
  <c r="G44" i="75"/>
  <c r="G45" i="75"/>
  <c r="G46" i="75"/>
  <c r="G47" i="75"/>
  <c r="G48" i="75"/>
  <c r="G49" i="75"/>
  <c r="G50" i="75"/>
  <c r="G51" i="75"/>
  <c r="G52" i="75"/>
  <c r="G53" i="75"/>
  <c r="G54" i="75"/>
  <c r="G55" i="75"/>
  <c r="G56" i="75"/>
  <c r="G57" i="75"/>
  <c r="G58" i="75"/>
  <c r="G59" i="75"/>
  <c r="G60" i="75"/>
  <c r="G61" i="75"/>
  <c r="G62" i="75"/>
  <c r="G63" i="75"/>
  <c r="G64" i="75"/>
  <c r="G65" i="75"/>
  <c r="G66" i="75"/>
  <c r="G67" i="75"/>
  <c r="G68" i="75"/>
  <c r="G69" i="75"/>
  <c r="G70" i="75"/>
  <c r="G71" i="75"/>
  <c r="G72" i="75"/>
  <c r="G73" i="75"/>
  <c r="G74" i="75"/>
  <c r="G75" i="75"/>
  <c r="G76" i="75"/>
  <c r="G77" i="75"/>
  <c r="G78" i="75"/>
  <c r="G79" i="75"/>
  <c r="G80" i="75"/>
  <c r="G81" i="75"/>
  <c r="G82" i="75"/>
  <c r="G83" i="75"/>
  <c r="G84" i="75"/>
  <c r="G85" i="75"/>
  <c r="G86" i="75"/>
  <c r="G87" i="75"/>
  <c r="G88" i="75"/>
  <c r="G89" i="75"/>
  <c r="G90" i="75"/>
  <c r="G91" i="75"/>
  <c r="G92" i="75"/>
  <c r="G93" i="75"/>
  <c r="G94" i="75"/>
  <c r="G95" i="75"/>
  <c r="G96" i="75"/>
  <c r="G97" i="75"/>
  <c r="G98" i="75"/>
  <c r="G99" i="75"/>
  <c r="G100" i="75"/>
  <c r="G101" i="75"/>
  <c r="G102" i="75"/>
  <c r="G103" i="75"/>
  <c r="G104" i="75"/>
  <c r="G105" i="75"/>
  <c r="G106" i="75"/>
  <c r="G107" i="75"/>
  <c r="G108" i="75"/>
  <c r="G109" i="75"/>
  <c r="G110" i="75"/>
  <c r="G111" i="75"/>
  <c r="G112" i="75"/>
  <c r="G113" i="75"/>
  <c r="G114" i="75"/>
  <c r="G115" i="75"/>
  <c r="G116" i="75"/>
  <c r="G117" i="75"/>
  <c r="G118" i="75"/>
  <c r="G119" i="75"/>
  <c r="G120" i="75"/>
  <c r="G121" i="75"/>
  <c r="G122" i="75"/>
  <c r="G123" i="75"/>
  <c r="G124" i="75"/>
  <c r="G125" i="75"/>
  <c r="G126" i="75"/>
  <c r="G127" i="75"/>
  <c r="G128" i="75"/>
  <c r="G129" i="75"/>
  <c r="G130" i="75"/>
  <c r="G131" i="75"/>
  <c r="G132" i="75"/>
  <c r="G133" i="75"/>
  <c r="G134" i="75"/>
  <c r="G135" i="75"/>
  <c r="G136" i="75"/>
  <c r="G137" i="75"/>
  <c r="G138" i="75"/>
  <c r="G139" i="75"/>
  <c r="G140" i="75"/>
  <c r="G141" i="75"/>
  <c r="G142" i="75"/>
  <c r="G143" i="75"/>
  <c r="G144" i="75"/>
  <c r="G145" i="75"/>
  <c r="G146" i="75"/>
  <c r="G147" i="75"/>
  <c r="G148" i="75"/>
  <c r="G149" i="75"/>
  <c r="G150" i="75"/>
  <c r="G151" i="75"/>
  <c r="G152" i="75"/>
  <c r="G153" i="75"/>
  <c r="G154" i="75"/>
  <c r="G155" i="75"/>
  <c r="G156" i="75"/>
  <c r="G157" i="75"/>
  <c r="G158" i="75"/>
  <c r="G159" i="75"/>
  <c r="G160" i="75"/>
  <c r="G161" i="75"/>
  <c r="G162" i="75"/>
  <c r="G163" i="75"/>
  <c r="G164" i="75"/>
  <c r="G165" i="75"/>
  <c r="G166" i="75"/>
  <c r="G167" i="75"/>
  <c r="G168" i="75"/>
  <c r="G169" i="75"/>
  <c r="G170" i="75"/>
  <c r="G171" i="75"/>
  <c r="G172" i="75"/>
  <c r="G173" i="75"/>
  <c r="G174" i="75"/>
  <c r="G175" i="75"/>
  <c r="G176" i="75"/>
  <c r="G177" i="75"/>
  <c r="G178" i="75"/>
  <c r="G179" i="75"/>
  <c r="G180" i="75"/>
  <c r="G181" i="75"/>
  <c r="G182" i="75"/>
  <c r="G183" i="75"/>
  <c r="G184" i="75"/>
  <c r="G185" i="75"/>
  <c r="G186" i="75"/>
  <c r="G187" i="75"/>
  <c r="G188" i="75"/>
  <c r="G189" i="75"/>
  <c r="G190" i="75"/>
  <c r="G191" i="75"/>
  <c r="G192" i="75"/>
  <c r="G193" i="75"/>
  <c r="G194" i="75"/>
  <c r="G195" i="75"/>
  <c r="G196" i="75"/>
  <c r="G6" i="75"/>
  <c r="D7" i="75"/>
  <c r="D8" i="75"/>
  <c r="D9" i="75"/>
  <c r="D10" i="75"/>
  <c r="D11" i="75"/>
  <c r="D12" i="75"/>
  <c r="D13" i="75"/>
  <c r="D14" i="75"/>
  <c r="D15" i="75"/>
  <c r="D16" i="75"/>
  <c r="D17" i="75"/>
  <c r="D18" i="75"/>
  <c r="D19" i="75"/>
  <c r="D20" i="75"/>
  <c r="D21" i="75"/>
  <c r="D22" i="75"/>
  <c r="D23" i="75"/>
  <c r="D24" i="75"/>
  <c r="D25" i="75"/>
  <c r="D26" i="75"/>
  <c r="D27" i="75"/>
  <c r="D28" i="75"/>
  <c r="D29" i="75"/>
  <c r="D30" i="75"/>
  <c r="D31" i="75"/>
  <c r="D32" i="75"/>
  <c r="D33" i="75"/>
  <c r="D34" i="75"/>
  <c r="D35" i="75"/>
  <c r="D36" i="75"/>
  <c r="D37" i="75"/>
  <c r="D38" i="75"/>
  <c r="D39" i="75"/>
  <c r="D40" i="75"/>
  <c r="D41" i="75"/>
  <c r="D42" i="75"/>
  <c r="D43" i="75"/>
  <c r="D44" i="75"/>
  <c r="D45" i="75"/>
  <c r="D46" i="75"/>
  <c r="D47" i="75"/>
  <c r="D48" i="75"/>
  <c r="D49" i="75"/>
  <c r="D50" i="75"/>
  <c r="D51" i="75"/>
  <c r="D52" i="75"/>
  <c r="D53" i="75"/>
  <c r="D54" i="75"/>
  <c r="D55" i="75"/>
  <c r="D56" i="75"/>
  <c r="D57" i="75"/>
  <c r="D58" i="75"/>
  <c r="D59" i="75"/>
  <c r="D60" i="75"/>
  <c r="D61" i="75"/>
  <c r="D62" i="75"/>
  <c r="D63" i="75"/>
  <c r="D64" i="75"/>
  <c r="D65" i="75"/>
  <c r="D66" i="75"/>
  <c r="D67" i="75"/>
  <c r="D68" i="75"/>
  <c r="D69" i="75"/>
  <c r="D70" i="75"/>
  <c r="D71" i="75"/>
  <c r="D72" i="75"/>
  <c r="D73" i="75"/>
  <c r="D74" i="75"/>
  <c r="D75" i="75"/>
  <c r="D76" i="75"/>
  <c r="D77" i="75"/>
  <c r="D78" i="75"/>
  <c r="D79" i="75"/>
  <c r="D80" i="75"/>
  <c r="D81" i="75"/>
  <c r="D82" i="75"/>
  <c r="D83" i="75"/>
  <c r="D84" i="75"/>
  <c r="D85" i="75"/>
  <c r="D86" i="75"/>
  <c r="D87" i="75"/>
  <c r="D88" i="75"/>
  <c r="D89" i="75"/>
  <c r="D90" i="75"/>
  <c r="D91" i="75"/>
  <c r="D92" i="75"/>
  <c r="D93" i="75"/>
  <c r="D94" i="75"/>
  <c r="D95" i="75"/>
  <c r="D96" i="75"/>
  <c r="D97" i="75"/>
  <c r="D98" i="75"/>
  <c r="D99" i="75"/>
  <c r="D100" i="75"/>
  <c r="D101" i="75"/>
  <c r="D102" i="75"/>
  <c r="D103" i="75"/>
  <c r="D104" i="75"/>
  <c r="D105" i="75"/>
  <c r="D106" i="75"/>
  <c r="D107" i="75"/>
  <c r="D108" i="75"/>
  <c r="D109" i="75"/>
  <c r="D110" i="75"/>
  <c r="D111" i="75"/>
  <c r="D112" i="75"/>
  <c r="D113" i="75"/>
  <c r="D114" i="75"/>
  <c r="D115" i="75"/>
  <c r="D116" i="75"/>
  <c r="D117" i="75"/>
  <c r="D118" i="75"/>
  <c r="D119" i="75"/>
  <c r="D120" i="75"/>
  <c r="D121" i="75"/>
  <c r="D122" i="75"/>
  <c r="D123" i="75"/>
  <c r="D124" i="75"/>
  <c r="D125" i="75"/>
  <c r="D126" i="75"/>
  <c r="D127" i="75"/>
  <c r="D128" i="75"/>
  <c r="D129" i="75"/>
  <c r="D130" i="75"/>
  <c r="D131" i="75"/>
  <c r="D132" i="75"/>
  <c r="D133" i="75"/>
  <c r="D134" i="75"/>
  <c r="D135" i="75"/>
  <c r="D136" i="75"/>
  <c r="D137" i="75"/>
  <c r="D138" i="75"/>
  <c r="D139" i="75"/>
  <c r="D140" i="75"/>
  <c r="D141" i="75"/>
  <c r="D142" i="75"/>
  <c r="D143" i="75"/>
  <c r="D144" i="75"/>
  <c r="D145" i="75"/>
  <c r="D146" i="75"/>
  <c r="D147" i="75"/>
  <c r="D148" i="75"/>
  <c r="D149" i="75"/>
  <c r="D150" i="75"/>
  <c r="D151" i="75"/>
  <c r="D152" i="75"/>
  <c r="D153" i="75"/>
  <c r="D154" i="75"/>
  <c r="D155" i="75"/>
  <c r="D156" i="75"/>
  <c r="D157" i="75"/>
  <c r="D158" i="75"/>
  <c r="D159" i="75"/>
  <c r="D160" i="75"/>
  <c r="D161" i="75"/>
  <c r="D162" i="75"/>
  <c r="D163" i="75"/>
  <c r="D164" i="75"/>
  <c r="D165" i="75"/>
  <c r="D166" i="75"/>
  <c r="D167" i="75"/>
  <c r="D168" i="75"/>
  <c r="D169" i="75"/>
  <c r="D170" i="75"/>
  <c r="D171" i="75"/>
  <c r="D172" i="75"/>
  <c r="D173" i="75"/>
  <c r="D174" i="75"/>
  <c r="D175" i="75"/>
  <c r="D176" i="75"/>
  <c r="D177" i="75"/>
  <c r="D178" i="75"/>
  <c r="D179" i="75"/>
  <c r="D180" i="75"/>
  <c r="D181" i="75"/>
  <c r="D182" i="75"/>
  <c r="D183" i="75"/>
  <c r="D184" i="75"/>
  <c r="D185" i="75"/>
  <c r="D186" i="75"/>
  <c r="D187" i="75"/>
  <c r="D188" i="75"/>
  <c r="D189" i="75"/>
  <c r="D190" i="75"/>
  <c r="D191" i="75"/>
  <c r="D192" i="75"/>
  <c r="D193" i="75"/>
  <c r="D194" i="75"/>
  <c r="D195" i="75"/>
  <c r="D196" i="75"/>
  <c r="D6" i="75"/>
  <c r="C196" i="75"/>
  <c r="C195" i="75"/>
  <c r="C194" i="75"/>
  <c r="C193" i="75"/>
  <c r="C192" i="75"/>
  <c r="C191" i="75"/>
  <c r="C190" i="75"/>
  <c r="C189" i="75"/>
  <c r="C188" i="75"/>
  <c r="C187" i="75"/>
  <c r="C186" i="75"/>
  <c r="C185" i="75"/>
  <c r="C184" i="75"/>
  <c r="C183" i="75"/>
  <c r="C182" i="75"/>
  <c r="C181" i="75"/>
  <c r="C180" i="75"/>
  <c r="C179" i="75"/>
  <c r="C178" i="75"/>
  <c r="C177" i="75"/>
  <c r="C176" i="75"/>
  <c r="C175" i="75"/>
  <c r="C174" i="75"/>
  <c r="C173" i="75"/>
  <c r="C172" i="75"/>
  <c r="C171" i="75"/>
  <c r="C170" i="75"/>
  <c r="C169" i="75"/>
  <c r="C168" i="75"/>
  <c r="C167" i="75"/>
  <c r="C166" i="75"/>
  <c r="C165" i="75"/>
  <c r="C164" i="75"/>
  <c r="C163" i="75"/>
  <c r="C162" i="75"/>
  <c r="C161" i="75"/>
  <c r="C160" i="75"/>
  <c r="C159" i="75"/>
  <c r="C158" i="75"/>
  <c r="C157" i="75"/>
  <c r="C156" i="75"/>
  <c r="C155" i="75"/>
  <c r="C154" i="75"/>
  <c r="C153" i="75"/>
  <c r="C152" i="75"/>
  <c r="C151" i="75"/>
  <c r="C150" i="75"/>
  <c r="C149" i="75"/>
  <c r="C148" i="75"/>
  <c r="C147" i="75"/>
  <c r="C146" i="75"/>
  <c r="C145" i="75"/>
  <c r="C144" i="75"/>
  <c r="C143" i="75"/>
  <c r="C142" i="75"/>
  <c r="C141" i="75"/>
  <c r="C140" i="75"/>
  <c r="C139" i="75"/>
  <c r="C138" i="75"/>
  <c r="C137" i="75"/>
  <c r="C136" i="75"/>
  <c r="C135" i="75"/>
  <c r="C134" i="75"/>
  <c r="C133" i="75"/>
  <c r="C132" i="75"/>
  <c r="C131" i="75"/>
  <c r="C130" i="75"/>
  <c r="C129" i="75"/>
  <c r="C128" i="75"/>
  <c r="C127" i="75"/>
  <c r="C126" i="75"/>
  <c r="C125" i="75"/>
  <c r="C124" i="75"/>
  <c r="C123" i="75"/>
  <c r="C122" i="75"/>
  <c r="C121" i="75"/>
  <c r="C120" i="75"/>
  <c r="C119" i="75"/>
  <c r="C118" i="75"/>
  <c r="C117" i="75"/>
  <c r="C116" i="75"/>
  <c r="C115" i="75"/>
  <c r="C114" i="75"/>
  <c r="C113" i="75"/>
  <c r="C112" i="75"/>
  <c r="C111" i="75"/>
  <c r="C110" i="75"/>
  <c r="C109" i="75"/>
  <c r="C108" i="75"/>
  <c r="C107" i="75"/>
  <c r="C106" i="75"/>
  <c r="C105" i="75"/>
  <c r="C104" i="75"/>
  <c r="C103" i="75"/>
  <c r="C102" i="75"/>
  <c r="C101" i="75"/>
  <c r="C100" i="75"/>
  <c r="C99" i="75"/>
  <c r="C98" i="75"/>
  <c r="C97" i="75"/>
  <c r="C96" i="75"/>
  <c r="C95" i="75"/>
  <c r="C94" i="75"/>
  <c r="C93" i="75"/>
  <c r="C92" i="75"/>
  <c r="C91" i="75"/>
  <c r="C90" i="75"/>
  <c r="C89" i="75"/>
  <c r="C88" i="75"/>
  <c r="C87" i="75"/>
  <c r="C86" i="75"/>
  <c r="C85" i="75"/>
  <c r="C84" i="75"/>
  <c r="C83" i="75"/>
  <c r="C82" i="75"/>
  <c r="C81" i="75"/>
  <c r="C80" i="75"/>
  <c r="C79" i="75"/>
  <c r="C78" i="75"/>
  <c r="C77" i="75"/>
  <c r="C76" i="75"/>
  <c r="C75" i="75"/>
  <c r="C74" i="75"/>
  <c r="C73" i="75"/>
  <c r="C72" i="75"/>
  <c r="C71" i="75"/>
  <c r="C70" i="75"/>
  <c r="C69" i="75"/>
  <c r="C68" i="75"/>
  <c r="C67" i="75"/>
  <c r="C66" i="75"/>
  <c r="C65" i="75"/>
  <c r="C64" i="75"/>
  <c r="C63" i="75"/>
  <c r="C62" i="75"/>
  <c r="C61" i="75"/>
  <c r="C60" i="75"/>
  <c r="C59" i="75"/>
  <c r="C58" i="75"/>
  <c r="C57" i="75"/>
  <c r="C56" i="75"/>
  <c r="C55" i="75"/>
  <c r="C54" i="75"/>
  <c r="C53" i="75"/>
  <c r="C52" i="75"/>
  <c r="C51" i="75"/>
  <c r="C50" i="75"/>
  <c r="C49" i="75"/>
  <c r="C48" i="75"/>
  <c r="C47" i="75"/>
  <c r="C46" i="75"/>
  <c r="C45" i="75"/>
  <c r="C44" i="75"/>
  <c r="C43" i="75"/>
  <c r="C42" i="75"/>
  <c r="C41" i="75"/>
  <c r="C40" i="75"/>
  <c r="C39" i="75"/>
  <c r="C38" i="75"/>
  <c r="C37" i="75"/>
  <c r="C36" i="75"/>
  <c r="C35" i="75"/>
  <c r="C34" i="75"/>
  <c r="C33" i="75"/>
  <c r="C32" i="75"/>
  <c r="C31" i="75"/>
  <c r="C30" i="75"/>
  <c r="C29" i="75"/>
  <c r="C28" i="75"/>
  <c r="C27" i="75"/>
  <c r="C26" i="75"/>
  <c r="C25" i="75"/>
  <c r="C24" i="75"/>
  <c r="C23" i="75"/>
  <c r="C22" i="75"/>
  <c r="C21" i="75"/>
  <c r="C20" i="75"/>
  <c r="C19" i="75"/>
  <c r="C18" i="75"/>
  <c r="C17" i="75"/>
  <c r="C16" i="75"/>
  <c r="C15" i="75"/>
  <c r="C14" i="75"/>
  <c r="C13" i="75"/>
  <c r="C12" i="75"/>
  <c r="C11" i="75"/>
  <c r="C10" i="75"/>
  <c r="C9" i="75"/>
  <c r="C8" i="75"/>
  <c r="C7" i="75"/>
  <c r="C6" i="75"/>
  <c r="R3" i="81" l="1"/>
  <c r="Q2" i="82" s="1"/>
  <c r="R2" i="80"/>
  <c r="R3" i="80"/>
  <c r="R2" i="79"/>
  <c r="R3" i="79"/>
  <c r="R2" i="81"/>
  <c r="R4" i="81"/>
  <c r="R5" i="81"/>
  <c r="R6" i="81"/>
  <c r="R7" i="81"/>
  <c r="R8" i="81"/>
  <c r="R9" i="81"/>
  <c r="R10" i="81"/>
  <c r="R11" i="81"/>
  <c r="R12" i="81"/>
  <c r="R13" i="81"/>
  <c r="R14" i="81"/>
  <c r="R15" i="81"/>
  <c r="R16" i="81"/>
  <c r="R17" i="81"/>
  <c r="R18" i="81"/>
  <c r="R19" i="81"/>
  <c r="R20" i="81"/>
  <c r="R21" i="81"/>
  <c r="R22" i="81"/>
  <c r="R23" i="81"/>
  <c r="R24" i="81"/>
  <c r="R25" i="81"/>
  <c r="R26" i="81"/>
  <c r="R27" i="81"/>
  <c r="R28" i="81"/>
  <c r="R29" i="81"/>
  <c r="R30" i="81"/>
  <c r="R31" i="81"/>
  <c r="R32" i="81"/>
  <c r="R33" i="81"/>
  <c r="R34" i="81"/>
  <c r="R35" i="81"/>
  <c r="R36" i="81"/>
  <c r="R37" i="81"/>
  <c r="R38" i="81"/>
  <c r="R39" i="81"/>
  <c r="R40" i="81"/>
  <c r="R41" i="81"/>
  <c r="R42" i="81"/>
  <c r="R43" i="81"/>
  <c r="R44" i="81"/>
  <c r="R45" i="81"/>
  <c r="R46" i="81"/>
  <c r="R47" i="81"/>
  <c r="R48" i="81"/>
  <c r="R49" i="81"/>
  <c r="R50" i="81"/>
  <c r="R51" i="81"/>
  <c r="R52" i="81"/>
  <c r="R53" i="81"/>
  <c r="R54" i="81"/>
  <c r="R55" i="81"/>
  <c r="R56" i="81"/>
  <c r="R57" i="81"/>
  <c r="R58" i="81"/>
  <c r="R59" i="81"/>
  <c r="R60" i="81"/>
  <c r="R61" i="81"/>
  <c r="R62" i="81"/>
  <c r="R63" i="81"/>
  <c r="R64" i="81"/>
  <c r="R65" i="81"/>
  <c r="R66" i="81"/>
  <c r="R67" i="81"/>
  <c r="R68" i="81"/>
  <c r="R69" i="81"/>
  <c r="R70" i="81"/>
  <c r="R71" i="81"/>
  <c r="R72" i="81"/>
  <c r="R73" i="81"/>
  <c r="R74" i="81"/>
  <c r="R75" i="81"/>
  <c r="R76" i="81"/>
  <c r="R77" i="81"/>
  <c r="R78" i="81"/>
  <c r="R79" i="81"/>
  <c r="R80" i="81"/>
  <c r="R81" i="81"/>
  <c r="R82" i="81"/>
  <c r="R83" i="81"/>
  <c r="R84" i="81"/>
  <c r="R85" i="81"/>
  <c r="R86" i="81"/>
  <c r="R87" i="81"/>
  <c r="R88" i="81"/>
  <c r="R89" i="81"/>
  <c r="R90" i="81"/>
  <c r="R91" i="81"/>
  <c r="R92" i="81"/>
  <c r="R93" i="81"/>
  <c r="R94" i="81"/>
  <c r="R95" i="81"/>
  <c r="R96" i="81"/>
  <c r="R97" i="81"/>
  <c r="R98" i="81"/>
  <c r="R99" i="81"/>
  <c r="R100" i="81"/>
  <c r="R101" i="81"/>
  <c r="R102" i="81"/>
  <c r="R103" i="81"/>
  <c r="R104" i="81"/>
  <c r="R105" i="81"/>
  <c r="R106" i="81"/>
  <c r="R107" i="81"/>
  <c r="R108" i="81"/>
  <c r="R109" i="81"/>
  <c r="R110" i="81"/>
  <c r="R111" i="81"/>
  <c r="R112" i="81"/>
  <c r="R113" i="81"/>
  <c r="R114" i="81"/>
  <c r="R115" i="81"/>
  <c r="R116" i="81"/>
  <c r="R117" i="81"/>
  <c r="R118" i="81"/>
  <c r="R119" i="81"/>
  <c r="R120" i="81"/>
  <c r="R121" i="81"/>
  <c r="R122" i="81"/>
  <c r="R123" i="81"/>
  <c r="R124" i="81"/>
  <c r="R125" i="81"/>
  <c r="R126" i="81"/>
  <c r="R127" i="81"/>
  <c r="R128" i="81"/>
  <c r="R129" i="81"/>
  <c r="R130" i="81"/>
  <c r="R131" i="81"/>
  <c r="R132" i="81"/>
  <c r="R133" i="81"/>
  <c r="R134" i="81"/>
  <c r="R135" i="81"/>
  <c r="R136" i="81"/>
  <c r="R137" i="81"/>
  <c r="R138" i="81"/>
  <c r="R139" i="81"/>
  <c r="R140" i="81"/>
  <c r="R141" i="81"/>
  <c r="R142" i="81"/>
  <c r="R143" i="81"/>
  <c r="R144" i="81"/>
  <c r="R145" i="81"/>
  <c r="R146" i="81"/>
  <c r="R147" i="81"/>
  <c r="R148" i="81"/>
  <c r="R149" i="81"/>
  <c r="R150" i="81"/>
  <c r="R151" i="81"/>
  <c r="R152" i="81"/>
  <c r="R153" i="81"/>
  <c r="R154" i="81"/>
  <c r="R155" i="81"/>
  <c r="R156" i="81"/>
  <c r="R157" i="81"/>
  <c r="R158" i="81"/>
  <c r="R159" i="81"/>
  <c r="R160" i="81"/>
  <c r="R161" i="81"/>
  <c r="R162" i="81"/>
  <c r="R163" i="81"/>
  <c r="R164" i="81"/>
  <c r="R165" i="81"/>
  <c r="R166" i="81"/>
  <c r="R167" i="81"/>
  <c r="R168" i="81"/>
  <c r="R169" i="81"/>
  <c r="R170" i="81"/>
  <c r="R171" i="81"/>
  <c r="R172" i="81"/>
  <c r="R173" i="81"/>
  <c r="R174" i="81"/>
  <c r="R175" i="81"/>
  <c r="R176" i="81"/>
  <c r="R177" i="81"/>
  <c r="R178" i="81"/>
  <c r="R179" i="81"/>
  <c r="R180" i="81"/>
  <c r="R181" i="81"/>
  <c r="R182" i="81"/>
  <c r="R183" i="81"/>
  <c r="R184" i="81"/>
  <c r="R185" i="81"/>
  <c r="R186" i="81"/>
  <c r="R187" i="81"/>
  <c r="R188" i="81"/>
  <c r="R189" i="81"/>
  <c r="R190" i="81"/>
  <c r="R191" i="81"/>
  <c r="R192" i="81"/>
  <c r="R193" i="81"/>
  <c r="R194" i="81"/>
  <c r="Q1" i="82"/>
  <c r="Q1" i="83"/>
  <c r="Q2" i="83"/>
  <c r="Q3" i="83"/>
  <c r="Q4" i="83"/>
  <c r="Q5" i="83"/>
  <c r="Q6" i="83"/>
  <c r="Q7" i="83"/>
  <c r="Q8" i="83"/>
  <c r="Q9" i="83"/>
  <c r="Q10" i="83"/>
  <c r="Q11" i="83"/>
  <c r="Q12" i="83"/>
  <c r="Q13" i="83"/>
  <c r="Q14" i="83"/>
  <c r="Q15" i="83"/>
  <c r="Q16" i="83"/>
  <c r="Q17" i="83"/>
  <c r="Q18" i="83"/>
  <c r="Q19" i="83"/>
  <c r="Q20" i="83"/>
  <c r="Q21" i="83"/>
  <c r="Q22" i="83"/>
  <c r="Q23" i="83"/>
  <c r="Q24" i="83"/>
  <c r="Q25" i="83"/>
  <c r="Q26" i="83"/>
  <c r="Q27" i="83"/>
  <c r="Q28" i="83"/>
  <c r="Q29" i="83"/>
  <c r="Q30" i="83"/>
  <c r="Q31" i="83"/>
  <c r="Q32" i="83"/>
  <c r="Q33" i="83"/>
  <c r="Q34" i="83"/>
  <c r="Q35" i="83"/>
  <c r="Q36" i="83"/>
  <c r="Q37" i="83"/>
  <c r="Q39" i="83"/>
  <c r="Q40" i="83"/>
  <c r="Q41" i="83"/>
  <c r="Q43" i="83"/>
  <c r="Q44" i="83"/>
  <c r="Q45" i="83"/>
  <c r="Q47" i="83"/>
  <c r="Q48" i="83"/>
  <c r="Q49" i="83"/>
  <c r="Q51" i="83"/>
  <c r="Q52" i="83"/>
  <c r="Q53" i="83"/>
  <c r="Q55" i="83"/>
  <c r="Q56" i="83"/>
  <c r="Q57" i="83"/>
  <c r="Q59" i="83"/>
  <c r="Q60" i="83"/>
  <c r="Q61" i="83"/>
  <c r="Q63" i="83"/>
  <c r="Q64" i="83"/>
  <c r="Q65" i="83"/>
  <c r="Q67" i="83"/>
  <c r="Q68" i="83"/>
  <c r="Q69" i="83"/>
  <c r="Q71" i="83"/>
  <c r="Q72" i="83"/>
  <c r="Q73" i="83"/>
  <c r="Q75" i="83"/>
  <c r="Q76" i="83"/>
  <c r="Q77" i="83"/>
  <c r="Q79" i="83"/>
  <c r="Q80" i="83"/>
  <c r="Q81" i="83"/>
  <c r="Q83" i="83"/>
  <c r="Q84" i="83"/>
  <c r="Q85" i="83"/>
  <c r="Q87" i="83"/>
  <c r="Q88" i="83"/>
  <c r="Q89" i="83"/>
  <c r="Q91" i="83"/>
  <c r="Q92" i="83"/>
  <c r="Q93" i="83"/>
  <c r="Q95" i="83"/>
  <c r="Q96" i="83"/>
  <c r="Q97" i="83"/>
  <c r="Q99" i="83"/>
  <c r="Q100" i="83"/>
  <c r="Q101" i="83"/>
  <c r="Q103" i="83"/>
  <c r="Q104" i="83"/>
  <c r="Q105" i="83"/>
  <c r="Q107" i="83"/>
  <c r="Q108" i="83"/>
  <c r="Q109" i="83"/>
  <c r="Q111" i="83"/>
  <c r="Q112" i="83"/>
  <c r="Q113" i="83"/>
  <c r="Q115" i="83"/>
  <c r="Q116" i="83"/>
  <c r="Q117" i="83"/>
  <c r="Q119" i="83"/>
  <c r="Q120" i="83"/>
  <c r="Q121" i="83"/>
  <c r="Q123" i="83"/>
  <c r="Q124" i="83"/>
  <c r="Q125" i="83"/>
  <c r="Q127" i="83"/>
  <c r="Q128" i="83"/>
  <c r="Q129" i="83"/>
  <c r="Q131" i="83"/>
  <c r="Q132" i="83"/>
  <c r="Q133" i="83"/>
  <c r="Q135" i="83"/>
  <c r="Q136" i="83"/>
  <c r="Q137" i="83"/>
  <c r="Q139" i="83"/>
  <c r="Q140" i="83"/>
  <c r="Q141" i="83"/>
  <c r="Q143" i="83"/>
  <c r="Q144" i="83"/>
  <c r="Q145" i="83"/>
  <c r="Q147" i="83"/>
  <c r="Q149" i="83"/>
  <c r="Q151" i="83"/>
  <c r="Q153" i="83"/>
  <c r="Q155" i="83"/>
  <c r="Q157" i="83"/>
  <c r="Q159" i="83"/>
  <c r="Q161" i="83"/>
  <c r="Q163" i="83"/>
  <c r="Q165" i="83"/>
  <c r="Q167" i="83"/>
  <c r="Q169" i="83"/>
  <c r="Q171" i="83"/>
  <c r="Q173" i="83"/>
  <c r="Q175" i="83"/>
  <c r="Q177" i="83"/>
  <c r="Q179" i="83"/>
  <c r="Q181" i="83"/>
  <c r="Q183" i="83"/>
  <c r="Q185" i="83"/>
  <c r="Q187" i="83"/>
  <c r="Q189" i="83"/>
  <c r="Q191" i="83"/>
  <c r="Q45" i="82" l="1"/>
  <c r="Q66" i="82"/>
  <c r="Q130" i="82"/>
  <c r="Q152" i="82"/>
  <c r="Q192" i="83"/>
  <c r="Q188" i="83"/>
  <c r="Q184" i="83"/>
  <c r="Q180" i="83"/>
  <c r="Q176" i="83"/>
  <c r="Q172" i="83"/>
  <c r="Q168" i="83"/>
  <c r="Q164" i="83"/>
  <c r="Q160" i="83"/>
  <c r="Q156" i="83"/>
  <c r="Q152" i="83"/>
  <c r="Q148" i="83"/>
  <c r="Q190" i="83"/>
  <c r="Q186" i="83"/>
  <c r="Q182" i="83"/>
  <c r="Q178" i="83"/>
  <c r="Q174" i="83"/>
  <c r="Q170" i="83"/>
  <c r="Q166" i="83"/>
  <c r="Q162" i="83"/>
  <c r="Q158" i="83"/>
  <c r="Q154" i="83"/>
  <c r="Q150" i="83"/>
  <c r="Q146" i="83"/>
  <c r="Q142" i="83"/>
  <c r="Q138" i="83"/>
  <c r="Q134" i="83"/>
  <c r="Q130" i="83"/>
  <c r="Q126" i="83"/>
  <c r="Q122" i="83"/>
  <c r="Q118" i="83"/>
  <c r="Q114" i="83"/>
  <c r="Q110" i="83"/>
  <c r="Q106" i="83"/>
  <c r="Q102" i="83"/>
  <c r="Q98" i="83"/>
  <c r="Q94" i="83"/>
  <c r="Q90" i="83"/>
  <c r="Q86" i="83"/>
  <c r="Q82" i="83"/>
  <c r="Q78" i="83"/>
  <c r="Q74" i="83"/>
  <c r="Q70" i="83"/>
  <c r="Q66" i="83"/>
  <c r="Q62" i="83"/>
  <c r="Q58" i="83"/>
  <c r="Q54" i="83"/>
  <c r="Q50" i="83"/>
  <c r="Q46" i="83"/>
  <c r="Q42" i="83"/>
  <c r="Q38" i="83"/>
  <c r="Q186" i="82"/>
  <c r="Q109" i="82"/>
  <c r="Q173" i="82"/>
  <c r="Q88" i="82"/>
  <c r="Q24" i="82"/>
  <c r="Q4" i="82"/>
  <c r="Q8" i="82"/>
  <c r="Q29" i="82"/>
  <c r="Q50" i="82"/>
  <c r="Q72" i="82"/>
  <c r="Q93" i="82"/>
  <c r="Q114" i="82"/>
  <c r="Q136" i="82"/>
  <c r="Q157" i="82"/>
  <c r="Q178" i="82"/>
  <c r="Q189" i="82"/>
  <c r="Q13" i="82"/>
  <c r="Q34" i="82"/>
  <c r="Q56" i="82"/>
  <c r="Q77" i="82"/>
  <c r="Q98" i="82"/>
  <c r="Q120" i="82"/>
  <c r="Q141" i="82"/>
  <c r="Q162" i="82"/>
  <c r="Q181" i="82"/>
  <c r="Q192" i="82"/>
  <c r="Q18" i="82"/>
  <c r="Q40" i="82"/>
  <c r="Q61" i="82"/>
  <c r="Q82" i="82"/>
  <c r="Q104" i="82"/>
  <c r="Q125" i="82"/>
  <c r="Q146" i="82"/>
  <c r="Q168" i="82"/>
  <c r="Q184" i="82"/>
  <c r="Q191" i="82"/>
  <c r="Q187" i="82"/>
  <c r="Q183" i="82"/>
  <c r="Q179" i="82"/>
  <c r="Q175" i="82"/>
  <c r="Q171" i="82"/>
  <c r="Q167" i="82"/>
  <c r="Q163" i="82"/>
  <c r="Q159" i="82"/>
  <c r="Q155" i="82"/>
  <c r="Q151" i="82"/>
  <c r="Q147" i="82"/>
  <c r="Q143" i="82"/>
  <c r="Q139" i="82"/>
  <c r="Q135" i="82"/>
  <c r="Q131" i="82"/>
  <c r="Q127" i="82"/>
  <c r="Q123" i="82"/>
  <c r="Q119" i="82"/>
  <c r="Q115" i="82"/>
  <c r="Q111" i="82"/>
  <c r="Q107" i="82"/>
  <c r="Q103" i="82"/>
  <c r="Q99" i="82"/>
  <c r="Q95" i="82"/>
  <c r="Q91" i="82"/>
  <c r="Q87" i="82"/>
  <c r="Q83" i="82"/>
  <c r="Q79" i="82"/>
  <c r="Q75" i="82"/>
  <c r="Q71" i="82"/>
  <c r="Q67" i="82"/>
  <c r="Q63" i="82"/>
  <c r="Q59" i="82"/>
  <c r="Q55" i="82"/>
  <c r="Q51" i="82"/>
  <c r="Q47" i="82"/>
  <c r="Q43" i="82"/>
  <c r="Q39" i="82"/>
  <c r="Q35" i="82"/>
  <c r="Q31" i="82"/>
  <c r="Q27" i="82"/>
  <c r="Q23" i="82"/>
  <c r="Q19" i="82"/>
  <c r="Q15" i="82"/>
  <c r="Q11" i="82"/>
  <c r="Q7" i="82"/>
  <c r="Q3" i="82"/>
  <c r="Q193" i="82"/>
  <c r="Q188" i="82"/>
  <c r="Q182" i="82"/>
  <c r="Q177" i="82"/>
  <c r="Q172" i="82"/>
  <c r="Q166" i="82"/>
  <c r="Q161" i="82"/>
  <c r="Q156" i="82"/>
  <c r="Q150" i="82"/>
  <c r="Q145" i="82"/>
  <c r="Q140" i="82"/>
  <c r="Q134" i="82"/>
  <c r="Q129" i="82"/>
  <c r="Q124" i="82"/>
  <c r="Q118" i="82"/>
  <c r="Q113" i="82"/>
  <c r="Q108" i="82"/>
  <c r="Q102" i="82"/>
  <c r="Q97" i="82"/>
  <c r="Q92" i="82"/>
  <c r="Q86" i="82"/>
  <c r="Q81" i="82"/>
  <c r="Q76" i="82"/>
  <c r="Q70" i="82"/>
  <c r="Q65" i="82"/>
  <c r="Q60" i="82"/>
  <c r="Q54" i="82"/>
  <c r="Q49" i="82"/>
  <c r="Q44" i="82"/>
  <c r="Q38" i="82"/>
  <c r="Q33" i="82"/>
  <c r="Q28" i="82"/>
  <c r="Q22" i="82"/>
  <c r="Q17" i="82"/>
  <c r="Q12" i="82"/>
  <c r="Q6" i="82"/>
  <c r="Q176" i="82"/>
  <c r="Q170" i="82"/>
  <c r="Q165" i="82"/>
  <c r="Q160" i="82"/>
  <c r="Q154" i="82"/>
  <c r="Q149" i="82"/>
  <c r="Q144" i="82"/>
  <c r="Q138" i="82"/>
  <c r="Q133" i="82"/>
  <c r="Q128" i="82"/>
  <c r="Q122" i="82"/>
  <c r="Q117" i="82"/>
  <c r="Q112" i="82"/>
  <c r="Q106" i="82"/>
  <c r="Q101" i="82"/>
  <c r="Q96" i="82"/>
  <c r="Q90" i="82"/>
  <c r="Q85" i="82"/>
  <c r="Q80" i="82"/>
  <c r="Q74" i="82"/>
  <c r="Q69" i="82"/>
  <c r="Q64" i="82"/>
  <c r="Q58" i="82"/>
  <c r="Q53" i="82"/>
  <c r="Q48" i="82"/>
  <c r="Q42" i="82"/>
  <c r="Q37" i="82"/>
  <c r="Q32" i="82"/>
  <c r="Q26" i="82"/>
  <c r="Q21" i="82"/>
  <c r="Q16" i="82"/>
  <c r="Q10" i="82"/>
  <c r="Q5" i="82"/>
  <c r="Q190" i="82"/>
  <c r="Q185" i="82"/>
  <c r="Q180" i="82"/>
  <c r="Q174" i="82"/>
  <c r="Q169" i="82"/>
  <c r="Q164" i="82"/>
  <c r="Q158" i="82"/>
  <c r="Q153" i="82"/>
  <c r="Q148" i="82"/>
  <c r="Q142" i="82"/>
  <c r="Q137" i="82"/>
  <c r="Q132" i="82"/>
  <c r="Q126" i="82"/>
  <c r="Q121" i="82"/>
  <c r="Q116" i="82"/>
  <c r="Q110" i="82"/>
  <c r="Q105" i="82"/>
  <c r="Q100" i="82"/>
  <c r="Q94" i="82"/>
  <c r="Q89" i="82"/>
  <c r="Q84" i="82"/>
  <c r="Q78" i="82"/>
  <c r="Q73" i="82"/>
  <c r="Q68" i="82"/>
  <c r="Q62" i="82"/>
  <c r="Q57" i="82"/>
  <c r="Q52" i="82"/>
  <c r="Q46" i="82"/>
  <c r="Q41" i="82"/>
  <c r="Q36" i="82"/>
  <c r="Q30" i="82"/>
  <c r="Q25" i="82"/>
  <c r="Q20" i="82"/>
  <c r="Q14" i="82"/>
  <c r="Q9" i="82"/>
  <c r="Q193" i="83" l="1"/>
  <c r="Q194" i="83" s="1"/>
  <c r="B194" i="85"/>
  <c r="A194" i="85"/>
  <c r="B193" i="85"/>
  <c r="A193" i="85"/>
  <c r="B192" i="85"/>
  <c r="A192" i="85"/>
  <c r="B191" i="85"/>
  <c r="A191" i="85"/>
  <c r="B190" i="85"/>
  <c r="A190" i="85"/>
  <c r="B189" i="85"/>
  <c r="A189" i="85"/>
  <c r="B188" i="85"/>
  <c r="A188" i="85"/>
  <c r="B187" i="85"/>
  <c r="A187" i="85"/>
  <c r="B186" i="85"/>
  <c r="A186" i="85"/>
  <c r="B185" i="85"/>
  <c r="A185" i="85"/>
  <c r="B184" i="85"/>
  <c r="A184" i="85"/>
  <c r="B183" i="85"/>
  <c r="A183" i="85"/>
  <c r="B182" i="85"/>
  <c r="A182" i="85"/>
  <c r="B181" i="85"/>
  <c r="A181" i="85"/>
  <c r="B180" i="85"/>
  <c r="A180" i="85"/>
  <c r="B179" i="85"/>
  <c r="B178" i="85"/>
  <c r="A178" i="85"/>
  <c r="B177" i="85"/>
  <c r="A177" i="85"/>
  <c r="B176" i="85"/>
  <c r="A176" i="85"/>
  <c r="B175" i="85"/>
  <c r="A175" i="85"/>
  <c r="B174" i="85"/>
  <c r="A174" i="85"/>
  <c r="B173" i="85"/>
  <c r="A173" i="85"/>
  <c r="B172" i="85"/>
  <c r="A172" i="85"/>
  <c r="B171" i="85"/>
  <c r="A171" i="85"/>
  <c r="B170" i="85"/>
  <c r="A170" i="85"/>
  <c r="B169" i="85"/>
  <c r="A169" i="85"/>
  <c r="B168" i="85"/>
  <c r="A168" i="85"/>
  <c r="B167" i="85"/>
  <c r="A167" i="85"/>
  <c r="B166" i="85"/>
  <c r="A166" i="85"/>
  <c r="B165" i="85"/>
  <c r="A165" i="85"/>
  <c r="B164" i="85"/>
  <c r="A164" i="85"/>
  <c r="B163" i="85"/>
  <c r="A163" i="85"/>
  <c r="B162" i="85"/>
  <c r="A162" i="85"/>
  <c r="B161" i="85"/>
  <c r="A161" i="85"/>
  <c r="B160" i="85"/>
  <c r="A160" i="85"/>
  <c r="B159" i="85"/>
  <c r="A159" i="85"/>
  <c r="B158" i="85"/>
  <c r="A158" i="85"/>
  <c r="B157" i="85"/>
  <c r="A157" i="85"/>
  <c r="B156" i="85"/>
  <c r="A156" i="85"/>
  <c r="B155" i="85"/>
  <c r="A155" i="85"/>
  <c r="B154" i="85"/>
  <c r="A154" i="85"/>
  <c r="B153" i="85"/>
  <c r="A153" i="85"/>
  <c r="B152" i="85"/>
  <c r="A152" i="85"/>
  <c r="B151" i="85"/>
  <c r="A151" i="85"/>
  <c r="B150" i="85"/>
  <c r="A150" i="85"/>
  <c r="B149" i="85"/>
  <c r="A149" i="85"/>
  <c r="B148" i="85"/>
  <c r="A148" i="85"/>
  <c r="B147" i="85"/>
  <c r="A147" i="85"/>
  <c r="B146" i="85"/>
  <c r="A146" i="85"/>
  <c r="B145" i="85"/>
  <c r="A145" i="85"/>
  <c r="B144" i="85"/>
  <c r="A144" i="85"/>
  <c r="B143" i="85"/>
  <c r="A143" i="85"/>
  <c r="B142" i="85"/>
  <c r="A142" i="85"/>
  <c r="B141" i="85"/>
  <c r="A141" i="85"/>
  <c r="B140" i="85"/>
  <c r="A140" i="85"/>
  <c r="B139" i="85"/>
  <c r="A139" i="85"/>
  <c r="B138" i="85"/>
  <c r="A138" i="85"/>
  <c r="B137" i="85"/>
  <c r="A137" i="85"/>
  <c r="B136" i="85"/>
  <c r="A136" i="85"/>
  <c r="B135" i="85"/>
  <c r="A135" i="85"/>
  <c r="B134" i="85"/>
  <c r="A134" i="85"/>
  <c r="B133" i="85"/>
  <c r="A133" i="85"/>
  <c r="B132" i="85"/>
  <c r="A132" i="85"/>
  <c r="B131" i="85"/>
  <c r="A131" i="85"/>
  <c r="B130" i="85"/>
  <c r="A130" i="85"/>
  <c r="B129" i="85"/>
  <c r="A129" i="85"/>
  <c r="B128" i="85"/>
  <c r="A128" i="85"/>
  <c r="B127" i="85"/>
  <c r="A127" i="85"/>
  <c r="B126" i="85"/>
  <c r="A126" i="85"/>
  <c r="B125" i="85"/>
  <c r="A125" i="85"/>
  <c r="B124" i="85"/>
  <c r="A124" i="85"/>
  <c r="B123" i="85"/>
  <c r="A123" i="85"/>
  <c r="B122" i="85"/>
  <c r="A122" i="85"/>
  <c r="B121" i="85"/>
  <c r="A121" i="85"/>
  <c r="B120" i="85"/>
  <c r="A120" i="85"/>
  <c r="B119" i="85"/>
  <c r="A119" i="85"/>
  <c r="B118" i="85"/>
  <c r="A118" i="85"/>
  <c r="B117" i="85"/>
  <c r="A117" i="85"/>
  <c r="B116" i="85"/>
  <c r="A116" i="85"/>
  <c r="B115" i="85"/>
  <c r="A115" i="85"/>
  <c r="B114" i="85"/>
  <c r="A114" i="85"/>
  <c r="B113" i="85"/>
  <c r="A113" i="85"/>
  <c r="B112" i="85"/>
  <c r="A112" i="85"/>
  <c r="B111" i="85"/>
  <c r="A111" i="85"/>
  <c r="B110" i="85"/>
  <c r="A110" i="85"/>
  <c r="B109" i="85"/>
  <c r="A109" i="85"/>
  <c r="B108" i="85"/>
  <c r="A108" i="85"/>
  <c r="B107" i="85"/>
  <c r="A107" i="85"/>
  <c r="B106" i="85"/>
  <c r="A106" i="85"/>
  <c r="B105" i="85"/>
  <c r="A105" i="85"/>
  <c r="B104" i="85"/>
  <c r="A104" i="85"/>
  <c r="B103" i="85"/>
  <c r="A103" i="85"/>
  <c r="B102" i="85"/>
  <c r="A102" i="85"/>
  <c r="B101" i="85"/>
  <c r="A101" i="85"/>
  <c r="B100" i="85"/>
  <c r="A100" i="85"/>
  <c r="B99" i="85"/>
  <c r="A99" i="85"/>
  <c r="B98" i="85"/>
  <c r="A98" i="85"/>
  <c r="B97" i="85"/>
  <c r="A97" i="85"/>
  <c r="B96" i="85"/>
  <c r="A96" i="85"/>
  <c r="B95" i="85"/>
  <c r="A95" i="85"/>
  <c r="B94" i="85"/>
  <c r="A94" i="85"/>
  <c r="B93" i="85"/>
  <c r="A93" i="85"/>
  <c r="B92" i="85"/>
  <c r="A92" i="85"/>
  <c r="B91" i="85"/>
  <c r="A91" i="85"/>
  <c r="B90" i="85"/>
  <c r="A90" i="85"/>
  <c r="B89" i="85"/>
  <c r="A89" i="85"/>
  <c r="B88" i="85"/>
  <c r="A88" i="85"/>
  <c r="B87" i="85"/>
  <c r="A87" i="85"/>
  <c r="B86" i="85"/>
  <c r="A86" i="85"/>
  <c r="B85" i="85"/>
  <c r="A85" i="85"/>
  <c r="B84" i="85"/>
  <c r="A84" i="85"/>
  <c r="B83" i="85"/>
  <c r="A83" i="85"/>
  <c r="B82" i="85"/>
  <c r="A82" i="85"/>
  <c r="B81" i="85"/>
  <c r="A81" i="85"/>
  <c r="B80" i="85"/>
  <c r="A80" i="85"/>
  <c r="B79" i="85"/>
  <c r="A79" i="85"/>
  <c r="B78" i="85"/>
  <c r="A78" i="85"/>
  <c r="B77" i="85"/>
  <c r="A77" i="85"/>
  <c r="B76" i="85"/>
  <c r="A76" i="85"/>
  <c r="B75" i="85"/>
  <c r="A75" i="85"/>
  <c r="B74" i="85"/>
  <c r="A74" i="85"/>
  <c r="B73" i="85"/>
  <c r="A73" i="85"/>
  <c r="B72" i="85"/>
  <c r="A72" i="85"/>
  <c r="B71" i="85"/>
  <c r="A71" i="85"/>
  <c r="B70" i="85"/>
  <c r="A70" i="85"/>
  <c r="B69" i="85"/>
  <c r="A69" i="85"/>
  <c r="B68" i="85"/>
  <c r="A68" i="85"/>
  <c r="B67" i="85"/>
  <c r="A67" i="85"/>
  <c r="B66" i="85"/>
  <c r="A66" i="85"/>
  <c r="B65" i="85"/>
  <c r="A65" i="85"/>
  <c r="B64" i="85"/>
  <c r="A64" i="85"/>
  <c r="B63" i="85"/>
  <c r="A63" i="85"/>
  <c r="B62" i="85"/>
  <c r="A62" i="85"/>
  <c r="B61" i="85"/>
  <c r="A61" i="85"/>
  <c r="B60" i="85"/>
  <c r="A60" i="85"/>
  <c r="B59" i="85"/>
  <c r="A59" i="85"/>
  <c r="B58" i="85"/>
  <c r="A58" i="85"/>
  <c r="B57" i="85"/>
  <c r="A57" i="85"/>
  <c r="B56" i="85"/>
  <c r="A56" i="85"/>
  <c r="B55" i="85"/>
  <c r="A55" i="85"/>
  <c r="B54" i="85"/>
  <c r="A54" i="85"/>
  <c r="B53" i="85"/>
  <c r="A53" i="85"/>
  <c r="B52" i="85"/>
  <c r="A52" i="85"/>
  <c r="B51" i="85"/>
  <c r="A51" i="85"/>
  <c r="B50" i="85"/>
  <c r="A50" i="85"/>
  <c r="B49" i="85"/>
  <c r="A49" i="85"/>
  <c r="B48" i="85"/>
  <c r="A48" i="85"/>
  <c r="B47" i="85"/>
  <c r="A47" i="85"/>
  <c r="B46" i="85"/>
  <c r="A46" i="85"/>
  <c r="B45" i="85"/>
  <c r="A45" i="85"/>
  <c r="B44" i="85"/>
  <c r="A44" i="85"/>
  <c r="B43" i="85"/>
  <c r="A43" i="85"/>
  <c r="B42" i="85"/>
  <c r="A42" i="85"/>
  <c r="B41" i="85"/>
  <c r="A41" i="85"/>
  <c r="B40" i="85"/>
  <c r="A40" i="85"/>
  <c r="B39" i="85"/>
  <c r="A39" i="85"/>
  <c r="B38" i="85"/>
  <c r="A38" i="85"/>
  <c r="B37" i="85"/>
  <c r="A37" i="85"/>
  <c r="B36" i="85"/>
  <c r="A36" i="85"/>
  <c r="B35" i="85"/>
  <c r="A35" i="85"/>
  <c r="B34" i="85"/>
  <c r="A34" i="85"/>
  <c r="B33" i="85"/>
  <c r="A33" i="85"/>
  <c r="B32" i="85"/>
  <c r="A32" i="85"/>
  <c r="B31" i="85"/>
  <c r="A31" i="85"/>
  <c r="B30" i="85"/>
  <c r="A30" i="85"/>
  <c r="B29" i="85"/>
  <c r="A29" i="85"/>
  <c r="B28" i="85"/>
  <c r="A28" i="85"/>
  <c r="B27" i="85"/>
  <c r="A27" i="85"/>
  <c r="B26" i="85"/>
  <c r="A26" i="85"/>
  <c r="B25" i="85"/>
  <c r="A25" i="85"/>
  <c r="B24" i="85"/>
  <c r="A24" i="85"/>
  <c r="B23" i="85"/>
  <c r="A23" i="85"/>
  <c r="B22" i="85"/>
  <c r="A22" i="85"/>
  <c r="B21" i="85"/>
  <c r="A21" i="85"/>
  <c r="B20" i="85"/>
  <c r="A20" i="85"/>
  <c r="B19" i="85"/>
  <c r="A19" i="85"/>
  <c r="B18" i="85"/>
  <c r="A18" i="85"/>
  <c r="B17" i="85"/>
  <c r="A17" i="85"/>
  <c r="B16" i="85"/>
  <c r="A16" i="85"/>
  <c r="B15" i="85"/>
  <c r="A15" i="85"/>
  <c r="B14" i="85"/>
  <c r="A14" i="85"/>
  <c r="B13" i="85"/>
  <c r="A13" i="85"/>
  <c r="B12" i="85"/>
  <c r="A12" i="85"/>
  <c r="B11" i="85"/>
  <c r="A11" i="85"/>
  <c r="B10" i="85"/>
  <c r="A10" i="85"/>
  <c r="B9" i="85"/>
  <c r="A9" i="85"/>
  <c r="B8" i="85"/>
  <c r="A8" i="85"/>
  <c r="B7" i="85"/>
  <c r="A7" i="85"/>
  <c r="B6" i="85"/>
  <c r="A6" i="85"/>
  <c r="B5" i="85"/>
  <c r="A5" i="85"/>
  <c r="B4" i="85"/>
  <c r="A4" i="85"/>
  <c r="A3" i="83" l="1"/>
  <c r="A4" i="83"/>
  <c r="A5" i="83"/>
  <c r="A6" i="83"/>
  <c r="A7" i="83"/>
  <c r="A8" i="83"/>
  <c r="A9" i="83"/>
  <c r="A10" i="83"/>
  <c r="A11" i="83"/>
  <c r="A12" i="83"/>
  <c r="A13" i="83"/>
  <c r="A14" i="83"/>
  <c r="A15" i="83"/>
  <c r="A16" i="83"/>
  <c r="A17" i="83"/>
  <c r="A18" i="83"/>
  <c r="A19" i="83"/>
  <c r="A20" i="83"/>
  <c r="A21" i="83"/>
  <c r="A22" i="83"/>
  <c r="A23" i="83"/>
  <c r="A24" i="83"/>
  <c r="A25" i="83"/>
  <c r="A26" i="83"/>
  <c r="A27" i="83"/>
  <c r="A28" i="83"/>
  <c r="A29" i="83"/>
  <c r="A30" i="83"/>
  <c r="A31" i="83"/>
  <c r="A32" i="83"/>
  <c r="A33" i="83"/>
  <c r="A34" i="83"/>
  <c r="A35" i="83"/>
  <c r="A36" i="83"/>
  <c r="A37" i="83"/>
  <c r="A38" i="83"/>
  <c r="A39" i="83"/>
  <c r="A40" i="83"/>
  <c r="A41" i="83"/>
  <c r="A42" i="83"/>
  <c r="A43" i="83"/>
  <c r="A44" i="83"/>
  <c r="A45" i="83"/>
  <c r="A46" i="83"/>
  <c r="A47" i="83"/>
  <c r="A48" i="83"/>
  <c r="A49" i="83"/>
  <c r="A50" i="83"/>
  <c r="A51" i="83"/>
  <c r="A52" i="83"/>
  <c r="A53" i="83"/>
  <c r="A54" i="83"/>
  <c r="A55" i="83"/>
  <c r="A56" i="83"/>
  <c r="A57" i="83"/>
  <c r="A58" i="83"/>
  <c r="A59" i="83"/>
  <c r="A60" i="83"/>
  <c r="A61" i="83"/>
  <c r="A62" i="83"/>
  <c r="A63" i="83"/>
  <c r="A64" i="83"/>
  <c r="A65" i="83"/>
  <c r="A66" i="83"/>
  <c r="A67" i="83"/>
  <c r="A68" i="83"/>
  <c r="A69" i="83"/>
  <c r="A70" i="83"/>
  <c r="A71" i="83"/>
  <c r="A72" i="83"/>
  <c r="A73" i="83"/>
  <c r="A74" i="83"/>
  <c r="A75" i="83"/>
  <c r="A76" i="83"/>
  <c r="A77" i="83"/>
  <c r="A78" i="83"/>
  <c r="A79" i="83"/>
  <c r="A80" i="83"/>
  <c r="A81" i="83"/>
  <c r="A82" i="83"/>
  <c r="A83" i="83"/>
  <c r="A84" i="83"/>
  <c r="A85" i="83"/>
  <c r="A86" i="83"/>
  <c r="A87" i="83"/>
  <c r="A88" i="83"/>
  <c r="A89" i="83"/>
  <c r="A90" i="83"/>
  <c r="A91" i="83"/>
  <c r="A92" i="83"/>
  <c r="A93" i="83"/>
  <c r="A94" i="83"/>
  <c r="A95" i="83"/>
  <c r="A96" i="83"/>
  <c r="A97" i="83"/>
  <c r="A98" i="83"/>
  <c r="A99" i="83"/>
  <c r="A100" i="83"/>
  <c r="A101" i="83"/>
  <c r="A102" i="83"/>
  <c r="A103" i="83"/>
  <c r="A104" i="83"/>
  <c r="A105" i="83"/>
  <c r="A106" i="83"/>
  <c r="A107" i="83"/>
  <c r="A108" i="83"/>
  <c r="A109" i="83"/>
  <c r="A110" i="83"/>
  <c r="A111" i="83"/>
  <c r="A112" i="83"/>
  <c r="A113" i="83"/>
  <c r="A114" i="83"/>
  <c r="A115" i="83"/>
  <c r="A116" i="83"/>
  <c r="A117" i="83"/>
  <c r="A118" i="83"/>
  <c r="A119" i="83"/>
  <c r="A120" i="83"/>
  <c r="A121" i="83"/>
  <c r="A122" i="83"/>
  <c r="A123" i="83"/>
  <c r="A124" i="83"/>
  <c r="A125" i="83"/>
  <c r="A126" i="83"/>
  <c r="A127" i="83"/>
  <c r="A128" i="83"/>
  <c r="A129" i="83"/>
  <c r="A130" i="83"/>
  <c r="A131" i="83"/>
  <c r="A132" i="83"/>
  <c r="A133" i="83"/>
  <c r="A134" i="83"/>
  <c r="A135" i="83"/>
  <c r="A136" i="83"/>
  <c r="A137" i="83"/>
  <c r="A138" i="83"/>
  <c r="A139" i="83"/>
  <c r="A140" i="83"/>
  <c r="A141" i="83"/>
  <c r="A142" i="83"/>
  <c r="A143" i="83"/>
  <c r="A144" i="83"/>
  <c r="A145" i="83"/>
  <c r="A146" i="83"/>
  <c r="A147" i="83"/>
  <c r="A148" i="83"/>
  <c r="A149" i="83"/>
  <c r="A150" i="83"/>
  <c r="A151" i="83"/>
  <c r="A152" i="83"/>
  <c r="A153" i="83"/>
  <c r="A154" i="83"/>
  <c r="A155" i="83"/>
  <c r="A156" i="83"/>
  <c r="A157" i="83"/>
  <c r="A158" i="83"/>
  <c r="A159" i="83"/>
  <c r="A160" i="83"/>
  <c r="A161" i="83"/>
  <c r="A162" i="83"/>
  <c r="A163" i="83"/>
  <c r="A164" i="83"/>
  <c r="A165" i="83"/>
  <c r="A166" i="83"/>
  <c r="A167" i="83"/>
  <c r="A168" i="83"/>
  <c r="A169" i="83"/>
  <c r="A170" i="83"/>
  <c r="A171" i="83"/>
  <c r="A172" i="83"/>
  <c r="A173" i="83"/>
  <c r="A174" i="83"/>
  <c r="A175" i="83"/>
  <c r="A176" i="83"/>
  <c r="A177" i="83"/>
  <c r="A178" i="83"/>
  <c r="A179" i="83"/>
  <c r="A180" i="83"/>
  <c r="A181" i="83"/>
  <c r="A182" i="83"/>
  <c r="A183" i="83"/>
  <c r="A184" i="83"/>
  <c r="A185" i="83"/>
  <c r="A186" i="83"/>
  <c r="A187" i="83"/>
  <c r="A188" i="83"/>
  <c r="A189" i="83"/>
  <c r="A190" i="83"/>
  <c r="A191" i="83"/>
  <c r="A192" i="83"/>
  <c r="A193" i="83"/>
  <c r="A194" i="83"/>
  <c r="A2" i="83"/>
  <c r="A4" i="82"/>
  <c r="A5" i="82"/>
  <c r="A6" i="82"/>
  <c r="A7" i="82"/>
  <c r="A8" i="82"/>
  <c r="A9" i="82"/>
  <c r="A10" i="82"/>
  <c r="A11" i="82"/>
  <c r="A12" i="82"/>
  <c r="A13" i="82"/>
  <c r="A14" i="82"/>
  <c r="A15" i="82"/>
  <c r="A16" i="82"/>
  <c r="A17" i="82"/>
  <c r="A18" i="82"/>
  <c r="A19" i="82"/>
  <c r="A20" i="82"/>
  <c r="A21" i="82"/>
  <c r="A22" i="82"/>
  <c r="A23" i="82"/>
  <c r="A24" i="82"/>
  <c r="A25" i="82"/>
  <c r="A26" i="82"/>
  <c r="A27" i="82"/>
  <c r="A28" i="82"/>
  <c r="A29" i="82"/>
  <c r="A30" i="82"/>
  <c r="A31" i="82"/>
  <c r="A32" i="82"/>
  <c r="A33" i="82"/>
  <c r="A34" i="82"/>
  <c r="A35" i="82"/>
  <c r="A36" i="82"/>
  <c r="A37" i="82"/>
  <c r="A38" i="82"/>
  <c r="A39" i="82"/>
  <c r="A40" i="82"/>
  <c r="A41" i="82"/>
  <c r="A42" i="82"/>
  <c r="A43" i="82"/>
  <c r="A44" i="82"/>
  <c r="A45" i="82"/>
  <c r="A46" i="82"/>
  <c r="A47" i="82"/>
  <c r="A48" i="82"/>
  <c r="A49" i="82"/>
  <c r="A50" i="82"/>
  <c r="A51" i="82"/>
  <c r="A52" i="82"/>
  <c r="A53" i="82"/>
  <c r="A54" i="82"/>
  <c r="A55" i="82"/>
  <c r="A56" i="82"/>
  <c r="A57" i="82"/>
  <c r="A58" i="82"/>
  <c r="A59" i="82"/>
  <c r="A60" i="82"/>
  <c r="A61" i="82"/>
  <c r="A62" i="82"/>
  <c r="A63" i="82"/>
  <c r="A64" i="82"/>
  <c r="A65" i="82"/>
  <c r="A66" i="82"/>
  <c r="A67" i="82"/>
  <c r="A68" i="82"/>
  <c r="A69" i="82"/>
  <c r="A70" i="82"/>
  <c r="A71" i="82"/>
  <c r="A72" i="82"/>
  <c r="A73" i="82"/>
  <c r="A74" i="82"/>
  <c r="A75" i="82"/>
  <c r="A76" i="82"/>
  <c r="A77" i="82"/>
  <c r="A78" i="82"/>
  <c r="A79" i="82"/>
  <c r="A80" i="82"/>
  <c r="A81" i="82"/>
  <c r="A82" i="82"/>
  <c r="A83" i="82"/>
  <c r="A84" i="82"/>
  <c r="A85" i="82"/>
  <c r="A86" i="82"/>
  <c r="A87" i="82"/>
  <c r="A88" i="82"/>
  <c r="A89" i="82"/>
  <c r="A90" i="82"/>
  <c r="A91" i="82"/>
  <c r="A92" i="82"/>
  <c r="A93" i="82"/>
  <c r="A94" i="82"/>
  <c r="A95" i="82"/>
  <c r="A96" i="82"/>
  <c r="A97" i="82"/>
  <c r="A98" i="82"/>
  <c r="A99" i="82"/>
  <c r="A100" i="82"/>
  <c r="A101" i="82"/>
  <c r="A102" i="82"/>
  <c r="A103" i="82"/>
  <c r="A104" i="82"/>
  <c r="A105" i="82"/>
  <c r="A106" i="82"/>
  <c r="A107" i="82"/>
  <c r="A108" i="82"/>
  <c r="A109" i="82"/>
  <c r="A110" i="82"/>
  <c r="A111" i="82"/>
  <c r="A112" i="82"/>
  <c r="A113" i="82"/>
  <c r="A114" i="82"/>
  <c r="A115" i="82"/>
  <c r="A116" i="82"/>
  <c r="A117" i="82"/>
  <c r="A118" i="82"/>
  <c r="A119" i="82"/>
  <c r="A120" i="82"/>
  <c r="A121" i="82"/>
  <c r="A122" i="82"/>
  <c r="A123" i="82"/>
  <c r="A124" i="82"/>
  <c r="A125" i="82"/>
  <c r="A126" i="82"/>
  <c r="A127" i="82"/>
  <c r="A128" i="82"/>
  <c r="A129" i="82"/>
  <c r="A130" i="82"/>
  <c r="A131" i="82"/>
  <c r="A132" i="82"/>
  <c r="A133" i="82"/>
  <c r="A134" i="82"/>
  <c r="A135" i="82"/>
  <c r="A136" i="82"/>
  <c r="A137" i="82"/>
  <c r="A138" i="82"/>
  <c r="A139" i="82"/>
  <c r="A140" i="82"/>
  <c r="A141" i="82"/>
  <c r="A142" i="82"/>
  <c r="A143" i="82"/>
  <c r="A144" i="82"/>
  <c r="A145" i="82"/>
  <c r="A146" i="82"/>
  <c r="A147" i="82"/>
  <c r="A148" i="82"/>
  <c r="A149" i="82"/>
  <c r="A150" i="82"/>
  <c r="A151" i="82"/>
  <c r="A152" i="82"/>
  <c r="A153" i="82"/>
  <c r="A154" i="82"/>
  <c r="A155" i="82"/>
  <c r="A156" i="82"/>
  <c r="A157" i="82"/>
  <c r="A158" i="82"/>
  <c r="A159" i="82"/>
  <c r="A160" i="82"/>
  <c r="A161" i="82"/>
  <c r="A162" i="82"/>
  <c r="A163" i="82"/>
  <c r="A164" i="82"/>
  <c r="A165" i="82"/>
  <c r="A166" i="82"/>
  <c r="A167" i="82"/>
  <c r="A168" i="82"/>
  <c r="A169" i="82"/>
  <c r="A170" i="82"/>
  <c r="A171" i="82"/>
  <c r="A172" i="82"/>
  <c r="A173" i="82"/>
  <c r="A174" i="82"/>
  <c r="A175" i="82"/>
  <c r="A176" i="82"/>
  <c r="A177" i="82"/>
  <c r="A178" i="82"/>
  <c r="A179" i="82"/>
  <c r="A180" i="82"/>
  <c r="A181" i="82"/>
  <c r="A182" i="82"/>
  <c r="A183" i="82"/>
  <c r="A184" i="82"/>
  <c r="A185" i="82"/>
  <c r="A186" i="82"/>
  <c r="A187" i="82"/>
  <c r="A188" i="82"/>
  <c r="A189" i="82"/>
  <c r="A190" i="82"/>
  <c r="A191" i="82"/>
  <c r="A192" i="82"/>
  <c r="A193" i="82"/>
  <c r="A3" i="82"/>
  <c r="A5" i="81"/>
  <c r="B5" i="81"/>
  <c r="A6" i="81"/>
  <c r="B6" i="81"/>
  <c r="A7" i="81"/>
  <c r="B7" i="81"/>
  <c r="A8" i="81"/>
  <c r="B8" i="81"/>
  <c r="A9" i="81"/>
  <c r="B9" i="81"/>
  <c r="A10" i="81"/>
  <c r="B10" i="81"/>
  <c r="A11" i="81"/>
  <c r="B11" i="81"/>
  <c r="A12" i="81"/>
  <c r="B12" i="81"/>
  <c r="A13" i="81"/>
  <c r="B13" i="81"/>
  <c r="A14" i="81"/>
  <c r="B14" i="81"/>
  <c r="A15" i="81"/>
  <c r="B15" i="81"/>
  <c r="A16" i="81"/>
  <c r="B16" i="81"/>
  <c r="A17" i="81"/>
  <c r="B17" i="81"/>
  <c r="A18" i="81"/>
  <c r="B18" i="81"/>
  <c r="A19" i="81"/>
  <c r="B19" i="81"/>
  <c r="A20" i="81"/>
  <c r="B20" i="81"/>
  <c r="A21" i="81"/>
  <c r="B21" i="81"/>
  <c r="A22" i="81"/>
  <c r="B22" i="81"/>
  <c r="A23" i="81"/>
  <c r="B23" i="81"/>
  <c r="A24" i="81"/>
  <c r="B24" i="81"/>
  <c r="A25" i="81"/>
  <c r="B25" i="81"/>
  <c r="A26" i="81"/>
  <c r="B26" i="81"/>
  <c r="A27" i="81"/>
  <c r="B27" i="81"/>
  <c r="A28" i="81"/>
  <c r="B28" i="81"/>
  <c r="A29" i="81"/>
  <c r="B29" i="81"/>
  <c r="A30" i="81"/>
  <c r="B30" i="81"/>
  <c r="A31" i="81"/>
  <c r="B31" i="81"/>
  <c r="A32" i="81"/>
  <c r="B32" i="81"/>
  <c r="A33" i="81"/>
  <c r="B33" i="81"/>
  <c r="A34" i="81"/>
  <c r="B34" i="81"/>
  <c r="A35" i="81"/>
  <c r="B35" i="81"/>
  <c r="A36" i="81"/>
  <c r="B36" i="81"/>
  <c r="A37" i="81"/>
  <c r="B37" i="81"/>
  <c r="A38" i="81"/>
  <c r="B38" i="81"/>
  <c r="A39" i="81"/>
  <c r="B39" i="81"/>
  <c r="A40" i="81"/>
  <c r="B40" i="81"/>
  <c r="A41" i="81"/>
  <c r="B41" i="81"/>
  <c r="A42" i="81"/>
  <c r="B42" i="81"/>
  <c r="A43" i="81"/>
  <c r="B43" i="81"/>
  <c r="A44" i="81"/>
  <c r="B44" i="81"/>
  <c r="A45" i="81"/>
  <c r="B45" i="81"/>
  <c r="A46" i="81"/>
  <c r="B46" i="81"/>
  <c r="A47" i="81"/>
  <c r="B47" i="81"/>
  <c r="A48" i="81"/>
  <c r="B48" i="81"/>
  <c r="A49" i="81"/>
  <c r="B49" i="81"/>
  <c r="A50" i="81"/>
  <c r="B50" i="81"/>
  <c r="A51" i="81"/>
  <c r="B51" i="81"/>
  <c r="A52" i="81"/>
  <c r="B52" i="81"/>
  <c r="A53" i="81"/>
  <c r="B53" i="81"/>
  <c r="A54" i="81"/>
  <c r="B54" i="81"/>
  <c r="A55" i="81"/>
  <c r="B55" i="81"/>
  <c r="A56" i="81"/>
  <c r="B56" i="81"/>
  <c r="A57" i="81"/>
  <c r="B57" i="81"/>
  <c r="A58" i="81"/>
  <c r="B58" i="81"/>
  <c r="A59" i="81"/>
  <c r="B59" i="81"/>
  <c r="A60" i="81"/>
  <c r="B60" i="81"/>
  <c r="A61" i="81"/>
  <c r="B61" i="81"/>
  <c r="A62" i="81"/>
  <c r="B62" i="81"/>
  <c r="A63" i="81"/>
  <c r="B63" i="81"/>
  <c r="A64" i="81"/>
  <c r="B64" i="81"/>
  <c r="A65" i="81"/>
  <c r="B65" i="81"/>
  <c r="A66" i="81"/>
  <c r="B66" i="81"/>
  <c r="A67" i="81"/>
  <c r="B67" i="81"/>
  <c r="A68" i="81"/>
  <c r="B68" i="81"/>
  <c r="A69" i="81"/>
  <c r="B69" i="81"/>
  <c r="A70" i="81"/>
  <c r="B70" i="81"/>
  <c r="A71" i="81"/>
  <c r="B71" i="81"/>
  <c r="A72" i="81"/>
  <c r="B72" i="81"/>
  <c r="A73" i="81"/>
  <c r="B73" i="81"/>
  <c r="A74" i="81"/>
  <c r="B74" i="81"/>
  <c r="A75" i="81"/>
  <c r="B75" i="81"/>
  <c r="A76" i="81"/>
  <c r="B76" i="81"/>
  <c r="A77" i="81"/>
  <c r="B77" i="81"/>
  <c r="A78" i="81"/>
  <c r="B78" i="81"/>
  <c r="A79" i="81"/>
  <c r="B79" i="81"/>
  <c r="A80" i="81"/>
  <c r="B80" i="81"/>
  <c r="A81" i="81"/>
  <c r="B81" i="81"/>
  <c r="A82" i="81"/>
  <c r="B82" i="81"/>
  <c r="A83" i="81"/>
  <c r="B83" i="81"/>
  <c r="A84" i="81"/>
  <c r="B84" i="81"/>
  <c r="A85" i="81"/>
  <c r="B85" i="81"/>
  <c r="A86" i="81"/>
  <c r="B86" i="81"/>
  <c r="A87" i="81"/>
  <c r="B87" i="81"/>
  <c r="A88" i="81"/>
  <c r="B88" i="81"/>
  <c r="A89" i="81"/>
  <c r="B89" i="81"/>
  <c r="A90" i="81"/>
  <c r="B90" i="81"/>
  <c r="A91" i="81"/>
  <c r="B91" i="81"/>
  <c r="A92" i="81"/>
  <c r="B92" i="81"/>
  <c r="A93" i="81"/>
  <c r="B93" i="81"/>
  <c r="A94" i="81"/>
  <c r="B94" i="81"/>
  <c r="A95" i="81"/>
  <c r="B95" i="81"/>
  <c r="A96" i="81"/>
  <c r="B96" i="81"/>
  <c r="A97" i="81"/>
  <c r="B97" i="81"/>
  <c r="A98" i="81"/>
  <c r="B98" i="81"/>
  <c r="A99" i="81"/>
  <c r="B99" i="81"/>
  <c r="A100" i="81"/>
  <c r="B100" i="81"/>
  <c r="A101" i="81"/>
  <c r="B101" i="81"/>
  <c r="A102" i="81"/>
  <c r="B102" i="81"/>
  <c r="A103" i="81"/>
  <c r="B103" i="81"/>
  <c r="A104" i="81"/>
  <c r="B104" i="81"/>
  <c r="A105" i="81"/>
  <c r="B105" i="81"/>
  <c r="A106" i="81"/>
  <c r="B106" i="81"/>
  <c r="A107" i="81"/>
  <c r="B107" i="81"/>
  <c r="A108" i="81"/>
  <c r="B108" i="81"/>
  <c r="A109" i="81"/>
  <c r="B109" i="81"/>
  <c r="A110" i="81"/>
  <c r="B110" i="81"/>
  <c r="A111" i="81"/>
  <c r="B111" i="81"/>
  <c r="A112" i="81"/>
  <c r="B112" i="81"/>
  <c r="A113" i="81"/>
  <c r="B113" i="81"/>
  <c r="A114" i="81"/>
  <c r="B114" i="81"/>
  <c r="A115" i="81"/>
  <c r="B115" i="81"/>
  <c r="A116" i="81"/>
  <c r="B116" i="81"/>
  <c r="A117" i="81"/>
  <c r="B117" i="81"/>
  <c r="A118" i="81"/>
  <c r="B118" i="81"/>
  <c r="A119" i="81"/>
  <c r="B119" i="81"/>
  <c r="A120" i="81"/>
  <c r="B120" i="81"/>
  <c r="A121" i="81"/>
  <c r="B121" i="81"/>
  <c r="A122" i="81"/>
  <c r="B122" i="81"/>
  <c r="A123" i="81"/>
  <c r="B123" i="81"/>
  <c r="A124" i="81"/>
  <c r="B124" i="81"/>
  <c r="A125" i="81"/>
  <c r="B125" i="81"/>
  <c r="A126" i="81"/>
  <c r="B126" i="81"/>
  <c r="A127" i="81"/>
  <c r="B127" i="81"/>
  <c r="A128" i="81"/>
  <c r="B128" i="81"/>
  <c r="A129" i="81"/>
  <c r="B129" i="81"/>
  <c r="A130" i="81"/>
  <c r="B130" i="81"/>
  <c r="A131" i="81"/>
  <c r="B131" i="81"/>
  <c r="A132" i="81"/>
  <c r="B132" i="81"/>
  <c r="A133" i="81"/>
  <c r="B133" i="81"/>
  <c r="A134" i="81"/>
  <c r="B134" i="81"/>
  <c r="A135" i="81"/>
  <c r="B135" i="81"/>
  <c r="A136" i="81"/>
  <c r="B136" i="81"/>
  <c r="A137" i="81"/>
  <c r="B137" i="81"/>
  <c r="A138" i="81"/>
  <c r="B138" i="81"/>
  <c r="A139" i="81"/>
  <c r="B139" i="81"/>
  <c r="A140" i="81"/>
  <c r="B140" i="81"/>
  <c r="A141" i="81"/>
  <c r="B141" i="81"/>
  <c r="A142" i="81"/>
  <c r="B142" i="81"/>
  <c r="A143" i="81"/>
  <c r="B143" i="81"/>
  <c r="A144" i="81"/>
  <c r="B144" i="81"/>
  <c r="A145" i="81"/>
  <c r="B145" i="81"/>
  <c r="A146" i="81"/>
  <c r="B146" i="81"/>
  <c r="A147" i="81"/>
  <c r="B147" i="81"/>
  <c r="A148" i="81"/>
  <c r="B148" i="81"/>
  <c r="A149" i="81"/>
  <c r="B149" i="81"/>
  <c r="A150" i="81"/>
  <c r="B150" i="81"/>
  <c r="A151" i="81"/>
  <c r="B151" i="81"/>
  <c r="A152" i="81"/>
  <c r="B152" i="81"/>
  <c r="A153" i="81"/>
  <c r="B153" i="81"/>
  <c r="A154" i="81"/>
  <c r="B154" i="81"/>
  <c r="A155" i="81"/>
  <c r="B155" i="81"/>
  <c r="A156" i="81"/>
  <c r="B156" i="81"/>
  <c r="A157" i="81"/>
  <c r="B157" i="81"/>
  <c r="A158" i="81"/>
  <c r="B158" i="81"/>
  <c r="A159" i="81"/>
  <c r="B159" i="81"/>
  <c r="A160" i="81"/>
  <c r="B160" i="81"/>
  <c r="A161" i="81"/>
  <c r="B161" i="81"/>
  <c r="A162" i="81"/>
  <c r="B162" i="81"/>
  <c r="A163" i="81"/>
  <c r="B163" i="81"/>
  <c r="A164" i="81"/>
  <c r="B164" i="81"/>
  <c r="A165" i="81"/>
  <c r="B165" i="81"/>
  <c r="A166" i="81"/>
  <c r="B166" i="81"/>
  <c r="A167" i="81"/>
  <c r="B167" i="81"/>
  <c r="A168" i="81"/>
  <c r="B168" i="81"/>
  <c r="A169" i="81"/>
  <c r="B169" i="81"/>
  <c r="A170" i="81"/>
  <c r="B170" i="81"/>
  <c r="A171" i="81"/>
  <c r="B171" i="81"/>
  <c r="A172" i="81"/>
  <c r="B172" i="81"/>
  <c r="A173" i="81"/>
  <c r="B173" i="81"/>
  <c r="A174" i="81"/>
  <c r="B174" i="81"/>
  <c r="A175" i="81"/>
  <c r="B175" i="81"/>
  <c r="A176" i="81"/>
  <c r="B176" i="81"/>
  <c r="A177" i="81"/>
  <c r="B177" i="81"/>
  <c r="A178" i="81"/>
  <c r="B178" i="81"/>
  <c r="A179" i="81"/>
  <c r="B179" i="81"/>
  <c r="A180" i="81"/>
  <c r="B180" i="81"/>
  <c r="A181" i="81"/>
  <c r="B181" i="81"/>
  <c r="A182" i="81"/>
  <c r="B182" i="81"/>
  <c r="A183" i="81"/>
  <c r="B183" i="81"/>
  <c r="A184" i="81"/>
  <c r="B184" i="81"/>
  <c r="A185" i="81"/>
  <c r="B185" i="81"/>
  <c r="A186" i="81"/>
  <c r="B186" i="81"/>
  <c r="A187" i="81"/>
  <c r="B187" i="81"/>
  <c r="A188" i="81"/>
  <c r="B188" i="81"/>
  <c r="A189" i="81"/>
  <c r="B189" i="81"/>
  <c r="A190" i="81"/>
  <c r="B190" i="81"/>
  <c r="A191" i="81"/>
  <c r="B191" i="81"/>
  <c r="A192" i="81"/>
  <c r="B192" i="81"/>
  <c r="A193" i="81"/>
  <c r="B193" i="81"/>
  <c r="A194" i="81"/>
  <c r="B194" i="81"/>
  <c r="B4" i="81"/>
  <c r="A4" i="81"/>
  <c r="BC5" i="81" l="1"/>
  <c r="BC6" i="81"/>
  <c r="BC7" i="81"/>
  <c r="BC8" i="81"/>
  <c r="BC9" i="81"/>
  <c r="BC10" i="81"/>
  <c r="BC11" i="81"/>
  <c r="BC12" i="81"/>
  <c r="BC13" i="81"/>
  <c r="BC14" i="81"/>
  <c r="BC15" i="81"/>
  <c r="BC16" i="81"/>
  <c r="BC17" i="81"/>
  <c r="BC18" i="81"/>
  <c r="BC19" i="81"/>
  <c r="BC20" i="81"/>
  <c r="BC21" i="81"/>
  <c r="BC22" i="81"/>
  <c r="BC23" i="81"/>
  <c r="BC24" i="81"/>
  <c r="BC25" i="81"/>
  <c r="BC26" i="81"/>
  <c r="BC27" i="81"/>
  <c r="BC28" i="81"/>
  <c r="BC29" i="81"/>
  <c r="BC30" i="81"/>
  <c r="BC31" i="81"/>
  <c r="BC32" i="81"/>
  <c r="BC33" i="81"/>
  <c r="BC34" i="81"/>
  <c r="BC35" i="81"/>
  <c r="BC36" i="81"/>
  <c r="BC37" i="81"/>
  <c r="BC38" i="81"/>
  <c r="BC39" i="81"/>
  <c r="BC40" i="81"/>
  <c r="BC41" i="81"/>
  <c r="BC42" i="81"/>
  <c r="BC43" i="81"/>
  <c r="BC44" i="81"/>
  <c r="BC45" i="81"/>
  <c r="BC46" i="81"/>
  <c r="BC47" i="81"/>
  <c r="BC48" i="81"/>
  <c r="BC49" i="81"/>
  <c r="BC50" i="81"/>
  <c r="BC51" i="81"/>
  <c r="BC52" i="81"/>
  <c r="BC53" i="81"/>
  <c r="BC54" i="81"/>
  <c r="BC55" i="81"/>
  <c r="BC56" i="81"/>
  <c r="BC57" i="81"/>
  <c r="BC58" i="81"/>
  <c r="BC59" i="81"/>
  <c r="BC60" i="81"/>
  <c r="BC61" i="81"/>
  <c r="BC62" i="81"/>
  <c r="BC63" i="81"/>
  <c r="BC64" i="81"/>
  <c r="BC65" i="81"/>
  <c r="BC66" i="81"/>
  <c r="BC67" i="81"/>
  <c r="BC68" i="81"/>
  <c r="BC69" i="81"/>
  <c r="BC70" i="81"/>
  <c r="BC71" i="81"/>
  <c r="BC72" i="81"/>
  <c r="BC73" i="81"/>
  <c r="BC74" i="81"/>
  <c r="BC75" i="81"/>
  <c r="BC76" i="81"/>
  <c r="BC77" i="81"/>
  <c r="BC78" i="81"/>
  <c r="BC79" i="81"/>
  <c r="BC80" i="81"/>
  <c r="BC81" i="81"/>
  <c r="BC82" i="81"/>
  <c r="BC83" i="81"/>
  <c r="BC84" i="81"/>
  <c r="BC85" i="81"/>
  <c r="BC86" i="81"/>
  <c r="BC87" i="81"/>
  <c r="BC88" i="81"/>
  <c r="BC89" i="81"/>
  <c r="BC90" i="81"/>
  <c r="BC91" i="81"/>
  <c r="BC92" i="81"/>
  <c r="BC93" i="81"/>
  <c r="BC94" i="81"/>
  <c r="BC95" i="81"/>
  <c r="BC96" i="81"/>
  <c r="BC97" i="81"/>
  <c r="BC98" i="81"/>
  <c r="BC99" i="81"/>
  <c r="BC100" i="81"/>
  <c r="BC101" i="81"/>
  <c r="BC102" i="81"/>
  <c r="BC103" i="81"/>
  <c r="BC104" i="81"/>
  <c r="BC105" i="81"/>
  <c r="BC106" i="81"/>
  <c r="BC107" i="81"/>
  <c r="BC108" i="81"/>
  <c r="BC109" i="81"/>
  <c r="BC110" i="81"/>
  <c r="BC111" i="81"/>
  <c r="BC112" i="81"/>
  <c r="BC113" i="81"/>
  <c r="BC114" i="81"/>
  <c r="BC115" i="81"/>
  <c r="BC116" i="81"/>
  <c r="BC117" i="81"/>
  <c r="BC118" i="81"/>
  <c r="BC119" i="81"/>
  <c r="BC120" i="81"/>
  <c r="BC121" i="81"/>
  <c r="BC122" i="81"/>
  <c r="BC123" i="81"/>
  <c r="BC124" i="81"/>
  <c r="BC125" i="81"/>
  <c r="BC126" i="81"/>
  <c r="BC127" i="81"/>
  <c r="BC128" i="81"/>
  <c r="BC129" i="81"/>
  <c r="BC130" i="81"/>
  <c r="BC131" i="81"/>
  <c r="BC132" i="81"/>
  <c r="BC133" i="81"/>
  <c r="BC134" i="81"/>
  <c r="BC135" i="81"/>
  <c r="BC136" i="81"/>
  <c r="BC137" i="81"/>
  <c r="BC138" i="81"/>
  <c r="BC139" i="81"/>
  <c r="BC140" i="81"/>
  <c r="BC141" i="81"/>
  <c r="BC142" i="81"/>
  <c r="BC143" i="81"/>
  <c r="BC144" i="81"/>
  <c r="BC145" i="81"/>
  <c r="BC146" i="81"/>
  <c r="BC147" i="81"/>
  <c r="BC148" i="81"/>
  <c r="BC149" i="81"/>
  <c r="BC150" i="81"/>
  <c r="BC151" i="81"/>
  <c r="BC152" i="81"/>
  <c r="BC153" i="81"/>
  <c r="BC154" i="81"/>
  <c r="BC155" i="81"/>
  <c r="BC156" i="81"/>
  <c r="BC157" i="81"/>
  <c r="BC158" i="81"/>
  <c r="BC159" i="81"/>
  <c r="BC160" i="81"/>
  <c r="BC161" i="81"/>
  <c r="BC162" i="81"/>
  <c r="BC163" i="81"/>
  <c r="BC164" i="81"/>
  <c r="BC165" i="81"/>
  <c r="BC166" i="81"/>
  <c r="BC167" i="81"/>
  <c r="BC168" i="81"/>
  <c r="BC169" i="81"/>
  <c r="BC170" i="81"/>
  <c r="BC171" i="81"/>
  <c r="BC172" i="81"/>
  <c r="BC173" i="81"/>
  <c r="BC174" i="81"/>
  <c r="BC175" i="81"/>
  <c r="BC176" i="81"/>
  <c r="BC177" i="81"/>
  <c r="BC178" i="81"/>
  <c r="BC179" i="81"/>
  <c r="BC180" i="81"/>
  <c r="BC181" i="81"/>
  <c r="BC182" i="81"/>
  <c r="BC183" i="81"/>
  <c r="BC184" i="81"/>
  <c r="BC185" i="81"/>
  <c r="BC186" i="81"/>
  <c r="BC187" i="81"/>
  <c r="BC188" i="81"/>
  <c r="BC189" i="81"/>
  <c r="BC190" i="81"/>
  <c r="BC191" i="81"/>
  <c r="BC192" i="81"/>
  <c r="BC193" i="81"/>
  <c r="BC194" i="81"/>
  <c r="BC4" i="81"/>
  <c r="AI5" i="81"/>
  <c r="AI6" i="81"/>
  <c r="AI7" i="81"/>
  <c r="AI8" i="81"/>
  <c r="AI9" i="81"/>
  <c r="AI10" i="81"/>
  <c r="AI11" i="81"/>
  <c r="AI12" i="81"/>
  <c r="AI13" i="81"/>
  <c r="AI14" i="81"/>
  <c r="AI15" i="81"/>
  <c r="AI16" i="81"/>
  <c r="AI17" i="81"/>
  <c r="AI18" i="81"/>
  <c r="AI19" i="81"/>
  <c r="AI20" i="81"/>
  <c r="AI21" i="81"/>
  <c r="AI22" i="81"/>
  <c r="AI23" i="81"/>
  <c r="AI24" i="81"/>
  <c r="AI25" i="81"/>
  <c r="AI26" i="81"/>
  <c r="AI27" i="81"/>
  <c r="AI28" i="81"/>
  <c r="AI29" i="81"/>
  <c r="AI30" i="81"/>
  <c r="AI31" i="81"/>
  <c r="AI32" i="81"/>
  <c r="AI33" i="81"/>
  <c r="AI34" i="81"/>
  <c r="AI35" i="81"/>
  <c r="AI36" i="81"/>
  <c r="AI37" i="81"/>
  <c r="AI38" i="81"/>
  <c r="AI39" i="81"/>
  <c r="AI40" i="81"/>
  <c r="AI41" i="81"/>
  <c r="AI42" i="81"/>
  <c r="AI43" i="81"/>
  <c r="AI44" i="81"/>
  <c r="AI45" i="81"/>
  <c r="AI46" i="81"/>
  <c r="AI47" i="81"/>
  <c r="AI48" i="81"/>
  <c r="AI49" i="81"/>
  <c r="AI50" i="81"/>
  <c r="AI51" i="81"/>
  <c r="AI52" i="81"/>
  <c r="AI53" i="81"/>
  <c r="AI54" i="81"/>
  <c r="AI55" i="81"/>
  <c r="AI56" i="81"/>
  <c r="AI57" i="81"/>
  <c r="AI58" i="81"/>
  <c r="AI59" i="81"/>
  <c r="AI60" i="81"/>
  <c r="AI61" i="81"/>
  <c r="AI62" i="81"/>
  <c r="AI63" i="81"/>
  <c r="AI64" i="81"/>
  <c r="AI65" i="81"/>
  <c r="AI66" i="81"/>
  <c r="AI67" i="81"/>
  <c r="AI68" i="81"/>
  <c r="AI69" i="81"/>
  <c r="AI70" i="81"/>
  <c r="AI71" i="81"/>
  <c r="AI72" i="81"/>
  <c r="AI73" i="81"/>
  <c r="AI74" i="81"/>
  <c r="AI75" i="81"/>
  <c r="AI76" i="81"/>
  <c r="AI77" i="81"/>
  <c r="AI78" i="81"/>
  <c r="AI79" i="81"/>
  <c r="AI80" i="81"/>
  <c r="AI81" i="81"/>
  <c r="AI82" i="81"/>
  <c r="AI83" i="81"/>
  <c r="AI84" i="81"/>
  <c r="AI85" i="81"/>
  <c r="AI86" i="81"/>
  <c r="AI87" i="81"/>
  <c r="AI88" i="81"/>
  <c r="AI89" i="81"/>
  <c r="AI90" i="81"/>
  <c r="AI91" i="81"/>
  <c r="AI92" i="81"/>
  <c r="AI93" i="81"/>
  <c r="AI94" i="81"/>
  <c r="AI95" i="81"/>
  <c r="AI96" i="81"/>
  <c r="AI97" i="81"/>
  <c r="AI98" i="81"/>
  <c r="AI99" i="81"/>
  <c r="AI100" i="81"/>
  <c r="AI101" i="81"/>
  <c r="AI102" i="81"/>
  <c r="AI103" i="81"/>
  <c r="AI104" i="81"/>
  <c r="AI105" i="81"/>
  <c r="AI106" i="81"/>
  <c r="AI107" i="81"/>
  <c r="AI108" i="81"/>
  <c r="AI109" i="81"/>
  <c r="AI110" i="81"/>
  <c r="AI111" i="81"/>
  <c r="AI112" i="81"/>
  <c r="AI113" i="81"/>
  <c r="AI114" i="81"/>
  <c r="AI115" i="81"/>
  <c r="AI116" i="81"/>
  <c r="AI117" i="81"/>
  <c r="AI118" i="81"/>
  <c r="AI119" i="81"/>
  <c r="AI120" i="81"/>
  <c r="AI121" i="81"/>
  <c r="AI122" i="81"/>
  <c r="AI123" i="81"/>
  <c r="AI124" i="81"/>
  <c r="AI125" i="81"/>
  <c r="AI126" i="81"/>
  <c r="AI127" i="81"/>
  <c r="AI128" i="81"/>
  <c r="AI129" i="81"/>
  <c r="AI130" i="81"/>
  <c r="AI131" i="81"/>
  <c r="AI132" i="81"/>
  <c r="AI133" i="81"/>
  <c r="AI134" i="81"/>
  <c r="AI135" i="81"/>
  <c r="AI136" i="81"/>
  <c r="AI137" i="81"/>
  <c r="AI138" i="81"/>
  <c r="AI139" i="81"/>
  <c r="AI140" i="81"/>
  <c r="AI141" i="81"/>
  <c r="AI142" i="81"/>
  <c r="AI143" i="81"/>
  <c r="AI144" i="81"/>
  <c r="AI145" i="81"/>
  <c r="AI146" i="81"/>
  <c r="AI147" i="81"/>
  <c r="AI148" i="81"/>
  <c r="AI149" i="81"/>
  <c r="AI150" i="81"/>
  <c r="AI151" i="81"/>
  <c r="AI152" i="81"/>
  <c r="AI153" i="81"/>
  <c r="AI154" i="81"/>
  <c r="AI155" i="81"/>
  <c r="AI156" i="81"/>
  <c r="AI157" i="81"/>
  <c r="AI158" i="81"/>
  <c r="AI159" i="81"/>
  <c r="AI160" i="81"/>
  <c r="AI161" i="81"/>
  <c r="AI162" i="81"/>
  <c r="AI163" i="81"/>
  <c r="AI164" i="81"/>
  <c r="AI165" i="81"/>
  <c r="AI166" i="81"/>
  <c r="AI167" i="81"/>
  <c r="AI168" i="81"/>
  <c r="AI169" i="81"/>
  <c r="AI170" i="81"/>
  <c r="AI171" i="81"/>
  <c r="AI172" i="81"/>
  <c r="AI173" i="81"/>
  <c r="AI174" i="81"/>
  <c r="AI175" i="81"/>
  <c r="AI176" i="81"/>
  <c r="AI177" i="81"/>
  <c r="AI178" i="81"/>
  <c r="AI179" i="81"/>
  <c r="AI180" i="81"/>
  <c r="AI181" i="81"/>
  <c r="AI182" i="81"/>
  <c r="AI183" i="81"/>
  <c r="AI184" i="81"/>
  <c r="AI185" i="81"/>
  <c r="AI186" i="81"/>
  <c r="AI187" i="81"/>
  <c r="AI188" i="81"/>
  <c r="AI189" i="81"/>
  <c r="AI190" i="81"/>
  <c r="AI191" i="81"/>
  <c r="AI192" i="81"/>
  <c r="AI193" i="81"/>
  <c r="AI194" i="81"/>
  <c r="AI4" i="81"/>
  <c r="CS29" i="75" l="1"/>
  <c r="CS72" i="75"/>
  <c r="CS137" i="75"/>
  <c r="C2" i="83" l="1"/>
  <c r="D2" i="83"/>
  <c r="E2" i="83"/>
  <c r="F2" i="83"/>
  <c r="G2" i="83"/>
  <c r="H2" i="83"/>
  <c r="I2" i="83"/>
  <c r="J2" i="83"/>
  <c r="K2" i="83"/>
  <c r="L2" i="83"/>
  <c r="M2" i="83"/>
  <c r="N2" i="83"/>
  <c r="O2" i="83"/>
  <c r="P2" i="83"/>
  <c r="R2" i="83"/>
  <c r="S2" i="83"/>
  <c r="T2" i="83"/>
  <c r="U2" i="83"/>
  <c r="V2" i="83"/>
  <c r="W2" i="83"/>
  <c r="X2" i="83"/>
  <c r="Y2" i="83"/>
  <c r="Z2" i="83"/>
  <c r="AA2" i="83"/>
  <c r="AC2" i="83"/>
  <c r="AD2" i="83"/>
  <c r="AE2" i="83"/>
  <c r="AF2" i="83"/>
  <c r="AH2" i="83"/>
  <c r="AI2" i="83"/>
  <c r="AJ2" i="83"/>
  <c r="AK2" i="83"/>
  <c r="AL2" i="83"/>
  <c r="AM2" i="83"/>
  <c r="AN2" i="83"/>
  <c r="AO2" i="83"/>
  <c r="AP2" i="83"/>
  <c r="AQ2" i="83"/>
  <c r="AR2" i="83"/>
  <c r="AS2" i="83"/>
  <c r="AT2" i="83"/>
  <c r="AU2" i="83"/>
  <c r="AV2" i="83"/>
  <c r="AW2" i="83"/>
  <c r="AX2" i="83"/>
  <c r="AY2" i="83"/>
  <c r="AZ2" i="83"/>
  <c r="BA2" i="83"/>
  <c r="BB2" i="83"/>
  <c r="BC2" i="83"/>
  <c r="BD2" i="83"/>
  <c r="BE2" i="83"/>
  <c r="BF2" i="83"/>
  <c r="BG2" i="83"/>
  <c r="BH2" i="83"/>
  <c r="BI2" i="83"/>
  <c r="BJ2" i="83"/>
  <c r="BK2" i="83"/>
  <c r="BL2" i="83"/>
  <c r="BM2" i="83"/>
  <c r="BN2" i="83"/>
  <c r="BO2" i="83"/>
  <c r="BP2" i="83"/>
  <c r="BQ2" i="83"/>
  <c r="BR2" i="83"/>
  <c r="BS2" i="83"/>
  <c r="BT2" i="83"/>
  <c r="C3" i="83"/>
  <c r="D3" i="83"/>
  <c r="E3" i="83"/>
  <c r="F3" i="83"/>
  <c r="G3" i="83"/>
  <c r="H3" i="83"/>
  <c r="I3" i="83"/>
  <c r="J3" i="83"/>
  <c r="K3" i="83"/>
  <c r="L3" i="83"/>
  <c r="M3" i="83"/>
  <c r="N3" i="83"/>
  <c r="O3" i="83"/>
  <c r="P3" i="83"/>
  <c r="R3" i="83"/>
  <c r="S3" i="83"/>
  <c r="T3" i="83"/>
  <c r="U3" i="83"/>
  <c r="V3" i="83"/>
  <c r="W3" i="83"/>
  <c r="X3" i="83"/>
  <c r="Y3" i="83"/>
  <c r="Z3" i="83"/>
  <c r="AA3" i="83"/>
  <c r="AC3" i="83"/>
  <c r="AD3" i="83"/>
  <c r="AE3" i="83"/>
  <c r="AF3" i="83"/>
  <c r="AH3" i="83"/>
  <c r="AI3" i="83"/>
  <c r="AJ3" i="83"/>
  <c r="AK3" i="83"/>
  <c r="AL3" i="83"/>
  <c r="AM3" i="83"/>
  <c r="AN3" i="83"/>
  <c r="AO3" i="83"/>
  <c r="AP3" i="83"/>
  <c r="AQ3" i="83"/>
  <c r="AR3" i="83"/>
  <c r="AS3" i="83"/>
  <c r="AT3" i="83"/>
  <c r="AU3" i="83"/>
  <c r="AV3" i="83"/>
  <c r="AW3" i="83"/>
  <c r="AX3" i="83"/>
  <c r="AY3" i="83"/>
  <c r="AZ3" i="83"/>
  <c r="BA3" i="83"/>
  <c r="BB3" i="83"/>
  <c r="BC3" i="83"/>
  <c r="BD3" i="83"/>
  <c r="BE3" i="83"/>
  <c r="BF3" i="83"/>
  <c r="BG3" i="83"/>
  <c r="BH3" i="83"/>
  <c r="BI3" i="83"/>
  <c r="BJ3" i="83"/>
  <c r="BK3" i="83"/>
  <c r="BL3" i="83"/>
  <c r="BM3" i="83"/>
  <c r="BN3" i="83"/>
  <c r="BO3" i="83"/>
  <c r="BP3" i="83"/>
  <c r="BQ3" i="83"/>
  <c r="BR3" i="83"/>
  <c r="BS3" i="83"/>
  <c r="BT3" i="83"/>
  <c r="C4" i="83"/>
  <c r="D4" i="83"/>
  <c r="E4" i="83"/>
  <c r="F4" i="83"/>
  <c r="G4" i="83"/>
  <c r="H4" i="83"/>
  <c r="I4" i="83"/>
  <c r="J4" i="83"/>
  <c r="K4" i="83"/>
  <c r="L4" i="83"/>
  <c r="M4" i="83"/>
  <c r="N4" i="83"/>
  <c r="O4" i="83"/>
  <c r="P4" i="83"/>
  <c r="R4" i="83"/>
  <c r="S4" i="83"/>
  <c r="T4" i="83"/>
  <c r="U4" i="83"/>
  <c r="V4" i="83"/>
  <c r="W4" i="83"/>
  <c r="X4" i="83"/>
  <c r="Y4" i="83"/>
  <c r="Z4" i="83"/>
  <c r="AA4" i="83"/>
  <c r="AC4" i="83"/>
  <c r="AD4" i="83"/>
  <c r="AE4" i="83"/>
  <c r="AF4" i="83"/>
  <c r="AH4" i="83"/>
  <c r="AI4" i="83"/>
  <c r="AJ4" i="83"/>
  <c r="AK4" i="83"/>
  <c r="AL4" i="83"/>
  <c r="AM4" i="83"/>
  <c r="AN4" i="83"/>
  <c r="AO4" i="83"/>
  <c r="AP4" i="83"/>
  <c r="AQ4" i="83"/>
  <c r="AR4" i="83"/>
  <c r="AS4" i="83"/>
  <c r="AT4" i="83"/>
  <c r="AU4" i="83"/>
  <c r="AV4" i="83"/>
  <c r="AW4" i="83"/>
  <c r="AX4" i="83"/>
  <c r="AY4" i="83"/>
  <c r="AZ4" i="83"/>
  <c r="BA4" i="83"/>
  <c r="BB4" i="83"/>
  <c r="BC4" i="83"/>
  <c r="BD4" i="83"/>
  <c r="BE4" i="83"/>
  <c r="BF4" i="83"/>
  <c r="BG4" i="83"/>
  <c r="BH4" i="83"/>
  <c r="BI4" i="83"/>
  <c r="BJ4" i="83"/>
  <c r="BK4" i="83"/>
  <c r="BL4" i="83"/>
  <c r="BM4" i="83"/>
  <c r="BN4" i="83"/>
  <c r="BO4" i="83"/>
  <c r="BP4" i="83"/>
  <c r="BQ4" i="83"/>
  <c r="BR4" i="83"/>
  <c r="BS4" i="83"/>
  <c r="BT4" i="83"/>
  <c r="C5" i="83"/>
  <c r="D5" i="83"/>
  <c r="E5" i="83"/>
  <c r="F5" i="83"/>
  <c r="G5" i="83"/>
  <c r="H5" i="83"/>
  <c r="I5" i="83"/>
  <c r="J5" i="83"/>
  <c r="K5" i="83"/>
  <c r="L5" i="83"/>
  <c r="M5" i="83"/>
  <c r="N5" i="83"/>
  <c r="O5" i="83"/>
  <c r="P5" i="83"/>
  <c r="R5" i="83"/>
  <c r="S5" i="83"/>
  <c r="T5" i="83"/>
  <c r="U5" i="83"/>
  <c r="V5" i="83"/>
  <c r="W5" i="83"/>
  <c r="X5" i="83"/>
  <c r="Y5" i="83"/>
  <c r="Z5" i="83"/>
  <c r="AA5" i="83"/>
  <c r="AC5" i="83"/>
  <c r="AD5" i="83"/>
  <c r="AE5" i="83"/>
  <c r="AF5" i="83"/>
  <c r="AH5" i="83"/>
  <c r="AI5" i="83"/>
  <c r="AJ5" i="83"/>
  <c r="AK5" i="83"/>
  <c r="AL5" i="83"/>
  <c r="AM5" i="83"/>
  <c r="AN5" i="83"/>
  <c r="AO5" i="83"/>
  <c r="AP5" i="83"/>
  <c r="AQ5" i="83"/>
  <c r="AR5" i="83"/>
  <c r="AS5" i="83"/>
  <c r="AT5" i="83"/>
  <c r="AU5" i="83"/>
  <c r="AV5" i="83"/>
  <c r="AW5" i="83"/>
  <c r="AX5" i="83"/>
  <c r="AY5" i="83"/>
  <c r="AZ5" i="83"/>
  <c r="BA5" i="83"/>
  <c r="BB5" i="83"/>
  <c r="BC5" i="83"/>
  <c r="BD5" i="83"/>
  <c r="BE5" i="83"/>
  <c r="BF5" i="83"/>
  <c r="BG5" i="83"/>
  <c r="BH5" i="83"/>
  <c r="BI5" i="83"/>
  <c r="BJ5" i="83"/>
  <c r="BK5" i="83"/>
  <c r="BL5" i="83"/>
  <c r="BM5" i="83"/>
  <c r="BN5" i="83"/>
  <c r="BO5" i="83"/>
  <c r="BP5" i="83"/>
  <c r="BQ5" i="83"/>
  <c r="BR5" i="83"/>
  <c r="BS5" i="83"/>
  <c r="BT5" i="83"/>
  <c r="C6" i="83"/>
  <c r="D6" i="83"/>
  <c r="E6" i="83"/>
  <c r="F6" i="83"/>
  <c r="G6" i="83"/>
  <c r="H6" i="83"/>
  <c r="I6" i="83"/>
  <c r="J6" i="83"/>
  <c r="K6" i="83"/>
  <c r="L6" i="83"/>
  <c r="M6" i="83"/>
  <c r="N6" i="83"/>
  <c r="O6" i="83"/>
  <c r="P6" i="83"/>
  <c r="R6" i="83"/>
  <c r="S6" i="83"/>
  <c r="T6" i="83"/>
  <c r="U6" i="83"/>
  <c r="V6" i="83"/>
  <c r="W6" i="83"/>
  <c r="X6" i="83"/>
  <c r="Y6" i="83"/>
  <c r="Z6" i="83"/>
  <c r="AA6" i="83"/>
  <c r="AC6" i="83"/>
  <c r="AD6" i="83"/>
  <c r="AE6" i="83"/>
  <c r="AF6" i="83"/>
  <c r="AH6" i="83"/>
  <c r="AI6" i="83"/>
  <c r="AJ6" i="83"/>
  <c r="AK6" i="83"/>
  <c r="AL6" i="83"/>
  <c r="AM6" i="83"/>
  <c r="AN6" i="83"/>
  <c r="AO6" i="83"/>
  <c r="AP6" i="83"/>
  <c r="AQ6" i="83"/>
  <c r="AR6" i="83"/>
  <c r="AS6" i="83"/>
  <c r="AT6" i="83"/>
  <c r="AU6" i="83"/>
  <c r="AV6" i="83"/>
  <c r="AW6" i="83"/>
  <c r="AX6" i="83"/>
  <c r="AY6" i="83"/>
  <c r="AZ6" i="83"/>
  <c r="BA6" i="83"/>
  <c r="BB6" i="83"/>
  <c r="BC6" i="83"/>
  <c r="BD6" i="83"/>
  <c r="BE6" i="83"/>
  <c r="BF6" i="83"/>
  <c r="BG6" i="83"/>
  <c r="BH6" i="83"/>
  <c r="BI6" i="83"/>
  <c r="BJ6" i="83"/>
  <c r="BK6" i="83"/>
  <c r="BL6" i="83"/>
  <c r="BM6" i="83"/>
  <c r="BN6" i="83"/>
  <c r="BO6" i="83"/>
  <c r="BP6" i="83"/>
  <c r="BQ6" i="83"/>
  <c r="BR6" i="83"/>
  <c r="BS6" i="83"/>
  <c r="BT6" i="83"/>
  <c r="C7" i="83"/>
  <c r="D7" i="83"/>
  <c r="E7" i="83"/>
  <c r="F7" i="83"/>
  <c r="G7" i="83"/>
  <c r="H7" i="83"/>
  <c r="I7" i="83"/>
  <c r="J7" i="83"/>
  <c r="K7" i="83"/>
  <c r="L7" i="83"/>
  <c r="M7" i="83"/>
  <c r="N7" i="83"/>
  <c r="O7" i="83"/>
  <c r="P7" i="83"/>
  <c r="R7" i="83"/>
  <c r="S7" i="83"/>
  <c r="T7" i="83"/>
  <c r="U7" i="83"/>
  <c r="V7" i="83"/>
  <c r="W7" i="83"/>
  <c r="X7" i="83"/>
  <c r="Y7" i="83"/>
  <c r="Z7" i="83"/>
  <c r="AA7" i="83"/>
  <c r="AC7" i="83"/>
  <c r="AD7" i="83"/>
  <c r="AE7" i="83"/>
  <c r="AF7" i="83"/>
  <c r="AH7" i="83"/>
  <c r="AI7" i="83"/>
  <c r="AJ7" i="83"/>
  <c r="AK7" i="83"/>
  <c r="AL7" i="83"/>
  <c r="AM7" i="83"/>
  <c r="AN7" i="83"/>
  <c r="AO7" i="83"/>
  <c r="AP7" i="83"/>
  <c r="AQ7" i="83"/>
  <c r="AR7" i="83"/>
  <c r="AS7" i="83"/>
  <c r="AT7" i="83"/>
  <c r="AU7" i="83"/>
  <c r="AV7" i="83"/>
  <c r="AW7" i="83"/>
  <c r="AX7" i="83"/>
  <c r="AY7" i="83"/>
  <c r="AZ7" i="83"/>
  <c r="BA7" i="83"/>
  <c r="BB7" i="83"/>
  <c r="BC7" i="83"/>
  <c r="BD7" i="83"/>
  <c r="BE7" i="83"/>
  <c r="BF7" i="83"/>
  <c r="BG7" i="83"/>
  <c r="BH7" i="83"/>
  <c r="BI7" i="83"/>
  <c r="BJ7" i="83"/>
  <c r="BK7" i="83"/>
  <c r="BL7" i="83"/>
  <c r="BM7" i="83"/>
  <c r="BN7" i="83"/>
  <c r="BO7" i="83"/>
  <c r="BP7" i="83"/>
  <c r="BQ7" i="83"/>
  <c r="BR7" i="83"/>
  <c r="BS7" i="83"/>
  <c r="BT7" i="83"/>
  <c r="C8" i="83"/>
  <c r="D8" i="83"/>
  <c r="E8" i="83"/>
  <c r="F8" i="83"/>
  <c r="G8" i="83"/>
  <c r="H8" i="83"/>
  <c r="I8" i="83"/>
  <c r="J8" i="83"/>
  <c r="K8" i="83"/>
  <c r="L8" i="83"/>
  <c r="M8" i="83"/>
  <c r="N8" i="83"/>
  <c r="O8" i="83"/>
  <c r="P8" i="83"/>
  <c r="R8" i="83"/>
  <c r="S8" i="83"/>
  <c r="T8" i="83"/>
  <c r="U8" i="83"/>
  <c r="V8" i="83"/>
  <c r="W8" i="83"/>
  <c r="X8" i="83"/>
  <c r="Y8" i="83"/>
  <c r="Z8" i="83"/>
  <c r="AA8" i="83"/>
  <c r="AC8" i="83"/>
  <c r="AD8" i="83"/>
  <c r="AE8" i="83"/>
  <c r="AF8" i="83"/>
  <c r="AH8" i="83"/>
  <c r="AI8" i="83"/>
  <c r="AJ8" i="83"/>
  <c r="AK8" i="83"/>
  <c r="AL8" i="83"/>
  <c r="AM8" i="83"/>
  <c r="AN8" i="83"/>
  <c r="AO8" i="83"/>
  <c r="AP8" i="83"/>
  <c r="AQ8" i="83"/>
  <c r="AR8" i="83"/>
  <c r="AS8" i="83"/>
  <c r="AT8" i="83"/>
  <c r="AU8" i="83"/>
  <c r="AV8" i="83"/>
  <c r="AW8" i="83"/>
  <c r="AX8" i="83"/>
  <c r="AY8" i="83"/>
  <c r="AZ8" i="83"/>
  <c r="BA8" i="83"/>
  <c r="BB8" i="83"/>
  <c r="BC8" i="83"/>
  <c r="BD8" i="83"/>
  <c r="BE8" i="83"/>
  <c r="BF8" i="83"/>
  <c r="BG8" i="83"/>
  <c r="BH8" i="83"/>
  <c r="BI8" i="83"/>
  <c r="BJ8" i="83"/>
  <c r="BK8" i="83"/>
  <c r="BL8" i="83"/>
  <c r="BM8" i="83"/>
  <c r="BN8" i="83"/>
  <c r="BO8" i="83"/>
  <c r="BP8" i="83"/>
  <c r="BQ8" i="83"/>
  <c r="BR8" i="83"/>
  <c r="BS8" i="83"/>
  <c r="BT8" i="83"/>
  <c r="C9" i="83"/>
  <c r="D9" i="83"/>
  <c r="E9" i="83"/>
  <c r="F9" i="83"/>
  <c r="G9" i="83"/>
  <c r="H9" i="83"/>
  <c r="I9" i="83"/>
  <c r="J9" i="83"/>
  <c r="K9" i="83"/>
  <c r="L9" i="83"/>
  <c r="M9" i="83"/>
  <c r="N9" i="83"/>
  <c r="O9" i="83"/>
  <c r="P9" i="83"/>
  <c r="R9" i="83"/>
  <c r="S9" i="83"/>
  <c r="T9" i="83"/>
  <c r="U9" i="83"/>
  <c r="V9" i="83"/>
  <c r="W9" i="83"/>
  <c r="X9" i="83"/>
  <c r="Y9" i="83"/>
  <c r="Z9" i="83"/>
  <c r="AA9" i="83"/>
  <c r="AC9" i="83"/>
  <c r="AD9" i="83"/>
  <c r="AE9" i="83"/>
  <c r="AF9" i="83"/>
  <c r="AH9" i="83"/>
  <c r="AI9" i="83"/>
  <c r="AJ9" i="83"/>
  <c r="AK9" i="83"/>
  <c r="AL9" i="83"/>
  <c r="AM9" i="83"/>
  <c r="AN9" i="83"/>
  <c r="AO9" i="83"/>
  <c r="AP9" i="83"/>
  <c r="AQ9" i="83"/>
  <c r="AR9" i="83"/>
  <c r="AS9" i="83"/>
  <c r="AT9" i="83"/>
  <c r="AU9" i="83"/>
  <c r="AV9" i="83"/>
  <c r="AW9" i="83"/>
  <c r="AX9" i="83"/>
  <c r="AY9" i="83"/>
  <c r="AZ9" i="83"/>
  <c r="BA9" i="83"/>
  <c r="BB9" i="83"/>
  <c r="BC9" i="83"/>
  <c r="BD9" i="83"/>
  <c r="BE9" i="83"/>
  <c r="BF9" i="83"/>
  <c r="BG9" i="83"/>
  <c r="BH9" i="83"/>
  <c r="BI9" i="83"/>
  <c r="BJ9" i="83"/>
  <c r="BK9" i="83"/>
  <c r="BL9" i="83"/>
  <c r="BM9" i="83"/>
  <c r="BN9" i="83"/>
  <c r="BO9" i="83"/>
  <c r="BP9" i="83"/>
  <c r="BQ9" i="83"/>
  <c r="BR9" i="83"/>
  <c r="BS9" i="83"/>
  <c r="BT9" i="83"/>
  <c r="C10" i="83"/>
  <c r="D10" i="83"/>
  <c r="E10" i="83"/>
  <c r="F10" i="83"/>
  <c r="G10" i="83"/>
  <c r="H10" i="83"/>
  <c r="I10" i="83"/>
  <c r="J10" i="83"/>
  <c r="K10" i="83"/>
  <c r="L10" i="83"/>
  <c r="M10" i="83"/>
  <c r="N10" i="83"/>
  <c r="O10" i="83"/>
  <c r="P10" i="83"/>
  <c r="R10" i="83"/>
  <c r="S10" i="83"/>
  <c r="T10" i="83"/>
  <c r="U10" i="83"/>
  <c r="V10" i="83"/>
  <c r="W10" i="83"/>
  <c r="X10" i="83"/>
  <c r="Y10" i="83"/>
  <c r="Z10" i="83"/>
  <c r="AA10" i="83"/>
  <c r="AC10" i="83"/>
  <c r="AD10" i="83"/>
  <c r="AE10" i="83"/>
  <c r="AF10" i="83"/>
  <c r="AH10" i="83"/>
  <c r="AI10" i="83"/>
  <c r="AJ10" i="83"/>
  <c r="AK10" i="83"/>
  <c r="AL10" i="83"/>
  <c r="AM10" i="83"/>
  <c r="AN10" i="83"/>
  <c r="AO10" i="83"/>
  <c r="AP10" i="83"/>
  <c r="AQ10" i="83"/>
  <c r="AR10" i="83"/>
  <c r="AS10" i="83"/>
  <c r="AT10" i="83"/>
  <c r="AU10" i="83"/>
  <c r="AV10" i="83"/>
  <c r="AW10" i="83"/>
  <c r="AX10" i="83"/>
  <c r="AY10" i="83"/>
  <c r="AZ10" i="83"/>
  <c r="BA10" i="83"/>
  <c r="BB10" i="83"/>
  <c r="BC10" i="83"/>
  <c r="BD10" i="83"/>
  <c r="BE10" i="83"/>
  <c r="BF10" i="83"/>
  <c r="BG10" i="83"/>
  <c r="BH10" i="83"/>
  <c r="BI10" i="83"/>
  <c r="BJ10" i="83"/>
  <c r="BK10" i="83"/>
  <c r="BL10" i="83"/>
  <c r="BM10" i="83"/>
  <c r="BN10" i="83"/>
  <c r="BO10" i="83"/>
  <c r="BP10" i="83"/>
  <c r="BQ10" i="83"/>
  <c r="BR10" i="83"/>
  <c r="BS10" i="83"/>
  <c r="BT10" i="83"/>
  <c r="C11" i="83"/>
  <c r="D11" i="83"/>
  <c r="E11" i="83"/>
  <c r="F11" i="83"/>
  <c r="G11" i="83"/>
  <c r="H11" i="83"/>
  <c r="I11" i="83"/>
  <c r="J11" i="83"/>
  <c r="K11" i="83"/>
  <c r="L11" i="83"/>
  <c r="M11" i="83"/>
  <c r="N11" i="83"/>
  <c r="O11" i="83"/>
  <c r="P11" i="83"/>
  <c r="R11" i="83"/>
  <c r="S11" i="83"/>
  <c r="T11" i="83"/>
  <c r="U11" i="83"/>
  <c r="V11" i="83"/>
  <c r="W11" i="83"/>
  <c r="X11" i="83"/>
  <c r="Y11" i="83"/>
  <c r="Z11" i="83"/>
  <c r="AA11" i="83"/>
  <c r="AC11" i="83"/>
  <c r="AD11" i="83"/>
  <c r="AE11" i="83"/>
  <c r="AF11" i="83"/>
  <c r="AH11" i="83"/>
  <c r="AI11" i="83"/>
  <c r="AJ11" i="83"/>
  <c r="AK11" i="83"/>
  <c r="AL11" i="83"/>
  <c r="AM11" i="83"/>
  <c r="AN11" i="83"/>
  <c r="AO11" i="83"/>
  <c r="AP11" i="83"/>
  <c r="AQ11" i="83"/>
  <c r="AR11" i="83"/>
  <c r="AS11" i="83"/>
  <c r="AT11" i="83"/>
  <c r="AU11" i="83"/>
  <c r="AV11" i="83"/>
  <c r="AW11" i="83"/>
  <c r="AX11" i="83"/>
  <c r="AY11" i="83"/>
  <c r="AZ11" i="83"/>
  <c r="BA11" i="83"/>
  <c r="BB11" i="83"/>
  <c r="BC11" i="83"/>
  <c r="BD11" i="83"/>
  <c r="BE11" i="83"/>
  <c r="BF11" i="83"/>
  <c r="BG11" i="83"/>
  <c r="BH11" i="83"/>
  <c r="BI11" i="83"/>
  <c r="BJ11" i="83"/>
  <c r="BK11" i="83"/>
  <c r="BL11" i="83"/>
  <c r="BM11" i="83"/>
  <c r="BN11" i="83"/>
  <c r="BO11" i="83"/>
  <c r="BP11" i="83"/>
  <c r="BQ11" i="83"/>
  <c r="BR11" i="83"/>
  <c r="BS11" i="83"/>
  <c r="BT11" i="83"/>
  <c r="C12" i="83"/>
  <c r="D12" i="83"/>
  <c r="E12" i="83"/>
  <c r="F12" i="83"/>
  <c r="G12" i="83"/>
  <c r="H12" i="83"/>
  <c r="I12" i="83"/>
  <c r="J12" i="83"/>
  <c r="K12" i="83"/>
  <c r="L12" i="83"/>
  <c r="M12" i="83"/>
  <c r="N12" i="83"/>
  <c r="O12" i="83"/>
  <c r="P12" i="83"/>
  <c r="R12" i="83"/>
  <c r="S12" i="83"/>
  <c r="T12" i="83"/>
  <c r="U12" i="83"/>
  <c r="V12" i="83"/>
  <c r="W12" i="83"/>
  <c r="X12" i="83"/>
  <c r="Y12" i="83"/>
  <c r="Z12" i="83"/>
  <c r="AA12" i="83"/>
  <c r="AC12" i="83"/>
  <c r="AD12" i="83"/>
  <c r="AE12" i="83"/>
  <c r="AF12" i="83"/>
  <c r="AH12" i="83"/>
  <c r="AI12" i="83"/>
  <c r="AJ12" i="83"/>
  <c r="AK12" i="83"/>
  <c r="AL12" i="83"/>
  <c r="AM12" i="83"/>
  <c r="AN12" i="83"/>
  <c r="AO12" i="83"/>
  <c r="AP12" i="83"/>
  <c r="AQ12" i="83"/>
  <c r="AR12" i="83"/>
  <c r="AS12" i="83"/>
  <c r="AT12" i="83"/>
  <c r="AU12" i="83"/>
  <c r="AV12" i="83"/>
  <c r="AW12" i="83"/>
  <c r="AX12" i="83"/>
  <c r="AY12" i="83"/>
  <c r="AZ12" i="83"/>
  <c r="BA12" i="83"/>
  <c r="BB12" i="83"/>
  <c r="BC12" i="83"/>
  <c r="BD12" i="83"/>
  <c r="BE12" i="83"/>
  <c r="BF12" i="83"/>
  <c r="BG12" i="83"/>
  <c r="BH12" i="83"/>
  <c r="BI12" i="83"/>
  <c r="BJ12" i="83"/>
  <c r="BK12" i="83"/>
  <c r="BL12" i="83"/>
  <c r="BM12" i="83"/>
  <c r="BN12" i="83"/>
  <c r="BO12" i="83"/>
  <c r="BP12" i="83"/>
  <c r="BQ12" i="83"/>
  <c r="BR12" i="83"/>
  <c r="BS12" i="83"/>
  <c r="BT12" i="83"/>
  <c r="C13" i="83"/>
  <c r="D13" i="83"/>
  <c r="E13" i="83"/>
  <c r="F13" i="83"/>
  <c r="G13" i="83"/>
  <c r="H13" i="83"/>
  <c r="I13" i="83"/>
  <c r="J13" i="83"/>
  <c r="K13" i="83"/>
  <c r="L13" i="83"/>
  <c r="M13" i="83"/>
  <c r="N13" i="83"/>
  <c r="O13" i="83"/>
  <c r="P13" i="83"/>
  <c r="R13" i="83"/>
  <c r="S13" i="83"/>
  <c r="T13" i="83"/>
  <c r="U13" i="83"/>
  <c r="V13" i="83"/>
  <c r="W13" i="83"/>
  <c r="X13" i="83"/>
  <c r="Y13" i="83"/>
  <c r="Z13" i="83"/>
  <c r="AA13" i="83"/>
  <c r="AC13" i="83"/>
  <c r="AD13" i="83"/>
  <c r="AE13" i="83"/>
  <c r="AF13" i="83"/>
  <c r="AH13" i="83"/>
  <c r="AI13" i="83"/>
  <c r="AJ13" i="83"/>
  <c r="AK13" i="83"/>
  <c r="AL13" i="83"/>
  <c r="AM13" i="83"/>
  <c r="AN13" i="83"/>
  <c r="AO13" i="83"/>
  <c r="AP13" i="83"/>
  <c r="AQ13" i="83"/>
  <c r="AR13" i="83"/>
  <c r="AS13" i="83"/>
  <c r="AT13" i="83"/>
  <c r="AU13" i="83"/>
  <c r="AV13" i="83"/>
  <c r="AW13" i="83"/>
  <c r="AX13" i="83"/>
  <c r="AY13" i="83"/>
  <c r="AZ13" i="83"/>
  <c r="BA13" i="83"/>
  <c r="BB13" i="83"/>
  <c r="BC13" i="83"/>
  <c r="BD13" i="83"/>
  <c r="BE13" i="83"/>
  <c r="BF13" i="83"/>
  <c r="BG13" i="83"/>
  <c r="BH13" i="83"/>
  <c r="BI13" i="83"/>
  <c r="BJ13" i="83"/>
  <c r="BK13" i="83"/>
  <c r="BL13" i="83"/>
  <c r="BM13" i="83"/>
  <c r="BN13" i="83"/>
  <c r="BO13" i="83"/>
  <c r="BP13" i="83"/>
  <c r="BQ13" i="83"/>
  <c r="BR13" i="83"/>
  <c r="BS13" i="83"/>
  <c r="BT13" i="83"/>
  <c r="C14" i="83"/>
  <c r="D14" i="83"/>
  <c r="E14" i="83"/>
  <c r="F14" i="83"/>
  <c r="G14" i="83"/>
  <c r="H14" i="83"/>
  <c r="I14" i="83"/>
  <c r="J14" i="83"/>
  <c r="K14" i="83"/>
  <c r="L14" i="83"/>
  <c r="M14" i="83"/>
  <c r="N14" i="83"/>
  <c r="O14" i="83"/>
  <c r="P14" i="83"/>
  <c r="R14" i="83"/>
  <c r="S14" i="83"/>
  <c r="T14" i="83"/>
  <c r="U14" i="83"/>
  <c r="V14" i="83"/>
  <c r="W14" i="83"/>
  <c r="X14" i="83"/>
  <c r="Y14" i="83"/>
  <c r="Z14" i="83"/>
  <c r="AA14" i="83"/>
  <c r="AC14" i="83"/>
  <c r="AD14" i="83"/>
  <c r="AE14" i="83"/>
  <c r="AF14" i="83"/>
  <c r="AH14" i="83"/>
  <c r="AI14" i="83"/>
  <c r="AJ14" i="83"/>
  <c r="AK14" i="83"/>
  <c r="AL14" i="83"/>
  <c r="AM14" i="83"/>
  <c r="AN14" i="83"/>
  <c r="AO14" i="83"/>
  <c r="AP14" i="83"/>
  <c r="AQ14" i="83"/>
  <c r="AR14" i="83"/>
  <c r="AS14" i="83"/>
  <c r="AT14" i="83"/>
  <c r="AU14" i="83"/>
  <c r="AV14" i="83"/>
  <c r="AW14" i="83"/>
  <c r="AX14" i="83"/>
  <c r="AY14" i="83"/>
  <c r="AZ14" i="83"/>
  <c r="BA14" i="83"/>
  <c r="BB14" i="83"/>
  <c r="BC14" i="83"/>
  <c r="BD14" i="83"/>
  <c r="BE14" i="83"/>
  <c r="BF14" i="83"/>
  <c r="BG14" i="83"/>
  <c r="BH14" i="83"/>
  <c r="BI14" i="83"/>
  <c r="BJ14" i="83"/>
  <c r="BK14" i="83"/>
  <c r="BL14" i="83"/>
  <c r="BM14" i="83"/>
  <c r="BN14" i="83"/>
  <c r="BO14" i="83"/>
  <c r="BP14" i="83"/>
  <c r="BQ14" i="83"/>
  <c r="BR14" i="83"/>
  <c r="BS14" i="83"/>
  <c r="BT14" i="83"/>
  <c r="C15" i="83"/>
  <c r="D15" i="83"/>
  <c r="E15" i="83"/>
  <c r="F15" i="83"/>
  <c r="G15" i="83"/>
  <c r="H15" i="83"/>
  <c r="I15" i="83"/>
  <c r="J15" i="83"/>
  <c r="K15" i="83"/>
  <c r="L15" i="83"/>
  <c r="M15" i="83"/>
  <c r="N15" i="83"/>
  <c r="O15" i="83"/>
  <c r="P15" i="83"/>
  <c r="R15" i="83"/>
  <c r="S15" i="83"/>
  <c r="T15" i="83"/>
  <c r="U15" i="83"/>
  <c r="V15" i="83"/>
  <c r="W15" i="83"/>
  <c r="X15" i="83"/>
  <c r="Y15" i="83"/>
  <c r="Z15" i="83"/>
  <c r="AA15" i="83"/>
  <c r="AC15" i="83"/>
  <c r="AD15" i="83"/>
  <c r="AE15" i="83"/>
  <c r="AF15" i="83"/>
  <c r="AH15" i="83"/>
  <c r="AI15" i="83"/>
  <c r="AJ15" i="83"/>
  <c r="AK15" i="83"/>
  <c r="AL15" i="83"/>
  <c r="AM15" i="83"/>
  <c r="AN15" i="83"/>
  <c r="AO15" i="83"/>
  <c r="AP15" i="83"/>
  <c r="AQ15" i="83"/>
  <c r="AR15" i="83"/>
  <c r="AS15" i="83"/>
  <c r="AT15" i="83"/>
  <c r="AU15" i="83"/>
  <c r="AV15" i="83"/>
  <c r="AW15" i="83"/>
  <c r="AX15" i="83"/>
  <c r="AY15" i="83"/>
  <c r="AZ15" i="83"/>
  <c r="BA15" i="83"/>
  <c r="BB15" i="83"/>
  <c r="BC15" i="83"/>
  <c r="BD15" i="83"/>
  <c r="BE15" i="83"/>
  <c r="BF15" i="83"/>
  <c r="BG15" i="83"/>
  <c r="BH15" i="83"/>
  <c r="BI15" i="83"/>
  <c r="BJ15" i="83"/>
  <c r="BK15" i="83"/>
  <c r="BL15" i="83"/>
  <c r="BM15" i="83"/>
  <c r="BN15" i="83"/>
  <c r="BO15" i="83"/>
  <c r="BP15" i="83"/>
  <c r="BQ15" i="83"/>
  <c r="BR15" i="83"/>
  <c r="BS15" i="83"/>
  <c r="BT15" i="83"/>
  <c r="C16" i="83"/>
  <c r="D16" i="83"/>
  <c r="E16" i="83"/>
  <c r="F16" i="83"/>
  <c r="G16" i="83"/>
  <c r="H16" i="83"/>
  <c r="I16" i="83"/>
  <c r="J16" i="83"/>
  <c r="K16" i="83"/>
  <c r="L16" i="83"/>
  <c r="M16" i="83"/>
  <c r="N16" i="83"/>
  <c r="O16" i="83"/>
  <c r="P16" i="83"/>
  <c r="R16" i="83"/>
  <c r="S16" i="83"/>
  <c r="T16" i="83"/>
  <c r="U16" i="83"/>
  <c r="V16" i="83"/>
  <c r="W16" i="83"/>
  <c r="X16" i="83"/>
  <c r="Y16" i="83"/>
  <c r="Z16" i="83"/>
  <c r="AA16" i="83"/>
  <c r="AC16" i="83"/>
  <c r="AD16" i="83"/>
  <c r="AE16" i="83"/>
  <c r="AF16" i="83"/>
  <c r="AH16" i="83"/>
  <c r="AI16" i="83"/>
  <c r="AJ16" i="83"/>
  <c r="AK16" i="83"/>
  <c r="AL16" i="83"/>
  <c r="AM16" i="83"/>
  <c r="AN16" i="83"/>
  <c r="AO16" i="83"/>
  <c r="AP16" i="83"/>
  <c r="AQ16" i="83"/>
  <c r="AR16" i="83"/>
  <c r="AS16" i="83"/>
  <c r="AT16" i="83"/>
  <c r="AU16" i="83"/>
  <c r="AV16" i="83"/>
  <c r="AW16" i="83"/>
  <c r="AX16" i="83"/>
  <c r="AY16" i="83"/>
  <c r="AZ16" i="83"/>
  <c r="BA16" i="83"/>
  <c r="BB16" i="83"/>
  <c r="BC16" i="83"/>
  <c r="BD16" i="83"/>
  <c r="BE16" i="83"/>
  <c r="BF16" i="83"/>
  <c r="BG16" i="83"/>
  <c r="BH16" i="83"/>
  <c r="BI16" i="83"/>
  <c r="BJ16" i="83"/>
  <c r="BK16" i="83"/>
  <c r="BL16" i="83"/>
  <c r="BM16" i="83"/>
  <c r="BN16" i="83"/>
  <c r="BO16" i="83"/>
  <c r="BP16" i="83"/>
  <c r="BQ16" i="83"/>
  <c r="BR16" i="83"/>
  <c r="BS16" i="83"/>
  <c r="BT16" i="83"/>
  <c r="C17" i="83"/>
  <c r="D17" i="83"/>
  <c r="E17" i="83"/>
  <c r="F17" i="83"/>
  <c r="G17" i="83"/>
  <c r="H17" i="83"/>
  <c r="I17" i="83"/>
  <c r="J17" i="83"/>
  <c r="K17" i="83"/>
  <c r="L17" i="83"/>
  <c r="M17" i="83"/>
  <c r="N17" i="83"/>
  <c r="O17" i="83"/>
  <c r="P17" i="83"/>
  <c r="R17" i="83"/>
  <c r="S17" i="83"/>
  <c r="T17" i="83"/>
  <c r="U17" i="83"/>
  <c r="V17" i="83"/>
  <c r="W17" i="83"/>
  <c r="X17" i="83"/>
  <c r="Y17" i="83"/>
  <c r="Z17" i="83"/>
  <c r="AA17" i="83"/>
  <c r="AC17" i="83"/>
  <c r="AD17" i="83"/>
  <c r="AE17" i="83"/>
  <c r="AF17" i="83"/>
  <c r="AH17" i="83"/>
  <c r="AI17" i="83"/>
  <c r="AJ17" i="83"/>
  <c r="AK17" i="83"/>
  <c r="AL17" i="83"/>
  <c r="AM17" i="83"/>
  <c r="AN17" i="83"/>
  <c r="AO17" i="83"/>
  <c r="AP17" i="83"/>
  <c r="AQ17" i="83"/>
  <c r="AR17" i="83"/>
  <c r="AS17" i="83"/>
  <c r="AT17" i="83"/>
  <c r="AU17" i="83"/>
  <c r="AV17" i="83"/>
  <c r="AW17" i="83"/>
  <c r="AX17" i="83"/>
  <c r="AY17" i="83"/>
  <c r="AZ17" i="83"/>
  <c r="BA17" i="83"/>
  <c r="BB17" i="83"/>
  <c r="BC17" i="83"/>
  <c r="BD17" i="83"/>
  <c r="BE17" i="83"/>
  <c r="BF17" i="83"/>
  <c r="BG17" i="83"/>
  <c r="BH17" i="83"/>
  <c r="BI17" i="83"/>
  <c r="BJ17" i="83"/>
  <c r="BK17" i="83"/>
  <c r="BL17" i="83"/>
  <c r="BM17" i="83"/>
  <c r="BN17" i="83"/>
  <c r="BO17" i="83"/>
  <c r="BP17" i="83"/>
  <c r="BQ17" i="83"/>
  <c r="BR17" i="83"/>
  <c r="BS17" i="83"/>
  <c r="BT17" i="83"/>
  <c r="C18" i="83"/>
  <c r="D18" i="83"/>
  <c r="E18" i="83"/>
  <c r="F18" i="83"/>
  <c r="G18" i="83"/>
  <c r="H18" i="83"/>
  <c r="I18" i="83"/>
  <c r="J18" i="83"/>
  <c r="K18" i="83"/>
  <c r="L18" i="83"/>
  <c r="M18" i="83"/>
  <c r="N18" i="83"/>
  <c r="O18" i="83"/>
  <c r="P18" i="83"/>
  <c r="R18" i="83"/>
  <c r="S18" i="83"/>
  <c r="T18" i="83"/>
  <c r="U18" i="83"/>
  <c r="V18" i="83"/>
  <c r="W18" i="83"/>
  <c r="X18" i="83"/>
  <c r="Y18" i="83"/>
  <c r="Z18" i="83"/>
  <c r="AA18" i="83"/>
  <c r="AC18" i="83"/>
  <c r="AD18" i="83"/>
  <c r="AE18" i="83"/>
  <c r="AF18" i="83"/>
  <c r="AH18" i="83"/>
  <c r="AI18" i="83"/>
  <c r="AJ18" i="83"/>
  <c r="AK18" i="83"/>
  <c r="AL18" i="83"/>
  <c r="AM18" i="83"/>
  <c r="AN18" i="83"/>
  <c r="AO18" i="83"/>
  <c r="AP18" i="83"/>
  <c r="AQ18" i="83"/>
  <c r="AR18" i="83"/>
  <c r="AS18" i="83"/>
  <c r="AT18" i="83"/>
  <c r="AU18" i="83"/>
  <c r="AV18" i="83"/>
  <c r="AW18" i="83"/>
  <c r="AX18" i="83"/>
  <c r="AY18" i="83"/>
  <c r="AZ18" i="83"/>
  <c r="BA18" i="83"/>
  <c r="BB18" i="83"/>
  <c r="BC18" i="83"/>
  <c r="BD18" i="83"/>
  <c r="BE18" i="83"/>
  <c r="BF18" i="83"/>
  <c r="BG18" i="83"/>
  <c r="BH18" i="83"/>
  <c r="BI18" i="83"/>
  <c r="BJ18" i="83"/>
  <c r="BK18" i="83"/>
  <c r="BL18" i="83"/>
  <c r="BM18" i="83"/>
  <c r="BN18" i="83"/>
  <c r="BO18" i="83"/>
  <c r="BP18" i="83"/>
  <c r="BQ18" i="83"/>
  <c r="BR18" i="83"/>
  <c r="BS18" i="83"/>
  <c r="BT18" i="83"/>
  <c r="C19" i="83"/>
  <c r="D19" i="83"/>
  <c r="E19" i="83"/>
  <c r="F19" i="83"/>
  <c r="G19" i="83"/>
  <c r="H19" i="83"/>
  <c r="I19" i="83"/>
  <c r="J19" i="83"/>
  <c r="K19" i="83"/>
  <c r="L19" i="83"/>
  <c r="M19" i="83"/>
  <c r="N19" i="83"/>
  <c r="O19" i="83"/>
  <c r="P19" i="83"/>
  <c r="R19" i="83"/>
  <c r="S19" i="83"/>
  <c r="T19" i="83"/>
  <c r="U19" i="83"/>
  <c r="V19" i="83"/>
  <c r="W19" i="83"/>
  <c r="X19" i="83"/>
  <c r="Y19" i="83"/>
  <c r="Z19" i="83"/>
  <c r="AA19" i="83"/>
  <c r="AC19" i="83"/>
  <c r="AD19" i="83"/>
  <c r="AE19" i="83"/>
  <c r="AF19" i="83"/>
  <c r="AH19" i="83"/>
  <c r="AI19" i="83"/>
  <c r="AJ19" i="83"/>
  <c r="AK19" i="83"/>
  <c r="AL19" i="83"/>
  <c r="AM19" i="83"/>
  <c r="AN19" i="83"/>
  <c r="AO19" i="83"/>
  <c r="AP19" i="83"/>
  <c r="AQ19" i="83"/>
  <c r="AR19" i="83"/>
  <c r="AS19" i="83"/>
  <c r="AT19" i="83"/>
  <c r="AU19" i="83"/>
  <c r="AV19" i="83"/>
  <c r="AW19" i="83"/>
  <c r="AX19" i="83"/>
  <c r="AY19" i="83"/>
  <c r="AZ19" i="83"/>
  <c r="BA19" i="83"/>
  <c r="BB19" i="83"/>
  <c r="BC19" i="83"/>
  <c r="BD19" i="83"/>
  <c r="BE19" i="83"/>
  <c r="BF19" i="83"/>
  <c r="BG19" i="83"/>
  <c r="BH19" i="83"/>
  <c r="BI19" i="83"/>
  <c r="BJ19" i="83"/>
  <c r="BK19" i="83"/>
  <c r="BL19" i="83"/>
  <c r="BM19" i="83"/>
  <c r="BN19" i="83"/>
  <c r="BO19" i="83"/>
  <c r="BP19" i="83"/>
  <c r="BQ19" i="83"/>
  <c r="BR19" i="83"/>
  <c r="BS19" i="83"/>
  <c r="BT19" i="83"/>
  <c r="C20" i="83"/>
  <c r="D20" i="83"/>
  <c r="E20" i="83"/>
  <c r="F20" i="83"/>
  <c r="G20" i="83"/>
  <c r="H20" i="83"/>
  <c r="I20" i="83"/>
  <c r="J20" i="83"/>
  <c r="K20" i="83"/>
  <c r="L20" i="83"/>
  <c r="M20" i="83"/>
  <c r="N20" i="83"/>
  <c r="O20" i="83"/>
  <c r="P20" i="83"/>
  <c r="R20" i="83"/>
  <c r="S20" i="83"/>
  <c r="T20" i="83"/>
  <c r="U20" i="83"/>
  <c r="V20" i="83"/>
  <c r="W20" i="83"/>
  <c r="X20" i="83"/>
  <c r="Y20" i="83"/>
  <c r="Z20" i="83"/>
  <c r="AA20" i="83"/>
  <c r="AC20" i="83"/>
  <c r="AD20" i="83"/>
  <c r="AE20" i="83"/>
  <c r="AF20" i="83"/>
  <c r="AH20" i="83"/>
  <c r="AI20" i="83"/>
  <c r="AJ20" i="83"/>
  <c r="AK20" i="83"/>
  <c r="AL20" i="83"/>
  <c r="AM20" i="83"/>
  <c r="AN20" i="83"/>
  <c r="AO20" i="83"/>
  <c r="AP20" i="83"/>
  <c r="AQ20" i="83"/>
  <c r="AR20" i="83"/>
  <c r="AS20" i="83"/>
  <c r="AT20" i="83"/>
  <c r="AU20" i="83"/>
  <c r="AV20" i="83"/>
  <c r="AW20" i="83"/>
  <c r="AX20" i="83"/>
  <c r="AY20" i="83"/>
  <c r="AZ20" i="83"/>
  <c r="BA20" i="83"/>
  <c r="BB20" i="83"/>
  <c r="BC20" i="83"/>
  <c r="BD20" i="83"/>
  <c r="BE20" i="83"/>
  <c r="BF20" i="83"/>
  <c r="BG20" i="83"/>
  <c r="BH20" i="83"/>
  <c r="BI20" i="83"/>
  <c r="BJ20" i="83"/>
  <c r="BK20" i="83"/>
  <c r="BL20" i="83"/>
  <c r="BM20" i="83"/>
  <c r="BN20" i="83"/>
  <c r="BO20" i="83"/>
  <c r="BP20" i="83"/>
  <c r="BQ20" i="83"/>
  <c r="BR20" i="83"/>
  <c r="BS20" i="83"/>
  <c r="BT20" i="83"/>
  <c r="C21" i="83"/>
  <c r="D21" i="83"/>
  <c r="E21" i="83"/>
  <c r="F21" i="83"/>
  <c r="G21" i="83"/>
  <c r="H21" i="83"/>
  <c r="I21" i="83"/>
  <c r="J21" i="83"/>
  <c r="K21" i="83"/>
  <c r="L21" i="83"/>
  <c r="M21" i="83"/>
  <c r="N21" i="83"/>
  <c r="O21" i="83"/>
  <c r="P21" i="83"/>
  <c r="R21" i="83"/>
  <c r="S21" i="83"/>
  <c r="T21" i="83"/>
  <c r="U21" i="83"/>
  <c r="V21" i="83"/>
  <c r="W21" i="83"/>
  <c r="X21" i="83"/>
  <c r="Y21" i="83"/>
  <c r="Z21" i="83"/>
  <c r="AA21" i="83"/>
  <c r="AC21" i="83"/>
  <c r="AD21" i="83"/>
  <c r="AE21" i="83"/>
  <c r="AF21" i="83"/>
  <c r="AH21" i="83"/>
  <c r="AI21" i="83"/>
  <c r="AJ21" i="83"/>
  <c r="AK21" i="83"/>
  <c r="AL21" i="83"/>
  <c r="AM21" i="83"/>
  <c r="AN21" i="83"/>
  <c r="AO21" i="83"/>
  <c r="AP21" i="83"/>
  <c r="AQ21" i="83"/>
  <c r="AR21" i="83"/>
  <c r="AS21" i="83"/>
  <c r="AT21" i="83"/>
  <c r="AU21" i="83"/>
  <c r="AV21" i="83"/>
  <c r="AW21" i="83"/>
  <c r="AX21" i="83"/>
  <c r="AY21" i="83"/>
  <c r="AZ21" i="83"/>
  <c r="BA21" i="83"/>
  <c r="BB21" i="83"/>
  <c r="BC21" i="83"/>
  <c r="BD21" i="83"/>
  <c r="BE21" i="83"/>
  <c r="BF21" i="83"/>
  <c r="BG21" i="83"/>
  <c r="BH21" i="83"/>
  <c r="BI21" i="83"/>
  <c r="BJ21" i="83"/>
  <c r="BK21" i="83"/>
  <c r="BL21" i="83"/>
  <c r="BM21" i="83"/>
  <c r="BN21" i="83"/>
  <c r="BO21" i="83"/>
  <c r="BP21" i="83"/>
  <c r="BQ21" i="83"/>
  <c r="BR21" i="83"/>
  <c r="BS21" i="83"/>
  <c r="BT21" i="83"/>
  <c r="C22" i="83"/>
  <c r="D22" i="83"/>
  <c r="E22" i="83"/>
  <c r="F22" i="83"/>
  <c r="G22" i="83"/>
  <c r="H22" i="83"/>
  <c r="I22" i="83"/>
  <c r="J22" i="83"/>
  <c r="K22" i="83"/>
  <c r="L22" i="83"/>
  <c r="M22" i="83"/>
  <c r="N22" i="83"/>
  <c r="O22" i="83"/>
  <c r="P22" i="83"/>
  <c r="R22" i="83"/>
  <c r="S22" i="83"/>
  <c r="T22" i="83"/>
  <c r="U22" i="83"/>
  <c r="V22" i="83"/>
  <c r="W22" i="83"/>
  <c r="X22" i="83"/>
  <c r="Y22" i="83"/>
  <c r="Z22" i="83"/>
  <c r="AA22" i="83"/>
  <c r="AC22" i="83"/>
  <c r="AD22" i="83"/>
  <c r="AE22" i="83"/>
  <c r="AF22" i="83"/>
  <c r="AH22" i="83"/>
  <c r="AI22" i="83"/>
  <c r="AJ22" i="83"/>
  <c r="AK22" i="83"/>
  <c r="AL22" i="83"/>
  <c r="AM22" i="83"/>
  <c r="AN22" i="83"/>
  <c r="AO22" i="83"/>
  <c r="AP22" i="83"/>
  <c r="AQ22" i="83"/>
  <c r="AR22" i="83"/>
  <c r="AS22" i="83"/>
  <c r="AT22" i="83"/>
  <c r="AU22" i="83"/>
  <c r="AV22" i="83"/>
  <c r="AW22" i="83"/>
  <c r="AX22" i="83"/>
  <c r="AY22" i="83"/>
  <c r="AZ22" i="83"/>
  <c r="BA22" i="83"/>
  <c r="BB22" i="83"/>
  <c r="BC22" i="83"/>
  <c r="BD22" i="83"/>
  <c r="BE22" i="83"/>
  <c r="BF22" i="83"/>
  <c r="BG22" i="83"/>
  <c r="BH22" i="83"/>
  <c r="BI22" i="83"/>
  <c r="BJ22" i="83"/>
  <c r="BK22" i="83"/>
  <c r="BL22" i="83"/>
  <c r="BM22" i="83"/>
  <c r="BN22" i="83"/>
  <c r="BO22" i="83"/>
  <c r="BP22" i="83"/>
  <c r="BQ22" i="83"/>
  <c r="BR22" i="83"/>
  <c r="BS22" i="83"/>
  <c r="BT22" i="83"/>
  <c r="C23" i="83"/>
  <c r="D23" i="83"/>
  <c r="E23" i="83"/>
  <c r="F23" i="83"/>
  <c r="G23" i="83"/>
  <c r="H23" i="83"/>
  <c r="I23" i="83"/>
  <c r="J23" i="83"/>
  <c r="K23" i="83"/>
  <c r="L23" i="83"/>
  <c r="M23" i="83"/>
  <c r="N23" i="83"/>
  <c r="O23" i="83"/>
  <c r="P23" i="83"/>
  <c r="R23" i="83"/>
  <c r="S23" i="83"/>
  <c r="T23" i="83"/>
  <c r="U23" i="83"/>
  <c r="V23" i="83"/>
  <c r="W23" i="83"/>
  <c r="X23" i="83"/>
  <c r="Y23" i="83"/>
  <c r="Z23" i="83"/>
  <c r="AA23" i="83"/>
  <c r="AC23" i="83"/>
  <c r="AD23" i="83"/>
  <c r="AE23" i="83"/>
  <c r="AF23" i="83"/>
  <c r="AH23" i="83"/>
  <c r="AI23" i="83"/>
  <c r="AJ23" i="83"/>
  <c r="AK23" i="83"/>
  <c r="AL23" i="83"/>
  <c r="AM23" i="83"/>
  <c r="AN23" i="83"/>
  <c r="AO23" i="83"/>
  <c r="AP23" i="83"/>
  <c r="AQ23" i="83"/>
  <c r="AR23" i="83"/>
  <c r="AS23" i="83"/>
  <c r="AT23" i="83"/>
  <c r="AU23" i="83"/>
  <c r="AV23" i="83"/>
  <c r="AW23" i="83"/>
  <c r="AX23" i="83"/>
  <c r="AY23" i="83"/>
  <c r="AZ23" i="83"/>
  <c r="BA23" i="83"/>
  <c r="BB23" i="83"/>
  <c r="BC23" i="83"/>
  <c r="BD23" i="83"/>
  <c r="BE23" i="83"/>
  <c r="BF23" i="83"/>
  <c r="BG23" i="83"/>
  <c r="BH23" i="83"/>
  <c r="BI23" i="83"/>
  <c r="BJ23" i="83"/>
  <c r="BK23" i="83"/>
  <c r="BL23" i="83"/>
  <c r="BM23" i="83"/>
  <c r="BN23" i="83"/>
  <c r="BO23" i="83"/>
  <c r="BP23" i="83"/>
  <c r="BQ23" i="83"/>
  <c r="BR23" i="83"/>
  <c r="BS23" i="83"/>
  <c r="BT23" i="83"/>
  <c r="C24" i="83"/>
  <c r="D24" i="83"/>
  <c r="E24" i="83"/>
  <c r="F24" i="83"/>
  <c r="G24" i="83"/>
  <c r="H24" i="83"/>
  <c r="I24" i="83"/>
  <c r="J24" i="83"/>
  <c r="K24" i="83"/>
  <c r="L24" i="83"/>
  <c r="M24" i="83"/>
  <c r="N24" i="83"/>
  <c r="O24" i="83"/>
  <c r="P24" i="83"/>
  <c r="R24" i="83"/>
  <c r="S24" i="83"/>
  <c r="T24" i="83"/>
  <c r="U24" i="83"/>
  <c r="V24" i="83"/>
  <c r="W24" i="83"/>
  <c r="X24" i="83"/>
  <c r="Y24" i="83"/>
  <c r="Z24" i="83"/>
  <c r="AA24" i="83"/>
  <c r="AC24" i="83"/>
  <c r="AD24" i="83"/>
  <c r="AE24" i="83"/>
  <c r="AF24" i="83"/>
  <c r="AH24" i="83"/>
  <c r="AI24" i="83"/>
  <c r="AJ24" i="83"/>
  <c r="AK24" i="83"/>
  <c r="AL24" i="83"/>
  <c r="AM24" i="83"/>
  <c r="AN24" i="83"/>
  <c r="AO24" i="83"/>
  <c r="AP24" i="83"/>
  <c r="AQ24" i="83"/>
  <c r="AR24" i="83"/>
  <c r="AS24" i="83"/>
  <c r="AT24" i="83"/>
  <c r="AU24" i="83"/>
  <c r="AV24" i="83"/>
  <c r="AW24" i="83"/>
  <c r="AX24" i="83"/>
  <c r="AY24" i="83"/>
  <c r="AZ24" i="83"/>
  <c r="BA24" i="83"/>
  <c r="BB24" i="83"/>
  <c r="BC24" i="83"/>
  <c r="BD24" i="83"/>
  <c r="BE24" i="83"/>
  <c r="BF24" i="83"/>
  <c r="BG24" i="83"/>
  <c r="BH24" i="83"/>
  <c r="BI24" i="83"/>
  <c r="BJ24" i="83"/>
  <c r="BK24" i="83"/>
  <c r="BL24" i="83"/>
  <c r="BM24" i="83"/>
  <c r="BN24" i="83"/>
  <c r="BO24" i="83"/>
  <c r="BP24" i="83"/>
  <c r="BQ24" i="83"/>
  <c r="BR24" i="83"/>
  <c r="BS24" i="83"/>
  <c r="BT24" i="83"/>
  <c r="C25" i="83"/>
  <c r="D25" i="83"/>
  <c r="E25" i="83"/>
  <c r="F25" i="83"/>
  <c r="G25" i="83"/>
  <c r="H25" i="83"/>
  <c r="I25" i="83"/>
  <c r="J25" i="83"/>
  <c r="K25" i="83"/>
  <c r="L25" i="83"/>
  <c r="M25" i="83"/>
  <c r="N25" i="83"/>
  <c r="O25" i="83"/>
  <c r="P25" i="83"/>
  <c r="R25" i="83"/>
  <c r="S25" i="83"/>
  <c r="T25" i="83"/>
  <c r="U25" i="83"/>
  <c r="V25" i="83"/>
  <c r="W25" i="83"/>
  <c r="X25" i="83"/>
  <c r="Y25" i="83"/>
  <c r="Z25" i="83"/>
  <c r="AA25" i="83"/>
  <c r="AB25" i="83"/>
  <c r="AC25" i="83"/>
  <c r="AD25" i="83"/>
  <c r="AE25" i="83"/>
  <c r="AF25" i="83"/>
  <c r="AH25" i="83"/>
  <c r="AI25" i="83"/>
  <c r="AJ25" i="83"/>
  <c r="AK25" i="83"/>
  <c r="AL25" i="83"/>
  <c r="AM25" i="83"/>
  <c r="AN25" i="83"/>
  <c r="AO25" i="83"/>
  <c r="AP25" i="83"/>
  <c r="AQ25" i="83"/>
  <c r="AR25" i="83"/>
  <c r="AS25" i="83"/>
  <c r="AT25" i="83"/>
  <c r="AU25" i="83"/>
  <c r="AV25" i="83"/>
  <c r="AW25" i="83"/>
  <c r="AX25" i="83"/>
  <c r="AY25" i="83"/>
  <c r="AZ25" i="83"/>
  <c r="BA25" i="83"/>
  <c r="BB25" i="83"/>
  <c r="BC25" i="83"/>
  <c r="BD25" i="83"/>
  <c r="BE25" i="83"/>
  <c r="BF25" i="83"/>
  <c r="BG25" i="83"/>
  <c r="BH25" i="83"/>
  <c r="BI25" i="83"/>
  <c r="BJ25" i="83"/>
  <c r="BK25" i="83"/>
  <c r="BL25" i="83"/>
  <c r="BM25" i="83"/>
  <c r="BN25" i="83"/>
  <c r="BO25" i="83"/>
  <c r="BP25" i="83"/>
  <c r="BQ25" i="83"/>
  <c r="BR25" i="83"/>
  <c r="BS25" i="83"/>
  <c r="BT25" i="83"/>
  <c r="C26" i="83"/>
  <c r="D26" i="83"/>
  <c r="E26" i="83"/>
  <c r="F26" i="83"/>
  <c r="G26" i="83"/>
  <c r="H26" i="83"/>
  <c r="I26" i="83"/>
  <c r="J26" i="83"/>
  <c r="K26" i="83"/>
  <c r="L26" i="83"/>
  <c r="M26" i="83"/>
  <c r="N26" i="83"/>
  <c r="O26" i="83"/>
  <c r="P26" i="83"/>
  <c r="R26" i="83"/>
  <c r="S26" i="83"/>
  <c r="T26" i="83"/>
  <c r="U26" i="83"/>
  <c r="V26" i="83"/>
  <c r="W26" i="83"/>
  <c r="X26" i="83"/>
  <c r="Y26" i="83"/>
  <c r="Z26" i="83"/>
  <c r="AA26" i="83"/>
  <c r="AC26" i="83"/>
  <c r="AD26" i="83"/>
  <c r="AE26" i="83"/>
  <c r="AF26" i="83"/>
  <c r="AH26" i="83"/>
  <c r="AI26" i="83"/>
  <c r="AJ26" i="83"/>
  <c r="AK26" i="83"/>
  <c r="AL26" i="83"/>
  <c r="AM26" i="83"/>
  <c r="AN26" i="83"/>
  <c r="AO26" i="83"/>
  <c r="AP26" i="83"/>
  <c r="AQ26" i="83"/>
  <c r="AR26" i="83"/>
  <c r="AS26" i="83"/>
  <c r="AT26" i="83"/>
  <c r="AU26" i="83"/>
  <c r="AV26" i="83"/>
  <c r="AW26" i="83"/>
  <c r="AX26" i="83"/>
  <c r="AY26" i="83"/>
  <c r="AZ26" i="83"/>
  <c r="BA26" i="83"/>
  <c r="BB26" i="83"/>
  <c r="BC26" i="83"/>
  <c r="BD26" i="83"/>
  <c r="BE26" i="83"/>
  <c r="BF26" i="83"/>
  <c r="BG26" i="83"/>
  <c r="BH26" i="83"/>
  <c r="BI26" i="83"/>
  <c r="BJ26" i="83"/>
  <c r="BK26" i="83"/>
  <c r="BL26" i="83"/>
  <c r="BM26" i="83"/>
  <c r="BN26" i="83"/>
  <c r="BO26" i="83"/>
  <c r="BP26" i="83"/>
  <c r="BQ26" i="83"/>
  <c r="BR26" i="83"/>
  <c r="BS26" i="83"/>
  <c r="BT26" i="83"/>
  <c r="C27" i="83"/>
  <c r="D27" i="83"/>
  <c r="E27" i="83"/>
  <c r="F27" i="83"/>
  <c r="G27" i="83"/>
  <c r="H27" i="83"/>
  <c r="I27" i="83"/>
  <c r="J27" i="83"/>
  <c r="K27" i="83"/>
  <c r="L27" i="83"/>
  <c r="M27" i="83"/>
  <c r="N27" i="83"/>
  <c r="O27" i="83"/>
  <c r="P27" i="83"/>
  <c r="R27" i="83"/>
  <c r="S27" i="83"/>
  <c r="T27" i="83"/>
  <c r="U27" i="83"/>
  <c r="V27" i="83"/>
  <c r="W27" i="83"/>
  <c r="X27" i="83"/>
  <c r="Y27" i="83"/>
  <c r="Z27" i="83"/>
  <c r="AA27" i="83"/>
  <c r="AC27" i="83"/>
  <c r="AD27" i="83"/>
  <c r="AE27" i="83"/>
  <c r="AF27" i="83"/>
  <c r="AH27" i="83"/>
  <c r="AI27" i="83"/>
  <c r="AJ27" i="83"/>
  <c r="AK27" i="83"/>
  <c r="AL27" i="83"/>
  <c r="AM27" i="83"/>
  <c r="AN27" i="83"/>
  <c r="AO27" i="83"/>
  <c r="AP27" i="83"/>
  <c r="AQ27" i="83"/>
  <c r="AR27" i="83"/>
  <c r="AS27" i="83"/>
  <c r="AT27" i="83"/>
  <c r="AU27" i="83"/>
  <c r="AV27" i="83"/>
  <c r="AW27" i="83"/>
  <c r="AX27" i="83"/>
  <c r="AY27" i="83"/>
  <c r="AZ27" i="83"/>
  <c r="BA27" i="83"/>
  <c r="BB27" i="83"/>
  <c r="BC27" i="83"/>
  <c r="BD27" i="83"/>
  <c r="BE27" i="83"/>
  <c r="BF27" i="83"/>
  <c r="BG27" i="83"/>
  <c r="BH27" i="83"/>
  <c r="BI27" i="83"/>
  <c r="BJ27" i="83"/>
  <c r="BK27" i="83"/>
  <c r="BL27" i="83"/>
  <c r="BM27" i="83"/>
  <c r="BN27" i="83"/>
  <c r="BO27" i="83"/>
  <c r="BP27" i="83"/>
  <c r="BQ27" i="83"/>
  <c r="BR27" i="83"/>
  <c r="BS27" i="83"/>
  <c r="BT27" i="83"/>
  <c r="C28" i="83"/>
  <c r="D28" i="83"/>
  <c r="E28" i="83"/>
  <c r="F28" i="83"/>
  <c r="G28" i="83"/>
  <c r="H28" i="83"/>
  <c r="I28" i="83"/>
  <c r="J28" i="83"/>
  <c r="K28" i="83"/>
  <c r="L28" i="83"/>
  <c r="M28" i="83"/>
  <c r="N28" i="83"/>
  <c r="O28" i="83"/>
  <c r="P28" i="83"/>
  <c r="R28" i="83"/>
  <c r="S28" i="83"/>
  <c r="T28" i="83"/>
  <c r="U28" i="83"/>
  <c r="V28" i="83"/>
  <c r="W28" i="83"/>
  <c r="X28" i="83"/>
  <c r="Y28" i="83"/>
  <c r="Z28" i="83"/>
  <c r="AA28" i="83"/>
  <c r="AC28" i="83"/>
  <c r="AD28" i="83"/>
  <c r="AE28" i="83"/>
  <c r="AF28" i="83"/>
  <c r="AH28" i="83"/>
  <c r="AI28" i="83"/>
  <c r="AJ28" i="83"/>
  <c r="AK28" i="83"/>
  <c r="AL28" i="83"/>
  <c r="AM28" i="83"/>
  <c r="AN28" i="83"/>
  <c r="AO28" i="83"/>
  <c r="AP28" i="83"/>
  <c r="AQ28" i="83"/>
  <c r="AR28" i="83"/>
  <c r="AS28" i="83"/>
  <c r="AT28" i="83"/>
  <c r="AU28" i="83"/>
  <c r="AV28" i="83"/>
  <c r="AW28" i="83"/>
  <c r="AX28" i="83"/>
  <c r="AY28" i="83"/>
  <c r="AZ28" i="83"/>
  <c r="BA28" i="83"/>
  <c r="BB28" i="83"/>
  <c r="BC28" i="83"/>
  <c r="BD28" i="83"/>
  <c r="BE28" i="83"/>
  <c r="BF28" i="83"/>
  <c r="BG28" i="83"/>
  <c r="BH28" i="83"/>
  <c r="BI28" i="83"/>
  <c r="BJ28" i="83"/>
  <c r="BK28" i="83"/>
  <c r="BL28" i="83"/>
  <c r="BM28" i="83"/>
  <c r="BN28" i="83"/>
  <c r="BO28" i="83"/>
  <c r="BP28" i="83"/>
  <c r="BQ28" i="83"/>
  <c r="BR28" i="83"/>
  <c r="BS28" i="83"/>
  <c r="BT28" i="83"/>
  <c r="C29" i="83"/>
  <c r="D29" i="83"/>
  <c r="E29" i="83"/>
  <c r="F29" i="83"/>
  <c r="G29" i="83"/>
  <c r="H29" i="83"/>
  <c r="I29" i="83"/>
  <c r="J29" i="83"/>
  <c r="K29" i="83"/>
  <c r="L29" i="83"/>
  <c r="M29" i="83"/>
  <c r="N29" i="83"/>
  <c r="O29" i="83"/>
  <c r="P29" i="83"/>
  <c r="R29" i="83"/>
  <c r="S29" i="83"/>
  <c r="T29" i="83"/>
  <c r="U29" i="83"/>
  <c r="V29" i="83"/>
  <c r="W29" i="83"/>
  <c r="X29" i="83"/>
  <c r="Y29" i="83"/>
  <c r="Z29" i="83"/>
  <c r="AA29" i="83"/>
  <c r="AC29" i="83"/>
  <c r="AD29" i="83"/>
  <c r="AE29" i="83"/>
  <c r="AF29" i="83"/>
  <c r="AH29" i="83"/>
  <c r="AI29" i="83"/>
  <c r="AJ29" i="83"/>
  <c r="AK29" i="83"/>
  <c r="AL29" i="83"/>
  <c r="AM29" i="83"/>
  <c r="AN29" i="83"/>
  <c r="AO29" i="83"/>
  <c r="AP29" i="83"/>
  <c r="AQ29" i="83"/>
  <c r="AR29" i="83"/>
  <c r="AS29" i="83"/>
  <c r="AT29" i="83"/>
  <c r="AU29" i="83"/>
  <c r="AV29" i="83"/>
  <c r="AW29" i="83"/>
  <c r="AX29" i="83"/>
  <c r="AY29" i="83"/>
  <c r="AZ29" i="83"/>
  <c r="BA29" i="83"/>
  <c r="BB29" i="83"/>
  <c r="BC29" i="83"/>
  <c r="BD29" i="83"/>
  <c r="BE29" i="83"/>
  <c r="BF29" i="83"/>
  <c r="BG29" i="83"/>
  <c r="BH29" i="83"/>
  <c r="BI29" i="83"/>
  <c r="BJ29" i="83"/>
  <c r="BK29" i="83"/>
  <c r="BL29" i="83"/>
  <c r="BM29" i="83"/>
  <c r="BN29" i="83"/>
  <c r="BO29" i="83"/>
  <c r="BP29" i="83"/>
  <c r="BQ29" i="83"/>
  <c r="BR29" i="83"/>
  <c r="BS29" i="83"/>
  <c r="BT29" i="83"/>
  <c r="C30" i="83"/>
  <c r="D30" i="83"/>
  <c r="E30" i="83"/>
  <c r="F30" i="83"/>
  <c r="G30" i="83"/>
  <c r="H30" i="83"/>
  <c r="I30" i="83"/>
  <c r="J30" i="83"/>
  <c r="K30" i="83"/>
  <c r="L30" i="83"/>
  <c r="M30" i="83"/>
  <c r="N30" i="83"/>
  <c r="O30" i="83"/>
  <c r="P30" i="83"/>
  <c r="R30" i="83"/>
  <c r="S30" i="83"/>
  <c r="T30" i="83"/>
  <c r="U30" i="83"/>
  <c r="V30" i="83"/>
  <c r="W30" i="83"/>
  <c r="X30" i="83"/>
  <c r="Y30" i="83"/>
  <c r="Z30" i="83"/>
  <c r="AA30" i="83"/>
  <c r="AC30" i="83"/>
  <c r="AD30" i="83"/>
  <c r="AE30" i="83"/>
  <c r="AF30" i="83"/>
  <c r="AH30" i="83"/>
  <c r="AI30" i="83"/>
  <c r="AJ30" i="83"/>
  <c r="AK30" i="83"/>
  <c r="AL30" i="83"/>
  <c r="AM30" i="83"/>
  <c r="AN30" i="83"/>
  <c r="AO30" i="83"/>
  <c r="AP30" i="83"/>
  <c r="AQ30" i="83"/>
  <c r="AR30" i="83"/>
  <c r="AS30" i="83"/>
  <c r="AT30" i="83"/>
  <c r="AU30" i="83"/>
  <c r="AV30" i="83"/>
  <c r="AW30" i="83"/>
  <c r="AX30" i="83"/>
  <c r="AY30" i="83"/>
  <c r="AZ30" i="83"/>
  <c r="BA30" i="83"/>
  <c r="BB30" i="83"/>
  <c r="BC30" i="83"/>
  <c r="BD30" i="83"/>
  <c r="BE30" i="83"/>
  <c r="BF30" i="83"/>
  <c r="BG30" i="83"/>
  <c r="BH30" i="83"/>
  <c r="BI30" i="83"/>
  <c r="BJ30" i="83"/>
  <c r="BK30" i="83"/>
  <c r="BL30" i="83"/>
  <c r="BM30" i="83"/>
  <c r="BN30" i="83"/>
  <c r="BO30" i="83"/>
  <c r="BP30" i="83"/>
  <c r="BQ30" i="83"/>
  <c r="BR30" i="83"/>
  <c r="BS30" i="83"/>
  <c r="BT30" i="83"/>
  <c r="C31" i="83"/>
  <c r="D31" i="83"/>
  <c r="E31" i="83"/>
  <c r="F31" i="83"/>
  <c r="G31" i="83"/>
  <c r="H31" i="83"/>
  <c r="I31" i="83"/>
  <c r="J31" i="83"/>
  <c r="K31" i="83"/>
  <c r="L31" i="83"/>
  <c r="M31" i="83"/>
  <c r="N31" i="83"/>
  <c r="O31" i="83"/>
  <c r="P31" i="83"/>
  <c r="R31" i="83"/>
  <c r="S31" i="83"/>
  <c r="T31" i="83"/>
  <c r="U31" i="83"/>
  <c r="V31" i="83"/>
  <c r="W31" i="83"/>
  <c r="X31" i="83"/>
  <c r="Y31" i="83"/>
  <c r="Z31" i="83"/>
  <c r="AA31" i="83"/>
  <c r="AC31" i="83"/>
  <c r="AD31" i="83"/>
  <c r="AE31" i="83"/>
  <c r="AF31" i="83"/>
  <c r="AH31" i="83"/>
  <c r="AI31" i="83"/>
  <c r="AJ31" i="83"/>
  <c r="AK31" i="83"/>
  <c r="AL31" i="83"/>
  <c r="AM31" i="83"/>
  <c r="AN31" i="83"/>
  <c r="AO31" i="83"/>
  <c r="AP31" i="83"/>
  <c r="AQ31" i="83"/>
  <c r="AR31" i="83"/>
  <c r="AS31" i="83"/>
  <c r="AT31" i="83"/>
  <c r="AU31" i="83"/>
  <c r="AV31" i="83"/>
  <c r="AW31" i="83"/>
  <c r="AX31" i="83"/>
  <c r="AY31" i="83"/>
  <c r="AZ31" i="83"/>
  <c r="BA31" i="83"/>
  <c r="BB31" i="83"/>
  <c r="BC31" i="83"/>
  <c r="BD31" i="83"/>
  <c r="BE31" i="83"/>
  <c r="BF31" i="83"/>
  <c r="BG31" i="83"/>
  <c r="BH31" i="83"/>
  <c r="BI31" i="83"/>
  <c r="BJ31" i="83"/>
  <c r="BK31" i="83"/>
  <c r="BL31" i="83"/>
  <c r="BM31" i="83"/>
  <c r="BN31" i="83"/>
  <c r="BO31" i="83"/>
  <c r="BP31" i="83"/>
  <c r="BQ31" i="83"/>
  <c r="BR31" i="83"/>
  <c r="BS31" i="83"/>
  <c r="BT31" i="83"/>
  <c r="C32" i="83"/>
  <c r="D32" i="83"/>
  <c r="E32" i="83"/>
  <c r="F32" i="83"/>
  <c r="G32" i="83"/>
  <c r="H32" i="83"/>
  <c r="I32" i="83"/>
  <c r="J32" i="83"/>
  <c r="K32" i="83"/>
  <c r="L32" i="83"/>
  <c r="M32" i="83"/>
  <c r="N32" i="83"/>
  <c r="O32" i="83"/>
  <c r="P32" i="83"/>
  <c r="R32" i="83"/>
  <c r="S32" i="83"/>
  <c r="T32" i="83"/>
  <c r="U32" i="83"/>
  <c r="V32" i="83"/>
  <c r="W32" i="83"/>
  <c r="X32" i="83"/>
  <c r="Y32" i="83"/>
  <c r="Z32" i="83"/>
  <c r="AA32" i="83"/>
  <c r="AC32" i="83"/>
  <c r="AD32" i="83"/>
  <c r="AE32" i="83"/>
  <c r="AF32" i="83"/>
  <c r="AH32" i="83"/>
  <c r="AI32" i="83"/>
  <c r="AJ32" i="83"/>
  <c r="AK32" i="83"/>
  <c r="AL32" i="83"/>
  <c r="AM32" i="83"/>
  <c r="AN32" i="83"/>
  <c r="AO32" i="83"/>
  <c r="AP32" i="83"/>
  <c r="AQ32" i="83"/>
  <c r="AR32" i="83"/>
  <c r="AS32" i="83"/>
  <c r="AT32" i="83"/>
  <c r="AU32" i="83"/>
  <c r="AV32" i="83"/>
  <c r="AW32" i="83"/>
  <c r="AX32" i="83"/>
  <c r="AY32" i="83"/>
  <c r="AZ32" i="83"/>
  <c r="BA32" i="83"/>
  <c r="BB32" i="83"/>
  <c r="BC32" i="83"/>
  <c r="BD32" i="83"/>
  <c r="BE32" i="83"/>
  <c r="BF32" i="83"/>
  <c r="BG32" i="83"/>
  <c r="BH32" i="83"/>
  <c r="BI32" i="83"/>
  <c r="BJ32" i="83"/>
  <c r="BK32" i="83"/>
  <c r="BL32" i="83"/>
  <c r="BM32" i="83"/>
  <c r="BN32" i="83"/>
  <c r="BO32" i="83"/>
  <c r="BP32" i="83"/>
  <c r="BQ32" i="83"/>
  <c r="BR32" i="83"/>
  <c r="BS32" i="83"/>
  <c r="BT32" i="83"/>
  <c r="C33" i="83"/>
  <c r="D33" i="83"/>
  <c r="E33" i="83"/>
  <c r="F33" i="83"/>
  <c r="G33" i="83"/>
  <c r="H33" i="83"/>
  <c r="I33" i="83"/>
  <c r="J33" i="83"/>
  <c r="K33" i="83"/>
  <c r="L33" i="83"/>
  <c r="M33" i="83"/>
  <c r="N33" i="83"/>
  <c r="O33" i="83"/>
  <c r="P33" i="83"/>
  <c r="R33" i="83"/>
  <c r="S33" i="83"/>
  <c r="T33" i="83"/>
  <c r="U33" i="83"/>
  <c r="V33" i="83"/>
  <c r="W33" i="83"/>
  <c r="X33" i="83"/>
  <c r="Y33" i="83"/>
  <c r="Z33" i="83"/>
  <c r="AA33" i="83"/>
  <c r="AC33" i="83"/>
  <c r="AD33" i="83"/>
  <c r="AE33" i="83"/>
  <c r="AF33" i="83"/>
  <c r="AH33" i="83"/>
  <c r="AI33" i="83"/>
  <c r="AJ33" i="83"/>
  <c r="AK33" i="83"/>
  <c r="AL33" i="83"/>
  <c r="AM33" i="83"/>
  <c r="AN33" i="83"/>
  <c r="AO33" i="83"/>
  <c r="AP33" i="83"/>
  <c r="AQ33" i="83"/>
  <c r="AR33" i="83"/>
  <c r="AS33" i="83"/>
  <c r="AT33" i="83"/>
  <c r="AU33" i="83"/>
  <c r="AV33" i="83"/>
  <c r="AW33" i="83"/>
  <c r="AX33" i="83"/>
  <c r="AY33" i="83"/>
  <c r="AZ33" i="83"/>
  <c r="BA33" i="83"/>
  <c r="BB33" i="83"/>
  <c r="BC33" i="83"/>
  <c r="BD33" i="83"/>
  <c r="BE33" i="83"/>
  <c r="BF33" i="83"/>
  <c r="BG33" i="83"/>
  <c r="BH33" i="83"/>
  <c r="BI33" i="83"/>
  <c r="BJ33" i="83"/>
  <c r="BK33" i="83"/>
  <c r="BL33" i="83"/>
  <c r="BM33" i="83"/>
  <c r="BN33" i="83"/>
  <c r="BO33" i="83"/>
  <c r="BP33" i="83"/>
  <c r="BQ33" i="83"/>
  <c r="BR33" i="83"/>
  <c r="BS33" i="83"/>
  <c r="BT33" i="83"/>
  <c r="C34" i="83"/>
  <c r="D34" i="83"/>
  <c r="E34" i="83"/>
  <c r="F34" i="83"/>
  <c r="G34" i="83"/>
  <c r="H34" i="83"/>
  <c r="I34" i="83"/>
  <c r="J34" i="83"/>
  <c r="K34" i="83"/>
  <c r="L34" i="83"/>
  <c r="M34" i="83"/>
  <c r="N34" i="83"/>
  <c r="O34" i="83"/>
  <c r="P34" i="83"/>
  <c r="R34" i="83"/>
  <c r="S34" i="83"/>
  <c r="T34" i="83"/>
  <c r="U34" i="83"/>
  <c r="V34" i="83"/>
  <c r="W34" i="83"/>
  <c r="X34" i="83"/>
  <c r="Y34" i="83"/>
  <c r="Z34" i="83"/>
  <c r="AA34" i="83"/>
  <c r="AC34" i="83"/>
  <c r="AD34" i="83"/>
  <c r="AE34" i="83"/>
  <c r="AF34" i="83"/>
  <c r="AH34" i="83"/>
  <c r="AI34" i="83"/>
  <c r="AJ34" i="83"/>
  <c r="AK34" i="83"/>
  <c r="AL34" i="83"/>
  <c r="AM34" i="83"/>
  <c r="AN34" i="83"/>
  <c r="AO34" i="83"/>
  <c r="AP34" i="83"/>
  <c r="AQ34" i="83"/>
  <c r="AR34" i="83"/>
  <c r="AS34" i="83"/>
  <c r="AT34" i="83"/>
  <c r="AU34" i="83"/>
  <c r="AV34" i="83"/>
  <c r="AW34" i="83"/>
  <c r="AX34" i="83"/>
  <c r="AY34" i="83"/>
  <c r="AZ34" i="83"/>
  <c r="BA34" i="83"/>
  <c r="BB34" i="83"/>
  <c r="BC34" i="83"/>
  <c r="BD34" i="83"/>
  <c r="BE34" i="83"/>
  <c r="BF34" i="83"/>
  <c r="BG34" i="83"/>
  <c r="BH34" i="83"/>
  <c r="BI34" i="83"/>
  <c r="BJ34" i="83"/>
  <c r="BK34" i="83"/>
  <c r="BL34" i="83"/>
  <c r="BM34" i="83"/>
  <c r="BN34" i="83"/>
  <c r="BO34" i="83"/>
  <c r="BP34" i="83"/>
  <c r="BQ34" i="83"/>
  <c r="BR34" i="83"/>
  <c r="BS34" i="83"/>
  <c r="BT34" i="83"/>
  <c r="C35" i="83"/>
  <c r="D35" i="83"/>
  <c r="E35" i="83"/>
  <c r="F35" i="83"/>
  <c r="G35" i="83"/>
  <c r="H35" i="83"/>
  <c r="I35" i="83"/>
  <c r="J35" i="83"/>
  <c r="K35" i="83"/>
  <c r="L35" i="83"/>
  <c r="M35" i="83"/>
  <c r="N35" i="83"/>
  <c r="O35" i="83"/>
  <c r="P35" i="83"/>
  <c r="R35" i="83"/>
  <c r="S35" i="83"/>
  <c r="T35" i="83"/>
  <c r="U35" i="83"/>
  <c r="V35" i="83"/>
  <c r="W35" i="83"/>
  <c r="X35" i="83"/>
  <c r="Y35" i="83"/>
  <c r="Z35" i="83"/>
  <c r="AA35" i="83"/>
  <c r="AC35" i="83"/>
  <c r="AD35" i="83"/>
  <c r="AE35" i="83"/>
  <c r="AF35" i="83"/>
  <c r="AH35" i="83"/>
  <c r="AI35" i="83"/>
  <c r="AJ35" i="83"/>
  <c r="AK35" i="83"/>
  <c r="AL35" i="83"/>
  <c r="AM35" i="83"/>
  <c r="AN35" i="83"/>
  <c r="AO35" i="83"/>
  <c r="AP35" i="83"/>
  <c r="AQ35" i="83"/>
  <c r="AR35" i="83"/>
  <c r="AS35" i="83"/>
  <c r="AT35" i="83"/>
  <c r="AU35" i="83"/>
  <c r="AV35" i="83"/>
  <c r="AW35" i="83"/>
  <c r="AX35" i="83"/>
  <c r="AY35" i="83"/>
  <c r="AZ35" i="83"/>
  <c r="BA35" i="83"/>
  <c r="BB35" i="83"/>
  <c r="BC35" i="83"/>
  <c r="BD35" i="83"/>
  <c r="BE35" i="83"/>
  <c r="BF35" i="83"/>
  <c r="BG35" i="83"/>
  <c r="BH35" i="83"/>
  <c r="BI35" i="83"/>
  <c r="BJ35" i="83"/>
  <c r="BK35" i="83"/>
  <c r="BL35" i="83"/>
  <c r="BM35" i="83"/>
  <c r="BN35" i="83"/>
  <c r="BO35" i="83"/>
  <c r="BP35" i="83"/>
  <c r="BQ35" i="83"/>
  <c r="BR35" i="83"/>
  <c r="BS35" i="83"/>
  <c r="BT35" i="83"/>
  <c r="C36" i="83"/>
  <c r="D36" i="83"/>
  <c r="E36" i="83"/>
  <c r="F36" i="83"/>
  <c r="G36" i="83"/>
  <c r="H36" i="83"/>
  <c r="I36" i="83"/>
  <c r="J36" i="83"/>
  <c r="K36" i="83"/>
  <c r="L36" i="83"/>
  <c r="M36" i="83"/>
  <c r="N36" i="83"/>
  <c r="O36" i="83"/>
  <c r="P36" i="83"/>
  <c r="R36" i="83"/>
  <c r="S36" i="83"/>
  <c r="T36" i="83"/>
  <c r="U36" i="83"/>
  <c r="V36" i="83"/>
  <c r="W36" i="83"/>
  <c r="X36" i="83"/>
  <c r="Y36" i="83"/>
  <c r="Z36" i="83"/>
  <c r="AA36" i="83"/>
  <c r="AC36" i="83"/>
  <c r="AD36" i="83"/>
  <c r="AE36" i="83"/>
  <c r="AF36" i="83"/>
  <c r="AH36" i="83"/>
  <c r="AI36" i="83"/>
  <c r="AJ36" i="83"/>
  <c r="AK36" i="83"/>
  <c r="AL36" i="83"/>
  <c r="AM36" i="83"/>
  <c r="AN36" i="83"/>
  <c r="AO36" i="83"/>
  <c r="AP36" i="83"/>
  <c r="AQ36" i="83"/>
  <c r="AR36" i="83"/>
  <c r="AS36" i="83"/>
  <c r="AT36" i="83"/>
  <c r="AU36" i="83"/>
  <c r="AV36" i="83"/>
  <c r="AW36" i="83"/>
  <c r="AX36" i="83"/>
  <c r="AY36" i="83"/>
  <c r="AZ36" i="83"/>
  <c r="BA36" i="83"/>
  <c r="BB36" i="83"/>
  <c r="BC36" i="83"/>
  <c r="BD36" i="83"/>
  <c r="BE36" i="83"/>
  <c r="BF36" i="83"/>
  <c r="BG36" i="83"/>
  <c r="BH36" i="83"/>
  <c r="BI36" i="83"/>
  <c r="BJ36" i="83"/>
  <c r="BK36" i="83"/>
  <c r="BL36" i="83"/>
  <c r="BM36" i="83"/>
  <c r="BN36" i="83"/>
  <c r="BO36" i="83"/>
  <c r="BP36" i="83"/>
  <c r="BQ36" i="83"/>
  <c r="BR36" i="83"/>
  <c r="BS36" i="83"/>
  <c r="BT36" i="83"/>
  <c r="C37" i="83"/>
  <c r="D37" i="83"/>
  <c r="E37" i="83"/>
  <c r="F37" i="83"/>
  <c r="G37" i="83"/>
  <c r="H37" i="83"/>
  <c r="I37" i="83"/>
  <c r="J37" i="83"/>
  <c r="K37" i="83"/>
  <c r="L37" i="83"/>
  <c r="M37" i="83"/>
  <c r="N37" i="83"/>
  <c r="O37" i="83"/>
  <c r="P37" i="83"/>
  <c r="R37" i="83"/>
  <c r="S37" i="83"/>
  <c r="T37" i="83"/>
  <c r="U37" i="83"/>
  <c r="V37" i="83"/>
  <c r="W37" i="83"/>
  <c r="X37" i="83"/>
  <c r="Y37" i="83"/>
  <c r="Z37" i="83"/>
  <c r="AA37" i="83"/>
  <c r="AC37" i="83"/>
  <c r="AD37" i="83"/>
  <c r="AE37" i="83"/>
  <c r="AF37" i="83"/>
  <c r="AH37" i="83"/>
  <c r="AI37" i="83"/>
  <c r="AJ37" i="83"/>
  <c r="AK37" i="83"/>
  <c r="AL37" i="83"/>
  <c r="AM37" i="83"/>
  <c r="AN37" i="83"/>
  <c r="AO37" i="83"/>
  <c r="AP37" i="83"/>
  <c r="AQ37" i="83"/>
  <c r="AR37" i="83"/>
  <c r="AS37" i="83"/>
  <c r="AT37" i="83"/>
  <c r="AU37" i="83"/>
  <c r="AV37" i="83"/>
  <c r="AW37" i="83"/>
  <c r="AX37" i="83"/>
  <c r="AY37" i="83"/>
  <c r="AZ37" i="83"/>
  <c r="BA37" i="83"/>
  <c r="BB37" i="83"/>
  <c r="BC37" i="83"/>
  <c r="BD37" i="83"/>
  <c r="BE37" i="83"/>
  <c r="BF37" i="83"/>
  <c r="BG37" i="83"/>
  <c r="BH37" i="83"/>
  <c r="BI37" i="83"/>
  <c r="BJ37" i="83"/>
  <c r="BK37" i="83"/>
  <c r="BL37" i="83"/>
  <c r="BM37" i="83"/>
  <c r="BN37" i="83"/>
  <c r="BO37" i="83"/>
  <c r="BP37" i="83"/>
  <c r="BQ37" i="83"/>
  <c r="BR37" i="83"/>
  <c r="BS37" i="83"/>
  <c r="BT37" i="83"/>
  <c r="C38" i="83"/>
  <c r="D38" i="83"/>
  <c r="E38" i="83"/>
  <c r="F38" i="83"/>
  <c r="G38" i="83"/>
  <c r="H38" i="83"/>
  <c r="I38" i="83"/>
  <c r="J38" i="83"/>
  <c r="K38" i="83"/>
  <c r="L38" i="83"/>
  <c r="M38" i="83"/>
  <c r="N38" i="83"/>
  <c r="O38" i="83"/>
  <c r="P38" i="83"/>
  <c r="R38" i="83"/>
  <c r="S38" i="83"/>
  <c r="T38" i="83"/>
  <c r="U38" i="83"/>
  <c r="V38" i="83"/>
  <c r="W38" i="83"/>
  <c r="X38" i="83"/>
  <c r="Y38" i="83"/>
  <c r="Z38" i="83"/>
  <c r="AA38" i="83"/>
  <c r="AC38" i="83"/>
  <c r="AD38" i="83"/>
  <c r="AE38" i="83"/>
  <c r="AF38" i="83"/>
  <c r="AH38" i="83"/>
  <c r="AI38" i="83"/>
  <c r="AJ38" i="83"/>
  <c r="AK38" i="83"/>
  <c r="AL38" i="83"/>
  <c r="AM38" i="83"/>
  <c r="AN38" i="83"/>
  <c r="AO38" i="83"/>
  <c r="AP38" i="83"/>
  <c r="AQ38" i="83"/>
  <c r="AR38" i="83"/>
  <c r="AS38" i="83"/>
  <c r="AT38" i="83"/>
  <c r="AU38" i="83"/>
  <c r="AV38" i="83"/>
  <c r="AW38" i="83"/>
  <c r="AX38" i="83"/>
  <c r="AY38" i="83"/>
  <c r="AZ38" i="83"/>
  <c r="BA38" i="83"/>
  <c r="BB38" i="83"/>
  <c r="BC38" i="83"/>
  <c r="BD38" i="83"/>
  <c r="BE38" i="83"/>
  <c r="BF38" i="83"/>
  <c r="BG38" i="83"/>
  <c r="BH38" i="83"/>
  <c r="BI38" i="83"/>
  <c r="BJ38" i="83"/>
  <c r="BK38" i="83"/>
  <c r="BL38" i="83"/>
  <c r="BM38" i="83"/>
  <c r="BN38" i="83"/>
  <c r="BO38" i="83"/>
  <c r="BP38" i="83"/>
  <c r="BQ38" i="83"/>
  <c r="BR38" i="83"/>
  <c r="BS38" i="83"/>
  <c r="BT38" i="83"/>
  <c r="C39" i="83"/>
  <c r="D39" i="83"/>
  <c r="E39" i="83"/>
  <c r="F39" i="83"/>
  <c r="G39" i="83"/>
  <c r="H39" i="83"/>
  <c r="I39" i="83"/>
  <c r="J39" i="83"/>
  <c r="K39" i="83"/>
  <c r="L39" i="83"/>
  <c r="M39" i="83"/>
  <c r="N39" i="83"/>
  <c r="O39" i="83"/>
  <c r="P39" i="83"/>
  <c r="R39" i="83"/>
  <c r="S39" i="83"/>
  <c r="T39" i="83"/>
  <c r="U39" i="83"/>
  <c r="V39" i="83"/>
  <c r="W39" i="83"/>
  <c r="X39" i="83"/>
  <c r="Y39" i="83"/>
  <c r="Z39" i="83"/>
  <c r="AA39" i="83"/>
  <c r="AC39" i="83"/>
  <c r="AD39" i="83"/>
  <c r="AE39" i="83"/>
  <c r="AF39" i="83"/>
  <c r="AH39" i="83"/>
  <c r="AI39" i="83"/>
  <c r="AJ39" i="83"/>
  <c r="AK39" i="83"/>
  <c r="AL39" i="83"/>
  <c r="AM39" i="83"/>
  <c r="AN39" i="83"/>
  <c r="AO39" i="83"/>
  <c r="AP39" i="83"/>
  <c r="AQ39" i="83"/>
  <c r="AR39" i="83"/>
  <c r="AS39" i="83"/>
  <c r="AT39" i="83"/>
  <c r="AU39" i="83"/>
  <c r="AV39" i="83"/>
  <c r="AW39" i="83"/>
  <c r="AX39" i="83"/>
  <c r="AY39" i="83"/>
  <c r="AZ39" i="83"/>
  <c r="BA39" i="83"/>
  <c r="BB39" i="83"/>
  <c r="BC39" i="83"/>
  <c r="BD39" i="83"/>
  <c r="BE39" i="83"/>
  <c r="BF39" i="83"/>
  <c r="BG39" i="83"/>
  <c r="BH39" i="83"/>
  <c r="BI39" i="83"/>
  <c r="BJ39" i="83"/>
  <c r="BK39" i="83"/>
  <c r="BL39" i="83"/>
  <c r="BM39" i="83"/>
  <c r="BN39" i="83"/>
  <c r="BO39" i="83"/>
  <c r="BP39" i="83"/>
  <c r="BQ39" i="83"/>
  <c r="BR39" i="83"/>
  <c r="BS39" i="83"/>
  <c r="BT39" i="83"/>
  <c r="C40" i="83"/>
  <c r="D40" i="83"/>
  <c r="E40" i="83"/>
  <c r="F40" i="83"/>
  <c r="G40" i="83"/>
  <c r="H40" i="83"/>
  <c r="I40" i="83"/>
  <c r="J40" i="83"/>
  <c r="K40" i="83"/>
  <c r="L40" i="83"/>
  <c r="M40" i="83"/>
  <c r="N40" i="83"/>
  <c r="O40" i="83"/>
  <c r="P40" i="83"/>
  <c r="R40" i="83"/>
  <c r="S40" i="83"/>
  <c r="T40" i="83"/>
  <c r="U40" i="83"/>
  <c r="V40" i="83"/>
  <c r="W40" i="83"/>
  <c r="X40" i="83"/>
  <c r="Y40" i="83"/>
  <c r="Z40" i="83"/>
  <c r="AA40" i="83"/>
  <c r="AC40" i="83"/>
  <c r="AD40" i="83"/>
  <c r="AE40" i="83"/>
  <c r="AF40" i="83"/>
  <c r="AH40" i="83"/>
  <c r="AI40" i="83"/>
  <c r="AJ40" i="83"/>
  <c r="AK40" i="83"/>
  <c r="AL40" i="83"/>
  <c r="AM40" i="83"/>
  <c r="AN40" i="83"/>
  <c r="AO40" i="83"/>
  <c r="AP40" i="83"/>
  <c r="AQ40" i="83"/>
  <c r="AR40" i="83"/>
  <c r="AS40" i="83"/>
  <c r="AT40" i="83"/>
  <c r="AU40" i="83"/>
  <c r="AV40" i="83"/>
  <c r="AW40" i="83"/>
  <c r="AX40" i="83"/>
  <c r="AY40" i="83"/>
  <c r="AZ40" i="83"/>
  <c r="BA40" i="83"/>
  <c r="BB40" i="83"/>
  <c r="BC40" i="83"/>
  <c r="BD40" i="83"/>
  <c r="BE40" i="83"/>
  <c r="BF40" i="83"/>
  <c r="BG40" i="83"/>
  <c r="BH40" i="83"/>
  <c r="BI40" i="83"/>
  <c r="BJ40" i="83"/>
  <c r="BK40" i="83"/>
  <c r="BL40" i="83"/>
  <c r="BM40" i="83"/>
  <c r="BN40" i="83"/>
  <c r="BO40" i="83"/>
  <c r="BP40" i="83"/>
  <c r="BQ40" i="83"/>
  <c r="BR40" i="83"/>
  <c r="BS40" i="83"/>
  <c r="BT40" i="83"/>
  <c r="C41" i="83"/>
  <c r="D41" i="83"/>
  <c r="E41" i="83"/>
  <c r="F41" i="83"/>
  <c r="G41" i="83"/>
  <c r="H41" i="83"/>
  <c r="I41" i="83"/>
  <c r="J41" i="83"/>
  <c r="K41" i="83"/>
  <c r="L41" i="83"/>
  <c r="M41" i="83"/>
  <c r="N41" i="83"/>
  <c r="O41" i="83"/>
  <c r="P41" i="83"/>
  <c r="R41" i="83"/>
  <c r="S41" i="83"/>
  <c r="T41" i="83"/>
  <c r="U41" i="83"/>
  <c r="V41" i="83"/>
  <c r="W41" i="83"/>
  <c r="X41" i="83"/>
  <c r="Y41" i="83"/>
  <c r="Z41" i="83"/>
  <c r="AA41" i="83"/>
  <c r="AC41" i="83"/>
  <c r="AD41" i="83"/>
  <c r="AE41" i="83"/>
  <c r="AF41" i="83"/>
  <c r="AH41" i="83"/>
  <c r="AI41" i="83"/>
  <c r="AJ41" i="83"/>
  <c r="AK41" i="83"/>
  <c r="AL41" i="83"/>
  <c r="AM41" i="83"/>
  <c r="AN41" i="83"/>
  <c r="AO41" i="83"/>
  <c r="AP41" i="83"/>
  <c r="AQ41" i="83"/>
  <c r="AR41" i="83"/>
  <c r="AS41" i="83"/>
  <c r="AT41" i="83"/>
  <c r="AU41" i="83"/>
  <c r="AV41" i="83"/>
  <c r="AW41" i="83"/>
  <c r="AX41" i="83"/>
  <c r="AY41" i="83"/>
  <c r="AZ41" i="83"/>
  <c r="BA41" i="83"/>
  <c r="BB41" i="83"/>
  <c r="BC41" i="83"/>
  <c r="BD41" i="83"/>
  <c r="BE41" i="83"/>
  <c r="BF41" i="83"/>
  <c r="BG41" i="83"/>
  <c r="BH41" i="83"/>
  <c r="BI41" i="83"/>
  <c r="BJ41" i="83"/>
  <c r="BK41" i="83"/>
  <c r="BL41" i="83"/>
  <c r="BM41" i="83"/>
  <c r="BN41" i="83"/>
  <c r="BO41" i="83"/>
  <c r="BP41" i="83"/>
  <c r="BQ41" i="83"/>
  <c r="BR41" i="83"/>
  <c r="BS41" i="83"/>
  <c r="BT41" i="83"/>
  <c r="C42" i="83"/>
  <c r="D42" i="83"/>
  <c r="E42" i="83"/>
  <c r="F42" i="83"/>
  <c r="G42" i="83"/>
  <c r="H42" i="83"/>
  <c r="I42" i="83"/>
  <c r="J42" i="83"/>
  <c r="K42" i="83"/>
  <c r="L42" i="83"/>
  <c r="M42" i="83"/>
  <c r="N42" i="83"/>
  <c r="O42" i="83"/>
  <c r="P42" i="83"/>
  <c r="R42" i="83"/>
  <c r="S42" i="83"/>
  <c r="T42" i="83"/>
  <c r="U42" i="83"/>
  <c r="V42" i="83"/>
  <c r="W42" i="83"/>
  <c r="X42" i="83"/>
  <c r="Y42" i="83"/>
  <c r="Z42" i="83"/>
  <c r="AA42" i="83"/>
  <c r="AC42" i="83"/>
  <c r="AD42" i="83"/>
  <c r="AE42" i="83"/>
  <c r="AF42" i="83"/>
  <c r="AH42" i="83"/>
  <c r="AI42" i="83"/>
  <c r="AJ42" i="83"/>
  <c r="AK42" i="83"/>
  <c r="AL42" i="83"/>
  <c r="AM42" i="83"/>
  <c r="AN42" i="83"/>
  <c r="AO42" i="83"/>
  <c r="AP42" i="83"/>
  <c r="AQ42" i="83"/>
  <c r="AR42" i="83"/>
  <c r="AS42" i="83"/>
  <c r="AT42" i="83"/>
  <c r="AU42" i="83"/>
  <c r="AV42" i="83"/>
  <c r="AW42" i="83"/>
  <c r="AX42" i="83"/>
  <c r="AY42" i="83"/>
  <c r="AZ42" i="83"/>
  <c r="BA42" i="83"/>
  <c r="BB42" i="83"/>
  <c r="BC42" i="83"/>
  <c r="BD42" i="83"/>
  <c r="BE42" i="83"/>
  <c r="BF42" i="83"/>
  <c r="BG42" i="83"/>
  <c r="BH42" i="83"/>
  <c r="BI42" i="83"/>
  <c r="BJ42" i="83"/>
  <c r="BK42" i="83"/>
  <c r="BL42" i="83"/>
  <c r="BM42" i="83"/>
  <c r="BN42" i="83"/>
  <c r="BO42" i="83"/>
  <c r="BP42" i="83"/>
  <c r="BQ42" i="83"/>
  <c r="BR42" i="83"/>
  <c r="BS42" i="83"/>
  <c r="BT42" i="83"/>
  <c r="C43" i="83"/>
  <c r="D43" i="83"/>
  <c r="E43" i="83"/>
  <c r="F43" i="83"/>
  <c r="G43" i="83"/>
  <c r="H43" i="83"/>
  <c r="I43" i="83"/>
  <c r="J43" i="83"/>
  <c r="K43" i="83"/>
  <c r="L43" i="83"/>
  <c r="M43" i="83"/>
  <c r="N43" i="83"/>
  <c r="O43" i="83"/>
  <c r="P43" i="83"/>
  <c r="R43" i="83"/>
  <c r="S43" i="83"/>
  <c r="T43" i="83"/>
  <c r="U43" i="83"/>
  <c r="V43" i="83"/>
  <c r="W43" i="83"/>
  <c r="X43" i="83"/>
  <c r="Y43" i="83"/>
  <c r="Z43" i="83"/>
  <c r="AA43" i="83"/>
  <c r="AC43" i="83"/>
  <c r="AD43" i="83"/>
  <c r="AE43" i="83"/>
  <c r="AF43" i="83"/>
  <c r="AH43" i="83"/>
  <c r="AI43" i="83"/>
  <c r="AJ43" i="83"/>
  <c r="AK43" i="83"/>
  <c r="AL43" i="83"/>
  <c r="AM43" i="83"/>
  <c r="AN43" i="83"/>
  <c r="AO43" i="83"/>
  <c r="AP43" i="83"/>
  <c r="AQ43" i="83"/>
  <c r="AR43" i="83"/>
  <c r="AS43" i="83"/>
  <c r="AT43" i="83"/>
  <c r="AU43" i="83"/>
  <c r="AV43" i="83"/>
  <c r="AW43" i="83"/>
  <c r="AX43" i="83"/>
  <c r="AY43" i="83"/>
  <c r="AZ43" i="83"/>
  <c r="BA43" i="83"/>
  <c r="BB43" i="83"/>
  <c r="BC43" i="83"/>
  <c r="BD43" i="83"/>
  <c r="BE43" i="83"/>
  <c r="BF43" i="83"/>
  <c r="BG43" i="83"/>
  <c r="BH43" i="83"/>
  <c r="BI43" i="83"/>
  <c r="BJ43" i="83"/>
  <c r="BK43" i="83"/>
  <c r="BL43" i="83"/>
  <c r="BM43" i="83"/>
  <c r="BN43" i="83"/>
  <c r="BO43" i="83"/>
  <c r="BP43" i="83"/>
  <c r="BQ43" i="83"/>
  <c r="BR43" i="83"/>
  <c r="BS43" i="83"/>
  <c r="BT43" i="83"/>
  <c r="C44" i="83"/>
  <c r="D44" i="83"/>
  <c r="E44" i="83"/>
  <c r="F44" i="83"/>
  <c r="G44" i="83"/>
  <c r="H44" i="83"/>
  <c r="I44" i="83"/>
  <c r="J44" i="83"/>
  <c r="K44" i="83"/>
  <c r="L44" i="83"/>
  <c r="M44" i="83"/>
  <c r="N44" i="83"/>
  <c r="O44" i="83"/>
  <c r="P44" i="83"/>
  <c r="R44" i="83"/>
  <c r="S44" i="83"/>
  <c r="T44" i="83"/>
  <c r="U44" i="83"/>
  <c r="V44" i="83"/>
  <c r="W44" i="83"/>
  <c r="X44" i="83"/>
  <c r="Y44" i="83"/>
  <c r="Z44" i="83"/>
  <c r="AA44" i="83"/>
  <c r="AC44" i="83"/>
  <c r="AD44" i="83"/>
  <c r="AE44" i="83"/>
  <c r="AF44" i="83"/>
  <c r="AH44" i="83"/>
  <c r="AI44" i="83"/>
  <c r="AJ44" i="83"/>
  <c r="AK44" i="83"/>
  <c r="AL44" i="83"/>
  <c r="AM44" i="83"/>
  <c r="AN44" i="83"/>
  <c r="AO44" i="83"/>
  <c r="AP44" i="83"/>
  <c r="AQ44" i="83"/>
  <c r="AR44" i="83"/>
  <c r="AS44" i="83"/>
  <c r="AT44" i="83"/>
  <c r="AU44" i="83"/>
  <c r="AV44" i="83"/>
  <c r="AW44" i="83"/>
  <c r="AX44" i="83"/>
  <c r="AY44" i="83"/>
  <c r="AZ44" i="83"/>
  <c r="BA44" i="83"/>
  <c r="BB44" i="83"/>
  <c r="BC44" i="83"/>
  <c r="BD44" i="83"/>
  <c r="BE44" i="83"/>
  <c r="BF44" i="83"/>
  <c r="BG44" i="83"/>
  <c r="BH44" i="83"/>
  <c r="BI44" i="83"/>
  <c r="BJ44" i="83"/>
  <c r="BK44" i="83"/>
  <c r="BL44" i="83"/>
  <c r="BM44" i="83"/>
  <c r="BN44" i="83"/>
  <c r="BO44" i="83"/>
  <c r="BP44" i="83"/>
  <c r="BQ44" i="83"/>
  <c r="BR44" i="83"/>
  <c r="BS44" i="83"/>
  <c r="BT44" i="83"/>
  <c r="C45" i="83"/>
  <c r="D45" i="83"/>
  <c r="E45" i="83"/>
  <c r="F45" i="83"/>
  <c r="G45" i="83"/>
  <c r="H45" i="83"/>
  <c r="I45" i="83"/>
  <c r="J45" i="83"/>
  <c r="K45" i="83"/>
  <c r="L45" i="83"/>
  <c r="M45" i="83"/>
  <c r="N45" i="83"/>
  <c r="O45" i="83"/>
  <c r="P45" i="83"/>
  <c r="R45" i="83"/>
  <c r="S45" i="83"/>
  <c r="T45" i="83"/>
  <c r="U45" i="83"/>
  <c r="V45" i="83"/>
  <c r="W45" i="83"/>
  <c r="X45" i="83"/>
  <c r="Y45" i="83"/>
  <c r="Z45" i="83"/>
  <c r="AA45" i="83"/>
  <c r="AC45" i="83"/>
  <c r="AD45" i="83"/>
  <c r="AE45" i="83"/>
  <c r="AF45" i="83"/>
  <c r="AH45" i="83"/>
  <c r="AI45" i="83"/>
  <c r="AJ45" i="83"/>
  <c r="AK45" i="83"/>
  <c r="AL45" i="83"/>
  <c r="AM45" i="83"/>
  <c r="AN45" i="83"/>
  <c r="AO45" i="83"/>
  <c r="AP45" i="83"/>
  <c r="AQ45" i="83"/>
  <c r="AR45" i="83"/>
  <c r="AS45" i="83"/>
  <c r="AT45" i="83"/>
  <c r="AU45" i="83"/>
  <c r="AV45" i="83"/>
  <c r="AW45" i="83"/>
  <c r="AX45" i="83"/>
  <c r="AY45" i="83"/>
  <c r="AZ45" i="83"/>
  <c r="BA45" i="83"/>
  <c r="BB45" i="83"/>
  <c r="BC45" i="83"/>
  <c r="BD45" i="83"/>
  <c r="BE45" i="83"/>
  <c r="BF45" i="83"/>
  <c r="BG45" i="83"/>
  <c r="BH45" i="83"/>
  <c r="BI45" i="83"/>
  <c r="BJ45" i="83"/>
  <c r="BK45" i="83"/>
  <c r="BL45" i="83"/>
  <c r="BM45" i="83"/>
  <c r="BN45" i="83"/>
  <c r="BO45" i="83"/>
  <c r="BP45" i="83"/>
  <c r="BQ45" i="83"/>
  <c r="BR45" i="83"/>
  <c r="BS45" i="83"/>
  <c r="BT45" i="83"/>
  <c r="C46" i="83"/>
  <c r="D46" i="83"/>
  <c r="E46" i="83"/>
  <c r="F46" i="83"/>
  <c r="G46" i="83"/>
  <c r="H46" i="83"/>
  <c r="I46" i="83"/>
  <c r="J46" i="83"/>
  <c r="K46" i="83"/>
  <c r="L46" i="83"/>
  <c r="M46" i="83"/>
  <c r="N46" i="83"/>
  <c r="O46" i="83"/>
  <c r="P46" i="83"/>
  <c r="R46" i="83"/>
  <c r="S46" i="83"/>
  <c r="T46" i="83"/>
  <c r="U46" i="83"/>
  <c r="V46" i="83"/>
  <c r="W46" i="83"/>
  <c r="X46" i="83"/>
  <c r="Y46" i="83"/>
  <c r="Z46" i="83"/>
  <c r="AA46" i="83"/>
  <c r="AC46" i="83"/>
  <c r="AD46" i="83"/>
  <c r="AE46" i="83"/>
  <c r="AF46" i="83"/>
  <c r="AH46" i="83"/>
  <c r="AI46" i="83"/>
  <c r="AJ46" i="83"/>
  <c r="AK46" i="83"/>
  <c r="AL46" i="83"/>
  <c r="AM46" i="83"/>
  <c r="AN46" i="83"/>
  <c r="AO46" i="83"/>
  <c r="AP46" i="83"/>
  <c r="AQ46" i="83"/>
  <c r="AR46" i="83"/>
  <c r="AS46" i="83"/>
  <c r="AT46" i="83"/>
  <c r="AU46" i="83"/>
  <c r="AV46" i="83"/>
  <c r="AW46" i="83"/>
  <c r="AX46" i="83"/>
  <c r="AY46" i="83"/>
  <c r="AZ46" i="83"/>
  <c r="BA46" i="83"/>
  <c r="BB46" i="83"/>
  <c r="BC46" i="83"/>
  <c r="BD46" i="83"/>
  <c r="BE46" i="83"/>
  <c r="BF46" i="83"/>
  <c r="BG46" i="83"/>
  <c r="BH46" i="83"/>
  <c r="BI46" i="83"/>
  <c r="BJ46" i="83"/>
  <c r="BK46" i="83"/>
  <c r="BL46" i="83"/>
  <c r="BM46" i="83"/>
  <c r="BN46" i="83"/>
  <c r="BO46" i="83"/>
  <c r="BP46" i="83"/>
  <c r="BQ46" i="83"/>
  <c r="BR46" i="83"/>
  <c r="BS46" i="83"/>
  <c r="BT46" i="83"/>
  <c r="C47" i="83"/>
  <c r="D47" i="83"/>
  <c r="E47" i="83"/>
  <c r="F47" i="83"/>
  <c r="G47" i="83"/>
  <c r="H47" i="83"/>
  <c r="I47" i="83"/>
  <c r="J47" i="83"/>
  <c r="K47" i="83"/>
  <c r="L47" i="83"/>
  <c r="M47" i="83"/>
  <c r="N47" i="83"/>
  <c r="O47" i="83"/>
  <c r="P47" i="83"/>
  <c r="R47" i="83"/>
  <c r="S47" i="83"/>
  <c r="T47" i="83"/>
  <c r="U47" i="83"/>
  <c r="V47" i="83"/>
  <c r="W47" i="83"/>
  <c r="X47" i="83"/>
  <c r="Y47" i="83"/>
  <c r="Z47" i="83"/>
  <c r="AA47" i="83"/>
  <c r="AC47" i="83"/>
  <c r="AD47" i="83"/>
  <c r="AE47" i="83"/>
  <c r="AF47" i="83"/>
  <c r="AH47" i="83"/>
  <c r="AI47" i="83"/>
  <c r="AJ47" i="83"/>
  <c r="AK47" i="83"/>
  <c r="AL47" i="83"/>
  <c r="AM47" i="83"/>
  <c r="AN47" i="83"/>
  <c r="AO47" i="83"/>
  <c r="AP47" i="83"/>
  <c r="AQ47" i="83"/>
  <c r="AR47" i="83"/>
  <c r="AS47" i="83"/>
  <c r="AT47" i="83"/>
  <c r="AU47" i="83"/>
  <c r="AV47" i="83"/>
  <c r="AW47" i="83"/>
  <c r="AX47" i="83"/>
  <c r="AY47" i="83"/>
  <c r="AZ47" i="83"/>
  <c r="BA47" i="83"/>
  <c r="BB47" i="83"/>
  <c r="BC47" i="83"/>
  <c r="BD47" i="83"/>
  <c r="BE47" i="83"/>
  <c r="BF47" i="83"/>
  <c r="BG47" i="83"/>
  <c r="BH47" i="83"/>
  <c r="BI47" i="83"/>
  <c r="BJ47" i="83"/>
  <c r="BK47" i="83"/>
  <c r="BL47" i="83"/>
  <c r="BM47" i="83"/>
  <c r="BN47" i="83"/>
  <c r="BO47" i="83"/>
  <c r="BP47" i="83"/>
  <c r="BQ47" i="83"/>
  <c r="BR47" i="83"/>
  <c r="BS47" i="83"/>
  <c r="BT47" i="83"/>
  <c r="C48" i="83"/>
  <c r="D48" i="83"/>
  <c r="E48" i="83"/>
  <c r="F48" i="83"/>
  <c r="G48" i="83"/>
  <c r="H48" i="83"/>
  <c r="I48" i="83"/>
  <c r="J48" i="83"/>
  <c r="K48" i="83"/>
  <c r="L48" i="83"/>
  <c r="M48" i="83"/>
  <c r="N48" i="83"/>
  <c r="O48" i="83"/>
  <c r="P48" i="83"/>
  <c r="R48" i="83"/>
  <c r="S48" i="83"/>
  <c r="T48" i="83"/>
  <c r="U48" i="83"/>
  <c r="V48" i="83"/>
  <c r="W48" i="83"/>
  <c r="X48" i="83"/>
  <c r="Y48" i="83"/>
  <c r="Z48" i="83"/>
  <c r="AA48" i="83"/>
  <c r="AC48" i="83"/>
  <c r="AD48" i="83"/>
  <c r="AE48" i="83"/>
  <c r="AF48" i="83"/>
  <c r="AH48" i="83"/>
  <c r="AI48" i="83"/>
  <c r="AJ48" i="83"/>
  <c r="AK48" i="83"/>
  <c r="AL48" i="83"/>
  <c r="AM48" i="83"/>
  <c r="AN48" i="83"/>
  <c r="AO48" i="83"/>
  <c r="AP48" i="83"/>
  <c r="AQ48" i="83"/>
  <c r="AR48" i="83"/>
  <c r="AS48" i="83"/>
  <c r="AT48" i="83"/>
  <c r="AU48" i="83"/>
  <c r="AV48" i="83"/>
  <c r="AW48" i="83"/>
  <c r="AX48" i="83"/>
  <c r="AY48" i="83"/>
  <c r="AZ48" i="83"/>
  <c r="BA48" i="83"/>
  <c r="BB48" i="83"/>
  <c r="BC48" i="83"/>
  <c r="BD48" i="83"/>
  <c r="BE48" i="83"/>
  <c r="BF48" i="83"/>
  <c r="BG48" i="83"/>
  <c r="BH48" i="83"/>
  <c r="BI48" i="83"/>
  <c r="BJ48" i="83"/>
  <c r="BK48" i="83"/>
  <c r="BL48" i="83"/>
  <c r="BM48" i="83"/>
  <c r="BN48" i="83"/>
  <c r="BO48" i="83"/>
  <c r="BP48" i="83"/>
  <c r="BQ48" i="83"/>
  <c r="BR48" i="83"/>
  <c r="BS48" i="83"/>
  <c r="BT48" i="83"/>
  <c r="C49" i="83"/>
  <c r="D49" i="83"/>
  <c r="E49" i="83"/>
  <c r="F49" i="83"/>
  <c r="G49" i="83"/>
  <c r="H49" i="83"/>
  <c r="I49" i="83"/>
  <c r="J49" i="83"/>
  <c r="K49" i="83"/>
  <c r="L49" i="83"/>
  <c r="M49" i="83"/>
  <c r="N49" i="83"/>
  <c r="O49" i="83"/>
  <c r="P49" i="83"/>
  <c r="R49" i="83"/>
  <c r="S49" i="83"/>
  <c r="T49" i="83"/>
  <c r="U49" i="83"/>
  <c r="V49" i="83"/>
  <c r="W49" i="83"/>
  <c r="X49" i="83"/>
  <c r="Y49" i="83"/>
  <c r="Z49" i="83"/>
  <c r="AA49" i="83"/>
  <c r="AC49" i="83"/>
  <c r="AD49" i="83"/>
  <c r="AE49" i="83"/>
  <c r="AF49" i="83"/>
  <c r="AH49" i="83"/>
  <c r="AI49" i="83"/>
  <c r="AJ49" i="83"/>
  <c r="AK49" i="83"/>
  <c r="AL49" i="83"/>
  <c r="AM49" i="83"/>
  <c r="AN49" i="83"/>
  <c r="AO49" i="83"/>
  <c r="AP49" i="83"/>
  <c r="AQ49" i="83"/>
  <c r="AR49" i="83"/>
  <c r="AS49" i="83"/>
  <c r="AT49" i="83"/>
  <c r="AU49" i="83"/>
  <c r="AV49" i="83"/>
  <c r="AW49" i="83"/>
  <c r="AX49" i="83"/>
  <c r="AY49" i="83"/>
  <c r="AZ49" i="83"/>
  <c r="BA49" i="83"/>
  <c r="BB49" i="83"/>
  <c r="BC49" i="83"/>
  <c r="BD49" i="83"/>
  <c r="BE49" i="83"/>
  <c r="BF49" i="83"/>
  <c r="BG49" i="83"/>
  <c r="BH49" i="83"/>
  <c r="BI49" i="83"/>
  <c r="BJ49" i="83"/>
  <c r="BK49" i="83"/>
  <c r="BL49" i="83"/>
  <c r="BM49" i="83"/>
  <c r="BN49" i="83"/>
  <c r="BO49" i="83"/>
  <c r="BP49" i="83"/>
  <c r="BQ49" i="83"/>
  <c r="BR49" i="83"/>
  <c r="BS49" i="83"/>
  <c r="BT49" i="83"/>
  <c r="C50" i="83"/>
  <c r="D50" i="83"/>
  <c r="E50" i="83"/>
  <c r="F50" i="83"/>
  <c r="G50" i="83"/>
  <c r="H50" i="83"/>
  <c r="I50" i="83"/>
  <c r="J50" i="83"/>
  <c r="K50" i="83"/>
  <c r="L50" i="83"/>
  <c r="M50" i="83"/>
  <c r="N50" i="83"/>
  <c r="O50" i="83"/>
  <c r="P50" i="83"/>
  <c r="R50" i="83"/>
  <c r="S50" i="83"/>
  <c r="T50" i="83"/>
  <c r="U50" i="83"/>
  <c r="V50" i="83"/>
  <c r="W50" i="83"/>
  <c r="X50" i="83"/>
  <c r="Y50" i="83"/>
  <c r="Z50" i="83"/>
  <c r="AA50" i="83"/>
  <c r="AC50" i="83"/>
  <c r="AD50" i="83"/>
  <c r="AE50" i="83"/>
  <c r="AF50" i="83"/>
  <c r="AH50" i="83"/>
  <c r="AI50" i="83"/>
  <c r="AJ50" i="83"/>
  <c r="AK50" i="83"/>
  <c r="AL50" i="83"/>
  <c r="AM50" i="83"/>
  <c r="AN50" i="83"/>
  <c r="AO50" i="83"/>
  <c r="AP50" i="83"/>
  <c r="AQ50" i="83"/>
  <c r="AR50" i="83"/>
  <c r="AS50" i="83"/>
  <c r="AT50" i="83"/>
  <c r="AU50" i="83"/>
  <c r="AV50" i="83"/>
  <c r="AW50" i="83"/>
  <c r="AX50" i="83"/>
  <c r="AY50" i="83"/>
  <c r="AZ50" i="83"/>
  <c r="BA50" i="83"/>
  <c r="BB50" i="83"/>
  <c r="BC50" i="83"/>
  <c r="BD50" i="83"/>
  <c r="BE50" i="83"/>
  <c r="BF50" i="83"/>
  <c r="BG50" i="83"/>
  <c r="BH50" i="83"/>
  <c r="BI50" i="83"/>
  <c r="BJ50" i="83"/>
  <c r="BK50" i="83"/>
  <c r="BL50" i="83"/>
  <c r="BM50" i="83"/>
  <c r="BN50" i="83"/>
  <c r="BO50" i="83"/>
  <c r="BP50" i="83"/>
  <c r="BQ50" i="83"/>
  <c r="BR50" i="83"/>
  <c r="BS50" i="83"/>
  <c r="BT50" i="83"/>
  <c r="C51" i="83"/>
  <c r="D51" i="83"/>
  <c r="E51" i="83"/>
  <c r="F51" i="83"/>
  <c r="G51" i="83"/>
  <c r="H51" i="83"/>
  <c r="I51" i="83"/>
  <c r="J51" i="83"/>
  <c r="K51" i="83"/>
  <c r="L51" i="83"/>
  <c r="M51" i="83"/>
  <c r="N51" i="83"/>
  <c r="O51" i="83"/>
  <c r="P51" i="83"/>
  <c r="R51" i="83"/>
  <c r="S51" i="83"/>
  <c r="T51" i="83"/>
  <c r="U51" i="83"/>
  <c r="V51" i="83"/>
  <c r="W51" i="83"/>
  <c r="X51" i="83"/>
  <c r="Y51" i="83"/>
  <c r="Z51" i="83"/>
  <c r="AA51" i="83"/>
  <c r="AC51" i="83"/>
  <c r="AD51" i="83"/>
  <c r="AE51" i="83"/>
  <c r="AF51" i="83"/>
  <c r="AH51" i="83"/>
  <c r="AI51" i="83"/>
  <c r="AJ51" i="83"/>
  <c r="AK51" i="83"/>
  <c r="AL51" i="83"/>
  <c r="AM51" i="83"/>
  <c r="AN51" i="83"/>
  <c r="AO51" i="83"/>
  <c r="AP51" i="83"/>
  <c r="AQ51" i="83"/>
  <c r="AR51" i="83"/>
  <c r="AS51" i="83"/>
  <c r="AT51" i="83"/>
  <c r="AU51" i="83"/>
  <c r="AV51" i="83"/>
  <c r="AW51" i="83"/>
  <c r="AX51" i="83"/>
  <c r="AY51" i="83"/>
  <c r="AZ51" i="83"/>
  <c r="BA51" i="83"/>
  <c r="BB51" i="83"/>
  <c r="BC51" i="83"/>
  <c r="BD51" i="83"/>
  <c r="BE51" i="83"/>
  <c r="BF51" i="83"/>
  <c r="BG51" i="83"/>
  <c r="BH51" i="83"/>
  <c r="BI51" i="83"/>
  <c r="BJ51" i="83"/>
  <c r="BK51" i="83"/>
  <c r="BL51" i="83"/>
  <c r="BM51" i="83"/>
  <c r="BN51" i="83"/>
  <c r="BO51" i="83"/>
  <c r="BP51" i="83"/>
  <c r="BQ51" i="83"/>
  <c r="BR51" i="83"/>
  <c r="BS51" i="83"/>
  <c r="BT51" i="83"/>
  <c r="C52" i="83"/>
  <c r="D52" i="83"/>
  <c r="E52" i="83"/>
  <c r="F52" i="83"/>
  <c r="G52" i="83"/>
  <c r="H52" i="83"/>
  <c r="I52" i="83"/>
  <c r="J52" i="83"/>
  <c r="K52" i="83"/>
  <c r="L52" i="83"/>
  <c r="M52" i="83"/>
  <c r="N52" i="83"/>
  <c r="O52" i="83"/>
  <c r="P52" i="83"/>
  <c r="R52" i="83"/>
  <c r="S52" i="83"/>
  <c r="T52" i="83"/>
  <c r="U52" i="83"/>
  <c r="V52" i="83"/>
  <c r="W52" i="83"/>
  <c r="X52" i="83"/>
  <c r="Y52" i="83"/>
  <c r="Z52" i="83"/>
  <c r="AA52" i="83"/>
  <c r="AC52" i="83"/>
  <c r="AD52" i="83"/>
  <c r="AE52" i="83"/>
  <c r="AF52" i="83"/>
  <c r="AH52" i="83"/>
  <c r="AI52" i="83"/>
  <c r="AJ52" i="83"/>
  <c r="AK52" i="83"/>
  <c r="AL52" i="83"/>
  <c r="AM52" i="83"/>
  <c r="AN52" i="83"/>
  <c r="AO52" i="83"/>
  <c r="AP52" i="83"/>
  <c r="AQ52" i="83"/>
  <c r="AR52" i="83"/>
  <c r="AS52" i="83"/>
  <c r="AT52" i="83"/>
  <c r="AU52" i="83"/>
  <c r="AV52" i="83"/>
  <c r="AW52" i="83"/>
  <c r="AX52" i="83"/>
  <c r="AY52" i="83"/>
  <c r="AZ52" i="83"/>
  <c r="BA52" i="83"/>
  <c r="BB52" i="83"/>
  <c r="BC52" i="83"/>
  <c r="BD52" i="83"/>
  <c r="BE52" i="83"/>
  <c r="BF52" i="83"/>
  <c r="BG52" i="83"/>
  <c r="BH52" i="83"/>
  <c r="BI52" i="83"/>
  <c r="BJ52" i="83"/>
  <c r="BK52" i="83"/>
  <c r="BL52" i="83"/>
  <c r="BM52" i="83"/>
  <c r="BN52" i="83"/>
  <c r="BO52" i="83"/>
  <c r="BP52" i="83"/>
  <c r="BQ52" i="83"/>
  <c r="BR52" i="83"/>
  <c r="BS52" i="83"/>
  <c r="BT52" i="83"/>
  <c r="C53" i="83"/>
  <c r="D53" i="83"/>
  <c r="E53" i="83"/>
  <c r="F53" i="83"/>
  <c r="G53" i="83"/>
  <c r="H53" i="83"/>
  <c r="I53" i="83"/>
  <c r="J53" i="83"/>
  <c r="K53" i="83"/>
  <c r="L53" i="83"/>
  <c r="M53" i="83"/>
  <c r="N53" i="83"/>
  <c r="O53" i="83"/>
  <c r="P53" i="83"/>
  <c r="R53" i="83"/>
  <c r="S53" i="83"/>
  <c r="T53" i="83"/>
  <c r="U53" i="83"/>
  <c r="V53" i="83"/>
  <c r="W53" i="83"/>
  <c r="X53" i="83"/>
  <c r="Y53" i="83"/>
  <c r="Z53" i="83"/>
  <c r="AA53" i="83"/>
  <c r="AC53" i="83"/>
  <c r="AD53" i="83"/>
  <c r="AE53" i="83"/>
  <c r="AF53" i="83"/>
  <c r="AH53" i="83"/>
  <c r="AI53" i="83"/>
  <c r="AJ53" i="83"/>
  <c r="AK53" i="83"/>
  <c r="AL53" i="83"/>
  <c r="AM53" i="83"/>
  <c r="AN53" i="83"/>
  <c r="AO53" i="83"/>
  <c r="AP53" i="83"/>
  <c r="AQ53" i="83"/>
  <c r="AR53" i="83"/>
  <c r="AS53" i="83"/>
  <c r="AT53" i="83"/>
  <c r="AU53" i="83"/>
  <c r="AV53" i="83"/>
  <c r="AW53" i="83"/>
  <c r="AX53" i="83"/>
  <c r="AY53" i="83"/>
  <c r="AZ53" i="83"/>
  <c r="BA53" i="83"/>
  <c r="BB53" i="83"/>
  <c r="BC53" i="83"/>
  <c r="BD53" i="83"/>
  <c r="BE53" i="83"/>
  <c r="BF53" i="83"/>
  <c r="BG53" i="83"/>
  <c r="BH53" i="83"/>
  <c r="BI53" i="83"/>
  <c r="BJ53" i="83"/>
  <c r="BK53" i="83"/>
  <c r="BL53" i="83"/>
  <c r="BM53" i="83"/>
  <c r="BN53" i="83"/>
  <c r="BO53" i="83"/>
  <c r="BP53" i="83"/>
  <c r="BQ53" i="83"/>
  <c r="BR53" i="83"/>
  <c r="BS53" i="83"/>
  <c r="BT53" i="83"/>
  <c r="C54" i="83"/>
  <c r="D54" i="83"/>
  <c r="E54" i="83"/>
  <c r="F54" i="83"/>
  <c r="G54" i="83"/>
  <c r="H54" i="83"/>
  <c r="I54" i="83"/>
  <c r="J54" i="83"/>
  <c r="K54" i="83"/>
  <c r="L54" i="83"/>
  <c r="M54" i="83"/>
  <c r="N54" i="83"/>
  <c r="O54" i="83"/>
  <c r="P54" i="83"/>
  <c r="R54" i="83"/>
  <c r="S54" i="83"/>
  <c r="T54" i="83"/>
  <c r="U54" i="83"/>
  <c r="V54" i="83"/>
  <c r="W54" i="83"/>
  <c r="X54" i="83"/>
  <c r="Y54" i="83"/>
  <c r="Z54" i="83"/>
  <c r="AA54" i="83"/>
  <c r="AC54" i="83"/>
  <c r="AD54" i="83"/>
  <c r="AE54" i="83"/>
  <c r="AF54" i="83"/>
  <c r="AH54" i="83"/>
  <c r="AI54" i="83"/>
  <c r="AJ54" i="83"/>
  <c r="AK54" i="83"/>
  <c r="AL54" i="83"/>
  <c r="AM54" i="83"/>
  <c r="AN54" i="83"/>
  <c r="AO54" i="83"/>
  <c r="AP54" i="83"/>
  <c r="AQ54" i="83"/>
  <c r="AR54" i="83"/>
  <c r="AS54" i="83"/>
  <c r="AT54" i="83"/>
  <c r="AU54" i="83"/>
  <c r="AV54" i="83"/>
  <c r="AW54" i="83"/>
  <c r="AX54" i="83"/>
  <c r="AY54" i="83"/>
  <c r="AZ54" i="83"/>
  <c r="BA54" i="83"/>
  <c r="BB54" i="83"/>
  <c r="BC54" i="83"/>
  <c r="BD54" i="83"/>
  <c r="BE54" i="83"/>
  <c r="BF54" i="83"/>
  <c r="BG54" i="83"/>
  <c r="BH54" i="83"/>
  <c r="BI54" i="83"/>
  <c r="BJ54" i="83"/>
  <c r="BK54" i="83"/>
  <c r="BL54" i="83"/>
  <c r="BM54" i="83"/>
  <c r="BN54" i="83"/>
  <c r="BO54" i="83"/>
  <c r="BP54" i="83"/>
  <c r="BQ54" i="83"/>
  <c r="BR54" i="83"/>
  <c r="BS54" i="83"/>
  <c r="BT54" i="83"/>
  <c r="C55" i="83"/>
  <c r="D55" i="83"/>
  <c r="E55" i="83"/>
  <c r="F55" i="83"/>
  <c r="G55" i="83"/>
  <c r="H55" i="83"/>
  <c r="I55" i="83"/>
  <c r="J55" i="83"/>
  <c r="K55" i="83"/>
  <c r="L55" i="83"/>
  <c r="M55" i="83"/>
  <c r="N55" i="83"/>
  <c r="O55" i="83"/>
  <c r="P55" i="83"/>
  <c r="R55" i="83"/>
  <c r="S55" i="83"/>
  <c r="T55" i="83"/>
  <c r="V55" i="83"/>
  <c r="W55" i="83"/>
  <c r="X55" i="83"/>
  <c r="Y55" i="83"/>
  <c r="Z55" i="83"/>
  <c r="AA55" i="83"/>
  <c r="AC55" i="83"/>
  <c r="AD55" i="83"/>
  <c r="AE55" i="83"/>
  <c r="AF55" i="83"/>
  <c r="AH55" i="83"/>
  <c r="AI55" i="83"/>
  <c r="AJ55" i="83"/>
  <c r="AK55" i="83"/>
  <c r="AL55" i="83"/>
  <c r="AM55" i="83"/>
  <c r="AN55" i="83"/>
  <c r="AO55" i="83"/>
  <c r="AP55" i="83"/>
  <c r="AQ55" i="83"/>
  <c r="AR55" i="83"/>
  <c r="AS55" i="83"/>
  <c r="AT55" i="83"/>
  <c r="AU55" i="83"/>
  <c r="AV55" i="83"/>
  <c r="AW55" i="83"/>
  <c r="AX55" i="83"/>
  <c r="AY55" i="83"/>
  <c r="AZ55" i="83"/>
  <c r="BA55" i="83"/>
  <c r="BB55" i="83"/>
  <c r="BC55" i="83"/>
  <c r="BD55" i="83"/>
  <c r="BE55" i="83"/>
  <c r="BF55" i="83"/>
  <c r="BG55" i="83"/>
  <c r="BH55" i="83"/>
  <c r="BI55" i="83"/>
  <c r="BJ55" i="83"/>
  <c r="BK55" i="83"/>
  <c r="BL55" i="83"/>
  <c r="BM55" i="83"/>
  <c r="BN55" i="83"/>
  <c r="BO55" i="83"/>
  <c r="BP55" i="83"/>
  <c r="BQ55" i="83"/>
  <c r="BR55" i="83"/>
  <c r="BS55" i="83"/>
  <c r="BT55" i="83"/>
  <c r="C56" i="83"/>
  <c r="D56" i="83"/>
  <c r="E56" i="83"/>
  <c r="F56" i="83"/>
  <c r="G56" i="83"/>
  <c r="H56" i="83"/>
  <c r="I56" i="83"/>
  <c r="J56" i="83"/>
  <c r="K56" i="83"/>
  <c r="L56" i="83"/>
  <c r="M56" i="83"/>
  <c r="N56" i="83"/>
  <c r="O56" i="83"/>
  <c r="P56" i="83"/>
  <c r="R56" i="83"/>
  <c r="S56" i="83"/>
  <c r="T56" i="83"/>
  <c r="U56" i="83"/>
  <c r="V56" i="83"/>
  <c r="W56" i="83"/>
  <c r="X56" i="83"/>
  <c r="Y56" i="83"/>
  <c r="Z56" i="83"/>
  <c r="AA56" i="83"/>
  <c r="AC56" i="83"/>
  <c r="AD56" i="83"/>
  <c r="AE56" i="83"/>
  <c r="AF56" i="83"/>
  <c r="AH56" i="83"/>
  <c r="AI56" i="83"/>
  <c r="AJ56" i="83"/>
  <c r="AK56" i="83"/>
  <c r="AL56" i="83"/>
  <c r="AM56" i="83"/>
  <c r="AN56" i="83"/>
  <c r="AO56" i="83"/>
  <c r="AP56" i="83"/>
  <c r="AQ56" i="83"/>
  <c r="AR56" i="83"/>
  <c r="AS56" i="83"/>
  <c r="AT56" i="83"/>
  <c r="AU56" i="83"/>
  <c r="AV56" i="83"/>
  <c r="AW56" i="83"/>
  <c r="AX56" i="83"/>
  <c r="AY56" i="83"/>
  <c r="AZ56" i="83"/>
  <c r="BA56" i="83"/>
  <c r="BB56" i="83"/>
  <c r="BC56" i="83"/>
  <c r="BD56" i="83"/>
  <c r="BE56" i="83"/>
  <c r="BF56" i="83"/>
  <c r="BG56" i="83"/>
  <c r="BH56" i="83"/>
  <c r="BI56" i="83"/>
  <c r="BJ56" i="83"/>
  <c r="BK56" i="83"/>
  <c r="BL56" i="83"/>
  <c r="BM56" i="83"/>
  <c r="BN56" i="83"/>
  <c r="BO56" i="83"/>
  <c r="BP56" i="83"/>
  <c r="BQ56" i="83"/>
  <c r="BR56" i="83"/>
  <c r="BS56" i="83"/>
  <c r="BT56" i="83"/>
  <c r="C57" i="83"/>
  <c r="D57" i="83"/>
  <c r="E57" i="83"/>
  <c r="F57" i="83"/>
  <c r="G57" i="83"/>
  <c r="H57" i="83"/>
  <c r="I57" i="83"/>
  <c r="J57" i="83"/>
  <c r="K57" i="83"/>
  <c r="L57" i="83"/>
  <c r="M57" i="83"/>
  <c r="N57" i="83"/>
  <c r="O57" i="83"/>
  <c r="P57" i="83"/>
  <c r="R57" i="83"/>
  <c r="S57" i="83"/>
  <c r="T57" i="83"/>
  <c r="U57" i="83"/>
  <c r="V57" i="83"/>
  <c r="W57" i="83"/>
  <c r="X57" i="83"/>
  <c r="Y57" i="83"/>
  <c r="Z57" i="83"/>
  <c r="AA57" i="83"/>
  <c r="AC57" i="83"/>
  <c r="AD57" i="83"/>
  <c r="AE57" i="83"/>
  <c r="AF57" i="83"/>
  <c r="AH57" i="83"/>
  <c r="AI57" i="83"/>
  <c r="AJ57" i="83"/>
  <c r="AK57" i="83"/>
  <c r="AL57" i="83"/>
  <c r="AM57" i="83"/>
  <c r="AN57" i="83"/>
  <c r="AO57" i="83"/>
  <c r="AP57" i="83"/>
  <c r="AQ57" i="83"/>
  <c r="AR57" i="83"/>
  <c r="AS57" i="83"/>
  <c r="AT57" i="83"/>
  <c r="AU57" i="83"/>
  <c r="AV57" i="83"/>
  <c r="AW57" i="83"/>
  <c r="AX57" i="83"/>
  <c r="AY57" i="83"/>
  <c r="AZ57" i="83"/>
  <c r="BA57" i="83"/>
  <c r="BB57" i="83"/>
  <c r="BC57" i="83"/>
  <c r="BD57" i="83"/>
  <c r="BE57" i="83"/>
  <c r="BF57" i="83"/>
  <c r="BG57" i="83"/>
  <c r="BH57" i="83"/>
  <c r="BI57" i="83"/>
  <c r="BJ57" i="83"/>
  <c r="BK57" i="83"/>
  <c r="BL57" i="83"/>
  <c r="BM57" i="83"/>
  <c r="BN57" i="83"/>
  <c r="BO57" i="83"/>
  <c r="BP57" i="83"/>
  <c r="BQ57" i="83"/>
  <c r="BR57" i="83"/>
  <c r="BS57" i="83"/>
  <c r="BT57" i="83"/>
  <c r="C58" i="83"/>
  <c r="D58" i="83"/>
  <c r="E58" i="83"/>
  <c r="F58" i="83"/>
  <c r="G58" i="83"/>
  <c r="H58" i="83"/>
  <c r="I58" i="83"/>
  <c r="J58" i="83"/>
  <c r="K58" i="83"/>
  <c r="L58" i="83"/>
  <c r="M58" i="83"/>
  <c r="N58" i="83"/>
  <c r="O58" i="83"/>
  <c r="P58" i="83"/>
  <c r="R58" i="83"/>
  <c r="S58" i="83"/>
  <c r="T58" i="83"/>
  <c r="U58" i="83"/>
  <c r="V58" i="83"/>
  <c r="W58" i="83"/>
  <c r="X58" i="83"/>
  <c r="Y58" i="83"/>
  <c r="Z58" i="83"/>
  <c r="AA58" i="83"/>
  <c r="AC58" i="83"/>
  <c r="AD58" i="83"/>
  <c r="AE58" i="83"/>
  <c r="AF58" i="83"/>
  <c r="AH58" i="83"/>
  <c r="AI58" i="83"/>
  <c r="AJ58" i="83"/>
  <c r="AK58" i="83"/>
  <c r="AL58" i="83"/>
  <c r="AM58" i="83"/>
  <c r="AN58" i="83"/>
  <c r="AO58" i="83"/>
  <c r="AP58" i="83"/>
  <c r="AQ58" i="83"/>
  <c r="AR58" i="83"/>
  <c r="AS58" i="83"/>
  <c r="AT58" i="83"/>
  <c r="AU58" i="83"/>
  <c r="AV58" i="83"/>
  <c r="AW58" i="83"/>
  <c r="AX58" i="83"/>
  <c r="AY58" i="83"/>
  <c r="AZ58" i="83"/>
  <c r="BA58" i="83"/>
  <c r="BB58" i="83"/>
  <c r="BC58" i="83"/>
  <c r="BD58" i="83"/>
  <c r="BE58" i="83"/>
  <c r="BF58" i="83"/>
  <c r="BG58" i="83"/>
  <c r="BH58" i="83"/>
  <c r="BI58" i="83"/>
  <c r="BJ58" i="83"/>
  <c r="BK58" i="83"/>
  <c r="BL58" i="83"/>
  <c r="BM58" i="83"/>
  <c r="BN58" i="83"/>
  <c r="BO58" i="83"/>
  <c r="BP58" i="83"/>
  <c r="BQ58" i="83"/>
  <c r="BR58" i="83"/>
  <c r="BS58" i="83"/>
  <c r="BT58" i="83"/>
  <c r="C59" i="83"/>
  <c r="D59" i="83"/>
  <c r="E59" i="83"/>
  <c r="F59" i="83"/>
  <c r="G59" i="83"/>
  <c r="H59" i="83"/>
  <c r="I59" i="83"/>
  <c r="J59" i="83"/>
  <c r="K59" i="83"/>
  <c r="L59" i="83"/>
  <c r="M59" i="83"/>
  <c r="N59" i="83"/>
  <c r="O59" i="83"/>
  <c r="P59" i="83"/>
  <c r="R59" i="83"/>
  <c r="S59" i="83"/>
  <c r="T59" i="83"/>
  <c r="U59" i="83"/>
  <c r="V59" i="83"/>
  <c r="W59" i="83"/>
  <c r="X59" i="83"/>
  <c r="Y59" i="83"/>
  <c r="Z59" i="83"/>
  <c r="AA59" i="83"/>
  <c r="AC59" i="83"/>
  <c r="AD59" i="83"/>
  <c r="AE59" i="83"/>
  <c r="AF59" i="83"/>
  <c r="AH59" i="83"/>
  <c r="AI59" i="83"/>
  <c r="AJ59" i="83"/>
  <c r="AK59" i="83"/>
  <c r="AL59" i="83"/>
  <c r="AM59" i="83"/>
  <c r="AN59" i="83"/>
  <c r="AO59" i="83"/>
  <c r="AP59" i="83"/>
  <c r="AQ59" i="83"/>
  <c r="AR59" i="83"/>
  <c r="AS59" i="83"/>
  <c r="AT59" i="83"/>
  <c r="AU59" i="83"/>
  <c r="AV59" i="83"/>
  <c r="AW59" i="83"/>
  <c r="AX59" i="83"/>
  <c r="AY59" i="83"/>
  <c r="AZ59" i="83"/>
  <c r="BA59" i="83"/>
  <c r="BB59" i="83"/>
  <c r="BC59" i="83"/>
  <c r="BD59" i="83"/>
  <c r="BE59" i="83"/>
  <c r="BF59" i="83"/>
  <c r="BG59" i="83"/>
  <c r="BH59" i="83"/>
  <c r="BI59" i="83"/>
  <c r="BJ59" i="83"/>
  <c r="BK59" i="83"/>
  <c r="BL59" i="83"/>
  <c r="BM59" i="83"/>
  <c r="BN59" i="83"/>
  <c r="BO59" i="83"/>
  <c r="BP59" i="83"/>
  <c r="BQ59" i="83"/>
  <c r="BR59" i="83"/>
  <c r="BS59" i="83"/>
  <c r="BT59" i="83"/>
  <c r="C60" i="83"/>
  <c r="D60" i="83"/>
  <c r="E60" i="83"/>
  <c r="F60" i="83"/>
  <c r="G60" i="83"/>
  <c r="H60" i="83"/>
  <c r="I60" i="83"/>
  <c r="J60" i="83"/>
  <c r="K60" i="83"/>
  <c r="L60" i="83"/>
  <c r="M60" i="83"/>
  <c r="N60" i="83"/>
  <c r="O60" i="83"/>
  <c r="P60" i="83"/>
  <c r="R60" i="83"/>
  <c r="S60" i="83"/>
  <c r="T60" i="83"/>
  <c r="U60" i="83"/>
  <c r="V60" i="83"/>
  <c r="W60" i="83"/>
  <c r="X60" i="83"/>
  <c r="Y60" i="83"/>
  <c r="Z60" i="83"/>
  <c r="AA60" i="83"/>
  <c r="AC60" i="83"/>
  <c r="AD60" i="83"/>
  <c r="AE60" i="83"/>
  <c r="AF60" i="83"/>
  <c r="AH60" i="83"/>
  <c r="AI60" i="83"/>
  <c r="AJ60" i="83"/>
  <c r="AK60" i="83"/>
  <c r="AL60" i="83"/>
  <c r="AM60" i="83"/>
  <c r="AN60" i="83"/>
  <c r="AO60" i="83"/>
  <c r="AP60" i="83"/>
  <c r="AQ60" i="83"/>
  <c r="AR60" i="83"/>
  <c r="AS60" i="83"/>
  <c r="AT60" i="83"/>
  <c r="AU60" i="83"/>
  <c r="AV60" i="83"/>
  <c r="AW60" i="83"/>
  <c r="AX60" i="83"/>
  <c r="AY60" i="83"/>
  <c r="AZ60" i="83"/>
  <c r="BA60" i="83"/>
  <c r="BB60" i="83"/>
  <c r="BC60" i="83"/>
  <c r="BD60" i="83"/>
  <c r="BE60" i="83"/>
  <c r="BF60" i="83"/>
  <c r="BG60" i="83"/>
  <c r="BH60" i="83"/>
  <c r="BI60" i="83"/>
  <c r="BJ60" i="83"/>
  <c r="BK60" i="83"/>
  <c r="BL60" i="83"/>
  <c r="BM60" i="83"/>
  <c r="BN60" i="83"/>
  <c r="BO60" i="83"/>
  <c r="BP60" i="83"/>
  <c r="BQ60" i="83"/>
  <c r="BR60" i="83"/>
  <c r="BS60" i="83"/>
  <c r="BT60" i="83"/>
  <c r="C61" i="83"/>
  <c r="D61" i="83"/>
  <c r="E61" i="83"/>
  <c r="F61" i="83"/>
  <c r="G61" i="83"/>
  <c r="H61" i="83"/>
  <c r="I61" i="83"/>
  <c r="J61" i="83"/>
  <c r="K61" i="83"/>
  <c r="L61" i="83"/>
  <c r="M61" i="83"/>
  <c r="N61" i="83"/>
  <c r="O61" i="83"/>
  <c r="P61" i="83"/>
  <c r="R61" i="83"/>
  <c r="S61" i="83"/>
  <c r="T61" i="83"/>
  <c r="U61" i="83"/>
  <c r="V61" i="83"/>
  <c r="W61" i="83"/>
  <c r="X61" i="83"/>
  <c r="Y61" i="83"/>
  <c r="Z61" i="83"/>
  <c r="AA61" i="83"/>
  <c r="AC61" i="83"/>
  <c r="AD61" i="83"/>
  <c r="AE61" i="83"/>
  <c r="AF61" i="83"/>
  <c r="AH61" i="83"/>
  <c r="AI61" i="83"/>
  <c r="AJ61" i="83"/>
  <c r="AK61" i="83"/>
  <c r="AL61" i="83"/>
  <c r="AM61" i="83"/>
  <c r="AN61" i="83"/>
  <c r="AO61" i="83"/>
  <c r="AP61" i="83"/>
  <c r="AQ61" i="83"/>
  <c r="AR61" i="83"/>
  <c r="AS61" i="83"/>
  <c r="AT61" i="83"/>
  <c r="AU61" i="83"/>
  <c r="AV61" i="83"/>
  <c r="AW61" i="83"/>
  <c r="AX61" i="83"/>
  <c r="AY61" i="83"/>
  <c r="AZ61" i="83"/>
  <c r="BA61" i="83"/>
  <c r="BB61" i="83"/>
  <c r="BC61" i="83"/>
  <c r="BD61" i="83"/>
  <c r="BE61" i="83"/>
  <c r="BF61" i="83"/>
  <c r="BG61" i="83"/>
  <c r="BH61" i="83"/>
  <c r="BI61" i="83"/>
  <c r="BJ61" i="83"/>
  <c r="BK61" i="83"/>
  <c r="BL61" i="83"/>
  <c r="BM61" i="83"/>
  <c r="BN61" i="83"/>
  <c r="BO61" i="83"/>
  <c r="BP61" i="83"/>
  <c r="BQ61" i="83"/>
  <c r="BR61" i="83"/>
  <c r="BS61" i="83"/>
  <c r="BT61" i="83"/>
  <c r="C62" i="83"/>
  <c r="D62" i="83"/>
  <c r="E62" i="83"/>
  <c r="F62" i="83"/>
  <c r="G62" i="83"/>
  <c r="H62" i="83"/>
  <c r="I62" i="83"/>
  <c r="J62" i="83"/>
  <c r="K62" i="83"/>
  <c r="L62" i="83"/>
  <c r="M62" i="83"/>
  <c r="N62" i="83"/>
  <c r="O62" i="83"/>
  <c r="P62" i="83"/>
  <c r="R62" i="83"/>
  <c r="S62" i="83"/>
  <c r="T62" i="83"/>
  <c r="U62" i="83"/>
  <c r="V62" i="83"/>
  <c r="W62" i="83"/>
  <c r="X62" i="83"/>
  <c r="Y62" i="83"/>
  <c r="Z62" i="83"/>
  <c r="AA62" i="83"/>
  <c r="AC62" i="83"/>
  <c r="AD62" i="83"/>
  <c r="AE62" i="83"/>
  <c r="AF62" i="83"/>
  <c r="AH62" i="83"/>
  <c r="AI62" i="83"/>
  <c r="AJ62" i="83"/>
  <c r="AK62" i="83"/>
  <c r="AL62" i="83"/>
  <c r="AM62" i="83"/>
  <c r="AN62" i="83"/>
  <c r="AO62" i="83"/>
  <c r="AP62" i="83"/>
  <c r="AQ62" i="83"/>
  <c r="AR62" i="83"/>
  <c r="AS62" i="83"/>
  <c r="AT62" i="83"/>
  <c r="AU62" i="83"/>
  <c r="AV62" i="83"/>
  <c r="AW62" i="83"/>
  <c r="AX62" i="83"/>
  <c r="AY62" i="83"/>
  <c r="AZ62" i="83"/>
  <c r="BA62" i="83"/>
  <c r="BB62" i="83"/>
  <c r="BC62" i="83"/>
  <c r="BD62" i="83"/>
  <c r="BE62" i="83"/>
  <c r="BF62" i="83"/>
  <c r="BG62" i="83"/>
  <c r="BH62" i="83"/>
  <c r="BI62" i="83"/>
  <c r="BJ62" i="83"/>
  <c r="BK62" i="83"/>
  <c r="BL62" i="83"/>
  <c r="BM62" i="83"/>
  <c r="BN62" i="83"/>
  <c r="BO62" i="83"/>
  <c r="BP62" i="83"/>
  <c r="BQ62" i="83"/>
  <c r="BR62" i="83"/>
  <c r="BS62" i="83"/>
  <c r="BT62" i="83"/>
  <c r="C63" i="83"/>
  <c r="D63" i="83"/>
  <c r="E63" i="83"/>
  <c r="F63" i="83"/>
  <c r="G63" i="83"/>
  <c r="H63" i="83"/>
  <c r="I63" i="83"/>
  <c r="J63" i="83"/>
  <c r="K63" i="83"/>
  <c r="L63" i="83"/>
  <c r="M63" i="83"/>
  <c r="N63" i="83"/>
  <c r="O63" i="83"/>
  <c r="P63" i="83"/>
  <c r="R63" i="83"/>
  <c r="S63" i="83"/>
  <c r="T63" i="83"/>
  <c r="U63" i="83"/>
  <c r="V63" i="83"/>
  <c r="W63" i="83"/>
  <c r="X63" i="83"/>
  <c r="Y63" i="83"/>
  <c r="Z63" i="83"/>
  <c r="AA63" i="83"/>
  <c r="AC63" i="83"/>
  <c r="AD63" i="83"/>
  <c r="AE63" i="83"/>
  <c r="AF63" i="83"/>
  <c r="AH63" i="83"/>
  <c r="AI63" i="83"/>
  <c r="AJ63" i="83"/>
  <c r="AK63" i="83"/>
  <c r="AL63" i="83"/>
  <c r="AM63" i="83"/>
  <c r="AN63" i="83"/>
  <c r="AO63" i="83"/>
  <c r="AP63" i="83"/>
  <c r="AQ63" i="83"/>
  <c r="AR63" i="83"/>
  <c r="AS63" i="83"/>
  <c r="AT63" i="83"/>
  <c r="AU63" i="83"/>
  <c r="AV63" i="83"/>
  <c r="AW63" i="83"/>
  <c r="AX63" i="83"/>
  <c r="AY63" i="83"/>
  <c r="AZ63" i="83"/>
  <c r="BA63" i="83"/>
  <c r="BB63" i="83"/>
  <c r="BC63" i="83"/>
  <c r="BD63" i="83"/>
  <c r="BE63" i="83"/>
  <c r="BF63" i="83"/>
  <c r="BG63" i="83"/>
  <c r="BH63" i="83"/>
  <c r="BI63" i="83"/>
  <c r="BJ63" i="83"/>
  <c r="BK63" i="83"/>
  <c r="BL63" i="83"/>
  <c r="BM63" i="83"/>
  <c r="BN63" i="83"/>
  <c r="BO63" i="83"/>
  <c r="BP63" i="83"/>
  <c r="BQ63" i="83"/>
  <c r="BR63" i="83"/>
  <c r="BS63" i="83"/>
  <c r="BT63" i="83"/>
  <c r="C64" i="83"/>
  <c r="D64" i="83"/>
  <c r="E64" i="83"/>
  <c r="F64" i="83"/>
  <c r="G64" i="83"/>
  <c r="H64" i="83"/>
  <c r="I64" i="83"/>
  <c r="J64" i="83"/>
  <c r="K64" i="83"/>
  <c r="L64" i="83"/>
  <c r="M64" i="83"/>
  <c r="N64" i="83"/>
  <c r="O64" i="83"/>
  <c r="P64" i="83"/>
  <c r="R64" i="83"/>
  <c r="S64" i="83"/>
  <c r="T64" i="83"/>
  <c r="U64" i="83"/>
  <c r="V64" i="83"/>
  <c r="W64" i="83"/>
  <c r="X64" i="83"/>
  <c r="Y64" i="83"/>
  <c r="Z64" i="83"/>
  <c r="AA64" i="83"/>
  <c r="AC64" i="83"/>
  <c r="AD64" i="83"/>
  <c r="AE64" i="83"/>
  <c r="AF64" i="83"/>
  <c r="AH64" i="83"/>
  <c r="AI64" i="83"/>
  <c r="AJ64" i="83"/>
  <c r="AK64" i="83"/>
  <c r="AL64" i="83"/>
  <c r="AM64" i="83"/>
  <c r="AN64" i="83"/>
  <c r="AO64" i="83"/>
  <c r="AP64" i="83"/>
  <c r="AQ64" i="83"/>
  <c r="AR64" i="83"/>
  <c r="AS64" i="83"/>
  <c r="AT64" i="83"/>
  <c r="AU64" i="83"/>
  <c r="AV64" i="83"/>
  <c r="AW64" i="83"/>
  <c r="AX64" i="83"/>
  <c r="AY64" i="83"/>
  <c r="AZ64" i="83"/>
  <c r="BA64" i="83"/>
  <c r="BB64" i="83"/>
  <c r="BC64" i="83"/>
  <c r="BD64" i="83"/>
  <c r="BE64" i="83"/>
  <c r="BF64" i="83"/>
  <c r="BG64" i="83"/>
  <c r="BH64" i="83"/>
  <c r="BI64" i="83"/>
  <c r="BJ64" i="83"/>
  <c r="BK64" i="83"/>
  <c r="BL64" i="83"/>
  <c r="BM64" i="83"/>
  <c r="BN64" i="83"/>
  <c r="BO64" i="83"/>
  <c r="BP64" i="83"/>
  <c r="BQ64" i="83"/>
  <c r="BR64" i="83"/>
  <c r="BS64" i="83"/>
  <c r="BT64" i="83"/>
  <c r="C65" i="83"/>
  <c r="D65" i="83"/>
  <c r="E65" i="83"/>
  <c r="F65" i="83"/>
  <c r="G65" i="83"/>
  <c r="H65" i="83"/>
  <c r="I65" i="83"/>
  <c r="J65" i="83"/>
  <c r="K65" i="83"/>
  <c r="L65" i="83"/>
  <c r="M65" i="83"/>
  <c r="N65" i="83"/>
  <c r="O65" i="83"/>
  <c r="P65" i="83"/>
  <c r="R65" i="83"/>
  <c r="S65" i="83"/>
  <c r="T65" i="83"/>
  <c r="U65" i="83"/>
  <c r="V65" i="83"/>
  <c r="W65" i="83"/>
  <c r="X65" i="83"/>
  <c r="Y65" i="83"/>
  <c r="Z65" i="83"/>
  <c r="AA65" i="83"/>
  <c r="AC65" i="83"/>
  <c r="AD65" i="83"/>
  <c r="AE65" i="83"/>
  <c r="AF65" i="83"/>
  <c r="AH65" i="83"/>
  <c r="AI65" i="83"/>
  <c r="AJ65" i="83"/>
  <c r="AK65" i="83"/>
  <c r="AL65" i="83"/>
  <c r="AM65" i="83"/>
  <c r="AN65" i="83"/>
  <c r="AO65" i="83"/>
  <c r="AP65" i="83"/>
  <c r="AQ65" i="83"/>
  <c r="AR65" i="83"/>
  <c r="AS65" i="83"/>
  <c r="AT65" i="83"/>
  <c r="AU65" i="83"/>
  <c r="AV65" i="83"/>
  <c r="AW65" i="83"/>
  <c r="AX65" i="83"/>
  <c r="AY65" i="83"/>
  <c r="AZ65" i="83"/>
  <c r="BA65" i="83"/>
  <c r="BB65" i="83"/>
  <c r="BC65" i="83"/>
  <c r="BD65" i="83"/>
  <c r="BE65" i="83"/>
  <c r="BF65" i="83"/>
  <c r="BG65" i="83"/>
  <c r="BH65" i="83"/>
  <c r="BI65" i="83"/>
  <c r="BJ65" i="83"/>
  <c r="BK65" i="83"/>
  <c r="BL65" i="83"/>
  <c r="BM65" i="83"/>
  <c r="BN65" i="83"/>
  <c r="BO65" i="83"/>
  <c r="BP65" i="83"/>
  <c r="BQ65" i="83"/>
  <c r="BR65" i="83"/>
  <c r="BS65" i="83"/>
  <c r="BT65" i="83"/>
  <c r="C66" i="83"/>
  <c r="D66" i="83"/>
  <c r="E66" i="83"/>
  <c r="F66" i="83"/>
  <c r="G66" i="83"/>
  <c r="H66" i="83"/>
  <c r="I66" i="83"/>
  <c r="J66" i="83"/>
  <c r="K66" i="83"/>
  <c r="L66" i="83"/>
  <c r="M66" i="83"/>
  <c r="N66" i="83"/>
  <c r="O66" i="83"/>
  <c r="P66" i="83"/>
  <c r="R66" i="83"/>
  <c r="S66" i="83"/>
  <c r="T66" i="83"/>
  <c r="U66" i="83"/>
  <c r="V66" i="83"/>
  <c r="W66" i="83"/>
  <c r="X66" i="83"/>
  <c r="Y66" i="83"/>
  <c r="Z66" i="83"/>
  <c r="AA66" i="83"/>
  <c r="AC66" i="83"/>
  <c r="AD66" i="83"/>
  <c r="AE66" i="83"/>
  <c r="AF66" i="83"/>
  <c r="AH66" i="83"/>
  <c r="AI66" i="83"/>
  <c r="AJ66" i="83"/>
  <c r="AK66" i="83"/>
  <c r="AL66" i="83"/>
  <c r="AM66" i="83"/>
  <c r="AN66" i="83"/>
  <c r="AO66" i="83"/>
  <c r="AP66" i="83"/>
  <c r="AQ66" i="83"/>
  <c r="AR66" i="83"/>
  <c r="AS66" i="83"/>
  <c r="AT66" i="83"/>
  <c r="AU66" i="83"/>
  <c r="AV66" i="83"/>
  <c r="AW66" i="83"/>
  <c r="AX66" i="83"/>
  <c r="AY66" i="83"/>
  <c r="AZ66" i="83"/>
  <c r="BA66" i="83"/>
  <c r="BB66" i="83"/>
  <c r="BC66" i="83"/>
  <c r="BD66" i="83"/>
  <c r="BE66" i="83"/>
  <c r="BF66" i="83"/>
  <c r="BG66" i="83"/>
  <c r="BH66" i="83"/>
  <c r="BI66" i="83"/>
  <c r="BJ66" i="83"/>
  <c r="BK66" i="83"/>
  <c r="BL66" i="83"/>
  <c r="BM66" i="83"/>
  <c r="BN66" i="83"/>
  <c r="BO66" i="83"/>
  <c r="BP66" i="83"/>
  <c r="BQ66" i="83"/>
  <c r="BR66" i="83"/>
  <c r="BS66" i="83"/>
  <c r="BT66" i="83"/>
  <c r="C67" i="83"/>
  <c r="D67" i="83"/>
  <c r="E67" i="83"/>
  <c r="F67" i="83"/>
  <c r="G67" i="83"/>
  <c r="H67" i="83"/>
  <c r="I67" i="83"/>
  <c r="J67" i="83"/>
  <c r="K67" i="83"/>
  <c r="L67" i="83"/>
  <c r="M67" i="83"/>
  <c r="N67" i="83"/>
  <c r="O67" i="83"/>
  <c r="P67" i="83"/>
  <c r="R67" i="83"/>
  <c r="S67" i="83"/>
  <c r="T67" i="83"/>
  <c r="U67" i="83"/>
  <c r="V67" i="83"/>
  <c r="W67" i="83"/>
  <c r="X67" i="83"/>
  <c r="Y67" i="83"/>
  <c r="Z67" i="83"/>
  <c r="AA67" i="83"/>
  <c r="AC67" i="83"/>
  <c r="AD67" i="83"/>
  <c r="AE67" i="83"/>
  <c r="AF67" i="83"/>
  <c r="AH67" i="83"/>
  <c r="AI67" i="83"/>
  <c r="AJ67" i="83"/>
  <c r="AK67" i="83"/>
  <c r="AL67" i="83"/>
  <c r="AM67" i="83"/>
  <c r="AN67" i="83"/>
  <c r="AO67" i="83"/>
  <c r="AP67" i="83"/>
  <c r="AQ67" i="83"/>
  <c r="AR67" i="83"/>
  <c r="AS67" i="83"/>
  <c r="AT67" i="83"/>
  <c r="AU67" i="83"/>
  <c r="AV67" i="83"/>
  <c r="AW67" i="83"/>
  <c r="AX67" i="83"/>
  <c r="AY67" i="83"/>
  <c r="AZ67" i="83"/>
  <c r="BA67" i="83"/>
  <c r="BB67" i="83"/>
  <c r="BC67" i="83"/>
  <c r="BD67" i="83"/>
  <c r="BE67" i="83"/>
  <c r="BF67" i="83"/>
  <c r="BG67" i="83"/>
  <c r="BH67" i="83"/>
  <c r="BI67" i="83"/>
  <c r="BJ67" i="83"/>
  <c r="BK67" i="83"/>
  <c r="BL67" i="83"/>
  <c r="BM67" i="83"/>
  <c r="BN67" i="83"/>
  <c r="BO67" i="83"/>
  <c r="BP67" i="83"/>
  <c r="BQ67" i="83"/>
  <c r="BR67" i="83"/>
  <c r="BS67" i="83"/>
  <c r="BT67" i="83"/>
  <c r="C68" i="83"/>
  <c r="D68" i="83"/>
  <c r="E68" i="83"/>
  <c r="F68" i="83"/>
  <c r="G68" i="83"/>
  <c r="H68" i="83"/>
  <c r="I68" i="83"/>
  <c r="J68" i="83"/>
  <c r="K68" i="83"/>
  <c r="L68" i="83"/>
  <c r="M68" i="83"/>
  <c r="N68" i="83"/>
  <c r="O68" i="83"/>
  <c r="P68" i="83"/>
  <c r="R68" i="83"/>
  <c r="S68" i="83"/>
  <c r="T68" i="83"/>
  <c r="U68" i="83"/>
  <c r="V68" i="83"/>
  <c r="W68" i="83"/>
  <c r="X68" i="83"/>
  <c r="Y68" i="83"/>
  <c r="Z68" i="83"/>
  <c r="AA68" i="83"/>
  <c r="AB68" i="83"/>
  <c r="AC68" i="83"/>
  <c r="AD68" i="83"/>
  <c r="AE68" i="83"/>
  <c r="AF68" i="83"/>
  <c r="AH68" i="83"/>
  <c r="AI68" i="83"/>
  <c r="AJ68" i="83"/>
  <c r="AK68" i="83"/>
  <c r="AL68" i="83"/>
  <c r="AM68" i="83"/>
  <c r="AN68" i="83"/>
  <c r="AO68" i="83"/>
  <c r="AP68" i="83"/>
  <c r="AQ68" i="83"/>
  <c r="AR68" i="83"/>
  <c r="AS68" i="83"/>
  <c r="AT68" i="83"/>
  <c r="AU68" i="83"/>
  <c r="AV68" i="83"/>
  <c r="AW68" i="83"/>
  <c r="AX68" i="83"/>
  <c r="AY68" i="83"/>
  <c r="AZ68" i="83"/>
  <c r="BA68" i="83"/>
  <c r="BB68" i="83"/>
  <c r="BC68" i="83"/>
  <c r="BD68" i="83"/>
  <c r="BE68" i="83"/>
  <c r="BF68" i="83"/>
  <c r="BG68" i="83"/>
  <c r="BH68" i="83"/>
  <c r="BI68" i="83"/>
  <c r="BJ68" i="83"/>
  <c r="BK68" i="83"/>
  <c r="BL68" i="83"/>
  <c r="BM68" i="83"/>
  <c r="BN68" i="83"/>
  <c r="BO68" i="83"/>
  <c r="BP68" i="83"/>
  <c r="BQ68" i="83"/>
  <c r="BR68" i="83"/>
  <c r="BS68" i="83"/>
  <c r="BT68" i="83"/>
  <c r="C69" i="83"/>
  <c r="D69" i="83"/>
  <c r="E69" i="83"/>
  <c r="F69" i="83"/>
  <c r="G69" i="83"/>
  <c r="H69" i="83"/>
  <c r="I69" i="83"/>
  <c r="J69" i="83"/>
  <c r="K69" i="83"/>
  <c r="L69" i="83"/>
  <c r="M69" i="83"/>
  <c r="N69" i="83"/>
  <c r="O69" i="83"/>
  <c r="P69" i="83"/>
  <c r="R69" i="83"/>
  <c r="S69" i="83"/>
  <c r="T69" i="83"/>
  <c r="U69" i="83"/>
  <c r="V69" i="83"/>
  <c r="W69" i="83"/>
  <c r="X69" i="83"/>
  <c r="Y69" i="83"/>
  <c r="Z69" i="83"/>
  <c r="AA69" i="83"/>
  <c r="AC69" i="83"/>
  <c r="AD69" i="83"/>
  <c r="AE69" i="83"/>
  <c r="AF69" i="83"/>
  <c r="AH69" i="83"/>
  <c r="AI69" i="83"/>
  <c r="AJ69" i="83"/>
  <c r="AK69" i="83"/>
  <c r="AL69" i="83"/>
  <c r="AM69" i="83"/>
  <c r="AN69" i="83"/>
  <c r="AO69" i="83"/>
  <c r="AP69" i="83"/>
  <c r="AQ69" i="83"/>
  <c r="AR69" i="83"/>
  <c r="AS69" i="83"/>
  <c r="AT69" i="83"/>
  <c r="AU69" i="83"/>
  <c r="AV69" i="83"/>
  <c r="AW69" i="83"/>
  <c r="AX69" i="83"/>
  <c r="AY69" i="83"/>
  <c r="AZ69" i="83"/>
  <c r="BA69" i="83"/>
  <c r="BB69" i="83"/>
  <c r="BC69" i="83"/>
  <c r="BD69" i="83"/>
  <c r="BE69" i="83"/>
  <c r="BF69" i="83"/>
  <c r="BG69" i="83"/>
  <c r="BH69" i="83"/>
  <c r="BI69" i="83"/>
  <c r="BJ69" i="83"/>
  <c r="BK69" i="83"/>
  <c r="BL69" i="83"/>
  <c r="BM69" i="83"/>
  <c r="BN69" i="83"/>
  <c r="BO69" i="83"/>
  <c r="BP69" i="83"/>
  <c r="BQ69" i="83"/>
  <c r="BR69" i="83"/>
  <c r="BS69" i="83"/>
  <c r="BT69" i="83"/>
  <c r="C70" i="83"/>
  <c r="D70" i="83"/>
  <c r="E70" i="83"/>
  <c r="F70" i="83"/>
  <c r="G70" i="83"/>
  <c r="H70" i="83"/>
  <c r="I70" i="83"/>
  <c r="J70" i="83"/>
  <c r="K70" i="83"/>
  <c r="L70" i="83"/>
  <c r="M70" i="83"/>
  <c r="N70" i="83"/>
  <c r="O70" i="83"/>
  <c r="P70" i="83"/>
  <c r="R70" i="83"/>
  <c r="S70" i="83"/>
  <c r="T70" i="83"/>
  <c r="U70" i="83"/>
  <c r="V70" i="83"/>
  <c r="W70" i="83"/>
  <c r="X70" i="83"/>
  <c r="Y70" i="83"/>
  <c r="Z70" i="83"/>
  <c r="AA70" i="83"/>
  <c r="AC70" i="83"/>
  <c r="AD70" i="83"/>
  <c r="AE70" i="83"/>
  <c r="AF70" i="83"/>
  <c r="AH70" i="83"/>
  <c r="AI70" i="83"/>
  <c r="AJ70" i="83"/>
  <c r="AK70" i="83"/>
  <c r="AL70" i="83"/>
  <c r="AM70" i="83"/>
  <c r="AN70" i="83"/>
  <c r="AO70" i="83"/>
  <c r="AP70" i="83"/>
  <c r="AQ70" i="83"/>
  <c r="AR70" i="83"/>
  <c r="AS70" i="83"/>
  <c r="AT70" i="83"/>
  <c r="AU70" i="83"/>
  <c r="AV70" i="83"/>
  <c r="AW70" i="83"/>
  <c r="AX70" i="83"/>
  <c r="AY70" i="83"/>
  <c r="AZ70" i="83"/>
  <c r="BA70" i="83"/>
  <c r="BB70" i="83"/>
  <c r="BC70" i="83"/>
  <c r="BD70" i="83"/>
  <c r="BE70" i="83"/>
  <c r="BF70" i="83"/>
  <c r="BG70" i="83"/>
  <c r="BH70" i="83"/>
  <c r="BI70" i="83"/>
  <c r="BJ70" i="83"/>
  <c r="BK70" i="83"/>
  <c r="BL70" i="83"/>
  <c r="BM70" i="83"/>
  <c r="BN70" i="83"/>
  <c r="BO70" i="83"/>
  <c r="BP70" i="83"/>
  <c r="BQ70" i="83"/>
  <c r="BR70" i="83"/>
  <c r="BS70" i="83"/>
  <c r="BT70" i="83"/>
  <c r="C71" i="83"/>
  <c r="D71" i="83"/>
  <c r="E71" i="83"/>
  <c r="F71" i="83"/>
  <c r="G71" i="83"/>
  <c r="H71" i="83"/>
  <c r="I71" i="83"/>
  <c r="J71" i="83"/>
  <c r="K71" i="83"/>
  <c r="L71" i="83"/>
  <c r="M71" i="83"/>
  <c r="N71" i="83"/>
  <c r="O71" i="83"/>
  <c r="P71" i="83"/>
  <c r="R71" i="83"/>
  <c r="S71" i="83"/>
  <c r="T71" i="83"/>
  <c r="U71" i="83"/>
  <c r="V71" i="83"/>
  <c r="W71" i="83"/>
  <c r="X71" i="83"/>
  <c r="Y71" i="83"/>
  <c r="Z71" i="83"/>
  <c r="AA71" i="83"/>
  <c r="AC71" i="83"/>
  <c r="AD71" i="83"/>
  <c r="AE71" i="83"/>
  <c r="AF71" i="83"/>
  <c r="AH71" i="83"/>
  <c r="AI71" i="83"/>
  <c r="AJ71" i="83"/>
  <c r="AK71" i="83"/>
  <c r="AL71" i="83"/>
  <c r="AM71" i="83"/>
  <c r="AN71" i="83"/>
  <c r="AO71" i="83"/>
  <c r="AP71" i="83"/>
  <c r="AQ71" i="83"/>
  <c r="AR71" i="83"/>
  <c r="AS71" i="83"/>
  <c r="AT71" i="83"/>
  <c r="AU71" i="83"/>
  <c r="AV71" i="83"/>
  <c r="AW71" i="83"/>
  <c r="AX71" i="83"/>
  <c r="AY71" i="83"/>
  <c r="AZ71" i="83"/>
  <c r="BA71" i="83"/>
  <c r="BB71" i="83"/>
  <c r="BC71" i="83"/>
  <c r="BD71" i="83"/>
  <c r="BE71" i="83"/>
  <c r="BF71" i="83"/>
  <c r="BG71" i="83"/>
  <c r="BH71" i="83"/>
  <c r="BI71" i="83"/>
  <c r="BJ71" i="83"/>
  <c r="BK71" i="83"/>
  <c r="BL71" i="83"/>
  <c r="BM71" i="83"/>
  <c r="BN71" i="83"/>
  <c r="BO71" i="83"/>
  <c r="BP71" i="83"/>
  <c r="BQ71" i="83"/>
  <c r="BR71" i="83"/>
  <c r="BS71" i="83"/>
  <c r="BT71" i="83"/>
  <c r="C72" i="83"/>
  <c r="D72" i="83"/>
  <c r="E72" i="83"/>
  <c r="F72" i="83"/>
  <c r="G72" i="83"/>
  <c r="H72" i="83"/>
  <c r="I72" i="83"/>
  <c r="J72" i="83"/>
  <c r="K72" i="83"/>
  <c r="L72" i="83"/>
  <c r="M72" i="83"/>
  <c r="N72" i="83"/>
  <c r="O72" i="83"/>
  <c r="P72" i="83"/>
  <c r="R72" i="83"/>
  <c r="S72" i="83"/>
  <c r="T72" i="83"/>
  <c r="U72" i="83"/>
  <c r="V72" i="83"/>
  <c r="W72" i="83"/>
  <c r="X72" i="83"/>
  <c r="Y72" i="83"/>
  <c r="Z72" i="83"/>
  <c r="AA72" i="83"/>
  <c r="AC72" i="83"/>
  <c r="AD72" i="83"/>
  <c r="AE72" i="83"/>
  <c r="AF72" i="83"/>
  <c r="AH72" i="83"/>
  <c r="AI72" i="83"/>
  <c r="AJ72" i="83"/>
  <c r="AK72" i="83"/>
  <c r="AL72" i="83"/>
  <c r="AM72" i="83"/>
  <c r="AN72" i="83"/>
  <c r="AO72" i="83"/>
  <c r="AP72" i="83"/>
  <c r="AQ72" i="83"/>
  <c r="AR72" i="83"/>
  <c r="AS72" i="83"/>
  <c r="AT72" i="83"/>
  <c r="AU72" i="83"/>
  <c r="AV72" i="83"/>
  <c r="AW72" i="83"/>
  <c r="AX72" i="83"/>
  <c r="AY72" i="83"/>
  <c r="AZ72" i="83"/>
  <c r="BA72" i="83"/>
  <c r="BB72" i="83"/>
  <c r="BC72" i="83"/>
  <c r="BD72" i="83"/>
  <c r="BE72" i="83"/>
  <c r="BF72" i="83"/>
  <c r="BG72" i="83"/>
  <c r="BH72" i="83"/>
  <c r="BI72" i="83"/>
  <c r="BJ72" i="83"/>
  <c r="BK72" i="83"/>
  <c r="BL72" i="83"/>
  <c r="BM72" i="83"/>
  <c r="BN72" i="83"/>
  <c r="BO72" i="83"/>
  <c r="BP72" i="83"/>
  <c r="BQ72" i="83"/>
  <c r="BR72" i="83"/>
  <c r="BS72" i="83"/>
  <c r="BT72" i="83"/>
  <c r="C73" i="83"/>
  <c r="D73" i="83"/>
  <c r="E73" i="83"/>
  <c r="F73" i="83"/>
  <c r="G73" i="83"/>
  <c r="H73" i="83"/>
  <c r="I73" i="83"/>
  <c r="J73" i="83"/>
  <c r="K73" i="83"/>
  <c r="L73" i="83"/>
  <c r="M73" i="83"/>
  <c r="N73" i="83"/>
  <c r="O73" i="83"/>
  <c r="P73" i="83"/>
  <c r="R73" i="83"/>
  <c r="S73" i="83"/>
  <c r="T73" i="83"/>
  <c r="U73" i="83"/>
  <c r="V73" i="83"/>
  <c r="W73" i="83"/>
  <c r="X73" i="83"/>
  <c r="Y73" i="83"/>
  <c r="Z73" i="83"/>
  <c r="AA73" i="83"/>
  <c r="AC73" i="83"/>
  <c r="AD73" i="83"/>
  <c r="AE73" i="83"/>
  <c r="AF73" i="83"/>
  <c r="AH73" i="83"/>
  <c r="AI73" i="83"/>
  <c r="AJ73" i="83"/>
  <c r="AK73" i="83"/>
  <c r="AL73" i="83"/>
  <c r="AM73" i="83"/>
  <c r="AN73" i="83"/>
  <c r="AO73" i="83"/>
  <c r="AP73" i="83"/>
  <c r="AQ73" i="83"/>
  <c r="AR73" i="83"/>
  <c r="AS73" i="83"/>
  <c r="AT73" i="83"/>
  <c r="AU73" i="83"/>
  <c r="AV73" i="83"/>
  <c r="AW73" i="83"/>
  <c r="AX73" i="83"/>
  <c r="AY73" i="83"/>
  <c r="AZ73" i="83"/>
  <c r="BA73" i="83"/>
  <c r="BB73" i="83"/>
  <c r="BC73" i="83"/>
  <c r="BD73" i="83"/>
  <c r="BE73" i="83"/>
  <c r="BF73" i="83"/>
  <c r="BG73" i="83"/>
  <c r="BH73" i="83"/>
  <c r="BI73" i="83"/>
  <c r="BJ73" i="83"/>
  <c r="BK73" i="83"/>
  <c r="BL73" i="83"/>
  <c r="BM73" i="83"/>
  <c r="BN73" i="83"/>
  <c r="BO73" i="83"/>
  <c r="BP73" i="83"/>
  <c r="BQ73" i="83"/>
  <c r="BR73" i="83"/>
  <c r="BS73" i="83"/>
  <c r="BT73" i="83"/>
  <c r="C74" i="83"/>
  <c r="D74" i="83"/>
  <c r="E74" i="83"/>
  <c r="F74" i="83"/>
  <c r="G74" i="83"/>
  <c r="H74" i="83"/>
  <c r="I74" i="83"/>
  <c r="J74" i="83"/>
  <c r="K74" i="83"/>
  <c r="L74" i="83"/>
  <c r="M74" i="83"/>
  <c r="N74" i="83"/>
  <c r="O74" i="83"/>
  <c r="P74" i="83"/>
  <c r="R74" i="83"/>
  <c r="S74" i="83"/>
  <c r="T74" i="83"/>
  <c r="U74" i="83"/>
  <c r="V74" i="83"/>
  <c r="W74" i="83"/>
  <c r="X74" i="83"/>
  <c r="Y74" i="83"/>
  <c r="Z74" i="83"/>
  <c r="AA74" i="83"/>
  <c r="AC74" i="83"/>
  <c r="AD74" i="83"/>
  <c r="AE74" i="83"/>
  <c r="AF74" i="83"/>
  <c r="AH74" i="83"/>
  <c r="AI74" i="83"/>
  <c r="AJ74" i="83"/>
  <c r="AK74" i="83"/>
  <c r="AL74" i="83"/>
  <c r="AM74" i="83"/>
  <c r="AN74" i="83"/>
  <c r="AO74" i="83"/>
  <c r="AP74" i="83"/>
  <c r="AQ74" i="83"/>
  <c r="AR74" i="83"/>
  <c r="AS74" i="83"/>
  <c r="AT74" i="83"/>
  <c r="AU74" i="83"/>
  <c r="AV74" i="83"/>
  <c r="AW74" i="83"/>
  <c r="AX74" i="83"/>
  <c r="AY74" i="83"/>
  <c r="AZ74" i="83"/>
  <c r="BA74" i="83"/>
  <c r="BB74" i="83"/>
  <c r="BC74" i="83"/>
  <c r="BD74" i="83"/>
  <c r="BE74" i="83"/>
  <c r="BF74" i="83"/>
  <c r="BG74" i="83"/>
  <c r="BH74" i="83"/>
  <c r="BI74" i="83"/>
  <c r="BJ74" i="83"/>
  <c r="BK74" i="83"/>
  <c r="BL74" i="83"/>
  <c r="BM74" i="83"/>
  <c r="BN74" i="83"/>
  <c r="BO74" i="83"/>
  <c r="BP74" i="83"/>
  <c r="BQ74" i="83"/>
  <c r="BR74" i="83"/>
  <c r="BS74" i="83"/>
  <c r="BT74" i="83"/>
  <c r="C75" i="83"/>
  <c r="D75" i="83"/>
  <c r="E75" i="83"/>
  <c r="F75" i="83"/>
  <c r="G75" i="83"/>
  <c r="H75" i="83"/>
  <c r="I75" i="83"/>
  <c r="J75" i="83"/>
  <c r="K75" i="83"/>
  <c r="L75" i="83"/>
  <c r="M75" i="83"/>
  <c r="N75" i="83"/>
  <c r="O75" i="83"/>
  <c r="P75" i="83"/>
  <c r="R75" i="83"/>
  <c r="S75" i="83"/>
  <c r="T75" i="83"/>
  <c r="U75" i="83"/>
  <c r="V75" i="83"/>
  <c r="W75" i="83"/>
  <c r="X75" i="83"/>
  <c r="Y75" i="83"/>
  <c r="Z75" i="83"/>
  <c r="AA75" i="83"/>
  <c r="AC75" i="83"/>
  <c r="AD75" i="83"/>
  <c r="AE75" i="83"/>
  <c r="AF75" i="83"/>
  <c r="AH75" i="83"/>
  <c r="AI75" i="83"/>
  <c r="AJ75" i="83"/>
  <c r="AK75" i="83"/>
  <c r="AL75" i="83"/>
  <c r="AM75" i="83"/>
  <c r="AN75" i="83"/>
  <c r="AO75" i="83"/>
  <c r="AP75" i="83"/>
  <c r="AQ75" i="83"/>
  <c r="AR75" i="83"/>
  <c r="AS75" i="83"/>
  <c r="AT75" i="83"/>
  <c r="AU75" i="83"/>
  <c r="AV75" i="83"/>
  <c r="AW75" i="83"/>
  <c r="AX75" i="83"/>
  <c r="AY75" i="83"/>
  <c r="AZ75" i="83"/>
  <c r="BA75" i="83"/>
  <c r="BB75" i="83"/>
  <c r="BC75" i="83"/>
  <c r="BD75" i="83"/>
  <c r="BE75" i="83"/>
  <c r="BF75" i="83"/>
  <c r="BG75" i="83"/>
  <c r="BH75" i="83"/>
  <c r="BI75" i="83"/>
  <c r="BJ75" i="83"/>
  <c r="BK75" i="83"/>
  <c r="BL75" i="83"/>
  <c r="BM75" i="83"/>
  <c r="BN75" i="83"/>
  <c r="BO75" i="83"/>
  <c r="BP75" i="83"/>
  <c r="BQ75" i="83"/>
  <c r="BR75" i="83"/>
  <c r="BS75" i="83"/>
  <c r="BT75" i="83"/>
  <c r="C76" i="83"/>
  <c r="D76" i="83"/>
  <c r="E76" i="83"/>
  <c r="F76" i="83"/>
  <c r="G76" i="83"/>
  <c r="H76" i="83"/>
  <c r="I76" i="83"/>
  <c r="J76" i="83"/>
  <c r="K76" i="83"/>
  <c r="L76" i="83"/>
  <c r="M76" i="83"/>
  <c r="N76" i="83"/>
  <c r="O76" i="83"/>
  <c r="P76" i="83"/>
  <c r="R76" i="83"/>
  <c r="S76" i="83"/>
  <c r="T76" i="83"/>
  <c r="U76" i="83"/>
  <c r="V76" i="83"/>
  <c r="W76" i="83"/>
  <c r="X76" i="83"/>
  <c r="Y76" i="83"/>
  <c r="Z76" i="83"/>
  <c r="AA76" i="83"/>
  <c r="AC76" i="83"/>
  <c r="AD76" i="83"/>
  <c r="AE76" i="83"/>
  <c r="AF76" i="83"/>
  <c r="AH76" i="83"/>
  <c r="AI76" i="83"/>
  <c r="AJ76" i="83"/>
  <c r="AK76" i="83"/>
  <c r="AL76" i="83"/>
  <c r="AM76" i="83"/>
  <c r="AN76" i="83"/>
  <c r="AO76" i="83"/>
  <c r="AP76" i="83"/>
  <c r="AQ76" i="83"/>
  <c r="AR76" i="83"/>
  <c r="AS76" i="83"/>
  <c r="AT76" i="83"/>
  <c r="AU76" i="83"/>
  <c r="AV76" i="83"/>
  <c r="AW76" i="83"/>
  <c r="AX76" i="83"/>
  <c r="AY76" i="83"/>
  <c r="AZ76" i="83"/>
  <c r="BA76" i="83"/>
  <c r="BB76" i="83"/>
  <c r="BC76" i="83"/>
  <c r="BD76" i="83"/>
  <c r="BE76" i="83"/>
  <c r="BF76" i="83"/>
  <c r="BG76" i="83"/>
  <c r="BH76" i="83"/>
  <c r="BI76" i="83"/>
  <c r="BJ76" i="83"/>
  <c r="BK76" i="83"/>
  <c r="BL76" i="83"/>
  <c r="BM76" i="83"/>
  <c r="BN76" i="83"/>
  <c r="BO76" i="83"/>
  <c r="BP76" i="83"/>
  <c r="BQ76" i="83"/>
  <c r="BR76" i="83"/>
  <c r="BS76" i="83"/>
  <c r="BT76" i="83"/>
  <c r="C77" i="83"/>
  <c r="D77" i="83"/>
  <c r="E77" i="83"/>
  <c r="F77" i="83"/>
  <c r="G77" i="83"/>
  <c r="H77" i="83"/>
  <c r="I77" i="83"/>
  <c r="J77" i="83"/>
  <c r="K77" i="83"/>
  <c r="L77" i="83"/>
  <c r="M77" i="83"/>
  <c r="N77" i="83"/>
  <c r="O77" i="83"/>
  <c r="P77" i="83"/>
  <c r="R77" i="83"/>
  <c r="S77" i="83"/>
  <c r="T77" i="83"/>
  <c r="U77" i="83"/>
  <c r="V77" i="83"/>
  <c r="W77" i="83"/>
  <c r="X77" i="83"/>
  <c r="Y77" i="83"/>
  <c r="Z77" i="83"/>
  <c r="AA77" i="83"/>
  <c r="AC77" i="83"/>
  <c r="AD77" i="83"/>
  <c r="AE77" i="83"/>
  <c r="AF77" i="83"/>
  <c r="AH77" i="83"/>
  <c r="AI77" i="83"/>
  <c r="AJ77" i="83"/>
  <c r="AK77" i="83"/>
  <c r="AL77" i="83"/>
  <c r="AM77" i="83"/>
  <c r="AN77" i="83"/>
  <c r="AO77" i="83"/>
  <c r="AP77" i="83"/>
  <c r="AQ77" i="83"/>
  <c r="AR77" i="83"/>
  <c r="AS77" i="83"/>
  <c r="AT77" i="83"/>
  <c r="AU77" i="83"/>
  <c r="AV77" i="83"/>
  <c r="AW77" i="83"/>
  <c r="AX77" i="83"/>
  <c r="AY77" i="83"/>
  <c r="AZ77" i="83"/>
  <c r="BA77" i="83"/>
  <c r="BB77" i="83"/>
  <c r="BC77" i="83"/>
  <c r="BD77" i="83"/>
  <c r="BE77" i="83"/>
  <c r="BF77" i="83"/>
  <c r="BG77" i="83"/>
  <c r="BH77" i="83"/>
  <c r="BI77" i="83"/>
  <c r="BJ77" i="83"/>
  <c r="BK77" i="83"/>
  <c r="BL77" i="83"/>
  <c r="BM77" i="83"/>
  <c r="BN77" i="83"/>
  <c r="BO77" i="83"/>
  <c r="BP77" i="83"/>
  <c r="BQ77" i="83"/>
  <c r="BR77" i="83"/>
  <c r="BS77" i="83"/>
  <c r="BT77" i="83"/>
  <c r="C78" i="83"/>
  <c r="D78" i="83"/>
  <c r="E78" i="83"/>
  <c r="F78" i="83"/>
  <c r="G78" i="83"/>
  <c r="H78" i="83"/>
  <c r="I78" i="83"/>
  <c r="J78" i="83"/>
  <c r="K78" i="83"/>
  <c r="L78" i="83"/>
  <c r="M78" i="83"/>
  <c r="N78" i="83"/>
  <c r="O78" i="83"/>
  <c r="P78" i="83"/>
  <c r="R78" i="83"/>
  <c r="S78" i="83"/>
  <c r="T78" i="83"/>
  <c r="U78" i="83"/>
  <c r="V78" i="83"/>
  <c r="W78" i="83"/>
  <c r="X78" i="83"/>
  <c r="Y78" i="83"/>
  <c r="Z78" i="83"/>
  <c r="AA78" i="83"/>
  <c r="AC78" i="83"/>
  <c r="AD78" i="83"/>
  <c r="AE78" i="83"/>
  <c r="AF78" i="83"/>
  <c r="AH78" i="83"/>
  <c r="AI78" i="83"/>
  <c r="AJ78" i="83"/>
  <c r="AK78" i="83"/>
  <c r="AL78" i="83"/>
  <c r="AM78" i="83"/>
  <c r="AN78" i="83"/>
  <c r="AO78" i="83"/>
  <c r="AP78" i="83"/>
  <c r="AQ78" i="83"/>
  <c r="AR78" i="83"/>
  <c r="AS78" i="83"/>
  <c r="AT78" i="83"/>
  <c r="AU78" i="83"/>
  <c r="AV78" i="83"/>
  <c r="AW78" i="83"/>
  <c r="AX78" i="83"/>
  <c r="AY78" i="83"/>
  <c r="AZ78" i="83"/>
  <c r="BA78" i="83"/>
  <c r="BB78" i="83"/>
  <c r="BC78" i="83"/>
  <c r="BD78" i="83"/>
  <c r="BE78" i="83"/>
  <c r="BF78" i="83"/>
  <c r="BG78" i="83"/>
  <c r="BH78" i="83"/>
  <c r="BI78" i="83"/>
  <c r="BJ78" i="83"/>
  <c r="BK78" i="83"/>
  <c r="BL78" i="83"/>
  <c r="BM78" i="83"/>
  <c r="BN78" i="83"/>
  <c r="BO78" i="83"/>
  <c r="BP78" i="83"/>
  <c r="BQ78" i="83"/>
  <c r="BR78" i="83"/>
  <c r="BS78" i="83"/>
  <c r="BT78" i="83"/>
  <c r="C79" i="83"/>
  <c r="D79" i="83"/>
  <c r="E79" i="83"/>
  <c r="F79" i="83"/>
  <c r="G79" i="83"/>
  <c r="H79" i="83"/>
  <c r="I79" i="83"/>
  <c r="J79" i="83"/>
  <c r="K79" i="83"/>
  <c r="L79" i="83"/>
  <c r="M79" i="83"/>
  <c r="N79" i="83"/>
  <c r="O79" i="83"/>
  <c r="P79" i="83"/>
  <c r="R79" i="83"/>
  <c r="S79" i="83"/>
  <c r="T79" i="83"/>
  <c r="U79" i="83"/>
  <c r="V79" i="83"/>
  <c r="W79" i="83"/>
  <c r="X79" i="83"/>
  <c r="Y79" i="83"/>
  <c r="Z79" i="83"/>
  <c r="AA79" i="83"/>
  <c r="AC79" i="83"/>
  <c r="AD79" i="83"/>
  <c r="AE79" i="83"/>
  <c r="AF79" i="83"/>
  <c r="AH79" i="83"/>
  <c r="AI79" i="83"/>
  <c r="AJ79" i="83"/>
  <c r="AK79" i="83"/>
  <c r="AL79" i="83"/>
  <c r="AM79" i="83"/>
  <c r="AN79" i="83"/>
  <c r="AO79" i="83"/>
  <c r="AP79" i="83"/>
  <c r="AQ79" i="83"/>
  <c r="AR79" i="83"/>
  <c r="AS79" i="83"/>
  <c r="AT79" i="83"/>
  <c r="AU79" i="83"/>
  <c r="AV79" i="83"/>
  <c r="AW79" i="83"/>
  <c r="AX79" i="83"/>
  <c r="AY79" i="83"/>
  <c r="AZ79" i="83"/>
  <c r="BA79" i="83"/>
  <c r="BB79" i="83"/>
  <c r="BC79" i="83"/>
  <c r="BD79" i="83"/>
  <c r="BE79" i="83"/>
  <c r="BF79" i="83"/>
  <c r="BG79" i="83"/>
  <c r="BH79" i="83"/>
  <c r="BI79" i="83"/>
  <c r="BJ79" i="83"/>
  <c r="BK79" i="83"/>
  <c r="BL79" i="83"/>
  <c r="BM79" i="83"/>
  <c r="BN79" i="83"/>
  <c r="BO79" i="83"/>
  <c r="BP79" i="83"/>
  <c r="BQ79" i="83"/>
  <c r="BR79" i="83"/>
  <c r="BS79" i="83"/>
  <c r="BT79" i="83"/>
  <c r="C80" i="83"/>
  <c r="D80" i="83"/>
  <c r="E80" i="83"/>
  <c r="F80" i="83"/>
  <c r="G80" i="83"/>
  <c r="H80" i="83"/>
  <c r="I80" i="83"/>
  <c r="J80" i="83"/>
  <c r="K80" i="83"/>
  <c r="L80" i="83"/>
  <c r="M80" i="83"/>
  <c r="N80" i="83"/>
  <c r="O80" i="83"/>
  <c r="P80" i="83"/>
  <c r="R80" i="83"/>
  <c r="S80" i="83"/>
  <c r="T80" i="83"/>
  <c r="U80" i="83"/>
  <c r="V80" i="83"/>
  <c r="W80" i="83"/>
  <c r="X80" i="83"/>
  <c r="Y80" i="83"/>
  <c r="Z80" i="83"/>
  <c r="AA80" i="83"/>
  <c r="AC80" i="83"/>
  <c r="AD80" i="83"/>
  <c r="AE80" i="83"/>
  <c r="AF80" i="83"/>
  <c r="AH80" i="83"/>
  <c r="AI80" i="83"/>
  <c r="AJ80" i="83"/>
  <c r="AK80" i="83"/>
  <c r="AL80" i="83"/>
  <c r="AM80" i="83"/>
  <c r="AN80" i="83"/>
  <c r="AO80" i="83"/>
  <c r="AP80" i="83"/>
  <c r="AQ80" i="83"/>
  <c r="AR80" i="83"/>
  <c r="AS80" i="83"/>
  <c r="AT80" i="83"/>
  <c r="AU80" i="83"/>
  <c r="AV80" i="83"/>
  <c r="AW80" i="83"/>
  <c r="AX80" i="83"/>
  <c r="AY80" i="83"/>
  <c r="AZ80" i="83"/>
  <c r="BA80" i="83"/>
  <c r="BB80" i="83"/>
  <c r="BC80" i="83"/>
  <c r="BD80" i="83"/>
  <c r="BE80" i="83"/>
  <c r="BF80" i="83"/>
  <c r="BG80" i="83"/>
  <c r="BH80" i="83"/>
  <c r="BI80" i="83"/>
  <c r="BJ80" i="83"/>
  <c r="BK80" i="83"/>
  <c r="BL80" i="83"/>
  <c r="BM80" i="83"/>
  <c r="BN80" i="83"/>
  <c r="BO80" i="83"/>
  <c r="BP80" i="83"/>
  <c r="BQ80" i="83"/>
  <c r="BR80" i="83"/>
  <c r="BS80" i="83"/>
  <c r="BT80" i="83"/>
  <c r="C81" i="83"/>
  <c r="D81" i="83"/>
  <c r="E81" i="83"/>
  <c r="F81" i="83"/>
  <c r="G81" i="83"/>
  <c r="H81" i="83"/>
  <c r="I81" i="83"/>
  <c r="J81" i="83"/>
  <c r="K81" i="83"/>
  <c r="L81" i="83"/>
  <c r="M81" i="83"/>
  <c r="N81" i="83"/>
  <c r="O81" i="83"/>
  <c r="P81" i="83"/>
  <c r="R81" i="83"/>
  <c r="S81" i="83"/>
  <c r="T81" i="83"/>
  <c r="U81" i="83"/>
  <c r="V81" i="83"/>
  <c r="W81" i="83"/>
  <c r="X81" i="83"/>
  <c r="Y81" i="83"/>
  <c r="Z81" i="83"/>
  <c r="AA81" i="83"/>
  <c r="AC81" i="83"/>
  <c r="AD81" i="83"/>
  <c r="AE81" i="83"/>
  <c r="AF81" i="83"/>
  <c r="AH81" i="83"/>
  <c r="AI81" i="83"/>
  <c r="AJ81" i="83"/>
  <c r="AK81" i="83"/>
  <c r="AL81" i="83"/>
  <c r="AM81" i="83"/>
  <c r="AN81" i="83"/>
  <c r="AO81" i="83"/>
  <c r="AP81" i="83"/>
  <c r="AQ81" i="83"/>
  <c r="AR81" i="83"/>
  <c r="AS81" i="83"/>
  <c r="AT81" i="83"/>
  <c r="AU81" i="83"/>
  <c r="AV81" i="83"/>
  <c r="AW81" i="83"/>
  <c r="AX81" i="83"/>
  <c r="AY81" i="83"/>
  <c r="AZ81" i="83"/>
  <c r="BA81" i="83"/>
  <c r="BB81" i="83"/>
  <c r="BC81" i="83"/>
  <c r="BD81" i="83"/>
  <c r="BE81" i="83"/>
  <c r="BF81" i="83"/>
  <c r="BG81" i="83"/>
  <c r="BH81" i="83"/>
  <c r="BI81" i="83"/>
  <c r="BJ81" i="83"/>
  <c r="BK81" i="83"/>
  <c r="BL81" i="83"/>
  <c r="BM81" i="83"/>
  <c r="BN81" i="83"/>
  <c r="BO81" i="83"/>
  <c r="BP81" i="83"/>
  <c r="BQ81" i="83"/>
  <c r="BR81" i="83"/>
  <c r="BS81" i="83"/>
  <c r="BT81" i="83"/>
  <c r="C82" i="83"/>
  <c r="D82" i="83"/>
  <c r="E82" i="83"/>
  <c r="F82" i="83"/>
  <c r="G82" i="83"/>
  <c r="H82" i="83"/>
  <c r="I82" i="83"/>
  <c r="J82" i="83"/>
  <c r="K82" i="83"/>
  <c r="L82" i="83"/>
  <c r="M82" i="83"/>
  <c r="N82" i="83"/>
  <c r="O82" i="83"/>
  <c r="P82" i="83"/>
  <c r="R82" i="83"/>
  <c r="S82" i="83"/>
  <c r="T82" i="83"/>
  <c r="U82" i="83"/>
  <c r="V82" i="83"/>
  <c r="W82" i="83"/>
  <c r="X82" i="83"/>
  <c r="Y82" i="83"/>
  <c r="Z82" i="83"/>
  <c r="AA82" i="83"/>
  <c r="AC82" i="83"/>
  <c r="AD82" i="83"/>
  <c r="AE82" i="83"/>
  <c r="AF82" i="83"/>
  <c r="AH82" i="83"/>
  <c r="AI82" i="83"/>
  <c r="AJ82" i="83"/>
  <c r="AK82" i="83"/>
  <c r="AL82" i="83"/>
  <c r="AM82" i="83"/>
  <c r="AN82" i="83"/>
  <c r="AO82" i="83"/>
  <c r="AP82" i="83"/>
  <c r="AQ82" i="83"/>
  <c r="AR82" i="83"/>
  <c r="AS82" i="83"/>
  <c r="AT82" i="83"/>
  <c r="AU82" i="83"/>
  <c r="AV82" i="83"/>
  <c r="AW82" i="83"/>
  <c r="AX82" i="83"/>
  <c r="AY82" i="83"/>
  <c r="AZ82" i="83"/>
  <c r="BA82" i="83"/>
  <c r="BB82" i="83"/>
  <c r="BC82" i="83"/>
  <c r="BD82" i="83"/>
  <c r="BE82" i="83"/>
  <c r="BF82" i="83"/>
  <c r="BG82" i="83"/>
  <c r="BH82" i="83"/>
  <c r="BI82" i="83"/>
  <c r="BJ82" i="83"/>
  <c r="BK82" i="83"/>
  <c r="BL82" i="83"/>
  <c r="BM82" i="83"/>
  <c r="BN82" i="83"/>
  <c r="BO82" i="83"/>
  <c r="BP82" i="83"/>
  <c r="BQ82" i="83"/>
  <c r="BR82" i="83"/>
  <c r="BS82" i="83"/>
  <c r="BT82" i="83"/>
  <c r="C83" i="83"/>
  <c r="D83" i="83"/>
  <c r="E83" i="83"/>
  <c r="F83" i="83"/>
  <c r="G83" i="83"/>
  <c r="H83" i="83"/>
  <c r="I83" i="83"/>
  <c r="J83" i="83"/>
  <c r="K83" i="83"/>
  <c r="L83" i="83"/>
  <c r="M83" i="83"/>
  <c r="N83" i="83"/>
  <c r="O83" i="83"/>
  <c r="P83" i="83"/>
  <c r="R83" i="83"/>
  <c r="S83" i="83"/>
  <c r="T83" i="83"/>
  <c r="U83" i="83"/>
  <c r="V83" i="83"/>
  <c r="W83" i="83"/>
  <c r="X83" i="83"/>
  <c r="Y83" i="83"/>
  <c r="Z83" i="83"/>
  <c r="AA83" i="83"/>
  <c r="AC83" i="83"/>
  <c r="AD83" i="83"/>
  <c r="AE83" i="83"/>
  <c r="AF83" i="83"/>
  <c r="AH83" i="83"/>
  <c r="AI83" i="83"/>
  <c r="AJ83" i="83"/>
  <c r="AK83" i="83"/>
  <c r="AL83" i="83"/>
  <c r="AM83" i="83"/>
  <c r="AN83" i="83"/>
  <c r="AO83" i="83"/>
  <c r="AP83" i="83"/>
  <c r="AQ83" i="83"/>
  <c r="AR83" i="83"/>
  <c r="AS83" i="83"/>
  <c r="AT83" i="83"/>
  <c r="AU83" i="83"/>
  <c r="AV83" i="83"/>
  <c r="AW83" i="83"/>
  <c r="AX83" i="83"/>
  <c r="AY83" i="83"/>
  <c r="AZ83" i="83"/>
  <c r="BA83" i="83"/>
  <c r="BB83" i="83"/>
  <c r="BC83" i="83"/>
  <c r="BD83" i="83"/>
  <c r="BE83" i="83"/>
  <c r="BF83" i="83"/>
  <c r="BG83" i="83"/>
  <c r="BH83" i="83"/>
  <c r="BI83" i="83"/>
  <c r="BJ83" i="83"/>
  <c r="BK83" i="83"/>
  <c r="BL83" i="83"/>
  <c r="BM83" i="83"/>
  <c r="BN83" i="83"/>
  <c r="BO83" i="83"/>
  <c r="BP83" i="83"/>
  <c r="BQ83" i="83"/>
  <c r="BR83" i="83"/>
  <c r="BS83" i="83"/>
  <c r="BT83" i="83"/>
  <c r="C84" i="83"/>
  <c r="D84" i="83"/>
  <c r="E84" i="83"/>
  <c r="F84" i="83"/>
  <c r="G84" i="83"/>
  <c r="H84" i="83"/>
  <c r="I84" i="83"/>
  <c r="J84" i="83"/>
  <c r="K84" i="83"/>
  <c r="L84" i="83"/>
  <c r="M84" i="83"/>
  <c r="N84" i="83"/>
  <c r="O84" i="83"/>
  <c r="P84" i="83"/>
  <c r="R84" i="83"/>
  <c r="S84" i="83"/>
  <c r="T84" i="83"/>
  <c r="U84" i="83"/>
  <c r="V84" i="83"/>
  <c r="W84" i="83"/>
  <c r="X84" i="83"/>
  <c r="Y84" i="83"/>
  <c r="Z84" i="83"/>
  <c r="AA84" i="83"/>
  <c r="AC84" i="83"/>
  <c r="AD84" i="83"/>
  <c r="AE84" i="83"/>
  <c r="AF84" i="83"/>
  <c r="AH84" i="83"/>
  <c r="AI84" i="83"/>
  <c r="AJ84" i="83"/>
  <c r="AK84" i="83"/>
  <c r="AL84" i="83"/>
  <c r="AM84" i="83"/>
  <c r="AN84" i="83"/>
  <c r="AO84" i="83"/>
  <c r="AP84" i="83"/>
  <c r="AQ84" i="83"/>
  <c r="AR84" i="83"/>
  <c r="AS84" i="83"/>
  <c r="AT84" i="83"/>
  <c r="AU84" i="83"/>
  <c r="AV84" i="83"/>
  <c r="AW84" i="83"/>
  <c r="AX84" i="83"/>
  <c r="AY84" i="83"/>
  <c r="AZ84" i="83"/>
  <c r="BA84" i="83"/>
  <c r="BB84" i="83"/>
  <c r="BC84" i="83"/>
  <c r="BD84" i="83"/>
  <c r="BE84" i="83"/>
  <c r="BF84" i="83"/>
  <c r="BG84" i="83"/>
  <c r="BH84" i="83"/>
  <c r="BI84" i="83"/>
  <c r="BJ84" i="83"/>
  <c r="BK84" i="83"/>
  <c r="BL84" i="83"/>
  <c r="BM84" i="83"/>
  <c r="BN84" i="83"/>
  <c r="BO84" i="83"/>
  <c r="BP84" i="83"/>
  <c r="BQ84" i="83"/>
  <c r="BR84" i="83"/>
  <c r="BS84" i="83"/>
  <c r="BT84" i="83"/>
  <c r="C85" i="83"/>
  <c r="D85" i="83"/>
  <c r="E85" i="83"/>
  <c r="F85" i="83"/>
  <c r="G85" i="83"/>
  <c r="H85" i="83"/>
  <c r="I85" i="83"/>
  <c r="J85" i="83"/>
  <c r="K85" i="83"/>
  <c r="L85" i="83"/>
  <c r="M85" i="83"/>
  <c r="N85" i="83"/>
  <c r="O85" i="83"/>
  <c r="P85" i="83"/>
  <c r="R85" i="83"/>
  <c r="S85" i="83"/>
  <c r="T85" i="83"/>
  <c r="U85" i="83"/>
  <c r="V85" i="83"/>
  <c r="W85" i="83"/>
  <c r="X85" i="83"/>
  <c r="Y85" i="83"/>
  <c r="Z85" i="83"/>
  <c r="AA85" i="83"/>
  <c r="AC85" i="83"/>
  <c r="AD85" i="83"/>
  <c r="AE85" i="83"/>
  <c r="AF85" i="83"/>
  <c r="AH85" i="83"/>
  <c r="AI85" i="83"/>
  <c r="AJ85" i="83"/>
  <c r="AK85" i="83"/>
  <c r="AL85" i="83"/>
  <c r="AM85" i="83"/>
  <c r="AN85" i="83"/>
  <c r="AO85" i="83"/>
  <c r="AP85" i="83"/>
  <c r="AQ85" i="83"/>
  <c r="AR85" i="83"/>
  <c r="AS85" i="83"/>
  <c r="AT85" i="83"/>
  <c r="AU85" i="83"/>
  <c r="AV85" i="83"/>
  <c r="AW85" i="83"/>
  <c r="AX85" i="83"/>
  <c r="AY85" i="83"/>
  <c r="AZ85" i="83"/>
  <c r="BA85" i="83"/>
  <c r="BB85" i="83"/>
  <c r="BC85" i="83"/>
  <c r="BD85" i="83"/>
  <c r="BE85" i="83"/>
  <c r="BF85" i="83"/>
  <c r="BG85" i="83"/>
  <c r="BH85" i="83"/>
  <c r="BI85" i="83"/>
  <c r="BJ85" i="83"/>
  <c r="BK85" i="83"/>
  <c r="BL85" i="83"/>
  <c r="BM85" i="83"/>
  <c r="BN85" i="83"/>
  <c r="BO85" i="83"/>
  <c r="BP85" i="83"/>
  <c r="BQ85" i="83"/>
  <c r="BR85" i="83"/>
  <c r="BS85" i="83"/>
  <c r="BT85" i="83"/>
  <c r="C86" i="83"/>
  <c r="D86" i="83"/>
  <c r="E86" i="83"/>
  <c r="F86" i="83"/>
  <c r="G86" i="83"/>
  <c r="H86" i="83"/>
  <c r="I86" i="83"/>
  <c r="J86" i="83"/>
  <c r="K86" i="83"/>
  <c r="L86" i="83"/>
  <c r="M86" i="83"/>
  <c r="N86" i="83"/>
  <c r="O86" i="83"/>
  <c r="P86" i="83"/>
  <c r="R86" i="83"/>
  <c r="S86" i="83"/>
  <c r="T86" i="83"/>
  <c r="U86" i="83"/>
  <c r="V86" i="83"/>
  <c r="W86" i="83"/>
  <c r="X86" i="83"/>
  <c r="Y86" i="83"/>
  <c r="Z86" i="83"/>
  <c r="AA86" i="83"/>
  <c r="AC86" i="83"/>
  <c r="AD86" i="83"/>
  <c r="AE86" i="83"/>
  <c r="AF86" i="83"/>
  <c r="AH86" i="83"/>
  <c r="AI86" i="83"/>
  <c r="AJ86" i="83"/>
  <c r="AK86" i="83"/>
  <c r="AL86" i="83"/>
  <c r="AM86" i="83"/>
  <c r="AN86" i="83"/>
  <c r="AO86" i="83"/>
  <c r="AP86" i="83"/>
  <c r="AQ86" i="83"/>
  <c r="AR86" i="83"/>
  <c r="AS86" i="83"/>
  <c r="AT86" i="83"/>
  <c r="AU86" i="83"/>
  <c r="AV86" i="83"/>
  <c r="AW86" i="83"/>
  <c r="AX86" i="83"/>
  <c r="AY86" i="83"/>
  <c r="AZ86" i="83"/>
  <c r="BA86" i="83"/>
  <c r="BB86" i="83"/>
  <c r="BC86" i="83"/>
  <c r="BD86" i="83"/>
  <c r="BE86" i="83"/>
  <c r="BF86" i="83"/>
  <c r="BG86" i="83"/>
  <c r="BH86" i="83"/>
  <c r="BI86" i="83"/>
  <c r="BJ86" i="83"/>
  <c r="BK86" i="83"/>
  <c r="BL86" i="83"/>
  <c r="BM86" i="83"/>
  <c r="BN86" i="83"/>
  <c r="BO86" i="83"/>
  <c r="BP86" i="83"/>
  <c r="BQ86" i="83"/>
  <c r="BR86" i="83"/>
  <c r="BS86" i="83"/>
  <c r="BT86" i="83"/>
  <c r="C87" i="83"/>
  <c r="D87" i="83"/>
  <c r="E87" i="83"/>
  <c r="F87" i="83"/>
  <c r="G87" i="83"/>
  <c r="H87" i="83"/>
  <c r="I87" i="83"/>
  <c r="J87" i="83"/>
  <c r="K87" i="83"/>
  <c r="L87" i="83"/>
  <c r="M87" i="83"/>
  <c r="N87" i="83"/>
  <c r="O87" i="83"/>
  <c r="P87" i="83"/>
  <c r="R87" i="83"/>
  <c r="S87" i="83"/>
  <c r="T87" i="83"/>
  <c r="U87" i="83"/>
  <c r="V87" i="83"/>
  <c r="W87" i="83"/>
  <c r="X87" i="83"/>
  <c r="Y87" i="83"/>
  <c r="Z87" i="83"/>
  <c r="AA87" i="83"/>
  <c r="AC87" i="83"/>
  <c r="AD87" i="83"/>
  <c r="AE87" i="83"/>
  <c r="AF87" i="83"/>
  <c r="AH87" i="83"/>
  <c r="AI87" i="83"/>
  <c r="AJ87" i="83"/>
  <c r="AK87" i="83"/>
  <c r="AL87" i="83"/>
  <c r="AM87" i="83"/>
  <c r="AN87" i="83"/>
  <c r="AO87" i="83"/>
  <c r="AP87" i="83"/>
  <c r="AQ87" i="83"/>
  <c r="AR87" i="83"/>
  <c r="AS87" i="83"/>
  <c r="AT87" i="83"/>
  <c r="AU87" i="83"/>
  <c r="AV87" i="83"/>
  <c r="AW87" i="83"/>
  <c r="AX87" i="83"/>
  <c r="AY87" i="83"/>
  <c r="AZ87" i="83"/>
  <c r="BA87" i="83"/>
  <c r="BB87" i="83"/>
  <c r="BC87" i="83"/>
  <c r="BD87" i="83"/>
  <c r="BE87" i="83"/>
  <c r="BF87" i="83"/>
  <c r="BG87" i="83"/>
  <c r="BH87" i="83"/>
  <c r="BI87" i="83"/>
  <c r="BJ87" i="83"/>
  <c r="BK87" i="83"/>
  <c r="BL87" i="83"/>
  <c r="BM87" i="83"/>
  <c r="BN87" i="83"/>
  <c r="BO87" i="83"/>
  <c r="BP87" i="83"/>
  <c r="BQ87" i="83"/>
  <c r="BR87" i="83"/>
  <c r="BS87" i="83"/>
  <c r="BT87" i="83"/>
  <c r="C88" i="83"/>
  <c r="D88" i="83"/>
  <c r="E88" i="83"/>
  <c r="F88" i="83"/>
  <c r="G88" i="83"/>
  <c r="H88" i="83"/>
  <c r="I88" i="83"/>
  <c r="J88" i="83"/>
  <c r="K88" i="83"/>
  <c r="L88" i="83"/>
  <c r="M88" i="83"/>
  <c r="N88" i="83"/>
  <c r="O88" i="83"/>
  <c r="P88" i="83"/>
  <c r="R88" i="83"/>
  <c r="S88" i="83"/>
  <c r="T88" i="83"/>
  <c r="U88" i="83"/>
  <c r="V88" i="83"/>
  <c r="W88" i="83"/>
  <c r="X88" i="83"/>
  <c r="Y88" i="83"/>
  <c r="Z88" i="83"/>
  <c r="AA88" i="83"/>
  <c r="AC88" i="83"/>
  <c r="AD88" i="83"/>
  <c r="AE88" i="83"/>
  <c r="AF88" i="83"/>
  <c r="AH88" i="83"/>
  <c r="AI88" i="83"/>
  <c r="AJ88" i="83"/>
  <c r="AK88" i="83"/>
  <c r="AL88" i="83"/>
  <c r="AM88" i="83"/>
  <c r="AN88" i="83"/>
  <c r="AO88" i="83"/>
  <c r="AP88" i="83"/>
  <c r="AQ88" i="83"/>
  <c r="AR88" i="83"/>
  <c r="AS88" i="83"/>
  <c r="AT88" i="83"/>
  <c r="AU88" i="83"/>
  <c r="AV88" i="83"/>
  <c r="AW88" i="83"/>
  <c r="AX88" i="83"/>
  <c r="AY88" i="83"/>
  <c r="AZ88" i="83"/>
  <c r="BA88" i="83"/>
  <c r="BB88" i="83"/>
  <c r="BC88" i="83"/>
  <c r="BD88" i="83"/>
  <c r="BE88" i="83"/>
  <c r="BF88" i="83"/>
  <c r="BG88" i="83"/>
  <c r="BH88" i="83"/>
  <c r="BI88" i="83"/>
  <c r="BJ88" i="83"/>
  <c r="BK88" i="83"/>
  <c r="BL88" i="83"/>
  <c r="BM88" i="83"/>
  <c r="BN88" i="83"/>
  <c r="BO88" i="83"/>
  <c r="BP88" i="83"/>
  <c r="BQ88" i="83"/>
  <c r="BR88" i="83"/>
  <c r="BS88" i="83"/>
  <c r="BT88" i="83"/>
  <c r="C89" i="83"/>
  <c r="D89" i="83"/>
  <c r="E89" i="83"/>
  <c r="F89" i="83"/>
  <c r="G89" i="83"/>
  <c r="H89" i="83"/>
  <c r="I89" i="83"/>
  <c r="J89" i="83"/>
  <c r="K89" i="83"/>
  <c r="L89" i="83"/>
  <c r="M89" i="83"/>
  <c r="N89" i="83"/>
  <c r="O89" i="83"/>
  <c r="P89" i="83"/>
  <c r="R89" i="83"/>
  <c r="S89" i="83"/>
  <c r="T89" i="83"/>
  <c r="U89" i="83"/>
  <c r="V89" i="83"/>
  <c r="W89" i="83"/>
  <c r="X89" i="83"/>
  <c r="Y89" i="83"/>
  <c r="Z89" i="83"/>
  <c r="AA89" i="83"/>
  <c r="AC89" i="83"/>
  <c r="AD89" i="83"/>
  <c r="AE89" i="83"/>
  <c r="AF89" i="83"/>
  <c r="AH89" i="83"/>
  <c r="AI89" i="83"/>
  <c r="AJ89" i="83"/>
  <c r="AK89" i="83"/>
  <c r="AL89" i="83"/>
  <c r="AM89" i="83"/>
  <c r="AN89" i="83"/>
  <c r="AO89" i="83"/>
  <c r="AP89" i="83"/>
  <c r="AQ89" i="83"/>
  <c r="AR89" i="83"/>
  <c r="AS89" i="83"/>
  <c r="AT89" i="83"/>
  <c r="AU89" i="83"/>
  <c r="AV89" i="83"/>
  <c r="AW89" i="83"/>
  <c r="AX89" i="83"/>
  <c r="AY89" i="83"/>
  <c r="AZ89" i="83"/>
  <c r="BA89" i="83"/>
  <c r="BB89" i="83"/>
  <c r="BC89" i="83"/>
  <c r="BD89" i="83"/>
  <c r="BE89" i="83"/>
  <c r="BF89" i="83"/>
  <c r="BG89" i="83"/>
  <c r="BH89" i="83"/>
  <c r="BI89" i="83"/>
  <c r="BJ89" i="83"/>
  <c r="BK89" i="83"/>
  <c r="BL89" i="83"/>
  <c r="BM89" i="83"/>
  <c r="BN89" i="83"/>
  <c r="BO89" i="83"/>
  <c r="BP89" i="83"/>
  <c r="BQ89" i="83"/>
  <c r="BR89" i="83"/>
  <c r="BS89" i="83"/>
  <c r="BT89" i="83"/>
  <c r="C90" i="83"/>
  <c r="D90" i="83"/>
  <c r="E90" i="83"/>
  <c r="F90" i="83"/>
  <c r="G90" i="83"/>
  <c r="H90" i="83"/>
  <c r="I90" i="83"/>
  <c r="J90" i="83"/>
  <c r="K90" i="83"/>
  <c r="L90" i="83"/>
  <c r="M90" i="83"/>
  <c r="N90" i="83"/>
  <c r="O90" i="83"/>
  <c r="P90" i="83"/>
  <c r="R90" i="83"/>
  <c r="S90" i="83"/>
  <c r="T90" i="83"/>
  <c r="U90" i="83"/>
  <c r="V90" i="83"/>
  <c r="W90" i="83"/>
  <c r="X90" i="83"/>
  <c r="Y90" i="83"/>
  <c r="Z90" i="83"/>
  <c r="AA90" i="83"/>
  <c r="AC90" i="83"/>
  <c r="AD90" i="83"/>
  <c r="AE90" i="83"/>
  <c r="AF90" i="83"/>
  <c r="AH90" i="83"/>
  <c r="AI90" i="83"/>
  <c r="AJ90" i="83"/>
  <c r="AK90" i="83"/>
  <c r="AL90" i="83"/>
  <c r="AM90" i="83"/>
  <c r="AN90" i="83"/>
  <c r="AO90" i="83"/>
  <c r="AP90" i="83"/>
  <c r="AQ90" i="83"/>
  <c r="AR90" i="83"/>
  <c r="AS90" i="83"/>
  <c r="AT90" i="83"/>
  <c r="AU90" i="83"/>
  <c r="AV90" i="83"/>
  <c r="AW90" i="83"/>
  <c r="AX90" i="83"/>
  <c r="AY90" i="83"/>
  <c r="AZ90" i="83"/>
  <c r="BA90" i="83"/>
  <c r="BB90" i="83"/>
  <c r="BC90" i="83"/>
  <c r="BD90" i="83"/>
  <c r="BE90" i="83"/>
  <c r="BF90" i="83"/>
  <c r="BG90" i="83"/>
  <c r="BH90" i="83"/>
  <c r="BI90" i="83"/>
  <c r="BJ90" i="83"/>
  <c r="BK90" i="83"/>
  <c r="BL90" i="83"/>
  <c r="BM90" i="83"/>
  <c r="BN90" i="83"/>
  <c r="BO90" i="83"/>
  <c r="BP90" i="83"/>
  <c r="BQ90" i="83"/>
  <c r="BR90" i="83"/>
  <c r="BS90" i="83"/>
  <c r="BT90" i="83"/>
  <c r="C91" i="83"/>
  <c r="D91" i="83"/>
  <c r="E91" i="83"/>
  <c r="F91" i="83"/>
  <c r="G91" i="83"/>
  <c r="H91" i="83"/>
  <c r="I91" i="83"/>
  <c r="J91" i="83"/>
  <c r="K91" i="83"/>
  <c r="L91" i="83"/>
  <c r="M91" i="83"/>
  <c r="N91" i="83"/>
  <c r="O91" i="83"/>
  <c r="P91" i="83"/>
  <c r="R91" i="83"/>
  <c r="S91" i="83"/>
  <c r="T91" i="83"/>
  <c r="U91" i="83"/>
  <c r="V91" i="83"/>
  <c r="W91" i="83"/>
  <c r="X91" i="83"/>
  <c r="Y91" i="83"/>
  <c r="Z91" i="83"/>
  <c r="AA91" i="83"/>
  <c r="AC91" i="83"/>
  <c r="AD91" i="83"/>
  <c r="AE91" i="83"/>
  <c r="AF91" i="83"/>
  <c r="AH91" i="83"/>
  <c r="AI91" i="83"/>
  <c r="AJ91" i="83"/>
  <c r="AK91" i="83"/>
  <c r="AL91" i="83"/>
  <c r="AM91" i="83"/>
  <c r="AN91" i="83"/>
  <c r="AO91" i="83"/>
  <c r="AP91" i="83"/>
  <c r="AQ91" i="83"/>
  <c r="AR91" i="83"/>
  <c r="AS91" i="83"/>
  <c r="AT91" i="83"/>
  <c r="AU91" i="83"/>
  <c r="AV91" i="83"/>
  <c r="AW91" i="83"/>
  <c r="AX91" i="83"/>
  <c r="AY91" i="83"/>
  <c r="AZ91" i="83"/>
  <c r="BA91" i="83"/>
  <c r="BB91" i="83"/>
  <c r="BC91" i="83"/>
  <c r="BD91" i="83"/>
  <c r="BE91" i="83"/>
  <c r="BF91" i="83"/>
  <c r="BG91" i="83"/>
  <c r="BH91" i="83"/>
  <c r="BI91" i="83"/>
  <c r="BJ91" i="83"/>
  <c r="BK91" i="83"/>
  <c r="BL91" i="83"/>
  <c r="BM91" i="83"/>
  <c r="BN91" i="83"/>
  <c r="BO91" i="83"/>
  <c r="BP91" i="83"/>
  <c r="BQ91" i="83"/>
  <c r="BR91" i="83"/>
  <c r="BS91" i="83"/>
  <c r="BT91" i="83"/>
  <c r="C92" i="83"/>
  <c r="D92" i="83"/>
  <c r="E92" i="83"/>
  <c r="F92" i="83"/>
  <c r="G92" i="83"/>
  <c r="H92" i="83"/>
  <c r="I92" i="83"/>
  <c r="J92" i="83"/>
  <c r="K92" i="83"/>
  <c r="L92" i="83"/>
  <c r="M92" i="83"/>
  <c r="N92" i="83"/>
  <c r="O92" i="83"/>
  <c r="P92" i="83"/>
  <c r="R92" i="83"/>
  <c r="S92" i="83"/>
  <c r="T92" i="83"/>
  <c r="U92" i="83"/>
  <c r="V92" i="83"/>
  <c r="W92" i="83"/>
  <c r="X92" i="83"/>
  <c r="Y92" i="83"/>
  <c r="Z92" i="83"/>
  <c r="AA92" i="83"/>
  <c r="AC92" i="83"/>
  <c r="AD92" i="83"/>
  <c r="AE92" i="83"/>
  <c r="AF92" i="83"/>
  <c r="AH92" i="83"/>
  <c r="AI92" i="83"/>
  <c r="AJ92" i="83"/>
  <c r="AK92" i="83"/>
  <c r="AL92" i="83"/>
  <c r="AM92" i="83"/>
  <c r="AN92" i="83"/>
  <c r="AO92" i="83"/>
  <c r="AP92" i="83"/>
  <c r="AQ92" i="83"/>
  <c r="AR92" i="83"/>
  <c r="AS92" i="83"/>
  <c r="AT92" i="83"/>
  <c r="AU92" i="83"/>
  <c r="AV92" i="83"/>
  <c r="AW92" i="83"/>
  <c r="AX92" i="83"/>
  <c r="AY92" i="83"/>
  <c r="AZ92" i="83"/>
  <c r="BA92" i="83"/>
  <c r="BB92" i="83"/>
  <c r="BC92" i="83"/>
  <c r="BD92" i="83"/>
  <c r="BE92" i="83"/>
  <c r="BF92" i="83"/>
  <c r="BG92" i="83"/>
  <c r="BH92" i="83"/>
  <c r="BI92" i="83"/>
  <c r="BJ92" i="83"/>
  <c r="BK92" i="83"/>
  <c r="BL92" i="83"/>
  <c r="BM92" i="83"/>
  <c r="BN92" i="83"/>
  <c r="BO92" i="83"/>
  <c r="BP92" i="83"/>
  <c r="BQ92" i="83"/>
  <c r="BR92" i="83"/>
  <c r="BS92" i="83"/>
  <c r="BT92" i="83"/>
  <c r="C93" i="83"/>
  <c r="D93" i="83"/>
  <c r="E93" i="83"/>
  <c r="F93" i="83"/>
  <c r="G93" i="83"/>
  <c r="H93" i="83"/>
  <c r="I93" i="83"/>
  <c r="J93" i="83"/>
  <c r="K93" i="83"/>
  <c r="L93" i="83"/>
  <c r="M93" i="83"/>
  <c r="N93" i="83"/>
  <c r="O93" i="83"/>
  <c r="P93" i="83"/>
  <c r="R93" i="83"/>
  <c r="S93" i="83"/>
  <c r="T93" i="83"/>
  <c r="U93" i="83"/>
  <c r="V93" i="83"/>
  <c r="W93" i="83"/>
  <c r="X93" i="83"/>
  <c r="Y93" i="83"/>
  <c r="Z93" i="83"/>
  <c r="AA93" i="83"/>
  <c r="AC93" i="83"/>
  <c r="AD93" i="83"/>
  <c r="AE93" i="83"/>
  <c r="AF93" i="83"/>
  <c r="AH93" i="83"/>
  <c r="AI93" i="83"/>
  <c r="AJ93" i="83"/>
  <c r="AK93" i="83"/>
  <c r="AL93" i="83"/>
  <c r="AM93" i="83"/>
  <c r="AN93" i="83"/>
  <c r="AO93" i="83"/>
  <c r="AP93" i="83"/>
  <c r="AQ93" i="83"/>
  <c r="AR93" i="83"/>
  <c r="AS93" i="83"/>
  <c r="AT93" i="83"/>
  <c r="AU93" i="83"/>
  <c r="AV93" i="83"/>
  <c r="AW93" i="83"/>
  <c r="AX93" i="83"/>
  <c r="AY93" i="83"/>
  <c r="AZ93" i="83"/>
  <c r="BA93" i="83"/>
  <c r="BB93" i="83"/>
  <c r="BC93" i="83"/>
  <c r="BD93" i="83"/>
  <c r="BE93" i="83"/>
  <c r="BF93" i="83"/>
  <c r="BG93" i="83"/>
  <c r="BH93" i="83"/>
  <c r="BI93" i="83"/>
  <c r="BJ93" i="83"/>
  <c r="BK93" i="83"/>
  <c r="BL93" i="83"/>
  <c r="BM93" i="83"/>
  <c r="BN93" i="83"/>
  <c r="BO93" i="83"/>
  <c r="BP93" i="83"/>
  <c r="BQ93" i="83"/>
  <c r="BR93" i="83"/>
  <c r="BS93" i="83"/>
  <c r="BT93" i="83"/>
  <c r="C94" i="83"/>
  <c r="D94" i="83"/>
  <c r="E94" i="83"/>
  <c r="F94" i="83"/>
  <c r="G94" i="83"/>
  <c r="H94" i="83"/>
  <c r="I94" i="83"/>
  <c r="J94" i="83"/>
  <c r="K94" i="83"/>
  <c r="L94" i="83"/>
  <c r="M94" i="83"/>
  <c r="N94" i="83"/>
  <c r="O94" i="83"/>
  <c r="P94" i="83"/>
  <c r="R94" i="83"/>
  <c r="S94" i="83"/>
  <c r="T94" i="83"/>
  <c r="U94" i="83"/>
  <c r="V94" i="83"/>
  <c r="W94" i="83"/>
  <c r="X94" i="83"/>
  <c r="Y94" i="83"/>
  <c r="Z94" i="83"/>
  <c r="AA94" i="83"/>
  <c r="AC94" i="83"/>
  <c r="AD94" i="83"/>
  <c r="AE94" i="83"/>
  <c r="AF94" i="83"/>
  <c r="AH94" i="83"/>
  <c r="AI94" i="83"/>
  <c r="AJ94" i="83"/>
  <c r="AK94" i="83"/>
  <c r="AL94" i="83"/>
  <c r="AM94" i="83"/>
  <c r="AN94" i="83"/>
  <c r="AO94" i="83"/>
  <c r="AP94" i="83"/>
  <c r="AQ94" i="83"/>
  <c r="AR94" i="83"/>
  <c r="AS94" i="83"/>
  <c r="AT94" i="83"/>
  <c r="AU94" i="83"/>
  <c r="AV94" i="83"/>
  <c r="AW94" i="83"/>
  <c r="AX94" i="83"/>
  <c r="AY94" i="83"/>
  <c r="AZ94" i="83"/>
  <c r="BA94" i="83"/>
  <c r="BB94" i="83"/>
  <c r="BC94" i="83"/>
  <c r="BD94" i="83"/>
  <c r="BE94" i="83"/>
  <c r="BF94" i="83"/>
  <c r="BG94" i="83"/>
  <c r="BH94" i="83"/>
  <c r="BI94" i="83"/>
  <c r="BJ94" i="83"/>
  <c r="BK94" i="83"/>
  <c r="BL94" i="83"/>
  <c r="BM94" i="83"/>
  <c r="BN94" i="83"/>
  <c r="BO94" i="83"/>
  <c r="BP94" i="83"/>
  <c r="BQ94" i="83"/>
  <c r="BR94" i="83"/>
  <c r="BS94" i="83"/>
  <c r="BT94" i="83"/>
  <c r="C95" i="83"/>
  <c r="D95" i="83"/>
  <c r="E95" i="83"/>
  <c r="F95" i="83"/>
  <c r="G95" i="83"/>
  <c r="H95" i="83"/>
  <c r="I95" i="83"/>
  <c r="J95" i="83"/>
  <c r="K95" i="83"/>
  <c r="L95" i="83"/>
  <c r="M95" i="83"/>
  <c r="N95" i="83"/>
  <c r="O95" i="83"/>
  <c r="P95" i="83"/>
  <c r="R95" i="83"/>
  <c r="S95" i="83"/>
  <c r="T95" i="83"/>
  <c r="U95" i="83"/>
  <c r="V95" i="83"/>
  <c r="W95" i="83"/>
  <c r="X95" i="83"/>
  <c r="Y95" i="83"/>
  <c r="Z95" i="83"/>
  <c r="AA95" i="83"/>
  <c r="AC95" i="83"/>
  <c r="AD95" i="83"/>
  <c r="AE95" i="83"/>
  <c r="AF95" i="83"/>
  <c r="AH95" i="83"/>
  <c r="AI95" i="83"/>
  <c r="AJ95" i="83"/>
  <c r="AK95" i="83"/>
  <c r="AL95" i="83"/>
  <c r="AM95" i="83"/>
  <c r="AN95" i="83"/>
  <c r="AO95" i="83"/>
  <c r="AP95" i="83"/>
  <c r="AQ95" i="83"/>
  <c r="AR95" i="83"/>
  <c r="AS95" i="83"/>
  <c r="AT95" i="83"/>
  <c r="AU95" i="83"/>
  <c r="AV95" i="83"/>
  <c r="AW95" i="83"/>
  <c r="AX95" i="83"/>
  <c r="AY95" i="83"/>
  <c r="AZ95" i="83"/>
  <c r="BA95" i="83"/>
  <c r="BB95" i="83"/>
  <c r="BC95" i="83"/>
  <c r="BD95" i="83"/>
  <c r="BE95" i="83"/>
  <c r="BF95" i="83"/>
  <c r="BG95" i="83"/>
  <c r="BH95" i="83"/>
  <c r="BI95" i="83"/>
  <c r="BJ95" i="83"/>
  <c r="BK95" i="83"/>
  <c r="BL95" i="83"/>
  <c r="BM95" i="83"/>
  <c r="BN95" i="83"/>
  <c r="BO95" i="83"/>
  <c r="BP95" i="83"/>
  <c r="BQ95" i="83"/>
  <c r="BR95" i="83"/>
  <c r="BS95" i="83"/>
  <c r="BT95" i="83"/>
  <c r="C96" i="83"/>
  <c r="D96" i="83"/>
  <c r="E96" i="83"/>
  <c r="F96" i="83"/>
  <c r="G96" i="83"/>
  <c r="H96" i="83"/>
  <c r="I96" i="83"/>
  <c r="J96" i="83"/>
  <c r="K96" i="83"/>
  <c r="L96" i="83"/>
  <c r="M96" i="83"/>
  <c r="N96" i="83"/>
  <c r="O96" i="83"/>
  <c r="P96" i="83"/>
  <c r="R96" i="83"/>
  <c r="S96" i="83"/>
  <c r="T96" i="83"/>
  <c r="U96" i="83"/>
  <c r="V96" i="83"/>
  <c r="W96" i="83"/>
  <c r="X96" i="83"/>
  <c r="Y96" i="83"/>
  <c r="Z96" i="83"/>
  <c r="AA96" i="83"/>
  <c r="AC96" i="83"/>
  <c r="AD96" i="83"/>
  <c r="AE96" i="83"/>
  <c r="AF96" i="83"/>
  <c r="AH96" i="83"/>
  <c r="AI96" i="83"/>
  <c r="AJ96" i="83"/>
  <c r="AK96" i="83"/>
  <c r="AL96" i="83"/>
  <c r="AM96" i="83"/>
  <c r="AN96" i="83"/>
  <c r="AO96" i="83"/>
  <c r="AP96" i="83"/>
  <c r="AQ96" i="83"/>
  <c r="AR96" i="83"/>
  <c r="AS96" i="83"/>
  <c r="AT96" i="83"/>
  <c r="AU96" i="83"/>
  <c r="AV96" i="83"/>
  <c r="AW96" i="83"/>
  <c r="AX96" i="83"/>
  <c r="AY96" i="83"/>
  <c r="AZ96" i="83"/>
  <c r="BA96" i="83"/>
  <c r="BB96" i="83"/>
  <c r="BC96" i="83"/>
  <c r="BD96" i="83"/>
  <c r="BE96" i="83"/>
  <c r="BF96" i="83"/>
  <c r="BG96" i="83"/>
  <c r="BH96" i="83"/>
  <c r="BI96" i="83"/>
  <c r="BJ96" i="83"/>
  <c r="BK96" i="83"/>
  <c r="BL96" i="83"/>
  <c r="BM96" i="83"/>
  <c r="BN96" i="83"/>
  <c r="BO96" i="83"/>
  <c r="BP96" i="83"/>
  <c r="BQ96" i="83"/>
  <c r="BR96" i="83"/>
  <c r="BS96" i="83"/>
  <c r="BT96" i="83"/>
  <c r="C97" i="83"/>
  <c r="D97" i="83"/>
  <c r="E97" i="83"/>
  <c r="F97" i="83"/>
  <c r="G97" i="83"/>
  <c r="H97" i="83"/>
  <c r="I97" i="83"/>
  <c r="J97" i="83"/>
  <c r="K97" i="83"/>
  <c r="L97" i="83"/>
  <c r="M97" i="83"/>
  <c r="N97" i="83"/>
  <c r="O97" i="83"/>
  <c r="P97" i="83"/>
  <c r="R97" i="83"/>
  <c r="S97" i="83"/>
  <c r="T97" i="83"/>
  <c r="U97" i="83"/>
  <c r="V97" i="83"/>
  <c r="W97" i="83"/>
  <c r="X97" i="83"/>
  <c r="Y97" i="83"/>
  <c r="Z97" i="83"/>
  <c r="AA97" i="83"/>
  <c r="AC97" i="83"/>
  <c r="AD97" i="83"/>
  <c r="AE97" i="83"/>
  <c r="AF97" i="83"/>
  <c r="AH97" i="83"/>
  <c r="AI97" i="83"/>
  <c r="AJ97" i="83"/>
  <c r="AK97" i="83"/>
  <c r="AL97" i="83"/>
  <c r="AM97" i="83"/>
  <c r="AN97" i="83"/>
  <c r="AO97" i="83"/>
  <c r="AP97" i="83"/>
  <c r="AQ97" i="83"/>
  <c r="AR97" i="83"/>
  <c r="AS97" i="83"/>
  <c r="AT97" i="83"/>
  <c r="AU97" i="83"/>
  <c r="AV97" i="83"/>
  <c r="AW97" i="83"/>
  <c r="AX97" i="83"/>
  <c r="AY97" i="83"/>
  <c r="AZ97" i="83"/>
  <c r="BA97" i="83"/>
  <c r="BB97" i="83"/>
  <c r="BC97" i="83"/>
  <c r="BD97" i="83"/>
  <c r="BE97" i="83"/>
  <c r="BF97" i="83"/>
  <c r="BG97" i="83"/>
  <c r="BH97" i="83"/>
  <c r="BI97" i="83"/>
  <c r="BJ97" i="83"/>
  <c r="BK97" i="83"/>
  <c r="BL97" i="83"/>
  <c r="BM97" i="83"/>
  <c r="BN97" i="83"/>
  <c r="BO97" i="83"/>
  <c r="BP97" i="83"/>
  <c r="BQ97" i="83"/>
  <c r="BR97" i="83"/>
  <c r="BS97" i="83"/>
  <c r="BT97" i="83"/>
  <c r="C98" i="83"/>
  <c r="D98" i="83"/>
  <c r="E98" i="83"/>
  <c r="F98" i="83"/>
  <c r="G98" i="83"/>
  <c r="H98" i="83"/>
  <c r="I98" i="83"/>
  <c r="J98" i="83"/>
  <c r="K98" i="83"/>
  <c r="L98" i="83"/>
  <c r="M98" i="83"/>
  <c r="N98" i="83"/>
  <c r="O98" i="83"/>
  <c r="P98" i="83"/>
  <c r="R98" i="83"/>
  <c r="S98" i="83"/>
  <c r="T98" i="83"/>
  <c r="U98" i="83"/>
  <c r="V98" i="83"/>
  <c r="W98" i="83"/>
  <c r="X98" i="83"/>
  <c r="Y98" i="83"/>
  <c r="Z98" i="83"/>
  <c r="AA98" i="83"/>
  <c r="AC98" i="83"/>
  <c r="AD98" i="83"/>
  <c r="AE98" i="83"/>
  <c r="AF98" i="83"/>
  <c r="AH98" i="83"/>
  <c r="AI98" i="83"/>
  <c r="AJ98" i="83"/>
  <c r="AK98" i="83"/>
  <c r="AL98" i="83"/>
  <c r="AM98" i="83"/>
  <c r="AN98" i="83"/>
  <c r="AO98" i="83"/>
  <c r="AP98" i="83"/>
  <c r="AQ98" i="83"/>
  <c r="AR98" i="83"/>
  <c r="AS98" i="83"/>
  <c r="AT98" i="83"/>
  <c r="AU98" i="83"/>
  <c r="AV98" i="83"/>
  <c r="AW98" i="83"/>
  <c r="AX98" i="83"/>
  <c r="AY98" i="83"/>
  <c r="AZ98" i="83"/>
  <c r="BA98" i="83"/>
  <c r="BB98" i="83"/>
  <c r="BC98" i="83"/>
  <c r="BD98" i="83"/>
  <c r="BE98" i="83"/>
  <c r="BF98" i="83"/>
  <c r="BG98" i="83"/>
  <c r="BH98" i="83"/>
  <c r="BI98" i="83"/>
  <c r="BJ98" i="83"/>
  <c r="BK98" i="83"/>
  <c r="BL98" i="83"/>
  <c r="BM98" i="83"/>
  <c r="BN98" i="83"/>
  <c r="BO98" i="83"/>
  <c r="BP98" i="83"/>
  <c r="BQ98" i="83"/>
  <c r="BR98" i="83"/>
  <c r="BS98" i="83"/>
  <c r="BT98" i="83"/>
  <c r="C99" i="83"/>
  <c r="D99" i="83"/>
  <c r="E99" i="83"/>
  <c r="F99" i="83"/>
  <c r="G99" i="83"/>
  <c r="H99" i="83"/>
  <c r="I99" i="83"/>
  <c r="J99" i="83"/>
  <c r="K99" i="83"/>
  <c r="L99" i="83"/>
  <c r="M99" i="83"/>
  <c r="N99" i="83"/>
  <c r="O99" i="83"/>
  <c r="P99" i="83"/>
  <c r="R99" i="83"/>
  <c r="S99" i="83"/>
  <c r="T99" i="83"/>
  <c r="U99" i="83"/>
  <c r="V99" i="83"/>
  <c r="W99" i="83"/>
  <c r="X99" i="83"/>
  <c r="Y99" i="83"/>
  <c r="Z99" i="83"/>
  <c r="AA99" i="83"/>
  <c r="AC99" i="83"/>
  <c r="AD99" i="83"/>
  <c r="AE99" i="83"/>
  <c r="AF99" i="83"/>
  <c r="AH99" i="83"/>
  <c r="AI99" i="83"/>
  <c r="AJ99" i="83"/>
  <c r="AK99" i="83"/>
  <c r="AL99" i="83"/>
  <c r="AM99" i="83"/>
  <c r="AN99" i="83"/>
  <c r="AO99" i="83"/>
  <c r="AP99" i="83"/>
  <c r="AQ99" i="83"/>
  <c r="AR99" i="83"/>
  <c r="AS99" i="83"/>
  <c r="AT99" i="83"/>
  <c r="AU99" i="83"/>
  <c r="AV99" i="83"/>
  <c r="AW99" i="83"/>
  <c r="AX99" i="83"/>
  <c r="AY99" i="83"/>
  <c r="AZ99" i="83"/>
  <c r="BA99" i="83"/>
  <c r="BB99" i="83"/>
  <c r="BC99" i="83"/>
  <c r="BD99" i="83"/>
  <c r="BE99" i="83"/>
  <c r="BF99" i="83"/>
  <c r="BG99" i="83"/>
  <c r="BH99" i="83"/>
  <c r="BI99" i="83"/>
  <c r="BJ99" i="83"/>
  <c r="BK99" i="83"/>
  <c r="BL99" i="83"/>
  <c r="BM99" i="83"/>
  <c r="BN99" i="83"/>
  <c r="BO99" i="83"/>
  <c r="BP99" i="83"/>
  <c r="BQ99" i="83"/>
  <c r="BR99" i="83"/>
  <c r="BS99" i="83"/>
  <c r="BT99" i="83"/>
  <c r="C100" i="83"/>
  <c r="D100" i="83"/>
  <c r="E100" i="83"/>
  <c r="F100" i="83"/>
  <c r="G100" i="83"/>
  <c r="H100" i="83"/>
  <c r="I100" i="83"/>
  <c r="J100" i="83"/>
  <c r="K100" i="83"/>
  <c r="L100" i="83"/>
  <c r="M100" i="83"/>
  <c r="N100" i="83"/>
  <c r="O100" i="83"/>
  <c r="P100" i="83"/>
  <c r="R100" i="83"/>
  <c r="S100" i="83"/>
  <c r="T100" i="83"/>
  <c r="U100" i="83"/>
  <c r="V100" i="83"/>
  <c r="W100" i="83"/>
  <c r="X100" i="83"/>
  <c r="Y100" i="83"/>
  <c r="Z100" i="83"/>
  <c r="AA100" i="83"/>
  <c r="AC100" i="83"/>
  <c r="AD100" i="83"/>
  <c r="AE100" i="83"/>
  <c r="AF100" i="83"/>
  <c r="AH100" i="83"/>
  <c r="AI100" i="83"/>
  <c r="AJ100" i="83"/>
  <c r="AK100" i="83"/>
  <c r="AL100" i="83"/>
  <c r="AM100" i="83"/>
  <c r="AN100" i="83"/>
  <c r="AO100" i="83"/>
  <c r="AP100" i="83"/>
  <c r="AQ100" i="83"/>
  <c r="AR100" i="83"/>
  <c r="AS100" i="83"/>
  <c r="AT100" i="83"/>
  <c r="AU100" i="83"/>
  <c r="AV100" i="83"/>
  <c r="AW100" i="83"/>
  <c r="AX100" i="83"/>
  <c r="AY100" i="83"/>
  <c r="AZ100" i="83"/>
  <c r="BA100" i="83"/>
  <c r="BB100" i="83"/>
  <c r="BC100" i="83"/>
  <c r="BD100" i="83"/>
  <c r="BE100" i="83"/>
  <c r="BF100" i="83"/>
  <c r="BG100" i="83"/>
  <c r="BH100" i="83"/>
  <c r="BI100" i="83"/>
  <c r="BJ100" i="83"/>
  <c r="BK100" i="83"/>
  <c r="BL100" i="83"/>
  <c r="BM100" i="83"/>
  <c r="BN100" i="83"/>
  <c r="BO100" i="83"/>
  <c r="BP100" i="83"/>
  <c r="BQ100" i="83"/>
  <c r="BR100" i="83"/>
  <c r="BS100" i="83"/>
  <c r="BT100" i="83"/>
  <c r="C101" i="83"/>
  <c r="D101" i="83"/>
  <c r="E101" i="83"/>
  <c r="F101" i="83"/>
  <c r="G101" i="83"/>
  <c r="H101" i="83"/>
  <c r="I101" i="83"/>
  <c r="J101" i="83"/>
  <c r="K101" i="83"/>
  <c r="L101" i="83"/>
  <c r="M101" i="83"/>
  <c r="N101" i="83"/>
  <c r="O101" i="83"/>
  <c r="P101" i="83"/>
  <c r="R101" i="83"/>
  <c r="S101" i="83"/>
  <c r="T101" i="83"/>
  <c r="U101" i="83"/>
  <c r="V101" i="83"/>
  <c r="W101" i="83"/>
  <c r="X101" i="83"/>
  <c r="Y101" i="83"/>
  <c r="Z101" i="83"/>
  <c r="AA101" i="83"/>
  <c r="AC101" i="83"/>
  <c r="AD101" i="83"/>
  <c r="AE101" i="83"/>
  <c r="AF101" i="83"/>
  <c r="AH101" i="83"/>
  <c r="AI101" i="83"/>
  <c r="AJ101" i="83"/>
  <c r="AK101" i="83"/>
  <c r="AL101" i="83"/>
  <c r="AM101" i="83"/>
  <c r="AN101" i="83"/>
  <c r="AO101" i="83"/>
  <c r="AP101" i="83"/>
  <c r="AQ101" i="83"/>
  <c r="AR101" i="83"/>
  <c r="AS101" i="83"/>
  <c r="AT101" i="83"/>
  <c r="AU101" i="83"/>
  <c r="AV101" i="83"/>
  <c r="AW101" i="83"/>
  <c r="AX101" i="83"/>
  <c r="AY101" i="83"/>
  <c r="AZ101" i="83"/>
  <c r="BA101" i="83"/>
  <c r="BB101" i="83"/>
  <c r="BC101" i="83"/>
  <c r="BD101" i="83"/>
  <c r="BE101" i="83"/>
  <c r="BF101" i="83"/>
  <c r="BG101" i="83"/>
  <c r="BH101" i="83"/>
  <c r="BI101" i="83"/>
  <c r="BJ101" i="83"/>
  <c r="BK101" i="83"/>
  <c r="BL101" i="83"/>
  <c r="BM101" i="83"/>
  <c r="BN101" i="83"/>
  <c r="BO101" i="83"/>
  <c r="BP101" i="83"/>
  <c r="BQ101" i="83"/>
  <c r="BR101" i="83"/>
  <c r="BS101" i="83"/>
  <c r="BT101" i="83"/>
  <c r="C102" i="83"/>
  <c r="D102" i="83"/>
  <c r="E102" i="83"/>
  <c r="F102" i="83"/>
  <c r="G102" i="83"/>
  <c r="H102" i="83"/>
  <c r="I102" i="83"/>
  <c r="J102" i="83"/>
  <c r="K102" i="83"/>
  <c r="L102" i="83"/>
  <c r="M102" i="83"/>
  <c r="N102" i="83"/>
  <c r="O102" i="83"/>
  <c r="P102" i="83"/>
  <c r="R102" i="83"/>
  <c r="S102" i="83"/>
  <c r="T102" i="83"/>
  <c r="U102" i="83"/>
  <c r="V102" i="83"/>
  <c r="W102" i="83"/>
  <c r="X102" i="83"/>
  <c r="Y102" i="83"/>
  <c r="Z102" i="83"/>
  <c r="AA102" i="83"/>
  <c r="AC102" i="83"/>
  <c r="AD102" i="83"/>
  <c r="AE102" i="83"/>
  <c r="AF102" i="83"/>
  <c r="AH102" i="83"/>
  <c r="AI102" i="83"/>
  <c r="AJ102" i="83"/>
  <c r="AK102" i="83"/>
  <c r="AL102" i="83"/>
  <c r="AM102" i="83"/>
  <c r="AN102" i="83"/>
  <c r="AO102" i="83"/>
  <c r="AP102" i="83"/>
  <c r="AQ102" i="83"/>
  <c r="AR102" i="83"/>
  <c r="AS102" i="83"/>
  <c r="AT102" i="83"/>
  <c r="AU102" i="83"/>
  <c r="AV102" i="83"/>
  <c r="AW102" i="83"/>
  <c r="AX102" i="83"/>
  <c r="AY102" i="83"/>
  <c r="AZ102" i="83"/>
  <c r="BA102" i="83"/>
  <c r="BB102" i="83"/>
  <c r="BC102" i="83"/>
  <c r="BD102" i="83"/>
  <c r="BE102" i="83"/>
  <c r="BF102" i="83"/>
  <c r="BG102" i="83"/>
  <c r="BH102" i="83"/>
  <c r="BI102" i="83"/>
  <c r="BJ102" i="83"/>
  <c r="BK102" i="83"/>
  <c r="BL102" i="83"/>
  <c r="BM102" i="83"/>
  <c r="BN102" i="83"/>
  <c r="BO102" i="83"/>
  <c r="BP102" i="83"/>
  <c r="BQ102" i="83"/>
  <c r="BR102" i="83"/>
  <c r="BS102" i="83"/>
  <c r="BT102" i="83"/>
  <c r="C103" i="83"/>
  <c r="D103" i="83"/>
  <c r="E103" i="83"/>
  <c r="F103" i="83"/>
  <c r="G103" i="83"/>
  <c r="H103" i="83"/>
  <c r="I103" i="83"/>
  <c r="J103" i="83"/>
  <c r="K103" i="83"/>
  <c r="L103" i="83"/>
  <c r="M103" i="83"/>
  <c r="N103" i="83"/>
  <c r="O103" i="83"/>
  <c r="P103" i="83"/>
  <c r="R103" i="83"/>
  <c r="S103" i="83"/>
  <c r="T103" i="83"/>
  <c r="U103" i="83"/>
  <c r="V103" i="83"/>
  <c r="W103" i="83"/>
  <c r="X103" i="83"/>
  <c r="Y103" i="83"/>
  <c r="Z103" i="83"/>
  <c r="AA103" i="83"/>
  <c r="AC103" i="83"/>
  <c r="AD103" i="83"/>
  <c r="AE103" i="83"/>
  <c r="AF103" i="83"/>
  <c r="AH103" i="83"/>
  <c r="AI103" i="83"/>
  <c r="AJ103" i="83"/>
  <c r="AK103" i="83"/>
  <c r="AL103" i="83"/>
  <c r="AM103" i="83"/>
  <c r="AN103" i="83"/>
  <c r="AO103" i="83"/>
  <c r="AP103" i="83"/>
  <c r="AQ103" i="83"/>
  <c r="AR103" i="83"/>
  <c r="AS103" i="83"/>
  <c r="AT103" i="83"/>
  <c r="AU103" i="83"/>
  <c r="AV103" i="83"/>
  <c r="AW103" i="83"/>
  <c r="AX103" i="83"/>
  <c r="AY103" i="83"/>
  <c r="AZ103" i="83"/>
  <c r="BA103" i="83"/>
  <c r="BB103" i="83"/>
  <c r="BC103" i="83"/>
  <c r="BD103" i="83"/>
  <c r="BE103" i="83"/>
  <c r="BF103" i="83"/>
  <c r="BG103" i="83"/>
  <c r="BH103" i="83"/>
  <c r="BI103" i="83"/>
  <c r="BJ103" i="83"/>
  <c r="BK103" i="83"/>
  <c r="BL103" i="83"/>
  <c r="BM103" i="83"/>
  <c r="BN103" i="83"/>
  <c r="BO103" i="83"/>
  <c r="BP103" i="83"/>
  <c r="BQ103" i="83"/>
  <c r="BR103" i="83"/>
  <c r="BS103" i="83"/>
  <c r="BT103" i="83"/>
  <c r="C104" i="83"/>
  <c r="D104" i="83"/>
  <c r="E104" i="83"/>
  <c r="F104" i="83"/>
  <c r="G104" i="83"/>
  <c r="H104" i="83"/>
  <c r="I104" i="83"/>
  <c r="J104" i="83"/>
  <c r="K104" i="83"/>
  <c r="L104" i="83"/>
  <c r="M104" i="83"/>
  <c r="N104" i="83"/>
  <c r="O104" i="83"/>
  <c r="P104" i="83"/>
  <c r="R104" i="83"/>
  <c r="S104" i="83"/>
  <c r="T104" i="83"/>
  <c r="U104" i="83"/>
  <c r="V104" i="83"/>
  <c r="W104" i="83"/>
  <c r="X104" i="83"/>
  <c r="Y104" i="83"/>
  <c r="Z104" i="83"/>
  <c r="AA104" i="83"/>
  <c r="AC104" i="83"/>
  <c r="AD104" i="83"/>
  <c r="AE104" i="83"/>
  <c r="AF104" i="83"/>
  <c r="AH104" i="83"/>
  <c r="AI104" i="83"/>
  <c r="AJ104" i="83"/>
  <c r="AK104" i="83"/>
  <c r="AL104" i="83"/>
  <c r="AM104" i="83"/>
  <c r="AN104" i="83"/>
  <c r="AO104" i="83"/>
  <c r="AP104" i="83"/>
  <c r="AQ104" i="83"/>
  <c r="AR104" i="83"/>
  <c r="AS104" i="83"/>
  <c r="AT104" i="83"/>
  <c r="AU104" i="83"/>
  <c r="AV104" i="83"/>
  <c r="AW104" i="83"/>
  <c r="AX104" i="83"/>
  <c r="AY104" i="83"/>
  <c r="AZ104" i="83"/>
  <c r="BA104" i="83"/>
  <c r="BB104" i="83"/>
  <c r="BC104" i="83"/>
  <c r="BD104" i="83"/>
  <c r="BE104" i="83"/>
  <c r="BF104" i="83"/>
  <c r="BG104" i="83"/>
  <c r="BH104" i="83"/>
  <c r="BI104" i="83"/>
  <c r="BJ104" i="83"/>
  <c r="BK104" i="83"/>
  <c r="BL104" i="83"/>
  <c r="BM104" i="83"/>
  <c r="BN104" i="83"/>
  <c r="BO104" i="83"/>
  <c r="BP104" i="83"/>
  <c r="BQ104" i="83"/>
  <c r="BR104" i="83"/>
  <c r="BS104" i="83"/>
  <c r="BT104" i="83"/>
  <c r="C105" i="83"/>
  <c r="D105" i="83"/>
  <c r="E105" i="83"/>
  <c r="F105" i="83"/>
  <c r="G105" i="83"/>
  <c r="H105" i="83"/>
  <c r="I105" i="83"/>
  <c r="J105" i="83"/>
  <c r="K105" i="83"/>
  <c r="L105" i="83"/>
  <c r="M105" i="83"/>
  <c r="N105" i="83"/>
  <c r="O105" i="83"/>
  <c r="P105" i="83"/>
  <c r="R105" i="83"/>
  <c r="S105" i="83"/>
  <c r="T105" i="83"/>
  <c r="U105" i="83"/>
  <c r="V105" i="83"/>
  <c r="W105" i="83"/>
  <c r="X105" i="83"/>
  <c r="Y105" i="83"/>
  <c r="Z105" i="83"/>
  <c r="AA105" i="83"/>
  <c r="AC105" i="83"/>
  <c r="AD105" i="83"/>
  <c r="AE105" i="83"/>
  <c r="AF105" i="83"/>
  <c r="AH105" i="83"/>
  <c r="AI105" i="83"/>
  <c r="AJ105" i="83"/>
  <c r="AK105" i="83"/>
  <c r="AL105" i="83"/>
  <c r="AM105" i="83"/>
  <c r="AN105" i="83"/>
  <c r="AO105" i="83"/>
  <c r="AP105" i="83"/>
  <c r="AQ105" i="83"/>
  <c r="AR105" i="83"/>
  <c r="AS105" i="83"/>
  <c r="AT105" i="83"/>
  <c r="AU105" i="83"/>
  <c r="AV105" i="83"/>
  <c r="AW105" i="83"/>
  <c r="AX105" i="83"/>
  <c r="AY105" i="83"/>
  <c r="AZ105" i="83"/>
  <c r="BA105" i="83"/>
  <c r="BB105" i="83"/>
  <c r="BC105" i="83"/>
  <c r="BD105" i="83"/>
  <c r="BE105" i="83"/>
  <c r="BF105" i="83"/>
  <c r="BG105" i="83"/>
  <c r="BH105" i="83"/>
  <c r="BI105" i="83"/>
  <c r="BJ105" i="83"/>
  <c r="BK105" i="83"/>
  <c r="BL105" i="83"/>
  <c r="BM105" i="83"/>
  <c r="BN105" i="83"/>
  <c r="BO105" i="83"/>
  <c r="BP105" i="83"/>
  <c r="BQ105" i="83"/>
  <c r="BR105" i="83"/>
  <c r="BS105" i="83"/>
  <c r="BT105" i="83"/>
  <c r="C106" i="83"/>
  <c r="D106" i="83"/>
  <c r="E106" i="83"/>
  <c r="F106" i="83"/>
  <c r="G106" i="83"/>
  <c r="H106" i="83"/>
  <c r="I106" i="83"/>
  <c r="J106" i="83"/>
  <c r="K106" i="83"/>
  <c r="L106" i="83"/>
  <c r="M106" i="83"/>
  <c r="N106" i="83"/>
  <c r="O106" i="83"/>
  <c r="P106" i="83"/>
  <c r="R106" i="83"/>
  <c r="S106" i="83"/>
  <c r="T106" i="83"/>
  <c r="U106" i="83"/>
  <c r="V106" i="83"/>
  <c r="W106" i="83"/>
  <c r="X106" i="83"/>
  <c r="Y106" i="83"/>
  <c r="Z106" i="83"/>
  <c r="AA106" i="83"/>
  <c r="AC106" i="83"/>
  <c r="AD106" i="83"/>
  <c r="AE106" i="83"/>
  <c r="AF106" i="83"/>
  <c r="AH106" i="83"/>
  <c r="AI106" i="83"/>
  <c r="AJ106" i="83"/>
  <c r="AK106" i="83"/>
  <c r="AL106" i="83"/>
  <c r="AM106" i="83"/>
  <c r="AN106" i="83"/>
  <c r="AO106" i="83"/>
  <c r="AP106" i="83"/>
  <c r="AQ106" i="83"/>
  <c r="AR106" i="83"/>
  <c r="AS106" i="83"/>
  <c r="AT106" i="83"/>
  <c r="AU106" i="83"/>
  <c r="AV106" i="83"/>
  <c r="AW106" i="83"/>
  <c r="AX106" i="83"/>
  <c r="AY106" i="83"/>
  <c r="AZ106" i="83"/>
  <c r="BA106" i="83"/>
  <c r="BB106" i="83"/>
  <c r="BC106" i="83"/>
  <c r="BD106" i="83"/>
  <c r="BE106" i="83"/>
  <c r="BF106" i="83"/>
  <c r="BG106" i="83"/>
  <c r="BH106" i="83"/>
  <c r="BI106" i="83"/>
  <c r="BJ106" i="83"/>
  <c r="BK106" i="83"/>
  <c r="BL106" i="83"/>
  <c r="BM106" i="83"/>
  <c r="BN106" i="83"/>
  <c r="BO106" i="83"/>
  <c r="BP106" i="83"/>
  <c r="BQ106" i="83"/>
  <c r="BR106" i="83"/>
  <c r="BS106" i="83"/>
  <c r="BT106" i="83"/>
  <c r="C107" i="83"/>
  <c r="D107" i="83"/>
  <c r="E107" i="83"/>
  <c r="F107" i="83"/>
  <c r="G107" i="83"/>
  <c r="H107" i="83"/>
  <c r="I107" i="83"/>
  <c r="J107" i="83"/>
  <c r="K107" i="83"/>
  <c r="L107" i="83"/>
  <c r="M107" i="83"/>
  <c r="N107" i="83"/>
  <c r="O107" i="83"/>
  <c r="P107" i="83"/>
  <c r="R107" i="83"/>
  <c r="S107" i="83"/>
  <c r="T107" i="83"/>
  <c r="U107" i="83"/>
  <c r="V107" i="83"/>
  <c r="W107" i="83"/>
  <c r="X107" i="83"/>
  <c r="Y107" i="83"/>
  <c r="Z107" i="83"/>
  <c r="AA107" i="83"/>
  <c r="AC107" i="83"/>
  <c r="AD107" i="83"/>
  <c r="AE107" i="83"/>
  <c r="AF107" i="83"/>
  <c r="AH107" i="83"/>
  <c r="AI107" i="83"/>
  <c r="AJ107" i="83"/>
  <c r="AK107" i="83"/>
  <c r="AL107" i="83"/>
  <c r="AM107" i="83"/>
  <c r="AN107" i="83"/>
  <c r="AO107" i="83"/>
  <c r="AP107" i="83"/>
  <c r="AQ107" i="83"/>
  <c r="AR107" i="83"/>
  <c r="AS107" i="83"/>
  <c r="AT107" i="83"/>
  <c r="AU107" i="83"/>
  <c r="AV107" i="83"/>
  <c r="AW107" i="83"/>
  <c r="AX107" i="83"/>
  <c r="AY107" i="83"/>
  <c r="AZ107" i="83"/>
  <c r="BA107" i="83"/>
  <c r="BB107" i="83"/>
  <c r="BC107" i="83"/>
  <c r="BD107" i="83"/>
  <c r="BE107" i="83"/>
  <c r="BF107" i="83"/>
  <c r="BG107" i="83"/>
  <c r="BH107" i="83"/>
  <c r="BI107" i="83"/>
  <c r="BJ107" i="83"/>
  <c r="BK107" i="83"/>
  <c r="BL107" i="83"/>
  <c r="BM107" i="83"/>
  <c r="BN107" i="83"/>
  <c r="BO107" i="83"/>
  <c r="BP107" i="83"/>
  <c r="BQ107" i="83"/>
  <c r="BR107" i="83"/>
  <c r="BS107" i="83"/>
  <c r="BT107" i="83"/>
  <c r="C108" i="83"/>
  <c r="D108" i="83"/>
  <c r="E108" i="83"/>
  <c r="F108" i="83"/>
  <c r="G108" i="83"/>
  <c r="H108" i="83"/>
  <c r="I108" i="83"/>
  <c r="J108" i="83"/>
  <c r="K108" i="83"/>
  <c r="L108" i="83"/>
  <c r="M108" i="83"/>
  <c r="N108" i="83"/>
  <c r="O108" i="83"/>
  <c r="P108" i="83"/>
  <c r="R108" i="83"/>
  <c r="S108" i="83"/>
  <c r="T108" i="83"/>
  <c r="U108" i="83"/>
  <c r="V108" i="83"/>
  <c r="W108" i="83"/>
  <c r="X108" i="83"/>
  <c r="Y108" i="83"/>
  <c r="Z108" i="83"/>
  <c r="AA108" i="83"/>
  <c r="AC108" i="83"/>
  <c r="AD108" i="83"/>
  <c r="AE108" i="83"/>
  <c r="AF108" i="83"/>
  <c r="AH108" i="83"/>
  <c r="AI108" i="83"/>
  <c r="AJ108" i="83"/>
  <c r="AK108" i="83"/>
  <c r="AL108" i="83"/>
  <c r="AM108" i="83"/>
  <c r="AN108" i="83"/>
  <c r="AO108" i="83"/>
  <c r="AP108" i="83"/>
  <c r="AQ108" i="83"/>
  <c r="AR108" i="83"/>
  <c r="AS108" i="83"/>
  <c r="AT108" i="83"/>
  <c r="AU108" i="83"/>
  <c r="AV108" i="83"/>
  <c r="AW108" i="83"/>
  <c r="AX108" i="83"/>
  <c r="AY108" i="83"/>
  <c r="AZ108" i="83"/>
  <c r="BA108" i="83"/>
  <c r="BB108" i="83"/>
  <c r="BC108" i="83"/>
  <c r="BD108" i="83"/>
  <c r="BE108" i="83"/>
  <c r="BF108" i="83"/>
  <c r="BG108" i="83"/>
  <c r="BH108" i="83"/>
  <c r="BI108" i="83"/>
  <c r="BJ108" i="83"/>
  <c r="BK108" i="83"/>
  <c r="BL108" i="83"/>
  <c r="BM108" i="83"/>
  <c r="BN108" i="83"/>
  <c r="BO108" i="83"/>
  <c r="BP108" i="83"/>
  <c r="BQ108" i="83"/>
  <c r="BR108" i="83"/>
  <c r="BS108" i="83"/>
  <c r="BT108" i="83"/>
  <c r="C109" i="83"/>
  <c r="D109" i="83"/>
  <c r="E109" i="83"/>
  <c r="F109" i="83"/>
  <c r="G109" i="83"/>
  <c r="H109" i="83"/>
  <c r="I109" i="83"/>
  <c r="J109" i="83"/>
  <c r="K109" i="83"/>
  <c r="L109" i="83"/>
  <c r="M109" i="83"/>
  <c r="N109" i="83"/>
  <c r="O109" i="83"/>
  <c r="P109" i="83"/>
  <c r="R109" i="83"/>
  <c r="S109" i="83"/>
  <c r="T109" i="83"/>
  <c r="U109" i="83"/>
  <c r="V109" i="83"/>
  <c r="W109" i="83"/>
  <c r="X109" i="83"/>
  <c r="Y109" i="83"/>
  <c r="Z109" i="83"/>
  <c r="AA109" i="83"/>
  <c r="AC109" i="83"/>
  <c r="AD109" i="83"/>
  <c r="AE109" i="83"/>
  <c r="AF109" i="83"/>
  <c r="AH109" i="83"/>
  <c r="AI109" i="83"/>
  <c r="AJ109" i="83"/>
  <c r="AK109" i="83"/>
  <c r="AL109" i="83"/>
  <c r="AM109" i="83"/>
  <c r="AN109" i="83"/>
  <c r="AO109" i="83"/>
  <c r="AP109" i="83"/>
  <c r="AQ109" i="83"/>
  <c r="AR109" i="83"/>
  <c r="AS109" i="83"/>
  <c r="AT109" i="83"/>
  <c r="AU109" i="83"/>
  <c r="AV109" i="83"/>
  <c r="AW109" i="83"/>
  <c r="AX109" i="83"/>
  <c r="AY109" i="83"/>
  <c r="AZ109" i="83"/>
  <c r="BA109" i="83"/>
  <c r="BB109" i="83"/>
  <c r="BC109" i="83"/>
  <c r="BD109" i="83"/>
  <c r="BE109" i="83"/>
  <c r="BF109" i="83"/>
  <c r="BG109" i="83"/>
  <c r="BH109" i="83"/>
  <c r="BI109" i="83"/>
  <c r="BJ109" i="83"/>
  <c r="BK109" i="83"/>
  <c r="BL109" i="83"/>
  <c r="BM109" i="83"/>
  <c r="BN109" i="83"/>
  <c r="BO109" i="83"/>
  <c r="BP109" i="83"/>
  <c r="BQ109" i="83"/>
  <c r="BR109" i="83"/>
  <c r="BS109" i="83"/>
  <c r="BT109" i="83"/>
  <c r="C110" i="83"/>
  <c r="D110" i="83"/>
  <c r="E110" i="83"/>
  <c r="F110" i="83"/>
  <c r="G110" i="83"/>
  <c r="H110" i="83"/>
  <c r="I110" i="83"/>
  <c r="J110" i="83"/>
  <c r="K110" i="83"/>
  <c r="L110" i="83"/>
  <c r="M110" i="83"/>
  <c r="N110" i="83"/>
  <c r="O110" i="83"/>
  <c r="P110" i="83"/>
  <c r="R110" i="83"/>
  <c r="S110" i="83"/>
  <c r="T110" i="83"/>
  <c r="U110" i="83"/>
  <c r="V110" i="83"/>
  <c r="W110" i="83"/>
  <c r="X110" i="83"/>
  <c r="Y110" i="83"/>
  <c r="Z110" i="83"/>
  <c r="AA110" i="83"/>
  <c r="AC110" i="83"/>
  <c r="AD110" i="83"/>
  <c r="AE110" i="83"/>
  <c r="AF110" i="83"/>
  <c r="AH110" i="83"/>
  <c r="AI110" i="83"/>
  <c r="AJ110" i="83"/>
  <c r="AK110" i="83"/>
  <c r="AL110" i="83"/>
  <c r="AM110" i="83"/>
  <c r="AN110" i="83"/>
  <c r="AO110" i="83"/>
  <c r="AP110" i="83"/>
  <c r="AQ110" i="83"/>
  <c r="AR110" i="83"/>
  <c r="AS110" i="83"/>
  <c r="AT110" i="83"/>
  <c r="AU110" i="83"/>
  <c r="AV110" i="83"/>
  <c r="AW110" i="83"/>
  <c r="AX110" i="83"/>
  <c r="AY110" i="83"/>
  <c r="AZ110" i="83"/>
  <c r="BA110" i="83"/>
  <c r="BB110" i="83"/>
  <c r="BC110" i="83"/>
  <c r="BD110" i="83"/>
  <c r="BE110" i="83"/>
  <c r="BF110" i="83"/>
  <c r="BG110" i="83"/>
  <c r="BH110" i="83"/>
  <c r="BI110" i="83"/>
  <c r="BJ110" i="83"/>
  <c r="BK110" i="83"/>
  <c r="BL110" i="83"/>
  <c r="BM110" i="83"/>
  <c r="BN110" i="83"/>
  <c r="BO110" i="83"/>
  <c r="BP110" i="83"/>
  <c r="BQ110" i="83"/>
  <c r="BR110" i="83"/>
  <c r="BS110" i="83"/>
  <c r="BT110" i="83"/>
  <c r="C111" i="83"/>
  <c r="D111" i="83"/>
  <c r="E111" i="83"/>
  <c r="F111" i="83"/>
  <c r="G111" i="83"/>
  <c r="H111" i="83"/>
  <c r="I111" i="83"/>
  <c r="J111" i="83"/>
  <c r="K111" i="83"/>
  <c r="L111" i="83"/>
  <c r="M111" i="83"/>
  <c r="N111" i="83"/>
  <c r="O111" i="83"/>
  <c r="P111" i="83"/>
  <c r="R111" i="83"/>
  <c r="S111" i="83"/>
  <c r="T111" i="83"/>
  <c r="U111" i="83"/>
  <c r="V111" i="83"/>
  <c r="W111" i="83"/>
  <c r="X111" i="83"/>
  <c r="Y111" i="83"/>
  <c r="Z111" i="83"/>
  <c r="AA111" i="83"/>
  <c r="AC111" i="83"/>
  <c r="AD111" i="83"/>
  <c r="AE111" i="83"/>
  <c r="AF111" i="83"/>
  <c r="AH111" i="83"/>
  <c r="AI111" i="83"/>
  <c r="AJ111" i="83"/>
  <c r="AK111" i="83"/>
  <c r="AL111" i="83"/>
  <c r="AM111" i="83"/>
  <c r="AN111" i="83"/>
  <c r="AO111" i="83"/>
  <c r="AP111" i="83"/>
  <c r="AQ111" i="83"/>
  <c r="AR111" i="83"/>
  <c r="AS111" i="83"/>
  <c r="AT111" i="83"/>
  <c r="AU111" i="83"/>
  <c r="AV111" i="83"/>
  <c r="AW111" i="83"/>
  <c r="AX111" i="83"/>
  <c r="AY111" i="83"/>
  <c r="AZ111" i="83"/>
  <c r="BA111" i="83"/>
  <c r="BB111" i="83"/>
  <c r="BC111" i="83"/>
  <c r="BD111" i="83"/>
  <c r="BE111" i="83"/>
  <c r="BF111" i="83"/>
  <c r="BG111" i="83"/>
  <c r="BH111" i="83"/>
  <c r="BI111" i="83"/>
  <c r="BJ111" i="83"/>
  <c r="BK111" i="83"/>
  <c r="BL111" i="83"/>
  <c r="BM111" i="83"/>
  <c r="BN111" i="83"/>
  <c r="BO111" i="83"/>
  <c r="BP111" i="83"/>
  <c r="BQ111" i="83"/>
  <c r="BR111" i="83"/>
  <c r="BS111" i="83"/>
  <c r="BT111" i="83"/>
  <c r="C112" i="83"/>
  <c r="D112" i="83"/>
  <c r="E112" i="83"/>
  <c r="F112" i="83"/>
  <c r="G112" i="83"/>
  <c r="H112" i="83"/>
  <c r="I112" i="83"/>
  <c r="J112" i="83"/>
  <c r="K112" i="83"/>
  <c r="L112" i="83"/>
  <c r="M112" i="83"/>
  <c r="N112" i="83"/>
  <c r="O112" i="83"/>
  <c r="P112" i="83"/>
  <c r="R112" i="83"/>
  <c r="S112" i="83"/>
  <c r="T112" i="83"/>
  <c r="U112" i="83"/>
  <c r="V112" i="83"/>
  <c r="W112" i="83"/>
  <c r="X112" i="83"/>
  <c r="Y112" i="83"/>
  <c r="Z112" i="83"/>
  <c r="AA112" i="83"/>
  <c r="AC112" i="83"/>
  <c r="AD112" i="83"/>
  <c r="AE112" i="83"/>
  <c r="AF112" i="83"/>
  <c r="AH112" i="83"/>
  <c r="AI112" i="83"/>
  <c r="AJ112" i="83"/>
  <c r="AK112" i="83"/>
  <c r="AL112" i="83"/>
  <c r="AM112" i="83"/>
  <c r="AN112" i="83"/>
  <c r="AO112" i="83"/>
  <c r="AP112" i="83"/>
  <c r="AQ112" i="83"/>
  <c r="AR112" i="83"/>
  <c r="AS112" i="83"/>
  <c r="AT112" i="83"/>
  <c r="AU112" i="83"/>
  <c r="AV112" i="83"/>
  <c r="AW112" i="83"/>
  <c r="AX112" i="83"/>
  <c r="AY112" i="83"/>
  <c r="AZ112" i="83"/>
  <c r="BA112" i="83"/>
  <c r="BB112" i="83"/>
  <c r="BC112" i="83"/>
  <c r="BD112" i="83"/>
  <c r="BE112" i="83"/>
  <c r="BF112" i="83"/>
  <c r="BG112" i="83"/>
  <c r="BH112" i="83"/>
  <c r="BI112" i="83"/>
  <c r="BJ112" i="83"/>
  <c r="BK112" i="83"/>
  <c r="BL112" i="83"/>
  <c r="BM112" i="83"/>
  <c r="BN112" i="83"/>
  <c r="BO112" i="83"/>
  <c r="BP112" i="83"/>
  <c r="BQ112" i="83"/>
  <c r="BR112" i="83"/>
  <c r="BS112" i="83"/>
  <c r="BT112" i="83"/>
  <c r="C113" i="83"/>
  <c r="D113" i="83"/>
  <c r="E113" i="83"/>
  <c r="F113" i="83"/>
  <c r="G113" i="83"/>
  <c r="H113" i="83"/>
  <c r="I113" i="83"/>
  <c r="J113" i="83"/>
  <c r="K113" i="83"/>
  <c r="L113" i="83"/>
  <c r="M113" i="83"/>
  <c r="N113" i="83"/>
  <c r="O113" i="83"/>
  <c r="P113" i="83"/>
  <c r="R113" i="83"/>
  <c r="S113" i="83"/>
  <c r="T113" i="83"/>
  <c r="U113" i="83"/>
  <c r="V113" i="83"/>
  <c r="W113" i="83"/>
  <c r="X113" i="83"/>
  <c r="Y113" i="83"/>
  <c r="Z113" i="83"/>
  <c r="AA113" i="83"/>
  <c r="AC113" i="83"/>
  <c r="AD113" i="83"/>
  <c r="AE113" i="83"/>
  <c r="AF113" i="83"/>
  <c r="AH113" i="83"/>
  <c r="AI113" i="83"/>
  <c r="AJ113" i="83"/>
  <c r="AK113" i="83"/>
  <c r="AL113" i="83"/>
  <c r="AM113" i="83"/>
  <c r="AN113" i="83"/>
  <c r="AO113" i="83"/>
  <c r="AP113" i="83"/>
  <c r="AQ113" i="83"/>
  <c r="AR113" i="83"/>
  <c r="AS113" i="83"/>
  <c r="AT113" i="83"/>
  <c r="AU113" i="83"/>
  <c r="AV113" i="83"/>
  <c r="AW113" i="83"/>
  <c r="AX113" i="83"/>
  <c r="AY113" i="83"/>
  <c r="AZ113" i="83"/>
  <c r="BA113" i="83"/>
  <c r="BB113" i="83"/>
  <c r="BC113" i="83"/>
  <c r="BD113" i="83"/>
  <c r="BE113" i="83"/>
  <c r="BF113" i="83"/>
  <c r="BG113" i="83"/>
  <c r="BH113" i="83"/>
  <c r="BI113" i="83"/>
  <c r="BJ113" i="83"/>
  <c r="BK113" i="83"/>
  <c r="BL113" i="83"/>
  <c r="BM113" i="83"/>
  <c r="BN113" i="83"/>
  <c r="BO113" i="83"/>
  <c r="BP113" i="83"/>
  <c r="BQ113" i="83"/>
  <c r="BR113" i="83"/>
  <c r="BS113" i="83"/>
  <c r="BT113" i="83"/>
  <c r="C114" i="83"/>
  <c r="D114" i="83"/>
  <c r="E114" i="83"/>
  <c r="F114" i="83"/>
  <c r="G114" i="83"/>
  <c r="H114" i="83"/>
  <c r="I114" i="83"/>
  <c r="J114" i="83"/>
  <c r="K114" i="83"/>
  <c r="L114" i="83"/>
  <c r="M114" i="83"/>
  <c r="N114" i="83"/>
  <c r="O114" i="83"/>
  <c r="P114" i="83"/>
  <c r="R114" i="83"/>
  <c r="S114" i="83"/>
  <c r="T114" i="83"/>
  <c r="U114" i="83"/>
  <c r="V114" i="83"/>
  <c r="W114" i="83"/>
  <c r="X114" i="83"/>
  <c r="Y114" i="83"/>
  <c r="Z114" i="83"/>
  <c r="AA114" i="83"/>
  <c r="AC114" i="83"/>
  <c r="AD114" i="83"/>
  <c r="AE114" i="83"/>
  <c r="AF114" i="83"/>
  <c r="AH114" i="83"/>
  <c r="AI114" i="83"/>
  <c r="AJ114" i="83"/>
  <c r="AK114" i="83"/>
  <c r="AL114" i="83"/>
  <c r="AM114" i="83"/>
  <c r="AN114" i="83"/>
  <c r="AO114" i="83"/>
  <c r="AP114" i="83"/>
  <c r="AQ114" i="83"/>
  <c r="AR114" i="83"/>
  <c r="AS114" i="83"/>
  <c r="AT114" i="83"/>
  <c r="AU114" i="83"/>
  <c r="AV114" i="83"/>
  <c r="AW114" i="83"/>
  <c r="AX114" i="83"/>
  <c r="AY114" i="83"/>
  <c r="AZ114" i="83"/>
  <c r="BA114" i="83"/>
  <c r="BB114" i="83"/>
  <c r="BC114" i="83"/>
  <c r="BD114" i="83"/>
  <c r="BE114" i="83"/>
  <c r="BF114" i="83"/>
  <c r="BG114" i="83"/>
  <c r="BH114" i="83"/>
  <c r="BI114" i="83"/>
  <c r="BJ114" i="83"/>
  <c r="BK114" i="83"/>
  <c r="BL114" i="83"/>
  <c r="BM114" i="83"/>
  <c r="BN114" i="83"/>
  <c r="BO114" i="83"/>
  <c r="BP114" i="83"/>
  <c r="BQ114" i="83"/>
  <c r="BR114" i="83"/>
  <c r="BS114" i="83"/>
  <c r="BT114" i="83"/>
  <c r="C115" i="83"/>
  <c r="D115" i="83"/>
  <c r="E115" i="83"/>
  <c r="F115" i="83"/>
  <c r="G115" i="83"/>
  <c r="H115" i="83"/>
  <c r="I115" i="83"/>
  <c r="J115" i="83"/>
  <c r="K115" i="83"/>
  <c r="L115" i="83"/>
  <c r="M115" i="83"/>
  <c r="N115" i="83"/>
  <c r="O115" i="83"/>
  <c r="P115" i="83"/>
  <c r="R115" i="83"/>
  <c r="S115" i="83"/>
  <c r="T115" i="83"/>
  <c r="U115" i="83"/>
  <c r="V115" i="83"/>
  <c r="W115" i="83"/>
  <c r="X115" i="83"/>
  <c r="Y115" i="83"/>
  <c r="Z115" i="83"/>
  <c r="AA115" i="83"/>
  <c r="AC115" i="83"/>
  <c r="AD115" i="83"/>
  <c r="AE115" i="83"/>
  <c r="AF115" i="83"/>
  <c r="AH115" i="83"/>
  <c r="AI115" i="83"/>
  <c r="AJ115" i="83"/>
  <c r="AK115" i="83"/>
  <c r="AL115" i="83"/>
  <c r="AM115" i="83"/>
  <c r="AN115" i="83"/>
  <c r="AO115" i="83"/>
  <c r="AP115" i="83"/>
  <c r="AQ115" i="83"/>
  <c r="AR115" i="83"/>
  <c r="AS115" i="83"/>
  <c r="AT115" i="83"/>
  <c r="AU115" i="83"/>
  <c r="AV115" i="83"/>
  <c r="AW115" i="83"/>
  <c r="AX115" i="83"/>
  <c r="AY115" i="83"/>
  <c r="AZ115" i="83"/>
  <c r="BA115" i="83"/>
  <c r="BB115" i="83"/>
  <c r="BC115" i="83"/>
  <c r="BD115" i="83"/>
  <c r="BE115" i="83"/>
  <c r="BF115" i="83"/>
  <c r="BG115" i="83"/>
  <c r="BH115" i="83"/>
  <c r="BI115" i="83"/>
  <c r="BJ115" i="83"/>
  <c r="BK115" i="83"/>
  <c r="BL115" i="83"/>
  <c r="BM115" i="83"/>
  <c r="BN115" i="83"/>
  <c r="BO115" i="83"/>
  <c r="BP115" i="83"/>
  <c r="BQ115" i="83"/>
  <c r="BR115" i="83"/>
  <c r="BS115" i="83"/>
  <c r="BT115" i="83"/>
  <c r="C116" i="83"/>
  <c r="D116" i="83"/>
  <c r="E116" i="83"/>
  <c r="F116" i="83"/>
  <c r="G116" i="83"/>
  <c r="H116" i="83"/>
  <c r="I116" i="83"/>
  <c r="J116" i="83"/>
  <c r="K116" i="83"/>
  <c r="L116" i="83"/>
  <c r="M116" i="83"/>
  <c r="N116" i="83"/>
  <c r="O116" i="83"/>
  <c r="P116" i="83"/>
  <c r="R116" i="83"/>
  <c r="S116" i="83"/>
  <c r="T116" i="83"/>
  <c r="U116" i="83"/>
  <c r="V116" i="83"/>
  <c r="W116" i="83"/>
  <c r="X116" i="83"/>
  <c r="Y116" i="83"/>
  <c r="Z116" i="83"/>
  <c r="AA116" i="83"/>
  <c r="AC116" i="83"/>
  <c r="AD116" i="83"/>
  <c r="AE116" i="83"/>
  <c r="AF116" i="83"/>
  <c r="AH116" i="83"/>
  <c r="AI116" i="83"/>
  <c r="AJ116" i="83"/>
  <c r="AK116" i="83"/>
  <c r="AL116" i="83"/>
  <c r="AM116" i="83"/>
  <c r="AN116" i="83"/>
  <c r="AO116" i="83"/>
  <c r="AP116" i="83"/>
  <c r="AQ116" i="83"/>
  <c r="AR116" i="83"/>
  <c r="AS116" i="83"/>
  <c r="AT116" i="83"/>
  <c r="AU116" i="83"/>
  <c r="AV116" i="83"/>
  <c r="AW116" i="83"/>
  <c r="AX116" i="83"/>
  <c r="AY116" i="83"/>
  <c r="AZ116" i="83"/>
  <c r="BA116" i="83"/>
  <c r="BB116" i="83"/>
  <c r="BC116" i="83"/>
  <c r="BD116" i="83"/>
  <c r="BE116" i="83"/>
  <c r="BF116" i="83"/>
  <c r="BG116" i="83"/>
  <c r="BH116" i="83"/>
  <c r="BI116" i="83"/>
  <c r="BJ116" i="83"/>
  <c r="BK116" i="83"/>
  <c r="BL116" i="83"/>
  <c r="BM116" i="83"/>
  <c r="BN116" i="83"/>
  <c r="BO116" i="83"/>
  <c r="BP116" i="83"/>
  <c r="BQ116" i="83"/>
  <c r="BR116" i="83"/>
  <c r="BS116" i="83"/>
  <c r="BT116" i="83"/>
  <c r="C117" i="83"/>
  <c r="D117" i="83"/>
  <c r="E117" i="83"/>
  <c r="F117" i="83"/>
  <c r="G117" i="83"/>
  <c r="H117" i="83"/>
  <c r="I117" i="83"/>
  <c r="J117" i="83"/>
  <c r="K117" i="83"/>
  <c r="L117" i="83"/>
  <c r="M117" i="83"/>
  <c r="N117" i="83"/>
  <c r="O117" i="83"/>
  <c r="P117" i="83"/>
  <c r="R117" i="83"/>
  <c r="S117" i="83"/>
  <c r="T117" i="83"/>
  <c r="U117" i="83"/>
  <c r="V117" i="83"/>
  <c r="W117" i="83"/>
  <c r="X117" i="83"/>
  <c r="Y117" i="83"/>
  <c r="Z117" i="83"/>
  <c r="AA117" i="83"/>
  <c r="AC117" i="83"/>
  <c r="AD117" i="83"/>
  <c r="AE117" i="83"/>
  <c r="AF117" i="83"/>
  <c r="AH117" i="83"/>
  <c r="AI117" i="83"/>
  <c r="AJ117" i="83"/>
  <c r="AK117" i="83"/>
  <c r="AL117" i="83"/>
  <c r="AM117" i="83"/>
  <c r="AN117" i="83"/>
  <c r="AO117" i="83"/>
  <c r="AP117" i="83"/>
  <c r="AQ117" i="83"/>
  <c r="AR117" i="83"/>
  <c r="AS117" i="83"/>
  <c r="AT117" i="83"/>
  <c r="AU117" i="83"/>
  <c r="AV117" i="83"/>
  <c r="AW117" i="83"/>
  <c r="AX117" i="83"/>
  <c r="AY117" i="83"/>
  <c r="AZ117" i="83"/>
  <c r="BA117" i="83"/>
  <c r="BB117" i="83"/>
  <c r="BC117" i="83"/>
  <c r="BD117" i="83"/>
  <c r="BE117" i="83"/>
  <c r="BF117" i="83"/>
  <c r="BG117" i="83"/>
  <c r="BH117" i="83"/>
  <c r="BI117" i="83"/>
  <c r="BJ117" i="83"/>
  <c r="BK117" i="83"/>
  <c r="BL117" i="83"/>
  <c r="BM117" i="83"/>
  <c r="BN117" i="83"/>
  <c r="BO117" i="83"/>
  <c r="BP117" i="83"/>
  <c r="BQ117" i="83"/>
  <c r="BR117" i="83"/>
  <c r="BS117" i="83"/>
  <c r="BT117" i="83"/>
  <c r="C118" i="83"/>
  <c r="D118" i="83"/>
  <c r="E118" i="83"/>
  <c r="F118" i="83"/>
  <c r="G118" i="83"/>
  <c r="H118" i="83"/>
  <c r="I118" i="83"/>
  <c r="J118" i="83"/>
  <c r="K118" i="83"/>
  <c r="L118" i="83"/>
  <c r="M118" i="83"/>
  <c r="N118" i="83"/>
  <c r="O118" i="83"/>
  <c r="P118" i="83"/>
  <c r="R118" i="83"/>
  <c r="S118" i="83"/>
  <c r="T118" i="83"/>
  <c r="U118" i="83"/>
  <c r="V118" i="83"/>
  <c r="W118" i="83"/>
  <c r="X118" i="83"/>
  <c r="Y118" i="83"/>
  <c r="Z118" i="83"/>
  <c r="AA118" i="83"/>
  <c r="AC118" i="83"/>
  <c r="AD118" i="83"/>
  <c r="AE118" i="83"/>
  <c r="AF118" i="83"/>
  <c r="AH118" i="83"/>
  <c r="AI118" i="83"/>
  <c r="AJ118" i="83"/>
  <c r="AK118" i="83"/>
  <c r="AL118" i="83"/>
  <c r="AM118" i="83"/>
  <c r="AN118" i="83"/>
  <c r="AO118" i="83"/>
  <c r="AP118" i="83"/>
  <c r="AQ118" i="83"/>
  <c r="AR118" i="83"/>
  <c r="AS118" i="83"/>
  <c r="AT118" i="83"/>
  <c r="AU118" i="83"/>
  <c r="AV118" i="83"/>
  <c r="AW118" i="83"/>
  <c r="AX118" i="83"/>
  <c r="AY118" i="83"/>
  <c r="AZ118" i="83"/>
  <c r="BA118" i="83"/>
  <c r="BB118" i="83"/>
  <c r="BC118" i="83"/>
  <c r="BD118" i="83"/>
  <c r="BE118" i="83"/>
  <c r="BF118" i="83"/>
  <c r="BG118" i="83"/>
  <c r="BH118" i="83"/>
  <c r="BI118" i="83"/>
  <c r="BJ118" i="83"/>
  <c r="BK118" i="83"/>
  <c r="BL118" i="83"/>
  <c r="BM118" i="83"/>
  <c r="BN118" i="83"/>
  <c r="BO118" i="83"/>
  <c r="BP118" i="83"/>
  <c r="BQ118" i="83"/>
  <c r="BR118" i="83"/>
  <c r="BS118" i="83"/>
  <c r="BT118" i="83"/>
  <c r="C119" i="83"/>
  <c r="D119" i="83"/>
  <c r="E119" i="83"/>
  <c r="F119" i="83"/>
  <c r="G119" i="83"/>
  <c r="H119" i="83"/>
  <c r="I119" i="83"/>
  <c r="J119" i="83"/>
  <c r="K119" i="83"/>
  <c r="L119" i="83"/>
  <c r="M119" i="83"/>
  <c r="N119" i="83"/>
  <c r="O119" i="83"/>
  <c r="P119" i="83"/>
  <c r="R119" i="83"/>
  <c r="S119" i="83"/>
  <c r="T119" i="83"/>
  <c r="U119" i="83"/>
  <c r="V119" i="83"/>
  <c r="W119" i="83"/>
  <c r="X119" i="83"/>
  <c r="Y119" i="83"/>
  <c r="Z119" i="83"/>
  <c r="AA119" i="83"/>
  <c r="AC119" i="83"/>
  <c r="AD119" i="83"/>
  <c r="AE119" i="83"/>
  <c r="AF119" i="83"/>
  <c r="AH119" i="83"/>
  <c r="AI119" i="83"/>
  <c r="AJ119" i="83"/>
  <c r="AK119" i="83"/>
  <c r="AL119" i="83"/>
  <c r="AM119" i="83"/>
  <c r="AN119" i="83"/>
  <c r="AO119" i="83"/>
  <c r="AP119" i="83"/>
  <c r="AQ119" i="83"/>
  <c r="AR119" i="83"/>
  <c r="AS119" i="83"/>
  <c r="AT119" i="83"/>
  <c r="AU119" i="83"/>
  <c r="AV119" i="83"/>
  <c r="AW119" i="83"/>
  <c r="AX119" i="83"/>
  <c r="AY119" i="83"/>
  <c r="AZ119" i="83"/>
  <c r="BA119" i="83"/>
  <c r="BB119" i="83"/>
  <c r="BC119" i="83"/>
  <c r="BD119" i="83"/>
  <c r="BE119" i="83"/>
  <c r="BF119" i="83"/>
  <c r="BG119" i="83"/>
  <c r="BH119" i="83"/>
  <c r="BI119" i="83"/>
  <c r="BJ119" i="83"/>
  <c r="BK119" i="83"/>
  <c r="BL119" i="83"/>
  <c r="BM119" i="83"/>
  <c r="BN119" i="83"/>
  <c r="BO119" i="83"/>
  <c r="BP119" i="83"/>
  <c r="BQ119" i="83"/>
  <c r="BR119" i="83"/>
  <c r="BS119" i="83"/>
  <c r="BT119" i="83"/>
  <c r="C120" i="83"/>
  <c r="D120" i="83"/>
  <c r="E120" i="83"/>
  <c r="F120" i="83"/>
  <c r="G120" i="83"/>
  <c r="H120" i="83"/>
  <c r="I120" i="83"/>
  <c r="J120" i="83"/>
  <c r="K120" i="83"/>
  <c r="L120" i="83"/>
  <c r="M120" i="83"/>
  <c r="N120" i="83"/>
  <c r="O120" i="83"/>
  <c r="P120" i="83"/>
  <c r="R120" i="83"/>
  <c r="S120" i="83"/>
  <c r="T120" i="83"/>
  <c r="U120" i="83"/>
  <c r="V120" i="83"/>
  <c r="W120" i="83"/>
  <c r="X120" i="83"/>
  <c r="Y120" i="83"/>
  <c r="Z120" i="83"/>
  <c r="AA120" i="83"/>
  <c r="AC120" i="83"/>
  <c r="AD120" i="83"/>
  <c r="AE120" i="83"/>
  <c r="AF120" i="83"/>
  <c r="AH120" i="83"/>
  <c r="AI120" i="83"/>
  <c r="AJ120" i="83"/>
  <c r="AK120" i="83"/>
  <c r="AL120" i="83"/>
  <c r="AM120" i="83"/>
  <c r="AN120" i="83"/>
  <c r="AO120" i="83"/>
  <c r="AP120" i="83"/>
  <c r="AQ120" i="83"/>
  <c r="AR120" i="83"/>
  <c r="AS120" i="83"/>
  <c r="AT120" i="83"/>
  <c r="AU120" i="83"/>
  <c r="AV120" i="83"/>
  <c r="AW120" i="83"/>
  <c r="AX120" i="83"/>
  <c r="AY120" i="83"/>
  <c r="AZ120" i="83"/>
  <c r="BA120" i="83"/>
  <c r="BB120" i="83"/>
  <c r="BC120" i="83"/>
  <c r="BD120" i="83"/>
  <c r="BE120" i="83"/>
  <c r="BF120" i="83"/>
  <c r="BG120" i="83"/>
  <c r="BH120" i="83"/>
  <c r="BI120" i="83"/>
  <c r="BJ120" i="83"/>
  <c r="BK120" i="83"/>
  <c r="BL120" i="83"/>
  <c r="BM120" i="83"/>
  <c r="BN120" i="83"/>
  <c r="BO120" i="83"/>
  <c r="BP120" i="83"/>
  <c r="BQ120" i="83"/>
  <c r="BR120" i="83"/>
  <c r="BS120" i="83"/>
  <c r="BT120" i="83"/>
  <c r="C121" i="83"/>
  <c r="D121" i="83"/>
  <c r="E121" i="83"/>
  <c r="F121" i="83"/>
  <c r="G121" i="83"/>
  <c r="H121" i="83"/>
  <c r="I121" i="83"/>
  <c r="J121" i="83"/>
  <c r="K121" i="83"/>
  <c r="L121" i="83"/>
  <c r="M121" i="83"/>
  <c r="N121" i="83"/>
  <c r="O121" i="83"/>
  <c r="P121" i="83"/>
  <c r="R121" i="83"/>
  <c r="S121" i="83"/>
  <c r="T121" i="83"/>
  <c r="U121" i="83"/>
  <c r="V121" i="83"/>
  <c r="W121" i="83"/>
  <c r="X121" i="83"/>
  <c r="Y121" i="83"/>
  <c r="Z121" i="83"/>
  <c r="AA121" i="83"/>
  <c r="AC121" i="83"/>
  <c r="AD121" i="83"/>
  <c r="AE121" i="83"/>
  <c r="AF121" i="83"/>
  <c r="AH121" i="83"/>
  <c r="AI121" i="83"/>
  <c r="AJ121" i="83"/>
  <c r="AK121" i="83"/>
  <c r="AL121" i="83"/>
  <c r="AM121" i="83"/>
  <c r="AN121" i="83"/>
  <c r="AO121" i="83"/>
  <c r="AP121" i="83"/>
  <c r="AQ121" i="83"/>
  <c r="AR121" i="83"/>
  <c r="AS121" i="83"/>
  <c r="AT121" i="83"/>
  <c r="AU121" i="83"/>
  <c r="AV121" i="83"/>
  <c r="AW121" i="83"/>
  <c r="AX121" i="83"/>
  <c r="AY121" i="83"/>
  <c r="AZ121" i="83"/>
  <c r="BA121" i="83"/>
  <c r="BB121" i="83"/>
  <c r="BC121" i="83"/>
  <c r="BD121" i="83"/>
  <c r="BE121" i="83"/>
  <c r="BF121" i="83"/>
  <c r="BG121" i="83"/>
  <c r="BH121" i="83"/>
  <c r="BI121" i="83"/>
  <c r="BJ121" i="83"/>
  <c r="BK121" i="83"/>
  <c r="BL121" i="83"/>
  <c r="BM121" i="83"/>
  <c r="BN121" i="83"/>
  <c r="BO121" i="83"/>
  <c r="BP121" i="83"/>
  <c r="BQ121" i="83"/>
  <c r="BR121" i="83"/>
  <c r="BS121" i="83"/>
  <c r="BT121" i="83"/>
  <c r="C122" i="83"/>
  <c r="D122" i="83"/>
  <c r="E122" i="83"/>
  <c r="F122" i="83"/>
  <c r="G122" i="83"/>
  <c r="H122" i="83"/>
  <c r="I122" i="83"/>
  <c r="J122" i="83"/>
  <c r="K122" i="83"/>
  <c r="L122" i="83"/>
  <c r="M122" i="83"/>
  <c r="N122" i="83"/>
  <c r="O122" i="83"/>
  <c r="P122" i="83"/>
  <c r="R122" i="83"/>
  <c r="S122" i="83"/>
  <c r="T122" i="83"/>
  <c r="U122" i="83"/>
  <c r="V122" i="83"/>
  <c r="W122" i="83"/>
  <c r="X122" i="83"/>
  <c r="Y122" i="83"/>
  <c r="Z122" i="83"/>
  <c r="AA122" i="83"/>
  <c r="AC122" i="83"/>
  <c r="AD122" i="83"/>
  <c r="AE122" i="83"/>
  <c r="AF122" i="83"/>
  <c r="AH122" i="83"/>
  <c r="AI122" i="83"/>
  <c r="AJ122" i="83"/>
  <c r="AK122" i="83"/>
  <c r="AL122" i="83"/>
  <c r="AM122" i="83"/>
  <c r="AN122" i="83"/>
  <c r="AO122" i="83"/>
  <c r="AP122" i="83"/>
  <c r="AQ122" i="83"/>
  <c r="AR122" i="83"/>
  <c r="AS122" i="83"/>
  <c r="AT122" i="83"/>
  <c r="AU122" i="83"/>
  <c r="AV122" i="83"/>
  <c r="AW122" i="83"/>
  <c r="AX122" i="83"/>
  <c r="AY122" i="83"/>
  <c r="AZ122" i="83"/>
  <c r="BA122" i="83"/>
  <c r="BB122" i="83"/>
  <c r="BC122" i="83"/>
  <c r="BD122" i="83"/>
  <c r="BE122" i="83"/>
  <c r="BF122" i="83"/>
  <c r="BG122" i="83"/>
  <c r="BH122" i="83"/>
  <c r="BI122" i="83"/>
  <c r="BJ122" i="83"/>
  <c r="BK122" i="83"/>
  <c r="BL122" i="83"/>
  <c r="BM122" i="83"/>
  <c r="BN122" i="83"/>
  <c r="BO122" i="83"/>
  <c r="BP122" i="83"/>
  <c r="BQ122" i="83"/>
  <c r="BR122" i="83"/>
  <c r="BS122" i="83"/>
  <c r="BT122" i="83"/>
  <c r="C123" i="83"/>
  <c r="D123" i="83"/>
  <c r="E123" i="83"/>
  <c r="F123" i="83"/>
  <c r="G123" i="83"/>
  <c r="H123" i="83"/>
  <c r="I123" i="83"/>
  <c r="J123" i="83"/>
  <c r="K123" i="83"/>
  <c r="L123" i="83"/>
  <c r="M123" i="83"/>
  <c r="N123" i="83"/>
  <c r="O123" i="83"/>
  <c r="P123" i="83"/>
  <c r="R123" i="83"/>
  <c r="S123" i="83"/>
  <c r="T123" i="83"/>
  <c r="U123" i="83"/>
  <c r="V123" i="83"/>
  <c r="W123" i="83"/>
  <c r="X123" i="83"/>
  <c r="Y123" i="83"/>
  <c r="Z123" i="83"/>
  <c r="AA123" i="83"/>
  <c r="AC123" i="83"/>
  <c r="AD123" i="83"/>
  <c r="AE123" i="83"/>
  <c r="AF123" i="83"/>
  <c r="AH123" i="83"/>
  <c r="AI123" i="83"/>
  <c r="AJ123" i="83"/>
  <c r="AK123" i="83"/>
  <c r="AL123" i="83"/>
  <c r="AM123" i="83"/>
  <c r="AN123" i="83"/>
  <c r="AO123" i="83"/>
  <c r="AP123" i="83"/>
  <c r="AQ123" i="83"/>
  <c r="AR123" i="83"/>
  <c r="AS123" i="83"/>
  <c r="AT123" i="83"/>
  <c r="AU123" i="83"/>
  <c r="AV123" i="83"/>
  <c r="AW123" i="83"/>
  <c r="AX123" i="83"/>
  <c r="AY123" i="83"/>
  <c r="AZ123" i="83"/>
  <c r="BA123" i="83"/>
  <c r="BB123" i="83"/>
  <c r="BC123" i="83"/>
  <c r="BD123" i="83"/>
  <c r="BE123" i="83"/>
  <c r="BF123" i="83"/>
  <c r="BG123" i="83"/>
  <c r="BH123" i="83"/>
  <c r="BI123" i="83"/>
  <c r="BJ123" i="83"/>
  <c r="BK123" i="83"/>
  <c r="BL123" i="83"/>
  <c r="BM123" i="83"/>
  <c r="BN123" i="83"/>
  <c r="BO123" i="83"/>
  <c r="BP123" i="83"/>
  <c r="BQ123" i="83"/>
  <c r="BR123" i="83"/>
  <c r="BS123" i="83"/>
  <c r="BT123" i="83"/>
  <c r="C124" i="83"/>
  <c r="D124" i="83"/>
  <c r="E124" i="83"/>
  <c r="F124" i="83"/>
  <c r="G124" i="83"/>
  <c r="H124" i="83"/>
  <c r="I124" i="83"/>
  <c r="J124" i="83"/>
  <c r="K124" i="83"/>
  <c r="L124" i="83"/>
  <c r="M124" i="83"/>
  <c r="N124" i="83"/>
  <c r="O124" i="83"/>
  <c r="P124" i="83"/>
  <c r="R124" i="83"/>
  <c r="S124" i="83"/>
  <c r="T124" i="83"/>
  <c r="U124" i="83"/>
  <c r="V124" i="83"/>
  <c r="W124" i="83"/>
  <c r="X124" i="83"/>
  <c r="Y124" i="83"/>
  <c r="Z124" i="83"/>
  <c r="AA124" i="83"/>
  <c r="AC124" i="83"/>
  <c r="AD124" i="83"/>
  <c r="AE124" i="83"/>
  <c r="AF124" i="83"/>
  <c r="AH124" i="83"/>
  <c r="AI124" i="83"/>
  <c r="AJ124" i="83"/>
  <c r="AK124" i="83"/>
  <c r="AL124" i="83"/>
  <c r="AM124" i="83"/>
  <c r="AN124" i="83"/>
  <c r="AO124" i="83"/>
  <c r="AP124" i="83"/>
  <c r="AQ124" i="83"/>
  <c r="AR124" i="83"/>
  <c r="AS124" i="83"/>
  <c r="AT124" i="83"/>
  <c r="AU124" i="83"/>
  <c r="AV124" i="83"/>
  <c r="AW124" i="83"/>
  <c r="AX124" i="83"/>
  <c r="AY124" i="83"/>
  <c r="AZ124" i="83"/>
  <c r="BA124" i="83"/>
  <c r="BB124" i="83"/>
  <c r="BC124" i="83"/>
  <c r="BD124" i="83"/>
  <c r="BE124" i="83"/>
  <c r="BF124" i="83"/>
  <c r="BG124" i="83"/>
  <c r="BH124" i="83"/>
  <c r="BI124" i="83"/>
  <c r="BJ124" i="83"/>
  <c r="BK124" i="83"/>
  <c r="BL124" i="83"/>
  <c r="BM124" i="83"/>
  <c r="BN124" i="83"/>
  <c r="BO124" i="83"/>
  <c r="BP124" i="83"/>
  <c r="BQ124" i="83"/>
  <c r="BR124" i="83"/>
  <c r="BS124" i="83"/>
  <c r="BT124" i="83"/>
  <c r="C125" i="83"/>
  <c r="D125" i="83"/>
  <c r="E125" i="83"/>
  <c r="F125" i="83"/>
  <c r="G125" i="83"/>
  <c r="H125" i="83"/>
  <c r="I125" i="83"/>
  <c r="J125" i="83"/>
  <c r="K125" i="83"/>
  <c r="L125" i="83"/>
  <c r="M125" i="83"/>
  <c r="N125" i="83"/>
  <c r="O125" i="83"/>
  <c r="P125" i="83"/>
  <c r="R125" i="83"/>
  <c r="S125" i="83"/>
  <c r="T125" i="83"/>
  <c r="U125" i="83"/>
  <c r="V125" i="83"/>
  <c r="W125" i="83"/>
  <c r="X125" i="83"/>
  <c r="Y125" i="83"/>
  <c r="Z125" i="83"/>
  <c r="AA125" i="83"/>
  <c r="AC125" i="83"/>
  <c r="AD125" i="83"/>
  <c r="AE125" i="83"/>
  <c r="AF125" i="83"/>
  <c r="AH125" i="83"/>
  <c r="AI125" i="83"/>
  <c r="AJ125" i="83"/>
  <c r="AK125" i="83"/>
  <c r="AL125" i="83"/>
  <c r="AM125" i="83"/>
  <c r="AN125" i="83"/>
  <c r="AO125" i="83"/>
  <c r="AP125" i="83"/>
  <c r="AQ125" i="83"/>
  <c r="AR125" i="83"/>
  <c r="AS125" i="83"/>
  <c r="AT125" i="83"/>
  <c r="AU125" i="83"/>
  <c r="AV125" i="83"/>
  <c r="AW125" i="83"/>
  <c r="AX125" i="83"/>
  <c r="AY125" i="83"/>
  <c r="AZ125" i="83"/>
  <c r="BA125" i="83"/>
  <c r="BB125" i="83"/>
  <c r="BC125" i="83"/>
  <c r="BD125" i="83"/>
  <c r="BE125" i="83"/>
  <c r="BF125" i="83"/>
  <c r="BG125" i="83"/>
  <c r="BH125" i="83"/>
  <c r="BI125" i="83"/>
  <c r="BJ125" i="83"/>
  <c r="BK125" i="83"/>
  <c r="BL125" i="83"/>
  <c r="BM125" i="83"/>
  <c r="BN125" i="83"/>
  <c r="BO125" i="83"/>
  <c r="BP125" i="83"/>
  <c r="BQ125" i="83"/>
  <c r="BR125" i="83"/>
  <c r="BS125" i="83"/>
  <c r="BT125" i="83"/>
  <c r="C126" i="83"/>
  <c r="D126" i="83"/>
  <c r="E126" i="83"/>
  <c r="F126" i="83"/>
  <c r="G126" i="83"/>
  <c r="H126" i="83"/>
  <c r="I126" i="83"/>
  <c r="J126" i="83"/>
  <c r="K126" i="83"/>
  <c r="L126" i="83"/>
  <c r="M126" i="83"/>
  <c r="N126" i="83"/>
  <c r="O126" i="83"/>
  <c r="P126" i="83"/>
  <c r="R126" i="83"/>
  <c r="S126" i="83"/>
  <c r="T126" i="83"/>
  <c r="U126" i="83"/>
  <c r="V126" i="83"/>
  <c r="W126" i="83"/>
  <c r="X126" i="83"/>
  <c r="Y126" i="83"/>
  <c r="Z126" i="83"/>
  <c r="AA126" i="83"/>
  <c r="AC126" i="83"/>
  <c r="AD126" i="83"/>
  <c r="AE126" i="83"/>
  <c r="AF126" i="83"/>
  <c r="AH126" i="83"/>
  <c r="AI126" i="83"/>
  <c r="AJ126" i="83"/>
  <c r="AK126" i="83"/>
  <c r="AL126" i="83"/>
  <c r="AM126" i="83"/>
  <c r="AN126" i="83"/>
  <c r="AO126" i="83"/>
  <c r="AP126" i="83"/>
  <c r="AQ126" i="83"/>
  <c r="AR126" i="83"/>
  <c r="AS126" i="83"/>
  <c r="AT126" i="83"/>
  <c r="AU126" i="83"/>
  <c r="AV126" i="83"/>
  <c r="AW126" i="83"/>
  <c r="AX126" i="83"/>
  <c r="AY126" i="83"/>
  <c r="AZ126" i="83"/>
  <c r="BA126" i="83"/>
  <c r="BB126" i="83"/>
  <c r="BC126" i="83"/>
  <c r="BD126" i="83"/>
  <c r="BE126" i="83"/>
  <c r="BF126" i="83"/>
  <c r="BG126" i="83"/>
  <c r="BH126" i="83"/>
  <c r="BI126" i="83"/>
  <c r="BJ126" i="83"/>
  <c r="BK126" i="83"/>
  <c r="BL126" i="83"/>
  <c r="BM126" i="83"/>
  <c r="BN126" i="83"/>
  <c r="BO126" i="83"/>
  <c r="BP126" i="83"/>
  <c r="BQ126" i="83"/>
  <c r="BR126" i="83"/>
  <c r="BS126" i="83"/>
  <c r="BT126" i="83"/>
  <c r="C127" i="83"/>
  <c r="D127" i="83"/>
  <c r="E127" i="83"/>
  <c r="F127" i="83"/>
  <c r="G127" i="83"/>
  <c r="H127" i="83"/>
  <c r="I127" i="83"/>
  <c r="J127" i="83"/>
  <c r="K127" i="83"/>
  <c r="L127" i="83"/>
  <c r="M127" i="83"/>
  <c r="N127" i="83"/>
  <c r="O127" i="83"/>
  <c r="P127" i="83"/>
  <c r="R127" i="83"/>
  <c r="S127" i="83"/>
  <c r="T127" i="83"/>
  <c r="U127" i="83"/>
  <c r="V127" i="83"/>
  <c r="W127" i="83"/>
  <c r="X127" i="83"/>
  <c r="Y127" i="83"/>
  <c r="Z127" i="83"/>
  <c r="AA127" i="83"/>
  <c r="AC127" i="83"/>
  <c r="AD127" i="83"/>
  <c r="AE127" i="83"/>
  <c r="AF127" i="83"/>
  <c r="AH127" i="83"/>
  <c r="AI127" i="83"/>
  <c r="AJ127" i="83"/>
  <c r="AK127" i="83"/>
  <c r="AL127" i="83"/>
  <c r="AM127" i="83"/>
  <c r="AN127" i="83"/>
  <c r="AO127" i="83"/>
  <c r="AP127" i="83"/>
  <c r="AQ127" i="83"/>
  <c r="AR127" i="83"/>
  <c r="AS127" i="83"/>
  <c r="AT127" i="83"/>
  <c r="AU127" i="83"/>
  <c r="AV127" i="83"/>
  <c r="AW127" i="83"/>
  <c r="AX127" i="83"/>
  <c r="AY127" i="83"/>
  <c r="AZ127" i="83"/>
  <c r="BA127" i="83"/>
  <c r="BB127" i="83"/>
  <c r="BC127" i="83"/>
  <c r="BD127" i="83"/>
  <c r="BE127" i="83"/>
  <c r="BF127" i="83"/>
  <c r="BG127" i="83"/>
  <c r="BH127" i="83"/>
  <c r="BI127" i="83"/>
  <c r="BJ127" i="83"/>
  <c r="BK127" i="83"/>
  <c r="BL127" i="83"/>
  <c r="BM127" i="83"/>
  <c r="BN127" i="83"/>
  <c r="BO127" i="83"/>
  <c r="BP127" i="83"/>
  <c r="BQ127" i="83"/>
  <c r="BR127" i="83"/>
  <c r="BS127" i="83"/>
  <c r="BT127" i="83"/>
  <c r="C128" i="83"/>
  <c r="D128" i="83"/>
  <c r="E128" i="83"/>
  <c r="F128" i="83"/>
  <c r="G128" i="83"/>
  <c r="H128" i="83"/>
  <c r="I128" i="83"/>
  <c r="J128" i="83"/>
  <c r="K128" i="83"/>
  <c r="L128" i="83"/>
  <c r="M128" i="83"/>
  <c r="N128" i="83"/>
  <c r="O128" i="83"/>
  <c r="P128" i="83"/>
  <c r="R128" i="83"/>
  <c r="S128" i="83"/>
  <c r="T128" i="83"/>
  <c r="U128" i="83"/>
  <c r="V128" i="83"/>
  <c r="W128" i="83"/>
  <c r="X128" i="83"/>
  <c r="Y128" i="83"/>
  <c r="Z128" i="83"/>
  <c r="AA128" i="83"/>
  <c r="AC128" i="83"/>
  <c r="AD128" i="83"/>
  <c r="AE128" i="83"/>
  <c r="AF128" i="83"/>
  <c r="AH128" i="83"/>
  <c r="AI128" i="83"/>
  <c r="AJ128" i="83"/>
  <c r="AK128" i="83"/>
  <c r="AL128" i="83"/>
  <c r="AM128" i="83"/>
  <c r="AN128" i="83"/>
  <c r="AO128" i="83"/>
  <c r="AP128" i="83"/>
  <c r="AQ128" i="83"/>
  <c r="AR128" i="83"/>
  <c r="AS128" i="83"/>
  <c r="AT128" i="83"/>
  <c r="AU128" i="83"/>
  <c r="AV128" i="83"/>
  <c r="AW128" i="83"/>
  <c r="AX128" i="83"/>
  <c r="AY128" i="83"/>
  <c r="AZ128" i="83"/>
  <c r="BA128" i="83"/>
  <c r="BB128" i="83"/>
  <c r="BC128" i="83"/>
  <c r="BD128" i="83"/>
  <c r="BE128" i="83"/>
  <c r="BF128" i="83"/>
  <c r="BG128" i="83"/>
  <c r="BH128" i="83"/>
  <c r="BI128" i="83"/>
  <c r="BJ128" i="83"/>
  <c r="BK128" i="83"/>
  <c r="BL128" i="83"/>
  <c r="BM128" i="83"/>
  <c r="BN128" i="83"/>
  <c r="BO128" i="83"/>
  <c r="BP128" i="83"/>
  <c r="BQ128" i="83"/>
  <c r="BR128" i="83"/>
  <c r="BS128" i="83"/>
  <c r="BT128" i="83"/>
  <c r="C129" i="83"/>
  <c r="D129" i="83"/>
  <c r="E129" i="83"/>
  <c r="F129" i="83"/>
  <c r="G129" i="83"/>
  <c r="H129" i="83"/>
  <c r="I129" i="83"/>
  <c r="J129" i="83"/>
  <c r="K129" i="83"/>
  <c r="L129" i="83"/>
  <c r="M129" i="83"/>
  <c r="N129" i="83"/>
  <c r="O129" i="83"/>
  <c r="P129" i="83"/>
  <c r="R129" i="83"/>
  <c r="S129" i="83"/>
  <c r="T129" i="83"/>
  <c r="U129" i="83"/>
  <c r="V129" i="83"/>
  <c r="W129" i="83"/>
  <c r="X129" i="83"/>
  <c r="Y129" i="83"/>
  <c r="Z129" i="83"/>
  <c r="AA129" i="83"/>
  <c r="AC129" i="83"/>
  <c r="AD129" i="83"/>
  <c r="AE129" i="83"/>
  <c r="AF129" i="83"/>
  <c r="AH129" i="83"/>
  <c r="AI129" i="83"/>
  <c r="AJ129" i="83"/>
  <c r="AK129" i="83"/>
  <c r="AL129" i="83"/>
  <c r="AM129" i="83"/>
  <c r="AN129" i="83"/>
  <c r="AO129" i="83"/>
  <c r="AP129" i="83"/>
  <c r="AQ129" i="83"/>
  <c r="AR129" i="83"/>
  <c r="AS129" i="83"/>
  <c r="AT129" i="83"/>
  <c r="AU129" i="83"/>
  <c r="AV129" i="83"/>
  <c r="AW129" i="83"/>
  <c r="AX129" i="83"/>
  <c r="AY129" i="83"/>
  <c r="AZ129" i="83"/>
  <c r="BA129" i="83"/>
  <c r="BB129" i="83"/>
  <c r="BC129" i="83"/>
  <c r="BD129" i="83"/>
  <c r="BE129" i="83"/>
  <c r="BF129" i="83"/>
  <c r="BG129" i="83"/>
  <c r="BH129" i="83"/>
  <c r="BI129" i="83"/>
  <c r="BJ129" i="83"/>
  <c r="BK129" i="83"/>
  <c r="BL129" i="83"/>
  <c r="BM129" i="83"/>
  <c r="BN129" i="83"/>
  <c r="BO129" i="83"/>
  <c r="BP129" i="83"/>
  <c r="BQ129" i="83"/>
  <c r="BR129" i="83"/>
  <c r="BS129" i="83"/>
  <c r="BT129" i="83"/>
  <c r="C130" i="83"/>
  <c r="D130" i="83"/>
  <c r="E130" i="83"/>
  <c r="F130" i="83"/>
  <c r="G130" i="83"/>
  <c r="H130" i="83"/>
  <c r="I130" i="83"/>
  <c r="J130" i="83"/>
  <c r="K130" i="83"/>
  <c r="L130" i="83"/>
  <c r="M130" i="83"/>
  <c r="N130" i="83"/>
  <c r="O130" i="83"/>
  <c r="P130" i="83"/>
  <c r="R130" i="83"/>
  <c r="S130" i="83"/>
  <c r="T130" i="83"/>
  <c r="U130" i="83"/>
  <c r="V130" i="83"/>
  <c r="W130" i="83"/>
  <c r="X130" i="83"/>
  <c r="Y130" i="83"/>
  <c r="Z130" i="83"/>
  <c r="AA130" i="83"/>
  <c r="AC130" i="83"/>
  <c r="AD130" i="83"/>
  <c r="AE130" i="83"/>
  <c r="AF130" i="83"/>
  <c r="AH130" i="83"/>
  <c r="AI130" i="83"/>
  <c r="AJ130" i="83"/>
  <c r="AK130" i="83"/>
  <c r="AL130" i="83"/>
  <c r="AM130" i="83"/>
  <c r="AN130" i="83"/>
  <c r="AO130" i="83"/>
  <c r="AP130" i="83"/>
  <c r="AQ130" i="83"/>
  <c r="AR130" i="83"/>
  <c r="AS130" i="83"/>
  <c r="AT130" i="83"/>
  <c r="AU130" i="83"/>
  <c r="AV130" i="83"/>
  <c r="AW130" i="83"/>
  <c r="AX130" i="83"/>
  <c r="AY130" i="83"/>
  <c r="AZ130" i="83"/>
  <c r="BA130" i="83"/>
  <c r="BB130" i="83"/>
  <c r="BC130" i="83"/>
  <c r="BD130" i="83"/>
  <c r="BE130" i="83"/>
  <c r="BF130" i="83"/>
  <c r="BG130" i="83"/>
  <c r="BH130" i="83"/>
  <c r="BI130" i="83"/>
  <c r="BJ130" i="83"/>
  <c r="BK130" i="83"/>
  <c r="BL130" i="83"/>
  <c r="BM130" i="83"/>
  <c r="BN130" i="83"/>
  <c r="BO130" i="83"/>
  <c r="BP130" i="83"/>
  <c r="BQ130" i="83"/>
  <c r="BR130" i="83"/>
  <c r="BS130" i="83"/>
  <c r="BT130" i="83"/>
  <c r="C131" i="83"/>
  <c r="D131" i="83"/>
  <c r="E131" i="83"/>
  <c r="F131" i="83"/>
  <c r="G131" i="83"/>
  <c r="H131" i="83"/>
  <c r="I131" i="83"/>
  <c r="J131" i="83"/>
  <c r="K131" i="83"/>
  <c r="L131" i="83"/>
  <c r="M131" i="83"/>
  <c r="N131" i="83"/>
  <c r="O131" i="83"/>
  <c r="P131" i="83"/>
  <c r="R131" i="83"/>
  <c r="S131" i="83"/>
  <c r="T131" i="83"/>
  <c r="U131" i="83"/>
  <c r="V131" i="83"/>
  <c r="W131" i="83"/>
  <c r="X131" i="83"/>
  <c r="Y131" i="83"/>
  <c r="Z131" i="83"/>
  <c r="AA131" i="83"/>
  <c r="AC131" i="83"/>
  <c r="AD131" i="83"/>
  <c r="AE131" i="83"/>
  <c r="AF131" i="83"/>
  <c r="AH131" i="83"/>
  <c r="AI131" i="83"/>
  <c r="AJ131" i="83"/>
  <c r="AK131" i="83"/>
  <c r="AL131" i="83"/>
  <c r="AM131" i="83"/>
  <c r="AN131" i="83"/>
  <c r="AO131" i="83"/>
  <c r="AP131" i="83"/>
  <c r="AQ131" i="83"/>
  <c r="AR131" i="83"/>
  <c r="AS131" i="83"/>
  <c r="AT131" i="83"/>
  <c r="AU131" i="83"/>
  <c r="AV131" i="83"/>
  <c r="AW131" i="83"/>
  <c r="AX131" i="83"/>
  <c r="AY131" i="83"/>
  <c r="AZ131" i="83"/>
  <c r="BA131" i="83"/>
  <c r="BB131" i="83"/>
  <c r="BC131" i="83"/>
  <c r="BD131" i="83"/>
  <c r="BE131" i="83"/>
  <c r="BF131" i="83"/>
  <c r="BG131" i="83"/>
  <c r="BH131" i="83"/>
  <c r="BI131" i="83"/>
  <c r="BJ131" i="83"/>
  <c r="BK131" i="83"/>
  <c r="BL131" i="83"/>
  <c r="BM131" i="83"/>
  <c r="BN131" i="83"/>
  <c r="BO131" i="83"/>
  <c r="BP131" i="83"/>
  <c r="BQ131" i="83"/>
  <c r="BR131" i="83"/>
  <c r="BS131" i="83"/>
  <c r="BT131" i="83"/>
  <c r="C132" i="83"/>
  <c r="D132" i="83"/>
  <c r="E132" i="83"/>
  <c r="F132" i="83"/>
  <c r="G132" i="83"/>
  <c r="H132" i="83"/>
  <c r="I132" i="83"/>
  <c r="J132" i="83"/>
  <c r="K132" i="83"/>
  <c r="L132" i="83"/>
  <c r="M132" i="83"/>
  <c r="N132" i="83"/>
  <c r="O132" i="83"/>
  <c r="P132" i="83"/>
  <c r="R132" i="83"/>
  <c r="S132" i="83"/>
  <c r="T132" i="83"/>
  <c r="U132" i="83"/>
  <c r="V132" i="83"/>
  <c r="W132" i="83"/>
  <c r="X132" i="83"/>
  <c r="Y132" i="83"/>
  <c r="Z132" i="83"/>
  <c r="AA132" i="83"/>
  <c r="AC132" i="83"/>
  <c r="AD132" i="83"/>
  <c r="AE132" i="83"/>
  <c r="AF132" i="83"/>
  <c r="AH132" i="83"/>
  <c r="AI132" i="83"/>
  <c r="AJ132" i="83"/>
  <c r="AK132" i="83"/>
  <c r="AL132" i="83"/>
  <c r="AM132" i="83"/>
  <c r="AN132" i="83"/>
  <c r="AO132" i="83"/>
  <c r="AP132" i="83"/>
  <c r="AQ132" i="83"/>
  <c r="AR132" i="83"/>
  <c r="AS132" i="83"/>
  <c r="AT132" i="83"/>
  <c r="AU132" i="83"/>
  <c r="AV132" i="83"/>
  <c r="AW132" i="83"/>
  <c r="AX132" i="83"/>
  <c r="AY132" i="83"/>
  <c r="AZ132" i="83"/>
  <c r="BA132" i="83"/>
  <c r="BB132" i="83"/>
  <c r="BC132" i="83"/>
  <c r="BD132" i="83"/>
  <c r="BE132" i="83"/>
  <c r="BF132" i="83"/>
  <c r="BG132" i="83"/>
  <c r="BH132" i="83"/>
  <c r="BI132" i="83"/>
  <c r="BJ132" i="83"/>
  <c r="BK132" i="83"/>
  <c r="BL132" i="83"/>
  <c r="BM132" i="83"/>
  <c r="BN132" i="83"/>
  <c r="BO132" i="83"/>
  <c r="BP132" i="83"/>
  <c r="BQ132" i="83"/>
  <c r="BR132" i="83"/>
  <c r="BS132" i="83"/>
  <c r="BT132" i="83"/>
  <c r="C133" i="83"/>
  <c r="D133" i="83"/>
  <c r="E133" i="83"/>
  <c r="F133" i="83"/>
  <c r="G133" i="83"/>
  <c r="H133" i="83"/>
  <c r="I133" i="83"/>
  <c r="J133" i="83"/>
  <c r="K133" i="83"/>
  <c r="L133" i="83"/>
  <c r="M133" i="83"/>
  <c r="N133" i="83"/>
  <c r="O133" i="83"/>
  <c r="P133" i="83"/>
  <c r="R133" i="83"/>
  <c r="S133" i="83"/>
  <c r="T133" i="83"/>
  <c r="U133" i="83"/>
  <c r="V133" i="83"/>
  <c r="W133" i="83"/>
  <c r="X133" i="83"/>
  <c r="Y133" i="83"/>
  <c r="Z133" i="83"/>
  <c r="AA133" i="83"/>
  <c r="AB133" i="83"/>
  <c r="AC133" i="83"/>
  <c r="AD133" i="83"/>
  <c r="AE133" i="83"/>
  <c r="AF133" i="83"/>
  <c r="AH133" i="83"/>
  <c r="AI133" i="83"/>
  <c r="AJ133" i="83"/>
  <c r="AK133" i="83"/>
  <c r="AL133" i="83"/>
  <c r="AM133" i="83"/>
  <c r="AN133" i="83"/>
  <c r="AO133" i="83"/>
  <c r="AP133" i="83"/>
  <c r="AQ133" i="83"/>
  <c r="AR133" i="83"/>
  <c r="AS133" i="83"/>
  <c r="AT133" i="83"/>
  <c r="AU133" i="83"/>
  <c r="AV133" i="83"/>
  <c r="AW133" i="83"/>
  <c r="AX133" i="83"/>
  <c r="AY133" i="83"/>
  <c r="AZ133" i="83"/>
  <c r="BA133" i="83"/>
  <c r="BB133" i="83"/>
  <c r="BC133" i="83"/>
  <c r="BD133" i="83"/>
  <c r="BE133" i="83"/>
  <c r="BF133" i="83"/>
  <c r="BG133" i="83"/>
  <c r="BH133" i="83"/>
  <c r="BI133" i="83"/>
  <c r="BJ133" i="83"/>
  <c r="BK133" i="83"/>
  <c r="BL133" i="83"/>
  <c r="BM133" i="83"/>
  <c r="BN133" i="83"/>
  <c r="BO133" i="83"/>
  <c r="BP133" i="83"/>
  <c r="BQ133" i="83"/>
  <c r="BR133" i="83"/>
  <c r="BS133" i="83"/>
  <c r="BT133" i="83"/>
  <c r="C134" i="83"/>
  <c r="D134" i="83"/>
  <c r="E134" i="83"/>
  <c r="F134" i="83"/>
  <c r="G134" i="83"/>
  <c r="H134" i="83"/>
  <c r="I134" i="83"/>
  <c r="J134" i="83"/>
  <c r="K134" i="83"/>
  <c r="L134" i="83"/>
  <c r="M134" i="83"/>
  <c r="N134" i="83"/>
  <c r="O134" i="83"/>
  <c r="P134" i="83"/>
  <c r="R134" i="83"/>
  <c r="S134" i="83"/>
  <c r="T134" i="83"/>
  <c r="U134" i="83"/>
  <c r="V134" i="83"/>
  <c r="W134" i="83"/>
  <c r="X134" i="83"/>
  <c r="Y134" i="83"/>
  <c r="Z134" i="83"/>
  <c r="AA134" i="83"/>
  <c r="AC134" i="83"/>
  <c r="AD134" i="83"/>
  <c r="AE134" i="83"/>
  <c r="AF134" i="83"/>
  <c r="AH134" i="83"/>
  <c r="AI134" i="83"/>
  <c r="AJ134" i="83"/>
  <c r="AK134" i="83"/>
  <c r="AL134" i="83"/>
  <c r="AM134" i="83"/>
  <c r="AN134" i="83"/>
  <c r="AO134" i="83"/>
  <c r="AP134" i="83"/>
  <c r="AQ134" i="83"/>
  <c r="AR134" i="83"/>
  <c r="AS134" i="83"/>
  <c r="AT134" i="83"/>
  <c r="AU134" i="83"/>
  <c r="AV134" i="83"/>
  <c r="AW134" i="83"/>
  <c r="AX134" i="83"/>
  <c r="AY134" i="83"/>
  <c r="AZ134" i="83"/>
  <c r="BA134" i="83"/>
  <c r="BB134" i="83"/>
  <c r="BC134" i="83"/>
  <c r="BD134" i="83"/>
  <c r="BE134" i="83"/>
  <c r="BF134" i="83"/>
  <c r="BG134" i="83"/>
  <c r="BH134" i="83"/>
  <c r="BI134" i="83"/>
  <c r="BJ134" i="83"/>
  <c r="BK134" i="83"/>
  <c r="BL134" i="83"/>
  <c r="BM134" i="83"/>
  <c r="BN134" i="83"/>
  <c r="BO134" i="83"/>
  <c r="BP134" i="83"/>
  <c r="BQ134" i="83"/>
  <c r="BR134" i="83"/>
  <c r="BS134" i="83"/>
  <c r="BT134" i="83"/>
  <c r="C135" i="83"/>
  <c r="D135" i="83"/>
  <c r="E135" i="83"/>
  <c r="F135" i="83"/>
  <c r="G135" i="83"/>
  <c r="H135" i="83"/>
  <c r="I135" i="83"/>
  <c r="J135" i="83"/>
  <c r="K135" i="83"/>
  <c r="L135" i="83"/>
  <c r="M135" i="83"/>
  <c r="N135" i="83"/>
  <c r="O135" i="83"/>
  <c r="P135" i="83"/>
  <c r="R135" i="83"/>
  <c r="S135" i="83"/>
  <c r="T135" i="83"/>
  <c r="U135" i="83"/>
  <c r="V135" i="83"/>
  <c r="W135" i="83"/>
  <c r="X135" i="83"/>
  <c r="Y135" i="83"/>
  <c r="Z135" i="83"/>
  <c r="AA135" i="83"/>
  <c r="AC135" i="83"/>
  <c r="AD135" i="83"/>
  <c r="AE135" i="83"/>
  <c r="AF135" i="83"/>
  <c r="AH135" i="83"/>
  <c r="AI135" i="83"/>
  <c r="AJ135" i="83"/>
  <c r="AK135" i="83"/>
  <c r="AL135" i="83"/>
  <c r="AM135" i="83"/>
  <c r="AN135" i="83"/>
  <c r="AO135" i="83"/>
  <c r="AP135" i="83"/>
  <c r="AQ135" i="83"/>
  <c r="AR135" i="83"/>
  <c r="AS135" i="83"/>
  <c r="AT135" i="83"/>
  <c r="AU135" i="83"/>
  <c r="AV135" i="83"/>
  <c r="AW135" i="83"/>
  <c r="AX135" i="83"/>
  <c r="AY135" i="83"/>
  <c r="AZ135" i="83"/>
  <c r="BA135" i="83"/>
  <c r="BB135" i="83"/>
  <c r="BC135" i="83"/>
  <c r="BD135" i="83"/>
  <c r="BE135" i="83"/>
  <c r="BF135" i="83"/>
  <c r="BG135" i="83"/>
  <c r="BH135" i="83"/>
  <c r="BI135" i="83"/>
  <c r="BJ135" i="83"/>
  <c r="BK135" i="83"/>
  <c r="BL135" i="83"/>
  <c r="BM135" i="83"/>
  <c r="BN135" i="83"/>
  <c r="BO135" i="83"/>
  <c r="BP135" i="83"/>
  <c r="BQ135" i="83"/>
  <c r="BR135" i="83"/>
  <c r="BS135" i="83"/>
  <c r="BT135" i="83"/>
  <c r="C136" i="83"/>
  <c r="D136" i="83"/>
  <c r="E136" i="83"/>
  <c r="F136" i="83"/>
  <c r="G136" i="83"/>
  <c r="H136" i="83"/>
  <c r="I136" i="83"/>
  <c r="J136" i="83"/>
  <c r="K136" i="83"/>
  <c r="L136" i="83"/>
  <c r="M136" i="83"/>
  <c r="N136" i="83"/>
  <c r="O136" i="83"/>
  <c r="P136" i="83"/>
  <c r="R136" i="83"/>
  <c r="S136" i="83"/>
  <c r="T136" i="83"/>
  <c r="U136" i="83"/>
  <c r="V136" i="83"/>
  <c r="W136" i="83"/>
  <c r="X136" i="83"/>
  <c r="Y136" i="83"/>
  <c r="Z136" i="83"/>
  <c r="AA136" i="83"/>
  <c r="AC136" i="83"/>
  <c r="AD136" i="83"/>
  <c r="AE136" i="83"/>
  <c r="AF136" i="83"/>
  <c r="AH136" i="83"/>
  <c r="AI136" i="83"/>
  <c r="AJ136" i="83"/>
  <c r="AK136" i="83"/>
  <c r="AL136" i="83"/>
  <c r="AM136" i="83"/>
  <c r="AN136" i="83"/>
  <c r="AO136" i="83"/>
  <c r="AP136" i="83"/>
  <c r="AQ136" i="83"/>
  <c r="AR136" i="83"/>
  <c r="AS136" i="83"/>
  <c r="AT136" i="83"/>
  <c r="AU136" i="83"/>
  <c r="AV136" i="83"/>
  <c r="AW136" i="83"/>
  <c r="AX136" i="83"/>
  <c r="AY136" i="83"/>
  <c r="AZ136" i="83"/>
  <c r="BA136" i="83"/>
  <c r="BB136" i="83"/>
  <c r="BC136" i="83"/>
  <c r="BD136" i="83"/>
  <c r="BE136" i="83"/>
  <c r="BF136" i="83"/>
  <c r="BG136" i="83"/>
  <c r="BH136" i="83"/>
  <c r="BI136" i="83"/>
  <c r="BJ136" i="83"/>
  <c r="BK136" i="83"/>
  <c r="BL136" i="83"/>
  <c r="BM136" i="83"/>
  <c r="BN136" i="83"/>
  <c r="BO136" i="83"/>
  <c r="BP136" i="83"/>
  <c r="BQ136" i="83"/>
  <c r="BR136" i="83"/>
  <c r="BS136" i="83"/>
  <c r="BT136" i="83"/>
  <c r="C137" i="83"/>
  <c r="D137" i="83"/>
  <c r="E137" i="83"/>
  <c r="F137" i="83"/>
  <c r="G137" i="83"/>
  <c r="H137" i="83"/>
  <c r="I137" i="83"/>
  <c r="J137" i="83"/>
  <c r="K137" i="83"/>
  <c r="L137" i="83"/>
  <c r="M137" i="83"/>
  <c r="N137" i="83"/>
  <c r="O137" i="83"/>
  <c r="P137" i="83"/>
  <c r="R137" i="83"/>
  <c r="S137" i="83"/>
  <c r="T137" i="83"/>
  <c r="U137" i="83"/>
  <c r="V137" i="83"/>
  <c r="W137" i="83"/>
  <c r="X137" i="83"/>
  <c r="Y137" i="83"/>
  <c r="Z137" i="83"/>
  <c r="AA137" i="83"/>
  <c r="AC137" i="83"/>
  <c r="AD137" i="83"/>
  <c r="AE137" i="83"/>
  <c r="AF137" i="83"/>
  <c r="AH137" i="83"/>
  <c r="AI137" i="83"/>
  <c r="AJ137" i="83"/>
  <c r="AK137" i="83"/>
  <c r="AL137" i="83"/>
  <c r="AM137" i="83"/>
  <c r="AN137" i="83"/>
  <c r="AO137" i="83"/>
  <c r="AP137" i="83"/>
  <c r="AQ137" i="83"/>
  <c r="AR137" i="83"/>
  <c r="AS137" i="83"/>
  <c r="AT137" i="83"/>
  <c r="AU137" i="83"/>
  <c r="AV137" i="83"/>
  <c r="AW137" i="83"/>
  <c r="AX137" i="83"/>
  <c r="AY137" i="83"/>
  <c r="AZ137" i="83"/>
  <c r="BA137" i="83"/>
  <c r="BB137" i="83"/>
  <c r="BC137" i="83"/>
  <c r="BD137" i="83"/>
  <c r="BE137" i="83"/>
  <c r="BF137" i="83"/>
  <c r="BG137" i="83"/>
  <c r="BH137" i="83"/>
  <c r="BI137" i="83"/>
  <c r="BJ137" i="83"/>
  <c r="BK137" i="83"/>
  <c r="BL137" i="83"/>
  <c r="BM137" i="83"/>
  <c r="BN137" i="83"/>
  <c r="BO137" i="83"/>
  <c r="BP137" i="83"/>
  <c r="BQ137" i="83"/>
  <c r="BR137" i="83"/>
  <c r="BS137" i="83"/>
  <c r="BT137" i="83"/>
  <c r="C138" i="83"/>
  <c r="D138" i="83"/>
  <c r="E138" i="83"/>
  <c r="F138" i="83"/>
  <c r="G138" i="83"/>
  <c r="H138" i="83"/>
  <c r="I138" i="83"/>
  <c r="J138" i="83"/>
  <c r="K138" i="83"/>
  <c r="L138" i="83"/>
  <c r="M138" i="83"/>
  <c r="N138" i="83"/>
  <c r="O138" i="83"/>
  <c r="P138" i="83"/>
  <c r="R138" i="83"/>
  <c r="S138" i="83"/>
  <c r="T138" i="83"/>
  <c r="U138" i="83"/>
  <c r="V138" i="83"/>
  <c r="W138" i="83"/>
  <c r="X138" i="83"/>
  <c r="Y138" i="83"/>
  <c r="Z138" i="83"/>
  <c r="AA138" i="83"/>
  <c r="AC138" i="83"/>
  <c r="AD138" i="83"/>
  <c r="AE138" i="83"/>
  <c r="AF138" i="83"/>
  <c r="AH138" i="83"/>
  <c r="AI138" i="83"/>
  <c r="AJ138" i="83"/>
  <c r="AK138" i="83"/>
  <c r="AL138" i="83"/>
  <c r="AM138" i="83"/>
  <c r="AN138" i="83"/>
  <c r="AO138" i="83"/>
  <c r="AP138" i="83"/>
  <c r="AQ138" i="83"/>
  <c r="AR138" i="83"/>
  <c r="AS138" i="83"/>
  <c r="AT138" i="83"/>
  <c r="AU138" i="83"/>
  <c r="AV138" i="83"/>
  <c r="AW138" i="83"/>
  <c r="AX138" i="83"/>
  <c r="AY138" i="83"/>
  <c r="AZ138" i="83"/>
  <c r="BA138" i="83"/>
  <c r="BB138" i="83"/>
  <c r="BC138" i="83"/>
  <c r="BD138" i="83"/>
  <c r="BE138" i="83"/>
  <c r="BF138" i="83"/>
  <c r="BG138" i="83"/>
  <c r="BH138" i="83"/>
  <c r="BI138" i="83"/>
  <c r="BJ138" i="83"/>
  <c r="BK138" i="83"/>
  <c r="BL138" i="83"/>
  <c r="BM138" i="83"/>
  <c r="BN138" i="83"/>
  <c r="BO138" i="83"/>
  <c r="BP138" i="83"/>
  <c r="BQ138" i="83"/>
  <c r="BR138" i="83"/>
  <c r="BS138" i="83"/>
  <c r="BT138" i="83"/>
  <c r="C139" i="83"/>
  <c r="D139" i="83"/>
  <c r="E139" i="83"/>
  <c r="F139" i="83"/>
  <c r="G139" i="83"/>
  <c r="H139" i="83"/>
  <c r="I139" i="83"/>
  <c r="J139" i="83"/>
  <c r="K139" i="83"/>
  <c r="L139" i="83"/>
  <c r="M139" i="83"/>
  <c r="N139" i="83"/>
  <c r="O139" i="83"/>
  <c r="P139" i="83"/>
  <c r="R139" i="83"/>
  <c r="S139" i="83"/>
  <c r="T139" i="83"/>
  <c r="U139" i="83"/>
  <c r="V139" i="83"/>
  <c r="W139" i="83"/>
  <c r="X139" i="83"/>
  <c r="Y139" i="83"/>
  <c r="Z139" i="83"/>
  <c r="AA139" i="83"/>
  <c r="AC139" i="83"/>
  <c r="AD139" i="83"/>
  <c r="AE139" i="83"/>
  <c r="AF139" i="83"/>
  <c r="AH139" i="83"/>
  <c r="AI139" i="83"/>
  <c r="AJ139" i="83"/>
  <c r="AK139" i="83"/>
  <c r="AL139" i="83"/>
  <c r="AM139" i="83"/>
  <c r="AN139" i="83"/>
  <c r="AO139" i="83"/>
  <c r="AP139" i="83"/>
  <c r="AQ139" i="83"/>
  <c r="AR139" i="83"/>
  <c r="AS139" i="83"/>
  <c r="AT139" i="83"/>
  <c r="AU139" i="83"/>
  <c r="AV139" i="83"/>
  <c r="AW139" i="83"/>
  <c r="AX139" i="83"/>
  <c r="AY139" i="83"/>
  <c r="AZ139" i="83"/>
  <c r="BA139" i="83"/>
  <c r="BB139" i="83"/>
  <c r="BC139" i="83"/>
  <c r="BD139" i="83"/>
  <c r="BE139" i="83"/>
  <c r="BF139" i="83"/>
  <c r="BG139" i="83"/>
  <c r="BH139" i="83"/>
  <c r="BI139" i="83"/>
  <c r="BJ139" i="83"/>
  <c r="BK139" i="83"/>
  <c r="BL139" i="83"/>
  <c r="BM139" i="83"/>
  <c r="BN139" i="83"/>
  <c r="BO139" i="83"/>
  <c r="BP139" i="83"/>
  <c r="BQ139" i="83"/>
  <c r="BR139" i="83"/>
  <c r="BS139" i="83"/>
  <c r="BT139" i="83"/>
  <c r="C140" i="83"/>
  <c r="D140" i="83"/>
  <c r="E140" i="83"/>
  <c r="F140" i="83"/>
  <c r="G140" i="83"/>
  <c r="H140" i="83"/>
  <c r="I140" i="83"/>
  <c r="J140" i="83"/>
  <c r="K140" i="83"/>
  <c r="L140" i="83"/>
  <c r="M140" i="83"/>
  <c r="N140" i="83"/>
  <c r="O140" i="83"/>
  <c r="P140" i="83"/>
  <c r="R140" i="83"/>
  <c r="S140" i="83"/>
  <c r="T140" i="83"/>
  <c r="U140" i="83"/>
  <c r="V140" i="83"/>
  <c r="W140" i="83"/>
  <c r="X140" i="83"/>
  <c r="Y140" i="83"/>
  <c r="Z140" i="83"/>
  <c r="AA140" i="83"/>
  <c r="AC140" i="83"/>
  <c r="AD140" i="83"/>
  <c r="AE140" i="83"/>
  <c r="AF140" i="83"/>
  <c r="AH140" i="83"/>
  <c r="AI140" i="83"/>
  <c r="AJ140" i="83"/>
  <c r="AK140" i="83"/>
  <c r="AL140" i="83"/>
  <c r="AM140" i="83"/>
  <c r="AN140" i="83"/>
  <c r="AO140" i="83"/>
  <c r="AP140" i="83"/>
  <c r="AQ140" i="83"/>
  <c r="AR140" i="83"/>
  <c r="AS140" i="83"/>
  <c r="AT140" i="83"/>
  <c r="AU140" i="83"/>
  <c r="AV140" i="83"/>
  <c r="AW140" i="83"/>
  <c r="AX140" i="83"/>
  <c r="AY140" i="83"/>
  <c r="AZ140" i="83"/>
  <c r="BA140" i="83"/>
  <c r="BB140" i="83"/>
  <c r="BC140" i="83"/>
  <c r="BD140" i="83"/>
  <c r="BE140" i="83"/>
  <c r="BF140" i="83"/>
  <c r="BG140" i="83"/>
  <c r="BH140" i="83"/>
  <c r="BI140" i="83"/>
  <c r="BJ140" i="83"/>
  <c r="BK140" i="83"/>
  <c r="BL140" i="83"/>
  <c r="BM140" i="83"/>
  <c r="BN140" i="83"/>
  <c r="BO140" i="83"/>
  <c r="BP140" i="83"/>
  <c r="BQ140" i="83"/>
  <c r="BR140" i="83"/>
  <c r="BS140" i="83"/>
  <c r="BT140" i="83"/>
  <c r="C141" i="83"/>
  <c r="D141" i="83"/>
  <c r="E141" i="83"/>
  <c r="F141" i="83"/>
  <c r="G141" i="83"/>
  <c r="H141" i="83"/>
  <c r="I141" i="83"/>
  <c r="J141" i="83"/>
  <c r="K141" i="83"/>
  <c r="L141" i="83"/>
  <c r="M141" i="83"/>
  <c r="N141" i="83"/>
  <c r="O141" i="83"/>
  <c r="P141" i="83"/>
  <c r="R141" i="83"/>
  <c r="S141" i="83"/>
  <c r="T141" i="83"/>
  <c r="U141" i="83"/>
  <c r="V141" i="83"/>
  <c r="W141" i="83"/>
  <c r="X141" i="83"/>
  <c r="Y141" i="83"/>
  <c r="Z141" i="83"/>
  <c r="AA141" i="83"/>
  <c r="AC141" i="83"/>
  <c r="AD141" i="83"/>
  <c r="AE141" i="83"/>
  <c r="AF141" i="83"/>
  <c r="AH141" i="83"/>
  <c r="AI141" i="83"/>
  <c r="AJ141" i="83"/>
  <c r="AK141" i="83"/>
  <c r="AL141" i="83"/>
  <c r="AM141" i="83"/>
  <c r="AN141" i="83"/>
  <c r="AO141" i="83"/>
  <c r="AP141" i="83"/>
  <c r="AQ141" i="83"/>
  <c r="AR141" i="83"/>
  <c r="AS141" i="83"/>
  <c r="AT141" i="83"/>
  <c r="AU141" i="83"/>
  <c r="AV141" i="83"/>
  <c r="AW141" i="83"/>
  <c r="AX141" i="83"/>
  <c r="AY141" i="83"/>
  <c r="AZ141" i="83"/>
  <c r="BA141" i="83"/>
  <c r="BB141" i="83"/>
  <c r="BC141" i="83"/>
  <c r="BD141" i="83"/>
  <c r="BE141" i="83"/>
  <c r="BF141" i="83"/>
  <c r="BG141" i="83"/>
  <c r="BH141" i="83"/>
  <c r="BI141" i="83"/>
  <c r="BJ141" i="83"/>
  <c r="BK141" i="83"/>
  <c r="BL141" i="83"/>
  <c r="BM141" i="83"/>
  <c r="BN141" i="83"/>
  <c r="BO141" i="83"/>
  <c r="BP141" i="83"/>
  <c r="BQ141" i="83"/>
  <c r="BR141" i="83"/>
  <c r="BS141" i="83"/>
  <c r="BT141" i="83"/>
  <c r="C142" i="83"/>
  <c r="D142" i="83"/>
  <c r="E142" i="83"/>
  <c r="F142" i="83"/>
  <c r="G142" i="83"/>
  <c r="H142" i="83"/>
  <c r="I142" i="83"/>
  <c r="J142" i="83"/>
  <c r="K142" i="83"/>
  <c r="L142" i="83"/>
  <c r="M142" i="83"/>
  <c r="N142" i="83"/>
  <c r="O142" i="83"/>
  <c r="P142" i="83"/>
  <c r="R142" i="83"/>
  <c r="S142" i="83"/>
  <c r="T142" i="83"/>
  <c r="U142" i="83"/>
  <c r="V142" i="83"/>
  <c r="W142" i="83"/>
  <c r="X142" i="83"/>
  <c r="Y142" i="83"/>
  <c r="Z142" i="83"/>
  <c r="AA142" i="83"/>
  <c r="AC142" i="83"/>
  <c r="AD142" i="83"/>
  <c r="AE142" i="83"/>
  <c r="AF142" i="83"/>
  <c r="AH142" i="83"/>
  <c r="AI142" i="83"/>
  <c r="AJ142" i="83"/>
  <c r="AK142" i="83"/>
  <c r="AL142" i="83"/>
  <c r="AM142" i="83"/>
  <c r="AN142" i="83"/>
  <c r="AO142" i="83"/>
  <c r="AP142" i="83"/>
  <c r="AQ142" i="83"/>
  <c r="AR142" i="83"/>
  <c r="AS142" i="83"/>
  <c r="AT142" i="83"/>
  <c r="AU142" i="83"/>
  <c r="AV142" i="83"/>
  <c r="AW142" i="83"/>
  <c r="AX142" i="83"/>
  <c r="AY142" i="83"/>
  <c r="AZ142" i="83"/>
  <c r="BA142" i="83"/>
  <c r="BB142" i="83"/>
  <c r="BC142" i="83"/>
  <c r="BD142" i="83"/>
  <c r="BE142" i="83"/>
  <c r="BF142" i="83"/>
  <c r="BG142" i="83"/>
  <c r="BH142" i="83"/>
  <c r="BI142" i="83"/>
  <c r="BJ142" i="83"/>
  <c r="BK142" i="83"/>
  <c r="BL142" i="83"/>
  <c r="BM142" i="83"/>
  <c r="BN142" i="83"/>
  <c r="BO142" i="83"/>
  <c r="BP142" i="83"/>
  <c r="BQ142" i="83"/>
  <c r="BR142" i="83"/>
  <c r="BS142" i="83"/>
  <c r="BT142" i="83"/>
  <c r="C143" i="83"/>
  <c r="D143" i="83"/>
  <c r="E143" i="83"/>
  <c r="F143" i="83"/>
  <c r="G143" i="83"/>
  <c r="H143" i="83"/>
  <c r="I143" i="83"/>
  <c r="J143" i="83"/>
  <c r="K143" i="83"/>
  <c r="L143" i="83"/>
  <c r="M143" i="83"/>
  <c r="N143" i="83"/>
  <c r="O143" i="83"/>
  <c r="P143" i="83"/>
  <c r="R143" i="83"/>
  <c r="S143" i="83"/>
  <c r="T143" i="83"/>
  <c r="U143" i="83"/>
  <c r="V143" i="83"/>
  <c r="W143" i="83"/>
  <c r="X143" i="83"/>
  <c r="Y143" i="83"/>
  <c r="Z143" i="83"/>
  <c r="AA143" i="83"/>
  <c r="AC143" i="83"/>
  <c r="AD143" i="83"/>
  <c r="AE143" i="83"/>
  <c r="AF143" i="83"/>
  <c r="AH143" i="83"/>
  <c r="AI143" i="83"/>
  <c r="AJ143" i="83"/>
  <c r="AK143" i="83"/>
  <c r="AL143" i="83"/>
  <c r="AM143" i="83"/>
  <c r="AN143" i="83"/>
  <c r="AO143" i="83"/>
  <c r="AP143" i="83"/>
  <c r="AQ143" i="83"/>
  <c r="AR143" i="83"/>
  <c r="AS143" i="83"/>
  <c r="AT143" i="83"/>
  <c r="AU143" i="83"/>
  <c r="AV143" i="83"/>
  <c r="AW143" i="83"/>
  <c r="AX143" i="83"/>
  <c r="AY143" i="83"/>
  <c r="AZ143" i="83"/>
  <c r="BA143" i="83"/>
  <c r="BB143" i="83"/>
  <c r="BC143" i="83"/>
  <c r="BD143" i="83"/>
  <c r="BE143" i="83"/>
  <c r="BF143" i="83"/>
  <c r="BG143" i="83"/>
  <c r="BH143" i="83"/>
  <c r="BI143" i="83"/>
  <c r="BJ143" i="83"/>
  <c r="BK143" i="83"/>
  <c r="BL143" i="83"/>
  <c r="BM143" i="83"/>
  <c r="BN143" i="83"/>
  <c r="BO143" i="83"/>
  <c r="BP143" i="83"/>
  <c r="BQ143" i="83"/>
  <c r="BR143" i="83"/>
  <c r="BS143" i="83"/>
  <c r="BT143" i="83"/>
  <c r="C144" i="83"/>
  <c r="D144" i="83"/>
  <c r="E144" i="83"/>
  <c r="F144" i="83"/>
  <c r="G144" i="83"/>
  <c r="H144" i="83"/>
  <c r="I144" i="83"/>
  <c r="J144" i="83"/>
  <c r="K144" i="83"/>
  <c r="L144" i="83"/>
  <c r="M144" i="83"/>
  <c r="N144" i="83"/>
  <c r="O144" i="83"/>
  <c r="P144" i="83"/>
  <c r="R144" i="83"/>
  <c r="S144" i="83"/>
  <c r="T144" i="83"/>
  <c r="U144" i="83"/>
  <c r="V144" i="83"/>
  <c r="W144" i="83"/>
  <c r="X144" i="83"/>
  <c r="Y144" i="83"/>
  <c r="Z144" i="83"/>
  <c r="AA144" i="83"/>
  <c r="AC144" i="83"/>
  <c r="AD144" i="83"/>
  <c r="AE144" i="83"/>
  <c r="AF144" i="83"/>
  <c r="AH144" i="83"/>
  <c r="AI144" i="83"/>
  <c r="AJ144" i="83"/>
  <c r="AK144" i="83"/>
  <c r="AL144" i="83"/>
  <c r="AM144" i="83"/>
  <c r="AN144" i="83"/>
  <c r="AO144" i="83"/>
  <c r="AP144" i="83"/>
  <c r="AQ144" i="83"/>
  <c r="AR144" i="83"/>
  <c r="AS144" i="83"/>
  <c r="AT144" i="83"/>
  <c r="AU144" i="83"/>
  <c r="AV144" i="83"/>
  <c r="AW144" i="83"/>
  <c r="AX144" i="83"/>
  <c r="AY144" i="83"/>
  <c r="AZ144" i="83"/>
  <c r="BA144" i="83"/>
  <c r="BB144" i="83"/>
  <c r="BC144" i="83"/>
  <c r="BD144" i="83"/>
  <c r="BE144" i="83"/>
  <c r="BF144" i="83"/>
  <c r="BG144" i="83"/>
  <c r="BH144" i="83"/>
  <c r="BI144" i="83"/>
  <c r="BJ144" i="83"/>
  <c r="BK144" i="83"/>
  <c r="BL144" i="83"/>
  <c r="BM144" i="83"/>
  <c r="BN144" i="83"/>
  <c r="BO144" i="83"/>
  <c r="BP144" i="83"/>
  <c r="BQ144" i="83"/>
  <c r="BR144" i="83"/>
  <c r="BS144" i="83"/>
  <c r="BT144" i="83"/>
  <c r="C145" i="83"/>
  <c r="D145" i="83"/>
  <c r="E145" i="83"/>
  <c r="F145" i="83"/>
  <c r="G145" i="83"/>
  <c r="H145" i="83"/>
  <c r="I145" i="83"/>
  <c r="J145" i="83"/>
  <c r="K145" i="83"/>
  <c r="L145" i="83"/>
  <c r="M145" i="83"/>
  <c r="N145" i="83"/>
  <c r="O145" i="83"/>
  <c r="P145" i="83"/>
  <c r="R145" i="83"/>
  <c r="S145" i="83"/>
  <c r="T145" i="83"/>
  <c r="U145" i="83"/>
  <c r="V145" i="83"/>
  <c r="W145" i="83"/>
  <c r="X145" i="83"/>
  <c r="Y145" i="83"/>
  <c r="Z145" i="83"/>
  <c r="AA145" i="83"/>
  <c r="AC145" i="83"/>
  <c r="AD145" i="83"/>
  <c r="AE145" i="83"/>
  <c r="AF145" i="83"/>
  <c r="AH145" i="83"/>
  <c r="AI145" i="83"/>
  <c r="AJ145" i="83"/>
  <c r="AK145" i="83"/>
  <c r="AL145" i="83"/>
  <c r="AM145" i="83"/>
  <c r="AN145" i="83"/>
  <c r="AO145" i="83"/>
  <c r="AP145" i="83"/>
  <c r="AQ145" i="83"/>
  <c r="AR145" i="83"/>
  <c r="AS145" i="83"/>
  <c r="AT145" i="83"/>
  <c r="AU145" i="83"/>
  <c r="AV145" i="83"/>
  <c r="AW145" i="83"/>
  <c r="AX145" i="83"/>
  <c r="AY145" i="83"/>
  <c r="AZ145" i="83"/>
  <c r="BA145" i="83"/>
  <c r="BB145" i="83"/>
  <c r="BC145" i="83"/>
  <c r="BD145" i="83"/>
  <c r="BE145" i="83"/>
  <c r="BF145" i="83"/>
  <c r="BG145" i="83"/>
  <c r="BH145" i="83"/>
  <c r="BI145" i="83"/>
  <c r="BJ145" i="83"/>
  <c r="BK145" i="83"/>
  <c r="BL145" i="83"/>
  <c r="BM145" i="83"/>
  <c r="BN145" i="83"/>
  <c r="BO145" i="83"/>
  <c r="BP145" i="83"/>
  <c r="BQ145" i="83"/>
  <c r="BR145" i="83"/>
  <c r="BS145" i="83"/>
  <c r="BT145" i="83"/>
  <c r="C146" i="83"/>
  <c r="D146" i="83"/>
  <c r="E146" i="83"/>
  <c r="F146" i="83"/>
  <c r="G146" i="83"/>
  <c r="H146" i="83"/>
  <c r="I146" i="83"/>
  <c r="J146" i="83"/>
  <c r="K146" i="83"/>
  <c r="L146" i="83"/>
  <c r="M146" i="83"/>
  <c r="N146" i="83"/>
  <c r="O146" i="83"/>
  <c r="P146" i="83"/>
  <c r="R146" i="83"/>
  <c r="S146" i="83"/>
  <c r="T146" i="83"/>
  <c r="U146" i="83"/>
  <c r="V146" i="83"/>
  <c r="W146" i="83"/>
  <c r="X146" i="83"/>
  <c r="Y146" i="83"/>
  <c r="Z146" i="83"/>
  <c r="AA146" i="83"/>
  <c r="AC146" i="83"/>
  <c r="AD146" i="83"/>
  <c r="AE146" i="83"/>
  <c r="AF146" i="83"/>
  <c r="AH146" i="83"/>
  <c r="AI146" i="83"/>
  <c r="AJ146" i="83"/>
  <c r="AK146" i="83"/>
  <c r="AL146" i="83"/>
  <c r="AM146" i="83"/>
  <c r="AN146" i="83"/>
  <c r="AO146" i="83"/>
  <c r="AP146" i="83"/>
  <c r="AQ146" i="83"/>
  <c r="AR146" i="83"/>
  <c r="AS146" i="83"/>
  <c r="AT146" i="83"/>
  <c r="AU146" i="83"/>
  <c r="AV146" i="83"/>
  <c r="AW146" i="83"/>
  <c r="AX146" i="83"/>
  <c r="AY146" i="83"/>
  <c r="AZ146" i="83"/>
  <c r="BA146" i="83"/>
  <c r="BB146" i="83"/>
  <c r="BC146" i="83"/>
  <c r="BD146" i="83"/>
  <c r="BE146" i="83"/>
  <c r="BF146" i="83"/>
  <c r="BG146" i="83"/>
  <c r="BH146" i="83"/>
  <c r="BI146" i="83"/>
  <c r="BJ146" i="83"/>
  <c r="BK146" i="83"/>
  <c r="BL146" i="83"/>
  <c r="BM146" i="83"/>
  <c r="BN146" i="83"/>
  <c r="BO146" i="83"/>
  <c r="BP146" i="83"/>
  <c r="BQ146" i="83"/>
  <c r="BR146" i="83"/>
  <c r="BS146" i="83"/>
  <c r="BT146" i="83"/>
  <c r="C147" i="83"/>
  <c r="D147" i="83"/>
  <c r="E147" i="83"/>
  <c r="F147" i="83"/>
  <c r="G147" i="83"/>
  <c r="H147" i="83"/>
  <c r="I147" i="83"/>
  <c r="J147" i="83"/>
  <c r="K147" i="83"/>
  <c r="L147" i="83"/>
  <c r="M147" i="83"/>
  <c r="N147" i="83"/>
  <c r="O147" i="83"/>
  <c r="P147" i="83"/>
  <c r="R147" i="83"/>
  <c r="S147" i="83"/>
  <c r="T147" i="83"/>
  <c r="U147" i="83"/>
  <c r="V147" i="83"/>
  <c r="W147" i="83"/>
  <c r="X147" i="83"/>
  <c r="Y147" i="83"/>
  <c r="Z147" i="83"/>
  <c r="AA147" i="83"/>
  <c r="AC147" i="83"/>
  <c r="AD147" i="83"/>
  <c r="AE147" i="83"/>
  <c r="AF147" i="83"/>
  <c r="AH147" i="83"/>
  <c r="AI147" i="83"/>
  <c r="AJ147" i="83"/>
  <c r="AK147" i="83"/>
  <c r="AL147" i="83"/>
  <c r="AM147" i="83"/>
  <c r="AN147" i="83"/>
  <c r="AO147" i="83"/>
  <c r="AP147" i="83"/>
  <c r="AQ147" i="83"/>
  <c r="AR147" i="83"/>
  <c r="AS147" i="83"/>
  <c r="AT147" i="83"/>
  <c r="AU147" i="83"/>
  <c r="AV147" i="83"/>
  <c r="AW147" i="83"/>
  <c r="AX147" i="83"/>
  <c r="AY147" i="83"/>
  <c r="AZ147" i="83"/>
  <c r="BA147" i="83"/>
  <c r="BB147" i="83"/>
  <c r="BC147" i="83"/>
  <c r="BD147" i="83"/>
  <c r="BE147" i="83"/>
  <c r="BF147" i="83"/>
  <c r="BG147" i="83"/>
  <c r="BH147" i="83"/>
  <c r="BI147" i="83"/>
  <c r="BJ147" i="83"/>
  <c r="BK147" i="83"/>
  <c r="BL147" i="83"/>
  <c r="BM147" i="83"/>
  <c r="BN147" i="83"/>
  <c r="BO147" i="83"/>
  <c r="BP147" i="83"/>
  <c r="BQ147" i="83"/>
  <c r="BR147" i="83"/>
  <c r="BS147" i="83"/>
  <c r="BT147" i="83"/>
  <c r="C148" i="83"/>
  <c r="D148" i="83"/>
  <c r="E148" i="83"/>
  <c r="F148" i="83"/>
  <c r="G148" i="83"/>
  <c r="H148" i="83"/>
  <c r="I148" i="83"/>
  <c r="J148" i="83"/>
  <c r="K148" i="83"/>
  <c r="L148" i="83"/>
  <c r="M148" i="83"/>
  <c r="N148" i="83"/>
  <c r="O148" i="83"/>
  <c r="P148" i="83"/>
  <c r="R148" i="83"/>
  <c r="S148" i="83"/>
  <c r="T148" i="83"/>
  <c r="U148" i="83"/>
  <c r="V148" i="83"/>
  <c r="W148" i="83"/>
  <c r="X148" i="83"/>
  <c r="Y148" i="83"/>
  <c r="Z148" i="83"/>
  <c r="AA148" i="83"/>
  <c r="AC148" i="83"/>
  <c r="AD148" i="83"/>
  <c r="AE148" i="83"/>
  <c r="AF148" i="83"/>
  <c r="AH148" i="83"/>
  <c r="AI148" i="83"/>
  <c r="AJ148" i="83"/>
  <c r="AK148" i="83"/>
  <c r="AL148" i="83"/>
  <c r="AM148" i="83"/>
  <c r="AN148" i="83"/>
  <c r="AO148" i="83"/>
  <c r="AP148" i="83"/>
  <c r="AQ148" i="83"/>
  <c r="AR148" i="83"/>
  <c r="AS148" i="83"/>
  <c r="AT148" i="83"/>
  <c r="AU148" i="83"/>
  <c r="AV148" i="83"/>
  <c r="AW148" i="83"/>
  <c r="AX148" i="83"/>
  <c r="AY148" i="83"/>
  <c r="AZ148" i="83"/>
  <c r="BA148" i="83"/>
  <c r="BB148" i="83"/>
  <c r="BC148" i="83"/>
  <c r="BD148" i="83"/>
  <c r="BE148" i="83"/>
  <c r="BF148" i="83"/>
  <c r="BG148" i="83"/>
  <c r="BH148" i="83"/>
  <c r="BI148" i="83"/>
  <c r="BJ148" i="83"/>
  <c r="BK148" i="83"/>
  <c r="BL148" i="83"/>
  <c r="BM148" i="83"/>
  <c r="BN148" i="83"/>
  <c r="BO148" i="83"/>
  <c r="BP148" i="83"/>
  <c r="BQ148" i="83"/>
  <c r="BR148" i="83"/>
  <c r="BS148" i="83"/>
  <c r="BT148" i="83"/>
  <c r="C149" i="83"/>
  <c r="D149" i="83"/>
  <c r="E149" i="83"/>
  <c r="F149" i="83"/>
  <c r="G149" i="83"/>
  <c r="H149" i="83"/>
  <c r="I149" i="83"/>
  <c r="J149" i="83"/>
  <c r="K149" i="83"/>
  <c r="L149" i="83"/>
  <c r="M149" i="83"/>
  <c r="N149" i="83"/>
  <c r="O149" i="83"/>
  <c r="P149" i="83"/>
  <c r="R149" i="83"/>
  <c r="S149" i="83"/>
  <c r="T149" i="83"/>
  <c r="U149" i="83"/>
  <c r="V149" i="83"/>
  <c r="W149" i="83"/>
  <c r="X149" i="83"/>
  <c r="Y149" i="83"/>
  <c r="Z149" i="83"/>
  <c r="AA149" i="83"/>
  <c r="AC149" i="83"/>
  <c r="AD149" i="83"/>
  <c r="AE149" i="83"/>
  <c r="AF149" i="83"/>
  <c r="AH149" i="83"/>
  <c r="AI149" i="83"/>
  <c r="AJ149" i="83"/>
  <c r="AK149" i="83"/>
  <c r="AL149" i="83"/>
  <c r="AM149" i="83"/>
  <c r="AN149" i="83"/>
  <c r="AO149" i="83"/>
  <c r="AP149" i="83"/>
  <c r="AQ149" i="83"/>
  <c r="AR149" i="83"/>
  <c r="AS149" i="83"/>
  <c r="AT149" i="83"/>
  <c r="AU149" i="83"/>
  <c r="AV149" i="83"/>
  <c r="AW149" i="83"/>
  <c r="AX149" i="83"/>
  <c r="AY149" i="83"/>
  <c r="AZ149" i="83"/>
  <c r="BA149" i="83"/>
  <c r="BB149" i="83"/>
  <c r="BC149" i="83"/>
  <c r="BD149" i="83"/>
  <c r="BE149" i="83"/>
  <c r="BF149" i="83"/>
  <c r="BG149" i="83"/>
  <c r="BH149" i="83"/>
  <c r="BI149" i="83"/>
  <c r="BJ149" i="83"/>
  <c r="BK149" i="83"/>
  <c r="BL149" i="83"/>
  <c r="BM149" i="83"/>
  <c r="BN149" i="83"/>
  <c r="BO149" i="83"/>
  <c r="BP149" i="83"/>
  <c r="BQ149" i="83"/>
  <c r="BR149" i="83"/>
  <c r="BS149" i="83"/>
  <c r="BT149" i="83"/>
  <c r="C150" i="83"/>
  <c r="D150" i="83"/>
  <c r="E150" i="83"/>
  <c r="F150" i="83"/>
  <c r="G150" i="83"/>
  <c r="H150" i="83"/>
  <c r="I150" i="83"/>
  <c r="J150" i="83"/>
  <c r="K150" i="83"/>
  <c r="L150" i="83"/>
  <c r="M150" i="83"/>
  <c r="N150" i="83"/>
  <c r="O150" i="83"/>
  <c r="P150" i="83"/>
  <c r="R150" i="83"/>
  <c r="S150" i="83"/>
  <c r="T150" i="83"/>
  <c r="U150" i="83"/>
  <c r="V150" i="83"/>
  <c r="W150" i="83"/>
  <c r="X150" i="83"/>
  <c r="Y150" i="83"/>
  <c r="Z150" i="83"/>
  <c r="AA150" i="83"/>
  <c r="AC150" i="83"/>
  <c r="AD150" i="83"/>
  <c r="AE150" i="83"/>
  <c r="AF150" i="83"/>
  <c r="AH150" i="83"/>
  <c r="AI150" i="83"/>
  <c r="AJ150" i="83"/>
  <c r="AK150" i="83"/>
  <c r="AL150" i="83"/>
  <c r="AM150" i="83"/>
  <c r="AN150" i="83"/>
  <c r="AO150" i="83"/>
  <c r="AP150" i="83"/>
  <c r="AQ150" i="83"/>
  <c r="AR150" i="83"/>
  <c r="AS150" i="83"/>
  <c r="AT150" i="83"/>
  <c r="AU150" i="83"/>
  <c r="AV150" i="83"/>
  <c r="AW150" i="83"/>
  <c r="AX150" i="83"/>
  <c r="AY150" i="83"/>
  <c r="AZ150" i="83"/>
  <c r="BA150" i="83"/>
  <c r="BB150" i="83"/>
  <c r="BC150" i="83"/>
  <c r="BD150" i="83"/>
  <c r="BE150" i="83"/>
  <c r="BF150" i="83"/>
  <c r="BG150" i="83"/>
  <c r="BH150" i="83"/>
  <c r="BI150" i="83"/>
  <c r="BJ150" i="83"/>
  <c r="BK150" i="83"/>
  <c r="BL150" i="83"/>
  <c r="BM150" i="83"/>
  <c r="BN150" i="83"/>
  <c r="BO150" i="83"/>
  <c r="BP150" i="83"/>
  <c r="BQ150" i="83"/>
  <c r="BR150" i="83"/>
  <c r="BS150" i="83"/>
  <c r="BT150" i="83"/>
  <c r="C151" i="83"/>
  <c r="D151" i="83"/>
  <c r="E151" i="83"/>
  <c r="F151" i="83"/>
  <c r="G151" i="83"/>
  <c r="H151" i="83"/>
  <c r="I151" i="83"/>
  <c r="J151" i="83"/>
  <c r="K151" i="83"/>
  <c r="L151" i="83"/>
  <c r="M151" i="83"/>
  <c r="N151" i="83"/>
  <c r="O151" i="83"/>
  <c r="P151" i="83"/>
  <c r="R151" i="83"/>
  <c r="S151" i="83"/>
  <c r="T151" i="83"/>
  <c r="U151" i="83"/>
  <c r="V151" i="83"/>
  <c r="W151" i="83"/>
  <c r="X151" i="83"/>
  <c r="Y151" i="83"/>
  <c r="Z151" i="83"/>
  <c r="AA151" i="83"/>
  <c r="AC151" i="83"/>
  <c r="AD151" i="83"/>
  <c r="AE151" i="83"/>
  <c r="AF151" i="83"/>
  <c r="AH151" i="83"/>
  <c r="AI151" i="83"/>
  <c r="AJ151" i="83"/>
  <c r="AK151" i="83"/>
  <c r="AL151" i="83"/>
  <c r="AM151" i="83"/>
  <c r="AN151" i="83"/>
  <c r="AO151" i="83"/>
  <c r="AP151" i="83"/>
  <c r="AQ151" i="83"/>
  <c r="AR151" i="83"/>
  <c r="AS151" i="83"/>
  <c r="AT151" i="83"/>
  <c r="AU151" i="83"/>
  <c r="AV151" i="83"/>
  <c r="AW151" i="83"/>
  <c r="AX151" i="83"/>
  <c r="AY151" i="83"/>
  <c r="AZ151" i="83"/>
  <c r="BA151" i="83"/>
  <c r="BB151" i="83"/>
  <c r="BC151" i="83"/>
  <c r="BD151" i="83"/>
  <c r="BE151" i="83"/>
  <c r="BF151" i="83"/>
  <c r="BG151" i="83"/>
  <c r="BH151" i="83"/>
  <c r="BI151" i="83"/>
  <c r="BJ151" i="83"/>
  <c r="BK151" i="83"/>
  <c r="BL151" i="83"/>
  <c r="BM151" i="83"/>
  <c r="BN151" i="83"/>
  <c r="BO151" i="83"/>
  <c r="BP151" i="83"/>
  <c r="BQ151" i="83"/>
  <c r="BR151" i="83"/>
  <c r="BS151" i="83"/>
  <c r="BT151" i="83"/>
  <c r="C152" i="83"/>
  <c r="D152" i="83"/>
  <c r="E152" i="83"/>
  <c r="F152" i="83"/>
  <c r="G152" i="83"/>
  <c r="H152" i="83"/>
  <c r="I152" i="83"/>
  <c r="J152" i="83"/>
  <c r="K152" i="83"/>
  <c r="L152" i="83"/>
  <c r="M152" i="83"/>
  <c r="N152" i="83"/>
  <c r="O152" i="83"/>
  <c r="P152" i="83"/>
  <c r="R152" i="83"/>
  <c r="S152" i="83"/>
  <c r="T152" i="83"/>
  <c r="U152" i="83"/>
  <c r="V152" i="83"/>
  <c r="W152" i="83"/>
  <c r="X152" i="83"/>
  <c r="Y152" i="83"/>
  <c r="Z152" i="83"/>
  <c r="AA152" i="83"/>
  <c r="AC152" i="83"/>
  <c r="AD152" i="83"/>
  <c r="AE152" i="83"/>
  <c r="AF152" i="83"/>
  <c r="AH152" i="83"/>
  <c r="AI152" i="83"/>
  <c r="AJ152" i="83"/>
  <c r="AK152" i="83"/>
  <c r="AL152" i="83"/>
  <c r="AM152" i="83"/>
  <c r="AN152" i="83"/>
  <c r="AO152" i="83"/>
  <c r="AP152" i="83"/>
  <c r="AQ152" i="83"/>
  <c r="AR152" i="83"/>
  <c r="AS152" i="83"/>
  <c r="AT152" i="83"/>
  <c r="AU152" i="83"/>
  <c r="AV152" i="83"/>
  <c r="AW152" i="83"/>
  <c r="AX152" i="83"/>
  <c r="AY152" i="83"/>
  <c r="AZ152" i="83"/>
  <c r="BA152" i="83"/>
  <c r="BB152" i="83"/>
  <c r="BC152" i="83"/>
  <c r="BD152" i="83"/>
  <c r="BE152" i="83"/>
  <c r="BF152" i="83"/>
  <c r="BG152" i="83"/>
  <c r="BH152" i="83"/>
  <c r="BI152" i="83"/>
  <c r="BJ152" i="83"/>
  <c r="BK152" i="83"/>
  <c r="BL152" i="83"/>
  <c r="BM152" i="83"/>
  <c r="BN152" i="83"/>
  <c r="BO152" i="83"/>
  <c r="BP152" i="83"/>
  <c r="BQ152" i="83"/>
  <c r="BR152" i="83"/>
  <c r="BS152" i="83"/>
  <c r="BT152" i="83"/>
  <c r="C153" i="83"/>
  <c r="D153" i="83"/>
  <c r="E153" i="83"/>
  <c r="F153" i="83"/>
  <c r="G153" i="83"/>
  <c r="H153" i="83"/>
  <c r="I153" i="83"/>
  <c r="J153" i="83"/>
  <c r="K153" i="83"/>
  <c r="L153" i="83"/>
  <c r="M153" i="83"/>
  <c r="N153" i="83"/>
  <c r="O153" i="83"/>
  <c r="P153" i="83"/>
  <c r="R153" i="83"/>
  <c r="S153" i="83"/>
  <c r="T153" i="83"/>
  <c r="U153" i="83"/>
  <c r="V153" i="83"/>
  <c r="W153" i="83"/>
  <c r="X153" i="83"/>
  <c r="Y153" i="83"/>
  <c r="Z153" i="83"/>
  <c r="AA153" i="83"/>
  <c r="AC153" i="83"/>
  <c r="AD153" i="83"/>
  <c r="AE153" i="83"/>
  <c r="AF153" i="83"/>
  <c r="AH153" i="83"/>
  <c r="AI153" i="83"/>
  <c r="AJ153" i="83"/>
  <c r="AK153" i="83"/>
  <c r="AL153" i="83"/>
  <c r="AM153" i="83"/>
  <c r="AN153" i="83"/>
  <c r="AO153" i="83"/>
  <c r="AP153" i="83"/>
  <c r="AQ153" i="83"/>
  <c r="AR153" i="83"/>
  <c r="AS153" i="83"/>
  <c r="AT153" i="83"/>
  <c r="AU153" i="83"/>
  <c r="AV153" i="83"/>
  <c r="AW153" i="83"/>
  <c r="AX153" i="83"/>
  <c r="AY153" i="83"/>
  <c r="AZ153" i="83"/>
  <c r="BA153" i="83"/>
  <c r="BB153" i="83"/>
  <c r="BC153" i="83"/>
  <c r="BD153" i="83"/>
  <c r="BE153" i="83"/>
  <c r="BF153" i="83"/>
  <c r="BG153" i="83"/>
  <c r="BH153" i="83"/>
  <c r="BI153" i="83"/>
  <c r="BJ153" i="83"/>
  <c r="BK153" i="83"/>
  <c r="BL153" i="83"/>
  <c r="BM153" i="83"/>
  <c r="BN153" i="83"/>
  <c r="BO153" i="83"/>
  <c r="BP153" i="83"/>
  <c r="BQ153" i="83"/>
  <c r="BR153" i="83"/>
  <c r="BS153" i="83"/>
  <c r="BT153" i="83"/>
  <c r="C154" i="83"/>
  <c r="D154" i="83"/>
  <c r="E154" i="83"/>
  <c r="F154" i="83"/>
  <c r="G154" i="83"/>
  <c r="H154" i="83"/>
  <c r="I154" i="83"/>
  <c r="J154" i="83"/>
  <c r="K154" i="83"/>
  <c r="L154" i="83"/>
  <c r="M154" i="83"/>
  <c r="N154" i="83"/>
  <c r="O154" i="83"/>
  <c r="P154" i="83"/>
  <c r="R154" i="83"/>
  <c r="S154" i="83"/>
  <c r="T154" i="83"/>
  <c r="U154" i="83"/>
  <c r="V154" i="83"/>
  <c r="W154" i="83"/>
  <c r="X154" i="83"/>
  <c r="Y154" i="83"/>
  <c r="Z154" i="83"/>
  <c r="AA154" i="83"/>
  <c r="AC154" i="83"/>
  <c r="AD154" i="83"/>
  <c r="AE154" i="83"/>
  <c r="AF154" i="83"/>
  <c r="AH154" i="83"/>
  <c r="AI154" i="83"/>
  <c r="AJ154" i="83"/>
  <c r="AK154" i="83"/>
  <c r="AL154" i="83"/>
  <c r="AM154" i="83"/>
  <c r="AN154" i="83"/>
  <c r="AO154" i="83"/>
  <c r="AP154" i="83"/>
  <c r="AQ154" i="83"/>
  <c r="AR154" i="83"/>
  <c r="AS154" i="83"/>
  <c r="AT154" i="83"/>
  <c r="AU154" i="83"/>
  <c r="AV154" i="83"/>
  <c r="AW154" i="83"/>
  <c r="AX154" i="83"/>
  <c r="AY154" i="83"/>
  <c r="AZ154" i="83"/>
  <c r="BA154" i="83"/>
  <c r="BB154" i="83"/>
  <c r="BC154" i="83"/>
  <c r="BD154" i="83"/>
  <c r="BE154" i="83"/>
  <c r="BF154" i="83"/>
  <c r="BG154" i="83"/>
  <c r="BH154" i="83"/>
  <c r="BI154" i="83"/>
  <c r="BJ154" i="83"/>
  <c r="BK154" i="83"/>
  <c r="BL154" i="83"/>
  <c r="BM154" i="83"/>
  <c r="BN154" i="83"/>
  <c r="BO154" i="83"/>
  <c r="BP154" i="83"/>
  <c r="BQ154" i="83"/>
  <c r="BR154" i="83"/>
  <c r="BS154" i="83"/>
  <c r="BT154" i="83"/>
  <c r="C155" i="83"/>
  <c r="D155" i="83"/>
  <c r="E155" i="83"/>
  <c r="F155" i="83"/>
  <c r="G155" i="83"/>
  <c r="H155" i="83"/>
  <c r="I155" i="83"/>
  <c r="J155" i="83"/>
  <c r="K155" i="83"/>
  <c r="L155" i="83"/>
  <c r="M155" i="83"/>
  <c r="N155" i="83"/>
  <c r="O155" i="83"/>
  <c r="P155" i="83"/>
  <c r="R155" i="83"/>
  <c r="S155" i="83"/>
  <c r="T155" i="83"/>
  <c r="U155" i="83"/>
  <c r="V155" i="83"/>
  <c r="W155" i="83"/>
  <c r="X155" i="83"/>
  <c r="Y155" i="83"/>
  <c r="Z155" i="83"/>
  <c r="AA155" i="83"/>
  <c r="AC155" i="83"/>
  <c r="AD155" i="83"/>
  <c r="AE155" i="83"/>
  <c r="AF155" i="83"/>
  <c r="AH155" i="83"/>
  <c r="AI155" i="83"/>
  <c r="AJ155" i="83"/>
  <c r="AK155" i="83"/>
  <c r="AL155" i="83"/>
  <c r="AM155" i="83"/>
  <c r="AN155" i="83"/>
  <c r="AO155" i="83"/>
  <c r="AP155" i="83"/>
  <c r="AQ155" i="83"/>
  <c r="AR155" i="83"/>
  <c r="AS155" i="83"/>
  <c r="AT155" i="83"/>
  <c r="AU155" i="83"/>
  <c r="AV155" i="83"/>
  <c r="AW155" i="83"/>
  <c r="AX155" i="83"/>
  <c r="AY155" i="83"/>
  <c r="AZ155" i="83"/>
  <c r="BA155" i="83"/>
  <c r="BB155" i="83"/>
  <c r="BC155" i="83"/>
  <c r="BD155" i="83"/>
  <c r="BE155" i="83"/>
  <c r="BF155" i="83"/>
  <c r="BG155" i="83"/>
  <c r="BH155" i="83"/>
  <c r="BI155" i="83"/>
  <c r="BJ155" i="83"/>
  <c r="BK155" i="83"/>
  <c r="BL155" i="83"/>
  <c r="BM155" i="83"/>
  <c r="BN155" i="83"/>
  <c r="BO155" i="83"/>
  <c r="BP155" i="83"/>
  <c r="BQ155" i="83"/>
  <c r="BR155" i="83"/>
  <c r="BS155" i="83"/>
  <c r="BT155" i="83"/>
  <c r="C156" i="83"/>
  <c r="D156" i="83"/>
  <c r="E156" i="83"/>
  <c r="F156" i="83"/>
  <c r="G156" i="83"/>
  <c r="H156" i="83"/>
  <c r="I156" i="83"/>
  <c r="J156" i="83"/>
  <c r="K156" i="83"/>
  <c r="L156" i="83"/>
  <c r="M156" i="83"/>
  <c r="N156" i="83"/>
  <c r="O156" i="83"/>
  <c r="P156" i="83"/>
  <c r="R156" i="83"/>
  <c r="S156" i="83"/>
  <c r="T156" i="83"/>
  <c r="U156" i="83"/>
  <c r="V156" i="83"/>
  <c r="W156" i="83"/>
  <c r="X156" i="83"/>
  <c r="Y156" i="83"/>
  <c r="Z156" i="83"/>
  <c r="AA156" i="83"/>
  <c r="AC156" i="83"/>
  <c r="AD156" i="83"/>
  <c r="AE156" i="83"/>
  <c r="AF156" i="83"/>
  <c r="AH156" i="83"/>
  <c r="AI156" i="83"/>
  <c r="AJ156" i="83"/>
  <c r="AK156" i="83"/>
  <c r="AL156" i="83"/>
  <c r="AM156" i="83"/>
  <c r="AN156" i="83"/>
  <c r="AO156" i="83"/>
  <c r="AP156" i="83"/>
  <c r="AQ156" i="83"/>
  <c r="AR156" i="83"/>
  <c r="AS156" i="83"/>
  <c r="AT156" i="83"/>
  <c r="AU156" i="83"/>
  <c r="AV156" i="83"/>
  <c r="AW156" i="83"/>
  <c r="AX156" i="83"/>
  <c r="AY156" i="83"/>
  <c r="AZ156" i="83"/>
  <c r="BA156" i="83"/>
  <c r="BB156" i="83"/>
  <c r="BC156" i="83"/>
  <c r="BD156" i="83"/>
  <c r="BE156" i="83"/>
  <c r="BF156" i="83"/>
  <c r="BG156" i="83"/>
  <c r="BH156" i="83"/>
  <c r="BI156" i="83"/>
  <c r="BJ156" i="83"/>
  <c r="BK156" i="83"/>
  <c r="BL156" i="83"/>
  <c r="BM156" i="83"/>
  <c r="BN156" i="83"/>
  <c r="BO156" i="83"/>
  <c r="BP156" i="83"/>
  <c r="BQ156" i="83"/>
  <c r="BR156" i="83"/>
  <c r="BS156" i="83"/>
  <c r="BT156" i="83"/>
  <c r="C157" i="83"/>
  <c r="D157" i="83"/>
  <c r="E157" i="83"/>
  <c r="F157" i="83"/>
  <c r="G157" i="83"/>
  <c r="H157" i="83"/>
  <c r="I157" i="83"/>
  <c r="J157" i="83"/>
  <c r="K157" i="83"/>
  <c r="L157" i="83"/>
  <c r="M157" i="83"/>
  <c r="N157" i="83"/>
  <c r="O157" i="83"/>
  <c r="P157" i="83"/>
  <c r="R157" i="83"/>
  <c r="S157" i="83"/>
  <c r="T157" i="83"/>
  <c r="U157" i="83"/>
  <c r="V157" i="83"/>
  <c r="W157" i="83"/>
  <c r="X157" i="83"/>
  <c r="Y157" i="83"/>
  <c r="Z157" i="83"/>
  <c r="AA157" i="83"/>
  <c r="AC157" i="83"/>
  <c r="AD157" i="83"/>
  <c r="AE157" i="83"/>
  <c r="AF157" i="83"/>
  <c r="AH157" i="83"/>
  <c r="AI157" i="83"/>
  <c r="AJ157" i="83"/>
  <c r="AK157" i="83"/>
  <c r="AL157" i="83"/>
  <c r="AM157" i="83"/>
  <c r="AN157" i="83"/>
  <c r="AO157" i="83"/>
  <c r="AP157" i="83"/>
  <c r="AQ157" i="83"/>
  <c r="AR157" i="83"/>
  <c r="AS157" i="83"/>
  <c r="AT157" i="83"/>
  <c r="AU157" i="83"/>
  <c r="AV157" i="83"/>
  <c r="AW157" i="83"/>
  <c r="AX157" i="83"/>
  <c r="AY157" i="83"/>
  <c r="AZ157" i="83"/>
  <c r="BA157" i="83"/>
  <c r="BB157" i="83"/>
  <c r="BC157" i="83"/>
  <c r="BD157" i="83"/>
  <c r="BE157" i="83"/>
  <c r="BF157" i="83"/>
  <c r="BG157" i="83"/>
  <c r="BH157" i="83"/>
  <c r="BI157" i="83"/>
  <c r="BJ157" i="83"/>
  <c r="BK157" i="83"/>
  <c r="BL157" i="83"/>
  <c r="BM157" i="83"/>
  <c r="BN157" i="83"/>
  <c r="BO157" i="83"/>
  <c r="BP157" i="83"/>
  <c r="BQ157" i="83"/>
  <c r="BR157" i="83"/>
  <c r="BS157" i="83"/>
  <c r="BT157" i="83"/>
  <c r="C158" i="83"/>
  <c r="D158" i="83"/>
  <c r="E158" i="83"/>
  <c r="F158" i="83"/>
  <c r="G158" i="83"/>
  <c r="H158" i="83"/>
  <c r="I158" i="83"/>
  <c r="J158" i="83"/>
  <c r="K158" i="83"/>
  <c r="L158" i="83"/>
  <c r="M158" i="83"/>
  <c r="N158" i="83"/>
  <c r="O158" i="83"/>
  <c r="P158" i="83"/>
  <c r="R158" i="83"/>
  <c r="S158" i="83"/>
  <c r="T158" i="83"/>
  <c r="U158" i="83"/>
  <c r="V158" i="83"/>
  <c r="W158" i="83"/>
  <c r="X158" i="83"/>
  <c r="Y158" i="83"/>
  <c r="Z158" i="83"/>
  <c r="AA158" i="83"/>
  <c r="AC158" i="83"/>
  <c r="AD158" i="83"/>
  <c r="AE158" i="83"/>
  <c r="AF158" i="83"/>
  <c r="AH158" i="83"/>
  <c r="AI158" i="83"/>
  <c r="AJ158" i="83"/>
  <c r="AK158" i="83"/>
  <c r="AL158" i="83"/>
  <c r="AM158" i="83"/>
  <c r="AN158" i="83"/>
  <c r="AO158" i="83"/>
  <c r="AP158" i="83"/>
  <c r="AQ158" i="83"/>
  <c r="AR158" i="83"/>
  <c r="AS158" i="83"/>
  <c r="AT158" i="83"/>
  <c r="AU158" i="83"/>
  <c r="AV158" i="83"/>
  <c r="AW158" i="83"/>
  <c r="AX158" i="83"/>
  <c r="AY158" i="83"/>
  <c r="AZ158" i="83"/>
  <c r="BA158" i="83"/>
  <c r="BB158" i="83"/>
  <c r="BC158" i="83"/>
  <c r="BD158" i="83"/>
  <c r="BE158" i="83"/>
  <c r="BF158" i="83"/>
  <c r="BG158" i="83"/>
  <c r="BH158" i="83"/>
  <c r="BI158" i="83"/>
  <c r="BJ158" i="83"/>
  <c r="BK158" i="83"/>
  <c r="BL158" i="83"/>
  <c r="BM158" i="83"/>
  <c r="BN158" i="83"/>
  <c r="BO158" i="83"/>
  <c r="BP158" i="83"/>
  <c r="BQ158" i="83"/>
  <c r="BR158" i="83"/>
  <c r="BS158" i="83"/>
  <c r="BT158" i="83"/>
  <c r="C159" i="83"/>
  <c r="D159" i="83"/>
  <c r="E159" i="83"/>
  <c r="F159" i="83"/>
  <c r="G159" i="83"/>
  <c r="H159" i="83"/>
  <c r="I159" i="83"/>
  <c r="J159" i="83"/>
  <c r="K159" i="83"/>
  <c r="L159" i="83"/>
  <c r="M159" i="83"/>
  <c r="N159" i="83"/>
  <c r="O159" i="83"/>
  <c r="P159" i="83"/>
  <c r="R159" i="83"/>
  <c r="S159" i="83"/>
  <c r="T159" i="83"/>
  <c r="U159" i="83"/>
  <c r="V159" i="83"/>
  <c r="W159" i="83"/>
  <c r="X159" i="83"/>
  <c r="Y159" i="83"/>
  <c r="Z159" i="83"/>
  <c r="AA159" i="83"/>
  <c r="AC159" i="83"/>
  <c r="AD159" i="83"/>
  <c r="AE159" i="83"/>
  <c r="AF159" i="83"/>
  <c r="AH159" i="83"/>
  <c r="AI159" i="83"/>
  <c r="AJ159" i="83"/>
  <c r="AK159" i="83"/>
  <c r="AL159" i="83"/>
  <c r="AM159" i="83"/>
  <c r="AN159" i="83"/>
  <c r="AO159" i="83"/>
  <c r="AP159" i="83"/>
  <c r="AQ159" i="83"/>
  <c r="AR159" i="83"/>
  <c r="AS159" i="83"/>
  <c r="AT159" i="83"/>
  <c r="AU159" i="83"/>
  <c r="AV159" i="83"/>
  <c r="AW159" i="83"/>
  <c r="AX159" i="83"/>
  <c r="AY159" i="83"/>
  <c r="AZ159" i="83"/>
  <c r="BA159" i="83"/>
  <c r="BB159" i="83"/>
  <c r="BC159" i="83"/>
  <c r="BD159" i="83"/>
  <c r="BE159" i="83"/>
  <c r="BF159" i="83"/>
  <c r="BG159" i="83"/>
  <c r="BH159" i="83"/>
  <c r="BI159" i="83"/>
  <c r="BJ159" i="83"/>
  <c r="BK159" i="83"/>
  <c r="BL159" i="83"/>
  <c r="BM159" i="83"/>
  <c r="BN159" i="83"/>
  <c r="BO159" i="83"/>
  <c r="BP159" i="83"/>
  <c r="BQ159" i="83"/>
  <c r="BR159" i="83"/>
  <c r="BS159" i="83"/>
  <c r="BT159" i="83"/>
  <c r="C160" i="83"/>
  <c r="D160" i="83"/>
  <c r="E160" i="83"/>
  <c r="F160" i="83"/>
  <c r="G160" i="83"/>
  <c r="H160" i="83"/>
  <c r="I160" i="83"/>
  <c r="J160" i="83"/>
  <c r="K160" i="83"/>
  <c r="L160" i="83"/>
  <c r="M160" i="83"/>
  <c r="N160" i="83"/>
  <c r="O160" i="83"/>
  <c r="P160" i="83"/>
  <c r="R160" i="83"/>
  <c r="S160" i="83"/>
  <c r="T160" i="83"/>
  <c r="U160" i="83"/>
  <c r="V160" i="83"/>
  <c r="W160" i="83"/>
  <c r="X160" i="83"/>
  <c r="Y160" i="83"/>
  <c r="Z160" i="83"/>
  <c r="AA160" i="83"/>
  <c r="AC160" i="83"/>
  <c r="AD160" i="83"/>
  <c r="AE160" i="83"/>
  <c r="AF160" i="83"/>
  <c r="AH160" i="83"/>
  <c r="AI160" i="83"/>
  <c r="AJ160" i="83"/>
  <c r="AK160" i="83"/>
  <c r="AL160" i="83"/>
  <c r="AM160" i="83"/>
  <c r="AN160" i="83"/>
  <c r="AO160" i="83"/>
  <c r="AP160" i="83"/>
  <c r="AQ160" i="83"/>
  <c r="AR160" i="83"/>
  <c r="AS160" i="83"/>
  <c r="AT160" i="83"/>
  <c r="AU160" i="83"/>
  <c r="AV160" i="83"/>
  <c r="AW160" i="83"/>
  <c r="AX160" i="83"/>
  <c r="AY160" i="83"/>
  <c r="AZ160" i="83"/>
  <c r="BA160" i="83"/>
  <c r="BB160" i="83"/>
  <c r="BC160" i="83"/>
  <c r="BD160" i="83"/>
  <c r="BE160" i="83"/>
  <c r="BF160" i="83"/>
  <c r="BG160" i="83"/>
  <c r="BH160" i="83"/>
  <c r="BI160" i="83"/>
  <c r="BJ160" i="83"/>
  <c r="BK160" i="83"/>
  <c r="BL160" i="83"/>
  <c r="BM160" i="83"/>
  <c r="BN160" i="83"/>
  <c r="BO160" i="83"/>
  <c r="BP160" i="83"/>
  <c r="BQ160" i="83"/>
  <c r="BR160" i="83"/>
  <c r="BS160" i="83"/>
  <c r="BT160" i="83"/>
  <c r="C161" i="83"/>
  <c r="D161" i="83"/>
  <c r="E161" i="83"/>
  <c r="F161" i="83"/>
  <c r="G161" i="83"/>
  <c r="H161" i="83"/>
  <c r="I161" i="83"/>
  <c r="J161" i="83"/>
  <c r="K161" i="83"/>
  <c r="L161" i="83"/>
  <c r="M161" i="83"/>
  <c r="N161" i="83"/>
  <c r="O161" i="83"/>
  <c r="P161" i="83"/>
  <c r="R161" i="83"/>
  <c r="S161" i="83"/>
  <c r="T161" i="83"/>
  <c r="V161" i="83"/>
  <c r="W161" i="83"/>
  <c r="X161" i="83"/>
  <c r="Y161" i="83"/>
  <c r="Z161" i="83"/>
  <c r="AA161" i="83"/>
  <c r="AC161" i="83"/>
  <c r="AD161" i="83"/>
  <c r="AE161" i="83"/>
  <c r="AF161" i="83"/>
  <c r="AH161" i="83"/>
  <c r="AI161" i="83"/>
  <c r="AJ161" i="83"/>
  <c r="AK161" i="83"/>
  <c r="AL161" i="83"/>
  <c r="AM161" i="83"/>
  <c r="AN161" i="83"/>
  <c r="AO161" i="83"/>
  <c r="AP161" i="83"/>
  <c r="AQ161" i="83"/>
  <c r="AR161" i="83"/>
  <c r="AS161" i="83"/>
  <c r="AT161" i="83"/>
  <c r="AU161" i="83"/>
  <c r="AV161" i="83"/>
  <c r="AW161" i="83"/>
  <c r="AX161" i="83"/>
  <c r="AY161" i="83"/>
  <c r="AZ161" i="83"/>
  <c r="BA161" i="83"/>
  <c r="BB161" i="83"/>
  <c r="BC161" i="83"/>
  <c r="BD161" i="83"/>
  <c r="BE161" i="83"/>
  <c r="BF161" i="83"/>
  <c r="BG161" i="83"/>
  <c r="BH161" i="83"/>
  <c r="BI161" i="83"/>
  <c r="BJ161" i="83"/>
  <c r="BK161" i="83"/>
  <c r="BL161" i="83"/>
  <c r="BM161" i="83"/>
  <c r="BN161" i="83"/>
  <c r="BO161" i="83"/>
  <c r="BP161" i="83"/>
  <c r="BQ161" i="83"/>
  <c r="BR161" i="83"/>
  <c r="BS161" i="83"/>
  <c r="BT161" i="83"/>
  <c r="C162" i="83"/>
  <c r="D162" i="83"/>
  <c r="E162" i="83"/>
  <c r="F162" i="83"/>
  <c r="G162" i="83"/>
  <c r="H162" i="83"/>
  <c r="I162" i="83"/>
  <c r="J162" i="83"/>
  <c r="K162" i="83"/>
  <c r="L162" i="83"/>
  <c r="M162" i="83"/>
  <c r="N162" i="83"/>
  <c r="O162" i="83"/>
  <c r="P162" i="83"/>
  <c r="R162" i="83"/>
  <c r="S162" i="83"/>
  <c r="T162" i="83"/>
  <c r="U162" i="83"/>
  <c r="V162" i="83"/>
  <c r="W162" i="83"/>
  <c r="X162" i="83"/>
  <c r="Y162" i="83"/>
  <c r="Z162" i="83"/>
  <c r="AA162" i="83"/>
  <c r="AC162" i="83"/>
  <c r="AD162" i="83"/>
  <c r="AE162" i="83"/>
  <c r="AF162" i="83"/>
  <c r="AH162" i="83"/>
  <c r="AI162" i="83"/>
  <c r="AJ162" i="83"/>
  <c r="AK162" i="83"/>
  <c r="AL162" i="83"/>
  <c r="AM162" i="83"/>
  <c r="AN162" i="83"/>
  <c r="AO162" i="83"/>
  <c r="AP162" i="83"/>
  <c r="AQ162" i="83"/>
  <c r="AR162" i="83"/>
  <c r="AS162" i="83"/>
  <c r="AT162" i="83"/>
  <c r="AU162" i="83"/>
  <c r="AV162" i="83"/>
  <c r="AW162" i="83"/>
  <c r="AX162" i="83"/>
  <c r="AY162" i="83"/>
  <c r="AZ162" i="83"/>
  <c r="BA162" i="83"/>
  <c r="BB162" i="83"/>
  <c r="BC162" i="83"/>
  <c r="BD162" i="83"/>
  <c r="BE162" i="83"/>
  <c r="BF162" i="83"/>
  <c r="BG162" i="83"/>
  <c r="BH162" i="83"/>
  <c r="BI162" i="83"/>
  <c r="BJ162" i="83"/>
  <c r="BK162" i="83"/>
  <c r="BL162" i="83"/>
  <c r="BM162" i="83"/>
  <c r="BN162" i="83"/>
  <c r="BO162" i="83"/>
  <c r="BP162" i="83"/>
  <c r="BQ162" i="83"/>
  <c r="BR162" i="83"/>
  <c r="BS162" i="83"/>
  <c r="BT162" i="83"/>
  <c r="C163" i="83"/>
  <c r="D163" i="83"/>
  <c r="E163" i="83"/>
  <c r="F163" i="83"/>
  <c r="G163" i="83"/>
  <c r="H163" i="83"/>
  <c r="I163" i="83"/>
  <c r="J163" i="83"/>
  <c r="K163" i="83"/>
  <c r="L163" i="83"/>
  <c r="M163" i="83"/>
  <c r="N163" i="83"/>
  <c r="O163" i="83"/>
  <c r="P163" i="83"/>
  <c r="R163" i="83"/>
  <c r="S163" i="83"/>
  <c r="T163" i="83"/>
  <c r="U163" i="83"/>
  <c r="V163" i="83"/>
  <c r="W163" i="83"/>
  <c r="X163" i="83"/>
  <c r="Y163" i="83"/>
  <c r="Z163" i="83"/>
  <c r="AA163" i="83"/>
  <c r="AC163" i="83"/>
  <c r="AD163" i="83"/>
  <c r="AE163" i="83"/>
  <c r="AF163" i="83"/>
  <c r="AH163" i="83"/>
  <c r="AI163" i="83"/>
  <c r="AJ163" i="83"/>
  <c r="AK163" i="83"/>
  <c r="AL163" i="83"/>
  <c r="AM163" i="83"/>
  <c r="AN163" i="83"/>
  <c r="AO163" i="83"/>
  <c r="AP163" i="83"/>
  <c r="AQ163" i="83"/>
  <c r="AR163" i="83"/>
  <c r="AS163" i="83"/>
  <c r="AT163" i="83"/>
  <c r="AU163" i="83"/>
  <c r="AV163" i="83"/>
  <c r="AW163" i="83"/>
  <c r="AX163" i="83"/>
  <c r="AY163" i="83"/>
  <c r="AZ163" i="83"/>
  <c r="BA163" i="83"/>
  <c r="BB163" i="83"/>
  <c r="BC163" i="83"/>
  <c r="BD163" i="83"/>
  <c r="BE163" i="83"/>
  <c r="BF163" i="83"/>
  <c r="BG163" i="83"/>
  <c r="BH163" i="83"/>
  <c r="BI163" i="83"/>
  <c r="BJ163" i="83"/>
  <c r="BK163" i="83"/>
  <c r="BL163" i="83"/>
  <c r="BM163" i="83"/>
  <c r="BN163" i="83"/>
  <c r="BO163" i="83"/>
  <c r="BP163" i="83"/>
  <c r="BQ163" i="83"/>
  <c r="BR163" i="83"/>
  <c r="BS163" i="83"/>
  <c r="BT163" i="83"/>
  <c r="C164" i="83"/>
  <c r="D164" i="83"/>
  <c r="E164" i="83"/>
  <c r="F164" i="83"/>
  <c r="G164" i="83"/>
  <c r="H164" i="83"/>
  <c r="I164" i="83"/>
  <c r="J164" i="83"/>
  <c r="K164" i="83"/>
  <c r="L164" i="83"/>
  <c r="M164" i="83"/>
  <c r="N164" i="83"/>
  <c r="O164" i="83"/>
  <c r="P164" i="83"/>
  <c r="R164" i="83"/>
  <c r="S164" i="83"/>
  <c r="T164" i="83"/>
  <c r="V164" i="83"/>
  <c r="W164" i="83"/>
  <c r="X164" i="83"/>
  <c r="Y164" i="83"/>
  <c r="Z164" i="83"/>
  <c r="AA164" i="83"/>
  <c r="AC164" i="83"/>
  <c r="AD164" i="83"/>
  <c r="AE164" i="83"/>
  <c r="AF164" i="83"/>
  <c r="AH164" i="83"/>
  <c r="AI164" i="83"/>
  <c r="AJ164" i="83"/>
  <c r="AK164" i="83"/>
  <c r="AL164" i="83"/>
  <c r="AM164" i="83"/>
  <c r="AN164" i="83"/>
  <c r="AO164" i="83"/>
  <c r="AP164" i="83"/>
  <c r="AQ164" i="83"/>
  <c r="AR164" i="83"/>
  <c r="AS164" i="83"/>
  <c r="AT164" i="83"/>
  <c r="AU164" i="83"/>
  <c r="AV164" i="83"/>
  <c r="AW164" i="83"/>
  <c r="AX164" i="83"/>
  <c r="AY164" i="83"/>
  <c r="AZ164" i="83"/>
  <c r="BA164" i="83"/>
  <c r="BB164" i="83"/>
  <c r="BC164" i="83"/>
  <c r="BD164" i="83"/>
  <c r="BE164" i="83"/>
  <c r="BF164" i="83"/>
  <c r="BG164" i="83"/>
  <c r="BH164" i="83"/>
  <c r="BI164" i="83"/>
  <c r="BJ164" i="83"/>
  <c r="BK164" i="83"/>
  <c r="BL164" i="83"/>
  <c r="BM164" i="83"/>
  <c r="BN164" i="83"/>
  <c r="BO164" i="83"/>
  <c r="BP164" i="83"/>
  <c r="BQ164" i="83"/>
  <c r="BR164" i="83"/>
  <c r="BS164" i="83"/>
  <c r="BT164" i="83"/>
  <c r="C165" i="83"/>
  <c r="D165" i="83"/>
  <c r="E165" i="83"/>
  <c r="F165" i="83"/>
  <c r="G165" i="83"/>
  <c r="H165" i="83"/>
  <c r="I165" i="83"/>
  <c r="J165" i="83"/>
  <c r="K165" i="83"/>
  <c r="L165" i="83"/>
  <c r="M165" i="83"/>
  <c r="N165" i="83"/>
  <c r="O165" i="83"/>
  <c r="P165" i="83"/>
  <c r="R165" i="83"/>
  <c r="S165" i="83"/>
  <c r="T165" i="83"/>
  <c r="U165" i="83"/>
  <c r="V165" i="83"/>
  <c r="W165" i="83"/>
  <c r="X165" i="83"/>
  <c r="Y165" i="83"/>
  <c r="Z165" i="83"/>
  <c r="AA165" i="83"/>
  <c r="AC165" i="83"/>
  <c r="AD165" i="83"/>
  <c r="AE165" i="83"/>
  <c r="AF165" i="83"/>
  <c r="AH165" i="83"/>
  <c r="AI165" i="83"/>
  <c r="AJ165" i="83"/>
  <c r="AK165" i="83"/>
  <c r="AL165" i="83"/>
  <c r="AM165" i="83"/>
  <c r="AN165" i="83"/>
  <c r="AO165" i="83"/>
  <c r="AP165" i="83"/>
  <c r="AQ165" i="83"/>
  <c r="AR165" i="83"/>
  <c r="AS165" i="83"/>
  <c r="AT165" i="83"/>
  <c r="AU165" i="83"/>
  <c r="AV165" i="83"/>
  <c r="AW165" i="83"/>
  <c r="AX165" i="83"/>
  <c r="AY165" i="83"/>
  <c r="AZ165" i="83"/>
  <c r="BA165" i="83"/>
  <c r="BB165" i="83"/>
  <c r="BC165" i="83"/>
  <c r="BD165" i="83"/>
  <c r="BE165" i="83"/>
  <c r="BF165" i="83"/>
  <c r="BG165" i="83"/>
  <c r="BH165" i="83"/>
  <c r="BI165" i="83"/>
  <c r="BJ165" i="83"/>
  <c r="BK165" i="83"/>
  <c r="BL165" i="83"/>
  <c r="BM165" i="83"/>
  <c r="BN165" i="83"/>
  <c r="BO165" i="83"/>
  <c r="BP165" i="83"/>
  <c r="BQ165" i="83"/>
  <c r="BR165" i="83"/>
  <c r="BS165" i="83"/>
  <c r="BT165" i="83"/>
  <c r="C166" i="83"/>
  <c r="D166" i="83"/>
  <c r="E166" i="83"/>
  <c r="F166" i="83"/>
  <c r="G166" i="83"/>
  <c r="H166" i="83"/>
  <c r="I166" i="83"/>
  <c r="J166" i="83"/>
  <c r="K166" i="83"/>
  <c r="L166" i="83"/>
  <c r="M166" i="83"/>
  <c r="N166" i="83"/>
  <c r="O166" i="83"/>
  <c r="P166" i="83"/>
  <c r="R166" i="83"/>
  <c r="S166" i="83"/>
  <c r="T166" i="83"/>
  <c r="U166" i="83"/>
  <c r="V166" i="83"/>
  <c r="W166" i="83"/>
  <c r="X166" i="83"/>
  <c r="Y166" i="83"/>
  <c r="Z166" i="83"/>
  <c r="AA166" i="83"/>
  <c r="AC166" i="83"/>
  <c r="AD166" i="83"/>
  <c r="AE166" i="83"/>
  <c r="AF166" i="83"/>
  <c r="AH166" i="83"/>
  <c r="AI166" i="83"/>
  <c r="AJ166" i="83"/>
  <c r="AK166" i="83"/>
  <c r="AL166" i="83"/>
  <c r="AM166" i="83"/>
  <c r="AN166" i="83"/>
  <c r="AO166" i="83"/>
  <c r="AP166" i="83"/>
  <c r="AQ166" i="83"/>
  <c r="AR166" i="83"/>
  <c r="AS166" i="83"/>
  <c r="AT166" i="83"/>
  <c r="AU166" i="83"/>
  <c r="AV166" i="83"/>
  <c r="AW166" i="83"/>
  <c r="AX166" i="83"/>
  <c r="AY166" i="83"/>
  <c r="AZ166" i="83"/>
  <c r="BA166" i="83"/>
  <c r="BB166" i="83"/>
  <c r="BC166" i="83"/>
  <c r="BD166" i="83"/>
  <c r="BE166" i="83"/>
  <c r="BF166" i="83"/>
  <c r="BG166" i="83"/>
  <c r="BH166" i="83"/>
  <c r="BI166" i="83"/>
  <c r="BJ166" i="83"/>
  <c r="BK166" i="83"/>
  <c r="BL166" i="83"/>
  <c r="BM166" i="83"/>
  <c r="BN166" i="83"/>
  <c r="BO166" i="83"/>
  <c r="BP166" i="83"/>
  <c r="BQ166" i="83"/>
  <c r="BR166" i="83"/>
  <c r="BS166" i="83"/>
  <c r="BT166" i="83"/>
  <c r="C167" i="83"/>
  <c r="D167" i="83"/>
  <c r="E167" i="83"/>
  <c r="F167" i="83"/>
  <c r="G167" i="83"/>
  <c r="H167" i="83"/>
  <c r="I167" i="83"/>
  <c r="J167" i="83"/>
  <c r="K167" i="83"/>
  <c r="L167" i="83"/>
  <c r="M167" i="83"/>
  <c r="N167" i="83"/>
  <c r="O167" i="83"/>
  <c r="P167" i="83"/>
  <c r="R167" i="83"/>
  <c r="S167" i="83"/>
  <c r="T167" i="83"/>
  <c r="U167" i="83"/>
  <c r="V167" i="83"/>
  <c r="W167" i="83"/>
  <c r="X167" i="83"/>
  <c r="Y167" i="83"/>
  <c r="Z167" i="83"/>
  <c r="AA167" i="83"/>
  <c r="AC167" i="83"/>
  <c r="AD167" i="83"/>
  <c r="AE167" i="83"/>
  <c r="AF167" i="83"/>
  <c r="AH167" i="83"/>
  <c r="AI167" i="83"/>
  <c r="AJ167" i="83"/>
  <c r="AK167" i="83"/>
  <c r="AL167" i="83"/>
  <c r="AM167" i="83"/>
  <c r="AN167" i="83"/>
  <c r="AO167" i="83"/>
  <c r="AP167" i="83"/>
  <c r="AQ167" i="83"/>
  <c r="AR167" i="83"/>
  <c r="AS167" i="83"/>
  <c r="AT167" i="83"/>
  <c r="AU167" i="83"/>
  <c r="AV167" i="83"/>
  <c r="AW167" i="83"/>
  <c r="AX167" i="83"/>
  <c r="AY167" i="83"/>
  <c r="AZ167" i="83"/>
  <c r="BA167" i="83"/>
  <c r="BB167" i="83"/>
  <c r="BC167" i="83"/>
  <c r="BD167" i="83"/>
  <c r="BE167" i="83"/>
  <c r="BF167" i="83"/>
  <c r="BG167" i="83"/>
  <c r="BH167" i="83"/>
  <c r="BI167" i="83"/>
  <c r="BJ167" i="83"/>
  <c r="BK167" i="83"/>
  <c r="BL167" i="83"/>
  <c r="BM167" i="83"/>
  <c r="BN167" i="83"/>
  <c r="BO167" i="83"/>
  <c r="BP167" i="83"/>
  <c r="BQ167" i="83"/>
  <c r="BR167" i="83"/>
  <c r="BS167" i="83"/>
  <c r="BT167" i="83"/>
  <c r="C168" i="83"/>
  <c r="D168" i="83"/>
  <c r="E168" i="83"/>
  <c r="F168" i="83"/>
  <c r="G168" i="83"/>
  <c r="H168" i="83"/>
  <c r="I168" i="83"/>
  <c r="J168" i="83"/>
  <c r="K168" i="83"/>
  <c r="L168" i="83"/>
  <c r="M168" i="83"/>
  <c r="N168" i="83"/>
  <c r="O168" i="83"/>
  <c r="P168" i="83"/>
  <c r="R168" i="83"/>
  <c r="S168" i="83"/>
  <c r="T168" i="83"/>
  <c r="U168" i="83"/>
  <c r="V168" i="83"/>
  <c r="W168" i="83"/>
  <c r="X168" i="83"/>
  <c r="Y168" i="83"/>
  <c r="Z168" i="83"/>
  <c r="AA168" i="83"/>
  <c r="AC168" i="83"/>
  <c r="AD168" i="83"/>
  <c r="AE168" i="83"/>
  <c r="AF168" i="83"/>
  <c r="AH168" i="83"/>
  <c r="AI168" i="83"/>
  <c r="AJ168" i="83"/>
  <c r="AK168" i="83"/>
  <c r="AL168" i="83"/>
  <c r="AM168" i="83"/>
  <c r="AN168" i="83"/>
  <c r="AO168" i="83"/>
  <c r="AP168" i="83"/>
  <c r="AQ168" i="83"/>
  <c r="AR168" i="83"/>
  <c r="AS168" i="83"/>
  <c r="AT168" i="83"/>
  <c r="AU168" i="83"/>
  <c r="AV168" i="83"/>
  <c r="AW168" i="83"/>
  <c r="AX168" i="83"/>
  <c r="AY168" i="83"/>
  <c r="AZ168" i="83"/>
  <c r="BA168" i="83"/>
  <c r="BB168" i="83"/>
  <c r="BC168" i="83"/>
  <c r="BD168" i="83"/>
  <c r="BE168" i="83"/>
  <c r="BF168" i="83"/>
  <c r="BG168" i="83"/>
  <c r="BH168" i="83"/>
  <c r="BI168" i="83"/>
  <c r="BJ168" i="83"/>
  <c r="BK168" i="83"/>
  <c r="BL168" i="83"/>
  <c r="BM168" i="83"/>
  <c r="BN168" i="83"/>
  <c r="BO168" i="83"/>
  <c r="BP168" i="83"/>
  <c r="BQ168" i="83"/>
  <c r="BR168" i="83"/>
  <c r="BS168" i="83"/>
  <c r="BT168" i="83"/>
  <c r="C169" i="83"/>
  <c r="D169" i="83"/>
  <c r="E169" i="83"/>
  <c r="F169" i="83"/>
  <c r="G169" i="83"/>
  <c r="H169" i="83"/>
  <c r="I169" i="83"/>
  <c r="J169" i="83"/>
  <c r="K169" i="83"/>
  <c r="L169" i="83"/>
  <c r="M169" i="83"/>
  <c r="N169" i="83"/>
  <c r="O169" i="83"/>
  <c r="P169" i="83"/>
  <c r="R169" i="83"/>
  <c r="S169" i="83"/>
  <c r="T169" i="83"/>
  <c r="U169" i="83"/>
  <c r="V169" i="83"/>
  <c r="W169" i="83"/>
  <c r="X169" i="83"/>
  <c r="Y169" i="83"/>
  <c r="Z169" i="83"/>
  <c r="AA169" i="83"/>
  <c r="AC169" i="83"/>
  <c r="AD169" i="83"/>
  <c r="AE169" i="83"/>
  <c r="AF169" i="83"/>
  <c r="AH169" i="83"/>
  <c r="AI169" i="83"/>
  <c r="AJ169" i="83"/>
  <c r="AK169" i="83"/>
  <c r="AL169" i="83"/>
  <c r="AM169" i="83"/>
  <c r="AN169" i="83"/>
  <c r="AO169" i="83"/>
  <c r="AP169" i="83"/>
  <c r="AQ169" i="83"/>
  <c r="AR169" i="83"/>
  <c r="AS169" i="83"/>
  <c r="AT169" i="83"/>
  <c r="AU169" i="83"/>
  <c r="AV169" i="83"/>
  <c r="AW169" i="83"/>
  <c r="AX169" i="83"/>
  <c r="AY169" i="83"/>
  <c r="AZ169" i="83"/>
  <c r="BA169" i="83"/>
  <c r="BB169" i="83"/>
  <c r="BC169" i="83"/>
  <c r="BD169" i="83"/>
  <c r="BE169" i="83"/>
  <c r="BF169" i="83"/>
  <c r="BG169" i="83"/>
  <c r="BH169" i="83"/>
  <c r="BI169" i="83"/>
  <c r="BJ169" i="83"/>
  <c r="BK169" i="83"/>
  <c r="BL169" i="83"/>
  <c r="BM169" i="83"/>
  <c r="BN169" i="83"/>
  <c r="BO169" i="83"/>
  <c r="BP169" i="83"/>
  <c r="BQ169" i="83"/>
  <c r="BR169" i="83"/>
  <c r="BS169" i="83"/>
  <c r="BT169" i="83"/>
  <c r="C170" i="83"/>
  <c r="D170" i="83"/>
  <c r="E170" i="83"/>
  <c r="F170" i="83"/>
  <c r="G170" i="83"/>
  <c r="H170" i="83"/>
  <c r="I170" i="83"/>
  <c r="J170" i="83"/>
  <c r="K170" i="83"/>
  <c r="L170" i="83"/>
  <c r="M170" i="83"/>
  <c r="N170" i="83"/>
  <c r="O170" i="83"/>
  <c r="P170" i="83"/>
  <c r="R170" i="83"/>
  <c r="S170" i="83"/>
  <c r="T170" i="83"/>
  <c r="U170" i="83"/>
  <c r="V170" i="83"/>
  <c r="W170" i="83"/>
  <c r="X170" i="83"/>
  <c r="Y170" i="83"/>
  <c r="Z170" i="83"/>
  <c r="AA170" i="83"/>
  <c r="AC170" i="83"/>
  <c r="AD170" i="83"/>
  <c r="AE170" i="83"/>
  <c r="AF170" i="83"/>
  <c r="AH170" i="83"/>
  <c r="AI170" i="83"/>
  <c r="AJ170" i="83"/>
  <c r="AK170" i="83"/>
  <c r="AL170" i="83"/>
  <c r="AM170" i="83"/>
  <c r="AN170" i="83"/>
  <c r="AO170" i="83"/>
  <c r="AP170" i="83"/>
  <c r="AQ170" i="83"/>
  <c r="AR170" i="83"/>
  <c r="AS170" i="83"/>
  <c r="AT170" i="83"/>
  <c r="AU170" i="83"/>
  <c r="AV170" i="83"/>
  <c r="AW170" i="83"/>
  <c r="AX170" i="83"/>
  <c r="AY170" i="83"/>
  <c r="AZ170" i="83"/>
  <c r="BA170" i="83"/>
  <c r="BB170" i="83"/>
  <c r="BC170" i="83"/>
  <c r="BD170" i="83"/>
  <c r="BE170" i="83"/>
  <c r="BF170" i="83"/>
  <c r="BG170" i="83"/>
  <c r="BH170" i="83"/>
  <c r="BI170" i="83"/>
  <c r="BJ170" i="83"/>
  <c r="BK170" i="83"/>
  <c r="BL170" i="83"/>
  <c r="BM170" i="83"/>
  <c r="BN170" i="83"/>
  <c r="BO170" i="83"/>
  <c r="BP170" i="83"/>
  <c r="BQ170" i="83"/>
  <c r="BR170" i="83"/>
  <c r="BS170" i="83"/>
  <c r="BT170" i="83"/>
  <c r="C171" i="83"/>
  <c r="D171" i="83"/>
  <c r="E171" i="83"/>
  <c r="F171" i="83"/>
  <c r="G171" i="83"/>
  <c r="H171" i="83"/>
  <c r="I171" i="83"/>
  <c r="J171" i="83"/>
  <c r="K171" i="83"/>
  <c r="L171" i="83"/>
  <c r="M171" i="83"/>
  <c r="N171" i="83"/>
  <c r="O171" i="83"/>
  <c r="P171" i="83"/>
  <c r="R171" i="83"/>
  <c r="S171" i="83"/>
  <c r="T171" i="83"/>
  <c r="U171" i="83"/>
  <c r="V171" i="83"/>
  <c r="W171" i="83"/>
  <c r="X171" i="83"/>
  <c r="Y171" i="83"/>
  <c r="Z171" i="83"/>
  <c r="AA171" i="83"/>
  <c r="AC171" i="83"/>
  <c r="AD171" i="83"/>
  <c r="AE171" i="83"/>
  <c r="AF171" i="83"/>
  <c r="AH171" i="83"/>
  <c r="AI171" i="83"/>
  <c r="AJ171" i="83"/>
  <c r="AK171" i="83"/>
  <c r="AL171" i="83"/>
  <c r="AM171" i="83"/>
  <c r="AN171" i="83"/>
  <c r="AO171" i="83"/>
  <c r="AP171" i="83"/>
  <c r="AQ171" i="83"/>
  <c r="AR171" i="83"/>
  <c r="AS171" i="83"/>
  <c r="AT171" i="83"/>
  <c r="AU171" i="83"/>
  <c r="AV171" i="83"/>
  <c r="AW171" i="83"/>
  <c r="AX171" i="83"/>
  <c r="AY171" i="83"/>
  <c r="AZ171" i="83"/>
  <c r="BA171" i="83"/>
  <c r="BB171" i="83"/>
  <c r="BC171" i="83"/>
  <c r="BD171" i="83"/>
  <c r="BE171" i="83"/>
  <c r="BF171" i="83"/>
  <c r="BG171" i="83"/>
  <c r="BH171" i="83"/>
  <c r="BI171" i="83"/>
  <c r="BJ171" i="83"/>
  <c r="BK171" i="83"/>
  <c r="BL171" i="83"/>
  <c r="BM171" i="83"/>
  <c r="BN171" i="83"/>
  <c r="BO171" i="83"/>
  <c r="BP171" i="83"/>
  <c r="BQ171" i="83"/>
  <c r="BR171" i="83"/>
  <c r="BS171" i="83"/>
  <c r="BT171" i="83"/>
  <c r="C172" i="83"/>
  <c r="D172" i="83"/>
  <c r="E172" i="83"/>
  <c r="F172" i="83"/>
  <c r="G172" i="83"/>
  <c r="H172" i="83"/>
  <c r="I172" i="83"/>
  <c r="J172" i="83"/>
  <c r="K172" i="83"/>
  <c r="L172" i="83"/>
  <c r="M172" i="83"/>
  <c r="N172" i="83"/>
  <c r="O172" i="83"/>
  <c r="P172" i="83"/>
  <c r="R172" i="83"/>
  <c r="S172" i="83"/>
  <c r="T172" i="83"/>
  <c r="U172" i="83"/>
  <c r="V172" i="83"/>
  <c r="W172" i="83"/>
  <c r="X172" i="83"/>
  <c r="Y172" i="83"/>
  <c r="Z172" i="83"/>
  <c r="AA172" i="83"/>
  <c r="AC172" i="83"/>
  <c r="AD172" i="83"/>
  <c r="AE172" i="83"/>
  <c r="AF172" i="83"/>
  <c r="AH172" i="83"/>
  <c r="AI172" i="83"/>
  <c r="AJ172" i="83"/>
  <c r="AK172" i="83"/>
  <c r="AL172" i="83"/>
  <c r="AM172" i="83"/>
  <c r="AN172" i="83"/>
  <c r="AO172" i="83"/>
  <c r="AP172" i="83"/>
  <c r="AQ172" i="83"/>
  <c r="AR172" i="83"/>
  <c r="AS172" i="83"/>
  <c r="AT172" i="83"/>
  <c r="AU172" i="83"/>
  <c r="AV172" i="83"/>
  <c r="AW172" i="83"/>
  <c r="AX172" i="83"/>
  <c r="AY172" i="83"/>
  <c r="AZ172" i="83"/>
  <c r="BA172" i="83"/>
  <c r="BB172" i="83"/>
  <c r="BC172" i="83"/>
  <c r="BD172" i="83"/>
  <c r="BE172" i="83"/>
  <c r="BF172" i="83"/>
  <c r="BG172" i="83"/>
  <c r="BH172" i="83"/>
  <c r="BI172" i="83"/>
  <c r="BJ172" i="83"/>
  <c r="BK172" i="83"/>
  <c r="BL172" i="83"/>
  <c r="BM172" i="83"/>
  <c r="BN172" i="83"/>
  <c r="BO172" i="83"/>
  <c r="BP172" i="83"/>
  <c r="BQ172" i="83"/>
  <c r="BR172" i="83"/>
  <c r="BS172" i="83"/>
  <c r="BT172" i="83"/>
  <c r="C173" i="83"/>
  <c r="D173" i="83"/>
  <c r="E173" i="83"/>
  <c r="F173" i="83"/>
  <c r="G173" i="83"/>
  <c r="H173" i="83"/>
  <c r="I173" i="83"/>
  <c r="J173" i="83"/>
  <c r="K173" i="83"/>
  <c r="L173" i="83"/>
  <c r="M173" i="83"/>
  <c r="N173" i="83"/>
  <c r="O173" i="83"/>
  <c r="P173" i="83"/>
  <c r="R173" i="83"/>
  <c r="S173" i="83"/>
  <c r="T173" i="83"/>
  <c r="U173" i="83"/>
  <c r="V173" i="83"/>
  <c r="W173" i="83"/>
  <c r="X173" i="83"/>
  <c r="Y173" i="83"/>
  <c r="Z173" i="83"/>
  <c r="AA173" i="83"/>
  <c r="AC173" i="83"/>
  <c r="AD173" i="83"/>
  <c r="AE173" i="83"/>
  <c r="AF173" i="83"/>
  <c r="AH173" i="83"/>
  <c r="AI173" i="83"/>
  <c r="AJ173" i="83"/>
  <c r="AK173" i="83"/>
  <c r="AL173" i="83"/>
  <c r="AM173" i="83"/>
  <c r="AN173" i="83"/>
  <c r="AO173" i="83"/>
  <c r="AP173" i="83"/>
  <c r="AQ173" i="83"/>
  <c r="AR173" i="83"/>
  <c r="AS173" i="83"/>
  <c r="AT173" i="83"/>
  <c r="AU173" i="83"/>
  <c r="AV173" i="83"/>
  <c r="AW173" i="83"/>
  <c r="AX173" i="83"/>
  <c r="AY173" i="83"/>
  <c r="AZ173" i="83"/>
  <c r="BA173" i="83"/>
  <c r="BB173" i="83"/>
  <c r="BC173" i="83"/>
  <c r="BD173" i="83"/>
  <c r="BE173" i="83"/>
  <c r="BF173" i="83"/>
  <c r="BG173" i="83"/>
  <c r="BH173" i="83"/>
  <c r="BI173" i="83"/>
  <c r="BJ173" i="83"/>
  <c r="BK173" i="83"/>
  <c r="BL173" i="83"/>
  <c r="BM173" i="83"/>
  <c r="BN173" i="83"/>
  <c r="BO173" i="83"/>
  <c r="BP173" i="83"/>
  <c r="BQ173" i="83"/>
  <c r="BR173" i="83"/>
  <c r="BS173" i="83"/>
  <c r="BT173" i="83"/>
  <c r="C174" i="83"/>
  <c r="D174" i="83"/>
  <c r="E174" i="83"/>
  <c r="F174" i="83"/>
  <c r="G174" i="83"/>
  <c r="H174" i="83"/>
  <c r="I174" i="83"/>
  <c r="J174" i="83"/>
  <c r="K174" i="83"/>
  <c r="L174" i="83"/>
  <c r="M174" i="83"/>
  <c r="N174" i="83"/>
  <c r="O174" i="83"/>
  <c r="P174" i="83"/>
  <c r="R174" i="83"/>
  <c r="S174" i="83"/>
  <c r="T174" i="83"/>
  <c r="U174" i="83"/>
  <c r="V174" i="83"/>
  <c r="W174" i="83"/>
  <c r="X174" i="83"/>
  <c r="Y174" i="83"/>
  <c r="Z174" i="83"/>
  <c r="AA174" i="83"/>
  <c r="AC174" i="83"/>
  <c r="AD174" i="83"/>
  <c r="AE174" i="83"/>
  <c r="AF174" i="83"/>
  <c r="AH174" i="83"/>
  <c r="AI174" i="83"/>
  <c r="AJ174" i="83"/>
  <c r="AK174" i="83"/>
  <c r="AL174" i="83"/>
  <c r="AM174" i="83"/>
  <c r="AN174" i="83"/>
  <c r="AO174" i="83"/>
  <c r="AP174" i="83"/>
  <c r="AQ174" i="83"/>
  <c r="AR174" i="83"/>
  <c r="AS174" i="83"/>
  <c r="AT174" i="83"/>
  <c r="AU174" i="83"/>
  <c r="AV174" i="83"/>
  <c r="AW174" i="83"/>
  <c r="AX174" i="83"/>
  <c r="AY174" i="83"/>
  <c r="AZ174" i="83"/>
  <c r="BA174" i="83"/>
  <c r="BB174" i="83"/>
  <c r="BC174" i="83"/>
  <c r="BD174" i="83"/>
  <c r="BE174" i="83"/>
  <c r="BF174" i="83"/>
  <c r="BG174" i="83"/>
  <c r="BH174" i="83"/>
  <c r="BI174" i="83"/>
  <c r="BJ174" i="83"/>
  <c r="BK174" i="83"/>
  <c r="BL174" i="83"/>
  <c r="BM174" i="83"/>
  <c r="BN174" i="83"/>
  <c r="BO174" i="83"/>
  <c r="BP174" i="83"/>
  <c r="BQ174" i="83"/>
  <c r="BR174" i="83"/>
  <c r="BS174" i="83"/>
  <c r="BT174" i="83"/>
  <c r="C175" i="83"/>
  <c r="D175" i="83"/>
  <c r="E175" i="83"/>
  <c r="F175" i="83"/>
  <c r="G175" i="83"/>
  <c r="H175" i="83"/>
  <c r="I175" i="83"/>
  <c r="J175" i="83"/>
  <c r="K175" i="83"/>
  <c r="L175" i="83"/>
  <c r="M175" i="83"/>
  <c r="N175" i="83"/>
  <c r="O175" i="83"/>
  <c r="P175" i="83"/>
  <c r="R175" i="83"/>
  <c r="S175" i="83"/>
  <c r="T175" i="83"/>
  <c r="U175" i="83"/>
  <c r="V175" i="83"/>
  <c r="W175" i="83"/>
  <c r="X175" i="83"/>
  <c r="Y175" i="83"/>
  <c r="Z175" i="83"/>
  <c r="AA175" i="83"/>
  <c r="AC175" i="83"/>
  <c r="AD175" i="83"/>
  <c r="AE175" i="83"/>
  <c r="AF175" i="83"/>
  <c r="AH175" i="83"/>
  <c r="AI175" i="83"/>
  <c r="AJ175" i="83"/>
  <c r="AK175" i="83"/>
  <c r="AL175" i="83"/>
  <c r="AM175" i="83"/>
  <c r="AN175" i="83"/>
  <c r="AO175" i="83"/>
  <c r="AP175" i="83"/>
  <c r="AQ175" i="83"/>
  <c r="AR175" i="83"/>
  <c r="AS175" i="83"/>
  <c r="AT175" i="83"/>
  <c r="AU175" i="83"/>
  <c r="AV175" i="83"/>
  <c r="AW175" i="83"/>
  <c r="AX175" i="83"/>
  <c r="AY175" i="83"/>
  <c r="AZ175" i="83"/>
  <c r="BA175" i="83"/>
  <c r="BB175" i="83"/>
  <c r="BC175" i="83"/>
  <c r="BD175" i="83"/>
  <c r="BE175" i="83"/>
  <c r="BF175" i="83"/>
  <c r="BG175" i="83"/>
  <c r="BH175" i="83"/>
  <c r="BI175" i="83"/>
  <c r="BJ175" i="83"/>
  <c r="BK175" i="83"/>
  <c r="BL175" i="83"/>
  <c r="BM175" i="83"/>
  <c r="BN175" i="83"/>
  <c r="BO175" i="83"/>
  <c r="BP175" i="83"/>
  <c r="BQ175" i="83"/>
  <c r="BR175" i="83"/>
  <c r="BS175" i="83"/>
  <c r="BT175" i="83"/>
  <c r="C176" i="83"/>
  <c r="D176" i="83"/>
  <c r="E176" i="83"/>
  <c r="F176" i="83"/>
  <c r="G176" i="83"/>
  <c r="H176" i="83"/>
  <c r="I176" i="83"/>
  <c r="J176" i="83"/>
  <c r="K176" i="83"/>
  <c r="L176" i="83"/>
  <c r="M176" i="83"/>
  <c r="N176" i="83"/>
  <c r="O176" i="83"/>
  <c r="P176" i="83"/>
  <c r="R176" i="83"/>
  <c r="S176" i="83"/>
  <c r="T176" i="83"/>
  <c r="U176" i="83"/>
  <c r="V176" i="83"/>
  <c r="W176" i="83"/>
  <c r="X176" i="83"/>
  <c r="Y176" i="83"/>
  <c r="Z176" i="83"/>
  <c r="AA176" i="83"/>
  <c r="AC176" i="83"/>
  <c r="AD176" i="83"/>
  <c r="AE176" i="83"/>
  <c r="AF176" i="83"/>
  <c r="AH176" i="83"/>
  <c r="AI176" i="83"/>
  <c r="AJ176" i="83"/>
  <c r="AK176" i="83"/>
  <c r="AL176" i="83"/>
  <c r="AM176" i="83"/>
  <c r="AN176" i="83"/>
  <c r="AO176" i="83"/>
  <c r="AP176" i="83"/>
  <c r="AQ176" i="83"/>
  <c r="AR176" i="83"/>
  <c r="AS176" i="83"/>
  <c r="AT176" i="83"/>
  <c r="AU176" i="83"/>
  <c r="AV176" i="83"/>
  <c r="AW176" i="83"/>
  <c r="AX176" i="83"/>
  <c r="AY176" i="83"/>
  <c r="AZ176" i="83"/>
  <c r="BA176" i="83"/>
  <c r="BB176" i="83"/>
  <c r="BC176" i="83"/>
  <c r="BD176" i="83"/>
  <c r="BE176" i="83"/>
  <c r="BF176" i="83"/>
  <c r="BG176" i="83"/>
  <c r="BH176" i="83"/>
  <c r="BI176" i="83"/>
  <c r="BJ176" i="83"/>
  <c r="BK176" i="83"/>
  <c r="BL176" i="83"/>
  <c r="BM176" i="83"/>
  <c r="BN176" i="83"/>
  <c r="BO176" i="83"/>
  <c r="BP176" i="83"/>
  <c r="BQ176" i="83"/>
  <c r="BR176" i="83"/>
  <c r="BS176" i="83"/>
  <c r="BT176" i="83"/>
  <c r="C177" i="83"/>
  <c r="D177" i="83"/>
  <c r="E177" i="83"/>
  <c r="F177" i="83"/>
  <c r="G177" i="83"/>
  <c r="H177" i="83"/>
  <c r="I177" i="83"/>
  <c r="J177" i="83"/>
  <c r="K177" i="83"/>
  <c r="L177" i="83"/>
  <c r="M177" i="83"/>
  <c r="N177" i="83"/>
  <c r="O177" i="83"/>
  <c r="P177" i="83"/>
  <c r="R177" i="83"/>
  <c r="S177" i="83"/>
  <c r="T177" i="83"/>
  <c r="U177" i="83"/>
  <c r="V177" i="83"/>
  <c r="W177" i="83"/>
  <c r="X177" i="83"/>
  <c r="Y177" i="83"/>
  <c r="Z177" i="83"/>
  <c r="AA177" i="83"/>
  <c r="AC177" i="83"/>
  <c r="AD177" i="83"/>
  <c r="AE177" i="83"/>
  <c r="AF177" i="83"/>
  <c r="AH177" i="83"/>
  <c r="AI177" i="83"/>
  <c r="AJ177" i="83"/>
  <c r="AK177" i="83"/>
  <c r="AL177" i="83"/>
  <c r="AM177" i="83"/>
  <c r="AN177" i="83"/>
  <c r="AO177" i="83"/>
  <c r="AP177" i="83"/>
  <c r="AQ177" i="83"/>
  <c r="AR177" i="83"/>
  <c r="AS177" i="83"/>
  <c r="AT177" i="83"/>
  <c r="AU177" i="83"/>
  <c r="AV177" i="83"/>
  <c r="AW177" i="83"/>
  <c r="AX177" i="83"/>
  <c r="AY177" i="83"/>
  <c r="AZ177" i="83"/>
  <c r="BA177" i="83"/>
  <c r="BB177" i="83"/>
  <c r="BC177" i="83"/>
  <c r="BD177" i="83"/>
  <c r="BE177" i="83"/>
  <c r="BF177" i="83"/>
  <c r="BG177" i="83"/>
  <c r="BH177" i="83"/>
  <c r="BI177" i="83"/>
  <c r="BJ177" i="83"/>
  <c r="BK177" i="83"/>
  <c r="BL177" i="83"/>
  <c r="BM177" i="83"/>
  <c r="BN177" i="83"/>
  <c r="BO177" i="83"/>
  <c r="BP177" i="83"/>
  <c r="BQ177" i="83"/>
  <c r="BR177" i="83"/>
  <c r="BS177" i="83"/>
  <c r="BT177" i="83"/>
  <c r="C178" i="83"/>
  <c r="D178" i="83"/>
  <c r="E178" i="83"/>
  <c r="F178" i="83"/>
  <c r="G178" i="83"/>
  <c r="H178" i="83"/>
  <c r="I178" i="83"/>
  <c r="J178" i="83"/>
  <c r="K178" i="83"/>
  <c r="L178" i="83"/>
  <c r="M178" i="83"/>
  <c r="N178" i="83"/>
  <c r="O178" i="83"/>
  <c r="P178" i="83"/>
  <c r="R178" i="83"/>
  <c r="S178" i="83"/>
  <c r="T178" i="83"/>
  <c r="U178" i="83"/>
  <c r="V178" i="83"/>
  <c r="W178" i="83"/>
  <c r="X178" i="83"/>
  <c r="Y178" i="83"/>
  <c r="Z178" i="83"/>
  <c r="AA178" i="83"/>
  <c r="AC178" i="83"/>
  <c r="AD178" i="83"/>
  <c r="AE178" i="83"/>
  <c r="AF178" i="83"/>
  <c r="AH178" i="83"/>
  <c r="AI178" i="83"/>
  <c r="AJ178" i="83"/>
  <c r="AK178" i="83"/>
  <c r="AL178" i="83"/>
  <c r="AM178" i="83"/>
  <c r="AN178" i="83"/>
  <c r="AO178" i="83"/>
  <c r="AP178" i="83"/>
  <c r="AQ178" i="83"/>
  <c r="AR178" i="83"/>
  <c r="AS178" i="83"/>
  <c r="AT178" i="83"/>
  <c r="AU178" i="83"/>
  <c r="AV178" i="83"/>
  <c r="AW178" i="83"/>
  <c r="AX178" i="83"/>
  <c r="AY178" i="83"/>
  <c r="AZ178" i="83"/>
  <c r="BA178" i="83"/>
  <c r="BB178" i="83"/>
  <c r="BC178" i="83"/>
  <c r="BD178" i="83"/>
  <c r="BE178" i="83"/>
  <c r="BF178" i="83"/>
  <c r="BG178" i="83"/>
  <c r="BH178" i="83"/>
  <c r="BI178" i="83"/>
  <c r="BJ178" i="83"/>
  <c r="BK178" i="83"/>
  <c r="BL178" i="83"/>
  <c r="BM178" i="83"/>
  <c r="BN178" i="83"/>
  <c r="BO178" i="83"/>
  <c r="BP178" i="83"/>
  <c r="BQ178" i="83"/>
  <c r="BR178" i="83"/>
  <c r="BS178" i="83"/>
  <c r="BT178" i="83"/>
  <c r="C179" i="83"/>
  <c r="D179" i="83"/>
  <c r="E179" i="83"/>
  <c r="F179" i="83"/>
  <c r="G179" i="83"/>
  <c r="H179" i="83"/>
  <c r="I179" i="83"/>
  <c r="J179" i="83"/>
  <c r="K179" i="83"/>
  <c r="L179" i="83"/>
  <c r="M179" i="83"/>
  <c r="N179" i="83"/>
  <c r="O179" i="83"/>
  <c r="P179" i="83"/>
  <c r="R179" i="83"/>
  <c r="S179" i="83"/>
  <c r="T179" i="83"/>
  <c r="U179" i="83"/>
  <c r="V179" i="83"/>
  <c r="W179" i="83"/>
  <c r="X179" i="83"/>
  <c r="Y179" i="83"/>
  <c r="Z179" i="83"/>
  <c r="AA179" i="83"/>
  <c r="AC179" i="83"/>
  <c r="AD179" i="83"/>
  <c r="AE179" i="83"/>
  <c r="AF179" i="83"/>
  <c r="AH179" i="83"/>
  <c r="AI179" i="83"/>
  <c r="AJ179" i="83"/>
  <c r="AK179" i="83"/>
  <c r="AL179" i="83"/>
  <c r="AM179" i="83"/>
  <c r="AN179" i="83"/>
  <c r="AO179" i="83"/>
  <c r="AP179" i="83"/>
  <c r="AQ179" i="83"/>
  <c r="AR179" i="83"/>
  <c r="AS179" i="83"/>
  <c r="AT179" i="83"/>
  <c r="AU179" i="83"/>
  <c r="AV179" i="83"/>
  <c r="AW179" i="83"/>
  <c r="AX179" i="83"/>
  <c r="AY179" i="83"/>
  <c r="AZ179" i="83"/>
  <c r="BA179" i="83"/>
  <c r="BB179" i="83"/>
  <c r="BC179" i="83"/>
  <c r="BD179" i="83"/>
  <c r="BE179" i="83"/>
  <c r="BF179" i="83"/>
  <c r="BG179" i="83"/>
  <c r="BH179" i="83"/>
  <c r="BI179" i="83"/>
  <c r="BJ179" i="83"/>
  <c r="BK179" i="83"/>
  <c r="BL179" i="83"/>
  <c r="BM179" i="83"/>
  <c r="BN179" i="83"/>
  <c r="BO179" i="83"/>
  <c r="BP179" i="83"/>
  <c r="BQ179" i="83"/>
  <c r="BR179" i="83"/>
  <c r="BS179" i="83"/>
  <c r="BT179" i="83"/>
  <c r="C180" i="83"/>
  <c r="D180" i="83"/>
  <c r="E180" i="83"/>
  <c r="F180" i="83"/>
  <c r="G180" i="83"/>
  <c r="H180" i="83"/>
  <c r="I180" i="83"/>
  <c r="J180" i="83"/>
  <c r="K180" i="83"/>
  <c r="L180" i="83"/>
  <c r="M180" i="83"/>
  <c r="N180" i="83"/>
  <c r="O180" i="83"/>
  <c r="P180" i="83"/>
  <c r="R180" i="83"/>
  <c r="S180" i="83"/>
  <c r="T180" i="83"/>
  <c r="U180" i="83"/>
  <c r="V180" i="83"/>
  <c r="W180" i="83"/>
  <c r="X180" i="83"/>
  <c r="Y180" i="83"/>
  <c r="Z180" i="83"/>
  <c r="AA180" i="83"/>
  <c r="AC180" i="83"/>
  <c r="AD180" i="83"/>
  <c r="AE180" i="83"/>
  <c r="AF180" i="83"/>
  <c r="AH180" i="83"/>
  <c r="AI180" i="83"/>
  <c r="AJ180" i="83"/>
  <c r="AK180" i="83"/>
  <c r="AL180" i="83"/>
  <c r="AM180" i="83"/>
  <c r="AN180" i="83"/>
  <c r="AO180" i="83"/>
  <c r="AP180" i="83"/>
  <c r="AQ180" i="83"/>
  <c r="AR180" i="83"/>
  <c r="AS180" i="83"/>
  <c r="AT180" i="83"/>
  <c r="AU180" i="83"/>
  <c r="AV180" i="83"/>
  <c r="AW180" i="83"/>
  <c r="AX180" i="83"/>
  <c r="AY180" i="83"/>
  <c r="AZ180" i="83"/>
  <c r="BA180" i="83"/>
  <c r="BB180" i="83"/>
  <c r="BC180" i="83"/>
  <c r="BD180" i="83"/>
  <c r="BE180" i="83"/>
  <c r="BF180" i="83"/>
  <c r="BG180" i="83"/>
  <c r="BH180" i="83"/>
  <c r="BI180" i="83"/>
  <c r="BJ180" i="83"/>
  <c r="BK180" i="83"/>
  <c r="BL180" i="83"/>
  <c r="BM180" i="83"/>
  <c r="BN180" i="83"/>
  <c r="BO180" i="83"/>
  <c r="BP180" i="83"/>
  <c r="BQ180" i="83"/>
  <c r="BR180" i="83"/>
  <c r="BS180" i="83"/>
  <c r="BT180" i="83"/>
  <c r="C181" i="83"/>
  <c r="D181" i="83"/>
  <c r="E181" i="83"/>
  <c r="F181" i="83"/>
  <c r="G181" i="83"/>
  <c r="H181" i="83"/>
  <c r="I181" i="83"/>
  <c r="J181" i="83"/>
  <c r="K181" i="83"/>
  <c r="L181" i="83"/>
  <c r="M181" i="83"/>
  <c r="N181" i="83"/>
  <c r="O181" i="83"/>
  <c r="P181" i="83"/>
  <c r="R181" i="83"/>
  <c r="S181" i="83"/>
  <c r="T181" i="83"/>
  <c r="U181" i="83"/>
  <c r="V181" i="83"/>
  <c r="W181" i="83"/>
  <c r="X181" i="83"/>
  <c r="Y181" i="83"/>
  <c r="Z181" i="83"/>
  <c r="AA181" i="83"/>
  <c r="AC181" i="83"/>
  <c r="AD181" i="83"/>
  <c r="AE181" i="83"/>
  <c r="AF181" i="83"/>
  <c r="AH181" i="83"/>
  <c r="AI181" i="83"/>
  <c r="AJ181" i="83"/>
  <c r="AK181" i="83"/>
  <c r="AL181" i="83"/>
  <c r="AM181" i="83"/>
  <c r="AN181" i="83"/>
  <c r="AO181" i="83"/>
  <c r="AP181" i="83"/>
  <c r="AQ181" i="83"/>
  <c r="AR181" i="83"/>
  <c r="AS181" i="83"/>
  <c r="AT181" i="83"/>
  <c r="AU181" i="83"/>
  <c r="AV181" i="83"/>
  <c r="AW181" i="83"/>
  <c r="AX181" i="83"/>
  <c r="AY181" i="83"/>
  <c r="AZ181" i="83"/>
  <c r="BA181" i="83"/>
  <c r="BB181" i="83"/>
  <c r="BC181" i="83"/>
  <c r="BD181" i="83"/>
  <c r="BE181" i="83"/>
  <c r="BF181" i="83"/>
  <c r="BG181" i="83"/>
  <c r="BH181" i="83"/>
  <c r="BI181" i="83"/>
  <c r="BJ181" i="83"/>
  <c r="BK181" i="83"/>
  <c r="BL181" i="83"/>
  <c r="BM181" i="83"/>
  <c r="BN181" i="83"/>
  <c r="BO181" i="83"/>
  <c r="BP181" i="83"/>
  <c r="BQ181" i="83"/>
  <c r="BR181" i="83"/>
  <c r="BS181" i="83"/>
  <c r="BT181" i="83"/>
  <c r="C182" i="83"/>
  <c r="D182" i="83"/>
  <c r="E182" i="83"/>
  <c r="F182" i="83"/>
  <c r="G182" i="83"/>
  <c r="H182" i="83"/>
  <c r="I182" i="83"/>
  <c r="J182" i="83"/>
  <c r="K182" i="83"/>
  <c r="L182" i="83"/>
  <c r="M182" i="83"/>
  <c r="N182" i="83"/>
  <c r="O182" i="83"/>
  <c r="P182" i="83"/>
  <c r="R182" i="83"/>
  <c r="S182" i="83"/>
  <c r="T182" i="83"/>
  <c r="U182" i="83"/>
  <c r="V182" i="83"/>
  <c r="W182" i="83"/>
  <c r="X182" i="83"/>
  <c r="Y182" i="83"/>
  <c r="Z182" i="83"/>
  <c r="AA182" i="83"/>
  <c r="AC182" i="83"/>
  <c r="AD182" i="83"/>
  <c r="AE182" i="83"/>
  <c r="AF182" i="83"/>
  <c r="AH182" i="83"/>
  <c r="AI182" i="83"/>
  <c r="AJ182" i="83"/>
  <c r="AK182" i="83"/>
  <c r="AL182" i="83"/>
  <c r="AM182" i="83"/>
  <c r="AN182" i="83"/>
  <c r="AO182" i="83"/>
  <c r="AP182" i="83"/>
  <c r="AQ182" i="83"/>
  <c r="AR182" i="83"/>
  <c r="AS182" i="83"/>
  <c r="AT182" i="83"/>
  <c r="AU182" i="83"/>
  <c r="AV182" i="83"/>
  <c r="AW182" i="83"/>
  <c r="AX182" i="83"/>
  <c r="AY182" i="83"/>
  <c r="AZ182" i="83"/>
  <c r="BA182" i="83"/>
  <c r="BB182" i="83"/>
  <c r="BC182" i="83"/>
  <c r="BD182" i="83"/>
  <c r="BE182" i="83"/>
  <c r="BF182" i="83"/>
  <c r="BG182" i="83"/>
  <c r="BH182" i="83"/>
  <c r="BI182" i="83"/>
  <c r="BJ182" i="83"/>
  <c r="BK182" i="83"/>
  <c r="BL182" i="83"/>
  <c r="BM182" i="83"/>
  <c r="BN182" i="83"/>
  <c r="BO182" i="83"/>
  <c r="BP182" i="83"/>
  <c r="BQ182" i="83"/>
  <c r="BR182" i="83"/>
  <c r="BS182" i="83"/>
  <c r="BT182" i="83"/>
  <c r="C183" i="83"/>
  <c r="D183" i="83"/>
  <c r="E183" i="83"/>
  <c r="F183" i="83"/>
  <c r="G183" i="83"/>
  <c r="H183" i="83"/>
  <c r="I183" i="83"/>
  <c r="J183" i="83"/>
  <c r="K183" i="83"/>
  <c r="L183" i="83"/>
  <c r="M183" i="83"/>
  <c r="N183" i="83"/>
  <c r="O183" i="83"/>
  <c r="P183" i="83"/>
  <c r="R183" i="83"/>
  <c r="S183" i="83"/>
  <c r="T183" i="83"/>
  <c r="U183" i="83"/>
  <c r="V183" i="83"/>
  <c r="W183" i="83"/>
  <c r="X183" i="83"/>
  <c r="Y183" i="83"/>
  <c r="Z183" i="83"/>
  <c r="AA183" i="83"/>
  <c r="AC183" i="83"/>
  <c r="AD183" i="83"/>
  <c r="AE183" i="83"/>
  <c r="AF183" i="83"/>
  <c r="AH183" i="83"/>
  <c r="AI183" i="83"/>
  <c r="AJ183" i="83"/>
  <c r="AK183" i="83"/>
  <c r="AL183" i="83"/>
  <c r="AM183" i="83"/>
  <c r="AN183" i="83"/>
  <c r="AO183" i="83"/>
  <c r="AP183" i="83"/>
  <c r="AQ183" i="83"/>
  <c r="AR183" i="83"/>
  <c r="AS183" i="83"/>
  <c r="AT183" i="83"/>
  <c r="AU183" i="83"/>
  <c r="AV183" i="83"/>
  <c r="AW183" i="83"/>
  <c r="AX183" i="83"/>
  <c r="AY183" i="83"/>
  <c r="AZ183" i="83"/>
  <c r="BA183" i="83"/>
  <c r="BB183" i="83"/>
  <c r="BC183" i="83"/>
  <c r="BD183" i="83"/>
  <c r="BE183" i="83"/>
  <c r="BF183" i="83"/>
  <c r="BG183" i="83"/>
  <c r="BH183" i="83"/>
  <c r="BI183" i="83"/>
  <c r="BJ183" i="83"/>
  <c r="BK183" i="83"/>
  <c r="BL183" i="83"/>
  <c r="BM183" i="83"/>
  <c r="BN183" i="83"/>
  <c r="BO183" i="83"/>
  <c r="BP183" i="83"/>
  <c r="BQ183" i="83"/>
  <c r="BR183" i="83"/>
  <c r="BS183" i="83"/>
  <c r="BT183" i="83"/>
  <c r="C184" i="83"/>
  <c r="D184" i="83"/>
  <c r="E184" i="83"/>
  <c r="F184" i="83"/>
  <c r="G184" i="83"/>
  <c r="H184" i="83"/>
  <c r="I184" i="83"/>
  <c r="J184" i="83"/>
  <c r="K184" i="83"/>
  <c r="L184" i="83"/>
  <c r="M184" i="83"/>
  <c r="N184" i="83"/>
  <c r="O184" i="83"/>
  <c r="P184" i="83"/>
  <c r="R184" i="83"/>
  <c r="S184" i="83"/>
  <c r="T184" i="83"/>
  <c r="U184" i="83"/>
  <c r="V184" i="83"/>
  <c r="W184" i="83"/>
  <c r="X184" i="83"/>
  <c r="Y184" i="83"/>
  <c r="Z184" i="83"/>
  <c r="AA184" i="83"/>
  <c r="AC184" i="83"/>
  <c r="AD184" i="83"/>
  <c r="AE184" i="83"/>
  <c r="AF184" i="83"/>
  <c r="AH184" i="83"/>
  <c r="AI184" i="83"/>
  <c r="AJ184" i="83"/>
  <c r="AK184" i="83"/>
  <c r="AL184" i="83"/>
  <c r="AM184" i="83"/>
  <c r="AN184" i="83"/>
  <c r="AO184" i="83"/>
  <c r="AP184" i="83"/>
  <c r="AQ184" i="83"/>
  <c r="AR184" i="83"/>
  <c r="AS184" i="83"/>
  <c r="AT184" i="83"/>
  <c r="AU184" i="83"/>
  <c r="AV184" i="83"/>
  <c r="AW184" i="83"/>
  <c r="AX184" i="83"/>
  <c r="AY184" i="83"/>
  <c r="AZ184" i="83"/>
  <c r="BA184" i="83"/>
  <c r="BB184" i="83"/>
  <c r="BC184" i="83"/>
  <c r="BD184" i="83"/>
  <c r="BE184" i="83"/>
  <c r="BF184" i="83"/>
  <c r="BG184" i="83"/>
  <c r="BH184" i="83"/>
  <c r="BI184" i="83"/>
  <c r="BJ184" i="83"/>
  <c r="BK184" i="83"/>
  <c r="BL184" i="83"/>
  <c r="BM184" i="83"/>
  <c r="BN184" i="83"/>
  <c r="BO184" i="83"/>
  <c r="BP184" i="83"/>
  <c r="BQ184" i="83"/>
  <c r="BR184" i="83"/>
  <c r="BS184" i="83"/>
  <c r="BT184" i="83"/>
  <c r="C185" i="83"/>
  <c r="D185" i="83"/>
  <c r="E185" i="83"/>
  <c r="F185" i="83"/>
  <c r="G185" i="83"/>
  <c r="H185" i="83"/>
  <c r="I185" i="83"/>
  <c r="J185" i="83"/>
  <c r="K185" i="83"/>
  <c r="L185" i="83"/>
  <c r="M185" i="83"/>
  <c r="N185" i="83"/>
  <c r="O185" i="83"/>
  <c r="P185" i="83"/>
  <c r="R185" i="83"/>
  <c r="S185" i="83"/>
  <c r="T185" i="83"/>
  <c r="U185" i="83"/>
  <c r="V185" i="83"/>
  <c r="W185" i="83"/>
  <c r="X185" i="83"/>
  <c r="Y185" i="83"/>
  <c r="Z185" i="83"/>
  <c r="AA185" i="83"/>
  <c r="AC185" i="83"/>
  <c r="AD185" i="83"/>
  <c r="AE185" i="83"/>
  <c r="AF185" i="83"/>
  <c r="AH185" i="83"/>
  <c r="AI185" i="83"/>
  <c r="AJ185" i="83"/>
  <c r="AK185" i="83"/>
  <c r="AL185" i="83"/>
  <c r="AM185" i="83"/>
  <c r="AN185" i="83"/>
  <c r="AO185" i="83"/>
  <c r="AP185" i="83"/>
  <c r="AQ185" i="83"/>
  <c r="AR185" i="83"/>
  <c r="AS185" i="83"/>
  <c r="AT185" i="83"/>
  <c r="AU185" i="83"/>
  <c r="AV185" i="83"/>
  <c r="AW185" i="83"/>
  <c r="AX185" i="83"/>
  <c r="AY185" i="83"/>
  <c r="AZ185" i="83"/>
  <c r="BA185" i="83"/>
  <c r="BB185" i="83"/>
  <c r="BC185" i="83"/>
  <c r="BD185" i="83"/>
  <c r="BE185" i="83"/>
  <c r="BF185" i="83"/>
  <c r="BG185" i="83"/>
  <c r="BH185" i="83"/>
  <c r="BI185" i="83"/>
  <c r="BJ185" i="83"/>
  <c r="BK185" i="83"/>
  <c r="BL185" i="83"/>
  <c r="BM185" i="83"/>
  <c r="BN185" i="83"/>
  <c r="BO185" i="83"/>
  <c r="BP185" i="83"/>
  <c r="BQ185" i="83"/>
  <c r="BR185" i="83"/>
  <c r="BS185" i="83"/>
  <c r="BT185" i="83"/>
  <c r="C186" i="83"/>
  <c r="D186" i="83"/>
  <c r="E186" i="83"/>
  <c r="F186" i="83"/>
  <c r="G186" i="83"/>
  <c r="H186" i="83"/>
  <c r="I186" i="83"/>
  <c r="J186" i="83"/>
  <c r="K186" i="83"/>
  <c r="L186" i="83"/>
  <c r="M186" i="83"/>
  <c r="N186" i="83"/>
  <c r="O186" i="83"/>
  <c r="P186" i="83"/>
  <c r="R186" i="83"/>
  <c r="S186" i="83"/>
  <c r="T186" i="83"/>
  <c r="U186" i="83"/>
  <c r="V186" i="83"/>
  <c r="W186" i="83"/>
  <c r="X186" i="83"/>
  <c r="Y186" i="83"/>
  <c r="Z186" i="83"/>
  <c r="AA186" i="83"/>
  <c r="AC186" i="83"/>
  <c r="AD186" i="83"/>
  <c r="AE186" i="83"/>
  <c r="AF186" i="83"/>
  <c r="AH186" i="83"/>
  <c r="AI186" i="83"/>
  <c r="AJ186" i="83"/>
  <c r="AK186" i="83"/>
  <c r="AL186" i="83"/>
  <c r="AM186" i="83"/>
  <c r="AN186" i="83"/>
  <c r="AO186" i="83"/>
  <c r="AP186" i="83"/>
  <c r="AQ186" i="83"/>
  <c r="AR186" i="83"/>
  <c r="AS186" i="83"/>
  <c r="AT186" i="83"/>
  <c r="AU186" i="83"/>
  <c r="AV186" i="83"/>
  <c r="AW186" i="83"/>
  <c r="AX186" i="83"/>
  <c r="AY186" i="83"/>
  <c r="AZ186" i="83"/>
  <c r="BA186" i="83"/>
  <c r="BB186" i="83"/>
  <c r="BC186" i="83"/>
  <c r="BD186" i="83"/>
  <c r="BE186" i="83"/>
  <c r="BF186" i="83"/>
  <c r="BG186" i="83"/>
  <c r="BH186" i="83"/>
  <c r="BI186" i="83"/>
  <c r="BJ186" i="83"/>
  <c r="BK186" i="83"/>
  <c r="BL186" i="83"/>
  <c r="BM186" i="83"/>
  <c r="BN186" i="83"/>
  <c r="BO186" i="83"/>
  <c r="BP186" i="83"/>
  <c r="BQ186" i="83"/>
  <c r="BR186" i="83"/>
  <c r="BS186" i="83"/>
  <c r="BT186" i="83"/>
  <c r="C187" i="83"/>
  <c r="D187" i="83"/>
  <c r="E187" i="83"/>
  <c r="F187" i="83"/>
  <c r="G187" i="83"/>
  <c r="H187" i="83"/>
  <c r="I187" i="83"/>
  <c r="J187" i="83"/>
  <c r="K187" i="83"/>
  <c r="L187" i="83"/>
  <c r="M187" i="83"/>
  <c r="N187" i="83"/>
  <c r="O187" i="83"/>
  <c r="P187" i="83"/>
  <c r="R187" i="83"/>
  <c r="S187" i="83"/>
  <c r="T187" i="83"/>
  <c r="U187" i="83"/>
  <c r="V187" i="83"/>
  <c r="W187" i="83"/>
  <c r="X187" i="83"/>
  <c r="Y187" i="83"/>
  <c r="Z187" i="83"/>
  <c r="AA187" i="83"/>
  <c r="AC187" i="83"/>
  <c r="AD187" i="83"/>
  <c r="AE187" i="83"/>
  <c r="AF187" i="83"/>
  <c r="AH187" i="83"/>
  <c r="AI187" i="83"/>
  <c r="AJ187" i="83"/>
  <c r="AK187" i="83"/>
  <c r="AL187" i="83"/>
  <c r="AM187" i="83"/>
  <c r="AN187" i="83"/>
  <c r="AO187" i="83"/>
  <c r="AP187" i="83"/>
  <c r="AQ187" i="83"/>
  <c r="AR187" i="83"/>
  <c r="AS187" i="83"/>
  <c r="AT187" i="83"/>
  <c r="AU187" i="83"/>
  <c r="AV187" i="83"/>
  <c r="AW187" i="83"/>
  <c r="AX187" i="83"/>
  <c r="AY187" i="83"/>
  <c r="AZ187" i="83"/>
  <c r="BA187" i="83"/>
  <c r="BB187" i="83"/>
  <c r="BC187" i="83"/>
  <c r="BD187" i="83"/>
  <c r="BE187" i="83"/>
  <c r="BF187" i="83"/>
  <c r="BG187" i="83"/>
  <c r="BH187" i="83"/>
  <c r="BI187" i="83"/>
  <c r="BJ187" i="83"/>
  <c r="BK187" i="83"/>
  <c r="BL187" i="83"/>
  <c r="BM187" i="83"/>
  <c r="BN187" i="83"/>
  <c r="BO187" i="83"/>
  <c r="BP187" i="83"/>
  <c r="BQ187" i="83"/>
  <c r="BR187" i="83"/>
  <c r="BS187" i="83"/>
  <c r="BT187" i="83"/>
  <c r="C188" i="83"/>
  <c r="D188" i="83"/>
  <c r="E188" i="83"/>
  <c r="F188" i="83"/>
  <c r="G188" i="83"/>
  <c r="H188" i="83"/>
  <c r="I188" i="83"/>
  <c r="J188" i="83"/>
  <c r="K188" i="83"/>
  <c r="L188" i="83"/>
  <c r="M188" i="83"/>
  <c r="N188" i="83"/>
  <c r="O188" i="83"/>
  <c r="P188" i="83"/>
  <c r="R188" i="83"/>
  <c r="S188" i="83"/>
  <c r="T188" i="83"/>
  <c r="U188" i="83"/>
  <c r="V188" i="83"/>
  <c r="W188" i="83"/>
  <c r="X188" i="83"/>
  <c r="Y188" i="83"/>
  <c r="Z188" i="83"/>
  <c r="AA188" i="83"/>
  <c r="AC188" i="83"/>
  <c r="AD188" i="83"/>
  <c r="AE188" i="83"/>
  <c r="AF188" i="83"/>
  <c r="AH188" i="83"/>
  <c r="AI188" i="83"/>
  <c r="AJ188" i="83"/>
  <c r="AK188" i="83"/>
  <c r="AL188" i="83"/>
  <c r="AM188" i="83"/>
  <c r="AN188" i="83"/>
  <c r="AO188" i="83"/>
  <c r="AP188" i="83"/>
  <c r="AQ188" i="83"/>
  <c r="AR188" i="83"/>
  <c r="AS188" i="83"/>
  <c r="AT188" i="83"/>
  <c r="AU188" i="83"/>
  <c r="AV188" i="83"/>
  <c r="AW188" i="83"/>
  <c r="AX188" i="83"/>
  <c r="AY188" i="83"/>
  <c r="AZ188" i="83"/>
  <c r="BA188" i="83"/>
  <c r="BB188" i="83"/>
  <c r="BC188" i="83"/>
  <c r="BD188" i="83"/>
  <c r="BE188" i="83"/>
  <c r="BF188" i="83"/>
  <c r="BG188" i="83"/>
  <c r="BH188" i="83"/>
  <c r="BI188" i="83"/>
  <c r="BJ188" i="83"/>
  <c r="BK188" i="83"/>
  <c r="BL188" i="83"/>
  <c r="BM188" i="83"/>
  <c r="BN188" i="83"/>
  <c r="BO188" i="83"/>
  <c r="BP188" i="83"/>
  <c r="BQ188" i="83"/>
  <c r="BR188" i="83"/>
  <c r="BS188" i="83"/>
  <c r="BT188" i="83"/>
  <c r="C189" i="83"/>
  <c r="D189" i="83"/>
  <c r="E189" i="83"/>
  <c r="F189" i="83"/>
  <c r="G189" i="83"/>
  <c r="H189" i="83"/>
  <c r="I189" i="83"/>
  <c r="J189" i="83"/>
  <c r="K189" i="83"/>
  <c r="L189" i="83"/>
  <c r="M189" i="83"/>
  <c r="N189" i="83"/>
  <c r="O189" i="83"/>
  <c r="R189" i="83"/>
  <c r="S189" i="83"/>
  <c r="T189" i="83"/>
  <c r="U189" i="83"/>
  <c r="V189" i="83"/>
  <c r="W189" i="83"/>
  <c r="X189" i="83"/>
  <c r="Y189" i="83"/>
  <c r="Z189" i="83"/>
  <c r="AA189" i="83"/>
  <c r="AC189" i="83"/>
  <c r="AD189" i="83"/>
  <c r="AE189" i="83"/>
  <c r="AF189" i="83"/>
  <c r="AG189" i="83"/>
  <c r="AH189" i="83"/>
  <c r="AI189" i="83"/>
  <c r="AJ189" i="83"/>
  <c r="AK189" i="83"/>
  <c r="AL189" i="83"/>
  <c r="AM189" i="83"/>
  <c r="AN189" i="83"/>
  <c r="AO189" i="83"/>
  <c r="AP189" i="83"/>
  <c r="AQ189" i="83"/>
  <c r="AR189" i="83"/>
  <c r="AS189" i="83"/>
  <c r="AT189" i="83"/>
  <c r="AU189" i="83"/>
  <c r="AV189" i="83"/>
  <c r="AW189" i="83"/>
  <c r="AX189" i="83"/>
  <c r="AY189" i="83"/>
  <c r="AZ189" i="83"/>
  <c r="BA189" i="83"/>
  <c r="BB189" i="83"/>
  <c r="BC189" i="83"/>
  <c r="BD189" i="83"/>
  <c r="BE189" i="83"/>
  <c r="BF189" i="83"/>
  <c r="BG189" i="83"/>
  <c r="BH189" i="83"/>
  <c r="BI189" i="83"/>
  <c r="BJ189" i="83"/>
  <c r="BK189" i="83"/>
  <c r="BL189" i="83"/>
  <c r="BM189" i="83"/>
  <c r="BN189" i="83"/>
  <c r="BO189" i="83"/>
  <c r="BP189" i="83"/>
  <c r="BQ189" i="83"/>
  <c r="BR189" i="83"/>
  <c r="BS189" i="83"/>
  <c r="BT189" i="83"/>
  <c r="C190" i="83"/>
  <c r="D190" i="83"/>
  <c r="E190" i="83"/>
  <c r="F190" i="83"/>
  <c r="G190" i="83"/>
  <c r="H190" i="83"/>
  <c r="I190" i="83"/>
  <c r="J190" i="83"/>
  <c r="K190" i="83"/>
  <c r="L190" i="83"/>
  <c r="M190" i="83"/>
  <c r="N190" i="83"/>
  <c r="O190" i="83"/>
  <c r="R190" i="83"/>
  <c r="S190" i="83"/>
  <c r="T190" i="83"/>
  <c r="U190" i="83"/>
  <c r="V190" i="83"/>
  <c r="W190" i="83"/>
  <c r="X190" i="83"/>
  <c r="Y190" i="83"/>
  <c r="Z190" i="83"/>
  <c r="AA190" i="83"/>
  <c r="AC190" i="83"/>
  <c r="AD190" i="83"/>
  <c r="AE190" i="83"/>
  <c r="AF190" i="83"/>
  <c r="AG190" i="83"/>
  <c r="AH190" i="83"/>
  <c r="AI190" i="83"/>
  <c r="AJ190" i="83"/>
  <c r="AK190" i="83"/>
  <c r="AL190" i="83"/>
  <c r="AM190" i="83"/>
  <c r="AN190" i="83"/>
  <c r="AO190" i="83"/>
  <c r="AP190" i="83"/>
  <c r="AQ190" i="83"/>
  <c r="AR190" i="83"/>
  <c r="AS190" i="83"/>
  <c r="AT190" i="83"/>
  <c r="AU190" i="83"/>
  <c r="AV190" i="83"/>
  <c r="AW190" i="83"/>
  <c r="AX190" i="83"/>
  <c r="AY190" i="83"/>
  <c r="AZ190" i="83"/>
  <c r="BA190" i="83"/>
  <c r="BB190" i="83"/>
  <c r="BC190" i="83"/>
  <c r="BD190" i="83"/>
  <c r="BE190" i="83"/>
  <c r="BF190" i="83"/>
  <c r="BG190" i="83"/>
  <c r="BH190" i="83"/>
  <c r="BI190" i="83"/>
  <c r="BJ190" i="83"/>
  <c r="BK190" i="83"/>
  <c r="BL190" i="83"/>
  <c r="BM190" i="83"/>
  <c r="BN190" i="83"/>
  <c r="BO190" i="83"/>
  <c r="BP190" i="83"/>
  <c r="BQ190" i="83"/>
  <c r="BR190" i="83"/>
  <c r="BS190" i="83"/>
  <c r="BT190" i="83"/>
  <c r="C191" i="83"/>
  <c r="D191" i="83"/>
  <c r="E191" i="83"/>
  <c r="F191" i="83"/>
  <c r="G191" i="83"/>
  <c r="H191" i="83"/>
  <c r="I191" i="83"/>
  <c r="J191" i="83"/>
  <c r="K191" i="83"/>
  <c r="L191" i="83"/>
  <c r="M191" i="83"/>
  <c r="N191" i="83"/>
  <c r="O191" i="83"/>
  <c r="R191" i="83"/>
  <c r="S191" i="83"/>
  <c r="T191" i="83"/>
  <c r="U191" i="83"/>
  <c r="V191" i="83"/>
  <c r="W191" i="83"/>
  <c r="X191" i="83"/>
  <c r="Y191" i="83"/>
  <c r="Z191" i="83"/>
  <c r="AA191" i="83"/>
  <c r="AC191" i="83"/>
  <c r="AD191" i="83"/>
  <c r="AE191" i="83"/>
  <c r="AF191" i="83"/>
  <c r="AG191" i="83"/>
  <c r="AH191" i="83"/>
  <c r="AI191" i="83"/>
  <c r="AJ191" i="83"/>
  <c r="AK191" i="83"/>
  <c r="AL191" i="83"/>
  <c r="AM191" i="83"/>
  <c r="AN191" i="83"/>
  <c r="AO191" i="83"/>
  <c r="AP191" i="83"/>
  <c r="AQ191" i="83"/>
  <c r="AR191" i="83"/>
  <c r="AS191" i="83"/>
  <c r="AT191" i="83"/>
  <c r="AU191" i="83"/>
  <c r="AV191" i="83"/>
  <c r="AW191" i="83"/>
  <c r="AX191" i="83"/>
  <c r="AY191" i="83"/>
  <c r="AZ191" i="83"/>
  <c r="BA191" i="83"/>
  <c r="BB191" i="83"/>
  <c r="BC191" i="83"/>
  <c r="BD191" i="83"/>
  <c r="BE191" i="83"/>
  <c r="BF191" i="83"/>
  <c r="BG191" i="83"/>
  <c r="BH191" i="83"/>
  <c r="BI191" i="83"/>
  <c r="BJ191" i="83"/>
  <c r="BK191" i="83"/>
  <c r="BL191" i="83"/>
  <c r="BM191" i="83"/>
  <c r="BN191" i="83"/>
  <c r="BO191" i="83"/>
  <c r="BP191" i="83"/>
  <c r="BQ191" i="83"/>
  <c r="BR191" i="83"/>
  <c r="BS191" i="83"/>
  <c r="BT191" i="83"/>
  <c r="C192" i="83"/>
  <c r="D192" i="83"/>
  <c r="E192" i="83"/>
  <c r="F192" i="83"/>
  <c r="G192" i="83"/>
  <c r="H192" i="83"/>
  <c r="I192" i="83"/>
  <c r="J192" i="83"/>
  <c r="K192" i="83"/>
  <c r="L192" i="83"/>
  <c r="M192" i="83"/>
  <c r="N192" i="83"/>
  <c r="O192" i="83"/>
  <c r="R192" i="83"/>
  <c r="S192" i="83"/>
  <c r="T192" i="83"/>
  <c r="U192" i="83"/>
  <c r="V192" i="83"/>
  <c r="W192" i="83"/>
  <c r="X192" i="83"/>
  <c r="Y192" i="83"/>
  <c r="Z192" i="83"/>
  <c r="AA192" i="83"/>
  <c r="AC192" i="83"/>
  <c r="AD192" i="83"/>
  <c r="AE192" i="83"/>
  <c r="AF192" i="83"/>
  <c r="AG192" i="83"/>
  <c r="AH192" i="83"/>
  <c r="AI192" i="83"/>
  <c r="AJ192" i="83"/>
  <c r="AK192" i="83"/>
  <c r="AL192" i="83"/>
  <c r="AM192" i="83"/>
  <c r="AN192" i="83"/>
  <c r="AO192" i="83"/>
  <c r="AP192" i="83"/>
  <c r="AQ192" i="83"/>
  <c r="AR192" i="83"/>
  <c r="AS192" i="83"/>
  <c r="AT192" i="83"/>
  <c r="AU192" i="83"/>
  <c r="AV192" i="83"/>
  <c r="AW192" i="83"/>
  <c r="AX192" i="83"/>
  <c r="AY192" i="83"/>
  <c r="AZ192" i="83"/>
  <c r="BA192" i="83"/>
  <c r="BB192" i="83"/>
  <c r="BC192" i="83"/>
  <c r="BD192" i="83"/>
  <c r="BE192" i="83"/>
  <c r="BF192" i="83"/>
  <c r="BG192" i="83"/>
  <c r="BH192" i="83"/>
  <c r="BI192" i="83"/>
  <c r="BJ192" i="83"/>
  <c r="BK192" i="83"/>
  <c r="BL192" i="83"/>
  <c r="BM192" i="83"/>
  <c r="BN192" i="83"/>
  <c r="BO192" i="83"/>
  <c r="BP192" i="83"/>
  <c r="BQ192" i="83"/>
  <c r="BR192" i="83"/>
  <c r="BS192" i="83"/>
  <c r="BT192" i="83"/>
  <c r="C1" i="83"/>
  <c r="D1" i="83"/>
  <c r="E1" i="83"/>
  <c r="F1" i="83"/>
  <c r="G1" i="83"/>
  <c r="H1" i="83"/>
  <c r="I1" i="83"/>
  <c r="J1" i="83"/>
  <c r="K1" i="83"/>
  <c r="L1" i="83"/>
  <c r="M1" i="83"/>
  <c r="N1" i="83"/>
  <c r="O1" i="83"/>
  <c r="P1" i="83"/>
  <c r="R1" i="83"/>
  <c r="S1" i="83"/>
  <c r="T1" i="83"/>
  <c r="U1" i="83"/>
  <c r="V1" i="83"/>
  <c r="W1" i="83"/>
  <c r="X1" i="83"/>
  <c r="Y1" i="83"/>
  <c r="Z1" i="83"/>
  <c r="AA1" i="83"/>
  <c r="AB1" i="83"/>
  <c r="AC1" i="83"/>
  <c r="AD1" i="83"/>
  <c r="AE1" i="83"/>
  <c r="AF1" i="83"/>
  <c r="AG1" i="83"/>
  <c r="AH1" i="83"/>
  <c r="AI1" i="83"/>
  <c r="AJ1" i="83"/>
  <c r="AK1" i="83"/>
  <c r="AL1" i="83"/>
  <c r="AM1" i="83"/>
  <c r="AN1" i="83"/>
  <c r="AO1" i="83"/>
  <c r="AP1" i="83"/>
  <c r="AQ1" i="83"/>
  <c r="AR1" i="83"/>
  <c r="AS1" i="83"/>
  <c r="AT1" i="83"/>
  <c r="AU1" i="83"/>
  <c r="AV1" i="83"/>
  <c r="AW1" i="83"/>
  <c r="AX1" i="83"/>
  <c r="AY1" i="83"/>
  <c r="AZ1" i="83"/>
  <c r="BA1" i="83"/>
  <c r="BB1" i="83"/>
  <c r="BC1" i="83"/>
  <c r="BD1" i="83"/>
  <c r="BE1" i="83"/>
  <c r="BF1" i="83"/>
  <c r="BG1" i="83"/>
  <c r="BH1" i="83"/>
  <c r="BI1" i="83"/>
  <c r="BJ1" i="83"/>
  <c r="BK1" i="83"/>
  <c r="BL1" i="83"/>
  <c r="BM1" i="83"/>
  <c r="BN1" i="83"/>
  <c r="BO1" i="83"/>
  <c r="BP1" i="83"/>
  <c r="BQ1" i="83"/>
  <c r="BR1" i="83"/>
  <c r="BS1" i="83"/>
  <c r="BT1" i="83"/>
  <c r="D2" i="79" l="1"/>
  <c r="E2" i="79"/>
  <c r="F2" i="79"/>
  <c r="G2" i="79"/>
  <c r="H2" i="79"/>
  <c r="I2" i="79"/>
  <c r="J2" i="79"/>
  <c r="K2" i="79"/>
  <c r="L2" i="79"/>
  <c r="M2" i="79"/>
  <c r="N2" i="79"/>
  <c r="O2" i="79"/>
  <c r="P2" i="79"/>
  <c r="Q2" i="79"/>
  <c r="S2" i="79"/>
  <c r="T2" i="79"/>
  <c r="U2" i="79"/>
  <c r="V2" i="79"/>
  <c r="W2" i="79"/>
  <c r="X2" i="79"/>
  <c r="Y2" i="79"/>
  <c r="Z2" i="79"/>
  <c r="AA2" i="79"/>
  <c r="AB2" i="79"/>
  <c r="AC2" i="79"/>
  <c r="AD2" i="79"/>
  <c r="AE2" i="79"/>
  <c r="AF2" i="79"/>
  <c r="AG2" i="79"/>
  <c r="AH2" i="79"/>
  <c r="AI2" i="79"/>
  <c r="AJ2" i="79"/>
  <c r="AK2" i="79"/>
  <c r="AL2" i="79"/>
  <c r="AM2" i="79"/>
  <c r="AN2" i="79"/>
  <c r="AO2" i="79"/>
  <c r="AP2" i="79"/>
  <c r="AQ2" i="79"/>
  <c r="AR2" i="79"/>
  <c r="AS2" i="79"/>
  <c r="AT2" i="79"/>
  <c r="AU2" i="79"/>
  <c r="AV2" i="79"/>
  <c r="AW2" i="79"/>
  <c r="AX2" i="79"/>
  <c r="AY2" i="79"/>
  <c r="AZ2" i="79"/>
  <c r="BA2" i="79"/>
  <c r="BB2" i="79"/>
  <c r="BC2" i="79"/>
  <c r="BD2" i="79"/>
  <c r="BE2" i="79"/>
  <c r="BF2" i="79"/>
  <c r="BG2" i="79"/>
  <c r="BH2" i="79"/>
  <c r="BI2" i="79"/>
  <c r="BJ2" i="79"/>
  <c r="BK2" i="79"/>
  <c r="BL2" i="79"/>
  <c r="BM2" i="79"/>
  <c r="BN2" i="79"/>
  <c r="BO2" i="79"/>
  <c r="BP2" i="79"/>
  <c r="BQ2" i="79"/>
  <c r="BR2" i="79"/>
  <c r="BS2" i="79"/>
  <c r="BT2" i="79"/>
  <c r="BU2" i="79"/>
  <c r="BV2" i="79"/>
  <c r="D3" i="79"/>
  <c r="E3" i="79"/>
  <c r="F3" i="79"/>
  <c r="G3" i="79"/>
  <c r="H3" i="79"/>
  <c r="I3" i="79"/>
  <c r="J3" i="79"/>
  <c r="K3" i="79"/>
  <c r="L3" i="79"/>
  <c r="M3" i="79"/>
  <c r="N3" i="79"/>
  <c r="O3" i="79"/>
  <c r="P3" i="79"/>
  <c r="Q3" i="79"/>
  <c r="S3" i="79"/>
  <c r="T3" i="79"/>
  <c r="U3" i="79"/>
  <c r="V3" i="79"/>
  <c r="W3" i="79"/>
  <c r="X3" i="79"/>
  <c r="Y3" i="79"/>
  <c r="Z3" i="79"/>
  <c r="AA3" i="79"/>
  <c r="AB3" i="79"/>
  <c r="AC3" i="79"/>
  <c r="AD3" i="79"/>
  <c r="AE3" i="79"/>
  <c r="AF3" i="79"/>
  <c r="AG3" i="79"/>
  <c r="AH3" i="79"/>
  <c r="AI3" i="79"/>
  <c r="AJ3" i="79"/>
  <c r="AK3" i="79"/>
  <c r="AL3" i="79"/>
  <c r="AM3" i="79"/>
  <c r="AN3" i="79"/>
  <c r="AO3" i="79"/>
  <c r="AP3" i="79"/>
  <c r="AQ3" i="79"/>
  <c r="AR3" i="79"/>
  <c r="AS3" i="79"/>
  <c r="AT3" i="79"/>
  <c r="AU3" i="79"/>
  <c r="AV3" i="79"/>
  <c r="AW3" i="79"/>
  <c r="AX3" i="79"/>
  <c r="AY3" i="79"/>
  <c r="AZ3" i="79"/>
  <c r="BA3" i="79"/>
  <c r="BB3" i="79"/>
  <c r="BC3" i="79"/>
  <c r="BD3" i="79"/>
  <c r="BE3" i="79"/>
  <c r="BF3" i="79"/>
  <c r="BG3" i="79"/>
  <c r="BH3" i="79"/>
  <c r="BI3" i="79"/>
  <c r="BJ3" i="79"/>
  <c r="BK3" i="79"/>
  <c r="BL3" i="79"/>
  <c r="BM3" i="79"/>
  <c r="BN3" i="79"/>
  <c r="BO3" i="79"/>
  <c r="BP3" i="79"/>
  <c r="BQ3" i="79"/>
  <c r="BR3" i="79"/>
  <c r="BS3" i="79"/>
  <c r="BT3" i="79"/>
  <c r="BU3" i="79"/>
  <c r="BV3" i="79"/>
  <c r="BT2" i="80" l="1"/>
  <c r="BU2" i="80"/>
  <c r="BV2" i="80"/>
  <c r="BT3" i="80"/>
  <c r="BU3" i="80"/>
  <c r="BV3" i="80"/>
  <c r="BO2" i="80"/>
  <c r="BP2" i="80"/>
  <c r="BQ2" i="80"/>
  <c r="BR2" i="80"/>
  <c r="BS2" i="80"/>
  <c r="BO3" i="80"/>
  <c r="BP3" i="80"/>
  <c r="BQ3" i="80"/>
  <c r="BR3" i="80"/>
  <c r="BS3" i="80"/>
  <c r="D2" i="80"/>
  <c r="E2" i="80"/>
  <c r="F2" i="80"/>
  <c r="G2" i="80"/>
  <c r="H2" i="80"/>
  <c r="I2" i="80"/>
  <c r="J2" i="80"/>
  <c r="K2" i="80"/>
  <c r="L2" i="80"/>
  <c r="M2" i="80"/>
  <c r="N2" i="80"/>
  <c r="O2" i="80"/>
  <c r="P2" i="80"/>
  <c r="Q2" i="80"/>
  <c r="S2" i="80"/>
  <c r="T2" i="80"/>
  <c r="U2" i="80"/>
  <c r="V2" i="80"/>
  <c r="W2" i="80"/>
  <c r="X2" i="80"/>
  <c r="Y2" i="80"/>
  <c r="Z2" i="80"/>
  <c r="AA2" i="80"/>
  <c r="AB2" i="80"/>
  <c r="AC2" i="80"/>
  <c r="AD2" i="80"/>
  <c r="AE2" i="80"/>
  <c r="AF2" i="80"/>
  <c r="AG2" i="80"/>
  <c r="AH2" i="80"/>
  <c r="AI2" i="80"/>
  <c r="AJ2" i="80"/>
  <c r="AK2" i="80"/>
  <c r="AL2" i="80"/>
  <c r="AM2" i="80"/>
  <c r="AN2" i="80"/>
  <c r="AO2" i="80"/>
  <c r="AP2" i="80"/>
  <c r="AQ2" i="80"/>
  <c r="AR2" i="80"/>
  <c r="AS2" i="80"/>
  <c r="AT2" i="80"/>
  <c r="AU2" i="80"/>
  <c r="AV2" i="80"/>
  <c r="AW2" i="80"/>
  <c r="AX2" i="80"/>
  <c r="AY2" i="80"/>
  <c r="AZ2" i="80"/>
  <c r="BA2" i="80"/>
  <c r="BB2" i="80"/>
  <c r="BC2" i="80"/>
  <c r="BD2" i="80"/>
  <c r="BE2" i="80"/>
  <c r="BF2" i="80"/>
  <c r="BG2" i="80"/>
  <c r="BH2" i="80"/>
  <c r="BI2" i="80"/>
  <c r="BJ2" i="80"/>
  <c r="BK2" i="80"/>
  <c r="BL2" i="80"/>
  <c r="BM2" i="80"/>
  <c r="BN2" i="80"/>
  <c r="D3" i="80"/>
  <c r="E3" i="80"/>
  <c r="F3" i="80"/>
  <c r="G3" i="80"/>
  <c r="H3" i="80"/>
  <c r="I3" i="80"/>
  <c r="J3" i="80"/>
  <c r="K3" i="80"/>
  <c r="L3" i="80"/>
  <c r="M3" i="80"/>
  <c r="N3" i="80"/>
  <c r="O3" i="80"/>
  <c r="P3" i="80"/>
  <c r="Q3" i="80"/>
  <c r="S3" i="80"/>
  <c r="T3" i="80"/>
  <c r="U3" i="80"/>
  <c r="V3" i="80"/>
  <c r="W3" i="80"/>
  <c r="X3" i="80"/>
  <c r="Y3" i="80"/>
  <c r="Z3" i="80"/>
  <c r="AA3" i="80"/>
  <c r="AB3" i="80"/>
  <c r="AC3" i="80"/>
  <c r="AD3" i="80"/>
  <c r="AE3" i="80"/>
  <c r="AF3" i="80"/>
  <c r="AG3" i="80"/>
  <c r="AH3" i="80"/>
  <c r="AI3" i="80"/>
  <c r="AJ3" i="80"/>
  <c r="AK3" i="80"/>
  <c r="AL3" i="80"/>
  <c r="AM3" i="80"/>
  <c r="AN3" i="80"/>
  <c r="AO3" i="80"/>
  <c r="AP3" i="80"/>
  <c r="AQ3" i="80"/>
  <c r="AR3" i="80"/>
  <c r="AS3" i="80"/>
  <c r="AT3" i="80"/>
  <c r="AU3" i="80"/>
  <c r="AV3" i="80"/>
  <c r="AW3" i="80"/>
  <c r="AX3" i="80"/>
  <c r="AY3" i="80"/>
  <c r="AZ3" i="80"/>
  <c r="BA3" i="80"/>
  <c r="BB3" i="80"/>
  <c r="BC3" i="80"/>
  <c r="BD3" i="80"/>
  <c r="BE3" i="80"/>
  <c r="BF3" i="80"/>
  <c r="BG3" i="80"/>
  <c r="BH3" i="80"/>
  <c r="BI3" i="80"/>
  <c r="BJ3" i="80"/>
  <c r="BK3" i="80"/>
  <c r="BL3" i="80"/>
  <c r="BM3" i="80"/>
  <c r="BN3" i="80"/>
  <c r="CB7" i="75" l="1"/>
  <c r="CC7" i="75"/>
  <c r="CB8" i="75"/>
  <c r="CC8" i="75"/>
  <c r="CB9" i="75"/>
  <c r="CC9" i="75"/>
  <c r="CB10" i="75"/>
  <c r="CC10" i="75"/>
  <c r="CB11" i="75"/>
  <c r="CC11" i="75"/>
  <c r="CB12" i="75"/>
  <c r="CC12" i="75"/>
  <c r="CB13" i="75"/>
  <c r="CC13" i="75"/>
  <c r="CB14" i="75"/>
  <c r="CC14" i="75"/>
  <c r="CB15" i="75"/>
  <c r="CC15" i="75"/>
  <c r="CB16" i="75"/>
  <c r="CC16" i="75"/>
  <c r="CB17" i="75"/>
  <c r="CC17" i="75"/>
  <c r="CB18" i="75"/>
  <c r="CC18" i="75"/>
  <c r="CB19" i="75"/>
  <c r="CC19" i="75"/>
  <c r="CB20" i="75"/>
  <c r="CC20" i="75"/>
  <c r="CB21" i="75"/>
  <c r="CC21" i="75"/>
  <c r="CB22" i="75"/>
  <c r="CC22" i="75"/>
  <c r="CB23" i="75"/>
  <c r="CC23" i="75"/>
  <c r="CB24" i="75"/>
  <c r="CC24" i="75"/>
  <c r="CB25" i="75"/>
  <c r="CC25" i="75"/>
  <c r="CB26" i="75"/>
  <c r="CC26" i="75"/>
  <c r="CB27" i="75"/>
  <c r="CC27" i="75"/>
  <c r="CB28" i="75"/>
  <c r="CC28" i="75"/>
  <c r="CB29" i="75"/>
  <c r="CC29" i="75"/>
  <c r="CB30" i="75"/>
  <c r="CC30" i="75"/>
  <c r="CB31" i="75"/>
  <c r="CC31" i="75"/>
  <c r="CB32" i="75"/>
  <c r="CC32" i="75"/>
  <c r="CB33" i="75"/>
  <c r="CC33" i="75"/>
  <c r="CB34" i="75"/>
  <c r="CC34" i="75"/>
  <c r="CB35" i="75"/>
  <c r="CC35" i="75"/>
  <c r="CB36" i="75"/>
  <c r="CC36" i="75"/>
  <c r="CB37" i="75"/>
  <c r="CC37" i="75"/>
  <c r="CB38" i="75"/>
  <c r="CC38" i="75"/>
  <c r="CB39" i="75"/>
  <c r="CC39" i="75"/>
  <c r="CB40" i="75"/>
  <c r="CC40" i="75"/>
  <c r="CB41" i="75"/>
  <c r="CC41" i="75"/>
  <c r="CB42" i="75"/>
  <c r="CC42" i="75"/>
  <c r="CB43" i="75"/>
  <c r="CC43" i="75"/>
  <c r="CB44" i="75"/>
  <c r="CC44" i="75"/>
  <c r="CB45" i="75"/>
  <c r="CC45" i="75"/>
  <c r="CB46" i="75"/>
  <c r="CC46" i="75"/>
  <c r="CB47" i="75"/>
  <c r="CC47" i="75"/>
  <c r="CB48" i="75"/>
  <c r="CC48" i="75"/>
  <c r="CB49" i="75"/>
  <c r="CC49" i="75"/>
  <c r="CB50" i="75"/>
  <c r="CC50" i="75"/>
  <c r="CB51" i="75"/>
  <c r="CC51" i="75"/>
  <c r="CB52" i="75"/>
  <c r="CC52" i="75"/>
  <c r="CB53" i="75"/>
  <c r="CC53" i="75"/>
  <c r="CB54" i="75"/>
  <c r="CC54" i="75"/>
  <c r="CB55" i="75"/>
  <c r="CC55" i="75"/>
  <c r="CB56" i="75"/>
  <c r="CC56" i="75"/>
  <c r="CB57" i="75"/>
  <c r="CC57" i="75"/>
  <c r="CB58" i="75"/>
  <c r="CC58" i="75"/>
  <c r="CB59" i="75"/>
  <c r="CC59" i="75"/>
  <c r="CB60" i="75"/>
  <c r="CC60" i="75"/>
  <c r="CB61" i="75"/>
  <c r="CC61" i="75"/>
  <c r="CB62" i="75"/>
  <c r="CC62" i="75"/>
  <c r="CB63" i="75"/>
  <c r="CC63" i="75"/>
  <c r="CB64" i="75"/>
  <c r="CC64" i="75"/>
  <c r="CB65" i="75"/>
  <c r="CC65" i="75"/>
  <c r="CB66" i="75"/>
  <c r="CC66" i="75"/>
  <c r="CB67" i="75"/>
  <c r="CC67" i="75"/>
  <c r="CB68" i="75"/>
  <c r="CC68" i="75"/>
  <c r="CB69" i="75"/>
  <c r="CC69" i="75"/>
  <c r="CB70" i="75"/>
  <c r="CC70" i="75"/>
  <c r="CB71" i="75"/>
  <c r="CC71" i="75"/>
  <c r="CB72" i="75"/>
  <c r="CC72" i="75"/>
  <c r="CB73" i="75"/>
  <c r="CC73" i="75"/>
  <c r="CB74" i="75"/>
  <c r="CC74" i="75"/>
  <c r="CB75" i="75"/>
  <c r="CC75" i="75"/>
  <c r="CB76" i="75"/>
  <c r="CC76" i="75"/>
  <c r="CB77" i="75"/>
  <c r="CC77" i="75"/>
  <c r="CB78" i="75"/>
  <c r="CC78" i="75"/>
  <c r="CB79" i="75"/>
  <c r="CC79" i="75"/>
  <c r="CB80" i="75"/>
  <c r="CC80" i="75"/>
  <c r="CB81" i="75"/>
  <c r="CC81" i="75"/>
  <c r="CB82" i="75"/>
  <c r="CC82" i="75"/>
  <c r="CB83" i="75"/>
  <c r="CC83" i="75"/>
  <c r="CB84" i="75"/>
  <c r="CC84" i="75"/>
  <c r="CB85" i="75"/>
  <c r="CC85" i="75"/>
  <c r="CB86" i="75"/>
  <c r="CC86" i="75"/>
  <c r="CB87" i="75"/>
  <c r="CC87" i="75"/>
  <c r="CB88" i="75"/>
  <c r="CC88" i="75"/>
  <c r="CB89" i="75"/>
  <c r="CC89" i="75"/>
  <c r="CB90" i="75"/>
  <c r="CC90" i="75"/>
  <c r="CB91" i="75"/>
  <c r="CC91" i="75"/>
  <c r="CB92" i="75"/>
  <c r="CC92" i="75"/>
  <c r="CB93" i="75"/>
  <c r="CC93" i="75"/>
  <c r="CB94" i="75"/>
  <c r="CC94" i="75"/>
  <c r="CB95" i="75"/>
  <c r="CC95" i="75"/>
  <c r="CB96" i="75"/>
  <c r="CC96" i="75"/>
  <c r="CB97" i="75"/>
  <c r="CC97" i="75"/>
  <c r="CB98" i="75"/>
  <c r="CC98" i="75"/>
  <c r="CB99" i="75"/>
  <c r="CC99" i="75"/>
  <c r="CB100" i="75"/>
  <c r="CC100" i="75"/>
  <c r="CB101" i="75"/>
  <c r="CC101" i="75"/>
  <c r="CB102" i="75"/>
  <c r="CC102" i="75"/>
  <c r="CB103" i="75"/>
  <c r="CC103" i="75"/>
  <c r="CB104" i="75"/>
  <c r="CC104" i="75"/>
  <c r="CB105" i="75"/>
  <c r="CC105" i="75"/>
  <c r="CB106" i="75"/>
  <c r="CC106" i="75"/>
  <c r="CB107" i="75"/>
  <c r="CC107" i="75"/>
  <c r="CB108" i="75"/>
  <c r="CC108" i="75"/>
  <c r="CB109" i="75"/>
  <c r="CC109" i="75"/>
  <c r="CB110" i="75"/>
  <c r="CC110" i="75"/>
  <c r="CB111" i="75"/>
  <c r="CC111" i="75"/>
  <c r="CB112" i="75"/>
  <c r="CC112" i="75"/>
  <c r="CB113" i="75"/>
  <c r="CC113" i="75"/>
  <c r="CB114" i="75"/>
  <c r="CC114" i="75"/>
  <c r="CB115" i="75"/>
  <c r="CC115" i="75"/>
  <c r="CB116" i="75"/>
  <c r="CC116" i="75"/>
  <c r="CB117" i="75"/>
  <c r="CC117" i="75"/>
  <c r="CB118" i="75"/>
  <c r="CC118" i="75"/>
  <c r="CB119" i="75"/>
  <c r="CC119" i="75"/>
  <c r="CB120" i="75"/>
  <c r="CC120" i="75"/>
  <c r="CB121" i="75"/>
  <c r="CC121" i="75"/>
  <c r="CB122" i="75"/>
  <c r="CC122" i="75"/>
  <c r="CB123" i="75"/>
  <c r="CC123" i="75"/>
  <c r="CB124" i="75"/>
  <c r="CC124" i="75"/>
  <c r="CB125" i="75"/>
  <c r="CC125" i="75"/>
  <c r="CB126" i="75"/>
  <c r="CC126" i="75"/>
  <c r="CB127" i="75"/>
  <c r="CC127" i="75"/>
  <c r="CB128" i="75"/>
  <c r="CC128" i="75"/>
  <c r="CB129" i="75"/>
  <c r="CC129" i="75"/>
  <c r="CB130" i="75"/>
  <c r="CC130" i="75"/>
  <c r="CB131" i="75"/>
  <c r="CC131" i="75"/>
  <c r="CB132" i="75"/>
  <c r="CC132" i="75"/>
  <c r="CB133" i="75"/>
  <c r="CC133" i="75"/>
  <c r="CB134" i="75"/>
  <c r="CC134" i="75"/>
  <c r="CB135" i="75"/>
  <c r="CC135" i="75"/>
  <c r="CB136" i="75"/>
  <c r="CC136" i="75"/>
  <c r="CB137" i="75"/>
  <c r="CC137" i="75"/>
  <c r="CB138" i="75"/>
  <c r="CC138" i="75"/>
  <c r="CB139" i="75"/>
  <c r="CC139" i="75"/>
  <c r="CB140" i="75"/>
  <c r="CC140" i="75"/>
  <c r="CB141" i="75"/>
  <c r="CC141" i="75"/>
  <c r="CB142" i="75"/>
  <c r="CC142" i="75"/>
  <c r="CB143" i="75"/>
  <c r="CC143" i="75"/>
  <c r="CB144" i="75"/>
  <c r="CC144" i="75"/>
  <c r="CB145" i="75"/>
  <c r="CC145" i="75"/>
  <c r="CB146" i="75"/>
  <c r="CC146" i="75"/>
  <c r="CB147" i="75"/>
  <c r="CC147" i="75"/>
  <c r="CB148" i="75"/>
  <c r="CC148" i="75"/>
  <c r="CB149" i="75"/>
  <c r="CC149" i="75"/>
  <c r="CB150" i="75"/>
  <c r="CC150" i="75"/>
  <c r="CB151" i="75"/>
  <c r="CC151" i="75"/>
  <c r="CB152" i="75"/>
  <c r="CC152" i="75"/>
  <c r="CB153" i="75"/>
  <c r="CC153" i="75"/>
  <c r="CB154" i="75"/>
  <c r="CC154" i="75"/>
  <c r="CB155" i="75"/>
  <c r="CC155" i="75"/>
  <c r="CB156" i="75"/>
  <c r="CC156" i="75"/>
  <c r="CB157" i="75"/>
  <c r="CC157" i="75"/>
  <c r="CB158" i="75"/>
  <c r="CC158" i="75"/>
  <c r="CB159" i="75"/>
  <c r="CC159" i="75"/>
  <c r="CB160" i="75"/>
  <c r="CC160" i="75"/>
  <c r="CB161" i="75"/>
  <c r="CC161" i="75"/>
  <c r="CB162" i="75"/>
  <c r="CC162" i="75"/>
  <c r="CB163" i="75"/>
  <c r="CC163" i="75"/>
  <c r="CB164" i="75"/>
  <c r="CC164" i="75"/>
  <c r="CB165" i="75"/>
  <c r="CC165" i="75"/>
  <c r="CB166" i="75"/>
  <c r="CC166" i="75"/>
  <c r="CB167" i="75"/>
  <c r="CC167" i="75"/>
  <c r="CB168" i="75"/>
  <c r="CC168" i="75"/>
  <c r="CB169" i="75"/>
  <c r="CC169" i="75"/>
  <c r="CB170" i="75"/>
  <c r="CC170" i="75"/>
  <c r="CB171" i="75"/>
  <c r="CC171" i="75"/>
  <c r="CB172" i="75"/>
  <c r="CC172" i="75"/>
  <c r="CB173" i="75"/>
  <c r="CC173" i="75"/>
  <c r="CB174" i="75"/>
  <c r="CC174" i="75"/>
  <c r="CB175" i="75"/>
  <c r="CC175" i="75"/>
  <c r="CB176" i="75"/>
  <c r="CC176" i="75"/>
  <c r="CB177" i="75"/>
  <c r="CC177" i="75"/>
  <c r="CB178" i="75"/>
  <c r="CC178" i="75"/>
  <c r="CB179" i="75"/>
  <c r="CC179" i="75"/>
  <c r="CB180" i="75"/>
  <c r="CC180" i="75"/>
  <c r="CB181" i="75"/>
  <c r="CC181" i="75"/>
  <c r="CB182" i="75"/>
  <c r="CC182" i="75"/>
  <c r="CB183" i="75"/>
  <c r="CC183" i="75"/>
  <c r="CB184" i="75"/>
  <c r="CC184" i="75"/>
  <c r="CB185" i="75"/>
  <c r="CC185" i="75"/>
  <c r="CB186" i="75"/>
  <c r="CC186" i="75"/>
  <c r="CB187" i="75"/>
  <c r="CC187" i="75"/>
  <c r="CB188" i="75"/>
  <c r="CC188" i="75"/>
  <c r="CB189" i="75"/>
  <c r="CC189" i="75"/>
  <c r="CB190" i="75"/>
  <c r="CC190" i="75"/>
  <c r="CB191" i="75"/>
  <c r="CC191" i="75"/>
  <c r="CB192" i="75"/>
  <c r="CC192" i="75"/>
  <c r="CB193" i="75"/>
  <c r="CC193" i="75"/>
  <c r="CB194" i="75"/>
  <c r="CC194" i="75"/>
  <c r="CB195" i="75"/>
  <c r="CC195" i="75"/>
  <c r="CB196" i="75"/>
  <c r="CC196" i="75"/>
  <c r="CC6" i="75"/>
  <c r="CB6" i="75"/>
  <c r="C1" i="82" l="1"/>
  <c r="D1" i="82"/>
  <c r="E1" i="82"/>
  <c r="F1" i="82"/>
  <c r="G1" i="82"/>
  <c r="H1" i="82"/>
  <c r="I1" i="82"/>
  <c r="J1" i="82"/>
  <c r="K1" i="82"/>
  <c r="L1" i="82"/>
  <c r="M1" i="82"/>
  <c r="N1" i="82"/>
  <c r="O1" i="82"/>
  <c r="P1" i="82"/>
  <c r="R1" i="82"/>
  <c r="S1" i="82"/>
  <c r="T1" i="82"/>
  <c r="U1" i="82"/>
  <c r="V1" i="82"/>
  <c r="W1" i="82"/>
  <c r="X1" i="82"/>
  <c r="Y1" i="82"/>
  <c r="Z1" i="82"/>
  <c r="AA1" i="82"/>
  <c r="AB1" i="82"/>
  <c r="AC1" i="82"/>
  <c r="AD1" i="82"/>
  <c r="AE1" i="82"/>
  <c r="AF1" i="82"/>
  <c r="AG1" i="82"/>
  <c r="AH1" i="82"/>
  <c r="AI1" i="82"/>
  <c r="AJ1" i="82"/>
  <c r="AK1" i="82"/>
  <c r="AL1" i="82"/>
  <c r="AM1" i="82"/>
  <c r="AN1" i="82"/>
  <c r="AO1" i="82"/>
  <c r="AP1" i="82"/>
  <c r="AQ1" i="82"/>
  <c r="AR1" i="82"/>
  <c r="AS1" i="82"/>
  <c r="AT1" i="82"/>
  <c r="AU1" i="82"/>
  <c r="AV1" i="82"/>
  <c r="AW1" i="82"/>
  <c r="AX1" i="82"/>
  <c r="AY1" i="82"/>
  <c r="AZ1" i="82"/>
  <c r="BA1" i="82"/>
  <c r="BB1" i="82"/>
  <c r="BC1" i="82"/>
  <c r="BD1" i="82"/>
  <c r="BE1" i="82"/>
  <c r="BF1" i="82"/>
  <c r="BG1" i="82"/>
  <c r="BH1" i="82"/>
  <c r="BI1" i="82"/>
  <c r="BJ1" i="82"/>
  <c r="BK1" i="82"/>
  <c r="BL1" i="82"/>
  <c r="BM1" i="82"/>
  <c r="BN1" i="82"/>
  <c r="BO1" i="82"/>
  <c r="BP1" i="82"/>
  <c r="BQ1" i="82"/>
  <c r="BR1" i="82"/>
  <c r="BS1" i="82"/>
  <c r="BT1" i="82"/>
  <c r="V7" i="3" l="1"/>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6" i="3"/>
  <c r="B1" i="83" l="1"/>
  <c r="B1" i="82"/>
  <c r="D4" i="81"/>
  <c r="E4" i="81"/>
  <c r="F4" i="81"/>
  <c r="G4" i="81"/>
  <c r="H4" i="81"/>
  <c r="I4" i="81"/>
  <c r="J4" i="81"/>
  <c r="K4" i="81"/>
  <c r="L4" i="81"/>
  <c r="M4" i="81"/>
  <c r="N4" i="81"/>
  <c r="O4" i="81"/>
  <c r="P4" i="81"/>
  <c r="Q4" i="81"/>
  <c r="S4" i="81"/>
  <c r="T4" i="81"/>
  <c r="U4" i="81"/>
  <c r="V4" i="81"/>
  <c r="W4" i="81"/>
  <c r="X4" i="81"/>
  <c r="Y4" i="81"/>
  <c r="Z4" i="81"/>
  <c r="AA4" i="81"/>
  <c r="AB4" i="81"/>
  <c r="AC4" i="81"/>
  <c r="AD4" i="81"/>
  <c r="AE4" i="81"/>
  <c r="AF4" i="81"/>
  <c r="AG4" i="81"/>
  <c r="AH4" i="81"/>
  <c r="AJ4" i="81"/>
  <c r="AK4" i="81"/>
  <c r="AL4" i="81"/>
  <c r="AM4" i="81"/>
  <c r="AN4" i="81"/>
  <c r="AO4" i="81"/>
  <c r="AP4" i="81"/>
  <c r="AQ4" i="81"/>
  <c r="AR4" i="81"/>
  <c r="AS4" i="81"/>
  <c r="AT4" i="81"/>
  <c r="AU4" i="81"/>
  <c r="AV4" i="81"/>
  <c r="AW4" i="81"/>
  <c r="AV3" i="82" s="1"/>
  <c r="AX4" i="81"/>
  <c r="AY4" i="81"/>
  <c r="AZ4" i="81"/>
  <c r="BD4" i="81"/>
  <c r="BE4" i="81"/>
  <c r="BF4" i="81"/>
  <c r="BG4" i="81"/>
  <c r="BH4" i="81"/>
  <c r="BI4" i="81"/>
  <c r="BJ4" i="81"/>
  <c r="BK4" i="81"/>
  <c r="BL4" i="81"/>
  <c r="BM4" i="81"/>
  <c r="BN4" i="81"/>
  <c r="BO4" i="81"/>
  <c r="BP4" i="81"/>
  <c r="BQ4" i="81"/>
  <c r="BR4" i="81"/>
  <c r="BS4" i="81"/>
  <c r="BT4" i="81"/>
  <c r="BU4" i="81"/>
  <c r="BV4" i="81"/>
  <c r="D5" i="81"/>
  <c r="E5" i="81"/>
  <c r="F5" i="81"/>
  <c r="G5" i="81"/>
  <c r="H5" i="81"/>
  <c r="I5" i="81"/>
  <c r="J5" i="81"/>
  <c r="K5" i="81"/>
  <c r="L5" i="81"/>
  <c r="M5" i="81"/>
  <c r="N5" i="81"/>
  <c r="O5" i="81"/>
  <c r="P5" i="81"/>
  <c r="Q5" i="81"/>
  <c r="S5" i="81"/>
  <c r="T5" i="81"/>
  <c r="U5" i="81"/>
  <c r="V5" i="81"/>
  <c r="W5" i="81"/>
  <c r="X5" i="81"/>
  <c r="Y5" i="81"/>
  <c r="Z5" i="81"/>
  <c r="AA5" i="81"/>
  <c r="Z4" i="82" s="1"/>
  <c r="AB5" i="81"/>
  <c r="AC5" i="81"/>
  <c r="AD5" i="81"/>
  <c r="AE5" i="81"/>
  <c r="AF5" i="81"/>
  <c r="AG5" i="81"/>
  <c r="AH5" i="81"/>
  <c r="AJ5" i="81"/>
  <c r="AK5" i="81"/>
  <c r="AL5" i="81"/>
  <c r="AM5" i="81"/>
  <c r="AN5" i="81"/>
  <c r="AO5" i="81"/>
  <c r="AP5" i="81"/>
  <c r="AQ5" i="81"/>
  <c r="AR5" i="81"/>
  <c r="AS5" i="81"/>
  <c r="AT5" i="81"/>
  <c r="AS4" i="82" s="1"/>
  <c r="AU5" i="81"/>
  <c r="AV5" i="81"/>
  <c r="AW5" i="81"/>
  <c r="AX5" i="81"/>
  <c r="AY5" i="81"/>
  <c r="AZ5" i="81"/>
  <c r="BD5" i="81"/>
  <c r="BE5" i="81"/>
  <c r="BF5" i="81"/>
  <c r="BE4" i="82" s="1"/>
  <c r="BG5" i="81"/>
  <c r="BH5" i="81"/>
  <c r="BI5" i="81"/>
  <c r="BJ5" i="81"/>
  <c r="BK5" i="81"/>
  <c r="BL5" i="81"/>
  <c r="BM5" i="81"/>
  <c r="BN5" i="81"/>
  <c r="BO5" i="81"/>
  <c r="BP5" i="81"/>
  <c r="BQ5" i="81"/>
  <c r="BR5" i="81"/>
  <c r="BS5" i="81"/>
  <c r="BT5" i="81"/>
  <c r="BU5" i="81"/>
  <c r="BV5" i="81"/>
  <c r="D6" i="81"/>
  <c r="E6" i="81"/>
  <c r="F6" i="81"/>
  <c r="G6" i="81"/>
  <c r="H6" i="81"/>
  <c r="I6" i="81"/>
  <c r="J6" i="81"/>
  <c r="K6" i="81"/>
  <c r="L6" i="81"/>
  <c r="M6" i="81"/>
  <c r="N6" i="81"/>
  <c r="O6" i="81"/>
  <c r="P6" i="81"/>
  <c r="Q6" i="81"/>
  <c r="S6" i="81"/>
  <c r="T6" i="81"/>
  <c r="U6" i="81"/>
  <c r="V6" i="81"/>
  <c r="W6" i="81"/>
  <c r="X6" i="81"/>
  <c r="Y6" i="81"/>
  <c r="Z6" i="81"/>
  <c r="AA6" i="81"/>
  <c r="AB6" i="81"/>
  <c r="AC6" i="81"/>
  <c r="AD6" i="81"/>
  <c r="AE6" i="81"/>
  <c r="AF6" i="81"/>
  <c r="AG6" i="81"/>
  <c r="AH6" i="81"/>
  <c r="AJ6" i="81"/>
  <c r="AK6" i="81"/>
  <c r="AL6" i="81"/>
  <c r="AM6" i="81"/>
  <c r="AN6" i="81"/>
  <c r="AO6" i="81"/>
  <c r="AP6" i="81"/>
  <c r="AQ6" i="81"/>
  <c r="AR6" i="81"/>
  <c r="AS6" i="81"/>
  <c r="AT6" i="81"/>
  <c r="AU6" i="81"/>
  <c r="AV6" i="81"/>
  <c r="AW6" i="81"/>
  <c r="AX6" i="81"/>
  <c r="AY6" i="81"/>
  <c r="AZ6" i="81"/>
  <c r="BD6" i="81"/>
  <c r="BE6" i="81"/>
  <c r="BF6" i="81"/>
  <c r="BG6" i="81"/>
  <c r="BH6" i="81"/>
  <c r="BI6" i="81"/>
  <c r="BJ6" i="81"/>
  <c r="BK6" i="81"/>
  <c r="BL6" i="81"/>
  <c r="BM6" i="81"/>
  <c r="BN6" i="81"/>
  <c r="BO6" i="81"/>
  <c r="BP6" i="81"/>
  <c r="BQ6" i="81"/>
  <c r="BR6" i="81"/>
  <c r="BS6" i="81"/>
  <c r="BT6" i="81"/>
  <c r="BU6" i="81"/>
  <c r="BV6" i="81"/>
  <c r="D7" i="81"/>
  <c r="E7" i="81"/>
  <c r="F7" i="81"/>
  <c r="G7" i="81"/>
  <c r="H7" i="81"/>
  <c r="I7" i="81"/>
  <c r="J7" i="81"/>
  <c r="K7" i="81"/>
  <c r="L7" i="81"/>
  <c r="M7" i="81"/>
  <c r="N7" i="81"/>
  <c r="O7" i="81"/>
  <c r="P7" i="81"/>
  <c r="Q7" i="81"/>
  <c r="S7" i="81"/>
  <c r="T7" i="81"/>
  <c r="U7" i="81"/>
  <c r="V7" i="81"/>
  <c r="W7" i="81"/>
  <c r="X7" i="81"/>
  <c r="Y7" i="81"/>
  <c r="Z7" i="81"/>
  <c r="AA7" i="81"/>
  <c r="AB7" i="81"/>
  <c r="AC7" i="81"/>
  <c r="AD7" i="81"/>
  <c r="AE7" i="81"/>
  <c r="AF7" i="81"/>
  <c r="AG7" i="81"/>
  <c r="AH7" i="81"/>
  <c r="AJ7" i="81"/>
  <c r="AK7" i="81"/>
  <c r="AL7" i="81"/>
  <c r="AM7" i="81"/>
  <c r="AN7" i="81"/>
  <c r="AO7" i="81"/>
  <c r="AP7" i="81"/>
  <c r="AQ7" i="81"/>
  <c r="AR7" i="81"/>
  <c r="AS7" i="81"/>
  <c r="AT7" i="81"/>
  <c r="AU7" i="81"/>
  <c r="AV7" i="81"/>
  <c r="AW7" i="81"/>
  <c r="AX7" i="81"/>
  <c r="AY7" i="81"/>
  <c r="AZ7" i="81"/>
  <c r="BD7" i="81"/>
  <c r="BE7" i="81"/>
  <c r="BF7" i="81"/>
  <c r="BG7" i="81"/>
  <c r="BH7" i="81"/>
  <c r="BI7" i="81"/>
  <c r="BJ7" i="81"/>
  <c r="BK7" i="81"/>
  <c r="BL7" i="81"/>
  <c r="BM7" i="81"/>
  <c r="BN7" i="81"/>
  <c r="BO7" i="81"/>
  <c r="BP7" i="81"/>
  <c r="BQ7" i="81"/>
  <c r="BR7" i="81"/>
  <c r="BS7" i="81"/>
  <c r="BT7" i="81"/>
  <c r="BU7" i="81"/>
  <c r="BV7" i="81"/>
  <c r="D8" i="81"/>
  <c r="E8" i="81"/>
  <c r="F8" i="81"/>
  <c r="G8" i="81"/>
  <c r="H8" i="81"/>
  <c r="I8" i="81"/>
  <c r="J8" i="81"/>
  <c r="K8" i="81"/>
  <c r="L8" i="81"/>
  <c r="M8" i="81"/>
  <c r="N8" i="81"/>
  <c r="O8" i="81"/>
  <c r="P8" i="81"/>
  <c r="Q8" i="81"/>
  <c r="S8" i="81"/>
  <c r="T8" i="81"/>
  <c r="U8" i="81"/>
  <c r="V8" i="81"/>
  <c r="W8" i="81"/>
  <c r="X8" i="81"/>
  <c r="Y8" i="81"/>
  <c r="Z8" i="81"/>
  <c r="AA8" i="81"/>
  <c r="Z7" i="82" s="1"/>
  <c r="AB8" i="81"/>
  <c r="AC8" i="81"/>
  <c r="AD8" i="81"/>
  <c r="AE8" i="81"/>
  <c r="AF8" i="81"/>
  <c r="AG8" i="81"/>
  <c r="AH8" i="81"/>
  <c r="AH7" i="82"/>
  <c r="AJ8" i="81"/>
  <c r="AK8" i="81"/>
  <c r="AL8" i="81"/>
  <c r="AM8" i="81"/>
  <c r="AN8" i="81"/>
  <c r="AO8" i="81"/>
  <c r="AP8" i="81"/>
  <c r="AO7" i="82" s="1"/>
  <c r="AQ8" i="81"/>
  <c r="AR8" i="81"/>
  <c r="AQ7" i="82" s="1"/>
  <c r="AS8" i="81"/>
  <c r="AT8" i="81"/>
  <c r="AS7" i="82" s="1"/>
  <c r="AU8" i="81"/>
  <c r="AV8" i="81"/>
  <c r="AU7" i="82" s="1"/>
  <c r="AW8" i="81"/>
  <c r="AV7" i="82" s="1"/>
  <c r="AX8" i="81"/>
  <c r="AY8" i="81"/>
  <c r="AZ8" i="81"/>
  <c r="BD8" i="81"/>
  <c r="BE8" i="81"/>
  <c r="BF8" i="81"/>
  <c r="BG8" i="81"/>
  <c r="BH8" i="81"/>
  <c r="BG7" i="82" s="1"/>
  <c r="BI8" i="81"/>
  <c r="BJ8" i="81"/>
  <c r="BK8" i="81"/>
  <c r="BL8" i="81"/>
  <c r="BM8" i="81"/>
  <c r="BN8" i="81"/>
  <c r="BO8" i="81"/>
  <c r="BP8" i="81"/>
  <c r="BQ8" i="81"/>
  <c r="BR8" i="81"/>
  <c r="BS8" i="81"/>
  <c r="BR7" i="82" s="1"/>
  <c r="BT8" i="81"/>
  <c r="BU8" i="81"/>
  <c r="BV8" i="81"/>
  <c r="D9" i="81"/>
  <c r="E9" i="81"/>
  <c r="F9" i="81"/>
  <c r="G9" i="81"/>
  <c r="H9" i="81"/>
  <c r="I9" i="81"/>
  <c r="J9" i="81"/>
  <c r="K9" i="81"/>
  <c r="L9" i="81"/>
  <c r="M9" i="81"/>
  <c r="N9" i="81"/>
  <c r="O9" i="81"/>
  <c r="P9" i="81"/>
  <c r="Q9" i="81"/>
  <c r="S9" i="81"/>
  <c r="T9" i="81"/>
  <c r="U9" i="81"/>
  <c r="V9" i="81"/>
  <c r="W9" i="81"/>
  <c r="X9" i="81"/>
  <c r="Y9" i="81"/>
  <c r="Z9" i="81"/>
  <c r="AA9" i="81"/>
  <c r="Z8" i="82" s="1"/>
  <c r="AB9" i="81"/>
  <c r="AC9" i="81"/>
  <c r="AD9" i="81"/>
  <c r="AE9" i="81"/>
  <c r="AF9" i="81"/>
  <c r="AG9" i="81"/>
  <c r="AH9" i="81"/>
  <c r="AJ9" i="81"/>
  <c r="AK9" i="81"/>
  <c r="AL9" i="81"/>
  <c r="AM9" i="81"/>
  <c r="AN9" i="81"/>
  <c r="AO9" i="81"/>
  <c r="AP9" i="81"/>
  <c r="AQ9" i="81"/>
  <c r="AR9" i="81"/>
  <c r="AS9" i="81"/>
  <c r="AT9" i="81"/>
  <c r="AU9" i="81"/>
  <c r="AV9" i="81"/>
  <c r="AW9" i="81"/>
  <c r="AX9" i="81"/>
  <c r="AY9" i="81"/>
  <c r="AZ9" i="81"/>
  <c r="BD9" i="81"/>
  <c r="BE9" i="81"/>
  <c r="BF9" i="81"/>
  <c r="BG9" i="81"/>
  <c r="BH9" i="81"/>
  <c r="BI9" i="81"/>
  <c r="BJ9" i="81"/>
  <c r="BK9" i="81"/>
  <c r="BL9" i="81"/>
  <c r="BM9" i="81"/>
  <c r="BN9" i="81"/>
  <c r="BO9" i="81"/>
  <c r="BP9" i="81"/>
  <c r="BQ9" i="81"/>
  <c r="BR9" i="81"/>
  <c r="BS9" i="81"/>
  <c r="BT9" i="81"/>
  <c r="BU9" i="81"/>
  <c r="BV9" i="81"/>
  <c r="D10" i="81"/>
  <c r="E10" i="81"/>
  <c r="F10" i="81"/>
  <c r="G10" i="81"/>
  <c r="H10" i="81"/>
  <c r="I10" i="81"/>
  <c r="J10" i="81"/>
  <c r="K10" i="81"/>
  <c r="L10" i="81"/>
  <c r="M10" i="81"/>
  <c r="N10" i="81"/>
  <c r="O10" i="81"/>
  <c r="P10" i="81"/>
  <c r="Q10" i="81"/>
  <c r="S10" i="81"/>
  <c r="T10" i="81"/>
  <c r="U10" i="81"/>
  <c r="V10" i="81"/>
  <c r="W10" i="81"/>
  <c r="X10" i="81"/>
  <c r="Y10" i="81"/>
  <c r="Z10" i="81"/>
  <c r="AA10" i="81"/>
  <c r="AB10" i="81"/>
  <c r="AC10" i="81"/>
  <c r="AD10" i="81"/>
  <c r="AE10" i="81"/>
  <c r="AF10" i="81"/>
  <c r="AG10" i="81"/>
  <c r="AH10" i="81"/>
  <c r="AJ10" i="81"/>
  <c r="AK10" i="81"/>
  <c r="AL10" i="81"/>
  <c r="AM10" i="81"/>
  <c r="AN10" i="81"/>
  <c r="AO10" i="81"/>
  <c r="AP10" i="81"/>
  <c r="AQ10" i="81"/>
  <c r="AR10" i="81"/>
  <c r="AS10" i="81"/>
  <c r="AT10" i="81"/>
  <c r="AU10" i="81"/>
  <c r="AV10" i="81"/>
  <c r="AW10" i="81"/>
  <c r="AX10" i="81"/>
  <c r="AY10" i="81"/>
  <c r="AZ10" i="81"/>
  <c r="BD10" i="81"/>
  <c r="BE10" i="81"/>
  <c r="BF10" i="81"/>
  <c r="BG10" i="81"/>
  <c r="BH10" i="81"/>
  <c r="BI10" i="81"/>
  <c r="BJ10" i="81"/>
  <c r="BK10" i="81"/>
  <c r="BL10" i="81"/>
  <c r="BM10" i="81"/>
  <c r="BN10" i="81"/>
  <c r="BO10" i="81"/>
  <c r="BP10" i="81"/>
  <c r="BQ10" i="81"/>
  <c r="BR10" i="81"/>
  <c r="BS10" i="81"/>
  <c r="BT10" i="81"/>
  <c r="BU10" i="81"/>
  <c r="BV10" i="81"/>
  <c r="D11" i="81"/>
  <c r="E11" i="81"/>
  <c r="F11" i="81"/>
  <c r="G11" i="81"/>
  <c r="H11" i="81"/>
  <c r="I11" i="81"/>
  <c r="J11" i="81"/>
  <c r="K11" i="81"/>
  <c r="L11" i="81"/>
  <c r="M11" i="81"/>
  <c r="N11" i="81"/>
  <c r="O11" i="81"/>
  <c r="P11" i="81"/>
  <c r="Q11" i="81"/>
  <c r="S11" i="81"/>
  <c r="T11" i="81"/>
  <c r="U11" i="81"/>
  <c r="V11" i="81"/>
  <c r="W11" i="81"/>
  <c r="X11" i="81"/>
  <c r="Y11" i="81"/>
  <c r="Z11" i="81"/>
  <c r="AA11" i="81"/>
  <c r="Z10" i="82" s="1"/>
  <c r="AB11" i="81"/>
  <c r="AC11" i="81"/>
  <c r="AD11" i="81"/>
  <c r="AE11" i="81"/>
  <c r="AF11" i="81"/>
  <c r="AG11" i="81"/>
  <c r="AH11" i="81"/>
  <c r="AH10" i="82"/>
  <c r="AJ11" i="81"/>
  <c r="AK11" i="81"/>
  <c r="AL11" i="81"/>
  <c r="AM11" i="81"/>
  <c r="AL10" i="82" s="1"/>
  <c r="AN11" i="81"/>
  <c r="AO11" i="81"/>
  <c r="AP11" i="81"/>
  <c r="AQ11" i="81"/>
  <c r="AR11" i="81"/>
  <c r="AS11" i="81"/>
  <c r="AT11" i="81"/>
  <c r="AS10" i="82" s="1"/>
  <c r="AU11" i="81"/>
  <c r="AV11" i="81"/>
  <c r="AW11" i="81"/>
  <c r="AX11" i="81"/>
  <c r="AY11" i="81"/>
  <c r="AZ11" i="81"/>
  <c r="BD11" i="81"/>
  <c r="BE11" i="81"/>
  <c r="BF11" i="81"/>
  <c r="BG11" i="81"/>
  <c r="BH11" i="81"/>
  <c r="BI11" i="81"/>
  <c r="BJ11" i="81"/>
  <c r="BI10" i="82" s="1"/>
  <c r="BK11" i="81"/>
  <c r="BL11" i="81"/>
  <c r="BM11" i="81"/>
  <c r="BN11" i="81"/>
  <c r="BO11" i="81"/>
  <c r="BP11" i="81"/>
  <c r="BQ11" i="81"/>
  <c r="BR11" i="81"/>
  <c r="BS11" i="81"/>
  <c r="BT11" i="81"/>
  <c r="BU11" i="81"/>
  <c r="BV11" i="81"/>
  <c r="D12" i="81"/>
  <c r="E12" i="81"/>
  <c r="F12" i="81"/>
  <c r="G12" i="81"/>
  <c r="H12" i="81"/>
  <c r="I12" i="81"/>
  <c r="J12" i="81"/>
  <c r="K12" i="81"/>
  <c r="L12" i="81"/>
  <c r="M12" i="81"/>
  <c r="N12" i="81"/>
  <c r="O12" i="81"/>
  <c r="P12" i="81"/>
  <c r="Q12" i="81"/>
  <c r="S12" i="81"/>
  <c r="T12" i="81"/>
  <c r="U12" i="81"/>
  <c r="V12" i="81"/>
  <c r="W12" i="81"/>
  <c r="X12" i="81"/>
  <c r="Y12" i="81"/>
  <c r="Z12" i="81"/>
  <c r="AA12" i="81"/>
  <c r="Z11" i="82" s="1"/>
  <c r="AB12" i="81"/>
  <c r="AC12" i="81"/>
  <c r="AD12" i="81"/>
  <c r="AE12" i="81"/>
  <c r="AF12" i="81"/>
  <c r="AG12" i="81"/>
  <c r="AH12" i="81"/>
  <c r="AH11" i="82"/>
  <c r="AJ12" i="81"/>
  <c r="AK12" i="81"/>
  <c r="AL12" i="81"/>
  <c r="AM12" i="81"/>
  <c r="AL11" i="82" s="1"/>
  <c r="AN12" i="81"/>
  <c r="AO12" i="81"/>
  <c r="AP12" i="81"/>
  <c r="AO11" i="82" s="1"/>
  <c r="AQ12" i="81"/>
  <c r="AR12" i="81"/>
  <c r="AS12" i="81"/>
  <c r="AT12" i="81"/>
  <c r="AS11" i="82" s="1"/>
  <c r="AU12" i="81"/>
  <c r="AV12" i="81"/>
  <c r="AW12" i="81"/>
  <c r="AX12" i="81"/>
  <c r="AY12" i="81"/>
  <c r="AZ12" i="81"/>
  <c r="BD12" i="81"/>
  <c r="BE12" i="81"/>
  <c r="BF12" i="81"/>
  <c r="BG12" i="81"/>
  <c r="BH12" i="81"/>
  <c r="BI12" i="81"/>
  <c r="BJ12" i="81"/>
  <c r="BI11" i="82" s="1"/>
  <c r="BK12" i="81"/>
  <c r="BL12" i="81"/>
  <c r="BM12" i="81"/>
  <c r="BN12" i="81"/>
  <c r="BO12" i="81"/>
  <c r="BP12" i="81"/>
  <c r="BQ12" i="81"/>
  <c r="BR12" i="81"/>
  <c r="BS12" i="81"/>
  <c r="BR11" i="82" s="1"/>
  <c r="BT12" i="81"/>
  <c r="BU12" i="81"/>
  <c r="BV12" i="81"/>
  <c r="D13" i="81"/>
  <c r="E13" i="81"/>
  <c r="F13" i="81"/>
  <c r="G13" i="81"/>
  <c r="H13" i="81"/>
  <c r="I13" i="81"/>
  <c r="J13" i="81"/>
  <c r="K13" i="81"/>
  <c r="L13" i="81"/>
  <c r="M13" i="81"/>
  <c r="N13" i="81"/>
  <c r="O13" i="81"/>
  <c r="P13" i="81"/>
  <c r="Q13" i="81"/>
  <c r="S13" i="81"/>
  <c r="T13" i="81"/>
  <c r="U13" i="81"/>
  <c r="V13" i="81"/>
  <c r="W13" i="81"/>
  <c r="X13" i="81"/>
  <c r="Y13" i="81"/>
  <c r="Z13" i="81"/>
  <c r="AA13" i="81"/>
  <c r="AB13" i="81"/>
  <c r="AC13" i="81"/>
  <c r="AD13" i="81"/>
  <c r="AE13" i="81"/>
  <c r="AF13" i="81"/>
  <c r="AG13" i="81"/>
  <c r="AH13" i="81"/>
  <c r="AJ13" i="81"/>
  <c r="AK13" i="81"/>
  <c r="AL13" i="81"/>
  <c r="AM13" i="81"/>
  <c r="AN13" i="81"/>
  <c r="AO13" i="81"/>
  <c r="AP13" i="81"/>
  <c r="AQ13" i="81"/>
  <c r="AR13" i="81"/>
  <c r="AS13" i="81"/>
  <c r="AT13" i="81"/>
  <c r="AU13" i="81"/>
  <c r="AV13" i="81"/>
  <c r="AW13" i="81"/>
  <c r="AX13" i="81"/>
  <c r="AY13" i="81"/>
  <c r="AZ13" i="81"/>
  <c r="BD13" i="81"/>
  <c r="BE13" i="81"/>
  <c r="BF13" i="81"/>
  <c r="BE12" i="82" s="1"/>
  <c r="BG13" i="81"/>
  <c r="BH13" i="81"/>
  <c r="BI13" i="81"/>
  <c r="BJ13" i="81"/>
  <c r="BK13" i="81"/>
  <c r="BL13" i="81"/>
  <c r="BM13" i="81"/>
  <c r="BN13" i="81"/>
  <c r="BO13" i="81"/>
  <c r="BP13" i="81"/>
  <c r="BQ13" i="81"/>
  <c r="BR13" i="81"/>
  <c r="BS13" i="81"/>
  <c r="BT13" i="81"/>
  <c r="BU13" i="81"/>
  <c r="BV13" i="81"/>
  <c r="D14" i="81"/>
  <c r="E14" i="81"/>
  <c r="F14" i="81"/>
  <c r="G14" i="81"/>
  <c r="H14" i="81"/>
  <c r="I14" i="81"/>
  <c r="J14" i="81"/>
  <c r="K14" i="81"/>
  <c r="L14" i="81"/>
  <c r="M14" i="81"/>
  <c r="N14" i="81"/>
  <c r="O14" i="81"/>
  <c r="P14" i="81"/>
  <c r="Q14" i="81"/>
  <c r="S14" i="81"/>
  <c r="T14" i="81"/>
  <c r="U14" i="81"/>
  <c r="V14" i="81"/>
  <c r="W14" i="81"/>
  <c r="X14" i="81"/>
  <c r="Y14" i="81"/>
  <c r="Z14" i="81"/>
  <c r="AA14" i="81"/>
  <c r="Z13" i="82" s="1"/>
  <c r="AB14" i="81"/>
  <c r="AC14" i="81"/>
  <c r="AD14" i="81"/>
  <c r="AC13" i="82" s="1"/>
  <c r="AE14" i="81"/>
  <c r="AF14" i="81"/>
  <c r="AG14" i="81"/>
  <c r="AH14" i="81"/>
  <c r="AH13" i="82"/>
  <c r="AJ14" i="81"/>
  <c r="AK14" i="81"/>
  <c r="AL14" i="81"/>
  <c r="AM14" i="81"/>
  <c r="AL13" i="82" s="1"/>
  <c r="AN14" i="81"/>
  <c r="AO14" i="81"/>
  <c r="AP14" i="81"/>
  <c r="AO13" i="82" s="1"/>
  <c r="AQ14" i="81"/>
  <c r="AR14" i="81"/>
  <c r="AS14" i="81"/>
  <c r="AT14" i="81"/>
  <c r="AS13" i="82" s="1"/>
  <c r="AU14" i="81"/>
  <c r="AV14" i="81"/>
  <c r="AW14" i="81"/>
  <c r="AV13" i="82" s="1"/>
  <c r="AX14" i="81"/>
  <c r="AY14" i="81"/>
  <c r="AZ14" i="81"/>
  <c r="BD14" i="81"/>
  <c r="BE14" i="81"/>
  <c r="BF14" i="81"/>
  <c r="BE13" i="82" s="1"/>
  <c r="BG14" i="81"/>
  <c r="BH14" i="81"/>
  <c r="BI14" i="81"/>
  <c r="BJ14" i="81"/>
  <c r="BI13" i="82" s="1"/>
  <c r="BK14" i="81"/>
  <c r="BL14" i="81"/>
  <c r="BM14" i="81"/>
  <c r="BN14" i="81"/>
  <c r="BO14" i="81"/>
  <c r="BP14" i="81"/>
  <c r="BQ14" i="81"/>
  <c r="BR14" i="81"/>
  <c r="BS14" i="81"/>
  <c r="BT14" i="81"/>
  <c r="BU14" i="81"/>
  <c r="BV14" i="81"/>
  <c r="D15" i="81"/>
  <c r="E15" i="81"/>
  <c r="F15" i="81"/>
  <c r="G15" i="81"/>
  <c r="H15" i="81"/>
  <c r="I15" i="81"/>
  <c r="J15" i="81"/>
  <c r="K15" i="81"/>
  <c r="L15" i="81"/>
  <c r="M15" i="81"/>
  <c r="N15" i="81"/>
  <c r="O15" i="81"/>
  <c r="P15" i="81"/>
  <c r="Q15" i="81"/>
  <c r="S15" i="81"/>
  <c r="T15" i="81"/>
  <c r="U15" i="81"/>
  <c r="V15" i="81"/>
  <c r="W15" i="81"/>
  <c r="X15" i="81"/>
  <c r="Y15" i="81"/>
  <c r="X14" i="82" s="1"/>
  <c r="Z15" i="81"/>
  <c r="AA15" i="81"/>
  <c r="Z14" i="82" s="1"/>
  <c r="AB15" i="81"/>
  <c r="AC15" i="81"/>
  <c r="AD15" i="81"/>
  <c r="AC14" i="82" s="1"/>
  <c r="AE15" i="81"/>
  <c r="AF15" i="81"/>
  <c r="AG15" i="81"/>
  <c r="AH15" i="81"/>
  <c r="AH14" i="82"/>
  <c r="AJ15" i="81"/>
  <c r="AK15" i="81"/>
  <c r="AL15" i="81"/>
  <c r="AM15" i="81"/>
  <c r="AN15" i="81"/>
  <c r="AO15" i="81"/>
  <c r="AP15" i="81"/>
  <c r="AO14" i="82" s="1"/>
  <c r="AQ15" i="81"/>
  <c r="AR15" i="81"/>
  <c r="AS15" i="81"/>
  <c r="AT15" i="81"/>
  <c r="AS14" i="82" s="1"/>
  <c r="AU15" i="81"/>
  <c r="AV15" i="81"/>
  <c r="AW15" i="81"/>
  <c r="AV14" i="82" s="1"/>
  <c r="AX15" i="81"/>
  <c r="AY15" i="81"/>
  <c r="AZ15" i="81"/>
  <c r="BD15" i="81"/>
  <c r="BE15" i="81"/>
  <c r="BF15" i="81"/>
  <c r="BG15" i="81"/>
  <c r="BH15" i="81"/>
  <c r="BI15" i="81"/>
  <c r="BJ15" i="81"/>
  <c r="BK15" i="81"/>
  <c r="BL15" i="81"/>
  <c r="BM15" i="81"/>
  <c r="BN15" i="81"/>
  <c r="BO15" i="81"/>
  <c r="BP15" i="81"/>
  <c r="BQ15" i="81"/>
  <c r="BR15" i="81"/>
  <c r="BS15" i="81"/>
  <c r="BT15" i="81"/>
  <c r="BU15" i="81"/>
  <c r="BV15" i="81"/>
  <c r="D16" i="81"/>
  <c r="E16" i="81"/>
  <c r="F16" i="81"/>
  <c r="G16" i="81"/>
  <c r="H16" i="81"/>
  <c r="I16" i="81"/>
  <c r="J16" i="81"/>
  <c r="K16" i="81"/>
  <c r="L16" i="81"/>
  <c r="M16" i="81"/>
  <c r="N16" i="81"/>
  <c r="O16" i="81"/>
  <c r="P16" i="81"/>
  <c r="Q16" i="81"/>
  <c r="S16" i="81"/>
  <c r="T16" i="81"/>
  <c r="U16" i="81"/>
  <c r="V16" i="81"/>
  <c r="W16" i="81"/>
  <c r="X16" i="81"/>
  <c r="Y16" i="81"/>
  <c r="Z16" i="81"/>
  <c r="AA16" i="81"/>
  <c r="AB16" i="81"/>
  <c r="AC16" i="81"/>
  <c r="AD16" i="81"/>
  <c r="AE16" i="81"/>
  <c r="AF16" i="81"/>
  <c r="AG16" i="81"/>
  <c r="AH16" i="81"/>
  <c r="AJ16" i="81"/>
  <c r="AK16" i="81"/>
  <c r="AL16" i="81"/>
  <c r="AM16" i="81"/>
  <c r="AN16" i="81"/>
  <c r="AO16" i="81"/>
  <c r="AP16" i="81"/>
  <c r="AQ16" i="81"/>
  <c r="AR16" i="81"/>
  <c r="AS16" i="81"/>
  <c r="AT16" i="81"/>
  <c r="AU16" i="81"/>
  <c r="AV16" i="81"/>
  <c r="AW16" i="81"/>
  <c r="AX16" i="81"/>
  <c r="AY16" i="81"/>
  <c r="AZ16" i="81"/>
  <c r="BD16" i="81"/>
  <c r="BE16" i="81"/>
  <c r="BF16" i="81"/>
  <c r="BG16" i="81"/>
  <c r="BH16" i="81"/>
  <c r="BI16" i="81"/>
  <c r="BJ16" i="81"/>
  <c r="BK16" i="81"/>
  <c r="BL16" i="81"/>
  <c r="BM16" i="81"/>
  <c r="BN16" i="81"/>
  <c r="BO16" i="81"/>
  <c r="BP16" i="81"/>
  <c r="BQ16" i="81"/>
  <c r="BR16" i="81"/>
  <c r="BS16" i="81"/>
  <c r="BT16" i="81"/>
  <c r="BU16" i="81"/>
  <c r="BV16" i="81"/>
  <c r="D17" i="81"/>
  <c r="E17" i="81"/>
  <c r="F17" i="81"/>
  <c r="G17" i="81"/>
  <c r="H17" i="81"/>
  <c r="I17" i="81"/>
  <c r="J17" i="81"/>
  <c r="K17" i="81"/>
  <c r="L17" i="81"/>
  <c r="M17" i="81"/>
  <c r="N17" i="81"/>
  <c r="O17" i="81"/>
  <c r="P17" i="81"/>
  <c r="Q17" i="81"/>
  <c r="S17" i="81"/>
  <c r="T17" i="81"/>
  <c r="U17" i="81"/>
  <c r="V17" i="81"/>
  <c r="W17" i="81"/>
  <c r="X17" i="81"/>
  <c r="Y17" i="81"/>
  <c r="Z17" i="81"/>
  <c r="AA17" i="81"/>
  <c r="AB17" i="81"/>
  <c r="AC17" i="81"/>
  <c r="AD17" i="81"/>
  <c r="AC16" i="82" s="1"/>
  <c r="AE17" i="81"/>
  <c r="AF17" i="81"/>
  <c r="AG17" i="81"/>
  <c r="AH17" i="81"/>
  <c r="AJ17" i="81"/>
  <c r="AK17" i="81"/>
  <c r="AL17" i="81"/>
  <c r="AM17" i="81"/>
  <c r="AN17" i="81"/>
  <c r="AO17" i="81"/>
  <c r="AP17" i="81"/>
  <c r="AQ17" i="81"/>
  <c r="AR17" i="81"/>
  <c r="AS17" i="81"/>
  <c r="AT17" i="81"/>
  <c r="AS16" i="82" s="1"/>
  <c r="AU17" i="81"/>
  <c r="AV17" i="81"/>
  <c r="AW17" i="81"/>
  <c r="AV16" i="82" s="1"/>
  <c r="AX17" i="81"/>
  <c r="AY17" i="81"/>
  <c r="AZ17" i="81"/>
  <c r="BD17" i="81"/>
  <c r="BE17" i="81"/>
  <c r="BF17" i="81"/>
  <c r="BG17" i="81"/>
  <c r="BH17" i="81"/>
  <c r="BI17" i="81"/>
  <c r="BJ17" i="81"/>
  <c r="BK17" i="81"/>
  <c r="BL17" i="81"/>
  <c r="BM17" i="81"/>
  <c r="BN17" i="81"/>
  <c r="BO17" i="81"/>
  <c r="BP17" i="81"/>
  <c r="BQ17" i="81"/>
  <c r="BR17" i="81"/>
  <c r="BS17" i="81"/>
  <c r="BT17" i="81"/>
  <c r="BU17" i="81"/>
  <c r="BV17" i="81"/>
  <c r="D18" i="81"/>
  <c r="E18" i="81"/>
  <c r="F18" i="81"/>
  <c r="G18" i="81"/>
  <c r="H18" i="81"/>
  <c r="I18" i="81"/>
  <c r="J18" i="81"/>
  <c r="K18" i="81"/>
  <c r="L18" i="81"/>
  <c r="M18" i="81"/>
  <c r="N18" i="81"/>
  <c r="O18" i="81"/>
  <c r="P18" i="81"/>
  <c r="Q18" i="81"/>
  <c r="S18" i="81"/>
  <c r="T18" i="81"/>
  <c r="U18" i="81"/>
  <c r="V18" i="81"/>
  <c r="W18" i="81"/>
  <c r="X18" i="81"/>
  <c r="Y18" i="81"/>
  <c r="Z18" i="81"/>
  <c r="AA18" i="81"/>
  <c r="Z17" i="82" s="1"/>
  <c r="AB18" i="81"/>
  <c r="AC18" i="81"/>
  <c r="AD18" i="81"/>
  <c r="AE18" i="81"/>
  <c r="AF18" i="81"/>
  <c r="AG18" i="81"/>
  <c r="AH18" i="81"/>
  <c r="AJ18" i="81"/>
  <c r="AK18" i="81"/>
  <c r="AL18" i="81"/>
  <c r="AM18" i="81"/>
  <c r="AN18" i="81"/>
  <c r="AO18" i="81"/>
  <c r="AP18" i="81"/>
  <c r="AQ18" i="81"/>
  <c r="AR18" i="81"/>
  <c r="AS18" i="81"/>
  <c r="AT18" i="81"/>
  <c r="AS17" i="82" s="1"/>
  <c r="AU18" i="81"/>
  <c r="AV18" i="81"/>
  <c r="AW18" i="81"/>
  <c r="AX18" i="81"/>
  <c r="AY18" i="81"/>
  <c r="AZ18" i="81"/>
  <c r="BD18" i="81"/>
  <c r="BE18" i="81"/>
  <c r="BF18" i="81"/>
  <c r="BG18" i="81"/>
  <c r="BH18" i="81"/>
  <c r="BI18" i="81"/>
  <c r="BJ18" i="81"/>
  <c r="BK18" i="81"/>
  <c r="BL18" i="81"/>
  <c r="BM18" i="81"/>
  <c r="BN18" i="81"/>
  <c r="BO18" i="81"/>
  <c r="BP18" i="81"/>
  <c r="BQ18" i="81"/>
  <c r="BR18" i="81"/>
  <c r="BS18" i="81"/>
  <c r="BR17" i="82" s="1"/>
  <c r="BT18" i="81"/>
  <c r="BU18" i="81"/>
  <c r="BV18" i="81"/>
  <c r="D19" i="81"/>
  <c r="E19" i="81"/>
  <c r="F19" i="81"/>
  <c r="G19" i="81"/>
  <c r="H19" i="81"/>
  <c r="I19" i="81"/>
  <c r="J19" i="81"/>
  <c r="K19" i="81"/>
  <c r="L19" i="81"/>
  <c r="M19" i="81"/>
  <c r="N19" i="81"/>
  <c r="O19" i="81"/>
  <c r="P19" i="81"/>
  <c r="Q19" i="81"/>
  <c r="S19" i="81"/>
  <c r="T19" i="81"/>
  <c r="U19" i="81"/>
  <c r="V19" i="81"/>
  <c r="W19" i="81"/>
  <c r="X19" i="81"/>
  <c r="Y19" i="81"/>
  <c r="Z19" i="81"/>
  <c r="AA19" i="81"/>
  <c r="Z18" i="82" s="1"/>
  <c r="AB19" i="81"/>
  <c r="AC19" i="81"/>
  <c r="AD19" i="81"/>
  <c r="AE19" i="81"/>
  <c r="AF19" i="81"/>
  <c r="AG19" i="81"/>
  <c r="AH19" i="81"/>
  <c r="AH18" i="82"/>
  <c r="AJ19" i="81"/>
  <c r="AK19" i="81"/>
  <c r="AL19" i="81"/>
  <c r="AM19" i="81"/>
  <c r="AL18" i="82" s="1"/>
  <c r="AN19" i="81"/>
  <c r="AO19" i="81"/>
  <c r="AP19" i="81"/>
  <c r="AQ19" i="81"/>
  <c r="AR19" i="81"/>
  <c r="AS19" i="81"/>
  <c r="AT19" i="81"/>
  <c r="AS18" i="82" s="1"/>
  <c r="AU19" i="81"/>
  <c r="AV19" i="81"/>
  <c r="AW19" i="81"/>
  <c r="AX19" i="81"/>
  <c r="AY19" i="81"/>
  <c r="AZ19" i="81"/>
  <c r="BD19" i="81"/>
  <c r="BE19" i="81"/>
  <c r="BF19" i="81"/>
  <c r="BE18" i="82" s="1"/>
  <c r="BG19" i="81"/>
  <c r="BH19" i="81"/>
  <c r="BI19" i="81"/>
  <c r="BJ19" i="81"/>
  <c r="BI18" i="82" s="1"/>
  <c r="BK19" i="81"/>
  <c r="BL19" i="81"/>
  <c r="BM19" i="81"/>
  <c r="BN19" i="81"/>
  <c r="BO19" i="81"/>
  <c r="BP19" i="81"/>
  <c r="BQ19" i="81"/>
  <c r="BR19" i="81"/>
  <c r="BS19" i="81"/>
  <c r="BT19" i="81"/>
  <c r="BU19" i="81"/>
  <c r="BV19" i="81"/>
  <c r="D20" i="81"/>
  <c r="E20" i="81"/>
  <c r="F20" i="81"/>
  <c r="G20" i="81"/>
  <c r="H20" i="81"/>
  <c r="I20" i="81"/>
  <c r="J20" i="81"/>
  <c r="K20" i="81"/>
  <c r="L20" i="81"/>
  <c r="M20" i="81"/>
  <c r="N20" i="81"/>
  <c r="O20" i="81"/>
  <c r="P20" i="81"/>
  <c r="Q20" i="81"/>
  <c r="S20" i="81"/>
  <c r="T20" i="81"/>
  <c r="U20" i="81"/>
  <c r="V20" i="81"/>
  <c r="W20" i="81"/>
  <c r="X20" i="81"/>
  <c r="Y20" i="81"/>
  <c r="Z20" i="81"/>
  <c r="AA20" i="81"/>
  <c r="AB20" i="81"/>
  <c r="AC20" i="81"/>
  <c r="AD20" i="81"/>
  <c r="AE20" i="81"/>
  <c r="AF20" i="81"/>
  <c r="AG20" i="81"/>
  <c r="AH20" i="81"/>
  <c r="AJ20" i="81"/>
  <c r="AK20" i="81"/>
  <c r="AL20" i="81"/>
  <c r="AM20" i="81"/>
  <c r="AN20" i="81"/>
  <c r="AO20" i="81"/>
  <c r="AP20" i="81"/>
  <c r="AQ20" i="81"/>
  <c r="AR20" i="81"/>
  <c r="AS20" i="81"/>
  <c r="AT20" i="81"/>
  <c r="AU20" i="81"/>
  <c r="AV20" i="81"/>
  <c r="AW20" i="81"/>
  <c r="AV19" i="82" s="1"/>
  <c r="AX20" i="81"/>
  <c r="AY20" i="81"/>
  <c r="AZ20" i="81"/>
  <c r="BD20" i="81"/>
  <c r="BE20" i="81"/>
  <c r="BF20" i="81"/>
  <c r="BE19" i="82" s="1"/>
  <c r="BG20" i="81"/>
  <c r="BH20" i="81"/>
  <c r="BG19" i="82" s="1"/>
  <c r="BI20" i="81"/>
  <c r="BJ20" i="81"/>
  <c r="BK20" i="81"/>
  <c r="BL20" i="81"/>
  <c r="BM20" i="81"/>
  <c r="BN20" i="81"/>
  <c r="BO20" i="81"/>
  <c r="BP20" i="81"/>
  <c r="BQ20" i="81"/>
  <c r="BR20" i="81"/>
  <c r="BS20" i="81"/>
  <c r="BR19" i="82" s="1"/>
  <c r="BT20" i="81"/>
  <c r="BU20" i="81"/>
  <c r="BV20" i="81"/>
  <c r="D21" i="81"/>
  <c r="E21" i="81"/>
  <c r="F21" i="81"/>
  <c r="G21" i="81"/>
  <c r="H21" i="81"/>
  <c r="I21" i="81"/>
  <c r="J21" i="81"/>
  <c r="K21" i="81"/>
  <c r="L21" i="81"/>
  <c r="M21" i="81"/>
  <c r="N21" i="81"/>
  <c r="O21" i="81"/>
  <c r="P21" i="81"/>
  <c r="Q21" i="81"/>
  <c r="S21" i="81"/>
  <c r="T21" i="81"/>
  <c r="U21" i="81"/>
  <c r="V21" i="81"/>
  <c r="W21" i="81"/>
  <c r="X21" i="81"/>
  <c r="Y21" i="81"/>
  <c r="Z21" i="81"/>
  <c r="AA21" i="81"/>
  <c r="AB21" i="81"/>
  <c r="AC21" i="81"/>
  <c r="AD21" i="81"/>
  <c r="AE21" i="81"/>
  <c r="AF21" i="81"/>
  <c r="AG21" i="81"/>
  <c r="AH21" i="81"/>
  <c r="AJ21" i="81"/>
  <c r="AK21" i="81"/>
  <c r="AL21" i="81"/>
  <c r="AM21" i="81"/>
  <c r="AN21" i="81"/>
  <c r="AO21" i="81"/>
  <c r="AP21" i="81"/>
  <c r="AQ21" i="81"/>
  <c r="AR21" i="81"/>
  <c r="AS21" i="81"/>
  <c r="AT21" i="81"/>
  <c r="AU21" i="81"/>
  <c r="AV21" i="81"/>
  <c r="AW21" i="81"/>
  <c r="AX21" i="81"/>
  <c r="AY21" i="81"/>
  <c r="AZ21" i="81"/>
  <c r="BD21" i="81"/>
  <c r="BE21" i="81"/>
  <c r="BF21" i="81"/>
  <c r="BG21" i="81"/>
  <c r="BH21" i="81"/>
  <c r="BI21" i="81"/>
  <c r="BJ21" i="81"/>
  <c r="BK21" i="81"/>
  <c r="BL21" i="81"/>
  <c r="BM21" i="81"/>
  <c r="BN21" i="81"/>
  <c r="BO21" i="81"/>
  <c r="BP21" i="81"/>
  <c r="BQ21" i="81"/>
  <c r="BR21" i="81"/>
  <c r="BQ20" i="82" s="1"/>
  <c r="BS21" i="81"/>
  <c r="BT21" i="81"/>
  <c r="BU21" i="81"/>
  <c r="BV21" i="81"/>
  <c r="D22" i="81"/>
  <c r="E22" i="81"/>
  <c r="F22" i="81"/>
  <c r="G22" i="81"/>
  <c r="H22" i="81"/>
  <c r="I22" i="81"/>
  <c r="J22" i="81"/>
  <c r="K22" i="81"/>
  <c r="L22" i="81"/>
  <c r="M22" i="81"/>
  <c r="N22" i="81"/>
  <c r="O22" i="81"/>
  <c r="P22" i="81"/>
  <c r="Q22" i="81"/>
  <c r="S22" i="81"/>
  <c r="T22" i="81"/>
  <c r="U22" i="81"/>
  <c r="V22" i="81"/>
  <c r="W22" i="81"/>
  <c r="X22" i="81"/>
  <c r="Y22" i="81"/>
  <c r="Z22" i="81"/>
  <c r="AA22" i="81"/>
  <c r="AB22" i="81"/>
  <c r="AC22" i="81"/>
  <c r="AD22" i="81"/>
  <c r="AE22" i="81"/>
  <c r="AF22" i="81"/>
  <c r="AG22" i="81"/>
  <c r="AH22" i="81"/>
  <c r="AJ22" i="81"/>
  <c r="AK22" i="81"/>
  <c r="AL22" i="81"/>
  <c r="AM22" i="81"/>
  <c r="AN22" i="81"/>
  <c r="AO22" i="81"/>
  <c r="AP22" i="81"/>
  <c r="AQ22" i="81"/>
  <c r="AR22" i="81"/>
  <c r="AS22" i="81"/>
  <c r="AT22" i="81"/>
  <c r="AU22" i="81"/>
  <c r="AV22" i="81"/>
  <c r="AW22" i="81"/>
  <c r="AX22" i="81"/>
  <c r="AY22" i="81"/>
  <c r="AZ22" i="81"/>
  <c r="BD22" i="81"/>
  <c r="BE22" i="81"/>
  <c r="BF22" i="81"/>
  <c r="BG22" i="81"/>
  <c r="BH22" i="81"/>
  <c r="BI22" i="81"/>
  <c r="BJ22" i="81"/>
  <c r="BK22" i="81"/>
  <c r="BL22" i="81"/>
  <c r="BM22" i="81"/>
  <c r="BN22" i="81"/>
  <c r="BO22" i="81"/>
  <c r="BP22" i="81"/>
  <c r="BQ22" i="81"/>
  <c r="BR22" i="81"/>
  <c r="BS22" i="81"/>
  <c r="BT22" i="81"/>
  <c r="BU22" i="81"/>
  <c r="BV22" i="81"/>
  <c r="D23" i="81"/>
  <c r="E23" i="81"/>
  <c r="F23" i="81"/>
  <c r="G23" i="81"/>
  <c r="H23" i="81"/>
  <c r="I23" i="81"/>
  <c r="J23" i="81"/>
  <c r="K23" i="81"/>
  <c r="L23" i="81"/>
  <c r="M23" i="81"/>
  <c r="N23" i="81"/>
  <c r="O23" i="81"/>
  <c r="P23" i="81"/>
  <c r="Q23" i="81"/>
  <c r="S23" i="81"/>
  <c r="T23" i="81"/>
  <c r="U23" i="81"/>
  <c r="V23" i="81"/>
  <c r="W23" i="81"/>
  <c r="X23" i="81"/>
  <c r="Y23" i="81"/>
  <c r="Z23" i="81"/>
  <c r="AA23" i="81"/>
  <c r="AB23" i="81"/>
  <c r="AC23" i="81"/>
  <c r="AD23" i="81"/>
  <c r="AE23" i="81"/>
  <c r="AF23" i="81"/>
  <c r="AG23" i="81"/>
  <c r="AH23" i="81"/>
  <c r="AJ23" i="81"/>
  <c r="AK23" i="81"/>
  <c r="AL23" i="81"/>
  <c r="AM23" i="81"/>
  <c r="AN23" i="81"/>
  <c r="AO23" i="81"/>
  <c r="AP23" i="81"/>
  <c r="AQ23" i="81"/>
  <c r="AR23" i="81"/>
  <c r="AS23" i="81"/>
  <c r="AT23" i="81"/>
  <c r="AU23" i="81"/>
  <c r="AV23" i="81"/>
  <c r="AW23" i="81"/>
  <c r="AX23" i="81"/>
  <c r="AY23" i="81"/>
  <c r="AZ23" i="81"/>
  <c r="BD23" i="81"/>
  <c r="BE23" i="81"/>
  <c r="BF23" i="81"/>
  <c r="BG23" i="81"/>
  <c r="BH23" i="81"/>
  <c r="BI23" i="81"/>
  <c r="BJ23" i="81"/>
  <c r="BK23" i="81"/>
  <c r="BL23" i="81"/>
  <c r="BM23" i="81"/>
  <c r="BN23" i="81"/>
  <c r="BO23" i="81"/>
  <c r="BP23" i="81"/>
  <c r="BQ23" i="81"/>
  <c r="BR23" i="81"/>
  <c r="BS23" i="81"/>
  <c r="BT23" i="81"/>
  <c r="BU23" i="81"/>
  <c r="BV23" i="81"/>
  <c r="D24" i="81"/>
  <c r="E24" i="81"/>
  <c r="F24" i="81"/>
  <c r="G24" i="81"/>
  <c r="H24" i="81"/>
  <c r="I24" i="81"/>
  <c r="J24" i="81"/>
  <c r="K24" i="81"/>
  <c r="L24" i="81"/>
  <c r="M24" i="81"/>
  <c r="N24" i="81"/>
  <c r="O24" i="81"/>
  <c r="P24" i="81"/>
  <c r="Q24" i="81"/>
  <c r="S24" i="81"/>
  <c r="T24" i="81"/>
  <c r="U24" i="81"/>
  <c r="V24" i="81"/>
  <c r="W24" i="81"/>
  <c r="X24" i="81"/>
  <c r="Y24" i="81"/>
  <c r="Z24" i="81"/>
  <c r="AA24" i="81"/>
  <c r="AB24" i="81"/>
  <c r="AC24" i="81"/>
  <c r="AD24" i="81"/>
  <c r="AE24" i="81"/>
  <c r="AF24" i="81"/>
  <c r="AG24" i="81"/>
  <c r="AH24" i="81"/>
  <c r="AJ24" i="81"/>
  <c r="AK24" i="81"/>
  <c r="AL24" i="81"/>
  <c r="AM24" i="81"/>
  <c r="AN24" i="81"/>
  <c r="AO24" i="81"/>
  <c r="AP24" i="81"/>
  <c r="AQ24" i="81"/>
  <c r="AR24" i="81"/>
  <c r="AS24" i="81"/>
  <c r="AT24" i="81"/>
  <c r="AS23" i="82" s="1"/>
  <c r="AU24" i="81"/>
  <c r="AV24" i="81"/>
  <c r="AW24" i="81"/>
  <c r="AX24" i="81"/>
  <c r="AY24" i="81"/>
  <c r="AZ24" i="81"/>
  <c r="BD24" i="81"/>
  <c r="BE24" i="81"/>
  <c r="BF24" i="81"/>
  <c r="BE23" i="82" s="1"/>
  <c r="BG24" i="81"/>
  <c r="BH24" i="81"/>
  <c r="BI24" i="81"/>
  <c r="BJ24" i="81"/>
  <c r="BK24" i="81"/>
  <c r="BL24" i="81"/>
  <c r="BM24" i="81"/>
  <c r="BN24" i="81"/>
  <c r="BO24" i="81"/>
  <c r="BP24" i="81"/>
  <c r="BQ24" i="81"/>
  <c r="BR24" i="81"/>
  <c r="BS24" i="81"/>
  <c r="BR23" i="82" s="1"/>
  <c r="BT24" i="81"/>
  <c r="BU24" i="81"/>
  <c r="BV24" i="81"/>
  <c r="D25" i="81"/>
  <c r="E25" i="81"/>
  <c r="F25" i="81"/>
  <c r="G25" i="81"/>
  <c r="H25" i="81"/>
  <c r="I25" i="81"/>
  <c r="J25" i="81"/>
  <c r="K25" i="81"/>
  <c r="L25" i="81"/>
  <c r="M25" i="81"/>
  <c r="N25" i="81"/>
  <c r="O25" i="81"/>
  <c r="P25" i="81"/>
  <c r="Q25" i="81"/>
  <c r="S25" i="81"/>
  <c r="T25" i="81"/>
  <c r="U25" i="81"/>
  <c r="V25" i="81"/>
  <c r="W25" i="81"/>
  <c r="X25" i="81"/>
  <c r="Y25" i="81"/>
  <c r="Z25" i="81"/>
  <c r="AA25" i="81"/>
  <c r="Z24" i="82" s="1"/>
  <c r="AB25" i="81"/>
  <c r="AC25" i="81"/>
  <c r="AD25" i="81"/>
  <c r="AE25" i="81"/>
  <c r="AF25" i="81"/>
  <c r="AG25" i="81"/>
  <c r="AH25" i="81"/>
  <c r="AJ25" i="81"/>
  <c r="AK25" i="81"/>
  <c r="AL25" i="81"/>
  <c r="AM25" i="81"/>
  <c r="AN25" i="81"/>
  <c r="AO25" i="81"/>
  <c r="AP25" i="81"/>
  <c r="AQ25" i="81"/>
  <c r="AR25" i="81"/>
  <c r="AS25" i="81"/>
  <c r="AT25" i="81"/>
  <c r="AU25" i="81"/>
  <c r="AV25" i="81"/>
  <c r="AW25" i="81"/>
  <c r="AX25" i="81"/>
  <c r="AY25" i="81"/>
  <c r="AZ25" i="81"/>
  <c r="BD25" i="81"/>
  <c r="BE25" i="81"/>
  <c r="BF25" i="81"/>
  <c r="BG25" i="81"/>
  <c r="BH25" i="81"/>
  <c r="BI25" i="81"/>
  <c r="BJ25" i="81"/>
  <c r="BK25" i="81"/>
  <c r="BL25" i="81"/>
  <c r="BM25" i="81"/>
  <c r="BN25" i="81"/>
  <c r="BO25" i="81"/>
  <c r="BP25" i="81"/>
  <c r="BQ25" i="81"/>
  <c r="BR25" i="81"/>
  <c r="BS25" i="81"/>
  <c r="BT25" i="81"/>
  <c r="BU25" i="81"/>
  <c r="BV25" i="81"/>
  <c r="D26" i="81"/>
  <c r="E26" i="81"/>
  <c r="F26" i="81"/>
  <c r="G26" i="81"/>
  <c r="H26" i="81"/>
  <c r="I26" i="81"/>
  <c r="J26" i="81"/>
  <c r="K26" i="81"/>
  <c r="L26" i="81"/>
  <c r="M26" i="81"/>
  <c r="N26" i="81"/>
  <c r="O26" i="81"/>
  <c r="P26" i="81"/>
  <c r="Q26" i="81"/>
  <c r="S26" i="81"/>
  <c r="T26" i="81"/>
  <c r="U26" i="81"/>
  <c r="V26" i="81"/>
  <c r="W26" i="81"/>
  <c r="X26" i="81"/>
  <c r="Y26" i="81"/>
  <c r="Z26" i="81"/>
  <c r="AA26" i="81"/>
  <c r="Z25" i="82" s="1"/>
  <c r="AB26" i="81"/>
  <c r="AC26" i="81"/>
  <c r="AD26" i="81"/>
  <c r="AE26" i="81"/>
  <c r="AF26" i="81"/>
  <c r="AG26" i="81"/>
  <c r="AH26" i="81"/>
  <c r="AJ26" i="81"/>
  <c r="AK26" i="81"/>
  <c r="AL26" i="81"/>
  <c r="AM26" i="81"/>
  <c r="AN26" i="81"/>
  <c r="AO26" i="81"/>
  <c r="AP26" i="81"/>
  <c r="AQ26" i="81"/>
  <c r="AR26" i="81"/>
  <c r="AS26" i="81"/>
  <c r="AT26" i="81"/>
  <c r="AU26" i="81"/>
  <c r="AV26" i="81"/>
  <c r="AW26" i="81"/>
  <c r="AX26" i="81"/>
  <c r="AY26" i="81"/>
  <c r="AZ26" i="81"/>
  <c r="BD26" i="81"/>
  <c r="BE26" i="81"/>
  <c r="BF26" i="81"/>
  <c r="BG26" i="81"/>
  <c r="BH26" i="81"/>
  <c r="BI26" i="81"/>
  <c r="BJ26" i="81"/>
  <c r="BK26" i="81"/>
  <c r="BL26" i="81"/>
  <c r="BM26" i="81"/>
  <c r="BN26" i="81"/>
  <c r="BO26" i="81"/>
  <c r="BP26" i="81"/>
  <c r="BQ26" i="81"/>
  <c r="BR26" i="81"/>
  <c r="BS26" i="81"/>
  <c r="BT26" i="81"/>
  <c r="BU26" i="81"/>
  <c r="BV26" i="81"/>
  <c r="D27" i="81"/>
  <c r="E27" i="81"/>
  <c r="F27" i="81"/>
  <c r="G27" i="81"/>
  <c r="H27" i="81"/>
  <c r="I27" i="81"/>
  <c r="J27" i="81"/>
  <c r="K27" i="81"/>
  <c r="L27" i="81"/>
  <c r="M27" i="81"/>
  <c r="N27" i="81"/>
  <c r="O27" i="81"/>
  <c r="P27" i="81"/>
  <c r="Q27" i="81"/>
  <c r="S27" i="81"/>
  <c r="T27" i="81"/>
  <c r="U27" i="81"/>
  <c r="V27" i="81"/>
  <c r="W27" i="81"/>
  <c r="X27" i="81"/>
  <c r="Y27" i="81"/>
  <c r="X26" i="82" s="1"/>
  <c r="Z27" i="81"/>
  <c r="AA27" i="81"/>
  <c r="Z26" i="82" s="1"/>
  <c r="AB27" i="81"/>
  <c r="AC27" i="81"/>
  <c r="AD27" i="81"/>
  <c r="AE27" i="81"/>
  <c r="AF27" i="81"/>
  <c r="AG27" i="81"/>
  <c r="AH27" i="81"/>
  <c r="AH26" i="82"/>
  <c r="AJ27" i="81"/>
  <c r="AK27" i="81"/>
  <c r="AL27" i="81"/>
  <c r="AM27" i="81"/>
  <c r="AL26" i="82" s="1"/>
  <c r="AN27" i="81"/>
  <c r="AO27" i="81"/>
  <c r="AP27" i="81"/>
  <c r="AQ27" i="81"/>
  <c r="AR27" i="81"/>
  <c r="AS27" i="81"/>
  <c r="AT27" i="81"/>
  <c r="AS26" i="82" s="1"/>
  <c r="AU27" i="81"/>
  <c r="AV27" i="81"/>
  <c r="AW27" i="81"/>
  <c r="AV26" i="82" s="1"/>
  <c r="AX27" i="81"/>
  <c r="AY27" i="81"/>
  <c r="AZ27" i="81"/>
  <c r="BD27" i="81"/>
  <c r="BE27" i="81"/>
  <c r="BF27" i="81"/>
  <c r="BG27" i="81"/>
  <c r="BH27" i="81"/>
  <c r="BI27" i="81"/>
  <c r="BJ27" i="81"/>
  <c r="BK27" i="81"/>
  <c r="BL27" i="81"/>
  <c r="BM27" i="81"/>
  <c r="BN27" i="81"/>
  <c r="BO27" i="81"/>
  <c r="BP27" i="81"/>
  <c r="BQ27" i="81"/>
  <c r="BR27" i="81"/>
  <c r="BS27" i="81"/>
  <c r="BR26" i="82" s="1"/>
  <c r="BT27" i="81"/>
  <c r="BU27" i="81"/>
  <c r="BV27" i="81"/>
  <c r="D28" i="81"/>
  <c r="E28" i="81"/>
  <c r="F28" i="81"/>
  <c r="G28" i="81"/>
  <c r="H28" i="81"/>
  <c r="I28" i="81"/>
  <c r="J28" i="81"/>
  <c r="K28" i="81"/>
  <c r="L28" i="81"/>
  <c r="M28" i="81"/>
  <c r="N28" i="81"/>
  <c r="O28" i="81"/>
  <c r="P28" i="81"/>
  <c r="Q28" i="81"/>
  <c r="S28" i="81"/>
  <c r="T28" i="81"/>
  <c r="U28" i="81"/>
  <c r="V28" i="81"/>
  <c r="W28" i="81"/>
  <c r="X28" i="81"/>
  <c r="Y28" i="81"/>
  <c r="Z28" i="81"/>
  <c r="AA28" i="81"/>
  <c r="Z27" i="82" s="1"/>
  <c r="AB28" i="81"/>
  <c r="AC28" i="81"/>
  <c r="AD28" i="81"/>
  <c r="AE28" i="81"/>
  <c r="AF28" i="81"/>
  <c r="AG28" i="81"/>
  <c r="AH28" i="81"/>
  <c r="AH27" i="82"/>
  <c r="AJ28" i="81"/>
  <c r="AK28" i="81"/>
  <c r="AL28" i="81"/>
  <c r="AM28" i="81"/>
  <c r="AL27" i="82" s="1"/>
  <c r="AN28" i="81"/>
  <c r="AO28" i="81"/>
  <c r="AP28" i="81"/>
  <c r="AQ28" i="81"/>
  <c r="AR28" i="81"/>
  <c r="AS28" i="81"/>
  <c r="AT28" i="81"/>
  <c r="AS27" i="82" s="1"/>
  <c r="AU28" i="81"/>
  <c r="AV28" i="81"/>
  <c r="AW28" i="81"/>
  <c r="AX28" i="81"/>
  <c r="AY28" i="81"/>
  <c r="AZ28" i="81"/>
  <c r="BD28" i="81"/>
  <c r="BE28" i="81"/>
  <c r="BF28" i="81"/>
  <c r="BG28" i="81"/>
  <c r="BH28" i="81"/>
  <c r="BI28" i="81"/>
  <c r="BJ28" i="81"/>
  <c r="BK28" i="81"/>
  <c r="BL28" i="81"/>
  <c r="BM28" i="81"/>
  <c r="BN28" i="81"/>
  <c r="BO28" i="81"/>
  <c r="BP28" i="81"/>
  <c r="BQ28" i="81"/>
  <c r="BR28" i="81"/>
  <c r="BS28" i="81"/>
  <c r="BT28" i="81"/>
  <c r="BU28" i="81"/>
  <c r="BV28" i="81"/>
  <c r="D29" i="81"/>
  <c r="E29" i="81"/>
  <c r="F29" i="81"/>
  <c r="G29" i="81"/>
  <c r="H29" i="81"/>
  <c r="I29" i="81"/>
  <c r="J29" i="81"/>
  <c r="K29" i="81"/>
  <c r="L29" i="81"/>
  <c r="M29" i="81"/>
  <c r="N29" i="81"/>
  <c r="O29" i="81"/>
  <c r="P29" i="81"/>
  <c r="Q29" i="81"/>
  <c r="S29" i="81"/>
  <c r="T29" i="81"/>
  <c r="U29" i="81"/>
  <c r="V29" i="81"/>
  <c r="W29" i="81"/>
  <c r="X29" i="81"/>
  <c r="Y29" i="81"/>
  <c r="Z29" i="81"/>
  <c r="AA29" i="81"/>
  <c r="AB29" i="81"/>
  <c r="AC29" i="81"/>
  <c r="AD29" i="81"/>
  <c r="AE29" i="81"/>
  <c r="AF29" i="81"/>
  <c r="AG29" i="81"/>
  <c r="AH29" i="81"/>
  <c r="AJ29" i="81"/>
  <c r="AK29" i="81"/>
  <c r="AL29" i="81"/>
  <c r="AM29" i="81"/>
  <c r="AN29" i="81"/>
  <c r="AO29" i="81"/>
  <c r="AP29" i="81"/>
  <c r="AQ29" i="81"/>
  <c r="AR29" i="81"/>
  <c r="AS29" i="81"/>
  <c r="AT29" i="81"/>
  <c r="AU29" i="81"/>
  <c r="AV29" i="81"/>
  <c r="AW29" i="81"/>
  <c r="AX29" i="81"/>
  <c r="AY29" i="81"/>
  <c r="AZ29" i="81"/>
  <c r="BD29" i="81"/>
  <c r="BE29" i="81"/>
  <c r="BF29" i="81"/>
  <c r="BG29" i="81"/>
  <c r="BH29" i="81"/>
  <c r="BI29" i="81"/>
  <c r="BJ29" i="81"/>
  <c r="BK29" i="81"/>
  <c r="BL29" i="81"/>
  <c r="BM29" i="81"/>
  <c r="BN29" i="81"/>
  <c r="BO29" i="81"/>
  <c r="BP29" i="81"/>
  <c r="BQ29" i="81"/>
  <c r="BR29" i="81"/>
  <c r="BS29" i="81"/>
  <c r="BT29" i="81"/>
  <c r="BU29" i="81"/>
  <c r="BV29" i="81"/>
  <c r="D30" i="81"/>
  <c r="E30" i="81"/>
  <c r="F30" i="81"/>
  <c r="G30" i="81"/>
  <c r="H30" i="81"/>
  <c r="I30" i="81"/>
  <c r="J30" i="81"/>
  <c r="K30" i="81"/>
  <c r="L30" i="81"/>
  <c r="M30" i="81"/>
  <c r="N30" i="81"/>
  <c r="O30" i="81"/>
  <c r="P30" i="81"/>
  <c r="Q30" i="81"/>
  <c r="S30" i="81"/>
  <c r="T30" i="81"/>
  <c r="U30" i="81"/>
  <c r="V30" i="81"/>
  <c r="W30" i="81"/>
  <c r="X30" i="81"/>
  <c r="Y30" i="81"/>
  <c r="Z30" i="81"/>
  <c r="AA30" i="81"/>
  <c r="AB30" i="81"/>
  <c r="AC30" i="81"/>
  <c r="AD30" i="81"/>
  <c r="AE30" i="81"/>
  <c r="AF30" i="81"/>
  <c r="AG30" i="81"/>
  <c r="AH30" i="81"/>
  <c r="AJ30" i="81"/>
  <c r="AK30" i="81"/>
  <c r="AL30" i="81"/>
  <c r="AM30" i="81"/>
  <c r="AN30" i="81"/>
  <c r="AO30" i="81"/>
  <c r="AP30" i="81"/>
  <c r="AQ30" i="81"/>
  <c r="AR30" i="81"/>
  <c r="AS30" i="81"/>
  <c r="AT30" i="81"/>
  <c r="AU30" i="81"/>
  <c r="AV30" i="81"/>
  <c r="AW30" i="81"/>
  <c r="AX30" i="81"/>
  <c r="AY30" i="81"/>
  <c r="AZ30" i="81"/>
  <c r="BD30" i="81"/>
  <c r="BE30" i="81"/>
  <c r="BF30" i="81"/>
  <c r="BG30" i="81"/>
  <c r="BH30" i="81"/>
  <c r="BI30" i="81"/>
  <c r="BJ30" i="81"/>
  <c r="BK30" i="81"/>
  <c r="BL30" i="81"/>
  <c r="BM30" i="81"/>
  <c r="BN30" i="81"/>
  <c r="BO30" i="81"/>
  <c r="BP30" i="81"/>
  <c r="BQ30" i="81"/>
  <c r="BR30" i="81"/>
  <c r="BS30" i="81"/>
  <c r="BT30" i="81"/>
  <c r="BU30" i="81"/>
  <c r="BV30" i="81"/>
  <c r="D31" i="81"/>
  <c r="E31" i="81"/>
  <c r="F31" i="81"/>
  <c r="G31" i="81"/>
  <c r="H31" i="81"/>
  <c r="I31" i="81"/>
  <c r="J31" i="81"/>
  <c r="K31" i="81"/>
  <c r="L31" i="81"/>
  <c r="M31" i="81"/>
  <c r="N31" i="81"/>
  <c r="O31" i="81"/>
  <c r="P31" i="81"/>
  <c r="Q31" i="81"/>
  <c r="S31" i="81"/>
  <c r="T31" i="81"/>
  <c r="U31" i="81"/>
  <c r="V31" i="81"/>
  <c r="W31" i="81"/>
  <c r="X31" i="81"/>
  <c r="Y31" i="81"/>
  <c r="X30" i="82" s="1"/>
  <c r="Z31" i="81"/>
  <c r="AA31" i="81"/>
  <c r="Z30" i="82" s="1"/>
  <c r="AB31" i="81"/>
  <c r="AC31" i="81"/>
  <c r="AD31" i="81"/>
  <c r="AE31" i="81"/>
  <c r="AF31" i="81"/>
  <c r="AG31" i="81"/>
  <c r="AH31" i="81"/>
  <c r="AH30" i="82"/>
  <c r="AJ31" i="81"/>
  <c r="AK31" i="81"/>
  <c r="AL31" i="81"/>
  <c r="AM31" i="81"/>
  <c r="AN31" i="81"/>
  <c r="AO31" i="81"/>
  <c r="AP31" i="81"/>
  <c r="AO30" i="82" s="1"/>
  <c r="AQ31" i="81"/>
  <c r="AR31" i="81"/>
  <c r="AS31" i="81"/>
  <c r="AT31" i="81"/>
  <c r="AU31" i="81"/>
  <c r="AV31" i="81"/>
  <c r="AW31" i="81"/>
  <c r="AX31" i="81"/>
  <c r="AY31" i="81"/>
  <c r="AZ31" i="81"/>
  <c r="BD31" i="81"/>
  <c r="BE31" i="81"/>
  <c r="BF31" i="81"/>
  <c r="BG31" i="81"/>
  <c r="BH31" i="81"/>
  <c r="BI31" i="81"/>
  <c r="BJ31" i="81"/>
  <c r="BK31" i="81"/>
  <c r="BL31" i="81"/>
  <c r="BM31" i="81"/>
  <c r="BN31" i="81"/>
  <c r="BO31" i="81"/>
  <c r="BP31" i="81"/>
  <c r="BQ31" i="81"/>
  <c r="BR31" i="81"/>
  <c r="BS31" i="81"/>
  <c r="BR30" i="82" s="1"/>
  <c r="BT31" i="81"/>
  <c r="BU31" i="81"/>
  <c r="BV31" i="81"/>
  <c r="D32" i="81"/>
  <c r="E32" i="81"/>
  <c r="F32" i="81"/>
  <c r="G32" i="81"/>
  <c r="H32" i="81"/>
  <c r="I32" i="81"/>
  <c r="J32" i="81"/>
  <c r="K32" i="81"/>
  <c r="L32" i="81"/>
  <c r="M32" i="81"/>
  <c r="N32" i="81"/>
  <c r="O32" i="81"/>
  <c r="P32" i="81"/>
  <c r="Q32" i="81"/>
  <c r="S32" i="81"/>
  <c r="T32" i="81"/>
  <c r="U32" i="81"/>
  <c r="V32" i="81"/>
  <c r="W32" i="81"/>
  <c r="X32" i="81"/>
  <c r="Y32" i="81"/>
  <c r="Z32" i="81"/>
  <c r="AA32" i="81"/>
  <c r="AB32" i="81"/>
  <c r="AC32" i="81"/>
  <c r="AD32" i="81"/>
  <c r="AE32" i="81"/>
  <c r="AF32" i="81"/>
  <c r="AG32" i="81"/>
  <c r="AH32" i="81"/>
  <c r="AJ32" i="81"/>
  <c r="AK32" i="81"/>
  <c r="AL32" i="81"/>
  <c r="AM32" i="81"/>
  <c r="AN32" i="81"/>
  <c r="AO32" i="81"/>
  <c r="AP32" i="81"/>
  <c r="AQ32" i="81"/>
  <c r="AR32" i="81"/>
  <c r="AS32" i="81"/>
  <c r="AT32" i="81"/>
  <c r="AU32" i="81"/>
  <c r="AV32" i="81"/>
  <c r="AW32" i="81"/>
  <c r="AV31" i="82" s="1"/>
  <c r="AX32" i="81"/>
  <c r="AY32" i="81"/>
  <c r="AZ32" i="81"/>
  <c r="BD32" i="81"/>
  <c r="BE32" i="81"/>
  <c r="BF32" i="81"/>
  <c r="BG32" i="81"/>
  <c r="BH32" i="81"/>
  <c r="BI32" i="81"/>
  <c r="BJ32" i="81"/>
  <c r="BK32" i="81"/>
  <c r="BL32" i="81"/>
  <c r="BM32" i="81"/>
  <c r="BN32" i="81"/>
  <c r="BO32" i="81"/>
  <c r="BP32" i="81"/>
  <c r="BQ32" i="81"/>
  <c r="BR32" i="81"/>
  <c r="BS32" i="81"/>
  <c r="BT32" i="81"/>
  <c r="BU32" i="81"/>
  <c r="BV32" i="81"/>
  <c r="D33" i="81"/>
  <c r="E33" i="81"/>
  <c r="F33" i="81"/>
  <c r="G33" i="81"/>
  <c r="H33" i="81"/>
  <c r="I33" i="81"/>
  <c r="J33" i="81"/>
  <c r="K33" i="81"/>
  <c r="L33" i="81"/>
  <c r="M33" i="81"/>
  <c r="N33" i="81"/>
  <c r="O33" i="81"/>
  <c r="P33" i="81"/>
  <c r="Q33" i="81"/>
  <c r="S33" i="81"/>
  <c r="T33" i="81"/>
  <c r="U33" i="81"/>
  <c r="V33" i="81"/>
  <c r="W33" i="81"/>
  <c r="X33" i="81"/>
  <c r="Y33" i="81"/>
  <c r="Z33" i="81"/>
  <c r="AA33" i="81"/>
  <c r="AB33" i="81"/>
  <c r="AC33" i="81"/>
  <c r="AD33" i="81"/>
  <c r="AE33" i="81"/>
  <c r="AF33" i="81"/>
  <c r="AG33" i="81"/>
  <c r="AH33" i="81"/>
  <c r="AJ33" i="81"/>
  <c r="AK33" i="81"/>
  <c r="AL33" i="81"/>
  <c r="AM33" i="81"/>
  <c r="AN33" i="81"/>
  <c r="AO33" i="81"/>
  <c r="AP33" i="81"/>
  <c r="AQ33" i="81"/>
  <c r="AR33" i="81"/>
  <c r="AS33" i="81"/>
  <c r="AT33" i="81"/>
  <c r="AU33" i="81"/>
  <c r="AV33" i="81"/>
  <c r="AW33" i="81"/>
  <c r="AX33" i="81"/>
  <c r="AY33" i="81"/>
  <c r="AZ33" i="81"/>
  <c r="BD33" i="81"/>
  <c r="BE33" i="81"/>
  <c r="BF33" i="81"/>
  <c r="BG33" i="81"/>
  <c r="BH33" i="81"/>
  <c r="BI33" i="81"/>
  <c r="BJ33" i="81"/>
  <c r="BK33" i="81"/>
  <c r="BL33" i="81"/>
  <c r="BM33" i="81"/>
  <c r="BN33" i="81"/>
  <c r="BO33" i="81"/>
  <c r="BP33" i="81"/>
  <c r="BQ33" i="81"/>
  <c r="BR33" i="81"/>
  <c r="BS33" i="81"/>
  <c r="BT33" i="81"/>
  <c r="BU33" i="81"/>
  <c r="BV33" i="81"/>
  <c r="D34" i="81"/>
  <c r="E34" i="81"/>
  <c r="F34" i="81"/>
  <c r="G34" i="81"/>
  <c r="H34" i="81"/>
  <c r="I34" i="81"/>
  <c r="J34" i="81"/>
  <c r="K34" i="81"/>
  <c r="L34" i="81"/>
  <c r="M34" i="81"/>
  <c r="N34" i="81"/>
  <c r="O34" i="81"/>
  <c r="P34" i="81"/>
  <c r="Q34" i="81"/>
  <c r="S34" i="81"/>
  <c r="T34" i="81"/>
  <c r="U34" i="81"/>
  <c r="V34" i="81"/>
  <c r="W34" i="81"/>
  <c r="X34" i="81"/>
  <c r="Y34" i="81"/>
  <c r="Z34" i="81"/>
  <c r="AA34" i="81"/>
  <c r="Z33" i="82" s="1"/>
  <c r="AB34" i="81"/>
  <c r="AC34" i="81"/>
  <c r="AD34" i="81"/>
  <c r="AE34" i="81"/>
  <c r="AF34" i="81"/>
  <c r="AG34" i="81"/>
  <c r="AH34" i="81"/>
  <c r="AH33" i="82"/>
  <c r="AJ34" i="81"/>
  <c r="AK34" i="81"/>
  <c r="AL34" i="81"/>
  <c r="AM34" i="81"/>
  <c r="AL33" i="82" s="1"/>
  <c r="AN34" i="81"/>
  <c r="AO34" i="81"/>
  <c r="AP34" i="81"/>
  <c r="AO33" i="82" s="1"/>
  <c r="AQ34" i="81"/>
  <c r="AR34" i="81"/>
  <c r="AS34" i="81"/>
  <c r="AT34" i="81"/>
  <c r="AS33" i="82" s="1"/>
  <c r="AU34" i="81"/>
  <c r="AV34" i="81"/>
  <c r="AW34" i="81"/>
  <c r="AX34" i="81"/>
  <c r="AY34" i="81"/>
  <c r="AZ34" i="81"/>
  <c r="BD34" i="81"/>
  <c r="BE34" i="81"/>
  <c r="BF34" i="81"/>
  <c r="BG34" i="81"/>
  <c r="BH34" i="81"/>
  <c r="BI34" i="81"/>
  <c r="BJ34" i="81"/>
  <c r="BI33" i="82" s="1"/>
  <c r="BK34" i="81"/>
  <c r="BL34" i="81"/>
  <c r="BM34" i="81"/>
  <c r="BN34" i="81"/>
  <c r="BO34" i="81"/>
  <c r="BP34" i="81"/>
  <c r="BQ34" i="81"/>
  <c r="BR34" i="81"/>
  <c r="BS34" i="81"/>
  <c r="BT34" i="81"/>
  <c r="BU34" i="81"/>
  <c r="BV34" i="81"/>
  <c r="D35" i="81"/>
  <c r="E35" i="81"/>
  <c r="F35" i="81"/>
  <c r="G35" i="81"/>
  <c r="H35" i="81"/>
  <c r="I35" i="81"/>
  <c r="J35" i="81"/>
  <c r="K35" i="81"/>
  <c r="L35" i="81"/>
  <c r="M35" i="81"/>
  <c r="N35" i="81"/>
  <c r="O35" i="81"/>
  <c r="P35" i="81"/>
  <c r="Q35" i="81"/>
  <c r="S35" i="81"/>
  <c r="T35" i="81"/>
  <c r="U35" i="81"/>
  <c r="V35" i="81"/>
  <c r="W35" i="81"/>
  <c r="X35" i="81"/>
  <c r="Y35" i="81"/>
  <c r="Z35" i="81"/>
  <c r="AA35" i="81"/>
  <c r="AB35" i="81"/>
  <c r="AC35" i="81"/>
  <c r="AD35" i="81"/>
  <c r="AE35" i="81"/>
  <c r="AF35" i="81"/>
  <c r="AG35" i="81"/>
  <c r="AH35" i="81"/>
  <c r="AJ35" i="81"/>
  <c r="AK35" i="81"/>
  <c r="AL35" i="81"/>
  <c r="AM35" i="81"/>
  <c r="AN35" i="81"/>
  <c r="AO35" i="81"/>
  <c r="AP35" i="81"/>
  <c r="AQ35" i="81"/>
  <c r="AR35" i="81"/>
  <c r="AS35" i="81"/>
  <c r="AT35" i="81"/>
  <c r="AU35" i="81"/>
  <c r="AV35" i="81"/>
  <c r="AW35" i="81"/>
  <c r="AX35" i="81"/>
  <c r="AY35" i="81"/>
  <c r="AZ35" i="81"/>
  <c r="BD35" i="81"/>
  <c r="BE35" i="81"/>
  <c r="BF35" i="81"/>
  <c r="BE34" i="82" s="1"/>
  <c r="BG35" i="81"/>
  <c r="BH35" i="81"/>
  <c r="BI35" i="81"/>
  <c r="BJ35" i="81"/>
  <c r="BK35" i="81"/>
  <c r="BL35" i="81"/>
  <c r="BM35" i="81"/>
  <c r="BN35" i="81"/>
  <c r="BO35" i="81"/>
  <c r="BP35" i="81"/>
  <c r="BQ35" i="81"/>
  <c r="BR35" i="81"/>
  <c r="BQ34" i="82" s="1"/>
  <c r="BS35" i="81"/>
  <c r="BT35" i="81"/>
  <c r="BU35" i="81"/>
  <c r="BV35" i="81"/>
  <c r="D36" i="81"/>
  <c r="E36" i="81"/>
  <c r="F36" i="81"/>
  <c r="G36" i="81"/>
  <c r="H36" i="81"/>
  <c r="I36" i="81"/>
  <c r="J36" i="81"/>
  <c r="K36" i="81"/>
  <c r="L36" i="81"/>
  <c r="M36" i="81"/>
  <c r="N36" i="81"/>
  <c r="O36" i="81"/>
  <c r="P36" i="81"/>
  <c r="Q36" i="81"/>
  <c r="S36" i="81"/>
  <c r="T36" i="81"/>
  <c r="U36" i="81"/>
  <c r="V36" i="81"/>
  <c r="W36" i="81"/>
  <c r="X36" i="81"/>
  <c r="Y36" i="81"/>
  <c r="Z36" i="81"/>
  <c r="AA36" i="81"/>
  <c r="AB36" i="81"/>
  <c r="AC36" i="81"/>
  <c r="AD36" i="81"/>
  <c r="AE36" i="81"/>
  <c r="AF36" i="81"/>
  <c r="AG36" i="81"/>
  <c r="AH36" i="81"/>
  <c r="AJ36" i="81"/>
  <c r="AK36" i="81"/>
  <c r="AL36" i="81"/>
  <c r="AM36" i="81"/>
  <c r="AN36" i="81"/>
  <c r="AO36" i="81"/>
  <c r="AP36" i="81"/>
  <c r="AQ36" i="81"/>
  <c r="AR36" i="81"/>
  <c r="AS36" i="81"/>
  <c r="AT36" i="81"/>
  <c r="AU36" i="81"/>
  <c r="AV36" i="81"/>
  <c r="AW36" i="81"/>
  <c r="AX36" i="81"/>
  <c r="AY36" i="81"/>
  <c r="AZ36" i="81"/>
  <c r="BD36" i="81"/>
  <c r="BE36" i="81"/>
  <c r="BF36" i="81"/>
  <c r="BE35" i="82" s="1"/>
  <c r="BG36" i="81"/>
  <c r="BH36" i="81"/>
  <c r="BI36" i="81"/>
  <c r="BJ36" i="81"/>
  <c r="BK36" i="81"/>
  <c r="BL36" i="81"/>
  <c r="BM36" i="81"/>
  <c r="BN36" i="81"/>
  <c r="BO36" i="81"/>
  <c r="BP36" i="81"/>
  <c r="BQ36" i="81"/>
  <c r="BR36" i="81"/>
  <c r="BS36" i="81"/>
  <c r="BR35" i="82" s="1"/>
  <c r="BT36" i="81"/>
  <c r="BU36" i="81"/>
  <c r="BV36" i="81"/>
  <c r="D37" i="81"/>
  <c r="E37" i="81"/>
  <c r="F37" i="81"/>
  <c r="G37" i="81"/>
  <c r="H37" i="81"/>
  <c r="I37" i="81"/>
  <c r="J37" i="81"/>
  <c r="K37" i="81"/>
  <c r="L37" i="81"/>
  <c r="M37" i="81"/>
  <c r="N37" i="81"/>
  <c r="O37" i="81"/>
  <c r="P37" i="81"/>
  <c r="Q37" i="81"/>
  <c r="S37" i="81"/>
  <c r="T37" i="81"/>
  <c r="U37" i="81"/>
  <c r="V37" i="81"/>
  <c r="W37" i="81"/>
  <c r="X37" i="81"/>
  <c r="Y37" i="81"/>
  <c r="Z37" i="81"/>
  <c r="AA37" i="81"/>
  <c r="Z36" i="82" s="1"/>
  <c r="AB37" i="81"/>
  <c r="AC37" i="81"/>
  <c r="AD37" i="81"/>
  <c r="AE37" i="81"/>
  <c r="AF37" i="81"/>
  <c r="AG37" i="81"/>
  <c r="AH37" i="81"/>
  <c r="AH36" i="82"/>
  <c r="AJ37" i="81"/>
  <c r="AK37" i="81"/>
  <c r="AL37" i="81"/>
  <c r="AM37" i="81"/>
  <c r="AN37" i="81"/>
  <c r="AO37" i="81"/>
  <c r="AP37" i="81"/>
  <c r="AQ37" i="81"/>
  <c r="AR37" i="81"/>
  <c r="AS37" i="81"/>
  <c r="AT37" i="81"/>
  <c r="AS36" i="82" s="1"/>
  <c r="AU37" i="81"/>
  <c r="AV37" i="81"/>
  <c r="AW37" i="81"/>
  <c r="AX37" i="81"/>
  <c r="AY37" i="81"/>
  <c r="AZ37" i="81"/>
  <c r="BD37" i="81"/>
  <c r="BE37" i="81"/>
  <c r="BF37" i="81"/>
  <c r="BG37" i="81"/>
  <c r="BH37" i="81"/>
  <c r="BI37" i="81"/>
  <c r="BJ37" i="81"/>
  <c r="BK37" i="81"/>
  <c r="BL37" i="81"/>
  <c r="BM37" i="81"/>
  <c r="BN37" i="81"/>
  <c r="BO37" i="81"/>
  <c r="BP37" i="81"/>
  <c r="BQ37" i="81"/>
  <c r="BR37" i="81"/>
  <c r="BS37" i="81"/>
  <c r="BT37" i="81"/>
  <c r="BU37" i="81"/>
  <c r="BV37" i="81"/>
  <c r="D38" i="81"/>
  <c r="E38" i="81"/>
  <c r="F38" i="81"/>
  <c r="G38" i="81"/>
  <c r="H38" i="81"/>
  <c r="I38" i="81"/>
  <c r="J38" i="81"/>
  <c r="K38" i="81"/>
  <c r="L38" i="81"/>
  <c r="M38" i="81"/>
  <c r="N38" i="81"/>
  <c r="O38" i="81"/>
  <c r="P38" i="81"/>
  <c r="Q38" i="81"/>
  <c r="S38" i="81"/>
  <c r="T38" i="81"/>
  <c r="U38" i="81"/>
  <c r="V38" i="81"/>
  <c r="W38" i="81"/>
  <c r="X38" i="81"/>
  <c r="Y38" i="81"/>
  <c r="Z38" i="81"/>
  <c r="AA38" i="81"/>
  <c r="AB38" i="81"/>
  <c r="AC38" i="81"/>
  <c r="AD38" i="81"/>
  <c r="AE38" i="81"/>
  <c r="AF38" i="81"/>
  <c r="AG38" i="81"/>
  <c r="AH38" i="81"/>
  <c r="AJ38" i="81"/>
  <c r="AK38" i="81"/>
  <c r="AL38" i="81"/>
  <c r="AM38" i="81"/>
  <c r="AN38" i="81"/>
  <c r="AO38" i="81"/>
  <c r="AP38" i="81"/>
  <c r="AQ38" i="81"/>
  <c r="AR38" i="81"/>
  <c r="AQ37" i="82" s="1"/>
  <c r="AS38" i="81"/>
  <c r="AT38" i="81"/>
  <c r="AU38" i="81"/>
  <c r="AV38" i="81"/>
  <c r="AW38" i="81"/>
  <c r="AX38" i="81"/>
  <c r="AY38" i="81"/>
  <c r="AZ38" i="81"/>
  <c r="BD38" i="81"/>
  <c r="BE38" i="81"/>
  <c r="BF38" i="81"/>
  <c r="BG38" i="81"/>
  <c r="BH38" i="81"/>
  <c r="BI38" i="81"/>
  <c r="BJ38" i="81"/>
  <c r="BK38" i="81"/>
  <c r="BL38" i="81"/>
  <c r="BM38" i="81"/>
  <c r="BN38" i="81"/>
  <c r="BO38" i="81"/>
  <c r="BP38" i="81"/>
  <c r="BQ38" i="81"/>
  <c r="BR38" i="81"/>
  <c r="BS38" i="81"/>
  <c r="BR37" i="82" s="1"/>
  <c r="BT38" i="81"/>
  <c r="BU38" i="81"/>
  <c r="BV38" i="81"/>
  <c r="D39" i="81"/>
  <c r="E39" i="81"/>
  <c r="F39" i="81"/>
  <c r="G39" i="81"/>
  <c r="H39" i="81"/>
  <c r="I39" i="81"/>
  <c r="J39" i="81"/>
  <c r="K39" i="81"/>
  <c r="L39" i="81"/>
  <c r="M39" i="81"/>
  <c r="N39" i="81"/>
  <c r="O39" i="81"/>
  <c r="P39" i="81"/>
  <c r="Q39" i="81"/>
  <c r="S39" i="81"/>
  <c r="T39" i="81"/>
  <c r="U39" i="81"/>
  <c r="V39" i="81"/>
  <c r="W39" i="81"/>
  <c r="X39" i="81"/>
  <c r="Y39" i="81"/>
  <c r="Z39" i="81"/>
  <c r="AA39" i="81"/>
  <c r="AB39" i="81"/>
  <c r="AC39" i="81"/>
  <c r="AD39" i="81"/>
  <c r="AE39" i="81"/>
  <c r="AF39" i="81"/>
  <c r="AG39" i="81"/>
  <c r="AH39" i="81"/>
  <c r="AJ39" i="81"/>
  <c r="AK39" i="81"/>
  <c r="AL39" i="81"/>
  <c r="AM39" i="81"/>
  <c r="AN39" i="81"/>
  <c r="AO39" i="81"/>
  <c r="AP39" i="81"/>
  <c r="AQ39" i="81"/>
  <c r="AR39" i="81"/>
  <c r="AS39" i="81"/>
  <c r="AT39" i="81"/>
  <c r="AU39" i="81"/>
  <c r="AV39" i="81"/>
  <c r="AW39" i="81"/>
  <c r="AX39" i="81"/>
  <c r="AY39" i="81"/>
  <c r="AZ39" i="81"/>
  <c r="BD39" i="81"/>
  <c r="BE39" i="81"/>
  <c r="BF39" i="81"/>
  <c r="BG39" i="81"/>
  <c r="BH39" i="81"/>
  <c r="BI39" i="81"/>
  <c r="BJ39" i="81"/>
  <c r="BK39" i="81"/>
  <c r="BL39" i="81"/>
  <c r="BM39" i="81"/>
  <c r="BN39" i="81"/>
  <c r="BO39" i="81"/>
  <c r="BP39" i="81"/>
  <c r="BQ39" i="81"/>
  <c r="BR39" i="81"/>
  <c r="BS39" i="81"/>
  <c r="BT39" i="81"/>
  <c r="BU39" i="81"/>
  <c r="BV39" i="81"/>
  <c r="D40" i="81"/>
  <c r="E40" i="81"/>
  <c r="F40" i="81"/>
  <c r="G40" i="81"/>
  <c r="H40" i="81"/>
  <c r="I40" i="81"/>
  <c r="J40" i="81"/>
  <c r="K40" i="81"/>
  <c r="L40" i="81"/>
  <c r="M40" i="81"/>
  <c r="N40" i="81"/>
  <c r="O40" i="81"/>
  <c r="P40" i="81"/>
  <c r="Q40" i="81"/>
  <c r="S40" i="81"/>
  <c r="T40" i="81"/>
  <c r="U40" i="81"/>
  <c r="V40" i="81"/>
  <c r="W40" i="81"/>
  <c r="X40" i="81"/>
  <c r="Y40" i="81"/>
  <c r="Z40" i="81"/>
  <c r="AA40" i="81"/>
  <c r="AB40" i="81"/>
  <c r="AC40" i="81"/>
  <c r="AD40" i="81"/>
  <c r="AE40" i="81"/>
  <c r="AF40" i="81"/>
  <c r="AG40" i="81"/>
  <c r="AH40" i="81"/>
  <c r="AJ40" i="81"/>
  <c r="AK40" i="81"/>
  <c r="AL40" i="81"/>
  <c r="AM40" i="81"/>
  <c r="AN40" i="81"/>
  <c r="AO40" i="81"/>
  <c r="AP40" i="81"/>
  <c r="AQ40" i="81"/>
  <c r="AR40" i="81"/>
  <c r="AS40" i="81"/>
  <c r="AT40" i="81"/>
  <c r="AU40" i="81"/>
  <c r="AV40" i="81"/>
  <c r="AU39" i="82" s="1"/>
  <c r="AW40" i="81"/>
  <c r="AX40" i="81"/>
  <c r="AY40" i="81"/>
  <c r="AZ40" i="81"/>
  <c r="BD40" i="81"/>
  <c r="BE40" i="81"/>
  <c r="BF40" i="81"/>
  <c r="BG40" i="81"/>
  <c r="BH40" i="81"/>
  <c r="BI40" i="81"/>
  <c r="BJ40" i="81"/>
  <c r="BK40" i="81"/>
  <c r="BL40" i="81"/>
  <c r="BM40" i="81"/>
  <c r="BN40" i="81"/>
  <c r="BO40" i="81"/>
  <c r="BP40" i="81"/>
  <c r="BQ40" i="81"/>
  <c r="BR40" i="81"/>
  <c r="BS40" i="81"/>
  <c r="BR39" i="82" s="1"/>
  <c r="BT40" i="81"/>
  <c r="BU40" i="81"/>
  <c r="BV40" i="81"/>
  <c r="D41" i="81"/>
  <c r="E41" i="81"/>
  <c r="F41" i="81"/>
  <c r="G41" i="81"/>
  <c r="H41" i="81"/>
  <c r="I41" i="81"/>
  <c r="J41" i="81"/>
  <c r="K41" i="81"/>
  <c r="L41" i="81"/>
  <c r="M41" i="81"/>
  <c r="N41" i="81"/>
  <c r="O41" i="81"/>
  <c r="P41" i="81"/>
  <c r="Q41" i="81"/>
  <c r="S41" i="81"/>
  <c r="T41" i="81"/>
  <c r="U41" i="81"/>
  <c r="V41" i="81"/>
  <c r="W41" i="81"/>
  <c r="X41" i="81"/>
  <c r="Y41" i="81"/>
  <c r="Z41" i="81"/>
  <c r="AA41" i="81"/>
  <c r="AB41" i="81"/>
  <c r="AC41" i="81"/>
  <c r="AD41" i="81"/>
  <c r="AE41" i="81"/>
  <c r="AF41" i="81"/>
  <c r="AG41" i="81"/>
  <c r="AH41" i="81"/>
  <c r="AJ41" i="81"/>
  <c r="AK41" i="81"/>
  <c r="AL41" i="81"/>
  <c r="AM41" i="81"/>
  <c r="AN41" i="81"/>
  <c r="AO41" i="81"/>
  <c r="AP41" i="81"/>
  <c r="AQ41" i="81"/>
  <c r="AR41" i="81"/>
  <c r="AS41" i="81"/>
  <c r="AT41" i="81"/>
  <c r="AU41" i="81"/>
  <c r="AV41" i="81"/>
  <c r="AW41" i="81"/>
  <c r="AX41" i="81"/>
  <c r="AY41" i="81"/>
  <c r="AZ41" i="81"/>
  <c r="BD41" i="81"/>
  <c r="BE41" i="81"/>
  <c r="BF41" i="81"/>
  <c r="BE40" i="82" s="1"/>
  <c r="BG41" i="81"/>
  <c r="BH41" i="81"/>
  <c r="BI41" i="81"/>
  <c r="BJ41" i="81"/>
  <c r="BK41" i="81"/>
  <c r="BL41" i="81"/>
  <c r="BM41" i="81"/>
  <c r="BN41" i="81"/>
  <c r="BO41" i="81"/>
  <c r="BP41" i="81"/>
  <c r="BQ41" i="81"/>
  <c r="BR41" i="81"/>
  <c r="BS41" i="81"/>
  <c r="BT41" i="81"/>
  <c r="BU41" i="81"/>
  <c r="BV41" i="81"/>
  <c r="D42" i="81"/>
  <c r="E42" i="81"/>
  <c r="F42" i="81"/>
  <c r="G42" i="81"/>
  <c r="H42" i="81"/>
  <c r="I42" i="81"/>
  <c r="J42" i="81"/>
  <c r="K42" i="81"/>
  <c r="L42" i="81"/>
  <c r="M42" i="81"/>
  <c r="N42" i="81"/>
  <c r="O42" i="81"/>
  <c r="P42" i="81"/>
  <c r="Q42" i="81"/>
  <c r="S42" i="81"/>
  <c r="T42" i="81"/>
  <c r="U42" i="81"/>
  <c r="V42" i="81"/>
  <c r="W42" i="81"/>
  <c r="X42" i="81"/>
  <c r="Y42" i="81"/>
  <c r="Z42" i="81"/>
  <c r="AA42" i="81"/>
  <c r="AB42" i="81"/>
  <c r="AC42" i="81"/>
  <c r="AD42" i="81"/>
  <c r="AE42" i="81"/>
  <c r="AF42" i="81"/>
  <c r="AG42" i="81"/>
  <c r="AH42" i="81"/>
  <c r="AJ42" i="81"/>
  <c r="AK42" i="81"/>
  <c r="AL42" i="81"/>
  <c r="AM42" i="81"/>
  <c r="AN42" i="81"/>
  <c r="AO42" i="81"/>
  <c r="AP42" i="81"/>
  <c r="AQ42" i="81"/>
  <c r="AR42" i="81"/>
  <c r="AS42" i="81"/>
  <c r="AT42" i="81"/>
  <c r="AU42" i="81"/>
  <c r="AV42" i="81"/>
  <c r="AW42" i="81"/>
  <c r="AX42" i="81"/>
  <c r="AY42" i="81"/>
  <c r="AZ42" i="81"/>
  <c r="BD42" i="81"/>
  <c r="BE42" i="81"/>
  <c r="BF42" i="81"/>
  <c r="BG42" i="81"/>
  <c r="BH42" i="81"/>
  <c r="BI42" i="81"/>
  <c r="BJ42" i="81"/>
  <c r="BK42" i="81"/>
  <c r="BL42" i="81"/>
  <c r="BM42" i="81"/>
  <c r="BN42" i="81"/>
  <c r="BO42" i="81"/>
  <c r="BP42" i="81"/>
  <c r="BQ42" i="81"/>
  <c r="BR42" i="81"/>
  <c r="BQ41" i="82" s="1"/>
  <c r="BS42" i="81"/>
  <c r="BT42" i="81"/>
  <c r="BU42" i="81"/>
  <c r="BV42" i="81"/>
  <c r="D43" i="81"/>
  <c r="E43" i="81"/>
  <c r="F43" i="81"/>
  <c r="G43" i="81"/>
  <c r="H43" i="81"/>
  <c r="I43" i="81"/>
  <c r="J43" i="81"/>
  <c r="K43" i="81"/>
  <c r="L43" i="81"/>
  <c r="M43" i="81"/>
  <c r="N43" i="81"/>
  <c r="O43" i="81"/>
  <c r="P43" i="81"/>
  <c r="Q43" i="81"/>
  <c r="S43" i="81"/>
  <c r="T43" i="81"/>
  <c r="U43" i="81"/>
  <c r="V43" i="81"/>
  <c r="W43" i="81"/>
  <c r="X43" i="81"/>
  <c r="Y43" i="81"/>
  <c r="Z43" i="81"/>
  <c r="AA43" i="81"/>
  <c r="AB43" i="81"/>
  <c r="AC43" i="81"/>
  <c r="AD43" i="81"/>
  <c r="AE43" i="81"/>
  <c r="AF43" i="81"/>
  <c r="AG43" i="81"/>
  <c r="AH43" i="81"/>
  <c r="AJ43" i="81"/>
  <c r="AK43" i="81"/>
  <c r="AL43" i="81"/>
  <c r="AM43" i="81"/>
  <c r="AN43" i="81"/>
  <c r="AO43" i="81"/>
  <c r="AP43" i="81"/>
  <c r="AQ43" i="81"/>
  <c r="AR43" i="81"/>
  <c r="AS43" i="81"/>
  <c r="AT43" i="81"/>
  <c r="AU43" i="81"/>
  <c r="AV43" i="81"/>
  <c r="AW43" i="81"/>
  <c r="AX43" i="81"/>
  <c r="AY43" i="81"/>
  <c r="AZ43" i="81"/>
  <c r="BD43" i="81"/>
  <c r="BE43" i="81"/>
  <c r="BF43" i="81"/>
  <c r="BG43" i="81"/>
  <c r="BH43" i="81"/>
  <c r="BI43" i="81"/>
  <c r="BJ43" i="81"/>
  <c r="BK43" i="81"/>
  <c r="BL43" i="81"/>
  <c r="BM43" i="81"/>
  <c r="BN43" i="81"/>
  <c r="BO43" i="81"/>
  <c r="BP43" i="81"/>
  <c r="BQ43" i="81"/>
  <c r="BR43" i="81"/>
  <c r="BS43" i="81"/>
  <c r="BT43" i="81"/>
  <c r="BU43" i="81"/>
  <c r="BV43" i="81"/>
  <c r="D44" i="81"/>
  <c r="E44" i="81"/>
  <c r="F44" i="81"/>
  <c r="G44" i="81"/>
  <c r="H44" i="81"/>
  <c r="I44" i="81"/>
  <c r="J44" i="81"/>
  <c r="K44" i="81"/>
  <c r="L44" i="81"/>
  <c r="M44" i="81"/>
  <c r="N44" i="81"/>
  <c r="O44" i="81"/>
  <c r="P44" i="81"/>
  <c r="Q44" i="81"/>
  <c r="S44" i="81"/>
  <c r="T44" i="81"/>
  <c r="U44" i="81"/>
  <c r="V44" i="81"/>
  <c r="W44" i="81"/>
  <c r="X44" i="81"/>
  <c r="Y44" i="81"/>
  <c r="Z44" i="81"/>
  <c r="AA44" i="81"/>
  <c r="AB44" i="81"/>
  <c r="AC44" i="81"/>
  <c r="AD44" i="81"/>
  <c r="AE44" i="81"/>
  <c r="AF44" i="81"/>
  <c r="AG44" i="81"/>
  <c r="AH44" i="81"/>
  <c r="AJ44" i="81"/>
  <c r="AK44" i="81"/>
  <c r="AL44" i="81"/>
  <c r="AM44" i="81"/>
  <c r="AN44" i="81"/>
  <c r="AO44" i="81"/>
  <c r="AP44" i="81"/>
  <c r="AQ44" i="81"/>
  <c r="AR44" i="81"/>
  <c r="AS44" i="81"/>
  <c r="AT44" i="81"/>
  <c r="AU44" i="81"/>
  <c r="AV44" i="81"/>
  <c r="AW44" i="81"/>
  <c r="AX44" i="81"/>
  <c r="AY44" i="81"/>
  <c r="AZ44" i="81"/>
  <c r="BD44" i="81"/>
  <c r="BE44" i="81"/>
  <c r="BF44" i="81"/>
  <c r="BG44" i="81"/>
  <c r="BH44" i="81"/>
  <c r="BI44" i="81"/>
  <c r="BJ44" i="81"/>
  <c r="BK44" i="81"/>
  <c r="BL44" i="81"/>
  <c r="BM44" i="81"/>
  <c r="BN44" i="81"/>
  <c r="BO44" i="81"/>
  <c r="BP44" i="81"/>
  <c r="BQ44" i="81"/>
  <c r="BR44" i="81"/>
  <c r="BS44" i="81"/>
  <c r="BT44" i="81"/>
  <c r="BU44" i="81"/>
  <c r="BV44" i="81"/>
  <c r="D45" i="81"/>
  <c r="E45" i="81"/>
  <c r="F45" i="81"/>
  <c r="G45" i="81"/>
  <c r="H45" i="81"/>
  <c r="I45" i="81"/>
  <c r="J45" i="81"/>
  <c r="K45" i="81"/>
  <c r="L45" i="81"/>
  <c r="M45" i="81"/>
  <c r="N45" i="81"/>
  <c r="O45" i="81"/>
  <c r="P45" i="81"/>
  <c r="Q45" i="81"/>
  <c r="S45" i="81"/>
  <c r="T45" i="81"/>
  <c r="U45" i="81"/>
  <c r="V45" i="81"/>
  <c r="W45" i="81"/>
  <c r="X45" i="81"/>
  <c r="Y45" i="81"/>
  <c r="Z45" i="81"/>
  <c r="AA45" i="81"/>
  <c r="Z44" i="82" s="1"/>
  <c r="AB45" i="81"/>
  <c r="AC45" i="81"/>
  <c r="AD45" i="81"/>
  <c r="AE45" i="81"/>
  <c r="AF45" i="81"/>
  <c r="AG45" i="81"/>
  <c r="AH45" i="81"/>
  <c r="AJ45" i="81"/>
  <c r="AK45" i="81"/>
  <c r="AL45" i="81"/>
  <c r="AM45" i="81"/>
  <c r="AN45" i="81"/>
  <c r="AO45" i="81"/>
  <c r="AP45" i="81"/>
  <c r="AO44" i="82" s="1"/>
  <c r="AQ45" i="81"/>
  <c r="AR45" i="81"/>
  <c r="AS45" i="81"/>
  <c r="AT45" i="81"/>
  <c r="AS44" i="82" s="1"/>
  <c r="AU45" i="81"/>
  <c r="AV45" i="81"/>
  <c r="AW45" i="81"/>
  <c r="AX45" i="81"/>
  <c r="AY45" i="81"/>
  <c r="AZ45" i="81"/>
  <c r="BD45" i="81"/>
  <c r="BE45" i="81"/>
  <c r="BF45" i="81"/>
  <c r="BG45" i="81"/>
  <c r="BH45" i="81"/>
  <c r="BI45" i="81"/>
  <c r="BJ45" i="81"/>
  <c r="BK45" i="81"/>
  <c r="BL45" i="81"/>
  <c r="BM45" i="81"/>
  <c r="BN45" i="81"/>
  <c r="BO45" i="81"/>
  <c r="BP45" i="81"/>
  <c r="BQ45" i="81"/>
  <c r="BR45" i="81"/>
  <c r="BS45" i="81"/>
  <c r="BT45" i="81"/>
  <c r="BU45" i="81"/>
  <c r="BV45" i="81"/>
  <c r="D46" i="81"/>
  <c r="E46" i="81"/>
  <c r="F46" i="81"/>
  <c r="G46" i="81"/>
  <c r="H46" i="81"/>
  <c r="I46" i="81"/>
  <c r="J46" i="81"/>
  <c r="K46" i="81"/>
  <c r="L46" i="81"/>
  <c r="M46" i="81"/>
  <c r="N46" i="81"/>
  <c r="O46" i="81"/>
  <c r="P46" i="81"/>
  <c r="Q46" i="81"/>
  <c r="S46" i="81"/>
  <c r="T46" i="81"/>
  <c r="U46" i="81"/>
  <c r="V46" i="81"/>
  <c r="W46" i="81"/>
  <c r="X46" i="81"/>
  <c r="Y46" i="81"/>
  <c r="Z46" i="81"/>
  <c r="AA46" i="81"/>
  <c r="AB46" i="81"/>
  <c r="AC46" i="81"/>
  <c r="AD46" i="81"/>
  <c r="AE46" i="81"/>
  <c r="AF46" i="81"/>
  <c r="AG46" i="81"/>
  <c r="AH46" i="81"/>
  <c r="AJ46" i="81"/>
  <c r="AK46" i="81"/>
  <c r="AL46" i="81"/>
  <c r="AM46" i="81"/>
  <c r="AN46" i="81"/>
  <c r="AM45" i="82" s="1"/>
  <c r="AO46" i="81"/>
  <c r="AP46" i="81"/>
  <c r="AQ46" i="81"/>
  <c r="AR46" i="81"/>
  <c r="AS46" i="81"/>
  <c r="AT46" i="81"/>
  <c r="AS45" i="82" s="1"/>
  <c r="AU46" i="81"/>
  <c r="AV46" i="81"/>
  <c r="AW46" i="81"/>
  <c r="AV45" i="82" s="1"/>
  <c r="AX46" i="81"/>
  <c r="AY46" i="81"/>
  <c r="AZ46" i="81"/>
  <c r="BD46" i="81"/>
  <c r="BE46" i="81"/>
  <c r="BF46" i="81"/>
  <c r="BG46" i="81"/>
  <c r="BH46" i="81"/>
  <c r="BI46" i="81"/>
  <c r="BJ46" i="81"/>
  <c r="BK46" i="81"/>
  <c r="BL46" i="81"/>
  <c r="BM46" i="81"/>
  <c r="BN46" i="81"/>
  <c r="BO46" i="81"/>
  <c r="BP46" i="81"/>
  <c r="BQ46" i="81"/>
  <c r="BR46" i="81"/>
  <c r="BS46" i="81"/>
  <c r="BR45" i="82" s="1"/>
  <c r="BT46" i="81"/>
  <c r="BU46" i="81"/>
  <c r="BV46" i="81"/>
  <c r="D47" i="81"/>
  <c r="E47" i="81"/>
  <c r="F47" i="81"/>
  <c r="G47" i="81"/>
  <c r="H47" i="81"/>
  <c r="I47" i="81"/>
  <c r="J47" i="81"/>
  <c r="K47" i="81"/>
  <c r="L47" i="81"/>
  <c r="M47" i="81"/>
  <c r="N47" i="81"/>
  <c r="O47" i="81"/>
  <c r="P47" i="81"/>
  <c r="Q47" i="81"/>
  <c r="S47" i="81"/>
  <c r="T47" i="81"/>
  <c r="U47" i="81"/>
  <c r="V47" i="81"/>
  <c r="W47" i="81"/>
  <c r="X47" i="81"/>
  <c r="Y47" i="81"/>
  <c r="Z47" i="81"/>
  <c r="AA47" i="81"/>
  <c r="Z46" i="82" s="1"/>
  <c r="AB47" i="81"/>
  <c r="AC47" i="81"/>
  <c r="AD47" i="81"/>
  <c r="AE47" i="81"/>
  <c r="AF47" i="81"/>
  <c r="AG47" i="81"/>
  <c r="AH47" i="81"/>
  <c r="AH46" i="82"/>
  <c r="AJ47" i="81"/>
  <c r="AK47" i="81"/>
  <c r="AL47" i="81"/>
  <c r="AM47" i="81"/>
  <c r="AL46" i="82" s="1"/>
  <c r="AN47" i="81"/>
  <c r="AO47" i="81"/>
  <c r="AP47" i="81"/>
  <c r="AO46" i="82" s="1"/>
  <c r="AQ47" i="81"/>
  <c r="AR47" i="81"/>
  <c r="AS47" i="81"/>
  <c r="AT47" i="81"/>
  <c r="AS46" i="82" s="1"/>
  <c r="AU47" i="81"/>
  <c r="AV47" i="81"/>
  <c r="AW47" i="81"/>
  <c r="AX47" i="81"/>
  <c r="AY47" i="81"/>
  <c r="AZ47" i="81"/>
  <c r="BD47" i="81"/>
  <c r="BE47" i="81"/>
  <c r="BF47" i="81"/>
  <c r="BE46" i="82" s="1"/>
  <c r="BG47" i="81"/>
  <c r="BH47" i="81"/>
  <c r="BI47" i="81"/>
  <c r="BJ47" i="81"/>
  <c r="BK47" i="81"/>
  <c r="BL47" i="81"/>
  <c r="BM47" i="81"/>
  <c r="BN47" i="81"/>
  <c r="BO47" i="81"/>
  <c r="BP47" i="81"/>
  <c r="BQ47" i="81"/>
  <c r="BR47" i="81"/>
  <c r="BS47" i="81"/>
  <c r="BT47" i="81"/>
  <c r="BU47" i="81"/>
  <c r="BV47" i="81"/>
  <c r="D48" i="81"/>
  <c r="E48" i="81"/>
  <c r="F48" i="81"/>
  <c r="G48" i="81"/>
  <c r="H48" i="81"/>
  <c r="I48" i="81"/>
  <c r="J48" i="81"/>
  <c r="K48" i="81"/>
  <c r="L48" i="81"/>
  <c r="M48" i="81"/>
  <c r="N48" i="81"/>
  <c r="O48" i="81"/>
  <c r="P48" i="81"/>
  <c r="Q48" i="81"/>
  <c r="S48" i="81"/>
  <c r="T48" i="81"/>
  <c r="U48" i="81"/>
  <c r="V48" i="81"/>
  <c r="W48" i="81"/>
  <c r="X48" i="81"/>
  <c r="Y48" i="81"/>
  <c r="Z48" i="81"/>
  <c r="AA48" i="81"/>
  <c r="Z47" i="82" s="1"/>
  <c r="AB48" i="81"/>
  <c r="AC48" i="81"/>
  <c r="AD48" i="81"/>
  <c r="AE48" i="81"/>
  <c r="AF48" i="81"/>
  <c r="AG48" i="81"/>
  <c r="AH48" i="81"/>
  <c r="AJ48" i="81"/>
  <c r="AK48" i="81"/>
  <c r="AL48" i="81"/>
  <c r="AM48" i="81"/>
  <c r="AL47" i="82" s="1"/>
  <c r="AN48" i="81"/>
  <c r="AO48" i="81"/>
  <c r="AP48" i="81"/>
  <c r="AQ48" i="81"/>
  <c r="AR48" i="81"/>
  <c r="AS48" i="81"/>
  <c r="AT48" i="81"/>
  <c r="AS47" i="82" s="1"/>
  <c r="AU48" i="81"/>
  <c r="AV48" i="81"/>
  <c r="AW48" i="81"/>
  <c r="AX48" i="81"/>
  <c r="AY48" i="81"/>
  <c r="AZ48" i="81"/>
  <c r="BD48" i="81"/>
  <c r="BE48" i="81"/>
  <c r="BF48" i="81"/>
  <c r="BG48" i="81"/>
  <c r="BH48" i="81"/>
  <c r="BI48" i="81"/>
  <c r="BJ48" i="81"/>
  <c r="BK48" i="81"/>
  <c r="BL48" i="81"/>
  <c r="BM48" i="81"/>
  <c r="BN48" i="81"/>
  <c r="BO48" i="81"/>
  <c r="BP48" i="81"/>
  <c r="BQ48" i="81"/>
  <c r="BR48" i="81"/>
  <c r="BS48" i="81"/>
  <c r="BR47" i="82" s="1"/>
  <c r="BT48" i="81"/>
  <c r="BU48" i="81"/>
  <c r="BV48" i="81"/>
  <c r="D49" i="81"/>
  <c r="E49" i="81"/>
  <c r="F49" i="81"/>
  <c r="G49" i="81"/>
  <c r="H49" i="81"/>
  <c r="I49" i="81"/>
  <c r="J49" i="81"/>
  <c r="K49" i="81"/>
  <c r="L49" i="81"/>
  <c r="M49" i="81"/>
  <c r="N49" i="81"/>
  <c r="O49" i="81"/>
  <c r="P49" i="81"/>
  <c r="Q49" i="81"/>
  <c r="S49" i="81"/>
  <c r="T49" i="81"/>
  <c r="U49" i="81"/>
  <c r="V49" i="81"/>
  <c r="W49" i="81"/>
  <c r="X49" i="81"/>
  <c r="Y49" i="81"/>
  <c r="X48" i="82" s="1"/>
  <c r="Z49" i="81"/>
  <c r="AA49" i="81"/>
  <c r="Z48" i="82" s="1"/>
  <c r="AB49" i="81"/>
  <c r="AC49" i="81"/>
  <c r="AD49" i="81"/>
  <c r="AE49" i="81"/>
  <c r="AF49" i="81"/>
  <c r="AG49" i="81"/>
  <c r="AH49" i="81"/>
  <c r="AH48" i="82"/>
  <c r="AJ49" i="81"/>
  <c r="AK49" i="81"/>
  <c r="AL49" i="81"/>
  <c r="AM49" i="81"/>
  <c r="AL48" i="82" s="1"/>
  <c r="AN49" i="81"/>
  <c r="AO49" i="81"/>
  <c r="AP49" i="81"/>
  <c r="AO48" i="82" s="1"/>
  <c r="AQ49" i="81"/>
  <c r="AR49" i="81"/>
  <c r="AS49" i="81"/>
  <c r="AT49" i="81"/>
  <c r="AS48" i="82" s="1"/>
  <c r="AU49" i="81"/>
  <c r="AV49" i="81"/>
  <c r="AW49" i="81"/>
  <c r="AX49" i="81"/>
  <c r="AY49" i="81"/>
  <c r="AZ49" i="81"/>
  <c r="BD49" i="81"/>
  <c r="BE49" i="81"/>
  <c r="BF49" i="81"/>
  <c r="BG49" i="81"/>
  <c r="BH49" i="81"/>
  <c r="BI49" i="81"/>
  <c r="BJ49" i="81"/>
  <c r="BI48" i="82" s="1"/>
  <c r="BK49" i="81"/>
  <c r="BL49" i="81"/>
  <c r="BM49" i="81"/>
  <c r="BN49" i="81"/>
  <c r="BO49" i="81"/>
  <c r="BP49" i="81"/>
  <c r="BQ49" i="81"/>
  <c r="BR49" i="81"/>
  <c r="BS49" i="81"/>
  <c r="BT49" i="81"/>
  <c r="BU49" i="81"/>
  <c r="BV49" i="81"/>
  <c r="D50" i="81"/>
  <c r="E50" i="81"/>
  <c r="F50" i="81"/>
  <c r="G50" i="81"/>
  <c r="H50" i="81"/>
  <c r="I50" i="81"/>
  <c r="J50" i="81"/>
  <c r="K50" i="81"/>
  <c r="L50" i="81"/>
  <c r="M50" i="81"/>
  <c r="N50" i="81"/>
  <c r="O50" i="81"/>
  <c r="P50" i="81"/>
  <c r="Q50" i="81"/>
  <c r="S50" i="81"/>
  <c r="T50" i="81"/>
  <c r="U50" i="81"/>
  <c r="V50" i="81"/>
  <c r="W50" i="81"/>
  <c r="X50" i="81"/>
  <c r="Y50" i="81"/>
  <c r="Z50" i="81"/>
  <c r="AA50" i="81"/>
  <c r="Z49" i="82" s="1"/>
  <c r="AB50" i="81"/>
  <c r="AC50" i="81"/>
  <c r="AD50" i="81"/>
  <c r="AE50" i="81"/>
  <c r="AF50" i="81"/>
  <c r="AG50" i="81"/>
  <c r="AH50" i="81"/>
  <c r="AJ50" i="81"/>
  <c r="AK50" i="81"/>
  <c r="AL50" i="81"/>
  <c r="AM50" i="81"/>
  <c r="AN50" i="81"/>
  <c r="AO50" i="81"/>
  <c r="AP50" i="81"/>
  <c r="AQ50" i="81"/>
  <c r="AR50" i="81"/>
  <c r="AS50" i="81"/>
  <c r="AT50" i="81"/>
  <c r="AU50" i="81"/>
  <c r="AV50" i="81"/>
  <c r="AU49" i="82" s="1"/>
  <c r="AW50" i="81"/>
  <c r="AX50" i="81"/>
  <c r="AY50" i="81"/>
  <c r="AZ50" i="81"/>
  <c r="BD50" i="81"/>
  <c r="BE50" i="81"/>
  <c r="BF50" i="81"/>
  <c r="BG50" i="81"/>
  <c r="BH50" i="81"/>
  <c r="BI50" i="81"/>
  <c r="BJ50" i="81"/>
  <c r="BI49" i="82" s="1"/>
  <c r="BK50" i="81"/>
  <c r="BL50" i="81"/>
  <c r="BM50" i="81"/>
  <c r="BN50" i="81"/>
  <c r="BO50" i="81"/>
  <c r="BP50" i="81"/>
  <c r="BQ50" i="81"/>
  <c r="BR50" i="81"/>
  <c r="BS50" i="81"/>
  <c r="BT50" i="81"/>
  <c r="BU50" i="81"/>
  <c r="BV50" i="81"/>
  <c r="D51" i="81"/>
  <c r="E51" i="81"/>
  <c r="F51" i="81"/>
  <c r="G51" i="81"/>
  <c r="H51" i="81"/>
  <c r="I51" i="81"/>
  <c r="J51" i="81"/>
  <c r="K51" i="81"/>
  <c r="L51" i="81"/>
  <c r="M51" i="81"/>
  <c r="N51" i="81"/>
  <c r="O51" i="81"/>
  <c r="P51" i="81"/>
  <c r="Q51" i="81"/>
  <c r="S51" i="81"/>
  <c r="T51" i="81"/>
  <c r="U51" i="81"/>
  <c r="V51" i="81"/>
  <c r="W51" i="81"/>
  <c r="X51" i="81"/>
  <c r="Y51" i="81"/>
  <c r="X50" i="82" s="1"/>
  <c r="Z51" i="81"/>
  <c r="AA51" i="81"/>
  <c r="Z50" i="82" s="1"/>
  <c r="AB51" i="81"/>
  <c r="AC51" i="81"/>
  <c r="AD51" i="81"/>
  <c r="AC50" i="82" s="1"/>
  <c r="AE51" i="81"/>
  <c r="AF51" i="81"/>
  <c r="AG51" i="81"/>
  <c r="AH51" i="81"/>
  <c r="AH50" i="82"/>
  <c r="AJ51" i="81"/>
  <c r="AK51" i="81"/>
  <c r="AL51" i="81"/>
  <c r="AM51" i="81"/>
  <c r="AN51" i="81"/>
  <c r="AO51" i="81"/>
  <c r="AP51" i="81"/>
  <c r="AO50" i="82" s="1"/>
  <c r="AQ51" i="81"/>
  <c r="AR51" i="81"/>
  <c r="AQ50" i="82" s="1"/>
  <c r="AS51" i="81"/>
  <c r="AT51" i="81"/>
  <c r="AS50" i="82" s="1"/>
  <c r="AU51" i="81"/>
  <c r="AV51" i="81"/>
  <c r="AU50" i="82" s="1"/>
  <c r="AW51" i="81"/>
  <c r="AV50" i="82" s="1"/>
  <c r="AX51" i="81"/>
  <c r="AY51" i="81"/>
  <c r="AZ51" i="81"/>
  <c r="BD51" i="81"/>
  <c r="BE51" i="81"/>
  <c r="BF51" i="81"/>
  <c r="BE50" i="82" s="1"/>
  <c r="BG51" i="81"/>
  <c r="BH51" i="81"/>
  <c r="BI51" i="81"/>
  <c r="BJ51" i="81"/>
  <c r="BI50" i="82" s="1"/>
  <c r="BK51" i="81"/>
  <c r="BL51" i="81"/>
  <c r="BM51" i="81"/>
  <c r="BN51" i="81"/>
  <c r="BO51" i="81"/>
  <c r="BP51" i="81"/>
  <c r="BQ51" i="81"/>
  <c r="BR51" i="81"/>
  <c r="BS51" i="81"/>
  <c r="BR50" i="82" s="1"/>
  <c r="BT51" i="81"/>
  <c r="BU51" i="81"/>
  <c r="BT50" i="82" s="1"/>
  <c r="BV51" i="81"/>
  <c r="D52" i="81"/>
  <c r="E52" i="81"/>
  <c r="F52" i="81"/>
  <c r="G52" i="81"/>
  <c r="H52" i="81"/>
  <c r="I52" i="81"/>
  <c r="J52" i="81"/>
  <c r="K52" i="81"/>
  <c r="L52" i="81"/>
  <c r="M52" i="81"/>
  <c r="N52" i="81"/>
  <c r="O52" i="81"/>
  <c r="P52" i="81"/>
  <c r="Q52" i="81"/>
  <c r="S52" i="81"/>
  <c r="T52" i="81"/>
  <c r="U52" i="81"/>
  <c r="V52" i="81"/>
  <c r="W52" i="81"/>
  <c r="X52" i="81"/>
  <c r="Y52" i="81"/>
  <c r="Z52" i="81"/>
  <c r="AA52" i="81"/>
  <c r="AB52" i="81"/>
  <c r="AC52" i="81"/>
  <c r="AD52" i="81"/>
  <c r="AE52" i="81"/>
  <c r="AF52" i="81"/>
  <c r="AG52" i="81"/>
  <c r="AH52" i="81"/>
  <c r="AJ52" i="81"/>
  <c r="AK52" i="81"/>
  <c r="AL52" i="81"/>
  <c r="AM52" i="81"/>
  <c r="AN52" i="81"/>
  <c r="AO52" i="81"/>
  <c r="AP52" i="81"/>
  <c r="AQ52" i="81"/>
  <c r="AR52" i="81"/>
  <c r="AS52" i="81"/>
  <c r="AT52" i="81"/>
  <c r="AU52" i="81"/>
  <c r="AV52" i="81"/>
  <c r="AW52" i="81"/>
  <c r="AX52" i="81"/>
  <c r="AY52" i="81"/>
  <c r="AZ52" i="81"/>
  <c r="BD52" i="81"/>
  <c r="BE52" i="81"/>
  <c r="BF52" i="81"/>
  <c r="BG52" i="81"/>
  <c r="BH52" i="81"/>
  <c r="BI52" i="81"/>
  <c r="BJ52" i="81"/>
  <c r="BK52" i="81"/>
  <c r="BL52" i="81"/>
  <c r="BM52" i="81"/>
  <c r="BN52" i="81"/>
  <c r="BO52" i="81"/>
  <c r="BP52" i="81"/>
  <c r="BQ52" i="81"/>
  <c r="BR52" i="81"/>
  <c r="BS52" i="81"/>
  <c r="BT52" i="81"/>
  <c r="BU52" i="81"/>
  <c r="BV52" i="81"/>
  <c r="D53" i="81"/>
  <c r="E53" i="81"/>
  <c r="F53" i="81"/>
  <c r="G53" i="81"/>
  <c r="H53" i="81"/>
  <c r="I53" i="81"/>
  <c r="J53" i="81"/>
  <c r="K53" i="81"/>
  <c r="L53" i="81"/>
  <c r="M53" i="81"/>
  <c r="N53" i="81"/>
  <c r="O53" i="81"/>
  <c r="P53" i="81"/>
  <c r="Q53" i="81"/>
  <c r="S53" i="81"/>
  <c r="T53" i="81"/>
  <c r="U53" i="81"/>
  <c r="V53" i="81"/>
  <c r="W53" i="81"/>
  <c r="X53" i="81"/>
  <c r="Y53" i="81"/>
  <c r="Z53" i="81"/>
  <c r="AA53" i="81"/>
  <c r="AB53" i="81"/>
  <c r="AC53" i="81"/>
  <c r="AD53" i="81"/>
  <c r="AE53" i="81"/>
  <c r="AF53" i="81"/>
  <c r="AG53" i="81"/>
  <c r="AH53" i="81"/>
  <c r="AJ53" i="81"/>
  <c r="AK53" i="81"/>
  <c r="AL53" i="81"/>
  <c r="AM53" i="81"/>
  <c r="AN53" i="81"/>
  <c r="AO53" i="81"/>
  <c r="AP53" i="81"/>
  <c r="AQ53" i="81"/>
  <c r="AR53" i="81"/>
  <c r="AS53" i="81"/>
  <c r="AT53" i="81"/>
  <c r="AU53" i="81"/>
  <c r="AV53" i="81"/>
  <c r="AW53" i="81"/>
  <c r="AX53" i="81"/>
  <c r="AY53" i="81"/>
  <c r="AZ53" i="81"/>
  <c r="BD53" i="81"/>
  <c r="BE53" i="81"/>
  <c r="BF53" i="81"/>
  <c r="BG53" i="81"/>
  <c r="BH53" i="81"/>
  <c r="BI53" i="81"/>
  <c r="BJ53" i="81"/>
  <c r="BK53" i="81"/>
  <c r="BL53" i="81"/>
  <c r="BM53" i="81"/>
  <c r="BN53" i="81"/>
  <c r="BO53" i="81"/>
  <c r="BP53" i="81"/>
  <c r="BQ53" i="81"/>
  <c r="BR53" i="81"/>
  <c r="BS53" i="81"/>
  <c r="BT53" i="81"/>
  <c r="BU53" i="81"/>
  <c r="BV53" i="81"/>
  <c r="D54" i="81"/>
  <c r="E54" i="81"/>
  <c r="F54" i="81"/>
  <c r="G54" i="81"/>
  <c r="H54" i="81"/>
  <c r="I54" i="81"/>
  <c r="J54" i="81"/>
  <c r="K54" i="81"/>
  <c r="L54" i="81"/>
  <c r="M54" i="81"/>
  <c r="N54" i="81"/>
  <c r="O54" i="81"/>
  <c r="P54" i="81"/>
  <c r="Q54" i="81"/>
  <c r="S54" i="81"/>
  <c r="T54" i="81"/>
  <c r="U54" i="81"/>
  <c r="V54" i="81"/>
  <c r="W54" i="81"/>
  <c r="X54" i="81"/>
  <c r="Y54" i="81"/>
  <c r="Z54" i="81"/>
  <c r="AA54" i="81"/>
  <c r="AB54" i="81"/>
  <c r="AC54" i="81"/>
  <c r="AD54" i="81"/>
  <c r="AE54" i="81"/>
  <c r="AF54" i="81"/>
  <c r="AG54" i="81"/>
  <c r="AH54" i="81"/>
  <c r="AJ54" i="81"/>
  <c r="AK54" i="81"/>
  <c r="AL54" i="81"/>
  <c r="AM54" i="81"/>
  <c r="AN54" i="81"/>
  <c r="AO54" i="81"/>
  <c r="AP54" i="81"/>
  <c r="AQ54" i="81"/>
  <c r="AR54" i="81"/>
  <c r="AS54" i="81"/>
  <c r="AT54" i="81"/>
  <c r="AU54" i="81"/>
  <c r="AV54" i="81"/>
  <c r="AW54" i="81"/>
  <c r="AX54" i="81"/>
  <c r="AY54" i="81"/>
  <c r="AZ54" i="81"/>
  <c r="BD54" i="81"/>
  <c r="BE54" i="81"/>
  <c r="BF54" i="81"/>
  <c r="BG54" i="81"/>
  <c r="BH54" i="81"/>
  <c r="BI54" i="81"/>
  <c r="BJ54" i="81"/>
  <c r="BK54" i="81"/>
  <c r="BL54" i="81"/>
  <c r="BM54" i="81"/>
  <c r="BN54" i="81"/>
  <c r="BO54" i="81"/>
  <c r="BP54" i="81"/>
  <c r="BQ54" i="81"/>
  <c r="BR54" i="81"/>
  <c r="BS54" i="81"/>
  <c r="BR53" i="82" s="1"/>
  <c r="BT54" i="81"/>
  <c r="BU54" i="81"/>
  <c r="BV54" i="81"/>
  <c r="D55" i="81"/>
  <c r="E55" i="81"/>
  <c r="F55" i="81"/>
  <c r="G55" i="81"/>
  <c r="H55" i="81"/>
  <c r="I55" i="81"/>
  <c r="J55" i="81"/>
  <c r="K55" i="81"/>
  <c r="L55" i="81"/>
  <c r="M55" i="81"/>
  <c r="N55" i="81"/>
  <c r="O55" i="81"/>
  <c r="P55" i="81"/>
  <c r="Q55" i="81"/>
  <c r="S55" i="81"/>
  <c r="T55" i="81"/>
  <c r="U55" i="81"/>
  <c r="V55" i="81"/>
  <c r="W55" i="81"/>
  <c r="X55" i="81"/>
  <c r="Y55" i="81"/>
  <c r="Z55" i="81"/>
  <c r="AA55" i="81"/>
  <c r="AB55" i="81"/>
  <c r="AC55" i="81"/>
  <c r="AD55" i="81"/>
  <c r="AE55" i="81"/>
  <c r="AF55" i="81"/>
  <c r="AG55" i="81"/>
  <c r="AH55" i="81"/>
  <c r="AJ55" i="81"/>
  <c r="AK55" i="81"/>
  <c r="AL55" i="81"/>
  <c r="AM55" i="81"/>
  <c r="AN55" i="81"/>
  <c r="AO55" i="81"/>
  <c r="AP55" i="81"/>
  <c r="AQ55" i="81"/>
  <c r="AR55" i="81"/>
  <c r="AS55" i="81"/>
  <c r="AT55" i="81"/>
  <c r="AU55" i="81"/>
  <c r="AV55" i="81"/>
  <c r="AW55" i="81"/>
  <c r="AX55" i="81"/>
  <c r="AY55" i="81"/>
  <c r="AZ55" i="81"/>
  <c r="BD55" i="81"/>
  <c r="BE55" i="81"/>
  <c r="BF55" i="81"/>
  <c r="BG55" i="81"/>
  <c r="BH55" i="81"/>
  <c r="BI55" i="81"/>
  <c r="BJ55" i="81"/>
  <c r="BK55" i="81"/>
  <c r="BL55" i="81"/>
  <c r="BM55" i="81"/>
  <c r="BN55" i="81"/>
  <c r="BO55" i="81"/>
  <c r="BP55" i="81"/>
  <c r="BQ55" i="81"/>
  <c r="BR55" i="81"/>
  <c r="BS55" i="81"/>
  <c r="BT55" i="81"/>
  <c r="BU55" i="81"/>
  <c r="BV55" i="81"/>
  <c r="D56" i="81"/>
  <c r="E56" i="81"/>
  <c r="F56" i="81"/>
  <c r="G56" i="81"/>
  <c r="H56" i="81"/>
  <c r="I56" i="81"/>
  <c r="J56" i="81"/>
  <c r="K56" i="81"/>
  <c r="L56" i="81"/>
  <c r="M56" i="81"/>
  <c r="N56" i="81"/>
  <c r="O56" i="81"/>
  <c r="P56" i="81"/>
  <c r="Q56" i="81"/>
  <c r="S56" i="81"/>
  <c r="T56" i="81"/>
  <c r="U56" i="81"/>
  <c r="V56" i="81"/>
  <c r="W56" i="81"/>
  <c r="X56" i="81"/>
  <c r="Y56" i="81"/>
  <c r="X55" i="82" s="1"/>
  <c r="Z56" i="81"/>
  <c r="AA56" i="81"/>
  <c r="AB56" i="81"/>
  <c r="AC56" i="81"/>
  <c r="AD56" i="81"/>
  <c r="AE56" i="81"/>
  <c r="AF56" i="81"/>
  <c r="AG56" i="81"/>
  <c r="AH56" i="81"/>
  <c r="AH55" i="82"/>
  <c r="AJ56" i="81"/>
  <c r="AK56" i="81"/>
  <c r="AL56" i="81"/>
  <c r="AM56" i="81"/>
  <c r="AN56" i="81"/>
  <c r="AO56" i="81"/>
  <c r="AP56" i="81"/>
  <c r="AQ56" i="81"/>
  <c r="AR56" i="81"/>
  <c r="AS56" i="81"/>
  <c r="AT56" i="81"/>
  <c r="AU56" i="81"/>
  <c r="AV56" i="81"/>
  <c r="AU55" i="82" s="1"/>
  <c r="AW56" i="81"/>
  <c r="AV55" i="82" s="1"/>
  <c r="AX56" i="81"/>
  <c r="AY56" i="81"/>
  <c r="AZ56" i="81"/>
  <c r="BD56" i="81"/>
  <c r="BE56" i="81"/>
  <c r="BF56" i="81"/>
  <c r="BE55" i="82" s="1"/>
  <c r="BG56" i="81"/>
  <c r="BH56" i="81"/>
  <c r="BI56" i="81"/>
  <c r="BJ56" i="81"/>
  <c r="BK56" i="81"/>
  <c r="BL56" i="81"/>
  <c r="BM56" i="81"/>
  <c r="BN56" i="81"/>
  <c r="BO56" i="81"/>
  <c r="BP56" i="81"/>
  <c r="BQ56" i="81"/>
  <c r="BR56" i="81"/>
  <c r="BS56" i="81"/>
  <c r="BR55" i="82" s="1"/>
  <c r="BT56" i="81"/>
  <c r="BU56" i="81"/>
  <c r="BV56" i="81"/>
  <c r="D57" i="81"/>
  <c r="E57" i="81"/>
  <c r="F57" i="81"/>
  <c r="G57" i="81"/>
  <c r="H57" i="81"/>
  <c r="I57" i="81"/>
  <c r="J57" i="81"/>
  <c r="K57" i="81"/>
  <c r="L57" i="81"/>
  <c r="M57" i="81"/>
  <c r="N57" i="81"/>
  <c r="O57" i="81"/>
  <c r="P57" i="81"/>
  <c r="Q57" i="81"/>
  <c r="S57" i="81"/>
  <c r="T57" i="81"/>
  <c r="U57" i="81"/>
  <c r="V57" i="81"/>
  <c r="W57" i="81"/>
  <c r="X57" i="81"/>
  <c r="Y57" i="81"/>
  <c r="X56" i="82" s="1"/>
  <c r="Z57" i="81"/>
  <c r="AA57" i="81"/>
  <c r="Z56" i="82" s="1"/>
  <c r="AB57" i="81"/>
  <c r="AC57" i="81"/>
  <c r="AD57" i="81"/>
  <c r="AE57" i="81"/>
  <c r="AF57" i="81"/>
  <c r="AG57" i="81"/>
  <c r="AH57" i="81"/>
  <c r="AH56" i="82"/>
  <c r="AJ57" i="81"/>
  <c r="AK57" i="81"/>
  <c r="AL57" i="81"/>
  <c r="AM57" i="81"/>
  <c r="AN57" i="81"/>
  <c r="AO57" i="81"/>
  <c r="AP57" i="81"/>
  <c r="AQ57" i="81"/>
  <c r="AR57" i="81"/>
  <c r="AS57" i="81"/>
  <c r="AT57" i="81"/>
  <c r="AU57" i="81"/>
  <c r="AV57" i="81"/>
  <c r="AU56" i="82" s="1"/>
  <c r="AW57" i="81"/>
  <c r="AV56" i="82" s="1"/>
  <c r="AX57" i="81"/>
  <c r="AY57" i="81"/>
  <c r="AZ57" i="81"/>
  <c r="BD57" i="81"/>
  <c r="BE57" i="81"/>
  <c r="BF57" i="81"/>
  <c r="BE56" i="82" s="1"/>
  <c r="BG57" i="81"/>
  <c r="BH57" i="81"/>
  <c r="BI57" i="81"/>
  <c r="BJ57" i="81"/>
  <c r="BK57" i="81"/>
  <c r="BL57" i="81"/>
  <c r="BM57" i="81"/>
  <c r="BN57" i="81"/>
  <c r="BO57" i="81"/>
  <c r="BP57" i="81"/>
  <c r="BQ57" i="81"/>
  <c r="BR57" i="81"/>
  <c r="BS57" i="81"/>
  <c r="BT57" i="81"/>
  <c r="BU57" i="81"/>
  <c r="BV57" i="81"/>
  <c r="D58" i="81"/>
  <c r="E58" i="81"/>
  <c r="F58" i="81"/>
  <c r="G58" i="81"/>
  <c r="H58" i="81"/>
  <c r="I58" i="81"/>
  <c r="J58" i="81"/>
  <c r="K58" i="81"/>
  <c r="L58" i="81"/>
  <c r="M58" i="81"/>
  <c r="N58" i="81"/>
  <c r="O58" i="81"/>
  <c r="P58" i="81"/>
  <c r="Q58" i="81"/>
  <c r="S58" i="81"/>
  <c r="T58" i="81"/>
  <c r="U58" i="81"/>
  <c r="V58" i="81"/>
  <c r="W58" i="81"/>
  <c r="X58" i="81"/>
  <c r="Y58" i="81"/>
  <c r="Z58" i="81"/>
  <c r="AA58" i="81"/>
  <c r="Z57" i="82" s="1"/>
  <c r="AB58" i="81"/>
  <c r="AC58" i="81"/>
  <c r="AD58" i="81"/>
  <c r="AE58" i="81"/>
  <c r="AF58" i="81"/>
  <c r="AG58" i="81"/>
  <c r="AH58" i="81"/>
  <c r="AJ58" i="81"/>
  <c r="AK58" i="81"/>
  <c r="AL58" i="81"/>
  <c r="AM58" i="81"/>
  <c r="AL57" i="82" s="1"/>
  <c r="AN58" i="81"/>
  <c r="AO58" i="81"/>
  <c r="AP58" i="81"/>
  <c r="AQ58" i="81"/>
  <c r="AR58" i="81"/>
  <c r="AS58" i="81"/>
  <c r="AT58" i="81"/>
  <c r="AS57" i="82" s="1"/>
  <c r="AU58" i="81"/>
  <c r="AV58" i="81"/>
  <c r="AW58" i="81"/>
  <c r="AX58" i="81"/>
  <c r="AY58" i="81"/>
  <c r="AZ58" i="81"/>
  <c r="BD58" i="81"/>
  <c r="BE58" i="81"/>
  <c r="BF58" i="81"/>
  <c r="BE57" i="82" s="1"/>
  <c r="BG58" i="81"/>
  <c r="BH58" i="81"/>
  <c r="BI58" i="81"/>
  <c r="BJ58" i="81"/>
  <c r="BK58" i="81"/>
  <c r="BL58" i="81"/>
  <c r="BM58" i="81"/>
  <c r="BN58" i="81"/>
  <c r="BO58" i="81"/>
  <c r="BP58" i="81"/>
  <c r="BQ58" i="81"/>
  <c r="BR58" i="81"/>
  <c r="BS58" i="81"/>
  <c r="BR57" i="82" s="1"/>
  <c r="BT58" i="81"/>
  <c r="BU58" i="81"/>
  <c r="BV58" i="81"/>
  <c r="D59" i="81"/>
  <c r="E59" i="81"/>
  <c r="F59" i="81"/>
  <c r="G59" i="81"/>
  <c r="H59" i="81"/>
  <c r="I59" i="81"/>
  <c r="J59" i="81"/>
  <c r="K59" i="81"/>
  <c r="L59" i="81"/>
  <c r="M59" i="81"/>
  <c r="N59" i="81"/>
  <c r="O59" i="81"/>
  <c r="P59" i="81"/>
  <c r="Q59" i="81"/>
  <c r="S59" i="81"/>
  <c r="T59" i="81"/>
  <c r="U59" i="81"/>
  <c r="V59" i="81"/>
  <c r="W59" i="81"/>
  <c r="X59" i="81"/>
  <c r="Y59" i="81"/>
  <c r="Z59" i="81"/>
  <c r="AA59" i="81"/>
  <c r="AB59" i="81"/>
  <c r="AC59" i="81"/>
  <c r="AD59" i="81"/>
  <c r="AE59" i="81"/>
  <c r="AF59" i="81"/>
  <c r="AG59" i="81"/>
  <c r="AH59" i="81"/>
  <c r="AJ59" i="81"/>
  <c r="AK59" i="81"/>
  <c r="AL59" i="81"/>
  <c r="AM59" i="81"/>
  <c r="AN59" i="81"/>
  <c r="AO59" i="81"/>
  <c r="AP59" i="81"/>
  <c r="AQ59" i="81"/>
  <c r="AR59" i="81"/>
  <c r="AS59" i="81"/>
  <c r="AT59" i="81"/>
  <c r="AU59" i="81"/>
  <c r="AV59" i="81"/>
  <c r="AW59" i="81"/>
  <c r="AX59" i="81"/>
  <c r="AY59" i="81"/>
  <c r="AZ59" i="81"/>
  <c r="BD59" i="81"/>
  <c r="BE59" i="81"/>
  <c r="BF59" i="81"/>
  <c r="BG59" i="81"/>
  <c r="BH59" i="81"/>
  <c r="BI59" i="81"/>
  <c r="BJ59" i="81"/>
  <c r="BK59" i="81"/>
  <c r="BL59" i="81"/>
  <c r="BM59" i="81"/>
  <c r="BN59" i="81"/>
  <c r="BO59" i="81"/>
  <c r="BP59" i="81"/>
  <c r="BQ59" i="81"/>
  <c r="BR59" i="81"/>
  <c r="BS59" i="81"/>
  <c r="BT59" i="81"/>
  <c r="BU59" i="81"/>
  <c r="BV59" i="81"/>
  <c r="D60" i="81"/>
  <c r="E60" i="81"/>
  <c r="F60" i="81"/>
  <c r="G60" i="81"/>
  <c r="H60" i="81"/>
  <c r="I60" i="81"/>
  <c r="J60" i="81"/>
  <c r="K60" i="81"/>
  <c r="L60" i="81"/>
  <c r="M60" i="81"/>
  <c r="N60" i="81"/>
  <c r="O60" i="81"/>
  <c r="P60" i="81"/>
  <c r="Q60" i="81"/>
  <c r="S60" i="81"/>
  <c r="T60" i="81"/>
  <c r="U60" i="81"/>
  <c r="V60" i="81"/>
  <c r="W60" i="81"/>
  <c r="X60" i="81"/>
  <c r="Y60" i="81"/>
  <c r="Z60" i="81"/>
  <c r="AA60" i="81"/>
  <c r="AB60" i="81"/>
  <c r="AC60" i="81"/>
  <c r="AD60" i="81"/>
  <c r="AE60" i="81"/>
  <c r="AF60" i="81"/>
  <c r="AG60" i="81"/>
  <c r="AH60" i="81"/>
  <c r="AJ60" i="81"/>
  <c r="AK60" i="81"/>
  <c r="AL60" i="81"/>
  <c r="AM60" i="81"/>
  <c r="AN60" i="81"/>
  <c r="AO60" i="81"/>
  <c r="AP60" i="81"/>
  <c r="AQ60" i="81"/>
  <c r="AR60" i="81"/>
  <c r="AS60" i="81"/>
  <c r="AT60" i="81"/>
  <c r="AU60" i="81"/>
  <c r="AV60" i="81"/>
  <c r="AW60" i="81"/>
  <c r="AX60" i="81"/>
  <c r="AY60" i="81"/>
  <c r="AZ60" i="81"/>
  <c r="BD60" i="81"/>
  <c r="BE60" i="81"/>
  <c r="BF60" i="81"/>
  <c r="BG60" i="81"/>
  <c r="BH60" i="81"/>
  <c r="BI60" i="81"/>
  <c r="BJ60" i="81"/>
  <c r="BK60" i="81"/>
  <c r="BL60" i="81"/>
  <c r="BM60" i="81"/>
  <c r="BN60" i="81"/>
  <c r="BO60" i="81"/>
  <c r="BP60" i="81"/>
  <c r="BQ60" i="81"/>
  <c r="BR60" i="81"/>
  <c r="BS60" i="81"/>
  <c r="BT60" i="81"/>
  <c r="BU60" i="81"/>
  <c r="BV60" i="81"/>
  <c r="D61" i="81"/>
  <c r="E61" i="81"/>
  <c r="F61" i="81"/>
  <c r="G61" i="81"/>
  <c r="H61" i="81"/>
  <c r="I61" i="81"/>
  <c r="J61" i="81"/>
  <c r="K61" i="81"/>
  <c r="L61" i="81"/>
  <c r="M61" i="81"/>
  <c r="N61" i="81"/>
  <c r="O61" i="81"/>
  <c r="P61" i="81"/>
  <c r="Q61" i="81"/>
  <c r="S61" i="81"/>
  <c r="T61" i="81"/>
  <c r="U61" i="81"/>
  <c r="V61" i="81"/>
  <c r="W61" i="81"/>
  <c r="X61" i="81"/>
  <c r="Y61" i="81"/>
  <c r="Z61" i="81"/>
  <c r="AA61" i="81"/>
  <c r="AB61" i="81"/>
  <c r="AC61" i="81"/>
  <c r="AD61" i="81"/>
  <c r="AE61" i="81"/>
  <c r="AF61" i="81"/>
  <c r="AG61" i="81"/>
  <c r="AH61" i="81"/>
  <c r="AJ61" i="81"/>
  <c r="AK61" i="81"/>
  <c r="AL61" i="81"/>
  <c r="AM61" i="81"/>
  <c r="AN61" i="81"/>
  <c r="AO61" i="81"/>
  <c r="AP61" i="81"/>
  <c r="AQ61" i="81"/>
  <c r="AR61" i="81"/>
  <c r="AS61" i="81"/>
  <c r="AT61" i="81"/>
  <c r="AS60" i="82" s="1"/>
  <c r="AU61" i="81"/>
  <c r="AV61" i="81"/>
  <c r="AW61" i="81"/>
  <c r="AX61" i="81"/>
  <c r="AY61" i="81"/>
  <c r="AZ61" i="81"/>
  <c r="BD61" i="81"/>
  <c r="BE61" i="81"/>
  <c r="BF61" i="81"/>
  <c r="BG61" i="81"/>
  <c r="BH61" i="81"/>
  <c r="BI61" i="81"/>
  <c r="BJ61" i="81"/>
  <c r="BK61" i="81"/>
  <c r="BL61" i="81"/>
  <c r="BM61" i="81"/>
  <c r="BN61" i="81"/>
  <c r="BO61" i="81"/>
  <c r="BP61" i="81"/>
  <c r="BQ61" i="81"/>
  <c r="BR61" i="81"/>
  <c r="BS61" i="81"/>
  <c r="BT61" i="81"/>
  <c r="BU61" i="81"/>
  <c r="BV61" i="81"/>
  <c r="D62" i="81"/>
  <c r="E62" i="81"/>
  <c r="F62" i="81"/>
  <c r="G62" i="81"/>
  <c r="H62" i="81"/>
  <c r="I62" i="81"/>
  <c r="J62" i="81"/>
  <c r="K62" i="81"/>
  <c r="L62" i="81"/>
  <c r="M62" i="81"/>
  <c r="N62" i="81"/>
  <c r="O62" i="81"/>
  <c r="P62" i="81"/>
  <c r="Q62" i="81"/>
  <c r="S62" i="81"/>
  <c r="T62" i="81"/>
  <c r="U62" i="81"/>
  <c r="V62" i="81"/>
  <c r="W62" i="81"/>
  <c r="X62" i="81"/>
  <c r="Y62" i="81"/>
  <c r="Z62" i="81"/>
  <c r="AA62" i="81"/>
  <c r="Z61" i="82" s="1"/>
  <c r="AB62" i="81"/>
  <c r="AC62" i="81"/>
  <c r="AD62" i="81"/>
  <c r="AE62" i="81"/>
  <c r="AF62" i="81"/>
  <c r="AG62" i="81"/>
  <c r="AH62" i="81"/>
  <c r="AH61" i="82"/>
  <c r="AJ62" i="81"/>
  <c r="AK62" i="81"/>
  <c r="AL62" i="81"/>
  <c r="AM62" i="81"/>
  <c r="AL61" i="82" s="1"/>
  <c r="AN62" i="81"/>
  <c r="AO62" i="81"/>
  <c r="AP62" i="81"/>
  <c r="AO61" i="82" s="1"/>
  <c r="AQ62" i="81"/>
  <c r="AR62" i="81"/>
  <c r="AS62" i="81"/>
  <c r="AT62" i="81"/>
  <c r="AS61" i="82" s="1"/>
  <c r="AU62" i="81"/>
  <c r="AV62" i="81"/>
  <c r="AW62" i="81"/>
  <c r="AX62" i="81"/>
  <c r="AY62" i="81"/>
  <c r="AZ62" i="81"/>
  <c r="BD62" i="81"/>
  <c r="BE62" i="81"/>
  <c r="BF62" i="81"/>
  <c r="BG62" i="81"/>
  <c r="BH62" i="81"/>
  <c r="BI62" i="81"/>
  <c r="BJ62" i="81"/>
  <c r="BI61" i="82" s="1"/>
  <c r="BK62" i="81"/>
  <c r="BL62" i="81"/>
  <c r="BM62" i="81"/>
  <c r="BN62" i="81"/>
  <c r="BO62" i="81"/>
  <c r="BP62" i="81"/>
  <c r="BQ62" i="81"/>
  <c r="BR62" i="81"/>
  <c r="BS62" i="81"/>
  <c r="BT62" i="81"/>
  <c r="BU62" i="81"/>
  <c r="BV62" i="81"/>
  <c r="D63" i="81"/>
  <c r="E63" i="81"/>
  <c r="F63" i="81"/>
  <c r="G63" i="81"/>
  <c r="H63" i="81"/>
  <c r="I63" i="81"/>
  <c r="J63" i="81"/>
  <c r="K63" i="81"/>
  <c r="L63" i="81"/>
  <c r="M63" i="81"/>
  <c r="N63" i="81"/>
  <c r="O63" i="81"/>
  <c r="P63" i="81"/>
  <c r="Q63" i="81"/>
  <c r="S63" i="81"/>
  <c r="T63" i="81"/>
  <c r="U63" i="81"/>
  <c r="V63" i="81"/>
  <c r="W63" i="81"/>
  <c r="X63" i="81"/>
  <c r="Y63" i="81"/>
  <c r="Z63" i="81"/>
  <c r="AA63" i="81"/>
  <c r="Z62" i="82" s="1"/>
  <c r="AB63" i="81"/>
  <c r="AC63" i="81"/>
  <c r="AD63" i="81"/>
  <c r="AE63" i="81"/>
  <c r="AF63" i="81"/>
  <c r="AG63" i="81"/>
  <c r="AH63" i="81"/>
  <c r="AH62" i="82"/>
  <c r="AJ63" i="81"/>
  <c r="AK63" i="81"/>
  <c r="AL63" i="81"/>
  <c r="AM63" i="81"/>
  <c r="AL62" i="82" s="1"/>
  <c r="AN63" i="81"/>
  <c r="AO63" i="81"/>
  <c r="AP63" i="81"/>
  <c r="AO62" i="82" s="1"/>
  <c r="AQ63" i="81"/>
  <c r="AR63" i="81"/>
  <c r="AS63" i="81"/>
  <c r="AT63" i="81"/>
  <c r="AS62" i="82" s="1"/>
  <c r="AU63" i="81"/>
  <c r="AV63" i="81"/>
  <c r="AW63" i="81"/>
  <c r="AX63" i="81"/>
  <c r="AY63" i="81"/>
  <c r="AZ63" i="81"/>
  <c r="BD63" i="81"/>
  <c r="BE63" i="81"/>
  <c r="BF63" i="81"/>
  <c r="BG63" i="81"/>
  <c r="BH63" i="81"/>
  <c r="BI63" i="81"/>
  <c r="BJ63" i="81"/>
  <c r="BI62" i="82" s="1"/>
  <c r="BK63" i="81"/>
  <c r="BL63" i="81"/>
  <c r="BM63" i="81"/>
  <c r="BN63" i="81"/>
  <c r="BO63" i="81"/>
  <c r="BP63" i="81"/>
  <c r="BQ63" i="81"/>
  <c r="BR63" i="81"/>
  <c r="BS63" i="81"/>
  <c r="BT63" i="81"/>
  <c r="BU63" i="81"/>
  <c r="BV63" i="81"/>
  <c r="D64" i="81"/>
  <c r="E64" i="81"/>
  <c r="F64" i="81"/>
  <c r="G64" i="81"/>
  <c r="H64" i="81"/>
  <c r="I64" i="81"/>
  <c r="J64" i="81"/>
  <c r="K64" i="81"/>
  <c r="L64" i="81"/>
  <c r="M64" i="81"/>
  <c r="N64" i="81"/>
  <c r="O64" i="81"/>
  <c r="P64" i="81"/>
  <c r="Q64" i="81"/>
  <c r="S64" i="81"/>
  <c r="T64" i="81"/>
  <c r="U64" i="81"/>
  <c r="V64" i="81"/>
  <c r="W64" i="81"/>
  <c r="X64" i="81"/>
  <c r="Y64" i="81"/>
  <c r="Z64" i="81"/>
  <c r="AA64" i="81"/>
  <c r="Z63" i="82" s="1"/>
  <c r="AB64" i="81"/>
  <c r="AC64" i="81"/>
  <c r="AD64" i="81"/>
  <c r="AE64" i="81"/>
  <c r="AF64" i="81"/>
  <c r="AG64" i="81"/>
  <c r="AH64" i="81"/>
  <c r="AJ64" i="81"/>
  <c r="AK64" i="81"/>
  <c r="AL64" i="81"/>
  <c r="AM64" i="81"/>
  <c r="AN64" i="81"/>
  <c r="AO64" i="81"/>
  <c r="AP64" i="81"/>
  <c r="AQ64" i="81"/>
  <c r="AR64" i="81"/>
  <c r="AS64" i="81"/>
  <c r="AT64" i="81"/>
  <c r="AU64" i="81"/>
  <c r="AV64" i="81"/>
  <c r="AW64" i="81"/>
  <c r="AX64" i="81"/>
  <c r="AY64" i="81"/>
  <c r="AZ64" i="81"/>
  <c r="BD64" i="81"/>
  <c r="BE64" i="81"/>
  <c r="BF64" i="81"/>
  <c r="BG64" i="81"/>
  <c r="BH64" i="81"/>
  <c r="BI64" i="81"/>
  <c r="BJ64" i="81"/>
  <c r="BK64" i="81"/>
  <c r="BL64" i="81"/>
  <c r="BM64" i="81"/>
  <c r="BN64" i="81"/>
  <c r="BO64" i="81"/>
  <c r="BP64" i="81"/>
  <c r="BQ64" i="81"/>
  <c r="BR64" i="81"/>
  <c r="BQ63" i="82" s="1"/>
  <c r="BS64" i="81"/>
  <c r="BR63" i="82" s="1"/>
  <c r="BT64" i="81"/>
  <c r="BU64" i="81"/>
  <c r="BV64" i="81"/>
  <c r="D65" i="81"/>
  <c r="E65" i="81"/>
  <c r="F65" i="81"/>
  <c r="G65" i="81"/>
  <c r="H65" i="81"/>
  <c r="I65" i="81"/>
  <c r="J65" i="81"/>
  <c r="K65" i="81"/>
  <c r="L65" i="81"/>
  <c r="M65" i="81"/>
  <c r="N65" i="81"/>
  <c r="O65" i="81"/>
  <c r="P65" i="81"/>
  <c r="Q65" i="81"/>
  <c r="S65" i="81"/>
  <c r="T65" i="81"/>
  <c r="U65" i="81"/>
  <c r="V65" i="81"/>
  <c r="W65" i="81"/>
  <c r="X65" i="81"/>
  <c r="Y65" i="81"/>
  <c r="Z65" i="81"/>
  <c r="AA65" i="81"/>
  <c r="AB65" i="81"/>
  <c r="AC65" i="81"/>
  <c r="AD65" i="81"/>
  <c r="AE65" i="81"/>
  <c r="AF65" i="81"/>
  <c r="AG65" i="81"/>
  <c r="AH65" i="81"/>
  <c r="AJ65" i="81"/>
  <c r="AK65" i="81"/>
  <c r="AL65" i="81"/>
  <c r="AM65" i="81"/>
  <c r="AN65" i="81"/>
  <c r="AO65" i="81"/>
  <c r="AP65" i="81"/>
  <c r="AQ65" i="81"/>
  <c r="AR65" i="81"/>
  <c r="AS65" i="81"/>
  <c r="AT65" i="81"/>
  <c r="AU65" i="81"/>
  <c r="AV65" i="81"/>
  <c r="AW65" i="81"/>
  <c r="AX65" i="81"/>
  <c r="AY65" i="81"/>
  <c r="AZ65" i="81"/>
  <c r="BD65" i="81"/>
  <c r="BE65" i="81"/>
  <c r="BF65" i="81"/>
  <c r="BG65" i="81"/>
  <c r="BH65" i="81"/>
  <c r="BI65" i="81"/>
  <c r="BJ65" i="81"/>
  <c r="BK65" i="81"/>
  <c r="BL65" i="81"/>
  <c r="BM65" i="81"/>
  <c r="BN65" i="81"/>
  <c r="BO65" i="81"/>
  <c r="BP65" i="81"/>
  <c r="BQ65" i="81"/>
  <c r="BR65" i="81"/>
  <c r="BS65" i="81"/>
  <c r="BT65" i="81"/>
  <c r="BU65" i="81"/>
  <c r="BV65" i="81"/>
  <c r="D66" i="81"/>
  <c r="E66" i="81"/>
  <c r="F66" i="81"/>
  <c r="G66" i="81"/>
  <c r="H66" i="81"/>
  <c r="I66" i="81"/>
  <c r="J66" i="81"/>
  <c r="K66" i="81"/>
  <c r="L66" i="81"/>
  <c r="M66" i="81"/>
  <c r="N66" i="81"/>
  <c r="O66" i="81"/>
  <c r="P66" i="81"/>
  <c r="Q66" i="81"/>
  <c r="S66" i="81"/>
  <c r="T66" i="81"/>
  <c r="U66" i="81"/>
  <c r="V66" i="81"/>
  <c r="W66" i="81"/>
  <c r="X66" i="81"/>
  <c r="Y66" i="81"/>
  <c r="Z66" i="81"/>
  <c r="AA66" i="81"/>
  <c r="AB66" i="81"/>
  <c r="AC66" i="81"/>
  <c r="AD66" i="81"/>
  <c r="AE66" i="81"/>
  <c r="AF66" i="81"/>
  <c r="AG66" i="81"/>
  <c r="AH66" i="81"/>
  <c r="AJ66" i="81"/>
  <c r="AK66" i="81"/>
  <c r="AL66" i="81"/>
  <c r="AM66" i="81"/>
  <c r="AN66" i="81"/>
  <c r="AO66" i="81"/>
  <c r="AP66" i="81"/>
  <c r="AQ66" i="81"/>
  <c r="AR66" i="81"/>
  <c r="AS66" i="81"/>
  <c r="AT66" i="81"/>
  <c r="AU66" i="81"/>
  <c r="AV66" i="81"/>
  <c r="AW66" i="81"/>
  <c r="AX66" i="81"/>
  <c r="AY66" i="81"/>
  <c r="AZ66" i="81"/>
  <c r="BD66" i="81"/>
  <c r="BE66" i="81"/>
  <c r="BF66" i="81"/>
  <c r="BG66" i="81"/>
  <c r="BH66" i="81"/>
  <c r="BI66" i="81"/>
  <c r="BJ66" i="81"/>
  <c r="BK66" i="81"/>
  <c r="BL66" i="81"/>
  <c r="BM66" i="81"/>
  <c r="BN66" i="81"/>
  <c r="BO66" i="81"/>
  <c r="BP66" i="81"/>
  <c r="BQ66" i="81"/>
  <c r="BR66" i="81"/>
  <c r="BS66" i="81"/>
  <c r="BT66" i="81"/>
  <c r="BU66" i="81"/>
  <c r="BV66" i="81"/>
  <c r="D67" i="81"/>
  <c r="E67" i="81"/>
  <c r="F67" i="81"/>
  <c r="G67" i="81"/>
  <c r="H67" i="81"/>
  <c r="I67" i="81"/>
  <c r="J67" i="81"/>
  <c r="K67" i="81"/>
  <c r="L67" i="81"/>
  <c r="M67" i="81"/>
  <c r="N67" i="81"/>
  <c r="O67" i="81"/>
  <c r="P67" i="81"/>
  <c r="Q67" i="81"/>
  <c r="S67" i="81"/>
  <c r="T67" i="81"/>
  <c r="U67" i="81"/>
  <c r="V67" i="81"/>
  <c r="W67" i="81"/>
  <c r="X67" i="81"/>
  <c r="Y67" i="81"/>
  <c r="Z67" i="81"/>
  <c r="AA67" i="81"/>
  <c r="Z66" i="82" s="1"/>
  <c r="AB67" i="81"/>
  <c r="AC67" i="81"/>
  <c r="AD67" i="81"/>
  <c r="AE67" i="81"/>
  <c r="AF67" i="81"/>
  <c r="AG67" i="81"/>
  <c r="AH67" i="81"/>
  <c r="AH66" i="82"/>
  <c r="AJ67" i="81"/>
  <c r="AK67" i="81"/>
  <c r="AL67" i="81"/>
  <c r="AM67" i="81"/>
  <c r="AL66" i="82" s="1"/>
  <c r="AN67" i="81"/>
  <c r="AO67" i="81"/>
  <c r="AP67" i="81"/>
  <c r="AQ67" i="81"/>
  <c r="AR67" i="81"/>
  <c r="AS67" i="81"/>
  <c r="AT67" i="81"/>
  <c r="AS66" i="82" s="1"/>
  <c r="AU67" i="81"/>
  <c r="AV67" i="81"/>
  <c r="AW67" i="81"/>
  <c r="AX67" i="81"/>
  <c r="AY67" i="81"/>
  <c r="AZ67" i="81"/>
  <c r="BD67" i="81"/>
  <c r="BE67" i="81"/>
  <c r="BF67" i="81"/>
  <c r="BG67" i="81"/>
  <c r="BH67" i="81"/>
  <c r="BI67" i="81"/>
  <c r="BJ67" i="81"/>
  <c r="BI66" i="82" s="1"/>
  <c r="BK67" i="81"/>
  <c r="BL67" i="81"/>
  <c r="BM67" i="81"/>
  <c r="BN67" i="81"/>
  <c r="BO67" i="81"/>
  <c r="BP67" i="81"/>
  <c r="BQ67" i="81"/>
  <c r="BR67" i="81"/>
  <c r="BS67" i="81"/>
  <c r="BT67" i="81"/>
  <c r="BU67" i="81"/>
  <c r="BV67" i="81"/>
  <c r="D68" i="81"/>
  <c r="E68" i="81"/>
  <c r="F68" i="81"/>
  <c r="G68" i="81"/>
  <c r="H68" i="81"/>
  <c r="I68" i="81"/>
  <c r="J68" i="81"/>
  <c r="K68" i="81"/>
  <c r="L68" i="81"/>
  <c r="M68" i="81"/>
  <c r="N68" i="81"/>
  <c r="O68" i="81"/>
  <c r="P68" i="81"/>
  <c r="Q68" i="81"/>
  <c r="S68" i="81"/>
  <c r="T68" i="81"/>
  <c r="U68" i="81"/>
  <c r="V68" i="81"/>
  <c r="W68" i="81"/>
  <c r="X68" i="81"/>
  <c r="Y68" i="81"/>
  <c r="Z68" i="81"/>
  <c r="AA68" i="81"/>
  <c r="AB68" i="81"/>
  <c r="AC68" i="81"/>
  <c r="AD68" i="81"/>
  <c r="AE68" i="81"/>
  <c r="AF68" i="81"/>
  <c r="AG68" i="81"/>
  <c r="AH68" i="81"/>
  <c r="AJ68" i="81"/>
  <c r="AK68" i="81"/>
  <c r="AL68" i="81"/>
  <c r="AM68" i="81"/>
  <c r="AN68" i="81"/>
  <c r="AO68" i="81"/>
  <c r="AP68" i="81"/>
  <c r="AQ68" i="81"/>
  <c r="AR68" i="81"/>
  <c r="AS68" i="81"/>
  <c r="AT68" i="81"/>
  <c r="AU68" i="81"/>
  <c r="AV68" i="81"/>
  <c r="AW68" i="81"/>
  <c r="AX68" i="81"/>
  <c r="AY68" i="81"/>
  <c r="AZ68" i="81"/>
  <c r="BD68" i="81"/>
  <c r="BE68" i="81"/>
  <c r="BF68" i="81"/>
  <c r="BG68" i="81"/>
  <c r="BH68" i="81"/>
  <c r="BI68" i="81"/>
  <c r="BJ68" i="81"/>
  <c r="BK68" i="81"/>
  <c r="BL68" i="81"/>
  <c r="BM68" i="81"/>
  <c r="BN68" i="81"/>
  <c r="BO68" i="81"/>
  <c r="BP68" i="81"/>
  <c r="BQ68" i="81"/>
  <c r="BR68" i="81"/>
  <c r="BS68" i="81"/>
  <c r="BT68" i="81"/>
  <c r="BU68" i="81"/>
  <c r="BV68" i="81"/>
  <c r="D69" i="81"/>
  <c r="E69" i="81"/>
  <c r="F69" i="81"/>
  <c r="G69" i="81"/>
  <c r="H69" i="81"/>
  <c r="I69" i="81"/>
  <c r="J69" i="81"/>
  <c r="K69" i="81"/>
  <c r="L69" i="81"/>
  <c r="M69" i="81"/>
  <c r="N69" i="81"/>
  <c r="O69" i="81"/>
  <c r="P69" i="81"/>
  <c r="Q69" i="81"/>
  <c r="S69" i="81"/>
  <c r="T69" i="81"/>
  <c r="U69" i="81"/>
  <c r="V69" i="81"/>
  <c r="W69" i="81"/>
  <c r="X69" i="81"/>
  <c r="Y69" i="81"/>
  <c r="Z69" i="81"/>
  <c r="AA69" i="81"/>
  <c r="Z68" i="82" s="1"/>
  <c r="AB69" i="81"/>
  <c r="AC69" i="81"/>
  <c r="AD69" i="81"/>
  <c r="AE69" i="81"/>
  <c r="AF69" i="81"/>
  <c r="AG69" i="81"/>
  <c r="AH69" i="81"/>
  <c r="AH68" i="82"/>
  <c r="AJ69" i="81"/>
  <c r="AK69" i="81"/>
  <c r="AL69" i="81"/>
  <c r="AM69" i="81"/>
  <c r="AL68" i="82" s="1"/>
  <c r="AN69" i="81"/>
  <c r="AO69" i="81"/>
  <c r="AP69" i="81"/>
  <c r="AQ69" i="81"/>
  <c r="AR69" i="81"/>
  <c r="AS69" i="81"/>
  <c r="AT69" i="81"/>
  <c r="AS68" i="82" s="1"/>
  <c r="AU69" i="81"/>
  <c r="AV69" i="81"/>
  <c r="AW69" i="81"/>
  <c r="AX69" i="81"/>
  <c r="AY69" i="81"/>
  <c r="AZ69" i="81"/>
  <c r="BD69" i="81"/>
  <c r="BE69" i="81"/>
  <c r="BF69" i="81"/>
  <c r="BG69" i="81"/>
  <c r="BH69" i="81"/>
  <c r="BI69" i="81"/>
  <c r="BJ69" i="81"/>
  <c r="BK69" i="81"/>
  <c r="BL69" i="81"/>
  <c r="BM69" i="81"/>
  <c r="BN69" i="81"/>
  <c r="BO69" i="81"/>
  <c r="BP69" i="81"/>
  <c r="BQ69" i="81"/>
  <c r="BR69" i="81"/>
  <c r="BS69" i="81"/>
  <c r="BT69" i="81"/>
  <c r="BU69" i="81"/>
  <c r="BV69" i="81"/>
  <c r="D70" i="81"/>
  <c r="E70" i="81"/>
  <c r="F70" i="81"/>
  <c r="G70" i="81"/>
  <c r="H70" i="81"/>
  <c r="I70" i="81"/>
  <c r="J70" i="81"/>
  <c r="K70" i="81"/>
  <c r="L70" i="81"/>
  <c r="M70" i="81"/>
  <c r="N70" i="81"/>
  <c r="O70" i="81"/>
  <c r="P70" i="81"/>
  <c r="Q70" i="81"/>
  <c r="S70" i="81"/>
  <c r="T70" i="81"/>
  <c r="U70" i="81"/>
  <c r="V70" i="81"/>
  <c r="W70" i="81"/>
  <c r="X70" i="81"/>
  <c r="Y70" i="81"/>
  <c r="X69" i="82" s="1"/>
  <c r="Z70" i="81"/>
  <c r="AA70" i="81"/>
  <c r="Z69" i="82" s="1"/>
  <c r="AB70" i="81"/>
  <c r="AC70" i="81"/>
  <c r="AD70" i="81"/>
  <c r="AE70" i="81"/>
  <c r="AF70" i="81"/>
  <c r="AG70" i="81"/>
  <c r="AH70" i="81"/>
  <c r="AH69" i="82"/>
  <c r="AJ70" i="81"/>
  <c r="AK70" i="81"/>
  <c r="AL70" i="81"/>
  <c r="AM70" i="81"/>
  <c r="AN70" i="81"/>
  <c r="AO70" i="81"/>
  <c r="AP70" i="81"/>
  <c r="AO69" i="82" s="1"/>
  <c r="AQ70" i="81"/>
  <c r="AR70" i="81"/>
  <c r="AQ69" i="82" s="1"/>
  <c r="AS70" i="81"/>
  <c r="AT70" i="81"/>
  <c r="AS69" i="82" s="1"/>
  <c r="AU70" i="81"/>
  <c r="AV70" i="81"/>
  <c r="AU69" i="82" s="1"/>
  <c r="AW70" i="81"/>
  <c r="AX70" i="81"/>
  <c r="AY70" i="81"/>
  <c r="AZ70" i="81"/>
  <c r="BD70" i="81"/>
  <c r="BE70" i="81"/>
  <c r="BF70" i="81"/>
  <c r="BG70" i="81"/>
  <c r="BH70" i="81"/>
  <c r="BI70" i="81"/>
  <c r="BJ70" i="81"/>
  <c r="BK70" i="81"/>
  <c r="BL70" i="81"/>
  <c r="BM70" i="81"/>
  <c r="BN70" i="81"/>
  <c r="BO70" i="81"/>
  <c r="BP70" i="81"/>
  <c r="BQ70" i="81"/>
  <c r="BR70" i="81"/>
  <c r="BS70" i="81"/>
  <c r="BR69" i="82" s="1"/>
  <c r="BT70" i="81"/>
  <c r="BU70" i="81"/>
  <c r="BV70" i="81"/>
  <c r="D71" i="81"/>
  <c r="E71" i="81"/>
  <c r="F71" i="81"/>
  <c r="G71" i="81"/>
  <c r="H71" i="81"/>
  <c r="I71" i="81"/>
  <c r="J71" i="81"/>
  <c r="K71" i="81"/>
  <c r="L71" i="81"/>
  <c r="M71" i="81"/>
  <c r="N71" i="81"/>
  <c r="O71" i="81"/>
  <c r="P71" i="81"/>
  <c r="Q71" i="81"/>
  <c r="S71" i="81"/>
  <c r="T71" i="81"/>
  <c r="U71" i="81"/>
  <c r="V71" i="81"/>
  <c r="W71" i="81"/>
  <c r="X71" i="81"/>
  <c r="Y71" i="81"/>
  <c r="Z71" i="81"/>
  <c r="AA71" i="81"/>
  <c r="AB71" i="81"/>
  <c r="AC71" i="81"/>
  <c r="AD71" i="81"/>
  <c r="AE71" i="81"/>
  <c r="AF71" i="81"/>
  <c r="AG71" i="81"/>
  <c r="AH71" i="81"/>
  <c r="AJ71" i="81"/>
  <c r="AK71" i="81"/>
  <c r="AL71" i="81"/>
  <c r="AM71" i="81"/>
  <c r="AN71" i="81"/>
  <c r="AO71" i="81"/>
  <c r="AP71" i="81"/>
  <c r="AQ71" i="81"/>
  <c r="AR71" i="81"/>
  <c r="AS71" i="81"/>
  <c r="AT71" i="81"/>
  <c r="AU71" i="81"/>
  <c r="AV71" i="81"/>
  <c r="AW71" i="81"/>
  <c r="AX71" i="81"/>
  <c r="AY71" i="81"/>
  <c r="AZ71" i="81"/>
  <c r="BD71" i="81"/>
  <c r="BE71" i="81"/>
  <c r="BF71" i="81"/>
  <c r="BG71" i="81"/>
  <c r="BH71" i="81"/>
  <c r="BI71" i="81"/>
  <c r="BJ71" i="81"/>
  <c r="BK71" i="81"/>
  <c r="BL71" i="81"/>
  <c r="BM71" i="81"/>
  <c r="BN71" i="81"/>
  <c r="BO71" i="81"/>
  <c r="BP71" i="81"/>
  <c r="BQ71" i="81"/>
  <c r="BR71" i="81"/>
  <c r="BS71" i="81"/>
  <c r="BT71" i="81"/>
  <c r="BU71" i="81"/>
  <c r="BV71" i="81"/>
  <c r="D72" i="81"/>
  <c r="E72" i="81"/>
  <c r="F72" i="81"/>
  <c r="G72" i="81"/>
  <c r="H72" i="81"/>
  <c r="I72" i="81"/>
  <c r="J72" i="81"/>
  <c r="K72" i="81"/>
  <c r="L72" i="81"/>
  <c r="M72" i="81"/>
  <c r="N72" i="81"/>
  <c r="O72" i="81"/>
  <c r="P72" i="81"/>
  <c r="Q72" i="81"/>
  <c r="S72" i="81"/>
  <c r="T72" i="81"/>
  <c r="U72" i="81"/>
  <c r="V72" i="81"/>
  <c r="W72" i="81"/>
  <c r="X72" i="81"/>
  <c r="Y72" i="81"/>
  <c r="Z72" i="81"/>
  <c r="AA72" i="81"/>
  <c r="AB72" i="81"/>
  <c r="AC72" i="81"/>
  <c r="AD72" i="81"/>
  <c r="AE72" i="81"/>
  <c r="AF72" i="81"/>
  <c r="AG72" i="81"/>
  <c r="AH72" i="81"/>
  <c r="AJ72" i="81"/>
  <c r="AK72" i="81"/>
  <c r="AL72" i="81"/>
  <c r="AM72" i="81"/>
  <c r="AN72" i="81"/>
  <c r="AO72" i="81"/>
  <c r="AP72" i="81"/>
  <c r="AQ72" i="81"/>
  <c r="AR72" i="81"/>
  <c r="AS72" i="81"/>
  <c r="AT72" i="81"/>
  <c r="AU72" i="81"/>
  <c r="AV72" i="81"/>
  <c r="AW72" i="81"/>
  <c r="AX72" i="81"/>
  <c r="AY72" i="81"/>
  <c r="AZ72" i="81"/>
  <c r="BD72" i="81"/>
  <c r="BE72" i="81"/>
  <c r="BF72" i="81"/>
  <c r="BG72" i="81"/>
  <c r="BH72" i="81"/>
  <c r="BI72" i="81"/>
  <c r="BJ72" i="81"/>
  <c r="BK72" i="81"/>
  <c r="BL72" i="81"/>
  <c r="BM72" i="81"/>
  <c r="BN72" i="81"/>
  <c r="BO72" i="81"/>
  <c r="BP72" i="81"/>
  <c r="BQ72" i="81"/>
  <c r="BR72" i="81"/>
  <c r="BS72" i="81"/>
  <c r="BR71" i="82" s="1"/>
  <c r="BT72" i="81"/>
  <c r="BU72" i="81"/>
  <c r="BV72" i="81"/>
  <c r="D73" i="81"/>
  <c r="E73" i="81"/>
  <c r="F73" i="81"/>
  <c r="G73" i="81"/>
  <c r="H73" i="81"/>
  <c r="I73" i="81"/>
  <c r="J73" i="81"/>
  <c r="K73" i="81"/>
  <c r="L73" i="81"/>
  <c r="M73" i="81"/>
  <c r="N73" i="81"/>
  <c r="O73" i="81"/>
  <c r="P73" i="81"/>
  <c r="Q73" i="81"/>
  <c r="S73" i="81"/>
  <c r="T73" i="81"/>
  <c r="U73" i="81"/>
  <c r="V73" i="81"/>
  <c r="W73" i="81"/>
  <c r="X73" i="81"/>
  <c r="Y73" i="81"/>
  <c r="Z73" i="81"/>
  <c r="AA73" i="81"/>
  <c r="AB73" i="81"/>
  <c r="AC73" i="81"/>
  <c r="AD73" i="81"/>
  <c r="AE73" i="81"/>
  <c r="AF73" i="81"/>
  <c r="AG73" i="81"/>
  <c r="AH73" i="81"/>
  <c r="AJ73" i="81"/>
  <c r="AK73" i="81"/>
  <c r="AL73" i="81"/>
  <c r="AM73" i="81"/>
  <c r="AN73" i="81"/>
  <c r="AO73" i="81"/>
  <c r="AP73" i="81"/>
  <c r="AQ73" i="81"/>
  <c r="AR73" i="81"/>
  <c r="AS73" i="81"/>
  <c r="AT73" i="81"/>
  <c r="AU73" i="81"/>
  <c r="AV73" i="81"/>
  <c r="AW73" i="81"/>
  <c r="AX73" i="81"/>
  <c r="AY73" i="81"/>
  <c r="AZ73" i="81"/>
  <c r="BD73" i="81"/>
  <c r="BE73" i="81"/>
  <c r="BF73" i="81"/>
  <c r="BG73" i="81"/>
  <c r="BH73" i="81"/>
  <c r="BI73" i="81"/>
  <c r="BJ73" i="81"/>
  <c r="BK73" i="81"/>
  <c r="BL73" i="81"/>
  <c r="BM73" i="81"/>
  <c r="BN73" i="81"/>
  <c r="BO73" i="81"/>
  <c r="BP73" i="81"/>
  <c r="BQ73" i="81"/>
  <c r="BR73" i="81"/>
  <c r="BS73" i="81"/>
  <c r="BT73" i="81"/>
  <c r="BU73" i="81"/>
  <c r="BV73" i="81"/>
  <c r="D74" i="81"/>
  <c r="E74" i="81"/>
  <c r="F74" i="81"/>
  <c r="G74" i="81"/>
  <c r="H74" i="81"/>
  <c r="I74" i="81"/>
  <c r="J74" i="81"/>
  <c r="K74" i="81"/>
  <c r="L74" i="81"/>
  <c r="M74" i="81"/>
  <c r="N74" i="81"/>
  <c r="O74" i="81"/>
  <c r="P74" i="81"/>
  <c r="Q74" i="81"/>
  <c r="S74" i="81"/>
  <c r="T74" i="81"/>
  <c r="U74" i="81"/>
  <c r="V74" i="81"/>
  <c r="W74" i="81"/>
  <c r="X74" i="81"/>
  <c r="Y74" i="81"/>
  <c r="Z74" i="81"/>
  <c r="AA74" i="81"/>
  <c r="AB74" i="81"/>
  <c r="AC74" i="81"/>
  <c r="AD74" i="81"/>
  <c r="AE74" i="81"/>
  <c r="AF74" i="81"/>
  <c r="AG74" i="81"/>
  <c r="AH74" i="81"/>
  <c r="AJ74" i="81"/>
  <c r="AK74" i="81"/>
  <c r="AL74" i="81"/>
  <c r="AM74" i="81"/>
  <c r="AN74" i="81"/>
  <c r="AO74" i="81"/>
  <c r="AP74" i="81"/>
  <c r="AQ74" i="81"/>
  <c r="AR74" i="81"/>
  <c r="AS74" i="81"/>
  <c r="AT74" i="81"/>
  <c r="AU74" i="81"/>
  <c r="AV74" i="81"/>
  <c r="AW74" i="81"/>
  <c r="AV73" i="82" s="1"/>
  <c r="AX74" i="81"/>
  <c r="AY74" i="81"/>
  <c r="AZ74" i="81"/>
  <c r="BD74" i="81"/>
  <c r="BE74" i="81"/>
  <c r="BF74" i="81"/>
  <c r="BE73" i="82" s="1"/>
  <c r="BG74" i="81"/>
  <c r="BH74" i="81"/>
  <c r="BI74" i="81"/>
  <c r="BJ74" i="81"/>
  <c r="BK74" i="81"/>
  <c r="BL74" i="81"/>
  <c r="BM74" i="81"/>
  <c r="BN74" i="81"/>
  <c r="BO74" i="81"/>
  <c r="BP74" i="81"/>
  <c r="BQ74" i="81"/>
  <c r="BR74" i="81"/>
  <c r="BS74" i="81"/>
  <c r="BT74" i="81"/>
  <c r="BU74" i="81"/>
  <c r="BV74" i="81"/>
  <c r="D75" i="81"/>
  <c r="E75" i="81"/>
  <c r="F75" i="81"/>
  <c r="G75" i="81"/>
  <c r="H75" i="81"/>
  <c r="I75" i="81"/>
  <c r="J75" i="81"/>
  <c r="K75" i="81"/>
  <c r="L75" i="81"/>
  <c r="M75" i="81"/>
  <c r="N75" i="81"/>
  <c r="O75" i="81"/>
  <c r="P75" i="81"/>
  <c r="Q75" i="81"/>
  <c r="S75" i="81"/>
  <c r="T75" i="81"/>
  <c r="U75" i="81"/>
  <c r="V75" i="81"/>
  <c r="W75" i="81"/>
  <c r="X75" i="81"/>
  <c r="Y75" i="81"/>
  <c r="Z75" i="81"/>
  <c r="AA75" i="81"/>
  <c r="AB75" i="81"/>
  <c r="AC75" i="81"/>
  <c r="AD75" i="81"/>
  <c r="AE75" i="81"/>
  <c r="AF75" i="81"/>
  <c r="AG75" i="81"/>
  <c r="AH75" i="81"/>
  <c r="AJ75" i="81"/>
  <c r="AK75" i="81"/>
  <c r="AL75" i="81"/>
  <c r="AM75" i="81"/>
  <c r="AN75" i="81"/>
  <c r="AO75" i="81"/>
  <c r="AP75" i="81"/>
  <c r="AQ75" i="81"/>
  <c r="AR75" i="81"/>
  <c r="AS75" i="81"/>
  <c r="AT75" i="81"/>
  <c r="AU75" i="81"/>
  <c r="AV75" i="81"/>
  <c r="AW75" i="81"/>
  <c r="AX75" i="81"/>
  <c r="AY75" i="81"/>
  <c r="AZ75" i="81"/>
  <c r="BD75" i="81"/>
  <c r="BE75" i="81"/>
  <c r="BF75" i="81"/>
  <c r="BG75" i="81"/>
  <c r="BH75" i="81"/>
  <c r="BI75" i="81"/>
  <c r="BJ75" i="81"/>
  <c r="BK75" i="81"/>
  <c r="BL75" i="81"/>
  <c r="BM75" i="81"/>
  <c r="BN75" i="81"/>
  <c r="BO75" i="81"/>
  <c r="BP75" i="81"/>
  <c r="BQ75" i="81"/>
  <c r="BR75" i="81"/>
  <c r="BS75" i="81"/>
  <c r="BT75" i="81"/>
  <c r="BU75" i="81"/>
  <c r="BV75" i="81"/>
  <c r="D76" i="81"/>
  <c r="E76" i="81"/>
  <c r="F76" i="81"/>
  <c r="G76" i="81"/>
  <c r="H76" i="81"/>
  <c r="I76" i="81"/>
  <c r="J76" i="81"/>
  <c r="K76" i="81"/>
  <c r="L76" i="81"/>
  <c r="M76" i="81"/>
  <c r="N76" i="81"/>
  <c r="O76" i="81"/>
  <c r="P76" i="81"/>
  <c r="Q76" i="81"/>
  <c r="S76" i="81"/>
  <c r="T76" i="81"/>
  <c r="U76" i="81"/>
  <c r="V76" i="81"/>
  <c r="W76" i="81"/>
  <c r="X76" i="81"/>
  <c r="Y76" i="81"/>
  <c r="Z76" i="81"/>
  <c r="AA76" i="81"/>
  <c r="AB76" i="81"/>
  <c r="AC76" i="81"/>
  <c r="AD76" i="81"/>
  <c r="AE76" i="81"/>
  <c r="AF76" i="81"/>
  <c r="AG76" i="81"/>
  <c r="AH76" i="81"/>
  <c r="AJ76" i="81"/>
  <c r="AK76" i="81"/>
  <c r="AL76" i="81"/>
  <c r="AM76" i="81"/>
  <c r="AN76" i="81"/>
  <c r="AO76" i="81"/>
  <c r="AP76" i="81"/>
  <c r="AQ76" i="81"/>
  <c r="AR76" i="81"/>
  <c r="AS76" i="81"/>
  <c r="AT76" i="81"/>
  <c r="AU76" i="81"/>
  <c r="AV76" i="81"/>
  <c r="AW76" i="81"/>
  <c r="AX76" i="81"/>
  <c r="AY76" i="81"/>
  <c r="AZ76" i="81"/>
  <c r="BD76" i="81"/>
  <c r="BE76" i="81"/>
  <c r="BF76" i="81"/>
  <c r="BG76" i="81"/>
  <c r="BH76" i="81"/>
  <c r="BI76" i="81"/>
  <c r="BJ76" i="81"/>
  <c r="BK76" i="81"/>
  <c r="BL76" i="81"/>
  <c r="BM76" i="81"/>
  <c r="BN76" i="81"/>
  <c r="BO76" i="81"/>
  <c r="BP76" i="81"/>
  <c r="BQ76" i="81"/>
  <c r="BR76" i="81"/>
  <c r="BS76" i="81"/>
  <c r="BT76" i="81"/>
  <c r="BU76" i="81"/>
  <c r="BV76" i="81"/>
  <c r="D77" i="81"/>
  <c r="E77" i="81"/>
  <c r="F77" i="81"/>
  <c r="G77" i="81"/>
  <c r="H77" i="81"/>
  <c r="I77" i="81"/>
  <c r="J77" i="81"/>
  <c r="K77" i="81"/>
  <c r="L77" i="81"/>
  <c r="M77" i="81"/>
  <c r="N77" i="81"/>
  <c r="O77" i="81"/>
  <c r="P77" i="81"/>
  <c r="Q77" i="81"/>
  <c r="S77" i="81"/>
  <c r="T77" i="81"/>
  <c r="U77" i="81"/>
  <c r="V77" i="81"/>
  <c r="W77" i="81"/>
  <c r="X77" i="81"/>
  <c r="Y77" i="81"/>
  <c r="Z77" i="81"/>
  <c r="AA77" i="81"/>
  <c r="Z76" i="82" s="1"/>
  <c r="AB77" i="81"/>
  <c r="AC77" i="81"/>
  <c r="AD77" i="81"/>
  <c r="AE77" i="81"/>
  <c r="AF77" i="81"/>
  <c r="AG77" i="81"/>
  <c r="AH77" i="81"/>
  <c r="AJ77" i="81"/>
  <c r="AK77" i="81"/>
  <c r="AL77" i="81"/>
  <c r="AM77" i="81"/>
  <c r="AL76" i="82" s="1"/>
  <c r="AN77" i="81"/>
  <c r="AO77" i="81"/>
  <c r="AP77" i="81"/>
  <c r="AO76" i="82" s="1"/>
  <c r="AQ77" i="81"/>
  <c r="AR77" i="81"/>
  <c r="AS77" i="81"/>
  <c r="AT77" i="81"/>
  <c r="AS76" i="82" s="1"/>
  <c r="AU77" i="81"/>
  <c r="AV77" i="81"/>
  <c r="AW77" i="81"/>
  <c r="AX77" i="81"/>
  <c r="AY77" i="81"/>
  <c r="AZ77" i="81"/>
  <c r="BD77" i="81"/>
  <c r="BE77" i="81"/>
  <c r="BF77" i="81"/>
  <c r="BG77" i="81"/>
  <c r="BH77" i="81"/>
  <c r="BI77" i="81"/>
  <c r="BJ77" i="81"/>
  <c r="BK77" i="81"/>
  <c r="BL77" i="81"/>
  <c r="BM77" i="81"/>
  <c r="BN77" i="81"/>
  <c r="BO77" i="81"/>
  <c r="BP77" i="81"/>
  <c r="BQ77" i="81"/>
  <c r="BR77" i="81"/>
  <c r="BS77" i="81"/>
  <c r="BT77" i="81"/>
  <c r="BU77" i="81"/>
  <c r="BV77" i="81"/>
  <c r="D78" i="81"/>
  <c r="E78" i="81"/>
  <c r="F78" i="81"/>
  <c r="G78" i="81"/>
  <c r="H78" i="81"/>
  <c r="I78" i="81"/>
  <c r="J78" i="81"/>
  <c r="K78" i="81"/>
  <c r="L78" i="81"/>
  <c r="M78" i="81"/>
  <c r="N78" i="81"/>
  <c r="O78" i="81"/>
  <c r="P78" i="81"/>
  <c r="Q78" i="81"/>
  <c r="S78" i="81"/>
  <c r="T78" i="81"/>
  <c r="U78" i="81"/>
  <c r="V78" i="81"/>
  <c r="W78" i="81"/>
  <c r="X78" i="81"/>
  <c r="Y78" i="81"/>
  <c r="X77" i="82" s="1"/>
  <c r="Z78" i="81"/>
  <c r="AA78" i="81"/>
  <c r="Z77" i="82" s="1"/>
  <c r="AB78" i="81"/>
  <c r="AC78" i="81"/>
  <c r="AD78" i="81"/>
  <c r="AE78" i="81"/>
  <c r="AF78" i="81"/>
  <c r="AG78" i="81"/>
  <c r="AH78" i="81"/>
  <c r="AH77" i="82"/>
  <c r="AJ78" i="81"/>
  <c r="AK78" i="81"/>
  <c r="AL78" i="81"/>
  <c r="AM78" i="81"/>
  <c r="AL77" i="82" s="1"/>
  <c r="AN78" i="81"/>
  <c r="AO78" i="81"/>
  <c r="AP78" i="81"/>
  <c r="AO77" i="82" s="1"/>
  <c r="AQ78" i="81"/>
  <c r="AR78" i="81"/>
  <c r="AS78" i="81"/>
  <c r="AT78" i="81"/>
  <c r="AS77" i="82" s="1"/>
  <c r="AU78" i="81"/>
  <c r="AV78" i="81"/>
  <c r="AW78" i="81"/>
  <c r="AX78" i="81"/>
  <c r="AY78" i="81"/>
  <c r="AZ78" i="81"/>
  <c r="BD78" i="81"/>
  <c r="BE78" i="81"/>
  <c r="BF78" i="81"/>
  <c r="BE77" i="82" s="1"/>
  <c r="BG78" i="81"/>
  <c r="BH78" i="81"/>
  <c r="BI78" i="81"/>
  <c r="BJ78" i="81"/>
  <c r="BI77" i="82" s="1"/>
  <c r="BK78" i="81"/>
  <c r="BL78" i="81"/>
  <c r="BM78" i="81"/>
  <c r="BN78" i="81"/>
  <c r="BO78" i="81"/>
  <c r="BP78" i="81"/>
  <c r="BQ78" i="81"/>
  <c r="BR78" i="81"/>
  <c r="BS78" i="81"/>
  <c r="BT78" i="81"/>
  <c r="BU78" i="81"/>
  <c r="BV78" i="81"/>
  <c r="D79" i="81"/>
  <c r="E79" i="81"/>
  <c r="F79" i="81"/>
  <c r="G79" i="81"/>
  <c r="H79" i="81"/>
  <c r="I79" i="81"/>
  <c r="J79" i="81"/>
  <c r="K79" i="81"/>
  <c r="L79" i="81"/>
  <c r="M79" i="81"/>
  <c r="N79" i="81"/>
  <c r="O79" i="81"/>
  <c r="P79" i="81"/>
  <c r="Q79" i="81"/>
  <c r="S79" i="81"/>
  <c r="T79" i="81"/>
  <c r="U79" i="81"/>
  <c r="V79" i="81"/>
  <c r="W79" i="81"/>
  <c r="X79" i="81"/>
  <c r="Y79" i="81"/>
  <c r="Z79" i="81"/>
  <c r="AA79" i="81"/>
  <c r="AB79" i="81"/>
  <c r="AC79" i="81"/>
  <c r="AD79" i="81"/>
  <c r="AE79" i="81"/>
  <c r="AF79" i="81"/>
  <c r="AG79" i="81"/>
  <c r="AH79" i="81"/>
  <c r="AJ79" i="81"/>
  <c r="AK79" i="81"/>
  <c r="AL79" i="81"/>
  <c r="AM79" i="81"/>
  <c r="AN79" i="81"/>
  <c r="AO79" i="81"/>
  <c r="AP79" i="81"/>
  <c r="AQ79" i="81"/>
  <c r="AR79" i="81"/>
  <c r="AS79" i="81"/>
  <c r="AT79" i="81"/>
  <c r="AU79" i="81"/>
  <c r="AV79" i="81"/>
  <c r="AW79" i="81"/>
  <c r="AX79" i="81"/>
  <c r="AY79" i="81"/>
  <c r="AZ79" i="81"/>
  <c r="BD79" i="81"/>
  <c r="BE79" i="81"/>
  <c r="BF79" i="81"/>
  <c r="BG79" i="81"/>
  <c r="BH79" i="81"/>
  <c r="BI79" i="81"/>
  <c r="BJ79" i="81"/>
  <c r="BK79" i="81"/>
  <c r="BL79" i="81"/>
  <c r="BM79" i="81"/>
  <c r="BN79" i="81"/>
  <c r="BO79" i="81"/>
  <c r="BP79" i="81"/>
  <c r="BQ79" i="81"/>
  <c r="BR79" i="81"/>
  <c r="BS79" i="81"/>
  <c r="BT79" i="81"/>
  <c r="BU79" i="81"/>
  <c r="BV79" i="81"/>
  <c r="D80" i="81"/>
  <c r="E80" i="81"/>
  <c r="F80" i="81"/>
  <c r="G80" i="81"/>
  <c r="H80" i="81"/>
  <c r="I80" i="81"/>
  <c r="J80" i="81"/>
  <c r="K80" i="81"/>
  <c r="L80" i="81"/>
  <c r="M80" i="81"/>
  <c r="N80" i="81"/>
  <c r="O80" i="81"/>
  <c r="P80" i="81"/>
  <c r="Q80" i="81"/>
  <c r="S80" i="81"/>
  <c r="T80" i="81"/>
  <c r="U80" i="81"/>
  <c r="V80" i="81"/>
  <c r="W80" i="81"/>
  <c r="X80" i="81"/>
  <c r="Y80" i="81"/>
  <c r="Z80" i="81"/>
  <c r="AA80" i="81"/>
  <c r="AB80" i="81"/>
  <c r="AC80" i="81"/>
  <c r="AD80" i="81"/>
  <c r="AE80" i="81"/>
  <c r="AF80" i="81"/>
  <c r="AG80" i="81"/>
  <c r="AH80" i="81"/>
  <c r="AJ80" i="81"/>
  <c r="AK80" i="81"/>
  <c r="AL80" i="81"/>
  <c r="AM80" i="81"/>
  <c r="AN80" i="81"/>
  <c r="AO80" i="81"/>
  <c r="AP80" i="81"/>
  <c r="AQ80" i="81"/>
  <c r="AR80" i="81"/>
  <c r="AS80" i="81"/>
  <c r="AT80" i="81"/>
  <c r="AU80" i="81"/>
  <c r="AV80" i="81"/>
  <c r="AW80" i="81"/>
  <c r="AX80" i="81"/>
  <c r="AY80" i="81"/>
  <c r="AZ80" i="81"/>
  <c r="BD80" i="81"/>
  <c r="BE80" i="81"/>
  <c r="BF80" i="81"/>
  <c r="BG80" i="81"/>
  <c r="BH80" i="81"/>
  <c r="BI80" i="81"/>
  <c r="BJ80" i="81"/>
  <c r="BK80" i="81"/>
  <c r="BL80" i="81"/>
  <c r="BM80" i="81"/>
  <c r="BN80" i="81"/>
  <c r="BO80" i="81"/>
  <c r="BP80" i="81"/>
  <c r="BQ80" i="81"/>
  <c r="BR80" i="81"/>
  <c r="BS80" i="81"/>
  <c r="BT80" i="81"/>
  <c r="BU80" i="81"/>
  <c r="BV80" i="81"/>
  <c r="D81" i="81"/>
  <c r="E81" i="81"/>
  <c r="F81" i="81"/>
  <c r="G81" i="81"/>
  <c r="H81" i="81"/>
  <c r="I81" i="81"/>
  <c r="J81" i="81"/>
  <c r="K81" i="81"/>
  <c r="L81" i="81"/>
  <c r="M81" i="81"/>
  <c r="N81" i="81"/>
  <c r="O81" i="81"/>
  <c r="P81" i="81"/>
  <c r="Q81" i="81"/>
  <c r="S81" i="81"/>
  <c r="T81" i="81"/>
  <c r="U81" i="81"/>
  <c r="V81" i="81"/>
  <c r="W81" i="81"/>
  <c r="X81" i="81"/>
  <c r="Y81" i="81"/>
  <c r="Z81" i="81"/>
  <c r="AA81" i="81"/>
  <c r="Z80" i="82" s="1"/>
  <c r="AB81" i="81"/>
  <c r="AC81" i="81"/>
  <c r="AD81" i="81"/>
  <c r="AE81" i="81"/>
  <c r="AF81" i="81"/>
  <c r="AG81" i="81"/>
  <c r="AH81" i="81"/>
  <c r="AH80" i="82"/>
  <c r="AJ81" i="81"/>
  <c r="AK81" i="81"/>
  <c r="AL81" i="81"/>
  <c r="AM81" i="81"/>
  <c r="AN81" i="81"/>
  <c r="AO81" i="81"/>
  <c r="AP81" i="81"/>
  <c r="AQ81" i="81"/>
  <c r="AR81" i="81"/>
  <c r="AS81" i="81"/>
  <c r="AT81" i="81"/>
  <c r="AU81" i="81"/>
  <c r="AV81" i="81"/>
  <c r="AW81" i="81"/>
  <c r="AX81" i="81"/>
  <c r="AY81" i="81"/>
  <c r="AZ81" i="81"/>
  <c r="BD81" i="81"/>
  <c r="BE81" i="81"/>
  <c r="BF81" i="81"/>
  <c r="BG81" i="81"/>
  <c r="BH81" i="81"/>
  <c r="BI81" i="81"/>
  <c r="BJ81" i="81"/>
  <c r="BK81" i="81"/>
  <c r="BL81" i="81"/>
  <c r="BM81" i="81"/>
  <c r="BN81" i="81"/>
  <c r="BO81" i="81"/>
  <c r="BP81" i="81"/>
  <c r="BQ81" i="81"/>
  <c r="BR81" i="81"/>
  <c r="BS81" i="81"/>
  <c r="BR80" i="82" s="1"/>
  <c r="BT81" i="81"/>
  <c r="BU81" i="81"/>
  <c r="BV81" i="81"/>
  <c r="D82" i="81"/>
  <c r="E82" i="81"/>
  <c r="F82" i="81"/>
  <c r="G82" i="81"/>
  <c r="H82" i="81"/>
  <c r="I82" i="81"/>
  <c r="J82" i="81"/>
  <c r="K82" i="81"/>
  <c r="L82" i="81"/>
  <c r="M82" i="81"/>
  <c r="N82" i="81"/>
  <c r="O82" i="81"/>
  <c r="P82" i="81"/>
  <c r="Q82" i="81"/>
  <c r="S82" i="81"/>
  <c r="T82" i="81"/>
  <c r="U82" i="81"/>
  <c r="V82" i="81"/>
  <c r="W82" i="81"/>
  <c r="X82" i="81"/>
  <c r="Y82" i="81"/>
  <c r="Z82" i="81"/>
  <c r="AA82" i="81"/>
  <c r="AB82" i="81"/>
  <c r="AC82" i="81"/>
  <c r="AD82" i="81"/>
  <c r="AE82" i="81"/>
  <c r="AF82" i="81"/>
  <c r="AG82" i="81"/>
  <c r="AH82" i="81"/>
  <c r="AJ82" i="81"/>
  <c r="AK82" i="81"/>
  <c r="AL82" i="81"/>
  <c r="AM82" i="81"/>
  <c r="AN82" i="81"/>
  <c r="AO82" i="81"/>
  <c r="AP82" i="81"/>
  <c r="AQ82" i="81"/>
  <c r="AR82" i="81"/>
  <c r="AS82" i="81"/>
  <c r="AT82" i="81"/>
  <c r="AU82" i="81"/>
  <c r="AV82" i="81"/>
  <c r="AW82" i="81"/>
  <c r="AX82" i="81"/>
  <c r="AY82" i="81"/>
  <c r="AZ82" i="81"/>
  <c r="BD82" i="81"/>
  <c r="BE82" i="81"/>
  <c r="BF82" i="81"/>
  <c r="BG82" i="81"/>
  <c r="BH82" i="81"/>
  <c r="BI82" i="81"/>
  <c r="BJ82" i="81"/>
  <c r="BK82" i="81"/>
  <c r="BL82" i="81"/>
  <c r="BM82" i="81"/>
  <c r="BN82" i="81"/>
  <c r="BO82" i="81"/>
  <c r="BP82" i="81"/>
  <c r="BQ82" i="81"/>
  <c r="BR82" i="81"/>
  <c r="BS82" i="81"/>
  <c r="BT82" i="81"/>
  <c r="BU82" i="81"/>
  <c r="BV82" i="81"/>
  <c r="D83" i="81"/>
  <c r="E83" i="81"/>
  <c r="F83" i="81"/>
  <c r="G83" i="81"/>
  <c r="H83" i="81"/>
  <c r="I83" i="81"/>
  <c r="J83" i="81"/>
  <c r="K83" i="81"/>
  <c r="L83" i="81"/>
  <c r="M83" i="81"/>
  <c r="N83" i="81"/>
  <c r="O83" i="81"/>
  <c r="P83" i="81"/>
  <c r="Q83" i="81"/>
  <c r="S83" i="81"/>
  <c r="T83" i="81"/>
  <c r="U83" i="81"/>
  <c r="V83" i="81"/>
  <c r="W83" i="81"/>
  <c r="X83" i="81"/>
  <c r="Y83" i="81"/>
  <c r="Z83" i="81"/>
  <c r="AA83" i="81"/>
  <c r="Z82" i="82" s="1"/>
  <c r="AB83" i="81"/>
  <c r="AC83" i="81"/>
  <c r="AD83" i="81"/>
  <c r="AE83" i="81"/>
  <c r="AF83" i="81"/>
  <c r="AG83" i="81"/>
  <c r="AH83" i="81"/>
  <c r="AH82" i="82"/>
  <c r="AJ83" i="81"/>
  <c r="AK83" i="81"/>
  <c r="AL83" i="81"/>
  <c r="AM83" i="81"/>
  <c r="AL82" i="82" s="1"/>
  <c r="AN83" i="81"/>
  <c r="AO83" i="81"/>
  <c r="AP83" i="81"/>
  <c r="AO82" i="82" s="1"/>
  <c r="AQ83" i="81"/>
  <c r="AR83" i="81"/>
  <c r="AS83" i="81"/>
  <c r="AT83" i="81"/>
  <c r="AS82" i="82" s="1"/>
  <c r="AU83" i="81"/>
  <c r="AV83" i="81"/>
  <c r="AW83" i="81"/>
  <c r="AX83" i="81"/>
  <c r="AY83" i="81"/>
  <c r="AZ83" i="81"/>
  <c r="BD83" i="81"/>
  <c r="BE83" i="81"/>
  <c r="BF83" i="81"/>
  <c r="BE82" i="82" s="1"/>
  <c r="BG83" i="81"/>
  <c r="BH83" i="81"/>
  <c r="BI83" i="81"/>
  <c r="BJ83" i="81"/>
  <c r="BI82" i="82" s="1"/>
  <c r="BK83" i="81"/>
  <c r="BL83" i="81"/>
  <c r="BM83" i="81"/>
  <c r="BN83" i="81"/>
  <c r="BO83" i="81"/>
  <c r="BP83" i="81"/>
  <c r="BQ83" i="81"/>
  <c r="BR83" i="81"/>
  <c r="BQ82" i="82" s="1"/>
  <c r="BS83" i="81"/>
  <c r="BT83" i="81"/>
  <c r="BU83" i="81"/>
  <c r="BV83" i="81"/>
  <c r="D84" i="81"/>
  <c r="E84" i="81"/>
  <c r="F84" i="81"/>
  <c r="G84" i="81"/>
  <c r="H84" i="81"/>
  <c r="I84" i="81"/>
  <c r="J84" i="81"/>
  <c r="K84" i="81"/>
  <c r="L84" i="81"/>
  <c r="M84" i="81"/>
  <c r="N84" i="81"/>
  <c r="O84" i="81"/>
  <c r="P84" i="81"/>
  <c r="Q84" i="81"/>
  <c r="S84" i="81"/>
  <c r="T84" i="81"/>
  <c r="U84" i="81"/>
  <c r="V84" i="81"/>
  <c r="W84" i="81"/>
  <c r="X84" i="81"/>
  <c r="Y84" i="81"/>
  <c r="Z84" i="81"/>
  <c r="AA84" i="81"/>
  <c r="Z83" i="82" s="1"/>
  <c r="AB84" i="81"/>
  <c r="AC84" i="81"/>
  <c r="AD84" i="81"/>
  <c r="AE84" i="81"/>
  <c r="AF84" i="81"/>
  <c r="AG84" i="81"/>
  <c r="AH84" i="81"/>
  <c r="AH83" i="82"/>
  <c r="AJ84" i="81"/>
  <c r="AK84" i="81"/>
  <c r="AL84" i="81"/>
  <c r="AM84" i="81"/>
  <c r="AL83" i="82" s="1"/>
  <c r="AN84" i="81"/>
  <c r="AO84" i="81"/>
  <c r="AP84" i="81"/>
  <c r="AO83" i="82" s="1"/>
  <c r="AQ84" i="81"/>
  <c r="AR84" i="81"/>
  <c r="AS84" i="81"/>
  <c r="AT84" i="81"/>
  <c r="AS83" i="82" s="1"/>
  <c r="AU84" i="81"/>
  <c r="AV84" i="81"/>
  <c r="AW84" i="81"/>
  <c r="AX84" i="81"/>
  <c r="AY84" i="81"/>
  <c r="AZ84" i="81"/>
  <c r="BD84" i="81"/>
  <c r="BE84" i="81"/>
  <c r="BF84" i="81"/>
  <c r="BE83" i="82" s="1"/>
  <c r="BG84" i="81"/>
  <c r="BH84" i="81"/>
  <c r="BI84" i="81"/>
  <c r="BJ84" i="81"/>
  <c r="BI83" i="82" s="1"/>
  <c r="BK84" i="81"/>
  <c r="BL84" i="81"/>
  <c r="BM84" i="81"/>
  <c r="BN84" i="81"/>
  <c r="BO84" i="81"/>
  <c r="BP84" i="81"/>
  <c r="BQ84" i="81"/>
  <c r="BR84" i="81"/>
  <c r="BS84" i="81"/>
  <c r="BT84" i="81"/>
  <c r="BU84" i="81"/>
  <c r="BV84" i="81"/>
  <c r="D85" i="81"/>
  <c r="E85" i="81"/>
  <c r="F85" i="81"/>
  <c r="G85" i="81"/>
  <c r="H85" i="81"/>
  <c r="I85" i="81"/>
  <c r="J85" i="81"/>
  <c r="K85" i="81"/>
  <c r="L85" i="81"/>
  <c r="M85" i="81"/>
  <c r="N85" i="81"/>
  <c r="O85" i="81"/>
  <c r="P85" i="81"/>
  <c r="Q85" i="81"/>
  <c r="S85" i="81"/>
  <c r="T85" i="81"/>
  <c r="U85" i="81"/>
  <c r="V85" i="81"/>
  <c r="W85" i="81"/>
  <c r="X85" i="81"/>
  <c r="Y85" i="81"/>
  <c r="Z85" i="81"/>
  <c r="AA85" i="81"/>
  <c r="Z84" i="82" s="1"/>
  <c r="AB85" i="81"/>
  <c r="AC85" i="81"/>
  <c r="AD85" i="81"/>
  <c r="AE85" i="81"/>
  <c r="AF85" i="81"/>
  <c r="AG85" i="81"/>
  <c r="AH85" i="81"/>
  <c r="AH84" i="82"/>
  <c r="AJ85" i="81"/>
  <c r="AK85" i="81"/>
  <c r="AL85" i="81"/>
  <c r="AM85" i="81"/>
  <c r="AL84" i="82" s="1"/>
  <c r="AN85" i="81"/>
  <c r="AO85" i="81"/>
  <c r="AP85" i="81"/>
  <c r="AO84" i="82" s="1"/>
  <c r="AQ85" i="81"/>
  <c r="AR85" i="81"/>
  <c r="AS85" i="81"/>
  <c r="AT85" i="81"/>
  <c r="AS84" i="82" s="1"/>
  <c r="AU85" i="81"/>
  <c r="AV85" i="81"/>
  <c r="AW85" i="81"/>
  <c r="AX85" i="81"/>
  <c r="AY85" i="81"/>
  <c r="AZ85" i="81"/>
  <c r="BD85" i="81"/>
  <c r="BE85" i="81"/>
  <c r="BF85" i="81"/>
  <c r="BG85" i="81"/>
  <c r="BH85" i="81"/>
  <c r="BI85" i="81"/>
  <c r="BJ85" i="81"/>
  <c r="BK85" i="81"/>
  <c r="BL85" i="81"/>
  <c r="BM85" i="81"/>
  <c r="BN85" i="81"/>
  <c r="BO85" i="81"/>
  <c r="BP85" i="81"/>
  <c r="BQ85" i="81"/>
  <c r="BR85" i="81"/>
  <c r="BS85" i="81"/>
  <c r="BT85" i="81"/>
  <c r="BU85" i="81"/>
  <c r="BV85" i="81"/>
  <c r="D86" i="81"/>
  <c r="E86" i="81"/>
  <c r="F86" i="81"/>
  <c r="G86" i="81"/>
  <c r="H86" i="81"/>
  <c r="I86" i="81"/>
  <c r="J86" i="81"/>
  <c r="K86" i="81"/>
  <c r="L86" i="81"/>
  <c r="M86" i="81"/>
  <c r="N86" i="81"/>
  <c r="O86" i="81"/>
  <c r="P86" i="81"/>
  <c r="Q86" i="81"/>
  <c r="S86" i="81"/>
  <c r="T86" i="81"/>
  <c r="U86" i="81"/>
  <c r="V86" i="81"/>
  <c r="W86" i="81"/>
  <c r="X86" i="81"/>
  <c r="Y86" i="81"/>
  <c r="Z86" i="81"/>
  <c r="AA86" i="81"/>
  <c r="AB86" i="81"/>
  <c r="AC86" i="81"/>
  <c r="AD86" i="81"/>
  <c r="AE86" i="81"/>
  <c r="AF86" i="81"/>
  <c r="AG86" i="81"/>
  <c r="AH86" i="81"/>
  <c r="AJ86" i="81"/>
  <c r="AK86" i="81"/>
  <c r="AL86" i="81"/>
  <c r="AM86" i="81"/>
  <c r="AN86" i="81"/>
  <c r="AO86" i="81"/>
  <c r="AP86" i="81"/>
  <c r="AQ86" i="81"/>
  <c r="AR86" i="81"/>
  <c r="AS86" i="81"/>
  <c r="AT86" i="81"/>
  <c r="AS85" i="82" s="1"/>
  <c r="AU86" i="81"/>
  <c r="AV86" i="81"/>
  <c r="AW86" i="81"/>
  <c r="AX86" i="81"/>
  <c r="AY86" i="81"/>
  <c r="AZ86" i="81"/>
  <c r="BD86" i="81"/>
  <c r="BE86" i="81"/>
  <c r="BF86" i="81"/>
  <c r="BG86" i="81"/>
  <c r="BH86" i="81"/>
  <c r="BI86" i="81"/>
  <c r="BJ86" i="81"/>
  <c r="BK86" i="81"/>
  <c r="BL86" i="81"/>
  <c r="BM86" i="81"/>
  <c r="BN86" i="81"/>
  <c r="BO86" i="81"/>
  <c r="BP86" i="81"/>
  <c r="BQ86" i="81"/>
  <c r="BR86" i="81"/>
  <c r="BS86" i="81"/>
  <c r="BR85" i="82" s="1"/>
  <c r="BT86" i="81"/>
  <c r="BU86" i="81"/>
  <c r="BV86" i="81"/>
  <c r="D87" i="81"/>
  <c r="E87" i="81"/>
  <c r="F87" i="81"/>
  <c r="G87" i="81"/>
  <c r="H87" i="81"/>
  <c r="I87" i="81"/>
  <c r="J87" i="81"/>
  <c r="K87" i="81"/>
  <c r="L87" i="81"/>
  <c r="M87" i="81"/>
  <c r="N87" i="81"/>
  <c r="O87" i="81"/>
  <c r="P87" i="81"/>
  <c r="Q87" i="81"/>
  <c r="S87" i="81"/>
  <c r="T87" i="81"/>
  <c r="U87" i="81"/>
  <c r="V87" i="81"/>
  <c r="W87" i="81"/>
  <c r="X87" i="81"/>
  <c r="Y87" i="81"/>
  <c r="Z87" i="81"/>
  <c r="AA87" i="81"/>
  <c r="Z86" i="82" s="1"/>
  <c r="AB87" i="81"/>
  <c r="AC87" i="81"/>
  <c r="AD87" i="81"/>
  <c r="AE87" i="81"/>
  <c r="AF87" i="81"/>
  <c r="AG87" i="81"/>
  <c r="AH87" i="81"/>
  <c r="AH86" i="82"/>
  <c r="AJ87" i="81"/>
  <c r="AK87" i="81"/>
  <c r="AL87" i="81"/>
  <c r="AM87" i="81"/>
  <c r="AL86" i="82" s="1"/>
  <c r="AN87" i="81"/>
  <c r="AO87" i="81"/>
  <c r="AP87" i="81"/>
  <c r="AQ87" i="81"/>
  <c r="AR87" i="81"/>
  <c r="AS87" i="81"/>
  <c r="AT87" i="81"/>
  <c r="AS86" i="82" s="1"/>
  <c r="AU87" i="81"/>
  <c r="AV87" i="81"/>
  <c r="AW87" i="81"/>
  <c r="AX87" i="81"/>
  <c r="AY87" i="81"/>
  <c r="AZ87" i="81"/>
  <c r="BD87" i="81"/>
  <c r="BE87" i="81"/>
  <c r="BF87" i="81"/>
  <c r="BG87" i="81"/>
  <c r="BH87" i="81"/>
  <c r="BI87" i="81"/>
  <c r="BJ87" i="81"/>
  <c r="BI86" i="82" s="1"/>
  <c r="BK87" i="81"/>
  <c r="BL87" i="81"/>
  <c r="BM87" i="81"/>
  <c r="BN87" i="81"/>
  <c r="BO87" i="81"/>
  <c r="BP87" i="81"/>
  <c r="BQ87" i="81"/>
  <c r="BR87" i="81"/>
  <c r="BS87" i="81"/>
  <c r="BT87" i="81"/>
  <c r="BU87" i="81"/>
  <c r="BV87" i="81"/>
  <c r="D88" i="81"/>
  <c r="E88" i="81"/>
  <c r="F88" i="81"/>
  <c r="G88" i="81"/>
  <c r="H88" i="81"/>
  <c r="I88" i="81"/>
  <c r="J88" i="81"/>
  <c r="K88" i="81"/>
  <c r="L88" i="81"/>
  <c r="M88" i="81"/>
  <c r="N88" i="81"/>
  <c r="O88" i="81"/>
  <c r="P88" i="81"/>
  <c r="Q88" i="81"/>
  <c r="S88" i="81"/>
  <c r="T88" i="81"/>
  <c r="U88" i="81"/>
  <c r="V88" i="81"/>
  <c r="W88" i="81"/>
  <c r="X88" i="81"/>
  <c r="Y88" i="81"/>
  <c r="Z88" i="81"/>
  <c r="AA88" i="81"/>
  <c r="Z87" i="82" s="1"/>
  <c r="AB88" i="81"/>
  <c r="AC88" i="81"/>
  <c r="AD88" i="81"/>
  <c r="AE88" i="81"/>
  <c r="AF88" i="81"/>
  <c r="AG88" i="81"/>
  <c r="AH88" i="81"/>
  <c r="AJ88" i="81"/>
  <c r="AK88" i="81"/>
  <c r="AL88" i="81"/>
  <c r="AM88" i="81"/>
  <c r="AN88" i="81"/>
  <c r="AO88" i="81"/>
  <c r="AP88" i="81"/>
  <c r="AQ88" i="81"/>
  <c r="AR88" i="81"/>
  <c r="AS88" i="81"/>
  <c r="AT88" i="81"/>
  <c r="AS87" i="82" s="1"/>
  <c r="AU88" i="81"/>
  <c r="AV88" i="81"/>
  <c r="AW88" i="81"/>
  <c r="AX88" i="81"/>
  <c r="AY88" i="81"/>
  <c r="AZ88" i="81"/>
  <c r="BD88" i="81"/>
  <c r="BE88" i="81"/>
  <c r="BF88" i="81"/>
  <c r="BG88" i="81"/>
  <c r="BH88" i="81"/>
  <c r="BI88" i="81"/>
  <c r="BJ88" i="81"/>
  <c r="BK88" i="81"/>
  <c r="BL88" i="81"/>
  <c r="BM88" i="81"/>
  <c r="BN88" i="81"/>
  <c r="BO88" i="81"/>
  <c r="BP88" i="81"/>
  <c r="BQ88" i="81"/>
  <c r="BR88" i="81"/>
  <c r="BS88" i="81"/>
  <c r="BR87" i="82" s="1"/>
  <c r="BT88" i="81"/>
  <c r="BU88" i="81"/>
  <c r="BV88" i="81"/>
  <c r="D89" i="81"/>
  <c r="E89" i="81"/>
  <c r="F89" i="81"/>
  <c r="G89" i="81"/>
  <c r="H89" i="81"/>
  <c r="I89" i="81"/>
  <c r="J89" i="81"/>
  <c r="K89" i="81"/>
  <c r="L89" i="81"/>
  <c r="M89" i="81"/>
  <c r="N89" i="81"/>
  <c r="O89" i="81"/>
  <c r="P89" i="81"/>
  <c r="Q89" i="81"/>
  <c r="S89" i="81"/>
  <c r="T89" i="81"/>
  <c r="U89" i="81"/>
  <c r="V89" i="81"/>
  <c r="W89" i="81"/>
  <c r="X89" i="81"/>
  <c r="Y89" i="81"/>
  <c r="Z89" i="81"/>
  <c r="AA89" i="81"/>
  <c r="AB89" i="81"/>
  <c r="AC89" i="81"/>
  <c r="AD89" i="81"/>
  <c r="AE89" i="81"/>
  <c r="AF89" i="81"/>
  <c r="AG89" i="81"/>
  <c r="AH89" i="81"/>
  <c r="AJ89" i="81"/>
  <c r="AK89" i="81"/>
  <c r="AL89" i="81"/>
  <c r="AM89" i="81"/>
  <c r="AN89" i="81"/>
  <c r="AO89" i="81"/>
  <c r="AP89" i="81"/>
  <c r="AQ89" i="81"/>
  <c r="AR89" i="81"/>
  <c r="AS89" i="81"/>
  <c r="AT89" i="81"/>
  <c r="AU89" i="81"/>
  <c r="AV89" i="81"/>
  <c r="AW89" i="81"/>
  <c r="AX89" i="81"/>
  <c r="AY89" i="81"/>
  <c r="AZ89" i="81"/>
  <c r="BD89" i="81"/>
  <c r="BE89" i="81"/>
  <c r="BF89" i="81"/>
  <c r="BG89" i="81"/>
  <c r="BH89" i="81"/>
  <c r="BI89" i="81"/>
  <c r="BJ89" i="81"/>
  <c r="BK89" i="81"/>
  <c r="BL89" i="81"/>
  <c r="BM89" i="81"/>
  <c r="BN89" i="81"/>
  <c r="BO89" i="81"/>
  <c r="BP89" i="81"/>
  <c r="BQ89" i="81"/>
  <c r="BR89" i="81"/>
  <c r="BS89" i="81"/>
  <c r="BT89" i="81"/>
  <c r="BU89" i="81"/>
  <c r="BV89" i="81"/>
  <c r="D90" i="81"/>
  <c r="E90" i="81"/>
  <c r="F90" i="81"/>
  <c r="G90" i="81"/>
  <c r="H90" i="81"/>
  <c r="I90" i="81"/>
  <c r="J90" i="81"/>
  <c r="K90" i="81"/>
  <c r="L90" i="81"/>
  <c r="M90" i="81"/>
  <c r="N90" i="81"/>
  <c r="O90" i="81"/>
  <c r="P90" i="81"/>
  <c r="Q90" i="81"/>
  <c r="S90" i="81"/>
  <c r="T90" i="81"/>
  <c r="U90" i="81"/>
  <c r="V90" i="81"/>
  <c r="W90" i="81"/>
  <c r="X90" i="81"/>
  <c r="Y90" i="81"/>
  <c r="Z90" i="81"/>
  <c r="AA90" i="81"/>
  <c r="AB90" i="81"/>
  <c r="AC90" i="81"/>
  <c r="AD90" i="81"/>
  <c r="AE90" i="81"/>
  <c r="AF90" i="81"/>
  <c r="AG90" i="81"/>
  <c r="AH90" i="81"/>
  <c r="AJ90" i="81"/>
  <c r="AK90" i="81"/>
  <c r="AL90" i="81"/>
  <c r="AM90" i="81"/>
  <c r="AN90" i="81"/>
  <c r="AO90" i="81"/>
  <c r="AP90" i="81"/>
  <c r="AQ90" i="81"/>
  <c r="AR90" i="81"/>
  <c r="AS90" i="81"/>
  <c r="AT90" i="81"/>
  <c r="AU90" i="81"/>
  <c r="AV90" i="81"/>
  <c r="AW90" i="81"/>
  <c r="AX90" i="81"/>
  <c r="AY90" i="81"/>
  <c r="AZ90" i="81"/>
  <c r="BD90" i="81"/>
  <c r="BE90" i="81"/>
  <c r="BF90" i="81"/>
  <c r="BG90" i="81"/>
  <c r="BH90" i="81"/>
  <c r="BI90" i="81"/>
  <c r="BJ90" i="81"/>
  <c r="BK90" i="81"/>
  <c r="BL90" i="81"/>
  <c r="BM90" i="81"/>
  <c r="BN90" i="81"/>
  <c r="BO90" i="81"/>
  <c r="BP90" i="81"/>
  <c r="BQ90" i="81"/>
  <c r="BR90" i="81"/>
  <c r="BS90" i="81"/>
  <c r="BT90" i="81"/>
  <c r="BU90" i="81"/>
  <c r="BV90" i="81"/>
  <c r="D91" i="81"/>
  <c r="E91" i="81"/>
  <c r="F91" i="81"/>
  <c r="G91" i="81"/>
  <c r="H91" i="81"/>
  <c r="I91" i="81"/>
  <c r="J91" i="81"/>
  <c r="K91" i="81"/>
  <c r="L91" i="81"/>
  <c r="M91" i="81"/>
  <c r="N91" i="81"/>
  <c r="O91" i="81"/>
  <c r="P91" i="81"/>
  <c r="Q91" i="81"/>
  <c r="S91" i="81"/>
  <c r="T91" i="81"/>
  <c r="U91" i="81"/>
  <c r="V91" i="81"/>
  <c r="W91" i="81"/>
  <c r="X91" i="81"/>
  <c r="Y91" i="81"/>
  <c r="Z91" i="81"/>
  <c r="AA91" i="81"/>
  <c r="AB91" i="81"/>
  <c r="AC91" i="81"/>
  <c r="AD91" i="81"/>
  <c r="AE91" i="81"/>
  <c r="AF91" i="81"/>
  <c r="AG91" i="81"/>
  <c r="AH91" i="81"/>
  <c r="AJ91" i="81"/>
  <c r="AK91" i="81"/>
  <c r="AL91" i="81"/>
  <c r="AM91" i="81"/>
  <c r="AN91" i="81"/>
  <c r="AO91" i="81"/>
  <c r="AP91" i="81"/>
  <c r="AQ91" i="81"/>
  <c r="AR91" i="81"/>
  <c r="AQ90" i="82" s="1"/>
  <c r="AS91" i="81"/>
  <c r="AT91" i="81"/>
  <c r="AS90" i="82" s="1"/>
  <c r="AU91" i="81"/>
  <c r="AV91" i="81"/>
  <c r="AU90" i="82" s="1"/>
  <c r="AW91" i="81"/>
  <c r="AX91" i="81"/>
  <c r="AY91" i="81"/>
  <c r="AZ91" i="81"/>
  <c r="BD91" i="81"/>
  <c r="BE91" i="81"/>
  <c r="BF91" i="81"/>
  <c r="BE90" i="82" s="1"/>
  <c r="BG91" i="81"/>
  <c r="BH91" i="81"/>
  <c r="BI91" i="81"/>
  <c r="BJ91" i="81"/>
  <c r="BI90" i="82" s="1"/>
  <c r="BK91" i="81"/>
  <c r="BL91" i="81"/>
  <c r="BM91" i="81"/>
  <c r="BN91" i="81"/>
  <c r="BO91" i="81"/>
  <c r="BP91" i="81"/>
  <c r="BQ91" i="81"/>
  <c r="BR91" i="81"/>
  <c r="BS91" i="81"/>
  <c r="BT91" i="81"/>
  <c r="BU91" i="81"/>
  <c r="BV91" i="81"/>
  <c r="D92" i="81"/>
  <c r="E92" i="81"/>
  <c r="F92" i="81"/>
  <c r="G92" i="81"/>
  <c r="H92" i="81"/>
  <c r="I92" i="81"/>
  <c r="J92" i="81"/>
  <c r="K92" i="81"/>
  <c r="L92" i="81"/>
  <c r="M92" i="81"/>
  <c r="N92" i="81"/>
  <c r="O92" i="81"/>
  <c r="P92" i="81"/>
  <c r="Q92" i="81"/>
  <c r="S92" i="81"/>
  <c r="T92" i="81"/>
  <c r="U92" i="81"/>
  <c r="V92" i="81"/>
  <c r="W92" i="81"/>
  <c r="X92" i="81"/>
  <c r="Y92" i="81"/>
  <c r="Z92" i="81"/>
  <c r="AA92" i="81"/>
  <c r="Z91" i="82" s="1"/>
  <c r="AB92" i="81"/>
  <c r="AC92" i="81"/>
  <c r="AD92" i="81"/>
  <c r="AE92" i="81"/>
  <c r="AF92" i="81"/>
  <c r="AG92" i="81"/>
  <c r="AH92" i="81"/>
  <c r="AH91" i="82"/>
  <c r="AJ92" i="81"/>
  <c r="AK92" i="81"/>
  <c r="AL92" i="81"/>
  <c r="AM92" i="81"/>
  <c r="AL91" i="82" s="1"/>
  <c r="AN92" i="81"/>
  <c r="AM91" i="82" s="1"/>
  <c r="AO92" i="81"/>
  <c r="AP92" i="81"/>
  <c r="AQ92" i="81"/>
  <c r="AR92" i="81"/>
  <c r="AQ91" i="82" s="1"/>
  <c r="AS92" i="81"/>
  <c r="AT92" i="81"/>
  <c r="AU92" i="81"/>
  <c r="AV92" i="81"/>
  <c r="AW92" i="81"/>
  <c r="AV91" i="82" s="1"/>
  <c r="AX92" i="81"/>
  <c r="AY92" i="81"/>
  <c r="AZ92" i="81"/>
  <c r="BD92" i="81"/>
  <c r="BE92" i="81"/>
  <c r="BF92" i="81"/>
  <c r="BE91" i="82" s="1"/>
  <c r="BG92" i="81"/>
  <c r="BH92" i="81"/>
  <c r="BI92" i="81"/>
  <c r="BJ92" i="81"/>
  <c r="BK92" i="81"/>
  <c r="BL92" i="81"/>
  <c r="BM92" i="81"/>
  <c r="BN92" i="81"/>
  <c r="BO92" i="81"/>
  <c r="BP92" i="81"/>
  <c r="BQ92" i="81"/>
  <c r="BR92" i="81"/>
  <c r="BS92" i="81"/>
  <c r="BR91" i="82" s="1"/>
  <c r="BT92" i="81"/>
  <c r="BS91" i="82" s="1"/>
  <c r="BU92" i="81"/>
  <c r="BV92" i="81"/>
  <c r="D93" i="81"/>
  <c r="E93" i="81"/>
  <c r="F93" i="81"/>
  <c r="G93" i="81"/>
  <c r="H93" i="81"/>
  <c r="I93" i="81"/>
  <c r="J93" i="81"/>
  <c r="K93" i="81"/>
  <c r="L93" i="81"/>
  <c r="M93" i="81"/>
  <c r="N93" i="81"/>
  <c r="O93" i="81"/>
  <c r="P93" i="81"/>
  <c r="Q93" i="81"/>
  <c r="S93" i="81"/>
  <c r="T93" i="81"/>
  <c r="U93" i="81"/>
  <c r="V93" i="81"/>
  <c r="W93" i="81"/>
  <c r="X93" i="81"/>
  <c r="Y93" i="81"/>
  <c r="Z93" i="81"/>
  <c r="AA93" i="81"/>
  <c r="Z92" i="82" s="1"/>
  <c r="AB93" i="81"/>
  <c r="AC93" i="81"/>
  <c r="AD93" i="81"/>
  <c r="AE93" i="81"/>
  <c r="AF93" i="81"/>
  <c r="AG93" i="81"/>
  <c r="AH93" i="81"/>
  <c r="AH92" i="82"/>
  <c r="AJ93" i="81"/>
  <c r="AK93" i="81"/>
  <c r="AL93" i="81"/>
  <c r="AM93" i="81"/>
  <c r="AL92" i="82" s="1"/>
  <c r="AN93" i="81"/>
  <c r="AO93" i="81"/>
  <c r="AP93" i="81"/>
  <c r="AQ93" i="81"/>
  <c r="AR93" i="81"/>
  <c r="AQ92" i="82" s="1"/>
  <c r="AS93" i="81"/>
  <c r="AT93" i="81"/>
  <c r="AU93" i="81"/>
  <c r="AV93" i="81"/>
  <c r="AW93" i="81"/>
  <c r="AX93" i="81"/>
  <c r="AY93" i="81"/>
  <c r="AZ93" i="81"/>
  <c r="BD93" i="81"/>
  <c r="BE93" i="81"/>
  <c r="BF93" i="81"/>
  <c r="BG93" i="81"/>
  <c r="BH93" i="81"/>
  <c r="BI93" i="81"/>
  <c r="BJ93" i="81"/>
  <c r="BK93" i="81"/>
  <c r="BL93" i="81"/>
  <c r="BM93" i="81"/>
  <c r="BN93" i="81"/>
  <c r="BO93" i="81"/>
  <c r="BP93" i="81"/>
  <c r="BQ93" i="81"/>
  <c r="BR93" i="81"/>
  <c r="BS93" i="81"/>
  <c r="BT93" i="81"/>
  <c r="BU93" i="81"/>
  <c r="BV93" i="81"/>
  <c r="D94" i="81"/>
  <c r="E94" i="81"/>
  <c r="F94" i="81"/>
  <c r="G94" i="81"/>
  <c r="H94" i="81"/>
  <c r="I94" i="81"/>
  <c r="J94" i="81"/>
  <c r="K94" i="81"/>
  <c r="L94" i="81"/>
  <c r="M94" i="81"/>
  <c r="N94" i="81"/>
  <c r="O94" i="81"/>
  <c r="P94" i="81"/>
  <c r="Q94" i="81"/>
  <c r="S94" i="81"/>
  <c r="T94" i="81"/>
  <c r="U94" i="81"/>
  <c r="V94" i="81"/>
  <c r="W94" i="81"/>
  <c r="X94" i="81"/>
  <c r="Y94" i="81"/>
  <c r="X93" i="82" s="1"/>
  <c r="Z94" i="81"/>
  <c r="AA94" i="81"/>
  <c r="Z93" i="82" s="1"/>
  <c r="AB94" i="81"/>
  <c r="AC94" i="81"/>
  <c r="AD94" i="81"/>
  <c r="AE94" i="81"/>
  <c r="AF94" i="81"/>
  <c r="AG94" i="81"/>
  <c r="AH94" i="81"/>
  <c r="AH93" i="82"/>
  <c r="AJ94" i="81"/>
  <c r="AK94" i="81"/>
  <c r="AL94" i="81"/>
  <c r="AM94" i="81"/>
  <c r="AL93" i="82" s="1"/>
  <c r="AN94" i="81"/>
  <c r="AO94" i="81"/>
  <c r="AP94" i="81"/>
  <c r="AQ94" i="81"/>
  <c r="AR94" i="81"/>
  <c r="AS94" i="81"/>
  <c r="AT94" i="81"/>
  <c r="AS93" i="82" s="1"/>
  <c r="AU94" i="81"/>
  <c r="AV94" i="81"/>
  <c r="AW94" i="81"/>
  <c r="AV93" i="82" s="1"/>
  <c r="AX94" i="81"/>
  <c r="AY94" i="81"/>
  <c r="AZ94" i="81"/>
  <c r="BD94" i="81"/>
  <c r="BE94" i="81"/>
  <c r="BF94" i="81"/>
  <c r="BE93" i="82" s="1"/>
  <c r="BG94" i="81"/>
  <c r="BH94" i="81"/>
  <c r="BI94" i="81"/>
  <c r="BJ94" i="81"/>
  <c r="BK94" i="81"/>
  <c r="BL94" i="81"/>
  <c r="BM94" i="81"/>
  <c r="BN94" i="81"/>
  <c r="BO94" i="81"/>
  <c r="BP94" i="81"/>
  <c r="BQ94" i="81"/>
  <c r="BR94" i="81"/>
  <c r="BS94" i="81"/>
  <c r="BT94" i="81"/>
  <c r="BU94" i="81"/>
  <c r="BV94" i="81"/>
  <c r="D95" i="81"/>
  <c r="E95" i="81"/>
  <c r="F95" i="81"/>
  <c r="G95" i="81"/>
  <c r="H95" i="81"/>
  <c r="I95" i="81"/>
  <c r="J95" i="81"/>
  <c r="K95" i="81"/>
  <c r="L95" i="81"/>
  <c r="M95" i="81"/>
  <c r="N95" i="81"/>
  <c r="O95" i="81"/>
  <c r="P95" i="81"/>
  <c r="Q95" i="81"/>
  <c r="S95" i="81"/>
  <c r="T95" i="81"/>
  <c r="U95" i="81"/>
  <c r="V95" i="81"/>
  <c r="W95" i="81"/>
  <c r="X95" i="81"/>
  <c r="Y95" i="81"/>
  <c r="Z95" i="81"/>
  <c r="AA95" i="81"/>
  <c r="AB95" i="81"/>
  <c r="AC95" i="81"/>
  <c r="AD95" i="81"/>
  <c r="AE95" i="81"/>
  <c r="AF95" i="81"/>
  <c r="AG95" i="81"/>
  <c r="AH95" i="81"/>
  <c r="AJ95" i="81"/>
  <c r="AK95" i="81"/>
  <c r="AL95" i="81"/>
  <c r="AM95" i="81"/>
  <c r="AN95" i="81"/>
  <c r="AO95" i="81"/>
  <c r="AP95" i="81"/>
  <c r="AQ95" i="81"/>
  <c r="AR95" i="81"/>
  <c r="AS95" i="81"/>
  <c r="AT95" i="81"/>
  <c r="AU95" i="81"/>
  <c r="AV95" i="81"/>
  <c r="AW95" i="81"/>
  <c r="AX95" i="81"/>
  <c r="AY95" i="81"/>
  <c r="AZ95" i="81"/>
  <c r="BD95" i="81"/>
  <c r="BE95" i="81"/>
  <c r="BF95" i="81"/>
  <c r="BG95" i="81"/>
  <c r="BH95" i="81"/>
  <c r="BI95" i="81"/>
  <c r="BJ95" i="81"/>
  <c r="BK95" i="81"/>
  <c r="BL95" i="81"/>
  <c r="BM95" i="81"/>
  <c r="BN95" i="81"/>
  <c r="BO95" i="81"/>
  <c r="BP95" i="81"/>
  <c r="BQ95" i="81"/>
  <c r="BR95" i="81"/>
  <c r="BS95" i="81"/>
  <c r="BT95" i="81"/>
  <c r="BU95" i="81"/>
  <c r="BV95" i="81"/>
  <c r="D96" i="81"/>
  <c r="E96" i="81"/>
  <c r="F96" i="81"/>
  <c r="G96" i="81"/>
  <c r="H96" i="81"/>
  <c r="I96" i="81"/>
  <c r="J96" i="81"/>
  <c r="K96" i="81"/>
  <c r="L96" i="81"/>
  <c r="M96" i="81"/>
  <c r="N96" i="81"/>
  <c r="O96" i="81"/>
  <c r="P96" i="81"/>
  <c r="Q96" i="81"/>
  <c r="S96" i="81"/>
  <c r="T96" i="81"/>
  <c r="U96" i="81"/>
  <c r="V96" i="81"/>
  <c r="W96" i="81"/>
  <c r="X96" i="81"/>
  <c r="Y96" i="81"/>
  <c r="Z96" i="81"/>
  <c r="AA96" i="81"/>
  <c r="AB96" i="81"/>
  <c r="AC96" i="81"/>
  <c r="AD96" i="81"/>
  <c r="AE96" i="81"/>
  <c r="AF96" i="81"/>
  <c r="AG96" i="81"/>
  <c r="AH96" i="81"/>
  <c r="AJ96" i="81"/>
  <c r="AK96" i="81"/>
  <c r="AL96" i="81"/>
  <c r="AM96" i="81"/>
  <c r="AN96" i="81"/>
  <c r="AO96" i="81"/>
  <c r="AP96" i="81"/>
  <c r="AQ96" i="81"/>
  <c r="AR96" i="81"/>
  <c r="AS96" i="81"/>
  <c r="AT96" i="81"/>
  <c r="AU96" i="81"/>
  <c r="AV96" i="81"/>
  <c r="AW96" i="81"/>
  <c r="AX96" i="81"/>
  <c r="AY96" i="81"/>
  <c r="AZ96" i="81"/>
  <c r="BD96" i="81"/>
  <c r="BE96" i="81"/>
  <c r="BF96" i="81"/>
  <c r="BG96" i="81"/>
  <c r="BH96" i="81"/>
  <c r="BI96" i="81"/>
  <c r="BJ96" i="81"/>
  <c r="BK96" i="81"/>
  <c r="BL96" i="81"/>
  <c r="BM96" i="81"/>
  <c r="BN96" i="81"/>
  <c r="BO96" i="81"/>
  <c r="BP96" i="81"/>
  <c r="BQ96" i="81"/>
  <c r="BR96" i="81"/>
  <c r="BS96" i="81"/>
  <c r="BT96" i="81"/>
  <c r="BU96" i="81"/>
  <c r="BV96" i="81"/>
  <c r="D97" i="81"/>
  <c r="E97" i="81"/>
  <c r="F97" i="81"/>
  <c r="G97" i="81"/>
  <c r="H97" i="81"/>
  <c r="I97" i="81"/>
  <c r="J97" i="81"/>
  <c r="K97" i="81"/>
  <c r="L97" i="81"/>
  <c r="M97" i="81"/>
  <c r="N97" i="81"/>
  <c r="O97" i="81"/>
  <c r="P97" i="81"/>
  <c r="Q97" i="81"/>
  <c r="S97" i="81"/>
  <c r="T97" i="81"/>
  <c r="U97" i="81"/>
  <c r="V97" i="81"/>
  <c r="W97" i="81"/>
  <c r="X97" i="81"/>
  <c r="Y97" i="81"/>
  <c r="Z97" i="81"/>
  <c r="AA97" i="81"/>
  <c r="Z96" i="82" s="1"/>
  <c r="AB97" i="81"/>
  <c r="AC97" i="81"/>
  <c r="AD97" i="81"/>
  <c r="AE97" i="81"/>
  <c r="AF97" i="81"/>
  <c r="AG97" i="81"/>
  <c r="AH97" i="81"/>
  <c r="AJ97" i="81"/>
  <c r="AK97" i="81"/>
  <c r="AL97" i="81"/>
  <c r="AM97" i="81"/>
  <c r="AL96" i="82" s="1"/>
  <c r="AN97" i="81"/>
  <c r="AO97" i="81"/>
  <c r="AP97" i="81"/>
  <c r="AQ97" i="81"/>
  <c r="AR97" i="81"/>
  <c r="AS97" i="81"/>
  <c r="AT97" i="81"/>
  <c r="AS96" i="82" s="1"/>
  <c r="AU97" i="81"/>
  <c r="AV97" i="81"/>
  <c r="AW97" i="81"/>
  <c r="AX97" i="81"/>
  <c r="AY97" i="81"/>
  <c r="AZ97" i="81"/>
  <c r="BD97" i="81"/>
  <c r="BE97" i="81"/>
  <c r="BF97" i="81"/>
  <c r="BE96" i="82" s="1"/>
  <c r="BG97" i="81"/>
  <c r="BH97" i="81"/>
  <c r="BI97" i="81"/>
  <c r="BJ97" i="81"/>
  <c r="BK97" i="81"/>
  <c r="BL97" i="81"/>
  <c r="BM97" i="81"/>
  <c r="BN97" i="81"/>
  <c r="BO97" i="81"/>
  <c r="BP97" i="81"/>
  <c r="BQ97" i="81"/>
  <c r="BR97" i="81"/>
  <c r="BS97" i="81"/>
  <c r="BT97" i="81"/>
  <c r="BU97" i="81"/>
  <c r="BV97" i="81"/>
  <c r="D98" i="81"/>
  <c r="E98" i="81"/>
  <c r="F98" i="81"/>
  <c r="G98" i="81"/>
  <c r="H98" i="81"/>
  <c r="I98" i="81"/>
  <c r="J98" i="81"/>
  <c r="K98" i="81"/>
  <c r="L98" i="81"/>
  <c r="M98" i="81"/>
  <c r="N98" i="81"/>
  <c r="O98" i="81"/>
  <c r="P98" i="81"/>
  <c r="Q98" i="81"/>
  <c r="S98" i="81"/>
  <c r="T98" i="81"/>
  <c r="U98" i="81"/>
  <c r="V98" i="81"/>
  <c r="W98" i="81"/>
  <c r="X98" i="81"/>
  <c r="Y98" i="81"/>
  <c r="X97" i="82" s="1"/>
  <c r="Z98" i="81"/>
  <c r="AA98" i="81"/>
  <c r="Z97" i="82" s="1"/>
  <c r="AB98" i="81"/>
  <c r="AC98" i="81"/>
  <c r="AD98" i="81"/>
  <c r="AE98" i="81"/>
  <c r="AF98" i="81"/>
  <c r="AG98" i="81"/>
  <c r="AH98" i="81"/>
  <c r="AH97" i="82"/>
  <c r="AJ98" i="81"/>
  <c r="AK98" i="81"/>
  <c r="AL98" i="81"/>
  <c r="AM98" i="81"/>
  <c r="AN98" i="81"/>
  <c r="AO98" i="81"/>
  <c r="AP98" i="81"/>
  <c r="AQ98" i="81"/>
  <c r="AR98" i="81"/>
  <c r="AS98" i="81"/>
  <c r="AT98" i="81"/>
  <c r="AS97" i="82" s="1"/>
  <c r="AU98" i="81"/>
  <c r="AV98" i="81"/>
  <c r="AW98" i="81"/>
  <c r="AX98" i="81"/>
  <c r="AY98" i="81"/>
  <c r="AZ98" i="81"/>
  <c r="BD98" i="81"/>
  <c r="BE98" i="81"/>
  <c r="BF98" i="81"/>
  <c r="BG98" i="81"/>
  <c r="BH98" i="81"/>
  <c r="BI98" i="81"/>
  <c r="BJ98" i="81"/>
  <c r="BK98" i="81"/>
  <c r="BL98" i="81"/>
  <c r="BM98" i="81"/>
  <c r="BN98" i="81"/>
  <c r="BO98" i="81"/>
  <c r="BP98" i="81"/>
  <c r="BQ98" i="81"/>
  <c r="BR98" i="81"/>
  <c r="BS98" i="81"/>
  <c r="BT98" i="81"/>
  <c r="BU98" i="81"/>
  <c r="BV98" i="81"/>
  <c r="D99" i="81"/>
  <c r="E99" i="81"/>
  <c r="F99" i="81"/>
  <c r="G99" i="81"/>
  <c r="H99" i="81"/>
  <c r="I99" i="81"/>
  <c r="J99" i="81"/>
  <c r="K99" i="81"/>
  <c r="L99" i="81"/>
  <c r="M99" i="81"/>
  <c r="N99" i="81"/>
  <c r="O99" i="81"/>
  <c r="P99" i="81"/>
  <c r="Q99" i="81"/>
  <c r="S99" i="81"/>
  <c r="T99" i="81"/>
  <c r="U99" i="81"/>
  <c r="V99" i="81"/>
  <c r="W99" i="81"/>
  <c r="X99" i="81"/>
  <c r="Y99" i="81"/>
  <c r="Z99" i="81"/>
  <c r="AA99" i="81"/>
  <c r="AB99" i="81"/>
  <c r="AC99" i="81"/>
  <c r="AD99" i="81"/>
  <c r="AE99" i="81"/>
  <c r="AF99" i="81"/>
  <c r="AG99" i="81"/>
  <c r="AH99" i="81"/>
  <c r="AJ99" i="81"/>
  <c r="AK99" i="81"/>
  <c r="AL99" i="81"/>
  <c r="AM99" i="81"/>
  <c r="AN99" i="81"/>
  <c r="AO99" i="81"/>
  <c r="AP99" i="81"/>
  <c r="AQ99" i="81"/>
  <c r="AR99" i="81"/>
  <c r="AS99" i="81"/>
  <c r="AT99" i="81"/>
  <c r="AS98" i="82" s="1"/>
  <c r="AU99" i="81"/>
  <c r="AV99" i="81"/>
  <c r="AW99" i="81"/>
  <c r="AX99" i="81"/>
  <c r="AY99" i="81"/>
  <c r="AZ99" i="81"/>
  <c r="BD99" i="81"/>
  <c r="BE99" i="81"/>
  <c r="BF99" i="81"/>
  <c r="BG99" i="81"/>
  <c r="BH99" i="81"/>
  <c r="BI99" i="81"/>
  <c r="BJ99" i="81"/>
  <c r="BK99" i="81"/>
  <c r="BL99" i="81"/>
  <c r="BM99" i="81"/>
  <c r="BN99" i="81"/>
  <c r="BO99" i="81"/>
  <c r="BP99" i="81"/>
  <c r="BQ99" i="81"/>
  <c r="BR99" i="81"/>
  <c r="BS99" i="81"/>
  <c r="BT99" i="81"/>
  <c r="BU99" i="81"/>
  <c r="BV99" i="81"/>
  <c r="D100" i="81"/>
  <c r="E100" i="81"/>
  <c r="F100" i="81"/>
  <c r="G100" i="81"/>
  <c r="H100" i="81"/>
  <c r="I100" i="81"/>
  <c r="J100" i="81"/>
  <c r="K100" i="81"/>
  <c r="L100" i="81"/>
  <c r="M100" i="81"/>
  <c r="N100" i="81"/>
  <c r="O100" i="81"/>
  <c r="P100" i="81"/>
  <c r="Q100" i="81"/>
  <c r="S100" i="81"/>
  <c r="T100" i="81"/>
  <c r="U100" i="81"/>
  <c r="V100" i="81"/>
  <c r="W100" i="81"/>
  <c r="X100" i="81"/>
  <c r="Y100" i="81"/>
  <c r="Z100" i="81"/>
  <c r="AA100" i="81"/>
  <c r="AB100" i="81"/>
  <c r="AC100" i="81"/>
  <c r="AD100" i="81"/>
  <c r="AE100" i="81"/>
  <c r="AF100" i="81"/>
  <c r="AG100" i="81"/>
  <c r="AH100" i="81"/>
  <c r="AJ100" i="81"/>
  <c r="AK100" i="81"/>
  <c r="AL100" i="81"/>
  <c r="AM100" i="81"/>
  <c r="AN100" i="81"/>
  <c r="AO100" i="81"/>
  <c r="AP100" i="81"/>
  <c r="AQ100" i="81"/>
  <c r="AR100" i="81"/>
  <c r="AS100" i="81"/>
  <c r="AT100" i="81"/>
  <c r="AU100" i="81"/>
  <c r="AV100" i="81"/>
  <c r="AW100" i="81"/>
  <c r="AX100" i="81"/>
  <c r="AY100" i="81"/>
  <c r="AZ100" i="81"/>
  <c r="BD100" i="81"/>
  <c r="BE100" i="81"/>
  <c r="BF100" i="81"/>
  <c r="BE99" i="82" s="1"/>
  <c r="BG100" i="81"/>
  <c r="BH100" i="81"/>
  <c r="BI100" i="81"/>
  <c r="BJ100" i="81"/>
  <c r="BK100" i="81"/>
  <c r="BL100" i="81"/>
  <c r="BM100" i="81"/>
  <c r="BN100" i="81"/>
  <c r="BO100" i="81"/>
  <c r="BP100" i="81"/>
  <c r="BQ100" i="81"/>
  <c r="BR100" i="81"/>
  <c r="BS100" i="81"/>
  <c r="BT100" i="81"/>
  <c r="BU100" i="81"/>
  <c r="BV100" i="81"/>
  <c r="D101" i="81"/>
  <c r="E101" i="81"/>
  <c r="F101" i="81"/>
  <c r="G101" i="81"/>
  <c r="H101" i="81"/>
  <c r="I101" i="81"/>
  <c r="J101" i="81"/>
  <c r="K101" i="81"/>
  <c r="L101" i="81"/>
  <c r="M101" i="81"/>
  <c r="N101" i="81"/>
  <c r="O101" i="81"/>
  <c r="P101" i="81"/>
  <c r="Q101" i="81"/>
  <c r="S101" i="81"/>
  <c r="T101" i="81"/>
  <c r="U101" i="81"/>
  <c r="V101" i="81"/>
  <c r="W101" i="81"/>
  <c r="X101" i="81"/>
  <c r="Y101" i="81"/>
  <c r="X100" i="82" s="1"/>
  <c r="Z101" i="81"/>
  <c r="AA101" i="81"/>
  <c r="Z100" i="82" s="1"/>
  <c r="AB101" i="81"/>
  <c r="AC101" i="81"/>
  <c r="AD101" i="81"/>
  <c r="AE101" i="81"/>
  <c r="AF101" i="81"/>
  <c r="AG101" i="81"/>
  <c r="AH101" i="81"/>
  <c r="AJ101" i="81"/>
  <c r="AK101" i="81"/>
  <c r="AL101" i="81"/>
  <c r="AM101" i="81"/>
  <c r="AN101" i="81"/>
  <c r="AO101" i="81"/>
  <c r="AP101" i="81"/>
  <c r="AQ101" i="81"/>
  <c r="AR101" i="81"/>
  <c r="AS101" i="81"/>
  <c r="AT101" i="81"/>
  <c r="AS100" i="82" s="1"/>
  <c r="AU101" i="81"/>
  <c r="AV101" i="81"/>
  <c r="AW101" i="81"/>
  <c r="AV100" i="82" s="1"/>
  <c r="AX101" i="81"/>
  <c r="AY101" i="81"/>
  <c r="AZ101" i="81"/>
  <c r="BD101" i="81"/>
  <c r="BE101" i="81"/>
  <c r="BF101" i="81"/>
  <c r="BE100" i="82" s="1"/>
  <c r="BG101" i="81"/>
  <c r="BH101" i="81"/>
  <c r="BI101" i="81"/>
  <c r="BJ101" i="81"/>
  <c r="BK101" i="81"/>
  <c r="BL101" i="81"/>
  <c r="BM101" i="81"/>
  <c r="BN101" i="81"/>
  <c r="BO101" i="81"/>
  <c r="BP101" i="81"/>
  <c r="BQ101" i="81"/>
  <c r="BR101" i="81"/>
  <c r="BS101" i="81"/>
  <c r="BT101" i="81"/>
  <c r="BU101" i="81"/>
  <c r="BV101" i="81"/>
  <c r="D102" i="81"/>
  <c r="E102" i="81"/>
  <c r="F102" i="81"/>
  <c r="G102" i="81"/>
  <c r="H102" i="81"/>
  <c r="I102" i="81"/>
  <c r="J102" i="81"/>
  <c r="K102" i="81"/>
  <c r="L102" i="81"/>
  <c r="M102" i="81"/>
  <c r="N102" i="81"/>
  <c r="O102" i="81"/>
  <c r="P102" i="81"/>
  <c r="Q102" i="81"/>
  <c r="S102" i="81"/>
  <c r="T102" i="81"/>
  <c r="U102" i="81"/>
  <c r="V102" i="81"/>
  <c r="W102" i="81"/>
  <c r="X102" i="81"/>
  <c r="Y102" i="81"/>
  <c r="Z102" i="81"/>
  <c r="AA102" i="81"/>
  <c r="Z101" i="82" s="1"/>
  <c r="AB102" i="81"/>
  <c r="AC102" i="81"/>
  <c r="AD102" i="81"/>
  <c r="AC101" i="82" s="1"/>
  <c r="AE102" i="81"/>
  <c r="AF102" i="81"/>
  <c r="AG102" i="81"/>
  <c r="AH102" i="81"/>
  <c r="AH101" i="82"/>
  <c r="AJ102" i="81"/>
  <c r="AK102" i="81"/>
  <c r="AL102" i="81"/>
  <c r="AM102" i="81"/>
  <c r="AL101" i="82" s="1"/>
  <c r="AN102" i="81"/>
  <c r="AM101" i="82" s="1"/>
  <c r="AO102" i="81"/>
  <c r="AP102" i="81"/>
  <c r="AO101" i="82" s="1"/>
  <c r="AQ102" i="81"/>
  <c r="AR102" i="81"/>
  <c r="AQ101" i="82" s="1"/>
  <c r="AS102" i="81"/>
  <c r="AT102" i="81"/>
  <c r="AS101" i="82" s="1"/>
  <c r="AU102" i="81"/>
  <c r="AV102" i="81"/>
  <c r="AU101" i="82" s="1"/>
  <c r="AW102" i="81"/>
  <c r="AV101" i="82" s="1"/>
  <c r="AX102" i="81"/>
  <c r="AY102" i="81"/>
  <c r="AZ102" i="81"/>
  <c r="BD102" i="81"/>
  <c r="BE102" i="81"/>
  <c r="BF102" i="81"/>
  <c r="BE101" i="82" s="1"/>
  <c r="BG102" i="81"/>
  <c r="BH102" i="81"/>
  <c r="BG101" i="82" s="1"/>
  <c r="BI102" i="81"/>
  <c r="BJ102" i="81"/>
  <c r="BI101" i="82" s="1"/>
  <c r="BK102" i="81"/>
  <c r="BL102" i="81"/>
  <c r="BM102" i="81"/>
  <c r="BN102" i="81"/>
  <c r="BO102" i="81"/>
  <c r="BP102" i="81"/>
  <c r="BO101" i="82" s="1"/>
  <c r="BQ102" i="81"/>
  <c r="BR102" i="81"/>
  <c r="BQ101" i="82" s="1"/>
  <c r="BS102" i="81"/>
  <c r="BR101" i="82" s="1"/>
  <c r="BT102" i="81"/>
  <c r="BS101" i="82" s="1"/>
  <c r="BU102" i="81"/>
  <c r="BT101" i="82" s="1"/>
  <c r="BV102" i="81"/>
  <c r="D103" i="81"/>
  <c r="E103" i="81"/>
  <c r="F103" i="81"/>
  <c r="G103" i="81"/>
  <c r="H103" i="81"/>
  <c r="I103" i="81"/>
  <c r="J103" i="81"/>
  <c r="K103" i="81"/>
  <c r="L103" i="81"/>
  <c r="M103" i="81"/>
  <c r="N103" i="81"/>
  <c r="O103" i="81"/>
  <c r="P103" i="81"/>
  <c r="Q103" i="81"/>
  <c r="S103" i="81"/>
  <c r="T103" i="81"/>
  <c r="U103" i="81"/>
  <c r="V103" i="81"/>
  <c r="W103" i="81"/>
  <c r="X103" i="81"/>
  <c r="Y103" i="81"/>
  <c r="Z103" i="81"/>
  <c r="AA103" i="81"/>
  <c r="Z102" i="82" s="1"/>
  <c r="AB103" i="81"/>
  <c r="AC103" i="81"/>
  <c r="AD103" i="81"/>
  <c r="AE103" i="81"/>
  <c r="AF103" i="81"/>
  <c r="AG103" i="81"/>
  <c r="AH103" i="81"/>
  <c r="AH102" i="82"/>
  <c r="AJ103" i="81"/>
  <c r="AK103" i="81"/>
  <c r="AL103" i="81"/>
  <c r="AM103" i="81"/>
  <c r="AL102" i="82" s="1"/>
  <c r="AN103" i="81"/>
  <c r="AO103" i="81"/>
  <c r="AP103" i="81"/>
  <c r="AQ103" i="81"/>
  <c r="AR103" i="81"/>
  <c r="AS103" i="81"/>
  <c r="AT103" i="81"/>
  <c r="AS102" i="82" s="1"/>
  <c r="AU103" i="81"/>
  <c r="AV103" i="81"/>
  <c r="AW103" i="81"/>
  <c r="AX103" i="81"/>
  <c r="AY103" i="81"/>
  <c r="AZ103" i="81"/>
  <c r="BD103" i="81"/>
  <c r="BE103" i="81"/>
  <c r="BF103" i="81"/>
  <c r="BE102" i="82" s="1"/>
  <c r="BG103" i="81"/>
  <c r="BH103" i="81"/>
  <c r="BI103" i="81"/>
  <c r="BJ103" i="81"/>
  <c r="BK103" i="81"/>
  <c r="BL103" i="81"/>
  <c r="BM103" i="81"/>
  <c r="BN103" i="81"/>
  <c r="BO103" i="81"/>
  <c r="BP103" i="81"/>
  <c r="BQ103" i="81"/>
  <c r="BR103" i="81"/>
  <c r="BS103" i="81"/>
  <c r="BT103" i="81"/>
  <c r="BU103" i="81"/>
  <c r="BV103" i="81"/>
  <c r="D104" i="81"/>
  <c r="E104" i="81"/>
  <c r="F104" i="81"/>
  <c r="G104" i="81"/>
  <c r="H104" i="81"/>
  <c r="I104" i="81"/>
  <c r="J104" i="81"/>
  <c r="K104" i="81"/>
  <c r="L104" i="81"/>
  <c r="M104" i="81"/>
  <c r="N104" i="81"/>
  <c r="O104" i="81"/>
  <c r="P104" i="81"/>
  <c r="Q104" i="81"/>
  <c r="S104" i="81"/>
  <c r="T104" i="81"/>
  <c r="U104" i="81"/>
  <c r="V104" i="81"/>
  <c r="W104" i="81"/>
  <c r="X104" i="81"/>
  <c r="Y104" i="81"/>
  <c r="Z104" i="81"/>
  <c r="AA104" i="81"/>
  <c r="Z103" i="82" s="1"/>
  <c r="AB104" i="81"/>
  <c r="AC104" i="81"/>
  <c r="AD104" i="81"/>
  <c r="AE104" i="81"/>
  <c r="AF104" i="81"/>
  <c r="AG104" i="81"/>
  <c r="AH104" i="81"/>
  <c r="AH103" i="82"/>
  <c r="AJ104" i="81"/>
  <c r="AK104" i="81"/>
  <c r="AL104" i="81"/>
  <c r="AM104" i="81"/>
  <c r="AL103" i="82" s="1"/>
  <c r="AN104" i="81"/>
  <c r="AO104" i="81"/>
  <c r="AP104" i="81"/>
  <c r="AO103" i="82" s="1"/>
  <c r="AQ104" i="81"/>
  <c r="AR104" i="81"/>
  <c r="AS104" i="81"/>
  <c r="AT104" i="81"/>
  <c r="AS103" i="82" s="1"/>
  <c r="AU104" i="81"/>
  <c r="AV104" i="81"/>
  <c r="AW104" i="81"/>
  <c r="AX104" i="81"/>
  <c r="AY104" i="81"/>
  <c r="AZ104" i="81"/>
  <c r="BD104" i="81"/>
  <c r="BE104" i="81"/>
  <c r="BF104" i="81"/>
  <c r="BE103" i="82" s="1"/>
  <c r="BG104" i="81"/>
  <c r="BH104" i="81"/>
  <c r="BI104" i="81"/>
  <c r="BJ104" i="81"/>
  <c r="BI103" i="82" s="1"/>
  <c r="BK104" i="81"/>
  <c r="BL104" i="81"/>
  <c r="BM104" i="81"/>
  <c r="BN104" i="81"/>
  <c r="BO104" i="81"/>
  <c r="BP104" i="81"/>
  <c r="BQ104" i="81"/>
  <c r="BR104" i="81"/>
  <c r="BS104" i="81"/>
  <c r="BT104" i="81"/>
  <c r="BU104" i="81"/>
  <c r="BV104" i="81"/>
  <c r="D105" i="81"/>
  <c r="E105" i="81"/>
  <c r="F105" i="81"/>
  <c r="G105" i="81"/>
  <c r="H105" i="81"/>
  <c r="I105" i="81"/>
  <c r="J105" i="81"/>
  <c r="K105" i="81"/>
  <c r="L105" i="81"/>
  <c r="M105" i="81"/>
  <c r="N105" i="81"/>
  <c r="O105" i="81"/>
  <c r="P105" i="81"/>
  <c r="Q105" i="81"/>
  <c r="S105" i="81"/>
  <c r="T105" i="81"/>
  <c r="U105" i="81"/>
  <c r="V105" i="81"/>
  <c r="W105" i="81"/>
  <c r="X105" i="81"/>
  <c r="Y105" i="81"/>
  <c r="Z105" i="81"/>
  <c r="AA105" i="81"/>
  <c r="AB105" i="81"/>
  <c r="AC105" i="81"/>
  <c r="AD105" i="81"/>
  <c r="AE105" i="81"/>
  <c r="AF105" i="81"/>
  <c r="AG105" i="81"/>
  <c r="AH105" i="81"/>
  <c r="AJ105" i="81"/>
  <c r="AK105" i="81"/>
  <c r="AL105" i="81"/>
  <c r="AM105" i="81"/>
  <c r="AN105" i="81"/>
  <c r="AO105" i="81"/>
  <c r="AP105" i="81"/>
  <c r="AQ105" i="81"/>
  <c r="AR105" i="81"/>
  <c r="AS105" i="81"/>
  <c r="AT105" i="81"/>
  <c r="AU105" i="81"/>
  <c r="AV105" i="81"/>
  <c r="AW105" i="81"/>
  <c r="AX105" i="81"/>
  <c r="AY105" i="81"/>
  <c r="AZ105" i="81"/>
  <c r="BD105" i="81"/>
  <c r="BE105" i="81"/>
  <c r="BF105" i="81"/>
  <c r="BG105" i="81"/>
  <c r="BH105" i="81"/>
  <c r="BI105" i="81"/>
  <c r="BJ105" i="81"/>
  <c r="BK105" i="81"/>
  <c r="BL105" i="81"/>
  <c r="BM105" i="81"/>
  <c r="BN105" i="81"/>
  <c r="BO105" i="81"/>
  <c r="BP105" i="81"/>
  <c r="BQ105" i="81"/>
  <c r="BR105" i="81"/>
  <c r="BS105" i="81"/>
  <c r="BT105" i="81"/>
  <c r="BU105" i="81"/>
  <c r="BV105" i="81"/>
  <c r="D106" i="81"/>
  <c r="E106" i="81"/>
  <c r="F106" i="81"/>
  <c r="G106" i="81"/>
  <c r="H106" i="81"/>
  <c r="I106" i="81"/>
  <c r="J106" i="81"/>
  <c r="K106" i="81"/>
  <c r="L106" i="81"/>
  <c r="M106" i="81"/>
  <c r="N106" i="81"/>
  <c r="O106" i="81"/>
  <c r="P106" i="81"/>
  <c r="Q106" i="81"/>
  <c r="S106" i="81"/>
  <c r="T106" i="81"/>
  <c r="U106" i="81"/>
  <c r="V106" i="81"/>
  <c r="W106" i="81"/>
  <c r="X106" i="81"/>
  <c r="Y106" i="81"/>
  <c r="Z106" i="81"/>
  <c r="AA106" i="81"/>
  <c r="AB106" i="81"/>
  <c r="AC106" i="81"/>
  <c r="AD106" i="81"/>
  <c r="AE106" i="81"/>
  <c r="AF106" i="81"/>
  <c r="AG106" i="81"/>
  <c r="AH106" i="81"/>
  <c r="AJ106" i="81"/>
  <c r="AK106" i="81"/>
  <c r="AL106" i="81"/>
  <c r="AM106" i="81"/>
  <c r="AN106" i="81"/>
  <c r="AO106" i="81"/>
  <c r="AP106" i="81"/>
  <c r="AQ106" i="81"/>
  <c r="AR106" i="81"/>
  <c r="AS106" i="81"/>
  <c r="AT106" i="81"/>
  <c r="AU106" i="81"/>
  <c r="AV106" i="81"/>
  <c r="AW106" i="81"/>
  <c r="AX106" i="81"/>
  <c r="AY106" i="81"/>
  <c r="AZ106" i="81"/>
  <c r="BD106" i="81"/>
  <c r="BE106" i="81"/>
  <c r="BF106" i="81"/>
  <c r="BG106" i="81"/>
  <c r="BH106" i="81"/>
  <c r="BI106" i="81"/>
  <c r="BJ106" i="81"/>
  <c r="BK106" i="81"/>
  <c r="BL106" i="81"/>
  <c r="BM106" i="81"/>
  <c r="BN106" i="81"/>
  <c r="BO106" i="81"/>
  <c r="BP106" i="81"/>
  <c r="BQ106" i="81"/>
  <c r="BR106" i="81"/>
  <c r="BS106" i="81"/>
  <c r="BT106" i="81"/>
  <c r="BU106" i="81"/>
  <c r="BV106" i="81"/>
  <c r="D107" i="81"/>
  <c r="E107" i="81"/>
  <c r="F107" i="81"/>
  <c r="G107" i="81"/>
  <c r="H107" i="81"/>
  <c r="I107" i="81"/>
  <c r="J107" i="81"/>
  <c r="K107" i="81"/>
  <c r="L107" i="81"/>
  <c r="M107" i="81"/>
  <c r="N107" i="81"/>
  <c r="O107" i="81"/>
  <c r="P107" i="81"/>
  <c r="Q107" i="81"/>
  <c r="S107" i="81"/>
  <c r="T107" i="81"/>
  <c r="U107" i="81"/>
  <c r="V107" i="81"/>
  <c r="W107" i="81"/>
  <c r="X107" i="81"/>
  <c r="Y107" i="81"/>
  <c r="Z107" i="81"/>
  <c r="AA107" i="81"/>
  <c r="Z106" i="82" s="1"/>
  <c r="AB107" i="81"/>
  <c r="AC107" i="81"/>
  <c r="AD107" i="81"/>
  <c r="AE107" i="81"/>
  <c r="AF107" i="81"/>
  <c r="AG107" i="81"/>
  <c r="AH107" i="81"/>
  <c r="AH106" i="82"/>
  <c r="AJ107" i="81"/>
  <c r="AK107" i="81"/>
  <c r="AL107" i="81"/>
  <c r="AM107" i="81"/>
  <c r="AN107" i="81"/>
  <c r="AO107" i="81"/>
  <c r="AP107" i="81"/>
  <c r="AQ107" i="81"/>
  <c r="AR107" i="81"/>
  <c r="AS107" i="81"/>
  <c r="AT107" i="81"/>
  <c r="AU107" i="81"/>
  <c r="AV107" i="81"/>
  <c r="AW107" i="81"/>
  <c r="AX107" i="81"/>
  <c r="AY107" i="81"/>
  <c r="AZ107" i="81"/>
  <c r="BD107" i="81"/>
  <c r="BE107" i="81"/>
  <c r="BF107" i="81"/>
  <c r="BG107" i="81"/>
  <c r="BH107" i="81"/>
  <c r="BI107" i="81"/>
  <c r="BJ107" i="81"/>
  <c r="BK107" i="81"/>
  <c r="BL107" i="81"/>
  <c r="BM107" i="81"/>
  <c r="BN107" i="81"/>
  <c r="BO107" i="81"/>
  <c r="BP107" i="81"/>
  <c r="BQ107" i="81"/>
  <c r="BR107" i="81"/>
  <c r="BS107" i="81"/>
  <c r="BT107" i="81"/>
  <c r="BU107" i="81"/>
  <c r="BV107" i="81"/>
  <c r="D108" i="81"/>
  <c r="E108" i="81"/>
  <c r="F108" i="81"/>
  <c r="G108" i="81"/>
  <c r="H108" i="81"/>
  <c r="I108" i="81"/>
  <c r="J108" i="81"/>
  <c r="K108" i="81"/>
  <c r="L108" i="81"/>
  <c r="M108" i="81"/>
  <c r="N108" i="81"/>
  <c r="O108" i="81"/>
  <c r="P108" i="81"/>
  <c r="Q108" i="81"/>
  <c r="S108" i="81"/>
  <c r="T108" i="81"/>
  <c r="U108" i="81"/>
  <c r="V108" i="81"/>
  <c r="W108" i="81"/>
  <c r="X108" i="81"/>
  <c r="Y108" i="81"/>
  <c r="Z108" i="81"/>
  <c r="AA108" i="81"/>
  <c r="AB108" i="81"/>
  <c r="AC108" i="81"/>
  <c r="AD108" i="81"/>
  <c r="AE108" i="81"/>
  <c r="AF108" i="81"/>
  <c r="AG108" i="81"/>
  <c r="AH108" i="81"/>
  <c r="AJ108" i="81"/>
  <c r="AK108" i="81"/>
  <c r="AL108" i="81"/>
  <c r="AM108" i="81"/>
  <c r="AN108" i="81"/>
  <c r="AO108" i="81"/>
  <c r="AP108" i="81"/>
  <c r="AQ108" i="81"/>
  <c r="AR108" i="81"/>
  <c r="AS108" i="81"/>
  <c r="AT108" i="81"/>
  <c r="AS107" i="82" s="1"/>
  <c r="AU108" i="81"/>
  <c r="AV108" i="81"/>
  <c r="AW108" i="81"/>
  <c r="AX108" i="81"/>
  <c r="AY108" i="81"/>
  <c r="AZ108" i="81"/>
  <c r="BD108" i="81"/>
  <c r="BE108" i="81"/>
  <c r="BF108" i="81"/>
  <c r="BG108" i="81"/>
  <c r="BH108" i="81"/>
  <c r="BI108" i="81"/>
  <c r="BJ108" i="81"/>
  <c r="BK108" i="81"/>
  <c r="BL108" i="81"/>
  <c r="BM108" i="81"/>
  <c r="BN108" i="81"/>
  <c r="BO108" i="81"/>
  <c r="BP108" i="81"/>
  <c r="BQ108" i="81"/>
  <c r="BR108" i="81"/>
  <c r="BS108" i="81"/>
  <c r="BR107" i="82" s="1"/>
  <c r="BT108" i="81"/>
  <c r="BU108" i="81"/>
  <c r="BV108" i="81"/>
  <c r="D109" i="81"/>
  <c r="E109" i="81"/>
  <c r="F109" i="81"/>
  <c r="G109" i="81"/>
  <c r="H109" i="81"/>
  <c r="I109" i="81"/>
  <c r="J109" i="81"/>
  <c r="K109" i="81"/>
  <c r="L109" i="81"/>
  <c r="M109" i="81"/>
  <c r="N109" i="81"/>
  <c r="O109" i="81"/>
  <c r="P109" i="81"/>
  <c r="Q109" i="81"/>
  <c r="S109" i="81"/>
  <c r="T109" i="81"/>
  <c r="U109" i="81"/>
  <c r="V109" i="81"/>
  <c r="W109" i="81"/>
  <c r="X109" i="81"/>
  <c r="Y109" i="81"/>
  <c r="Z109" i="81"/>
  <c r="AA109" i="81"/>
  <c r="AB109" i="81"/>
  <c r="AC109" i="81"/>
  <c r="AD109" i="81"/>
  <c r="AE109" i="81"/>
  <c r="AF109" i="81"/>
  <c r="AG109" i="81"/>
  <c r="AH109" i="81"/>
  <c r="AJ109" i="81"/>
  <c r="AK109" i="81"/>
  <c r="AL109" i="81"/>
  <c r="AM109" i="81"/>
  <c r="AN109" i="81"/>
  <c r="AO109" i="81"/>
  <c r="AP109" i="81"/>
  <c r="AQ109" i="81"/>
  <c r="AR109" i="81"/>
  <c r="AS109" i="81"/>
  <c r="AT109" i="81"/>
  <c r="AU109" i="81"/>
  <c r="AV109" i="81"/>
  <c r="AW109" i="81"/>
  <c r="AX109" i="81"/>
  <c r="AY109" i="81"/>
  <c r="AZ109" i="81"/>
  <c r="BD109" i="81"/>
  <c r="BE109" i="81"/>
  <c r="BF109" i="81"/>
  <c r="BG109" i="81"/>
  <c r="BH109" i="81"/>
  <c r="BI109" i="81"/>
  <c r="BJ109" i="81"/>
  <c r="BK109" i="81"/>
  <c r="BL109" i="81"/>
  <c r="BM109" i="81"/>
  <c r="BN109" i="81"/>
  <c r="BO109" i="81"/>
  <c r="BP109" i="81"/>
  <c r="BQ109" i="81"/>
  <c r="BR109" i="81"/>
  <c r="BS109" i="81"/>
  <c r="BT109" i="81"/>
  <c r="BU109" i="81"/>
  <c r="BV109" i="81"/>
  <c r="D110" i="81"/>
  <c r="E110" i="81"/>
  <c r="F110" i="81"/>
  <c r="G110" i="81"/>
  <c r="H110" i="81"/>
  <c r="I110" i="81"/>
  <c r="J110" i="81"/>
  <c r="K110" i="81"/>
  <c r="L110" i="81"/>
  <c r="M110" i="81"/>
  <c r="N110" i="81"/>
  <c r="O110" i="81"/>
  <c r="P110" i="81"/>
  <c r="Q110" i="81"/>
  <c r="S110" i="81"/>
  <c r="T110" i="81"/>
  <c r="U110" i="81"/>
  <c r="V110" i="81"/>
  <c r="W110" i="81"/>
  <c r="X110" i="81"/>
  <c r="Y110" i="81"/>
  <c r="Z110" i="81"/>
  <c r="AA110" i="81"/>
  <c r="Z109" i="82" s="1"/>
  <c r="AB110" i="81"/>
  <c r="AC110" i="81"/>
  <c r="AD110" i="81"/>
  <c r="AE110" i="81"/>
  <c r="AF110" i="81"/>
  <c r="AG110" i="81"/>
  <c r="AH110" i="81"/>
  <c r="AH109" i="82"/>
  <c r="AJ110" i="81"/>
  <c r="AK110" i="81"/>
  <c r="AL110" i="81"/>
  <c r="AM110" i="81"/>
  <c r="AN110" i="81"/>
  <c r="AO110" i="81"/>
  <c r="AP110" i="81"/>
  <c r="AO109" i="82" s="1"/>
  <c r="AQ110" i="81"/>
  <c r="AR110" i="81"/>
  <c r="AS110" i="81"/>
  <c r="AT110" i="81"/>
  <c r="AS109" i="82" s="1"/>
  <c r="AU110" i="81"/>
  <c r="AV110" i="81"/>
  <c r="AW110" i="81"/>
  <c r="AX110" i="81"/>
  <c r="AY110" i="81"/>
  <c r="AZ110" i="81"/>
  <c r="BD110" i="81"/>
  <c r="BE110" i="81"/>
  <c r="BF110" i="81"/>
  <c r="BE109" i="82" s="1"/>
  <c r="BG110" i="81"/>
  <c r="BH110" i="81"/>
  <c r="BI110" i="81"/>
  <c r="BJ110" i="81"/>
  <c r="BK110" i="81"/>
  <c r="BL110" i="81"/>
  <c r="BM110" i="81"/>
  <c r="BN110" i="81"/>
  <c r="BO110" i="81"/>
  <c r="BP110" i="81"/>
  <c r="BQ110" i="81"/>
  <c r="BR110" i="81"/>
  <c r="BS110" i="81"/>
  <c r="BT110" i="81"/>
  <c r="BU110" i="81"/>
  <c r="BV110" i="81"/>
  <c r="D111" i="81"/>
  <c r="E111" i="81"/>
  <c r="F111" i="81"/>
  <c r="G111" i="81"/>
  <c r="H111" i="81"/>
  <c r="I111" i="81"/>
  <c r="J111" i="81"/>
  <c r="K111" i="81"/>
  <c r="L111" i="81"/>
  <c r="M111" i="81"/>
  <c r="N111" i="81"/>
  <c r="O111" i="81"/>
  <c r="P111" i="81"/>
  <c r="Q111" i="81"/>
  <c r="S111" i="81"/>
  <c r="T111" i="81"/>
  <c r="U111" i="81"/>
  <c r="V111" i="81"/>
  <c r="W111" i="81"/>
  <c r="X111" i="81"/>
  <c r="Y111" i="81"/>
  <c r="X110" i="82" s="1"/>
  <c r="Z111" i="81"/>
  <c r="AA111" i="81"/>
  <c r="AB111" i="81"/>
  <c r="AC111" i="81"/>
  <c r="AD111" i="81"/>
  <c r="AE111" i="81"/>
  <c r="AF111" i="81"/>
  <c r="AG111" i="81"/>
  <c r="AH111" i="81"/>
  <c r="AH110" i="82"/>
  <c r="AJ111" i="81"/>
  <c r="AK111" i="81"/>
  <c r="AL111" i="81"/>
  <c r="AM111" i="81"/>
  <c r="AN111" i="81"/>
  <c r="AO111" i="81"/>
  <c r="AP111" i="81"/>
  <c r="AQ111" i="81"/>
  <c r="AR111" i="81"/>
  <c r="AQ110" i="82" s="1"/>
  <c r="AS111" i="81"/>
  <c r="AT111" i="81"/>
  <c r="AS110" i="82" s="1"/>
  <c r="AU111" i="81"/>
  <c r="AV111" i="81"/>
  <c r="AU110" i="82" s="1"/>
  <c r="AW111" i="81"/>
  <c r="AX111" i="81"/>
  <c r="AY111" i="81"/>
  <c r="AZ111" i="81"/>
  <c r="BD111" i="81"/>
  <c r="BE111" i="81"/>
  <c r="BF111" i="81"/>
  <c r="BG111" i="81"/>
  <c r="BH111" i="81"/>
  <c r="BG110" i="82" s="1"/>
  <c r="BI111" i="81"/>
  <c r="BJ111" i="81"/>
  <c r="BK111" i="81"/>
  <c r="BL111" i="81"/>
  <c r="BM111" i="81"/>
  <c r="BN111" i="81"/>
  <c r="BO111" i="81"/>
  <c r="BP111" i="81"/>
  <c r="BQ111" i="81"/>
  <c r="BR111" i="81"/>
  <c r="BS111" i="81"/>
  <c r="BT111" i="81"/>
  <c r="BU111" i="81"/>
  <c r="BT110" i="82" s="1"/>
  <c r="BV111" i="81"/>
  <c r="D112" i="81"/>
  <c r="E112" i="81"/>
  <c r="F112" i="81"/>
  <c r="G112" i="81"/>
  <c r="H112" i="81"/>
  <c r="I112" i="81"/>
  <c r="J112" i="81"/>
  <c r="K112" i="81"/>
  <c r="L112" i="81"/>
  <c r="M112" i="81"/>
  <c r="N112" i="81"/>
  <c r="O112" i="81"/>
  <c r="P112" i="81"/>
  <c r="Q112" i="81"/>
  <c r="S112" i="81"/>
  <c r="T112" i="81"/>
  <c r="U112" i="81"/>
  <c r="V112" i="81"/>
  <c r="W112" i="81"/>
  <c r="X112" i="81"/>
  <c r="Y112" i="81"/>
  <c r="Z112" i="81"/>
  <c r="AA112" i="81"/>
  <c r="AB112" i="81"/>
  <c r="AC112" i="81"/>
  <c r="AD112" i="81"/>
  <c r="AE112" i="81"/>
  <c r="AF112" i="81"/>
  <c r="AG112" i="81"/>
  <c r="AH112" i="81"/>
  <c r="AJ112" i="81"/>
  <c r="AK112" i="81"/>
  <c r="AL112" i="81"/>
  <c r="AM112" i="81"/>
  <c r="AN112" i="81"/>
  <c r="AO112" i="81"/>
  <c r="AP112" i="81"/>
  <c r="AQ112" i="81"/>
  <c r="AR112" i="81"/>
  <c r="AS112" i="81"/>
  <c r="AT112" i="81"/>
  <c r="AU112" i="81"/>
  <c r="AV112" i="81"/>
  <c r="AW112" i="81"/>
  <c r="AX112" i="81"/>
  <c r="AY112" i="81"/>
  <c r="AZ112" i="81"/>
  <c r="BD112" i="81"/>
  <c r="BE112" i="81"/>
  <c r="BF112" i="81"/>
  <c r="BG112" i="81"/>
  <c r="BH112" i="81"/>
  <c r="BI112" i="81"/>
  <c r="BJ112" i="81"/>
  <c r="BK112" i="81"/>
  <c r="BL112" i="81"/>
  <c r="BM112" i="81"/>
  <c r="BN112" i="81"/>
  <c r="BO112" i="81"/>
  <c r="BP112" i="81"/>
  <c r="BQ112" i="81"/>
  <c r="BR112" i="81"/>
  <c r="BQ111" i="82" s="1"/>
  <c r="BS112" i="81"/>
  <c r="BT112" i="81"/>
  <c r="BU112" i="81"/>
  <c r="BV112" i="81"/>
  <c r="D113" i="81"/>
  <c r="E113" i="81"/>
  <c r="F113" i="81"/>
  <c r="G113" i="81"/>
  <c r="H113" i="81"/>
  <c r="I113" i="81"/>
  <c r="J113" i="81"/>
  <c r="K113" i="81"/>
  <c r="L113" i="81"/>
  <c r="M113" i="81"/>
  <c r="N113" i="81"/>
  <c r="O113" i="81"/>
  <c r="P113" i="81"/>
  <c r="Q113" i="81"/>
  <c r="S113" i="81"/>
  <c r="T113" i="81"/>
  <c r="U113" i="81"/>
  <c r="V113" i="81"/>
  <c r="W113" i="81"/>
  <c r="X113" i="81"/>
  <c r="Y113" i="81"/>
  <c r="Z113" i="81"/>
  <c r="AA113" i="81"/>
  <c r="Z112" i="82" s="1"/>
  <c r="AB113" i="81"/>
  <c r="AC113" i="81"/>
  <c r="AD113" i="81"/>
  <c r="AE113" i="81"/>
  <c r="AF113" i="81"/>
  <c r="AG113" i="81"/>
  <c r="AH113" i="81"/>
  <c r="AH112" i="82"/>
  <c r="AJ113" i="81"/>
  <c r="AK113" i="81"/>
  <c r="AL113" i="81"/>
  <c r="AM113" i="81"/>
  <c r="AN113" i="81"/>
  <c r="AO113" i="81"/>
  <c r="AP113" i="81"/>
  <c r="AO112" i="82" s="1"/>
  <c r="AQ113" i="81"/>
  <c r="AR113" i="81"/>
  <c r="AS113" i="81"/>
  <c r="AT113" i="81"/>
  <c r="AS112" i="82" s="1"/>
  <c r="AU113" i="81"/>
  <c r="AV113" i="81"/>
  <c r="AW113" i="81"/>
  <c r="AX113" i="81"/>
  <c r="AY113" i="81"/>
  <c r="AZ113" i="81"/>
  <c r="BD113" i="81"/>
  <c r="BE113" i="81"/>
  <c r="BF113" i="81"/>
  <c r="BG113" i="81"/>
  <c r="BH113" i="81"/>
  <c r="BI113" i="81"/>
  <c r="BJ113" i="81"/>
  <c r="BK113" i="81"/>
  <c r="BL113" i="81"/>
  <c r="BM113" i="81"/>
  <c r="BN113" i="81"/>
  <c r="BO113" i="81"/>
  <c r="BP113" i="81"/>
  <c r="BQ113" i="81"/>
  <c r="BR113" i="81"/>
  <c r="BS113" i="81"/>
  <c r="BT113" i="81"/>
  <c r="BU113" i="81"/>
  <c r="BV113" i="81"/>
  <c r="D114" i="81"/>
  <c r="E114" i="81"/>
  <c r="F114" i="81"/>
  <c r="G114" i="81"/>
  <c r="H114" i="81"/>
  <c r="I114" i="81"/>
  <c r="J114" i="81"/>
  <c r="K114" i="81"/>
  <c r="L114" i="81"/>
  <c r="M114" i="81"/>
  <c r="N114" i="81"/>
  <c r="O114" i="81"/>
  <c r="P114" i="81"/>
  <c r="Q114" i="81"/>
  <c r="S114" i="81"/>
  <c r="T114" i="81"/>
  <c r="U114" i="81"/>
  <c r="V114" i="81"/>
  <c r="W114" i="81"/>
  <c r="X114" i="81"/>
  <c r="Y114" i="81"/>
  <c r="Z114" i="81"/>
  <c r="AA114" i="81"/>
  <c r="AB114" i="81"/>
  <c r="AC114" i="81"/>
  <c r="AD114" i="81"/>
  <c r="AE114" i="81"/>
  <c r="AF114" i="81"/>
  <c r="AG114" i="81"/>
  <c r="AH114" i="81"/>
  <c r="AJ114" i="81"/>
  <c r="AK114" i="81"/>
  <c r="AL114" i="81"/>
  <c r="AM114" i="81"/>
  <c r="AN114" i="81"/>
  <c r="AO114" i="81"/>
  <c r="AP114" i="81"/>
  <c r="AQ114" i="81"/>
  <c r="AR114" i="81"/>
  <c r="AS114" i="81"/>
  <c r="AT114" i="81"/>
  <c r="AU114" i="81"/>
  <c r="AV114" i="81"/>
  <c r="AW114" i="81"/>
  <c r="AX114" i="81"/>
  <c r="AY114" i="81"/>
  <c r="AZ114" i="81"/>
  <c r="BD114" i="81"/>
  <c r="BE114" i="81"/>
  <c r="BF114" i="81"/>
  <c r="BG114" i="81"/>
  <c r="BH114" i="81"/>
  <c r="BI114" i="81"/>
  <c r="BJ114" i="81"/>
  <c r="BK114" i="81"/>
  <c r="BL114" i="81"/>
  <c r="BM114" i="81"/>
  <c r="BN114" i="81"/>
  <c r="BO114" i="81"/>
  <c r="BP114" i="81"/>
  <c r="BQ114" i="81"/>
  <c r="BR114" i="81"/>
  <c r="BS114" i="81"/>
  <c r="BT114" i="81"/>
  <c r="BU114" i="81"/>
  <c r="BV114" i="81"/>
  <c r="D115" i="81"/>
  <c r="E115" i="81"/>
  <c r="F115" i="81"/>
  <c r="G115" i="81"/>
  <c r="H115" i="81"/>
  <c r="I115" i="81"/>
  <c r="J115" i="81"/>
  <c r="K115" i="81"/>
  <c r="L115" i="81"/>
  <c r="M115" i="81"/>
  <c r="N115" i="81"/>
  <c r="O115" i="81"/>
  <c r="P115" i="81"/>
  <c r="Q115" i="81"/>
  <c r="S115" i="81"/>
  <c r="T115" i="81"/>
  <c r="U115" i="81"/>
  <c r="V115" i="81"/>
  <c r="W115" i="81"/>
  <c r="X115" i="81"/>
  <c r="Y115" i="81"/>
  <c r="X114" i="82" s="1"/>
  <c r="Z115" i="81"/>
  <c r="AA115" i="81"/>
  <c r="Z114" i="82" s="1"/>
  <c r="AB115" i="81"/>
  <c r="AC115" i="81"/>
  <c r="AD115" i="81"/>
  <c r="AC114" i="82" s="1"/>
  <c r="AE115" i="81"/>
  <c r="AF115" i="81"/>
  <c r="AG115" i="81"/>
  <c r="AH115" i="81"/>
  <c r="AJ115" i="81"/>
  <c r="AK115" i="81"/>
  <c r="AL115" i="81"/>
  <c r="AM115" i="81"/>
  <c r="AN115" i="81"/>
  <c r="AO115" i="81"/>
  <c r="AP115" i="81"/>
  <c r="AO114" i="82" s="1"/>
  <c r="AQ115" i="81"/>
  <c r="AR115" i="81"/>
  <c r="AQ114" i="82" s="1"/>
  <c r="AS115" i="81"/>
  <c r="AT115" i="81"/>
  <c r="AS114" i="82" s="1"/>
  <c r="AU115" i="81"/>
  <c r="AV115" i="81"/>
  <c r="AU114" i="82" s="1"/>
  <c r="AW115" i="81"/>
  <c r="AX115" i="81"/>
  <c r="AY115" i="81"/>
  <c r="AZ115" i="81"/>
  <c r="BD115" i="81"/>
  <c r="BE115" i="81"/>
  <c r="BF115" i="81"/>
  <c r="BG115" i="81"/>
  <c r="BH115" i="81"/>
  <c r="BG114" i="82" s="1"/>
  <c r="BI115" i="81"/>
  <c r="BJ115" i="81"/>
  <c r="BI114" i="82" s="1"/>
  <c r="BK115" i="81"/>
  <c r="BL115" i="81"/>
  <c r="BM115" i="81"/>
  <c r="BN115" i="81"/>
  <c r="BO115" i="81"/>
  <c r="BP115" i="81"/>
  <c r="BQ115" i="81"/>
  <c r="BR115" i="81"/>
  <c r="BS115" i="81"/>
  <c r="BT115" i="81"/>
  <c r="BU115" i="81"/>
  <c r="BV115" i="81"/>
  <c r="D116" i="81"/>
  <c r="E116" i="81"/>
  <c r="F116" i="81"/>
  <c r="G116" i="81"/>
  <c r="H116" i="81"/>
  <c r="I116" i="81"/>
  <c r="J116" i="81"/>
  <c r="K116" i="81"/>
  <c r="L116" i="81"/>
  <c r="M116" i="81"/>
  <c r="N116" i="81"/>
  <c r="O116" i="81"/>
  <c r="P116" i="81"/>
  <c r="Q116" i="81"/>
  <c r="S116" i="81"/>
  <c r="T116" i="81"/>
  <c r="U116" i="81"/>
  <c r="V116" i="81"/>
  <c r="W116" i="81"/>
  <c r="X116" i="81"/>
  <c r="Y116" i="81"/>
  <c r="Z116" i="81"/>
  <c r="AA116" i="81"/>
  <c r="AB116" i="81"/>
  <c r="AC116" i="81"/>
  <c r="AD116" i="81"/>
  <c r="AE116" i="81"/>
  <c r="AF116" i="81"/>
  <c r="AG116" i="81"/>
  <c r="AH116" i="81"/>
  <c r="AJ116" i="81"/>
  <c r="AK116" i="81"/>
  <c r="AL116" i="81"/>
  <c r="AM116" i="81"/>
  <c r="AN116" i="81"/>
  <c r="AO116" i="81"/>
  <c r="AP116" i="81"/>
  <c r="AQ116" i="81"/>
  <c r="AR116" i="81"/>
  <c r="AS116" i="81"/>
  <c r="AT116" i="81"/>
  <c r="AS115" i="82" s="1"/>
  <c r="AU116" i="81"/>
  <c r="AV116" i="81"/>
  <c r="AW116" i="81"/>
  <c r="AX116" i="81"/>
  <c r="AY116" i="81"/>
  <c r="AZ116" i="81"/>
  <c r="BD116" i="81"/>
  <c r="BE116" i="81"/>
  <c r="BF116" i="81"/>
  <c r="BG116" i="81"/>
  <c r="BH116" i="81"/>
  <c r="BI116" i="81"/>
  <c r="BJ116" i="81"/>
  <c r="BK116" i="81"/>
  <c r="BL116" i="81"/>
  <c r="BM116" i="81"/>
  <c r="BN116" i="81"/>
  <c r="BO116" i="81"/>
  <c r="BP116" i="81"/>
  <c r="BQ116" i="81"/>
  <c r="BR116" i="81"/>
  <c r="BS116" i="81"/>
  <c r="BT116" i="81"/>
  <c r="BU116" i="81"/>
  <c r="BV116" i="81"/>
  <c r="D117" i="81"/>
  <c r="E117" i="81"/>
  <c r="F117" i="81"/>
  <c r="G117" i="81"/>
  <c r="H117" i="81"/>
  <c r="I117" i="81"/>
  <c r="J117" i="81"/>
  <c r="K117" i="81"/>
  <c r="L117" i="81"/>
  <c r="M117" i="81"/>
  <c r="N117" i="81"/>
  <c r="O117" i="81"/>
  <c r="P117" i="81"/>
  <c r="Q117" i="81"/>
  <c r="S117" i="81"/>
  <c r="T117" i="81"/>
  <c r="U117" i="81"/>
  <c r="V117" i="81"/>
  <c r="W117" i="81"/>
  <c r="X117" i="81"/>
  <c r="Y117" i="81"/>
  <c r="Z117" i="81"/>
  <c r="AA117" i="81"/>
  <c r="AB117" i="81"/>
  <c r="AC117" i="81"/>
  <c r="AD117" i="81"/>
  <c r="AE117" i="81"/>
  <c r="AF117" i="81"/>
  <c r="AG117" i="81"/>
  <c r="AH117" i="81"/>
  <c r="AJ117" i="81"/>
  <c r="AK117" i="81"/>
  <c r="AL117" i="81"/>
  <c r="AM117" i="81"/>
  <c r="AN117" i="81"/>
  <c r="AO117" i="81"/>
  <c r="AP117" i="81"/>
  <c r="AQ117" i="81"/>
  <c r="AR117" i="81"/>
  <c r="AS117" i="81"/>
  <c r="AT117" i="81"/>
  <c r="AS116" i="82" s="1"/>
  <c r="AU117" i="81"/>
  <c r="AV117" i="81"/>
  <c r="AW117" i="81"/>
  <c r="AX117" i="81"/>
  <c r="AY117" i="81"/>
  <c r="AZ117" i="81"/>
  <c r="BD117" i="81"/>
  <c r="BE117" i="81"/>
  <c r="BF117" i="81"/>
  <c r="BG117" i="81"/>
  <c r="BH117" i="81"/>
  <c r="BI117" i="81"/>
  <c r="BJ117" i="81"/>
  <c r="BK117" i="81"/>
  <c r="BL117" i="81"/>
  <c r="BM117" i="81"/>
  <c r="BN117" i="81"/>
  <c r="BO117" i="81"/>
  <c r="BP117" i="81"/>
  <c r="BQ117" i="81"/>
  <c r="BR117" i="81"/>
  <c r="BS117" i="81"/>
  <c r="BT117" i="81"/>
  <c r="BU117" i="81"/>
  <c r="BV117" i="81"/>
  <c r="D118" i="81"/>
  <c r="E118" i="81"/>
  <c r="F118" i="81"/>
  <c r="G118" i="81"/>
  <c r="H118" i="81"/>
  <c r="I118" i="81"/>
  <c r="J118" i="81"/>
  <c r="K118" i="81"/>
  <c r="L118" i="81"/>
  <c r="M118" i="81"/>
  <c r="N118" i="81"/>
  <c r="O118" i="81"/>
  <c r="P118" i="81"/>
  <c r="Q118" i="81"/>
  <c r="S118" i="81"/>
  <c r="T118" i="81"/>
  <c r="U118" i="81"/>
  <c r="V118" i="81"/>
  <c r="W118" i="81"/>
  <c r="X118" i="81"/>
  <c r="Y118" i="81"/>
  <c r="Z118" i="81"/>
  <c r="AA118" i="81"/>
  <c r="AB118" i="81"/>
  <c r="AC118" i="81"/>
  <c r="AD118" i="81"/>
  <c r="AE118" i="81"/>
  <c r="AF118" i="81"/>
  <c r="AG118" i="81"/>
  <c r="AH118" i="81"/>
  <c r="AJ118" i="81"/>
  <c r="AK118" i="81"/>
  <c r="AL118" i="81"/>
  <c r="AM118" i="81"/>
  <c r="AN118" i="81"/>
  <c r="AO118" i="81"/>
  <c r="AP118" i="81"/>
  <c r="AQ118" i="81"/>
  <c r="AR118" i="81"/>
  <c r="AS118" i="81"/>
  <c r="AT118" i="81"/>
  <c r="AS117" i="82" s="1"/>
  <c r="AU118" i="81"/>
  <c r="AV118" i="81"/>
  <c r="AW118" i="81"/>
  <c r="AX118" i="81"/>
  <c r="AY118" i="81"/>
  <c r="AZ118" i="81"/>
  <c r="BD118" i="81"/>
  <c r="BE118" i="81"/>
  <c r="BF118" i="81"/>
  <c r="BG118" i="81"/>
  <c r="BH118" i="81"/>
  <c r="BI118" i="81"/>
  <c r="BJ118" i="81"/>
  <c r="BK118" i="81"/>
  <c r="BL118" i="81"/>
  <c r="BM118" i="81"/>
  <c r="BN118" i="81"/>
  <c r="BO118" i="81"/>
  <c r="BP118" i="81"/>
  <c r="BQ118" i="81"/>
  <c r="BR118" i="81"/>
  <c r="BS118" i="81"/>
  <c r="BR117" i="82" s="1"/>
  <c r="BT118" i="81"/>
  <c r="BU118" i="81"/>
  <c r="BV118" i="81"/>
  <c r="D119" i="81"/>
  <c r="E119" i="81"/>
  <c r="F119" i="81"/>
  <c r="G119" i="81"/>
  <c r="H119" i="81"/>
  <c r="I119" i="81"/>
  <c r="J119" i="81"/>
  <c r="K119" i="81"/>
  <c r="L119" i="81"/>
  <c r="M119" i="81"/>
  <c r="N119" i="81"/>
  <c r="O119" i="81"/>
  <c r="P119" i="81"/>
  <c r="Q119" i="81"/>
  <c r="S119" i="81"/>
  <c r="T119" i="81"/>
  <c r="U119" i="81"/>
  <c r="V119" i="81"/>
  <c r="W119" i="81"/>
  <c r="X119" i="81"/>
  <c r="Y119" i="81"/>
  <c r="Z119" i="81"/>
  <c r="AA119" i="81"/>
  <c r="Z118" i="82" s="1"/>
  <c r="AB119" i="81"/>
  <c r="AC119" i="81"/>
  <c r="AD119" i="81"/>
  <c r="AE119" i="81"/>
  <c r="AF119" i="81"/>
  <c r="AG119" i="81"/>
  <c r="AH119" i="81"/>
  <c r="AJ119" i="81"/>
  <c r="AK119" i="81"/>
  <c r="AL119" i="81"/>
  <c r="AM119" i="81"/>
  <c r="AN119" i="81"/>
  <c r="AO119" i="81"/>
  <c r="AP119" i="81"/>
  <c r="AQ119" i="81"/>
  <c r="AR119" i="81"/>
  <c r="AS119" i="81"/>
  <c r="AT119" i="81"/>
  <c r="AU119" i="81"/>
  <c r="AV119" i="81"/>
  <c r="AW119" i="81"/>
  <c r="AX119" i="81"/>
  <c r="AY119" i="81"/>
  <c r="AZ119" i="81"/>
  <c r="BD119" i="81"/>
  <c r="BE119" i="81"/>
  <c r="BF119" i="81"/>
  <c r="BG119" i="81"/>
  <c r="BH119" i="81"/>
  <c r="BI119" i="81"/>
  <c r="BJ119" i="81"/>
  <c r="BK119" i="81"/>
  <c r="BL119" i="81"/>
  <c r="BM119" i="81"/>
  <c r="BN119" i="81"/>
  <c r="BO119" i="81"/>
  <c r="BP119" i="81"/>
  <c r="BQ119" i="81"/>
  <c r="BR119" i="81"/>
  <c r="BS119" i="81"/>
  <c r="BT119" i="81"/>
  <c r="BU119" i="81"/>
  <c r="BV119" i="81"/>
  <c r="D120" i="81"/>
  <c r="E120" i="81"/>
  <c r="F120" i="81"/>
  <c r="G120" i="81"/>
  <c r="H120" i="81"/>
  <c r="I120" i="81"/>
  <c r="J120" i="81"/>
  <c r="K120" i="81"/>
  <c r="L120" i="81"/>
  <c r="M120" i="81"/>
  <c r="N120" i="81"/>
  <c r="O120" i="81"/>
  <c r="P120" i="81"/>
  <c r="Q120" i="81"/>
  <c r="S120" i="81"/>
  <c r="T120" i="81"/>
  <c r="U120" i="81"/>
  <c r="V120" i="81"/>
  <c r="W120" i="81"/>
  <c r="X120" i="81"/>
  <c r="Y120" i="81"/>
  <c r="Z120" i="81"/>
  <c r="AA120" i="81"/>
  <c r="AB120" i="81"/>
  <c r="AC120" i="81"/>
  <c r="AD120" i="81"/>
  <c r="AE120" i="81"/>
  <c r="AF120" i="81"/>
  <c r="AG120" i="81"/>
  <c r="AH120" i="81"/>
  <c r="AJ120" i="81"/>
  <c r="AK120" i="81"/>
  <c r="AL120" i="81"/>
  <c r="AM120" i="81"/>
  <c r="AN120" i="81"/>
  <c r="AO120" i="81"/>
  <c r="AP120" i="81"/>
  <c r="AQ120" i="81"/>
  <c r="AR120" i="81"/>
  <c r="AS120" i="81"/>
  <c r="AT120" i="81"/>
  <c r="AU120" i="81"/>
  <c r="AV120" i="81"/>
  <c r="AW120" i="81"/>
  <c r="AX120" i="81"/>
  <c r="AY120" i="81"/>
  <c r="AZ120" i="81"/>
  <c r="BD120" i="81"/>
  <c r="BE120" i="81"/>
  <c r="BF120" i="81"/>
  <c r="BG120" i="81"/>
  <c r="BH120" i="81"/>
  <c r="BI120" i="81"/>
  <c r="BJ120" i="81"/>
  <c r="BK120" i="81"/>
  <c r="BL120" i="81"/>
  <c r="BM120" i="81"/>
  <c r="BN120" i="81"/>
  <c r="BO120" i="81"/>
  <c r="BP120" i="81"/>
  <c r="BQ120" i="81"/>
  <c r="BR120" i="81"/>
  <c r="BS120" i="81"/>
  <c r="BT120" i="81"/>
  <c r="BU120" i="81"/>
  <c r="BV120" i="81"/>
  <c r="D121" i="81"/>
  <c r="E121" i="81"/>
  <c r="F121" i="81"/>
  <c r="G121" i="81"/>
  <c r="H121" i="81"/>
  <c r="I121" i="81"/>
  <c r="J121" i="81"/>
  <c r="K121" i="81"/>
  <c r="L121" i="81"/>
  <c r="M121" i="81"/>
  <c r="N121" i="81"/>
  <c r="O121" i="81"/>
  <c r="P121" i="81"/>
  <c r="Q121" i="81"/>
  <c r="S121" i="81"/>
  <c r="T121" i="81"/>
  <c r="U121" i="81"/>
  <c r="V121" i="81"/>
  <c r="W121" i="81"/>
  <c r="X121" i="81"/>
  <c r="Y121" i="81"/>
  <c r="Z121" i="81"/>
  <c r="AA121" i="81"/>
  <c r="AB121" i="81"/>
  <c r="AC121" i="81"/>
  <c r="AD121" i="81"/>
  <c r="AE121" i="81"/>
  <c r="AF121" i="81"/>
  <c r="AG121" i="81"/>
  <c r="AH121" i="81"/>
  <c r="AJ121" i="81"/>
  <c r="AK121" i="81"/>
  <c r="AL121" i="81"/>
  <c r="AM121" i="81"/>
  <c r="AN121" i="81"/>
  <c r="AO121" i="81"/>
  <c r="AP121" i="81"/>
  <c r="AQ121" i="81"/>
  <c r="AR121" i="81"/>
  <c r="AS121" i="81"/>
  <c r="AT121" i="81"/>
  <c r="AU121" i="81"/>
  <c r="AV121" i="81"/>
  <c r="AW121" i="81"/>
  <c r="AX121" i="81"/>
  <c r="AY121" i="81"/>
  <c r="AZ121" i="81"/>
  <c r="BD121" i="81"/>
  <c r="BE121" i="81"/>
  <c r="BF121" i="81"/>
  <c r="BG121" i="81"/>
  <c r="BH121" i="81"/>
  <c r="BI121" i="81"/>
  <c r="BJ121" i="81"/>
  <c r="BK121" i="81"/>
  <c r="BL121" i="81"/>
  <c r="BM121" i="81"/>
  <c r="BN121" i="81"/>
  <c r="BO121" i="81"/>
  <c r="BP121" i="81"/>
  <c r="BQ121" i="81"/>
  <c r="BR121" i="81"/>
  <c r="BS121" i="81"/>
  <c r="BT121" i="81"/>
  <c r="BU121" i="81"/>
  <c r="BV121" i="81"/>
  <c r="D122" i="81"/>
  <c r="E122" i="81"/>
  <c r="F122" i="81"/>
  <c r="G122" i="81"/>
  <c r="H122" i="81"/>
  <c r="I122" i="81"/>
  <c r="J122" i="81"/>
  <c r="K122" i="81"/>
  <c r="L122" i="81"/>
  <c r="M122" i="81"/>
  <c r="N122" i="81"/>
  <c r="O122" i="81"/>
  <c r="P122" i="81"/>
  <c r="Q122" i="81"/>
  <c r="S122" i="81"/>
  <c r="T122" i="81"/>
  <c r="U122" i="81"/>
  <c r="V122" i="81"/>
  <c r="W122" i="81"/>
  <c r="X122" i="81"/>
  <c r="Y122" i="81"/>
  <c r="Z122" i="81"/>
  <c r="AA122" i="81"/>
  <c r="AB122" i="81"/>
  <c r="AC122" i="81"/>
  <c r="AD122" i="81"/>
  <c r="AE122" i="81"/>
  <c r="AF122" i="81"/>
  <c r="AG122" i="81"/>
  <c r="AH122" i="81"/>
  <c r="AJ122" i="81"/>
  <c r="AK122" i="81"/>
  <c r="AL122" i="81"/>
  <c r="AM122" i="81"/>
  <c r="AN122" i="81"/>
  <c r="AO122" i="81"/>
  <c r="AP122" i="81"/>
  <c r="AQ122" i="81"/>
  <c r="AR122" i="81"/>
  <c r="AS122" i="81"/>
  <c r="AT122" i="81"/>
  <c r="AU122" i="81"/>
  <c r="AV122" i="81"/>
  <c r="AW122" i="81"/>
  <c r="AX122" i="81"/>
  <c r="AY122" i="81"/>
  <c r="AZ122" i="81"/>
  <c r="BD122" i="81"/>
  <c r="BE122" i="81"/>
  <c r="BF122" i="81"/>
  <c r="BG122" i="81"/>
  <c r="BH122" i="81"/>
  <c r="BI122" i="81"/>
  <c r="BJ122" i="81"/>
  <c r="BK122" i="81"/>
  <c r="BL122" i="81"/>
  <c r="BM122" i="81"/>
  <c r="BN122" i="81"/>
  <c r="BO122" i="81"/>
  <c r="BP122" i="81"/>
  <c r="BQ122" i="81"/>
  <c r="BR122" i="81"/>
  <c r="BS122" i="81"/>
  <c r="BT122" i="81"/>
  <c r="BU122" i="81"/>
  <c r="BV122" i="81"/>
  <c r="D123" i="81"/>
  <c r="E123" i="81"/>
  <c r="F123" i="81"/>
  <c r="G123" i="81"/>
  <c r="H123" i="81"/>
  <c r="I123" i="81"/>
  <c r="J123" i="81"/>
  <c r="K123" i="81"/>
  <c r="L123" i="81"/>
  <c r="M123" i="81"/>
  <c r="N123" i="81"/>
  <c r="O123" i="81"/>
  <c r="P123" i="81"/>
  <c r="Q123" i="81"/>
  <c r="S123" i="81"/>
  <c r="T123" i="81"/>
  <c r="U123" i="81"/>
  <c r="V123" i="81"/>
  <c r="W123" i="81"/>
  <c r="X123" i="81"/>
  <c r="Y123" i="81"/>
  <c r="X122" i="82" s="1"/>
  <c r="Z123" i="81"/>
  <c r="AA123" i="81"/>
  <c r="Z122" i="82" s="1"/>
  <c r="AB123" i="81"/>
  <c r="AC123" i="81"/>
  <c r="AD123" i="81"/>
  <c r="AE123" i="81"/>
  <c r="AF123" i="81"/>
  <c r="AG123" i="81"/>
  <c r="AH123" i="81"/>
  <c r="AH122" i="82"/>
  <c r="AJ123" i="81"/>
  <c r="AK123" i="81"/>
  <c r="AL123" i="81"/>
  <c r="AM123" i="81"/>
  <c r="AN123" i="81"/>
  <c r="AO123" i="81"/>
  <c r="AP123" i="81"/>
  <c r="AQ123" i="81"/>
  <c r="AR123" i="81"/>
  <c r="AQ122" i="82" s="1"/>
  <c r="AS123" i="81"/>
  <c r="AT123" i="81"/>
  <c r="AS122" i="82" s="1"/>
  <c r="AU123" i="81"/>
  <c r="AV123" i="81"/>
  <c r="AU122" i="82" s="1"/>
  <c r="AW123" i="81"/>
  <c r="AX123" i="81"/>
  <c r="AY123" i="81"/>
  <c r="AZ123" i="81"/>
  <c r="BD123" i="81"/>
  <c r="BE123" i="81"/>
  <c r="BF123" i="81"/>
  <c r="BG123" i="81"/>
  <c r="BH123" i="81"/>
  <c r="BG122" i="82" s="1"/>
  <c r="BI123" i="81"/>
  <c r="BJ123" i="81"/>
  <c r="BI122" i="82" s="1"/>
  <c r="BK123" i="81"/>
  <c r="BL123" i="81"/>
  <c r="BM123" i="81"/>
  <c r="BN123" i="81"/>
  <c r="BO123" i="81"/>
  <c r="BP123" i="81"/>
  <c r="BQ123" i="81"/>
  <c r="BR123" i="81"/>
  <c r="BS123" i="81"/>
  <c r="BT123" i="81"/>
  <c r="BU123" i="81"/>
  <c r="BT122" i="82" s="1"/>
  <c r="BV123" i="81"/>
  <c r="D124" i="81"/>
  <c r="E124" i="81"/>
  <c r="F124" i="81"/>
  <c r="G124" i="81"/>
  <c r="H124" i="81"/>
  <c r="I124" i="81"/>
  <c r="J124" i="81"/>
  <c r="K124" i="81"/>
  <c r="L124" i="81"/>
  <c r="M124" i="81"/>
  <c r="N124" i="81"/>
  <c r="O124" i="81"/>
  <c r="P124" i="81"/>
  <c r="Q124" i="81"/>
  <c r="S124" i="81"/>
  <c r="T124" i="81"/>
  <c r="U124" i="81"/>
  <c r="V124" i="81"/>
  <c r="W124" i="81"/>
  <c r="X124" i="81"/>
  <c r="Y124" i="81"/>
  <c r="Z124" i="81"/>
  <c r="AA124" i="81"/>
  <c r="AB124" i="81"/>
  <c r="AC124" i="81"/>
  <c r="AD124" i="81"/>
  <c r="AE124" i="81"/>
  <c r="AF124" i="81"/>
  <c r="AG124" i="81"/>
  <c r="AH124" i="81"/>
  <c r="AJ124" i="81"/>
  <c r="AK124" i="81"/>
  <c r="AL124" i="81"/>
  <c r="AM124" i="81"/>
  <c r="AN124" i="81"/>
  <c r="AO124" i="81"/>
  <c r="AP124" i="81"/>
  <c r="AQ124" i="81"/>
  <c r="AR124" i="81"/>
  <c r="AS124" i="81"/>
  <c r="AT124" i="81"/>
  <c r="AU124" i="81"/>
  <c r="AV124" i="81"/>
  <c r="AW124" i="81"/>
  <c r="AX124" i="81"/>
  <c r="AY124" i="81"/>
  <c r="AZ124" i="81"/>
  <c r="BD124" i="81"/>
  <c r="BE124" i="81"/>
  <c r="BF124" i="81"/>
  <c r="BG124" i="81"/>
  <c r="BH124" i="81"/>
  <c r="BI124" i="81"/>
  <c r="BJ124" i="81"/>
  <c r="BK124" i="81"/>
  <c r="BL124" i="81"/>
  <c r="BM124" i="81"/>
  <c r="BN124" i="81"/>
  <c r="BO124" i="81"/>
  <c r="BP124" i="81"/>
  <c r="BQ124" i="81"/>
  <c r="BR124" i="81"/>
  <c r="BS124" i="81"/>
  <c r="BT124" i="81"/>
  <c r="BU124" i="81"/>
  <c r="BV124" i="81"/>
  <c r="D125" i="81"/>
  <c r="E125" i="81"/>
  <c r="F125" i="81"/>
  <c r="G125" i="81"/>
  <c r="H125" i="81"/>
  <c r="I125" i="81"/>
  <c r="J125" i="81"/>
  <c r="K125" i="81"/>
  <c r="L125" i="81"/>
  <c r="M125" i="81"/>
  <c r="N125" i="81"/>
  <c r="O125" i="81"/>
  <c r="P125" i="81"/>
  <c r="Q125" i="81"/>
  <c r="S125" i="81"/>
  <c r="T125" i="81"/>
  <c r="U125" i="81"/>
  <c r="V125" i="81"/>
  <c r="W125" i="81"/>
  <c r="X125" i="81"/>
  <c r="Y125" i="81"/>
  <c r="Z125" i="81"/>
  <c r="AA125" i="81"/>
  <c r="Z124" i="82" s="1"/>
  <c r="AB125" i="81"/>
  <c r="AC125" i="81"/>
  <c r="AD125" i="81"/>
  <c r="AC124" i="82" s="1"/>
  <c r="AE125" i="81"/>
  <c r="AF125" i="81"/>
  <c r="AG125" i="81"/>
  <c r="AH125" i="81"/>
  <c r="AH124" i="82"/>
  <c r="AJ125" i="81"/>
  <c r="AK125" i="81"/>
  <c r="AL125" i="81"/>
  <c r="AM125" i="81"/>
  <c r="AL124" i="82" s="1"/>
  <c r="AN125" i="81"/>
  <c r="AO125" i="81"/>
  <c r="AP125" i="81"/>
  <c r="AQ125" i="81"/>
  <c r="AR125" i="81"/>
  <c r="AS125" i="81"/>
  <c r="AT125" i="81"/>
  <c r="AS124" i="82" s="1"/>
  <c r="AU125" i="81"/>
  <c r="AV125" i="81"/>
  <c r="AW125" i="81"/>
  <c r="AX125" i="81"/>
  <c r="AY125" i="81"/>
  <c r="AZ125" i="81"/>
  <c r="BD125" i="81"/>
  <c r="BE125" i="81"/>
  <c r="BF125" i="81"/>
  <c r="BG125" i="81"/>
  <c r="BH125" i="81"/>
  <c r="BI125" i="81"/>
  <c r="BJ125" i="81"/>
  <c r="BI124" i="82" s="1"/>
  <c r="BK125" i="81"/>
  <c r="BL125" i="81"/>
  <c r="BM125" i="81"/>
  <c r="BN125" i="81"/>
  <c r="BO125" i="81"/>
  <c r="BP125" i="81"/>
  <c r="BQ125" i="81"/>
  <c r="BR125" i="81"/>
  <c r="BS125" i="81"/>
  <c r="BT125" i="81"/>
  <c r="BU125" i="81"/>
  <c r="BV125" i="81"/>
  <c r="D126" i="81"/>
  <c r="E126" i="81"/>
  <c r="F126" i="81"/>
  <c r="G126" i="81"/>
  <c r="H126" i="81"/>
  <c r="I126" i="81"/>
  <c r="J126" i="81"/>
  <c r="K126" i="81"/>
  <c r="L126" i="81"/>
  <c r="M126" i="81"/>
  <c r="N126" i="81"/>
  <c r="O126" i="81"/>
  <c r="P126" i="81"/>
  <c r="Q126" i="81"/>
  <c r="S126" i="81"/>
  <c r="T126" i="81"/>
  <c r="U126" i="81"/>
  <c r="V126" i="81"/>
  <c r="W126" i="81"/>
  <c r="X126" i="81"/>
  <c r="Y126" i="81"/>
  <c r="Z126" i="81"/>
  <c r="AA126" i="81"/>
  <c r="Z125" i="82" s="1"/>
  <c r="AB126" i="81"/>
  <c r="AC126" i="81"/>
  <c r="AD126" i="81"/>
  <c r="AE126" i="81"/>
  <c r="AF126" i="81"/>
  <c r="AG126" i="81"/>
  <c r="AH126" i="81"/>
  <c r="AH125" i="82"/>
  <c r="AJ126" i="81"/>
  <c r="AK126" i="81"/>
  <c r="AL126" i="81"/>
  <c r="AM126" i="81"/>
  <c r="AL125" i="82" s="1"/>
  <c r="AN126" i="81"/>
  <c r="AO126" i="81"/>
  <c r="AP126" i="81"/>
  <c r="AO125" i="82" s="1"/>
  <c r="AQ126" i="81"/>
  <c r="AR126" i="81"/>
  <c r="AS126" i="81"/>
  <c r="AT126" i="81"/>
  <c r="AS125" i="82" s="1"/>
  <c r="AU126" i="81"/>
  <c r="AV126" i="81"/>
  <c r="AW126" i="81"/>
  <c r="AV125" i="82" s="1"/>
  <c r="AX126" i="81"/>
  <c r="AY126" i="81"/>
  <c r="AZ126" i="81"/>
  <c r="BD126" i="81"/>
  <c r="BE126" i="81"/>
  <c r="BF126" i="81"/>
  <c r="BG126" i="81"/>
  <c r="BH126" i="81"/>
  <c r="BI126" i="81"/>
  <c r="BJ126" i="81"/>
  <c r="BI125" i="82" s="1"/>
  <c r="BK126" i="81"/>
  <c r="BL126" i="81"/>
  <c r="BM126" i="81"/>
  <c r="BN126" i="81"/>
  <c r="BO126" i="81"/>
  <c r="BP126" i="81"/>
  <c r="BQ126" i="81"/>
  <c r="BR126" i="81"/>
  <c r="BS126" i="81"/>
  <c r="BT126" i="81"/>
  <c r="BU126" i="81"/>
  <c r="BV126" i="81"/>
  <c r="D127" i="81"/>
  <c r="E127" i="81"/>
  <c r="F127" i="81"/>
  <c r="G127" i="81"/>
  <c r="H127" i="81"/>
  <c r="I127" i="81"/>
  <c r="J127" i="81"/>
  <c r="K127" i="81"/>
  <c r="L127" i="81"/>
  <c r="M127" i="81"/>
  <c r="N127" i="81"/>
  <c r="O127" i="81"/>
  <c r="P127" i="81"/>
  <c r="Q127" i="81"/>
  <c r="S127" i="81"/>
  <c r="T127" i="81"/>
  <c r="U127" i="81"/>
  <c r="V127" i="81"/>
  <c r="W127" i="81"/>
  <c r="X127" i="81"/>
  <c r="Y127" i="81"/>
  <c r="Z127" i="81"/>
  <c r="AA127" i="81"/>
  <c r="Z126" i="82" s="1"/>
  <c r="AB127" i="81"/>
  <c r="AC127" i="81"/>
  <c r="AD127" i="81"/>
  <c r="AE127" i="81"/>
  <c r="AF127" i="81"/>
  <c r="AG127" i="81"/>
  <c r="AH127" i="81"/>
  <c r="AJ127" i="81"/>
  <c r="AK127" i="81"/>
  <c r="AL127" i="81"/>
  <c r="AM127" i="81"/>
  <c r="AN127" i="81"/>
  <c r="AO127" i="81"/>
  <c r="AP127" i="81"/>
  <c r="AQ127" i="81"/>
  <c r="AR127" i="81"/>
  <c r="AS127" i="81"/>
  <c r="AT127" i="81"/>
  <c r="AU127" i="81"/>
  <c r="AV127" i="81"/>
  <c r="AW127" i="81"/>
  <c r="AX127" i="81"/>
  <c r="AY127" i="81"/>
  <c r="AZ127" i="81"/>
  <c r="BD127" i="81"/>
  <c r="BE127" i="81"/>
  <c r="BF127" i="81"/>
  <c r="BG127" i="81"/>
  <c r="BH127" i="81"/>
  <c r="BI127" i="81"/>
  <c r="BJ127" i="81"/>
  <c r="BK127" i="81"/>
  <c r="BL127" i="81"/>
  <c r="BM127" i="81"/>
  <c r="BN127" i="81"/>
  <c r="BO127" i="81"/>
  <c r="BP127" i="81"/>
  <c r="BQ127" i="81"/>
  <c r="BR127" i="81"/>
  <c r="BS127" i="81"/>
  <c r="BT127" i="81"/>
  <c r="BU127" i="81"/>
  <c r="BV127" i="81"/>
  <c r="D128" i="81"/>
  <c r="E128" i="81"/>
  <c r="F128" i="81"/>
  <c r="G128" i="81"/>
  <c r="H128" i="81"/>
  <c r="I128" i="81"/>
  <c r="J128" i="81"/>
  <c r="K128" i="81"/>
  <c r="L128" i="81"/>
  <c r="M128" i="81"/>
  <c r="N128" i="81"/>
  <c r="O128" i="81"/>
  <c r="P128" i="81"/>
  <c r="Q128" i="81"/>
  <c r="S128" i="81"/>
  <c r="T128" i="81"/>
  <c r="U128" i="81"/>
  <c r="V128" i="81"/>
  <c r="W128" i="81"/>
  <c r="X128" i="81"/>
  <c r="Y128" i="81"/>
  <c r="Z128" i="81"/>
  <c r="AA128" i="81"/>
  <c r="AB128" i="81"/>
  <c r="AC128" i="81"/>
  <c r="AD128" i="81"/>
  <c r="AE128" i="81"/>
  <c r="AF128" i="81"/>
  <c r="AG128" i="81"/>
  <c r="AH128" i="81"/>
  <c r="AJ128" i="81"/>
  <c r="AK128" i="81"/>
  <c r="AL128" i="81"/>
  <c r="AM128" i="81"/>
  <c r="AN128" i="81"/>
  <c r="AO128" i="81"/>
  <c r="AP128" i="81"/>
  <c r="AQ128" i="81"/>
  <c r="AR128" i="81"/>
  <c r="AS128" i="81"/>
  <c r="AT128" i="81"/>
  <c r="AU128" i="81"/>
  <c r="AV128" i="81"/>
  <c r="AW128" i="81"/>
  <c r="AX128" i="81"/>
  <c r="AY128" i="81"/>
  <c r="AZ128" i="81"/>
  <c r="BD128" i="81"/>
  <c r="BE128" i="81"/>
  <c r="BF128" i="81"/>
  <c r="BG128" i="81"/>
  <c r="BH128" i="81"/>
  <c r="BI128" i="81"/>
  <c r="BJ128" i="81"/>
  <c r="BK128" i="81"/>
  <c r="BL128" i="81"/>
  <c r="BM128" i="81"/>
  <c r="BN128" i="81"/>
  <c r="BO128" i="81"/>
  <c r="BP128" i="81"/>
  <c r="BQ128" i="81"/>
  <c r="BR128" i="81"/>
  <c r="BS128" i="81"/>
  <c r="BT128" i="81"/>
  <c r="BU128" i="81"/>
  <c r="BV128" i="81"/>
  <c r="D129" i="81"/>
  <c r="E129" i="81"/>
  <c r="F129" i="81"/>
  <c r="G129" i="81"/>
  <c r="H129" i="81"/>
  <c r="I129" i="81"/>
  <c r="J129" i="81"/>
  <c r="K129" i="81"/>
  <c r="L129" i="81"/>
  <c r="M129" i="81"/>
  <c r="N129" i="81"/>
  <c r="O129" i="81"/>
  <c r="P129" i="81"/>
  <c r="Q129" i="81"/>
  <c r="S129" i="81"/>
  <c r="T129" i="81"/>
  <c r="U129" i="81"/>
  <c r="V129" i="81"/>
  <c r="W129" i="81"/>
  <c r="X129" i="81"/>
  <c r="Y129" i="81"/>
  <c r="Z129" i="81"/>
  <c r="AA129" i="81"/>
  <c r="AB129" i="81"/>
  <c r="AC129" i="81"/>
  <c r="AD129" i="81"/>
  <c r="AE129" i="81"/>
  <c r="AF129" i="81"/>
  <c r="AG129" i="81"/>
  <c r="AH129" i="81"/>
  <c r="AJ129" i="81"/>
  <c r="AK129" i="81"/>
  <c r="AL129" i="81"/>
  <c r="AM129" i="81"/>
  <c r="AN129" i="81"/>
  <c r="AO129" i="81"/>
  <c r="AP129" i="81"/>
  <c r="AQ129" i="81"/>
  <c r="AR129" i="81"/>
  <c r="AS129" i="81"/>
  <c r="AT129" i="81"/>
  <c r="AU129" i="81"/>
  <c r="AV129" i="81"/>
  <c r="AW129" i="81"/>
  <c r="AX129" i="81"/>
  <c r="AY129" i="81"/>
  <c r="AZ129" i="81"/>
  <c r="BD129" i="81"/>
  <c r="BE129" i="81"/>
  <c r="BF129" i="81"/>
  <c r="BG129" i="81"/>
  <c r="BH129" i="81"/>
  <c r="BI129" i="81"/>
  <c r="BJ129" i="81"/>
  <c r="BK129" i="81"/>
  <c r="BL129" i="81"/>
  <c r="BM129" i="81"/>
  <c r="BN129" i="81"/>
  <c r="BO129" i="81"/>
  <c r="BP129" i="81"/>
  <c r="BQ129" i="81"/>
  <c r="BR129" i="81"/>
  <c r="BS129" i="81"/>
  <c r="BT129" i="81"/>
  <c r="BU129" i="81"/>
  <c r="BV129" i="81"/>
  <c r="D130" i="81"/>
  <c r="E130" i="81"/>
  <c r="F130" i="81"/>
  <c r="G130" i="81"/>
  <c r="H130" i="81"/>
  <c r="I130" i="81"/>
  <c r="J130" i="81"/>
  <c r="K130" i="81"/>
  <c r="L130" i="81"/>
  <c r="M130" i="81"/>
  <c r="N130" i="81"/>
  <c r="O130" i="81"/>
  <c r="P130" i="81"/>
  <c r="Q130" i="81"/>
  <c r="S130" i="81"/>
  <c r="T130" i="81"/>
  <c r="U130" i="81"/>
  <c r="V130" i="81"/>
  <c r="W130" i="81"/>
  <c r="X130" i="81"/>
  <c r="Y130" i="81"/>
  <c r="Z130" i="81"/>
  <c r="AA130" i="81"/>
  <c r="AB130" i="81"/>
  <c r="AC130" i="81"/>
  <c r="AD130" i="81"/>
  <c r="AE130" i="81"/>
  <c r="AF130" i="81"/>
  <c r="AG130" i="81"/>
  <c r="AH130" i="81"/>
  <c r="AJ130" i="81"/>
  <c r="AK130" i="81"/>
  <c r="AL130" i="81"/>
  <c r="AM130" i="81"/>
  <c r="AN130" i="81"/>
  <c r="AO130" i="81"/>
  <c r="AP130" i="81"/>
  <c r="AQ130" i="81"/>
  <c r="AR130" i="81"/>
  <c r="AS130" i="81"/>
  <c r="AT130" i="81"/>
  <c r="AS129" i="82" s="1"/>
  <c r="AU130" i="81"/>
  <c r="AV130" i="81"/>
  <c r="AW130" i="81"/>
  <c r="AX130" i="81"/>
  <c r="AY130" i="81"/>
  <c r="AZ130" i="81"/>
  <c r="BD130" i="81"/>
  <c r="BE130" i="81"/>
  <c r="BF130" i="81"/>
  <c r="BG130" i="81"/>
  <c r="BH130" i="81"/>
  <c r="BI130" i="81"/>
  <c r="BJ130" i="81"/>
  <c r="BK130" i="81"/>
  <c r="BL130" i="81"/>
  <c r="BM130" i="81"/>
  <c r="BN130" i="81"/>
  <c r="BO130" i="81"/>
  <c r="BP130" i="81"/>
  <c r="BQ130" i="81"/>
  <c r="BR130" i="81"/>
  <c r="BS130" i="81"/>
  <c r="BT130" i="81"/>
  <c r="BU130" i="81"/>
  <c r="BV130" i="81"/>
  <c r="D131" i="81"/>
  <c r="E131" i="81"/>
  <c r="F131" i="81"/>
  <c r="G131" i="81"/>
  <c r="H131" i="81"/>
  <c r="I131" i="81"/>
  <c r="J131" i="81"/>
  <c r="K131" i="81"/>
  <c r="L131" i="81"/>
  <c r="M131" i="81"/>
  <c r="N131" i="81"/>
  <c r="O131" i="81"/>
  <c r="P131" i="81"/>
  <c r="Q131" i="81"/>
  <c r="S131" i="81"/>
  <c r="T131" i="81"/>
  <c r="U131" i="81"/>
  <c r="V131" i="81"/>
  <c r="W131" i="81"/>
  <c r="X131" i="81"/>
  <c r="Y131" i="81"/>
  <c r="Z131" i="81"/>
  <c r="AA131" i="81"/>
  <c r="Z130" i="82" s="1"/>
  <c r="AB131" i="81"/>
  <c r="AC131" i="81"/>
  <c r="AD131" i="81"/>
  <c r="AE131" i="81"/>
  <c r="AF131" i="81"/>
  <c r="AG131" i="81"/>
  <c r="AH131" i="81"/>
  <c r="AH130" i="82"/>
  <c r="AJ131" i="81"/>
  <c r="AK131" i="81"/>
  <c r="AL131" i="81"/>
  <c r="AM131" i="81"/>
  <c r="AL130" i="82" s="1"/>
  <c r="AN131" i="81"/>
  <c r="AO131" i="81"/>
  <c r="AP131" i="81"/>
  <c r="AO130" i="82" s="1"/>
  <c r="AQ131" i="81"/>
  <c r="AR131" i="81"/>
  <c r="AS131" i="81"/>
  <c r="AT131" i="81"/>
  <c r="AS130" i="82" s="1"/>
  <c r="AU131" i="81"/>
  <c r="AV131" i="81"/>
  <c r="AW131" i="81"/>
  <c r="AX131" i="81"/>
  <c r="AY131" i="81"/>
  <c r="AZ131" i="81"/>
  <c r="BD131" i="81"/>
  <c r="BE131" i="81"/>
  <c r="BF131" i="81"/>
  <c r="BG131" i="81"/>
  <c r="BH131" i="81"/>
  <c r="BI131" i="81"/>
  <c r="BJ131" i="81"/>
  <c r="BI130" i="82" s="1"/>
  <c r="BK131" i="81"/>
  <c r="BL131" i="81"/>
  <c r="BM131" i="81"/>
  <c r="BN131" i="81"/>
  <c r="BO131" i="81"/>
  <c r="BP131" i="81"/>
  <c r="BQ131" i="81"/>
  <c r="BR131" i="81"/>
  <c r="BS131" i="81"/>
  <c r="BT131" i="81"/>
  <c r="BU131" i="81"/>
  <c r="BV131" i="81"/>
  <c r="D132" i="81"/>
  <c r="E132" i="81"/>
  <c r="F132" i="81"/>
  <c r="G132" i="81"/>
  <c r="H132" i="81"/>
  <c r="I132" i="81"/>
  <c r="J132" i="81"/>
  <c r="K132" i="81"/>
  <c r="L132" i="81"/>
  <c r="M132" i="81"/>
  <c r="N132" i="81"/>
  <c r="O132" i="81"/>
  <c r="P132" i="81"/>
  <c r="Q132" i="81"/>
  <c r="S132" i="81"/>
  <c r="T132" i="81"/>
  <c r="U132" i="81"/>
  <c r="V132" i="81"/>
  <c r="W132" i="81"/>
  <c r="X132" i="81"/>
  <c r="Y132" i="81"/>
  <c r="Z132" i="81"/>
  <c r="AA132" i="81"/>
  <c r="AB132" i="81"/>
  <c r="AC132" i="81"/>
  <c r="AD132" i="81"/>
  <c r="AE132" i="81"/>
  <c r="AF132" i="81"/>
  <c r="AG132" i="81"/>
  <c r="AH132" i="81"/>
  <c r="AH131" i="82"/>
  <c r="AJ132" i="81"/>
  <c r="AK132" i="81"/>
  <c r="AL132" i="81"/>
  <c r="AM132" i="81"/>
  <c r="AN132" i="81"/>
  <c r="AO132" i="81"/>
  <c r="AP132" i="81"/>
  <c r="AQ132" i="81"/>
  <c r="AR132" i="81"/>
  <c r="AS132" i="81"/>
  <c r="AT132" i="81"/>
  <c r="AU132" i="81"/>
  <c r="AV132" i="81"/>
  <c r="AW132" i="81"/>
  <c r="AV131" i="82" s="1"/>
  <c r="AX132" i="81"/>
  <c r="AY132" i="81"/>
  <c r="AZ132" i="81"/>
  <c r="BD132" i="81"/>
  <c r="BE132" i="81"/>
  <c r="BF132" i="81"/>
  <c r="BE131" i="82" s="1"/>
  <c r="BG132" i="81"/>
  <c r="BH132" i="81"/>
  <c r="BI132" i="81"/>
  <c r="BJ132" i="81"/>
  <c r="BK132" i="81"/>
  <c r="BL132" i="81"/>
  <c r="BM132" i="81"/>
  <c r="BN132" i="81"/>
  <c r="BO132" i="81"/>
  <c r="BP132" i="81"/>
  <c r="BQ132" i="81"/>
  <c r="BR132" i="81"/>
  <c r="BS132" i="81"/>
  <c r="BT132" i="81"/>
  <c r="BU132" i="81"/>
  <c r="BV132" i="81"/>
  <c r="D133" i="81"/>
  <c r="E133" i="81"/>
  <c r="F133" i="81"/>
  <c r="G133" i="81"/>
  <c r="H133" i="81"/>
  <c r="I133" i="81"/>
  <c r="J133" i="81"/>
  <c r="K133" i="81"/>
  <c r="L133" i="81"/>
  <c r="M133" i="81"/>
  <c r="N133" i="81"/>
  <c r="O133" i="81"/>
  <c r="P133" i="81"/>
  <c r="Q133" i="81"/>
  <c r="S133" i="81"/>
  <c r="T133" i="81"/>
  <c r="U133" i="81"/>
  <c r="V133" i="81"/>
  <c r="W133" i="81"/>
  <c r="X133" i="81"/>
  <c r="Y133" i="81"/>
  <c r="Z133" i="81"/>
  <c r="AA133" i="81"/>
  <c r="AB133" i="81"/>
  <c r="AC133" i="81"/>
  <c r="AD133" i="81"/>
  <c r="AE133" i="81"/>
  <c r="AF133" i="81"/>
  <c r="AG133" i="81"/>
  <c r="AH133" i="81"/>
  <c r="AJ133" i="81"/>
  <c r="AK133" i="81"/>
  <c r="AL133" i="81"/>
  <c r="AM133" i="81"/>
  <c r="AN133" i="81"/>
  <c r="AO133" i="81"/>
  <c r="AP133" i="81"/>
  <c r="AQ133" i="81"/>
  <c r="AR133" i="81"/>
  <c r="AS133" i="81"/>
  <c r="AT133" i="81"/>
  <c r="AU133" i="81"/>
  <c r="AV133" i="81"/>
  <c r="AW133" i="81"/>
  <c r="AX133" i="81"/>
  <c r="AY133" i="81"/>
  <c r="AZ133" i="81"/>
  <c r="BD133" i="81"/>
  <c r="BE133" i="81"/>
  <c r="BF133" i="81"/>
  <c r="BG133" i="81"/>
  <c r="BH133" i="81"/>
  <c r="BI133" i="81"/>
  <c r="BJ133" i="81"/>
  <c r="BK133" i="81"/>
  <c r="BL133" i="81"/>
  <c r="BM133" i="81"/>
  <c r="BN133" i="81"/>
  <c r="BO133" i="81"/>
  <c r="BP133" i="81"/>
  <c r="BQ133" i="81"/>
  <c r="BR133" i="81"/>
  <c r="BS133" i="81"/>
  <c r="BT133" i="81"/>
  <c r="BU133" i="81"/>
  <c r="BV133" i="81"/>
  <c r="D134" i="81"/>
  <c r="E134" i="81"/>
  <c r="F134" i="81"/>
  <c r="G134" i="81"/>
  <c r="H134" i="81"/>
  <c r="I134" i="81"/>
  <c r="J134" i="81"/>
  <c r="K134" i="81"/>
  <c r="L134" i="81"/>
  <c r="M134" i="81"/>
  <c r="N134" i="81"/>
  <c r="O134" i="81"/>
  <c r="P134" i="81"/>
  <c r="Q134" i="81"/>
  <c r="S134" i="81"/>
  <c r="T134" i="81"/>
  <c r="U134" i="81"/>
  <c r="V134" i="81"/>
  <c r="W134" i="81"/>
  <c r="X134" i="81"/>
  <c r="Y134" i="81"/>
  <c r="X133" i="82" s="1"/>
  <c r="Z134" i="81"/>
  <c r="AA134" i="81"/>
  <c r="Z133" i="82" s="1"/>
  <c r="AB134" i="81"/>
  <c r="AC134" i="81"/>
  <c r="AD134" i="81"/>
  <c r="AE134" i="81"/>
  <c r="AF134" i="81"/>
  <c r="AG134" i="81"/>
  <c r="AH134" i="81"/>
  <c r="AH133" i="82"/>
  <c r="AJ134" i="81"/>
  <c r="AK134" i="81"/>
  <c r="AL134" i="81"/>
  <c r="AM134" i="81"/>
  <c r="AN134" i="81"/>
  <c r="AO134" i="81"/>
  <c r="AP134" i="81"/>
  <c r="AQ134" i="81"/>
  <c r="AR134" i="81"/>
  <c r="AQ133" i="82" s="1"/>
  <c r="AS134" i="81"/>
  <c r="AT134" i="81"/>
  <c r="AS133" i="82" s="1"/>
  <c r="AU134" i="81"/>
  <c r="AV134" i="81"/>
  <c r="AU133" i="82" s="1"/>
  <c r="AW134" i="81"/>
  <c r="AV133" i="82" s="1"/>
  <c r="AX134" i="81"/>
  <c r="AY134" i="81"/>
  <c r="AZ134" i="81"/>
  <c r="BD134" i="81"/>
  <c r="BE134" i="81"/>
  <c r="BF134" i="81"/>
  <c r="BG134" i="81"/>
  <c r="BH134" i="81"/>
  <c r="BG133" i="82" s="1"/>
  <c r="BI134" i="81"/>
  <c r="BJ134" i="81"/>
  <c r="BK134" i="81"/>
  <c r="BL134" i="81"/>
  <c r="BM134" i="81"/>
  <c r="BN134" i="81"/>
  <c r="BO134" i="81"/>
  <c r="BP134" i="81"/>
  <c r="BQ134" i="81"/>
  <c r="BR134" i="81"/>
  <c r="BS134" i="81"/>
  <c r="BT134" i="81"/>
  <c r="BU134" i="81"/>
  <c r="BT133" i="82" s="1"/>
  <c r="BV134" i="81"/>
  <c r="D135" i="81"/>
  <c r="E135" i="81"/>
  <c r="F135" i="81"/>
  <c r="G135" i="81"/>
  <c r="H135" i="81"/>
  <c r="I135" i="81"/>
  <c r="J135" i="81"/>
  <c r="K135" i="81"/>
  <c r="L135" i="81"/>
  <c r="M135" i="81"/>
  <c r="N135" i="81"/>
  <c r="O135" i="81"/>
  <c r="P135" i="81"/>
  <c r="Q135" i="81"/>
  <c r="S135" i="81"/>
  <c r="T135" i="81"/>
  <c r="U135" i="81"/>
  <c r="V135" i="81"/>
  <c r="W135" i="81"/>
  <c r="X135" i="81"/>
  <c r="Y135" i="81"/>
  <c r="Z135" i="81"/>
  <c r="AA135" i="81"/>
  <c r="AB135" i="81"/>
  <c r="AC135" i="81"/>
  <c r="AD135" i="81"/>
  <c r="AE135" i="81"/>
  <c r="AF135" i="81"/>
  <c r="AG135" i="81"/>
  <c r="AH135" i="81"/>
  <c r="AJ135" i="81"/>
  <c r="AK135" i="81"/>
  <c r="AL135" i="81"/>
  <c r="AM135" i="81"/>
  <c r="AN135" i="81"/>
  <c r="AO135" i="81"/>
  <c r="AP135" i="81"/>
  <c r="AQ135" i="81"/>
  <c r="AR135" i="81"/>
  <c r="AQ134" i="82" s="1"/>
  <c r="AS135" i="81"/>
  <c r="AT135" i="81"/>
  <c r="AS134" i="82" s="1"/>
  <c r="AU135" i="81"/>
  <c r="AV135" i="81"/>
  <c r="AU134" i="82" s="1"/>
  <c r="AW135" i="81"/>
  <c r="AX135" i="81"/>
  <c r="AY135" i="81"/>
  <c r="AZ135" i="81"/>
  <c r="BD135" i="81"/>
  <c r="BE135" i="81"/>
  <c r="BF135" i="81"/>
  <c r="BG135" i="81"/>
  <c r="BH135" i="81"/>
  <c r="BG134" i="82" s="1"/>
  <c r="BI135" i="81"/>
  <c r="BJ135" i="81"/>
  <c r="BK135" i="81"/>
  <c r="BL135" i="81"/>
  <c r="BM135" i="81"/>
  <c r="BN135" i="81"/>
  <c r="BO135" i="81"/>
  <c r="BP135" i="81"/>
  <c r="BQ135" i="81"/>
  <c r="BR135" i="81"/>
  <c r="BS135" i="81"/>
  <c r="BT135" i="81"/>
  <c r="BS134" i="82" s="1"/>
  <c r="BU135" i="81"/>
  <c r="BV135" i="81"/>
  <c r="D136" i="81"/>
  <c r="E136" i="81"/>
  <c r="F136" i="81"/>
  <c r="G136" i="81"/>
  <c r="H136" i="81"/>
  <c r="I136" i="81"/>
  <c r="J136" i="81"/>
  <c r="K136" i="81"/>
  <c r="L136" i="81"/>
  <c r="M136" i="81"/>
  <c r="N136" i="81"/>
  <c r="O136" i="81"/>
  <c r="P136" i="81"/>
  <c r="Q136" i="81"/>
  <c r="S136" i="81"/>
  <c r="T136" i="81"/>
  <c r="U136" i="81"/>
  <c r="V136" i="81"/>
  <c r="W136" i="81"/>
  <c r="X136" i="81"/>
  <c r="Y136" i="81"/>
  <c r="Z136" i="81"/>
  <c r="AA136" i="81"/>
  <c r="Z135" i="82" s="1"/>
  <c r="AB136" i="81"/>
  <c r="AC136" i="81"/>
  <c r="AD136" i="81"/>
  <c r="AE136" i="81"/>
  <c r="AF136" i="81"/>
  <c r="AG136" i="81"/>
  <c r="AH136" i="81"/>
  <c r="AH135" i="82"/>
  <c r="AJ136" i="81"/>
  <c r="AK136" i="81"/>
  <c r="AL136" i="81"/>
  <c r="AM136" i="81"/>
  <c r="AN136" i="81"/>
  <c r="AO136" i="81"/>
  <c r="AP136" i="81"/>
  <c r="AQ136" i="81"/>
  <c r="AR136" i="81"/>
  <c r="AS136" i="81"/>
  <c r="AT136" i="81"/>
  <c r="AU136" i="81"/>
  <c r="AV136" i="81"/>
  <c r="AW136" i="81"/>
  <c r="AX136" i="81"/>
  <c r="AY136" i="81"/>
  <c r="AZ136" i="81"/>
  <c r="BD136" i="81"/>
  <c r="BE136" i="81"/>
  <c r="BF136" i="81"/>
  <c r="BG136" i="81"/>
  <c r="BH136" i="81"/>
  <c r="BI136" i="81"/>
  <c r="BJ136" i="81"/>
  <c r="BK136" i="81"/>
  <c r="BL136" i="81"/>
  <c r="BM136" i="81"/>
  <c r="BN136" i="81"/>
  <c r="BO136" i="81"/>
  <c r="BP136" i="81"/>
  <c r="BQ136" i="81"/>
  <c r="BR136" i="81"/>
  <c r="BS136" i="81"/>
  <c r="BT136" i="81"/>
  <c r="BU136" i="81"/>
  <c r="BV136" i="81"/>
  <c r="D137" i="81"/>
  <c r="E137" i="81"/>
  <c r="F137" i="81"/>
  <c r="G137" i="81"/>
  <c r="H137" i="81"/>
  <c r="I137" i="81"/>
  <c r="J137" i="81"/>
  <c r="K137" i="81"/>
  <c r="L137" i="81"/>
  <c r="M137" i="81"/>
  <c r="N137" i="81"/>
  <c r="O137" i="81"/>
  <c r="P137" i="81"/>
  <c r="Q137" i="81"/>
  <c r="S137" i="81"/>
  <c r="T137" i="81"/>
  <c r="U137" i="81"/>
  <c r="V137" i="81"/>
  <c r="W137" i="81"/>
  <c r="X137" i="81"/>
  <c r="Y137" i="81"/>
  <c r="X136" i="82" s="1"/>
  <c r="Z137" i="81"/>
  <c r="AA137" i="81"/>
  <c r="AB137" i="81"/>
  <c r="AC137" i="81"/>
  <c r="AD137" i="81"/>
  <c r="AE137" i="81"/>
  <c r="AF137" i="81"/>
  <c r="AG137" i="81"/>
  <c r="AH137" i="81"/>
  <c r="AJ137" i="81"/>
  <c r="AK137" i="81"/>
  <c r="AL137" i="81"/>
  <c r="AM137" i="81"/>
  <c r="AN137" i="81"/>
  <c r="AO137" i="81"/>
  <c r="AP137" i="81"/>
  <c r="AQ137" i="81"/>
  <c r="AR137" i="81"/>
  <c r="AS137" i="81"/>
  <c r="AT137" i="81"/>
  <c r="AU137" i="81"/>
  <c r="AV137" i="81"/>
  <c r="AW137" i="81"/>
  <c r="AX137" i="81"/>
  <c r="AY137" i="81"/>
  <c r="AZ137" i="81"/>
  <c r="BD137" i="81"/>
  <c r="BE137" i="81"/>
  <c r="BF137" i="81"/>
  <c r="BG137" i="81"/>
  <c r="BH137" i="81"/>
  <c r="BI137" i="81"/>
  <c r="BJ137" i="81"/>
  <c r="BK137" i="81"/>
  <c r="BL137" i="81"/>
  <c r="BM137" i="81"/>
  <c r="BN137" i="81"/>
  <c r="BO137" i="81"/>
  <c r="BP137" i="81"/>
  <c r="BQ137" i="81"/>
  <c r="BR137" i="81"/>
  <c r="BS137" i="81"/>
  <c r="BT137" i="81"/>
  <c r="BU137" i="81"/>
  <c r="BV137" i="81"/>
  <c r="D138" i="81"/>
  <c r="E138" i="81"/>
  <c r="F138" i="81"/>
  <c r="G138" i="81"/>
  <c r="H138" i="81"/>
  <c r="I138" i="81"/>
  <c r="J138" i="81"/>
  <c r="K138" i="81"/>
  <c r="L138" i="81"/>
  <c r="M138" i="81"/>
  <c r="N138" i="81"/>
  <c r="O138" i="81"/>
  <c r="P138" i="81"/>
  <c r="Q138" i="81"/>
  <c r="S138" i="81"/>
  <c r="T138" i="81"/>
  <c r="U138" i="81"/>
  <c r="V138" i="81"/>
  <c r="W138" i="81"/>
  <c r="X138" i="81"/>
  <c r="Y138" i="81"/>
  <c r="Z138" i="81"/>
  <c r="AA138" i="81"/>
  <c r="AB138" i="81"/>
  <c r="AC138" i="81"/>
  <c r="AD138" i="81"/>
  <c r="AE138" i="81"/>
  <c r="AF138" i="81"/>
  <c r="AG138" i="81"/>
  <c r="AH138" i="81"/>
  <c r="AJ138" i="81"/>
  <c r="AK138" i="81"/>
  <c r="AL138" i="81"/>
  <c r="AM138" i="81"/>
  <c r="AN138" i="81"/>
  <c r="AO138" i="81"/>
  <c r="AP138" i="81"/>
  <c r="AQ138" i="81"/>
  <c r="AR138" i="81"/>
  <c r="AS138" i="81"/>
  <c r="AT138" i="81"/>
  <c r="AU138" i="81"/>
  <c r="AV138" i="81"/>
  <c r="AW138" i="81"/>
  <c r="AX138" i="81"/>
  <c r="AY138" i="81"/>
  <c r="AZ138" i="81"/>
  <c r="BD138" i="81"/>
  <c r="BE138" i="81"/>
  <c r="BF138" i="81"/>
  <c r="BG138" i="81"/>
  <c r="BH138" i="81"/>
  <c r="BI138" i="81"/>
  <c r="BJ138" i="81"/>
  <c r="BK138" i="81"/>
  <c r="BL138" i="81"/>
  <c r="BM138" i="81"/>
  <c r="BN138" i="81"/>
  <c r="BO138" i="81"/>
  <c r="BP138" i="81"/>
  <c r="BQ138" i="81"/>
  <c r="BR138" i="81"/>
  <c r="BS138" i="81"/>
  <c r="BT138" i="81"/>
  <c r="BU138" i="81"/>
  <c r="BV138" i="81"/>
  <c r="D139" i="81"/>
  <c r="E139" i="81"/>
  <c r="F139" i="81"/>
  <c r="G139" i="81"/>
  <c r="H139" i="81"/>
  <c r="I139" i="81"/>
  <c r="J139" i="81"/>
  <c r="K139" i="81"/>
  <c r="L139" i="81"/>
  <c r="M139" i="81"/>
  <c r="N139" i="81"/>
  <c r="O139" i="81"/>
  <c r="P139" i="81"/>
  <c r="Q139" i="81"/>
  <c r="S139" i="81"/>
  <c r="T139" i="81"/>
  <c r="U139" i="81"/>
  <c r="V139" i="81"/>
  <c r="W139" i="81"/>
  <c r="X139" i="81"/>
  <c r="Y139" i="81"/>
  <c r="Z139" i="81"/>
  <c r="AA139" i="81"/>
  <c r="Z138" i="82" s="1"/>
  <c r="AB139" i="81"/>
  <c r="AC139" i="81"/>
  <c r="AD139" i="81"/>
  <c r="AE139" i="81"/>
  <c r="AF139" i="81"/>
  <c r="AG139" i="81"/>
  <c r="AH139" i="81"/>
  <c r="AJ139" i="81"/>
  <c r="AK139" i="81"/>
  <c r="AL139" i="81"/>
  <c r="AM139" i="81"/>
  <c r="AN139" i="81"/>
  <c r="AO139" i="81"/>
  <c r="AP139" i="81"/>
  <c r="AQ139" i="81"/>
  <c r="AR139" i="81"/>
  <c r="AS139" i="81"/>
  <c r="AT139" i="81"/>
  <c r="AU139" i="81"/>
  <c r="AV139" i="81"/>
  <c r="AW139" i="81"/>
  <c r="AX139" i="81"/>
  <c r="AY139" i="81"/>
  <c r="AZ139" i="81"/>
  <c r="BD139" i="81"/>
  <c r="BE139" i="81"/>
  <c r="BF139" i="81"/>
  <c r="BG139" i="81"/>
  <c r="BH139" i="81"/>
  <c r="BI139" i="81"/>
  <c r="BJ139" i="81"/>
  <c r="BK139" i="81"/>
  <c r="BL139" i="81"/>
  <c r="BM139" i="81"/>
  <c r="BN139" i="81"/>
  <c r="BO139" i="81"/>
  <c r="BP139" i="81"/>
  <c r="BQ139" i="81"/>
  <c r="BR139" i="81"/>
  <c r="BS139" i="81"/>
  <c r="BT139" i="81"/>
  <c r="BU139" i="81"/>
  <c r="BV139" i="81"/>
  <c r="D140" i="81"/>
  <c r="E140" i="81"/>
  <c r="F140" i="81"/>
  <c r="G140" i="81"/>
  <c r="H140" i="81"/>
  <c r="I140" i="81"/>
  <c r="J140" i="81"/>
  <c r="K140" i="81"/>
  <c r="L140" i="81"/>
  <c r="M140" i="81"/>
  <c r="N140" i="81"/>
  <c r="O140" i="81"/>
  <c r="P140" i="81"/>
  <c r="Q140" i="81"/>
  <c r="S140" i="81"/>
  <c r="T140" i="81"/>
  <c r="U140" i="81"/>
  <c r="V140" i="81"/>
  <c r="W140" i="81"/>
  <c r="X140" i="81"/>
  <c r="Y140" i="81"/>
  <c r="Z140" i="81"/>
  <c r="AA140" i="81"/>
  <c r="AB140" i="81"/>
  <c r="AC140" i="81"/>
  <c r="AD140" i="81"/>
  <c r="AE140" i="81"/>
  <c r="AF140" i="81"/>
  <c r="AG140" i="81"/>
  <c r="AH140" i="81"/>
  <c r="AJ140" i="81"/>
  <c r="AK140" i="81"/>
  <c r="AL140" i="81"/>
  <c r="AM140" i="81"/>
  <c r="AN140" i="81"/>
  <c r="AO140" i="81"/>
  <c r="AP140" i="81"/>
  <c r="AQ140" i="81"/>
  <c r="AR140" i="81"/>
  <c r="AS140" i="81"/>
  <c r="AT140" i="81"/>
  <c r="AU140" i="81"/>
  <c r="AV140" i="81"/>
  <c r="AW140" i="81"/>
  <c r="AX140" i="81"/>
  <c r="AY140" i="81"/>
  <c r="AZ140" i="81"/>
  <c r="BD140" i="81"/>
  <c r="BE140" i="81"/>
  <c r="BF140" i="81"/>
  <c r="BG140" i="81"/>
  <c r="BH140" i="81"/>
  <c r="BI140" i="81"/>
  <c r="BJ140" i="81"/>
  <c r="BK140" i="81"/>
  <c r="BL140" i="81"/>
  <c r="BM140" i="81"/>
  <c r="BN140" i="81"/>
  <c r="BO140" i="81"/>
  <c r="BP140" i="81"/>
  <c r="BQ140" i="81"/>
  <c r="BR140" i="81"/>
  <c r="BS140" i="81"/>
  <c r="BT140" i="81"/>
  <c r="BU140" i="81"/>
  <c r="BV140" i="81"/>
  <c r="D141" i="81"/>
  <c r="E141" i="81"/>
  <c r="F141" i="81"/>
  <c r="G141" i="81"/>
  <c r="H141" i="81"/>
  <c r="I141" i="81"/>
  <c r="J141" i="81"/>
  <c r="K141" i="81"/>
  <c r="L141" i="81"/>
  <c r="M141" i="81"/>
  <c r="N141" i="81"/>
  <c r="O141" i="81"/>
  <c r="P141" i="81"/>
  <c r="Q141" i="81"/>
  <c r="S141" i="81"/>
  <c r="T141" i="81"/>
  <c r="U141" i="81"/>
  <c r="V141" i="81"/>
  <c r="W141" i="81"/>
  <c r="X141" i="81"/>
  <c r="Y141" i="81"/>
  <c r="Z141" i="81"/>
  <c r="AA141" i="81"/>
  <c r="Z140" i="82" s="1"/>
  <c r="AB141" i="81"/>
  <c r="AC141" i="81"/>
  <c r="AD141" i="81"/>
  <c r="AE141" i="81"/>
  <c r="AF141" i="81"/>
  <c r="AG141" i="81"/>
  <c r="AH141" i="81"/>
  <c r="AH140" i="82"/>
  <c r="AJ141" i="81"/>
  <c r="AK141" i="81"/>
  <c r="AL141" i="81"/>
  <c r="AM141" i="81"/>
  <c r="AL140" i="82" s="1"/>
  <c r="AN141" i="81"/>
  <c r="AO141" i="81"/>
  <c r="AP141" i="81"/>
  <c r="AQ141" i="81"/>
  <c r="AR141" i="81"/>
  <c r="AS141" i="81"/>
  <c r="AT141" i="81"/>
  <c r="AS140" i="82" s="1"/>
  <c r="AU141" i="81"/>
  <c r="AV141" i="81"/>
  <c r="AW141" i="81"/>
  <c r="AX141" i="81"/>
  <c r="AY141" i="81"/>
  <c r="AZ141" i="81"/>
  <c r="BD141" i="81"/>
  <c r="BE141" i="81"/>
  <c r="BF141" i="81"/>
  <c r="BG141" i="81"/>
  <c r="BH141" i="81"/>
  <c r="BI141" i="81"/>
  <c r="BJ141" i="81"/>
  <c r="BK141" i="81"/>
  <c r="BL141" i="81"/>
  <c r="BM141" i="81"/>
  <c r="BN141" i="81"/>
  <c r="BO141" i="81"/>
  <c r="BP141" i="81"/>
  <c r="BQ141" i="81"/>
  <c r="BR141" i="81"/>
  <c r="BS141" i="81"/>
  <c r="BT141" i="81"/>
  <c r="BU141" i="81"/>
  <c r="BV141" i="81"/>
  <c r="D142" i="81"/>
  <c r="E142" i="81"/>
  <c r="F142" i="81"/>
  <c r="G142" i="81"/>
  <c r="H142" i="81"/>
  <c r="I142" i="81"/>
  <c r="J142" i="81"/>
  <c r="K142" i="81"/>
  <c r="L142" i="81"/>
  <c r="M142" i="81"/>
  <c r="N142" i="81"/>
  <c r="O142" i="81"/>
  <c r="P142" i="81"/>
  <c r="Q142" i="81"/>
  <c r="S142" i="81"/>
  <c r="T142" i="81"/>
  <c r="U142" i="81"/>
  <c r="V142" i="81"/>
  <c r="W142" i="81"/>
  <c r="X142" i="81"/>
  <c r="Y142" i="81"/>
  <c r="Z142" i="81"/>
  <c r="AA142" i="81"/>
  <c r="Z141" i="82" s="1"/>
  <c r="AB142" i="81"/>
  <c r="AC142" i="81"/>
  <c r="AD142" i="81"/>
  <c r="AE142" i="81"/>
  <c r="AF142" i="81"/>
  <c r="AG142" i="81"/>
  <c r="AH142" i="81"/>
  <c r="AH141" i="82"/>
  <c r="AJ142" i="81"/>
  <c r="AK142" i="81"/>
  <c r="AL142" i="81"/>
  <c r="AM142" i="81"/>
  <c r="AL141" i="82" s="1"/>
  <c r="AN142" i="81"/>
  <c r="AO142" i="81"/>
  <c r="AP142" i="81"/>
  <c r="AQ142" i="81"/>
  <c r="AR142" i="81"/>
  <c r="AS142" i="81"/>
  <c r="AT142" i="81"/>
  <c r="AS141" i="82" s="1"/>
  <c r="AU142" i="81"/>
  <c r="AV142" i="81"/>
  <c r="AW142" i="81"/>
  <c r="AX142" i="81"/>
  <c r="AY142" i="81"/>
  <c r="AZ142" i="81"/>
  <c r="BD142" i="81"/>
  <c r="BE142" i="81"/>
  <c r="BF142" i="81"/>
  <c r="BG142" i="81"/>
  <c r="BH142" i="81"/>
  <c r="BI142" i="81"/>
  <c r="BJ142" i="81"/>
  <c r="BK142" i="81"/>
  <c r="BL142" i="81"/>
  <c r="BM142" i="81"/>
  <c r="BN142" i="81"/>
  <c r="BO142" i="81"/>
  <c r="BP142" i="81"/>
  <c r="BQ142" i="81"/>
  <c r="BR142" i="81"/>
  <c r="BS142" i="81"/>
  <c r="BT142" i="81"/>
  <c r="BU142" i="81"/>
  <c r="BV142" i="81"/>
  <c r="D143" i="81"/>
  <c r="E143" i="81"/>
  <c r="F143" i="81"/>
  <c r="G143" i="81"/>
  <c r="H143" i="81"/>
  <c r="I143" i="81"/>
  <c r="J143" i="81"/>
  <c r="K143" i="81"/>
  <c r="L143" i="81"/>
  <c r="M143" i="81"/>
  <c r="N143" i="81"/>
  <c r="O143" i="81"/>
  <c r="P143" i="81"/>
  <c r="Q143" i="81"/>
  <c r="S143" i="81"/>
  <c r="T143" i="81"/>
  <c r="U143" i="81"/>
  <c r="V143" i="81"/>
  <c r="W143" i="81"/>
  <c r="X143" i="81"/>
  <c r="Y143" i="81"/>
  <c r="Z143" i="81"/>
  <c r="AA143" i="81"/>
  <c r="Z142" i="82" s="1"/>
  <c r="AB143" i="81"/>
  <c r="AC143" i="81"/>
  <c r="AD143" i="81"/>
  <c r="AE143" i="81"/>
  <c r="AF143" i="81"/>
  <c r="AG143" i="81"/>
  <c r="AH143" i="81"/>
  <c r="AH142" i="82"/>
  <c r="AJ143" i="81"/>
  <c r="AK143" i="81"/>
  <c r="AL143" i="81"/>
  <c r="AM143" i="81"/>
  <c r="AL142" i="82" s="1"/>
  <c r="AN143" i="81"/>
  <c r="AO143" i="81"/>
  <c r="AP143" i="81"/>
  <c r="AO142" i="82" s="1"/>
  <c r="AQ143" i="81"/>
  <c r="AR143" i="81"/>
  <c r="AS143" i="81"/>
  <c r="AT143" i="81"/>
  <c r="AS142" i="82" s="1"/>
  <c r="AU143" i="81"/>
  <c r="AV143" i="81"/>
  <c r="AW143" i="81"/>
  <c r="AV142" i="82" s="1"/>
  <c r="AX143" i="81"/>
  <c r="AY143" i="81"/>
  <c r="AZ143" i="81"/>
  <c r="BD143" i="81"/>
  <c r="BE143" i="81"/>
  <c r="BF143" i="81"/>
  <c r="BG143" i="81"/>
  <c r="BH143" i="81"/>
  <c r="BI143" i="81"/>
  <c r="BJ143" i="81"/>
  <c r="BK143" i="81"/>
  <c r="BL143" i="81"/>
  <c r="BM143" i="81"/>
  <c r="BN143" i="81"/>
  <c r="BO143" i="81"/>
  <c r="BP143" i="81"/>
  <c r="BQ143" i="81"/>
  <c r="BR143" i="81"/>
  <c r="BS143" i="81"/>
  <c r="BT143" i="81"/>
  <c r="BU143" i="81"/>
  <c r="BV143" i="81"/>
  <c r="D144" i="81"/>
  <c r="E144" i="81"/>
  <c r="F144" i="81"/>
  <c r="G144" i="81"/>
  <c r="H144" i="81"/>
  <c r="I144" i="81"/>
  <c r="J144" i="81"/>
  <c r="K144" i="81"/>
  <c r="L144" i="81"/>
  <c r="M144" i="81"/>
  <c r="N144" i="81"/>
  <c r="O144" i="81"/>
  <c r="P144" i="81"/>
  <c r="Q144" i="81"/>
  <c r="S144" i="81"/>
  <c r="T144" i="81"/>
  <c r="U144" i="81"/>
  <c r="V144" i="81"/>
  <c r="W144" i="81"/>
  <c r="X144" i="81"/>
  <c r="Y144" i="81"/>
  <c r="Z144" i="81"/>
  <c r="AA144" i="81"/>
  <c r="Z143" i="82" s="1"/>
  <c r="AB144" i="81"/>
  <c r="AC144" i="81"/>
  <c r="AD144" i="81"/>
  <c r="AE144" i="81"/>
  <c r="AF144" i="81"/>
  <c r="AG144" i="81"/>
  <c r="AH144" i="81"/>
  <c r="AH143" i="82"/>
  <c r="AJ144" i="81"/>
  <c r="AK144" i="81"/>
  <c r="AL144" i="81"/>
  <c r="AM144" i="81"/>
  <c r="AL143" i="82" s="1"/>
  <c r="AN144" i="81"/>
  <c r="AO144" i="81"/>
  <c r="AP144" i="81"/>
  <c r="AQ144" i="81"/>
  <c r="AR144" i="81"/>
  <c r="AS144" i="81"/>
  <c r="AT144" i="81"/>
  <c r="AS143" i="82" s="1"/>
  <c r="AU144" i="81"/>
  <c r="AV144" i="81"/>
  <c r="AW144" i="81"/>
  <c r="AX144" i="81"/>
  <c r="AY144" i="81"/>
  <c r="AZ144" i="81"/>
  <c r="BD144" i="81"/>
  <c r="BE144" i="81"/>
  <c r="BF144" i="81"/>
  <c r="BG144" i="81"/>
  <c r="BH144" i="81"/>
  <c r="BI144" i="81"/>
  <c r="BJ144" i="81"/>
  <c r="BK144" i="81"/>
  <c r="BL144" i="81"/>
  <c r="BM144" i="81"/>
  <c r="BN144" i="81"/>
  <c r="BO144" i="81"/>
  <c r="BP144" i="81"/>
  <c r="BQ144" i="81"/>
  <c r="BR144" i="81"/>
  <c r="BS144" i="81"/>
  <c r="BT144" i="81"/>
  <c r="BU144" i="81"/>
  <c r="BV144" i="81"/>
  <c r="D145" i="81"/>
  <c r="E145" i="81"/>
  <c r="F145" i="81"/>
  <c r="G145" i="81"/>
  <c r="H145" i="81"/>
  <c r="I145" i="81"/>
  <c r="J145" i="81"/>
  <c r="K145" i="81"/>
  <c r="L145" i="81"/>
  <c r="M145" i="81"/>
  <c r="N145" i="81"/>
  <c r="O145" i="81"/>
  <c r="P145" i="81"/>
  <c r="Q145" i="81"/>
  <c r="S145" i="81"/>
  <c r="T145" i="81"/>
  <c r="U145" i="81"/>
  <c r="V145" i="81"/>
  <c r="W145" i="81"/>
  <c r="X145" i="81"/>
  <c r="Y145" i="81"/>
  <c r="Z145" i="81"/>
  <c r="AA145" i="81"/>
  <c r="Z144" i="82" s="1"/>
  <c r="AB145" i="81"/>
  <c r="AC145" i="81"/>
  <c r="AD145" i="81"/>
  <c r="AE145" i="81"/>
  <c r="AF145" i="81"/>
  <c r="AG145" i="81"/>
  <c r="AH145" i="81"/>
  <c r="AJ145" i="81"/>
  <c r="AK145" i="81"/>
  <c r="AL145" i="81"/>
  <c r="AM145" i="81"/>
  <c r="AL144" i="82" s="1"/>
  <c r="AN145" i="81"/>
  <c r="AO145" i="81"/>
  <c r="AP145" i="81"/>
  <c r="AO144" i="82" s="1"/>
  <c r="AQ145" i="81"/>
  <c r="AR145" i="81"/>
  <c r="AS145" i="81"/>
  <c r="AT145" i="81"/>
  <c r="AS144" i="82" s="1"/>
  <c r="AU145" i="81"/>
  <c r="AV145" i="81"/>
  <c r="AW145" i="81"/>
  <c r="AX145" i="81"/>
  <c r="AY145" i="81"/>
  <c r="AZ145" i="81"/>
  <c r="BD145" i="81"/>
  <c r="BE145" i="81"/>
  <c r="BF145" i="81"/>
  <c r="BE144" i="82" s="1"/>
  <c r="BG145" i="81"/>
  <c r="BH145" i="81"/>
  <c r="BI145" i="81"/>
  <c r="BJ145" i="81"/>
  <c r="BK145" i="81"/>
  <c r="BL145" i="81"/>
  <c r="BM145" i="81"/>
  <c r="BN145" i="81"/>
  <c r="BO145" i="81"/>
  <c r="BP145" i="81"/>
  <c r="BQ145" i="81"/>
  <c r="BR145" i="81"/>
  <c r="BS145" i="81"/>
  <c r="BT145" i="81"/>
  <c r="BU145" i="81"/>
  <c r="BV145" i="81"/>
  <c r="D146" i="81"/>
  <c r="E146" i="81"/>
  <c r="F146" i="81"/>
  <c r="G146" i="81"/>
  <c r="H146" i="81"/>
  <c r="I146" i="81"/>
  <c r="J146" i="81"/>
  <c r="K146" i="81"/>
  <c r="L146" i="81"/>
  <c r="M146" i="81"/>
  <c r="N146" i="81"/>
  <c r="O146" i="81"/>
  <c r="P146" i="81"/>
  <c r="Q146" i="81"/>
  <c r="S146" i="81"/>
  <c r="T146" i="81"/>
  <c r="U146" i="81"/>
  <c r="V146" i="81"/>
  <c r="W146" i="81"/>
  <c r="X146" i="81"/>
  <c r="Y146" i="81"/>
  <c r="Z146" i="81"/>
  <c r="AA146" i="81"/>
  <c r="AB146" i="81"/>
  <c r="AC146" i="81"/>
  <c r="AD146" i="81"/>
  <c r="AE146" i="81"/>
  <c r="AF146" i="81"/>
  <c r="AG146" i="81"/>
  <c r="AH146" i="81"/>
  <c r="AJ146" i="81"/>
  <c r="AK146" i="81"/>
  <c r="AL146" i="81"/>
  <c r="AM146" i="81"/>
  <c r="AN146" i="81"/>
  <c r="AO146" i="81"/>
  <c r="AP146" i="81"/>
  <c r="AQ146" i="81"/>
  <c r="AR146" i="81"/>
  <c r="AS146" i="81"/>
  <c r="AT146" i="81"/>
  <c r="AU146" i="81"/>
  <c r="AV146" i="81"/>
  <c r="AW146" i="81"/>
  <c r="AX146" i="81"/>
  <c r="AY146" i="81"/>
  <c r="AZ146" i="81"/>
  <c r="BD146" i="81"/>
  <c r="BE146" i="81"/>
  <c r="BF146" i="81"/>
  <c r="BG146" i="81"/>
  <c r="BH146" i="81"/>
  <c r="BI146" i="81"/>
  <c r="BJ146" i="81"/>
  <c r="BK146" i="81"/>
  <c r="BL146" i="81"/>
  <c r="BM146" i="81"/>
  <c r="BN146" i="81"/>
  <c r="BO146" i="81"/>
  <c r="BP146" i="81"/>
  <c r="BQ146" i="81"/>
  <c r="BR146" i="81"/>
  <c r="BS146" i="81"/>
  <c r="BT146" i="81"/>
  <c r="BU146" i="81"/>
  <c r="BV146" i="81"/>
  <c r="D147" i="81"/>
  <c r="E147" i="81"/>
  <c r="F147" i="81"/>
  <c r="G147" i="81"/>
  <c r="H147" i="81"/>
  <c r="I147" i="81"/>
  <c r="J147" i="81"/>
  <c r="K147" i="81"/>
  <c r="L147" i="81"/>
  <c r="M147" i="81"/>
  <c r="N147" i="81"/>
  <c r="O147" i="81"/>
  <c r="P147" i="81"/>
  <c r="Q147" i="81"/>
  <c r="S147" i="81"/>
  <c r="T147" i="81"/>
  <c r="U147" i="81"/>
  <c r="V147" i="81"/>
  <c r="W147" i="81"/>
  <c r="X147" i="81"/>
  <c r="Y147" i="81"/>
  <c r="X146" i="82" s="1"/>
  <c r="Z147" i="81"/>
  <c r="AA147" i="81"/>
  <c r="Z146" i="82" s="1"/>
  <c r="AB147" i="81"/>
  <c r="AC147" i="81"/>
  <c r="AD147" i="81"/>
  <c r="AC146" i="82" s="1"/>
  <c r="AE147" i="81"/>
  <c r="AF147" i="81"/>
  <c r="AG147" i="81"/>
  <c r="AH147" i="81"/>
  <c r="AH146" i="82"/>
  <c r="AJ147" i="81"/>
  <c r="AK147" i="81"/>
  <c r="AL147" i="81"/>
  <c r="AM147" i="81"/>
  <c r="AN147" i="81"/>
  <c r="AO147" i="81"/>
  <c r="AP147" i="81"/>
  <c r="AO146" i="82" s="1"/>
  <c r="AQ147" i="81"/>
  <c r="AR147" i="81"/>
  <c r="AQ146" i="82" s="1"/>
  <c r="AS147" i="81"/>
  <c r="AT147" i="81"/>
  <c r="AS146" i="82" s="1"/>
  <c r="AU147" i="81"/>
  <c r="AV147" i="81"/>
  <c r="AU146" i="82" s="1"/>
  <c r="AW147" i="81"/>
  <c r="AV146" i="82" s="1"/>
  <c r="AX147" i="81"/>
  <c r="AY147" i="81"/>
  <c r="AZ147" i="81"/>
  <c r="BD147" i="81"/>
  <c r="BE147" i="81"/>
  <c r="BF147" i="81"/>
  <c r="BG147" i="81"/>
  <c r="BH147" i="81"/>
  <c r="BG146" i="82" s="1"/>
  <c r="BI147" i="81"/>
  <c r="BJ147" i="81"/>
  <c r="BI146" i="82" s="1"/>
  <c r="BK147" i="81"/>
  <c r="BL147" i="81"/>
  <c r="BM147" i="81"/>
  <c r="BN147" i="81"/>
  <c r="BO147" i="81"/>
  <c r="BP147" i="81"/>
  <c r="BQ147" i="81"/>
  <c r="BR147" i="81"/>
  <c r="BS147" i="81"/>
  <c r="BR146" i="82" s="1"/>
  <c r="BT147" i="81"/>
  <c r="BU147" i="81"/>
  <c r="BT146" i="82" s="1"/>
  <c r="BV147" i="81"/>
  <c r="D148" i="81"/>
  <c r="E148" i="81"/>
  <c r="F148" i="81"/>
  <c r="G148" i="81"/>
  <c r="H148" i="81"/>
  <c r="I148" i="81"/>
  <c r="J148" i="81"/>
  <c r="K148" i="81"/>
  <c r="L148" i="81"/>
  <c r="M148" i="81"/>
  <c r="N148" i="81"/>
  <c r="O148" i="81"/>
  <c r="P148" i="81"/>
  <c r="Q148" i="81"/>
  <c r="S148" i="81"/>
  <c r="T148" i="81"/>
  <c r="U148" i="81"/>
  <c r="V148" i="81"/>
  <c r="W148" i="81"/>
  <c r="X148" i="81"/>
  <c r="Y148" i="81"/>
  <c r="Z148" i="81"/>
  <c r="AA148" i="81"/>
  <c r="AB148" i="81"/>
  <c r="AC148" i="81"/>
  <c r="AD148" i="81"/>
  <c r="AE148" i="81"/>
  <c r="AF148" i="81"/>
  <c r="AG148" i="81"/>
  <c r="AH148" i="81"/>
  <c r="AJ148" i="81"/>
  <c r="AK148" i="81"/>
  <c r="AL148" i="81"/>
  <c r="AM148" i="81"/>
  <c r="AN148" i="81"/>
  <c r="AO148" i="81"/>
  <c r="AP148" i="81"/>
  <c r="AQ148" i="81"/>
  <c r="AR148" i="81"/>
  <c r="AQ147" i="82" s="1"/>
  <c r="AS148" i="81"/>
  <c r="AT148" i="81"/>
  <c r="AS147" i="82" s="1"/>
  <c r="AU148" i="81"/>
  <c r="AV148" i="81"/>
  <c r="AW148" i="81"/>
  <c r="AX148" i="81"/>
  <c r="AY148" i="81"/>
  <c r="AZ148" i="81"/>
  <c r="BD148" i="81"/>
  <c r="BE148" i="81"/>
  <c r="BF148" i="81"/>
  <c r="BG148" i="81"/>
  <c r="BH148" i="81"/>
  <c r="BI148" i="81"/>
  <c r="BJ148" i="81"/>
  <c r="BI147" i="82" s="1"/>
  <c r="BK148" i="81"/>
  <c r="BL148" i="81"/>
  <c r="BM148" i="81"/>
  <c r="BN148" i="81"/>
  <c r="BO148" i="81"/>
  <c r="BP148" i="81"/>
  <c r="BQ148" i="81"/>
  <c r="BR148" i="81"/>
  <c r="BS148" i="81"/>
  <c r="BR147" i="82" s="1"/>
  <c r="BT148" i="81"/>
  <c r="BU148" i="81"/>
  <c r="BV148" i="81"/>
  <c r="D149" i="81"/>
  <c r="E149" i="81"/>
  <c r="F149" i="81"/>
  <c r="G149" i="81"/>
  <c r="H149" i="81"/>
  <c r="I149" i="81"/>
  <c r="J149" i="81"/>
  <c r="K149" i="81"/>
  <c r="L149" i="81"/>
  <c r="M149" i="81"/>
  <c r="N149" i="81"/>
  <c r="O149" i="81"/>
  <c r="P149" i="81"/>
  <c r="Q149" i="81"/>
  <c r="S149" i="81"/>
  <c r="T149" i="81"/>
  <c r="U149" i="81"/>
  <c r="V149" i="81"/>
  <c r="W149" i="81"/>
  <c r="X149" i="81"/>
  <c r="Y149" i="81"/>
  <c r="X148" i="82" s="1"/>
  <c r="Z149" i="81"/>
  <c r="AA149" i="81"/>
  <c r="Z148" i="82" s="1"/>
  <c r="AB149" i="81"/>
  <c r="AC149" i="81"/>
  <c r="AD149" i="81"/>
  <c r="AE149" i="81"/>
  <c r="AF149" i="81"/>
  <c r="AG149" i="81"/>
  <c r="AH149" i="81"/>
  <c r="AH148" i="82"/>
  <c r="AJ149" i="81"/>
  <c r="AK149" i="81"/>
  <c r="AL149" i="81"/>
  <c r="AM149" i="81"/>
  <c r="AN149" i="81"/>
  <c r="AO149" i="81"/>
  <c r="AP149" i="81"/>
  <c r="AO148" i="82" s="1"/>
  <c r="AQ149" i="81"/>
  <c r="AR149" i="81"/>
  <c r="AQ148" i="82" s="1"/>
  <c r="AS149" i="81"/>
  <c r="AT149" i="81"/>
  <c r="AS148" i="82" s="1"/>
  <c r="AU149" i="81"/>
  <c r="AV149" i="81"/>
  <c r="AW149" i="81"/>
  <c r="AV148" i="82" s="1"/>
  <c r="AX149" i="81"/>
  <c r="AY149" i="81"/>
  <c r="AZ149" i="81"/>
  <c r="BD149" i="81"/>
  <c r="BE149" i="81"/>
  <c r="BF149" i="81"/>
  <c r="BE148" i="82" s="1"/>
  <c r="BG149" i="81"/>
  <c r="BH149" i="81"/>
  <c r="BI149" i="81"/>
  <c r="BJ149" i="81"/>
  <c r="BI148" i="82" s="1"/>
  <c r="BK149" i="81"/>
  <c r="BL149" i="81"/>
  <c r="BM149" i="81"/>
  <c r="BN149" i="81"/>
  <c r="BO149" i="81"/>
  <c r="BP149" i="81"/>
  <c r="BQ149" i="81"/>
  <c r="BR149" i="81"/>
  <c r="BS149" i="81"/>
  <c r="BR148" i="82" s="1"/>
  <c r="BT149" i="81"/>
  <c r="BU149" i="81"/>
  <c r="BV149" i="81"/>
  <c r="D150" i="81"/>
  <c r="E150" i="81"/>
  <c r="F150" i="81"/>
  <c r="G150" i="81"/>
  <c r="H150" i="81"/>
  <c r="I150" i="81"/>
  <c r="J150" i="81"/>
  <c r="K150" i="81"/>
  <c r="L150" i="81"/>
  <c r="M150" i="81"/>
  <c r="N150" i="81"/>
  <c r="O150" i="81"/>
  <c r="P150" i="81"/>
  <c r="Q150" i="81"/>
  <c r="S150" i="81"/>
  <c r="T150" i="81"/>
  <c r="U150" i="81"/>
  <c r="V150" i="81"/>
  <c r="W150" i="81"/>
  <c r="X150" i="81"/>
  <c r="Y150" i="81"/>
  <c r="Z150" i="81"/>
  <c r="AA150" i="81"/>
  <c r="AB150" i="81"/>
  <c r="AC150" i="81"/>
  <c r="AD150" i="81"/>
  <c r="AE150" i="81"/>
  <c r="AF150" i="81"/>
  <c r="AG150" i="81"/>
  <c r="AH150" i="81"/>
  <c r="AJ150" i="81"/>
  <c r="AK150" i="81"/>
  <c r="AL150" i="81"/>
  <c r="AM150" i="81"/>
  <c r="AN150" i="81"/>
  <c r="AO150" i="81"/>
  <c r="AP150" i="81"/>
  <c r="AQ150" i="81"/>
  <c r="AR150" i="81"/>
  <c r="AQ149" i="82" s="1"/>
  <c r="AS150" i="81"/>
  <c r="AT150" i="81"/>
  <c r="AS149" i="82" s="1"/>
  <c r="AU150" i="81"/>
  <c r="AV150" i="81"/>
  <c r="AW150" i="81"/>
  <c r="AX150" i="81"/>
  <c r="AY150" i="81"/>
  <c r="AZ150" i="81"/>
  <c r="BD150" i="81"/>
  <c r="BE150" i="81"/>
  <c r="BF150" i="81"/>
  <c r="BG150" i="81"/>
  <c r="BH150" i="81"/>
  <c r="BI150" i="81"/>
  <c r="BJ150" i="81"/>
  <c r="BK150" i="81"/>
  <c r="BL150" i="81"/>
  <c r="BM150" i="81"/>
  <c r="BN150" i="81"/>
  <c r="BO150" i="81"/>
  <c r="BP150" i="81"/>
  <c r="BQ150" i="81"/>
  <c r="BR150" i="81"/>
  <c r="BS150" i="81"/>
  <c r="BT150" i="81"/>
  <c r="BU150" i="81"/>
  <c r="BV150" i="81"/>
  <c r="D151" i="81"/>
  <c r="E151" i="81"/>
  <c r="F151" i="81"/>
  <c r="G151" i="81"/>
  <c r="H151" i="81"/>
  <c r="I151" i="81"/>
  <c r="J151" i="81"/>
  <c r="K151" i="81"/>
  <c r="L151" i="81"/>
  <c r="M151" i="81"/>
  <c r="N151" i="81"/>
  <c r="O151" i="81"/>
  <c r="P151" i="81"/>
  <c r="Q151" i="81"/>
  <c r="S151" i="81"/>
  <c r="T151" i="81"/>
  <c r="U151" i="81"/>
  <c r="V151" i="81"/>
  <c r="W151" i="81"/>
  <c r="X151" i="81"/>
  <c r="Y151" i="81"/>
  <c r="Z151" i="81"/>
  <c r="AA151" i="81"/>
  <c r="AB151" i="81"/>
  <c r="AC151" i="81"/>
  <c r="AD151" i="81"/>
  <c r="AE151" i="81"/>
  <c r="AF151" i="81"/>
  <c r="AG151" i="81"/>
  <c r="AH151" i="81"/>
  <c r="AJ151" i="81"/>
  <c r="AK151" i="81"/>
  <c r="AL151" i="81"/>
  <c r="AM151" i="81"/>
  <c r="AN151" i="81"/>
  <c r="AO151" i="81"/>
  <c r="AP151" i="81"/>
  <c r="AQ151" i="81"/>
  <c r="AR151" i="81"/>
  <c r="AS151" i="81"/>
  <c r="AT151" i="81"/>
  <c r="AU151" i="81"/>
  <c r="AV151" i="81"/>
  <c r="AW151" i="81"/>
  <c r="AX151" i="81"/>
  <c r="AY151" i="81"/>
  <c r="AZ151" i="81"/>
  <c r="BD151" i="81"/>
  <c r="BE151" i="81"/>
  <c r="BF151" i="81"/>
  <c r="BE150" i="82" s="1"/>
  <c r="BG151" i="81"/>
  <c r="BH151" i="81"/>
  <c r="BI151" i="81"/>
  <c r="BJ151" i="81"/>
  <c r="BK151" i="81"/>
  <c r="BL151" i="81"/>
  <c r="BM151" i="81"/>
  <c r="BN151" i="81"/>
  <c r="BO151" i="81"/>
  <c r="BP151" i="81"/>
  <c r="BQ151" i="81"/>
  <c r="BR151" i="81"/>
  <c r="BS151" i="81"/>
  <c r="BT151" i="81"/>
  <c r="BU151" i="81"/>
  <c r="BV151" i="81"/>
  <c r="D152" i="81"/>
  <c r="E152" i="81"/>
  <c r="F152" i="81"/>
  <c r="G152" i="81"/>
  <c r="H152" i="81"/>
  <c r="I152" i="81"/>
  <c r="J152" i="81"/>
  <c r="K152" i="81"/>
  <c r="L152" i="81"/>
  <c r="M152" i="81"/>
  <c r="N152" i="81"/>
  <c r="O152" i="81"/>
  <c r="P152" i="81"/>
  <c r="Q152" i="81"/>
  <c r="S152" i="81"/>
  <c r="T152" i="81"/>
  <c r="U152" i="81"/>
  <c r="V152" i="81"/>
  <c r="W152" i="81"/>
  <c r="X152" i="81"/>
  <c r="Y152" i="81"/>
  <c r="X151" i="82" s="1"/>
  <c r="Z152" i="81"/>
  <c r="AA152" i="81"/>
  <c r="Z151" i="82" s="1"/>
  <c r="AB152" i="81"/>
  <c r="AC152" i="81"/>
  <c r="AD152" i="81"/>
  <c r="AE152" i="81"/>
  <c r="AF152" i="81"/>
  <c r="AG152" i="81"/>
  <c r="AH152" i="81"/>
  <c r="AH151" i="82"/>
  <c r="AJ152" i="81"/>
  <c r="AK152" i="81"/>
  <c r="AL152" i="81"/>
  <c r="AM152" i="81"/>
  <c r="AN152" i="81"/>
  <c r="AO152" i="81"/>
  <c r="AP152" i="81"/>
  <c r="AQ152" i="81"/>
  <c r="AR152" i="81"/>
  <c r="AS152" i="81"/>
  <c r="AT152" i="81"/>
  <c r="AU152" i="81"/>
  <c r="AV152" i="81"/>
  <c r="AW152" i="81"/>
  <c r="AV151" i="82" s="1"/>
  <c r="AX152" i="81"/>
  <c r="AY152" i="81"/>
  <c r="AZ152" i="81"/>
  <c r="BD152" i="81"/>
  <c r="BE152" i="81"/>
  <c r="BF152" i="81"/>
  <c r="BE151" i="82" s="1"/>
  <c r="BG152" i="81"/>
  <c r="BH152" i="81"/>
  <c r="BI152" i="81"/>
  <c r="BJ152" i="81"/>
  <c r="BK152" i="81"/>
  <c r="BL152" i="81"/>
  <c r="BM152" i="81"/>
  <c r="BN152" i="81"/>
  <c r="BO152" i="81"/>
  <c r="BP152" i="81"/>
  <c r="BQ152" i="81"/>
  <c r="BR152" i="81"/>
  <c r="BS152" i="81"/>
  <c r="BT152" i="81"/>
  <c r="BU152" i="81"/>
  <c r="BV152" i="81"/>
  <c r="D153" i="81"/>
  <c r="E153" i="81"/>
  <c r="F153" i="81"/>
  <c r="G153" i="81"/>
  <c r="H153" i="81"/>
  <c r="I153" i="81"/>
  <c r="J153" i="81"/>
  <c r="K153" i="81"/>
  <c r="L153" i="81"/>
  <c r="M153" i="81"/>
  <c r="N153" i="81"/>
  <c r="O153" i="81"/>
  <c r="P153" i="81"/>
  <c r="Q153" i="81"/>
  <c r="S153" i="81"/>
  <c r="T153" i="81"/>
  <c r="U153" i="81"/>
  <c r="V153" i="81"/>
  <c r="W153" i="81"/>
  <c r="X153" i="81"/>
  <c r="Y153" i="81"/>
  <c r="Z153" i="81"/>
  <c r="AA153" i="81"/>
  <c r="AB153" i="81"/>
  <c r="AC153" i="81"/>
  <c r="AD153" i="81"/>
  <c r="AE153" i="81"/>
  <c r="AF153" i="81"/>
  <c r="AG153" i="81"/>
  <c r="AH153" i="81"/>
  <c r="AJ153" i="81"/>
  <c r="AK153" i="81"/>
  <c r="AL153" i="81"/>
  <c r="AM153" i="81"/>
  <c r="AN153" i="81"/>
  <c r="AO153" i="81"/>
  <c r="AP153" i="81"/>
  <c r="AQ153" i="81"/>
  <c r="AR153" i="81"/>
  <c r="AS153" i="81"/>
  <c r="AT153" i="81"/>
  <c r="AU153" i="81"/>
  <c r="AV153" i="81"/>
  <c r="AW153" i="81"/>
  <c r="AX153" i="81"/>
  <c r="AY153" i="81"/>
  <c r="AZ153" i="81"/>
  <c r="BD153" i="81"/>
  <c r="BE153" i="81"/>
  <c r="BF153" i="81"/>
  <c r="BG153" i="81"/>
  <c r="BH153" i="81"/>
  <c r="BI153" i="81"/>
  <c r="BJ153" i="81"/>
  <c r="BK153" i="81"/>
  <c r="BL153" i="81"/>
  <c r="BM153" i="81"/>
  <c r="BN153" i="81"/>
  <c r="BO153" i="81"/>
  <c r="BP153" i="81"/>
  <c r="BQ153" i="81"/>
  <c r="BR153" i="81"/>
  <c r="BS153" i="81"/>
  <c r="BT153" i="81"/>
  <c r="BU153" i="81"/>
  <c r="BV153" i="81"/>
  <c r="D154" i="81"/>
  <c r="E154" i="81"/>
  <c r="F154" i="81"/>
  <c r="G154" i="81"/>
  <c r="H154" i="81"/>
  <c r="I154" i="81"/>
  <c r="J154" i="81"/>
  <c r="K154" i="81"/>
  <c r="L154" i="81"/>
  <c r="M154" i="81"/>
  <c r="N154" i="81"/>
  <c r="O154" i="81"/>
  <c r="P154" i="81"/>
  <c r="Q154" i="81"/>
  <c r="S154" i="81"/>
  <c r="T154" i="81"/>
  <c r="U154" i="81"/>
  <c r="V154" i="81"/>
  <c r="W154" i="81"/>
  <c r="X154" i="81"/>
  <c r="Y154" i="81"/>
  <c r="Z154" i="81"/>
  <c r="AA154" i="81"/>
  <c r="AB154" i="81"/>
  <c r="AC154" i="81"/>
  <c r="AD154" i="81"/>
  <c r="AE154" i="81"/>
  <c r="AF154" i="81"/>
  <c r="AG154" i="81"/>
  <c r="AH154" i="81"/>
  <c r="AJ154" i="81"/>
  <c r="AK154" i="81"/>
  <c r="AL154" i="81"/>
  <c r="AM154" i="81"/>
  <c r="AN154" i="81"/>
  <c r="AO154" i="81"/>
  <c r="AP154" i="81"/>
  <c r="AQ154" i="81"/>
  <c r="AR154" i="81"/>
  <c r="AS154" i="81"/>
  <c r="AT154" i="81"/>
  <c r="AS153" i="82" s="1"/>
  <c r="AU154" i="81"/>
  <c r="AV154" i="81"/>
  <c r="AW154" i="81"/>
  <c r="AX154" i="81"/>
  <c r="AY154" i="81"/>
  <c r="AZ154" i="81"/>
  <c r="BD154" i="81"/>
  <c r="BE154" i="81"/>
  <c r="BF154" i="81"/>
  <c r="BG154" i="81"/>
  <c r="BH154" i="81"/>
  <c r="BI154" i="81"/>
  <c r="BJ154" i="81"/>
  <c r="BK154" i="81"/>
  <c r="BL154" i="81"/>
  <c r="BM154" i="81"/>
  <c r="BN154" i="81"/>
  <c r="BO154" i="81"/>
  <c r="BP154" i="81"/>
  <c r="BQ154" i="81"/>
  <c r="BR154" i="81"/>
  <c r="BS154" i="81"/>
  <c r="BT154" i="81"/>
  <c r="BU154" i="81"/>
  <c r="BV154" i="81"/>
  <c r="D155" i="81"/>
  <c r="E155" i="81"/>
  <c r="F155" i="81"/>
  <c r="G155" i="81"/>
  <c r="H155" i="81"/>
  <c r="I155" i="81"/>
  <c r="J155" i="81"/>
  <c r="K155" i="81"/>
  <c r="L155" i="81"/>
  <c r="M155" i="81"/>
  <c r="N155" i="81"/>
  <c r="O155" i="81"/>
  <c r="P155" i="81"/>
  <c r="Q155" i="81"/>
  <c r="S155" i="81"/>
  <c r="T155" i="81"/>
  <c r="U155" i="81"/>
  <c r="V155" i="81"/>
  <c r="W155" i="81"/>
  <c r="X155" i="81"/>
  <c r="Y155" i="81"/>
  <c r="Z155" i="81"/>
  <c r="AA155" i="81"/>
  <c r="Z154" i="82" s="1"/>
  <c r="AB155" i="81"/>
  <c r="AC155" i="81"/>
  <c r="AD155" i="81"/>
  <c r="AE155" i="81"/>
  <c r="AF155" i="81"/>
  <c r="AG155" i="81"/>
  <c r="AH155" i="81"/>
  <c r="AJ155" i="81"/>
  <c r="AK155" i="81"/>
  <c r="AL155" i="81"/>
  <c r="AM155" i="81"/>
  <c r="AN155" i="81"/>
  <c r="AO155" i="81"/>
  <c r="AP155" i="81"/>
  <c r="AQ155" i="81"/>
  <c r="AR155" i="81"/>
  <c r="AQ154" i="82" s="1"/>
  <c r="AS155" i="81"/>
  <c r="AT155" i="81"/>
  <c r="AS154" i="82" s="1"/>
  <c r="AU155" i="81"/>
  <c r="AV155" i="81"/>
  <c r="AU154" i="82" s="1"/>
  <c r="AW155" i="81"/>
  <c r="AX155" i="81"/>
  <c r="AY155" i="81"/>
  <c r="AZ155" i="81"/>
  <c r="BD155" i="81"/>
  <c r="BE155" i="81"/>
  <c r="BF155" i="81"/>
  <c r="BG155" i="81"/>
  <c r="BH155" i="81"/>
  <c r="BI155" i="81"/>
  <c r="BJ155" i="81"/>
  <c r="BK155" i="81"/>
  <c r="BL155" i="81"/>
  <c r="BM155" i="81"/>
  <c r="BN155" i="81"/>
  <c r="BO155" i="81"/>
  <c r="BP155" i="81"/>
  <c r="BQ155" i="81"/>
  <c r="BR155" i="81"/>
  <c r="BS155" i="81"/>
  <c r="BT155" i="81"/>
  <c r="BU155" i="81"/>
  <c r="BV155" i="81"/>
  <c r="D156" i="81"/>
  <c r="E156" i="81"/>
  <c r="F156" i="81"/>
  <c r="G156" i="81"/>
  <c r="H156" i="81"/>
  <c r="I156" i="81"/>
  <c r="J156" i="81"/>
  <c r="K156" i="81"/>
  <c r="L156" i="81"/>
  <c r="M156" i="81"/>
  <c r="N156" i="81"/>
  <c r="O156" i="81"/>
  <c r="P156" i="81"/>
  <c r="Q156" i="81"/>
  <c r="S156" i="81"/>
  <c r="T156" i="81"/>
  <c r="U156" i="81"/>
  <c r="V156" i="81"/>
  <c r="W156" i="81"/>
  <c r="X156" i="81"/>
  <c r="Y156" i="81"/>
  <c r="Z156" i="81"/>
  <c r="AA156" i="81"/>
  <c r="AB156" i="81"/>
  <c r="AC156" i="81"/>
  <c r="AD156" i="81"/>
  <c r="AE156" i="81"/>
  <c r="AF156" i="81"/>
  <c r="AG156" i="81"/>
  <c r="AH156" i="81"/>
  <c r="AJ156" i="81"/>
  <c r="AK156" i="81"/>
  <c r="AL156" i="81"/>
  <c r="AM156" i="81"/>
  <c r="AN156" i="81"/>
  <c r="AO156" i="81"/>
  <c r="AP156" i="81"/>
  <c r="AQ156" i="81"/>
  <c r="AR156" i="81"/>
  <c r="AS156" i="81"/>
  <c r="AT156" i="81"/>
  <c r="AU156" i="81"/>
  <c r="AV156" i="81"/>
  <c r="AW156" i="81"/>
  <c r="AX156" i="81"/>
  <c r="AY156" i="81"/>
  <c r="AZ156" i="81"/>
  <c r="BD156" i="81"/>
  <c r="BE156" i="81"/>
  <c r="BF156" i="81"/>
  <c r="BG156" i="81"/>
  <c r="BH156" i="81"/>
  <c r="BI156" i="81"/>
  <c r="BJ156" i="81"/>
  <c r="BK156" i="81"/>
  <c r="BL156" i="81"/>
  <c r="BM156" i="81"/>
  <c r="BN156" i="81"/>
  <c r="BO156" i="81"/>
  <c r="BP156" i="81"/>
  <c r="BQ156" i="81"/>
  <c r="BR156" i="81"/>
  <c r="BS156" i="81"/>
  <c r="BT156" i="81"/>
  <c r="BU156" i="81"/>
  <c r="BV156" i="81"/>
  <c r="D157" i="81"/>
  <c r="E157" i="81"/>
  <c r="F157" i="81"/>
  <c r="G157" i="81"/>
  <c r="H157" i="81"/>
  <c r="I157" i="81"/>
  <c r="J157" i="81"/>
  <c r="K157" i="81"/>
  <c r="L157" i="81"/>
  <c r="M157" i="81"/>
  <c r="N157" i="81"/>
  <c r="O157" i="81"/>
  <c r="P157" i="81"/>
  <c r="Q157" i="81"/>
  <c r="S157" i="81"/>
  <c r="T157" i="81"/>
  <c r="U157" i="81"/>
  <c r="V157" i="81"/>
  <c r="W157" i="81"/>
  <c r="X157" i="81"/>
  <c r="Y157" i="81"/>
  <c r="Z157" i="81"/>
  <c r="AA157" i="81"/>
  <c r="Z156" i="82" s="1"/>
  <c r="AB157" i="81"/>
  <c r="AC157" i="81"/>
  <c r="AD157" i="81"/>
  <c r="AE157" i="81"/>
  <c r="AF157" i="81"/>
  <c r="AG157" i="81"/>
  <c r="AH157" i="81"/>
  <c r="AH156" i="82"/>
  <c r="AJ157" i="81"/>
  <c r="AK157" i="81"/>
  <c r="AL157" i="81"/>
  <c r="AM157" i="81"/>
  <c r="AL156" i="82" s="1"/>
  <c r="AN157" i="81"/>
  <c r="AO157" i="81"/>
  <c r="AP157" i="81"/>
  <c r="AQ157" i="81"/>
  <c r="AR157" i="81"/>
  <c r="AS157" i="81"/>
  <c r="AT157" i="81"/>
  <c r="AS156" i="82" s="1"/>
  <c r="AU157" i="81"/>
  <c r="AV157" i="81"/>
  <c r="AW157" i="81"/>
  <c r="AV156" i="82" s="1"/>
  <c r="AX157" i="81"/>
  <c r="AY157" i="81"/>
  <c r="AZ157" i="81"/>
  <c r="BD157" i="81"/>
  <c r="BE157" i="81"/>
  <c r="BF157" i="81"/>
  <c r="BG157" i="81"/>
  <c r="BH157" i="81"/>
  <c r="BI157" i="81"/>
  <c r="BJ157" i="81"/>
  <c r="BK157" i="81"/>
  <c r="BL157" i="81"/>
  <c r="BM157" i="81"/>
  <c r="BN157" i="81"/>
  <c r="BO157" i="81"/>
  <c r="BP157" i="81"/>
  <c r="BQ157" i="81"/>
  <c r="BR157" i="81"/>
  <c r="BS157" i="81"/>
  <c r="BT157" i="81"/>
  <c r="BU157" i="81"/>
  <c r="BV157" i="81"/>
  <c r="D158" i="81"/>
  <c r="E158" i="81"/>
  <c r="F158" i="81"/>
  <c r="G158" i="81"/>
  <c r="H158" i="81"/>
  <c r="I158" i="81"/>
  <c r="J158" i="81"/>
  <c r="K158" i="81"/>
  <c r="L158" i="81"/>
  <c r="M158" i="81"/>
  <c r="N158" i="81"/>
  <c r="O158" i="81"/>
  <c r="P158" i="81"/>
  <c r="Q158" i="81"/>
  <c r="S158" i="81"/>
  <c r="T158" i="81"/>
  <c r="U158" i="81"/>
  <c r="V158" i="81"/>
  <c r="W158" i="81"/>
  <c r="X158" i="81"/>
  <c r="Y158" i="81"/>
  <c r="Z158" i="81"/>
  <c r="AA158" i="81"/>
  <c r="Z157" i="82" s="1"/>
  <c r="AB158" i="81"/>
  <c r="AC158" i="81"/>
  <c r="AD158" i="81"/>
  <c r="AE158" i="81"/>
  <c r="AF158" i="81"/>
  <c r="AG158" i="81"/>
  <c r="AH158" i="81"/>
  <c r="AJ158" i="81"/>
  <c r="AK158" i="81"/>
  <c r="AL158" i="81"/>
  <c r="AM158" i="81"/>
  <c r="AL157" i="82" s="1"/>
  <c r="AN158" i="81"/>
  <c r="AO158" i="81"/>
  <c r="AP158" i="81"/>
  <c r="AO157" i="82" s="1"/>
  <c r="AQ158" i="81"/>
  <c r="AR158" i="81"/>
  <c r="AS158" i="81"/>
  <c r="AT158" i="81"/>
  <c r="AS157" i="82" s="1"/>
  <c r="AU158" i="81"/>
  <c r="AV158" i="81"/>
  <c r="AW158" i="81"/>
  <c r="AX158" i="81"/>
  <c r="AY158" i="81"/>
  <c r="AZ158" i="81"/>
  <c r="BD158" i="81"/>
  <c r="BE158" i="81"/>
  <c r="BF158" i="81"/>
  <c r="BG158" i="81"/>
  <c r="BH158" i="81"/>
  <c r="BI158" i="81"/>
  <c r="BJ158" i="81"/>
  <c r="BI157" i="82" s="1"/>
  <c r="BK158" i="81"/>
  <c r="BL158" i="81"/>
  <c r="BM158" i="81"/>
  <c r="BN158" i="81"/>
  <c r="BO158" i="81"/>
  <c r="BP158" i="81"/>
  <c r="BQ158" i="81"/>
  <c r="BR158" i="81"/>
  <c r="BS158" i="81"/>
  <c r="BT158" i="81"/>
  <c r="BU158" i="81"/>
  <c r="BV158" i="81"/>
  <c r="D159" i="81"/>
  <c r="E159" i="81"/>
  <c r="F159" i="81"/>
  <c r="G159" i="81"/>
  <c r="H159" i="81"/>
  <c r="I159" i="81"/>
  <c r="J159" i="81"/>
  <c r="K159" i="81"/>
  <c r="L159" i="81"/>
  <c r="M159" i="81"/>
  <c r="N159" i="81"/>
  <c r="O159" i="81"/>
  <c r="P159" i="81"/>
  <c r="Q159" i="81"/>
  <c r="S159" i="81"/>
  <c r="T159" i="81"/>
  <c r="U159" i="81"/>
  <c r="V159" i="81"/>
  <c r="W159" i="81"/>
  <c r="X159" i="81"/>
  <c r="Y159" i="81"/>
  <c r="Z159" i="81"/>
  <c r="AA159" i="81"/>
  <c r="Z158" i="82" s="1"/>
  <c r="AB159" i="81"/>
  <c r="AC159" i="81"/>
  <c r="AD159" i="81"/>
  <c r="AE159" i="81"/>
  <c r="AF159" i="81"/>
  <c r="AG159" i="81"/>
  <c r="AH159" i="81"/>
  <c r="AJ159" i="81"/>
  <c r="AK159" i="81"/>
  <c r="AL159" i="81"/>
  <c r="AM159" i="81"/>
  <c r="AN159" i="81"/>
  <c r="AO159" i="81"/>
  <c r="AP159" i="81"/>
  <c r="AO158" i="82" s="1"/>
  <c r="AQ159" i="81"/>
  <c r="AR159" i="81"/>
  <c r="AS159" i="81"/>
  <c r="AT159" i="81"/>
  <c r="AS158" i="82" s="1"/>
  <c r="AU159" i="81"/>
  <c r="AV159" i="81"/>
  <c r="AW159" i="81"/>
  <c r="AX159" i="81"/>
  <c r="AY159" i="81"/>
  <c r="AZ159" i="81"/>
  <c r="BD159" i="81"/>
  <c r="BE159" i="81"/>
  <c r="BF159" i="81"/>
  <c r="BG159" i="81"/>
  <c r="BH159" i="81"/>
  <c r="BI159" i="81"/>
  <c r="BJ159" i="81"/>
  <c r="BK159" i="81"/>
  <c r="BL159" i="81"/>
  <c r="BM159" i="81"/>
  <c r="BN159" i="81"/>
  <c r="BO159" i="81"/>
  <c r="BP159" i="81"/>
  <c r="BQ159" i="81"/>
  <c r="BR159" i="81"/>
  <c r="BS159" i="81"/>
  <c r="BT159" i="81"/>
  <c r="BU159" i="81"/>
  <c r="BV159" i="81"/>
  <c r="D160" i="81"/>
  <c r="E160" i="81"/>
  <c r="F160" i="81"/>
  <c r="G160" i="81"/>
  <c r="H160" i="81"/>
  <c r="I160" i="81"/>
  <c r="J160" i="81"/>
  <c r="K160" i="81"/>
  <c r="L160" i="81"/>
  <c r="M160" i="81"/>
  <c r="N160" i="81"/>
  <c r="O160" i="81"/>
  <c r="P160" i="81"/>
  <c r="Q160" i="81"/>
  <c r="S160" i="81"/>
  <c r="T160" i="81"/>
  <c r="U160" i="81"/>
  <c r="V160" i="81"/>
  <c r="W160" i="81"/>
  <c r="X160" i="81"/>
  <c r="Y160" i="81"/>
  <c r="X159" i="82" s="1"/>
  <c r="Z160" i="81"/>
  <c r="AA160" i="81"/>
  <c r="AB160" i="81"/>
  <c r="AC160" i="81"/>
  <c r="AD160" i="81"/>
  <c r="AE160" i="81"/>
  <c r="AF160" i="81"/>
  <c r="AG160" i="81"/>
  <c r="AH160" i="81"/>
  <c r="AH159" i="82"/>
  <c r="AJ160" i="81"/>
  <c r="AK160" i="81"/>
  <c r="AL160" i="81"/>
  <c r="AM160" i="81"/>
  <c r="AN160" i="81"/>
  <c r="AO160" i="81"/>
  <c r="AP160" i="81"/>
  <c r="AQ160" i="81"/>
  <c r="AR160" i="81"/>
  <c r="AQ159" i="82" s="1"/>
  <c r="AS160" i="81"/>
  <c r="AT160" i="81"/>
  <c r="AU160" i="81"/>
  <c r="AV160" i="81"/>
  <c r="AU159" i="82" s="1"/>
  <c r="AW160" i="81"/>
  <c r="AX160" i="81"/>
  <c r="AY160" i="81"/>
  <c r="AZ160" i="81"/>
  <c r="BD160" i="81"/>
  <c r="BE160" i="81"/>
  <c r="BF160" i="81"/>
  <c r="BG160" i="81"/>
  <c r="BH160" i="81"/>
  <c r="BI160" i="81"/>
  <c r="BJ160" i="81"/>
  <c r="BK160" i="81"/>
  <c r="BL160" i="81"/>
  <c r="BM160" i="81"/>
  <c r="BN160" i="81"/>
  <c r="BO160" i="81"/>
  <c r="BP160" i="81"/>
  <c r="BQ160" i="81"/>
  <c r="BR160" i="81"/>
  <c r="BS160" i="81"/>
  <c r="BT160" i="81"/>
  <c r="BU160" i="81"/>
  <c r="BV160" i="81"/>
  <c r="D161" i="81"/>
  <c r="E161" i="81"/>
  <c r="F161" i="81"/>
  <c r="G161" i="81"/>
  <c r="H161" i="81"/>
  <c r="I161" i="81"/>
  <c r="J161" i="81"/>
  <c r="K161" i="81"/>
  <c r="L161" i="81"/>
  <c r="M161" i="81"/>
  <c r="N161" i="81"/>
  <c r="O161" i="81"/>
  <c r="P161" i="81"/>
  <c r="Q161" i="81"/>
  <c r="S161" i="81"/>
  <c r="T161" i="81"/>
  <c r="U161" i="81"/>
  <c r="V161" i="81"/>
  <c r="W161" i="81"/>
  <c r="X161" i="81"/>
  <c r="Y161" i="81"/>
  <c r="Z161" i="81"/>
  <c r="AA161" i="81"/>
  <c r="AB161" i="81"/>
  <c r="AC161" i="81"/>
  <c r="AD161" i="81"/>
  <c r="AE161" i="81"/>
  <c r="AF161" i="81"/>
  <c r="AG161" i="81"/>
  <c r="AH161" i="81"/>
  <c r="AJ161" i="81"/>
  <c r="AK161" i="81"/>
  <c r="AL161" i="81"/>
  <c r="AM161" i="81"/>
  <c r="AN161" i="81"/>
  <c r="AO161" i="81"/>
  <c r="AP161" i="81"/>
  <c r="AQ161" i="81"/>
  <c r="AR161" i="81"/>
  <c r="AS161" i="81"/>
  <c r="AT161" i="81"/>
  <c r="AU161" i="81"/>
  <c r="AV161" i="81"/>
  <c r="AW161" i="81"/>
  <c r="AX161" i="81"/>
  <c r="AY161" i="81"/>
  <c r="AZ161" i="81"/>
  <c r="BD161" i="81"/>
  <c r="BE161" i="81"/>
  <c r="BF161" i="81"/>
  <c r="BE160" i="82" s="1"/>
  <c r="BG161" i="81"/>
  <c r="BH161" i="81"/>
  <c r="BI161" i="81"/>
  <c r="BJ161" i="81"/>
  <c r="BK161" i="81"/>
  <c r="BL161" i="81"/>
  <c r="BM161" i="81"/>
  <c r="BN161" i="81"/>
  <c r="BO161" i="81"/>
  <c r="BP161" i="81"/>
  <c r="BQ161" i="81"/>
  <c r="BR161" i="81"/>
  <c r="BS161" i="81"/>
  <c r="BR160" i="82" s="1"/>
  <c r="BT161" i="81"/>
  <c r="BS160" i="82" s="1"/>
  <c r="BU161" i="81"/>
  <c r="BV161" i="81"/>
  <c r="D162" i="81"/>
  <c r="E162" i="81"/>
  <c r="F162" i="81"/>
  <c r="G162" i="81"/>
  <c r="H162" i="81"/>
  <c r="I162" i="81"/>
  <c r="J162" i="81"/>
  <c r="K162" i="81"/>
  <c r="L162" i="81"/>
  <c r="M162" i="81"/>
  <c r="N162" i="81"/>
  <c r="O162" i="81"/>
  <c r="P162" i="81"/>
  <c r="Q162" i="81"/>
  <c r="S162" i="81"/>
  <c r="T162" i="81"/>
  <c r="U162" i="81"/>
  <c r="V162" i="81"/>
  <c r="W162" i="81"/>
  <c r="X162" i="81"/>
  <c r="Y162" i="81"/>
  <c r="Z162" i="81"/>
  <c r="AA162" i="81"/>
  <c r="AB162" i="81"/>
  <c r="AC162" i="81"/>
  <c r="AD162" i="81"/>
  <c r="AE162" i="81"/>
  <c r="AF162" i="81"/>
  <c r="AG162" i="81"/>
  <c r="AH162" i="81"/>
  <c r="AJ162" i="81"/>
  <c r="AK162" i="81"/>
  <c r="AL162" i="81"/>
  <c r="AM162" i="81"/>
  <c r="AN162" i="81"/>
  <c r="AO162" i="81"/>
  <c r="AP162" i="81"/>
  <c r="AQ162" i="81"/>
  <c r="AR162" i="81"/>
  <c r="AS162" i="81"/>
  <c r="AT162" i="81"/>
  <c r="AU162" i="81"/>
  <c r="AV162" i="81"/>
  <c r="AW162" i="81"/>
  <c r="AX162" i="81"/>
  <c r="AY162" i="81"/>
  <c r="AZ162" i="81"/>
  <c r="BD162" i="81"/>
  <c r="BE162" i="81"/>
  <c r="BF162" i="81"/>
  <c r="BG162" i="81"/>
  <c r="BH162" i="81"/>
  <c r="BI162" i="81"/>
  <c r="BJ162" i="81"/>
  <c r="BK162" i="81"/>
  <c r="BL162" i="81"/>
  <c r="BM162" i="81"/>
  <c r="BN162" i="81"/>
  <c r="BO162" i="81"/>
  <c r="BP162" i="81"/>
  <c r="BQ162" i="81"/>
  <c r="BR162" i="81"/>
  <c r="BS162" i="81"/>
  <c r="BT162" i="81"/>
  <c r="BU162" i="81"/>
  <c r="BV162" i="81"/>
  <c r="D163" i="81"/>
  <c r="E163" i="81"/>
  <c r="F163" i="81"/>
  <c r="G163" i="81"/>
  <c r="H163" i="81"/>
  <c r="I163" i="81"/>
  <c r="J163" i="81"/>
  <c r="K163" i="81"/>
  <c r="L163" i="81"/>
  <c r="M163" i="81"/>
  <c r="N163" i="81"/>
  <c r="O163" i="81"/>
  <c r="P163" i="81"/>
  <c r="Q163" i="81"/>
  <c r="S163" i="81"/>
  <c r="T163" i="81"/>
  <c r="U163" i="81"/>
  <c r="V163" i="81"/>
  <c r="W163" i="81"/>
  <c r="X163" i="81"/>
  <c r="Y163" i="81"/>
  <c r="Z163" i="81"/>
  <c r="AA163" i="81"/>
  <c r="AB163" i="81"/>
  <c r="AC163" i="81"/>
  <c r="AD163" i="81"/>
  <c r="AE163" i="81"/>
  <c r="AF163" i="81"/>
  <c r="AG163" i="81"/>
  <c r="AH163" i="81"/>
  <c r="AJ163" i="81"/>
  <c r="AK163" i="81"/>
  <c r="AL163" i="81"/>
  <c r="AM163" i="81"/>
  <c r="AN163" i="81"/>
  <c r="AO163" i="81"/>
  <c r="AP163" i="81"/>
  <c r="AQ163" i="81"/>
  <c r="AR163" i="81"/>
  <c r="AS163" i="81"/>
  <c r="AT163" i="81"/>
  <c r="AU163" i="81"/>
  <c r="AV163" i="81"/>
  <c r="AW163" i="81"/>
  <c r="AX163" i="81"/>
  <c r="AY163" i="81"/>
  <c r="AZ163" i="81"/>
  <c r="BD163" i="81"/>
  <c r="BE163" i="81"/>
  <c r="BF163" i="81"/>
  <c r="BE162" i="82" s="1"/>
  <c r="BG163" i="81"/>
  <c r="BH163" i="81"/>
  <c r="BI163" i="81"/>
  <c r="BJ163" i="81"/>
  <c r="BK163" i="81"/>
  <c r="BL163" i="81"/>
  <c r="BM163" i="81"/>
  <c r="BN163" i="81"/>
  <c r="BO163" i="81"/>
  <c r="BP163" i="81"/>
  <c r="BQ163" i="81"/>
  <c r="BR163" i="81"/>
  <c r="BQ162" i="82" s="1"/>
  <c r="BS163" i="81"/>
  <c r="BR162" i="82" s="1"/>
  <c r="BT163" i="81"/>
  <c r="BU163" i="81"/>
  <c r="BV163" i="81"/>
  <c r="D164" i="81"/>
  <c r="E164" i="81"/>
  <c r="F164" i="81"/>
  <c r="G164" i="81"/>
  <c r="H164" i="81"/>
  <c r="I164" i="81"/>
  <c r="J164" i="81"/>
  <c r="K164" i="81"/>
  <c r="L164" i="81"/>
  <c r="M164" i="81"/>
  <c r="N164" i="81"/>
  <c r="O164" i="81"/>
  <c r="P164" i="81"/>
  <c r="Q164" i="81"/>
  <c r="S164" i="81"/>
  <c r="T164" i="81"/>
  <c r="U164" i="81"/>
  <c r="V164" i="81"/>
  <c r="W164" i="81"/>
  <c r="X164" i="81"/>
  <c r="Y164" i="81"/>
  <c r="Z164" i="81"/>
  <c r="AA164" i="81"/>
  <c r="Z163" i="82" s="1"/>
  <c r="AB164" i="81"/>
  <c r="AC164" i="81"/>
  <c r="AD164" i="81"/>
  <c r="AE164" i="81"/>
  <c r="AF164" i="81"/>
  <c r="AG164" i="81"/>
  <c r="AH164" i="81"/>
  <c r="AH163" i="82"/>
  <c r="AJ164" i="81"/>
  <c r="AK164" i="81"/>
  <c r="AL164" i="81"/>
  <c r="AM164" i="81"/>
  <c r="AL163" i="82" s="1"/>
  <c r="AN164" i="81"/>
  <c r="AO164" i="81"/>
  <c r="AP164" i="81"/>
  <c r="AO163" i="82" s="1"/>
  <c r="AQ164" i="81"/>
  <c r="AR164" i="81"/>
  <c r="AS164" i="81"/>
  <c r="AT164" i="81"/>
  <c r="AS163" i="82" s="1"/>
  <c r="AU164" i="81"/>
  <c r="AV164" i="81"/>
  <c r="AW164" i="81"/>
  <c r="AX164" i="81"/>
  <c r="AY164" i="81"/>
  <c r="AZ164" i="81"/>
  <c r="BD164" i="81"/>
  <c r="BE164" i="81"/>
  <c r="BF164" i="81"/>
  <c r="BG164" i="81"/>
  <c r="BH164" i="81"/>
  <c r="BI164" i="81"/>
  <c r="BJ164" i="81"/>
  <c r="BK164" i="81"/>
  <c r="BL164" i="81"/>
  <c r="BM164" i="81"/>
  <c r="BN164" i="81"/>
  <c r="BO164" i="81"/>
  <c r="BP164" i="81"/>
  <c r="BQ164" i="81"/>
  <c r="BR164" i="81"/>
  <c r="BS164" i="81"/>
  <c r="BT164" i="81"/>
  <c r="BU164" i="81"/>
  <c r="BV164" i="81"/>
  <c r="D165" i="81"/>
  <c r="E165" i="81"/>
  <c r="F165" i="81"/>
  <c r="G165" i="81"/>
  <c r="H165" i="81"/>
  <c r="I165" i="81"/>
  <c r="J165" i="81"/>
  <c r="K165" i="81"/>
  <c r="L165" i="81"/>
  <c r="M165" i="81"/>
  <c r="N165" i="81"/>
  <c r="O165" i="81"/>
  <c r="P165" i="81"/>
  <c r="Q165" i="81"/>
  <c r="S165" i="81"/>
  <c r="T165" i="81"/>
  <c r="U165" i="81"/>
  <c r="V165" i="81"/>
  <c r="W165" i="81"/>
  <c r="X165" i="81"/>
  <c r="Y165" i="81"/>
  <c r="X164" i="82" s="1"/>
  <c r="Z165" i="81"/>
  <c r="AA165" i="81"/>
  <c r="AB165" i="81"/>
  <c r="AC165" i="81"/>
  <c r="AD165" i="81"/>
  <c r="AE165" i="81"/>
  <c r="AF165" i="81"/>
  <c r="AG165" i="81"/>
  <c r="AH165" i="81"/>
  <c r="AJ165" i="81"/>
  <c r="AK165" i="81"/>
  <c r="AL165" i="81"/>
  <c r="AM165" i="81"/>
  <c r="AN165" i="81"/>
  <c r="AO165" i="81"/>
  <c r="AP165" i="81"/>
  <c r="AQ165" i="81"/>
  <c r="AR165" i="81"/>
  <c r="AS165" i="81"/>
  <c r="AT165" i="81"/>
  <c r="AU165" i="81"/>
  <c r="AV165" i="81"/>
  <c r="AW165" i="81"/>
  <c r="AX165" i="81"/>
  <c r="AY165" i="81"/>
  <c r="AZ165" i="81"/>
  <c r="BD165" i="81"/>
  <c r="BE165" i="81"/>
  <c r="BF165" i="81"/>
  <c r="BG165" i="81"/>
  <c r="BH165" i="81"/>
  <c r="BI165" i="81"/>
  <c r="BJ165" i="81"/>
  <c r="BK165" i="81"/>
  <c r="BL165" i="81"/>
  <c r="BM165" i="81"/>
  <c r="BN165" i="81"/>
  <c r="BO165" i="81"/>
  <c r="BP165" i="81"/>
  <c r="BQ165" i="81"/>
  <c r="BR165" i="81"/>
  <c r="BS165" i="81"/>
  <c r="BR164" i="82" s="1"/>
  <c r="BT165" i="81"/>
  <c r="BU165" i="81"/>
  <c r="BV165" i="81"/>
  <c r="D166" i="81"/>
  <c r="E166" i="81"/>
  <c r="F166" i="81"/>
  <c r="G166" i="81"/>
  <c r="H166" i="81"/>
  <c r="I166" i="81"/>
  <c r="J166" i="81"/>
  <c r="K166" i="81"/>
  <c r="L166" i="81"/>
  <c r="M166" i="81"/>
  <c r="N166" i="81"/>
  <c r="O166" i="81"/>
  <c r="P166" i="81"/>
  <c r="Q166" i="81"/>
  <c r="S166" i="81"/>
  <c r="T166" i="81"/>
  <c r="U166" i="81"/>
  <c r="V166" i="81"/>
  <c r="W166" i="81"/>
  <c r="X166" i="81"/>
  <c r="Y166" i="81"/>
  <c r="Z166" i="81"/>
  <c r="AA166" i="81"/>
  <c r="AB166" i="81"/>
  <c r="AC166" i="81"/>
  <c r="AD166" i="81"/>
  <c r="AE166" i="81"/>
  <c r="AF166" i="81"/>
  <c r="AG166" i="81"/>
  <c r="AH166" i="81"/>
  <c r="AJ166" i="81"/>
  <c r="AK166" i="81"/>
  <c r="AL166" i="81"/>
  <c r="AM166" i="81"/>
  <c r="AN166" i="81"/>
  <c r="AO166" i="81"/>
  <c r="AP166" i="81"/>
  <c r="AQ166" i="81"/>
  <c r="AR166" i="81"/>
  <c r="AS166" i="81"/>
  <c r="AT166" i="81"/>
  <c r="AU166" i="81"/>
  <c r="AV166" i="81"/>
  <c r="AW166" i="81"/>
  <c r="AX166" i="81"/>
  <c r="AY166" i="81"/>
  <c r="AZ166" i="81"/>
  <c r="BD166" i="81"/>
  <c r="BE166" i="81"/>
  <c r="BF166" i="81"/>
  <c r="BG166" i="81"/>
  <c r="BH166" i="81"/>
  <c r="BI166" i="81"/>
  <c r="BJ166" i="81"/>
  <c r="BK166" i="81"/>
  <c r="BL166" i="81"/>
  <c r="BM166" i="81"/>
  <c r="BN166" i="81"/>
  <c r="BO166" i="81"/>
  <c r="BP166" i="81"/>
  <c r="BQ166" i="81"/>
  <c r="BR166" i="81"/>
  <c r="BS166" i="81"/>
  <c r="BT166" i="81"/>
  <c r="BU166" i="81"/>
  <c r="BV166" i="81"/>
  <c r="D167" i="81"/>
  <c r="E167" i="81"/>
  <c r="F167" i="81"/>
  <c r="G167" i="81"/>
  <c r="H167" i="81"/>
  <c r="I167" i="81"/>
  <c r="J167" i="81"/>
  <c r="K167" i="81"/>
  <c r="L167" i="81"/>
  <c r="M167" i="81"/>
  <c r="N167" i="81"/>
  <c r="O167" i="81"/>
  <c r="P167" i="81"/>
  <c r="Q167" i="81"/>
  <c r="S167" i="81"/>
  <c r="T167" i="81"/>
  <c r="U167" i="81"/>
  <c r="V167" i="81"/>
  <c r="W167" i="81"/>
  <c r="X167" i="81"/>
  <c r="Y167" i="81"/>
  <c r="Z167" i="81"/>
  <c r="AA167" i="81"/>
  <c r="AB167" i="81"/>
  <c r="AC167" i="81"/>
  <c r="AD167" i="81"/>
  <c r="AE167" i="81"/>
  <c r="AF167" i="81"/>
  <c r="AG167" i="81"/>
  <c r="AH167" i="81"/>
  <c r="AJ167" i="81"/>
  <c r="AK167" i="81"/>
  <c r="AL167" i="81"/>
  <c r="AM167" i="81"/>
  <c r="AN167" i="81"/>
  <c r="AO167" i="81"/>
  <c r="AP167" i="81"/>
  <c r="AQ167" i="81"/>
  <c r="AR167" i="81"/>
  <c r="AS167" i="81"/>
  <c r="AT167" i="81"/>
  <c r="AU167" i="81"/>
  <c r="AV167" i="81"/>
  <c r="AW167" i="81"/>
  <c r="AX167" i="81"/>
  <c r="AY167" i="81"/>
  <c r="AZ167" i="81"/>
  <c r="BD167" i="81"/>
  <c r="BE167" i="81"/>
  <c r="BF167" i="81"/>
  <c r="BE166" i="82" s="1"/>
  <c r="BG167" i="81"/>
  <c r="BH167" i="81"/>
  <c r="BI167" i="81"/>
  <c r="BJ167" i="81"/>
  <c r="BK167" i="81"/>
  <c r="BL167" i="81"/>
  <c r="BM167" i="81"/>
  <c r="BN167" i="81"/>
  <c r="BO167" i="81"/>
  <c r="BP167" i="81"/>
  <c r="BQ167" i="81"/>
  <c r="BR167" i="81"/>
  <c r="BS167" i="81"/>
  <c r="BR166" i="82" s="1"/>
  <c r="BT167" i="81"/>
  <c r="BU167" i="81"/>
  <c r="BV167" i="81"/>
  <c r="D168" i="81"/>
  <c r="E168" i="81"/>
  <c r="F168" i="81"/>
  <c r="G168" i="81"/>
  <c r="H168" i="81"/>
  <c r="I168" i="81"/>
  <c r="J168" i="81"/>
  <c r="K168" i="81"/>
  <c r="L168" i="81"/>
  <c r="M168" i="81"/>
  <c r="N168" i="81"/>
  <c r="O168" i="81"/>
  <c r="P168" i="81"/>
  <c r="Q168" i="81"/>
  <c r="S168" i="81"/>
  <c r="T168" i="81"/>
  <c r="U168" i="81"/>
  <c r="V168" i="81"/>
  <c r="W168" i="81"/>
  <c r="X168" i="81"/>
  <c r="Y168" i="81"/>
  <c r="X167" i="82" s="1"/>
  <c r="Z168" i="81"/>
  <c r="AA168" i="81"/>
  <c r="Z167" i="82" s="1"/>
  <c r="AB168" i="81"/>
  <c r="AC168" i="81"/>
  <c r="AD168" i="81"/>
  <c r="AE168" i="81"/>
  <c r="AF168" i="81"/>
  <c r="AG168" i="81"/>
  <c r="AH168" i="81"/>
  <c r="AH167" i="82"/>
  <c r="AJ168" i="81"/>
  <c r="AK168" i="81"/>
  <c r="AL168" i="81"/>
  <c r="AM168" i="81"/>
  <c r="AL167" i="82" s="1"/>
  <c r="AN168" i="81"/>
  <c r="AO168" i="81"/>
  <c r="AP168" i="81"/>
  <c r="AO167" i="82" s="1"/>
  <c r="AQ168" i="81"/>
  <c r="AR168" i="81"/>
  <c r="AS168" i="81"/>
  <c r="AT168" i="81"/>
  <c r="AS167" i="82" s="1"/>
  <c r="AU168" i="81"/>
  <c r="AV168" i="81"/>
  <c r="AW168" i="81"/>
  <c r="AX168" i="81"/>
  <c r="AY168" i="81"/>
  <c r="AZ168" i="81"/>
  <c r="BD168" i="81"/>
  <c r="BE168" i="81"/>
  <c r="BF168" i="81"/>
  <c r="BG168" i="81"/>
  <c r="BH168" i="81"/>
  <c r="BI168" i="81"/>
  <c r="BJ168" i="81"/>
  <c r="BI167" i="82" s="1"/>
  <c r="BK168" i="81"/>
  <c r="BL168" i="81"/>
  <c r="BM168" i="81"/>
  <c r="BN168" i="81"/>
  <c r="BO168" i="81"/>
  <c r="BP168" i="81"/>
  <c r="BQ168" i="81"/>
  <c r="BR168" i="81"/>
  <c r="BS168" i="81"/>
  <c r="BT168" i="81"/>
  <c r="BU168" i="81"/>
  <c r="BV168" i="81"/>
  <c r="D169" i="81"/>
  <c r="E169" i="81"/>
  <c r="F169" i="81"/>
  <c r="G169" i="81"/>
  <c r="H169" i="81"/>
  <c r="I169" i="81"/>
  <c r="J169" i="81"/>
  <c r="K169" i="81"/>
  <c r="L169" i="81"/>
  <c r="M169" i="81"/>
  <c r="N169" i="81"/>
  <c r="O169" i="81"/>
  <c r="P169" i="81"/>
  <c r="Q169" i="81"/>
  <c r="S169" i="81"/>
  <c r="T169" i="81"/>
  <c r="U169" i="81"/>
  <c r="V169" i="81"/>
  <c r="W169" i="81"/>
  <c r="X169" i="81"/>
  <c r="Y169" i="81"/>
  <c r="Z169" i="81"/>
  <c r="AA169" i="81"/>
  <c r="Z168" i="82" s="1"/>
  <c r="AB169" i="81"/>
  <c r="AC169" i="81"/>
  <c r="AD169" i="81"/>
  <c r="AE169" i="81"/>
  <c r="AF169" i="81"/>
  <c r="AG169" i="81"/>
  <c r="AH169" i="81"/>
  <c r="AH168" i="82"/>
  <c r="AJ169" i="81"/>
  <c r="AK169" i="81"/>
  <c r="AL169" i="81"/>
  <c r="AM169" i="81"/>
  <c r="AL168" i="82" s="1"/>
  <c r="AN169" i="81"/>
  <c r="AO169" i="81"/>
  <c r="AP169" i="81"/>
  <c r="AO168" i="82" s="1"/>
  <c r="AQ169" i="81"/>
  <c r="AR169" i="81"/>
  <c r="AS169" i="81"/>
  <c r="AT169" i="81"/>
  <c r="AS168" i="82" s="1"/>
  <c r="AU169" i="81"/>
  <c r="AV169" i="81"/>
  <c r="AW169" i="81"/>
  <c r="AX169" i="81"/>
  <c r="AY169" i="81"/>
  <c r="AZ169" i="81"/>
  <c r="BD169" i="81"/>
  <c r="BE169" i="81"/>
  <c r="BF169" i="81"/>
  <c r="BG169" i="81"/>
  <c r="BH169" i="81"/>
  <c r="BI169" i="81"/>
  <c r="BJ169" i="81"/>
  <c r="BI168" i="82" s="1"/>
  <c r="BK169" i="81"/>
  <c r="BL169" i="81"/>
  <c r="BM169" i="81"/>
  <c r="BN169" i="81"/>
  <c r="BO169" i="81"/>
  <c r="BP169" i="81"/>
  <c r="BQ169" i="81"/>
  <c r="BR169" i="81"/>
  <c r="BS169" i="81"/>
  <c r="BT169" i="81"/>
  <c r="BU169" i="81"/>
  <c r="BV169" i="81"/>
  <c r="D170" i="81"/>
  <c r="E170" i="81"/>
  <c r="F170" i="81"/>
  <c r="G170" i="81"/>
  <c r="H170" i="81"/>
  <c r="I170" i="81"/>
  <c r="J170" i="81"/>
  <c r="K170" i="81"/>
  <c r="L170" i="81"/>
  <c r="M170" i="81"/>
  <c r="N170" i="81"/>
  <c r="O170" i="81"/>
  <c r="P170" i="81"/>
  <c r="Q170" i="81"/>
  <c r="S170" i="81"/>
  <c r="T170" i="81"/>
  <c r="U170" i="81"/>
  <c r="V170" i="81"/>
  <c r="W170" i="81"/>
  <c r="X170" i="81"/>
  <c r="Y170" i="81"/>
  <c r="Z170" i="81"/>
  <c r="AA170" i="81"/>
  <c r="AB170" i="81"/>
  <c r="AC170" i="81"/>
  <c r="AD170" i="81"/>
  <c r="AE170" i="81"/>
  <c r="AF170" i="81"/>
  <c r="AG170" i="81"/>
  <c r="AH170" i="81"/>
  <c r="AJ170" i="81"/>
  <c r="AK170" i="81"/>
  <c r="AL170" i="81"/>
  <c r="AM170" i="81"/>
  <c r="AN170" i="81"/>
  <c r="AO170" i="81"/>
  <c r="AP170" i="81"/>
  <c r="AQ170" i="81"/>
  <c r="AR170" i="81"/>
  <c r="AS170" i="81"/>
  <c r="AT170" i="81"/>
  <c r="AU170" i="81"/>
  <c r="AV170" i="81"/>
  <c r="AW170" i="81"/>
  <c r="AX170" i="81"/>
  <c r="AY170" i="81"/>
  <c r="AZ170" i="81"/>
  <c r="BD170" i="81"/>
  <c r="BE170" i="81"/>
  <c r="BF170" i="81"/>
  <c r="BG170" i="81"/>
  <c r="BH170" i="81"/>
  <c r="BI170" i="81"/>
  <c r="BJ170" i="81"/>
  <c r="BK170" i="81"/>
  <c r="BL170" i="81"/>
  <c r="BM170" i="81"/>
  <c r="BN170" i="81"/>
  <c r="BO170" i="81"/>
  <c r="BP170" i="81"/>
  <c r="BQ170" i="81"/>
  <c r="BR170" i="81"/>
  <c r="BS170" i="81"/>
  <c r="BR169" i="82" s="1"/>
  <c r="BT170" i="81"/>
  <c r="BU170" i="81"/>
  <c r="BV170" i="81"/>
  <c r="D171" i="81"/>
  <c r="E171" i="81"/>
  <c r="F171" i="81"/>
  <c r="G171" i="81"/>
  <c r="H171" i="81"/>
  <c r="I171" i="81"/>
  <c r="J171" i="81"/>
  <c r="K171" i="81"/>
  <c r="L171" i="81"/>
  <c r="M171" i="81"/>
  <c r="N171" i="81"/>
  <c r="O171" i="81"/>
  <c r="P171" i="81"/>
  <c r="Q171" i="81"/>
  <c r="S171" i="81"/>
  <c r="T171" i="81"/>
  <c r="U171" i="81"/>
  <c r="V171" i="81"/>
  <c r="W171" i="81"/>
  <c r="X171" i="81"/>
  <c r="Y171" i="81"/>
  <c r="Z171" i="81"/>
  <c r="AA171" i="81"/>
  <c r="AB171" i="81"/>
  <c r="AC171" i="81"/>
  <c r="AD171" i="81"/>
  <c r="AE171" i="81"/>
  <c r="AF171" i="81"/>
  <c r="AG171" i="81"/>
  <c r="AH171" i="81"/>
  <c r="AJ171" i="81"/>
  <c r="AK171" i="81"/>
  <c r="AL171" i="81"/>
  <c r="AM171" i="81"/>
  <c r="AN171" i="81"/>
  <c r="AO171" i="81"/>
  <c r="AP171" i="81"/>
  <c r="AQ171" i="81"/>
  <c r="AR171" i="81"/>
  <c r="AS171" i="81"/>
  <c r="AT171" i="81"/>
  <c r="AU171" i="81"/>
  <c r="AV171" i="81"/>
  <c r="AW171" i="81"/>
  <c r="AX171" i="81"/>
  <c r="AY171" i="81"/>
  <c r="AZ171" i="81"/>
  <c r="BD171" i="81"/>
  <c r="BE171" i="81"/>
  <c r="BF171" i="81"/>
  <c r="BG171" i="81"/>
  <c r="BH171" i="81"/>
  <c r="BI171" i="81"/>
  <c r="BJ171" i="81"/>
  <c r="BK171" i="81"/>
  <c r="BL171" i="81"/>
  <c r="BM171" i="81"/>
  <c r="BN171" i="81"/>
  <c r="BO171" i="81"/>
  <c r="BP171" i="81"/>
  <c r="BQ171" i="81"/>
  <c r="BR171" i="81"/>
  <c r="BS171" i="81"/>
  <c r="BR170" i="82" s="1"/>
  <c r="BT171" i="81"/>
  <c r="BU171" i="81"/>
  <c r="BV171" i="81"/>
  <c r="D172" i="81"/>
  <c r="E172" i="81"/>
  <c r="F172" i="81"/>
  <c r="G172" i="81"/>
  <c r="H172" i="81"/>
  <c r="I172" i="81"/>
  <c r="J172" i="81"/>
  <c r="K172" i="81"/>
  <c r="L172" i="81"/>
  <c r="M172" i="81"/>
  <c r="N172" i="81"/>
  <c r="O172" i="81"/>
  <c r="P172" i="81"/>
  <c r="Q172" i="81"/>
  <c r="S172" i="81"/>
  <c r="T172" i="81"/>
  <c r="U172" i="81"/>
  <c r="V172" i="81"/>
  <c r="W172" i="81"/>
  <c r="X172" i="81"/>
  <c r="Y172" i="81"/>
  <c r="Z172" i="81"/>
  <c r="AA172" i="81"/>
  <c r="AB172" i="81"/>
  <c r="AC172" i="81"/>
  <c r="AD172" i="81"/>
  <c r="AE172" i="81"/>
  <c r="AF172" i="81"/>
  <c r="AG172" i="81"/>
  <c r="AH172" i="81"/>
  <c r="AJ172" i="81"/>
  <c r="AK172" i="81"/>
  <c r="AL172" i="81"/>
  <c r="AM172" i="81"/>
  <c r="AN172" i="81"/>
  <c r="AO172" i="81"/>
  <c r="AP172" i="81"/>
  <c r="AQ172" i="81"/>
  <c r="AR172" i="81"/>
  <c r="AS172" i="81"/>
  <c r="AT172" i="81"/>
  <c r="AU172" i="81"/>
  <c r="AV172" i="81"/>
  <c r="AW172" i="81"/>
  <c r="AX172" i="81"/>
  <c r="AY172" i="81"/>
  <c r="AZ172" i="81"/>
  <c r="BD172" i="81"/>
  <c r="BE172" i="81"/>
  <c r="BF172" i="81"/>
  <c r="BG172" i="81"/>
  <c r="BH172" i="81"/>
  <c r="BI172" i="81"/>
  <c r="BJ172" i="81"/>
  <c r="BK172" i="81"/>
  <c r="BL172" i="81"/>
  <c r="BM172" i="81"/>
  <c r="BN172" i="81"/>
  <c r="BO172" i="81"/>
  <c r="BP172" i="81"/>
  <c r="BQ172" i="81"/>
  <c r="BR172" i="81"/>
  <c r="BS172" i="81"/>
  <c r="BT172" i="81"/>
  <c r="BU172" i="81"/>
  <c r="BV172" i="81"/>
  <c r="D173" i="81"/>
  <c r="E173" i="81"/>
  <c r="F173" i="81"/>
  <c r="G173" i="81"/>
  <c r="H173" i="81"/>
  <c r="I173" i="81"/>
  <c r="J173" i="81"/>
  <c r="K173" i="81"/>
  <c r="L173" i="81"/>
  <c r="M173" i="81"/>
  <c r="N173" i="81"/>
  <c r="O173" i="81"/>
  <c r="P173" i="81"/>
  <c r="Q173" i="81"/>
  <c r="S173" i="81"/>
  <c r="T173" i="81"/>
  <c r="U173" i="81"/>
  <c r="V173" i="81"/>
  <c r="W173" i="81"/>
  <c r="X173" i="81"/>
  <c r="Y173" i="81"/>
  <c r="Z173" i="81"/>
  <c r="AA173" i="81"/>
  <c r="AB173" i="81"/>
  <c r="AC173" i="81"/>
  <c r="AD173" i="81"/>
  <c r="AE173" i="81"/>
  <c r="AF173" i="81"/>
  <c r="AG173" i="81"/>
  <c r="AH173" i="81"/>
  <c r="AJ173" i="81"/>
  <c r="AK173" i="81"/>
  <c r="AL173" i="81"/>
  <c r="AM173" i="81"/>
  <c r="AN173" i="81"/>
  <c r="AO173" i="81"/>
  <c r="AP173" i="81"/>
  <c r="AQ173" i="81"/>
  <c r="AR173" i="81"/>
  <c r="AS173" i="81"/>
  <c r="AT173" i="81"/>
  <c r="AU173" i="81"/>
  <c r="AV173" i="81"/>
  <c r="AW173" i="81"/>
  <c r="AX173" i="81"/>
  <c r="AY173" i="81"/>
  <c r="AZ173" i="81"/>
  <c r="BD173" i="81"/>
  <c r="BE173" i="81"/>
  <c r="BF173" i="81"/>
  <c r="BG173" i="81"/>
  <c r="BH173" i="81"/>
  <c r="BI173" i="81"/>
  <c r="BJ173" i="81"/>
  <c r="BK173" i="81"/>
  <c r="BL173" i="81"/>
  <c r="BM173" i="81"/>
  <c r="BN173" i="81"/>
  <c r="BO173" i="81"/>
  <c r="BP173" i="81"/>
  <c r="BQ173" i="81"/>
  <c r="BR173" i="81"/>
  <c r="BS173" i="81"/>
  <c r="BR172" i="82" s="1"/>
  <c r="BT173" i="81"/>
  <c r="BU173" i="81"/>
  <c r="BV173" i="81"/>
  <c r="D174" i="81"/>
  <c r="E174" i="81"/>
  <c r="F174" i="81"/>
  <c r="G174" i="81"/>
  <c r="H174" i="81"/>
  <c r="I174" i="81"/>
  <c r="J174" i="81"/>
  <c r="K174" i="81"/>
  <c r="L174" i="81"/>
  <c r="M174" i="81"/>
  <c r="N174" i="81"/>
  <c r="O174" i="81"/>
  <c r="P174" i="81"/>
  <c r="Q174" i="81"/>
  <c r="S174" i="81"/>
  <c r="T174" i="81"/>
  <c r="U174" i="81"/>
  <c r="V174" i="81"/>
  <c r="W174" i="81"/>
  <c r="X174" i="81"/>
  <c r="Y174" i="81"/>
  <c r="Z174" i="81"/>
  <c r="AA174" i="81"/>
  <c r="AB174" i="81"/>
  <c r="AC174" i="81"/>
  <c r="AD174" i="81"/>
  <c r="AE174" i="81"/>
  <c r="AF174" i="81"/>
  <c r="AG174" i="81"/>
  <c r="AH174" i="81"/>
  <c r="AJ174" i="81"/>
  <c r="AK174" i="81"/>
  <c r="AL174" i="81"/>
  <c r="AM174" i="81"/>
  <c r="AN174" i="81"/>
  <c r="AO174" i="81"/>
  <c r="AP174" i="81"/>
  <c r="AQ174" i="81"/>
  <c r="AR174" i="81"/>
  <c r="AS174" i="81"/>
  <c r="AT174" i="81"/>
  <c r="AU174" i="81"/>
  <c r="AV174" i="81"/>
  <c r="AW174" i="81"/>
  <c r="AX174" i="81"/>
  <c r="AY174" i="81"/>
  <c r="AZ174" i="81"/>
  <c r="BD174" i="81"/>
  <c r="BE174" i="81"/>
  <c r="BF174" i="81"/>
  <c r="BG174" i="81"/>
  <c r="BH174" i="81"/>
  <c r="BI174" i="81"/>
  <c r="BJ174" i="81"/>
  <c r="BK174" i="81"/>
  <c r="BL174" i="81"/>
  <c r="BM174" i="81"/>
  <c r="BN174" i="81"/>
  <c r="BO174" i="81"/>
  <c r="BP174" i="81"/>
  <c r="BQ174" i="81"/>
  <c r="BR174" i="81"/>
  <c r="BS174" i="81"/>
  <c r="BR173" i="82" s="1"/>
  <c r="BT174" i="81"/>
  <c r="BU174" i="81"/>
  <c r="BV174" i="81"/>
  <c r="D175" i="81"/>
  <c r="E175" i="81"/>
  <c r="F175" i="81"/>
  <c r="G175" i="81"/>
  <c r="H175" i="81"/>
  <c r="I175" i="81"/>
  <c r="J175" i="81"/>
  <c r="K175" i="81"/>
  <c r="L175" i="81"/>
  <c r="M175" i="81"/>
  <c r="N175" i="81"/>
  <c r="O175" i="81"/>
  <c r="P175" i="81"/>
  <c r="Q175" i="81"/>
  <c r="S175" i="81"/>
  <c r="T175" i="81"/>
  <c r="U175" i="81"/>
  <c r="V175" i="81"/>
  <c r="W175" i="81"/>
  <c r="X175" i="81"/>
  <c r="Y175" i="81"/>
  <c r="Z175" i="81"/>
  <c r="AA175" i="81"/>
  <c r="AB175" i="81"/>
  <c r="AC175" i="81"/>
  <c r="AD175" i="81"/>
  <c r="AE175" i="81"/>
  <c r="AF175" i="81"/>
  <c r="AG175" i="81"/>
  <c r="AH175" i="81"/>
  <c r="AJ175" i="81"/>
  <c r="AK175" i="81"/>
  <c r="AL175" i="81"/>
  <c r="AM175" i="81"/>
  <c r="AN175" i="81"/>
  <c r="AO175" i="81"/>
  <c r="AP175" i="81"/>
  <c r="AQ175" i="81"/>
  <c r="AR175" i="81"/>
  <c r="AS175" i="81"/>
  <c r="AT175" i="81"/>
  <c r="AU175" i="81"/>
  <c r="AV175" i="81"/>
  <c r="AW175" i="81"/>
  <c r="AX175" i="81"/>
  <c r="AY175" i="81"/>
  <c r="AZ175" i="81"/>
  <c r="BD175" i="81"/>
  <c r="BE175" i="81"/>
  <c r="BF175" i="81"/>
  <c r="BG175" i="81"/>
  <c r="BH175" i="81"/>
  <c r="BI175" i="81"/>
  <c r="BJ175" i="81"/>
  <c r="BK175" i="81"/>
  <c r="BL175" i="81"/>
  <c r="BM175" i="81"/>
  <c r="BN175" i="81"/>
  <c r="BO175" i="81"/>
  <c r="BP175" i="81"/>
  <c r="BQ175" i="81"/>
  <c r="BR175" i="81"/>
  <c r="BS175" i="81"/>
  <c r="BT175" i="81"/>
  <c r="BU175" i="81"/>
  <c r="BV175" i="81"/>
  <c r="D176" i="81"/>
  <c r="E176" i="81"/>
  <c r="F176" i="81"/>
  <c r="G176" i="81"/>
  <c r="H176" i="81"/>
  <c r="I176" i="81"/>
  <c r="J176" i="81"/>
  <c r="K176" i="81"/>
  <c r="L176" i="81"/>
  <c r="M176" i="81"/>
  <c r="N176" i="81"/>
  <c r="O176" i="81"/>
  <c r="P176" i="81"/>
  <c r="Q176" i="81"/>
  <c r="S176" i="81"/>
  <c r="T176" i="81"/>
  <c r="U176" i="81"/>
  <c r="V176" i="81"/>
  <c r="W176" i="81"/>
  <c r="X176" i="81"/>
  <c r="Y176" i="81"/>
  <c r="Z176" i="81"/>
  <c r="AA176" i="81"/>
  <c r="AB176" i="81"/>
  <c r="AC176" i="81"/>
  <c r="AD176" i="81"/>
  <c r="AE176" i="81"/>
  <c r="AF176" i="81"/>
  <c r="AG176" i="81"/>
  <c r="AH176" i="81"/>
  <c r="AJ176" i="81"/>
  <c r="AK176" i="81"/>
  <c r="AL176" i="81"/>
  <c r="AM176" i="81"/>
  <c r="AN176" i="81"/>
  <c r="AO176" i="81"/>
  <c r="AP176" i="81"/>
  <c r="AQ176" i="81"/>
  <c r="AR176" i="81"/>
  <c r="AQ175" i="82" s="1"/>
  <c r="AS176" i="81"/>
  <c r="AT176" i="81"/>
  <c r="AS175" i="82" s="1"/>
  <c r="AU176" i="81"/>
  <c r="AV176" i="81"/>
  <c r="AW176" i="81"/>
  <c r="AX176" i="81"/>
  <c r="AY176" i="81"/>
  <c r="AZ176" i="81"/>
  <c r="BD176" i="81"/>
  <c r="BE176" i="81"/>
  <c r="BF176" i="81"/>
  <c r="BG176" i="81"/>
  <c r="BH176" i="81"/>
  <c r="BI176" i="81"/>
  <c r="BJ176" i="81"/>
  <c r="BK176" i="81"/>
  <c r="BL176" i="81"/>
  <c r="BM176" i="81"/>
  <c r="BN176" i="81"/>
  <c r="BO176" i="81"/>
  <c r="BP176" i="81"/>
  <c r="BQ176" i="81"/>
  <c r="BR176" i="81"/>
  <c r="BS176" i="81"/>
  <c r="BT176" i="81"/>
  <c r="BU176" i="81"/>
  <c r="BV176" i="81"/>
  <c r="D177" i="81"/>
  <c r="E177" i="81"/>
  <c r="F177" i="81"/>
  <c r="G177" i="81"/>
  <c r="H177" i="81"/>
  <c r="I177" i="81"/>
  <c r="J177" i="81"/>
  <c r="K177" i="81"/>
  <c r="L177" i="81"/>
  <c r="M177" i="81"/>
  <c r="N177" i="81"/>
  <c r="O177" i="81"/>
  <c r="P177" i="81"/>
  <c r="Q177" i="81"/>
  <c r="S177" i="81"/>
  <c r="T177" i="81"/>
  <c r="U177" i="81"/>
  <c r="V177" i="81"/>
  <c r="W177" i="81"/>
  <c r="X177" i="81"/>
  <c r="Y177" i="81"/>
  <c r="Z177" i="81"/>
  <c r="AA177" i="81"/>
  <c r="AB177" i="81"/>
  <c r="AC177" i="81"/>
  <c r="AD177" i="81"/>
  <c r="AE177" i="81"/>
  <c r="AF177" i="81"/>
  <c r="AG177" i="81"/>
  <c r="AH177" i="81"/>
  <c r="AJ177" i="81"/>
  <c r="AK177" i="81"/>
  <c r="AL177" i="81"/>
  <c r="AM177" i="81"/>
  <c r="AN177" i="81"/>
  <c r="AO177" i="81"/>
  <c r="AP177" i="81"/>
  <c r="AQ177" i="81"/>
  <c r="AR177" i="81"/>
  <c r="AS177" i="81"/>
  <c r="AT177" i="81"/>
  <c r="AS176" i="82" s="1"/>
  <c r="AU177" i="81"/>
  <c r="AV177" i="81"/>
  <c r="AW177" i="81"/>
  <c r="AV176" i="82" s="1"/>
  <c r="AX177" i="81"/>
  <c r="AY177" i="81"/>
  <c r="AZ177" i="81"/>
  <c r="BD177" i="81"/>
  <c r="BE177" i="81"/>
  <c r="BF177" i="81"/>
  <c r="BG177" i="81"/>
  <c r="BH177" i="81"/>
  <c r="BI177" i="81"/>
  <c r="BJ177" i="81"/>
  <c r="BK177" i="81"/>
  <c r="BL177" i="81"/>
  <c r="BM177" i="81"/>
  <c r="BN177" i="81"/>
  <c r="BO177" i="81"/>
  <c r="BP177" i="81"/>
  <c r="BQ177" i="81"/>
  <c r="BR177" i="81"/>
  <c r="BS177" i="81"/>
  <c r="BT177" i="81"/>
  <c r="BU177" i="81"/>
  <c r="BV177" i="81"/>
  <c r="D178" i="81"/>
  <c r="E178" i="81"/>
  <c r="F178" i="81"/>
  <c r="G178" i="81"/>
  <c r="H178" i="81"/>
  <c r="I178" i="81"/>
  <c r="J178" i="81"/>
  <c r="K178" i="81"/>
  <c r="L178" i="81"/>
  <c r="M178" i="81"/>
  <c r="N178" i="81"/>
  <c r="O178" i="81"/>
  <c r="P178" i="81"/>
  <c r="Q178" i="81"/>
  <c r="S178" i="81"/>
  <c r="T178" i="81"/>
  <c r="U178" i="81"/>
  <c r="V178" i="81"/>
  <c r="W178" i="81"/>
  <c r="X178" i="81"/>
  <c r="Y178" i="81"/>
  <c r="Z178" i="81"/>
  <c r="AA178" i="81"/>
  <c r="AB178" i="81"/>
  <c r="AC178" i="81"/>
  <c r="AD178" i="81"/>
  <c r="AE178" i="81"/>
  <c r="AF178" i="81"/>
  <c r="AG178" i="81"/>
  <c r="AH178" i="81"/>
  <c r="AJ178" i="81"/>
  <c r="AK178" i="81"/>
  <c r="AL178" i="81"/>
  <c r="AM178" i="81"/>
  <c r="AN178" i="81"/>
  <c r="AO178" i="81"/>
  <c r="AP178" i="81"/>
  <c r="AQ178" i="81"/>
  <c r="AR178" i="81"/>
  <c r="AS178" i="81"/>
  <c r="AT178" i="81"/>
  <c r="AS177" i="82" s="1"/>
  <c r="AU178" i="81"/>
  <c r="AV178" i="81"/>
  <c r="AW178" i="81"/>
  <c r="AX178" i="81"/>
  <c r="AY178" i="81"/>
  <c r="AZ178" i="81"/>
  <c r="BD178" i="81"/>
  <c r="BE178" i="81"/>
  <c r="BF178" i="81"/>
  <c r="BG178" i="81"/>
  <c r="BH178" i="81"/>
  <c r="BI178" i="81"/>
  <c r="BJ178" i="81"/>
  <c r="BK178" i="81"/>
  <c r="BL178" i="81"/>
  <c r="BM178" i="81"/>
  <c r="BN178" i="81"/>
  <c r="BO178" i="81"/>
  <c r="BP178" i="81"/>
  <c r="BQ178" i="81"/>
  <c r="BR178" i="81"/>
  <c r="BS178" i="81"/>
  <c r="BT178" i="81"/>
  <c r="BU178" i="81"/>
  <c r="BV178" i="81"/>
  <c r="D179" i="81"/>
  <c r="E179" i="81"/>
  <c r="F179" i="81"/>
  <c r="G179" i="81"/>
  <c r="H179" i="81"/>
  <c r="I179" i="81"/>
  <c r="J179" i="81"/>
  <c r="K179" i="81"/>
  <c r="L179" i="81"/>
  <c r="M179" i="81"/>
  <c r="N179" i="81"/>
  <c r="O179" i="81"/>
  <c r="P179" i="81"/>
  <c r="Q179" i="81"/>
  <c r="S179" i="81"/>
  <c r="T179" i="81"/>
  <c r="U179" i="81"/>
  <c r="V179" i="81"/>
  <c r="W179" i="81"/>
  <c r="X179" i="81"/>
  <c r="Y179" i="81"/>
  <c r="Z179" i="81"/>
  <c r="AA179" i="81"/>
  <c r="Z178" i="82" s="1"/>
  <c r="AB179" i="81"/>
  <c r="AC179" i="81"/>
  <c r="AD179" i="81"/>
  <c r="AE179" i="81"/>
  <c r="AF179" i="81"/>
  <c r="AG179" i="81"/>
  <c r="AH179" i="81"/>
  <c r="AJ179" i="81"/>
  <c r="AK179" i="81"/>
  <c r="AL179" i="81"/>
  <c r="AM179" i="81"/>
  <c r="AN179" i="81"/>
  <c r="AO179" i="81"/>
  <c r="AP179" i="81"/>
  <c r="AQ179" i="81"/>
  <c r="AR179" i="81"/>
  <c r="AQ178" i="82" s="1"/>
  <c r="AS179" i="81"/>
  <c r="AT179" i="81"/>
  <c r="AU179" i="81"/>
  <c r="AV179" i="81"/>
  <c r="AW179" i="81"/>
  <c r="AX179" i="81"/>
  <c r="AY179" i="81"/>
  <c r="AZ179" i="81"/>
  <c r="BD179" i="81"/>
  <c r="BE179" i="81"/>
  <c r="BF179" i="81"/>
  <c r="BG179" i="81"/>
  <c r="BH179" i="81"/>
  <c r="BI179" i="81"/>
  <c r="BJ179" i="81"/>
  <c r="BK179" i="81"/>
  <c r="BL179" i="81"/>
  <c r="BM179" i="81"/>
  <c r="BN179" i="81"/>
  <c r="BO179" i="81"/>
  <c r="BP179" i="81"/>
  <c r="BQ179" i="81"/>
  <c r="BR179" i="81"/>
  <c r="BS179" i="81"/>
  <c r="BT179" i="81"/>
  <c r="BU179" i="81"/>
  <c r="BV179" i="81"/>
  <c r="D180" i="81"/>
  <c r="E180" i="81"/>
  <c r="F180" i="81"/>
  <c r="G180" i="81"/>
  <c r="H180" i="81"/>
  <c r="I180" i="81"/>
  <c r="J180" i="81"/>
  <c r="K180" i="81"/>
  <c r="L180" i="81"/>
  <c r="M180" i="81"/>
  <c r="N180" i="81"/>
  <c r="O180" i="81"/>
  <c r="P180" i="81"/>
  <c r="Q180" i="81"/>
  <c r="S180" i="81"/>
  <c r="T180" i="81"/>
  <c r="U180" i="81"/>
  <c r="V180" i="81"/>
  <c r="W180" i="81"/>
  <c r="X180" i="81"/>
  <c r="Y180" i="81"/>
  <c r="Z180" i="81"/>
  <c r="AA180" i="81"/>
  <c r="AB180" i="81"/>
  <c r="AC180" i="81"/>
  <c r="AD180" i="81"/>
  <c r="AE180" i="81"/>
  <c r="AF180" i="81"/>
  <c r="AG180" i="81"/>
  <c r="AH180" i="81"/>
  <c r="AJ180" i="81"/>
  <c r="AK180" i="81"/>
  <c r="AL180" i="81"/>
  <c r="AM180" i="81"/>
  <c r="AN180" i="81"/>
  <c r="AO180" i="81"/>
  <c r="AP180" i="81"/>
  <c r="AQ180" i="81"/>
  <c r="AR180" i="81"/>
  <c r="AQ179" i="82" s="1"/>
  <c r="AS180" i="81"/>
  <c r="AT180" i="81"/>
  <c r="AU180" i="81"/>
  <c r="AV180" i="81"/>
  <c r="AW180" i="81"/>
  <c r="AV179" i="82" s="1"/>
  <c r="AX180" i="81"/>
  <c r="AY180" i="81"/>
  <c r="AZ180" i="81"/>
  <c r="BD180" i="81"/>
  <c r="BE180" i="81"/>
  <c r="BF180" i="81"/>
  <c r="BE179" i="82" s="1"/>
  <c r="BG180" i="81"/>
  <c r="BH180" i="81"/>
  <c r="BI180" i="81"/>
  <c r="BJ180" i="81"/>
  <c r="BK180" i="81"/>
  <c r="BL180" i="81"/>
  <c r="BM180" i="81"/>
  <c r="BN180" i="81"/>
  <c r="BO180" i="81"/>
  <c r="BP180" i="81"/>
  <c r="BQ180" i="81"/>
  <c r="BR180" i="81"/>
  <c r="BS180" i="81"/>
  <c r="BT180" i="81"/>
  <c r="BU180" i="81"/>
  <c r="BV180" i="81"/>
  <c r="D181" i="81"/>
  <c r="E181" i="81"/>
  <c r="F181" i="81"/>
  <c r="G181" i="81"/>
  <c r="H181" i="81"/>
  <c r="I181" i="81"/>
  <c r="J181" i="81"/>
  <c r="K181" i="81"/>
  <c r="L181" i="81"/>
  <c r="M181" i="81"/>
  <c r="N181" i="81"/>
  <c r="O181" i="81"/>
  <c r="P181" i="81"/>
  <c r="Q181" i="81"/>
  <c r="S181" i="81"/>
  <c r="T181" i="81"/>
  <c r="U181" i="81"/>
  <c r="V181" i="81"/>
  <c r="W181" i="81"/>
  <c r="X181" i="81"/>
  <c r="Y181" i="81"/>
  <c r="Z181" i="81"/>
  <c r="AA181" i="81"/>
  <c r="AB181" i="81"/>
  <c r="AC181" i="81"/>
  <c r="AD181" i="81"/>
  <c r="AE181" i="81"/>
  <c r="AF181" i="81"/>
  <c r="AG181" i="81"/>
  <c r="AH181" i="81"/>
  <c r="AJ181" i="81"/>
  <c r="AK181" i="81"/>
  <c r="AL181" i="81"/>
  <c r="AM181" i="81"/>
  <c r="AN181" i="81"/>
  <c r="AO181" i="81"/>
  <c r="AP181" i="81"/>
  <c r="AQ181" i="81"/>
  <c r="AR181" i="81"/>
  <c r="AQ180" i="82" s="1"/>
  <c r="AS181" i="81"/>
  <c r="AT181" i="81"/>
  <c r="AS180" i="82" s="1"/>
  <c r="AU181" i="81"/>
  <c r="AV181" i="81"/>
  <c r="AU180" i="82" s="1"/>
  <c r="AW181" i="81"/>
  <c r="AX181" i="81"/>
  <c r="AY181" i="81"/>
  <c r="AZ181" i="81"/>
  <c r="BD181" i="81"/>
  <c r="BE181" i="81"/>
  <c r="BF181" i="81"/>
  <c r="BE180" i="82" s="1"/>
  <c r="BG181" i="81"/>
  <c r="BH181" i="81"/>
  <c r="BG180" i="82" s="1"/>
  <c r="BI181" i="81"/>
  <c r="BJ181" i="81"/>
  <c r="BI180" i="82" s="1"/>
  <c r="BK181" i="81"/>
  <c r="BL181" i="81"/>
  <c r="BM181" i="81"/>
  <c r="BN181" i="81"/>
  <c r="BO181" i="81"/>
  <c r="BP181" i="81"/>
  <c r="BQ181" i="81"/>
  <c r="BR181" i="81"/>
  <c r="BS181" i="81"/>
  <c r="BT181" i="81"/>
  <c r="BU181" i="81"/>
  <c r="BT180" i="82" s="1"/>
  <c r="BV181" i="81"/>
  <c r="D182" i="81"/>
  <c r="E182" i="81"/>
  <c r="F182" i="81"/>
  <c r="G182" i="81"/>
  <c r="H182" i="81"/>
  <c r="I182" i="81"/>
  <c r="J182" i="81"/>
  <c r="K182" i="81"/>
  <c r="L182" i="81"/>
  <c r="M182" i="81"/>
  <c r="N182" i="81"/>
  <c r="O182" i="81"/>
  <c r="P182" i="81"/>
  <c r="Q182" i="81"/>
  <c r="S182" i="81"/>
  <c r="T182" i="81"/>
  <c r="U182" i="81"/>
  <c r="V182" i="81"/>
  <c r="W182" i="81"/>
  <c r="X182" i="81"/>
  <c r="Y182" i="81"/>
  <c r="Z182" i="81"/>
  <c r="AA182" i="81"/>
  <c r="AB182" i="81"/>
  <c r="AC182" i="81"/>
  <c r="AD182" i="81"/>
  <c r="AE182" i="81"/>
  <c r="AF182" i="81"/>
  <c r="AG182" i="81"/>
  <c r="AH182" i="81"/>
  <c r="AJ182" i="81"/>
  <c r="AK182" i="81"/>
  <c r="AL182" i="81"/>
  <c r="AM182" i="81"/>
  <c r="AN182" i="81"/>
  <c r="AO182" i="81"/>
  <c r="AP182" i="81"/>
  <c r="AQ182" i="81"/>
  <c r="AR182" i="81"/>
  <c r="AS182" i="81"/>
  <c r="AT182" i="81"/>
  <c r="AU182" i="81"/>
  <c r="AV182" i="81"/>
  <c r="AW182" i="81"/>
  <c r="AX182" i="81"/>
  <c r="AY182" i="81"/>
  <c r="AZ182" i="81"/>
  <c r="BD182" i="81"/>
  <c r="BE182" i="81"/>
  <c r="BF182" i="81"/>
  <c r="BE181" i="82" s="1"/>
  <c r="BG182" i="81"/>
  <c r="BH182" i="81"/>
  <c r="BI182" i="81"/>
  <c r="BJ182" i="81"/>
  <c r="BK182" i="81"/>
  <c r="BL182" i="81"/>
  <c r="BM182" i="81"/>
  <c r="BN182" i="81"/>
  <c r="BO182" i="81"/>
  <c r="BP182" i="81"/>
  <c r="BQ182" i="81"/>
  <c r="BR182" i="81"/>
  <c r="BS182" i="81"/>
  <c r="BT182" i="81"/>
  <c r="BU182" i="81"/>
  <c r="BV182" i="81"/>
  <c r="D183" i="81"/>
  <c r="E183" i="81"/>
  <c r="F183" i="81"/>
  <c r="G183" i="81"/>
  <c r="H183" i="81"/>
  <c r="I183" i="81"/>
  <c r="J183" i="81"/>
  <c r="K183" i="81"/>
  <c r="L183" i="81"/>
  <c r="M183" i="81"/>
  <c r="N183" i="81"/>
  <c r="O183" i="81"/>
  <c r="P183" i="81"/>
  <c r="Q183" i="81"/>
  <c r="S183" i="81"/>
  <c r="T183" i="81"/>
  <c r="U183" i="81"/>
  <c r="V183" i="81"/>
  <c r="W183" i="81"/>
  <c r="X183" i="81"/>
  <c r="Y183" i="81"/>
  <c r="Z183" i="81"/>
  <c r="AA183" i="81"/>
  <c r="Z182" i="82" s="1"/>
  <c r="AB183" i="81"/>
  <c r="AC183" i="81"/>
  <c r="AD183" i="81"/>
  <c r="AE183" i="81"/>
  <c r="AF183" i="81"/>
  <c r="AG183" i="81"/>
  <c r="AH183" i="81"/>
  <c r="AJ183" i="81"/>
  <c r="AK183" i="81"/>
  <c r="AL183" i="81"/>
  <c r="AM183" i="81"/>
  <c r="AN183" i="81"/>
  <c r="AO183" i="81"/>
  <c r="AP183" i="81"/>
  <c r="AQ183" i="81"/>
  <c r="AR183" i="81"/>
  <c r="AS183" i="81"/>
  <c r="AT183" i="81"/>
  <c r="AS182" i="82" s="1"/>
  <c r="AU183" i="81"/>
  <c r="AV183" i="81"/>
  <c r="AW183" i="81"/>
  <c r="AX183" i="81"/>
  <c r="AY183" i="81"/>
  <c r="AZ183" i="81"/>
  <c r="BD183" i="81"/>
  <c r="BE183" i="81"/>
  <c r="BF183" i="81"/>
  <c r="BE182" i="82" s="1"/>
  <c r="BG183" i="81"/>
  <c r="BH183" i="81"/>
  <c r="BI183" i="81"/>
  <c r="BJ183" i="81"/>
  <c r="BK183" i="81"/>
  <c r="BL183" i="81"/>
  <c r="BM183" i="81"/>
  <c r="BN183" i="81"/>
  <c r="BO183" i="81"/>
  <c r="BP183" i="81"/>
  <c r="BQ183" i="81"/>
  <c r="BR183" i="81"/>
  <c r="BS183" i="81"/>
  <c r="BR182" i="82" s="1"/>
  <c r="BT183" i="81"/>
  <c r="BU183" i="81"/>
  <c r="BV183" i="81"/>
  <c r="D184" i="81"/>
  <c r="E184" i="81"/>
  <c r="F184" i="81"/>
  <c r="G184" i="81"/>
  <c r="H184" i="81"/>
  <c r="I184" i="81"/>
  <c r="J184" i="81"/>
  <c r="K184" i="81"/>
  <c r="L184" i="81"/>
  <c r="M184" i="81"/>
  <c r="N184" i="81"/>
  <c r="O184" i="81"/>
  <c r="P184" i="81"/>
  <c r="Q184" i="81"/>
  <c r="S184" i="81"/>
  <c r="T184" i="81"/>
  <c r="U184" i="81"/>
  <c r="V184" i="81"/>
  <c r="W184" i="81"/>
  <c r="X184" i="81"/>
  <c r="Y184" i="81"/>
  <c r="X183" i="82" s="1"/>
  <c r="Z184" i="81"/>
  <c r="AA184" i="81"/>
  <c r="Z183" i="82" s="1"/>
  <c r="AB184" i="81"/>
  <c r="AC184" i="81"/>
  <c r="AD184" i="81"/>
  <c r="AE184" i="81"/>
  <c r="AF184" i="81"/>
  <c r="AG184" i="81"/>
  <c r="AH184" i="81"/>
  <c r="AJ184" i="81"/>
  <c r="AK184" i="81"/>
  <c r="AL184" i="81"/>
  <c r="AM184" i="81"/>
  <c r="AL183" i="82" s="1"/>
  <c r="AN184" i="81"/>
  <c r="AM183" i="82" s="1"/>
  <c r="AO184" i="81"/>
  <c r="AP184" i="81"/>
  <c r="AO183" i="82" s="1"/>
  <c r="AQ184" i="81"/>
  <c r="AR184" i="81"/>
  <c r="AS184" i="81"/>
  <c r="AT184" i="81"/>
  <c r="AU184" i="81"/>
  <c r="AV184" i="81"/>
  <c r="AW184" i="81"/>
  <c r="AX184" i="81"/>
  <c r="AY184" i="81"/>
  <c r="AZ184" i="81"/>
  <c r="BD184" i="81"/>
  <c r="BE184" i="81"/>
  <c r="BF184" i="81"/>
  <c r="BG184" i="81"/>
  <c r="BH184" i="81"/>
  <c r="BI184" i="81"/>
  <c r="BJ184" i="81"/>
  <c r="BK184" i="81"/>
  <c r="BL184" i="81"/>
  <c r="BM184" i="81"/>
  <c r="BN184" i="81"/>
  <c r="BO184" i="81"/>
  <c r="BP184" i="81"/>
  <c r="BQ184" i="81"/>
  <c r="BR184" i="81"/>
  <c r="BS184" i="81"/>
  <c r="BT184" i="81"/>
  <c r="BU184" i="81"/>
  <c r="BV184" i="81"/>
  <c r="D185" i="81"/>
  <c r="E185" i="81"/>
  <c r="F185" i="81"/>
  <c r="G185" i="81"/>
  <c r="H185" i="81"/>
  <c r="I185" i="81"/>
  <c r="J185" i="81"/>
  <c r="K185" i="81"/>
  <c r="L185" i="81"/>
  <c r="M185" i="81"/>
  <c r="N185" i="81"/>
  <c r="O185" i="81"/>
  <c r="P185" i="81"/>
  <c r="Q185" i="81"/>
  <c r="S185" i="81"/>
  <c r="T185" i="81"/>
  <c r="U185" i="81"/>
  <c r="V185" i="81"/>
  <c r="W185" i="81"/>
  <c r="X185" i="81"/>
  <c r="Y185" i="81"/>
  <c r="Z185" i="81"/>
  <c r="AA185" i="81"/>
  <c r="Z184" i="82" s="1"/>
  <c r="AB185" i="81"/>
  <c r="AC185" i="81"/>
  <c r="AD185" i="81"/>
  <c r="AE185" i="81"/>
  <c r="AF185" i="81"/>
  <c r="AG185" i="81"/>
  <c r="AH185" i="81"/>
  <c r="AH184" i="82"/>
  <c r="AJ185" i="81"/>
  <c r="AK185" i="81"/>
  <c r="AL185" i="81"/>
  <c r="AM185" i="81"/>
  <c r="AL184" i="82" s="1"/>
  <c r="AN185" i="81"/>
  <c r="AO185" i="81"/>
  <c r="AP185" i="81"/>
  <c r="AO184" i="82" s="1"/>
  <c r="AQ185" i="81"/>
  <c r="AR185" i="81"/>
  <c r="AS185" i="81"/>
  <c r="AT185" i="81"/>
  <c r="AS184" i="82" s="1"/>
  <c r="AU185" i="81"/>
  <c r="AV185" i="81"/>
  <c r="AW185" i="81"/>
  <c r="AX185" i="81"/>
  <c r="AY185" i="81"/>
  <c r="AZ185" i="81"/>
  <c r="BD185" i="81"/>
  <c r="BE185" i="81"/>
  <c r="BF185" i="81"/>
  <c r="BG185" i="81"/>
  <c r="BH185" i="81"/>
  <c r="BI185" i="81"/>
  <c r="BJ185" i="81"/>
  <c r="BI184" i="82" s="1"/>
  <c r="BK185" i="81"/>
  <c r="BL185" i="81"/>
  <c r="BM185" i="81"/>
  <c r="BN185" i="81"/>
  <c r="BO185" i="81"/>
  <c r="BP185" i="81"/>
  <c r="BQ185" i="81"/>
  <c r="BR185" i="81"/>
  <c r="BS185" i="81"/>
  <c r="BT185" i="81"/>
  <c r="BU185" i="81"/>
  <c r="BV185" i="81"/>
  <c r="D186" i="81"/>
  <c r="E186" i="81"/>
  <c r="F186" i="81"/>
  <c r="G186" i="81"/>
  <c r="H186" i="81"/>
  <c r="I186" i="81"/>
  <c r="J186" i="81"/>
  <c r="K186" i="81"/>
  <c r="L186" i="81"/>
  <c r="M186" i="81"/>
  <c r="N186" i="81"/>
  <c r="O186" i="81"/>
  <c r="P186" i="81"/>
  <c r="Q186" i="81"/>
  <c r="S186" i="81"/>
  <c r="T186" i="81"/>
  <c r="U186" i="81"/>
  <c r="V186" i="81"/>
  <c r="W186" i="81"/>
  <c r="X186" i="81"/>
  <c r="Y186" i="81"/>
  <c r="Z186" i="81"/>
  <c r="AA186" i="81"/>
  <c r="Z185" i="82" s="1"/>
  <c r="AB186" i="81"/>
  <c r="AC186" i="81"/>
  <c r="AD186" i="81"/>
  <c r="AE186" i="81"/>
  <c r="AF186" i="81"/>
  <c r="AG186" i="81"/>
  <c r="AH186" i="81"/>
  <c r="AH185" i="82"/>
  <c r="AJ186" i="81"/>
  <c r="AK186" i="81"/>
  <c r="AL186" i="81"/>
  <c r="AM186" i="81"/>
  <c r="AL185" i="82" s="1"/>
  <c r="AN186" i="81"/>
  <c r="AO186" i="81"/>
  <c r="AP186" i="81"/>
  <c r="AQ186" i="81"/>
  <c r="AR186" i="81"/>
  <c r="AS186" i="81"/>
  <c r="AT186" i="81"/>
  <c r="AS185" i="82" s="1"/>
  <c r="AU186" i="81"/>
  <c r="AV186" i="81"/>
  <c r="AW186" i="81"/>
  <c r="AX186" i="81"/>
  <c r="AY186" i="81"/>
  <c r="AZ186" i="81"/>
  <c r="BD186" i="81"/>
  <c r="BE186" i="81"/>
  <c r="BF186" i="81"/>
  <c r="BG186" i="81"/>
  <c r="BH186" i="81"/>
  <c r="BI186" i="81"/>
  <c r="BJ186" i="81"/>
  <c r="BI185" i="82" s="1"/>
  <c r="BK186" i="81"/>
  <c r="BL186" i="81"/>
  <c r="BM186" i="81"/>
  <c r="BN186" i="81"/>
  <c r="BO186" i="81"/>
  <c r="BP186" i="81"/>
  <c r="BQ186" i="81"/>
  <c r="BR186" i="81"/>
  <c r="BS186" i="81"/>
  <c r="BT186" i="81"/>
  <c r="BU186" i="81"/>
  <c r="BV186" i="81"/>
  <c r="D187" i="81"/>
  <c r="E187" i="81"/>
  <c r="F187" i="81"/>
  <c r="G187" i="81"/>
  <c r="H187" i="81"/>
  <c r="I187" i="81"/>
  <c r="J187" i="81"/>
  <c r="K187" i="81"/>
  <c r="L187" i="81"/>
  <c r="M187" i="81"/>
  <c r="N187" i="81"/>
  <c r="O187" i="81"/>
  <c r="P187" i="81"/>
  <c r="Q187" i="81"/>
  <c r="S187" i="81"/>
  <c r="T187" i="81"/>
  <c r="U187" i="81"/>
  <c r="V187" i="81"/>
  <c r="W187" i="81"/>
  <c r="X187" i="81"/>
  <c r="Y187" i="81"/>
  <c r="Z187" i="81"/>
  <c r="AA187" i="81"/>
  <c r="Z186" i="82" s="1"/>
  <c r="AB187" i="81"/>
  <c r="AC187" i="81"/>
  <c r="AD187" i="81"/>
  <c r="AE187" i="81"/>
  <c r="AF187" i="81"/>
  <c r="AG187" i="81"/>
  <c r="AH187" i="81"/>
  <c r="AJ187" i="81"/>
  <c r="AK187" i="81"/>
  <c r="AL187" i="81"/>
  <c r="AM187" i="81"/>
  <c r="AN187" i="81"/>
  <c r="AO187" i="81"/>
  <c r="AP187" i="81"/>
  <c r="AQ187" i="81"/>
  <c r="AR187" i="81"/>
  <c r="AS187" i="81"/>
  <c r="AT187" i="81"/>
  <c r="AS186" i="82" s="1"/>
  <c r="AU187" i="81"/>
  <c r="AV187" i="81"/>
  <c r="AW187" i="81"/>
  <c r="AX187" i="81"/>
  <c r="AY187" i="81"/>
  <c r="AZ187" i="81"/>
  <c r="BD187" i="81"/>
  <c r="BE187" i="81"/>
  <c r="BF187" i="81"/>
  <c r="BG187" i="81"/>
  <c r="BH187" i="81"/>
  <c r="BI187" i="81"/>
  <c r="BJ187" i="81"/>
  <c r="BK187" i="81"/>
  <c r="BL187" i="81"/>
  <c r="BM187" i="81"/>
  <c r="BN187" i="81"/>
  <c r="BO187" i="81"/>
  <c r="BP187" i="81"/>
  <c r="BQ187" i="81"/>
  <c r="BR187" i="81"/>
  <c r="BS187" i="81"/>
  <c r="BT187" i="81"/>
  <c r="BU187" i="81"/>
  <c r="BV187" i="81"/>
  <c r="D188" i="81"/>
  <c r="E188" i="81"/>
  <c r="F188" i="81"/>
  <c r="G188" i="81"/>
  <c r="H188" i="81"/>
  <c r="I188" i="81"/>
  <c r="J188" i="81"/>
  <c r="K188" i="81"/>
  <c r="L188" i="81"/>
  <c r="M188" i="81"/>
  <c r="N188" i="81"/>
  <c r="O188" i="81"/>
  <c r="P188" i="81"/>
  <c r="Q188" i="81"/>
  <c r="S188" i="81"/>
  <c r="T188" i="81"/>
  <c r="U188" i="81"/>
  <c r="V188" i="81"/>
  <c r="W188" i="81"/>
  <c r="X188" i="81"/>
  <c r="Y188" i="81"/>
  <c r="Z188" i="81"/>
  <c r="AA188" i="81"/>
  <c r="AB188" i="81"/>
  <c r="AC188" i="81"/>
  <c r="AD188" i="81"/>
  <c r="AE188" i="81"/>
  <c r="AF188" i="81"/>
  <c r="AG188" i="81"/>
  <c r="AH188" i="81"/>
  <c r="AJ188" i="81"/>
  <c r="AK188" i="81"/>
  <c r="AL188" i="81"/>
  <c r="AM188" i="81"/>
  <c r="AN188" i="81"/>
  <c r="AO188" i="81"/>
  <c r="AP188" i="81"/>
  <c r="AQ188" i="81"/>
  <c r="AR188" i="81"/>
  <c r="AS188" i="81"/>
  <c r="AT188" i="81"/>
  <c r="AU188" i="81"/>
  <c r="AV188" i="81"/>
  <c r="AW188" i="81"/>
  <c r="AX188" i="81"/>
  <c r="AY188" i="81"/>
  <c r="AZ188" i="81"/>
  <c r="BD188" i="81"/>
  <c r="BE188" i="81"/>
  <c r="BF188" i="81"/>
  <c r="BG188" i="81"/>
  <c r="BH188" i="81"/>
  <c r="BI188" i="81"/>
  <c r="BJ188" i="81"/>
  <c r="BK188" i="81"/>
  <c r="BL188" i="81"/>
  <c r="BM188" i="81"/>
  <c r="BN188" i="81"/>
  <c r="BO188" i="81"/>
  <c r="BP188" i="81"/>
  <c r="BQ188" i="81"/>
  <c r="BR188" i="81"/>
  <c r="BS188" i="81"/>
  <c r="BT188" i="81"/>
  <c r="BU188" i="81"/>
  <c r="BV188" i="81"/>
  <c r="D189" i="81"/>
  <c r="E189" i="81"/>
  <c r="F189" i="81"/>
  <c r="G189" i="81"/>
  <c r="H189" i="81"/>
  <c r="I189" i="81"/>
  <c r="J189" i="81"/>
  <c r="K189" i="81"/>
  <c r="L189" i="81"/>
  <c r="M189" i="81"/>
  <c r="N189" i="81"/>
  <c r="O189" i="81"/>
  <c r="P189" i="81"/>
  <c r="Q189" i="81"/>
  <c r="S189" i="81"/>
  <c r="T189" i="81"/>
  <c r="U189" i="81"/>
  <c r="V189" i="81"/>
  <c r="W189" i="81"/>
  <c r="X189" i="81"/>
  <c r="Y189" i="81"/>
  <c r="Z189" i="81"/>
  <c r="AA189" i="81"/>
  <c r="AB189" i="81"/>
  <c r="AC189" i="81"/>
  <c r="AD189" i="81"/>
  <c r="AE189" i="81"/>
  <c r="AF189" i="81"/>
  <c r="AG189" i="81"/>
  <c r="AH189" i="81"/>
  <c r="AJ189" i="81"/>
  <c r="AK189" i="81"/>
  <c r="AL189" i="81"/>
  <c r="AM189" i="81"/>
  <c r="AN189" i="81"/>
  <c r="AO189" i="81"/>
  <c r="AP189" i="81"/>
  <c r="AQ189" i="81"/>
  <c r="AR189" i="81"/>
  <c r="AQ188" i="82" s="1"/>
  <c r="AS189" i="81"/>
  <c r="AT189" i="81"/>
  <c r="AU189" i="81"/>
  <c r="AV189" i="81"/>
  <c r="AU188" i="82" s="1"/>
  <c r="AW189" i="81"/>
  <c r="AX189" i="81"/>
  <c r="AY189" i="81"/>
  <c r="AZ189" i="81"/>
  <c r="BD189" i="81"/>
  <c r="BE189" i="81"/>
  <c r="BF189" i="81"/>
  <c r="BG189" i="81"/>
  <c r="BH189" i="81"/>
  <c r="BI189" i="81"/>
  <c r="BJ189" i="81"/>
  <c r="BK189" i="81"/>
  <c r="BL189" i="81"/>
  <c r="BM189" i="81"/>
  <c r="BN189" i="81"/>
  <c r="BO189" i="81"/>
  <c r="BP189" i="81"/>
  <c r="BQ189" i="81"/>
  <c r="BR189" i="81"/>
  <c r="BQ188" i="82" s="1"/>
  <c r="BS189" i="81"/>
  <c r="BT189" i="81"/>
  <c r="BU189" i="81"/>
  <c r="BV189" i="81"/>
  <c r="D190" i="81"/>
  <c r="E190" i="81"/>
  <c r="F190" i="81"/>
  <c r="G190" i="81"/>
  <c r="H190" i="81"/>
  <c r="I190" i="81"/>
  <c r="J190" i="81"/>
  <c r="K190" i="81"/>
  <c r="L190" i="81"/>
  <c r="M190" i="81"/>
  <c r="N190" i="81"/>
  <c r="O190" i="81"/>
  <c r="P190" i="81"/>
  <c r="Q190" i="81"/>
  <c r="S190" i="81"/>
  <c r="T190" i="81"/>
  <c r="U190" i="81"/>
  <c r="V190" i="81"/>
  <c r="W190" i="81"/>
  <c r="X190" i="81"/>
  <c r="Y190" i="81"/>
  <c r="Z190" i="81"/>
  <c r="AA190" i="81"/>
  <c r="Z189" i="82" s="1"/>
  <c r="AB190" i="81"/>
  <c r="AC190" i="81"/>
  <c r="AD190" i="81"/>
  <c r="AE190" i="81"/>
  <c r="AF190" i="81"/>
  <c r="AG190" i="81"/>
  <c r="AH190" i="81"/>
  <c r="AH189" i="82"/>
  <c r="AJ190" i="81"/>
  <c r="AK190" i="81"/>
  <c r="AL190" i="81"/>
  <c r="AM190" i="81"/>
  <c r="AN190" i="81"/>
  <c r="AO190" i="81"/>
  <c r="AP190" i="81"/>
  <c r="AQ190" i="81"/>
  <c r="AR190" i="81"/>
  <c r="AS190" i="81"/>
  <c r="AT190" i="81"/>
  <c r="AU190" i="81"/>
  <c r="AV190" i="81"/>
  <c r="AW190" i="81"/>
  <c r="AX190" i="81"/>
  <c r="AY190" i="81"/>
  <c r="AZ190" i="81"/>
  <c r="BD190" i="81"/>
  <c r="BE190" i="81"/>
  <c r="BF190" i="81"/>
  <c r="BG190" i="81"/>
  <c r="BH190" i="81"/>
  <c r="BI190" i="81"/>
  <c r="BJ190" i="81"/>
  <c r="BK190" i="81"/>
  <c r="BL190" i="81"/>
  <c r="BM190" i="81"/>
  <c r="BN190" i="81"/>
  <c r="BO190" i="81"/>
  <c r="BP190" i="81"/>
  <c r="BQ190" i="81"/>
  <c r="BR190" i="81"/>
  <c r="BS190" i="81"/>
  <c r="BT190" i="81"/>
  <c r="BU190" i="81"/>
  <c r="BV190" i="81"/>
  <c r="D191" i="81"/>
  <c r="E191" i="81"/>
  <c r="F191" i="81"/>
  <c r="G191" i="81"/>
  <c r="H191" i="81"/>
  <c r="I191" i="81"/>
  <c r="J191" i="81"/>
  <c r="K191" i="81"/>
  <c r="L191" i="81"/>
  <c r="M191" i="81"/>
  <c r="N191" i="81"/>
  <c r="O191" i="81"/>
  <c r="P191" i="81"/>
  <c r="Q191" i="81"/>
  <c r="S191" i="81"/>
  <c r="T191" i="81"/>
  <c r="U191" i="81"/>
  <c r="V191" i="81"/>
  <c r="W191" i="81"/>
  <c r="X191" i="81"/>
  <c r="Y191" i="81"/>
  <c r="Z191" i="81"/>
  <c r="AA191" i="81"/>
  <c r="AB191" i="81"/>
  <c r="AC191" i="81"/>
  <c r="AD191" i="81"/>
  <c r="AE191" i="81"/>
  <c r="AF191" i="81"/>
  <c r="AG191" i="81"/>
  <c r="AH191" i="81"/>
  <c r="AJ191" i="81"/>
  <c r="AK191" i="81"/>
  <c r="AL191" i="81"/>
  <c r="AM191" i="81"/>
  <c r="AN191" i="81"/>
  <c r="AO191" i="81"/>
  <c r="AP191" i="81"/>
  <c r="AQ191" i="81"/>
  <c r="AR191" i="81"/>
  <c r="AS191" i="81"/>
  <c r="AT191" i="81"/>
  <c r="AU191" i="81"/>
  <c r="AV191" i="81"/>
  <c r="AW191" i="81"/>
  <c r="AX191" i="81"/>
  <c r="AY191" i="81"/>
  <c r="AZ191" i="81"/>
  <c r="BD191" i="81"/>
  <c r="BE191" i="81"/>
  <c r="BF191" i="81"/>
  <c r="BG191" i="81"/>
  <c r="BH191" i="81"/>
  <c r="BI191" i="81"/>
  <c r="BJ191" i="81"/>
  <c r="BK191" i="81"/>
  <c r="BL191" i="81"/>
  <c r="BM191" i="81"/>
  <c r="BN191" i="81"/>
  <c r="BO191" i="81"/>
  <c r="BP191" i="81"/>
  <c r="BQ191" i="81"/>
  <c r="BR191" i="81"/>
  <c r="BS191" i="81"/>
  <c r="BR190" i="82" s="1"/>
  <c r="BT191" i="81"/>
  <c r="BU191" i="81"/>
  <c r="BV191" i="81"/>
  <c r="D192" i="81"/>
  <c r="E192" i="81"/>
  <c r="F192" i="81"/>
  <c r="G192" i="81"/>
  <c r="H192" i="81"/>
  <c r="I192" i="81"/>
  <c r="J192" i="81"/>
  <c r="K192" i="81"/>
  <c r="L192" i="81"/>
  <c r="M192" i="81"/>
  <c r="N192" i="81"/>
  <c r="O192" i="81"/>
  <c r="P192" i="81"/>
  <c r="Q192" i="81"/>
  <c r="S192" i="81"/>
  <c r="T192" i="81"/>
  <c r="U192" i="81"/>
  <c r="V192" i="81"/>
  <c r="W192" i="81"/>
  <c r="X192" i="81"/>
  <c r="Y192" i="81"/>
  <c r="Z192" i="81"/>
  <c r="AA192" i="81"/>
  <c r="AB192" i="81"/>
  <c r="AC192" i="81"/>
  <c r="AD192" i="81"/>
  <c r="AE192" i="81"/>
  <c r="AF192" i="81"/>
  <c r="AG192" i="81"/>
  <c r="AH192" i="81"/>
  <c r="AJ192" i="81"/>
  <c r="AK192" i="81"/>
  <c r="AL192" i="81"/>
  <c r="AM192" i="81"/>
  <c r="AN192" i="81"/>
  <c r="AO192" i="81"/>
  <c r="AP192" i="81"/>
  <c r="AQ192" i="81"/>
  <c r="AR192" i="81"/>
  <c r="AS192" i="81"/>
  <c r="AT192" i="81"/>
  <c r="AU192" i="81"/>
  <c r="AV192" i="81"/>
  <c r="AW192" i="81"/>
  <c r="AX192" i="81"/>
  <c r="AY192" i="81"/>
  <c r="AZ192" i="81"/>
  <c r="BD192" i="81"/>
  <c r="BE192" i="81"/>
  <c r="BF192" i="81"/>
  <c r="BG192" i="81"/>
  <c r="BH192" i="81"/>
  <c r="BI192" i="81"/>
  <c r="BJ192" i="81"/>
  <c r="BK192" i="81"/>
  <c r="BL192" i="81"/>
  <c r="BM192" i="81"/>
  <c r="BN192" i="81"/>
  <c r="BO192" i="81"/>
  <c r="BP192" i="81"/>
  <c r="BQ192" i="81"/>
  <c r="BR192" i="81"/>
  <c r="BS192" i="81"/>
  <c r="BT192" i="81"/>
  <c r="BU192" i="81"/>
  <c r="BV192" i="81"/>
  <c r="D193" i="81"/>
  <c r="E193" i="81"/>
  <c r="F193" i="81"/>
  <c r="G193" i="81"/>
  <c r="H193" i="81"/>
  <c r="I193" i="81"/>
  <c r="J193" i="81"/>
  <c r="K193" i="81"/>
  <c r="L193" i="81"/>
  <c r="M193" i="81"/>
  <c r="N193" i="81"/>
  <c r="O193" i="81"/>
  <c r="P193" i="81"/>
  <c r="Q193" i="81"/>
  <c r="S193" i="81"/>
  <c r="T193" i="81"/>
  <c r="U193" i="81"/>
  <c r="V193" i="81"/>
  <c r="W193" i="81"/>
  <c r="X193" i="81"/>
  <c r="Y193" i="81"/>
  <c r="Z193" i="81"/>
  <c r="AA193" i="81"/>
  <c r="AB193" i="81"/>
  <c r="AC193" i="81"/>
  <c r="AD193" i="81"/>
  <c r="AE193" i="81"/>
  <c r="AF193" i="81"/>
  <c r="AG193" i="81"/>
  <c r="AH193" i="81"/>
  <c r="AJ193" i="81"/>
  <c r="AK193" i="81"/>
  <c r="AL193" i="81"/>
  <c r="AM193" i="81"/>
  <c r="AN193" i="81"/>
  <c r="AO193" i="81"/>
  <c r="AP193" i="81"/>
  <c r="AQ193" i="81"/>
  <c r="AR193" i="81"/>
  <c r="AS193" i="81"/>
  <c r="AT193" i="81"/>
  <c r="AU193" i="81"/>
  <c r="AV193" i="81"/>
  <c r="AW193" i="81"/>
  <c r="AX193" i="81"/>
  <c r="AY193" i="81"/>
  <c r="AZ193" i="81"/>
  <c r="BD193" i="81"/>
  <c r="BE193" i="81"/>
  <c r="BF193" i="81"/>
  <c r="BG193" i="81"/>
  <c r="BH193" i="81"/>
  <c r="BI193" i="81"/>
  <c r="BJ193" i="81"/>
  <c r="BK193" i="81"/>
  <c r="BL193" i="81"/>
  <c r="BM193" i="81"/>
  <c r="BN193" i="81"/>
  <c r="BO193" i="81"/>
  <c r="BP193" i="81"/>
  <c r="BQ193" i="81"/>
  <c r="BR193" i="81"/>
  <c r="BS193" i="81"/>
  <c r="BT193" i="81"/>
  <c r="BU193" i="81"/>
  <c r="BV193" i="81"/>
  <c r="D194" i="81"/>
  <c r="E194" i="81"/>
  <c r="F194" i="81"/>
  <c r="G194" i="81"/>
  <c r="H194" i="81"/>
  <c r="I194" i="81"/>
  <c r="J194" i="81"/>
  <c r="K194" i="81"/>
  <c r="L194" i="81"/>
  <c r="M194" i="81"/>
  <c r="N194" i="81"/>
  <c r="O194" i="81"/>
  <c r="P194" i="81"/>
  <c r="Q194" i="81"/>
  <c r="S194" i="81"/>
  <c r="T194" i="81"/>
  <c r="U194" i="81"/>
  <c r="V194" i="81"/>
  <c r="W194" i="81"/>
  <c r="X194" i="81"/>
  <c r="Y194" i="81"/>
  <c r="Z194" i="81"/>
  <c r="AA194" i="81"/>
  <c r="AB194" i="81"/>
  <c r="AC194" i="81"/>
  <c r="AD194" i="81"/>
  <c r="AE194" i="81"/>
  <c r="AF194" i="81"/>
  <c r="AG194" i="81"/>
  <c r="AH194" i="81"/>
  <c r="AJ194" i="81"/>
  <c r="AK194" i="81"/>
  <c r="AL194" i="81"/>
  <c r="AM194" i="81"/>
  <c r="AN194" i="81"/>
  <c r="AO194" i="81"/>
  <c r="AP194" i="81"/>
  <c r="AQ194" i="81"/>
  <c r="AR194" i="81"/>
  <c r="AS194" i="81"/>
  <c r="AT194" i="81"/>
  <c r="AU194" i="81"/>
  <c r="AV194" i="81"/>
  <c r="AW194" i="81"/>
  <c r="AX194" i="81"/>
  <c r="AY194" i="81"/>
  <c r="AZ194" i="81"/>
  <c r="BD194" i="81"/>
  <c r="BE194" i="81"/>
  <c r="BF194" i="81"/>
  <c r="BG194" i="81"/>
  <c r="BH194" i="81"/>
  <c r="BI194" i="81"/>
  <c r="BJ194" i="81"/>
  <c r="BK194" i="81"/>
  <c r="BL194" i="81"/>
  <c r="BM194" i="81"/>
  <c r="BN194" i="81"/>
  <c r="BO194" i="81"/>
  <c r="BP194" i="81"/>
  <c r="BQ194" i="81"/>
  <c r="BR194" i="81"/>
  <c r="BS194" i="81"/>
  <c r="BT194" i="81"/>
  <c r="BU194" i="81"/>
  <c r="BV194" i="81"/>
  <c r="D2" i="81"/>
  <c r="E2" i="81"/>
  <c r="F2" i="81"/>
  <c r="G2" i="81"/>
  <c r="H2" i="81"/>
  <c r="I2" i="81"/>
  <c r="J2" i="81"/>
  <c r="K2" i="81"/>
  <c r="L2" i="81"/>
  <c r="M2" i="81"/>
  <c r="N2" i="81"/>
  <c r="O2" i="81"/>
  <c r="P2" i="81"/>
  <c r="Q2" i="81"/>
  <c r="S2" i="81"/>
  <c r="T2" i="81"/>
  <c r="U2" i="81"/>
  <c r="V2" i="81"/>
  <c r="W2" i="81"/>
  <c r="X2" i="81"/>
  <c r="Y2" i="81"/>
  <c r="Z2" i="81"/>
  <c r="AA2" i="81"/>
  <c r="AB2" i="81"/>
  <c r="AC2" i="81"/>
  <c r="AD2" i="81"/>
  <c r="AE2" i="81"/>
  <c r="AF2" i="81"/>
  <c r="AG2" i="81"/>
  <c r="AH2" i="81"/>
  <c r="AI2" i="81"/>
  <c r="AJ2" i="81"/>
  <c r="AK2" i="81"/>
  <c r="AL2" i="81"/>
  <c r="AM2" i="81"/>
  <c r="AN2" i="81"/>
  <c r="AO2" i="81"/>
  <c r="AP2" i="81"/>
  <c r="AQ2" i="81"/>
  <c r="AR2" i="81"/>
  <c r="AS2" i="81"/>
  <c r="AT2" i="81"/>
  <c r="AU2" i="81"/>
  <c r="AV2" i="81"/>
  <c r="AW2" i="81"/>
  <c r="AX2" i="81"/>
  <c r="AY2" i="81"/>
  <c r="AZ2" i="81"/>
  <c r="BA2" i="81"/>
  <c r="BB2" i="81"/>
  <c r="BC2" i="81"/>
  <c r="BD2" i="81"/>
  <c r="BE2" i="81"/>
  <c r="BF2" i="81"/>
  <c r="BG2" i="81"/>
  <c r="BH2" i="81"/>
  <c r="BI2" i="81"/>
  <c r="BJ2" i="81"/>
  <c r="BK2" i="81"/>
  <c r="BL2" i="81"/>
  <c r="BM2" i="81"/>
  <c r="BN2" i="81"/>
  <c r="BO2" i="81"/>
  <c r="BP2" i="81"/>
  <c r="BQ2" i="81"/>
  <c r="BR2" i="81"/>
  <c r="BS2" i="81"/>
  <c r="BT2" i="81"/>
  <c r="BU2" i="81"/>
  <c r="BV2" i="81"/>
  <c r="C2" i="81"/>
  <c r="D3" i="81"/>
  <c r="C2" i="82" s="1"/>
  <c r="E3" i="81"/>
  <c r="D2" i="82" s="1"/>
  <c r="F3" i="81"/>
  <c r="E2" i="82" s="1"/>
  <c r="G3" i="81"/>
  <c r="F2" i="82" s="1"/>
  <c r="H3" i="81"/>
  <c r="G2" i="82" s="1"/>
  <c r="I3" i="81"/>
  <c r="H2" i="82" s="1"/>
  <c r="J3" i="81"/>
  <c r="I2" i="82" s="1"/>
  <c r="K3" i="81"/>
  <c r="J2" i="82" s="1"/>
  <c r="L3" i="81"/>
  <c r="K2" i="82" s="1"/>
  <c r="M3" i="81"/>
  <c r="L2" i="82" s="1"/>
  <c r="N3" i="81"/>
  <c r="M2" i="82" s="1"/>
  <c r="O3" i="81"/>
  <c r="N2" i="82" s="1"/>
  <c r="P3" i="81"/>
  <c r="O2" i="82" s="1"/>
  <c r="Q3" i="81"/>
  <c r="P2" i="82" s="1"/>
  <c r="S3" i="81"/>
  <c r="R2" i="82" s="1"/>
  <c r="T3" i="81"/>
  <c r="S2" i="82" s="1"/>
  <c r="U3" i="81"/>
  <c r="T2" i="82" s="1"/>
  <c r="V3" i="81"/>
  <c r="U2" i="82" s="1"/>
  <c r="W3" i="81"/>
  <c r="V2" i="82" s="1"/>
  <c r="X3" i="81"/>
  <c r="W2" i="82" s="1"/>
  <c r="Y3" i="81"/>
  <c r="X2" i="82" s="1"/>
  <c r="Z3" i="81"/>
  <c r="Y2" i="82" s="1"/>
  <c r="AA3" i="81"/>
  <c r="Z2" i="82" s="1"/>
  <c r="AB3" i="81"/>
  <c r="AA2" i="82" s="1"/>
  <c r="AC3" i="81"/>
  <c r="AB2" i="82" s="1"/>
  <c r="AD3" i="81"/>
  <c r="AC2" i="82" s="1"/>
  <c r="AE3" i="81"/>
  <c r="AD2" i="82" s="1"/>
  <c r="AF3" i="81"/>
  <c r="AE2" i="82" s="1"/>
  <c r="AG3" i="81"/>
  <c r="AF2" i="82" s="1"/>
  <c r="AH3" i="81"/>
  <c r="AG2" i="82" s="1"/>
  <c r="AI3" i="81"/>
  <c r="AH2" i="82" s="1"/>
  <c r="AH54" i="82" s="1"/>
  <c r="AJ3" i="81"/>
  <c r="AI2" i="82" s="1"/>
  <c r="AK3" i="81"/>
  <c r="AJ2" i="82" s="1"/>
  <c r="AL3" i="81"/>
  <c r="AK2" i="82" s="1"/>
  <c r="AM3" i="81"/>
  <c r="AL2" i="82" s="1"/>
  <c r="AN3" i="81"/>
  <c r="AM2" i="82" s="1"/>
  <c r="AO3" i="81"/>
  <c r="AN2" i="82" s="1"/>
  <c r="AP3" i="81"/>
  <c r="AO2" i="82" s="1"/>
  <c r="AQ3" i="81"/>
  <c r="AP2" i="82" s="1"/>
  <c r="AR3" i="81"/>
  <c r="AQ2" i="82" s="1"/>
  <c r="AS3" i="81"/>
  <c r="AR2" i="82" s="1"/>
  <c r="AT3" i="81"/>
  <c r="AS2" i="82" s="1"/>
  <c r="AU3" i="81"/>
  <c r="AT2" i="82" s="1"/>
  <c r="AV3" i="81"/>
  <c r="AU2" i="82" s="1"/>
  <c r="AW3" i="81"/>
  <c r="AV2" i="82" s="1"/>
  <c r="AX3" i="81"/>
  <c r="AW2" i="82" s="1"/>
  <c r="AY3" i="81"/>
  <c r="AX2" i="82" s="1"/>
  <c r="AZ3" i="81"/>
  <c r="AY2" i="82" s="1"/>
  <c r="BA3" i="81"/>
  <c r="AZ2" i="82" s="1"/>
  <c r="BA2" i="82"/>
  <c r="BA3" i="82" s="1"/>
  <c r="BC3" i="81"/>
  <c r="BB2" i="82" s="1"/>
  <c r="BD3" i="81"/>
  <c r="BC2" i="82" s="1"/>
  <c r="BE3" i="81"/>
  <c r="BD2" i="82" s="1"/>
  <c r="BF3" i="81"/>
  <c r="BE2" i="82" s="1"/>
  <c r="BG3" i="81"/>
  <c r="BF2" i="82" s="1"/>
  <c r="BH3" i="81"/>
  <c r="BG2" i="82" s="1"/>
  <c r="BI3" i="81"/>
  <c r="BH2" i="82" s="1"/>
  <c r="BJ3" i="81"/>
  <c r="BI2" i="82" s="1"/>
  <c r="BK3" i="81"/>
  <c r="BJ2" i="82" s="1"/>
  <c r="BL3" i="81"/>
  <c r="BK2" i="82" s="1"/>
  <c r="BM3" i="81"/>
  <c r="BL2" i="82" s="1"/>
  <c r="BN3" i="81"/>
  <c r="BM2" i="82" s="1"/>
  <c r="BO3" i="81"/>
  <c r="BN2" i="82" s="1"/>
  <c r="BP3" i="81"/>
  <c r="BO2" i="82" s="1"/>
  <c r="BQ3" i="81"/>
  <c r="BP2" i="82" s="1"/>
  <c r="BR3" i="81"/>
  <c r="BQ2" i="82" s="1"/>
  <c r="BS3" i="81"/>
  <c r="BR2" i="82" s="1"/>
  <c r="BT3" i="81"/>
  <c r="BS2" i="82" s="1"/>
  <c r="BU3" i="81"/>
  <c r="BT2" i="82" s="1"/>
  <c r="X169" i="82" l="1"/>
  <c r="X49" i="82"/>
  <c r="X16" i="82"/>
  <c r="X188" i="82"/>
  <c r="BR180" i="82"/>
  <c r="AC148" i="82"/>
  <c r="AC125" i="82"/>
  <c r="AC122" i="82"/>
  <c r="AC106" i="82"/>
  <c r="AC96" i="82"/>
  <c r="AC86" i="82"/>
  <c r="AC83" i="82"/>
  <c r="AQ81" i="82"/>
  <c r="AC61" i="82"/>
  <c r="AC57" i="82"/>
  <c r="AC47" i="82"/>
  <c r="AC26" i="82"/>
  <c r="AM14" i="82"/>
  <c r="AC7" i="82"/>
  <c r="AC184" i="82"/>
  <c r="AC180" i="82"/>
  <c r="AV166" i="82"/>
  <c r="AC149" i="82"/>
  <c r="AC144" i="82"/>
  <c r="AC136" i="82"/>
  <c r="AC133" i="82"/>
  <c r="AC112" i="82"/>
  <c r="AC109" i="82"/>
  <c r="AC91" i="82"/>
  <c r="AC84" i="82"/>
  <c r="BQ72" i="82"/>
  <c r="AV69" i="82"/>
  <c r="AC62" i="82"/>
  <c r="AQ33" i="82"/>
  <c r="AC27" i="82"/>
  <c r="AC18" i="82"/>
  <c r="AC10" i="82"/>
  <c r="AC185" i="82"/>
  <c r="AC168" i="82"/>
  <c r="AC156" i="82"/>
  <c r="AC154" i="82"/>
  <c r="AC131" i="82"/>
  <c r="AC110" i="82"/>
  <c r="BR106" i="82"/>
  <c r="AC102" i="82"/>
  <c r="AC92" i="82"/>
  <c r="BQ35" i="82"/>
  <c r="AC30" i="82"/>
  <c r="AC21" i="82"/>
  <c r="AC188" i="82"/>
  <c r="AC183" i="82"/>
  <c r="BQ181" i="82"/>
  <c r="AC175" i="82"/>
  <c r="AC164" i="82"/>
  <c r="AC159" i="82"/>
  <c r="AC157" i="82"/>
  <c r="AC142" i="82"/>
  <c r="AC103" i="82"/>
  <c r="AC100" i="82"/>
  <c r="AC93" i="82"/>
  <c r="AC90" i="82"/>
  <c r="AC77" i="82"/>
  <c r="BQ71" i="82"/>
  <c r="AC56" i="82"/>
  <c r="AC46" i="82"/>
  <c r="AC44" i="82"/>
  <c r="AQ18" i="82"/>
  <c r="AM13" i="82"/>
  <c r="AH186" i="82"/>
  <c r="AH183" i="82"/>
  <c r="Z164" i="82"/>
  <c r="AH157" i="82"/>
  <c r="AL131" i="82"/>
  <c r="AV85" i="82"/>
  <c r="AO47" i="82"/>
  <c r="AO17" i="82"/>
  <c r="AL16" i="82"/>
  <c r="AL14" i="82"/>
  <c r="X168" i="82"/>
  <c r="Z162" i="82"/>
  <c r="BI160" i="82"/>
  <c r="AH160" i="82"/>
  <c r="AH144" i="82"/>
  <c r="BO134" i="82"/>
  <c r="AH57" i="82"/>
  <c r="AM56" i="82"/>
  <c r="AL44" i="82"/>
  <c r="Z37" i="82"/>
  <c r="AC11" i="82"/>
  <c r="AL176" i="82"/>
  <c r="BJ133" i="82"/>
  <c r="AO68" i="82"/>
  <c r="AL56" i="82"/>
  <c r="W56" i="82"/>
  <c r="AH158" i="82"/>
  <c r="X106" i="82"/>
  <c r="BG90" i="82"/>
  <c r="V56" i="82"/>
  <c r="X37" i="82"/>
  <c r="BG175" i="82"/>
  <c r="AV169" i="82"/>
  <c r="AL146" i="82"/>
  <c r="AC12" i="82"/>
  <c r="Z187" i="82"/>
  <c r="Z180" i="82"/>
  <c r="AH178" i="82"/>
  <c r="BG149" i="82"/>
  <c r="AH96" i="82"/>
  <c r="Z60" i="82"/>
  <c r="AH49" i="82"/>
  <c r="AO182" i="82"/>
  <c r="AO156" i="82"/>
  <c r="AL151" i="82"/>
  <c r="AH12" i="82"/>
  <c r="X189" i="82"/>
  <c r="AV187" i="82"/>
  <c r="X187" i="82"/>
  <c r="AC186" i="82"/>
  <c r="AL158" i="82"/>
  <c r="AO143" i="82"/>
  <c r="AL109" i="82"/>
  <c r="AH76" i="82"/>
  <c r="AH47" i="82"/>
  <c r="AH17" i="82"/>
  <c r="AG180" i="82"/>
  <c r="AQ183" i="82"/>
  <c r="BQ160" i="82"/>
  <c r="BO114" i="82"/>
  <c r="BQ104" i="82"/>
  <c r="AH8" i="82"/>
  <c r="BR129" i="82"/>
  <c r="BQ128" i="82"/>
  <c r="BJ91" i="82"/>
  <c r="AZ4" i="82"/>
  <c r="AZ8" i="82"/>
  <c r="AZ13" i="82"/>
  <c r="AZ27" i="82"/>
  <c r="AZ48" i="82"/>
  <c r="AZ52" i="82"/>
  <c r="AZ57" i="82"/>
  <c r="AZ66" i="82"/>
  <c r="AZ71" i="82"/>
  <c r="AZ76" i="82"/>
  <c r="AZ86" i="82"/>
  <c r="AZ95" i="82"/>
  <c r="AZ114" i="82"/>
  <c r="AZ118" i="82"/>
  <c r="AZ123" i="82"/>
  <c r="AZ133" i="82"/>
  <c r="AZ143" i="82"/>
  <c r="AZ157" i="82"/>
  <c r="AZ183" i="82"/>
  <c r="AZ187" i="82"/>
  <c r="AZ18" i="82"/>
  <c r="AZ33" i="82"/>
  <c r="AZ44" i="82"/>
  <c r="AZ62" i="82"/>
  <c r="AZ91" i="82"/>
  <c r="AZ110" i="82"/>
  <c r="AZ148" i="82"/>
  <c r="AZ163" i="82"/>
  <c r="AZ168" i="82"/>
  <c r="AZ173" i="82"/>
  <c r="AZ192" i="82"/>
  <c r="AZ5" i="82"/>
  <c r="AZ14" i="82"/>
  <c r="AZ24" i="82"/>
  <c r="AZ39" i="82"/>
  <c r="AZ49" i="82"/>
  <c r="AZ58" i="82"/>
  <c r="AZ72" i="82"/>
  <c r="AZ77" i="82"/>
  <c r="AZ83" i="82"/>
  <c r="AZ87" i="82"/>
  <c r="AZ96" i="82"/>
  <c r="AZ101" i="82"/>
  <c r="AZ106" i="82"/>
  <c r="AZ115" i="82"/>
  <c r="AZ124" i="82"/>
  <c r="AZ140" i="82"/>
  <c r="AZ158" i="82"/>
  <c r="AZ179" i="82"/>
  <c r="AZ184" i="82"/>
  <c r="AZ188" i="82"/>
  <c r="AZ10" i="82"/>
  <c r="AZ19" i="82"/>
  <c r="AZ45" i="82"/>
  <c r="AZ63" i="82"/>
  <c r="AZ68" i="82"/>
  <c r="AZ92" i="82"/>
  <c r="AZ111" i="82"/>
  <c r="AZ130" i="82"/>
  <c r="AZ135" i="82"/>
  <c r="AZ145" i="82"/>
  <c r="AZ149" i="82"/>
  <c r="AZ154" i="82"/>
  <c r="AZ193" i="82"/>
  <c r="AZ6" i="82"/>
  <c r="AZ25" i="82"/>
  <c r="AZ30" i="82"/>
  <c r="AZ50" i="82"/>
  <c r="AZ55" i="82"/>
  <c r="AZ73" i="82"/>
  <c r="AZ84" i="82"/>
  <c r="AZ88" i="82"/>
  <c r="AZ102" i="82"/>
  <c r="AZ107" i="82"/>
  <c r="AZ116" i="82"/>
  <c r="AZ121" i="82"/>
  <c r="AZ125" i="82"/>
  <c r="AZ141" i="82"/>
  <c r="AZ159" i="82"/>
  <c r="AZ170" i="82"/>
  <c r="AZ175" i="82"/>
  <c r="AZ180" i="82"/>
  <c r="AZ185" i="82"/>
  <c r="AZ189" i="82"/>
  <c r="AZ11" i="82"/>
  <c r="AZ16" i="82"/>
  <c r="AZ36" i="82"/>
  <c r="AZ60" i="82"/>
  <c r="AZ64" i="82"/>
  <c r="AZ69" i="82"/>
  <c r="AZ93" i="82"/>
  <c r="AZ98" i="82"/>
  <c r="AZ112" i="82"/>
  <c r="AZ131" i="82"/>
  <c r="AZ146" i="82"/>
  <c r="AZ150" i="82"/>
  <c r="AZ166" i="82"/>
  <c r="AZ7" i="82"/>
  <c r="AZ21" i="82"/>
  <c r="AZ26" i="82"/>
  <c r="AZ31" i="82"/>
  <c r="AZ42" i="82"/>
  <c r="AZ47" i="82"/>
  <c r="AZ51" i="82"/>
  <c r="AZ56" i="82"/>
  <c r="AZ80" i="82"/>
  <c r="AZ85" i="82"/>
  <c r="AZ103" i="82"/>
  <c r="AZ117" i="82"/>
  <c r="AZ122" i="82"/>
  <c r="AZ126" i="82"/>
  <c r="AZ137" i="82"/>
  <c r="AZ142" i="82"/>
  <c r="AZ156" i="82"/>
  <c r="AZ171" i="82"/>
  <c r="AZ176" i="82"/>
  <c r="AZ186" i="82"/>
  <c r="AZ190" i="82"/>
  <c r="AZ17" i="82"/>
  <c r="AZ37" i="82"/>
  <c r="AZ61" i="82"/>
  <c r="AZ90" i="82"/>
  <c r="AZ99" i="82"/>
  <c r="AZ109" i="82"/>
  <c r="AZ147" i="82"/>
  <c r="AZ151" i="82"/>
  <c r="AZ167" i="82"/>
  <c r="BR149" i="82"/>
  <c r="BO139" i="82"/>
  <c r="BR109" i="82"/>
  <c r="BG60" i="82"/>
  <c r="AO45" i="82"/>
  <c r="BR188" i="82"/>
  <c r="BR175" i="82"/>
  <c r="BQ174" i="82"/>
  <c r="Z129" i="82"/>
  <c r="X116" i="82"/>
  <c r="BQ108" i="82"/>
  <c r="Z90" i="82"/>
  <c r="BQ39" i="82"/>
  <c r="X172" i="82"/>
  <c r="BO162" i="82"/>
  <c r="X160" i="82"/>
  <c r="BO148" i="82"/>
  <c r="BO147" i="82"/>
  <c r="BR122" i="82"/>
  <c r="BQ40" i="82"/>
  <c r="AC179" i="82"/>
  <c r="BR177" i="82"/>
  <c r="BQ136" i="82"/>
  <c r="BQ55" i="82"/>
  <c r="BR21" i="82"/>
  <c r="BO189" i="82"/>
  <c r="BR179" i="82"/>
  <c r="BQ99" i="82"/>
  <c r="BQ32" i="82"/>
  <c r="BR143" i="82"/>
  <c r="BO136" i="82"/>
  <c r="BO121" i="82"/>
  <c r="BO98" i="82"/>
  <c r="BQ59" i="82"/>
  <c r="BO56" i="82"/>
  <c r="BR44" i="82"/>
  <c r="BQ43" i="82"/>
  <c r="AU104" i="82"/>
  <c r="Z175" i="82"/>
  <c r="AU173" i="82"/>
  <c r="AU162" i="82"/>
  <c r="AO151" i="82"/>
  <c r="Z149" i="82"/>
  <c r="X142" i="82"/>
  <c r="AU128" i="82"/>
  <c r="AC82" i="82"/>
  <c r="Z65" i="82"/>
  <c r="X21" i="82"/>
  <c r="AH180" i="82"/>
  <c r="AU148" i="82"/>
  <c r="X147" i="82"/>
  <c r="Z134" i="82"/>
  <c r="X129" i="82"/>
  <c r="AV110" i="82"/>
  <c r="AO97" i="82"/>
  <c r="AO96" i="82"/>
  <c r="X90" i="82"/>
  <c r="AM34" i="82"/>
  <c r="X34" i="82"/>
  <c r="X5" i="82"/>
  <c r="X175" i="82"/>
  <c r="X149" i="82"/>
  <c r="Z136" i="82"/>
  <c r="X131" i="82"/>
  <c r="AC88" i="82"/>
  <c r="X45" i="82"/>
  <c r="AM35" i="82"/>
  <c r="X23" i="82"/>
  <c r="AH187" i="82"/>
  <c r="X177" i="82"/>
  <c r="X166" i="82"/>
  <c r="AO124" i="82"/>
  <c r="X111" i="82"/>
  <c r="X95" i="82"/>
  <c r="AO57" i="82"/>
  <c r="X36" i="82"/>
  <c r="AO18" i="82"/>
  <c r="X7" i="82"/>
  <c r="AC4" i="82"/>
  <c r="AU179" i="82"/>
  <c r="X179" i="82"/>
  <c r="X178" i="82"/>
  <c r="AM169" i="82"/>
  <c r="AO102" i="82"/>
  <c r="X81" i="82"/>
  <c r="AH60" i="82"/>
  <c r="AH42" i="82"/>
  <c r="AM26" i="82"/>
  <c r="AC5" i="82"/>
  <c r="X180" i="82"/>
  <c r="AL169" i="82"/>
  <c r="X154" i="82"/>
  <c r="AO141" i="82"/>
  <c r="AO140" i="82"/>
  <c r="X137" i="82"/>
  <c r="AU71" i="82"/>
  <c r="AO60" i="82"/>
  <c r="AM55" i="82"/>
  <c r="AH175" i="82"/>
  <c r="AH149" i="82"/>
  <c r="X126" i="82"/>
  <c r="Z117" i="82"/>
  <c r="AM100" i="82"/>
  <c r="AU72" i="82"/>
  <c r="X72" i="82"/>
  <c r="AH45" i="82"/>
  <c r="AC24" i="82"/>
  <c r="X19" i="82"/>
  <c r="BP101" i="82"/>
  <c r="AZ9" i="82"/>
  <c r="AZ94" i="82"/>
  <c r="AZ155" i="82"/>
  <c r="AZ153" i="82"/>
  <c r="AZ20" i="82"/>
  <c r="AV160" i="82"/>
  <c r="AT101" i="82"/>
  <c r="AV122" i="82"/>
  <c r="AP101" i="82"/>
  <c r="AQ173" i="82"/>
  <c r="AT134" i="82"/>
  <c r="AM160" i="82"/>
  <c r="AM156" i="82"/>
  <c r="BI47" i="82"/>
  <c r="AR189" i="82"/>
  <c r="AV189" i="82"/>
  <c r="AR167" i="82"/>
  <c r="BK3" i="82"/>
  <c r="AR159" i="82"/>
  <c r="AR87" i="82"/>
  <c r="AR82" i="82"/>
  <c r="AR95" i="82"/>
  <c r="AR92" i="82"/>
  <c r="AR90" i="82"/>
  <c r="BR153" i="82"/>
  <c r="AR149" i="82"/>
  <c r="AR147" i="82"/>
  <c r="AR140" i="82"/>
  <c r="AZ177" i="82"/>
  <c r="AZ174" i="82"/>
  <c r="AZ161" i="82"/>
  <c r="AZ54" i="82"/>
  <c r="AZ105" i="82"/>
  <c r="AZ81" i="82"/>
  <c r="AZ22" i="82"/>
  <c r="AR190" i="82"/>
  <c r="AR185" i="82"/>
  <c r="AV183" i="82"/>
  <c r="AR183" i="82"/>
  <c r="AR180" i="82"/>
  <c r="BR163" i="82"/>
  <c r="AH154" i="82"/>
  <c r="AR150" i="82"/>
  <c r="BR141" i="82"/>
  <c r="AH136" i="82"/>
  <c r="AR130" i="82"/>
  <c r="X115" i="82"/>
  <c r="AR114" i="82"/>
  <c r="AR109" i="82"/>
  <c r="AR101" i="82"/>
  <c r="AQ83" i="82"/>
  <c r="BR81" i="82"/>
  <c r="BR78" i="82"/>
  <c r="AR77" i="82"/>
  <c r="AQ61" i="82"/>
  <c r="BQ51" i="82"/>
  <c r="AR37" i="82"/>
  <c r="AO27" i="82"/>
  <c r="AH24" i="82"/>
  <c r="AR23" i="82"/>
  <c r="AR7" i="82"/>
  <c r="AQ77" i="82"/>
  <c r="AR60" i="82"/>
  <c r="AH44" i="82"/>
  <c r="AR33" i="82"/>
  <c r="AQ23" i="82"/>
  <c r="AR18" i="82"/>
  <c r="AO8" i="82"/>
  <c r="AR3" i="82"/>
  <c r="AR184" i="82"/>
  <c r="AR179" i="82"/>
  <c r="AR173" i="82"/>
  <c r="AR169" i="82"/>
  <c r="AR154" i="82"/>
  <c r="AR151" i="82"/>
  <c r="AR146" i="82"/>
  <c r="BR140" i="82"/>
  <c r="AR134" i="82"/>
  <c r="AR131" i="82"/>
  <c r="AR125" i="82"/>
  <c r="AH114" i="82"/>
  <c r="AR110" i="82"/>
  <c r="AO104" i="82"/>
  <c r="AR100" i="82"/>
  <c r="BR97" i="82"/>
  <c r="AV86" i="82"/>
  <c r="BQ75" i="82"/>
  <c r="BR74" i="82"/>
  <c r="AR69" i="82"/>
  <c r="AO66" i="82"/>
  <c r="AR21" i="82"/>
  <c r="AQ185" i="82"/>
  <c r="BS162" i="82"/>
  <c r="AR191" i="82"/>
  <c r="AR188" i="82"/>
  <c r="AR178" i="82"/>
  <c r="AR175" i="82"/>
  <c r="AR172" i="82"/>
  <c r="AR168" i="82"/>
  <c r="AH164" i="82"/>
  <c r="AL162" i="82"/>
  <c r="BQ159" i="82"/>
  <c r="BI159" i="82"/>
  <c r="BR154" i="82"/>
  <c r="AR148" i="82"/>
  <c r="AR133" i="82"/>
  <c r="AR128" i="82"/>
  <c r="AR122" i="82"/>
  <c r="AG121" i="82"/>
  <c r="BR116" i="82"/>
  <c r="AR112" i="82"/>
  <c r="AG109" i="82"/>
  <c r="AR107" i="82"/>
  <c r="AQ100" i="82"/>
  <c r="AR96" i="82"/>
  <c r="BQ95" i="82"/>
  <c r="BR94" i="82"/>
  <c r="X92" i="82"/>
  <c r="AR91" i="82"/>
  <c r="AH90" i="82"/>
  <c r="AR83" i="82"/>
  <c r="AR81" i="82"/>
  <c r="BR79" i="82"/>
  <c r="AR66" i="82"/>
  <c r="AH65" i="82"/>
  <c r="X65" i="82"/>
  <c r="AR61" i="82"/>
  <c r="AR50" i="82"/>
  <c r="AR44" i="82"/>
  <c r="AR38" i="82"/>
  <c r="AR26" i="82"/>
  <c r="BQ22" i="82"/>
  <c r="AO80" i="82"/>
  <c r="AH176" i="82"/>
  <c r="AL58" i="82"/>
  <c r="AH5" i="82"/>
  <c r="AO3" i="82"/>
  <c r="AZ172" i="82"/>
  <c r="AZ128" i="82"/>
  <c r="AZ40" i="82"/>
  <c r="AZ169" i="82"/>
  <c r="AZ127" i="82"/>
  <c r="AZ89" i="82"/>
  <c r="AZ65" i="82"/>
  <c r="AZ41" i="82"/>
  <c r="AZ182" i="82"/>
  <c r="AZ144" i="82"/>
  <c r="AZ70" i="82"/>
  <c r="AZ160" i="82"/>
  <c r="AZ120" i="82"/>
  <c r="AZ32" i="82"/>
  <c r="AZ162" i="82"/>
  <c r="AZ165" i="82"/>
  <c r="AZ119" i="82"/>
  <c r="AZ79" i="82"/>
  <c r="AZ59" i="82"/>
  <c r="AZ35" i="82"/>
  <c r="AZ178" i="82"/>
  <c r="AZ138" i="82"/>
  <c r="AZ46" i="82"/>
  <c r="AZ104" i="82"/>
  <c r="AZ129" i="82"/>
  <c r="AZ67" i="82"/>
  <c r="AZ78" i="82"/>
  <c r="AZ136" i="82"/>
  <c r="AZ108" i="82"/>
  <c r="AZ134" i="82"/>
  <c r="AZ139" i="82"/>
  <c r="AZ113" i="82"/>
  <c r="AZ75" i="82"/>
  <c r="AZ53" i="82"/>
  <c r="AZ164" i="82"/>
  <c r="AZ82" i="82"/>
  <c r="AZ38" i="82"/>
  <c r="AZ132" i="82"/>
  <c r="AZ181" i="82"/>
  <c r="AZ97" i="82"/>
  <c r="AZ43" i="82"/>
  <c r="AZ152" i="82"/>
  <c r="AZ34" i="82"/>
  <c r="AO179" i="82"/>
  <c r="AO176" i="82"/>
  <c r="AM122" i="82"/>
  <c r="AG90" i="82"/>
  <c r="BI60" i="82"/>
  <c r="AU30" i="82"/>
  <c r="BT154" i="82"/>
  <c r="AH72" i="82"/>
  <c r="BI69" i="82"/>
  <c r="AL45" i="82"/>
  <c r="BI16" i="82"/>
  <c r="BT7" i="82"/>
  <c r="AU6" i="82"/>
  <c r="BA110" i="82"/>
  <c r="BA91" i="82"/>
  <c r="BA90" i="82"/>
  <c r="BA107" i="82"/>
  <c r="BA180" i="82"/>
  <c r="AL189" i="82"/>
  <c r="AG158" i="82"/>
  <c r="AN100" i="82"/>
  <c r="BK191" i="82"/>
  <c r="BK187" i="82"/>
  <c r="BK183" i="82"/>
  <c r="BK179" i="82"/>
  <c r="BK175" i="82"/>
  <c r="BK171" i="82"/>
  <c r="BK167" i="82"/>
  <c r="BK163" i="82"/>
  <c r="BK159" i="82"/>
  <c r="BK155" i="82"/>
  <c r="BK151" i="82"/>
  <c r="BK147" i="82"/>
  <c r="BK143" i="82"/>
  <c r="BK139" i="82"/>
  <c r="BK135" i="82"/>
  <c r="BK131" i="82"/>
  <c r="BK127" i="82"/>
  <c r="BK123" i="82"/>
  <c r="BK119" i="82"/>
  <c r="BK115" i="82"/>
  <c r="BK111" i="82"/>
  <c r="BK107" i="82"/>
  <c r="BK103" i="82"/>
  <c r="BK99" i="82"/>
  <c r="BK95" i="82"/>
  <c r="BK91" i="82"/>
  <c r="BK87" i="82"/>
  <c r="BK83" i="82"/>
  <c r="BK79" i="82"/>
  <c r="BK75" i="82"/>
  <c r="BK71" i="82"/>
  <c r="BK67" i="82"/>
  <c r="BK63" i="82"/>
  <c r="BK59" i="82"/>
  <c r="BK55" i="82"/>
  <c r="BK51" i="82"/>
  <c r="BK47" i="82"/>
  <c r="BK43" i="82"/>
  <c r="BK39" i="82"/>
  <c r="BK35" i="82"/>
  <c r="BK31" i="82"/>
  <c r="BK27" i="82"/>
  <c r="BK23" i="82"/>
  <c r="BK19" i="82"/>
  <c r="BK15" i="82"/>
  <c r="BK11" i="82"/>
  <c r="BK7" i="82"/>
  <c r="U4" i="82"/>
  <c r="U5" i="82"/>
  <c r="U6" i="82"/>
  <c r="U7" i="82"/>
  <c r="U8" i="82"/>
  <c r="U9" i="82"/>
  <c r="U10" i="82"/>
  <c r="U14" i="82"/>
  <c r="U13" i="82"/>
  <c r="U15" i="82"/>
  <c r="U16" i="82"/>
  <c r="U17" i="82"/>
  <c r="U18" i="82"/>
  <c r="U19" i="82"/>
  <c r="U20" i="82"/>
  <c r="U11" i="82"/>
  <c r="U12" i="82"/>
  <c r="U21" i="82"/>
  <c r="U22" i="82"/>
  <c r="U23" i="82"/>
  <c r="U25" i="82"/>
  <c r="U29" i="82"/>
  <c r="U30" i="82"/>
  <c r="U31" i="82"/>
  <c r="U32" i="82"/>
  <c r="U33" i="82"/>
  <c r="U34" i="82"/>
  <c r="U24" i="82"/>
  <c r="U35" i="82"/>
  <c r="U26" i="82"/>
  <c r="U28" i="82"/>
  <c r="U36" i="82"/>
  <c r="U27" i="82"/>
  <c r="U37" i="82"/>
  <c r="U38" i="82"/>
  <c r="U39" i="82"/>
  <c r="U40" i="82"/>
  <c r="U41" i="82"/>
  <c r="U42" i="82"/>
  <c r="U43" i="82"/>
  <c r="U44" i="82"/>
  <c r="U45" i="82"/>
  <c r="U46" i="82"/>
  <c r="U47" i="82"/>
  <c r="U48" i="82"/>
  <c r="U49" i="82"/>
  <c r="U50" i="82"/>
  <c r="U51" i="82"/>
  <c r="U52" i="82"/>
  <c r="U53" i="82"/>
  <c r="U54" i="82"/>
  <c r="U55" i="82"/>
  <c r="U56" i="82"/>
  <c r="U57" i="82"/>
  <c r="U58" i="82"/>
  <c r="U63" i="82"/>
  <c r="U64" i="82"/>
  <c r="U65" i="82"/>
  <c r="U66" i="82"/>
  <c r="U67" i="82"/>
  <c r="U68" i="82"/>
  <c r="U69" i="82"/>
  <c r="U70" i="82"/>
  <c r="U71" i="82"/>
  <c r="U72" i="82"/>
  <c r="U59" i="82"/>
  <c r="U62" i="82"/>
  <c r="U60" i="82"/>
  <c r="U74" i="82"/>
  <c r="U75" i="82"/>
  <c r="U76" i="82"/>
  <c r="U77" i="82"/>
  <c r="U78" i="82"/>
  <c r="U79" i="82"/>
  <c r="U80" i="82"/>
  <c r="U61" i="82"/>
  <c r="U82" i="82"/>
  <c r="U83" i="82"/>
  <c r="U84" i="82"/>
  <c r="U89" i="82"/>
  <c r="U90" i="82"/>
  <c r="U91" i="82"/>
  <c r="U73" i="82"/>
  <c r="U81" i="82"/>
  <c r="U85" i="82"/>
  <c r="U86" i="82"/>
  <c r="U88" i="82"/>
  <c r="U87" i="82"/>
  <c r="U92" i="82"/>
  <c r="U93" i="82"/>
  <c r="U94" i="82"/>
  <c r="U95" i="82"/>
  <c r="U96" i="82"/>
  <c r="U101" i="82"/>
  <c r="U103" i="82"/>
  <c r="U99" i="82"/>
  <c r="U104" i="82"/>
  <c r="U105" i="82"/>
  <c r="U106" i="82"/>
  <c r="U107" i="82"/>
  <c r="U108" i="82"/>
  <c r="U109" i="82"/>
  <c r="U110" i="82"/>
  <c r="U111" i="82"/>
  <c r="U112" i="82"/>
  <c r="U113" i="82"/>
  <c r="U114" i="82"/>
  <c r="U115" i="82"/>
  <c r="U116" i="82"/>
  <c r="U100" i="82"/>
  <c r="U102" i="82"/>
  <c r="U98" i="82"/>
  <c r="U118" i="82"/>
  <c r="U119" i="82"/>
  <c r="U120" i="82"/>
  <c r="U121" i="82"/>
  <c r="U122" i="82"/>
  <c r="U97" i="82"/>
  <c r="U117" i="82"/>
  <c r="U123" i="82"/>
  <c r="U124" i="82"/>
  <c r="U125" i="82"/>
  <c r="U126" i="82"/>
  <c r="U127" i="82"/>
  <c r="U128" i="82"/>
  <c r="U129" i="82"/>
  <c r="U130" i="82"/>
  <c r="U131" i="82"/>
  <c r="U132" i="82"/>
  <c r="U133" i="82"/>
  <c r="U134" i="82"/>
  <c r="U135" i="82"/>
  <c r="U136" i="82"/>
  <c r="U137" i="82"/>
  <c r="U138" i="82"/>
  <c r="U139" i="82"/>
  <c r="U140" i="82"/>
  <c r="U141" i="82"/>
  <c r="U142" i="82"/>
  <c r="U143" i="82"/>
  <c r="U144" i="82"/>
  <c r="U145" i="82"/>
  <c r="U146" i="82"/>
  <c r="U161" i="82"/>
  <c r="U162" i="82"/>
  <c r="U163" i="82"/>
  <c r="U147" i="82"/>
  <c r="U148" i="82"/>
  <c r="U149" i="82"/>
  <c r="U150" i="82"/>
  <c r="U151" i="82"/>
  <c r="U152" i="82"/>
  <c r="U153" i="82"/>
  <c r="U154" i="82"/>
  <c r="U155" i="82"/>
  <c r="U156" i="82"/>
  <c r="U160" i="82"/>
  <c r="U164" i="82"/>
  <c r="U165" i="82"/>
  <c r="U166" i="82"/>
  <c r="U167" i="82"/>
  <c r="U168" i="82"/>
  <c r="U169" i="82"/>
  <c r="U159" i="82"/>
  <c r="U170" i="82"/>
  <c r="U171" i="82"/>
  <c r="U172" i="82"/>
  <c r="U173" i="82"/>
  <c r="U174" i="82"/>
  <c r="U175" i="82"/>
  <c r="U176" i="82"/>
  <c r="U177" i="82"/>
  <c r="U178" i="82"/>
  <c r="U179" i="82"/>
  <c r="U180" i="82"/>
  <c r="U181" i="82"/>
  <c r="U157" i="82"/>
  <c r="U183" i="82"/>
  <c r="U188" i="82"/>
  <c r="U3" i="82"/>
  <c r="U193" i="82"/>
  <c r="U184" i="82"/>
  <c r="U187" i="82"/>
  <c r="U189" i="82"/>
  <c r="U190" i="82"/>
  <c r="U191" i="82"/>
  <c r="U192" i="82"/>
  <c r="U182" i="82"/>
  <c r="U185" i="82"/>
  <c r="U186" i="82"/>
  <c r="U158" i="82"/>
  <c r="BN4" i="82"/>
  <c r="BN5" i="82"/>
  <c r="BN6" i="82"/>
  <c r="BN7" i="82"/>
  <c r="BN8" i="82"/>
  <c r="BN9" i="82"/>
  <c r="BN10" i="82"/>
  <c r="BN11" i="82"/>
  <c r="BN12" i="82"/>
  <c r="BN13" i="82"/>
  <c r="BN19" i="82"/>
  <c r="BN17" i="82"/>
  <c r="BN21" i="82"/>
  <c r="BN22" i="82"/>
  <c r="BN23" i="82"/>
  <c r="BN24" i="82"/>
  <c r="BN25" i="82"/>
  <c r="BN14" i="82"/>
  <c r="BN18" i="82"/>
  <c r="BN26" i="82"/>
  <c r="BN27" i="82"/>
  <c r="BN15" i="82"/>
  <c r="BN16" i="82"/>
  <c r="BN20" i="82"/>
  <c r="BN30" i="82"/>
  <c r="BN34" i="82"/>
  <c r="BN28" i="82"/>
  <c r="BN33" i="82"/>
  <c r="BN29" i="82"/>
  <c r="BN31" i="82"/>
  <c r="BN36" i="82"/>
  <c r="BN37" i="82"/>
  <c r="BN38" i="82"/>
  <c r="BN39" i="82"/>
  <c r="BN40" i="82"/>
  <c r="BN41" i="82"/>
  <c r="BN42" i="82"/>
  <c r="BN32" i="82"/>
  <c r="BN35" i="82"/>
  <c r="BN43" i="82"/>
  <c r="BN44" i="82"/>
  <c r="BN52" i="82"/>
  <c r="BN56" i="82"/>
  <c r="BN57" i="82"/>
  <c r="BN58" i="82"/>
  <c r="BN59" i="82"/>
  <c r="BN60" i="82"/>
  <c r="BN61" i="82"/>
  <c r="BN49" i="82"/>
  <c r="BN54" i="82"/>
  <c r="BN47" i="82"/>
  <c r="BN48" i="82"/>
  <c r="BN51" i="82"/>
  <c r="BN45" i="82"/>
  <c r="BN46" i="82"/>
  <c r="BN73" i="82"/>
  <c r="BN74" i="82"/>
  <c r="BN75" i="82"/>
  <c r="BN76" i="82"/>
  <c r="BN77" i="82"/>
  <c r="BN78" i="82"/>
  <c r="BN79" i="82"/>
  <c r="BN80" i="82"/>
  <c r="BN81" i="82"/>
  <c r="BN82" i="82"/>
  <c r="BN83" i="82"/>
  <c r="BN53" i="82"/>
  <c r="BN63" i="82"/>
  <c r="BN72" i="82"/>
  <c r="BN65" i="82"/>
  <c r="BN66" i="82"/>
  <c r="BN68" i="82"/>
  <c r="BN71" i="82"/>
  <c r="BN50" i="82"/>
  <c r="BN70" i="82"/>
  <c r="BN67" i="82"/>
  <c r="BN88" i="82"/>
  <c r="BN89" i="82"/>
  <c r="BN90" i="82"/>
  <c r="BN91" i="82"/>
  <c r="BN85" i="82"/>
  <c r="BN87" i="82"/>
  <c r="BN92" i="82"/>
  <c r="BN93" i="82"/>
  <c r="BN94" i="82"/>
  <c r="BN95" i="82"/>
  <c r="BN96" i="82"/>
  <c r="BN97" i="82"/>
  <c r="BN98" i="82"/>
  <c r="BN99" i="82"/>
  <c r="BN84" i="82"/>
  <c r="BN62" i="82"/>
  <c r="BN86" i="82"/>
  <c r="BN101" i="82"/>
  <c r="BN64" i="82"/>
  <c r="BN69" i="82"/>
  <c r="BN102" i="82"/>
  <c r="BN104" i="82"/>
  <c r="BN105" i="82"/>
  <c r="BN106" i="82"/>
  <c r="BN107" i="82"/>
  <c r="BN108" i="82"/>
  <c r="BN109" i="82"/>
  <c r="BN110" i="82"/>
  <c r="BN103" i="82"/>
  <c r="BN55" i="82"/>
  <c r="BN100" i="82"/>
  <c r="BN111" i="82"/>
  <c r="BN112" i="82"/>
  <c r="BN113" i="82"/>
  <c r="BN117" i="82"/>
  <c r="BN114" i="82"/>
  <c r="BN115" i="82"/>
  <c r="BN116" i="82"/>
  <c r="BN118" i="82"/>
  <c r="BN119" i="82"/>
  <c r="BN120" i="82"/>
  <c r="BN123" i="82"/>
  <c r="BN124" i="82"/>
  <c r="BN135" i="82"/>
  <c r="BN136" i="82"/>
  <c r="BN137" i="82"/>
  <c r="BN138" i="82"/>
  <c r="BN139" i="82"/>
  <c r="BN140" i="82"/>
  <c r="BN141" i="82"/>
  <c r="BN142" i="82"/>
  <c r="BN143" i="82"/>
  <c r="BN144" i="82"/>
  <c r="BN125" i="82"/>
  <c r="BN127" i="82"/>
  <c r="BN122" i="82"/>
  <c r="BN129" i="82"/>
  <c r="BN130" i="82"/>
  <c r="BN121" i="82"/>
  <c r="BN126" i="82"/>
  <c r="BN131" i="82"/>
  <c r="BN132" i="82"/>
  <c r="BN133" i="82"/>
  <c r="BN134" i="82"/>
  <c r="BN146" i="82"/>
  <c r="BN128" i="82"/>
  <c r="BN147" i="82"/>
  <c r="BN148" i="82"/>
  <c r="BN149" i="82"/>
  <c r="BN150" i="82"/>
  <c r="BN151" i="82"/>
  <c r="BN152" i="82"/>
  <c r="BN153" i="82"/>
  <c r="BN154" i="82"/>
  <c r="BN155" i="82"/>
  <c r="BN156" i="82"/>
  <c r="BN157" i="82"/>
  <c r="BN158" i="82"/>
  <c r="BN159" i="82"/>
  <c r="BN160" i="82"/>
  <c r="BN161" i="82"/>
  <c r="BN162" i="82"/>
  <c r="BN163" i="82"/>
  <c r="BN164" i="82"/>
  <c r="BN165" i="82"/>
  <c r="BN166" i="82"/>
  <c r="BN167" i="82"/>
  <c r="BN168" i="82"/>
  <c r="BN169" i="82"/>
  <c r="BN170" i="82"/>
  <c r="BN171" i="82"/>
  <c r="BN172" i="82"/>
  <c r="BN173" i="82"/>
  <c r="BN174" i="82"/>
  <c r="BN175" i="82"/>
  <c r="BN176" i="82"/>
  <c r="BN177" i="82"/>
  <c r="BN178" i="82"/>
  <c r="BN179" i="82"/>
  <c r="BN180" i="82"/>
  <c r="BN181" i="82"/>
  <c r="BN182" i="82"/>
  <c r="BN183" i="82"/>
  <c r="BN184" i="82"/>
  <c r="BN185" i="82"/>
  <c r="BN186" i="82"/>
  <c r="BN187" i="82"/>
  <c r="BN145" i="82"/>
  <c r="BN188" i="82"/>
  <c r="BN189" i="82"/>
  <c r="BN190" i="82"/>
  <c r="BN191" i="82"/>
  <c r="BN192" i="82"/>
  <c r="BN193" i="82"/>
  <c r="BN3" i="82"/>
  <c r="BF14" i="82"/>
  <c r="BF15" i="82"/>
  <c r="BF16" i="82"/>
  <c r="BF17" i="82"/>
  <c r="BF18" i="82"/>
  <c r="BF19" i="82"/>
  <c r="BF20" i="82"/>
  <c r="BF7" i="82"/>
  <c r="BF8" i="82"/>
  <c r="BF5" i="82"/>
  <c r="BF10" i="82"/>
  <c r="BF9" i="82"/>
  <c r="BF12" i="82"/>
  <c r="BF11" i="82"/>
  <c r="BF4" i="82"/>
  <c r="BF6" i="82"/>
  <c r="BF21" i="82"/>
  <c r="BF22" i="82"/>
  <c r="BF23" i="82"/>
  <c r="BF24" i="82"/>
  <c r="BF25" i="82"/>
  <c r="BF26" i="82"/>
  <c r="BF27" i="82"/>
  <c r="BF13" i="82"/>
  <c r="BF28" i="82"/>
  <c r="BF29" i="82"/>
  <c r="BF30" i="82"/>
  <c r="BF31" i="82"/>
  <c r="BF32" i="82"/>
  <c r="BF35" i="82"/>
  <c r="BF34" i="82"/>
  <c r="BF33" i="82"/>
  <c r="BF36" i="82"/>
  <c r="BF37" i="82"/>
  <c r="BF38" i="82"/>
  <c r="BF45" i="82"/>
  <c r="BF46" i="82"/>
  <c r="BF47" i="82"/>
  <c r="BF48" i="82"/>
  <c r="BF49" i="82"/>
  <c r="BF50" i="82"/>
  <c r="BF51" i="82"/>
  <c r="BF52" i="82"/>
  <c r="BF53" i="82"/>
  <c r="BF54" i="82"/>
  <c r="BF41" i="82"/>
  <c r="BF43" i="82"/>
  <c r="BF40" i="82"/>
  <c r="BF39" i="82"/>
  <c r="BF42" i="82"/>
  <c r="BF55" i="82"/>
  <c r="BF56" i="82"/>
  <c r="BF57" i="82"/>
  <c r="BF58" i="82"/>
  <c r="BF59" i="82"/>
  <c r="BF60" i="82"/>
  <c r="BF61" i="82"/>
  <c r="BF62" i="82"/>
  <c r="BF44" i="82"/>
  <c r="BF63" i="82"/>
  <c r="BF64" i="82"/>
  <c r="BF65" i="82"/>
  <c r="BF66" i="82"/>
  <c r="BF67" i="82"/>
  <c r="BF68" i="82"/>
  <c r="BF69" i="82"/>
  <c r="BF70" i="82"/>
  <c r="BF71" i="82"/>
  <c r="BF72" i="82"/>
  <c r="BF73" i="82"/>
  <c r="BF74" i="82"/>
  <c r="BF75" i="82"/>
  <c r="BF76" i="82"/>
  <c r="BF77" i="82"/>
  <c r="BF78" i="82"/>
  <c r="BF79" i="82"/>
  <c r="BF80" i="82"/>
  <c r="BF84" i="82"/>
  <c r="BF89" i="82"/>
  <c r="BF90" i="82"/>
  <c r="BF81" i="82"/>
  <c r="BF88" i="82"/>
  <c r="BF91" i="82"/>
  <c r="BF82" i="82"/>
  <c r="BF92" i="82"/>
  <c r="BF93" i="82"/>
  <c r="BF94" i="82"/>
  <c r="BF95" i="82"/>
  <c r="BF96" i="82"/>
  <c r="BF97" i="82"/>
  <c r="BF98" i="82"/>
  <c r="BF99" i="82"/>
  <c r="BF100" i="82"/>
  <c r="BF83" i="82"/>
  <c r="BF85" i="82"/>
  <c r="BF87" i="82"/>
  <c r="BF102" i="82"/>
  <c r="BF103" i="82"/>
  <c r="BF104" i="82"/>
  <c r="BF105" i="82"/>
  <c r="BF106" i="82"/>
  <c r="BF107" i="82"/>
  <c r="BF108" i="82"/>
  <c r="BF109" i="82"/>
  <c r="BF110" i="82"/>
  <c r="BF111" i="82"/>
  <c r="BF112" i="82"/>
  <c r="BF113" i="82"/>
  <c r="BF114" i="82"/>
  <c r="BF115" i="82"/>
  <c r="BF116" i="82"/>
  <c r="BF117" i="82"/>
  <c r="BF86" i="82"/>
  <c r="BF101" i="82"/>
  <c r="BF122" i="82"/>
  <c r="BF123" i="82"/>
  <c r="BF124" i="82"/>
  <c r="BF125" i="82"/>
  <c r="BF126" i="82"/>
  <c r="BF127" i="82"/>
  <c r="BF128" i="82"/>
  <c r="BF129" i="82"/>
  <c r="BF130" i="82"/>
  <c r="BF131" i="82"/>
  <c r="BF132" i="82"/>
  <c r="BF133" i="82"/>
  <c r="BF134" i="82"/>
  <c r="BF120" i="82"/>
  <c r="BF135" i="82"/>
  <c r="BF136" i="82"/>
  <c r="BF137" i="82"/>
  <c r="BF138" i="82"/>
  <c r="BF139" i="82"/>
  <c r="BF140" i="82"/>
  <c r="BF118" i="82"/>
  <c r="BF121" i="82"/>
  <c r="BF144" i="82"/>
  <c r="BF119" i="82"/>
  <c r="BF141" i="82"/>
  <c r="BF145" i="82"/>
  <c r="BF147" i="82"/>
  <c r="BF148" i="82"/>
  <c r="BF149" i="82"/>
  <c r="BF150" i="82"/>
  <c r="BF151" i="82"/>
  <c r="BF152" i="82"/>
  <c r="BF153" i="82"/>
  <c r="BF154" i="82"/>
  <c r="BF155" i="82"/>
  <c r="BF142" i="82"/>
  <c r="BF143" i="82"/>
  <c r="BF146" i="82"/>
  <c r="BF156" i="82"/>
  <c r="BF157" i="82"/>
  <c r="BF158" i="82"/>
  <c r="BF159" i="82"/>
  <c r="BF160" i="82"/>
  <c r="BF162" i="82"/>
  <c r="BF163" i="82"/>
  <c r="BF164" i="82"/>
  <c r="BF165" i="82"/>
  <c r="BF166" i="82"/>
  <c r="BF167" i="82"/>
  <c r="BF168" i="82"/>
  <c r="BF169" i="82"/>
  <c r="BF170" i="82"/>
  <c r="BF171" i="82"/>
  <c r="BF172" i="82"/>
  <c r="BF173" i="82"/>
  <c r="BF174" i="82"/>
  <c r="BF175" i="82"/>
  <c r="BF176" i="82"/>
  <c r="BF177" i="82"/>
  <c r="BF178" i="82"/>
  <c r="BF179" i="82"/>
  <c r="BF180" i="82"/>
  <c r="BF181" i="82"/>
  <c r="BF182" i="82"/>
  <c r="BF161" i="82"/>
  <c r="BF183" i="82"/>
  <c r="BF3" i="82"/>
  <c r="BF188" i="82"/>
  <c r="BF189" i="82"/>
  <c r="BF190" i="82"/>
  <c r="BF191" i="82"/>
  <c r="BF192" i="82"/>
  <c r="BF193" i="82"/>
  <c r="BF187" i="82"/>
  <c r="BF184" i="82"/>
  <c r="BF185" i="82"/>
  <c r="BF186" i="82"/>
  <c r="AX14" i="82"/>
  <c r="AX15" i="82"/>
  <c r="AX16" i="82"/>
  <c r="AX17" i="82"/>
  <c r="AX18" i="82"/>
  <c r="AX19" i="82"/>
  <c r="AX20" i="82"/>
  <c r="AX7" i="82"/>
  <c r="AX8" i="82"/>
  <c r="AX12" i="82"/>
  <c r="AX5" i="82"/>
  <c r="AX10" i="82"/>
  <c r="AX9" i="82"/>
  <c r="AX11" i="82"/>
  <c r="AX4" i="82"/>
  <c r="AX6" i="82"/>
  <c r="AX21" i="82"/>
  <c r="AX22" i="82"/>
  <c r="AX23" i="82"/>
  <c r="AX24" i="82"/>
  <c r="AX25" i="82"/>
  <c r="AX13" i="82"/>
  <c r="AX26" i="82"/>
  <c r="AX27" i="82"/>
  <c r="AX29" i="82"/>
  <c r="AX30" i="82"/>
  <c r="AX31" i="82"/>
  <c r="AX32" i="82"/>
  <c r="AX28" i="82"/>
  <c r="AX35" i="82"/>
  <c r="AX33" i="82"/>
  <c r="AX36" i="82"/>
  <c r="AX37" i="82"/>
  <c r="AX38" i="82"/>
  <c r="AX45" i="82"/>
  <c r="AX46" i="82"/>
  <c r="AX47" i="82"/>
  <c r="AX48" i="82"/>
  <c r="AX49" i="82"/>
  <c r="AX50" i="82"/>
  <c r="AX51" i="82"/>
  <c r="AX52" i="82"/>
  <c r="AX53" i="82"/>
  <c r="AX54" i="82"/>
  <c r="AX39" i="82"/>
  <c r="AX42" i="82"/>
  <c r="AX43" i="82"/>
  <c r="AX34" i="82"/>
  <c r="AX41" i="82"/>
  <c r="AX44" i="82"/>
  <c r="AX55" i="82"/>
  <c r="AX56" i="82"/>
  <c r="AX57" i="82"/>
  <c r="AX58" i="82"/>
  <c r="AX59" i="82"/>
  <c r="AX60" i="82"/>
  <c r="AX61" i="82"/>
  <c r="AX62" i="82"/>
  <c r="AX40" i="82"/>
  <c r="AX63" i="82"/>
  <c r="AX64" i="82"/>
  <c r="AX65" i="82"/>
  <c r="AX66" i="82"/>
  <c r="AX67" i="82"/>
  <c r="AX68" i="82"/>
  <c r="AX69" i="82"/>
  <c r="AX70" i="82"/>
  <c r="AX71" i="82"/>
  <c r="AX72" i="82"/>
  <c r="AX73" i="82"/>
  <c r="AX74" i="82"/>
  <c r="AX75" i="82"/>
  <c r="AX76" i="82"/>
  <c r="AX77" i="82"/>
  <c r="AX78" i="82"/>
  <c r="AX79" i="82"/>
  <c r="AX80" i="82"/>
  <c r="AX83" i="82"/>
  <c r="AX85" i="82"/>
  <c r="AX87" i="82"/>
  <c r="AX89" i="82"/>
  <c r="AX90" i="82"/>
  <c r="AX86" i="82"/>
  <c r="AX91" i="82"/>
  <c r="AX88" i="82"/>
  <c r="AX92" i="82"/>
  <c r="AX93" i="82"/>
  <c r="AX94" i="82"/>
  <c r="AX95" i="82"/>
  <c r="AX96" i="82"/>
  <c r="AX97" i="82"/>
  <c r="AX98" i="82"/>
  <c r="AX99" i="82"/>
  <c r="AX84" i="82"/>
  <c r="AX100" i="82"/>
  <c r="AX102" i="82"/>
  <c r="AX103" i="82"/>
  <c r="AX82" i="82"/>
  <c r="AX104" i="82"/>
  <c r="AX105" i="82"/>
  <c r="AX106" i="82"/>
  <c r="AX107" i="82"/>
  <c r="AX108" i="82"/>
  <c r="AX109" i="82"/>
  <c r="AX110" i="82"/>
  <c r="AX111" i="82"/>
  <c r="AX112" i="82"/>
  <c r="AX113" i="82"/>
  <c r="AX114" i="82"/>
  <c r="AX115" i="82"/>
  <c r="AX116" i="82"/>
  <c r="AX117" i="82"/>
  <c r="AX81" i="82"/>
  <c r="AX122" i="82"/>
  <c r="AX123" i="82"/>
  <c r="AX124" i="82"/>
  <c r="AX125" i="82"/>
  <c r="AX126" i="82"/>
  <c r="AX127" i="82"/>
  <c r="AX128" i="82"/>
  <c r="AX129" i="82"/>
  <c r="AX130" i="82"/>
  <c r="AX131" i="82"/>
  <c r="AX132" i="82"/>
  <c r="AX133" i="82"/>
  <c r="AX134" i="82"/>
  <c r="AX118" i="82"/>
  <c r="AX135" i="82"/>
  <c r="AX136" i="82"/>
  <c r="AX137" i="82"/>
  <c r="AX138" i="82"/>
  <c r="AX139" i="82"/>
  <c r="AX140" i="82"/>
  <c r="AX101" i="82"/>
  <c r="AX119" i="82"/>
  <c r="AX121" i="82"/>
  <c r="AX145" i="82"/>
  <c r="AX142" i="82"/>
  <c r="AX143" i="82"/>
  <c r="AX144" i="82"/>
  <c r="AX120" i="82"/>
  <c r="AX147" i="82"/>
  <c r="AX148" i="82"/>
  <c r="AX149" i="82"/>
  <c r="AX150" i="82"/>
  <c r="AX151" i="82"/>
  <c r="AX152" i="82"/>
  <c r="AX153" i="82"/>
  <c r="AX154" i="82"/>
  <c r="AX155" i="82"/>
  <c r="AX156" i="82"/>
  <c r="AX157" i="82"/>
  <c r="AX158" i="82"/>
  <c r="AX159" i="82"/>
  <c r="AX141" i="82"/>
  <c r="AX160" i="82"/>
  <c r="AX161" i="82"/>
  <c r="AX163" i="82"/>
  <c r="AX164" i="82"/>
  <c r="AX165" i="82"/>
  <c r="AX166" i="82"/>
  <c r="AX167" i="82"/>
  <c r="AX168" i="82"/>
  <c r="AX169" i="82"/>
  <c r="AX170" i="82"/>
  <c r="AX171" i="82"/>
  <c r="AX172" i="82"/>
  <c r="AX173" i="82"/>
  <c r="AX174" i="82"/>
  <c r="AX175" i="82"/>
  <c r="AX176" i="82"/>
  <c r="AX177" i="82"/>
  <c r="AX178" i="82"/>
  <c r="AX179" i="82"/>
  <c r="AX180" i="82"/>
  <c r="AX181" i="82"/>
  <c r="AX182" i="82"/>
  <c r="AX183" i="82"/>
  <c r="AX146" i="82"/>
  <c r="AX162" i="82"/>
  <c r="AX184" i="82"/>
  <c r="AX185" i="82"/>
  <c r="AX186" i="82"/>
  <c r="AX3" i="82"/>
  <c r="AX188" i="82"/>
  <c r="AX189" i="82"/>
  <c r="AX190" i="82"/>
  <c r="AX191" i="82"/>
  <c r="AX192" i="82"/>
  <c r="AX193" i="82"/>
  <c r="AX187" i="82"/>
  <c r="AP8" i="82"/>
  <c r="AP10" i="82"/>
  <c r="AP13" i="82"/>
  <c r="AP14" i="82"/>
  <c r="AP15" i="82"/>
  <c r="AP16" i="82"/>
  <c r="AP17" i="82"/>
  <c r="AP18" i="82"/>
  <c r="AP19" i="82"/>
  <c r="AP20" i="82"/>
  <c r="AP5" i="82"/>
  <c r="AP4" i="82"/>
  <c r="AP9" i="82"/>
  <c r="AP6" i="82"/>
  <c r="AP7" i="82"/>
  <c r="AP12" i="82"/>
  <c r="AP21" i="82"/>
  <c r="AP22" i="82"/>
  <c r="AP23" i="82"/>
  <c r="AP24" i="82"/>
  <c r="AP25" i="82"/>
  <c r="AP26" i="82"/>
  <c r="AP27" i="82"/>
  <c r="AP28" i="82"/>
  <c r="AP11" i="82"/>
  <c r="AP29" i="82"/>
  <c r="AP30" i="82"/>
  <c r="AP31" i="82"/>
  <c r="AP32" i="82"/>
  <c r="AP35" i="82"/>
  <c r="AP34" i="82"/>
  <c r="AP33" i="82"/>
  <c r="AP36" i="82"/>
  <c r="AP37" i="82"/>
  <c r="AP38" i="82"/>
  <c r="AP45" i="82"/>
  <c r="AP46" i="82"/>
  <c r="AP47" i="82"/>
  <c r="AP48" i="82"/>
  <c r="AP49" i="82"/>
  <c r="AP50" i="82"/>
  <c r="AP51" i="82"/>
  <c r="AP52" i="82"/>
  <c r="AP53" i="82"/>
  <c r="AP54" i="82"/>
  <c r="AP41" i="82"/>
  <c r="AP40" i="82"/>
  <c r="AP39" i="82"/>
  <c r="AP43" i="82"/>
  <c r="AP44" i="82"/>
  <c r="AP42" i="82"/>
  <c r="AP56" i="82"/>
  <c r="AP57" i="82"/>
  <c r="AP58" i="82"/>
  <c r="AP59" i="82"/>
  <c r="AP60" i="82"/>
  <c r="AP61" i="82"/>
  <c r="AP62" i="82"/>
  <c r="AP55" i="82"/>
  <c r="AP63" i="82"/>
  <c r="AP64" i="82"/>
  <c r="AP65" i="82"/>
  <c r="AP66" i="82"/>
  <c r="AP67" i="82"/>
  <c r="AP68" i="82"/>
  <c r="AP69" i="82"/>
  <c r="AP70" i="82"/>
  <c r="AP71" i="82"/>
  <c r="AP72" i="82"/>
  <c r="AP73" i="82"/>
  <c r="AP74" i="82"/>
  <c r="AP75" i="82"/>
  <c r="AP76" i="82"/>
  <c r="AP77" i="82"/>
  <c r="AP78" i="82"/>
  <c r="AP79" i="82"/>
  <c r="AP80" i="82"/>
  <c r="AP89" i="82"/>
  <c r="AP90" i="82"/>
  <c r="AP85" i="82"/>
  <c r="AP91" i="82"/>
  <c r="AP81" i="82"/>
  <c r="AP82" i="82"/>
  <c r="AP86" i="82"/>
  <c r="AP87" i="82"/>
  <c r="AP92" i="82"/>
  <c r="AP93" i="82"/>
  <c r="AP94" i="82"/>
  <c r="AP95" i="82"/>
  <c r="AP96" i="82"/>
  <c r="AP97" i="82"/>
  <c r="AP98" i="82"/>
  <c r="AP99" i="82"/>
  <c r="AP83" i="82"/>
  <c r="AP100" i="82"/>
  <c r="AP88" i="82"/>
  <c r="AP102" i="82"/>
  <c r="AP103" i="82"/>
  <c r="AP104" i="82"/>
  <c r="AP105" i="82"/>
  <c r="AP106" i="82"/>
  <c r="AP107" i="82"/>
  <c r="AP108" i="82"/>
  <c r="AP109" i="82"/>
  <c r="AP110" i="82"/>
  <c r="AP111" i="82"/>
  <c r="AP112" i="82"/>
  <c r="AP113" i="82"/>
  <c r="AP114" i="82"/>
  <c r="AP115" i="82"/>
  <c r="AP116" i="82"/>
  <c r="AP117" i="82"/>
  <c r="AP84" i="82"/>
  <c r="AP122" i="82"/>
  <c r="AP123" i="82"/>
  <c r="AP124" i="82"/>
  <c r="AP125" i="82"/>
  <c r="AP126" i="82"/>
  <c r="AP127" i="82"/>
  <c r="AP128" i="82"/>
  <c r="AP129" i="82"/>
  <c r="AP130" i="82"/>
  <c r="AP118" i="82"/>
  <c r="AP131" i="82"/>
  <c r="AP132" i="82"/>
  <c r="AP133" i="82"/>
  <c r="AP134" i="82"/>
  <c r="AP119" i="82"/>
  <c r="AP135" i="82"/>
  <c r="AP136" i="82"/>
  <c r="AP137" i="82"/>
  <c r="AP138" i="82"/>
  <c r="AP139" i="82"/>
  <c r="AP140" i="82"/>
  <c r="AP141" i="82"/>
  <c r="AP120" i="82"/>
  <c r="AP121" i="82"/>
  <c r="AP142" i="82"/>
  <c r="AP147" i="82"/>
  <c r="AP148" i="82"/>
  <c r="AP149" i="82"/>
  <c r="AP150" i="82"/>
  <c r="AP151" i="82"/>
  <c r="AP152" i="82"/>
  <c r="AP153" i="82"/>
  <c r="AP154" i="82"/>
  <c r="AP155" i="82"/>
  <c r="AP143" i="82"/>
  <c r="AP145" i="82"/>
  <c r="AP156" i="82"/>
  <c r="AP157" i="82"/>
  <c r="AP158" i="82"/>
  <c r="AP159" i="82"/>
  <c r="AP160" i="82"/>
  <c r="AP161" i="82"/>
  <c r="AP163" i="82"/>
  <c r="AP164" i="82"/>
  <c r="AP165" i="82"/>
  <c r="AP166" i="82"/>
  <c r="AP167" i="82"/>
  <c r="AP168" i="82"/>
  <c r="AP169" i="82"/>
  <c r="AP170" i="82"/>
  <c r="AP171" i="82"/>
  <c r="AP172" i="82"/>
  <c r="AP173" i="82"/>
  <c r="AP174" i="82"/>
  <c r="AP175" i="82"/>
  <c r="AP176" i="82"/>
  <c r="AP177" i="82"/>
  <c r="AP178" i="82"/>
  <c r="AP179" i="82"/>
  <c r="AP180" i="82"/>
  <c r="AP181" i="82"/>
  <c r="AP182" i="82"/>
  <c r="AP183" i="82"/>
  <c r="AP144" i="82"/>
  <c r="AP162" i="82"/>
  <c r="AP146" i="82"/>
  <c r="AP3" i="82"/>
  <c r="AP187" i="82"/>
  <c r="AP188" i="82"/>
  <c r="AP189" i="82"/>
  <c r="AP190" i="82"/>
  <c r="AP191" i="82"/>
  <c r="AP192" i="82"/>
  <c r="AP193" i="82"/>
  <c r="AP184" i="82"/>
  <c r="AP185" i="82"/>
  <c r="AP186" i="82"/>
  <c r="AH4" i="82"/>
  <c r="AH6" i="82"/>
  <c r="AH9" i="82"/>
  <c r="AH15" i="82"/>
  <c r="AH16" i="82"/>
  <c r="AH20" i="82"/>
  <c r="AH19" i="82"/>
  <c r="AH21" i="82"/>
  <c r="AH22" i="82"/>
  <c r="AH23" i="82"/>
  <c r="AH25" i="82"/>
  <c r="AH29" i="82"/>
  <c r="AH31" i="82"/>
  <c r="AH28" i="82"/>
  <c r="AH35" i="82"/>
  <c r="AH32" i="82"/>
  <c r="AH34" i="82"/>
  <c r="AH41" i="82"/>
  <c r="AH38" i="82"/>
  <c r="AH43" i="82"/>
  <c r="AH51" i="82"/>
  <c r="AH40" i="82"/>
  <c r="AH39" i="82"/>
  <c r="AH37" i="82"/>
  <c r="AH53" i="82"/>
  <c r="AH58" i="82"/>
  <c r="AH59" i="82"/>
  <c r="AH63" i="82"/>
  <c r="AH64" i="82"/>
  <c r="AH67" i="82"/>
  <c r="AH70" i="82"/>
  <c r="AH71" i="82"/>
  <c r="AH52" i="82"/>
  <c r="AH73" i="82"/>
  <c r="AH74" i="82"/>
  <c r="AH75" i="82"/>
  <c r="AH78" i="82"/>
  <c r="AH79" i="82"/>
  <c r="AH81" i="82"/>
  <c r="AH85" i="82"/>
  <c r="AH87" i="82"/>
  <c r="AH88" i="82"/>
  <c r="AH89" i="82"/>
  <c r="AH94" i="82"/>
  <c r="AH95" i="82"/>
  <c r="AH98" i="82"/>
  <c r="AH99" i="82"/>
  <c r="AH100" i="82"/>
  <c r="AH104" i="82"/>
  <c r="AH105" i="82"/>
  <c r="AH107" i="82"/>
  <c r="AH108" i="82"/>
  <c r="AH111" i="82"/>
  <c r="AH113" i="82"/>
  <c r="AH118" i="82"/>
  <c r="AH119" i="82"/>
  <c r="AH120" i="82"/>
  <c r="AH121" i="82"/>
  <c r="AH116" i="82"/>
  <c r="AH123" i="82"/>
  <c r="AH126" i="82"/>
  <c r="AH127" i="82"/>
  <c r="AH128" i="82"/>
  <c r="AH129" i="82"/>
  <c r="AH115" i="82"/>
  <c r="AH117" i="82"/>
  <c r="AH132" i="82"/>
  <c r="AH134" i="82"/>
  <c r="AH137" i="82"/>
  <c r="AH138" i="82"/>
  <c r="AH139" i="82"/>
  <c r="AH145" i="82"/>
  <c r="AH147" i="82"/>
  <c r="AH161" i="82"/>
  <c r="AH162" i="82"/>
  <c r="AH150" i="82"/>
  <c r="AH152" i="82"/>
  <c r="AH153" i="82"/>
  <c r="AH155" i="82"/>
  <c r="AH165" i="82"/>
  <c r="AH166" i="82"/>
  <c r="AH169" i="82"/>
  <c r="AH170" i="82"/>
  <c r="AH171" i="82"/>
  <c r="AH172" i="82"/>
  <c r="AH173" i="82"/>
  <c r="AH174" i="82"/>
  <c r="AH177" i="82"/>
  <c r="AH179" i="82"/>
  <c r="AH181" i="82"/>
  <c r="AH182" i="82"/>
  <c r="AH3" i="82"/>
  <c r="AH190" i="82"/>
  <c r="AH191" i="82"/>
  <c r="AH192" i="82"/>
  <c r="AH193" i="82"/>
  <c r="AH188" i="82"/>
  <c r="AB4" i="82"/>
  <c r="AB5" i="82"/>
  <c r="AB6" i="82"/>
  <c r="AB7" i="82"/>
  <c r="AB8" i="82"/>
  <c r="AB9" i="82"/>
  <c r="AB10" i="82"/>
  <c r="AB11" i="82"/>
  <c r="AB12" i="82"/>
  <c r="AB13" i="82"/>
  <c r="AB14" i="82"/>
  <c r="AB15" i="82"/>
  <c r="AB16" i="82"/>
  <c r="AB17" i="82"/>
  <c r="AB18" i="82"/>
  <c r="AB19" i="82"/>
  <c r="AB21" i="82"/>
  <c r="AB22" i="82"/>
  <c r="AB23" i="82"/>
  <c r="AB24" i="82"/>
  <c r="AB25" i="82"/>
  <c r="AB26" i="82"/>
  <c r="AB29" i="82"/>
  <c r="AB30" i="82"/>
  <c r="AB31" i="82"/>
  <c r="AB20" i="82"/>
  <c r="AB27" i="82"/>
  <c r="AB35" i="82"/>
  <c r="AB33" i="82"/>
  <c r="AB28" i="82"/>
  <c r="AB38" i="82"/>
  <c r="AB44" i="82"/>
  <c r="AB45" i="82"/>
  <c r="AB46" i="82"/>
  <c r="AB47" i="82"/>
  <c r="AB48" i="82"/>
  <c r="AB49" i="82"/>
  <c r="AB50" i="82"/>
  <c r="AB51" i="82"/>
  <c r="AB42" i="82"/>
  <c r="AB34" i="82"/>
  <c r="AB39" i="82"/>
  <c r="AB43" i="82"/>
  <c r="AB37" i="82"/>
  <c r="AB41" i="82"/>
  <c r="AB32" i="82"/>
  <c r="AB36" i="82"/>
  <c r="AB55" i="82"/>
  <c r="AB52" i="82"/>
  <c r="AB56" i="82"/>
  <c r="AB54" i="82"/>
  <c r="AB57" i="82"/>
  <c r="AB58" i="82"/>
  <c r="AB59" i="82"/>
  <c r="AB60" i="82"/>
  <c r="AB61" i="82"/>
  <c r="AB62" i="82"/>
  <c r="AB53" i="82"/>
  <c r="AB63" i="82"/>
  <c r="AB64" i="82"/>
  <c r="AB65" i="82"/>
  <c r="AB66" i="82"/>
  <c r="AB67" i="82"/>
  <c r="AB68" i="82"/>
  <c r="AB69" i="82"/>
  <c r="AB70" i="82"/>
  <c r="AB71" i="82"/>
  <c r="AB72" i="82"/>
  <c r="AB74" i="82"/>
  <c r="AB75" i="82"/>
  <c r="AB76" i="82"/>
  <c r="AB77" i="82"/>
  <c r="AB78" i="82"/>
  <c r="AB79" i="82"/>
  <c r="AB80" i="82"/>
  <c r="AB81" i="82"/>
  <c r="AB82" i="82"/>
  <c r="AB83" i="82"/>
  <c r="AB84" i="82"/>
  <c r="AB85" i="82"/>
  <c r="AB86" i="82"/>
  <c r="AB87" i="82"/>
  <c r="AB88" i="82"/>
  <c r="AB73" i="82"/>
  <c r="AB89" i="82"/>
  <c r="AB90" i="82"/>
  <c r="AB91" i="82"/>
  <c r="AB92" i="82"/>
  <c r="AB93" i="82"/>
  <c r="AB94" i="82"/>
  <c r="AB95" i="82"/>
  <c r="AB96" i="82"/>
  <c r="AB97" i="82"/>
  <c r="AB98" i="82"/>
  <c r="AB99" i="82"/>
  <c r="AB100" i="82"/>
  <c r="AB40" i="82"/>
  <c r="AB102" i="82"/>
  <c r="AB101" i="82"/>
  <c r="AB104" i="82"/>
  <c r="AB105" i="82"/>
  <c r="AB106" i="82"/>
  <c r="AB107" i="82"/>
  <c r="AB108" i="82"/>
  <c r="AB109" i="82"/>
  <c r="AB110" i="82"/>
  <c r="AB111" i="82"/>
  <c r="AB112" i="82"/>
  <c r="AB118" i="82"/>
  <c r="AB119" i="82"/>
  <c r="AB120" i="82"/>
  <c r="AB121" i="82"/>
  <c r="AB122" i="82"/>
  <c r="AB123" i="82"/>
  <c r="AB124" i="82"/>
  <c r="AB125" i="82"/>
  <c r="AB126" i="82"/>
  <c r="AB127" i="82"/>
  <c r="AB128" i="82"/>
  <c r="AB129" i="82"/>
  <c r="AB130" i="82"/>
  <c r="AB103" i="82"/>
  <c r="AB114" i="82"/>
  <c r="AB113" i="82"/>
  <c r="AB116" i="82"/>
  <c r="AB115" i="82"/>
  <c r="AB132" i="82"/>
  <c r="AB133" i="82"/>
  <c r="AB134" i="82"/>
  <c r="AB135" i="82"/>
  <c r="AB136" i="82"/>
  <c r="AB137" i="82"/>
  <c r="AB138" i="82"/>
  <c r="AB139" i="82"/>
  <c r="AB140" i="82"/>
  <c r="AB141" i="82"/>
  <c r="AB142" i="82"/>
  <c r="AB143" i="82"/>
  <c r="AB144" i="82"/>
  <c r="AB145" i="82"/>
  <c r="AB146" i="82"/>
  <c r="AB147" i="82"/>
  <c r="AB117" i="82"/>
  <c r="AB161" i="82"/>
  <c r="AB162" i="82"/>
  <c r="AB131" i="82"/>
  <c r="AB148" i="82"/>
  <c r="AB149" i="82"/>
  <c r="AB150" i="82"/>
  <c r="AB151" i="82"/>
  <c r="AB152" i="82"/>
  <c r="AB153" i="82"/>
  <c r="AB154" i="82"/>
  <c r="AB155" i="82"/>
  <c r="AB156" i="82"/>
  <c r="AB157" i="82"/>
  <c r="AB158" i="82"/>
  <c r="AB159" i="82"/>
  <c r="AB160" i="82"/>
  <c r="AB164" i="82"/>
  <c r="AB165" i="82"/>
  <c r="AB166" i="82"/>
  <c r="AB167" i="82"/>
  <c r="AB168" i="82"/>
  <c r="AB169" i="82"/>
  <c r="AB170" i="82"/>
  <c r="AB171" i="82"/>
  <c r="AB172" i="82"/>
  <c r="AB173" i="82"/>
  <c r="AB174" i="82"/>
  <c r="AB175" i="82"/>
  <c r="AB176" i="82"/>
  <c r="AB177" i="82"/>
  <c r="AB178" i="82"/>
  <c r="AB179" i="82"/>
  <c r="AB180" i="82"/>
  <c r="AB181" i="82"/>
  <c r="AB182" i="82"/>
  <c r="AB183" i="82"/>
  <c r="AB163" i="82"/>
  <c r="AB184" i="82"/>
  <c r="AB187" i="82"/>
  <c r="AB185" i="82"/>
  <c r="AB186" i="82"/>
  <c r="AB3" i="82"/>
  <c r="AB189" i="82"/>
  <c r="AB190" i="82"/>
  <c r="AB191" i="82"/>
  <c r="AB192" i="82"/>
  <c r="AB193" i="82"/>
  <c r="AB188" i="82"/>
  <c r="T4" i="82"/>
  <c r="T5" i="82"/>
  <c r="T6" i="82"/>
  <c r="T7" i="82"/>
  <c r="T8" i="82"/>
  <c r="T9" i="82"/>
  <c r="T10" i="82"/>
  <c r="T11" i="82"/>
  <c r="T12" i="82"/>
  <c r="T13" i="82"/>
  <c r="T14" i="82"/>
  <c r="T15" i="82"/>
  <c r="T16" i="82"/>
  <c r="T17" i="82"/>
  <c r="T20" i="82"/>
  <c r="T21" i="82"/>
  <c r="T22" i="82"/>
  <c r="T23" i="82"/>
  <c r="T24" i="82"/>
  <c r="T25" i="82"/>
  <c r="T26" i="82"/>
  <c r="T18" i="82"/>
  <c r="T19" i="82"/>
  <c r="T29" i="82"/>
  <c r="T30" i="82"/>
  <c r="T31" i="82"/>
  <c r="T35" i="82"/>
  <c r="T28" i="82"/>
  <c r="T27" i="82"/>
  <c r="T33" i="82"/>
  <c r="T36" i="82"/>
  <c r="T34" i="82"/>
  <c r="T32" i="82"/>
  <c r="T44" i="82"/>
  <c r="T45" i="82"/>
  <c r="T37" i="82"/>
  <c r="T46" i="82"/>
  <c r="T47" i="82"/>
  <c r="T48" i="82"/>
  <c r="T49" i="82"/>
  <c r="T50" i="82"/>
  <c r="T51" i="82"/>
  <c r="T39" i="82"/>
  <c r="T41" i="82"/>
  <c r="T40" i="82"/>
  <c r="T43" i="82"/>
  <c r="T52" i="82"/>
  <c r="T42" i="82"/>
  <c r="T38" i="82"/>
  <c r="T56" i="82"/>
  <c r="T53" i="82"/>
  <c r="T57" i="82"/>
  <c r="T58" i="82"/>
  <c r="T59" i="82"/>
  <c r="T60" i="82"/>
  <c r="T61" i="82"/>
  <c r="T62" i="82"/>
  <c r="T55" i="82"/>
  <c r="T63" i="82"/>
  <c r="T64" i="82"/>
  <c r="T65" i="82"/>
  <c r="T66" i="82"/>
  <c r="T67" i="82"/>
  <c r="T68" i="82"/>
  <c r="T69" i="82"/>
  <c r="T70" i="82"/>
  <c r="T71" i="82"/>
  <c r="T54" i="82"/>
  <c r="T74" i="82"/>
  <c r="T75" i="82"/>
  <c r="T76" i="82"/>
  <c r="T77" i="82"/>
  <c r="T78" i="82"/>
  <c r="T79" i="82"/>
  <c r="T80" i="82"/>
  <c r="T81" i="82"/>
  <c r="T82" i="82"/>
  <c r="T83" i="82"/>
  <c r="T84" i="82"/>
  <c r="T85" i="82"/>
  <c r="T86" i="82"/>
  <c r="T87" i="82"/>
  <c r="T88" i="82"/>
  <c r="T72" i="82"/>
  <c r="T73" i="82"/>
  <c r="T89" i="82"/>
  <c r="T90" i="82"/>
  <c r="T91" i="82"/>
  <c r="T92" i="82"/>
  <c r="T93" i="82"/>
  <c r="T94" i="82"/>
  <c r="T95" i="82"/>
  <c r="T96" i="82"/>
  <c r="T97" i="82"/>
  <c r="T98" i="82"/>
  <c r="T99" i="82"/>
  <c r="T100" i="82"/>
  <c r="T103" i="82"/>
  <c r="T104" i="82"/>
  <c r="T105" i="82"/>
  <c r="T106" i="82"/>
  <c r="T107" i="82"/>
  <c r="T108" i="82"/>
  <c r="T109" i="82"/>
  <c r="T110" i="82"/>
  <c r="T111" i="82"/>
  <c r="T112" i="82"/>
  <c r="T113" i="82"/>
  <c r="T102" i="82"/>
  <c r="T101" i="82"/>
  <c r="T118" i="82"/>
  <c r="T119" i="82"/>
  <c r="T120" i="82"/>
  <c r="T121" i="82"/>
  <c r="T122" i="82"/>
  <c r="T117" i="82"/>
  <c r="T123" i="82"/>
  <c r="T124" i="82"/>
  <c r="T125" i="82"/>
  <c r="T126" i="82"/>
  <c r="T127" i="82"/>
  <c r="T128" i="82"/>
  <c r="T129" i="82"/>
  <c r="T130" i="82"/>
  <c r="T114" i="82"/>
  <c r="T116" i="82"/>
  <c r="T115" i="82"/>
  <c r="T131" i="82"/>
  <c r="T132" i="82"/>
  <c r="T133" i="82"/>
  <c r="T134" i="82"/>
  <c r="T135" i="82"/>
  <c r="T136" i="82"/>
  <c r="T137" i="82"/>
  <c r="T138" i="82"/>
  <c r="T139" i="82"/>
  <c r="T140" i="82"/>
  <c r="T141" i="82"/>
  <c r="T142" i="82"/>
  <c r="T143" i="82"/>
  <c r="T144" i="82"/>
  <c r="T145" i="82"/>
  <c r="T146" i="82"/>
  <c r="T147" i="82"/>
  <c r="T161" i="82"/>
  <c r="T162" i="82"/>
  <c r="T163" i="82"/>
  <c r="T148" i="82"/>
  <c r="T149" i="82"/>
  <c r="T150" i="82"/>
  <c r="T151" i="82"/>
  <c r="T152" i="82"/>
  <c r="T153" i="82"/>
  <c r="T154" i="82"/>
  <c r="T155" i="82"/>
  <c r="T156" i="82"/>
  <c r="T157" i="82"/>
  <c r="T158" i="82"/>
  <c r="T159" i="82"/>
  <c r="T160" i="82"/>
  <c r="T164" i="82"/>
  <c r="T165" i="82"/>
  <c r="T166" i="82"/>
  <c r="T167" i="82"/>
  <c r="T168" i="82"/>
  <c r="T169" i="82"/>
  <c r="T170" i="82"/>
  <c r="T171" i="82"/>
  <c r="T172" i="82"/>
  <c r="T173" i="82"/>
  <c r="T174" i="82"/>
  <c r="T175" i="82"/>
  <c r="T176" i="82"/>
  <c r="T177" i="82"/>
  <c r="T178" i="82"/>
  <c r="T179" i="82"/>
  <c r="T180" i="82"/>
  <c r="T181" i="82"/>
  <c r="T182" i="82"/>
  <c r="T183" i="82"/>
  <c r="T188" i="82"/>
  <c r="T3" i="82"/>
  <c r="T184" i="82"/>
  <c r="T187" i="82"/>
  <c r="T189" i="82"/>
  <c r="T190" i="82"/>
  <c r="T191" i="82"/>
  <c r="T192" i="82"/>
  <c r="T193" i="82"/>
  <c r="T185" i="82"/>
  <c r="T186" i="82"/>
  <c r="N4" i="82"/>
  <c r="N5" i="82"/>
  <c r="N6" i="82"/>
  <c r="N7" i="82"/>
  <c r="N8" i="82"/>
  <c r="N9" i="82"/>
  <c r="N10" i="82"/>
  <c r="N11" i="82"/>
  <c r="N12" i="82"/>
  <c r="N13" i="82"/>
  <c r="N14" i="82"/>
  <c r="N15" i="82"/>
  <c r="N16" i="82"/>
  <c r="N17" i="82"/>
  <c r="N20" i="82"/>
  <c r="N18" i="82"/>
  <c r="N19" i="82"/>
  <c r="N22" i="82"/>
  <c r="N23" i="82"/>
  <c r="N24" i="82"/>
  <c r="N25" i="82"/>
  <c r="N26" i="82"/>
  <c r="N28" i="82"/>
  <c r="N29" i="82"/>
  <c r="N30" i="82"/>
  <c r="N31" i="82"/>
  <c r="N35" i="82"/>
  <c r="N27" i="82"/>
  <c r="N32" i="82"/>
  <c r="N21" i="82"/>
  <c r="N36" i="82"/>
  <c r="N34" i="82"/>
  <c r="N33" i="82"/>
  <c r="N37" i="82"/>
  <c r="N43" i="82"/>
  <c r="N44" i="82"/>
  <c r="N45" i="82"/>
  <c r="N39" i="82"/>
  <c r="N40" i="82"/>
  <c r="N46" i="82"/>
  <c r="N47" i="82"/>
  <c r="N48" i="82"/>
  <c r="N49" i="82"/>
  <c r="N50" i="82"/>
  <c r="N51" i="82"/>
  <c r="N42" i="82"/>
  <c r="N38" i="82"/>
  <c r="N55" i="82"/>
  <c r="N56" i="82"/>
  <c r="N41" i="82"/>
  <c r="N57" i="82"/>
  <c r="N58" i="82"/>
  <c r="N59" i="82"/>
  <c r="N60" i="82"/>
  <c r="N61" i="82"/>
  <c r="N62" i="82"/>
  <c r="N52" i="82"/>
  <c r="N63" i="82"/>
  <c r="N64" i="82"/>
  <c r="N65" i="82"/>
  <c r="N66" i="82"/>
  <c r="N67" i="82"/>
  <c r="N68" i="82"/>
  <c r="N69" i="82"/>
  <c r="N70" i="82"/>
  <c r="N71" i="82"/>
  <c r="N53" i="82"/>
  <c r="N54" i="82"/>
  <c r="N74" i="82"/>
  <c r="N75" i="82"/>
  <c r="N76" i="82"/>
  <c r="N77" i="82"/>
  <c r="N78" i="82"/>
  <c r="N79" i="82"/>
  <c r="N80" i="82"/>
  <c r="N81" i="82"/>
  <c r="N82" i="82"/>
  <c r="N83" i="82"/>
  <c r="N84" i="82"/>
  <c r="N85" i="82"/>
  <c r="N86" i="82"/>
  <c r="N87" i="82"/>
  <c r="N88" i="82"/>
  <c r="N72" i="82"/>
  <c r="N73" i="82"/>
  <c r="N89" i="82"/>
  <c r="N90" i="82"/>
  <c r="N91" i="82"/>
  <c r="N92" i="82"/>
  <c r="N93" i="82"/>
  <c r="N94" i="82"/>
  <c r="N95" i="82"/>
  <c r="N96" i="82"/>
  <c r="N97" i="82"/>
  <c r="N98" i="82"/>
  <c r="N99" i="82"/>
  <c r="N100" i="82"/>
  <c r="N101" i="82"/>
  <c r="N104" i="82"/>
  <c r="N105" i="82"/>
  <c r="N106" i="82"/>
  <c r="N107" i="82"/>
  <c r="N108" i="82"/>
  <c r="N109" i="82"/>
  <c r="N110" i="82"/>
  <c r="N111" i="82"/>
  <c r="N112" i="82"/>
  <c r="N113" i="82"/>
  <c r="N103" i="82"/>
  <c r="N102" i="82"/>
  <c r="N119" i="82"/>
  <c r="N120" i="82"/>
  <c r="N121" i="82"/>
  <c r="N122" i="82"/>
  <c r="N116" i="82"/>
  <c r="N118" i="82"/>
  <c r="N123" i="82"/>
  <c r="N124" i="82"/>
  <c r="N125" i="82"/>
  <c r="N126" i="82"/>
  <c r="N127" i="82"/>
  <c r="N128" i="82"/>
  <c r="N129" i="82"/>
  <c r="N130" i="82"/>
  <c r="N131" i="82"/>
  <c r="N115" i="82"/>
  <c r="N117" i="82"/>
  <c r="N132" i="82"/>
  <c r="N133" i="82"/>
  <c r="N134" i="82"/>
  <c r="N135" i="82"/>
  <c r="N136" i="82"/>
  <c r="N137" i="82"/>
  <c r="N138" i="82"/>
  <c r="N139" i="82"/>
  <c r="N140" i="82"/>
  <c r="N141" i="82"/>
  <c r="N142" i="82"/>
  <c r="N143" i="82"/>
  <c r="N144" i="82"/>
  <c r="N145" i="82"/>
  <c r="N146" i="82"/>
  <c r="N147" i="82"/>
  <c r="N114" i="82"/>
  <c r="N161" i="82"/>
  <c r="N162" i="82"/>
  <c r="N163" i="82"/>
  <c r="N148" i="82"/>
  <c r="N149" i="82"/>
  <c r="N150" i="82"/>
  <c r="N151" i="82"/>
  <c r="N152" i="82"/>
  <c r="N153" i="82"/>
  <c r="N154" i="82"/>
  <c r="N155" i="82"/>
  <c r="N156" i="82"/>
  <c r="N157" i="82"/>
  <c r="N158" i="82"/>
  <c r="N159" i="82"/>
  <c r="N160" i="82"/>
  <c r="N164" i="82"/>
  <c r="N165" i="82"/>
  <c r="N166" i="82"/>
  <c r="N167" i="82"/>
  <c r="N168" i="82"/>
  <c r="N169" i="82"/>
  <c r="N170" i="82"/>
  <c r="N171" i="82"/>
  <c r="N172" i="82"/>
  <c r="N173" i="82"/>
  <c r="N174" i="82"/>
  <c r="N175" i="82"/>
  <c r="N176" i="82"/>
  <c r="N177" i="82"/>
  <c r="N178" i="82"/>
  <c r="N179" i="82"/>
  <c r="N180" i="82"/>
  <c r="N181" i="82"/>
  <c r="N182" i="82"/>
  <c r="N183" i="82"/>
  <c r="N3" i="82"/>
  <c r="N189" i="82"/>
  <c r="N190" i="82"/>
  <c r="N191" i="82"/>
  <c r="N192" i="82"/>
  <c r="N193" i="82"/>
  <c r="N188" i="82"/>
  <c r="N184" i="82"/>
  <c r="N187" i="82"/>
  <c r="N185" i="82"/>
  <c r="N186" i="82"/>
  <c r="F4" i="82"/>
  <c r="F5" i="82"/>
  <c r="F6" i="82"/>
  <c r="F7" i="82"/>
  <c r="F8" i="82"/>
  <c r="F9" i="82"/>
  <c r="F10" i="82"/>
  <c r="F11" i="82"/>
  <c r="F12" i="82"/>
  <c r="F13" i="82"/>
  <c r="F14" i="82"/>
  <c r="F15" i="82"/>
  <c r="F16" i="82"/>
  <c r="F17" i="82"/>
  <c r="F21" i="82"/>
  <c r="F22" i="82"/>
  <c r="F23" i="82"/>
  <c r="F24" i="82"/>
  <c r="F25" i="82"/>
  <c r="F26" i="82"/>
  <c r="F20" i="82"/>
  <c r="F18" i="82"/>
  <c r="F19" i="82"/>
  <c r="F27" i="82"/>
  <c r="F29" i="82"/>
  <c r="F30" i="82"/>
  <c r="F31" i="82"/>
  <c r="F35" i="82"/>
  <c r="F36" i="82"/>
  <c r="F28" i="82"/>
  <c r="F33" i="82"/>
  <c r="F34" i="82"/>
  <c r="F39" i="82"/>
  <c r="F45" i="82"/>
  <c r="F42" i="82"/>
  <c r="F44" i="82"/>
  <c r="F46" i="82"/>
  <c r="F47" i="82"/>
  <c r="F48" i="82"/>
  <c r="F49" i="82"/>
  <c r="F50" i="82"/>
  <c r="F51" i="82"/>
  <c r="F41" i="82"/>
  <c r="F32" i="82"/>
  <c r="F38" i="82"/>
  <c r="F43" i="82"/>
  <c r="F40" i="82"/>
  <c r="F52" i="82"/>
  <c r="F54" i="82"/>
  <c r="F56" i="82"/>
  <c r="F37" i="82"/>
  <c r="F57" i="82"/>
  <c r="F58" i="82"/>
  <c r="F59" i="82"/>
  <c r="F60" i="82"/>
  <c r="F61" i="82"/>
  <c r="F62" i="82"/>
  <c r="F55" i="82"/>
  <c r="F53" i="82"/>
  <c r="F63" i="82"/>
  <c r="F64" i="82"/>
  <c r="F65" i="82"/>
  <c r="F66" i="82"/>
  <c r="F67" i="82"/>
  <c r="F68" i="82"/>
  <c r="F69" i="82"/>
  <c r="F70" i="82"/>
  <c r="F71" i="82"/>
  <c r="F73" i="82"/>
  <c r="F72" i="82"/>
  <c r="F74" i="82"/>
  <c r="F75" i="82"/>
  <c r="F76" i="82"/>
  <c r="F77" i="82"/>
  <c r="F78" i="82"/>
  <c r="F79" i="82"/>
  <c r="F80" i="82"/>
  <c r="F81" i="82"/>
  <c r="F82" i="82"/>
  <c r="F83" i="82"/>
  <c r="F84" i="82"/>
  <c r="F85" i="82"/>
  <c r="F86" i="82"/>
  <c r="F87" i="82"/>
  <c r="F88" i="82"/>
  <c r="F89" i="82"/>
  <c r="F90" i="82"/>
  <c r="F91" i="82"/>
  <c r="F92" i="82"/>
  <c r="F93" i="82"/>
  <c r="F94" i="82"/>
  <c r="F95" i="82"/>
  <c r="F96" i="82"/>
  <c r="F97" i="82"/>
  <c r="F98" i="82"/>
  <c r="F99" i="82"/>
  <c r="F100" i="82"/>
  <c r="F102" i="82"/>
  <c r="F101" i="82"/>
  <c r="F104" i="82"/>
  <c r="F105" i="82"/>
  <c r="F106" i="82"/>
  <c r="F107" i="82"/>
  <c r="F108" i="82"/>
  <c r="F109" i="82"/>
  <c r="F110" i="82"/>
  <c r="F111" i="82"/>
  <c r="F112" i="82"/>
  <c r="F113" i="82"/>
  <c r="F103" i="82"/>
  <c r="F119" i="82"/>
  <c r="F120" i="82"/>
  <c r="F121" i="82"/>
  <c r="F122" i="82"/>
  <c r="F123" i="82"/>
  <c r="F124" i="82"/>
  <c r="F125" i="82"/>
  <c r="F126" i="82"/>
  <c r="F127" i="82"/>
  <c r="F128" i="82"/>
  <c r="F129" i="82"/>
  <c r="F130" i="82"/>
  <c r="F131" i="82"/>
  <c r="F114" i="82"/>
  <c r="F118" i="82"/>
  <c r="F116" i="82"/>
  <c r="F115" i="82"/>
  <c r="F117" i="82"/>
  <c r="F132" i="82"/>
  <c r="F133" i="82"/>
  <c r="F134" i="82"/>
  <c r="F135" i="82"/>
  <c r="F136" i="82"/>
  <c r="F137" i="82"/>
  <c r="F138" i="82"/>
  <c r="F139" i="82"/>
  <c r="F140" i="82"/>
  <c r="F141" i="82"/>
  <c r="F142" i="82"/>
  <c r="F143" i="82"/>
  <c r="F144" i="82"/>
  <c r="F145" i="82"/>
  <c r="F146" i="82"/>
  <c r="F147" i="82"/>
  <c r="F161" i="82"/>
  <c r="F162" i="82"/>
  <c r="F163" i="82"/>
  <c r="F148" i="82"/>
  <c r="F149" i="82"/>
  <c r="F150" i="82"/>
  <c r="F151" i="82"/>
  <c r="F152" i="82"/>
  <c r="F153" i="82"/>
  <c r="F154" i="82"/>
  <c r="F155" i="82"/>
  <c r="F156" i="82"/>
  <c r="F157" i="82"/>
  <c r="F158" i="82"/>
  <c r="F159" i="82"/>
  <c r="F160" i="82"/>
  <c r="F164" i="82"/>
  <c r="F165" i="82"/>
  <c r="F166" i="82"/>
  <c r="F167" i="82"/>
  <c r="F168" i="82"/>
  <c r="F169" i="82"/>
  <c r="F170" i="82"/>
  <c r="F171" i="82"/>
  <c r="F172" i="82"/>
  <c r="F173" i="82"/>
  <c r="F174" i="82"/>
  <c r="F175" i="82"/>
  <c r="F176" i="82"/>
  <c r="F177" i="82"/>
  <c r="F178" i="82"/>
  <c r="F179" i="82"/>
  <c r="F180" i="82"/>
  <c r="F181" i="82"/>
  <c r="F182" i="82"/>
  <c r="F183" i="82"/>
  <c r="F187" i="82"/>
  <c r="F184" i="82"/>
  <c r="F185" i="82"/>
  <c r="F186" i="82"/>
  <c r="F3" i="82"/>
  <c r="F189" i="82"/>
  <c r="F190" i="82"/>
  <c r="F191" i="82"/>
  <c r="F192" i="82"/>
  <c r="F193" i="82"/>
  <c r="F188" i="82"/>
  <c r="AY4" i="82"/>
  <c r="AY5" i="82"/>
  <c r="AY6" i="82"/>
  <c r="AY7" i="82"/>
  <c r="AY8" i="82"/>
  <c r="AY9" i="82"/>
  <c r="AY10" i="82"/>
  <c r="AY11" i="82"/>
  <c r="AY12" i="82"/>
  <c r="AY13" i="82"/>
  <c r="AY14" i="82"/>
  <c r="AY15" i="82"/>
  <c r="AY16" i="82"/>
  <c r="AY19" i="82"/>
  <c r="AY17" i="82"/>
  <c r="AY18" i="82"/>
  <c r="AY21" i="82"/>
  <c r="AY22" i="82"/>
  <c r="AY23" i="82"/>
  <c r="AY24" i="82"/>
  <c r="AY25" i="82"/>
  <c r="AY20" i="82"/>
  <c r="AY29" i="82"/>
  <c r="AY30" i="82"/>
  <c r="AY31" i="82"/>
  <c r="AY28" i="82"/>
  <c r="AY34" i="82"/>
  <c r="AY35" i="82"/>
  <c r="AY27" i="82"/>
  <c r="AY26" i="82"/>
  <c r="AY33" i="82"/>
  <c r="AY32" i="82"/>
  <c r="AY37" i="82"/>
  <c r="AY40" i="82"/>
  <c r="AY44" i="82"/>
  <c r="AY45" i="82"/>
  <c r="AY46" i="82"/>
  <c r="AY47" i="82"/>
  <c r="AY48" i="82"/>
  <c r="AY49" i="82"/>
  <c r="AY50" i="82"/>
  <c r="AY39" i="82"/>
  <c r="AY55" i="82"/>
  <c r="AY36" i="82"/>
  <c r="AY42" i="82"/>
  <c r="AY38" i="82"/>
  <c r="AY43" i="82"/>
  <c r="AY41" i="82"/>
  <c r="AY53" i="82"/>
  <c r="AY52" i="82"/>
  <c r="AY56" i="82"/>
  <c r="AY57" i="82"/>
  <c r="AY58" i="82"/>
  <c r="AY59" i="82"/>
  <c r="AY60" i="82"/>
  <c r="AY61" i="82"/>
  <c r="AY62" i="82"/>
  <c r="AY54" i="82"/>
  <c r="AY51" i="82"/>
  <c r="AY63" i="82"/>
  <c r="AY64" i="82"/>
  <c r="AY65" i="82"/>
  <c r="AY66" i="82"/>
  <c r="AY67" i="82"/>
  <c r="AY68" i="82"/>
  <c r="AY69" i="82"/>
  <c r="AY70" i="82"/>
  <c r="AY71" i="82"/>
  <c r="AY72" i="82"/>
  <c r="AY73" i="82"/>
  <c r="AY74" i="82"/>
  <c r="AY75" i="82"/>
  <c r="AY76" i="82"/>
  <c r="AY77" i="82"/>
  <c r="AY78" i="82"/>
  <c r="AY79" i="82"/>
  <c r="AY80" i="82"/>
  <c r="AY81" i="82"/>
  <c r="AY82" i="82"/>
  <c r="AY83" i="82"/>
  <c r="AY84" i="82"/>
  <c r="AY85" i="82"/>
  <c r="AY86" i="82"/>
  <c r="AY87" i="82"/>
  <c r="AY88" i="82"/>
  <c r="AY89" i="82"/>
  <c r="AY90" i="82"/>
  <c r="AY91" i="82"/>
  <c r="AY92" i="82"/>
  <c r="AY93" i="82"/>
  <c r="AY94" i="82"/>
  <c r="AY95" i="82"/>
  <c r="AY96" i="82"/>
  <c r="AY97" i="82"/>
  <c r="AY98" i="82"/>
  <c r="AY99" i="82"/>
  <c r="AY101" i="82"/>
  <c r="AY102" i="82"/>
  <c r="AY104" i="82"/>
  <c r="AY105" i="82"/>
  <c r="AY106" i="82"/>
  <c r="AY107" i="82"/>
  <c r="AY108" i="82"/>
  <c r="AY109" i="82"/>
  <c r="AY110" i="82"/>
  <c r="AY111" i="82"/>
  <c r="AY112" i="82"/>
  <c r="AY100" i="82"/>
  <c r="AY103" i="82"/>
  <c r="AY118" i="82"/>
  <c r="AY119" i="82"/>
  <c r="AY120" i="82"/>
  <c r="AY121" i="82"/>
  <c r="AY117" i="82"/>
  <c r="AY122" i="82"/>
  <c r="AY123" i="82"/>
  <c r="AY124" i="82"/>
  <c r="AY125" i="82"/>
  <c r="AY126" i="82"/>
  <c r="AY127" i="82"/>
  <c r="AY128" i="82"/>
  <c r="AY129" i="82"/>
  <c r="AY130" i="82"/>
  <c r="AY113" i="82"/>
  <c r="AY116" i="82"/>
  <c r="AY114" i="82"/>
  <c r="AY115" i="82"/>
  <c r="AY131" i="82"/>
  <c r="AY132" i="82"/>
  <c r="AY133" i="82"/>
  <c r="AY134" i="82"/>
  <c r="AY135" i="82"/>
  <c r="AY136" i="82"/>
  <c r="AY137" i="82"/>
  <c r="AY138" i="82"/>
  <c r="AY139" i="82"/>
  <c r="AY140" i="82"/>
  <c r="AY141" i="82"/>
  <c r="AY142" i="82"/>
  <c r="AY143" i="82"/>
  <c r="AY144" i="82"/>
  <c r="AY145" i="82"/>
  <c r="AY146" i="82"/>
  <c r="AY161" i="82"/>
  <c r="AY162" i="82"/>
  <c r="AY147" i="82"/>
  <c r="AY148" i="82"/>
  <c r="AY149" i="82"/>
  <c r="AY150" i="82"/>
  <c r="AY151" i="82"/>
  <c r="AY152" i="82"/>
  <c r="AY153" i="82"/>
  <c r="AY154" i="82"/>
  <c r="AY155" i="82"/>
  <c r="AY156" i="82"/>
  <c r="AY157" i="82"/>
  <c r="AY158" i="82"/>
  <c r="AY159" i="82"/>
  <c r="AY160" i="82"/>
  <c r="AY163" i="82"/>
  <c r="AY164" i="82"/>
  <c r="AY165" i="82"/>
  <c r="AY166" i="82"/>
  <c r="AY167" i="82"/>
  <c r="AY168" i="82"/>
  <c r="AY169" i="82"/>
  <c r="AY170" i="82"/>
  <c r="AY171" i="82"/>
  <c r="AY172" i="82"/>
  <c r="AY173" i="82"/>
  <c r="AY174" i="82"/>
  <c r="AY175" i="82"/>
  <c r="AY176" i="82"/>
  <c r="AY177" i="82"/>
  <c r="AY178" i="82"/>
  <c r="AY179" i="82"/>
  <c r="AY180" i="82"/>
  <c r="AY181" i="82"/>
  <c r="AY182" i="82"/>
  <c r="AY187" i="82"/>
  <c r="AY184" i="82"/>
  <c r="AY185" i="82"/>
  <c r="AY186" i="82"/>
  <c r="AY3" i="82"/>
  <c r="AY188" i="82"/>
  <c r="AY189" i="82"/>
  <c r="AY190" i="82"/>
  <c r="AY191" i="82"/>
  <c r="AY192" i="82"/>
  <c r="AY193" i="82"/>
  <c r="AY183" i="82"/>
  <c r="G4" i="82"/>
  <c r="G5" i="82"/>
  <c r="G6" i="82"/>
  <c r="G7" i="82"/>
  <c r="G8" i="82"/>
  <c r="G9" i="82"/>
  <c r="G10" i="82"/>
  <c r="G11" i="82"/>
  <c r="G14" i="82"/>
  <c r="G15" i="82"/>
  <c r="G16" i="82"/>
  <c r="G17" i="82"/>
  <c r="G18" i="82"/>
  <c r="G19" i="82"/>
  <c r="G20" i="82"/>
  <c r="G13" i="82"/>
  <c r="G12" i="82"/>
  <c r="G21" i="82"/>
  <c r="G22" i="82"/>
  <c r="G23" i="82"/>
  <c r="G27" i="82"/>
  <c r="G25" i="82"/>
  <c r="G29" i="82"/>
  <c r="G30" i="82"/>
  <c r="G31" i="82"/>
  <c r="G32" i="82"/>
  <c r="G33" i="82"/>
  <c r="G34" i="82"/>
  <c r="G35" i="82"/>
  <c r="G24" i="82"/>
  <c r="G26" i="82"/>
  <c r="G28" i="82"/>
  <c r="G36" i="82"/>
  <c r="G37" i="82"/>
  <c r="G38" i="82"/>
  <c r="G39" i="82"/>
  <c r="G40" i="82"/>
  <c r="G41" i="82"/>
  <c r="G42" i="82"/>
  <c r="G43" i="82"/>
  <c r="G45" i="82"/>
  <c r="G44" i="82"/>
  <c r="G46" i="82"/>
  <c r="G47" i="82"/>
  <c r="G48" i="82"/>
  <c r="G49" i="82"/>
  <c r="G50" i="82"/>
  <c r="G51" i="82"/>
  <c r="G52" i="82"/>
  <c r="G53" i="82"/>
  <c r="G54" i="82"/>
  <c r="G55" i="82"/>
  <c r="G56" i="82"/>
  <c r="G57" i="82"/>
  <c r="G61" i="82"/>
  <c r="G62" i="82"/>
  <c r="G60" i="82"/>
  <c r="G58" i="82"/>
  <c r="G63" i="82"/>
  <c r="G64" i="82"/>
  <c r="G65" i="82"/>
  <c r="G66" i="82"/>
  <c r="G67" i="82"/>
  <c r="G68" i="82"/>
  <c r="G69" i="82"/>
  <c r="G70" i="82"/>
  <c r="G71" i="82"/>
  <c r="G72" i="82"/>
  <c r="G59" i="82"/>
  <c r="G73" i="82"/>
  <c r="G74" i="82"/>
  <c r="G75" i="82"/>
  <c r="G76" i="82"/>
  <c r="G77" i="82"/>
  <c r="G78" i="82"/>
  <c r="G79" i="82"/>
  <c r="G80" i="82"/>
  <c r="G81" i="82"/>
  <c r="G82" i="82"/>
  <c r="G85" i="82"/>
  <c r="G86" i="82"/>
  <c r="G88" i="82"/>
  <c r="G83" i="82"/>
  <c r="G87" i="82"/>
  <c r="G89" i="82"/>
  <c r="G90" i="82"/>
  <c r="G91" i="82"/>
  <c r="G84" i="82"/>
  <c r="G92" i="82"/>
  <c r="G93" i="82"/>
  <c r="G94" i="82"/>
  <c r="G95" i="82"/>
  <c r="G96" i="82"/>
  <c r="G101" i="82"/>
  <c r="G97" i="82"/>
  <c r="G103" i="82"/>
  <c r="G98" i="82"/>
  <c r="G102" i="82"/>
  <c r="G104" i="82"/>
  <c r="G105" i="82"/>
  <c r="G106" i="82"/>
  <c r="G107" i="82"/>
  <c r="G108" i="82"/>
  <c r="G109" i="82"/>
  <c r="G110" i="82"/>
  <c r="G111" i="82"/>
  <c r="G112" i="82"/>
  <c r="G113" i="82"/>
  <c r="G114" i="82"/>
  <c r="G115" i="82"/>
  <c r="G116" i="82"/>
  <c r="G100" i="82"/>
  <c r="G99" i="82"/>
  <c r="G119" i="82"/>
  <c r="G120" i="82"/>
  <c r="G121" i="82"/>
  <c r="G122" i="82"/>
  <c r="G123" i="82"/>
  <c r="G124" i="82"/>
  <c r="G125" i="82"/>
  <c r="G126" i="82"/>
  <c r="G127" i="82"/>
  <c r="G128" i="82"/>
  <c r="G129" i="82"/>
  <c r="G118" i="82"/>
  <c r="G117" i="82"/>
  <c r="G131" i="82"/>
  <c r="G130" i="82"/>
  <c r="G132" i="82"/>
  <c r="G133" i="82"/>
  <c r="G134" i="82"/>
  <c r="G135" i="82"/>
  <c r="G136" i="82"/>
  <c r="G137" i="82"/>
  <c r="G138" i="82"/>
  <c r="G139" i="82"/>
  <c r="G140" i="82"/>
  <c r="G141" i="82"/>
  <c r="G142" i="82"/>
  <c r="G143" i="82"/>
  <c r="G144" i="82"/>
  <c r="G145" i="82"/>
  <c r="G146" i="82"/>
  <c r="G147" i="82"/>
  <c r="G161" i="82"/>
  <c r="G162" i="82"/>
  <c r="G163" i="82"/>
  <c r="G148" i="82"/>
  <c r="G149" i="82"/>
  <c r="G150" i="82"/>
  <c r="G151" i="82"/>
  <c r="G152" i="82"/>
  <c r="G153" i="82"/>
  <c r="G154" i="82"/>
  <c r="G155" i="82"/>
  <c r="G156" i="82"/>
  <c r="G160" i="82"/>
  <c r="G159" i="82"/>
  <c r="G158" i="82"/>
  <c r="G164" i="82"/>
  <c r="G165" i="82"/>
  <c r="G166" i="82"/>
  <c r="G167" i="82"/>
  <c r="G168" i="82"/>
  <c r="G169" i="82"/>
  <c r="G157" i="82"/>
  <c r="G170" i="82"/>
  <c r="G171" i="82"/>
  <c r="G172" i="82"/>
  <c r="G173" i="82"/>
  <c r="G174" i="82"/>
  <c r="G175" i="82"/>
  <c r="G176" i="82"/>
  <c r="G177" i="82"/>
  <c r="G178" i="82"/>
  <c r="G179" i="82"/>
  <c r="G180" i="82"/>
  <c r="G181" i="82"/>
  <c r="G188" i="82"/>
  <c r="G187" i="82"/>
  <c r="G184" i="82"/>
  <c r="G185" i="82"/>
  <c r="G186" i="82"/>
  <c r="G3" i="82"/>
  <c r="G189" i="82"/>
  <c r="G190" i="82"/>
  <c r="G191" i="82"/>
  <c r="G192" i="82"/>
  <c r="G193" i="82"/>
  <c r="G183" i="82"/>
  <c r="G182" i="82"/>
  <c r="BM4" i="82"/>
  <c r="BM5" i="82"/>
  <c r="BM6" i="82"/>
  <c r="BM7" i="82"/>
  <c r="BM8" i="82"/>
  <c r="BM9" i="82"/>
  <c r="BM10" i="82"/>
  <c r="BM11" i="82"/>
  <c r="BM13" i="82"/>
  <c r="BM14" i="82"/>
  <c r="BM15" i="82"/>
  <c r="BM16" i="82"/>
  <c r="BM17" i="82"/>
  <c r="BM18" i="82"/>
  <c r="BM19" i="82"/>
  <c r="BM20" i="82"/>
  <c r="BM12" i="82"/>
  <c r="BM21" i="82"/>
  <c r="BM22" i="82"/>
  <c r="BM23" i="82"/>
  <c r="BM26" i="82"/>
  <c r="BM27" i="82"/>
  <c r="BM25" i="82"/>
  <c r="BM24" i="82"/>
  <c r="BM28" i="82"/>
  <c r="BM29" i="82"/>
  <c r="BM30" i="82"/>
  <c r="BM31" i="82"/>
  <c r="BM32" i="82"/>
  <c r="BM33" i="82"/>
  <c r="BM36" i="82"/>
  <c r="BM37" i="82"/>
  <c r="BM38" i="82"/>
  <c r="BM39" i="82"/>
  <c r="BM40" i="82"/>
  <c r="BM41" i="82"/>
  <c r="BM42" i="82"/>
  <c r="BM34" i="82"/>
  <c r="BM35" i="82"/>
  <c r="BM44" i="82"/>
  <c r="BM45" i="82"/>
  <c r="BM46" i="82"/>
  <c r="BM47" i="82"/>
  <c r="BM48" i="82"/>
  <c r="BM49" i="82"/>
  <c r="BM50" i="82"/>
  <c r="BM51" i="82"/>
  <c r="BM52" i="82"/>
  <c r="BM53" i="82"/>
  <c r="BM54" i="82"/>
  <c r="BM55" i="82"/>
  <c r="BM43" i="82"/>
  <c r="BM58" i="82"/>
  <c r="BM56" i="82"/>
  <c r="BM60" i="82"/>
  <c r="BM61" i="82"/>
  <c r="BM59" i="82"/>
  <c r="BM63" i="82"/>
  <c r="BM72" i="82"/>
  <c r="BM65" i="82"/>
  <c r="BM66" i="82"/>
  <c r="BM68" i="82"/>
  <c r="BM71" i="82"/>
  <c r="BM57" i="82"/>
  <c r="BM62" i="82"/>
  <c r="BM64" i="82"/>
  <c r="BM67" i="82"/>
  <c r="BM69" i="82"/>
  <c r="BM73" i="82"/>
  <c r="BM74" i="82"/>
  <c r="BM75" i="82"/>
  <c r="BM76" i="82"/>
  <c r="BM77" i="82"/>
  <c r="BM78" i="82"/>
  <c r="BM79" i="82"/>
  <c r="BM80" i="82"/>
  <c r="BM81" i="82"/>
  <c r="BM82" i="82"/>
  <c r="BM83" i="82"/>
  <c r="BM84" i="82"/>
  <c r="BM85" i="82"/>
  <c r="BM86" i="82"/>
  <c r="BM87" i="82"/>
  <c r="BM91" i="82"/>
  <c r="BM92" i="82"/>
  <c r="BM93" i="82"/>
  <c r="BM94" i="82"/>
  <c r="BM95" i="82"/>
  <c r="BM70" i="82"/>
  <c r="BM100" i="82"/>
  <c r="BM102" i="82"/>
  <c r="BM88" i="82"/>
  <c r="BM99" i="82"/>
  <c r="BM104" i="82"/>
  <c r="BM105" i="82"/>
  <c r="BM106" i="82"/>
  <c r="BM107" i="82"/>
  <c r="BM108" i="82"/>
  <c r="BM109" i="82"/>
  <c r="BM110" i="82"/>
  <c r="BM111" i="82"/>
  <c r="BM90" i="82"/>
  <c r="BM98" i="82"/>
  <c r="BM101" i="82"/>
  <c r="BM103" i="82"/>
  <c r="BM89" i="82"/>
  <c r="BM96" i="82"/>
  <c r="BM97" i="82"/>
  <c r="BM112" i="82"/>
  <c r="BM113" i="82"/>
  <c r="BM117" i="82"/>
  <c r="BM114" i="82"/>
  <c r="BM115" i="82"/>
  <c r="BM116" i="82"/>
  <c r="BM125" i="82"/>
  <c r="BM127" i="82"/>
  <c r="BM122" i="82"/>
  <c r="BM120" i="82"/>
  <c r="BM129" i="82"/>
  <c r="BM130" i="82"/>
  <c r="BM118" i="82"/>
  <c r="BM121" i="82"/>
  <c r="BM126" i="82"/>
  <c r="BM128" i="82"/>
  <c r="BM119" i="82"/>
  <c r="BM123" i="82"/>
  <c r="BM124" i="82"/>
  <c r="BM135" i="82"/>
  <c r="BM136" i="82"/>
  <c r="BM137" i="82"/>
  <c r="BM138" i="82"/>
  <c r="BM139" i="82"/>
  <c r="BM140" i="82"/>
  <c r="BM141" i="82"/>
  <c r="BM142" i="82"/>
  <c r="BM143" i="82"/>
  <c r="BM144" i="82"/>
  <c r="BM145" i="82"/>
  <c r="BM146" i="82"/>
  <c r="BM133" i="82"/>
  <c r="BM147" i="82"/>
  <c r="BM148" i="82"/>
  <c r="BM149" i="82"/>
  <c r="BM150" i="82"/>
  <c r="BM151" i="82"/>
  <c r="BM152" i="82"/>
  <c r="BM153" i="82"/>
  <c r="BM154" i="82"/>
  <c r="BM155" i="82"/>
  <c r="BM156" i="82"/>
  <c r="BM157" i="82"/>
  <c r="BM158" i="82"/>
  <c r="BM159" i="82"/>
  <c r="BM131" i="82"/>
  <c r="BM134" i="82"/>
  <c r="BM160" i="82"/>
  <c r="BM161" i="82"/>
  <c r="BM162" i="82"/>
  <c r="BM132" i="82"/>
  <c r="BM163" i="82"/>
  <c r="BM164" i="82"/>
  <c r="BM165" i="82"/>
  <c r="BM166" i="82"/>
  <c r="BM167" i="82"/>
  <c r="BM168" i="82"/>
  <c r="BM169" i="82"/>
  <c r="BM170" i="82"/>
  <c r="BM171" i="82"/>
  <c r="BM172" i="82"/>
  <c r="BM173" i="82"/>
  <c r="BM174" i="82"/>
  <c r="BM175" i="82"/>
  <c r="BM176" i="82"/>
  <c r="BM177" i="82"/>
  <c r="BM178" i="82"/>
  <c r="BM179" i="82"/>
  <c r="BM180" i="82"/>
  <c r="BM183" i="82"/>
  <c r="BM184" i="82"/>
  <c r="BM185" i="82"/>
  <c r="BM186" i="82"/>
  <c r="BM187" i="82"/>
  <c r="BM182" i="82"/>
  <c r="BM181" i="82"/>
  <c r="BM191" i="82"/>
  <c r="BM189" i="82"/>
  <c r="BM193" i="82"/>
  <c r="BM3" i="82"/>
  <c r="BM192" i="82"/>
  <c r="BM188" i="82"/>
  <c r="BM190" i="82"/>
  <c r="BE5" i="82"/>
  <c r="BE6" i="82"/>
  <c r="BE7" i="82"/>
  <c r="BE8" i="82"/>
  <c r="BE9" i="82"/>
  <c r="BE10" i="82"/>
  <c r="BE11" i="82"/>
  <c r="BE14" i="82"/>
  <c r="BE16" i="82"/>
  <c r="BE20" i="82"/>
  <c r="BE21" i="82"/>
  <c r="BE22" i="82"/>
  <c r="BE24" i="82"/>
  <c r="BE25" i="82"/>
  <c r="BE15" i="82"/>
  <c r="BE26" i="82"/>
  <c r="BE27" i="82"/>
  <c r="BE17" i="82"/>
  <c r="BE28" i="82"/>
  <c r="BE29" i="82"/>
  <c r="BE32" i="82"/>
  <c r="BE31" i="82"/>
  <c r="BE33" i="82"/>
  <c r="BE36" i="82"/>
  <c r="BE37" i="82"/>
  <c r="BE38" i="82"/>
  <c r="BE39" i="82"/>
  <c r="BE41" i="82"/>
  <c r="BE42" i="82"/>
  <c r="BE30" i="82"/>
  <c r="BE43" i="82"/>
  <c r="BE44" i="82"/>
  <c r="BE54" i="82"/>
  <c r="BE49" i="82"/>
  <c r="BE51" i="82"/>
  <c r="BE58" i="82"/>
  <c r="BE59" i="82"/>
  <c r="BE60" i="82"/>
  <c r="BE61" i="82"/>
  <c r="BE47" i="82"/>
  <c r="BE48" i="82"/>
  <c r="BE53" i="82"/>
  <c r="BE52" i="82"/>
  <c r="BE62" i="82"/>
  <c r="BE45" i="82"/>
  <c r="BE66" i="82"/>
  <c r="BE71" i="82"/>
  <c r="BE74" i="82"/>
  <c r="BE75" i="82"/>
  <c r="BE76" i="82"/>
  <c r="BE78" i="82"/>
  <c r="BE79" i="82"/>
  <c r="BE80" i="82"/>
  <c r="BE81" i="82"/>
  <c r="BE65" i="82"/>
  <c r="BE68" i="82"/>
  <c r="BE69" i="82"/>
  <c r="BE64" i="82"/>
  <c r="BE67" i="82"/>
  <c r="BE70" i="82"/>
  <c r="BE72" i="82"/>
  <c r="BE63" i="82"/>
  <c r="BE89" i="82"/>
  <c r="BE88" i="82"/>
  <c r="BE92" i="82"/>
  <c r="BE94" i="82"/>
  <c r="BE95" i="82"/>
  <c r="BE97" i="82"/>
  <c r="BE98" i="82"/>
  <c r="BE85" i="82"/>
  <c r="BE87" i="82"/>
  <c r="BE86" i="82"/>
  <c r="BE104" i="82"/>
  <c r="BE105" i="82"/>
  <c r="BE106" i="82"/>
  <c r="BE107" i="82"/>
  <c r="BE108" i="82"/>
  <c r="BE110" i="82"/>
  <c r="BE116" i="82"/>
  <c r="BE114" i="82"/>
  <c r="BE115" i="82"/>
  <c r="BE111" i="82"/>
  <c r="BE84" i="82"/>
  <c r="BE112" i="82"/>
  <c r="BE117" i="82"/>
  <c r="BE118" i="82"/>
  <c r="BE119" i="82"/>
  <c r="BE120" i="82"/>
  <c r="BE135" i="82"/>
  <c r="BE136" i="82"/>
  <c r="BE137" i="82"/>
  <c r="BE138" i="82"/>
  <c r="BE139" i="82"/>
  <c r="BE140" i="82"/>
  <c r="BE141" i="82"/>
  <c r="BE142" i="82"/>
  <c r="BE143" i="82"/>
  <c r="BE145" i="82"/>
  <c r="BE129" i="82"/>
  <c r="BE121" i="82"/>
  <c r="BE126" i="82"/>
  <c r="BE128" i="82"/>
  <c r="BE124" i="82"/>
  <c r="BE113" i="82"/>
  <c r="BE122" i="82"/>
  <c r="BE123" i="82"/>
  <c r="BE125" i="82"/>
  <c r="BE130" i="82"/>
  <c r="BE132" i="82"/>
  <c r="BE133" i="82"/>
  <c r="BE134" i="82"/>
  <c r="BE147" i="82"/>
  <c r="BE149" i="82"/>
  <c r="BE152" i="82"/>
  <c r="BE153" i="82"/>
  <c r="BE154" i="82"/>
  <c r="BE155" i="82"/>
  <c r="BE127" i="82"/>
  <c r="BE146" i="82"/>
  <c r="BE156" i="82"/>
  <c r="BE157" i="82"/>
  <c r="BE158" i="82"/>
  <c r="BE159" i="82"/>
  <c r="BE161" i="82"/>
  <c r="BE163" i="82"/>
  <c r="BE164" i="82"/>
  <c r="BE165" i="82"/>
  <c r="BE167" i="82"/>
  <c r="BE168" i="82"/>
  <c r="BE169" i="82"/>
  <c r="BE170" i="82"/>
  <c r="BE171" i="82"/>
  <c r="BE172" i="82"/>
  <c r="BE173" i="82"/>
  <c r="BE174" i="82"/>
  <c r="BE175" i="82"/>
  <c r="BE176" i="82"/>
  <c r="BE177" i="82"/>
  <c r="BE178" i="82"/>
  <c r="BE183" i="82"/>
  <c r="BE184" i="82"/>
  <c r="BE185" i="82"/>
  <c r="BE186" i="82"/>
  <c r="BE187" i="82"/>
  <c r="BE188" i="82"/>
  <c r="BE189" i="82"/>
  <c r="BE190" i="82"/>
  <c r="BE191" i="82"/>
  <c r="BE192" i="82"/>
  <c r="BE193" i="82"/>
  <c r="BE3" i="82"/>
  <c r="AW4" i="82"/>
  <c r="AW5" i="82"/>
  <c r="AW6" i="82"/>
  <c r="AW7" i="82"/>
  <c r="AW8" i="82"/>
  <c r="AW9" i="82"/>
  <c r="AW10" i="82"/>
  <c r="AW11" i="82"/>
  <c r="AW12" i="82"/>
  <c r="AW13" i="82"/>
  <c r="AW14" i="82"/>
  <c r="AW16" i="82"/>
  <c r="AW19" i="82"/>
  <c r="AW15" i="82"/>
  <c r="AW21" i="82"/>
  <c r="AW22" i="82"/>
  <c r="AW23" i="82"/>
  <c r="AW24" i="82"/>
  <c r="AW25" i="82"/>
  <c r="AW17" i="82"/>
  <c r="AW18" i="82"/>
  <c r="AW26" i="82"/>
  <c r="AW27" i="82"/>
  <c r="AW28" i="82"/>
  <c r="AW20" i="82"/>
  <c r="AW29" i="82"/>
  <c r="AW31" i="82"/>
  <c r="AW36" i="82"/>
  <c r="AW37" i="82"/>
  <c r="AW38" i="82"/>
  <c r="AW39" i="82"/>
  <c r="AW40" i="82"/>
  <c r="AW41" i="82"/>
  <c r="AW42" i="82"/>
  <c r="AW30" i="82"/>
  <c r="AW34" i="82"/>
  <c r="AW35" i="82"/>
  <c r="AW33" i="82"/>
  <c r="AW55" i="82"/>
  <c r="AW43" i="82"/>
  <c r="AW44" i="82"/>
  <c r="AW32" i="82"/>
  <c r="AW47" i="82"/>
  <c r="AW48" i="82"/>
  <c r="AW50" i="82"/>
  <c r="AW56" i="82"/>
  <c r="AW57" i="82"/>
  <c r="AW58" i="82"/>
  <c r="AW59" i="82"/>
  <c r="AW60" i="82"/>
  <c r="AW61" i="82"/>
  <c r="AW62" i="82"/>
  <c r="AW46" i="82"/>
  <c r="AW52" i="82"/>
  <c r="AW45" i="82"/>
  <c r="AW54" i="82"/>
  <c r="AW49" i="82"/>
  <c r="AW53" i="82"/>
  <c r="AW51" i="82"/>
  <c r="AW69" i="82"/>
  <c r="AW70" i="82"/>
  <c r="AW73" i="82"/>
  <c r="AW74" i="82"/>
  <c r="AW75" i="82"/>
  <c r="AW76" i="82"/>
  <c r="AW77" i="82"/>
  <c r="AW78" i="82"/>
  <c r="AW79" i="82"/>
  <c r="AW80" i="82"/>
  <c r="AW81" i="82"/>
  <c r="AW82" i="82"/>
  <c r="AW83" i="82"/>
  <c r="AW64" i="82"/>
  <c r="AW67" i="82"/>
  <c r="AW63" i="82"/>
  <c r="AW71" i="82"/>
  <c r="AW66" i="82"/>
  <c r="AW68" i="82"/>
  <c r="AW72" i="82"/>
  <c r="AW85" i="82"/>
  <c r="AW87" i="82"/>
  <c r="AW89" i="82"/>
  <c r="AW90" i="82"/>
  <c r="AW86" i="82"/>
  <c r="AW91" i="82"/>
  <c r="AW65" i="82"/>
  <c r="AW88" i="82"/>
  <c r="AW92" i="82"/>
  <c r="AW93" i="82"/>
  <c r="AW94" i="82"/>
  <c r="AW95" i="82"/>
  <c r="AW96" i="82"/>
  <c r="AW97" i="82"/>
  <c r="AW98" i="82"/>
  <c r="AW99" i="82"/>
  <c r="AW84" i="82"/>
  <c r="AW101" i="82"/>
  <c r="AW104" i="82"/>
  <c r="AW105" i="82"/>
  <c r="AW106" i="82"/>
  <c r="AW107" i="82"/>
  <c r="AW108" i="82"/>
  <c r="AW109" i="82"/>
  <c r="AW110" i="82"/>
  <c r="AW100" i="82"/>
  <c r="AW102" i="82"/>
  <c r="AW103" i="82"/>
  <c r="AW117" i="82"/>
  <c r="AW111" i="82"/>
  <c r="AW112" i="82"/>
  <c r="AW113" i="82"/>
  <c r="AW116" i="82"/>
  <c r="AW114" i="82"/>
  <c r="AW115" i="82"/>
  <c r="AW118" i="82"/>
  <c r="AW119" i="82"/>
  <c r="AW120" i="82"/>
  <c r="AW124" i="82"/>
  <c r="AW135" i="82"/>
  <c r="AW136" i="82"/>
  <c r="AW137" i="82"/>
  <c r="AW138" i="82"/>
  <c r="AW139" i="82"/>
  <c r="AW140" i="82"/>
  <c r="AW141" i="82"/>
  <c r="AW142" i="82"/>
  <c r="AW143" i="82"/>
  <c r="AW144" i="82"/>
  <c r="AW145" i="82"/>
  <c r="AW122" i="82"/>
  <c r="AW123" i="82"/>
  <c r="AW125" i="82"/>
  <c r="AW127" i="82"/>
  <c r="AW130" i="82"/>
  <c r="AW129" i="82"/>
  <c r="AW128" i="82"/>
  <c r="AW131" i="82"/>
  <c r="AW132" i="82"/>
  <c r="AW133" i="82"/>
  <c r="AW134" i="82"/>
  <c r="AW121" i="82"/>
  <c r="AW147" i="82"/>
  <c r="AW148" i="82"/>
  <c r="AW149" i="82"/>
  <c r="AW150" i="82"/>
  <c r="AW151" i="82"/>
  <c r="AW152" i="82"/>
  <c r="AW153" i="82"/>
  <c r="AW154" i="82"/>
  <c r="AW155" i="82"/>
  <c r="AW156" i="82"/>
  <c r="AW157" i="82"/>
  <c r="AW158" i="82"/>
  <c r="AW159" i="82"/>
  <c r="AW160" i="82"/>
  <c r="AW126" i="82"/>
  <c r="AW146" i="82"/>
  <c r="AW161" i="82"/>
  <c r="AW162" i="82"/>
  <c r="AW163" i="82"/>
  <c r="AW164" i="82"/>
  <c r="AW165" i="82"/>
  <c r="AW166" i="82"/>
  <c r="AW167" i="82"/>
  <c r="AW168" i="82"/>
  <c r="AW169" i="82"/>
  <c r="AW170" i="82"/>
  <c r="AW171" i="82"/>
  <c r="AW172" i="82"/>
  <c r="AW173" i="82"/>
  <c r="AW174" i="82"/>
  <c r="AW175" i="82"/>
  <c r="AW176" i="82"/>
  <c r="AW177" i="82"/>
  <c r="AW178" i="82"/>
  <c r="AW179" i="82"/>
  <c r="AW180" i="82"/>
  <c r="AW181" i="82"/>
  <c r="AW182" i="82"/>
  <c r="AW183" i="82"/>
  <c r="AW184" i="82"/>
  <c r="AW185" i="82"/>
  <c r="AW186" i="82"/>
  <c r="AW187" i="82"/>
  <c r="AW188" i="82"/>
  <c r="AW189" i="82"/>
  <c r="AW190" i="82"/>
  <c r="AW191" i="82"/>
  <c r="AW192" i="82"/>
  <c r="AW193" i="82"/>
  <c r="AW3" i="82"/>
  <c r="AO4" i="82"/>
  <c r="AO5" i="82"/>
  <c r="AO6" i="82"/>
  <c r="AO9" i="82"/>
  <c r="AO10" i="82"/>
  <c r="AO12" i="82"/>
  <c r="AO15" i="82"/>
  <c r="AO21" i="82"/>
  <c r="AO22" i="82"/>
  <c r="AO23" i="82"/>
  <c r="AO24" i="82"/>
  <c r="AO25" i="82"/>
  <c r="AO20" i="82"/>
  <c r="AO26" i="82"/>
  <c r="AO28" i="82"/>
  <c r="AO16" i="82"/>
  <c r="AO19" i="82"/>
  <c r="AO34" i="82"/>
  <c r="AO35" i="82"/>
  <c r="AO32" i="82"/>
  <c r="AO36" i="82"/>
  <c r="AO37" i="82"/>
  <c r="AO38" i="82"/>
  <c r="AO39" i="82"/>
  <c r="AO40" i="82"/>
  <c r="AO41" i="82"/>
  <c r="AO42" i="82"/>
  <c r="AO29" i="82"/>
  <c r="AO31" i="82"/>
  <c r="AO55" i="82"/>
  <c r="AO43" i="82"/>
  <c r="AO52" i="82"/>
  <c r="AO56" i="82"/>
  <c r="AO58" i="82"/>
  <c r="AO59" i="82"/>
  <c r="AO51" i="82"/>
  <c r="AO53" i="82"/>
  <c r="AO49" i="82"/>
  <c r="AO73" i="82"/>
  <c r="AO74" i="82"/>
  <c r="AO75" i="82"/>
  <c r="AO78" i="82"/>
  <c r="AO79" i="82"/>
  <c r="AO81" i="82"/>
  <c r="AO71" i="82"/>
  <c r="AO63" i="82"/>
  <c r="AO72" i="82"/>
  <c r="AO54" i="82"/>
  <c r="AO65" i="82"/>
  <c r="AO70" i="82"/>
  <c r="AO64" i="82"/>
  <c r="AO67" i="82"/>
  <c r="AO89" i="82"/>
  <c r="AO90" i="82"/>
  <c r="AO85" i="82"/>
  <c r="AO91" i="82"/>
  <c r="AO86" i="82"/>
  <c r="AO87" i="82"/>
  <c r="AO92" i="82"/>
  <c r="AO93" i="82"/>
  <c r="AO94" i="82"/>
  <c r="AO95" i="82"/>
  <c r="AO98" i="82"/>
  <c r="AO99" i="82"/>
  <c r="AO88" i="82"/>
  <c r="AO105" i="82"/>
  <c r="AO106" i="82"/>
  <c r="AO107" i="82"/>
  <c r="AO108" i="82"/>
  <c r="AO110" i="82"/>
  <c r="AO100" i="82"/>
  <c r="AO117" i="82"/>
  <c r="AO113" i="82"/>
  <c r="AO116" i="82"/>
  <c r="AO111" i="82"/>
  <c r="AO115" i="82"/>
  <c r="AO118" i="82"/>
  <c r="AO119" i="82"/>
  <c r="AO120" i="82"/>
  <c r="AO135" i="82"/>
  <c r="AO136" i="82"/>
  <c r="AO137" i="82"/>
  <c r="AO138" i="82"/>
  <c r="AO139" i="82"/>
  <c r="AO145" i="82"/>
  <c r="AO129" i="82"/>
  <c r="AO121" i="82"/>
  <c r="AO122" i="82"/>
  <c r="AO126" i="82"/>
  <c r="AO128" i="82"/>
  <c r="AO127" i="82"/>
  <c r="AO131" i="82"/>
  <c r="AO132" i="82"/>
  <c r="AO133" i="82"/>
  <c r="AO134" i="82"/>
  <c r="AO147" i="82"/>
  <c r="AO149" i="82"/>
  <c r="AO150" i="82"/>
  <c r="AO152" i="82"/>
  <c r="AO153" i="82"/>
  <c r="AO154" i="82"/>
  <c r="AO155" i="82"/>
  <c r="AO159" i="82"/>
  <c r="AO160" i="82"/>
  <c r="AO161" i="82"/>
  <c r="AO162" i="82"/>
  <c r="AO164" i="82"/>
  <c r="AO165" i="82"/>
  <c r="AO166" i="82"/>
  <c r="AO169" i="82"/>
  <c r="AO170" i="82"/>
  <c r="AO171" i="82"/>
  <c r="AO172" i="82"/>
  <c r="AO173" i="82"/>
  <c r="AO174" i="82"/>
  <c r="AO175" i="82"/>
  <c r="AO177" i="82"/>
  <c r="AO178" i="82"/>
  <c r="AO180" i="82"/>
  <c r="AO181" i="82"/>
  <c r="AO185" i="82"/>
  <c r="AO186" i="82"/>
  <c r="AO187" i="82"/>
  <c r="AO123" i="82"/>
  <c r="AO188" i="82"/>
  <c r="AO189" i="82"/>
  <c r="AO190" i="82"/>
  <c r="AO191" i="82"/>
  <c r="AO192" i="82"/>
  <c r="AO193" i="82"/>
  <c r="AG7" i="82"/>
  <c r="AG15" i="82"/>
  <c r="AG16" i="82"/>
  <c r="AG17" i="82"/>
  <c r="AG18" i="82"/>
  <c r="AG19" i="82"/>
  <c r="AG20" i="82"/>
  <c r="AG4" i="82"/>
  <c r="AG9" i="82"/>
  <c r="AG11" i="82"/>
  <c r="AG13" i="82"/>
  <c r="AG6" i="82"/>
  <c r="AG12" i="82"/>
  <c r="AG8" i="82"/>
  <c r="AG10" i="82"/>
  <c r="AG14" i="82"/>
  <c r="AG21" i="82"/>
  <c r="AG22" i="82"/>
  <c r="AG23" i="82"/>
  <c r="AG24" i="82"/>
  <c r="AG25" i="82"/>
  <c r="AG26" i="82"/>
  <c r="AG5" i="82"/>
  <c r="AG27" i="82"/>
  <c r="AG28" i="82"/>
  <c r="AG29" i="82"/>
  <c r="AG30" i="82"/>
  <c r="AG31" i="82"/>
  <c r="AG32" i="82"/>
  <c r="AG34" i="82"/>
  <c r="AG35" i="82"/>
  <c r="AG36" i="82"/>
  <c r="AG37" i="82"/>
  <c r="AG38" i="82"/>
  <c r="AG39" i="82"/>
  <c r="AG43" i="82"/>
  <c r="AG46" i="82"/>
  <c r="AG47" i="82"/>
  <c r="AG48" i="82"/>
  <c r="AG49" i="82"/>
  <c r="AG50" i="82"/>
  <c r="AG51" i="82"/>
  <c r="AG52" i="82"/>
  <c r="AG53" i="82"/>
  <c r="AG54" i="82"/>
  <c r="AG55" i="82"/>
  <c r="AG40" i="82"/>
  <c r="AG42" i="82"/>
  <c r="AG33" i="82"/>
  <c r="AG56" i="82"/>
  <c r="AG57" i="82"/>
  <c r="AG58" i="82"/>
  <c r="AG59" i="82"/>
  <c r="AG60" i="82"/>
  <c r="AG61" i="82"/>
  <c r="AG62" i="82"/>
  <c r="AG44" i="82"/>
  <c r="AG41" i="82"/>
  <c r="AG45" i="82"/>
  <c r="AG63" i="82"/>
  <c r="AG64" i="82"/>
  <c r="AG65" i="82"/>
  <c r="AG66" i="82"/>
  <c r="AG67" i="82"/>
  <c r="AG68" i="82"/>
  <c r="AG69" i="82"/>
  <c r="AG70" i="82"/>
  <c r="AG71" i="82"/>
  <c r="AG72" i="82"/>
  <c r="AG73" i="82"/>
  <c r="AG74" i="82"/>
  <c r="AG75" i="82"/>
  <c r="AG76" i="82"/>
  <c r="AG77" i="82"/>
  <c r="AG78" i="82"/>
  <c r="AG79" i="82"/>
  <c r="AG80" i="82"/>
  <c r="AG81" i="82"/>
  <c r="AG89" i="82"/>
  <c r="AG91" i="82"/>
  <c r="AG84" i="82"/>
  <c r="AG92" i="82"/>
  <c r="AG93" i="82"/>
  <c r="AG94" i="82"/>
  <c r="AG95" i="82"/>
  <c r="AG96" i="82"/>
  <c r="AG97" i="82"/>
  <c r="AG98" i="82"/>
  <c r="AG99" i="82"/>
  <c r="AG101" i="82"/>
  <c r="AG85" i="82"/>
  <c r="AG86" i="82"/>
  <c r="AG82" i="82"/>
  <c r="AG87" i="82"/>
  <c r="AG102" i="82"/>
  <c r="AG103" i="82"/>
  <c r="AG104" i="82"/>
  <c r="AG105" i="82"/>
  <c r="AG106" i="82"/>
  <c r="AG107" i="82"/>
  <c r="AG108" i="82"/>
  <c r="AG110" i="82"/>
  <c r="AG111" i="82"/>
  <c r="AG112" i="82"/>
  <c r="AG113" i="82"/>
  <c r="AG114" i="82"/>
  <c r="AG115" i="82"/>
  <c r="AG116" i="82"/>
  <c r="AG117" i="82"/>
  <c r="AG83" i="82"/>
  <c r="AG88" i="82"/>
  <c r="AG123" i="82"/>
  <c r="AG124" i="82"/>
  <c r="AG125" i="82"/>
  <c r="AG126" i="82"/>
  <c r="AG127" i="82"/>
  <c r="AG128" i="82"/>
  <c r="AG129" i="82"/>
  <c r="AG130" i="82"/>
  <c r="AG131" i="82"/>
  <c r="AG100" i="82"/>
  <c r="AG132" i="82"/>
  <c r="AG133" i="82"/>
  <c r="AG134" i="82"/>
  <c r="AG135" i="82"/>
  <c r="AG136" i="82"/>
  <c r="AG137" i="82"/>
  <c r="AG138" i="82"/>
  <c r="AG139" i="82"/>
  <c r="AG140" i="82"/>
  <c r="AG141" i="82"/>
  <c r="AG120" i="82"/>
  <c r="AG118" i="82"/>
  <c r="AG119" i="82"/>
  <c r="AG122" i="82"/>
  <c r="AG143" i="82"/>
  <c r="AG163" i="82"/>
  <c r="AG146" i="82"/>
  <c r="AG144" i="82"/>
  <c r="AG145" i="82"/>
  <c r="AG148" i="82"/>
  <c r="AG149" i="82"/>
  <c r="AG150" i="82"/>
  <c r="AG151" i="82"/>
  <c r="AG152" i="82"/>
  <c r="AG153" i="82"/>
  <c r="AG154" i="82"/>
  <c r="AG155" i="82"/>
  <c r="AG156" i="82"/>
  <c r="AG157" i="82"/>
  <c r="AG159" i="82"/>
  <c r="AG160" i="82"/>
  <c r="AG147" i="82"/>
  <c r="AG161" i="82"/>
  <c r="AG164" i="82"/>
  <c r="AG165" i="82"/>
  <c r="AG166" i="82"/>
  <c r="AG167" i="82"/>
  <c r="AG168" i="82"/>
  <c r="AG169" i="82"/>
  <c r="AG142" i="82"/>
  <c r="AG162" i="82"/>
  <c r="AG170" i="82"/>
  <c r="AG171" i="82"/>
  <c r="AG172" i="82"/>
  <c r="AG173" i="82"/>
  <c r="AG174" i="82"/>
  <c r="AG175" i="82"/>
  <c r="AG176" i="82"/>
  <c r="AG177" i="82"/>
  <c r="AG178" i="82"/>
  <c r="AG179" i="82"/>
  <c r="AG181" i="82"/>
  <c r="AG182" i="82"/>
  <c r="AG183" i="82"/>
  <c r="AG3" i="82"/>
  <c r="AG189" i="82"/>
  <c r="AG190" i="82"/>
  <c r="AG191" i="82"/>
  <c r="AG192" i="82"/>
  <c r="AG193" i="82"/>
  <c r="AG188" i="82"/>
  <c r="AG184" i="82"/>
  <c r="AG187" i="82"/>
  <c r="AG185" i="82"/>
  <c r="AG186" i="82"/>
  <c r="AA9" i="82"/>
  <c r="AA15" i="82"/>
  <c r="AA16" i="82"/>
  <c r="AA17" i="82"/>
  <c r="AA18" i="82"/>
  <c r="AA19" i="82"/>
  <c r="AA20" i="82"/>
  <c r="AA6" i="82"/>
  <c r="AA10" i="82"/>
  <c r="AA8" i="82"/>
  <c r="AA5" i="82"/>
  <c r="AA13" i="82"/>
  <c r="AA7" i="82"/>
  <c r="AA11" i="82"/>
  <c r="AA21" i="82"/>
  <c r="AA22" i="82"/>
  <c r="AA23" i="82"/>
  <c r="AA24" i="82"/>
  <c r="AA25" i="82"/>
  <c r="AA26" i="82"/>
  <c r="AA4" i="82"/>
  <c r="AA12" i="82"/>
  <c r="AA27" i="82"/>
  <c r="AA28" i="82"/>
  <c r="AA14" i="82"/>
  <c r="AA29" i="82"/>
  <c r="AA30" i="82"/>
  <c r="AA31" i="82"/>
  <c r="AA32" i="82"/>
  <c r="AA33" i="82"/>
  <c r="AA36" i="82"/>
  <c r="AA34" i="82"/>
  <c r="AA37" i="82"/>
  <c r="AA38" i="82"/>
  <c r="AA39" i="82"/>
  <c r="AA46" i="82"/>
  <c r="AA47" i="82"/>
  <c r="AA48" i="82"/>
  <c r="AA49" i="82"/>
  <c r="AA50" i="82"/>
  <c r="AA51" i="82"/>
  <c r="AA52" i="82"/>
  <c r="AA53" i="82"/>
  <c r="AA54" i="82"/>
  <c r="AA55" i="82"/>
  <c r="AA42" i="82"/>
  <c r="AA43" i="82"/>
  <c r="AA35" i="82"/>
  <c r="AA41" i="82"/>
  <c r="AA40" i="82"/>
  <c r="AA44" i="82"/>
  <c r="AA56" i="82"/>
  <c r="AA57" i="82"/>
  <c r="AA58" i="82"/>
  <c r="AA59" i="82"/>
  <c r="AA60" i="82"/>
  <c r="AA61" i="82"/>
  <c r="AA62" i="82"/>
  <c r="AA45" i="82"/>
  <c r="AA63" i="82"/>
  <c r="AA64" i="82"/>
  <c r="AA65" i="82"/>
  <c r="AA66" i="82"/>
  <c r="AA67" i="82"/>
  <c r="AA68" i="82"/>
  <c r="AA69" i="82"/>
  <c r="AA70" i="82"/>
  <c r="AA71" i="82"/>
  <c r="AA72" i="82"/>
  <c r="AA73" i="82"/>
  <c r="AA74" i="82"/>
  <c r="AA75" i="82"/>
  <c r="AA76" i="82"/>
  <c r="AA77" i="82"/>
  <c r="AA78" i="82"/>
  <c r="AA79" i="82"/>
  <c r="AA80" i="82"/>
  <c r="AA81" i="82"/>
  <c r="AA85" i="82"/>
  <c r="AA86" i="82"/>
  <c r="AA87" i="82"/>
  <c r="AA88" i="82"/>
  <c r="AA89" i="82"/>
  <c r="AA90" i="82"/>
  <c r="AA91" i="82"/>
  <c r="AA82" i="82"/>
  <c r="AA92" i="82"/>
  <c r="AA93" i="82"/>
  <c r="AA94" i="82"/>
  <c r="AA95" i="82"/>
  <c r="AA96" i="82"/>
  <c r="AA97" i="82"/>
  <c r="AA98" i="82"/>
  <c r="AA99" i="82"/>
  <c r="AA100" i="82"/>
  <c r="AA83" i="82"/>
  <c r="AA101" i="82"/>
  <c r="AA84" i="82"/>
  <c r="AA102" i="82"/>
  <c r="AA103" i="82"/>
  <c r="AA104" i="82"/>
  <c r="AA105" i="82"/>
  <c r="AA106" i="82"/>
  <c r="AA107" i="82"/>
  <c r="AA108" i="82"/>
  <c r="AA109" i="82"/>
  <c r="AA110" i="82"/>
  <c r="AA111" i="82"/>
  <c r="AA112" i="82"/>
  <c r="AA113" i="82"/>
  <c r="AA114" i="82"/>
  <c r="AA115" i="82"/>
  <c r="AA116" i="82"/>
  <c r="AA117" i="82"/>
  <c r="AA123" i="82"/>
  <c r="AA124" i="82"/>
  <c r="AA125" i="82"/>
  <c r="AA126" i="82"/>
  <c r="AA127" i="82"/>
  <c r="AA128" i="82"/>
  <c r="AA129" i="82"/>
  <c r="AA130" i="82"/>
  <c r="AA131" i="82"/>
  <c r="AA120" i="82"/>
  <c r="AA132" i="82"/>
  <c r="AA133" i="82"/>
  <c r="AA134" i="82"/>
  <c r="AA135" i="82"/>
  <c r="AA136" i="82"/>
  <c r="AA137" i="82"/>
  <c r="AA138" i="82"/>
  <c r="AA139" i="82"/>
  <c r="AA140" i="82"/>
  <c r="AA141" i="82"/>
  <c r="AA122" i="82"/>
  <c r="AA119" i="82"/>
  <c r="AA147" i="82"/>
  <c r="AA163" i="82"/>
  <c r="AA142" i="82"/>
  <c r="AA146" i="82"/>
  <c r="AA148" i="82"/>
  <c r="AA149" i="82"/>
  <c r="AA150" i="82"/>
  <c r="AA151" i="82"/>
  <c r="AA152" i="82"/>
  <c r="AA153" i="82"/>
  <c r="AA154" i="82"/>
  <c r="AA155" i="82"/>
  <c r="AA156" i="82"/>
  <c r="AA118" i="82"/>
  <c r="AA143" i="82"/>
  <c r="AA157" i="82"/>
  <c r="AA158" i="82"/>
  <c r="AA159" i="82"/>
  <c r="AA160" i="82"/>
  <c r="AA144" i="82"/>
  <c r="AA145" i="82"/>
  <c r="AA162" i="82"/>
  <c r="AA164" i="82"/>
  <c r="AA165" i="82"/>
  <c r="AA166" i="82"/>
  <c r="AA167" i="82"/>
  <c r="AA168" i="82"/>
  <c r="AA169" i="82"/>
  <c r="AA170" i="82"/>
  <c r="AA171" i="82"/>
  <c r="AA172" i="82"/>
  <c r="AA173" i="82"/>
  <c r="AA174" i="82"/>
  <c r="AA175" i="82"/>
  <c r="AA176" i="82"/>
  <c r="AA177" i="82"/>
  <c r="AA178" i="82"/>
  <c r="AA179" i="82"/>
  <c r="AA180" i="82"/>
  <c r="AA181" i="82"/>
  <c r="AA182" i="82"/>
  <c r="AA183" i="82"/>
  <c r="AA121" i="82"/>
  <c r="AA161" i="82"/>
  <c r="AA185" i="82"/>
  <c r="AA186" i="82"/>
  <c r="AA3" i="82"/>
  <c r="AA184" i="82"/>
  <c r="AA187" i="82"/>
  <c r="AA189" i="82"/>
  <c r="AA190" i="82"/>
  <c r="AA191" i="82"/>
  <c r="AA192" i="82"/>
  <c r="AA193" i="82"/>
  <c r="AA188" i="82"/>
  <c r="S6" i="82"/>
  <c r="S15" i="82"/>
  <c r="S16" i="82"/>
  <c r="S17" i="82"/>
  <c r="S18" i="82"/>
  <c r="S19" i="82"/>
  <c r="S20" i="82"/>
  <c r="S10" i="82"/>
  <c r="S13" i="82"/>
  <c r="S8" i="82"/>
  <c r="S11" i="82"/>
  <c r="S5" i="82"/>
  <c r="S7" i="82"/>
  <c r="S12" i="82"/>
  <c r="S4" i="82"/>
  <c r="S21" i="82"/>
  <c r="S22" i="82"/>
  <c r="S23" i="82"/>
  <c r="S24" i="82"/>
  <c r="S25" i="82"/>
  <c r="S26" i="82"/>
  <c r="S14" i="82"/>
  <c r="S27" i="82"/>
  <c r="S28" i="82"/>
  <c r="S9" i="82"/>
  <c r="S29" i="82"/>
  <c r="S30" i="82"/>
  <c r="S31" i="82"/>
  <c r="S32" i="82"/>
  <c r="S33" i="82"/>
  <c r="S36" i="82"/>
  <c r="S34" i="82"/>
  <c r="S35" i="82"/>
  <c r="S37" i="82"/>
  <c r="S38" i="82"/>
  <c r="S39" i="82"/>
  <c r="S46" i="82"/>
  <c r="S47" i="82"/>
  <c r="S48" i="82"/>
  <c r="S49" i="82"/>
  <c r="S50" i="82"/>
  <c r="S51" i="82"/>
  <c r="S52" i="82"/>
  <c r="S53" i="82"/>
  <c r="S54" i="82"/>
  <c r="S55" i="82"/>
  <c r="S41" i="82"/>
  <c r="S40" i="82"/>
  <c r="S43" i="82"/>
  <c r="S42" i="82"/>
  <c r="S44" i="82"/>
  <c r="S45" i="82"/>
  <c r="S56" i="82"/>
  <c r="S57" i="82"/>
  <c r="S58" i="82"/>
  <c r="S59" i="82"/>
  <c r="S60" i="82"/>
  <c r="S61" i="82"/>
  <c r="S62" i="82"/>
  <c r="S63" i="82"/>
  <c r="S64" i="82"/>
  <c r="S65" i="82"/>
  <c r="S66" i="82"/>
  <c r="S67" i="82"/>
  <c r="S68" i="82"/>
  <c r="S69" i="82"/>
  <c r="S70" i="82"/>
  <c r="S71" i="82"/>
  <c r="S72" i="82"/>
  <c r="S73" i="82"/>
  <c r="S74" i="82"/>
  <c r="S75" i="82"/>
  <c r="S76" i="82"/>
  <c r="S77" i="82"/>
  <c r="S78" i="82"/>
  <c r="S79" i="82"/>
  <c r="S80" i="82"/>
  <c r="S81" i="82"/>
  <c r="S83" i="82"/>
  <c r="S89" i="82"/>
  <c r="S90" i="82"/>
  <c r="S91" i="82"/>
  <c r="S84" i="82"/>
  <c r="S85" i="82"/>
  <c r="S86" i="82"/>
  <c r="S88" i="82"/>
  <c r="S92" i="82"/>
  <c r="S93" i="82"/>
  <c r="S94" i="82"/>
  <c r="S95" i="82"/>
  <c r="S96" i="82"/>
  <c r="S97" i="82"/>
  <c r="S98" i="82"/>
  <c r="S99" i="82"/>
  <c r="S100" i="82"/>
  <c r="S87" i="82"/>
  <c r="S101" i="82"/>
  <c r="S102" i="82"/>
  <c r="S103" i="82"/>
  <c r="S82" i="82"/>
  <c r="S104" i="82"/>
  <c r="S105" i="82"/>
  <c r="S106" i="82"/>
  <c r="S107" i="82"/>
  <c r="S108" i="82"/>
  <c r="S109" i="82"/>
  <c r="S110" i="82"/>
  <c r="S111" i="82"/>
  <c r="S112" i="82"/>
  <c r="S113" i="82"/>
  <c r="S114" i="82"/>
  <c r="S115" i="82"/>
  <c r="S116" i="82"/>
  <c r="S117" i="82"/>
  <c r="S123" i="82"/>
  <c r="S124" i="82"/>
  <c r="S125" i="82"/>
  <c r="S126" i="82"/>
  <c r="S127" i="82"/>
  <c r="S128" i="82"/>
  <c r="S129" i="82"/>
  <c r="S130" i="82"/>
  <c r="S131" i="82"/>
  <c r="S132" i="82"/>
  <c r="S133" i="82"/>
  <c r="S134" i="82"/>
  <c r="S135" i="82"/>
  <c r="S136" i="82"/>
  <c r="S137" i="82"/>
  <c r="S138" i="82"/>
  <c r="S139" i="82"/>
  <c r="S140" i="82"/>
  <c r="S141" i="82"/>
  <c r="S119" i="82"/>
  <c r="S121" i="82"/>
  <c r="S118" i="82"/>
  <c r="S122" i="82"/>
  <c r="S163" i="82"/>
  <c r="S143" i="82"/>
  <c r="S144" i="82"/>
  <c r="S147" i="82"/>
  <c r="S120" i="82"/>
  <c r="S145" i="82"/>
  <c r="S148" i="82"/>
  <c r="S149" i="82"/>
  <c r="S150" i="82"/>
  <c r="S151" i="82"/>
  <c r="S152" i="82"/>
  <c r="S153" i="82"/>
  <c r="S154" i="82"/>
  <c r="S155" i="82"/>
  <c r="S156" i="82"/>
  <c r="S157" i="82"/>
  <c r="S158" i="82"/>
  <c r="S159" i="82"/>
  <c r="S160" i="82"/>
  <c r="S146" i="82"/>
  <c r="S162" i="82"/>
  <c r="S164" i="82"/>
  <c r="S165" i="82"/>
  <c r="S166" i="82"/>
  <c r="S167" i="82"/>
  <c r="S168" i="82"/>
  <c r="S169" i="82"/>
  <c r="S170" i="82"/>
  <c r="S171" i="82"/>
  <c r="S172" i="82"/>
  <c r="S173" i="82"/>
  <c r="S174" i="82"/>
  <c r="S175" i="82"/>
  <c r="S176" i="82"/>
  <c r="S177" i="82"/>
  <c r="S178" i="82"/>
  <c r="S179" i="82"/>
  <c r="S180" i="82"/>
  <c r="S181" i="82"/>
  <c r="S182" i="82"/>
  <c r="S183" i="82"/>
  <c r="S142" i="82"/>
  <c r="S188" i="82"/>
  <c r="S3" i="82"/>
  <c r="S184" i="82"/>
  <c r="S187" i="82"/>
  <c r="S189" i="82"/>
  <c r="S190" i="82"/>
  <c r="S191" i="82"/>
  <c r="S192" i="82"/>
  <c r="S193" i="82"/>
  <c r="S185" i="82"/>
  <c r="S186" i="82"/>
  <c r="S161" i="82"/>
  <c r="M10" i="82"/>
  <c r="M11" i="82"/>
  <c r="M15" i="82"/>
  <c r="M16" i="82"/>
  <c r="M17" i="82"/>
  <c r="M18" i="82"/>
  <c r="M19" i="82"/>
  <c r="M20" i="82"/>
  <c r="M21" i="82"/>
  <c r="M8" i="82"/>
  <c r="M12" i="82"/>
  <c r="M5" i="82"/>
  <c r="M7" i="82"/>
  <c r="M4" i="82"/>
  <c r="M9" i="82"/>
  <c r="M13" i="82"/>
  <c r="M14" i="82"/>
  <c r="M22" i="82"/>
  <c r="M23" i="82"/>
  <c r="M24" i="82"/>
  <c r="M25" i="82"/>
  <c r="M26" i="82"/>
  <c r="M27" i="82"/>
  <c r="M28" i="82"/>
  <c r="M6" i="82"/>
  <c r="M29" i="82"/>
  <c r="M30" i="82"/>
  <c r="M31" i="82"/>
  <c r="M32" i="82"/>
  <c r="M33" i="82"/>
  <c r="M36" i="82"/>
  <c r="M34" i="82"/>
  <c r="M35" i="82"/>
  <c r="M37" i="82"/>
  <c r="M38" i="82"/>
  <c r="M39" i="82"/>
  <c r="M40" i="82"/>
  <c r="M46" i="82"/>
  <c r="M47" i="82"/>
  <c r="M48" i="82"/>
  <c r="M49" i="82"/>
  <c r="M50" i="82"/>
  <c r="M51" i="82"/>
  <c r="M52" i="82"/>
  <c r="M53" i="82"/>
  <c r="M54" i="82"/>
  <c r="M55" i="82"/>
  <c r="M42" i="82"/>
  <c r="M41" i="82"/>
  <c r="M45" i="82"/>
  <c r="M56" i="82"/>
  <c r="M57" i="82"/>
  <c r="M58" i="82"/>
  <c r="M59" i="82"/>
  <c r="M60" i="82"/>
  <c r="M61" i="82"/>
  <c r="M62" i="82"/>
  <c r="M44" i="82"/>
  <c r="M63" i="82"/>
  <c r="M64" i="82"/>
  <c r="M65" i="82"/>
  <c r="M66" i="82"/>
  <c r="M67" i="82"/>
  <c r="M68" i="82"/>
  <c r="M69" i="82"/>
  <c r="M70" i="82"/>
  <c r="M71" i="82"/>
  <c r="M72" i="82"/>
  <c r="M73" i="82"/>
  <c r="M74" i="82"/>
  <c r="M75" i="82"/>
  <c r="M76" i="82"/>
  <c r="M77" i="82"/>
  <c r="M78" i="82"/>
  <c r="M79" i="82"/>
  <c r="M80" i="82"/>
  <c r="M81" i="82"/>
  <c r="M89" i="82"/>
  <c r="M90" i="82"/>
  <c r="M91" i="82"/>
  <c r="M92" i="82"/>
  <c r="M93" i="82"/>
  <c r="M94" i="82"/>
  <c r="M95" i="82"/>
  <c r="M96" i="82"/>
  <c r="M97" i="82"/>
  <c r="M98" i="82"/>
  <c r="M99" i="82"/>
  <c r="M100" i="82"/>
  <c r="M82" i="82"/>
  <c r="M101" i="82"/>
  <c r="M83" i="82"/>
  <c r="M43" i="82"/>
  <c r="M85" i="82"/>
  <c r="M86" i="82"/>
  <c r="M88" i="82"/>
  <c r="M102" i="82"/>
  <c r="M103" i="82"/>
  <c r="M104" i="82"/>
  <c r="M105" i="82"/>
  <c r="M106" i="82"/>
  <c r="M107" i="82"/>
  <c r="M108" i="82"/>
  <c r="M109" i="82"/>
  <c r="M110" i="82"/>
  <c r="M111" i="82"/>
  <c r="M112" i="82"/>
  <c r="M113" i="82"/>
  <c r="M114" i="82"/>
  <c r="M115" i="82"/>
  <c r="M116" i="82"/>
  <c r="M117" i="82"/>
  <c r="M118" i="82"/>
  <c r="M84" i="82"/>
  <c r="M123" i="82"/>
  <c r="M124" i="82"/>
  <c r="M125" i="82"/>
  <c r="M126" i="82"/>
  <c r="M127" i="82"/>
  <c r="M128" i="82"/>
  <c r="M129" i="82"/>
  <c r="M130" i="82"/>
  <c r="M131" i="82"/>
  <c r="M87" i="82"/>
  <c r="M121" i="82"/>
  <c r="M132" i="82"/>
  <c r="M133" i="82"/>
  <c r="M134" i="82"/>
  <c r="M119" i="82"/>
  <c r="M135" i="82"/>
  <c r="M136" i="82"/>
  <c r="M137" i="82"/>
  <c r="M138" i="82"/>
  <c r="M139" i="82"/>
  <c r="M140" i="82"/>
  <c r="M141" i="82"/>
  <c r="M120" i="82"/>
  <c r="M122" i="82"/>
  <c r="M163" i="82"/>
  <c r="M145" i="82"/>
  <c r="M146" i="82"/>
  <c r="M142" i="82"/>
  <c r="M148" i="82"/>
  <c r="M149" i="82"/>
  <c r="M150" i="82"/>
  <c r="M151" i="82"/>
  <c r="M152" i="82"/>
  <c r="M153" i="82"/>
  <c r="M154" i="82"/>
  <c r="M155" i="82"/>
  <c r="M156" i="82"/>
  <c r="M147" i="82"/>
  <c r="M157" i="82"/>
  <c r="M158" i="82"/>
  <c r="M159" i="82"/>
  <c r="M160" i="82"/>
  <c r="M143" i="82"/>
  <c r="M164" i="82"/>
  <c r="M165" i="82"/>
  <c r="M166" i="82"/>
  <c r="M167" i="82"/>
  <c r="M168" i="82"/>
  <c r="M169" i="82"/>
  <c r="M170" i="82"/>
  <c r="M171" i="82"/>
  <c r="M172" i="82"/>
  <c r="M173" i="82"/>
  <c r="M174" i="82"/>
  <c r="M175" i="82"/>
  <c r="M176" i="82"/>
  <c r="M177" i="82"/>
  <c r="M178" i="82"/>
  <c r="M179" i="82"/>
  <c r="M180" i="82"/>
  <c r="M181" i="82"/>
  <c r="M182" i="82"/>
  <c r="M183" i="82"/>
  <c r="M184" i="82"/>
  <c r="M161" i="82"/>
  <c r="M144" i="82"/>
  <c r="M162" i="82"/>
  <c r="M3" i="82"/>
  <c r="M189" i="82"/>
  <c r="M190" i="82"/>
  <c r="M191" i="82"/>
  <c r="M192" i="82"/>
  <c r="M193" i="82"/>
  <c r="M188" i="82"/>
  <c r="M187" i="82"/>
  <c r="M185" i="82"/>
  <c r="M186" i="82"/>
  <c r="E8" i="82"/>
  <c r="E15" i="82"/>
  <c r="E16" i="82"/>
  <c r="E17" i="82"/>
  <c r="E18" i="82"/>
  <c r="E19" i="82"/>
  <c r="E20" i="82"/>
  <c r="E21" i="82"/>
  <c r="E5" i="82"/>
  <c r="E7" i="82"/>
  <c r="E4" i="82"/>
  <c r="E13" i="82"/>
  <c r="E9" i="82"/>
  <c r="E6" i="82"/>
  <c r="E12" i="82"/>
  <c r="E14" i="82"/>
  <c r="E22" i="82"/>
  <c r="E23" i="82"/>
  <c r="E24" i="82"/>
  <c r="E25" i="82"/>
  <c r="E26" i="82"/>
  <c r="E27" i="82"/>
  <c r="E28" i="82"/>
  <c r="E10" i="82"/>
  <c r="E11" i="82"/>
  <c r="E29" i="82"/>
  <c r="E30" i="82"/>
  <c r="E31" i="82"/>
  <c r="E32" i="82"/>
  <c r="E33" i="82"/>
  <c r="E36" i="82"/>
  <c r="E37" i="82"/>
  <c r="E38" i="82"/>
  <c r="E39" i="82"/>
  <c r="E35" i="82"/>
  <c r="E34" i="82"/>
  <c r="E42" i="82"/>
  <c r="E44" i="82"/>
  <c r="E46" i="82"/>
  <c r="E47" i="82"/>
  <c r="E48" i="82"/>
  <c r="E49" i="82"/>
  <c r="E50" i="82"/>
  <c r="E51" i="82"/>
  <c r="E52" i="82"/>
  <c r="E53" i="82"/>
  <c r="E54" i="82"/>
  <c r="E55" i="82"/>
  <c r="E41" i="82"/>
  <c r="E43" i="82"/>
  <c r="E40" i="82"/>
  <c r="E45" i="82"/>
  <c r="E56" i="82"/>
  <c r="E57" i="82"/>
  <c r="E58" i="82"/>
  <c r="E59" i="82"/>
  <c r="E60" i="82"/>
  <c r="E61" i="82"/>
  <c r="E62" i="82"/>
  <c r="E63" i="82"/>
  <c r="E64" i="82"/>
  <c r="E65" i="82"/>
  <c r="E66" i="82"/>
  <c r="E67" i="82"/>
  <c r="E68" i="82"/>
  <c r="E69" i="82"/>
  <c r="E70" i="82"/>
  <c r="E71" i="82"/>
  <c r="E72" i="82"/>
  <c r="E73" i="82"/>
  <c r="E74" i="82"/>
  <c r="E75" i="82"/>
  <c r="E76" i="82"/>
  <c r="E77" i="82"/>
  <c r="E78" i="82"/>
  <c r="E79" i="82"/>
  <c r="E80" i="82"/>
  <c r="E81" i="82"/>
  <c r="E82" i="82"/>
  <c r="E85" i="82"/>
  <c r="E86" i="82"/>
  <c r="E88" i="82"/>
  <c r="E89" i="82"/>
  <c r="E90" i="82"/>
  <c r="E91" i="82"/>
  <c r="E83" i="82"/>
  <c r="E87" i="82"/>
  <c r="E92" i="82"/>
  <c r="E93" i="82"/>
  <c r="E94" i="82"/>
  <c r="E95" i="82"/>
  <c r="E96" i="82"/>
  <c r="E97" i="82"/>
  <c r="E98" i="82"/>
  <c r="E99" i="82"/>
  <c r="E100" i="82"/>
  <c r="E84" i="82"/>
  <c r="E101" i="82"/>
  <c r="E102" i="82"/>
  <c r="E103" i="82"/>
  <c r="E104" i="82"/>
  <c r="E105" i="82"/>
  <c r="E106" i="82"/>
  <c r="E107" i="82"/>
  <c r="E108" i="82"/>
  <c r="E109" i="82"/>
  <c r="E110" i="82"/>
  <c r="E111" i="82"/>
  <c r="E112" i="82"/>
  <c r="E113" i="82"/>
  <c r="E114" i="82"/>
  <c r="E115" i="82"/>
  <c r="E116" i="82"/>
  <c r="E117" i="82"/>
  <c r="E118" i="82"/>
  <c r="E123" i="82"/>
  <c r="E124" i="82"/>
  <c r="E125" i="82"/>
  <c r="E126" i="82"/>
  <c r="E127" i="82"/>
  <c r="E128" i="82"/>
  <c r="E129" i="82"/>
  <c r="E130" i="82"/>
  <c r="E131" i="82"/>
  <c r="E132" i="82"/>
  <c r="E133" i="82"/>
  <c r="E134" i="82"/>
  <c r="E122" i="82"/>
  <c r="E135" i="82"/>
  <c r="E136" i="82"/>
  <c r="E137" i="82"/>
  <c r="E138" i="82"/>
  <c r="E139" i="82"/>
  <c r="E140" i="82"/>
  <c r="E141" i="82"/>
  <c r="E120" i="82"/>
  <c r="E121" i="82"/>
  <c r="E119" i="82"/>
  <c r="E147" i="82"/>
  <c r="E163" i="82"/>
  <c r="E142" i="82"/>
  <c r="E143" i="82"/>
  <c r="E144" i="82"/>
  <c r="E146" i="82"/>
  <c r="E148" i="82"/>
  <c r="E149" i="82"/>
  <c r="E150" i="82"/>
  <c r="E151" i="82"/>
  <c r="E152" i="82"/>
  <c r="E153" i="82"/>
  <c r="E154" i="82"/>
  <c r="E155" i="82"/>
  <c r="E156" i="82"/>
  <c r="E157" i="82"/>
  <c r="E158" i="82"/>
  <c r="E159" i="82"/>
  <c r="E160" i="82"/>
  <c r="E145" i="82"/>
  <c r="E164" i="82"/>
  <c r="E165" i="82"/>
  <c r="E166" i="82"/>
  <c r="E167" i="82"/>
  <c r="E168" i="82"/>
  <c r="E169" i="82"/>
  <c r="E170" i="82"/>
  <c r="E171" i="82"/>
  <c r="E172" i="82"/>
  <c r="E173" i="82"/>
  <c r="E174" i="82"/>
  <c r="E175" i="82"/>
  <c r="E176" i="82"/>
  <c r="E177" i="82"/>
  <c r="E178" i="82"/>
  <c r="E179" i="82"/>
  <c r="E180" i="82"/>
  <c r="E181" i="82"/>
  <c r="E182" i="82"/>
  <c r="E183" i="82"/>
  <c r="E161" i="82"/>
  <c r="E184" i="82"/>
  <c r="E185" i="82"/>
  <c r="E186" i="82"/>
  <c r="E3" i="82"/>
  <c r="E189" i="82"/>
  <c r="E190" i="82"/>
  <c r="E191" i="82"/>
  <c r="E192" i="82"/>
  <c r="E193" i="82"/>
  <c r="E187" i="82"/>
  <c r="E162" i="82"/>
  <c r="E188" i="82"/>
  <c r="BK190" i="82"/>
  <c r="BK186" i="82"/>
  <c r="BK182" i="82"/>
  <c r="BK178" i="82"/>
  <c r="BK174" i="82"/>
  <c r="BK170" i="82"/>
  <c r="BK166" i="82"/>
  <c r="BK162" i="82"/>
  <c r="BK158" i="82"/>
  <c r="BK154" i="82"/>
  <c r="BK150" i="82"/>
  <c r="BK146" i="82"/>
  <c r="BK142" i="82"/>
  <c r="BK138" i="82"/>
  <c r="BK134" i="82"/>
  <c r="BK130" i="82"/>
  <c r="BK126" i="82"/>
  <c r="BK122" i="82"/>
  <c r="BK118" i="82"/>
  <c r="BK114" i="82"/>
  <c r="BK110" i="82"/>
  <c r="BK106" i="82"/>
  <c r="BK102" i="82"/>
  <c r="BK98" i="82"/>
  <c r="BK94" i="82"/>
  <c r="BK90" i="82"/>
  <c r="BK86" i="82"/>
  <c r="BK82" i="82"/>
  <c r="BK78" i="82"/>
  <c r="BK74" i="82"/>
  <c r="BK70" i="82"/>
  <c r="BK66" i="82"/>
  <c r="BK62" i="82"/>
  <c r="BK58" i="82"/>
  <c r="BK54" i="82"/>
  <c r="BK50" i="82"/>
  <c r="BK46" i="82"/>
  <c r="BK42" i="82"/>
  <c r="BK38" i="82"/>
  <c r="BK34" i="82"/>
  <c r="BK30" i="82"/>
  <c r="BK26" i="82"/>
  <c r="BK22" i="82"/>
  <c r="BK18" i="82"/>
  <c r="BK14" i="82"/>
  <c r="BK10" i="82"/>
  <c r="BK6" i="82"/>
  <c r="AI4" i="82"/>
  <c r="AI5" i="82"/>
  <c r="AI6" i="82"/>
  <c r="AI7" i="82"/>
  <c r="AI8" i="82"/>
  <c r="AI9" i="82"/>
  <c r="AI10" i="82"/>
  <c r="AI14" i="82"/>
  <c r="AI15" i="82"/>
  <c r="AI16" i="82"/>
  <c r="AI17" i="82"/>
  <c r="AI18" i="82"/>
  <c r="AI19" i="82"/>
  <c r="AI20" i="82"/>
  <c r="AI11" i="82"/>
  <c r="AI13" i="82"/>
  <c r="AI12" i="82"/>
  <c r="AI21" i="82"/>
  <c r="AI22" i="82"/>
  <c r="AI23" i="82"/>
  <c r="AI29" i="82"/>
  <c r="AI30" i="82"/>
  <c r="AI31" i="82"/>
  <c r="AI32" i="82"/>
  <c r="AI33" i="82"/>
  <c r="AI34" i="82"/>
  <c r="AI24" i="82"/>
  <c r="AI28" i="82"/>
  <c r="AI35" i="82"/>
  <c r="AI26" i="82"/>
  <c r="AI27" i="82"/>
  <c r="AI25" i="82"/>
  <c r="AI36" i="82"/>
  <c r="AI37" i="82"/>
  <c r="AI38" i="82"/>
  <c r="AI39" i="82"/>
  <c r="AI40" i="82"/>
  <c r="AI41" i="82"/>
  <c r="AI42" i="82"/>
  <c r="AI43" i="82"/>
  <c r="AI44" i="82"/>
  <c r="AI45" i="82"/>
  <c r="AI46" i="82"/>
  <c r="AI47" i="82"/>
  <c r="AI48" i="82"/>
  <c r="AI49" i="82"/>
  <c r="AI50" i="82"/>
  <c r="AI51" i="82"/>
  <c r="AI52" i="82"/>
  <c r="AI53" i="82"/>
  <c r="AI54" i="82"/>
  <c r="AI55" i="82"/>
  <c r="AI56" i="82"/>
  <c r="AI57" i="82"/>
  <c r="AI59" i="82"/>
  <c r="AI63" i="82"/>
  <c r="AI64" i="82"/>
  <c r="AI65" i="82"/>
  <c r="AI66" i="82"/>
  <c r="AI67" i="82"/>
  <c r="AI68" i="82"/>
  <c r="AI69" i="82"/>
  <c r="AI70" i="82"/>
  <c r="AI71" i="82"/>
  <c r="AI72" i="82"/>
  <c r="AI58" i="82"/>
  <c r="AI73" i="82"/>
  <c r="AI74" i="82"/>
  <c r="AI75" i="82"/>
  <c r="AI76" i="82"/>
  <c r="AI77" i="82"/>
  <c r="AI78" i="82"/>
  <c r="AI79" i="82"/>
  <c r="AI80" i="82"/>
  <c r="AI61" i="82"/>
  <c r="AI60" i="82"/>
  <c r="AI62" i="82"/>
  <c r="AI82" i="82"/>
  <c r="AI88" i="82"/>
  <c r="AI81" i="82"/>
  <c r="AI83" i="82"/>
  <c r="AI89" i="82"/>
  <c r="AI90" i="82"/>
  <c r="AI91" i="82"/>
  <c r="AI84" i="82"/>
  <c r="AI92" i="82"/>
  <c r="AI93" i="82"/>
  <c r="AI94" i="82"/>
  <c r="AI95" i="82"/>
  <c r="AI96" i="82"/>
  <c r="AI85" i="82"/>
  <c r="AI101" i="82"/>
  <c r="AI87" i="82"/>
  <c r="AI99" i="82"/>
  <c r="AI103" i="82"/>
  <c r="AI104" i="82"/>
  <c r="AI105" i="82"/>
  <c r="AI106" i="82"/>
  <c r="AI107" i="82"/>
  <c r="AI108" i="82"/>
  <c r="AI109" i="82"/>
  <c r="AI110" i="82"/>
  <c r="AI111" i="82"/>
  <c r="AI112" i="82"/>
  <c r="AI113" i="82"/>
  <c r="AI114" i="82"/>
  <c r="AI115" i="82"/>
  <c r="AI116" i="82"/>
  <c r="AI86" i="82"/>
  <c r="AI98" i="82"/>
  <c r="AI97" i="82"/>
  <c r="AI100" i="82"/>
  <c r="AI102" i="82"/>
  <c r="AI118" i="82"/>
  <c r="AI119" i="82"/>
  <c r="AI120" i="82"/>
  <c r="AI121" i="82"/>
  <c r="AI122" i="82"/>
  <c r="AI123" i="82"/>
  <c r="AI124" i="82"/>
  <c r="AI125" i="82"/>
  <c r="AI126" i="82"/>
  <c r="AI127" i="82"/>
  <c r="AI128" i="82"/>
  <c r="AI129" i="82"/>
  <c r="AI117" i="82"/>
  <c r="AI132" i="82"/>
  <c r="AI133" i="82"/>
  <c r="AI134" i="82"/>
  <c r="AI130" i="82"/>
  <c r="AI135" i="82"/>
  <c r="AI136" i="82"/>
  <c r="AI137" i="82"/>
  <c r="AI138" i="82"/>
  <c r="AI139" i="82"/>
  <c r="AI140" i="82"/>
  <c r="AI141" i="82"/>
  <c r="AI142" i="82"/>
  <c r="AI143" i="82"/>
  <c r="AI144" i="82"/>
  <c r="AI145" i="82"/>
  <c r="AI146" i="82"/>
  <c r="AI131" i="82"/>
  <c r="AI161" i="82"/>
  <c r="AI162" i="82"/>
  <c r="AI148" i="82"/>
  <c r="AI149" i="82"/>
  <c r="AI150" i="82"/>
  <c r="AI151" i="82"/>
  <c r="AI152" i="82"/>
  <c r="AI153" i="82"/>
  <c r="AI154" i="82"/>
  <c r="AI155" i="82"/>
  <c r="AI156" i="82"/>
  <c r="AI159" i="82"/>
  <c r="AI157" i="82"/>
  <c r="AI158" i="82"/>
  <c r="AI163" i="82"/>
  <c r="AI164" i="82"/>
  <c r="AI165" i="82"/>
  <c r="AI166" i="82"/>
  <c r="AI167" i="82"/>
  <c r="AI168" i="82"/>
  <c r="AI169" i="82"/>
  <c r="AI170" i="82"/>
  <c r="AI171" i="82"/>
  <c r="AI172" i="82"/>
  <c r="AI173" i="82"/>
  <c r="AI174" i="82"/>
  <c r="AI175" i="82"/>
  <c r="AI176" i="82"/>
  <c r="AI177" i="82"/>
  <c r="AI178" i="82"/>
  <c r="AI179" i="82"/>
  <c r="AI180" i="82"/>
  <c r="AI147" i="82"/>
  <c r="AI160" i="82"/>
  <c r="AI186" i="82"/>
  <c r="AI3" i="82"/>
  <c r="AI185" i="82"/>
  <c r="AI182" i="82"/>
  <c r="AI183" i="82"/>
  <c r="AI189" i="82"/>
  <c r="AI190" i="82"/>
  <c r="AI191" i="82"/>
  <c r="AI192" i="82"/>
  <c r="AI193" i="82"/>
  <c r="AI188" i="82"/>
  <c r="AI181" i="82"/>
  <c r="AI184" i="82"/>
  <c r="AI187" i="82"/>
  <c r="BT4" i="82"/>
  <c r="BT5" i="82"/>
  <c r="BT6" i="82"/>
  <c r="BT8" i="82"/>
  <c r="BT9" i="82"/>
  <c r="BT10" i="82"/>
  <c r="BT11" i="82"/>
  <c r="BT12" i="82"/>
  <c r="BT13" i="82"/>
  <c r="BT14" i="82"/>
  <c r="BT15" i="82"/>
  <c r="BT16" i="82"/>
  <c r="BT17" i="82"/>
  <c r="BT18" i="82"/>
  <c r="BT19" i="82"/>
  <c r="BT20" i="82"/>
  <c r="BT26" i="82"/>
  <c r="BT27" i="82"/>
  <c r="BT21" i="82"/>
  <c r="BT22" i="82"/>
  <c r="BT23" i="82"/>
  <c r="BT24" i="82"/>
  <c r="BT25" i="82"/>
  <c r="BT28" i="82"/>
  <c r="BT29" i="82"/>
  <c r="BT30" i="82"/>
  <c r="BT31" i="82"/>
  <c r="BT32" i="82"/>
  <c r="BT33" i="82"/>
  <c r="BT35" i="82"/>
  <c r="BT36" i="82"/>
  <c r="BT37" i="82"/>
  <c r="BT38" i="82"/>
  <c r="BT34" i="82"/>
  <c r="BT40" i="82"/>
  <c r="BT42" i="82"/>
  <c r="BT44" i="82"/>
  <c r="BT39" i="82"/>
  <c r="BT45" i="82"/>
  <c r="BT46" i="82"/>
  <c r="BT47" i="82"/>
  <c r="BT48" i="82"/>
  <c r="BT49" i="82"/>
  <c r="BT51" i="82"/>
  <c r="BT52" i="82"/>
  <c r="BT53" i="82"/>
  <c r="BT54" i="82"/>
  <c r="BT43" i="82"/>
  <c r="BT41" i="82"/>
  <c r="BT56" i="82"/>
  <c r="BT57" i="82"/>
  <c r="BT58" i="82"/>
  <c r="BT59" i="82"/>
  <c r="BT60" i="82"/>
  <c r="BT61" i="82"/>
  <c r="BT55" i="82"/>
  <c r="BT62" i="82"/>
  <c r="BT63" i="82"/>
  <c r="BT64" i="82"/>
  <c r="BT65" i="82"/>
  <c r="BT66" i="82"/>
  <c r="BT67" i="82"/>
  <c r="BT68" i="82"/>
  <c r="BT69" i="82"/>
  <c r="BT70" i="82"/>
  <c r="BT71" i="82"/>
  <c r="BT72" i="82"/>
  <c r="BT73" i="82"/>
  <c r="BT74" i="82"/>
  <c r="BT75" i="82"/>
  <c r="BT76" i="82"/>
  <c r="BT77" i="82"/>
  <c r="BT78" i="82"/>
  <c r="BT79" i="82"/>
  <c r="BT80" i="82"/>
  <c r="BT81" i="82"/>
  <c r="BT82" i="82"/>
  <c r="BT83" i="82"/>
  <c r="BT102" i="82"/>
  <c r="BT103" i="82"/>
  <c r="BT88" i="82"/>
  <c r="BT89" i="82"/>
  <c r="BT90" i="82"/>
  <c r="BT84" i="82"/>
  <c r="BT85" i="82"/>
  <c r="BT87" i="82"/>
  <c r="BT91" i="82"/>
  <c r="BT100" i="82"/>
  <c r="BT92" i="82"/>
  <c r="BT99" i="82"/>
  <c r="BT93" i="82"/>
  <c r="BT95" i="82"/>
  <c r="BT98" i="82"/>
  <c r="BT86" i="82"/>
  <c r="BT97" i="82"/>
  <c r="BT94" i="82"/>
  <c r="BT109" i="82"/>
  <c r="BT117" i="82"/>
  <c r="BT96" i="82"/>
  <c r="BT107" i="82"/>
  <c r="BT115" i="82"/>
  <c r="BT104" i="82"/>
  <c r="BT114" i="82"/>
  <c r="BT116" i="82"/>
  <c r="BT106" i="82"/>
  <c r="BT111" i="82"/>
  <c r="BT118" i="82"/>
  <c r="BT119" i="82"/>
  <c r="BT120" i="82"/>
  <c r="BT121" i="82"/>
  <c r="BT105" i="82"/>
  <c r="BT108" i="82"/>
  <c r="BT112" i="82"/>
  <c r="BT123" i="82"/>
  <c r="BT124" i="82"/>
  <c r="BT125" i="82"/>
  <c r="BT126" i="82"/>
  <c r="BT127" i="82"/>
  <c r="BT128" i="82"/>
  <c r="BT129" i="82"/>
  <c r="BT130" i="82"/>
  <c r="BT131" i="82"/>
  <c r="BT132" i="82"/>
  <c r="BT134" i="82"/>
  <c r="BT135" i="82"/>
  <c r="BT136" i="82"/>
  <c r="BT137" i="82"/>
  <c r="BT138" i="82"/>
  <c r="BT139" i="82"/>
  <c r="BT140" i="82"/>
  <c r="BT147" i="82"/>
  <c r="BT148" i="82"/>
  <c r="BT149" i="82"/>
  <c r="BT150" i="82"/>
  <c r="BT151" i="82"/>
  <c r="BT152" i="82"/>
  <c r="BT153" i="82"/>
  <c r="BT155" i="82"/>
  <c r="BT113" i="82"/>
  <c r="BT142" i="82"/>
  <c r="BT145" i="82"/>
  <c r="BT156" i="82"/>
  <c r="BT157" i="82"/>
  <c r="BT158" i="82"/>
  <c r="BT159" i="82"/>
  <c r="BT143" i="82"/>
  <c r="BT160" i="82"/>
  <c r="BT161" i="82"/>
  <c r="BT144" i="82"/>
  <c r="BT162" i="82"/>
  <c r="BT169" i="82"/>
  <c r="BT170" i="82"/>
  <c r="BT171" i="82"/>
  <c r="BT172" i="82"/>
  <c r="BT173" i="82"/>
  <c r="BT174" i="82"/>
  <c r="BT175" i="82"/>
  <c r="BT176" i="82"/>
  <c r="BT177" i="82"/>
  <c r="BT178" i="82"/>
  <c r="BT179" i="82"/>
  <c r="BT181" i="82"/>
  <c r="BT182" i="82"/>
  <c r="BT164" i="82"/>
  <c r="BT166" i="82"/>
  <c r="BT163" i="82"/>
  <c r="BT165" i="82"/>
  <c r="BT167" i="82"/>
  <c r="BT187" i="82"/>
  <c r="BT3" i="82"/>
  <c r="BT141" i="82"/>
  <c r="BT186" i="82"/>
  <c r="BT188" i="82"/>
  <c r="BT189" i="82"/>
  <c r="BT190" i="82"/>
  <c r="BT191" i="82"/>
  <c r="BT192" i="82"/>
  <c r="BT193" i="82"/>
  <c r="BT184" i="82"/>
  <c r="BT185" i="82"/>
  <c r="BT168" i="82"/>
  <c r="BT183" i="82"/>
  <c r="BL4" i="82"/>
  <c r="BL5" i="82"/>
  <c r="BL6" i="82"/>
  <c r="BL7" i="82"/>
  <c r="BL8" i="82"/>
  <c r="BL9" i="82"/>
  <c r="BL10" i="82"/>
  <c r="BL11" i="82"/>
  <c r="BL12" i="82"/>
  <c r="BL13" i="82"/>
  <c r="BL14" i="82"/>
  <c r="BL15" i="82"/>
  <c r="BL16" i="82"/>
  <c r="BL21" i="82"/>
  <c r="BL22" i="82"/>
  <c r="BL23" i="82"/>
  <c r="BL24" i="82"/>
  <c r="BL25" i="82"/>
  <c r="BL17" i="82"/>
  <c r="BL18" i="82"/>
  <c r="BL20" i="82"/>
  <c r="BL19" i="82"/>
  <c r="BL27" i="82"/>
  <c r="BL26" i="82"/>
  <c r="BL28" i="82"/>
  <c r="BL29" i="82"/>
  <c r="BL30" i="82"/>
  <c r="BL31" i="82"/>
  <c r="BL34" i="82"/>
  <c r="BL33" i="82"/>
  <c r="BL36" i="82"/>
  <c r="BL37" i="82"/>
  <c r="BL38" i="82"/>
  <c r="BL39" i="82"/>
  <c r="BL40" i="82"/>
  <c r="BL41" i="82"/>
  <c r="BL42" i="82"/>
  <c r="BL43" i="82"/>
  <c r="BL32" i="82"/>
  <c r="BL35" i="82"/>
  <c r="BL44" i="82"/>
  <c r="BL45" i="82"/>
  <c r="BL46" i="82"/>
  <c r="BL47" i="82"/>
  <c r="BL48" i="82"/>
  <c r="BL49" i="82"/>
  <c r="BL50" i="82"/>
  <c r="BL56" i="82"/>
  <c r="BL57" i="82"/>
  <c r="BL58" i="82"/>
  <c r="BL59" i="82"/>
  <c r="BL60" i="82"/>
  <c r="BL61" i="82"/>
  <c r="BL54" i="82"/>
  <c r="BL51" i="82"/>
  <c r="BL53" i="82"/>
  <c r="BL55" i="82"/>
  <c r="BL52" i="82"/>
  <c r="BL62" i="82"/>
  <c r="BL63" i="82"/>
  <c r="BL64" i="82"/>
  <c r="BL65" i="82"/>
  <c r="BL66" i="82"/>
  <c r="BL67" i="82"/>
  <c r="BL68" i="82"/>
  <c r="BL69" i="82"/>
  <c r="BL72" i="82"/>
  <c r="BL71" i="82"/>
  <c r="BL70" i="82"/>
  <c r="BL75" i="82"/>
  <c r="BL83" i="82"/>
  <c r="BL92" i="82"/>
  <c r="BL93" i="82"/>
  <c r="BL94" i="82"/>
  <c r="BL95" i="82"/>
  <c r="BL96" i="82"/>
  <c r="BL97" i="82"/>
  <c r="BL98" i="82"/>
  <c r="BL85" i="82"/>
  <c r="BL87" i="82"/>
  <c r="BL77" i="82"/>
  <c r="BL84" i="82"/>
  <c r="BL101" i="82"/>
  <c r="BL86" i="82"/>
  <c r="BL73" i="82"/>
  <c r="BL78" i="82"/>
  <c r="BL81" i="82"/>
  <c r="BL74" i="82"/>
  <c r="BL80" i="82"/>
  <c r="BL82" i="82"/>
  <c r="BL88" i="82"/>
  <c r="BL89" i="82"/>
  <c r="BL90" i="82"/>
  <c r="BL76" i="82"/>
  <c r="BL102" i="82"/>
  <c r="BL103" i="82"/>
  <c r="BL79" i="82"/>
  <c r="BL100" i="82"/>
  <c r="BL91" i="82"/>
  <c r="BL99" i="82"/>
  <c r="BL104" i="82"/>
  <c r="BL105" i="82"/>
  <c r="BL106" i="82"/>
  <c r="BL107" i="82"/>
  <c r="BL108" i="82"/>
  <c r="BL109" i="82"/>
  <c r="BL110" i="82"/>
  <c r="BL111" i="82"/>
  <c r="BL112" i="82"/>
  <c r="BL113" i="82"/>
  <c r="BL114" i="82"/>
  <c r="BL115" i="82"/>
  <c r="BL116" i="82"/>
  <c r="BL117" i="82"/>
  <c r="BL118" i="82"/>
  <c r="BL119" i="82"/>
  <c r="BL120" i="82"/>
  <c r="BL121" i="82"/>
  <c r="BL122" i="82"/>
  <c r="BL129" i="82"/>
  <c r="BL130" i="82"/>
  <c r="BL126" i="82"/>
  <c r="BL128" i="82"/>
  <c r="BL131" i="82"/>
  <c r="BL132" i="82"/>
  <c r="BL133" i="82"/>
  <c r="BL134" i="82"/>
  <c r="BL125" i="82"/>
  <c r="BL127" i="82"/>
  <c r="BL139" i="82"/>
  <c r="BL140" i="82"/>
  <c r="BL123" i="82"/>
  <c r="BL146" i="82"/>
  <c r="BL147" i="82"/>
  <c r="BL148" i="82"/>
  <c r="BL149" i="82"/>
  <c r="BL150" i="82"/>
  <c r="BL151" i="82"/>
  <c r="BL152" i="82"/>
  <c r="BL153" i="82"/>
  <c r="BL154" i="82"/>
  <c r="BL155" i="82"/>
  <c r="BL135" i="82"/>
  <c r="BL144" i="82"/>
  <c r="BL156" i="82"/>
  <c r="BL157" i="82"/>
  <c r="BL158" i="82"/>
  <c r="BL159" i="82"/>
  <c r="BL137" i="82"/>
  <c r="BL160" i="82"/>
  <c r="BL141" i="82"/>
  <c r="BL161" i="82"/>
  <c r="BL162" i="82"/>
  <c r="BL124" i="82"/>
  <c r="BL138" i="82"/>
  <c r="BL145" i="82"/>
  <c r="BL169" i="82"/>
  <c r="BL170" i="82"/>
  <c r="BL171" i="82"/>
  <c r="BL172" i="82"/>
  <c r="BL173" i="82"/>
  <c r="BL174" i="82"/>
  <c r="BL175" i="82"/>
  <c r="BL176" i="82"/>
  <c r="BL177" i="82"/>
  <c r="BL178" i="82"/>
  <c r="BL179" i="82"/>
  <c r="BL180" i="82"/>
  <c r="BL181" i="82"/>
  <c r="BL182" i="82"/>
  <c r="BL142" i="82"/>
  <c r="BL143" i="82"/>
  <c r="BL136" i="82"/>
  <c r="BL163" i="82"/>
  <c r="BL164" i="82"/>
  <c r="BL165" i="82"/>
  <c r="BL166" i="82"/>
  <c r="BL167" i="82"/>
  <c r="BL168" i="82"/>
  <c r="BL187" i="82"/>
  <c r="BL186" i="82"/>
  <c r="BL184" i="82"/>
  <c r="BL185" i="82"/>
  <c r="BL183" i="82"/>
  <c r="BL188" i="82"/>
  <c r="BL189" i="82"/>
  <c r="BL190" i="82"/>
  <c r="BL191" i="82"/>
  <c r="BL192" i="82"/>
  <c r="BL193" i="82"/>
  <c r="BL3" i="82"/>
  <c r="BD4" i="82"/>
  <c r="BD5" i="82"/>
  <c r="BD6" i="82"/>
  <c r="BD7" i="82"/>
  <c r="BD8" i="82"/>
  <c r="BD9" i="82"/>
  <c r="BD10" i="82"/>
  <c r="BD12" i="82"/>
  <c r="BD11" i="82"/>
  <c r="BD13" i="82"/>
  <c r="BD14" i="82"/>
  <c r="BD15" i="82"/>
  <c r="BD16" i="82"/>
  <c r="BD17" i="82"/>
  <c r="BD18" i="82"/>
  <c r="BD19" i="82"/>
  <c r="BD20" i="82"/>
  <c r="BD21" i="82"/>
  <c r="BD22" i="82"/>
  <c r="BD23" i="82"/>
  <c r="BD26" i="82"/>
  <c r="BD27" i="82"/>
  <c r="BD24" i="82"/>
  <c r="BD28" i="82"/>
  <c r="BD29" i="82"/>
  <c r="BD30" i="82"/>
  <c r="BD31" i="82"/>
  <c r="BD32" i="82"/>
  <c r="BD33" i="82"/>
  <c r="BD35" i="82"/>
  <c r="BD34" i="82"/>
  <c r="BD36" i="82"/>
  <c r="BD37" i="82"/>
  <c r="BD38" i="82"/>
  <c r="BD39" i="82"/>
  <c r="BD40" i="82"/>
  <c r="BD41" i="82"/>
  <c r="BD42" i="82"/>
  <c r="BD25" i="82"/>
  <c r="BD43" i="82"/>
  <c r="BD44" i="82"/>
  <c r="BD45" i="82"/>
  <c r="BD46" i="82"/>
  <c r="BD47" i="82"/>
  <c r="BD48" i="82"/>
  <c r="BD49" i="82"/>
  <c r="BD50" i="82"/>
  <c r="BD51" i="82"/>
  <c r="BD52" i="82"/>
  <c r="BD53" i="82"/>
  <c r="BD54" i="82"/>
  <c r="BD55" i="82"/>
  <c r="BD56" i="82"/>
  <c r="BD60" i="82"/>
  <c r="BD62" i="82"/>
  <c r="BD61" i="82"/>
  <c r="BD57" i="82"/>
  <c r="BD59" i="82"/>
  <c r="BD65" i="82"/>
  <c r="BD68" i="82"/>
  <c r="BD69" i="82"/>
  <c r="BD64" i="82"/>
  <c r="BD67" i="82"/>
  <c r="BD70" i="82"/>
  <c r="BD72" i="82"/>
  <c r="BD58" i="82"/>
  <c r="BD66" i="82"/>
  <c r="BD71" i="82"/>
  <c r="BD73" i="82"/>
  <c r="BD74" i="82"/>
  <c r="BD75" i="82"/>
  <c r="BD76" i="82"/>
  <c r="BD77" i="82"/>
  <c r="BD78" i="82"/>
  <c r="BD79" i="82"/>
  <c r="BD80" i="82"/>
  <c r="BD81" i="82"/>
  <c r="BD82" i="82"/>
  <c r="BD83" i="82"/>
  <c r="BD84" i="82"/>
  <c r="BD85" i="82"/>
  <c r="BD86" i="82"/>
  <c r="BD87" i="82"/>
  <c r="BD88" i="82"/>
  <c r="BD91" i="82"/>
  <c r="BD92" i="82"/>
  <c r="BD93" i="82"/>
  <c r="BD94" i="82"/>
  <c r="BD95" i="82"/>
  <c r="BD100" i="82"/>
  <c r="BD102" i="82"/>
  <c r="BD96" i="82"/>
  <c r="BD104" i="82"/>
  <c r="BD105" i="82"/>
  <c r="BD106" i="82"/>
  <c r="BD107" i="82"/>
  <c r="BD108" i="82"/>
  <c r="BD109" i="82"/>
  <c r="BD110" i="82"/>
  <c r="BD111" i="82"/>
  <c r="BD89" i="82"/>
  <c r="BD97" i="82"/>
  <c r="BD101" i="82"/>
  <c r="BD99" i="82"/>
  <c r="BD103" i="82"/>
  <c r="BD90" i="82"/>
  <c r="BD63" i="82"/>
  <c r="BD114" i="82"/>
  <c r="BD115" i="82"/>
  <c r="BD112" i="82"/>
  <c r="BD117" i="82"/>
  <c r="BD118" i="82"/>
  <c r="BD113" i="82"/>
  <c r="BD120" i="82"/>
  <c r="BD129" i="82"/>
  <c r="BD121" i="82"/>
  <c r="BD126" i="82"/>
  <c r="BD128" i="82"/>
  <c r="BD124" i="82"/>
  <c r="BD122" i="82"/>
  <c r="BD123" i="82"/>
  <c r="BD125" i="82"/>
  <c r="BD98" i="82"/>
  <c r="BD119" i="82"/>
  <c r="BD127" i="82"/>
  <c r="BD135" i="82"/>
  <c r="BD136" i="82"/>
  <c r="BD137" i="82"/>
  <c r="BD138" i="82"/>
  <c r="BD139" i="82"/>
  <c r="BD140" i="82"/>
  <c r="BD141" i="82"/>
  <c r="BD142" i="82"/>
  <c r="BD143" i="82"/>
  <c r="BD144" i="82"/>
  <c r="BD145" i="82"/>
  <c r="BD146" i="82"/>
  <c r="BD131" i="82"/>
  <c r="BD134" i="82"/>
  <c r="BD147" i="82"/>
  <c r="BD148" i="82"/>
  <c r="BD149" i="82"/>
  <c r="BD150" i="82"/>
  <c r="BD151" i="82"/>
  <c r="BD152" i="82"/>
  <c r="BD153" i="82"/>
  <c r="BD154" i="82"/>
  <c r="BD155" i="82"/>
  <c r="BD156" i="82"/>
  <c r="BD157" i="82"/>
  <c r="BD158" i="82"/>
  <c r="BD159" i="82"/>
  <c r="BD160" i="82"/>
  <c r="BD130" i="82"/>
  <c r="BD132" i="82"/>
  <c r="BD161" i="82"/>
  <c r="BD162" i="82"/>
  <c r="BD116" i="82"/>
  <c r="BD163" i="82"/>
  <c r="BD164" i="82"/>
  <c r="BD165" i="82"/>
  <c r="BD166" i="82"/>
  <c r="BD167" i="82"/>
  <c r="BD168" i="82"/>
  <c r="BD169" i="82"/>
  <c r="BD170" i="82"/>
  <c r="BD171" i="82"/>
  <c r="BD172" i="82"/>
  <c r="BD173" i="82"/>
  <c r="BD174" i="82"/>
  <c r="BD175" i="82"/>
  <c r="BD176" i="82"/>
  <c r="BD177" i="82"/>
  <c r="BD178" i="82"/>
  <c r="BD179" i="82"/>
  <c r="BD180" i="82"/>
  <c r="BD183" i="82"/>
  <c r="BD184" i="82"/>
  <c r="BD185" i="82"/>
  <c r="BD186" i="82"/>
  <c r="BD187" i="82"/>
  <c r="BD133" i="82"/>
  <c r="BD188" i="82"/>
  <c r="BD189" i="82"/>
  <c r="BD193" i="82"/>
  <c r="BD190" i="82"/>
  <c r="BD191" i="82"/>
  <c r="BD182" i="82"/>
  <c r="BD181" i="82"/>
  <c r="BD3" i="82"/>
  <c r="BD192" i="82"/>
  <c r="AV4" i="82"/>
  <c r="AV5" i="82"/>
  <c r="AV6" i="82"/>
  <c r="AV8" i="82"/>
  <c r="AV9" i="82"/>
  <c r="AV10" i="82"/>
  <c r="AV12" i="82"/>
  <c r="AV11" i="82"/>
  <c r="AV15" i="82"/>
  <c r="AV17" i="82"/>
  <c r="AV18" i="82"/>
  <c r="AV20" i="82"/>
  <c r="AV21" i="82"/>
  <c r="AV22" i="82"/>
  <c r="AV23" i="82"/>
  <c r="AV27" i="82"/>
  <c r="AV24" i="82"/>
  <c r="AV28" i="82"/>
  <c r="AV25" i="82"/>
  <c r="AV29" i="82"/>
  <c r="AV30" i="82"/>
  <c r="AV32" i="82"/>
  <c r="AV33" i="82"/>
  <c r="AV36" i="82"/>
  <c r="AV37" i="82"/>
  <c r="AV38" i="82"/>
  <c r="AV39" i="82"/>
  <c r="AV40" i="82"/>
  <c r="AV41" i="82"/>
  <c r="AV42" i="82"/>
  <c r="AV34" i="82"/>
  <c r="AV35" i="82"/>
  <c r="AV43" i="82"/>
  <c r="AV44" i="82"/>
  <c r="AV46" i="82"/>
  <c r="AV47" i="82"/>
  <c r="AV48" i="82"/>
  <c r="AV49" i="82"/>
  <c r="AV51" i="82"/>
  <c r="AV52" i="82"/>
  <c r="AV53" i="82"/>
  <c r="AV54" i="82"/>
  <c r="AV58" i="82"/>
  <c r="AV60" i="82"/>
  <c r="AV62" i="82"/>
  <c r="AV64" i="82"/>
  <c r="AV67" i="82"/>
  <c r="AV57" i="82"/>
  <c r="AV61" i="82"/>
  <c r="AV63" i="82"/>
  <c r="AV71" i="82"/>
  <c r="AV66" i="82"/>
  <c r="AV59" i="82"/>
  <c r="AV65" i="82"/>
  <c r="AV70" i="82"/>
  <c r="AV74" i="82"/>
  <c r="AV75" i="82"/>
  <c r="AV76" i="82"/>
  <c r="AV77" i="82"/>
  <c r="AV78" i="82"/>
  <c r="AV79" i="82"/>
  <c r="AV80" i="82"/>
  <c r="AV81" i="82"/>
  <c r="AV82" i="82"/>
  <c r="AV83" i="82"/>
  <c r="AV84" i="82"/>
  <c r="AV87" i="82"/>
  <c r="AV88" i="82"/>
  <c r="AV92" i="82"/>
  <c r="AV94" i="82"/>
  <c r="AV95" i="82"/>
  <c r="AV102" i="82"/>
  <c r="AV68" i="82"/>
  <c r="AV72" i="82"/>
  <c r="AV104" i="82"/>
  <c r="AV105" i="82"/>
  <c r="AV106" i="82"/>
  <c r="AV107" i="82"/>
  <c r="AV108" i="82"/>
  <c r="AV109" i="82"/>
  <c r="AV111" i="82"/>
  <c r="AV112" i="82"/>
  <c r="AV90" i="82"/>
  <c r="AV98" i="82"/>
  <c r="AV96" i="82"/>
  <c r="AV103" i="82"/>
  <c r="AV89" i="82"/>
  <c r="AV99" i="82"/>
  <c r="AV97" i="82"/>
  <c r="AV113" i="82"/>
  <c r="AV116" i="82"/>
  <c r="AV114" i="82"/>
  <c r="AV115" i="82"/>
  <c r="AV118" i="82"/>
  <c r="AV123" i="82"/>
  <c r="AV127" i="82"/>
  <c r="AV119" i="82"/>
  <c r="AV130" i="82"/>
  <c r="AV129" i="82"/>
  <c r="AV120" i="82"/>
  <c r="AV121" i="82"/>
  <c r="AV126" i="82"/>
  <c r="AV117" i="82"/>
  <c r="AV124" i="82"/>
  <c r="AV135" i="82"/>
  <c r="AV136" i="82"/>
  <c r="AV137" i="82"/>
  <c r="AV138" i="82"/>
  <c r="AV139" i="82"/>
  <c r="AV140" i="82"/>
  <c r="AV141" i="82"/>
  <c r="AV143" i="82"/>
  <c r="AV144" i="82"/>
  <c r="AV145" i="82"/>
  <c r="AV134" i="82"/>
  <c r="AV128" i="82"/>
  <c r="AV147" i="82"/>
  <c r="AV149" i="82"/>
  <c r="AV150" i="82"/>
  <c r="AV152" i="82"/>
  <c r="AV153" i="82"/>
  <c r="AV154" i="82"/>
  <c r="AV155" i="82"/>
  <c r="AV132" i="82"/>
  <c r="AV157" i="82"/>
  <c r="AV158" i="82"/>
  <c r="AV159" i="82"/>
  <c r="AV161" i="82"/>
  <c r="AV162" i="82"/>
  <c r="AV163" i="82"/>
  <c r="AV164" i="82"/>
  <c r="AV165" i="82"/>
  <c r="AV167" i="82"/>
  <c r="AV168" i="82"/>
  <c r="AV170" i="82"/>
  <c r="AV171" i="82"/>
  <c r="AV172" i="82"/>
  <c r="AV173" i="82"/>
  <c r="AV174" i="82"/>
  <c r="AV175" i="82"/>
  <c r="AV177" i="82"/>
  <c r="AV178" i="82"/>
  <c r="AV180" i="82"/>
  <c r="AV184" i="82"/>
  <c r="AV185" i="82"/>
  <c r="AV186" i="82"/>
  <c r="AV190" i="82"/>
  <c r="AV182" i="82"/>
  <c r="AV191" i="82"/>
  <c r="AV188" i="82"/>
  <c r="AV192" i="82"/>
  <c r="AV181" i="82"/>
  <c r="AV193" i="82"/>
  <c r="AN4" i="82"/>
  <c r="AN5" i="82"/>
  <c r="AN6" i="82"/>
  <c r="AN7" i="82"/>
  <c r="AN8" i="82"/>
  <c r="AN9" i="82"/>
  <c r="AN10" i="82"/>
  <c r="AN11" i="82"/>
  <c r="AN12" i="82"/>
  <c r="AN13" i="82"/>
  <c r="AN14" i="82"/>
  <c r="AN15" i="82"/>
  <c r="AN16" i="82"/>
  <c r="AN17" i="82"/>
  <c r="AN18" i="82"/>
  <c r="AN19" i="82"/>
  <c r="AN20" i="82"/>
  <c r="AN21" i="82"/>
  <c r="AN22" i="82"/>
  <c r="AN23" i="82"/>
  <c r="AN26" i="82"/>
  <c r="AN27" i="82"/>
  <c r="AN28" i="82"/>
  <c r="AN25" i="82"/>
  <c r="AN24" i="82"/>
  <c r="AN29" i="82"/>
  <c r="AN30" i="82"/>
  <c r="AN31" i="82"/>
  <c r="AN32" i="82"/>
  <c r="AN33" i="82"/>
  <c r="AN36" i="82"/>
  <c r="AN37" i="82"/>
  <c r="AN38" i="82"/>
  <c r="AN39" i="82"/>
  <c r="AN40" i="82"/>
  <c r="AN41" i="82"/>
  <c r="AN42" i="82"/>
  <c r="AN34" i="82"/>
  <c r="AN35" i="82"/>
  <c r="AN43" i="82"/>
  <c r="AN44" i="82"/>
  <c r="AN45" i="82"/>
  <c r="AN46" i="82"/>
  <c r="AN47" i="82"/>
  <c r="AN48" i="82"/>
  <c r="AN49" i="82"/>
  <c r="AN50" i="82"/>
  <c r="AN51" i="82"/>
  <c r="AN52" i="82"/>
  <c r="AN53" i="82"/>
  <c r="AN54" i="82"/>
  <c r="AN58" i="82"/>
  <c r="AN60" i="82"/>
  <c r="AN61" i="82"/>
  <c r="AN62" i="82"/>
  <c r="AN56" i="82"/>
  <c r="AN57" i="82"/>
  <c r="AN59" i="82"/>
  <c r="AN66" i="82"/>
  <c r="AN71" i="82"/>
  <c r="AN55" i="82"/>
  <c r="AN63" i="82"/>
  <c r="AN69" i="82"/>
  <c r="AN72" i="82"/>
  <c r="AN65" i="82"/>
  <c r="AN68" i="82"/>
  <c r="AN70" i="82"/>
  <c r="AN73" i="82"/>
  <c r="AN74" i="82"/>
  <c r="AN75" i="82"/>
  <c r="AN76" i="82"/>
  <c r="AN77" i="82"/>
  <c r="AN78" i="82"/>
  <c r="AN79" i="82"/>
  <c r="AN80" i="82"/>
  <c r="AN81" i="82"/>
  <c r="AN82" i="82"/>
  <c r="AN83" i="82"/>
  <c r="AN84" i="82"/>
  <c r="AN85" i="82"/>
  <c r="AN86" i="82"/>
  <c r="AN87" i="82"/>
  <c r="AN88" i="82"/>
  <c r="AN91" i="82"/>
  <c r="AN92" i="82"/>
  <c r="AN93" i="82"/>
  <c r="AN94" i="82"/>
  <c r="AN95" i="82"/>
  <c r="AN64" i="82"/>
  <c r="AN102" i="82"/>
  <c r="AN67" i="82"/>
  <c r="AN96" i="82"/>
  <c r="AN104" i="82"/>
  <c r="AN105" i="82"/>
  <c r="AN106" i="82"/>
  <c r="AN107" i="82"/>
  <c r="AN108" i="82"/>
  <c r="AN109" i="82"/>
  <c r="AN110" i="82"/>
  <c r="AN111" i="82"/>
  <c r="AN112" i="82"/>
  <c r="AN97" i="82"/>
  <c r="AN99" i="82"/>
  <c r="AN90" i="82"/>
  <c r="AN101" i="82"/>
  <c r="AN98" i="82"/>
  <c r="AN103" i="82"/>
  <c r="AN117" i="82"/>
  <c r="AN113" i="82"/>
  <c r="AN114" i="82"/>
  <c r="AN116" i="82"/>
  <c r="AN89" i="82"/>
  <c r="AN115" i="82"/>
  <c r="AN118" i="82"/>
  <c r="AN119" i="82"/>
  <c r="AN129" i="82"/>
  <c r="AN121" i="82"/>
  <c r="AN122" i="82"/>
  <c r="AN126" i="82"/>
  <c r="AN128" i="82"/>
  <c r="AN120" i="82"/>
  <c r="AN124" i="82"/>
  <c r="AN125" i="82"/>
  <c r="AN123" i="82"/>
  <c r="AN130" i="82"/>
  <c r="AN135" i="82"/>
  <c r="AN136" i="82"/>
  <c r="AN137" i="82"/>
  <c r="AN138" i="82"/>
  <c r="AN139" i="82"/>
  <c r="AN140" i="82"/>
  <c r="AN141" i="82"/>
  <c r="AN142" i="82"/>
  <c r="AN143" i="82"/>
  <c r="AN144" i="82"/>
  <c r="AN145" i="82"/>
  <c r="AN146" i="82"/>
  <c r="AN147" i="82"/>
  <c r="AN133" i="82"/>
  <c r="AN127" i="82"/>
  <c r="AN132" i="82"/>
  <c r="AN134" i="82"/>
  <c r="AN148" i="82"/>
  <c r="AN149" i="82"/>
  <c r="AN150" i="82"/>
  <c r="AN151" i="82"/>
  <c r="AN152" i="82"/>
  <c r="AN153" i="82"/>
  <c r="AN154" i="82"/>
  <c r="AN155" i="82"/>
  <c r="AN156" i="82"/>
  <c r="AN157" i="82"/>
  <c r="AN158" i="82"/>
  <c r="AN159" i="82"/>
  <c r="AN160" i="82"/>
  <c r="AN161" i="82"/>
  <c r="AN162" i="82"/>
  <c r="AN131" i="82"/>
  <c r="AN163" i="82"/>
  <c r="AN164" i="82"/>
  <c r="AN165" i="82"/>
  <c r="AN166" i="82"/>
  <c r="AN167" i="82"/>
  <c r="AN168" i="82"/>
  <c r="AN169" i="82"/>
  <c r="AN170" i="82"/>
  <c r="AN171" i="82"/>
  <c r="AN172" i="82"/>
  <c r="AN173" i="82"/>
  <c r="AN174" i="82"/>
  <c r="AN175" i="82"/>
  <c r="AN176" i="82"/>
  <c r="AN177" i="82"/>
  <c r="AN178" i="82"/>
  <c r="AN179" i="82"/>
  <c r="AN180" i="82"/>
  <c r="AN183" i="82"/>
  <c r="AN184" i="82"/>
  <c r="AN185" i="82"/>
  <c r="AN186" i="82"/>
  <c r="AN187" i="82"/>
  <c r="AN181" i="82"/>
  <c r="AN193" i="82"/>
  <c r="AN192" i="82"/>
  <c r="AN182" i="82"/>
  <c r="AN3" i="82"/>
  <c r="AN188" i="82"/>
  <c r="AN189" i="82"/>
  <c r="AN190" i="82"/>
  <c r="AN191" i="82"/>
  <c r="Z5" i="82"/>
  <c r="Z6" i="82"/>
  <c r="Z9" i="82"/>
  <c r="Z12" i="82"/>
  <c r="Z16" i="82"/>
  <c r="Z21" i="82"/>
  <c r="Z22" i="82"/>
  <c r="Z23" i="82"/>
  <c r="Z28" i="82"/>
  <c r="Z20" i="82"/>
  <c r="Z15" i="82"/>
  <c r="Z19" i="82"/>
  <c r="Z34" i="82"/>
  <c r="Z38" i="82"/>
  <c r="Z39" i="82"/>
  <c r="Z40" i="82"/>
  <c r="Z41" i="82"/>
  <c r="Z42" i="82"/>
  <c r="Z29" i="82"/>
  <c r="Z31" i="82"/>
  <c r="Z32" i="82"/>
  <c r="Z35" i="82"/>
  <c r="Z43" i="82"/>
  <c r="Z45" i="82"/>
  <c r="Z51" i="82"/>
  <c r="Z52" i="82"/>
  <c r="Z58" i="82"/>
  <c r="Z59" i="82"/>
  <c r="Z54" i="82"/>
  <c r="Z55" i="82"/>
  <c r="Z53" i="82"/>
  <c r="Z72" i="82"/>
  <c r="Z74" i="82"/>
  <c r="Z75" i="82"/>
  <c r="Z78" i="82"/>
  <c r="Z79" i="82"/>
  <c r="Z81" i="82"/>
  <c r="Z73" i="82"/>
  <c r="Z64" i="82"/>
  <c r="Z67" i="82"/>
  <c r="Z71" i="82"/>
  <c r="Z70" i="82"/>
  <c r="Z88" i="82"/>
  <c r="Z89" i="82"/>
  <c r="Z94" i="82"/>
  <c r="Z95" i="82"/>
  <c r="Z98" i="82"/>
  <c r="Z99" i="82"/>
  <c r="Z85" i="82"/>
  <c r="Z104" i="82"/>
  <c r="Z105" i="82"/>
  <c r="Z107" i="82"/>
  <c r="Z108" i="82"/>
  <c r="Z110" i="82"/>
  <c r="Z111" i="82"/>
  <c r="Z113" i="82"/>
  <c r="Z116" i="82"/>
  <c r="Z115" i="82"/>
  <c r="Z119" i="82"/>
  <c r="Z120" i="82"/>
  <c r="Z123" i="82"/>
  <c r="Z137" i="82"/>
  <c r="Z139" i="82"/>
  <c r="Z145" i="82"/>
  <c r="Z127" i="82"/>
  <c r="Z121" i="82"/>
  <c r="Z128" i="82"/>
  <c r="Z131" i="82"/>
  <c r="Z132" i="82"/>
  <c r="Z150" i="82"/>
  <c r="Z152" i="82"/>
  <c r="Z153" i="82"/>
  <c r="Z155" i="82"/>
  <c r="Z159" i="82"/>
  <c r="Z160" i="82"/>
  <c r="Z161" i="82"/>
  <c r="Z165" i="82"/>
  <c r="Z166" i="82"/>
  <c r="Z169" i="82"/>
  <c r="Z170" i="82"/>
  <c r="Z171" i="82"/>
  <c r="Z172" i="82"/>
  <c r="Z173" i="82"/>
  <c r="Z174" i="82"/>
  <c r="Z176" i="82"/>
  <c r="Z177" i="82"/>
  <c r="Z179" i="82"/>
  <c r="Z181" i="82"/>
  <c r="Z188" i="82"/>
  <c r="Z190" i="82"/>
  <c r="Z191" i="82"/>
  <c r="Z192" i="82"/>
  <c r="Z193" i="82"/>
  <c r="Z147" i="82"/>
  <c r="Z3" i="82"/>
  <c r="R4" i="82"/>
  <c r="R5" i="82"/>
  <c r="R6" i="82"/>
  <c r="R7" i="82"/>
  <c r="R8" i="82"/>
  <c r="R9" i="82"/>
  <c r="R10" i="82"/>
  <c r="R11" i="82"/>
  <c r="R12" i="82"/>
  <c r="R13" i="82"/>
  <c r="R14" i="82"/>
  <c r="R17" i="82"/>
  <c r="R20" i="82"/>
  <c r="R21" i="82"/>
  <c r="R22" i="82"/>
  <c r="R23" i="82"/>
  <c r="R24" i="82"/>
  <c r="R25" i="82"/>
  <c r="R26" i="82"/>
  <c r="R27" i="82"/>
  <c r="R28" i="82"/>
  <c r="R18" i="82"/>
  <c r="R19" i="82"/>
  <c r="R16" i="82"/>
  <c r="R15" i="82"/>
  <c r="R35" i="82"/>
  <c r="R32" i="82"/>
  <c r="R29" i="82"/>
  <c r="R31" i="82"/>
  <c r="R37" i="82"/>
  <c r="R38" i="82"/>
  <c r="R39" i="82"/>
  <c r="R40" i="82"/>
  <c r="R41" i="82"/>
  <c r="R42" i="82"/>
  <c r="R43" i="82"/>
  <c r="R30" i="82"/>
  <c r="R33" i="82"/>
  <c r="R34" i="82"/>
  <c r="R36" i="82"/>
  <c r="R44" i="82"/>
  <c r="R45" i="82"/>
  <c r="R49" i="82"/>
  <c r="R54" i="82"/>
  <c r="R47" i="82"/>
  <c r="R48" i="82"/>
  <c r="R57" i="82"/>
  <c r="R58" i="82"/>
  <c r="R59" i="82"/>
  <c r="R60" i="82"/>
  <c r="R61" i="82"/>
  <c r="R62" i="82"/>
  <c r="R46" i="82"/>
  <c r="R53" i="82"/>
  <c r="R55" i="82"/>
  <c r="R52" i="82"/>
  <c r="R50" i="82"/>
  <c r="R51" i="82"/>
  <c r="R71" i="82"/>
  <c r="R74" i="82"/>
  <c r="R75" i="82"/>
  <c r="R76" i="82"/>
  <c r="R77" i="82"/>
  <c r="R78" i="82"/>
  <c r="R79" i="82"/>
  <c r="R80" i="82"/>
  <c r="R81" i="82"/>
  <c r="R82" i="82"/>
  <c r="R83" i="82"/>
  <c r="R84" i="82"/>
  <c r="R56" i="82"/>
  <c r="R64" i="82"/>
  <c r="R66" i="82"/>
  <c r="R67" i="82"/>
  <c r="R69" i="82"/>
  <c r="R72" i="82"/>
  <c r="R63" i="82"/>
  <c r="R65" i="82"/>
  <c r="R68" i="82"/>
  <c r="R73" i="82"/>
  <c r="R70" i="82"/>
  <c r="R89" i="82"/>
  <c r="R90" i="82"/>
  <c r="R91" i="82"/>
  <c r="R85" i="82"/>
  <c r="R86" i="82"/>
  <c r="R88" i="82"/>
  <c r="R92" i="82"/>
  <c r="R93" i="82"/>
  <c r="R94" i="82"/>
  <c r="R95" i="82"/>
  <c r="R96" i="82"/>
  <c r="R97" i="82"/>
  <c r="R98" i="82"/>
  <c r="R99" i="82"/>
  <c r="R100" i="82"/>
  <c r="R87" i="82"/>
  <c r="R103" i="82"/>
  <c r="R104" i="82"/>
  <c r="R105" i="82"/>
  <c r="R106" i="82"/>
  <c r="R107" i="82"/>
  <c r="R108" i="82"/>
  <c r="R109" i="82"/>
  <c r="R110" i="82"/>
  <c r="R102" i="82"/>
  <c r="R101" i="82"/>
  <c r="R117" i="82"/>
  <c r="R112" i="82"/>
  <c r="R114" i="82"/>
  <c r="R111" i="82"/>
  <c r="R116" i="82"/>
  <c r="R113" i="82"/>
  <c r="R115" i="82"/>
  <c r="R118" i="82"/>
  <c r="R119" i="82"/>
  <c r="R120" i="82"/>
  <c r="R129" i="82"/>
  <c r="R131" i="82"/>
  <c r="R135" i="82"/>
  <c r="R136" i="82"/>
  <c r="R137" i="82"/>
  <c r="R138" i="82"/>
  <c r="R139" i="82"/>
  <c r="R140" i="82"/>
  <c r="R141" i="82"/>
  <c r="R142" i="82"/>
  <c r="R143" i="82"/>
  <c r="R144" i="82"/>
  <c r="R145" i="82"/>
  <c r="R124" i="82"/>
  <c r="R125" i="82"/>
  <c r="R130" i="82"/>
  <c r="R121" i="82"/>
  <c r="R126" i="82"/>
  <c r="R128" i="82"/>
  <c r="R123" i="82"/>
  <c r="R132" i="82"/>
  <c r="R133" i="82"/>
  <c r="R134" i="82"/>
  <c r="R127" i="82"/>
  <c r="R147" i="82"/>
  <c r="R148" i="82"/>
  <c r="R149" i="82"/>
  <c r="R150" i="82"/>
  <c r="R151" i="82"/>
  <c r="R152" i="82"/>
  <c r="R153" i="82"/>
  <c r="R154" i="82"/>
  <c r="R155" i="82"/>
  <c r="R156" i="82"/>
  <c r="R122" i="82"/>
  <c r="R157" i="82"/>
  <c r="R158" i="82"/>
  <c r="R159" i="82"/>
  <c r="R160" i="82"/>
  <c r="R146" i="82"/>
  <c r="R161" i="82"/>
  <c r="R162" i="82"/>
  <c r="R163" i="82"/>
  <c r="R164" i="82"/>
  <c r="R165" i="82"/>
  <c r="R166" i="82"/>
  <c r="R167" i="82"/>
  <c r="R168" i="82"/>
  <c r="R169" i="82"/>
  <c r="R170" i="82"/>
  <c r="R171" i="82"/>
  <c r="R172" i="82"/>
  <c r="R173" i="82"/>
  <c r="R174" i="82"/>
  <c r="R175" i="82"/>
  <c r="R176" i="82"/>
  <c r="R177" i="82"/>
  <c r="R178" i="82"/>
  <c r="R179" i="82"/>
  <c r="R180" i="82"/>
  <c r="R181" i="82"/>
  <c r="R182" i="82"/>
  <c r="R183" i="82"/>
  <c r="R184" i="82"/>
  <c r="R185" i="82"/>
  <c r="R186" i="82"/>
  <c r="R187" i="82"/>
  <c r="R188" i="82"/>
  <c r="R189" i="82"/>
  <c r="R190" i="82"/>
  <c r="R191" i="82"/>
  <c r="R192" i="82"/>
  <c r="R193" i="82"/>
  <c r="R3" i="82"/>
  <c r="L4" i="82"/>
  <c r="L5" i="82"/>
  <c r="L6" i="82"/>
  <c r="L7" i="82"/>
  <c r="L8" i="82"/>
  <c r="L9" i="82"/>
  <c r="L10" i="82"/>
  <c r="L11" i="82"/>
  <c r="L12" i="82"/>
  <c r="L13" i="82"/>
  <c r="L14" i="82"/>
  <c r="L18" i="82"/>
  <c r="L19" i="82"/>
  <c r="L22" i="82"/>
  <c r="L23" i="82"/>
  <c r="L24" i="82"/>
  <c r="L25" i="82"/>
  <c r="L26" i="82"/>
  <c r="L27" i="82"/>
  <c r="L28" i="82"/>
  <c r="L15" i="82"/>
  <c r="L21" i="82"/>
  <c r="L20" i="82"/>
  <c r="L16" i="82"/>
  <c r="L17" i="82"/>
  <c r="L36" i="82"/>
  <c r="L34" i="82"/>
  <c r="L29" i="82"/>
  <c r="L31" i="82"/>
  <c r="L35" i="82"/>
  <c r="L30" i="82"/>
  <c r="L33" i="82"/>
  <c r="L37" i="82"/>
  <c r="L38" i="82"/>
  <c r="L39" i="82"/>
  <c r="L40" i="82"/>
  <c r="L41" i="82"/>
  <c r="L42" i="82"/>
  <c r="L43" i="82"/>
  <c r="L32" i="82"/>
  <c r="L44" i="82"/>
  <c r="L45" i="82"/>
  <c r="L47" i="82"/>
  <c r="L48" i="82"/>
  <c r="L53" i="82"/>
  <c r="L46" i="82"/>
  <c r="L57" i="82"/>
  <c r="L58" i="82"/>
  <c r="L59" i="82"/>
  <c r="L60" i="82"/>
  <c r="L61" i="82"/>
  <c r="L62" i="82"/>
  <c r="L51" i="82"/>
  <c r="L52" i="82"/>
  <c r="L50" i="82"/>
  <c r="L54" i="82"/>
  <c r="L49" i="82"/>
  <c r="L55" i="82"/>
  <c r="L56" i="82"/>
  <c r="L69" i="82"/>
  <c r="L74" i="82"/>
  <c r="L75" i="82"/>
  <c r="L76" i="82"/>
  <c r="L77" i="82"/>
  <c r="L78" i="82"/>
  <c r="L79" i="82"/>
  <c r="L80" i="82"/>
  <c r="L81" i="82"/>
  <c r="L82" i="82"/>
  <c r="L83" i="82"/>
  <c r="L84" i="82"/>
  <c r="L63" i="82"/>
  <c r="L65" i="82"/>
  <c r="L68" i="82"/>
  <c r="L70" i="82"/>
  <c r="L71" i="82"/>
  <c r="L64" i="82"/>
  <c r="L66" i="82"/>
  <c r="L67" i="82"/>
  <c r="L89" i="82"/>
  <c r="L90" i="82"/>
  <c r="L91" i="82"/>
  <c r="L72" i="82"/>
  <c r="L92" i="82"/>
  <c r="L93" i="82"/>
  <c r="L94" i="82"/>
  <c r="L95" i="82"/>
  <c r="L96" i="82"/>
  <c r="L97" i="82"/>
  <c r="L98" i="82"/>
  <c r="L99" i="82"/>
  <c r="L100" i="82"/>
  <c r="L73" i="82"/>
  <c r="L85" i="82"/>
  <c r="L86" i="82"/>
  <c r="L88" i="82"/>
  <c r="L87" i="82"/>
  <c r="L104" i="82"/>
  <c r="L105" i="82"/>
  <c r="L106" i="82"/>
  <c r="L107" i="82"/>
  <c r="L108" i="82"/>
  <c r="L109" i="82"/>
  <c r="L110" i="82"/>
  <c r="L103" i="82"/>
  <c r="L101" i="82"/>
  <c r="L116" i="82"/>
  <c r="L118" i="82"/>
  <c r="L111" i="82"/>
  <c r="L115" i="82"/>
  <c r="L113" i="82"/>
  <c r="L117" i="82"/>
  <c r="L102" i="82"/>
  <c r="L114" i="82"/>
  <c r="L119" i="82"/>
  <c r="L120" i="82"/>
  <c r="L135" i="82"/>
  <c r="L136" i="82"/>
  <c r="L137" i="82"/>
  <c r="L138" i="82"/>
  <c r="L139" i="82"/>
  <c r="L140" i="82"/>
  <c r="L141" i="82"/>
  <c r="L142" i="82"/>
  <c r="L143" i="82"/>
  <c r="L144" i="82"/>
  <c r="L145" i="82"/>
  <c r="L123" i="82"/>
  <c r="L122" i="82"/>
  <c r="L127" i="82"/>
  <c r="L131" i="82"/>
  <c r="L129" i="82"/>
  <c r="L130" i="82"/>
  <c r="L121" i="82"/>
  <c r="L126" i="82"/>
  <c r="L128" i="82"/>
  <c r="L132" i="82"/>
  <c r="L133" i="82"/>
  <c r="L134" i="82"/>
  <c r="L112" i="82"/>
  <c r="L146" i="82"/>
  <c r="L124" i="82"/>
  <c r="L148" i="82"/>
  <c r="L149" i="82"/>
  <c r="L150" i="82"/>
  <c r="L151" i="82"/>
  <c r="L152" i="82"/>
  <c r="L153" i="82"/>
  <c r="L154" i="82"/>
  <c r="L155" i="82"/>
  <c r="L156" i="82"/>
  <c r="L147" i="82"/>
  <c r="L157" i="82"/>
  <c r="L158" i="82"/>
  <c r="L159" i="82"/>
  <c r="L160" i="82"/>
  <c r="L125" i="82"/>
  <c r="L161" i="82"/>
  <c r="L162" i="82"/>
  <c r="L163" i="82"/>
  <c r="L164" i="82"/>
  <c r="L165" i="82"/>
  <c r="L166" i="82"/>
  <c r="L167" i="82"/>
  <c r="L168" i="82"/>
  <c r="L169" i="82"/>
  <c r="L170" i="82"/>
  <c r="L171" i="82"/>
  <c r="L172" i="82"/>
  <c r="L173" i="82"/>
  <c r="L174" i="82"/>
  <c r="L175" i="82"/>
  <c r="L176" i="82"/>
  <c r="L177" i="82"/>
  <c r="L178" i="82"/>
  <c r="L179" i="82"/>
  <c r="L180" i="82"/>
  <c r="L181" i="82"/>
  <c r="L182" i="82"/>
  <c r="L183" i="82"/>
  <c r="L184" i="82"/>
  <c r="L185" i="82"/>
  <c r="L186" i="82"/>
  <c r="L187" i="82"/>
  <c r="L188" i="82"/>
  <c r="L189" i="82"/>
  <c r="L190" i="82"/>
  <c r="L191" i="82"/>
  <c r="L192" i="82"/>
  <c r="L193" i="82"/>
  <c r="L3" i="82"/>
  <c r="D4" i="82"/>
  <c r="D5" i="82"/>
  <c r="D6" i="82"/>
  <c r="D7" i="82"/>
  <c r="D8" i="82"/>
  <c r="D9" i="82"/>
  <c r="D10" i="82"/>
  <c r="D11" i="82"/>
  <c r="D12" i="82"/>
  <c r="D13" i="82"/>
  <c r="D14" i="82"/>
  <c r="D21" i="82"/>
  <c r="D22" i="82"/>
  <c r="D23" i="82"/>
  <c r="D24" i="82"/>
  <c r="D25" i="82"/>
  <c r="D26" i="82"/>
  <c r="D27" i="82"/>
  <c r="D28" i="82"/>
  <c r="D15" i="82"/>
  <c r="D20" i="82"/>
  <c r="D16" i="82"/>
  <c r="D17" i="82"/>
  <c r="D19" i="82"/>
  <c r="D18" i="82"/>
  <c r="D33" i="82"/>
  <c r="D29" i="82"/>
  <c r="D31" i="82"/>
  <c r="D30" i="82"/>
  <c r="D36" i="82"/>
  <c r="D37" i="82"/>
  <c r="D38" i="82"/>
  <c r="D39" i="82"/>
  <c r="D40" i="82"/>
  <c r="D41" i="82"/>
  <c r="D42" i="82"/>
  <c r="D43" i="82"/>
  <c r="D32" i="82"/>
  <c r="D34" i="82"/>
  <c r="D35" i="82"/>
  <c r="D45" i="82"/>
  <c r="D46" i="82"/>
  <c r="D51" i="82"/>
  <c r="D54" i="82"/>
  <c r="D57" i="82"/>
  <c r="D58" i="82"/>
  <c r="D59" i="82"/>
  <c r="D60" i="82"/>
  <c r="D61" i="82"/>
  <c r="D62" i="82"/>
  <c r="D50" i="82"/>
  <c r="D53" i="82"/>
  <c r="D47" i="82"/>
  <c r="D48" i="82"/>
  <c r="D52" i="82"/>
  <c r="D55" i="82"/>
  <c r="D44" i="82"/>
  <c r="D49" i="82"/>
  <c r="D56" i="82"/>
  <c r="D63" i="82"/>
  <c r="D65" i="82"/>
  <c r="D68" i="82"/>
  <c r="D73" i="82"/>
  <c r="D74" i="82"/>
  <c r="D75" i="82"/>
  <c r="D76" i="82"/>
  <c r="D77" i="82"/>
  <c r="D78" i="82"/>
  <c r="D79" i="82"/>
  <c r="D80" i="82"/>
  <c r="D81" i="82"/>
  <c r="D82" i="82"/>
  <c r="D83" i="82"/>
  <c r="D84" i="82"/>
  <c r="D70" i="82"/>
  <c r="D72" i="82"/>
  <c r="D71" i="82"/>
  <c r="D64" i="82"/>
  <c r="D66" i="82"/>
  <c r="D67" i="82"/>
  <c r="D69" i="82"/>
  <c r="D85" i="82"/>
  <c r="D86" i="82"/>
  <c r="D88" i="82"/>
  <c r="D89" i="82"/>
  <c r="D90" i="82"/>
  <c r="D91" i="82"/>
  <c r="D87" i="82"/>
  <c r="D92" i="82"/>
  <c r="D93" i="82"/>
  <c r="D94" i="82"/>
  <c r="D95" i="82"/>
  <c r="D96" i="82"/>
  <c r="D97" i="82"/>
  <c r="D98" i="82"/>
  <c r="D99" i="82"/>
  <c r="D100" i="82"/>
  <c r="D102" i="82"/>
  <c r="D104" i="82"/>
  <c r="D105" i="82"/>
  <c r="D106" i="82"/>
  <c r="D107" i="82"/>
  <c r="D108" i="82"/>
  <c r="D109" i="82"/>
  <c r="D110" i="82"/>
  <c r="D111" i="82"/>
  <c r="D101" i="82"/>
  <c r="D114" i="82"/>
  <c r="D118" i="82"/>
  <c r="D116" i="82"/>
  <c r="D112" i="82"/>
  <c r="D115" i="82"/>
  <c r="D117" i="82"/>
  <c r="D113" i="82"/>
  <c r="D119" i="82"/>
  <c r="D120" i="82"/>
  <c r="D121" i="82"/>
  <c r="D122" i="82"/>
  <c r="D127" i="82"/>
  <c r="D131" i="82"/>
  <c r="D135" i="82"/>
  <c r="D136" i="82"/>
  <c r="D137" i="82"/>
  <c r="D138" i="82"/>
  <c r="D139" i="82"/>
  <c r="D140" i="82"/>
  <c r="D141" i="82"/>
  <c r="D142" i="82"/>
  <c r="D143" i="82"/>
  <c r="D144" i="82"/>
  <c r="D145" i="82"/>
  <c r="D130" i="82"/>
  <c r="D129" i="82"/>
  <c r="D124" i="82"/>
  <c r="D125" i="82"/>
  <c r="D126" i="82"/>
  <c r="D128" i="82"/>
  <c r="D103" i="82"/>
  <c r="D123" i="82"/>
  <c r="D132" i="82"/>
  <c r="D133" i="82"/>
  <c r="D134" i="82"/>
  <c r="D146" i="82"/>
  <c r="D148" i="82"/>
  <c r="D149" i="82"/>
  <c r="D150" i="82"/>
  <c r="D151" i="82"/>
  <c r="D152" i="82"/>
  <c r="D153" i="82"/>
  <c r="D154" i="82"/>
  <c r="D155" i="82"/>
  <c r="D156" i="82"/>
  <c r="D157" i="82"/>
  <c r="D158" i="82"/>
  <c r="D159" i="82"/>
  <c r="D160" i="82"/>
  <c r="D161" i="82"/>
  <c r="D162" i="82"/>
  <c r="D164" i="82"/>
  <c r="D165" i="82"/>
  <c r="D166" i="82"/>
  <c r="D167" i="82"/>
  <c r="D168" i="82"/>
  <c r="D169" i="82"/>
  <c r="D170" i="82"/>
  <c r="D171" i="82"/>
  <c r="D172" i="82"/>
  <c r="D173" i="82"/>
  <c r="D174" i="82"/>
  <c r="D175" i="82"/>
  <c r="D176" i="82"/>
  <c r="D177" i="82"/>
  <c r="D178" i="82"/>
  <c r="D179" i="82"/>
  <c r="D180" i="82"/>
  <c r="D181" i="82"/>
  <c r="D182" i="82"/>
  <c r="D183" i="82"/>
  <c r="D147" i="82"/>
  <c r="D184" i="82"/>
  <c r="D185" i="82"/>
  <c r="D186" i="82"/>
  <c r="D187" i="82"/>
  <c r="D188" i="82"/>
  <c r="D163" i="82"/>
  <c r="D189" i="82"/>
  <c r="D190" i="82"/>
  <c r="D191" i="82"/>
  <c r="D192" i="82"/>
  <c r="D193" i="82"/>
  <c r="D3" i="82"/>
  <c r="BC4" i="82"/>
  <c r="BC5" i="82"/>
  <c r="BC6" i="82"/>
  <c r="BC7" i="82"/>
  <c r="BC8" i="82"/>
  <c r="BC9" i="82"/>
  <c r="BC10" i="82"/>
  <c r="BC11" i="82"/>
  <c r="BC12" i="82"/>
  <c r="BC13" i="82"/>
  <c r="BC14" i="82"/>
  <c r="BC15" i="82"/>
  <c r="BC16" i="82"/>
  <c r="BC21" i="82"/>
  <c r="BC22" i="82"/>
  <c r="BC23" i="82"/>
  <c r="BC24" i="82"/>
  <c r="BC25" i="82"/>
  <c r="BC20" i="82"/>
  <c r="BC19" i="82"/>
  <c r="BC26" i="82"/>
  <c r="BC17" i="82"/>
  <c r="BC28" i="82"/>
  <c r="BC29" i="82"/>
  <c r="BC30" i="82"/>
  <c r="BC31" i="82"/>
  <c r="BC18" i="82"/>
  <c r="BC34" i="82"/>
  <c r="BC35" i="82"/>
  <c r="BC32" i="82"/>
  <c r="BC36" i="82"/>
  <c r="BC37" i="82"/>
  <c r="BC38" i="82"/>
  <c r="BC39" i="82"/>
  <c r="BC40" i="82"/>
  <c r="BC41" i="82"/>
  <c r="BC42" i="82"/>
  <c r="BC43" i="82"/>
  <c r="BC33" i="82"/>
  <c r="BC27" i="82"/>
  <c r="BC44" i="82"/>
  <c r="BC45" i="82"/>
  <c r="BC46" i="82"/>
  <c r="BC47" i="82"/>
  <c r="BC48" i="82"/>
  <c r="BC49" i="82"/>
  <c r="BC50" i="82"/>
  <c r="BC56" i="82"/>
  <c r="BC57" i="82"/>
  <c r="BC58" i="82"/>
  <c r="BC59" i="82"/>
  <c r="BC60" i="82"/>
  <c r="BC61" i="82"/>
  <c r="BC62" i="82"/>
  <c r="BC53" i="82"/>
  <c r="BC54" i="82"/>
  <c r="BC55" i="82"/>
  <c r="BC63" i="82"/>
  <c r="BC64" i="82"/>
  <c r="BC65" i="82"/>
  <c r="BC66" i="82"/>
  <c r="BC67" i="82"/>
  <c r="BC68" i="82"/>
  <c r="BC69" i="82"/>
  <c r="BC70" i="82"/>
  <c r="BC51" i="82"/>
  <c r="BC72" i="82"/>
  <c r="BC52" i="82"/>
  <c r="BC92" i="82"/>
  <c r="BC93" i="82"/>
  <c r="BC94" i="82"/>
  <c r="BC95" i="82"/>
  <c r="BC96" i="82"/>
  <c r="BC97" i="82"/>
  <c r="BC98" i="82"/>
  <c r="BC81" i="82"/>
  <c r="BC82" i="82"/>
  <c r="BC73" i="82"/>
  <c r="BC101" i="82"/>
  <c r="BC78" i="82"/>
  <c r="BC83" i="82"/>
  <c r="BC74" i="82"/>
  <c r="BC80" i="82"/>
  <c r="BC85" i="82"/>
  <c r="BC87" i="82"/>
  <c r="BC86" i="82"/>
  <c r="BC76" i="82"/>
  <c r="BC79" i="82"/>
  <c r="BC84" i="82"/>
  <c r="BC89" i="82"/>
  <c r="BC90" i="82"/>
  <c r="BC91" i="82"/>
  <c r="BC99" i="82"/>
  <c r="BC103" i="82"/>
  <c r="BC77" i="82"/>
  <c r="BC102" i="82"/>
  <c r="BC71" i="82"/>
  <c r="BC75" i="82"/>
  <c r="BC88" i="82"/>
  <c r="BC100" i="82"/>
  <c r="BC104" i="82"/>
  <c r="BC105" i="82"/>
  <c r="BC106" i="82"/>
  <c r="BC107" i="82"/>
  <c r="BC108" i="82"/>
  <c r="BC109" i="82"/>
  <c r="BC110" i="82"/>
  <c r="BC111" i="82"/>
  <c r="BC112" i="82"/>
  <c r="BC113" i="82"/>
  <c r="BC114" i="82"/>
  <c r="BC115" i="82"/>
  <c r="BC116" i="82"/>
  <c r="BC117" i="82"/>
  <c r="BC118" i="82"/>
  <c r="BC119" i="82"/>
  <c r="BC120" i="82"/>
  <c r="BC121" i="82"/>
  <c r="BC126" i="82"/>
  <c r="BC128" i="82"/>
  <c r="BC124" i="82"/>
  <c r="BC122" i="82"/>
  <c r="BC123" i="82"/>
  <c r="BC125" i="82"/>
  <c r="BC127" i="82"/>
  <c r="BC130" i="82"/>
  <c r="BC131" i="82"/>
  <c r="BC132" i="82"/>
  <c r="BC133" i="82"/>
  <c r="BC134" i="82"/>
  <c r="BC129" i="82"/>
  <c r="BC135" i="82"/>
  <c r="BC141" i="82"/>
  <c r="BC147" i="82"/>
  <c r="BC148" i="82"/>
  <c r="BC149" i="82"/>
  <c r="BC150" i="82"/>
  <c r="BC151" i="82"/>
  <c r="BC152" i="82"/>
  <c r="BC153" i="82"/>
  <c r="BC154" i="82"/>
  <c r="BC155" i="82"/>
  <c r="BC137" i="82"/>
  <c r="BC156" i="82"/>
  <c r="BC157" i="82"/>
  <c r="BC158" i="82"/>
  <c r="BC159" i="82"/>
  <c r="BC145" i="82"/>
  <c r="BC146" i="82"/>
  <c r="BC160" i="82"/>
  <c r="BC142" i="82"/>
  <c r="BC143" i="82"/>
  <c r="BC161" i="82"/>
  <c r="BC162" i="82"/>
  <c r="BC138" i="82"/>
  <c r="BC136" i="82"/>
  <c r="BC144" i="82"/>
  <c r="BC169" i="82"/>
  <c r="BC170" i="82"/>
  <c r="BC171" i="82"/>
  <c r="BC172" i="82"/>
  <c r="BC173" i="82"/>
  <c r="BC174" i="82"/>
  <c r="BC175" i="82"/>
  <c r="BC176" i="82"/>
  <c r="BC177" i="82"/>
  <c r="BC178" i="82"/>
  <c r="BC179" i="82"/>
  <c r="BC180" i="82"/>
  <c r="BC181" i="82"/>
  <c r="BC182" i="82"/>
  <c r="BC139" i="82"/>
  <c r="BC140" i="82"/>
  <c r="BC163" i="82"/>
  <c r="BC164" i="82"/>
  <c r="BC165" i="82"/>
  <c r="BC166" i="82"/>
  <c r="BC167" i="82"/>
  <c r="BC168" i="82"/>
  <c r="BC183" i="82"/>
  <c r="BC187" i="82"/>
  <c r="BC184" i="82"/>
  <c r="BC185" i="82"/>
  <c r="BC186" i="82"/>
  <c r="BC3" i="82"/>
  <c r="BC188" i="82"/>
  <c r="BC189" i="82"/>
  <c r="BC190" i="82"/>
  <c r="BC191" i="82"/>
  <c r="BC192" i="82"/>
  <c r="BC193" i="82"/>
  <c r="AU4" i="82"/>
  <c r="AU5" i="82"/>
  <c r="AU8" i="82"/>
  <c r="AU9" i="82"/>
  <c r="AU10" i="82"/>
  <c r="AU11" i="82"/>
  <c r="AU12" i="82"/>
  <c r="AU13" i="82"/>
  <c r="AU14" i="82"/>
  <c r="AU15" i="82"/>
  <c r="AU16" i="82"/>
  <c r="AU21" i="82"/>
  <c r="AU22" i="82"/>
  <c r="AU23" i="82"/>
  <c r="AU24" i="82"/>
  <c r="AU25" i="82"/>
  <c r="AU17" i="82"/>
  <c r="AU18" i="82"/>
  <c r="AU20" i="82"/>
  <c r="AU19" i="82"/>
  <c r="AU26" i="82"/>
  <c r="AU27" i="82"/>
  <c r="AU29" i="82"/>
  <c r="AU31" i="82"/>
  <c r="AU34" i="82"/>
  <c r="AU36" i="82"/>
  <c r="AU37" i="82"/>
  <c r="AU38" i="82"/>
  <c r="AU40" i="82"/>
  <c r="AU41" i="82"/>
  <c r="AU42" i="82"/>
  <c r="AU43" i="82"/>
  <c r="AU35" i="82"/>
  <c r="AU32" i="82"/>
  <c r="AU28" i="82"/>
  <c r="AU33" i="82"/>
  <c r="AU44" i="82"/>
  <c r="AU45" i="82"/>
  <c r="AU46" i="82"/>
  <c r="AU47" i="82"/>
  <c r="AU48" i="82"/>
  <c r="AU57" i="82"/>
  <c r="AU58" i="82"/>
  <c r="AU59" i="82"/>
  <c r="AU60" i="82"/>
  <c r="AU61" i="82"/>
  <c r="AU62" i="82"/>
  <c r="AU52" i="82"/>
  <c r="AU54" i="82"/>
  <c r="AU51" i="82"/>
  <c r="AU53" i="82"/>
  <c r="AU63" i="82"/>
  <c r="AU64" i="82"/>
  <c r="AU65" i="82"/>
  <c r="AU66" i="82"/>
  <c r="AU67" i="82"/>
  <c r="AU68" i="82"/>
  <c r="AU70" i="82"/>
  <c r="AU83" i="82"/>
  <c r="AU92" i="82"/>
  <c r="AU93" i="82"/>
  <c r="AU94" i="82"/>
  <c r="AU95" i="82"/>
  <c r="AU96" i="82"/>
  <c r="AU97" i="82"/>
  <c r="AU98" i="82"/>
  <c r="AU99" i="82"/>
  <c r="AU78" i="82"/>
  <c r="AU88" i="82"/>
  <c r="AU80" i="82"/>
  <c r="AU84" i="82"/>
  <c r="AU74" i="82"/>
  <c r="AU76" i="82"/>
  <c r="AU79" i="82"/>
  <c r="AU75" i="82"/>
  <c r="AU77" i="82"/>
  <c r="AU81" i="82"/>
  <c r="AU82" i="82"/>
  <c r="AU85" i="82"/>
  <c r="AU89" i="82"/>
  <c r="AU86" i="82"/>
  <c r="AU100" i="82"/>
  <c r="AU87" i="82"/>
  <c r="AU103" i="82"/>
  <c r="AU73" i="82"/>
  <c r="AU105" i="82"/>
  <c r="AU106" i="82"/>
  <c r="AU107" i="82"/>
  <c r="AU108" i="82"/>
  <c r="AU109" i="82"/>
  <c r="AU111" i="82"/>
  <c r="AU112" i="82"/>
  <c r="AU113" i="82"/>
  <c r="AU115" i="82"/>
  <c r="AU116" i="82"/>
  <c r="AU117" i="82"/>
  <c r="AU102" i="82"/>
  <c r="AU91" i="82"/>
  <c r="AU118" i="82"/>
  <c r="AU119" i="82"/>
  <c r="AU120" i="82"/>
  <c r="AU121" i="82"/>
  <c r="AU127" i="82"/>
  <c r="AU130" i="82"/>
  <c r="AU129" i="82"/>
  <c r="AU126" i="82"/>
  <c r="AU131" i="82"/>
  <c r="AU132" i="82"/>
  <c r="AU123" i="82"/>
  <c r="AU125" i="82"/>
  <c r="AU137" i="82"/>
  <c r="AU143" i="82"/>
  <c r="AU147" i="82"/>
  <c r="AU149" i="82"/>
  <c r="AU150" i="82"/>
  <c r="AU151" i="82"/>
  <c r="AU152" i="82"/>
  <c r="AU153" i="82"/>
  <c r="AU155" i="82"/>
  <c r="AU124" i="82"/>
  <c r="AU144" i="82"/>
  <c r="AU156" i="82"/>
  <c r="AU157" i="82"/>
  <c r="AU158" i="82"/>
  <c r="AU138" i="82"/>
  <c r="AU160" i="82"/>
  <c r="AU136" i="82"/>
  <c r="AU161" i="82"/>
  <c r="AU139" i="82"/>
  <c r="AU140" i="82"/>
  <c r="AU141" i="82"/>
  <c r="AU135" i="82"/>
  <c r="AU142" i="82"/>
  <c r="AU169" i="82"/>
  <c r="AU170" i="82"/>
  <c r="AU171" i="82"/>
  <c r="AU172" i="82"/>
  <c r="AU174" i="82"/>
  <c r="AU175" i="82"/>
  <c r="AU176" i="82"/>
  <c r="AU177" i="82"/>
  <c r="AU178" i="82"/>
  <c r="AU181" i="82"/>
  <c r="AU182" i="82"/>
  <c r="AU145" i="82"/>
  <c r="AU163" i="82"/>
  <c r="AU164" i="82"/>
  <c r="AU165" i="82"/>
  <c r="AU166" i="82"/>
  <c r="AU167" i="82"/>
  <c r="AU168" i="82"/>
  <c r="AU184" i="82"/>
  <c r="AU185" i="82"/>
  <c r="AU183" i="82"/>
  <c r="AU3" i="82"/>
  <c r="AU187" i="82"/>
  <c r="AU189" i="82"/>
  <c r="AU190" i="82"/>
  <c r="AU191" i="82"/>
  <c r="AU192" i="82"/>
  <c r="AU193" i="82"/>
  <c r="AU186" i="82"/>
  <c r="AF4" i="82"/>
  <c r="AF5" i="82"/>
  <c r="AF6" i="82"/>
  <c r="AF7" i="82"/>
  <c r="AF8" i="82"/>
  <c r="AF9" i="82"/>
  <c r="AF10" i="82"/>
  <c r="AF11" i="82"/>
  <c r="AF12" i="82"/>
  <c r="AF14" i="82"/>
  <c r="AF15" i="82"/>
  <c r="AF16" i="82"/>
  <c r="AF17" i="82"/>
  <c r="AF18" i="82"/>
  <c r="AF19" i="82"/>
  <c r="AF20" i="82"/>
  <c r="AF21" i="82"/>
  <c r="AF22" i="82"/>
  <c r="AF23" i="82"/>
  <c r="AF27" i="82"/>
  <c r="AF28" i="82"/>
  <c r="AF13" i="82"/>
  <c r="AF24" i="82"/>
  <c r="AF26" i="82"/>
  <c r="AF25" i="82"/>
  <c r="AF29" i="82"/>
  <c r="AF30" i="82"/>
  <c r="AF31" i="82"/>
  <c r="AF32" i="82"/>
  <c r="AF33" i="82"/>
  <c r="AF34" i="82"/>
  <c r="AF35" i="82"/>
  <c r="AF36" i="82"/>
  <c r="AF37" i="82"/>
  <c r="AF38" i="82"/>
  <c r="AF39" i="82"/>
  <c r="AF40" i="82"/>
  <c r="AF41" i="82"/>
  <c r="AF42" i="82"/>
  <c r="AF44" i="82"/>
  <c r="AF45" i="82"/>
  <c r="AF43" i="82"/>
  <c r="AF46" i="82"/>
  <c r="AF47" i="82"/>
  <c r="AF48" i="82"/>
  <c r="AF49" i="82"/>
  <c r="AF50" i="82"/>
  <c r="AF51" i="82"/>
  <c r="AF52" i="82"/>
  <c r="AF53" i="82"/>
  <c r="AF54" i="82"/>
  <c r="AF55" i="82"/>
  <c r="AF56" i="82"/>
  <c r="AF57" i="82"/>
  <c r="AF59" i="82"/>
  <c r="AF61" i="82"/>
  <c r="AF62" i="82"/>
  <c r="AF58" i="82"/>
  <c r="AF60" i="82"/>
  <c r="AF65" i="82"/>
  <c r="AF70" i="82"/>
  <c r="AF64" i="82"/>
  <c r="AF66" i="82"/>
  <c r="AF67" i="82"/>
  <c r="AF72" i="82"/>
  <c r="AF71" i="82"/>
  <c r="AF63" i="82"/>
  <c r="AF68" i="82"/>
  <c r="AF73" i="82"/>
  <c r="AF74" i="82"/>
  <c r="AF75" i="82"/>
  <c r="AF76" i="82"/>
  <c r="AF77" i="82"/>
  <c r="AF78" i="82"/>
  <c r="AF79" i="82"/>
  <c r="AF80" i="82"/>
  <c r="AF81" i="82"/>
  <c r="AF82" i="82"/>
  <c r="AF83" i="82"/>
  <c r="AF84" i="82"/>
  <c r="AF85" i="82"/>
  <c r="AF86" i="82"/>
  <c r="AF87" i="82"/>
  <c r="AF88" i="82"/>
  <c r="AF92" i="82"/>
  <c r="AF93" i="82"/>
  <c r="AF94" i="82"/>
  <c r="AF95" i="82"/>
  <c r="AF101" i="82"/>
  <c r="AF69" i="82"/>
  <c r="AF102" i="82"/>
  <c r="AF103" i="82"/>
  <c r="AF91" i="82"/>
  <c r="AF104" i="82"/>
  <c r="AF105" i="82"/>
  <c r="AF106" i="82"/>
  <c r="AF107" i="82"/>
  <c r="AF108" i="82"/>
  <c r="AF109" i="82"/>
  <c r="AF110" i="82"/>
  <c r="AF111" i="82"/>
  <c r="AF112" i="82"/>
  <c r="AF99" i="82"/>
  <c r="AF90" i="82"/>
  <c r="AF96" i="82"/>
  <c r="AF98" i="82"/>
  <c r="AF89" i="82"/>
  <c r="AF97" i="82"/>
  <c r="AF100" i="82"/>
  <c r="AF115" i="82"/>
  <c r="AF117" i="82"/>
  <c r="AF118" i="82"/>
  <c r="AF113" i="82"/>
  <c r="AF114" i="82"/>
  <c r="AF130" i="82"/>
  <c r="AF120" i="82"/>
  <c r="AF131" i="82"/>
  <c r="AF123" i="82"/>
  <c r="AF116" i="82"/>
  <c r="AF127" i="82"/>
  <c r="AF122" i="82"/>
  <c r="AF129" i="82"/>
  <c r="AF121" i="82"/>
  <c r="AF124" i="82"/>
  <c r="AF125" i="82"/>
  <c r="AF126" i="82"/>
  <c r="AF128" i="82"/>
  <c r="AF135" i="82"/>
  <c r="AF136" i="82"/>
  <c r="AF137" i="82"/>
  <c r="AF138" i="82"/>
  <c r="AF139" i="82"/>
  <c r="AF140" i="82"/>
  <c r="AF141" i="82"/>
  <c r="AF142" i="82"/>
  <c r="AF143" i="82"/>
  <c r="AF144" i="82"/>
  <c r="AF145" i="82"/>
  <c r="AF146" i="82"/>
  <c r="AF147" i="82"/>
  <c r="AF119" i="82"/>
  <c r="AF132" i="82"/>
  <c r="AF134" i="82"/>
  <c r="AF148" i="82"/>
  <c r="AF149" i="82"/>
  <c r="AF150" i="82"/>
  <c r="AF151" i="82"/>
  <c r="AF152" i="82"/>
  <c r="AF153" i="82"/>
  <c r="AF154" i="82"/>
  <c r="AF155" i="82"/>
  <c r="AF156" i="82"/>
  <c r="AF157" i="82"/>
  <c r="AF158" i="82"/>
  <c r="AF159" i="82"/>
  <c r="AF160" i="82"/>
  <c r="AF161" i="82"/>
  <c r="AF162" i="82"/>
  <c r="AF133" i="82"/>
  <c r="AF164" i="82"/>
  <c r="AF165" i="82"/>
  <c r="AF166" i="82"/>
  <c r="AF167" i="82"/>
  <c r="AF168" i="82"/>
  <c r="AF169" i="82"/>
  <c r="AF163" i="82"/>
  <c r="AF170" i="82"/>
  <c r="AF171" i="82"/>
  <c r="AF172" i="82"/>
  <c r="AF173" i="82"/>
  <c r="AF174" i="82"/>
  <c r="AF175" i="82"/>
  <c r="AF176" i="82"/>
  <c r="AF177" i="82"/>
  <c r="AF178" i="82"/>
  <c r="AF179" i="82"/>
  <c r="AF180" i="82"/>
  <c r="AF184" i="82"/>
  <c r="AF185" i="82"/>
  <c r="AF186" i="82"/>
  <c r="AF187" i="82"/>
  <c r="AF188" i="82"/>
  <c r="AF183" i="82"/>
  <c r="AF190" i="82"/>
  <c r="AF192" i="82"/>
  <c r="AF182" i="82"/>
  <c r="AF191" i="82"/>
  <c r="AF181" i="82"/>
  <c r="AF3" i="82"/>
  <c r="AF189" i="82"/>
  <c r="AF193" i="82"/>
  <c r="Y4" i="82"/>
  <c r="Y5" i="82"/>
  <c r="Y6" i="82"/>
  <c r="Y7" i="82"/>
  <c r="Y8" i="82"/>
  <c r="Y9" i="82"/>
  <c r="Y10" i="82"/>
  <c r="Y13" i="82"/>
  <c r="Y11" i="82"/>
  <c r="Y14" i="82"/>
  <c r="Y12" i="82"/>
  <c r="Y15" i="82"/>
  <c r="Y16" i="82"/>
  <c r="Y17" i="82"/>
  <c r="Y18" i="82"/>
  <c r="Y19" i="82"/>
  <c r="Y20" i="82"/>
  <c r="Y21" i="82"/>
  <c r="Y22" i="82"/>
  <c r="Y23" i="82"/>
  <c r="Y27" i="82"/>
  <c r="Y28" i="82"/>
  <c r="Y25" i="82"/>
  <c r="Y24" i="82"/>
  <c r="Y29" i="82"/>
  <c r="Y30" i="82"/>
  <c r="Y31" i="82"/>
  <c r="Y32" i="82"/>
  <c r="Y33" i="82"/>
  <c r="Y34" i="82"/>
  <c r="Y26" i="82"/>
  <c r="Y37" i="82"/>
  <c r="Y38" i="82"/>
  <c r="Y39" i="82"/>
  <c r="Y40" i="82"/>
  <c r="Y41" i="82"/>
  <c r="Y42" i="82"/>
  <c r="Y35" i="82"/>
  <c r="Y36" i="82"/>
  <c r="Y43" i="82"/>
  <c r="Y44" i="82"/>
  <c r="Y45" i="82"/>
  <c r="Y46" i="82"/>
  <c r="Y47" i="82"/>
  <c r="Y48" i="82"/>
  <c r="Y49" i="82"/>
  <c r="Y50" i="82"/>
  <c r="Y51" i="82"/>
  <c r="Y52" i="82"/>
  <c r="Y53" i="82"/>
  <c r="Y54" i="82"/>
  <c r="Y55" i="82"/>
  <c r="Y56" i="82"/>
  <c r="Y61" i="82"/>
  <c r="Y62" i="82"/>
  <c r="Y60" i="82"/>
  <c r="Y58" i="82"/>
  <c r="Y57" i="82"/>
  <c r="Y73" i="82"/>
  <c r="Y59" i="82"/>
  <c r="Y64" i="82"/>
  <c r="Y66" i="82"/>
  <c r="Y67" i="82"/>
  <c r="Y71" i="82"/>
  <c r="Y69" i="82"/>
  <c r="Y63" i="82"/>
  <c r="Y68" i="82"/>
  <c r="Y72" i="82"/>
  <c r="Y74" i="82"/>
  <c r="Y75" i="82"/>
  <c r="Y76" i="82"/>
  <c r="Y77" i="82"/>
  <c r="Y78" i="82"/>
  <c r="Y79" i="82"/>
  <c r="Y80" i="82"/>
  <c r="Y81" i="82"/>
  <c r="Y82" i="82"/>
  <c r="Y83" i="82"/>
  <c r="Y84" i="82"/>
  <c r="Y85" i="82"/>
  <c r="Y86" i="82"/>
  <c r="Y87" i="82"/>
  <c r="Y88" i="82"/>
  <c r="Y92" i="82"/>
  <c r="Y93" i="82"/>
  <c r="Y94" i="82"/>
  <c r="Y95" i="82"/>
  <c r="Y101" i="82"/>
  <c r="Y102" i="82"/>
  <c r="Y103" i="82"/>
  <c r="Y96" i="82"/>
  <c r="Y100" i="82"/>
  <c r="Y104" i="82"/>
  <c r="Y105" i="82"/>
  <c r="Y106" i="82"/>
  <c r="Y107" i="82"/>
  <c r="Y108" i="82"/>
  <c r="Y109" i="82"/>
  <c r="Y110" i="82"/>
  <c r="Y111" i="82"/>
  <c r="Y112" i="82"/>
  <c r="Y97" i="82"/>
  <c r="Y98" i="82"/>
  <c r="Y70" i="82"/>
  <c r="Y65" i="82"/>
  <c r="Y89" i="82"/>
  <c r="Y91" i="82"/>
  <c r="Y90" i="82"/>
  <c r="Y114" i="82"/>
  <c r="Y113" i="82"/>
  <c r="Y99" i="82"/>
  <c r="Y116" i="82"/>
  <c r="Y115" i="82"/>
  <c r="Y117" i="82"/>
  <c r="Y118" i="82"/>
  <c r="Y127" i="82"/>
  <c r="Y122" i="82"/>
  <c r="Y129" i="82"/>
  <c r="Y124" i="82"/>
  <c r="Y125" i="82"/>
  <c r="Y119" i="82"/>
  <c r="Y121" i="82"/>
  <c r="Y126" i="82"/>
  <c r="Y128" i="82"/>
  <c r="Y130" i="82"/>
  <c r="Y131" i="82"/>
  <c r="Y120" i="82"/>
  <c r="Y123" i="82"/>
  <c r="Y135" i="82"/>
  <c r="Y136" i="82"/>
  <c r="Y137" i="82"/>
  <c r="Y138" i="82"/>
  <c r="Y139" i="82"/>
  <c r="Y140" i="82"/>
  <c r="Y141" i="82"/>
  <c r="Y142" i="82"/>
  <c r="Y143" i="82"/>
  <c r="Y144" i="82"/>
  <c r="Y145" i="82"/>
  <c r="Y146" i="82"/>
  <c r="Y147" i="82"/>
  <c r="Y132" i="82"/>
  <c r="Y148" i="82"/>
  <c r="Y149" i="82"/>
  <c r="Y150" i="82"/>
  <c r="Y151" i="82"/>
  <c r="Y152" i="82"/>
  <c r="Y153" i="82"/>
  <c r="Y154" i="82"/>
  <c r="Y155" i="82"/>
  <c r="Y156" i="82"/>
  <c r="Y133" i="82"/>
  <c r="Y157" i="82"/>
  <c r="Y158" i="82"/>
  <c r="Y159" i="82"/>
  <c r="Y160" i="82"/>
  <c r="Y161" i="82"/>
  <c r="Y162" i="82"/>
  <c r="Y163" i="82"/>
  <c r="Y164" i="82"/>
  <c r="Y165" i="82"/>
  <c r="Y166" i="82"/>
  <c r="Y167" i="82"/>
  <c r="Y168" i="82"/>
  <c r="Y169" i="82"/>
  <c r="Y170" i="82"/>
  <c r="Y171" i="82"/>
  <c r="Y172" i="82"/>
  <c r="Y173" i="82"/>
  <c r="Y174" i="82"/>
  <c r="Y175" i="82"/>
  <c r="Y176" i="82"/>
  <c r="Y177" i="82"/>
  <c r="Y178" i="82"/>
  <c r="Y179" i="82"/>
  <c r="Y180" i="82"/>
  <c r="Y134" i="82"/>
  <c r="Y184" i="82"/>
  <c r="Y185" i="82"/>
  <c r="Y186" i="82"/>
  <c r="Y187" i="82"/>
  <c r="Y188" i="82"/>
  <c r="Y189" i="82"/>
  <c r="Y190" i="82"/>
  <c r="Y191" i="82"/>
  <c r="Y181" i="82"/>
  <c r="Y193" i="82"/>
  <c r="Y183" i="82"/>
  <c r="Y182" i="82"/>
  <c r="Y3" i="82"/>
  <c r="Y192" i="82"/>
  <c r="K4" i="82"/>
  <c r="K5" i="82"/>
  <c r="K6" i="82"/>
  <c r="K7" i="82"/>
  <c r="K8" i="82"/>
  <c r="K9" i="82"/>
  <c r="K10" i="82"/>
  <c r="K11" i="82"/>
  <c r="K12" i="82"/>
  <c r="K13" i="82"/>
  <c r="K14" i="82"/>
  <c r="K15" i="82"/>
  <c r="K16" i="82"/>
  <c r="K17" i="82"/>
  <c r="K18" i="82"/>
  <c r="K19" i="82"/>
  <c r="K20" i="82"/>
  <c r="K21" i="82"/>
  <c r="K22" i="82"/>
  <c r="K23" i="82"/>
  <c r="K27" i="82"/>
  <c r="K28" i="82"/>
  <c r="K26" i="82"/>
  <c r="K25" i="82"/>
  <c r="K29" i="82"/>
  <c r="K30" i="82"/>
  <c r="K31" i="82"/>
  <c r="K32" i="82"/>
  <c r="K33" i="82"/>
  <c r="K34" i="82"/>
  <c r="K36" i="82"/>
  <c r="K24" i="82"/>
  <c r="K35" i="82"/>
  <c r="K37" i="82"/>
  <c r="K38" i="82"/>
  <c r="K39" i="82"/>
  <c r="K40" i="82"/>
  <c r="K41" i="82"/>
  <c r="K42" i="82"/>
  <c r="K43" i="82"/>
  <c r="K44" i="82"/>
  <c r="K45" i="82"/>
  <c r="K46" i="82"/>
  <c r="K47" i="82"/>
  <c r="K48" i="82"/>
  <c r="K49" i="82"/>
  <c r="K50" i="82"/>
  <c r="K51" i="82"/>
  <c r="K52" i="82"/>
  <c r="K53" i="82"/>
  <c r="K54" i="82"/>
  <c r="K55" i="82"/>
  <c r="K56" i="82"/>
  <c r="K57" i="82"/>
  <c r="K59" i="82"/>
  <c r="K61" i="82"/>
  <c r="K62" i="82"/>
  <c r="K60" i="82"/>
  <c r="K58" i="82"/>
  <c r="K63" i="82"/>
  <c r="K65" i="82"/>
  <c r="K68" i="82"/>
  <c r="K70" i="82"/>
  <c r="K71" i="82"/>
  <c r="K72" i="82"/>
  <c r="K73" i="82"/>
  <c r="K69" i="82"/>
  <c r="K74" i="82"/>
  <c r="K75" i="82"/>
  <c r="K76" i="82"/>
  <c r="K77" i="82"/>
  <c r="K78" i="82"/>
  <c r="K79" i="82"/>
  <c r="K80" i="82"/>
  <c r="K81" i="82"/>
  <c r="K82" i="82"/>
  <c r="K83" i="82"/>
  <c r="K84" i="82"/>
  <c r="K85" i="82"/>
  <c r="K86" i="82"/>
  <c r="K87" i="82"/>
  <c r="K88" i="82"/>
  <c r="K92" i="82"/>
  <c r="K93" i="82"/>
  <c r="K94" i="82"/>
  <c r="K95" i="82"/>
  <c r="K96" i="82"/>
  <c r="K64" i="82"/>
  <c r="K101" i="82"/>
  <c r="K66" i="82"/>
  <c r="K102" i="82"/>
  <c r="K103" i="82"/>
  <c r="K67" i="82"/>
  <c r="K99" i="82"/>
  <c r="K100" i="82"/>
  <c r="K104" i="82"/>
  <c r="K105" i="82"/>
  <c r="K106" i="82"/>
  <c r="K107" i="82"/>
  <c r="K108" i="82"/>
  <c r="K109" i="82"/>
  <c r="K110" i="82"/>
  <c r="K111" i="82"/>
  <c r="K112" i="82"/>
  <c r="K89" i="82"/>
  <c r="K97" i="82"/>
  <c r="K91" i="82"/>
  <c r="K98" i="82"/>
  <c r="K90" i="82"/>
  <c r="K115" i="82"/>
  <c r="K113" i="82"/>
  <c r="K117" i="82"/>
  <c r="K114" i="82"/>
  <c r="K116" i="82"/>
  <c r="K119" i="82"/>
  <c r="K123" i="82"/>
  <c r="K122" i="82"/>
  <c r="K127" i="82"/>
  <c r="K118" i="82"/>
  <c r="K120" i="82"/>
  <c r="K131" i="82"/>
  <c r="K129" i="82"/>
  <c r="K130" i="82"/>
  <c r="K124" i="82"/>
  <c r="K125" i="82"/>
  <c r="K135" i="82"/>
  <c r="K136" i="82"/>
  <c r="K137" i="82"/>
  <c r="K138" i="82"/>
  <c r="K139" i="82"/>
  <c r="K140" i="82"/>
  <c r="K141" i="82"/>
  <c r="K142" i="82"/>
  <c r="K143" i="82"/>
  <c r="K144" i="82"/>
  <c r="K145" i="82"/>
  <c r="K146" i="82"/>
  <c r="K147" i="82"/>
  <c r="K133" i="82"/>
  <c r="K126" i="82"/>
  <c r="K148" i="82"/>
  <c r="K149" i="82"/>
  <c r="K150" i="82"/>
  <c r="K151" i="82"/>
  <c r="K152" i="82"/>
  <c r="K153" i="82"/>
  <c r="K154" i="82"/>
  <c r="K155" i="82"/>
  <c r="K156" i="82"/>
  <c r="K157" i="82"/>
  <c r="K158" i="82"/>
  <c r="K159" i="82"/>
  <c r="K160" i="82"/>
  <c r="K128" i="82"/>
  <c r="K134" i="82"/>
  <c r="K161" i="82"/>
  <c r="K162" i="82"/>
  <c r="K121" i="82"/>
  <c r="K132" i="82"/>
  <c r="K163" i="82"/>
  <c r="K164" i="82"/>
  <c r="K165" i="82"/>
  <c r="K166" i="82"/>
  <c r="K167" i="82"/>
  <c r="K168" i="82"/>
  <c r="K169" i="82"/>
  <c r="K170" i="82"/>
  <c r="K171" i="82"/>
  <c r="K172" i="82"/>
  <c r="K173" i="82"/>
  <c r="K174" i="82"/>
  <c r="K175" i="82"/>
  <c r="K176" i="82"/>
  <c r="K177" i="82"/>
  <c r="K178" i="82"/>
  <c r="K179" i="82"/>
  <c r="K180" i="82"/>
  <c r="K181" i="82"/>
  <c r="K184" i="82"/>
  <c r="K185" i="82"/>
  <c r="K186" i="82"/>
  <c r="K187" i="82"/>
  <c r="K188" i="82"/>
  <c r="K182" i="82"/>
  <c r="K192" i="82"/>
  <c r="K190" i="82"/>
  <c r="K191" i="82"/>
  <c r="K183" i="82"/>
  <c r="K3" i="82"/>
  <c r="K189" i="82"/>
  <c r="K193" i="82"/>
  <c r="C4" i="82"/>
  <c r="C5" i="82"/>
  <c r="C6" i="82"/>
  <c r="C7" i="82"/>
  <c r="C8" i="82"/>
  <c r="C9" i="82"/>
  <c r="C10" i="82"/>
  <c r="C11" i="82"/>
  <c r="C13" i="82"/>
  <c r="C12" i="82"/>
  <c r="C14" i="82"/>
  <c r="C15" i="82"/>
  <c r="C16" i="82"/>
  <c r="C17" i="82"/>
  <c r="C18" i="82"/>
  <c r="C19" i="82"/>
  <c r="C20" i="82"/>
  <c r="C21" i="82"/>
  <c r="C22" i="82"/>
  <c r="C23" i="82"/>
  <c r="C27" i="82"/>
  <c r="C28" i="82"/>
  <c r="C25" i="82"/>
  <c r="C24" i="82"/>
  <c r="C26" i="82"/>
  <c r="C29" i="82"/>
  <c r="C30" i="82"/>
  <c r="C31" i="82"/>
  <c r="C32" i="82"/>
  <c r="C33" i="82"/>
  <c r="C34" i="82"/>
  <c r="C36" i="82"/>
  <c r="C37" i="82"/>
  <c r="C38" i="82"/>
  <c r="C39" i="82"/>
  <c r="C40" i="82"/>
  <c r="C41" i="82"/>
  <c r="C42" i="82"/>
  <c r="C43" i="82"/>
  <c r="C35" i="82"/>
  <c r="C45" i="82"/>
  <c r="C44" i="82"/>
  <c r="C46" i="82"/>
  <c r="C47" i="82"/>
  <c r="C48" i="82"/>
  <c r="C49" i="82"/>
  <c r="C50" i="82"/>
  <c r="C51" i="82"/>
  <c r="C52" i="82"/>
  <c r="C53" i="82"/>
  <c r="C54" i="82"/>
  <c r="C55" i="82"/>
  <c r="C56" i="82"/>
  <c r="C60" i="82"/>
  <c r="C58" i="82"/>
  <c r="C59" i="82"/>
  <c r="C70" i="82"/>
  <c r="C72" i="82"/>
  <c r="C57" i="82"/>
  <c r="C71" i="82"/>
  <c r="C64" i="82"/>
  <c r="C66" i="82"/>
  <c r="C67" i="82"/>
  <c r="C69" i="82"/>
  <c r="C62" i="82"/>
  <c r="C63" i="82"/>
  <c r="C65" i="82"/>
  <c r="C68" i="82"/>
  <c r="C73" i="82"/>
  <c r="C74" i="82"/>
  <c r="C75" i="82"/>
  <c r="C76" i="82"/>
  <c r="C77" i="82"/>
  <c r="C78" i="82"/>
  <c r="C79" i="82"/>
  <c r="C80" i="82"/>
  <c r="C81" i="82"/>
  <c r="C82" i="82"/>
  <c r="C83" i="82"/>
  <c r="C84" i="82"/>
  <c r="C85" i="82"/>
  <c r="C86" i="82"/>
  <c r="C87" i="82"/>
  <c r="C88" i="82"/>
  <c r="C92" i="82"/>
  <c r="C93" i="82"/>
  <c r="C94" i="82"/>
  <c r="C95" i="82"/>
  <c r="C96" i="82"/>
  <c r="C101" i="82"/>
  <c r="C102" i="82"/>
  <c r="C103" i="82"/>
  <c r="C98" i="82"/>
  <c r="C104" i="82"/>
  <c r="C105" i="82"/>
  <c r="C106" i="82"/>
  <c r="C107" i="82"/>
  <c r="C108" i="82"/>
  <c r="C109" i="82"/>
  <c r="C110" i="82"/>
  <c r="C111" i="82"/>
  <c r="C112" i="82"/>
  <c r="C89" i="82"/>
  <c r="C61" i="82"/>
  <c r="C91" i="82"/>
  <c r="C90" i="82"/>
  <c r="C100" i="82"/>
  <c r="C99" i="82"/>
  <c r="C97" i="82"/>
  <c r="C114" i="82"/>
  <c r="C118" i="82"/>
  <c r="C116" i="82"/>
  <c r="C115" i="82"/>
  <c r="C117" i="82"/>
  <c r="C113" i="82"/>
  <c r="C130" i="82"/>
  <c r="C120" i="82"/>
  <c r="C129" i="82"/>
  <c r="C124" i="82"/>
  <c r="C125" i="82"/>
  <c r="C126" i="82"/>
  <c r="C128" i="82"/>
  <c r="C121" i="82"/>
  <c r="C122" i="82"/>
  <c r="C127" i="82"/>
  <c r="C131" i="82"/>
  <c r="C135" i="82"/>
  <c r="C136" i="82"/>
  <c r="C137" i="82"/>
  <c r="C138" i="82"/>
  <c r="C139" i="82"/>
  <c r="C140" i="82"/>
  <c r="C141" i="82"/>
  <c r="C142" i="82"/>
  <c r="C143" i="82"/>
  <c r="C144" i="82"/>
  <c r="C145" i="82"/>
  <c r="C146" i="82"/>
  <c r="C147" i="82"/>
  <c r="C148" i="82"/>
  <c r="C149" i="82"/>
  <c r="C150" i="82"/>
  <c r="C151" i="82"/>
  <c r="C152" i="82"/>
  <c r="C153" i="82"/>
  <c r="C154" i="82"/>
  <c r="C155" i="82"/>
  <c r="C156" i="82"/>
  <c r="C157" i="82"/>
  <c r="C158" i="82"/>
  <c r="C159" i="82"/>
  <c r="C160" i="82"/>
  <c r="C134" i="82"/>
  <c r="C123" i="82"/>
  <c r="C132" i="82"/>
  <c r="C161" i="82"/>
  <c r="C162" i="82"/>
  <c r="C163" i="82"/>
  <c r="C164" i="82"/>
  <c r="C165" i="82"/>
  <c r="C166" i="82"/>
  <c r="C167" i="82"/>
  <c r="C168" i="82"/>
  <c r="C169" i="82"/>
  <c r="C119" i="82"/>
  <c r="C170" i="82"/>
  <c r="C171" i="82"/>
  <c r="C172" i="82"/>
  <c r="C173" i="82"/>
  <c r="C174" i="82"/>
  <c r="C175" i="82"/>
  <c r="C176" i="82"/>
  <c r="C177" i="82"/>
  <c r="C178" i="82"/>
  <c r="C179" i="82"/>
  <c r="C180" i="82"/>
  <c r="C181" i="82"/>
  <c r="C184" i="82"/>
  <c r="C185" i="82"/>
  <c r="C186" i="82"/>
  <c r="C187" i="82"/>
  <c r="C188" i="82"/>
  <c r="C133" i="82"/>
  <c r="C189" i="82"/>
  <c r="C191" i="82"/>
  <c r="C193" i="82"/>
  <c r="C183" i="82"/>
  <c r="C182" i="82"/>
  <c r="C3" i="82"/>
  <c r="C190" i="82"/>
  <c r="C192" i="82"/>
  <c r="BK193" i="82"/>
  <c r="BK189" i="82"/>
  <c r="BK185" i="82"/>
  <c r="BK181" i="82"/>
  <c r="BK177" i="82"/>
  <c r="BK173" i="82"/>
  <c r="BK169" i="82"/>
  <c r="BK165" i="82"/>
  <c r="BK161" i="82"/>
  <c r="BK157" i="82"/>
  <c r="BK153" i="82"/>
  <c r="BK149" i="82"/>
  <c r="BK145" i="82"/>
  <c r="BK141" i="82"/>
  <c r="BK137" i="82"/>
  <c r="BK133" i="82"/>
  <c r="BK129" i="82"/>
  <c r="BK125" i="82"/>
  <c r="BK121" i="82"/>
  <c r="BK117" i="82"/>
  <c r="BK113" i="82"/>
  <c r="BK109" i="82"/>
  <c r="BK105" i="82"/>
  <c r="BK101" i="82"/>
  <c r="BK97" i="82"/>
  <c r="BK93" i="82"/>
  <c r="BK89" i="82"/>
  <c r="BK85" i="82"/>
  <c r="BK81" i="82"/>
  <c r="BK77" i="82"/>
  <c r="BK73" i="82"/>
  <c r="BK69" i="82"/>
  <c r="BK65" i="82"/>
  <c r="BK61" i="82"/>
  <c r="BK57" i="82"/>
  <c r="BK53" i="82"/>
  <c r="BK49" i="82"/>
  <c r="BK45" i="82"/>
  <c r="BK41" i="82"/>
  <c r="BK37" i="82"/>
  <c r="BK33" i="82"/>
  <c r="BK29" i="82"/>
  <c r="BK25" i="82"/>
  <c r="BK21" i="82"/>
  <c r="BK17" i="82"/>
  <c r="BK13" i="82"/>
  <c r="BK9" i="82"/>
  <c r="BK5" i="82"/>
  <c r="BG4" i="82"/>
  <c r="BG5" i="82"/>
  <c r="BG6" i="82"/>
  <c r="BG8" i="82"/>
  <c r="BG9" i="82"/>
  <c r="BG10" i="82"/>
  <c r="BG11" i="82"/>
  <c r="BG12" i="82"/>
  <c r="BG13" i="82"/>
  <c r="BG14" i="82"/>
  <c r="BG15" i="82"/>
  <c r="BG16" i="82"/>
  <c r="BG17" i="82"/>
  <c r="BG18" i="82"/>
  <c r="BG20" i="82"/>
  <c r="BG21" i="82"/>
  <c r="BG22" i="82"/>
  <c r="BG23" i="82"/>
  <c r="BG24" i="82"/>
  <c r="BG25" i="82"/>
  <c r="BG27" i="82"/>
  <c r="BG26" i="82"/>
  <c r="BG28" i="82"/>
  <c r="BG29" i="82"/>
  <c r="BG30" i="82"/>
  <c r="BG31" i="82"/>
  <c r="BG34" i="82"/>
  <c r="BG35" i="82"/>
  <c r="BG32" i="82"/>
  <c r="BG44" i="82"/>
  <c r="BG45" i="82"/>
  <c r="BG46" i="82"/>
  <c r="BG47" i="82"/>
  <c r="BG48" i="82"/>
  <c r="BG49" i="82"/>
  <c r="BG50" i="82"/>
  <c r="BG37" i="82"/>
  <c r="BG41" i="82"/>
  <c r="BG43" i="82"/>
  <c r="BG36" i="82"/>
  <c r="BG40" i="82"/>
  <c r="BG33" i="82"/>
  <c r="BG38" i="82"/>
  <c r="BG39" i="82"/>
  <c r="BG52" i="82"/>
  <c r="BG51" i="82"/>
  <c r="BG55" i="82"/>
  <c r="BG53" i="82"/>
  <c r="BG56" i="82"/>
  <c r="BG57" i="82"/>
  <c r="BG58" i="82"/>
  <c r="BG59" i="82"/>
  <c r="BG61" i="82"/>
  <c r="BG62" i="82"/>
  <c r="BG42" i="82"/>
  <c r="BG54" i="82"/>
  <c r="BG63" i="82"/>
  <c r="BG64" i="82"/>
  <c r="BG65" i="82"/>
  <c r="BG66" i="82"/>
  <c r="BG67" i="82"/>
  <c r="BG68" i="82"/>
  <c r="BG69" i="82"/>
  <c r="BG70" i="82"/>
  <c r="BG71" i="82"/>
  <c r="BG73" i="82"/>
  <c r="BG74" i="82"/>
  <c r="BG75" i="82"/>
  <c r="BG76" i="82"/>
  <c r="BG77" i="82"/>
  <c r="BG78" i="82"/>
  <c r="BG79" i="82"/>
  <c r="BG80" i="82"/>
  <c r="BG81" i="82"/>
  <c r="BG82" i="82"/>
  <c r="BG83" i="82"/>
  <c r="BG84" i="82"/>
  <c r="BG85" i="82"/>
  <c r="BG86" i="82"/>
  <c r="BG87" i="82"/>
  <c r="BG88" i="82"/>
  <c r="BG72" i="82"/>
  <c r="BG89" i="82"/>
  <c r="BG91" i="82"/>
  <c r="BG92" i="82"/>
  <c r="BG93" i="82"/>
  <c r="BG94" i="82"/>
  <c r="BG95" i="82"/>
  <c r="BG96" i="82"/>
  <c r="BG97" i="82"/>
  <c r="BG98" i="82"/>
  <c r="BG99" i="82"/>
  <c r="BG100" i="82"/>
  <c r="BG104" i="82"/>
  <c r="BG105" i="82"/>
  <c r="BG106" i="82"/>
  <c r="BG107" i="82"/>
  <c r="BG108" i="82"/>
  <c r="BG109" i="82"/>
  <c r="BG111" i="82"/>
  <c r="BG112" i="82"/>
  <c r="BG102" i="82"/>
  <c r="BG103" i="82"/>
  <c r="BG113" i="82"/>
  <c r="BG118" i="82"/>
  <c r="BG119" i="82"/>
  <c r="BG120" i="82"/>
  <c r="BG121" i="82"/>
  <c r="BG116" i="82"/>
  <c r="BG123" i="82"/>
  <c r="BG124" i="82"/>
  <c r="BG125" i="82"/>
  <c r="BG126" i="82"/>
  <c r="BG127" i="82"/>
  <c r="BG128" i="82"/>
  <c r="BG129" i="82"/>
  <c r="BG130" i="82"/>
  <c r="BG115" i="82"/>
  <c r="BG117" i="82"/>
  <c r="BG131" i="82"/>
  <c r="BG132" i="82"/>
  <c r="BG135" i="82"/>
  <c r="BG136" i="82"/>
  <c r="BG137" i="82"/>
  <c r="BG138" i="82"/>
  <c r="BG139" i="82"/>
  <c r="BG140" i="82"/>
  <c r="BG141" i="82"/>
  <c r="BG142" i="82"/>
  <c r="BG143" i="82"/>
  <c r="BG144" i="82"/>
  <c r="BG145" i="82"/>
  <c r="BG161" i="82"/>
  <c r="BG162" i="82"/>
  <c r="BG147" i="82"/>
  <c r="BG148" i="82"/>
  <c r="BG150" i="82"/>
  <c r="BG151" i="82"/>
  <c r="BG152" i="82"/>
  <c r="BG153" i="82"/>
  <c r="BG154" i="82"/>
  <c r="BG155" i="82"/>
  <c r="BG156" i="82"/>
  <c r="BG157" i="82"/>
  <c r="BG158" i="82"/>
  <c r="BG159" i="82"/>
  <c r="BG163" i="82"/>
  <c r="BG164" i="82"/>
  <c r="BG165" i="82"/>
  <c r="BG166" i="82"/>
  <c r="BG167" i="82"/>
  <c r="BG168" i="82"/>
  <c r="BG169" i="82"/>
  <c r="BG170" i="82"/>
  <c r="BG171" i="82"/>
  <c r="BG172" i="82"/>
  <c r="BG173" i="82"/>
  <c r="BG174" i="82"/>
  <c r="BG176" i="82"/>
  <c r="BG177" i="82"/>
  <c r="BG178" i="82"/>
  <c r="BG179" i="82"/>
  <c r="BG181" i="82"/>
  <c r="BG182" i="82"/>
  <c r="BG3" i="82"/>
  <c r="BG183" i="82"/>
  <c r="BG188" i="82"/>
  <c r="BG189" i="82"/>
  <c r="BG190" i="82"/>
  <c r="BG191" i="82"/>
  <c r="BG192" i="82"/>
  <c r="BG193" i="82"/>
  <c r="BG187" i="82"/>
  <c r="BG160" i="82"/>
  <c r="BG184" i="82"/>
  <c r="BG185" i="82"/>
  <c r="BG186" i="82"/>
  <c r="O4" i="82"/>
  <c r="O5" i="82"/>
  <c r="O6" i="82"/>
  <c r="O7" i="82"/>
  <c r="O8" i="82"/>
  <c r="O9" i="82"/>
  <c r="O10" i="82"/>
  <c r="O11" i="82"/>
  <c r="O14" i="82"/>
  <c r="O12" i="82"/>
  <c r="O15" i="82"/>
  <c r="O16" i="82"/>
  <c r="O17" i="82"/>
  <c r="O18" i="82"/>
  <c r="O19" i="82"/>
  <c r="O20" i="82"/>
  <c r="O13" i="82"/>
  <c r="O22" i="82"/>
  <c r="O23" i="82"/>
  <c r="O21" i="82"/>
  <c r="O24" i="82"/>
  <c r="O26" i="82"/>
  <c r="O28" i="82"/>
  <c r="O29" i="82"/>
  <c r="O30" i="82"/>
  <c r="O31" i="82"/>
  <c r="O32" i="82"/>
  <c r="O33" i="82"/>
  <c r="O34" i="82"/>
  <c r="O35" i="82"/>
  <c r="O27" i="82"/>
  <c r="O25" i="82"/>
  <c r="O36" i="82"/>
  <c r="O37" i="82"/>
  <c r="O38" i="82"/>
  <c r="O39" i="82"/>
  <c r="O40" i="82"/>
  <c r="O41" i="82"/>
  <c r="O42" i="82"/>
  <c r="O43" i="82"/>
  <c r="O44" i="82"/>
  <c r="O45" i="82"/>
  <c r="O46" i="82"/>
  <c r="O47" i="82"/>
  <c r="O48" i="82"/>
  <c r="O49" i="82"/>
  <c r="O50" i="82"/>
  <c r="O51" i="82"/>
  <c r="O52" i="82"/>
  <c r="O53" i="82"/>
  <c r="O54" i="82"/>
  <c r="O55" i="82"/>
  <c r="O56" i="82"/>
  <c r="O57" i="82"/>
  <c r="O59" i="82"/>
  <c r="O63" i="82"/>
  <c r="O64" i="82"/>
  <c r="O65" i="82"/>
  <c r="O66" i="82"/>
  <c r="O67" i="82"/>
  <c r="O68" i="82"/>
  <c r="O69" i="82"/>
  <c r="O70" i="82"/>
  <c r="O71" i="82"/>
  <c r="O72" i="82"/>
  <c r="O61" i="82"/>
  <c r="O62" i="82"/>
  <c r="O60" i="82"/>
  <c r="O58" i="82"/>
  <c r="O73" i="82"/>
  <c r="O74" i="82"/>
  <c r="O75" i="82"/>
  <c r="O76" i="82"/>
  <c r="O77" i="82"/>
  <c r="O78" i="82"/>
  <c r="O79" i="82"/>
  <c r="O80" i="82"/>
  <c r="O84" i="82"/>
  <c r="O87" i="82"/>
  <c r="O81" i="82"/>
  <c r="O89" i="82"/>
  <c r="O90" i="82"/>
  <c r="O91" i="82"/>
  <c r="O82" i="82"/>
  <c r="O92" i="82"/>
  <c r="O93" i="82"/>
  <c r="O94" i="82"/>
  <c r="O95" i="82"/>
  <c r="O96" i="82"/>
  <c r="O83" i="82"/>
  <c r="O101" i="82"/>
  <c r="O85" i="82"/>
  <c r="O102" i="82"/>
  <c r="O86" i="82"/>
  <c r="O88" i="82"/>
  <c r="O99" i="82"/>
  <c r="O100" i="82"/>
  <c r="O97" i="82"/>
  <c r="O98" i="82"/>
  <c r="O104" i="82"/>
  <c r="O105" i="82"/>
  <c r="O106" i="82"/>
  <c r="O107" i="82"/>
  <c r="O108" i="82"/>
  <c r="O109" i="82"/>
  <c r="O110" i="82"/>
  <c r="O111" i="82"/>
  <c r="O112" i="82"/>
  <c r="O113" i="82"/>
  <c r="O114" i="82"/>
  <c r="O115" i="82"/>
  <c r="O116" i="82"/>
  <c r="O103" i="82"/>
  <c r="O119" i="82"/>
  <c r="O120" i="82"/>
  <c r="O121" i="82"/>
  <c r="O122" i="82"/>
  <c r="O118" i="82"/>
  <c r="O123" i="82"/>
  <c r="O124" i="82"/>
  <c r="O125" i="82"/>
  <c r="O126" i="82"/>
  <c r="O127" i="82"/>
  <c r="O128" i="82"/>
  <c r="O129" i="82"/>
  <c r="O117" i="82"/>
  <c r="O132" i="82"/>
  <c r="O133" i="82"/>
  <c r="O134" i="82"/>
  <c r="O135" i="82"/>
  <c r="O136" i="82"/>
  <c r="O137" i="82"/>
  <c r="O138" i="82"/>
  <c r="O139" i="82"/>
  <c r="O140" i="82"/>
  <c r="O141" i="82"/>
  <c r="O142" i="82"/>
  <c r="O143" i="82"/>
  <c r="O144" i="82"/>
  <c r="O145" i="82"/>
  <c r="O146" i="82"/>
  <c r="O147" i="82"/>
  <c r="O131" i="82"/>
  <c r="O161" i="82"/>
  <c r="O162" i="82"/>
  <c r="O163" i="82"/>
  <c r="O130" i="82"/>
  <c r="O148" i="82"/>
  <c r="O149" i="82"/>
  <c r="O150" i="82"/>
  <c r="O151" i="82"/>
  <c r="O152" i="82"/>
  <c r="O153" i="82"/>
  <c r="O154" i="82"/>
  <c r="O155" i="82"/>
  <c r="O156" i="82"/>
  <c r="O160" i="82"/>
  <c r="O159" i="82"/>
  <c r="O164" i="82"/>
  <c r="O165" i="82"/>
  <c r="O166" i="82"/>
  <c r="O167" i="82"/>
  <c r="O168" i="82"/>
  <c r="O169" i="82"/>
  <c r="O158" i="82"/>
  <c r="O170" i="82"/>
  <c r="O171" i="82"/>
  <c r="O172" i="82"/>
  <c r="O173" i="82"/>
  <c r="O174" i="82"/>
  <c r="O175" i="82"/>
  <c r="O176" i="82"/>
  <c r="O177" i="82"/>
  <c r="O178" i="82"/>
  <c r="O179" i="82"/>
  <c r="O180" i="82"/>
  <c r="O181" i="82"/>
  <c r="O182" i="82"/>
  <c r="O186" i="82"/>
  <c r="O3" i="82"/>
  <c r="O157" i="82"/>
  <c r="O189" i="82"/>
  <c r="O190" i="82"/>
  <c r="O191" i="82"/>
  <c r="O192" i="82"/>
  <c r="O193" i="82"/>
  <c r="O188" i="82"/>
  <c r="O184" i="82"/>
  <c r="O187" i="82"/>
  <c r="O183" i="82"/>
  <c r="O185" i="82"/>
  <c r="BR4" i="82"/>
  <c r="BR5" i="82"/>
  <c r="BR6" i="82"/>
  <c r="BR8" i="82"/>
  <c r="BR9" i="82"/>
  <c r="BR10" i="82"/>
  <c r="BR12" i="82"/>
  <c r="BR13" i="82"/>
  <c r="BR14" i="82"/>
  <c r="BR15" i="82"/>
  <c r="BR16" i="82"/>
  <c r="BR18" i="82"/>
  <c r="BR20" i="82"/>
  <c r="BR27" i="82"/>
  <c r="BR24" i="82"/>
  <c r="BR28" i="82"/>
  <c r="BR29" i="82"/>
  <c r="BR31" i="82"/>
  <c r="BR32" i="82"/>
  <c r="BR33" i="82"/>
  <c r="BR25" i="82"/>
  <c r="BR22" i="82"/>
  <c r="BR36" i="82"/>
  <c r="BR38" i="82"/>
  <c r="BR40" i="82"/>
  <c r="BR41" i="82"/>
  <c r="BR42" i="82"/>
  <c r="BR34" i="82"/>
  <c r="BR46" i="82"/>
  <c r="BR48" i="82"/>
  <c r="BR49" i="82"/>
  <c r="BR51" i="82"/>
  <c r="BR52" i="82"/>
  <c r="BR54" i="82"/>
  <c r="BR43" i="82"/>
  <c r="BR62" i="82"/>
  <c r="BR64" i="82"/>
  <c r="BR65" i="82"/>
  <c r="BR66" i="82"/>
  <c r="BR67" i="82"/>
  <c r="BR68" i="82"/>
  <c r="BR70" i="82"/>
  <c r="BR58" i="82"/>
  <c r="BR56" i="82"/>
  <c r="BR59" i="82"/>
  <c r="BR73" i="82"/>
  <c r="BR75" i="82"/>
  <c r="BR76" i="82"/>
  <c r="BR77" i="82"/>
  <c r="BR82" i="82"/>
  <c r="BR83" i="82"/>
  <c r="BR84" i="82"/>
  <c r="BR86" i="82"/>
  <c r="BR60" i="82"/>
  <c r="BR72" i="82"/>
  <c r="BR61" i="82"/>
  <c r="BR88" i="82"/>
  <c r="BR89" i="82"/>
  <c r="BR90" i="82"/>
  <c r="BR92" i="82"/>
  <c r="BR93" i="82"/>
  <c r="BR95" i="82"/>
  <c r="BR96" i="82"/>
  <c r="BR98" i="82"/>
  <c r="BR99" i="82"/>
  <c r="BR102" i="82"/>
  <c r="BR104" i="82"/>
  <c r="BR105" i="82"/>
  <c r="BR108" i="82"/>
  <c r="BR100" i="82"/>
  <c r="BR115" i="82"/>
  <c r="BR114" i="82"/>
  <c r="BR111" i="82"/>
  <c r="BR118" i="82"/>
  <c r="BR119" i="82"/>
  <c r="BR120" i="82"/>
  <c r="BR121" i="82"/>
  <c r="BR112" i="82"/>
  <c r="BR123" i="82"/>
  <c r="BR124" i="82"/>
  <c r="BR125" i="82"/>
  <c r="BR126" i="82"/>
  <c r="BR127" i="82"/>
  <c r="BR128" i="82"/>
  <c r="BR130" i="82"/>
  <c r="BR103" i="82"/>
  <c r="BR110" i="82"/>
  <c r="BR113" i="82"/>
  <c r="BR131" i="82"/>
  <c r="BR132" i="82"/>
  <c r="BR133" i="82"/>
  <c r="BR134" i="82"/>
  <c r="BR135" i="82"/>
  <c r="BR136" i="82"/>
  <c r="BR137" i="82"/>
  <c r="BR138" i="82"/>
  <c r="BR139" i="82"/>
  <c r="BR142" i="82"/>
  <c r="BR144" i="82"/>
  <c r="BR145" i="82"/>
  <c r="BR156" i="82"/>
  <c r="BR157" i="82"/>
  <c r="BR158" i="82"/>
  <c r="BR159" i="82"/>
  <c r="BR161" i="82"/>
  <c r="BR150" i="82"/>
  <c r="BR151" i="82"/>
  <c r="BR155" i="82"/>
  <c r="BR152" i="82"/>
  <c r="BR165" i="82"/>
  <c r="BR167" i="82"/>
  <c r="BR168" i="82"/>
  <c r="BR183" i="82"/>
  <c r="BR184" i="82"/>
  <c r="BR185" i="82"/>
  <c r="BR186" i="82"/>
  <c r="BR187" i="82"/>
  <c r="BR171" i="82"/>
  <c r="BR192" i="82"/>
  <c r="BR193" i="82"/>
  <c r="BR3" i="82"/>
  <c r="BR181" i="82"/>
  <c r="BR189" i="82"/>
  <c r="BR191" i="82"/>
  <c r="BR176" i="82"/>
  <c r="BR174" i="82"/>
  <c r="BR178" i="82"/>
  <c r="BJ4" i="82"/>
  <c r="BJ5" i="82"/>
  <c r="BJ6" i="82"/>
  <c r="BJ7" i="82"/>
  <c r="BJ8" i="82"/>
  <c r="BJ9" i="82"/>
  <c r="BJ10" i="82"/>
  <c r="BJ11" i="82"/>
  <c r="BJ12" i="82"/>
  <c r="BJ13" i="82"/>
  <c r="BJ14" i="82"/>
  <c r="BJ15" i="82"/>
  <c r="BJ16" i="82"/>
  <c r="BJ17" i="82"/>
  <c r="BJ18" i="82"/>
  <c r="BJ19" i="82"/>
  <c r="BJ20" i="82"/>
  <c r="BJ26" i="82"/>
  <c r="BJ27" i="82"/>
  <c r="BJ21" i="82"/>
  <c r="BJ22" i="82"/>
  <c r="BJ23" i="82"/>
  <c r="BJ24" i="82"/>
  <c r="BJ25" i="82"/>
  <c r="BJ28" i="82"/>
  <c r="BJ29" i="82"/>
  <c r="BJ30" i="82"/>
  <c r="BJ31" i="82"/>
  <c r="BJ32" i="82"/>
  <c r="BJ33" i="82"/>
  <c r="BJ35" i="82"/>
  <c r="BJ36" i="82"/>
  <c r="BJ37" i="82"/>
  <c r="BJ38" i="82"/>
  <c r="BJ34" i="82"/>
  <c r="BJ42" i="82"/>
  <c r="BJ41" i="82"/>
  <c r="BJ44" i="82"/>
  <c r="BJ45" i="82"/>
  <c r="BJ46" i="82"/>
  <c r="BJ47" i="82"/>
  <c r="BJ48" i="82"/>
  <c r="BJ49" i="82"/>
  <c r="BJ50" i="82"/>
  <c r="BJ51" i="82"/>
  <c r="BJ52" i="82"/>
  <c r="BJ53" i="82"/>
  <c r="BJ54" i="82"/>
  <c r="BJ40" i="82"/>
  <c r="BJ43" i="82"/>
  <c r="BJ39" i="82"/>
  <c r="BJ56" i="82"/>
  <c r="BJ57" i="82"/>
  <c r="BJ58" i="82"/>
  <c r="BJ59" i="82"/>
  <c r="BJ60" i="82"/>
  <c r="BJ61" i="82"/>
  <c r="BJ62" i="82"/>
  <c r="BJ63" i="82"/>
  <c r="BJ64" i="82"/>
  <c r="BJ65" i="82"/>
  <c r="BJ66" i="82"/>
  <c r="BJ67" i="82"/>
  <c r="BJ68" i="82"/>
  <c r="BJ69" i="82"/>
  <c r="BJ70" i="82"/>
  <c r="BJ71" i="82"/>
  <c r="BJ72" i="82"/>
  <c r="BJ55" i="82"/>
  <c r="BJ73" i="82"/>
  <c r="BJ74" i="82"/>
  <c r="BJ75" i="82"/>
  <c r="BJ76" i="82"/>
  <c r="BJ77" i="82"/>
  <c r="BJ78" i="82"/>
  <c r="BJ79" i="82"/>
  <c r="BJ80" i="82"/>
  <c r="BJ81" i="82"/>
  <c r="BJ82" i="82"/>
  <c r="BJ83" i="82"/>
  <c r="BJ84" i="82"/>
  <c r="BJ85" i="82"/>
  <c r="BJ87" i="82"/>
  <c r="BJ86" i="82"/>
  <c r="BJ102" i="82"/>
  <c r="BJ103" i="82"/>
  <c r="BJ88" i="82"/>
  <c r="BJ89" i="82"/>
  <c r="BJ90" i="82"/>
  <c r="BJ92" i="82"/>
  <c r="BJ98" i="82"/>
  <c r="BJ101" i="82"/>
  <c r="BJ95" i="82"/>
  <c r="BJ93" i="82"/>
  <c r="BJ96" i="82"/>
  <c r="BJ97" i="82"/>
  <c r="BJ100" i="82"/>
  <c r="BJ94" i="82"/>
  <c r="BJ104" i="82"/>
  <c r="BJ112" i="82"/>
  <c r="BJ106" i="82"/>
  <c r="BJ108" i="82"/>
  <c r="BJ113" i="82"/>
  <c r="BJ117" i="82"/>
  <c r="BJ105" i="82"/>
  <c r="BJ118" i="82"/>
  <c r="BJ119" i="82"/>
  <c r="BJ120" i="82"/>
  <c r="BJ121" i="82"/>
  <c r="BJ110" i="82"/>
  <c r="BJ114" i="82"/>
  <c r="BJ115" i="82"/>
  <c r="BJ116" i="82"/>
  <c r="BJ122" i="82"/>
  <c r="BJ123" i="82"/>
  <c r="BJ124" i="82"/>
  <c r="BJ125" i="82"/>
  <c r="BJ126" i="82"/>
  <c r="BJ127" i="82"/>
  <c r="BJ128" i="82"/>
  <c r="BJ129" i="82"/>
  <c r="BJ130" i="82"/>
  <c r="BJ99" i="82"/>
  <c r="BJ109" i="82"/>
  <c r="BJ107" i="82"/>
  <c r="BJ111" i="82"/>
  <c r="BJ131" i="82"/>
  <c r="BJ132" i="82"/>
  <c r="BJ134" i="82"/>
  <c r="BJ135" i="82"/>
  <c r="BJ136" i="82"/>
  <c r="BJ137" i="82"/>
  <c r="BJ138" i="82"/>
  <c r="BJ139" i="82"/>
  <c r="BJ140" i="82"/>
  <c r="BJ146" i="82"/>
  <c r="BJ147" i="82"/>
  <c r="BJ148" i="82"/>
  <c r="BJ149" i="82"/>
  <c r="BJ150" i="82"/>
  <c r="BJ151" i="82"/>
  <c r="BJ152" i="82"/>
  <c r="BJ153" i="82"/>
  <c r="BJ154" i="82"/>
  <c r="BJ155" i="82"/>
  <c r="BJ144" i="82"/>
  <c r="BJ156" i="82"/>
  <c r="BJ157" i="82"/>
  <c r="BJ158" i="82"/>
  <c r="BJ159" i="82"/>
  <c r="BJ160" i="82"/>
  <c r="BJ141" i="82"/>
  <c r="BJ161" i="82"/>
  <c r="BJ162" i="82"/>
  <c r="BJ145" i="82"/>
  <c r="BJ142" i="82"/>
  <c r="BJ143" i="82"/>
  <c r="BJ169" i="82"/>
  <c r="BJ170" i="82"/>
  <c r="BJ171" i="82"/>
  <c r="BJ172" i="82"/>
  <c r="BJ173" i="82"/>
  <c r="BJ174" i="82"/>
  <c r="BJ175" i="82"/>
  <c r="BJ176" i="82"/>
  <c r="BJ177" i="82"/>
  <c r="BJ178" i="82"/>
  <c r="BJ179" i="82"/>
  <c r="BJ180" i="82"/>
  <c r="BJ181" i="82"/>
  <c r="BJ182" i="82"/>
  <c r="BJ164" i="82"/>
  <c r="BJ166" i="82"/>
  <c r="BJ186" i="82"/>
  <c r="BJ163" i="82"/>
  <c r="BJ184" i="82"/>
  <c r="BJ185" i="82"/>
  <c r="BJ3" i="82"/>
  <c r="BJ193" i="82"/>
  <c r="BJ165" i="82"/>
  <c r="BJ167" i="82"/>
  <c r="BJ183" i="82"/>
  <c r="BJ188" i="82"/>
  <c r="BJ189" i="82"/>
  <c r="BJ190" i="82"/>
  <c r="BJ191" i="82"/>
  <c r="BJ192" i="82"/>
  <c r="BJ168" i="82"/>
  <c r="BJ187" i="82"/>
  <c r="BB4" i="82"/>
  <c r="BB5" i="82"/>
  <c r="BB6" i="82"/>
  <c r="BB7" i="82"/>
  <c r="BB8" i="82"/>
  <c r="BB9" i="82"/>
  <c r="BB10" i="82"/>
  <c r="BB11" i="82"/>
  <c r="BB12" i="82"/>
  <c r="BB13" i="82"/>
  <c r="BB14" i="82"/>
  <c r="BB15" i="82"/>
  <c r="BB16" i="82"/>
  <c r="BB17" i="82"/>
  <c r="BB18" i="82"/>
  <c r="BB19" i="82"/>
  <c r="BB20" i="82"/>
  <c r="BB26" i="82"/>
  <c r="BB27" i="82"/>
  <c r="BB21" i="82"/>
  <c r="BB22" i="82"/>
  <c r="BB23" i="82"/>
  <c r="BB24" i="82"/>
  <c r="BB25" i="82"/>
  <c r="BB28" i="82"/>
  <c r="BB29" i="82"/>
  <c r="BB30" i="82"/>
  <c r="BB31" i="82"/>
  <c r="BB32" i="82"/>
  <c r="BB33" i="82"/>
  <c r="BB35" i="82"/>
  <c r="BB34" i="82"/>
  <c r="BB36" i="82"/>
  <c r="BB37" i="82"/>
  <c r="BB38" i="82"/>
  <c r="BB41" i="82"/>
  <c r="BB43" i="82"/>
  <c r="BB40" i="82"/>
  <c r="BB44" i="82"/>
  <c r="BB39" i="82"/>
  <c r="BB45" i="82"/>
  <c r="BB46" i="82"/>
  <c r="BB47" i="82"/>
  <c r="BB48" i="82"/>
  <c r="BB49" i="82"/>
  <c r="BB50" i="82"/>
  <c r="BB51" i="82"/>
  <c r="BB52" i="82"/>
  <c r="BB53" i="82"/>
  <c r="BB54" i="82"/>
  <c r="BB42" i="82"/>
  <c r="BB56" i="82"/>
  <c r="BB57" i="82"/>
  <c r="BB58" i="82"/>
  <c r="BB59" i="82"/>
  <c r="BB60" i="82"/>
  <c r="BB61" i="82"/>
  <c r="BB62" i="82"/>
  <c r="BB55" i="82"/>
  <c r="BB63" i="82"/>
  <c r="BB64" i="82"/>
  <c r="BB65" i="82"/>
  <c r="BB66" i="82"/>
  <c r="BB67" i="82"/>
  <c r="BB68" i="82"/>
  <c r="BB69" i="82"/>
  <c r="BB70" i="82"/>
  <c r="BB71" i="82"/>
  <c r="BB72" i="82"/>
  <c r="BB73" i="82"/>
  <c r="BB74" i="82"/>
  <c r="BB75" i="82"/>
  <c r="BB76" i="82"/>
  <c r="BB77" i="82"/>
  <c r="BB78" i="82"/>
  <c r="BB79" i="82"/>
  <c r="BB80" i="82"/>
  <c r="BB81" i="82"/>
  <c r="BB82" i="82"/>
  <c r="BB83" i="82"/>
  <c r="BB84" i="82"/>
  <c r="BB102" i="82"/>
  <c r="BB103" i="82"/>
  <c r="BB85" i="82"/>
  <c r="BB87" i="82"/>
  <c r="BB86" i="82"/>
  <c r="BB89" i="82"/>
  <c r="BB90" i="82"/>
  <c r="BB88" i="82"/>
  <c r="BB91" i="82"/>
  <c r="BB93" i="82"/>
  <c r="BB95" i="82"/>
  <c r="BB97" i="82"/>
  <c r="BB99" i="82"/>
  <c r="BB101" i="82"/>
  <c r="BB94" i="82"/>
  <c r="BB98" i="82"/>
  <c r="BB92" i="82"/>
  <c r="BB96" i="82"/>
  <c r="BB106" i="82"/>
  <c r="BB108" i="82"/>
  <c r="BB110" i="82"/>
  <c r="BB105" i="82"/>
  <c r="BB118" i="82"/>
  <c r="BB119" i="82"/>
  <c r="BB120" i="82"/>
  <c r="BB121" i="82"/>
  <c r="BB100" i="82"/>
  <c r="BB109" i="82"/>
  <c r="BB111" i="82"/>
  <c r="BB112" i="82"/>
  <c r="BB117" i="82"/>
  <c r="BB122" i="82"/>
  <c r="BB123" i="82"/>
  <c r="BB124" i="82"/>
  <c r="BB125" i="82"/>
  <c r="BB126" i="82"/>
  <c r="BB127" i="82"/>
  <c r="BB128" i="82"/>
  <c r="BB129" i="82"/>
  <c r="BB130" i="82"/>
  <c r="BB113" i="82"/>
  <c r="BB107" i="82"/>
  <c r="BB116" i="82"/>
  <c r="BB104" i="82"/>
  <c r="BB114" i="82"/>
  <c r="BB131" i="82"/>
  <c r="BB132" i="82"/>
  <c r="BB133" i="82"/>
  <c r="BB134" i="82"/>
  <c r="BB135" i="82"/>
  <c r="BB136" i="82"/>
  <c r="BB137" i="82"/>
  <c r="BB138" i="82"/>
  <c r="BB139" i="82"/>
  <c r="BB140" i="82"/>
  <c r="BB141" i="82"/>
  <c r="BB147" i="82"/>
  <c r="BB148" i="82"/>
  <c r="BB149" i="82"/>
  <c r="BB150" i="82"/>
  <c r="BB151" i="82"/>
  <c r="BB152" i="82"/>
  <c r="BB153" i="82"/>
  <c r="BB154" i="82"/>
  <c r="BB155" i="82"/>
  <c r="BB156" i="82"/>
  <c r="BB157" i="82"/>
  <c r="BB158" i="82"/>
  <c r="BB159" i="82"/>
  <c r="BB115" i="82"/>
  <c r="BB145" i="82"/>
  <c r="BB146" i="82"/>
  <c r="BB160" i="82"/>
  <c r="BB142" i="82"/>
  <c r="BB143" i="82"/>
  <c r="BB161" i="82"/>
  <c r="BB162" i="82"/>
  <c r="BB144" i="82"/>
  <c r="BB169" i="82"/>
  <c r="BB170" i="82"/>
  <c r="BB171" i="82"/>
  <c r="BB172" i="82"/>
  <c r="BB173" i="82"/>
  <c r="BB174" i="82"/>
  <c r="BB175" i="82"/>
  <c r="BB176" i="82"/>
  <c r="BB177" i="82"/>
  <c r="BB178" i="82"/>
  <c r="BB179" i="82"/>
  <c r="BB180" i="82"/>
  <c r="BB181" i="82"/>
  <c r="BB182" i="82"/>
  <c r="BB163" i="82"/>
  <c r="BB167" i="82"/>
  <c r="BB165" i="82"/>
  <c r="BB187" i="82"/>
  <c r="BB183" i="82"/>
  <c r="BB184" i="82"/>
  <c r="BB185" i="82"/>
  <c r="BB186" i="82"/>
  <c r="BB3" i="82"/>
  <c r="BB193" i="82"/>
  <c r="BB168" i="82"/>
  <c r="BB188" i="82"/>
  <c r="BB189" i="82"/>
  <c r="BB190" i="82"/>
  <c r="BB191" i="82"/>
  <c r="BB192" i="82"/>
  <c r="BB166" i="82"/>
  <c r="BB164" i="82"/>
  <c r="AT4" i="82"/>
  <c r="AT5" i="82"/>
  <c r="AT6" i="82"/>
  <c r="AT7" i="82"/>
  <c r="AT8" i="82"/>
  <c r="AT9" i="82"/>
  <c r="AT10" i="82"/>
  <c r="AT11" i="82"/>
  <c r="AT12" i="82"/>
  <c r="AT13" i="82"/>
  <c r="AT14" i="82"/>
  <c r="AT15" i="82"/>
  <c r="AT16" i="82"/>
  <c r="AT17" i="82"/>
  <c r="AT18" i="82"/>
  <c r="AT19" i="82"/>
  <c r="AT20" i="82"/>
  <c r="AT26" i="82"/>
  <c r="AT27" i="82"/>
  <c r="AT28" i="82"/>
  <c r="AT21" i="82"/>
  <c r="AT22" i="82"/>
  <c r="AT23" i="82"/>
  <c r="AT24" i="82"/>
  <c r="AT25" i="82"/>
  <c r="AT29" i="82"/>
  <c r="AT30" i="82"/>
  <c r="AT31" i="82"/>
  <c r="AT32" i="82"/>
  <c r="AT33" i="82"/>
  <c r="AT35" i="82"/>
  <c r="AT36" i="82"/>
  <c r="AT37" i="82"/>
  <c r="AT38" i="82"/>
  <c r="AT34" i="82"/>
  <c r="AT42" i="82"/>
  <c r="AT43" i="82"/>
  <c r="AT44" i="82"/>
  <c r="AT41" i="82"/>
  <c r="AT45" i="82"/>
  <c r="AT46" i="82"/>
  <c r="AT47" i="82"/>
  <c r="AT48" i="82"/>
  <c r="AT49" i="82"/>
  <c r="AT50" i="82"/>
  <c r="AT51" i="82"/>
  <c r="AT52" i="82"/>
  <c r="AT53" i="82"/>
  <c r="AT54" i="82"/>
  <c r="AT40" i="82"/>
  <c r="AT55" i="82"/>
  <c r="AT39" i="82"/>
  <c r="AT56" i="82"/>
  <c r="AT57" i="82"/>
  <c r="AT58" i="82"/>
  <c r="AT59" i="82"/>
  <c r="AT60" i="82"/>
  <c r="AT61" i="82"/>
  <c r="AT62" i="82"/>
  <c r="AT63" i="82"/>
  <c r="AT64" i="82"/>
  <c r="AT65" i="82"/>
  <c r="AT66" i="82"/>
  <c r="AT67" i="82"/>
  <c r="AT68" i="82"/>
  <c r="AT69" i="82"/>
  <c r="AT70" i="82"/>
  <c r="AT71" i="82"/>
  <c r="AT72" i="82"/>
  <c r="AT73" i="82"/>
  <c r="AT74" i="82"/>
  <c r="AT75" i="82"/>
  <c r="AT76" i="82"/>
  <c r="AT77" i="82"/>
  <c r="AT78" i="82"/>
  <c r="AT79" i="82"/>
  <c r="AT80" i="82"/>
  <c r="AT81" i="82"/>
  <c r="AT82" i="82"/>
  <c r="AT83" i="82"/>
  <c r="AT84" i="82"/>
  <c r="AT88" i="82"/>
  <c r="AT102" i="82"/>
  <c r="AT103" i="82"/>
  <c r="AT85" i="82"/>
  <c r="AT89" i="82"/>
  <c r="AT90" i="82"/>
  <c r="AT86" i="82"/>
  <c r="AT87" i="82"/>
  <c r="AT91" i="82"/>
  <c r="AT100" i="82"/>
  <c r="AT94" i="82"/>
  <c r="AT98" i="82"/>
  <c r="AT96" i="82"/>
  <c r="AT92" i="82"/>
  <c r="AT93" i="82"/>
  <c r="AT97" i="82"/>
  <c r="AT105" i="82"/>
  <c r="AT111" i="82"/>
  <c r="AT112" i="82"/>
  <c r="AT114" i="82"/>
  <c r="AT116" i="82"/>
  <c r="AT115" i="82"/>
  <c r="AT109" i="82"/>
  <c r="AT95" i="82"/>
  <c r="AT99" i="82"/>
  <c r="AT107" i="82"/>
  <c r="AT118" i="82"/>
  <c r="AT119" i="82"/>
  <c r="AT120" i="82"/>
  <c r="AT121" i="82"/>
  <c r="AT104" i="82"/>
  <c r="AT110" i="82"/>
  <c r="AT122" i="82"/>
  <c r="AT123" i="82"/>
  <c r="AT124" i="82"/>
  <c r="AT125" i="82"/>
  <c r="AT126" i="82"/>
  <c r="AT127" i="82"/>
  <c r="AT128" i="82"/>
  <c r="AT129" i="82"/>
  <c r="AT130" i="82"/>
  <c r="AT106" i="82"/>
  <c r="AT117" i="82"/>
  <c r="AT113" i="82"/>
  <c r="AT131" i="82"/>
  <c r="AT132" i="82"/>
  <c r="AT133" i="82"/>
  <c r="AT108" i="82"/>
  <c r="AT135" i="82"/>
  <c r="AT136" i="82"/>
  <c r="AT137" i="82"/>
  <c r="AT138" i="82"/>
  <c r="AT139" i="82"/>
  <c r="AT140" i="82"/>
  <c r="AT147" i="82"/>
  <c r="AT148" i="82"/>
  <c r="AT149" i="82"/>
  <c r="AT150" i="82"/>
  <c r="AT151" i="82"/>
  <c r="AT152" i="82"/>
  <c r="AT153" i="82"/>
  <c r="AT154" i="82"/>
  <c r="AT155" i="82"/>
  <c r="AT144" i="82"/>
  <c r="AT156" i="82"/>
  <c r="AT157" i="82"/>
  <c r="AT158" i="82"/>
  <c r="AT159" i="82"/>
  <c r="AT160" i="82"/>
  <c r="AT146" i="82"/>
  <c r="AT161" i="82"/>
  <c r="AT162" i="82"/>
  <c r="AT141" i="82"/>
  <c r="AT142" i="82"/>
  <c r="AT145" i="82"/>
  <c r="AT143" i="82"/>
  <c r="AT169" i="82"/>
  <c r="AT170" i="82"/>
  <c r="AT171" i="82"/>
  <c r="AT172" i="82"/>
  <c r="AT173" i="82"/>
  <c r="AT174" i="82"/>
  <c r="AT175" i="82"/>
  <c r="AT176" i="82"/>
  <c r="AT177" i="82"/>
  <c r="AT178" i="82"/>
  <c r="AT179" i="82"/>
  <c r="AT180" i="82"/>
  <c r="AT181" i="82"/>
  <c r="AT182" i="82"/>
  <c r="AT165" i="82"/>
  <c r="AT168" i="82"/>
  <c r="AT183" i="82"/>
  <c r="AT3" i="82"/>
  <c r="AT166" i="82"/>
  <c r="AT187" i="82"/>
  <c r="AT164" i="82"/>
  <c r="AT188" i="82"/>
  <c r="AT189" i="82"/>
  <c r="AT190" i="82"/>
  <c r="AT191" i="82"/>
  <c r="AT192" i="82"/>
  <c r="AT193" i="82"/>
  <c r="AT163" i="82"/>
  <c r="AT184" i="82"/>
  <c r="AT185" i="82"/>
  <c r="AT186" i="82"/>
  <c r="AT167" i="82"/>
  <c r="AL4" i="82"/>
  <c r="AL5" i="82"/>
  <c r="AL6" i="82"/>
  <c r="AL7" i="82"/>
  <c r="AL8" i="82"/>
  <c r="AL9" i="82"/>
  <c r="AL12" i="82"/>
  <c r="AL15" i="82"/>
  <c r="AL21" i="82"/>
  <c r="AL22" i="82"/>
  <c r="AL23" i="82"/>
  <c r="AL24" i="82"/>
  <c r="AL25" i="82"/>
  <c r="AL20" i="82"/>
  <c r="AL19" i="82"/>
  <c r="AL28" i="82"/>
  <c r="AL17" i="82"/>
  <c r="AL29" i="82"/>
  <c r="AL30" i="82"/>
  <c r="AL31" i="82"/>
  <c r="AL35" i="82"/>
  <c r="AL32" i="82"/>
  <c r="AL36" i="82"/>
  <c r="AL37" i="82"/>
  <c r="AL38" i="82"/>
  <c r="AL39" i="82"/>
  <c r="AL40" i="82"/>
  <c r="AL41" i="82"/>
  <c r="AL42" i="82"/>
  <c r="AL43" i="82"/>
  <c r="AL34" i="82"/>
  <c r="AL49" i="82"/>
  <c r="AL50" i="82"/>
  <c r="AL54" i="82"/>
  <c r="AL59" i="82"/>
  <c r="AL60" i="82"/>
  <c r="AL51" i="82"/>
  <c r="AL53" i="82"/>
  <c r="AL55" i="82"/>
  <c r="AL52" i="82"/>
  <c r="AL63" i="82"/>
  <c r="AL64" i="82"/>
  <c r="AL65" i="82"/>
  <c r="AL67" i="82"/>
  <c r="AL69" i="82"/>
  <c r="AL72" i="82"/>
  <c r="AL70" i="82"/>
  <c r="AL71" i="82"/>
  <c r="AL78" i="82"/>
  <c r="AL80" i="82"/>
  <c r="AL85" i="82"/>
  <c r="AL94" i="82"/>
  <c r="AL95" i="82"/>
  <c r="AL97" i="82"/>
  <c r="AL98" i="82"/>
  <c r="AL99" i="82"/>
  <c r="AL87" i="82"/>
  <c r="AL74" i="82"/>
  <c r="AL81" i="82"/>
  <c r="AL79" i="82"/>
  <c r="AL88" i="82"/>
  <c r="AL75" i="82"/>
  <c r="AL73" i="82"/>
  <c r="AL89" i="82"/>
  <c r="AL90" i="82"/>
  <c r="AL100" i="82"/>
  <c r="AL104" i="82"/>
  <c r="AL105" i="82"/>
  <c r="AL106" i="82"/>
  <c r="AL107" i="82"/>
  <c r="AL108" i="82"/>
  <c r="AL110" i="82"/>
  <c r="AL111" i="82"/>
  <c r="AL112" i="82"/>
  <c r="AL113" i="82"/>
  <c r="AL114" i="82"/>
  <c r="AL115" i="82"/>
  <c r="AL116" i="82"/>
  <c r="AL117" i="82"/>
  <c r="AL118" i="82"/>
  <c r="AL119" i="82"/>
  <c r="AL120" i="82"/>
  <c r="AL121" i="82"/>
  <c r="AL122" i="82"/>
  <c r="AL126" i="82"/>
  <c r="AL128" i="82"/>
  <c r="AL123" i="82"/>
  <c r="AL127" i="82"/>
  <c r="AL132" i="82"/>
  <c r="AL133" i="82"/>
  <c r="AL134" i="82"/>
  <c r="AL129" i="82"/>
  <c r="AL148" i="82"/>
  <c r="AL149" i="82"/>
  <c r="AL150" i="82"/>
  <c r="AL152" i="82"/>
  <c r="AL153" i="82"/>
  <c r="AL154" i="82"/>
  <c r="AL155" i="82"/>
  <c r="AL138" i="82"/>
  <c r="AL147" i="82"/>
  <c r="AL159" i="82"/>
  <c r="AL160" i="82"/>
  <c r="AL136" i="82"/>
  <c r="AL139" i="82"/>
  <c r="AL145" i="82"/>
  <c r="AL161" i="82"/>
  <c r="AL135" i="82"/>
  <c r="AL170" i="82"/>
  <c r="AL171" i="82"/>
  <c r="AL172" i="82"/>
  <c r="AL173" i="82"/>
  <c r="AL174" i="82"/>
  <c r="AL175" i="82"/>
  <c r="AL177" i="82"/>
  <c r="AL178" i="82"/>
  <c r="AL179" i="82"/>
  <c r="AL180" i="82"/>
  <c r="AL181" i="82"/>
  <c r="AL182" i="82"/>
  <c r="AL137" i="82"/>
  <c r="AL164" i="82"/>
  <c r="AL165" i="82"/>
  <c r="AL166" i="82"/>
  <c r="AL187" i="82"/>
  <c r="AL186" i="82"/>
  <c r="AL3" i="82"/>
  <c r="AL188" i="82"/>
  <c r="AL190" i="82"/>
  <c r="AL191" i="82"/>
  <c r="AL192" i="82"/>
  <c r="AL193" i="82"/>
  <c r="AE4" i="82"/>
  <c r="AE5" i="82"/>
  <c r="AE6" i="82"/>
  <c r="AE7" i="82"/>
  <c r="AE8" i="82"/>
  <c r="AE9" i="82"/>
  <c r="AE10" i="82"/>
  <c r="AE11" i="82"/>
  <c r="AE12" i="82"/>
  <c r="AE13" i="82"/>
  <c r="AE14" i="82"/>
  <c r="AE15" i="82"/>
  <c r="AE16" i="82"/>
  <c r="AE21" i="82"/>
  <c r="AE22" i="82"/>
  <c r="AE23" i="82"/>
  <c r="AE24" i="82"/>
  <c r="AE25" i="82"/>
  <c r="AE26" i="82"/>
  <c r="AE19" i="82"/>
  <c r="AE18" i="82"/>
  <c r="AE17" i="82"/>
  <c r="AE20" i="82"/>
  <c r="AE28" i="82"/>
  <c r="AE27" i="82"/>
  <c r="AE29" i="82"/>
  <c r="AE30" i="82"/>
  <c r="AE31" i="82"/>
  <c r="AE35" i="82"/>
  <c r="AE34" i="82"/>
  <c r="AE36" i="82"/>
  <c r="AE37" i="82"/>
  <c r="AE38" i="82"/>
  <c r="AE39" i="82"/>
  <c r="AE40" i="82"/>
  <c r="AE41" i="82"/>
  <c r="AE42" i="82"/>
  <c r="AE43" i="82"/>
  <c r="AE33" i="82"/>
  <c r="AE32" i="82"/>
  <c r="AE44" i="82"/>
  <c r="AE45" i="82"/>
  <c r="AE46" i="82"/>
  <c r="AE47" i="82"/>
  <c r="AE48" i="82"/>
  <c r="AE49" i="82"/>
  <c r="AE50" i="82"/>
  <c r="AE53" i="82"/>
  <c r="AE57" i="82"/>
  <c r="AE58" i="82"/>
  <c r="AE59" i="82"/>
  <c r="AE60" i="82"/>
  <c r="AE61" i="82"/>
  <c r="AE62" i="82"/>
  <c r="AE52" i="82"/>
  <c r="AE54" i="82"/>
  <c r="AE56" i="82"/>
  <c r="AE51" i="82"/>
  <c r="AE55" i="82"/>
  <c r="AE63" i="82"/>
  <c r="AE64" i="82"/>
  <c r="AE65" i="82"/>
  <c r="AE66" i="82"/>
  <c r="AE67" i="82"/>
  <c r="AE68" i="82"/>
  <c r="AE69" i="82"/>
  <c r="AE70" i="82"/>
  <c r="AE72" i="82"/>
  <c r="AE71" i="82"/>
  <c r="AE84" i="82"/>
  <c r="AE92" i="82"/>
  <c r="AE93" i="82"/>
  <c r="AE94" i="82"/>
  <c r="AE95" i="82"/>
  <c r="AE96" i="82"/>
  <c r="AE97" i="82"/>
  <c r="AE98" i="82"/>
  <c r="AE99" i="82"/>
  <c r="AE74" i="82"/>
  <c r="AE79" i="82"/>
  <c r="AE75" i="82"/>
  <c r="AE85" i="82"/>
  <c r="AE86" i="82"/>
  <c r="AE87" i="82"/>
  <c r="AE73" i="82"/>
  <c r="AE82" i="82"/>
  <c r="AE88" i="82"/>
  <c r="AE77" i="82"/>
  <c r="AE80" i="82"/>
  <c r="AE83" i="82"/>
  <c r="AE89" i="82"/>
  <c r="AE90" i="82"/>
  <c r="AE91" i="82"/>
  <c r="AE103" i="82"/>
  <c r="AE76" i="82"/>
  <c r="AE81" i="82"/>
  <c r="AE100" i="82"/>
  <c r="AE102" i="82"/>
  <c r="AE104" i="82"/>
  <c r="AE105" i="82"/>
  <c r="AE106" i="82"/>
  <c r="AE107" i="82"/>
  <c r="AE108" i="82"/>
  <c r="AE109" i="82"/>
  <c r="AE110" i="82"/>
  <c r="AE111" i="82"/>
  <c r="AE112" i="82"/>
  <c r="AE113" i="82"/>
  <c r="AE114" i="82"/>
  <c r="AE115" i="82"/>
  <c r="AE116" i="82"/>
  <c r="AE117" i="82"/>
  <c r="AE78" i="82"/>
  <c r="AE101" i="82"/>
  <c r="AE118" i="82"/>
  <c r="AE119" i="82"/>
  <c r="AE120" i="82"/>
  <c r="AE121" i="82"/>
  <c r="AE122" i="82"/>
  <c r="AE131" i="82"/>
  <c r="AE123" i="82"/>
  <c r="AE127" i="82"/>
  <c r="AE129" i="82"/>
  <c r="AE132" i="82"/>
  <c r="AE133" i="82"/>
  <c r="AE134" i="82"/>
  <c r="AE130" i="82"/>
  <c r="AE125" i="82"/>
  <c r="AE136" i="82"/>
  <c r="AE138" i="82"/>
  <c r="AE144" i="82"/>
  <c r="AE145" i="82"/>
  <c r="AE148" i="82"/>
  <c r="AE149" i="82"/>
  <c r="AE150" i="82"/>
  <c r="AE151" i="82"/>
  <c r="AE152" i="82"/>
  <c r="AE153" i="82"/>
  <c r="AE154" i="82"/>
  <c r="AE155" i="82"/>
  <c r="AE156" i="82"/>
  <c r="AE157" i="82"/>
  <c r="AE158" i="82"/>
  <c r="AE159" i="82"/>
  <c r="AE160" i="82"/>
  <c r="AE139" i="82"/>
  <c r="AE135" i="82"/>
  <c r="AE147" i="82"/>
  <c r="AE161" i="82"/>
  <c r="AE162" i="82"/>
  <c r="AE124" i="82"/>
  <c r="AE126" i="82"/>
  <c r="AE128" i="82"/>
  <c r="AE137" i="82"/>
  <c r="AE142" i="82"/>
  <c r="AE163" i="82"/>
  <c r="AE170" i="82"/>
  <c r="AE171" i="82"/>
  <c r="AE172" i="82"/>
  <c r="AE173" i="82"/>
  <c r="AE174" i="82"/>
  <c r="AE175" i="82"/>
  <c r="AE176" i="82"/>
  <c r="AE177" i="82"/>
  <c r="AE178" i="82"/>
  <c r="AE179" i="82"/>
  <c r="AE180" i="82"/>
  <c r="AE181" i="82"/>
  <c r="AE182" i="82"/>
  <c r="AE183" i="82"/>
  <c r="AE146" i="82"/>
  <c r="AE140" i="82"/>
  <c r="AE141" i="82"/>
  <c r="AE164" i="82"/>
  <c r="AE165" i="82"/>
  <c r="AE166" i="82"/>
  <c r="AE167" i="82"/>
  <c r="AE168" i="82"/>
  <c r="AE169" i="82"/>
  <c r="AE143" i="82"/>
  <c r="AE188" i="82"/>
  <c r="AE184" i="82"/>
  <c r="AE187" i="82"/>
  <c r="AE3" i="82"/>
  <c r="AE185" i="82"/>
  <c r="AE186" i="82"/>
  <c r="AE189" i="82"/>
  <c r="AE190" i="82"/>
  <c r="AE191" i="82"/>
  <c r="AE192" i="82"/>
  <c r="AE193" i="82"/>
  <c r="X4" i="82"/>
  <c r="X6" i="82"/>
  <c r="X8" i="82"/>
  <c r="X9" i="82"/>
  <c r="X10" i="82"/>
  <c r="X11" i="82"/>
  <c r="X12" i="82"/>
  <c r="X13" i="82"/>
  <c r="X15" i="82"/>
  <c r="X22" i="82"/>
  <c r="X24" i="82"/>
  <c r="X25" i="82"/>
  <c r="X17" i="82"/>
  <c r="X20" i="82"/>
  <c r="X27" i="82"/>
  <c r="X18" i="82"/>
  <c r="X29" i="82"/>
  <c r="X31" i="82"/>
  <c r="X28" i="82"/>
  <c r="X35" i="82"/>
  <c r="X33" i="82"/>
  <c r="X38" i="82"/>
  <c r="X39" i="82"/>
  <c r="X40" i="82"/>
  <c r="X41" i="82"/>
  <c r="X42" i="82"/>
  <c r="X43" i="82"/>
  <c r="X32" i="82"/>
  <c r="X44" i="82"/>
  <c r="X46" i="82"/>
  <c r="X47" i="82"/>
  <c r="X57" i="82"/>
  <c r="X58" i="82"/>
  <c r="X59" i="82"/>
  <c r="X60" i="82"/>
  <c r="X61" i="82"/>
  <c r="X62" i="82"/>
  <c r="X54" i="82"/>
  <c r="X53" i="82"/>
  <c r="X51" i="82"/>
  <c r="X52" i="82"/>
  <c r="X63" i="82"/>
  <c r="X64" i="82"/>
  <c r="X66" i="82"/>
  <c r="X67" i="82"/>
  <c r="X68" i="82"/>
  <c r="X70" i="82"/>
  <c r="X73" i="82"/>
  <c r="X71" i="82"/>
  <c r="X74" i="82"/>
  <c r="X94" i="82"/>
  <c r="X96" i="82"/>
  <c r="X98" i="82"/>
  <c r="X99" i="82"/>
  <c r="X79" i="82"/>
  <c r="X82" i="82"/>
  <c r="X75" i="82"/>
  <c r="X83" i="82"/>
  <c r="X80" i="82"/>
  <c r="X84" i="82"/>
  <c r="X76" i="82"/>
  <c r="X78" i="82"/>
  <c r="X85" i="82"/>
  <c r="X86" i="82"/>
  <c r="X89" i="82"/>
  <c r="X91" i="82"/>
  <c r="X101" i="82"/>
  <c r="X88" i="82"/>
  <c r="X103" i="82"/>
  <c r="X87" i="82"/>
  <c r="X102" i="82"/>
  <c r="X104" i="82"/>
  <c r="X105" i="82"/>
  <c r="X107" i="82"/>
  <c r="X108" i="82"/>
  <c r="X109" i="82"/>
  <c r="X112" i="82"/>
  <c r="X113" i="82"/>
  <c r="X117" i="82"/>
  <c r="X118" i="82"/>
  <c r="X119" i="82"/>
  <c r="X120" i="82"/>
  <c r="X121" i="82"/>
  <c r="X124" i="82"/>
  <c r="X125" i="82"/>
  <c r="X128" i="82"/>
  <c r="X130" i="82"/>
  <c r="X132" i="82"/>
  <c r="X134" i="82"/>
  <c r="X127" i="82"/>
  <c r="X150" i="82"/>
  <c r="X152" i="82"/>
  <c r="X153" i="82"/>
  <c r="X155" i="82"/>
  <c r="X156" i="82"/>
  <c r="X135" i="82"/>
  <c r="X139" i="82"/>
  <c r="X157" i="82"/>
  <c r="X158" i="82"/>
  <c r="X143" i="82"/>
  <c r="X144" i="82"/>
  <c r="X161" i="82"/>
  <c r="X162" i="82"/>
  <c r="X140" i="82"/>
  <c r="X141" i="82"/>
  <c r="X123" i="82"/>
  <c r="X145" i="82"/>
  <c r="X170" i="82"/>
  <c r="X171" i="82"/>
  <c r="X173" i="82"/>
  <c r="X174" i="82"/>
  <c r="X176" i="82"/>
  <c r="X181" i="82"/>
  <c r="X182" i="82"/>
  <c r="X163" i="82"/>
  <c r="X138" i="82"/>
  <c r="X165" i="82"/>
  <c r="X3" i="82"/>
  <c r="X184" i="82"/>
  <c r="X185" i="82"/>
  <c r="X186" i="82"/>
  <c r="X190" i="82"/>
  <c r="X191" i="82"/>
  <c r="X192" i="82"/>
  <c r="X193" i="82"/>
  <c r="J4" i="82"/>
  <c r="J5" i="82"/>
  <c r="J6" i="82"/>
  <c r="J7" i="82"/>
  <c r="J8" i="82"/>
  <c r="J9" i="82"/>
  <c r="J10" i="82"/>
  <c r="J11" i="82"/>
  <c r="J12" i="82"/>
  <c r="J13" i="82"/>
  <c r="J14" i="82"/>
  <c r="J15" i="82"/>
  <c r="J16" i="82"/>
  <c r="J17" i="82"/>
  <c r="J18" i="82"/>
  <c r="J19" i="82"/>
  <c r="J22" i="82"/>
  <c r="J23" i="82"/>
  <c r="J24" i="82"/>
  <c r="J25" i="82"/>
  <c r="J26" i="82"/>
  <c r="J21" i="82"/>
  <c r="J28" i="82"/>
  <c r="J20" i="82"/>
  <c r="J27" i="82"/>
  <c r="J29" i="82"/>
  <c r="J30" i="82"/>
  <c r="J31" i="82"/>
  <c r="J32" i="82"/>
  <c r="J35" i="82"/>
  <c r="J34" i="82"/>
  <c r="J37" i="82"/>
  <c r="J38" i="82"/>
  <c r="J39" i="82"/>
  <c r="J40" i="82"/>
  <c r="J41" i="82"/>
  <c r="J42" i="82"/>
  <c r="J43" i="82"/>
  <c r="J44" i="82"/>
  <c r="J33" i="82"/>
  <c r="J36" i="82"/>
  <c r="J45" i="82"/>
  <c r="J46" i="82"/>
  <c r="J47" i="82"/>
  <c r="J48" i="82"/>
  <c r="J49" i="82"/>
  <c r="J50" i="82"/>
  <c r="J55" i="82"/>
  <c r="J57" i="82"/>
  <c r="J58" i="82"/>
  <c r="J59" i="82"/>
  <c r="J60" i="82"/>
  <c r="J61" i="82"/>
  <c r="J62" i="82"/>
  <c r="J51" i="82"/>
  <c r="J52" i="82"/>
  <c r="J54" i="82"/>
  <c r="J53" i="82"/>
  <c r="J56" i="82"/>
  <c r="J63" i="82"/>
  <c r="J64" i="82"/>
  <c r="J65" i="82"/>
  <c r="J66" i="82"/>
  <c r="J67" i="82"/>
  <c r="J68" i="82"/>
  <c r="J69" i="82"/>
  <c r="J70" i="82"/>
  <c r="J71" i="82"/>
  <c r="J72" i="82"/>
  <c r="J73" i="82"/>
  <c r="J75" i="82"/>
  <c r="J92" i="82"/>
  <c r="J93" i="82"/>
  <c r="J94" i="82"/>
  <c r="J95" i="82"/>
  <c r="J96" i="82"/>
  <c r="J97" i="82"/>
  <c r="J98" i="82"/>
  <c r="J99" i="82"/>
  <c r="J77" i="82"/>
  <c r="J81" i="82"/>
  <c r="J80" i="82"/>
  <c r="J76" i="82"/>
  <c r="J82" i="82"/>
  <c r="J78" i="82"/>
  <c r="J83" i="82"/>
  <c r="J85" i="82"/>
  <c r="J86" i="82"/>
  <c r="J88" i="82"/>
  <c r="J87" i="82"/>
  <c r="J74" i="82"/>
  <c r="J84" i="82"/>
  <c r="J89" i="82"/>
  <c r="J90" i="82"/>
  <c r="J91" i="82"/>
  <c r="J79" i="82"/>
  <c r="J103" i="82"/>
  <c r="J102" i="82"/>
  <c r="J100" i="82"/>
  <c r="J104" i="82"/>
  <c r="J105" i="82"/>
  <c r="J106" i="82"/>
  <c r="J107" i="82"/>
  <c r="J108" i="82"/>
  <c r="J109" i="82"/>
  <c r="J110" i="82"/>
  <c r="J111" i="82"/>
  <c r="J112" i="82"/>
  <c r="J113" i="82"/>
  <c r="J114" i="82"/>
  <c r="J115" i="82"/>
  <c r="J116" i="82"/>
  <c r="J117" i="82"/>
  <c r="J118" i="82"/>
  <c r="J119" i="82"/>
  <c r="J120" i="82"/>
  <c r="J121" i="82"/>
  <c r="J122" i="82"/>
  <c r="J123" i="82"/>
  <c r="J127" i="82"/>
  <c r="J131" i="82"/>
  <c r="J129" i="82"/>
  <c r="J130" i="82"/>
  <c r="J101" i="82"/>
  <c r="J124" i="82"/>
  <c r="J125" i="82"/>
  <c r="J126" i="82"/>
  <c r="J128" i="82"/>
  <c r="J132" i="82"/>
  <c r="J133" i="82"/>
  <c r="J134" i="82"/>
  <c r="J135" i="82"/>
  <c r="J139" i="82"/>
  <c r="J145" i="82"/>
  <c r="J148" i="82"/>
  <c r="J149" i="82"/>
  <c r="J150" i="82"/>
  <c r="J151" i="82"/>
  <c r="J152" i="82"/>
  <c r="J153" i="82"/>
  <c r="J154" i="82"/>
  <c r="J155" i="82"/>
  <c r="J156" i="82"/>
  <c r="J157" i="82"/>
  <c r="J158" i="82"/>
  <c r="J159" i="82"/>
  <c r="J160" i="82"/>
  <c r="J137" i="82"/>
  <c r="J140" i="82"/>
  <c r="J141" i="82"/>
  <c r="J142" i="82"/>
  <c r="J147" i="82"/>
  <c r="J136" i="82"/>
  <c r="J161" i="82"/>
  <c r="J162" i="82"/>
  <c r="J138" i="82"/>
  <c r="J143" i="82"/>
  <c r="J163" i="82"/>
  <c r="J144" i="82"/>
  <c r="J170" i="82"/>
  <c r="J171" i="82"/>
  <c r="J172" i="82"/>
  <c r="J173" i="82"/>
  <c r="J174" i="82"/>
  <c r="J175" i="82"/>
  <c r="J176" i="82"/>
  <c r="J177" i="82"/>
  <c r="J178" i="82"/>
  <c r="J179" i="82"/>
  <c r="J180" i="82"/>
  <c r="J181" i="82"/>
  <c r="J182" i="82"/>
  <c r="J183" i="82"/>
  <c r="J164" i="82"/>
  <c r="J165" i="82"/>
  <c r="J166" i="82"/>
  <c r="J167" i="82"/>
  <c r="J168" i="82"/>
  <c r="J169" i="82"/>
  <c r="J146" i="82"/>
  <c r="J188" i="82"/>
  <c r="J187" i="82"/>
  <c r="J184" i="82"/>
  <c r="J185" i="82"/>
  <c r="J186" i="82"/>
  <c r="J3" i="82"/>
  <c r="J189" i="82"/>
  <c r="J190" i="82"/>
  <c r="J191" i="82"/>
  <c r="J192" i="82"/>
  <c r="J193" i="82"/>
  <c r="AQ4" i="82"/>
  <c r="AQ5" i="82"/>
  <c r="AQ6" i="82"/>
  <c r="AQ8" i="82"/>
  <c r="AQ9" i="82"/>
  <c r="AQ10" i="82"/>
  <c r="AQ11" i="82"/>
  <c r="AQ12" i="82"/>
  <c r="AQ13" i="82"/>
  <c r="AQ14" i="82"/>
  <c r="AQ15" i="82"/>
  <c r="AQ16" i="82"/>
  <c r="AQ17" i="82"/>
  <c r="AQ20" i="82"/>
  <c r="AQ21" i="82"/>
  <c r="AQ22" i="82"/>
  <c r="AQ24" i="82"/>
  <c r="AQ25" i="82"/>
  <c r="AQ26" i="82"/>
  <c r="AQ27" i="82"/>
  <c r="AQ29" i="82"/>
  <c r="AQ30" i="82"/>
  <c r="AQ31" i="82"/>
  <c r="AQ34" i="82"/>
  <c r="AQ19" i="82"/>
  <c r="AQ35" i="82"/>
  <c r="AQ28" i="82"/>
  <c r="AQ32" i="82"/>
  <c r="AQ42" i="82"/>
  <c r="AQ44" i="82"/>
  <c r="AQ36" i="82"/>
  <c r="AQ45" i="82"/>
  <c r="AQ46" i="82"/>
  <c r="AQ47" i="82"/>
  <c r="AQ48" i="82"/>
  <c r="AQ49" i="82"/>
  <c r="AQ51" i="82"/>
  <c r="AQ38" i="82"/>
  <c r="AQ55" i="82"/>
  <c r="AQ41" i="82"/>
  <c r="AQ40" i="82"/>
  <c r="AQ39" i="82"/>
  <c r="AQ43" i="82"/>
  <c r="AQ54" i="82"/>
  <c r="AQ56" i="82"/>
  <c r="AQ57" i="82"/>
  <c r="AQ58" i="82"/>
  <c r="AQ59" i="82"/>
  <c r="AQ60" i="82"/>
  <c r="AQ62" i="82"/>
  <c r="AQ53" i="82"/>
  <c r="AQ63" i="82"/>
  <c r="AQ64" i="82"/>
  <c r="AQ65" i="82"/>
  <c r="AQ66" i="82"/>
  <c r="AQ67" i="82"/>
  <c r="AQ68" i="82"/>
  <c r="AQ70" i="82"/>
  <c r="AQ71" i="82"/>
  <c r="AQ52" i="82"/>
  <c r="AQ73" i="82"/>
  <c r="AQ74" i="82"/>
  <c r="AQ75" i="82"/>
  <c r="AQ76" i="82"/>
  <c r="AQ78" i="82"/>
  <c r="AQ79" i="82"/>
  <c r="AQ80" i="82"/>
  <c r="AQ82" i="82"/>
  <c r="AQ84" i="82"/>
  <c r="AQ85" i="82"/>
  <c r="AQ86" i="82"/>
  <c r="AQ87" i="82"/>
  <c r="AQ88" i="82"/>
  <c r="AQ72" i="82"/>
  <c r="AQ89" i="82"/>
  <c r="AQ93" i="82"/>
  <c r="AQ94" i="82"/>
  <c r="AQ95" i="82"/>
  <c r="AQ96" i="82"/>
  <c r="AQ97" i="82"/>
  <c r="AQ98" i="82"/>
  <c r="AQ99" i="82"/>
  <c r="AQ103" i="82"/>
  <c r="AQ102" i="82"/>
  <c r="AQ104" i="82"/>
  <c r="AQ105" i="82"/>
  <c r="AQ106" i="82"/>
  <c r="AQ107" i="82"/>
  <c r="AQ108" i="82"/>
  <c r="AQ109" i="82"/>
  <c r="AQ111" i="82"/>
  <c r="AQ112" i="82"/>
  <c r="AQ118" i="82"/>
  <c r="AQ119" i="82"/>
  <c r="AQ120" i="82"/>
  <c r="AQ121" i="82"/>
  <c r="AQ123" i="82"/>
  <c r="AQ124" i="82"/>
  <c r="AQ125" i="82"/>
  <c r="AQ126" i="82"/>
  <c r="AQ127" i="82"/>
  <c r="AQ128" i="82"/>
  <c r="AQ129" i="82"/>
  <c r="AQ130" i="82"/>
  <c r="AQ117" i="82"/>
  <c r="AQ113" i="82"/>
  <c r="AQ116" i="82"/>
  <c r="AQ131" i="82"/>
  <c r="AQ132" i="82"/>
  <c r="AQ135" i="82"/>
  <c r="AQ136" i="82"/>
  <c r="AQ137" i="82"/>
  <c r="AQ138" i="82"/>
  <c r="AQ139" i="82"/>
  <c r="AQ140" i="82"/>
  <c r="AQ141" i="82"/>
  <c r="AQ142" i="82"/>
  <c r="AQ143" i="82"/>
  <c r="AQ144" i="82"/>
  <c r="AQ145" i="82"/>
  <c r="AQ115" i="82"/>
  <c r="AQ161" i="82"/>
  <c r="AQ162" i="82"/>
  <c r="AQ150" i="82"/>
  <c r="AQ151" i="82"/>
  <c r="AQ152" i="82"/>
  <c r="AQ153" i="82"/>
  <c r="AQ155" i="82"/>
  <c r="AQ156" i="82"/>
  <c r="AQ157" i="82"/>
  <c r="AQ158" i="82"/>
  <c r="AQ160" i="82"/>
  <c r="AQ163" i="82"/>
  <c r="AQ164" i="82"/>
  <c r="AQ165" i="82"/>
  <c r="AQ166" i="82"/>
  <c r="AQ167" i="82"/>
  <c r="AQ168" i="82"/>
  <c r="AQ169" i="82"/>
  <c r="AQ170" i="82"/>
  <c r="AQ171" i="82"/>
  <c r="AQ172" i="82"/>
  <c r="AQ174" i="82"/>
  <c r="AQ176" i="82"/>
  <c r="AQ177" i="82"/>
  <c r="AQ181" i="82"/>
  <c r="AQ182" i="82"/>
  <c r="AQ3" i="82"/>
  <c r="AQ187" i="82"/>
  <c r="AQ189" i="82"/>
  <c r="AQ190" i="82"/>
  <c r="AQ191" i="82"/>
  <c r="AQ192" i="82"/>
  <c r="AQ193" i="82"/>
  <c r="AQ184" i="82"/>
  <c r="AQ186" i="82"/>
  <c r="BQ4" i="82"/>
  <c r="BQ5" i="82"/>
  <c r="BQ6" i="82"/>
  <c r="BQ7" i="82"/>
  <c r="BQ8" i="82"/>
  <c r="BQ9" i="82"/>
  <c r="BQ10" i="82"/>
  <c r="BQ12" i="82"/>
  <c r="BQ13" i="82"/>
  <c r="BQ14" i="82"/>
  <c r="BQ15" i="82"/>
  <c r="BQ16" i="82"/>
  <c r="BQ17" i="82"/>
  <c r="BQ18" i="82"/>
  <c r="BQ19" i="82"/>
  <c r="BQ11" i="82"/>
  <c r="BQ21" i="82"/>
  <c r="BQ23" i="82"/>
  <c r="BQ28" i="82"/>
  <c r="BQ29" i="82"/>
  <c r="BQ30" i="82"/>
  <c r="BQ31" i="82"/>
  <c r="BQ33" i="82"/>
  <c r="BQ25" i="82"/>
  <c r="BQ27" i="82"/>
  <c r="BQ26" i="82"/>
  <c r="BQ24" i="82"/>
  <c r="BQ36" i="82"/>
  <c r="BQ37" i="82"/>
  <c r="BQ38" i="82"/>
  <c r="BQ42" i="82"/>
  <c r="BQ44" i="82"/>
  <c r="BQ45" i="82"/>
  <c r="BQ46" i="82"/>
  <c r="BQ47" i="82"/>
  <c r="BQ48" i="82"/>
  <c r="BQ49" i="82"/>
  <c r="BQ50" i="82"/>
  <c r="BQ52" i="82"/>
  <c r="BQ53" i="82"/>
  <c r="BQ54" i="82"/>
  <c r="BQ56" i="82"/>
  <c r="BQ62" i="82"/>
  <c r="BQ64" i="82"/>
  <c r="BQ65" i="82"/>
  <c r="BQ66" i="82"/>
  <c r="BQ67" i="82"/>
  <c r="BQ68" i="82"/>
  <c r="BQ69" i="82"/>
  <c r="BQ70" i="82"/>
  <c r="BQ58" i="82"/>
  <c r="BQ60" i="82"/>
  <c r="BQ61" i="82"/>
  <c r="BQ73" i="82"/>
  <c r="BQ74" i="82"/>
  <c r="BQ76" i="82"/>
  <c r="BQ77" i="82"/>
  <c r="BQ78" i="82"/>
  <c r="BQ79" i="82"/>
  <c r="BQ80" i="82"/>
  <c r="BQ57" i="82"/>
  <c r="BQ83" i="82"/>
  <c r="BQ88" i="82"/>
  <c r="BQ89" i="82"/>
  <c r="BQ90" i="82"/>
  <c r="BQ85" i="82"/>
  <c r="BQ87" i="82"/>
  <c r="BQ91" i="82"/>
  <c r="BQ84" i="82"/>
  <c r="BQ92" i="82"/>
  <c r="BQ93" i="82"/>
  <c r="BQ94" i="82"/>
  <c r="BQ81" i="82"/>
  <c r="BQ86" i="82"/>
  <c r="BQ100" i="82"/>
  <c r="BQ98" i="82"/>
  <c r="BQ102" i="82"/>
  <c r="BQ105" i="82"/>
  <c r="BQ106" i="82"/>
  <c r="BQ107" i="82"/>
  <c r="BQ109" i="82"/>
  <c r="BQ110" i="82"/>
  <c r="BQ112" i="82"/>
  <c r="BQ113" i="82"/>
  <c r="BQ114" i="82"/>
  <c r="BQ115" i="82"/>
  <c r="BQ96" i="82"/>
  <c r="BQ97" i="82"/>
  <c r="BQ103" i="82"/>
  <c r="BQ116" i="82"/>
  <c r="BQ118" i="82"/>
  <c r="BQ119" i="82"/>
  <c r="BQ120" i="82"/>
  <c r="BQ121" i="82"/>
  <c r="BQ122" i="82"/>
  <c r="BQ123" i="82"/>
  <c r="BQ124" i="82"/>
  <c r="BQ125" i="82"/>
  <c r="BQ126" i="82"/>
  <c r="BQ127" i="82"/>
  <c r="BQ117" i="82"/>
  <c r="BQ131" i="82"/>
  <c r="BQ132" i="82"/>
  <c r="BQ133" i="82"/>
  <c r="BQ134" i="82"/>
  <c r="BQ135" i="82"/>
  <c r="BQ137" i="82"/>
  <c r="BQ138" i="82"/>
  <c r="BQ139" i="82"/>
  <c r="BQ140" i="82"/>
  <c r="BQ141" i="82"/>
  <c r="BQ142" i="82"/>
  <c r="BQ143" i="82"/>
  <c r="BQ144" i="82"/>
  <c r="BQ145" i="82"/>
  <c r="BQ146" i="82"/>
  <c r="BQ129" i="82"/>
  <c r="BQ130" i="82"/>
  <c r="BQ161" i="82"/>
  <c r="BQ147" i="82"/>
  <c r="BQ148" i="82"/>
  <c r="BQ149" i="82"/>
  <c r="BQ150" i="82"/>
  <c r="BQ151" i="82"/>
  <c r="BQ152" i="82"/>
  <c r="BQ153" i="82"/>
  <c r="BQ154" i="82"/>
  <c r="BQ155" i="82"/>
  <c r="BQ158" i="82"/>
  <c r="BQ157" i="82"/>
  <c r="BQ156" i="82"/>
  <c r="BQ163" i="82"/>
  <c r="BQ164" i="82"/>
  <c r="BQ165" i="82"/>
  <c r="BQ166" i="82"/>
  <c r="BQ167" i="82"/>
  <c r="BQ168" i="82"/>
  <c r="BQ169" i="82"/>
  <c r="BQ170" i="82"/>
  <c r="BQ171" i="82"/>
  <c r="BQ172" i="82"/>
  <c r="BQ173" i="82"/>
  <c r="BQ175" i="82"/>
  <c r="BQ176" i="82"/>
  <c r="BQ177" i="82"/>
  <c r="BQ178" i="82"/>
  <c r="BQ179" i="82"/>
  <c r="BQ180" i="82"/>
  <c r="BQ182" i="82"/>
  <c r="BQ193" i="82"/>
  <c r="BQ3" i="82"/>
  <c r="BQ187" i="82"/>
  <c r="BQ189" i="82"/>
  <c r="BQ190" i="82"/>
  <c r="BQ191" i="82"/>
  <c r="BQ192" i="82"/>
  <c r="BQ186" i="82"/>
  <c r="BQ184" i="82"/>
  <c r="BQ185" i="82"/>
  <c r="BQ183" i="82"/>
  <c r="BI4" i="82"/>
  <c r="BI5" i="82"/>
  <c r="BI6" i="82"/>
  <c r="BI7" i="82"/>
  <c r="BI8" i="82"/>
  <c r="BI9" i="82"/>
  <c r="BI12" i="82"/>
  <c r="BI14" i="82"/>
  <c r="BI15" i="82"/>
  <c r="BI17" i="82"/>
  <c r="BI19" i="82"/>
  <c r="BI20" i="82"/>
  <c r="BI26" i="82"/>
  <c r="BI27" i="82"/>
  <c r="BI21" i="82"/>
  <c r="BI23" i="82"/>
  <c r="BI25" i="82"/>
  <c r="BI22" i="82"/>
  <c r="BI28" i="82"/>
  <c r="BI29" i="82"/>
  <c r="BI30" i="82"/>
  <c r="BI31" i="82"/>
  <c r="BI32" i="82"/>
  <c r="BI24" i="82"/>
  <c r="BI36" i="82"/>
  <c r="BI37" i="82"/>
  <c r="BI38" i="82"/>
  <c r="BI39" i="82"/>
  <c r="BI40" i="82"/>
  <c r="BI41" i="82"/>
  <c r="BI42" i="82"/>
  <c r="BI35" i="82"/>
  <c r="BI34" i="82"/>
  <c r="BI44" i="82"/>
  <c r="BI45" i="82"/>
  <c r="BI46" i="82"/>
  <c r="BI51" i="82"/>
  <c r="BI52" i="82"/>
  <c r="BI53" i="82"/>
  <c r="BI54" i="82"/>
  <c r="BI43" i="82"/>
  <c r="BI55" i="82"/>
  <c r="BI58" i="82"/>
  <c r="BI56" i="82"/>
  <c r="BI63" i="82"/>
  <c r="BI64" i="82"/>
  <c r="BI65" i="82"/>
  <c r="BI67" i="82"/>
  <c r="BI68" i="82"/>
  <c r="BI70" i="82"/>
  <c r="BI59" i="82"/>
  <c r="BI57" i="82"/>
  <c r="BI71" i="82"/>
  <c r="BI73" i="82"/>
  <c r="BI74" i="82"/>
  <c r="BI75" i="82"/>
  <c r="BI76" i="82"/>
  <c r="BI78" i="82"/>
  <c r="BI79" i="82"/>
  <c r="BI80" i="82"/>
  <c r="BI81" i="82"/>
  <c r="BI84" i="82"/>
  <c r="BI85" i="82"/>
  <c r="BI87" i="82"/>
  <c r="BI72" i="82"/>
  <c r="BI88" i="82"/>
  <c r="BI89" i="82"/>
  <c r="BI91" i="82"/>
  <c r="BI92" i="82"/>
  <c r="BI93" i="82"/>
  <c r="BI94" i="82"/>
  <c r="BI95" i="82"/>
  <c r="BI96" i="82"/>
  <c r="BI97" i="82"/>
  <c r="BI98" i="82"/>
  <c r="BI99" i="82"/>
  <c r="BI100" i="82"/>
  <c r="BI104" i="82"/>
  <c r="BI105" i="82"/>
  <c r="BI106" i="82"/>
  <c r="BI107" i="82"/>
  <c r="BI108" i="82"/>
  <c r="BI109" i="82"/>
  <c r="BI102" i="82"/>
  <c r="BI113" i="82"/>
  <c r="BI117" i="82"/>
  <c r="BI118" i="82"/>
  <c r="BI119" i="82"/>
  <c r="BI120" i="82"/>
  <c r="BI121" i="82"/>
  <c r="BI110" i="82"/>
  <c r="BI115" i="82"/>
  <c r="BI116" i="82"/>
  <c r="BI123" i="82"/>
  <c r="BI126" i="82"/>
  <c r="BI127" i="82"/>
  <c r="BI128" i="82"/>
  <c r="BI129" i="82"/>
  <c r="BI111" i="82"/>
  <c r="BI131" i="82"/>
  <c r="BI132" i="82"/>
  <c r="BI133" i="82"/>
  <c r="BI134" i="82"/>
  <c r="BI135" i="82"/>
  <c r="BI136" i="82"/>
  <c r="BI137" i="82"/>
  <c r="BI138" i="82"/>
  <c r="BI139" i="82"/>
  <c r="BI140" i="82"/>
  <c r="BI141" i="82"/>
  <c r="BI142" i="82"/>
  <c r="BI143" i="82"/>
  <c r="BI144" i="82"/>
  <c r="BI145" i="82"/>
  <c r="BI112" i="82"/>
  <c r="BI156" i="82"/>
  <c r="BI158" i="82"/>
  <c r="BI161" i="82"/>
  <c r="BI162" i="82"/>
  <c r="BI150" i="82"/>
  <c r="BI151" i="82"/>
  <c r="BI155" i="82"/>
  <c r="BI149" i="82"/>
  <c r="BI152" i="82"/>
  <c r="BI163" i="82"/>
  <c r="BI164" i="82"/>
  <c r="BI165" i="82"/>
  <c r="BI166" i="82"/>
  <c r="BI154" i="82"/>
  <c r="BI183" i="82"/>
  <c r="BI186" i="82"/>
  <c r="BI187" i="82"/>
  <c r="BI153" i="82"/>
  <c r="BI179" i="82"/>
  <c r="BI170" i="82"/>
  <c r="BI182" i="82"/>
  <c r="BI171" i="82"/>
  <c r="BI181" i="82"/>
  <c r="BI173" i="82"/>
  <c r="BI3" i="82"/>
  <c r="BI191" i="82"/>
  <c r="BI193" i="82"/>
  <c r="BI174" i="82"/>
  <c r="BI176" i="82"/>
  <c r="BI188" i="82"/>
  <c r="BI189" i="82"/>
  <c r="BI190" i="82"/>
  <c r="BI192" i="82"/>
  <c r="BI169" i="82"/>
  <c r="BI172" i="82"/>
  <c r="BI175" i="82"/>
  <c r="BI178" i="82"/>
  <c r="BI177" i="82"/>
  <c r="BA4" i="82"/>
  <c r="BA5" i="82"/>
  <c r="BA6" i="82"/>
  <c r="BA7" i="82"/>
  <c r="BA8" i="82"/>
  <c r="BA9" i="82"/>
  <c r="BA10" i="82"/>
  <c r="BA11" i="82"/>
  <c r="BA12" i="82"/>
  <c r="BA13" i="82"/>
  <c r="BA14" i="82"/>
  <c r="BA15" i="82"/>
  <c r="BA16" i="82"/>
  <c r="BA17" i="82"/>
  <c r="BA18" i="82"/>
  <c r="BA19" i="82"/>
  <c r="BA20" i="82"/>
  <c r="BA26" i="82"/>
  <c r="BA27" i="82"/>
  <c r="BA28" i="82"/>
  <c r="BA21" i="82"/>
  <c r="BA22" i="82"/>
  <c r="BA24" i="82"/>
  <c r="BA29" i="82"/>
  <c r="BA30" i="82"/>
  <c r="BA31" i="82"/>
  <c r="BA32" i="82"/>
  <c r="BA33" i="82"/>
  <c r="BA25" i="82"/>
  <c r="BA34" i="82"/>
  <c r="BA36" i="82"/>
  <c r="BA37" i="82"/>
  <c r="BA38" i="82"/>
  <c r="BA39" i="82"/>
  <c r="BA40" i="82"/>
  <c r="BA41" i="82"/>
  <c r="BA42" i="82"/>
  <c r="BA23" i="82"/>
  <c r="BA35" i="82"/>
  <c r="BA44" i="82"/>
  <c r="BA45" i="82"/>
  <c r="BA46" i="82"/>
  <c r="BA47" i="82"/>
  <c r="BA48" i="82"/>
  <c r="BA49" i="82"/>
  <c r="BA50" i="82"/>
  <c r="BA51" i="82"/>
  <c r="BA52" i="82"/>
  <c r="BA53" i="82"/>
  <c r="BA54" i="82"/>
  <c r="BA43" i="82"/>
  <c r="BA55" i="82"/>
  <c r="BA61" i="82"/>
  <c r="BA57" i="82"/>
  <c r="BA59" i="82"/>
  <c r="BA63" i="82"/>
  <c r="BA64" i="82"/>
  <c r="BA65" i="82"/>
  <c r="BA66" i="82"/>
  <c r="BA67" i="82"/>
  <c r="BA68" i="82"/>
  <c r="BA69" i="82"/>
  <c r="BA70" i="82"/>
  <c r="BA71" i="82"/>
  <c r="BA60" i="82"/>
  <c r="BA72" i="82"/>
  <c r="BA62" i="82"/>
  <c r="BA73" i="82"/>
  <c r="BA74" i="82"/>
  <c r="BA75" i="82"/>
  <c r="BA76" i="82"/>
  <c r="BA77" i="82"/>
  <c r="BA78" i="82"/>
  <c r="BA79" i="82"/>
  <c r="BA80" i="82"/>
  <c r="BA81" i="82"/>
  <c r="BA82" i="82"/>
  <c r="BA83" i="82"/>
  <c r="BA84" i="82"/>
  <c r="BA85" i="82"/>
  <c r="BA86" i="82"/>
  <c r="BA87" i="82"/>
  <c r="BA58" i="82"/>
  <c r="BA89" i="82"/>
  <c r="BA56" i="82"/>
  <c r="BA88" i="82"/>
  <c r="BA92" i="82"/>
  <c r="BA93" i="82"/>
  <c r="BA94" i="82"/>
  <c r="BA95" i="82"/>
  <c r="BA96" i="82"/>
  <c r="BA97" i="82"/>
  <c r="BA98" i="82"/>
  <c r="BA99" i="82"/>
  <c r="BA101" i="82"/>
  <c r="BA103" i="82"/>
  <c r="BA102" i="82"/>
  <c r="BA100" i="82"/>
  <c r="BA104" i="82"/>
  <c r="BA105" i="82"/>
  <c r="BA106" i="82"/>
  <c r="BA108" i="82"/>
  <c r="BA109" i="82"/>
  <c r="BA118" i="82"/>
  <c r="BA119" i="82"/>
  <c r="BA120" i="82"/>
  <c r="BA121" i="82"/>
  <c r="BA111" i="82"/>
  <c r="BA112" i="82"/>
  <c r="BA117" i="82"/>
  <c r="BA122" i="82"/>
  <c r="BA123" i="82"/>
  <c r="BA124" i="82"/>
  <c r="BA125" i="82"/>
  <c r="BA126" i="82"/>
  <c r="BA127" i="82"/>
  <c r="BA128" i="82"/>
  <c r="BA129" i="82"/>
  <c r="BA130" i="82"/>
  <c r="BA113" i="82"/>
  <c r="BA116" i="82"/>
  <c r="BA114" i="82"/>
  <c r="BA115" i="82"/>
  <c r="BA131" i="82"/>
  <c r="BA132" i="82"/>
  <c r="BA133" i="82"/>
  <c r="BA134" i="82"/>
  <c r="BA135" i="82"/>
  <c r="BA136" i="82"/>
  <c r="BA137" i="82"/>
  <c r="BA138" i="82"/>
  <c r="BA139" i="82"/>
  <c r="BA140" i="82"/>
  <c r="BA141" i="82"/>
  <c r="BA142" i="82"/>
  <c r="BA143" i="82"/>
  <c r="BA144" i="82"/>
  <c r="BA145" i="82"/>
  <c r="BA156" i="82"/>
  <c r="BA157" i="82"/>
  <c r="BA158" i="82"/>
  <c r="BA159" i="82"/>
  <c r="BA146" i="82"/>
  <c r="BA160" i="82"/>
  <c r="BA161" i="82"/>
  <c r="BA162" i="82"/>
  <c r="BA148" i="82"/>
  <c r="BA151" i="82"/>
  <c r="BA155" i="82"/>
  <c r="BA149" i="82"/>
  <c r="BA152" i="82"/>
  <c r="BA147" i="82"/>
  <c r="BA153" i="82"/>
  <c r="BA163" i="82"/>
  <c r="BA164" i="82"/>
  <c r="BA165" i="82"/>
  <c r="BA166" i="82"/>
  <c r="BA167" i="82"/>
  <c r="BA168" i="82"/>
  <c r="BA183" i="82"/>
  <c r="BA184" i="82"/>
  <c r="BA185" i="82"/>
  <c r="BA186" i="82"/>
  <c r="BA187" i="82"/>
  <c r="BA150" i="82"/>
  <c r="BA171" i="82"/>
  <c r="BA173" i="82"/>
  <c r="BA192" i="82"/>
  <c r="BA174" i="82"/>
  <c r="BA176" i="82"/>
  <c r="BA182" i="82"/>
  <c r="BA154" i="82"/>
  <c r="BA169" i="82"/>
  <c r="BA172" i="82"/>
  <c r="BA175" i="82"/>
  <c r="BA188" i="82"/>
  <c r="BA189" i="82"/>
  <c r="BA190" i="82"/>
  <c r="BA191" i="82"/>
  <c r="BA193" i="82"/>
  <c r="BA178" i="82"/>
  <c r="BA181" i="82"/>
  <c r="BA170" i="82"/>
  <c r="BA177" i="82"/>
  <c r="BA179" i="82"/>
  <c r="AS5" i="82"/>
  <c r="AS6" i="82"/>
  <c r="AS8" i="82"/>
  <c r="AS9" i="82"/>
  <c r="AS12" i="82"/>
  <c r="AS15" i="82"/>
  <c r="AS19" i="82"/>
  <c r="AS20" i="82"/>
  <c r="AS28" i="82"/>
  <c r="AS22" i="82"/>
  <c r="AS25" i="82"/>
  <c r="AS29" i="82"/>
  <c r="AS30" i="82"/>
  <c r="AS31" i="82"/>
  <c r="AS32" i="82"/>
  <c r="AS21" i="82"/>
  <c r="AS37" i="82"/>
  <c r="AS38" i="82"/>
  <c r="AS39" i="82"/>
  <c r="AS40" i="82"/>
  <c r="AS41" i="82"/>
  <c r="AS42" i="82"/>
  <c r="AS34" i="82"/>
  <c r="AS35" i="82"/>
  <c r="AS43" i="82"/>
  <c r="AS24" i="82"/>
  <c r="AS49" i="82"/>
  <c r="AS51" i="82"/>
  <c r="AS52" i="82"/>
  <c r="AS53" i="82"/>
  <c r="AS54" i="82"/>
  <c r="AS55" i="82"/>
  <c r="AS56" i="82"/>
  <c r="AS58" i="82"/>
  <c r="AS63" i="82"/>
  <c r="AS64" i="82"/>
  <c r="AS65" i="82"/>
  <c r="AS67" i="82"/>
  <c r="AS70" i="82"/>
  <c r="AS71" i="82"/>
  <c r="AS59" i="82"/>
  <c r="AS72" i="82"/>
  <c r="AS73" i="82"/>
  <c r="AS74" i="82"/>
  <c r="AS75" i="82"/>
  <c r="AS78" i="82"/>
  <c r="AS79" i="82"/>
  <c r="AS80" i="82"/>
  <c r="AS81" i="82"/>
  <c r="AS89" i="82"/>
  <c r="AS91" i="82"/>
  <c r="AS92" i="82"/>
  <c r="AS94" i="82"/>
  <c r="AS95" i="82"/>
  <c r="AS99" i="82"/>
  <c r="AS88" i="82"/>
  <c r="AS104" i="82"/>
  <c r="AS105" i="82"/>
  <c r="AS106" i="82"/>
  <c r="AS108" i="82"/>
  <c r="AS118" i="82"/>
  <c r="AS119" i="82"/>
  <c r="AS120" i="82"/>
  <c r="AS121" i="82"/>
  <c r="AS123" i="82"/>
  <c r="AS126" i="82"/>
  <c r="AS127" i="82"/>
  <c r="AS128" i="82"/>
  <c r="AS113" i="82"/>
  <c r="AS111" i="82"/>
  <c r="AS131" i="82"/>
  <c r="AS132" i="82"/>
  <c r="AS135" i="82"/>
  <c r="AS136" i="82"/>
  <c r="AS137" i="82"/>
  <c r="AS138" i="82"/>
  <c r="AS139" i="82"/>
  <c r="AS145" i="82"/>
  <c r="AS159" i="82"/>
  <c r="AS160" i="82"/>
  <c r="AS161" i="82"/>
  <c r="AS162" i="82"/>
  <c r="AS152" i="82"/>
  <c r="AS150" i="82"/>
  <c r="AS151" i="82"/>
  <c r="AS164" i="82"/>
  <c r="AS165" i="82"/>
  <c r="AS166" i="82"/>
  <c r="AS155" i="82"/>
  <c r="AS183" i="82"/>
  <c r="AS187" i="82"/>
  <c r="AS169" i="82"/>
  <c r="AS174" i="82"/>
  <c r="AS172" i="82"/>
  <c r="AS179" i="82"/>
  <c r="AS181" i="82"/>
  <c r="AS3" i="82"/>
  <c r="AS193" i="82"/>
  <c r="AS178" i="82"/>
  <c r="AS170" i="82"/>
  <c r="AS188" i="82"/>
  <c r="AS189" i="82"/>
  <c r="AS190" i="82"/>
  <c r="AS191" i="82"/>
  <c r="AS192" i="82"/>
  <c r="AS171" i="82"/>
  <c r="AS173" i="82"/>
  <c r="AK4" i="82"/>
  <c r="AK5" i="82"/>
  <c r="AK6" i="82"/>
  <c r="AK7" i="82"/>
  <c r="AK8" i="82"/>
  <c r="AK9" i="82"/>
  <c r="AK10" i="82"/>
  <c r="AK11" i="82"/>
  <c r="AK12" i="82"/>
  <c r="AK13" i="82"/>
  <c r="AK14" i="82"/>
  <c r="AK15" i="82"/>
  <c r="AK16" i="82"/>
  <c r="AK17" i="82"/>
  <c r="AK18" i="82"/>
  <c r="AK19" i="82"/>
  <c r="AK20" i="82"/>
  <c r="AK27" i="82"/>
  <c r="AK28" i="82"/>
  <c r="AK21" i="82"/>
  <c r="AK22" i="82"/>
  <c r="AK23" i="82"/>
  <c r="AK24" i="82"/>
  <c r="AK25" i="82"/>
  <c r="AK26" i="82"/>
  <c r="AK29" i="82"/>
  <c r="AK30" i="82"/>
  <c r="AK31" i="82"/>
  <c r="AK32" i="82"/>
  <c r="AK33" i="82"/>
  <c r="AK36" i="82"/>
  <c r="AK37" i="82"/>
  <c r="AK38" i="82"/>
  <c r="AK39" i="82"/>
  <c r="AK34" i="82"/>
  <c r="AK35" i="82"/>
  <c r="AK41" i="82"/>
  <c r="AK40" i="82"/>
  <c r="AK43" i="82"/>
  <c r="AK44" i="82"/>
  <c r="AK45" i="82"/>
  <c r="AK46" i="82"/>
  <c r="AK47" i="82"/>
  <c r="AK48" i="82"/>
  <c r="AK49" i="82"/>
  <c r="AK50" i="82"/>
  <c r="AK51" i="82"/>
  <c r="AK52" i="82"/>
  <c r="AK53" i="82"/>
  <c r="AK54" i="82"/>
  <c r="AK55" i="82"/>
  <c r="AK42" i="82"/>
  <c r="AK57" i="82"/>
  <c r="AK58" i="82"/>
  <c r="AK59" i="82"/>
  <c r="AK60" i="82"/>
  <c r="AK61" i="82"/>
  <c r="AK62" i="82"/>
  <c r="AK63" i="82"/>
  <c r="AK64" i="82"/>
  <c r="AK65" i="82"/>
  <c r="AK66" i="82"/>
  <c r="AK67" i="82"/>
  <c r="AK68" i="82"/>
  <c r="AK69" i="82"/>
  <c r="AK70" i="82"/>
  <c r="AK71" i="82"/>
  <c r="AK72" i="82"/>
  <c r="AK56" i="82"/>
  <c r="AK73" i="82"/>
  <c r="AK74" i="82"/>
  <c r="AK75" i="82"/>
  <c r="AK76" i="82"/>
  <c r="AK77" i="82"/>
  <c r="AK78" i="82"/>
  <c r="AK79" i="82"/>
  <c r="AK80" i="82"/>
  <c r="AK81" i="82"/>
  <c r="AK82" i="82"/>
  <c r="AK83" i="82"/>
  <c r="AK84" i="82"/>
  <c r="AK86" i="82"/>
  <c r="AK87" i="82"/>
  <c r="AK88" i="82"/>
  <c r="AK102" i="82"/>
  <c r="AK103" i="82"/>
  <c r="AK89" i="82"/>
  <c r="AK90" i="82"/>
  <c r="AK91" i="82"/>
  <c r="AK94" i="82"/>
  <c r="AK97" i="82"/>
  <c r="AK100" i="82"/>
  <c r="AK92" i="82"/>
  <c r="AK85" i="82"/>
  <c r="AK93" i="82"/>
  <c r="AK101" i="82"/>
  <c r="AK99" i="82"/>
  <c r="AK95" i="82"/>
  <c r="AK107" i="82"/>
  <c r="AK110" i="82"/>
  <c r="AK117" i="82"/>
  <c r="AK96" i="82"/>
  <c r="AK104" i="82"/>
  <c r="AK113" i="82"/>
  <c r="AK114" i="82"/>
  <c r="AK116" i="82"/>
  <c r="AK118" i="82"/>
  <c r="AK119" i="82"/>
  <c r="AK120" i="82"/>
  <c r="AK121" i="82"/>
  <c r="AK122" i="82"/>
  <c r="AK98" i="82"/>
  <c r="AK112" i="82"/>
  <c r="AK115" i="82"/>
  <c r="AK123" i="82"/>
  <c r="AK124" i="82"/>
  <c r="AK125" i="82"/>
  <c r="AK126" i="82"/>
  <c r="AK127" i="82"/>
  <c r="AK128" i="82"/>
  <c r="AK129" i="82"/>
  <c r="AK130" i="82"/>
  <c r="AK131" i="82"/>
  <c r="AK106" i="82"/>
  <c r="AK109" i="82"/>
  <c r="AK111" i="82"/>
  <c r="AK108" i="82"/>
  <c r="AK132" i="82"/>
  <c r="AK133" i="82"/>
  <c r="AK134" i="82"/>
  <c r="AK105" i="82"/>
  <c r="AK135" i="82"/>
  <c r="AK136" i="82"/>
  <c r="AK137" i="82"/>
  <c r="AK138" i="82"/>
  <c r="AK139" i="82"/>
  <c r="AK140" i="82"/>
  <c r="AK141" i="82"/>
  <c r="AK148" i="82"/>
  <c r="AK149" i="82"/>
  <c r="AK150" i="82"/>
  <c r="AK151" i="82"/>
  <c r="AK152" i="82"/>
  <c r="AK153" i="82"/>
  <c r="AK154" i="82"/>
  <c r="AK155" i="82"/>
  <c r="AK156" i="82"/>
  <c r="AK142" i="82"/>
  <c r="AK147" i="82"/>
  <c r="AK157" i="82"/>
  <c r="AK158" i="82"/>
  <c r="AK159" i="82"/>
  <c r="AK160" i="82"/>
  <c r="AK143" i="82"/>
  <c r="AK145" i="82"/>
  <c r="AK161" i="82"/>
  <c r="AK162" i="82"/>
  <c r="AK144" i="82"/>
  <c r="AK146" i="82"/>
  <c r="AK170" i="82"/>
  <c r="AK171" i="82"/>
  <c r="AK172" i="82"/>
  <c r="AK173" i="82"/>
  <c r="AK174" i="82"/>
  <c r="AK175" i="82"/>
  <c r="AK176" i="82"/>
  <c r="AK177" i="82"/>
  <c r="AK178" i="82"/>
  <c r="AK179" i="82"/>
  <c r="AK180" i="82"/>
  <c r="AK181" i="82"/>
  <c r="AK182" i="82"/>
  <c r="AK183" i="82"/>
  <c r="AK185" i="82"/>
  <c r="AK186" i="82"/>
  <c r="AK163" i="82"/>
  <c r="AK166" i="82"/>
  <c r="AK167" i="82"/>
  <c r="AK187" i="82"/>
  <c r="AK164" i="82"/>
  <c r="AK3" i="82"/>
  <c r="AK168" i="82"/>
  <c r="AK169" i="82"/>
  <c r="AK188" i="82"/>
  <c r="AK189" i="82"/>
  <c r="AK190" i="82"/>
  <c r="AK191" i="82"/>
  <c r="AK192" i="82"/>
  <c r="AK193" i="82"/>
  <c r="AK165" i="82"/>
  <c r="AK184" i="82"/>
  <c r="W4" i="82"/>
  <c r="W5" i="82"/>
  <c r="W6" i="82"/>
  <c r="W7" i="82"/>
  <c r="W8" i="82"/>
  <c r="W9" i="82"/>
  <c r="W10" i="82"/>
  <c r="W11" i="82"/>
  <c r="W12" i="82"/>
  <c r="W13" i="82"/>
  <c r="W14" i="82"/>
  <c r="W15" i="82"/>
  <c r="W16" i="82"/>
  <c r="W17" i="82"/>
  <c r="W18" i="82"/>
  <c r="W19" i="82"/>
  <c r="W20" i="82"/>
  <c r="W27" i="82"/>
  <c r="W28" i="82"/>
  <c r="W21" i="82"/>
  <c r="W22" i="82"/>
  <c r="W23" i="82"/>
  <c r="W24" i="82"/>
  <c r="W25" i="82"/>
  <c r="W26" i="82"/>
  <c r="W29" i="82"/>
  <c r="W30" i="82"/>
  <c r="W31" i="82"/>
  <c r="W32" i="82"/>
  <c r="W33" i="82"/>
  <c r="W36" i="82"/>
  <c r="W37" i="82"/>
  <c r="W38" i="82"/>
  <c r="W39" i="82"/>
  <c r="W34" i="82"/>
  <c r="W35" i="82"/>
  <c r="W42" i="82"/>
  <c r="W41" i="82"/>
  <c r="W44" i="82"/>
  <c r="W45" i="82"/>
  <c r="W46" i="82"/>
  <c r="W47" i="82"/>
  <c r="W48" i="82"/>
  <c r="W49" i="82"/>
  <c r="W50" i="82"/>
  <c r="W51" i="82"/>
  <c r="W52" i="82"/>
  <c r="W53" i="82"/>
  <c r="W54" i="82"/>
  <c r="W55" i="82"/>
  <c r="W40" i="82"/>
  <c r="W43" i="82"/>
  <c r="W57" i="82"/>
  <c r="W58" i="82"/>
  <c r="W59" i="82"/>
  <c r="W60" i="82"/>
  <c r="W61" i="82"/>
  <c r="W62" i="82"/>
  <c r="W63" i="82"/>
  <c r="W64" i="82"/>
  <c r="W65" i="82"/>
  <c r="W66" i="82"/>
  <c r="W67" i="82"/>
  <c r="W68" i="82"/>
  <c r="W69" i="82"/>
  <c r="W70" i="82"/>
  <c r="W71" i="82"/>
  <c r="W72" i="82"/>
  <c r="W73" i="82"/>
  <c r="W74" i="82"/>
  <c r="W75" i="82"/>
  <c r="W76" i="82"/>
  <c r="W77" i="82"/>
  <c r="W78" i="82"/>
  <c r="W79" i="82"/>
  <c r="W80" i="82"/>
  <c r="W81" i="82"/>
  <c r="W82" i="82"/>
  <c r="W83" i="82"/>
  <c r="W84" i="82"/>
  <c r="W102" i="82"/>
  <c r="W103" i="82"/>
  <c r="W85" i="82"/>
  <c r="W86" i="82"/>
  <c r="W89" i="82"/>
  <c r="W90" i="82"/>
  <c r="W91" i="82"/>
  <c r="W87" i="82"/>
  <c r="W88" i="82"/>
  <c r="W98" i="82"/>
  <c r="W95" i="82"/>
  <c r="W92" i="82"/>
  <c r="W93" i="82"/>
  <c r="W99" i="82"/>
  <c r="W96" i="82"/>
  <c r="W97" i="82"/>
  <c r="W101" i="82"/>
  <c r="W104" i="82"/>
  <c r="W113" i="82"/>
  <c r="W116" i="82"/>
  <c r="W100" i="82"/>
  <c r="W115" i="82"/>
  <c r="W110" i="82"/>
  <c r="W118" i="82"/>
  <c r="W119" i="82"/>
  <c r="W120" i="82"/>
  <c r="W121" i="82"/>
  <c r="W122" i="82"/>
  <c r="W108" i="82"/>
  <c r="W112" i="82"/>
  <c r="W117" i="82"/>
  <c r="W123" i="82"/>
  <c r="W124" i="82"/>
  <c r="W125" i="82"/>
  <c r="W126" i="82"/>
  <c r="W127" i="82"/>
  <c r="W128" i="82"/>
  <c r="W129" i="82"/>
  <c r="W130" i="82"/>
  <c r="W131" i="82"/>
  <c r="W94" i="82"/>
  <c r="W105" i="82"/>
  <c r="W107" i="82"/>
  <c r="W111" i="82"/>
  <c r="W114" i="82"/>
  <c r="W109" i="82"/>
  <c r="W132" i="82"/>
  <c r="W133" i="82"/>
  <c r="W134" i="82"/>
  <c r="W135" i="82"/>
  <c r="W136" i="82"/>
  <c r="W137" i="82"/>
  <c r="W138" i="82"/>
  <c r="W139" i="82"/>
  <c r="W140" i="82"/>
  <c r="W141" i="82"/>
  <c r="W106" i="82"/>
  <c r="W142" i="82"/>
  <c r="W146" i="82"/>
  <c r="W148" i="82"/>
  <c r="W149" i="82"/>
  <c r="W150" i="82"/>
  <c r="W151" i="82"/>
  <c r="W152" i="82"/>
  <c r="W153" i="82"/>
  <c r="W154" i="82"/>
  <c r="W155" i="82"/>
  <c r="W156" i="82"/>
  <c r="W157" i="82"/>
  <c r="W158" i="82"/>
  <c r="W159" i="82"/>
  <c r="W160" i="82"/>
  <c r="W143" i="82"/>
  <c r="W144" i="82"/>
  <c r="W161" i="82"/>
  <c r="W162" i="82"/>
  <c r="W163" i="82"/>
  <c r="W145" i="82"/>
  <c r="W147" i="82"/>
  <c r="W170" i="82"/>
  <c r="W171" i="82"/>
  <c r="W172" i="82"/>
  <c r="W173" i="82"/>
  <c r="W174" i="82"/>
  <c r="W175" i="82"/>
  <c r="W176" i="82"/>
  <c r="W177" i="82"/>
  <c r="W178" i="82"/>
  <c r="W179" i="82"/>
  <c r="W180" i="82"/>
  <c r="W181" i="82"/>
  <c r="W182" i="82"/>
  <c r="W183" i="82"/>
  <c r="W169" i="82"/>
  <c r="W3" i="82"/>
  <c r="W188" i="82"/>
  <c r="W184" i="82"/>
  <c r="W187" i="82"/>
  <c r="W165" i="82"/>
  <c r="W167" i="82"/>
  <c r="W185" i="82"/>
  <c r="W186" i="82"/>
  <c r="W189" i="82"/>
  <c r="W190" i="82"/>
  <c r="W191" i="82"/>
  <c r="W192" i="82"/>
  <c r="W193" i="82"/>
  <c r="W164" i="82"/>
  <c r="W166" i="82"/>
  <c r="W168" i="82"/>
  <c r="I4" i="82"/>
  <c r="I5" i="82"/>
  <c r="I6" i="82"/>
  <c r="I7" i="82"/>
  <c r="I8" i="82"/>
  <c r="I9" i="82"/>
  <c r="I10" i="82"/>
  <c r="I11" i="82"/>
  <c r="I12" i="82"/>
  <c r="I13" i="82"/>
  <c r="I14" i="82"/>
  <c r="I15" i="82"/>
  <c r="I16" i="82"/>
  <c r="I17" i="82"/>
  <c r="I18" i="82"/>
  <c r="I19" i="82"/>
  <c r="I20" i="82"/>
  <c r="I21" i="82"/>
  <c r="I27" i="82"/>
  <c r="I28" i="82"/>
  <c r="I22" i="82"/>
  <c r="I23" i="82"/>
  <c r="I24" i="82"/>
  <c r="I25" i="82"/>
  <c r="I26" i="82"/>
  <c r="I29" i="82"/>
  <c r="I30" i="82"/>
  <c r="I31" i="82"/>
  <c r="I32" i="82"/>
  <c r="I33" i="82"/>
  <c r="I36" i="82"/>
  <c r="I34" i="82"/>
  <c r="I35" i="82"/>
  <c r="I37" i="82"/>
  <c r="I38" i="82"/>
  <c r="I39" i="82"/>
  <c r="I42" i="82"/>
  <c r="I45" i="82"/>
  <c r="I44" i="82"/>
  <c r="I46" i="82"/>
  <c r="I47" i="82"/>
  <c r="I48" i="82"/>
  <c r="I49" i="82"/>
  <c r="I50" i="82"/>
  <c r="I51" i="82"/>
  <c r="I52" i="82"/>
  <c r="I53" i="82"/>
  <c r="I54" i="82"/>
  <c r="I55" i="82"/>
  <c r="I41" i="82"/>
  <c r="I43" i="82"/>
  <c r="I40" i="82"/>
  <c r="I57" i="82"/>
  <c r="I58" i="82"/>
  <c r="I59" i="82"/>
  <c r="I60" i="82"/>
  <c r="I61" i="82"/>
  <c r="I62" i="82"/>
  <c r="I56" i="82"/>
  <c r="I63" i="82"/>
  <c r="I64" i="82"/>
  <c r="I65" i="82"/>
  <c r="I66" i="82"/>
  <c r="I67" i="82"/>
  <c r="I68" i="82"/>
  <c r="I69" i="82"/>
  <c r="I70" i="82"/>
  <c r="I71" i="82"/>
  <c r="I72" i="82"/>
  <c r="I73" i="82"/>
  <c r="I74" i="82"/>
  <c r="I75" i="82"/>
  <c r="I76" i="82"/>
  <c r="I77" i="82"/>
  <c r="I78" i="82"/>
  <c r="I79" i="82"/>
  <c r="I80" i="82"/>
  <c r="I81" i="82"/>
  <c r="I82" i="82"/>
  <c r="I83" i="82"/>
  <c r="I84" i="82"/>
  <c r="I102" i="82"/>
  <c r="I103" i="82"/>
  <c r="I85" i="82"/>
  <c r="I86" i="82"/>
  <c r="I88" i="82"/>
  <c r="I87" i="82"/>
  <c r="I89" i="82"/>
  <c r="I90" i="82"/>
  <c r="I91" i="82"/>
  <c r="I92" i="82"/>
  <c r="I97" i="82"/>
  <c r="I93" i="82"/>
  <c r="I98" i="82"/>
  <c r="I94" i="82"/>
  <c r="I96" i="82"/>
  <c r="I101" i="82"/>
  <c r="I95" i="82"/>
  <c r="I99" i="82"/>
  <c r="I100" i="82"/>
  <c r="I111" i="82"/>
  <c r="I113" i="82"/>
  <c r="I117" i="82"/>
  <c r="I110" i="82"/>
  <c r="I108" i="82"/>
  <c r="I105" i="82"/>
  <c r="I119" i="82"/>
  <c r="I120" i="82"/>
  <c r="I121" i="82"/>
  <c r="I122" i="82"/>
  <c r="I107" i="82"/>
  <c r="I114" i="82"/>
  <c r="I123" i="82"/>
  <c r="I124" i="82"/>
  <c r="I125" i="82"/>
  <c r="I126" i="82"/>
  <c r="I127" i="82"/>
  <c r="I128" i="82"/>
  <c r="I129" i="82"/>
  <c r="I130" i="82"/>
  <c r="I131" i="82"/>
  <c r="I106" i="82"/>
  <c r="I109" i="82"/>
  <c r="I104" i="82"/>
  <c r="I112" i="82"/>
  <c r="I116" i="82"/>
  <c r="I118" i="82"/>
  <c r="I132" i="82"/>
  <c r="I133" i="82"/>
  <c r="I134" i="82"/>
  <c r="I135" i="82"/>
  <c r="I136" i="82"/>
  <c r="I137" i="82"/>
  <c r="I138" i="82"/>
  <c r="I139" i="82"/>
  <c r="I140" i="82"/>
  <c r="I141" i="82"/>
  <c r="I115" i="82"/>
  <c r="I148" i="82"/>
  <c r="I149" i="82"/>
  <c r="I150" i="82"/>
  <c r="I151" i="82"/>
  <c r="I152" i="82"/>
  <c r="I153" i="82"/>
  <c r="I154" i="82"/>
  <c r="I155" i="82"/>
  <c r="I156" i="82"/>
  <c r="I157" i="82"/>
  <c r="I158" i="82"/>
  <c r="I159" i="82"/>
  <c r="I160" i="82"/>
  <c r="I142" i="82"/>
  <c r="I147" i="82"/>
  <c r="I161" i="82"/>
  <c r="I162" i="82"/>
  <c r="I143" i="82"/>
  <c r="I163" i="82"/>
  <c r="I144" i="82"/>
  <c r="I146" i="82"/>
  <c r="I145" i="82"/>
  <c r="I170" i="82"/>
  <c r="I171" i="82"/>
  <c r="I172" i="82"/>
  <c r="I173" i="82"/>
  <c r="I174" i="82"/>
  <c r="I175" i="82"/>
  <c r="I176" i="82"/>
  <c r="I177" i="82"/>
  <c r="I178" i="82"/>
  <c r="I179" i="82"/>
  <c r="I180" i="82"/>
  <c r="I181" i="82"/>
  <c r="I182" i="82"/>
  <c r="I183" i="82"/>
  <c r="I169" i="82"/>
  <c r="I188" i="82"/>
  <c r="I187" i="82"/>
  <c r="I165" i="82"/>
  <c r="I167" i="82"/>
  <c r="I184" i="82"/>
  <c r="I185" i="82"/>
  <c r="I186" i="82"/>
  <c r="I164" i="82"/>
  <c r="I3" i="82"/>
  <c r="I166" i="82"/>
  <c r="I168" i="82"/>
  <c r="I189" i="82"/>
  <c r="I190" i="82"/>
  <c r="I191" i="82"/>
  <c r="I192" i="82"/>
  <c r="I193" i="82"/>
  <c r="BK192" i="82"/>
  <c r="BK188" i="82"/>
  <c r="BK184" i="82"/>
  <c r="BK180" i="82"/>
  <c r="BK176" i="82"/>
  <c r="BK172" i="82"/>
  <c r="BK168" i="82"/>
  <c r="BK164" i="82"/>
  <c r="BK160" i="82"/>
  <c r="BK156" i="82"/>
  <c r="BK152" i="82"/>
  <c r="BK148" i="82"/>
  <c r="BK144" i="82"/>
  <c r="BK140" i="82"/>
  <c r="BK136" i="82"/>
  <c r="BK132" i="82"/>
  <c r="BK128" i="82"/>
  <c r="BK124" i="82"/>
  <c r="BK120" i="82"/>
  <c r="BK116" i="82"/>
  <c r="BK112" i="82"/>
  <c r="BK108" i="82"/>
  <c r="BK104" i="82"/>
  <c r="BK100" i="82"/>
  <c r="BK96" i="82"/>
  <c r="BK92" i="82"/>
  <c r="BK88" i="82"/>
  <c r="BK84" i="82"/>
  <c r="BK80" i="82"/>
  <c r="BK76" i="82"/>
  <c r="BK72" i="82"/>
  <c r="BK68" i="82"/>
  <c r="BK64" i="82"/>
  <c r="BK60" i="82"/>
  <c r="BK56" i="82"/>
  <c r="BK52" i="82"/>
  <c r="BK48" i="82"/>
  <c r="BK44" i="82"/>
  <c r="BK40" i="82"/>
  <c r="BK36" i="82"/>
  <c r="BK32" i="82"/>
  <c r="BK28" i="82"/>
  <c r="BK24" i="82"/>
  <c r="BK20" i="82"/>
  <c r="BK16" i="82"/>
  <c r="BK12" i="82"/>
  <c r="BK8" i="82"/>
  <c r="BK4" i="82"/>
  <c r="BO4" i="82"/>
  <c r="BO6" i="82"/>
  <c r="BO12" i="82"/>
  <c r="BO14" i="82"/>
  <c r="BO15" i="82"/>
  <c r="BO16" i="82"/>
  <c r="BO17" i="82"/>
  <c r="BO18" i="82"/>
  <c r="BO19" i="82"/>
  <c r="BO20" i="82"/>
  <c r="BO11" i="82"/>
  <c r="BO8" i="82"/>
  <c r="BO5" i="82"/>
  <c r="BO7" i="82"/>
  <c r="BO9" i="82"/>
  <c r="BO10" i="82"/>
  <c r="BO13" i="82"/>
  <c r="BO21" i="82"/>
  <c r="BO22" i="82"/>
  <c r="BO23" i="82"/>
  <c r="BO24" i="82"/>
  <c r="BO25" i="82"/>
  <c r="BO26" i="82"/>
  <c r="BO27" i="82"/>
  <c r="BO28" i="82"/>
  <c r="BO29" i="82"/>
  <c r="BO30" i="82"/>
  <c r="BO31" i="82"/>
  <c r="BO32" i="82"/>
  <c r="BO35" i="82"/>
  <c r="BO34" i="82"/>
  <c r="BO33" i="82"/>
  <c r="BO36" i="82"/>
  <c r="BO37" i="82"/>
  <c r="BO38" i="82"/>
  <c r="BO39" i="82"/>
  <c r="BO45" i="82"/>
  <c r="BO46" i="82"/>
  <c r="BO47" i="82"/>
  <c r="BO48" i="82"/>
  <c r="BO49" i="82"/>
  <c r="BO50" i="82"/>
  <c r="BO51" i="82"/>
  <c r="BO52" i="82"/>
  <c r="BO53" i="82"/>
  <c r="BO54" i="82"/>
  <c r="BO42" i="82"/>
  <c r="BO43" i="82"/>
  <c r="BO41" i="82"/>
  <c r="BO40" i="82"/>
  <c r="BO55" i="82"/>
  <c r="BO57" i="82"/>
  <c r="BO58" i="82"/>
  <c r="BO59" i="82"/>
  <c r="BO60" i="82"/>
  <c r="BO61" i="82"/>
  <c r="BO62" i="82"/>
  <c r="BO63" i="82"/>
  <c r="BO64" i="82"/>
  <c r="BO65" i="82"/>
  <c r="BO66" i="82"/>
  <c r="BO67" i="82"/>
  <c r="BO68" i="82"/>
  <c r="BO69" i="82"/>
  <c r="BO70" i="82"/>
  <c r="BO71" i="82"/>
  <c r="BO72" i="82"/>
  <c r="BO44" i="82"/>
  <c r="BO73" i="82"/>
  <c r="BO74" i="82"/>
  <c r="BO75" i="82"/>
  <c r="BO76" i="82"/>
  <c r="BO77" i="82"/>
  <c r="BO78" i="82"/>
  <c r="BO79" i="82"/>
  <c r="BO80" i="82"/>
  <c r="BO83" i="82"/>
  <c r="BO88" i="82"/>
  <c r="BO89" i="82"/>
  <c r="BO90" i="82"/>
  <c r="BO91" i="82"/>
  <c r="BO85" i="82"/>
  <c r="BO87" i="82"/>
  <c r="BO92" i="82"/>
  <c r="BO93" i="82"/>
  <c r="BO94" i="82"/>
  <c r="BO95" i="82"/>
  <c r="BO96" i="82"/>
  <c r="BO97" i="82"/>
  <c r="BO99" i="82"/>
  <c r="BO84" i="82"/>
  <c r="BO100" i="82"/>
  <c r="BO81" i="82"/>
  <c r="BO86" i="82"/>
  <c r="BO102" i="82"/>
  <c r="BO104" i="82"/>
  <c r="BO105" i="82"/>
  <c r="BO106" i="82"/>
  <c r="BO107" i="82"/>
  <c r="BO108" i="82"/>
  <c r="BO109" i="82"/>
  <c r="BO110" i="82"/>
  <c r="BO111" i="82"/>
  <c r="BO112" i="82"/>
  <c r="BO113" i="82"/>
  <c r="BO115" i="82"/>
  <c r="BO116" i="82"/>
  <c r="BO117" i="82"/>
  <c r="BO103" i="82"/>
  <c r="BO122" i="82"/>
  <c r="BO123" i="82"/>
  <c r="BO124" i="82"/>
  <c r="BO125" i="82"/>
  <c r="BO126" i="82"/>
  <c r="BO127" i="82"/>
  <c r="BO128" i="82"/>
  <c r="BO129" i="82"/>
  <c r="BO130" i="82"/>
  <c r="BO82" i="82"/>
  <c r="BO119" i="82"/>
  <c r="BO131" i="82"/>
  <c r="BO132" i="82"/>
  <c r="BO133" i="82"/>
  <c r="BO135" i="82"/>
  <c r="BO137" i="82"/>
  <c r="BO138" i="82"/>
  <c r="BO140" i="82"/>
  <c r="BO120" i="82"/>
  <c r="BO118" i="82"/>
  <c r="BO142" i="82"/>
  <c r="BO143" i="82"/>
  <c r="BO145" i="82"/>
  <c r="BO144" i="82"/>
  <c r="BO146" i="82"/>
  <c r="BO149" i="82"/>
  <c r="BO150" i="82"/>
  <c r="BO151" i="82"/>
  <c r="BO152" i="82"/>
  <c r="BO153" i="82"/>
  <c r="BO154" i="82"/>
  <c r="BO155" i="82"/>
  <c r="BO141" i="82"/>
  <c r="BO156" i="82"/>
  <c r="BO157" i="82"/>
  <c r="BO158" i="82"/>
  <c r="BO159" i="82"/>
  <c r="BO160" i="82"/>
  <c r="BO163" i="82"/>
  <c r="BO164" i="82"/>
  <c r="BO165" i="82"/>
  <c r="BO166" i="82"/>
  <c r="BO167" i="82"/>
  <c r="BO168" i="82"/>
  <c r="BO169" i="82"/>
  <c r="BO170" i="82"/>
  <c r="BO171" i="82"/>
  <c r="BO172" i="82"/>
  <c r="BO173" i="82"/>
  <c r="BO174" i="82"/>
  <c r="BO175" i="82"/>
  <c r="BO176" i="82"/>
  <c r="BO177" i="82"/>
  <c r="BO178" i="82"/>
  <c r="BO179" i="82"/>
  <c r="BO180" i="82"/>
  <c r="BO181" i="82"/>
  <c r="BO182" i="82"/>
  <c r="BO183" i="82"/>
  <c r="BO161" i="82"/>
  <c r="BO187" i="82"/>
  <c r="BO188" i="82"/>
  <c r="BO190" i="82"/>
  <c r="BO191" i="82"/>
  <c r="BO192" i="82"/>
  <c r="BO193" i="82"/>
  <c r="BO3" i="82"/>
  <c r="BO186" i="82"/>
  <c r="BO184" i="82"/>
  <c r="BO185" i="82"/>
  <c r="AC6" i="82"/>
  <c r="AC8" i="82"/>
  <c r="AC9" i="82"/>
  <c r="AC15" i="82"/>
  <c r="AC17" i="82"/>
  <c r="AC19" i="82"/>
  <c r="AC20" i="82"/>
  <c r="AC22" i="82"/>
  <c r="AC23" i="82"/>
  <c r="AC28" i="82"/>
  <c r="AC29" i="82"/>
  <c r="AC31" i="82"/>
  <c r="AC32" i="82"/>
  <c r="AC33" i="82"/>
  <c r="AC34" i="82"/>
  <c r="AC35" i="82"/>
  <c r="AC25" i="82"/>
  <c r="AC36" i="82"/>
  <c r="AC37" i="82"/>
  <c r="AC38" i="82"/>
  <c r="AC39" i="82"/>
  <c r="AC40" i="82"/>
  <c r="AC41" i="82"/>
  <c r="AC42" i="82"/>
  <c r="AC43" i="82"/>
  <c r="AC45" i="82"/>
  <c r="AC48" i="82"/>
  <c r="AC49" i="82"/>
  <c r="AC51" i="82"/>
  <c r="AC52" i="82"/>
  <c r="AC53" i="82"/>
  <c r="AC54" i="82"/>
  <c r="AC55" i="82"/>
  <c r="AC63" i="82"/>
  <c r="AC64" i="82"/>
  <c r="AC65" i="82"/>
  <c r="AC66" i="82"/>
  <c r="AC67" i="82"/>
  <c r="AC68" i="82"/>
  <c r="AC69" i="82"/>
  <c r="AC70" i="82"/>
  <c r="AC71" i="82"/>
  <c r="AC72" i="82"/>
  <c r="AC58" i="82"/>
  <c r="AC60" i="82"/>
  <c r="AC59" i="82"/>
  <c r="AC74" i="82"/>
  <c r="AC75" i="82"/>
  <c r="AC76" i="82"/>
  <c r="AC78" i="82"/>
  <c r="AC79" i="82"/>
  <c r="AC80" i="82"/>
  <c r="AC73" i="82"/>
  <c r="AC85" i="82"/>
  <c r="AC87" i="82"/>
  <c r="AC89" i="82"/>
  <c r="AC94" i="82"/>
  <c r="AC95" i="82"/>
  <c r="AC81" i="82"/>
  <c r="AC98" i="82"/>
  <c r="AC97" i="82"/>
  <c r="AC104" i="82"/>
  <c r="AC105" i="82"/>
  <c r="AC107" i="82"/>
  <c r="AC108" i="82"/>
  <c r="AC111" i="82"/>
  <c r="AC113" i="82"/>
  <c r="AC115" i="82"/>
  <c r="AC116" i="82"/>
  <c r="AC99" i="82"/>
  <c r="AC117" i="82"/>
  <c r="AC118" i="82"/>
  <c r="AC119" i="82"/>
  <c r="AC120" i="82"/>
  <c r="AC121" i="82"/>
  <c r="AC123" i="82"/>
  <c r="AC126" i="82"/>
  <c r="AC127" i="82"/>
  <c r="AC128" i="82"/>
  <c r="AC129" i="82"/>
  <c r="AC132" i="82"/>
  <c r="AC134" i="82"/>
  <c r="AC135" i="82"/>
  <c r="AC137" i="82"/>
  <c r="AC138" i="82"/>
  <c r="AC139" i="82"/>
  <c r="AC140" i="82"/>
  <c r="AC141" i="82"/>
  <c r="AC143" i="82"/>
  <c r="AC145" i="82"/>
  <c r="AC147" i="82"/>
  <c r="AC161" i="82"/>
  <c r="AC162" i="82"/>
  <c r="AC130" i="82"/>
  <c r="AC150" i="82"/>
  <c r="AC151" i="82"/>
  <c r="AC152" i="82"/>
  <c r="AC153" i="82"/>
  <c r="AC155" i="82"/>
  <c r="AC158" i="82"/>
  <c r="AC165" i="82"/>
  <c r="AC166" i="82"/>
  <c r="AC167" i="82"/>
  <c r="AC169" i="82"/>
  <c r="AC160" i="82"/>
  <c r="AC170" i="82"/>
  <c r="AC171" i="82"/>
  <c r="AC172" i="82"/>
  <c r="AC173" i="82"/>
  <c r="AC174" i="82"/>
  <c r="AC176" i="82"/>
  <c r="AC177" i="82"/>
  <c r="AC178" i="82"/>
  <c r="AC163" i="82"/>
  <c r="AC182" i="82"/>
  <c r="AC187" i="82"/>
  <c r="AC3" i="82"/>
  <c r="AC181" i="82"/>
  <c r="AC189" i="82"/>
  <c r="AC190" i="82"/>
  <c r="AC191" i="82"/>
  <c r="AC192" i="82"/>
  <c r="AC193" i="82"/>
  <c r="BP4" i="82"/>
  <c r="BP5" i="82"/>
  <c r="BP6" i="82"/>
  <c r="BP7" i="82"/>
  <c r="BP8" i="82"/>
  <c r="BP9" i="82"/>
  <c r="BP10" i="82"/>
  <c r="BP11" i="82"/>
  <c r="BP12" i="82"/>
  <c r="BP13" i="82"/>
  <c r="BP14" i="82"/>
  <c r="BP15" i="82"/>
  <c r="BP16" i="82"/>
  <c r="BP19" i="82"/>
  <c r="BP17" i="82"/>
  <c r="BP18" i="82"/>
  <c r="BP21" i="82"/>
  <c r="BP22" i="82"/>
  <c r="BP23" i="82"/>
  <c r="BP24" i="82"/>
  <c r="BP25" i="82"/>
  <c r="BP28" i="82"/>
  <c r="BP29" i="82"/>
  <c r="BP30" i="82"/>
  <c r="BP31" i="82"/>
  <c r="BP34" i="82"/>
  <c r="BP27" i="82"/>
  <c r="BP35" i="82"/>
  <c r="BP26" i="82"/>
  <c r="BP20" i="82"/>
  <c r="BP33" i="82"/>
  <c r="BP40" i="82"/>
  <c r="BP44" i="82"/>
  <c r="BP32" i="82"/>
  <c r="BP39" i="82"/>
  <c r="BP45" i="82"/>
  <c r="BP46" i="82"/>
  <c r="BP47" i="82"/>
  <c r="BP48" i="82"/>
  <c r="BP49" i="82"/>
  <c r="BP50" i="82"/>
  <c r="BP42" i="82"/>
  <c r="BP43" i="82"/>
  <c r="BP37" i="82"/>
  <c r="BP41" i="82"/>
  <c r="BP36" i="82"/>
  <c r="BP52" i="82"/>
  <c r="BP55" i="82"/>
  <c r="BP54" i="82"/>
  <c r="BP56" i="82"/>
  <c r="BP57" i="82"/>
  <c r="BP58" i="82"/>
  <c r="BP59" i="82"/>
  <c r="BP60" i="82"/>
  <c r="BP61" i="82"/>
  <c r="BP53" i="82"/>
  <c r="BP62" i="82"/>
  <c r="BP63" i="82"/>
  <c r="BP64" i="82"/>
  <c r="BP65" i="82"/>
  <c r="BP66" i="82"/>
  <c r="BP67" i="82"/>
  <c r="BP68" i="82"/>
  <c r="BP69" i="82"/>
  <c r="BP70" i="82"/>
  <c r="BP71" i="82"/>
  <c r="BP38" i="82"/>
  <c r="BP73" i="82"/>
  <c r="BP74" i="82"/>
  <c r="BP75" i="82"/>
  <c r="BP76" i="82"/>
  <c r="BP77" i="82"/>
  <c r="BP78" i="82"/>
  <c r="BP79" i="82"/>
  <c r="BP80" i="82"/>
  <c r="BP81" i="82"/>
  <c r="BP82" i="82"/>
  <c r="BP83" i="82"/>
  <c r="BP84" i="82"/>
  <c r="BP85" i="82"/>
  <c r="BP86" i="82"/>
  <c r="BP87" i="82"/>
  <c r="BP72" i="82"/>
  <c r="BP51" i="82"/>
  <c r="BP88" i="82"/>
  <c r="BP89" i="82"/>
  <c r="BP90" i="82"/>
  <c r="BP91" i="82"/>
  <c r="BP92" i="82"/>
  <c r="BP93" i="82"/>
  <c r="BP94" i="82"/>
  <c r="BP95" i="82"/>
  <c r="BP96" i="82"/>
  <c r="BP97" i="82"/>
  <c r="BP98" i="82"/>
  <c r="BP99" i="82"/>
  <c r="BP102" i="82"/>
  <c r="BP104" i="82"/>
  <c r="BP105" i="82"/>
  <c r="BP106" i="82"/>
  <c r="BP107" i="82"/>
  <c r="BP108" i="82"/>
  <c r="BP109" i="82"/>
  <c r="BP110" i="82"/>
  <c r="BP111" i="82"/>
  <c r="BP112" i="82"/>
  <c r="BP103" i="82"/>
  <c r="BP114" i="82"/>
  <c r="BP118" i="82"/>
  <c r="BP119" i="82"/>
  <c r="BP120" i="82"/>
  <c r="BP121" i="82"/>
  <c r="BP122" i="82"/>
  <c r="BP123" i="82"/>
  <c r="BP124" i="82"/>
  <c r="BP125" i="82"/>
  <c r="BP126" i="82"/>
  <c r="BP127" i="82"/>
  <c r="BP128" i="82"/>
  <c r="BP129" i="82"/>
  <c r="BP130" i="82"/>
  <c r="BP113" i="82"/>
  <c r="BP117" i="82"/>
  <c r="BP100" i="82"/>
  <c r="BP131" i="82"/>
  <c r="BP132" i="82"/>
  <c r="BP133" i="82"/>
  <c r="BP134" i="82"/>
  <c r="BP135" i="82"/>
  <c r="BP136" i="82"/>
  <c r="BP137" i="82"/>
  <c r="BP138" i="82"/>
  <c r="BP139" i="82"/>
  <c r="BP140" i="82"/>
  <c r="BP141" i="82"/>
  <c r="BP142" i="82"/>
  <c r="BP143" i="82"/>
  <c r="BP144" i="82"/>
  <c r="BP145" i="82"/>
  <c r="BP146" i="82"/>
  <c r="BP115" i="82"/>
  <c r="BP116" i="82"/>
  <c r="BP161" i="82"/>
  <c r="BP162" i="82"/>
  <c r="BP147" i="82"/>
  <c r="BP148" i="82"/>
  <c r="BP149" i="82"/>
  <c r="BP150" i="82"/>
  <c r="BP151" i="82"/>
  <c r="BP152" i="82"/>
  <c r="BP153" i="82"/>
  <c r="BP154" i="82"/>
  <c r="BP155" i="82"/>
  <c r="BP156" i="82"/>
  <c r="BP157" i="82"/>
  <c r="BP158" i="82"/>
  <c r="BP159" i="82"/>
  <c r="BP160" i="82"/>
  <c r="BP163" i="82"/>
  <c r="BP164" i="82"/>
  <c r="BP165" i="82"/>
  <c r="BP166" i="82"/>
  <c r="BP167" i="82"/>
  <c r="BP168" i="82"/>
  <c r="BP169" i="82"/>
  <c r="BP170" i="82"/>
  <c r="BP171" i="82"/>
  <c r="BP172" i="82"/>
  <c r="BP173" i="82"/>
  <c r="BP174" i="82"/>
  <c r="BP175" i="82"/>
  <c r="BP176" i="82"/>
  <c r="BP177" i="82"/>
  <c r="BP178" i="82"/>
  <c r="BP179" i="82"/>
  <c r="BP180" i="82"/>
  <c r="BP181" i="82"/>
  <c r="BP182" i="82"/>
  <c r="BP187" i="82"/>
  <c r="BP188" i="82"/>
  <c r="BP189" i="82"/>
  <c r="BP190" i="82"/>
  <c r="BP191" i="82"/>
  <c r="BP192" i="82"/>
  <c r="BP193" i="82"/>
  <c r="BP3" i="82"/>
  <c r="BP186" i="82"/>
  <c r="BP184" i="82"/>
  <c r="BP185" i="82"/>
  <c r="BP183" i="82"/>
  <c r="BH4" i="82"/>
  <c r="BH5" i="82"/>
  <c r="BH6" i="82"/>
  <c r="BH7" i="82"/>
  <c r="BH8" i="82"/>
  <c r="BH9" i="82"/>
  <c r="BH10" i="82"/>
  <c r="BH13" i="82"/>
  <c r="BH14" i="82"/>
  <c r="BH15" i="82"/>
  <c r="BH16" i="82"/>
  <c r="BH17" i="82"/>
  <c r="BH18" i="82"/>
  <c r="BH19" i="82"/>
  <c r="BH20" i="82"/>
  <c r="BH12" i="82"/>
  <c r="BH11" i="82"/>
  <c r="BH21" i="82"/>
  <c r="BH22" i="82"/>
  <c r="BH23" i="82"/>
  <c r="BH25" i="82"/>
  <c r="BH27" i="82"/>
  <c r="BH26" i="82"/>
  <c r="BH28" i="82"/>
  <c r="BH29" i="82"/>
  <c r="BH30" i="82"/>
  <c r="BH31" i="82"/>
  <c r="BH32" i="82"/>
  <c r="BH33" i="82"/>
  <c r="BH34" i="82"/>
  <c r="BH24" i="82"/>
  <c r="BH35" i="82"/>
  <c r="BH36" i="82"/>
  <c r="BH37" i="82"/>
  <c r="BH38" i="82"/>
  <c r="BH39" i="82"/>
  <c r="BH40" i="82"/>
  <c r="BH41" i="82"/>
  <c r="BH42" i="82"/>
  <c r="BH43" i="82"/>
  <c r="BH44" i="82"/>
  <c r="BH45" i="82"/>
  <c r="BH46" i="82"/>
  <c r="BH47" i="82"/>
  <c r="BH48" i="82"/>
  <c r="BH49" i="82"/>
  <c r="BH50" i="82"/>
  <c r="BH51" i="82"/>
  <c r="BH52" i="82"/>
  <c r="BH53" i="82"/>
  <c r="BH54" i="82"/>
  <c r="BH55" i="82"/>
  <c r="BH56" i="82"/>
  <c r="BH58" i="82"/>
  <c r="BH60" i="82"/>
  <c r="BH61" i="82"/>
  <c r="BH62" i="82"/>
  <c r="BH63" i="82"/>
  <c r="BH64" i="82"/>
  <c r="BH65" i="82"/>
  <c r="BH66" i="82"/>
  <c r="BH67" i="82"/>
  <c r="BH68" i="82"/>
  <c r="BH69" i="82"/>
  <c r="BH70" i="82"/>
  <c r="BH71" i="82"/>
  <c r="BH72" i="82"/>
  <c r="BH59" i="82"/>
  <c r="BH57" i="82"/>
  <c r="BH73" i="82"/>
  <c r="BH74" i="82"/>
  <c r="BH75" i="82"/>
  <c r="BH76" i="82"/>
  <c r="BH77" i="82"/>
  <c r="BH78" i="82"/>
  <c r="BH79" i="82"/>
  <c r="BH80" i="82"/>
  <c r="BH86" i="82"/>
  <c r="BH84" i="82"/>
  <c r="BH81" i="82"/>
  <c r="BH88" i="82"/>
  <c r="BH89" i="82"/>
  <c r="BH90" i="82"/>
  <c r="BH82" i="82"/>
  <c r="BH91" i="82"/>
  <c r="BH92" i="82"/>
  <c r="BH93" i="82"/>
  <c r="BH94" i="82"/>
  <c r="BH95" i="82"/>
  <c r="BH83" i="82"/>
  <c r="BH100" i="82"/>
  <c r="BH96" i="82"/>
  <c r="BH97" i="82"/>
  <c r="BH104" i="82"/>
  <c r="BH105" i="82"/>
  <c r="BH106" i="82"/>
  <c r="BH107" i="82"/>
  <c r="BH108" i="82"/>
  <c r="BH109" i="82"/>
  <c r="BH110" i="82"/>
  <c r="BH111" i="82"/>
  <c r="BH112" i="82"/>
  <c r="BH113" i="82"/>
  <c r="BH114" i="82"/>
  <c r="BH115" i="82"/>
  <c r="BH99" i="82"/>
  <c r="BH98" i="82"/>
  <c r="BH117" i="82"/>
  <c r="BH87" i="82"/>
  <c r="BH118" i="82"/>
  <c r="BH119" i="82"/>
  <c r="BH120" i="82"/>
  <c r="BH121" i="82"/>
  <c r="BH85" i="82"/>
  <c r="BH116" i="82"/>
  <c r="BH122" i="82"/>
  <c r="BH123" i="82"/>
  <c r="BH124" i="82"/>
  <c r="BH125" i="82"/>
  <c r="BH126" i="82"/>
  <c r="BH127" i="82"/>
  <c r="BH128" i="82"/>
  <c r="BH129" i="82"/>
  <c r="BH101" i="82"/>
  <c r="BH103" i="82"/>
  <c r="BH102" i="82"/>
  <c r="BH130" i="82"/>
  <c r="BH131" i="82"/>
  <c r="BH132" i="82"/>
  <c r="BH133" i="82"/>
  <c r="BH134" i="82"/>
  <c r="BH135" i="82"/>
  <c r="BH136" i="82"/>
  <c r="BH137" i="82"/>
  <c r="BH138" i="82"/>
  <c r="BH139" i="82"/>
  <c r="BH140" i="82"/>
  <c r="BH141" i="82"/>
  <c r="BH142" i="82"/>
  <c r="BH143" i="82"/>
  <c r="BH144" i="82"/>
  <c r="BH145" i="82"/>
  <c r="BH146" i="82"/>
  <c r="BH160" i="82"/>
  <c r="BH161" i="82"/>
  <c r="BH162" i="82"/>
  <c r="BH147" i="82"/>
  <c r="BH148" i="82"/>
  <c r="BH149" i="82"/>
  <c r="BH150" i="82"/>
  <c r="BH151" i="82"/>
  <c r="BH152" i="82"/>
  <c r="BH153" i="82"/>
  <c r="BH154" i="82"/>
  <c r="BH155" i="82"/>
  <c r="BH157" i="82"/>
  <c r="BH158" i="82"/>
  <c r="BH156" i="82"/>
  <c r="BH163" i="82"/>
  <c r="BH164" i="82"/>
  <c r="BH165" i="82"/>
  <c r="BH166" i="82"/>
  <c r="BH167" i="82"/>
  <c r="BH168" i="82"/>
  <c r="BH169" i="82"/>
  <c r="BH170" i="82"/>
  <c r="BH171" i="82"/>
  <c r="BH172" i="82"/>
  <c r="BH173" i="82"/>
  <c r="BH174" i="82"/>
  <c r="BH175" i="82"/>
  <c r="BH176" i="82"/>
  <c r="BH177" i="82"/>
  <c r="BH178" i="82"/>
  <c r="BH179" i="82"/>
  <c r="BH180" i="82"/>
  <c r="BH181" i="82"/>
  <c r="BH185" i="82"/>
  <c r="BH183" i="82"/>
  <c r="BH3" i="82"/>
  <c r="BH192" i="82"/>
  <c r="BH193" i="82"/>
  <c r="BH186" i="82"/>
  <c r="BH188" i="82"/>
  <c r="BH189" i="82"/>
  <c r="BH190" i="82"/>
  <c r="BH191" i="82"/>
  <c r="BH159" i="82"/>
  <c r="BH182" i="82"/>
  <c r="BH187" i="82"/>
  <c r="BH184" i="82"/>
  <c r="AZ12" i="82"/>
  <c r="AZ15" i="82"/>
  <c r="AZ23" i="82"/>
  <c r="AZ29" i="82"/>
  <c r="AZ28" i="82"/>
  <c r="AZ74" i="82"/>
  <c r="AZ100" i="82"/>
  <c r="AZ3" i="82"/>
  <c r="AZ191" i="82"/>
  <c r="AR4" i="82"/>
  <c r="AR5" i="82"/>
  <c r="AR6" i="82"/>
  <c r="AR8" i="82"/>
  <c r="AR9" i="82"/>
  <c r="AR10" i="82"/>
  <c r="AR13" i="82"/>
  <c r="AR11" i="82"/>
  <c r="AR14" i="82"/>
  <c r="AR15" i="82"/>
  <c r="AR16" i="82"/>
  <c r="AR17" i="82"/>
  <c r="AR19" i="82"/>
  <c r="AR20" i="82"/>
  <c r="AR22" i="82"/>
  <c r="AR12" i="82"/>
  <c r="AR25" i="82"/>
  <c r="AR27" i="82"/>
  <c r="AR29" i="82"/>
  <c r="AR30" i="82"/>
  <c r="AR31" i="82"/>
  <c r="AR32" i="82"/>
  <c r="AR34" i="82"/>
  <c r="AR24" i="82"/>
  <c r="AR28" i="82"/>
  <c r="AR35" i="82"/>
  <c r="AR36" i="82"/>
  <c r="AR39" i="82"/>
  <c r="AR40" i="82"/>
  <c r="AR41" i="82"/>
  <c r="AR42" i="82"/>
  <c r="AR43" i="82"/>
  <c r="AR45" i="82"/>
  <c r="AR46" i="82"/>
  <c r="AR47" i="82"/>
  <c r="AR48" i="82"/>
  <c r="AR49" i="82"/>
  <c r="AR51" i="82"/>
  <c r="AR52" i="82"/>
  <c r="AR53" i="82"/>
  <c r="AR54" i="82"/>
  <c r="AR55" i="82"/>
  <c r="AR56" i="82"/>
  <c r="AR57" i="82"/>
  <c r="AR58" i="82"/>
  <c r="AR63" i="82"/>
  <c r="AR64" i="82"/>
  <c r="AR65" i="82"/>
  <c r="AR67" i="82"/>
  <c r="AR68" i="82"/>
  <c r="AR70" i="82"/>
  <c r="AR71" i="82"/>
  <c r="AR72" i="82"/>
  <c r="AR62" i="82"/>
  <c r="AR59" i="82"/>
  <c r="AR73" i="82"/>
  <c r="AR74" i="82"/>
  <c r="AR75" i="82"/>
  <c r="AR76" i="82"/>
  <c r="AR78" i="82"/>
  <c r="AR79" i="82"/>
  <c r="AR80" i="82"/>
  <c r="AR84" i="82"/>
  <c r="AR85" i="82"/>
  <c r="AR89" i="82"/>
  <c r="AR86" i="82"/>
  <c r="AR93" i="82"/>
  <c r="AR94" i="82"/>
  <c r="AR88" i="82"/>
  <c r="AR98" i="82"/>
  <c r="AR103" i="82"/>
  <c r="AR97" i="82"/>
  <c r="AR102" i="82"/>
  <c r="AR104" i="82"/>
  <c r="AR105" i="82"/>
  <c r="AR106" i="82"/>
  <c r="AR108" i="82"/>
  <c r="AR111" i="82"/>
  <c r="AR113" i="82"/>
  <c r="AR115" i="82"/>
  <c r="AR116" i="82"/>
  <c r="AR99" i="82"/>
  <c r="AR118" i="82"/>
  <c r="AR119" i="82"/>
  <c r="AR120" i="82"/>
  <c r="AR121" i="82"/>
  <c r="AR123" i="82"/>
  <c r="AR124" i="82"/>
  <c r="AR126" i="82"/>
  <c r="AR127" i="82"/>
  <c r="AR129" i="82"/>
  <c r="AR117" i="82"/>
  <c r="AR132" i="82"/>
  <c r="AR135" i="82"/>
  <c r="AR136" i="82"/>
  <c r="AR137" i="82"/>
  <c r="AR138" i="82"/>
  <c r="AR139" i="82"/>
  <c r="AR141" i="82"/>
  <c r="AR142" i="82"/>
  <c r="AR143" i="82"/>
  <c r="AR144" i="82"/>
  <c r="AR145" i="82"/>
  <c r="AR160" i="82"/>
  <c r="AR161" i="82"/>
  <c r="AR162" i="82"/>
  <c r="AR152" i="82"/>
  <c r="AR153" i="82"/>
  <c r="AR155" i="82"/>
  <c r="AR163" i="82"/>
  <c r="AR164" i="82"/>
  <c r="AR165" i="82"/>
  <c r="AR166" i="82"/>
  <c r="AR170" i="82"/>
  <c r="AR171" i="82"/>
  <c r="AR174" i="82"/>
  <c r="AR176" i="82"/>
  <c r="AR177" i="82"/>
  <c r="AR156" i="82"/>
  <c r="AR157" i="82"/>
  <c r="AR181" i="82"/>
  <c r="AR193" i="82"/>
  <c r="AR158" i="82"/>
  <c r="AR187" i="82"/>
  <c r="AR192" i="82"/>
  <c r="AR186" i="82"/>
  <c r="AR182" i="82"/>
  <c r="AJ4" i="82"/>
  <c r="AJ5" i="82"/>
  <c r="AJ6" i="82"/>
  <c r="AJ7" i="82"/>
  <c r="AJ8" i="82"/>
  <c r="AJ9" i="82"/>
  <c r="AJ10" i="82"/>
  <c r="AJ11" i="82"/>
  <c r="AJ12" i="82"/>
  <c r="AJ13" i="82"/>
  <c r="AJ14" i="82"/>
  <c r="AJ15" i="82"/>
  <c r="AJ16" i="82"/>
  <c r="AJ17" i="82"/>
  <c r="AJ18" i="82"/>
  <c r="AJ19" i="82"/>
  <c r="AJ20" i="82"/>
  <c r="AJ27" i="82"/>
  <c r="AJ28" i="82"/>
  <c r="AJ25" i="82"/>
  <c r="AJ23" i="82"/>
  <c r="AJ29" i="82"/>
  <c r="AJ30" i="82"/>
  <c r="AJ31" i="82"/>
  <c r="AJ32" i="82"/>
  <c r="AJ33" i="82"/>
  <c r="AJ34" i="82"/>
  <c r="AJ21" i="82"/>
  <c r="AJ24" i="82"/>
  <c r="AJ26" i="82"/>
  <c r="AJ36" i="82"/>
  <c r="AJ37" i="82"/>
  <c r="AJ38" i="82"/>
  <c r="AJ39" i="82"/>
  <c r="AJ40" i="82"/>
  <c r="AJ41" i="82"/>
  <c r="AJ42" i="82"/>
  <c r="AJ35" i="82"/>
  <c r="AJ22" i="82"/>
  <c r="AJ43" i="82"/>
  <c r="AJ44" i="82"/>
  <c r="AJ45" i="82"/>
  <c r="AJ46" i="82"/>
  <c r="AJ47" i="82"/>
  <c r="AJ48" i="82"/>
  <c r="AJ49" i="82"/>
  <c r="AJ50" i="82"/>
  <c r="AJ51" i="82"/>
  <c r="AJ52" i="82"/>
  <c r="AJ53" i="82"/>
  <c r="AJ54" i="82"/>
  <c r="AJ55" i="82"/>
  <c r="AJ56" i="82"/>
  <c r="AJ60" i="82"/>
  <c r="AJ57" i="82"/>
  <c r="AJ59" i="82"/>
  <c r="AJ63" i="82"/>
  <c r="AJ64" i="82"/>
  <c r="AJ65" i="82"/>
  <c r="AJ66" i="82"/>
  <c r="AJ67" i="82"/>
  <c r="AJ68" i="82"/>
  <c r="AJ69" i="82"/>
  <c r="AJ70" i="82"/>
  <c r="AJ71" i="82"/>
  <c r="AJ58" i="82"/>
  <c r="AJ73" i="82"/>
  <c r="AJ74" i="82"/>
  <c r="AJ75" i="82"/>
  <c r="AJ76" i="82"/>
  <c r="AJ77" i="82"/>
  <c r="AJ78" i="82"/>
  <c r="AJ79" i="82"/>
  <c r="AJ80" i="82"/>
  <c r="AJ81" i="82"/>
  <c r="AJ82" i="82"/>
  <c r="AJ83" i="82"/>
  <c r="AJ84" i="82"/>
  <c r="AJ85" i="82"/>
  <c r="AJ86" i="82"/>
  <c r="AJ87" i="82"/>
  <c r="AJ61" i="82"/>
  <c r="AJ72" i="82"/>
  <c r="AJ88" i="82"/>
  <c r="AJ89" i="82"/>
  <c r="AJ90" i="82"/>
  <c r="AJ91" i="82"/>
  <c r="AJ62" i="82"/>
  <c r="AJ92" i="82"/>
  <c r="AJ93" i="82"/>
  <c r="AJ94" i="82"/>
  <c r="AJ95" i="82"/>
  <c r="AJ96" i="82"/>
  <c r="AJ97" i="82"/>
  <c r="AJ98" i="82"/>
  <c r="AJ99" i="82"/>
  <c r="AJ100" i="82"/>
  <c r="AJ102" i="82"/>
  <c r="AJ101" i="82"/>
  <c r="AJ103" i="82"/>
  <c r="AJ104" i="82"/>
  <c r="AJ105" i="82"/>
  <c r="AJ106" i="82"/>
  <c r="AJ107" i="82"/>
  <c r="AJ108" i="82"/>
  <c r="AJ109" i="82"/>
  <c r="AJ110" i="82"/>
  <c r="AJ113" i="82"/>
  <c r="AJ114" i="82"/>
  <c r="AJ116" i="82"/>
  <c r="AJ118" i="82"/>
  <c r="AJ119" i="82"/>
  <c r="AJ120" i="82"/>
  <c r="AJ121" i="82"/>
  <c r="AJ122" i="82"/>
  <c r="AJ112" i="82"/>
  <c r="AJ115" i="82"/>
  <c r="AJ123" i="82"/>
  <c r="AJ124" i="82"/>
  <c r="AJ125" i="82"/>
  <c r="AJ126" i="82"/>
  <c r="AJ127" i="82"/>
  <c r="AJ128" i="82"/>
  <c r="AJ129" i="82"/>
  <c r="AJ130" i="82"/>
  <c r="AJ131" i="82"/>
  <c r="AJ111" i="82"/>
  <c r="AJ132" i="82"/>
  <c r="AJ133" i="82"/>
  <c r="AJ134" i="82"/>
  <c r="AJ135" i="82"/>
  <c r="AJ136" i="82"/>
  <c r="AJ137" i="82"/>
  <c r="AJ138" i="82"/>
  <c r="AJ139" i="82"/>
  <c r="AJ140" i="82"/>
  <c r="AJ141" i="82"/>
  <c r="AJ142" i="82"/>
  <c r="AJ143" i="82"/>
  <c r="AJ144" i="82"/>
  <c r="AJ145" i="82"/>
  <c r="AJ117" i="82"/>
  <c r="AJ147" i="82"/>
  <c r="AJ157" i="82"/>
  <c r="AJ158" i="82"/>
  <c r="AJ159" i="82"/>
  <c r="AJ160" i="82"/>
  <c r="AJ161" i="82"/>
  <c r="AJ162" i="82"/>
  <c r="AJ146" i="82"/>
  <c r="AJ148" i="82"/>
  <c r="AJ152" i="82"/>
  <c r="AJ154" i="82"/>
  <c r="AJ151" i="82"/>
  <c r="AJ150" i="82"/>
  <c r="AJ153" i="82"/>
  <c r="AJ156" i="82"/>
  <c r="AJ149" i="82"/>
  <c r="AJ163" i="82"/>
  <c r="AJ164" i="82"/>
  <c r="AJ165" i="82"/>
  <c r="AJ166" i="82"/>
  <c r="AJ167" i="82"/>
  <c r="AJ168" i="82"/>
  <c r="AJ169" i="82"/>
  <c r="AJ184" i="82"/>
  <c r="AJ185" i="82"/>
  <c r="AJ186" i="82"/>
  <c r="AJ187" i="82"/>
  <c r="AJ188" i="82"/>
  <c r="AJ172" i="82"/>
  <c r="AJ174" i="82"/>
  <c r="AJ178" i="82"/>
  <c r="AJ3" i="82"/>
  <c r="AJ170" i="82"/>
  <c r="AJ173" i="82"/>
  <c r="AJ177" i="82"/>
  <c r="AJ180" i="82"/>
  <c r="AJ193" i="82"/>
  <c r="AJ182" i="82"/>
  <c r="AJ183" i="82"/>
  <c r="AJ189" i="82"/>
  <c r="AJ190" i="82"/>
  <c r="AJ191" i="82"/>
  <c r="AJ192" i="82"/>
  <c r="AJ171" i="82"/>
  <c r="AJ176" i="82"/>
  <c r="AJ179" i="82"/>
  <c r="AJ155" i="82"/>
  <c r="AJ175" i="82"/>
  <c r="AJ181" i="82"/>
  <c r="AD4" i="82"/>
  <c r="AD5" i="82"/>
  <c r="AD6" i="82"/>
  <c r="AD7" i="82"/>
  <c r="AD8" i="82"/>
  <c r="AD9" i="82"/>
  <c r="AD10" i="82"/>
  <c r="AD11" i="82"/>
  <c r="AD12" i="82"/>
  <c r="AD13" i="82"/>
  <c r="AD14" i="82"/>
  <c r="AD15" i="82"/>
  <c r="AD16" i="82"/>
  <c r="AD17" i="82"/>
  <c r="AD18" i="82"/>
  <c r="AD19" i="82"/>
  <c r="AD20" i="82"/>
  <c r="AD27" i="82"/>
  <c r="AD28" i="82"/>
  <c r="AD24" i="82"/>
  <c r="AD23" i="82"/>
  <c r="AD26" i="82"/>
  <c r="AD21" i="82"/>
  <c r="AD29" i="82"/>
  <c r="AD30" i="82"/>
  <c r="AD31" i="82"/>
  <c r="AD32" i="82"/>
  <c r="AD33" i="82"/>
  <c r="AD34" i="82"/>
  <c r="AD25" i="82"/>
  <c r="AD22" i="82"/>
  <c r="AD36" i="82"/>
  <c r="AD37" i="82"/>
  <c r="AD38" i="82"/>
  <c r="AD39" i="82"/>
  <c r="AD40" i="82"/>
  <c r="AD41" i="82"/>
  <c r="AD42" i="82"/>
  <c r="AD35" i="82"/>
  <c r="AD44" i="82"/>
  <c r="AD45" i="82"/>
  <c r="AD46" i="82"/>
  <c r="AD47" i="82"/>
  <c r="AD48" i="82"/>
  <c r="AD49" i="82"/>
  <c r="AD50" i="82"/>
  <c r="AD51" i="82"/>
  <c r="AD52" i="82"/>
  <c r="AD53" i="82"/>
  <c r="AD54" i="82"/>
  <c r="AD55" i="82"/>
  <c r="AD43" i="82"/>
  <c r="AD56" i="82"/>
  <c r="AD59" i="82"/>
  <c r="AD61" i="82"/>
  <c r="AD62" i="82"/>
  <c r="AD63" i="82"/>
  <c r="AD64" i="82"/>
  <c r="AD65" i="82"/>
  <c r="AD66" i="82"/>
  <c r="AD67" i="82"/>
  <c r="AD68" i="82"/>
  <c r="AD69" i="82"/>
  <c r="AD70" i="82"/>
  <c r="AD71" i="82"/>
  <c r="AD58" i="82"/>
  <c r="AD60" i="82"/>
  <c r="AD72" i="82"/>
  <c r="AD74" i="82"/>
  <c r="AD75" i="82"/>
  <c r="AD76" i="82"/>
  <c r="AD77" i="82"/>
  <c r="AD78" i="82"/>
  <c r="AD79" i="82"/>
  <c r="AD80" i="82"/>
  <c r="AD81" i="82"/>
  <c r="AD82" i="82"/>
  <c r="AD83" i="82"/>
  <c r="AD84" i="82"/>
  <c r="AD85" i="82"/>
  <c r="AD86" i="82"/>
  <c r="AD87" i="82"/>
  <c r="AD57" i="82"/>
  <c r="AD73" i="82"/>
  <c r="AD88" i="82"/>
  <c r="AD89" i="82"/>
  <c r="AD90" i="82"/>
  <c r="AD91" i="82"/>
  <c r="AD92" i="82"/>
  <c r="AD93" i="82"/>
  <c r="AD94" i="82"/>
  <c r="AD95" i="82"/>
  <c r="AD96" i="82"/>
  <c r="AD97" i="82"/>
  <c r="AD98" i="82"/>
  <c r="AD99" i="82"/>
  <c r="AD100" i="82"/>
  <c r="AD103" i="82"/>
  <c r="AD102" i="82"/>
  <c r="AD101" i="82"/>
  <c r="AD104" i="82"/>
  <c r="AD105" i="82"/>
  <c r="AD106" i="82"/>
  <c r="AD107" i="82"/>
  <c r="AD108" i="82"/>
  <c r="AD109" i="82"/>
  <c r="AD110" i="82"/>
  <c r="AD111" i="82"/>
  <c r="AD117" i="82"/>
  <c r="AD118" i="82"/>
  <c r="AD119" i="82"/>
  <c r="AD120" i="82"/>
  <c r="AD121" i="82"/>
  <c r="AD122" i="82"/>
  <c r="AD123" i="82"/>
  <c r="AD124" i="82"/>
  <c r="AD125" i="82"/>
  <c r="AD126" i="82"/>
  <c r="AD127" i="82"/>
  <c r="AD128" i="82"/>
  <c r="AD129" i="82"/>
  <c r="AD130" i="82"/>
  <c r="AD131" i="82"/>
  <c r="AD113" i="82"/>
  <c r="AD114" i="82"/>
  <c r="AD116" i="82"/>
  <c r="AD115" i="82"/>
  <c r="AD112" i="82"/>
  <c r="AD132" i="82"/>
  <c r="AD133" i="82"/>
  <c r="AD134" i="82"/>
  <c r="AD135" i="82"/>
  <c r="AD136" i="82"/>
  <c r="AD137" i="82"/>
  <c r="AD138" i="82"/>
  <c r="AD139" i="82"/>
  <c r="AD140" i="82"/>
  <c r="AD141" i="82"/>
  <c r="AD142" i="82"/>
  <c r="AD143" i="82"/>
  <c r="AD144" i="82"/>
  <c r="AD145" i="82"/>
  <c r="AD157" i="82"/>
  <c r="AD158" i="82"/>
  <c r="AD159" i="82"/>
  <c r="AD160" i="82"/>
  <c r="AD147" i="82"/>
  <c r="AD161" i="82"/>
  <c r="AD162" i="82"/>
  <c r="AD146" i="82"/>
  <c r="AD150" i="82"/>
  <c r="AD153" i="82"/>
  <c r="AD156" i="82"/>
  <c r="AD149" i="82"/>
  <c r="AD155" i="82"/>
  <c r="AD164" i="82"/>
  <c r="AD165" i="82"/>
  <c r="AD166" i="82"/>
  <c r="AD167" i="82"/>
  <c r="AD168" i="82"/>
  <c r="AD169" i="82"/>
  <c r="AD151" i="82"/>
  <c r="AD152" i="82"/>
  <c r="AD163" i="82"/>
  <c r="AD184" i="82"/>
  <c r="AD185" i="82"/>
  <c r="AD186" i="82"/>
  <c r="AD187" i="82"/>
  <c r="AD188" i="82"/>
  <c r="AD180" i="82"/>
  <c r="AD183" i="82"/>
  <c r="AD182" i="82"/>
  <c r="AD170" i="82"/>
  <c r="AD173" i="82"/>
  <c r="AD177" i="82"/>
  <c r="AD176" i="82"/>
  <c r="AD3" i="82"/>
  <c r="AD171" i="82"/>
  <c r="AD181" i="82"/>
  <c r="AD189" i="82"/>
  <c r="AD190" i="82"/>
  <c r="AD191" i="82"/>
  <c r="AD192" i="82"/>
  <c r="AD193" i="82"/>
  <c r="AD148" i="82"/>
  <c r="AD154" i="82"/>
  <c r="AD175" i="82"/>
  <c r="AD179" i="82"/>
  <c r="AD178" i="82"/>
  <c r="AD172" i="82"/>
  <c r="AD174" i="82"/>
  <c r="V4" i="82"/>
  <c r="V5" i="82"/>
  <c r="V6" i="82"/>
  <c r="V7" i="82"/>
  <c r="V8" i="82"/>
  <c r="V9" i="82"/>
  <c r="V10" i="82"/>
  <c r="V11" i="82"/>
  <c r="V12" i="82"/>
  <c r="V13" i="82"/>
  <c r="V14" i="82"/>
  <c r="V15" i="82"/>
  <c r="V16" i="82"/>
  <c r="V17" i="82"/>
  <c r="V18" i="82"/>
  <c r="V19" i="82"/>
  <c r="V20" i="82"/>
  <c r="V27" i="82"/>
  <c r="V28" i="82"/>
  <c r="V21" i="82"/>
  <c r="V23" i="82"/>
  <c r="V25" i="82"/>
  <c r="V29" i="82"/>
  <c r="V30" i="82"/>
  <c r="V31" i="82"/>
  <c r="V32" i="82"/>
  <c r="V33" i="82"/>
  <c r="V34" i="82"/>
  <c r="V24" i="82"/>
  <c r="V22" i="82"/>
  <c r="V26" i="82"/>
  <c r="V37" i="82"/>
  <c r="V38" i="82"/>
  <c r="V39" i="82"/>
  <c r="V40" i="82"/>
  <c r="V41" i="82"/>
  <c r="V42" i="82"/>
  <c r="V35" i="82"/>
  <c r="V36" i="82"/>
  <c r="V44" i="82"/>
  <c r="V45" i="82"/>
  <c r="V46" i="82"/>
  <c r="V47" i="82"/>
  <c r="V48" i="82"/>
  <c r="V49" i="82"/>
  <c r="V50" i="82"/>
  <c r="V51" i="82"/>
  <c r="V52" i="82"/>
  <c r="V53" i="82"/>
  <c r="V54" i="82"/>
  <c r="V55" i="82"/>
  <c r="V43" i="82"/>
  <c r="V60" i="82"/>
  <c r="V58" i="82"/>
  <c r="V57" i="82"/>
  <c r="V63" i="82"/>
  <c r="V64" i="82"/>
  <c r="V65" i="82"/>
  <c r="V66" i="82"/>
  <c r="V67" i="82"/>
  <c r="V68" i="82"/>
  <c r="V69" i="82"/>
  <c r="V70" i="82"/>
  <c r="V71" i="82"/>
  <c r="V59" i="82"/>
  <c r="V61" i="82"/>
  <c r="V62" i="82"/>
  <c r="V74" i="82"/>
  <c r="V75" i="82"/>
  <c r="V76" i="82"/>
  <c r="V77" i="82"/>
  <c r="V78" i="82"/>
  <c r="V79" i="82"/>
  <c r="V80" i="82"/>
  <c r="V81" i="82"/>
  <c r="V82" i="82"/>
  <c r="V83" i="82"/>
  <c r="V84" i="82"/>
  <c r="V85" i="82"/>
  <c r="V86" i="82"/>
  <c r="V87" i="82"/>
  <c r="V72" i="82"/>
  <c r="V73" i="82"/>
  <c r="V89" i="82"/>
  <c r="V90" i="82"/>
  <c r="V91" i="82"/>
  <c r="V88" i="82"/>
  <c r="V92" i="82"/>
  <c r="V93" i="82"/>
  <c r="V94" i="82"/>
  <c r="V95" i="82"/>
  <c r="V96" i="82"/>
  <c r="V97" i="82"/>
  <c r="V98" i="82"/>
  <c r="V99" i="82"/>
  <c r="V100" i="82"/>
  <c r="V103" i="82"/>
  <c r="V104" i="82"/>
  <c r="V105" i="82"/>
  <c r="V106" i="82"/>
  <c r="V107" i="82"/>
  <c r="V108" i="82"/>
  <c r="V109" i="82"/>
  <c r="V110" i="82"/>
  <c r="V101" i="82"/>
  <c r="V115" i="82"/>
  <c r="V118" i="82"/>
  <c r="V119" i="82"/>
  <c r="V120" i="82"/>
  <c r="V121" i="82"/>
  <c r="V122" i="82"/>
  <c r="V112" i="82"/>
  <c r="V117" i="82"/>
  <c r="V123" i="82"/>
  <c r="V124" i="82"/>
  <c r="V125" i="82"/>
  <c r="V126" i="82"/>
  <c r="V127" i="82"/>
  <c r="V128" i="82"/>
  <c r="V129" i="82"/>
  <c r="V130" i="82"/>
  <c r="V131" i="82"/>
  <c r="V102" i="82"/>
  <c r="V111" i="82"/>
  <c r="V114" i="82"/>
  <c r="V113" i="82"/>
  <c r="V116" i="82"/>
  <c r="V132" i="82"/>
  <c r="V133" i="82"/>
  <c r="V134" i="82"/>
  <c r="V135" i="82"/>
  <c r="V136" i="82"/>
  <c r="V137" i="82"/>
  <c r="V138" i="82"/>
  <c r="V139" i="82"/>
  <c r="V140" i="82"/>
  <c r="V141" i="82"/>
  <c r="V142" i="82"/>
  <c r="V143" i="82"/>
  <c r="V144" i="82"/>
  <c r="V145" i="82"/>
  <c r="V157" i="82"/>
  <c r="V158" i="82"/>
  <c r="V159" i="82"/>
  <c r="V160" i="82"/>
  <c r="V161" i="82"/>
  <c r="V162" i="82"/>
  <c r="V147" i="82"/>
  <c r="V150" i="82"/>
  <c r="V153" i="82"/>
  <c r="V148" i="82"/>
  <c r="V154" i="82"/>
  <c r="V163" i="82"/>
  <c r="V151" i="82"/>
  <c r="V155" i="82"/>
  <c r="V164" i="82"/>
  <c r="V165" i="82"/>
  <c r="V166" i="82"/>
  <c r="V167" i="82"/>
  <c r="V168" i="82"/>
  <c r="V169" i="82"/>
  <c r="V146" i="82"/>
  <c r="V149" i="82"/>
  <c r="V184" i="82"/>
  <c r="V185" i="82"/>
  <c r="V186" i="82"/>
  <c r="V187" i="82"/>
  <c r="V188" i="82"/>
  <c r="V177" i="82"/>
  <c r="V156" i="82"/>
  <c r="V170" i="82"/>
  <c r="V173" i="82"/>
  <c r="V175" i="82"/>
  <c r="V181" i="82"/>
  <c r="V176" i="82"/>
  <c r="V179" i="82"/>
  <c r="V3" i="82"/>
  <c r="V193" i="82"/>
  <c r="V152" i="82"/>
  <c r="V171" i="82"/>
  <c r="V178" i="82"/>
  <c r="V183" i="82"/>
  <c r="V192" i="82"/>
  <c r="V180" i="82"/>
  <c r="V189" i="82"/>
  <c r="V190" i="82"/>
  <c r="V191" i="82"/>
  <c r="V172" i="82"/>
  <c r="V182" i="82"/>
  <c r="V174" i="82"/>
  <c r="P4" i="82"/>
  <c r="P5" i="82"/>
  <c r="P6" i="82"/>
  <c r="P7" i="82"/>
  <c r="P8" i="82"/>
  <c r="P9" i="82"/>
  <c r="P10" i="82"/>
  <c r="P11" i="82"/>
  <c r="P12" i="82"/>
  <c r="P13" i="82"/>
  <c r="P14" i="82"/>
  <c r="P15" i="82"/>
  <c r="P16" i="82"/>
  <c r="P17" i="82"/>
  <c r="P18" i="82"/>
  <c r="P19" i="82"/>
  <c r="P20" i="82"/>
  <c r="P21" i="82"/>
  <c r="P27" i="82"/>
  <c r="P28" i="82"/>
  <c r="P24" i="82"/>
  <c r="P26" i="82"/>
  <c r="P29" i="82"/>
  <c r="P30" i="82"/>
  <c r="P31" i="82"/>
  <c r="P32" i="82"/>
  <c r="P33" i="82"/>
  <c r="P34" i="82"/>
  <c r="P22" i="82"/>
  <c r="P25" i="82"/>
  <c r="P37" i="82"/>
  <c r="P38" i="82"/>
  <c r="P39" i="82"/>
  <c r="P40" i="82"/>
  <c r="P41" i="82"/>
  <c r="P42" i="82"/>
  <c r="P23" i="82"/>
  <c r="P36" i="82"/>
  <c r="P35" i="82"/>
  <c r="P43" i="82"/>
  <c r="P44" i="82"/>
  <c r="P45" i="82"/>
  <c r="P46" i="82"/>
  <c r="P47" i="82"/>
  <c r="P48" i="82"/>
  <c r="P49" i="82"/>
  <c r="P50" i="82"/>
  <c r="P51" i="82"/>
  <c r="P52" i="82"/>
  <c r="P53" i="82"/>
  <c r="P54" i="82"/>
  <c r="P55" i="82"/>
  <c r="P56" i="82"/>
  <c r="P57" i="82"/>
  <c r="P59" i="82"/>
  <c r="P63" i="82"/>
  <c r="P64" i="82"/>
  <c r="P65" i="82"/>
  <c r="P66" i="82"/>
  <c r="P67" i="82"/>
  <c r="P68" i="82"/>
  <c r="P69" i="82"/>
  <c r="P70" i="82"/>
  <c r="P71" i="82"/>
  <c r="P61" i="82"/>
  <c r="P62" i="82"/>
  <c r="P60" i="82"/>
  <c r="P58" i="82"/>
  <c r="P72" i="82"/>
  <c r="P73" i="82"/>
  <c r="P74" i="82"/>
  <c r="P75" i="82"/>
  <c r="P76" i="82"/>
  <c r="P77" i="82"/>
  <c r="P78" i="82"/>
  <c r="P79" i="82"/>
  <c r="P80" i="82"/>
  <c r="P81" i="82"/>
  <c r="P82" i="82"/>
  <c r="P83" i="82"/>
  <c r="P84" i="82"/>
  <c r="P85" i="82"/>
  <c r="P86" i="82"/>
  <c r="P87" i="82"/>
  <c r="P88" i="82"/>
  <c r="P89" i="82"/>
  <c r="P90" i="82"/>
  <c r="P91" i="82"/>
  <c r="P92" i="82"/>
  <c r="P93" i="82"/>
  <c r="P94" i="82"/>
  <c r="P95" i="82"/>
  <c r="P96" i="82"/>
  <c r="P97" i="82"/>
  <c r="P98" i="82"/>
  <c r="P99" i="82"/>
  <c r="P100" i="82"/>
  <c r="P101" i="82"/>
  <c r="P102" i="82"/>
  <c r="P104" i="82"/>
  <c r="P105" i="82"/>
  <c r="P106" i="82"/>
  <c r="P107" i="82"/>
  <c r="P108" i="82"/>
  <c r="P109" i="82"/>
  <c r="P110" i="82"/>
  <c r="P103" i="82"/>
  <c r="P112" i="82"/>
  <c r="P114" i="82"/>
  <c r="P111" i="82"/>
  <c r="P116" i="82"/>
  <c r="P119" i="82"/>
  <c r="P120" i="82"/>
  <c r="P121" i="82"/>
  <c r="P122" i="82"/>
  <c r="P113" i="82"/>
  <c r="P115" i="82"/>
  <c r="P118" i="82"/>
  <c r="P123" i="82"/>
  <c r="P124" i="82"/>
  <c r="P125" i="82"/>
  <c r="P126" i="82"/>
  <c r="P127" i="82"/>
  <c r="P128" i="82"/>
  <c r="P129" i="82"/>
  <c r="P130" i="82"/>
  <c r="P131" i="82"/>
  <c r="P117" i="82"/>
  <c r="P132" i="82"/>
  <c r="P133" i="82"/>
  <c r="P134" i="82"/>
  <c r="P135" i="82"/>
  <c r="P136" i="82"/>
  <c r="P137" i="82"/>
  <c r="P138" i="82"/>
  <c r="P139" i="82"/>
  <c r="P140" i="82"/>
  <c r="P141" i="82"/>
  <c r="P142" i="82"/>
  <c r="P143" i="82"/>
  <c r="P144" i="82"/>
  <c r="P145" i="82"/>
  <c r="P157" i="82"/>
  <c r="P158" i="82"/>
  <c r="P159" i="82"/>
  <c r="P160" i="82"/>
  <c r="P146" i="82"/>
  <c r="P161" i="82"/>
  <c r="P162" i="82"/>
  <c r="P163" i="82"/>
  <c r="P147" i="82"/>
  <c r="P148" i="82"/>
  <c r="P154" i="82"/>
  <c r="P151" i="82"/>
  <c r="P155" i="82"/>
  <c r="P152" i="82"/>
  <c r="P156" i="82"/>
  <c r="P164" i="82"/>
  <c r="P165" i="82"/>
  <c r="P166" i="82"/>
  <c r="P167" i="82"/>
  <c r="P168" i="82"/>
  <c r="P169" i="82"/>
  <c r="P150" i="82"/>
  <c r="P153" i="82"/>
  <c r="P184" i="82"/>
  <c r="P185" i="82"/>
  <c r="P186" i="82"/>
  <c r="P187" i="82"/>
  <c r="P188" i="82"/>
  <c r="P170" i="82"/>
  <c r="P173" i="82"/>
  <c r="P175" i="82"/>
  <c r="P181" i="82"/>
  <c r="P183" i="82"/>
  <c r="P176" i="82"/>
  <c r="P179" i="82"/>
  <c r="P149" i="82"/>
  <c r="P171" i="82"/>
  <c r="P178" i="82"/>
  <c r="P182" i="82"/>
  <c r="P3" i="82"/>
  <c r="P180" i="82"/>
  <c r="P193" i="82"/>
  <c r="P172" i="82"/>
  <c r="P189" i="82"/>
  <c r="P190" i="82"/>
  <c r="P191" i="82"/>
  <c r="P192" i="82"/>
  <c r="P174" i="82"/>
  <c r="P177" i="82"/>
  <c r="H4" i="82"/>
  <c r="H5" i="82"/>
  <c r="H6" i="82"/>
  <c r="H7" i="82"/>
  <c r="H8" i="82"/>
  <c r="H9" i="82"/>
  <c r="H10" i="82"/>
  <c r="H11" i="82"/>
  <c r="H12" i="82"/>
  <c r="H13" i="82"/>
  <c r="H14" i="82"/>
  <c r="H15" i="82"/>
  <c r="H16" i="82"/>
  <c r="H17" i="82"/>
  <c r="H18" i="82"/>
  <c r="H19" i="82"/>
  <c r="H20" i="82"/>
  <c r="H21" i="82"/>
  <c r="H27" i="82"/>
  <c r="H28" i="82"/>
  <c r="H22" i="82"/>
  <c r="H25" i="82"/>
  <c r="H29" i="82"/>
  <c r="H30" i="82"/>
  <c r="H31" i="82"/>
  <c r="H32" i="82"/>
  <c r="H33" i="82"/>
  <c r="H34" i="82"/>
  <c r="H23" i="82"/>
  <c r="H24" i="82"/>
  <c r="H35" i="82"/>
  <c r="H37" i="82"/>
  <c r="H38" i="82"/>
  <c r="H39" i="82"/>
  <c r="H40" i="82"/>
  <c r="H41" i="82"/>
  <c r="H42" i="82"/>
  <c r="H43" i="82"/>
  <c r="H45" i="82"/>
  <c r="H36" i="82"/>
  <c r="H44" i="82"/>
  <c r="H46" i="82"/>
  <c r="H47" i="82"/>
  <c r="H48" i="82"/>
  <c r="H49" i="82"/>
  <c r="H50" i="82"/>
  <c r="H51" i="82"/>
  <c r="H52" i="82"/>
  <c r="H53" i="82"/>
  <c r="H54" i="82"/>
  <c r="H55" i="82"/>
  <c r="H26" i="82"/>
  <c r="H56" i="82"/>
  <c r="H61" i="82"/>
  <c r="H62" i="82"/>
  <c r="H60" i="82"/>
  <c r="H58" i="82"/>
  <c r="H63" i="82"/>
  <c r="H64" i="82"/>
  <c r="H65" i="82"/>
  <c r="H66" i="82"/>
  <c r="H67" i="82"/>
  <c r="H68" i="82"/>
  <c r="H69" i="82"/>
  <c r="H70" i="82"/>
  <c r="H71" i="82"/>
  <c r="H59" i="82"/>
  <c r="H57" i="82"/>
  <c r="H72" i="82"/>
  <c r="H73" i="82"/>
  <c r="H74" i="82"/>
  <c r="H75" i="82"/>
  <c r="H76" i="82"/>
  <c r="H77" i="82"/>
  <c r="H78" i="82"/>
  <c r="H79" i="82"/>
  <c r="H80" i="82"/>
  <c r="H81" i="82"/>
  <c r="H82" i="82"/>
  <c r="H83" i="82"/>
  <c r="H84" i="82"/>
  <c r="H85" i="82"/>
  <c r="H86" i="82"/>
  <c r="H87" i="82"/>
  <c r="H88" i="82"/>
  <c r="H89" i="82"/>
  <c r="H90" i="82"/>
  <c r="H91" i="82"/>
  <c r="H92" i="82"/>
  <c r="H93" i="82"/>
  <c r="H94" i="82"/>
  <c r="H95" i="82"/>
  <c r="H96" i="82"/>
  <c r="H97" i="82"/>
  <c r="H98" i="82"/>
  <c r="H99" i="82"/>
  <c r="H100" i="82"/>
  <c r="H103" i="82"/>
  <c r="H101" i="82"/>
  <c r="H102" i="82"/>
  <c r="H104" i="82"/>
  <c r="H105" i="82"/>
  <c r="H106" i="82"/>
  <c r="H107" i="82"/>
  <c r="H108" i="82"/>
  <c r="H109" i="82"/>
  <c r="H110" i="82"/>
  <c r="H119" i="82"/>
  <c r="H120" i="82"/>
  <c r="H121" i="82"/>
  <c r="H122" i="82"/>
  <c r="H114" i="82"/>
  <c r="H123" i="82"/>
  <c r="H124" i="82"/>
  <c r="H125" i="82"/>
  <c r="H126" i="82"/>
  <c r="H127" i="82"/>
  <c r="H128" i="82"/>
  <c r="H129" i="82"/>
  <c r="H130" i="82"/>
  <c r="H131" i="82"/>
  <c r="H112" i="82"/>
  <c r="H116" i="82"/>
  <c r="H118" i="82"/>
  <c r="H115" i="82"/>
  <c r="H111" i="82"/>
  <c r="H113" i="82"/>
  <c r="H117" i="82"/>
  <c r="H132" i="82"/>
  <c r="H133" i="82"/>
  <c r="H134" i="82"/>
  <c r="H135" i="82"/>
  <c r="H136" i="82"/>
  <c r="H137" i="82"/>
  <c r="H138" i="82"/>
  <c r="H139" i="82"/>
  <c r="H140" i="82"/>
  <c r="H141" i="82"/>
  <c r="H142" i="82"/>
  <c r="H143" i="82"/>
  <c r="H144" i="82"/>
  <c r="H145" i="82"/>
  <c r="H157" i="82"/>
  <c r="H158" i="82"/>
  <c r="H159" i="82"/>
  <c r="H160" i="82"/>
  <c r="H147" i="82"/>
  <c r="H161" i="82"/>
  <c r="H162" i="82"/>
  <c r="H163" i="82"/>
  <c r="H146" i="82"/>
  <c r="H148" i="82"/>
  <c r="H154" i="82"/>
  <c r="H151" i="82"/>
  <c r="H155" i="82"/>
  <c r="H152" i="82"/>
  <c r="H156" i="82"/>
  <c r="H149" i="82"/>
  <c r="H164" i="82"/>
  <c r="H165" i="82"/>
  <c r="H166" i="82"/>
  <c r="H167" i="82"/>
  <c r="H168" i="82"/>
  <c r="H169" i="82"/>
  <c r="H184" i="82"/>
  <c r="H185" i="82"/>
  <c r="H186" i="82"/>
  <c r="H187" i="82"/>
  <c r="H188" i="82"/>
  <c r="H176" i="82"/>
  <c r="H179" i="82"/>
  <c r="H171" i="82"/>
  <c r="H178" i="82"/>
  <c r="H173" i="82"/>
  <c r="H180" i="82"/>
  <c r="H172" i="82"/>
  <c r="H3" i="82"/>
  <c r="H174" i="82"/>
  <c r="H189" i="82"/>
  <c r="H190" i="82"/>
  <c r="H191" i="82"/>
  <c r="H192" i="82"/>
  <c r="H193" i="82"/>
  <c r="H150" i="82"/>
  <c r="H153" i="82"/>
  <c r="H183" i="82"/>
  <c r="H177" i="82"/>
  <c r="H170" i="82"/>
  <c r="H175" i="82"/>
  <c r="H181" i="82"/>
  <c r="H182" i="82"/>
  <c r="BS11" i="82"/>
  <c r="BS17" i="82"/>
  <c r="BS25" i="82"/>
  <c r="BS28" i="82"/>
  <c r="BS42" i="82"/>
  <c r="BS45" i="82"/>
  <c r="BS53" i="82"/>
  <c r="BS59" i="82"/>
  <c r="BS67" i="82"/>
  <c r="BS75" i="82"/>
  <c r="BS83" i="82"/>
  <c r="BS94" i="82"/>
  <c r="BS108" i="82"/>
  <c r="BS116" i="82"/>
  <c r="BS127" i="82"/>
  <c r="BS135" i="82"/>
  <c r="BS143" i="82"/>
  <c r="BS151" i="82"/>
  <c r="BS165" i="82"/>
  <c r="BS176" i="82"/>
  <c r="BS187" i="82"/>
  <c r="BS22" i="82"/>
  <c r="BS184" i="82"/>
  <c r="BS5" i="82"/>
  <c r="BS19" i="82"/>
  <c r="BS30" i="82"/>
  <c r="BS36" i="82"/>
  <c r="BS44" i="82"/>
  <c r="BS47" i="82"/>
  <c r="BS61" i="82"/>
  <c r="BS69" i="82"/>
  <c r="BS77" i="82"/>
  <c r="BS85" i="82"/>
  <c r="BS96" i="82"/>
  <c r="BS102" i="82"/>
  <c r="BS110" i="82"/>
  <c r="BS118" i="82"/>
  <c r="BS129" i="82"/>
  <c r="BS137" i="82"/>
  <c r="BS145" i="82"/>
  <c r="BS153" i="82"/>
  <c r="BS156" i="82"/>
  <c r="BS167" i="82"/>
  <c r="BS170" i="82"/>
  <c r="BS178" i="82"/>
  <c r="BS189" i="82"/>
  <c r="BS3" i="82"/>
  <c r="BS33" i="82"/>
  <c r="BS50" i="82"/>
  <c r="BS80" i="82"/>
  <c r="BS113" i="82"/>
  <c r="BS140" i="82"/>
  <c r="BS159" i="82"/>
  <c r="BS181" i="82"/>
  <c r="BS10" i="82"/>
  <c r="BS13" i="82"/>
  <c r="BS16" i="82"/>
  <c r="BS24" i="82"/>
  <c r="BS27" i="82"/>
  <c r="BS41" i="82"/>
  <c r="BS52" i="82"/>
  <c r="BS55" i="82"/>
  <c r="BS58" i="82"/>
  <c r="BS66" i="82"/>
  <c r="BS74" i="82"/>
  <c r="BS82" i="82"/>
  <c r="BS90" i="82"/>
  <c r="BS93" i="82"/>
  <c r="BS107" i="82"/>
  <c r="BS115" i="82"/>
  <c r="BS126" i="82"/>
  <c r="BS142" i="82"/>
  <c r="BS150" i="82"/>
  <c r="BS164" i="82"/>
  <c r="BS175" i="82"/>
  <c r="BS186" i="82"/>
  <c r="BS56" i="82"/>
  <c r="BS88" i="82"/>
  <c r="BS105" i="82"/>
  <c r="BS121" i="82"/>
  <c r="BS132" i="82"/>
  <c r="BS148" i="82"/>
  <c r="BS7" i="82"/>
  <c r="BS21" i="82"/>
  <c r="BS32" i="82"/>
  <c r="BS38" i="82"/>
  <c r="BS49" i="82"/>
  <c r="BS63" i="82"/>
  <c r="BS71" i="82"/>
  <c r="BS79" i="82"/>
  <c r="BS87" i="82"/>
  <c r="BS98" i="82"/>
  <c r="BS104" i="82"/>
  <c r="BS112" i="82"/>
  <c r="BS120" i="82"/>
  <c r="BS123" i="82"/>
  <c r="BS131" i="82"/>
  <c r="BS139" i="82"/>
  <c r="BS147" i="82"/>
  <c r="BS155" i="82"/>
  <c r="BS158" i="82"/>
  <c r="BS161" i="82"/>
  <c r="BS172" i="82"/>
  <c r="BS180" i="82"/>
  <c r="BS183" i="82"/>
  <c r="BS191" i="82"/>
  <c r="BS4" i="82"/>
  <c r="BS12" i="82"/>
  <c r="BS18" i="82"/>
  <c r="BS29" i="82"/>
  <c r="BS35" i="82"/>
  <c r="BS43" i="82"/>
  <c r="BS46" i="82"/>
  <c r="BS54" i="82"/>
  <c r="BS60" i="82"/>
  <c r="BS68" i="82"/>
  <c r="BS76" i="82"/>
  <c r="BS84" i="82"/>
  <c r="BS95" i="82"/>
  <c r="BS109" i="82"/>
  <c r="BS117" i="82"/>
  <c r="BS128" i="82"/>
  <c r="BS136" i="82"/>
  <c r="BS144" i="82"/>
  <c r="BS152" i="82"/>
  <c r="BS166" i="82"/>
  <c r="BS169" i="82"/>
  <c r="BS177" i="82"/>
  <c r="BS188" i="82"/>
  <c r="BS39" i="82"/>
  <c r="BS64" i="82"/>
  <c r="BS124" i="82"/>
  <c r="BS173" i="82"/>
  <c r="BS192" i="82"/>
  <c r="BS9" i="82"/>
  <c r="BS15" i="82"/>
  <c r="BS23" i="82"/>
  <c r="BS26" i="82"/>
  <c r="BS40" i="82"/>
  <c r="BS51" i="82"/>
  <c r="BS57" i="82"/>
  <c r="BS65" i="82"/>
  <c r="BS73" i="82"/>
  <c r="BS81" i="82"/>
  <c r="BS89" i="82"/>
  <c r="BS92" i="82"/>
  <c r="BS106" i="82"/>
  <c r="BS114" i="82"/>
  <c r="BS125" i="82"/>
  <c r="BS133" i="82"/>
  <c r="BS141" i="82"/>
  <c r="BS149" i="82"/>
  <c r="BS163" i="82"/>
  <c r="BS174" i="82"/>
  <c r="BS182" i="82"/>
  <c r="BS185" i="82"/>
  <c r="BS193" i="82"/>
  <c r="BS14" i="82"/>
  <c r="BS99" i="82"/>
  <c r="BS6" i="82"/>
  <c r="BS20" i="82"/>
  <c r="BS31" i="82"/>
  <c r="BS34" i="82"/>
  <c r="BS37" i="82"/>
  <c r="BS48" i="82"/>
  <c r="BS62" i="82"/>
  <c r="BS70" i="82"/>
  <c r="BS78" i="82"/>
  <c r="BS86" i="82"/>
  <c r="BS97" i="82"/>
  <c r="BS100" i="82"/>
  <c r="BS103" i="82"/>
  <c r="BS111" i="82"/>
  <c r="BS119" i="82"/>
  <c r="BS122" i="82"/>
  <c r="BS130" i="82"/>
  <c r="BS138" i="82"/>
  <c r="BS146" i="82"/>
  <c r="BS154" i="82"/>
  <c r="BS157" i="82"/>
  <c r="BS168" i="82"/>
  <c r="BS171" i="82"/>
  <c r="BS179" i="82"/>
  <c r="BS190" i="82"/>
  <c r="BS8" i="82"/>
  <c r="BS72" i="82"/>
  <c r="AM7" i="82"/>
  <c r="AM11" i="82"/>
  <c r="AM15" i="82"/>
  <c r="AM19" i="82"/>
  <c r="AM23" i="82"/>
  <c r="AM27" i="82"/>
  <c r="AM31" i="82"/>
  <c r="AM39" i="82"/>
  <c r="AM43" i="82"/>
  <c r="AM47" i="82"/>
  <c r="AM51" i="82"/>
  <c r="AM59" i="82"/>
  <c r="AM63" i="82"/>
  <c r="AM67" i="82"/>
  <c r="AM71" i="82"/>
  <c r="AM75" i="82"/>
  <c r="AM79" i="82"/>
  <c r="AM83" i="82"/>
  <c r="AM87" i="82"/>
  <c r="AM95" i="82"/>
  <c r="AM99" i="82"/>
  <c r="AM103" i="82"/>
  <c r="AM107" i="82"/>
  <c r="AM111" i="82"/>
  <c r="AM115" i="82"/>
  <c r="AM119" i="82"/>
  <c r="AM123" i="82"/>
  <c r="AM127" i="82"/>
  <c r="AM131" i="82"/>
  <c r="AM135" i="82"/>
  <c r="AM139" i="82"/>
  <c r="AM143" i="82"/>
  <c r="AM147" i="82"/>
  <c r="AM151" i="82"/>
  <c r="AM155" i="82"/>
  <c r="AM159" i="82"/>
  <c r="AM163" i="82"/>
  <c r="AM167" i="82"/>
  <c r="AM171" i="82"/>
  <c r="AM175" i="82"/>
  <c r="AM179" i="82"/>
  <c r="AM187" i="82"/>
  <c r="AM191" i="82"/>
  <c r="AM126" i="82"/>
  <c r="AM142" i="82"/>
  <c r="AM182" i="82"/>
  <c r="AM3" i="82"/>
  <c r="AM46" i="82"/>
  <c r="AM54" i="82"/>
  <c r="AM62" i="82"/>
  <c r="AM70" i="82"/>
  <c r="AM74" i="82"/>
  <c r="AM78" i="82"/>
  <c r="AM86" i="82"/>
  <c r="AM110" i="82"/>
  <c r="AM162" i="82"/>
  <c r="AM170" i="82"/>
  <c r="AM178" i="82"/>
  <c r="AM186" i="82"/>
  <c r="AM6" i="82"/>
  <c r="AM10" i="82"/>
  <c r="AM18" i="82"/>
  <c r="AM22" i="82"/>
  <c r="AM30" i="82"/>
  <c r="AM38" i="82"/>
  <c r="AM42" i="82"/>
  <c r="AM50" i="82"/>
  <c r="AM58" i="82"/>
  <c r="AM66" i="82"/>
  <c r="AM102" i="82"/>
  <c r="AM130" i="82"/>
  <c r="AM5" i="82"/>
  <c r="AM9" i="82"/>
  <c r="AM17" i="82"/>
  <c r="AM21" i="82"/>
  <c r="AM25" i="82"/>
  <c r="AM29" i="82"/>
  <c r="AM33" i="82"/>
  <c r="AM37" i="82"/>
  <c r="AM41" i="82"/>
  <c r="AM49" i="82"/>
  <c r="AM53" i="82"/>
  <c r="AM57" i="82"/>
  <c r="AM61" i="82"/>
  <c r="AM65" i="82"/>
  <c r="AM69" i="82"/>
  <c r="AM73" i="82"/>
  <c r="AM77" i="82"/>
  <c r="AM81" i="82"/>
  <c r="AM85" i="82"/>
  <c r="AM89" i="82"/>
  <c r="AM93" i="82"/>
  <c r="AM97" i="82"/>
  <c r="AM105" i="82"/>
  <c r="AM109" i="82"/>
  <c r="AM113" i="82"/>
  <c r="AM117" i="82"/>
  <c r="AM121" i="82"/>
  <c r="AM125" i="82"/>
  <c r="AM129" i="82"/>
  <c r="AM133" i="82"/>
  <c r="AM137" i="82"/>
  <c r="AM141" i="82"/>
  <c r="AM145" i="82"/>
  <c r="AM149" i="82"/>
  <c r="AM153" i="82"/>
  <c r="AM157" i="82"/>
  <c r="AM161" i="82"/>
  <c r="AM165" i="82"/>
  <c r="AM173" i="82"/>
  <c r="AM177" i="82"/>
  <c r="AM181" i="82"/>
  <c r="AM185" i="82"/>
  <c r="AM189" i="82"/>
  <c r="AM193" i="82"/>
  <c r="AM82" i="82"/>
  <c r="AM90" i="82"/>
  <c r="AM94" i="82"/>
  <c r="AM98" i="82"/>
  <c r="AM106" i="82"/>
  <c r="AM114" i="82"/>
  <c r="AM118" i="82"/>
  <c r="AM134" i="82"/>
  <c r="AM138" i="82"/>
  <c r="AM146" i="82"/>
  <c r="AM150" i="82"/>
  <c r="AM154" i="82"/>
  <c r="AM158" i="82"/>
  <c r="AM166" i="82"/>
  <c r="AM174" i="82"/>
  <c r="AM190" i="82"/>
  <c r="AM4" i="82"/>
  <c r="AM8" i="82"/>
  <c r="AM12" i="82"/>
  <c r="AM16" i="82"/>
  <c r="AM20" i="82"/>
  <c r="AM24" i="82"/>
  <c r="AM28" i="82"/>
  <c r="AM32" i="82"/>
  <c r="AM36" i="82"/>
  <c r="AM40" i="82"/>
  <c r="AM44" i="82"/>
  <c r="AM48" i="82"/>
  <c r="AM52" i="82"/>
  <c r="AM60" i="82"/>
  <c r="AM64" i="82"/>
  <c r="AM68" i="82"/>
  <c r="AM72" i="82"/>
  <c r="AM76" i="82"/>
  <c r="AM80" i="82"/>
  <c r="AM84" i="82"/>
  <c r="AM88" i="82"/>
  <c r="AM92" i="82"/>
  <c r="AM96" i="82"/>
  <c r="AM104" i="82"/>
  <c r="AM108" i="82"/>
  <c r="AM112" i="82"/>
  <c r="AM116" i="82"/>
  <c r="AM120" i="82"/>
  <c r="AM124" i="82"/>
  <c r="AM128" i="82"/>
  <c r="AM132" i="82"/>
  <c r="AM136" i="82"/>
  <c r="AM140" i="82"/>
  <c r="AM144" i="82"/>
  <c r="AM148" i="82"/>
  <c r="AM152" i="82"/>
  <c r="AM164" i="82"/>
  <c r="AM168" i="82"/>
  <c r="AM172" i="82"/>
  <c r="AM176" i="82"/>
  <c r="AM180" i="82"/>
  <c r="AM184" i="82"/>
  <c r="AM188" i="82"/>
  <c r="AM192" i="82"/>
  <c r="BG193" i="83"/>
  <c r="BG194" i="83" s="1"/>
  <c r="AS193" i="83"/>
  <c r="AS194" i="83" s="1"/>
  <c r="AL193" i="83"/>
  <c r="AL194" i="83" s="1"/>
  <c r="I193" i="83"/>
  <c r="I194" i="83" s="1"/>
  <c r="BN193" i="83"/>
  <c r="BN194" i="83" s="1"/>
  <c r="BF193" i="83"/>
  <c r="BF194" i="83" s="1"/>
  <c r="AZ193" i="83"/>
  <c r="AZ194" i="83" s="1"/>
  <c r="AR193" i="83"/>
  <c r="AR194" i="83" s="1"/>
  <c r="AK193" i="83"/>
  <c r="AK194" i="83" s="1"/>
  <c r="AF193" i="83"/>
  <c r="AF194" i="83" s="1"/>
  <c r="Y193" i="83"/>
  <c r="Y194" i="83" s="1"/>
  <c r="H193" i="83"/>
  <c r="H194" i="83" s="1"/>
  <c r="BO193" i="83"/>
  <c r="BO194" i="83" s="1"/>
  <c r="BA193" i="83"/>
  <c r="BA194" i="83" s="1"/>
  <c r="Z193" i="83"/>
  <c r="Z194" i="83" s="1"/>
  <c r="M193" i="83"/>
  <c r="M194" i="83" s="1"/>
  <c r="E193" i="83"/>
  <c r="E194" i="83" s="1"/>
  <c r="BR193" i="83"/>
  <c r="BR194" i="83" s="1"/>
  <c r="BJ193" i="83"/>
  <c r="BJ194" i="83" s="1"/>
  <c r="AV193" i="83"/>
  <c r="AV194" i="83" s="1"/>
  <c r="AO193" i="83"/>
  <c r="AO194" i="83" s="1"/>
  <c r="AC193" i="83"/>
  <c r="AC194" i="83" s="1"/>
  <c r="W193" i="83"/>
  <c r="W194" i="83" s="1"/>
  <c r="N193" i="83"/>
  <c r="N194" i="83" s="1"/>
  <c r="F193" i="83"/>
  <c r="F194" i="83" s="1"/>
  <c r="BS193" i="83"/>
  <c r="BS194" i="83" s="1"/>
  <c r="BK193" i="83"/>
  <c r="BK194" i="83" s="1"/>
  <c r="BC193" i="83"/>
  <c r="AW193" i="83"/>
  <c r="AW194" i="83" s="1"/>
  <c r="AP193" i="83"/>
  <c r="AP194" i="83" s="1"/>
  <c r="AH193" i="83"/>
  <c r="AH194" i="83" s="1"/>
  <c r="AD193" i="83"/>
  <c r="AD194" i="83" s="1"/>
  <c r="X193" i="83"/>
  <c r="X194" i="83" s="1"/>
  <c r="S193" i="83"/>
  <c r="S194" i="83" s="1"/>
  <c r="O193" i="83"/>
  <c r="O194" i="83" s="1"/>
  <c r="G193" i="83"/>
  <c r="G194" i="83" s="1"/>
  <c r="BL193" i="83"/>
  <c r="BL194" i="83" s="1"/>
  <c r="BD193" i="83"/>
  <c r="BD194" i="83" s="1"/>
  <c r="AX193" i="83"/>
  <c r="AX194" i="83" s="1"/>
  <c r="AI193" i="83"/>
  <c r="AI194" i="83" s="1"/>
  <c r="BT193" i="83"/>
  <c r="BT194" i="83" s="1"/>
  <c r="BM193" i="83"/>
  <c r="BM194" i="83" s="1"/>
  <c r="BE193" i="83"/>
  <c r="BE194" i="83" s="1"/>
  <c r="AY193" i="83"/>
  <c r="AY194" i="83" s="1"/>
  <c r="AQ193" i="83"/>
  <c r="AQ194" i="83" s="1"/>
  <c r="AJ193" i="83"/>
  <c r="AJ194" i="83" s="1"/>
  <c r="AE193" i="83"/>
  <c r="AE194" i="83" s="1"/>
  <c r="T193" i="83"/>
  <c r="T194" i="83" s="1"/>
  <c r="R193" i="83"/>
  <c r="R194" i="83" s="1"/>
  <c r="L193" i="83"/>
  <c r="L194" i="83" s="1"/>
  <c r="D193" i="83"/>
  <c r="D194" i="83" s="1"/>
  <c r="BQ193" i="83"/>
  <c r="BQ194" i="83" s="1"/>
  <c r="BI193" i="83"/>
  <c r="BI194" i="83" s="1"/>
  <c r="AU193" i="83"/>
  <c r="AU194" i="83" s="1"/>
  <c r="AN193" i="83"/>
  <c r="AN194" i="83" s="1"/>
  <c r="V193" i="83"/>
  <c r="V194" i="83" s="1"/>
  <c r="K193" i="83"/>
  <c r="K194" i="83" s="1"/>
  <c r="C193" i="83"/>
  <c r="C194" i="83" s="1"/>
  <c r="BP193" i="83"/>
  <c r="BP194" i="83" s="1"/>
  <c r="BH193" i="83"/>
  <c r="BH194" i="83" s="1"/>
  <c r="BB193" i="83"/>
  <c r="BB194" i="83" s="1"/>
  <c r="AT193" i="83"/>
  <c r="AT194" i="83" s="1"/>
  <c r="AM193" i="83"/>
  <c r="AM194" i="83" s="1"/>
  <c r="AA193" i="83"/>
  <c r="AA194" i="83" s="1"/>
  <c r="J193" i="83"/>
  <c r="J194" i="83" s="1"/>
  <c r="U164" i="83"/>
  <c r="U161" i="83"/>
  <c r="U55" i="83"/>
  <c r="U193" i="83" l="1"/>
  <c r="U194" i="83" s="1"/>
  <c r="BC194" i="83"/>
  <c r="C199" i="83"/>
  <c r="CD7" i="75"/>
  <c r="CD8" i="75"/>
  <c r="CD9" i="75"/>
  <c r="CD10" i="75"/>
  <c r="CD11" i="75"/>
  <c r="CD12" i="75"/>
  <c r="CD13" i="75"/>
  <c r="CD14" i="75"/>
  <c r="CD15" i="75"/>
  <c r="CD16" i="75"/>
  <c r="CD17" i="75"/>
  <c r="CD18" i="75"/>
  <c r="CD19" i="75"/>
  <c r="CD20" i="75"/>
  <c r="CD21" i="75"/>
  <c r="CD22" i="75"/>
  <c r="CD23" i="75"/>
  <c r="CD24" i="75"/>
  <c r="CD25" i="75"/>
  <c r="CD26" i="75"/>
  <c r="CD27" i="75"/>
  <c r="CD28" i="75"/>
  <c r="CD29" i="75"/>
  <c r="CD30" i="75"/>
  <c r="CD31" i="75"/>
  <c r="CD32" i="75"/>
  <c r="CD33" i="75"/>
  <c r="CD34" i="75"/>
  <c r="CD35" i="75"/>
  <c r="CD36" i="75"/>
  <c r="CD37" i="75"/>
  <c r="CD38" i="75"/>
  <c r="CD39" i="75"/>
  <c r="CD40" i="75"/>
  <c r="CD41" i="75"/>
  <c r="CD42" i="75"/>
  <c r="CD43" i="75"/>
  <c r="CD44" i="75"/>
  <c r="CD45" i="75"/>
  <c r="CD46" i="75"/>
  <c r="CD47" i="75"/>
  <c r="CD48" i="75"/>
  <c r="CD49" i="75"/>
  <c r="CD50" i="75"/>
  <c r="CD51" i="75"/>
  <c r="CD52" i="75"/>
  <c r="CD53" i="75"/>
  <c r="CD54" i="75"/>
  <c r="CD55" i="75"/>
  <c r="CD56" i="75"/>
  <c r="CD57" i="75"/>
  <c r="CD58" i="75"/>
  <c r="CD59" i="75"/>
  <c r="CD60" i="75"/>
  <c r="CD61" i="75"/>
  <c r="CD62" i="75"/>
  <c r="CD63" i="75"/>
  <c r="CD64" i="75"/>
  <c r="CD65" i="75"/>
  <c r="CD66" i="75"/>
  <c r="CD67" i="75"/>
  <c r="CD68" i="75"/>
  <c r="CD69" i="75"/>
  <c r="CD70" i="75"/>
  <c r="CD71" i="75"/>
  <c r="CD72" i="75"/>
  <c r="CD73" i="75"/>
  <c r="CD74" i="75"/>
  <c r="CD75" i="75"/>
  <c r="CD76" i="75"/>
  <c r="CD77" i="75"/>
  <c r="CD78" i="75"/>
  <c r="CD79" i="75"/>
  <c r="CD80" i="75"/>
  <c r="CD81" i="75"/>
  <c r="CD82" i="75"/>
  <c r="CD83" i="75"/>
  <c r="CD84" i="75"/>
  <c r="CD85" i="75"/>
  <c r="CD86" i="75"/>
  <c r="CD87" i="75"/>
  <c r="CD88" i="75"/>
  <c r="CD89" i="75"/>
  <c r="CD90" i="75"/>
  <c r="CD91" i="75"/>
  <c r="CD92" i="75"/>
  <c r="CD93" i="75"/>
  <c r="CD94" i="75"/>
  <c r="CD95" i="75"/>
  <c r="CD96" i="75"/>
  <c r="CD97" i="75"/>
  <c r="CD98" i="75"/>
  <c r="CD99" i="75"/>
  <c r="CD100" i="75"/>
  <c r="CD101" i="75"/>
  <c r="CD102" i="75"/>
  <c r="CD103" i="75"/>
  <c r="CD104" i="75"/>
  <c r="CD105" i="75"/>
  <c r="CD106" i="75"/>
  <c r="CD107" i="75"/>
  <c r="CD108" i="75"/>
  <c r="CD109" i="75"/>
  <c r="CD110" i="75"/>
  <c r="CD111" i="75"/>
  <c r="CD112" i="75"/>
  <c r="CD113" i="75"/>
  <c r="CD114" i="75"/>
  <c r="CD115" i="75"/>
  <c r="CD116" i="75"/>
  <c r="CD117" i="75"/>
  <c r="CD118" i="75"/>
  <c r="CD119" i="75"/>
  <c r="CD120" i="75"/>
  <c r="CD121" i="75"/>
  <c r="CD122" i="75"/>
  <c r="CD123" i="75"/>
  <c r="CD124" i="75"/>
  <c r="CD125" i="75"/>
  <c r="CD126" i="75"/>
  <c r="CD127" i="75"/>
  <c r="CD128" i="75"/>
  <c r="CD129" i="75"/>
  <c r="CD130" i="75"/>
  <c r="CD131" i="75"/>
  <c r="CD132" i="75"/>
  <c r="CD133" i="75"/>
  <c r="CD134" i="75"/>
  <c r="CD135" i="75"/>
  <c r="CD136" i="75"/>
  <c r="CD137" i="75"/>
  <c r="CD138" i="75"/>
  <c r="CD139" i="75"/>
  <c r="CD140" i="75"/>
  <c r="CD141" i="75"/>
  <c r="CD142" i="75"/>
  <c r="CD143" i="75"/>
  <c r="CD144" i="75"/>
  <c r="CD145" i="75"/>
  <c r="CD146" i="75"/>
  <c r="CD147" i="75"/>
  <c r="CD148" i="75"/>
  <c r="CD149" i="75"/>
  <c r="CD150" i="75"/>
  <c r="CD151" i="75"/>
  <c r="CD152" i="75"/>
  <c r="CD153" i="75"/>
  <c r="CD154" i="75"/>
  <c r="CD155" i="75"/>
  <c r="CD156" i="75"/>
  <c r="CD157" i="75"/>
  <c r="CD158" i="75"/>
  <c r="CD159" i="75"/>
  <c r="CD160" i="75"/>
  <c r="CD161" i="75"/>
  <c r="CD162" i="75"/>
  <c r="CD163" i="75"/>
  <c r="CD164" i="75"/>
  <c r="CD165" i="75"/>
  <c r="CD166" i="75"/>
  <c r="CD167" i="75"/>
  <c r="CD168" i="75"/>
  <c r="CD169" i="75"/>
  <c r="CD170" i="75"/>
  <c r="CD171" i="75"/>
  <c r="CD172" i="75"/>
  <c r="CD173" i="75"/>
  <c r="CD174" i="75"/>
  <c r="CD175" i="75"/>
  <c r="CD176" i="75"/>
  <c r="CD177" i="75"/>
  <c r="CD178" i="75"/>
  <c r="CD179" i="75"/>
  <c r="CD180" i="75"/>
  <c r="CD181" i="75"/>
  <c r="CD182" i="75"/>
  <c r="CD183" i="75"/>
  <c r="CD184" i="75"/>
  <c r="CD185" i="75"/>
  <c r="CD186" i="75"/>
  <c r="CD187" i="75"/>
  <c r="CD188" i="75"/>
  <c r="CD189" i="75"/>
  <c r="CD190" i="75"/>
  <c r="CD191" i="75"/>
  <c r="CD192" i="75"/>
  <c r="CD193" i="75"/>
  <c r="CD194" i="75"/>
  <c r="CD195" i="75"/>
  <c r="CD196" i="75"/>
  <c r="CD6" i="75"/>
  <c r="CO7" i="75"/>
  <c r="CO8" i="75"/>
  <c r="CO9" i="75"/>
  <c r="CO10" i="75"/>
  <c r="CO11" i="75"/>
  <c r="CO12" i="75"/>
  <c r="CO13" i="75"/>
  <c r="CO14" i="75"/>
  <c r="CO15" i="75"/>
  <c r="CO16" i="75"/>
  <c r="CO17" i="75"/>
  <c r="CO18" i="75"/>
  <c r="CO19" i="75"/>
  <c r="CO20" i="75"/>
  <c r="CO21" i="75"/>
  <c r="CO22" i="75"/>
  <c r="CO23" i="75"/>
  <c r="CO24" i="75"/>
  <c r="CO25" i="75"/>
  <c r="CO26" i="75"/>
  <c r="CO27" i="75"/>
  <c r="CO28" i="75"/>
  <c r="CO29" i="75"/>
  <c r="CO30" i="75"/>
  <c r="CO31" i="75"/>
  <c r="CO32" i="75"/>
  <c r="CO33" i="75"/>
  <c r="CO34" i="75"/>
  <c r="CO35" i="75"/>
  <c r="CO36" i="75"/>
  <c r="CO37" i="75"/>
  <c r="CO38" i="75"/>
  <c r="CO39" i="75"/>
  <c r="CO40" i="75"/>
  <c r="CO41" i="75"/>
  <c r="CO42" i="75"/>
  <c r="CO43" i="75"/>
  <c r="CO44" i="75"/>
  <c r="CO45" i="75"/>
  <c r="CO46" i="75"/>
  <c r="CO47" i="75"/>
  <c r="CO48" i="75"/>
  <c r="CO49" i="75"/>
  <c r="CO50" i="75"/>
  <c r="CO51" i="75"/>
  <c r="CO52" i="75"/>
  <c r="CO53" i="75"/>
  <c r="CO54" i="75"/>
  <c r="CO55" i="75"/>
  <c r="CO56" i="75"/>
  <c r="CO57" i="75"/>
  <c r="CO58" i="75"/>
  <c r="CO59" i="75"/>
  <c r="CO60" i="75"/>
  <c r="CO61" i="75"/>
  <c r="CO62" i="75"/>
  <c r="CO63" i="75"/>
  <c r="CO64" i="75"/>
  <c r="CO65" i="75"/>
  <c r="CO66" i="75"/>
  <c r="CO67" i="75"/>
  <c r="CO68" i="75"/>
  <c r="CO69" i="75"/>
  <c r="CO70" i="75"/>
  <c r="CO71" i="75"/>
  <c r="CO72" i="75"/>
  <c r="CO73" i="75"/>
  <c r="CO74" i="75"/>
  <c r="CO75" i="75"/>
  <c r="CO76" i="75"/>
  <c r="CO77" i="75"/>
  <c r="CO78" i="75"/>
  <c r="CO79" i="75"/>
  <c r="CO80" i="75"/>
  <c r="CO81" i="75"/>
  <c r="CO82" i="75"/>
  <c r="CO83" i="75"/>
  <c r="CO84" i="75"/>
  <c r="CO85" i="75"/>
  <c r="CO86" i="75"/>
  <c r="CO87" i="75"/>
  <c r="CO88" i="75"/>
  <c r="CO89" i="75"/>
  <c r="CO90" i="75"/>
  <c r="CO91" i="75"/>
  <c r="CO92" i="75"/>
  <c r="CO93" i="75"/>
  <c r="CO94" i="75"/>
  <c r="CO95" i="75"/>
  <c r="CO96" i="75"/>
  <c r="CO97" i="75"/>
  <c r="CO98" i="75"/>
  <c r="CO99" i="75"/>
  <c r="CO100" i="75"/>
  <c r="CO101" i="75"/>
  <c r="CO102" i="75"/>
  <c r="CO103" i="75"/>
  <c r="CO104" i="75"/>
  <c r="CO105" i="75"/>
  <c r="CO106" i="75"/>
  <c r="CO107" i="75"/>
  <c r="CO108" i="75"/>
  <c r="CO109" i="75"/>
  <c r="CO110" i="75"/>
  <c r="CO111" i="75"/>
  <c r="CO112" i="75"/>
  <c r="CO113" i="75"/>
  <c r="CO114" i="75"/>
  <c r="CO115" i="75"/>
  <c r="CO116" i="75"/>
  <c r="CO117" i="75"/>
  <c r="CO118" i="75"/>
  <c r="CO119" i="75"/>
  <c r="CO120" i="75"/>
  <c r="CO121" i="75"/>
  <c r="CO122" i="75"/>
  <c r="CO123" i="75"/>
  <c r="CO124" i="75"/>
  <c r="CO125" i="75"/>
  <c r="CO126" i="75"/>
  <c r="CO127" i="75"/>
  <c r="CO128" i="75"/>
  <c r="CO129" i="75"/>
  <c r="CO130" i="75"/>
  <c r="CO131" i="75"/>
  <c r="CO132" i="75"/>
  <c r="CO133" i="75"/>
  <c r="CO134" i="75"/>
  <c r="CO135" i="75"/>
  <c r="CO136" i="75"/>
  <c r="CO137" i="75"/>
  <c r="CO138" i="75"/>
  <c r="CO139" i="75"/>
  <c r="CO140" i="75"/>
  <c r="CO141" i="75"/>
  <c r="CO142" i="75"/>
  <c r="CO143" i="75"/>
  <c r="CO144" i="75"/>
  <c r="CO145" i="75"/>
  <c r="CO146" i="75"/>
  <c r="CO147" i="75"/>
  <c r="CO148" i="75"/>
  <c r="CO149" i="75"/>
  <c r="CO150" i="75"/>
  <c r="CO151" i="75"/>
  <c r="CO152" i="75"/>
  <c r="CO153" i="75"/>
  <c r="CO154" i="75"/>
  <c r="CO155" i="75"/>
  <c r="CO156" i="75"/>
  <c r="CO157" i="75"/>
  <c r="CO158" i="75"/>
  <c r="CO159" i="75"/>
  <c r="CO160" i="75"/>
  <c r="CO161" i="75"/>
  <c r="CO162" i="75"/>
  <c r="CO163" i="75"/>
  <c r="CO164" i="75"/>
  <c r="CO165" i="75"/>
  <c r="CO166" i="75"/>
  <c r="CO167" i="75"/>
  <c r="CO168" i="75"/>
  <c r="CO169" i="75"/>
  <c r="CO170" i="75"/>
  <c r="CO171" i="75"/>
  <c r="CO172" i="75"/>
  <c r="CO173" i="75"/>
  <c r="CO174" i="75"/>
  <c r="CO175" i="75"/>
  <c r="CO176" i="75"/>
  <c r="CO177" i="75"/>
  <c r="CO178" i="75"/>
  <c r="CO179" i="75"/>
  <c r="CO180" i="75"/>
  <c r="CO181" i="75"/>
  <c r="CO182" i="75"/>
  <c r="CO183" i="75"/>
  <c r="CO184" i="75"/>
  <c r="CO185" i="75"/>
  <c r="CO186" i="75"/>
  <c r="CO187" i="75"/>
  <c r="CO188" i="75"/>
  <c r="CO189" i="75"/>
  <c r="CO190" i="75"/>
  <c r="CO191" i="75"/>
  <c r="CO192" i="75"/>
  <c r="CO193" i="75"/>
  <c r="CO194" i="75"/>
  <c r="CO195" i="75"/>
  <c r="CO196" i="75"/>
  <c r="CO6" i="75"/>
  <c r="CP193" i="75" l="1"/>
  <c r="CP189" i="75"/>
  <c r="CP185" i="75"/>
  <c r="CP196" i="75"/>
  <c r="CP192" i="75"/>
  <c r="CP188" i="75"/>
  <c r="CP184" i="75"/>
  <c r="CP180" i="75"/>
  <c r="CP176" i="75"/>
  <c r="CP172" i="75"/>
  <c r="CP168" i="75"/>
  <c r="CP164" i="75"/>
  <c r="CP160" i="75"/>
  <c r="CP156" i="75"/>
  <c r="CP152" i="75"/>
  <c r="CP148" i="75"/>
  <c r="CP144" i="75"/>
  <c r="CP140" i="75"/>
  <c r="CP136" i="75"/>
  <c r="CP132" i="75"/>
  <c r="CP128" i="75"/>
  <c r="CP124" i="75"/>
  <c r="CP120" i="75"/>
  <c r="CP116" i="75"/>
  <c r="CP112" i="75"/>
  <c r="CP108" i="75"/>
  <c r="CP104" i="75"/>
  <c r="CP100" i="75"/>
  <c r="CP96" i="75"/>
  <c r="CP92" i="75"/>
  <c r="CP88" i="75"/>
  <c r="CP84" i="75"/>
  <c r="CP80" i="75"/>
  <c r="CP76" i="75"/>
  <c r="CP72" i="75"/>
  <c r="CP68" i="75"/>
  <c r="CP64" i="75"/>
  <c r="CP60" i="75"/>
  <c r="CP56" i="75"/>
  <c r="CP52" i="75"/>
  <c r="CP48" i="75"/>
  <c r="CP44" i="75"/>
  <c r="CP40" i="75"/>
  <c r="CP36" i="75"/>
  <c r="CP32" i="75"/>
  <c r="CP28" i="75"/>
  <c r="CP24" i="75"/>
  <c r="CP20" i="75"/>
  <c r="CP16" i="75"/>
  <c r="CP12" i="75"/>
  <c r="CP8" i="75"/>
  <c r="CP194" i="75"/>
  <c r="CP190" i="75"/>
  <c r="CP186" i="75"/>
  <c r="CP182" i="75"/>
  <c r="CP178" i="75"/>
  <c r="CP174" i="75"/>
  <c r="CP170" i="75"/>
  <c r="CP166" i="75"/>
  <c r="CP162" i="75"/>
  <c r="CP158" i="75"/>
  <c r="CP154" i="75"/>
  <c r="CP150" i="75"/>
  <c r="CP146" i="75"/>
  <c r="CP142" i="75"/>
  <c r="CP138" i="75"/>
  <c r="CP134" i="75"/>
  <c r="CP130" i="75"/>
  <c r="CP126" i="75"/>
  <c r="CP122" i="75"/>
  <c r="CP118" i="75"/>
  <c r="CP114" i="75"/>
  <c r="CP110" i="75"/>
  <c r="CP106" i="75"/>
  <c r="CP102" i="75"/>
  <c r="CP98" i="75"/>
  <c r="CP94" i="75"/>
  <c r="CP90" i="75"/>
  <c r="CP86" i="75"/>
  <c r="CP82" i="75"/>
  <c r="CP78" i="75"/>
  <c r="CP74" i="75"/>
  <c r="CP70" i="75"/>
  <c r="CP66" i="75"/>
  <c r="CP62" i="75"/>
  <c r="CP58" i="75"/>
  <c r="CP54" i="75"/>
  <c r="CP50" i="75"/>
  <c r="CP46" i="75"/>
  <c r="CP42" i="75"/>
  <c r="CP38" i="75"/>
  <c r="CP34" i="75"/>
  <c r="CP30" i="75"/>
  <c r="CP26" i="75"/>
  <c r="CP22" i="75"/>
  <c r="CP18" i="75"/>
  <c r="CP14" i="75"/>
  <c r="CP10" i="75"/>
  <c r="CP181" i="75"/>
  <c r="CP177" i="75"/>
  <c r="CP173" i="75"/>
  <c r="CP169" i="75"/>
  <c r="CP165" i="75"/>
  <c r="CP161" i="75"/>
  <c r="CP157" i="75"/>
  <c r="CP153" i="75"/>
  <c r="CP149" i="75"/>
  <c r="CP145" i="75"/>
  <c r="CP141" i="75"/>
  <c r="CP137" i="75"/>
  <c r="CP133" i="75"/>
  <c r="CP129" i="75"/>
  <c r="CP125" i="75"/>
  <c r="CP121" i="75"/>
  <c r="CP117" i="75"/>
  <c r="CP113" i="75"/>
  <c r="CP109" i="75"/>
  <c r="CP105" i="75"/>
  <c r="CP101" i="75"/>
  <c r="CP97" i="75"/>
  <c r="CP93" i="75"/>
  <c r="CP89" i="75"/>
  <c r="CP85" i="75"/>
  <c r="CP81" i="75"/>
  <c r="CP77" i="75"/>
  <c r="CP73" i="75"/>
  <c r="CP69" i="75"/>
  <c r="CP65" i="75"/>
  <c r="CP61" i="75"/>
  <c r="CP57" i="75"/>
  <c r="CP53" i="75"/>
  <c r="CP49" i="75"/>
  <c r="CP45" i="75"/>
  <c r="CP41" i="75"/>
  <c r="CP37" i="75"/>
  <c r="CP33" i="75"/>
  <c r="CP29" i="75"/>
  <c r="CP25" i="75"/>
  <c r="CP21" i="75"/>
  <c r="CP17" i="75"/>
  <c r="CP13" i="75"/>
  <c r="CP9" i="75"/>
  <c r="CP195" i="75"/>
  <c r="CP191" i="75"/>
  <c r="CP187" i="75"/>
  <c r="CP183" i="75"/>
  <c r="CP179" i="75"/>
  <c r="CP175" i="75"/>
  <c r="CP171" i="75"/>
  <c r="CP167" i="75"/>
  <c r="CP163" i="75"/>
  <c r="CP159" i="75"/>
  <c r="CP155" i="75"/>
  <c r="CP151" i="75"/>
  <c r="CP147" i="75"/>
  <c r="CP143" i="75"/>
  <c r="CP6" i="75"/>
  <c r="CP139" i="75"/>
  <c r="CP135" i="75"/>
  <c r="CP131" i="75"/>
  <c r="CP127" i="75"/>
  <c r="CP123" i="75"/>
  <c r="CP119" i="75"/>
  <c r="CP115" i="75"/>
  <c r="CP111" i="75"/>
  <c r="CP107" i="75"/>
  <c r="CP103" i="75"/>
  <c r="CP99" i="75"/>
  <c r="CP95" i="75"/>
  <c r="CP91" i="75"/>
  <c r="CP87" i="75"/>
  <c r="CP83" i="75"/>
  <c r="CP79" i="75"/>
  <c r="CP75" i="75"/>
  <c r="CP71" i="75"/>
  <c r="CP67" i="75"/>
  <c r="CP63" i="75"/>
  <c r="CP59" i="75"/>
  <c r="CP55" i="75"/>
  <c r="CP51" i="75"/>
  <c r="CP47" i="75"/>
  <c r="CP43" i="75"/>
  <c r="CP39" i="75"/>
  <c r="CP35" i="75"/>
  <c r="CP31" i="75"/>
  <c r="CP27" i="75"/>
  <c r="CP23" i="75"/>
  <c r="CP19" i="75"/>
  <c r="CP15" i="75"/>
  <c r="CP11" i="75"/>
  <c r="CP7" i="75"/>
  <c r="I7" i="3"/>
  <c r="J7" i="3" s="1"/>
  <c r="I8" i="3"/>
  <c r="J8" i="3" s="1"/>
  <c r="I9" i="3"/>
  <c r="J9" i="3" s="1"/>
  <c r="I10" i="3"/>
  <c r="J10" i="3" s="1"/>
  <c r="I11" i="3"/>
  <c r="J11" i="3" s="1"/>
  <c r="I12" i="3"/>
  <c r="J12" i="3" s="1"/>
  <c r="I13" i="3"/>
  <c r="J13" i="3" s="1"/>
  <c r="I14" i="3"/>
  <c r="J14" i="3" s="1"/>
  <c r="I15" i="3"/>
  <c r="J15" i="3" s="1"/>
  <c r="I16" i="3"/>
  <c r="J16" i="3" s="1"/>
  <c r="I17" i="3"/>
  <c r="J17" i="3" s="1"/>
  <c r="I18" i="3"/>
  <c r="J18" i="3" s="1"/>
  <c r="I19" i="3"/>
  <c r="J19" i="3" s="1"/>
  <c r="I20" i="3"/>
  <c r="J20" i="3" s="1"/>
  <c r="I21" i="3"/>
  <c r="J21" i="3" s="1"/>
  <c r="I22" i="3"/>
  <c r="J22" i="3" s="1"/>
  <c r="I23" i="3"/>
  <c r="J23" i="3" s="1"/>
  <c r="I24" i="3"/>
  <c r="J24" i="3" s="1"/>
  <c r="I25" i="3"/>
  <c r="J25" i="3" s="1"/>
  <c r="I26" i="3"/>
  <c r="J26" i="3" s="1"/>
  <c r="I27" i="3"/>
  <c r="J27" i="3" s="1"/>
  <c r="I28" i="3"/>
  <c r="J28" i="3" s="1"/>
  <c r="I29" i="3"/>
  <c r="J29" i="3" s="1"/>
  <c r="I30" i="3"/>
  <c r="J30" i="3" s="1"/>
  <c r="I31" i="3"/>
  <c r="J31" i="3" s="1"/>
  <c r="I32" i="3"/>
  <c r="J32" i="3" s="1"/>
  <c r="I33" i="3"/>
  <c r="J33" i="3" s="1"/>
  <c r="I34" i="3"/>
  <c r="J34" i="3" s="1"/>
  <c r="I35" i="3"/>
  <c r="J35" i="3" s="1"/>
  <c r="I36" i="3"/>
  <c r="J36" i="3" s="1"/>
  <c r="I37" i="3"/>
  <c r="J37" i="3" s="1"/>
  <c r="I38" i="3"/>
  <c r="J38" i="3" s="1"/>
  <c r="I39" i="3"/>
  <c r="J39" i="3" s="1"/>
  <c r="I40" i="3"/>
  <c r="J40" i="3" s="1"/>
  <c r="I41" i="3"/>
  <c r="J41" i="3" s="1"/>
  <c r="I42" i="3"/>
  <c r="J42" i="3" s="1"/>
  <c r="I43" i="3"/>
  <c r="J43" i="3" s="1"/>
  <c r="I44" i="3"/>
  <c r="J44" i="3" s="1"/>
  <c r="I45" i="3"/>
  <c r="J45" i="3" s="1"/>
  <c r="I46" i="3"/>
  <c r="J46" i="3" s="1"/>
  <c r="I47" i="3"/>
  <c r="J47" i="3" s="1"/>
  <c r="I48" i="3"/>
  <c r="J48" i="3" s="1"/>
  <c r="I49" i="3"/>
  <c r="J49" i="3" s="1"/>
  <c r="I50" i="3"/>
  <c r="J50" i="3" s="1"/>
  <c r="I51" i="3"/>
  <c r="J51" i="3" s="1"/>
  <c r="I52" i="3"/>
  <c r="J52" i="3" s="1"/>
  <c r="I53" i="3"/>
  <c r="J53" i="3" s="1"/>
  <c r="I54" i="3"/>
  <c r="J54" i="3" s="1"/>
  <c r="I55" i="3"/>
  <c r="J55" i="3" s="1"/>
  <c r="I56" i="3"/>
  <c r="J56" i="3" s="1"/>
  <c r="I57" i="3"/>
  <c r="J57" i="3" s="1"/>
  <c r="I58" i="3"/>
  <c r="J58" i="3" s="1"/>
  <c r="I59" i="3"/>
  <c r="J59" i="3" s="1"/>
  <c r="I60" i="3"/>
  <c r="J60" i="3" s="1"/>
  <c r="I61" i="3"/>
  <c r="J61" i="3" s="1"/>
  <c r="I62" i="3"/>
  <c r="J62" i="3" s="1"/>
  <c r="I63" i="3"/>
  <c r="J63" i="3" s="1"/>
  <c r="I64" i="3"/>
  <c r="J64" i="3" s="1"/>
  <c r="I65" i="3"/>
  <c r="J65" i="3" s="1"/>
  <c r="I66" i="3"/>
  <c r="J66" i="3" s="1"/>
  <c r="I67" i="3"/>
  <c r="J67" i="3" s="1"/>
  <c r="I68" i="3"/>
  <c r="J68" i="3" s="1"/>
  <c r="I69" i="3"/>
  <c r="J69" i="3" s="1"/>
  <c r="I70" i="3"/>
  <c r="J70" i="3" s="1"/>
  <c r="I71" i="3"/>
  <c r="J71" i="3" s="1"/>
  <c r="I72" i="3"/>
  <c r="J72" i="3" s="1"/>
  <c r="I73" i="3"/>
  <c r="J73" i="3" s="1"/>
  <c r="I74" i="3"/>
  <c r="J74" i="3" s="1"/>
  <c r="I75" i="3"/>
  <c r="J75" i="3" s="1"/>
  <c r="I76" i="3"/>
  <c r="J76" i="3" s="1"/>
  <c r="I77" i="3"/>
  <c r="J77" i="3" s="1"/>
  <c r="I78" i="3"/>
  <c r="J78" i="3" s="1"/>
  <c r="I79" i="3"/>
  <c r="J79" i="3" s="1"/>
  <c r="I80" i="3"/>
  <c r="J80" i="3" s="1"/>
  <c r="I81" i="3"/>
  <c r="J81" i="3" s="1"/>
  <c r="I82" i="3"/>
  <c r="J82" i="3" s="1"/>
  <c r="I83" i="3"/>
  <c r="J83" i="3" s="1"/>
  <c r="I84" i="3"/>
  <c r="J84" i="3" s="1"/>
  <c r="I85" i="3"/>
  <c r="J85" i="3" s="1"/>
  <c r="I86" i="3"/>
  <c r="J86" i="3" s="1"/>
  <c r="I87" i="3"/>
  <c r="J87" i="3" s="1"/>
  <c r="I88" i="3"/>
  <c r="J88" i="3" s="1"/>
  <c r="I89" i="3"/>
  <c r="J89" i="3" s="1"/>
  <c r="I90" i="3"/>
  <c r="J90" i="3" s="1"/>
  <c r="I91" i="3"/>
  <c r="J91" i="3" s="1"/>
  <c r="I92" i="3"/>
  <c r="J92" i="3" s="1"/>
  <c r="I93" i="3"/>
  <c r="J93" i="3" s="1"/>
  <c r="I94" i="3"/>
  <c r="J94" i="3" s="1"/>
  <c r="I95" i="3"/>
  <c r="J95" i="3" s="1"/>
  <c r="I96" i="3"/>
  <c r="J96" i="3" s="1"/>
  <c r="I97" i="3"/>
  <c r="J97" i="3" s="1"/>
  <c r="I98" i="3"/>
  <c r="J98" i="3" s="1"/>
  <c r="I99" i="3"/>
  <c r="J99" i="3" s="1"/>
  <c r="I100" i="3"/>
  <c r="J100" i="3" s="1"/>
  <c r="I101" i="3"/>
  <c r="J101" i="3" s="1"/>
  <c r="I102" i="3"/>
  <c r="J102" i="3" s="1"/>
  <c r="I103" i="3"/>
  <c r="J103" i="3" s="1"/>
  <c r="I104" i="3"/>
  <c r="J104" i="3" s="1"/>
  <c r="I105" i="3"/>
  <c r="J105" i="3" s="1"/>
  <c r="I106" i="3"/>
  <c r="J106" i="3" s="1"/>
  <c r="I107" i="3"/>
  <c r="J107" i="3" s="1"/>
  <c r="I108" i="3"/>
  <c r="J108" i="3" s="1"/>
  <c r="I109" i="3"/>
  <c r="J109" i="3" s="1"/>
  <c r="I110" i="3"/>
  <c r="J110" i="3" s="1"/>
  <c r="I111" i="3"/>
  <c r="J111" i="3" s="1"/>
  <c r="I112" i="3"/>
  <c r="J112" i="3" s="1"/>
  <c r="I113" i="3"/>
  <c r="J113" i="3" s="1"/>
  <c r="I114" i="3"/>
  <c r="J114" i="3" s="1"/>
  <c r="I115" i="3"/>
  <c r="J115" i="3" s="1"/>
  <c r="I116" i="3"/>
  <c r="J116" i="3" s="1"/>
  <c r="I117" i="3"/>
  <c r="J117" i="3" s="1"/>
  <c r="I118" i="3"/>
  <c r="J118" i="3" s="1"/>
  <c r="I119" i="3"/>
  <c r="J119" i="3" s="1"/>
  <c r="I120" i="3"/>
  <c r="J120" i="3" s="1"/>
  <c r="I121" i="3"/>
  <c r="J121" i="3" s="1"/>
  <c r="I122" i="3"/>
  <c r="J122" i="3" s="1"/>
  <c r="I123" i="3"/>
  <c r="J123" i="3" s="1"/>
  <c r="I124" i="3"/>
  <c r="J124" i="3" s="1"/>
  <c r="I125" i="3"/>
  <c r="J125" i="3" s="1"/>
  <c r="I126" i="3"/>
  <c r="J126" i="3" s="1"/>
  <c r="I127" i="3"/>
  <c r="J127" i="3" s="1"/>
  <c r="I128" i="3"/>
  <c r="J128" i="3" s="1"/>
  <c r="I129" i="3"/>
  <c r="J129" i="3" s="1"/>
  <c r="I130" i="3"/>
  <c r="J130" i="3" s="1"/>
  <c r="I131" i="3"/>
  <c r="J131" i="3" s="1"/>
  <c r="I132" i="3"/>
  <c r="J132" i="3" s="1"/>
  <c r="I133" i="3"/>
  <c r="J133" i="3" s="1"/>
  <c r="I134" i="3"/>
  <c r="J134" i="3" s="1"/>
  <c r="I135" i="3"/>
  <c r="J135" i="3" s="1"/>
  <c r="I136" i="3"/>
  <c r="J136" i="3" s="1"/>
  <c r="I137" i="3"/>
  <c r="J137" i="3" s="1"/>
  <c r="I138" i="3"/>
  <c r="J138" i="3" s="1"/>
  <c r="I139" i="3"/>
  <c r="J139" i="3" s="1"/>
  <c r="I140" i="3"/>
  <c r="J140" i="3" s="1"/>
  <c r="I141" i="3"/>
  <c r="J141" i="3" s="1"/>
  <c r="I142" i="3"/>
  <c r="J142" i="3" s="1"/>
  <c r="I143" i="3"/>
  <c r="J143" i="3" s="1"/>
  <c r="I144" i="3"/>
  <c r="J144" i="3" s="1"/>
  <c r="I145" i="3"/>
  <c r="J145" i="3" s="1"/>
  <c r="I146" i="3"/>
  <c r="J146" i="3" s="1"/>
  <c r="I147" i="3"/>
  <c r="J147" i="3" s="1"/>
  <c r="I148" i="3"/>
  <c r="J148" i="3" s="1"/>
  <c r="I149" i="3"/>
  <c r="J149" i="3" s="1"/>
  <c r="I150" i="3"/>
  <c r="J150" i="3" s="1"/>
  <c r="I151" i="3"/>
  <c r="J151" i="3" s="1"/>
  <c r="I152" i="3"/>
  <c r="J152" i="3" s="1"/>
  <c r="I153" i="3"/>
  <c r="J153" i="3" s="1"/>
  <c r="I154" i="3"/>
  <c r="J154" i="3" s="1"/>
  <c r="I155" i="3"/>
  <c r="J155" i="3" s="1"/>
  <c r="I156" i="3"/>
  <c r="J156" i="3" s="1"/>
  <c r="I157" i="3"/>
  <c r="J157" i="3" s="1"/>
  <c r="I158" i="3"/>
  <c r="J158" i="3" s="1"/>
  <c r="I159" i="3"/>
  <c r="J159" i="3" s="1"/>
  <c r="I160" i="3"/>
  <c r="J160" i="3" s="1"/>
  <c r="I161" i="3"/>
  <c r="J161" i="3" s="1"/>
  <c r="I162" i="3"/>
  <c r="J162" i="3" s="1"/>
  <c r="I163" i="3"/>
  <c r="J163" i="3" s="1"/>
  <c r="I164" i="3"/>
  <c r="J164" i="3" s="1"/>
  <c r="I165" i="3"/>
  <c r="J165" i="3" s="1"/>
  <c r="I166" i="3"/>
  <c r="J166" i="3" s="1"/>
  <c r="I167" i="3"/>
  <c r="J167" i="3" s="1"/>
  <c r="I168" i="3"/>
  <c r="J168" i="3" s="1"/>
  <c r="I169" i="3"/>
  <c r="J169" i="3" s="1"/>
  <c r="I170" i="3"/>
  <c r="J170" i="3" s="1"/>
  <c r="I171" i="3"/>
  <c r="J171" i="3" s="1"/>
  <c r="I172" i="3"/>
  <c r="J172" i="3" s="1"/>
  <c r="I173" i="3"/>
  <c r="J173" i="3" s="1"/>
  <c r="I174" i="3"/>
  <c r="J174" i="3" s="1"/>
  <c r="I175" i="3"/>
  <c r="J175" i="3" s="1"/>
  <c r="I176" i="3"/>
  <c r="J176" i="3" s="1"/>
  <c r="I177" i="3"/>
  <c r="J177" i="3" s="1"/>
  <c r="I178" i="3"/>
  <c r="J178" i="3" s="1"/>
  <c r="I179" i="3"/>
  <c r="J179" i="3" s="1"/>
  <c r="I180" i="3"/>
  <c r="J180" i="3" s="1"/>
  <c r="I181" i="3"/>
  <c r="J181" i="3" s="1"/>
  <c r="I182" i="3"/>
  <c r="J182" i="3" s="1"/>
  <c r="I183" i="3"/>
  <c r="J183" i="3" s="1"/>
  <c r="I184" i="3"/>
  <c r="J184" i="3" s="1"/>
  <c r="I185" i="3"/>
  <c r="J185" i="3" s="1"/>
  <c r="I186" i="3"/>
  <c r="J186" i="3" s="1"/>
  <c r="I187" i="3"/>
  <c r="J187" i="3" s="1"/>
  <c r="I188" i="3"/>
  <c r="J188" i="3" s="1"/>
  <c r="I189" i="3"/>
  <c r="J189" i="3" s="1"/>
  <c r="I190" i="3"/>
  <c r="J190" i="3" s="1"/>
  <c r="I191" i="3"/>
  <c r="J191" i="3" s="1"/>
  <c r="I192" i="3"/>
  <c r="J192" i="3" s="1"/>
  <c r="I193" i="3"/>
  <c r="J193" i="3" s="1"/>
  <c r="I194" i="3"/>
  <c r="J194" i="3" s="1"/>
  <c r="I195" i="3"/>
  <c r="J195" i="3" s="1"/>
  <c r="I196" i="3"/>
  <c r="J196" i="3" s="1"/>
  <c r="I6" i="3"/>
  <c r="J6" i="3" s="1"/>
  <c r="T7" i="4" l="1"/>
  <c r="U7" i="4"/>
  <c r="V7" i="4"/>
  <c r="T8" i="4"/>
  <c r="U8" i="4"/>
  <c r="V8" i="4"/>
  <c r="T9" i="4"/>
  <c r="U9" i="4"/>
  <c r="V9" i="4"/>
  <c r="T10" i="4"/>
  <c r="U10" i="4"/>
  <c r="V10" i="4"/>
  <c r="T11" i="4"/>
  <c r="U11" i="4"/>
  <c r="V11" i="4"/>
  <c r="T12" i="4"/>
  <c r="U12" i="4"/>
  <c r="V12" i="4"/>
  <c r="T13" i="4"/>
  <c r="U13" i="4"/>
  <c r="V13" i="4"/>
  <c r="T14" i="4"/>
  <c r="U14" i="4"/>
  <c r="V14" i="4"/>
  <c r="T15" i="4"/>
  <c r="U15" i="4"/>
  <c r="V15" i="4"/>
  <c r="T16" i="4"/>
  <c r="U16" i="4"/>
  <c r="V16" i="4"/>
  <c r="T17" i="4"/>
  <c r="U17" i="4"/>
  <c r="V17" i="4"/>
  <c r="T18" i="4"/>
  <c r="U18" i="4"/>
  <c r="V18" i="4"/>
  <c r="T19" i="4"/>
  <c r="U19" i="4"/>
  <c r="V19" i="4"/>
  <c r="T20" i="4"/>
  <c r="U20" i="4"/>
  <c r="V20" i="4"/>
  <c r="T21" i="4"/>
  <c r="U21" i="4"/>
  <c r="V21" i="4"/>
  <c r="T22" i="4"/>
  <c r="U22" i="4"/>
  <c r="V22" i="4"/>
  <c r="T23" i="4"/>
  <c r="U23" i="4"/>
  <c r="V23" i="4"/>
  <c r="T24" i="4"/>
  <c r="U24" i="4"/>
  <c r="V24" i="4"/>
  <c r="T25" i="4"/>
  <c r="U25" i="4"/>
  <c r="V25" i="4"/>
  <c r="T26" i="4"/>
  <c r="U26" i="4"/>
  <c r="V26" i="4"/>
  <c r="T27" i="4"/>
  <c r="U27" i="4"/>
  <c r="V27" i="4"/>
  <c r="T28" i="4"/>
  <c r="U28" i="4"/>
  <c r="V28" i="4"/>
  <c r="T29" i="4"/>
  <c r="U29" i="4"/>
  <c r="V29" i="4"/>
  <c r="T30" i="4"/>
  <c r="U30" i="4"/>
  <c r="V30" i="4"/>
  <c r="T31" i="4"/>
  <c r="U31" i="4"/>
  <c r="V31" i="4"/>
  <c r="T32" i="4"/>
  <c r="U32" i="4"/>
  <c r="V32" i="4"/>
  <c r="T33" i="4"/>
  <c r="U33" i="4"/>
  <c r="V33" i="4"/>
  <c r="T34" i="4"/>
  <c r="U34" i="4"/>
  <c r="V34" i="4"/>
  <c r="T35" i="4"/>
  <c r="U35" i="4"/>
  <c r="V35" i="4"/>
  <c r="T36" i="4"/>
  <c r="U36" i="4"/>
  <c r="V36" i="4"/>
  <c r="T37" i="4"/>
  <c r="U37" i="4"/>
  <c r="V37" i="4"/>
  <c r="T38" i="4"/>
  <c r="U38" i="4"/>
  <c r="V38" i="4"/>
  <c r="T39" i="4"/>
  <c r="U39" i="4"/>
  <c r="V39" i="4"/>
  <c r="T40" i="4"/>
  <c r="U40" i="4"/>
  <c r="V40" i="4"/>
  <c r="T41" i="4"/>
  <c r="U41" i="4"/>
  <c r="V41" i="4"/>
  <c r="T42" i="4"/>
  <c r="U42" i="4"/>
  <c r="V42" i="4"/>
  <c r="T43" i="4"/>
  <c r="U43" i="4"/>
  <c r="V43" i="4"/>
  <c r="T44" i="4"/>
  <c r="U44" i="4"/>
  <c r="V44" i="4"/>
  <c r="T45" i="4"/>
  <c r="U45" i="4"/>
  <c r="V45" i="4"/>
  <c r="T46" i="4"/>
  <c r="U46" i="4"/>
  <c r="V46" i="4"/>
  <c r="T47" i="4"/>
  <c r="U47" i="4"/>
  <c r="V47" i="4"/>
  <c r="T48" i="4"/>
  <c r="U48" i="4"/>
  <c r="V48" i="4"/>
  <c r="T49" i="4"/>
  <c r="U49" i="4"/>
  <c r="V49" i="4"/>
  <c r="T50" i="4"/>
  <c r="U50" i="4"/>
  <c r="V50" i="4"/>
  <c r="T51" i="4"/>
  <c r="U51" i="4"/>
  <c r="V51" i="4"/>
  <c r="T52" i="4"/>
  <c r="U52" i="4"/>
  <c r="V52" i="4"/>
  <c r="T53" i="4"/>
  <c r="U53" i="4"/>
  <c r="V53" i="4"/>
  <c r="T54" i="4"/>
  <c r="U54" i="4"/>
  <c r="V54" i="4"/>
  <c r="T55" i="4"/>
  <c r="U55" i="4"/>
  <c r="V55" i="4"/>
  <c r="T56" i="4"/>
  <c r="U56" i="4"/>
  <c r="V56" i="4"/>
  <c r="T57" i="4"/>
  <c r="U57" i="4"/>
  <c r="V57" i="4"/>
  <c r="T58" i="4"/>
  <c r="U58" i="4"/>
  <c r="V58" i="4"/>
  <c r="T59" i="4"/>
  <c r="U59" i="4"/>
  <c r="V59" i="4"/>
  <c r="T60" i="4"/>
  <c r="U60" i="4"/>
  <c r="V60" i="4"/>
  <c r="T61" i="4"/>
  <c r="U61" i="4"/>
  <c r="V61" i="4"/>
  <c r="T62" i="4"/>
  <c r="U62" i="4"/>
  <c r="V62" i="4"/>
  <c r="T63" i="4"/>
  <c r="U63" i="4"/>
  <c r="V63" i="4"/>
  <c r="T64" i="4"/>
  <c r="U64" i="4"/>
  <c r="V64" i="4"/>
  <c r="T65" i="4"/>
  <c r="U65" i="4"/>
  <c r="V65" i="4"/>
  <c r="T66" i="4"/>
  <c r="U66" i="4"/>
  <c r="V66" i="4"/>
  <c r="T67" i="4"/>
  <c r="U67" i="4"/>
  <c r="V67" i="4"/>
  <c r="T68" i="4"/>
  <c r="U68" i="4"/>
  <c r="V68" i="4"/>
  <c r="T69" i="4"/>
  <c r="U69" i="4"/>
  <c r="V69" i="4"/>
  <c r="T70" i="4"/>
  <c r="U70" i="4"/>
  <c r="V70" i="4"/>
  <c r="T71" i="4"/>
  <c r="U71" i="4"/>
  <c r="V71" i="4"/>
  <c r="T72" i="4"/>
  <c r="U72" i="4"/>
  <c r="V72" i="4"/>
  <c r="T73" i="4"/>
  <c r="U73" i="4"/>
  <c r="V73" i="4"/>
  <c r="T74" i="4"/>
  <c r="U74" i="4"/>
  <c r="V74" i="4"/>
  <c r="T75" i="4"/>
  <c r="U75" i="4"/>
  <c r="V75" i="4"/>
  <c r="T76" i="4"/>
  <c r="U76" i="4"/>
  <c r="V76" i="4"/>
  <c r="T77" i="4"/>
  <c r="U77" i="4"/>
  <c r="V77" i="4"/>
  <c r="T78" i="4"/>
  <c r="U78" i="4"/>
  <c r="V78" i="4"/>
  <c r="T79" i="4"/>
  <c r="U79" i="4"/>
  <c r="V79" i="4"/>
  <c r="T80" i="4"/>
  <c r="U80" i="4"/>
  <c r="V80" i="4"/>
  <c r="T81" i="4"/>
  <c r="U81" i="4"/>
  <c r="V81" i="4"/>
  <c r="T82" i="4"/>
  <c r="U82" i="4"/>
  <c r="V82" i="4"/>
  <c r="T83" i="4"/>
  <c r="U83" i="4"/>
  <c r="V83" i="4"/>
  <c r="T84" i="4"/>
  <c r="U84" i="4"/>
  <c r="V84" i="4"/>
  <c r="T85" i="4"/>
  <c r="U85" i="4"/>
  <c r="V85" i="4"/>
  <c r="T86" i="4"/>
  <c r="U86" i="4"/>
  <c r="V86" i="4"/>
  <c r="T87" i="4"/>
  <c r="U87" i="4"/>
  <c r="V87" i="4"/>
  <c r="T88" i="4"/>
  <c r="U88" i="4"/>
  <c r="V88" i="4"/>
  <c r="T89" i="4"/>
  <c r="U89" i="4"/>
  <c r="V89" i="4"/>
  <c r="T90" i="4"/>
  <c r="U90" i="4"/>
  <c r="V90" i="4"/>
  <c r="T91" i="4"/>
  <c r="U91" i="4"/>
  <c r="V91" i="4"/>
  <c r="T92" i="4"/>
  <c r="U92" i="4"/>
  <c r="V92" i="4"/>
  <c r="T93" i="4"/>
  <c r="U93" i="4"/>
  <c r="V93" i="4"/>
  <c r="T94" i="4"/>
  <c r="U94" i="4"/>
  <c r="V94" i="4"/>
  <c r="T95" i="4"/>
  <c r="U95" i="4"/>
  <c r="V95" i="4"/>
  <c r="T96" i="4"/>
  <c r="U96" i="4"/>
  <c r="V96" i="4"/>
  <c r="T97" i="4"/>
  <c r="U97" i="4"/>
  <c r="V97" i="4"/>
  <c r="T98" i="4"/>
  <c r="U98" i="4"/>
  <c r="V98" i="4"/>
  <c r="T99" i="4"/>
  <c r="U99" i="4"/>
  <c r="V99" i="4"/>
  <c r="T100" i="4"/>
  <c r="U100" i="4"/>
  <c r="V100" i="4"/>
  <c r="T101" i="4"/>
  <c r="U101" i="4"/>
  <c r="V101" i="4"/>
  <c r="T102" i="4"/>
  <c r="U102" i="4"/>
  <c r="V102" i="4"/>
  <c r="T103" i="4"/>
  <c r="U103" i="4"/>
  <c r="V103" i="4"/>
  <c r="T104" i="4"/>
  <c r="U104" i="4"/>
  <c r="V104" i="4"/>
  <c r="T105" i="4"/>
  <c r="U105" i="4"/>
  <c r="V105" i="4"/>
  <c r="T106" i="4"/>
  <c r="U106" i="4"/>
  <c r="V106" i="4"/>
  <c r="T107" i="4"/>
  <c r="U107" i="4"/>
  <c r="V107" i="4"/>
  <c r="T108" i="4"/>
  <c r="U108" i="4"/>
  <c r="V108" i="4"/>
  <c r="T109" i="4"/>
  <c r="U109" i="4"/>
  <c r="V109" i="4"/>
  <c r="T110" i="4"/>
  <c r="U110" i="4"/>
  <c r="V110" i="4"/>
  <c r="T111" i="4"/>
  <c r="U111" i="4"/>
  <c r="V111" i="4"/>
  <c r="T112" i="4"/>
  <c r="U112" i="4"/>
  <c r="V112" i="4"/>
  <c r="T113" i="4"/>
  <c r="U113" i="4"/>
  <c r="V113" i="4"/>
  <c r="T114" i="4"/>
  <c r="U114" i="4"/>
  <c r="V114" i="4"/>
  <c r="T115" i="4"/>
  <c r="U115" i="4"/>
  <c r="V115" i="4"/>
  <c r="T116" i="4"/>
  <c r="U116" i="4"/>
  <c r="V116" i="4"/>
  <c r="T117" i="4"/>
  <c r="U117" i="4"/>
  <c r="V117" i="4"/>
  <c r="T118" i="4"/>
  <c r="U118" i="4"/>
  <c r="V118" i="4"/>
  <c r="T119" i="4"/>
  <c r="U119" i="4"/>
  <c r="V119" i="4"/>
  <c r="T120" i="4"/>
  <c r="U120" i="4"/>
  <c r="V120" i="4"/>
  <c r="T121" i="4"/>
  <c r="U121" i="4"/>
  <c r="V121" i="4"/>
  <c r="T122" i="4"/>
  <c r="U122" i="4"/>
  <c r="V122" i="4"/>
  <c r="T123" i="4"/>
  <c r="U123" i="4"/>
  <c r="V123" i="4"/>
  <c r="T124" i="4"/>
  <c r="U124" i="4"/>
  <c r="V124" i="4"/>
  <c r="T125" i="4"/>
  <c r="U125" i="4"/>
  <c r="V125" i="4"/>
  <c r="T126" i="4"/>
  <c r="U126" i="4"/>
  <c r="V126" i="4"/>
  <c r="T127" i="4"/>
  <c r="U127" i="4"/>
  <c r="V127" i="4"/>
  <c r="T128" i="4"/>
  <c r="U128" i="4"/>
  <c r="V128" i="4"/>
  <c r="T129" i="4"/>
  <c r="U129" i="4"/>
  <c r="V129" i="4"/>
  <c r="T130" i="4"/>
  <c r="U130" i="4"/>
  <c r="V130" i="4"/>
  <c r="T131" i="4"/>
  <c r="U131" i="4"/>
  <c r="V131" i="4"/>
  <c r="T132" i="4"/>
  <c r="U132" i="4"/>
  <c r="V132" i="4"/>
  <c r="T133" i="4"/>
  <c r="U133" i="4"/>
  <c r="V133" i="4"/>
  <c r="T134" i="4"/>
  <c r="U134" i="4"/>
  <c r="V134" i="4"/>
  <c r="T135" i="4"/>
  <c r="U135" i="4"/>
  <c r="V135" i="4"/>
  <c r="T136" i="4"/>
  <c r="U136" i="4"/>
  <c r="V136" i="4"/>
  <c r="T137" i="4"/>
  <c r="U137" i="4"/>
  <c r="V137" i="4"/>
  <c r="T138" i="4"/>
  <c r="U138" i="4"/>
  <c r="V138" i="4"/>
  <c r="T139" i="4"/>
  <c r="U139" i="4"/>
  <c r="V139" i="4"/>
  <c r="T140" i="4"/>
  <c r="U140" i="4"/>
  <c r="V140" i="4"/>
  <c r="T141" i="4"/>
  <c r="U141" i="4"/>
  <c r="V141" i="4"/>
  <c r="T142" i="4"/>
  <c r="U142" i="4"/>
  <c r="V142" i="4"/>
  <c r="T143" i="4"/>
  <c r="U143" i="4"/>
  <c r="V143" i="4"/>
  <c r="T144" i="4"/>
  <c r="U144" i="4"/>
  <c r="V144" i="4"/>
  <c r="T145" i="4"/>
  <c r="U145" i="4"/>
  <c r="V145" i="4"/>
  <c r="T146" i="4"/>
  <c r="U146" i="4"/>
  <c r="V146" i="4"/>
  <c r="T147" i="4"/>
  <c r="U147" i="4"/>
  <c r="V147" i="4"/>
  <c r="T148" i="4"/>
  <c r="U148" i="4"/>
  <c r="V148" i="4"/>
  <c r="T149" i="4"/>
  <c r="U149" i="4"/>
  <c r="V149" i="4"/>
  <c r="T150" i="4"/>
  <c r="U150" i="4"/>
  <c r="V150" i="4"/>
  <c r="T151" i="4"/>
  <c r="U151" i="4"/>
  <c r="V151" i="4"/>
  <c r="T152" i="4"/>
  <c r="U152" i="4"/>
  <c r="V152" i="4"/>
  <c r="T153" i="4"/>
  <c r="U153" i="4"/>
  <c r="V153" i="4"/>
  <c r="T154" i="4"/>
  <c r="U154" i="4"/>
  <c r="V154" i="4"/>
  <c r="T155" i="4"/>
  <c r="U155" i="4"/>
  <c r="V155" i="4"/>
  <c r="T156" i="4"/>
  <c r="U156" i="4"/>
  <c r="V156" i="4"/>
  <c r="T157" i="4"/>
  <c r="U157" i="4"/>
  <c r="V157" i="4"/>
  <c r="T158" i="4"/>
  <c r="U158" i="4"/>
  <c r="V158" i="4"/>
  <c r="T159" i="4"/>
  <c r="U159" i="4"/>
  <c r="V159" i="4"/>
  <c r="T160" i="4"/>
  <c r="U160" i="4"/>
  <c r="V160" i="4"/>
  <c r="T161" i="4"/>
  <c r="U161" i="4"/>
  <c r="V161" i="4"/>
  <c r="T162" i="4"/>
  <c r="U162" i="4"/>
  <c r="V162" i="4"/>
  <c r="T163" i="4"/>
  <c r="U163" i="4"/>
  <c r="V163" i="4"/>
  <c r="T164" i="4"/>
  <c r="U164" i="4"/>
  <c r="V164" i="4"/>
  <c r="T165" i="4"/>
  <c r="U165" i="4"/>
  <c r="V165" i="4"/>
  <c r="T166" i="4"/>
  <c r="U166" i="4"/>
  <c r="V166" i="4"/>
  <c r="T167" i="4"/>
  <c r="U167" i="4"/>
  <c r="V167" i="4"/>
  <c r="T168" i="4"/>
  <c r="U168" i="4"/>
  <c r="V168" i="4"/>
  <c r="T169" i="4"/>
  <c r="U169" i="4"/>
  <c r="V169" i="4"/>
  <c r="T170" i="4"/>
  <c r="U170" i="4"/>
  <c r="V170" i="4"/>
  <c r="T171" i="4"/>
  <c r="U171" i="4"/>
  <c r="V171" i="4"/>
  <c r="T172" i="4"/>
  <c r="U172" i="4"/>
  <c r="V172" i="4"/>
  <c r="T173" i="4"/>
  <c r="U173" i="4"/>
  <c r="V173" i="4"/>
  <c r="T174" i="4"/>
  <c r="U174" i="4"/>
  <c r="V174" i="4"/>
  <c r="T175" i="4"/>
  <c r="U175" i="4"/>
  <c r="V175" i="4"/>
  <c r="T176" i="4"/>
  <c r="U176" i="4"/>
  <c r="V176" i="4"/>
  <c r="T177" i="4"/>
  <c r="U177" i="4"/>
  <c r="V177" i="4"/>
  <c r="T178" i="4"/>
  <c r="U178" i="4"/>
  <c r="V178" i="4"/>
  <c r="T179" i="4"/>
  <c r="U179" i="4"/>
  <c r="V179" i="4"/>
  <c r="T180" i="4"/>
  <c r="U180" i="4"/>
  <c r="V180" i="4"/>
  <c r="T181" i="4"/>
  <c r="U181" i="4"/>
  <c r="V181" i="4"/>
  <c r="T182" i="4"/>
  <c r="U182" i="4"/>
  <c r="V182" i="4"/>
  <c r="T183" i="4"/>
  <c r="U183" i="4"/>
  <c r="V183" i="4"/>
  <c r="T184" i="4"/>
  <c r="U184" i="4"/>
  <c r="V184" i="4"/>
  <c r="T185" i="4"/>
  <c r="U185" i="4"/>
  <c r="V185" i="4"/>
  <c r="T186" i="4"/>
  <c r="U186" i="4"/>
  <c r="V186" i="4"/>
  <c r="T187" i="4"/>
  <c r="U187" i="4"/>
  <c r="V187" i="4"/>
  <c r="T188" i="4"/>
  <c r="U188" i="4"/>
  <c r="V188" i="4"/>
  <c r="T189" i="4"/>
  <c r="U189" i="4"/>
  <c r="V189" i="4"/>
  <c r="T190" i="4"/>
  <c r="U190" i="4"/>
  <c r="V190" i="4"/>
  <c r="T191" i="4"/>
  <c r="U191" i="4"/>
  <c r="V191" i="4"/>
  <c r="T192" i="4"/>
  <c r="U192" i="4"/>
  <c r="V192" i="4"/>
  <c r="T193" i="4"/>
  <c r="U193" i="4"/>
  <c r="V193" i="4"/>
  <c r="T194" i="4"/>
  <c r="U194" i="4"/>
  <c r="V194" i="4"/>
  <c r="T195" i="4"/>
  <c r="U195" i="4"/>
  <c r="V195" i="4"/>
  <c r="T196" i="4"/>
  <c r="U196" i="4"/>
  <c r="V196" i="4"/>
  <c r="U6" i="4"/>
  <c r="V6" i="4"/>
  <c r="T6" i="4"/>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6" i="3"/>
  <c r="W196" i="4" l="1"/>
  <c r="W188" i="4"/>
  <c r="W180" i="4"/>
  <c r="W172" i="4"/>
  <c r="W164" i="4"/>
  <c r="W156" i="4"/>
  <c r="W148" i="4"/>
  <c r="W140" i="4"/>
  <c r="W132" i="4"/>
  <c r="W124" i="4"/>
  <c r="W116" i="4"/>
  <c r="W108" i="4"/>
  <c r="W100" i="4"/>
  <c r="W92" i="4"/>
  <c r="W84" i="4"/>
  <c r="W76" i="4"/>
  <c r="W68" i="4"/>
  <c r="W60" i="4"/>
  <c r="W52" i="4"/>
  <c r="W44" i="4"/>
  <c r="W36" i="4"/>
  <c r="W28" i="4"/>
  <c r="W20" i="4"/>
  <c r="W12" i="4"/>
  <c r="W185" i="4"/>
  <c r="W169" i="4"/>
  <c r="W137" i="4"/>
  <c r="W121" i="4"/>
  <c r="W105" i="4"/>
  <c r="W73" i="4"/>
  <c r="W57" i="4"/>
  <c r="W17" i="4"/>
  <c r="W190" i="4"/>
  <c r="W182" i="4"/>
  <c r="W174" i="4"/>
  <c r="W166" i="4"/>
  <c r="W158" i="4"/>
  <c r="W150" i="4"/>
  <c r="W142" i="4"/>
  <c r="W134" i="4"/>
  <c r="W126" i="4"/>
  <c r="W118" i="4"/>
  <c r="W110" i="4"/>
  <c r="W102" i="4"/>
  <c r="W94" i="4"/>
  <c r="W86" i="4"/>
  <c r="W78" i="4"/>
  <c r="W70" i="4"/>
  <c r="W62" i="4"/>
  <c r="W54" i="4"/>
  <c r="W46" i="4"/>
  <c r="W38" i="4"/>
  <c r="W30" i="4"/>
  <c r="W22" i="4"/>
  <c r="W14" i="4"/>
  <c r="W193" i="4"/>
  <c r="W177" i="4"/>
  <c r="W161" i="4"/>
  <c r="W145" i="4"/>
  <c r="W113" i="4"/>
  <c r="W41" i="4"/>
  <c r="W25" i="4"/>
  <c r="W6" i="4"/>
  <c r="W195" i="4"/>
  <c r="W187" i="4"/>
  <c r="W179" i="4"/>
  <c r="W171" i="4"/>
  <c r="W163" i="4"/>
  <c r="W155" i="4"/>
  <c r="W147" i="4"/>
  <c r="W139" i="4"/>
  <c r="W131" i="4"/>
  <c r="W123" i="4"/>
  <c r="W115" i="4"/>
  <c r="W107" i="4"/>
  <c r="W99" i="4"/>
  <c r="W91" i="4"/>
  <c r="W83" i="4"/>
  <c r="W75" i="4"/>
  <c r="W67" i="4"/>
  <c r="W59" i="4"/>
  <c r="W51" i="4"/>
  <c r="W43" i="4"/>
  <c r="W35" i="4"/>
  <c r="W27" i="4"/>
  <c r="W19" i="4"/>
  <c r="W11" i="4"/>
  <c r="W97" i="4"/>
  <c r="W33" i="4"/>
  <c r="W192" i="4"/>
  <c r="W184" i="4"/>
  <c r="W176" i="4"/>
  <c r="W168" i="4"/>
  <c r="W160" i="4"/>
  <c r="W152" i="4"/>
  <c r="W144" i="4"/>
  <c r="W136" i="4"/>
  <c r="W128" i="4"/>
  <c r="W120" i="4"/>
  <c r="W112" i="4"/>
  <c r="W104" i="4"/>
  <c r="W96" i="4"/>
  <c r="W88" i="4"/>
  <c r="W80" i="4"/>
  <c r="W72" i="4"/>
  <c r="W64" i="4"/>
  <c r="W56" i="4"/>
  <c r="W48" i="4"/>
  <c r="W40" i="4"/>
  <c r="W32" i="4"/>
  <c r="W24" i="4"/>
  <c r="W16" i="4"/>
  <c r="W8" i="4"/>
  <c r="W129" i="4"/>
  <c r="W81" i="4"/>
  <c r="W189" i="4"/>
  <c r="W181" i="4"/>
  <c r="W173" i="4"/>
  <c r="W165" i="4"/>
  <c r="W157" i="4"/>
  <c r="W149" i="4"/>
  <c r="W141" i="4"/>
  <c r="W133" i="4"/>
  <c r="W125" i="4"/>
  <c r="W117" i="4"/>
  <c r="W109" i="4"/>
  <c r="W101" i="4"/>
  <c r="W93" i="4"/>
  <c r="W85" i="4"/>
  <c r="W77" i="4"/>
  <c r="W69" i="4"/>
  <c r="W61" i="4"/>
  <c r="W53" i="4"/>
  <c r="W45" i="4"/>
  <c r="W37" i="4"/>
  <c r="W29" i="4"/>
  <c r="W21" i="4"/>
  <c r="W13" i="4"/>
  <c r="W153" i="4"/>
  <c r="W89" i="4"/>
  <c r="W65" i="4"/>
  <c r="W49" i="4"/>
  <c r="W9" i="4"/>
  <c r="W194" i="4"/>
  <c r="W191" i="4"/>
  <c r="W186" i="4"/>
  <c r="W183" i="4"/>
  <c r="W178" i="4"/>
  <c r="W175" i="4"/>
  <c r="W170" i="4"/>
  <c r="W167" i="4"/>
  <c r="W162" i="4"/>
  <c r="W159" i="4"/>
  <c r="W154" i="4"/>
  <c r="W151" i="4"/>
  <c r="W146" i="4"/>
  <c r="W143" i="4"/>
  <c r="W138" i="4"/>
  <c r="W135" i="4"/>
  <c r="W130" i="4"/>
  <c r="W127" i="4"/>
  <c r="W122" i="4"/>
  <c r="W119" i="4"/>
  <c r="W114" i="4"/>
  <c r="W111" i="4"/>
  <c r="W106" i="4"/>
  <c r="W103" i="4"/>
  <c r="W98" i="4"/>
  <c r="W95" i="4"/>
  <c r="W90" i="4"/>
  <c r="W87" i="4"/>
  <c r="W82" i="4"/>
  <c r="W79" i="4"/>
  <c r="W74" i="4"/>
  <c r="W71" i="4"/>
  <c r="W66" i="4"/>
  <c r="W63" i="4"/>
  <c r="W58" i="4"/>
  <c r="W55" i="4"/>
  <c r="W50" i="4"/>
  <c r="W47" i="4"/>
  <c r="W42" i="4"/>
  <c r="W39" i="4"/>
  <c r="W34" i="4"/>
  <c r="W31" i="4"/>
  <c r="W26" i="4"/>
  <c r="W23" i="4"/>
  <c r="W18" i="4"/>
  <c r="W15" i="4"/>
  <c r="W10" i="4"/>
  <c r="W7" i="4"/>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6" i="3"/>
  <c r="CR8" i="75" l="1"/>
  <c r="CR9" i="75"/>
  <c r="CR10" i="75"/>
  <c r="CR11" i="75"/>
  <c r="CR12" i="75"/>
  <c r="CR13" i="75"/>
  <c r="CR14" i="75"/>
  <c r="CR15" i="75"/>
  <c r="CR16" i="75"/>
  <c r="CR17" i="75"/>
  <c r="CR18" i="75"/>
  <c r="CR19" i="75"/>
  <c r="CR20" i="75"/>
  <c r="CR21" i="75"/>
  <c r="CR22" i="75"/>
  <c r="CR23" i="75"/>
  <c r="CR24" i="75"/>
  <c r="CR25" i="75"/>
  <c r="CR26" i="75"/>
  <c r="CR27" i="75"/>
  <c r="CR28" i="75"/>
  <c r="CR29" i="75"/>
  <c r="CR30" i="75"/>
  <c r="CR31" i="75"/>
  <c r="CR32" i="75"/>
  <c r="CR33" i="75"/>
  <c r="CR34" i="75"/>
  <c r="CR35" i="75"/>
  <c r="CR36" i="75"/>
  <c r="CR37" i="75"/>
  <c r="CR38" i="75"/>
  <c r="CR39" i="75"/>
  <c r="CR40" i="75"/>
  <c r="CR41" i="75"/>
  <c r="CR42" i="75"/>
  <c r="CR43" i="75"/>
  <c r="CR44" i="75"/>
  <c r="CR45" i="75"/>
  <c r="CR46" i="75"/>
  <c r="CR47" i="75"/>
  <c r="CR48" i="75"/>
  <c r="CR49" i="75"/>
  <c r="CR50" i="75"/>
  <c r="CR51" i="75"/>
  <c r="CR52" i="75"/>
  <c r="CR53" i="75"/>
  <c r="CR54" i="75"/>
  <c r="CR55" i="75"/>
  <c r="CR56" i="75"/>
  <c r="CR57" i="75"/>
  <c r="CR58" i="75"/>
  <c r="CR59" i="75"/>
  <c r="CR60" i="75"/>
  <c r="CR61" i="75"/>
  <c r="CR62" i="75"/>
  <c r="CR63" i="75"/>
  <c r="CR64" i="75"/>
  <c r="CR65" i="75"/>
  <c r="CR66" i="75"/>
  <c r="CR67" i="75"/>
  <c r="CR68" i="75"/>
  <c r="CR69" i="75"/>
  <c r="CR70" i="75"/>
  <c r="CR71" i="75"/>
  <c r="CR72" i="75"/>
  <c r="CR73" i="75"/>
  <c r="CR74" i="75"/>
  <c r="CR75" i="75"/>
  <c r="CR76" i="75"/>
  <c r="CR77" i="75"/>
  <c r="CR78" i="75"/>
  <c r="CR79" i="75"/>
  <c r="CR80" i="75"/>
  <c r="CR81" i="75"/>
  <c r="CR82" i="75"/>
  <c r="CR83" i="75"/>
  <c r="CR84" i="75"/>
  <c r="CR85" i="75"/>
  <c r="CR86" i="75"/>
  <c r="CR87" i="75"/>
  <c r="CR88" i="75"/>
  <c r="CR89" i="75"/>
  <c r="CR90" i="75"/>
  <c r="CR91" i="75"/>
  <c r="CR92" i="75"/>
  <c r="CR93" i="75"/>
  <c r="CR94" i="75"/>
  <c r="CR95" i="75"/>
  <c r="CR96" i="75"/>
  <c r="CR97" i="75"/>
  <c r="CR98" i="75"/>
  <c r="CR99" i="75"/>
  <c r="CR100" i="75"/>
  <c r="CR101" i="75"/>
  <c r="CR102" i="75"/>
  <c r="CR103" i="75"/>
  <c r="CR104" i="75"/>
  <c r="CR105" i="75"/>
  <c r="CR106" i="75"/>
  <c r="CR107" i="75"/>
  <c r="CR108" i="75"/>
  <c r="CR109" i="75"/>
  <c r="CR110" i="75"/>
  <c r="CR111" i="75"/>
  <c r="CR112" i="75"/>
  <c r="CR113" i="75"/>
  <c r="CR114" i="75"/>
  <c r="CR115" i="75"/>
  <c r="CR116" i="75"/>
  <c r="CR117" i="75"/>
  <c r="CR118" i="75"/>
  <c r="CR119" i="75"/>
  <c r="CR120" i="75"/>
  <c r="CR121" i="75"/>
  <c r="CR122" i="75"/>
  <c r="CR123" i="75"/>
  <c r="CR124" i="75"/>
  <c r="CR125" i="75"/>
  <c r="CR126" i="75"/>
  <c r="CR127" i="75"/>
  <c r="CR128" i="75"/>
  <c r="CR129" i="75"/>
  <c r="CR130" i="75"/>
  <c r="CR131" i="75"/>
  <c r="CR132" i="75"/>
  <c r="CR133" i="75"/>
  <c r="CR134" i="75"/>
  <c r="CR135" i="75"/>
  <c r="CR136" i="75"/>
  <c r="CR137" i="75"/>
  <c r="CR138" i="75"/>
  <c r="CR139" i="75"/>
  <c r="CR140" i="75"/>
  <c r="CR141" i="75"/>
  <c r="CR142" i="75"/>
  <c r="CR143" i="75"/>
  <c r="CR144" i="75"/>
  <c r="CR145" i="75"/>
  <c r="CR146" i="75"/>
  <c r="CR147" i="75"/>
  <c r="CR148" i="75"/>
  <c r="CR149" i="75"/>
  <c r="CR150" i="75"/>
  <c r="CR151" i="75"/>
  <c r="CR152" i="75"/>
  <c r="CR153" i="75"/>
  <c r="CR154" i="75"/>
  <c r="CR155" i="75"/>
  <c r="CR156" i="75"/>
  <c r="CR157" i="75"/>
  <c r="CR158" i="75"/>
  <c r="CR159" i="75"/>
  <c r="CR160" i="75"/>
  <c r="CR161" i="75"/>
  <c r="CR162" i="75"/>
  <c r="CR163" i="75"/>
  <c r="CR164" i="75"/>
  <c r="CR165" i="75"/>
  <c r="CR166" i="75"/>
  <c r="CR167" i="75"/>
  <c r="CR168" i="75"/>
  <c r="CR169" i="75"/>
  <c r="CR170" i="75"/>
  <c r="CR171" i="75"/>
  <c r="CR172" i="75"/>
  <c r="CR173" i="75"/>
  <c r="CR174" i="75"/>
  <c r="CR175" i="75"/>
  <c r="CR176" i="75"/>
  <c r="CR177" i="75"/>
  <c r="CR178" i="75"/>
  <c r="CR179" i="75"/>
  <c r="CR180" i="75"/>
  <c r="CR181" i="75"/>
  <c r="CR182" i="75"/>
  <c r="CR183" i="75"/>
  <c r="CR184" i="75"/>
  <c r="CR185" i="75"/>
  <c r="CR186" i="75"/>
  <c r="CR187" i="75"/>
  <c r="CR188" i="75"/>
  <c r="CR189" i="75"/>
  <c r="CR190" i="75"/>
  <c r="CR191" i="75"/>
  <c r="CR192" i="75"/>
  <c r="CR193" i="75"/>
  <c r="CR194" i="75"/>
  <c r="CR195" i="75"/>
  <c r="CR196" i="75"/>
  <c r="CR7" i="75"/>
  <c r="CM7" i="75"/>
  <c r="CM8" i="75"/>
  <c r="CM9" i="75"/>
  <c r="CM10" i="75"/>
  <c r="CM11" i="75"/>
  <c r="CM12" i="75"/>
  <c r="CM13" i="75"/>
  <c r="CM14" i="75"/>
  <c r="CM15" i="75"/>
  <c r="CM16" i="75"/>
  <c r="CM17" i="75"/>
  <c r="CM18" i="75"/>
  <c r="CM19" i="75"/>
  <c r="CM20" i="75"/>
  <c r="CM21" i="75"/>
  <c r="CM22" i="75"/>
  <c r="CM23" i="75"/>
  <c r="CM24" i="75"/>
  <c r="CM25" i="75"/>
  <c r="CM26" i="75"/>
  <c r="CM27" i="75"/>
  <c r="CM28" i="75"/>
  <c r="CM29" i="75"/>
  <c r="CM30" i="75"/>
  <c r="CM31" i="75"/>
  <c r="CM32" i="75"/>
  <c r="CM33" i="75"/>
  <c r="CM34" i="75"/>
  <c r="CM35" i="75"/>
  <c r="CM36" i="75"/>
  <c r="CM37" i="75"/>
  <c r="CM38" i="75"/>
  <c r="CM39" i="75"/>
  <c r="CM40" i="75"/>
  <c r="CM41" i="75"/>
  <c r="CM42" i="75"/>
  <c r="CM43" i="75"/>
  <c r="CM44" i="75"/>
  <c r="CM45" i="75"/>
  <c r="CM46" i="75"/>
  <c r="CM47" i="75"/>
  <c r="CM48" i="75"/>
  <c r="CM49" i="75"/>
  <c r="CM50" i="75"/>
  <c r="CM51" i="75"/>
  <c r="CM52" i="75"/>
  <c r="CM53" i="75"/>
  <c r="CM54" i="75"/>
  <c r="CM55" i="75"/>
  <c r="CM56" i="75"/>
  <c r="CM57" i="75"/>
  <c r="CM58" i="75"/>
  <c r="CM59" i="75"/>
  <c r="CM60" i="75"/>
  <c r="CM61" i="75"/>
  <c r="CM62" i="75"/>
  <c r="CM63" i="75"/>
  <c r="CM64" i="75"/>
  <c r="CM65" i="75"/>
  <c r="CM66" i="75"/>
  <c r="CM67" i="75"/>
  <c r="CM68" i="75"/>
  <c r="CM69" i="75"/>
  <c r="CM70" i="75"/>
  <c r="CM71" i="75"/>
  <c r="CM72" i="75"/>
  <c r="CM73" i="75"/>
  <c r="CM74" i="75"/>
  <c r="CM75" i="75"/>
  <c r="CM76" i="75"/>
  <c r="CM77" i="75"/>
  <c r="CM78" i="75"/>
  <c r="CM79" i="75"/>
  <c r="CM80" i="75"/>
  <c r="CM81" i="75"/>
  <c r="CM82" i="75"/>
  <c r="CM83" i="75"/>
  <c r="CM84" i="75"/>
  <c r="CM85" i="75"/>
  <c r="CM86" i="75"/>
  <c r="CM87" i="75"/>
  <c r="CM88" i="75"/>
  <c r="CM89" i="75"/>
  <c r="CM90" i="75"/>
  <c r="CM91" i="75"/>
  <c r="CM92" i="75"/>
  <c r="CM93" i="75"/>
  <c r="CM94" i="75"/>
  <c r="CM95" i="75"/>
  <c r="CM96" i="75"/>
  <c r="CM97" i="75"/>
  <c r="CM98" i="75"/>
  <c r="CM99" i="75"/>
  <c r="CM100" i="75"/>
  <c r="CM101" i="75"/>
  <c r="CM102" i="75"/>
  <c r="CM103" i="75"/>
  <c r="CM104" i="75"/>
  <c r="CM105" i="75"/>
  <c r="CM106" i="75"/>
  <c r="CM107" i="75"/>
  <c r="CM108" i="75"/>
  <c r="CM109" i="75"/>
  <c r="CM110" i="75"/>
  <c r="CM111" i="75"/>
  <c r="CM112" i="75"/>
  <c r="CM113" i="75"/>
  <c r="CM114" i="75"/>
  <c r="CM115" i="75"/>
  <c r="CM116" i="75"/>
  <c r="CM117" i="75"/>
  <c r="CM118" i="75"/>
  <c r="CM119" i="75"/>
  <c r="CM120" i="75"/>
  <c r="CM121" i="75"/>
  <c r="CM122" i="75"/>
  <c r="CM123" i="75"/>
  <c r="CM124" i="75"/>
  <c r="CM125" i="75"/>
  <c r="CM126" i="75"/>
  <c r="CM127" i="75"/>
  <c r="CM128" i="75"/>
  <c r="CM129" i="75"/>
  <c r="CM130" i="75"/>
  <c r="CM131" i="75"/>
  <c r="CM132" i="75"/>
  <c r="CM133" i="75"/>
  <c r="CM134" i="75"/>
  <c r="CM135" i="75"/>
  <c r="CM136" i="75"/>
  <c r="CM137" i="75"/>
  <c r="CM138" i="75"/>
  <c r="CM139" i="75"/>
  <c r="CM140" i="75"/>
  <c r="CM141" i="75"/>
  <c r="CM142" i="75"/>
  <c r="CM143" i="75"/>
  <c r="CM144" i="75"/>
  <c r="CM145" i="75"/>
  <c r="CM146" i="75"/>
  <c r="CM147" i="75"/>
  <c r="CM148" i="75"/>
  <c r="CM149" i="75"/>
  <c r="CM150" i="75"/>
  <c r="CM151" i="75"/>
  <c r="CM152" i="75"/>
  <c r="CM153" i="75"/>
  <c r="CM154" i="75"/>
  <c r="CM155" i="75"/>
  <c r="CM156" i="75"/>
  <c r="CM157" i="75"/>
  <c r="CM158" i="75"/>
  <c r="CM159" i="75"/>
  <c r="CM160" i="75"/>
  <c r="CM161" i="75"/>
  <c r="CM162" i="75"/>
  <c r="CM163" i="75"/>
  <c r="CM164" i="75"/>
  <c r="CM165" i="75"/>
  <c r="CM166" i="75"/>
  <c r="CM167" i="75"/>
  <c r="CM168" i="75"/>
  <c r="CM169" i="75"/>
  <c r="CM170" i="75"/>
  <c r="CM171" i="75"/>
  <c r="CM172" i="75"/>
  <c r="CM173" i="75"/>
  <c r="CM174" i="75"/>
  <c r="CM175" i="75"/>
  <c r="CM176" i="75"/>
  <c r="CM177" i="75"/>
  <c r="CM178" i="75"/>
  <c r="CM179" i="75"/>
  <c r="CM180" i="75"/>
  <c r="CM181" i="75"/>
  <c r="CM182" i="75"/>
  <c r="CM183" i="75"/>
  <c r="CM184" i="75"/>
  <c r="CM185" i="75"/>
  <c r="CM186" i="75"/>
  <c r="CM187" i="75"/>
  <c r="CM188" i="75"/>
  <c r="CM189" i="75"/>
  <c r="CM190" i="75"/>
  <c r="CM191" i="75"/>
  <c r="CM192" i="75"/>
  <c r="CM193" i="75"/>
  <c r="CM194" i="75"/>
  <c r="CM195" i="75"/>
  <c r="CM196" i="75"/>
  <c r="CM6" i="75"/>
  <c r="CL7" i="75"/>
  <c r="CL8" i="75"/>
  <c r="CL9" i="75"/>
  <c r="CL10" i="75"/>
  <c r="CL11" i="75"/>
  <c r="CL12" i="75"/>
  <c r="CL13" i="75"/>
  <c r="CL14" i="75"/>
  <c r="CL15" i="75"/>
  <c r="CL16" i="75"/>
  <c r="CL17" i="75"/>
  <c r="CL18" i="75"/>
  <c r="CL19" i="75"/>
  <c r="CL20" i="75"/>
  <c r="CL21" i="75"/>
  <c r="CL22" i="75"/>
  <c r="CL23" i="75"/>
  <c r="CL24" i="75"/>
  <c r="CL25" i="75"/>
  <c r="CL26" i="75"/>
  <c r="CL27" i="75"/>
  <c r="CL28" i="75"/>
  <c r="CL29" i="75"/>
  <c r="CL30" i="75"/>
  <c r="CL31" i="75"/>
  <c r="CL32" i="75"/>
  <c r="CL33" i="75"/>
  <c r="CL34" i="75"/>
  <c r="CL35" i="75"/>
  <c r="CL36" i="75"/>
  <c r="CL37" i="75"/>
  <c r="CL38" i="75"/>
  <c r="CL39" i="75"/>
  <c r="CL40" i="75"/>
  <c r="CL41" i="75"/>
  <c r="CL42" i="75"/>
  <c r="CL43" i="75"/>
  <c r="CL44" i="75"/>
  <c r="CL45" i="75"/>
  <c r="CL46" i="75"/>
  <c r="CL47" i="75"/>
  <c r="CL48" i="75"/>
  <c r="CL49" i="75"/>
  <c r="CL50" i="75"/>
  <c r="CL51" i="75"/>
  <c r="CL52" i="75"/>
  <c r="CL53" i="75"/>
  <c r="CL54" i="75"/>
  <c r="CL55" i="75"/>
  <c r="CL56" i="75"/>
  <c r="CL57" i="75"/>
  <c r="CL58" i="75"/>
  <c r="CL59" i="75"/>
  <c r="CL60" i="75"/>
  <c r="CL61" i="75"/>
  <c r="CL62" i="75"/>
  <c r="CL63" i="75"/>
  <c r="CL64" i="75"/>
  <c r="CL65" i="75"/>
  <c r="CL66" i="75"/>
  <c r="CL67" i="75"/>
  <c r="CL68" i="75"/>
  <c r="CL69" i="75"/>
  <c r="CL70" i="75"/>
  <c r="CL71" i="75"/>
  <c r="CL72" i="75"/>
  <c r="CL73" i="75"/>
  <c r="CL74" i="75"/>
  <c r="CL75" i="75"/>
  <c r="CL76" i="75"/>
  <c r="CL77" i="75"/>
  <c r="CL78" i="75"/>
  <c r="CL79" i="75"/>
  <c r="CL80" i="75"/>
  <c r="CL81" i="75"/>
  <c r="CL82" i="75"/>
  <c r="CL83" i="75"/>
  <c r="CL84" i="75"/>
  <c r="CL85" i="75"/>
  <c r="CL86" i="75"/>
  <c r="CL87" i="75"/>
  <c r="CL88" i="75"/>
  <c r="CL89" i="75"/>
  <c r="CL90" i="75"/>
  <c r="CL91" i="75"/>
  <c r="CL92" i="75"/>
  <c r="CL93" i="75"/>
  <c r="CL94" i="75"/>
  <c r="CL95" i="75"/>
  <c r="CL96" i="75"/>
  <c r="CL97" i="75"/>
  <c r="CL98" i="75"/>
  <c r="CL99" i="75"/>
  <c r="CL100" i="75"/>
  <c r="CL101" i="75"/>
  <c r="CL102" i="75"/>
  <c r="CL103" i="75"/>
  <c r="CL104" i="75"/>
  <c r="CL105" i="75"/>
  <c r="CL106" i="75"/>
  <c r="CL107" i="75"/>
  <c r="CL108" i="75"/>
  <c r="CL109" i="75"/>
  <c r="CL110" i="75"/>
  <c r="CL111" i="75"/>
  <c r="CL112" i="75"/>
  <c r="CL113" i="75"/>
  <c r="CL114" i="75"/>
  <c r="CL115" i="75"/>
  <c r="CL116" i="75"/>
  <c r="CL117" i="75"/>
  <c r="CL118" i="75"/>
  <c r="CL119" i="75"/>
  <c r="CL120" i="75"/>
  <c r="CL121" i="75"/>
  <c r="CL122" i="75"/>
  <c r="CL123" i="75"/>
  <c r="CL124" i="75"/>
  <c r="CL125" i="75"/>
  <c r="CL126" i="75"/>
  <c r="CL127" i="75"/>
  <c r="CL128" i="75"/>
  <c r="CL129" i="75"/>
  <c r="CL130" i="75"/>
  <c r="CL131" i="75"/>
  <c r="CL132" i="75"/>
  <c r="CL133" i="75"/>
  <c r="CL134" i="75"/>
  <c r="CL135" i="75"/>
  <c r="CL136" i="75"/>
  <c r="CL137" i="75"/>
  <c r="CL138" i="75"/>
  <c r="CL139" i="75"/>
  <c r="CL140" i="75"/>
  <c r="CL141" i="75"/>
  <c r="CL142" i="75"/>
  <c r="CL143" i="75"/>
  <c r="CL144" i="75"/>
  <c r="CL145" i="75"/>
  <c r="CL146" i="75"/>
  <c r="CL147" i="75"/>
  <c r="CL148" i="75"/>
  <c r="CL149" i="75"/>
  <c r="CL150" i="75"/>
  <c r="CL151" i="75"/>
  <c r="CL152" i="75"/>
  <c r="CL153" i="75"/>
  <c r="CL154" i="75"/>
  <c r="CL155" i="75"/>
  <c r="CL156" i="75"/>
  <c r="CL157" i="75"/>
  <c r="CL158" i="75"/>
  <c r="CL159" i="75"/>
  <c r="CL160" i="75"/>
  <c r="CL161" i="75"/>
  <c r="CL162" i="75"/>
  <c r="CL163" i="75"/>
  <c r="CL164" i="75"/>
  <c r="CL165" i="75"/>
  <c r="CL166" i="75"/>
  <c r="CL167" i="75"/>
  <c r="CL168" i="75"/>
  <c r="CL169" i="75"/>
  <c r="CL170" i="75"/>
  <c r="CL171" i="75"/>
  <c r="CL172" i="75"/>
  <c r="CL173" i="75"/>
  <c r="CL174" i="75"/>
  <c r="CL175" i="75"/>
  <c r="CL176" i="75"/>
  <c r="CL177" i="75"/>
  <c r="CL178" i="75"/>
  <c r="CL179" i="75"/>
  <c r="CL180" i="75"/>
  <c r="CL181" i="75"/>
  <c r="CL182" i="75"/>
  <c r="CL183" i="75"/>
  <c r="CL184" i="75"/>
  <c r="CL185" i="75"/>
  <c r="CL186" i="75"/>
  <c r="CL187" i="75"/>
  <c r="CL188" i="75"/>
  <c r="CL189" i="75"/>
  <c r="CL190" i="75"/>
  <c r="CL191" i="75"/>
  <c r="CL192" i="75"/>
  <c r="CL193" i="75"/>
  <c r="CL194" i="75"/>
  <c r="CL195" i="75"/>
  <c r="CL196" i="75"/>
  <c r="CL6" i="75"/>
  <c r="CF14" i="75"/>
  <c r="CF22" i="75"/>
  <c r="CF30" i="75"/>
  <c r="CF38" i="75"/>
  <c r="CF46" i="75"/>
  <c r="CF54" i="75"/>
  <c r="CF62" i="75"/>
  <c r="CF70" i="75"/>
  <c r="CF78" i="75"/>
  <c r="CF86" i="75"/>
  <c r="CF94" i="75"/>
  <c r="CF102" i="75"/>
  <c r="CF110" i="75"/>
  <c r="CF118" i="75"/>
  <c r="CF126" i="75"/>
  <c r="CF134" i="75"/>
  <c r="CF142" i="75"/>
  <c r="CF150" i="75"/>
  <c r="CF158" i="75"/>
  <c r="CF166" i="75"/>
  <c r="CF174" i="75"/>
  <c r="CF182" i="75"/>
  <c r="CF190" i="75"/>
  <c r="CI7" i="75"/>
  <c r="CI8" i="75"/>
  <c r="CI9" i="75"/>
  <c r="CI10" i="75"/>
  <c r="CI11" i="75"/>
  <c r="CI12" i="75"/>
  <c r="CI13" i="75"/>
  <c r="CI14" i="75"/>
  <c r="CI15" i="75"/>
  <c r="CI16" i="75"/>
  <c r="CI17" i="75"/>
  <c r="CI18" i="75"/>
  <c r="CI19" i="75"/>
  <c r="CI20" i="75"/>
  <c r="CI21" i="75"/>
  <c r="CI22" i="75"/>
  <c r="CI23" i="75"/>
  <c r="CI24" i="75"/>
  <c r="CI25" i="75"/>
  <c r="CI26" i="75"/>
  <c r="CI27" i="75"/>
  <c r="CI28" i="75"/>
  <c r="CI29" i="75"/>
  <c r="CI30" i="75"/>
  <c r="CI31" i="75"/>
  <c r="CI32" i="75"/>
  <c r="CI33" i="75"/>
  <c r="CI34" i="75"/>
  <c r="CI35" i="75"/>
  <c r="CI36" i="75"/>
  <c r="CI37" i="75"/>
  <c r="CI38" i="75"/>
  <c r="CI39" i="75"/>
  <c r="CI40" i="75"/>
  <c r="CI41" i="75"/>
  <c r="CI42" i="75"/>
  <c r="CI43" i="75"/>
  <c r="CI44" i="75"/>
  <c r="CI45" i="75"/>
  <c r="CI46" i="75"/>
  <c r="CI47" i="75"/>
  <c r="CI48" i="75"/>
  <c r="CI49" i="75"/>
  <c r="CI50" i="75"/>
  <c r="CI51" i="75"/>
  <c r="CI52" i="75"/>
  <c r="CI53" i="75"/>
  <c r="CI54" i="75"/>
  <c r="CI55" i="75"/>
  <c r="CI56" i="75"/>
  <c r="CI57" i="75"/>
  <c r="CI58" i="75"/>
  <c r="CI59" i="75"/>
  <c r="CI60" i="75"/>
  <c r="CI61" i="75"/>
  <c r="CI62" i="75"/>
  <c r="CI63" i="75"/>
  <c r="CI64" i="75"/>
  <c r="CI65" i="75"/>
  <c r="CI66" i="75"/>
  <c r="CI67" i="75"/>
  <c r="CI68" i="75"/>
  <c r="CI69" i="75"/>
  <c r="CI70" i="75"/>
  <c r="CI71" i="75"/>
  <c r="CI72" i="75"/>
  <c r="CI73" i="75"/>
  <c r="CI74" i="75"/>
  <c r="CI75" i="75"/>
  <c r="CI76" i="75"/>
  <c r="CI77" i="75"/>
  <c r="CI78" i="75"/>
  <c r="CI79" i="75"/>
  <c r="CI80" i="75"/>
  <c r="CI81" i="75"/>
  <c r="CI82" i="75"/>
  <c r="CI83" i="75"/>
  <c r="CI84" i="75"/>
  <c r="CI85" i="75"/>
  <c r="CI86" i="75"/>
  <c r="CI87" i="75"/>
  <c r="CI88" i="75"/>
  <c r="CI89" i="75"/>
  <c r="CI90" i="75"/>
  <c r="CI91" i="75"/>
  <c r="CI92" i="75"/>
  <c r="CI93" i="75"/>
  <c r="CI94" i="75"/>
  <c r="CI95" i="75"/>
  <c r="CI96" i="75"/>
  <c r="CI97" i="75"/>
  <c r="CI98" i="75"/>
  <c r="CI99" i="75"/>
  <c r="CI100" i="75"/>
  <c r="CI101" i="75"/>
  <c r="CI102" i="75"/>
  <c r="CI103" i="75"/>
  <c r="CI104" i="75"/>
  <c r="CI105" i="75"/>
  <c r="CI106" i="75"/>
  <c r="CI107" i="75"/>
  <c r="CI108" i="75"/>
  <c r="CI109" i="75"/>
  <c r="CI110" i="75"/>
  <c r="CI111" i="75"/>
  <c r="CI112" i="75"/>
  <c r="CI113" i="75"/>
  <c r="CI114" i="75"/>
  <c r="CI115" i="75"/>
  <c r="CI116" i="75"/>
  <c r="CI117" i="75"/>
  <c r="CI118" i="75"/>
  <c r="CI119" i="75"/>
  <c r="CI120" i="75"/>
  <c r="CI121" i="75"/>
  <c r="CI122" i="75"/>
  <c r="CI123" i="75"/>
  <c r="CI124" i="75"/>
  <c r="CI125" i="75"/>
  <c r="CI126" i="75"/>
  <c r="CI127" i="75"/>
  <c r="CI128" i="75"/>
  <c r="CI129" i="75"/>
  <c r="CI130" i="75"/>
  <c r="CI131" i="75"/>
  <c r="CI132" i="75"/>
  <c r="CI133" i="75"/>
  <c r="CI134" i="75"/>
  <c r="CI135" i="75"/>
  <c r="CI136" i="75"/>
  <c r="CI137" i="75"/>
  <c r="CI138" i="75"/>
  <c r="CI139" i="75"/>
  <c r="CI140" i="75"/>
  <c r="CI141" i="75"/>
  <c r="CI142" i="75"/>
  <c r="CI143" i="75"/>
  <c r="CI144" i="75"/>
  <c r="CI145" i="75"/>
  <c r="CI146" i="75"/>
  <c r="CI147" i="75"/>
  <c r="CI148" i="75"/>
  <c r="CI149" i="75"/>
  <c r="CI150" i="75"/>
  <c r="CI151" i="75"/>
  <c r="CI152" i="75"/>
  <c r="CI153" i="75"/>
  <c r="CI154" i="75"/>
  <c r="CI155" i="75"/>
  <c r="CI156" i="75"/>
  <c r="CI157" i="75"/>
  <c r="CI158" i="75"/>
  <c r="CI159" i="75"/>
  <c r="CI160" i="75"/>
  <c r="CI161" i="75"/>
  <c r="CI162" i="75"/>
  <c r="CI163" i="75"/>
  <c r="CI164" i="75"/>
  <c r="CI165" i="75"/>
  <c r="CI166" i="75"/>
  <c r="CI167" i="75"/>
  <c r="CI168" i="75"/>
  <c r="CI169" i="75"/>
  <c r="CI170" i="75"/>
  <c r="CI171" i="75"/>
  <c r="CI172" i="75"/>
  <c r="CI173" i="75"/>
  <c r="CI174" i="75"/>
  <c r="CI175" i="75"/>
  <c r="CI176" i="75"/>
  <c r="CI177" i="75"/>
  <c r="CI178" i="75"/>
  <c r="CI179" i="75"/>
  <c r="CI180" i="75"/>
  <c r="CI181" i="75"/>
  <c r="CI182" i="75"/>
  <c r="CI183" i="75"/>
  <c r="CI184" i="75"/>
  <c r="CI185" i="75"/>
  <c r="CI186" i="75"/>
  <c r="CI187" i="75"/>
  <c r="CI188" i="75"/>
  <c r="CI189" i="75"/>
  <c r="CI190" i="75"/>
  <c r="CI191" i="75"/>
  <c r="CI192" i="75"/>
  <c r="CI193" i="75"/>
  <c r="CI194" i="75"/>
  <c r="CI195" i="75"/>
  <c r="CI196" i="75"/>
  <c r="CI6" i="75"/>
  <c r="CH7" i="75"/>
  <c r="CH8" i="75"/>
  <c r="CH9" i="75"/>
  <c r="CH10" i="75"/>
  <c r="CH11" i="75"/>
  <c r="CH12" i="75"/>
  <c r="CH13" i="75"/>
  <c r="CH14" i="75"/>
  <c r="CH15" i="75"/>
  <c r="CH16" i="75"/>
  <c r="CH17" i="75"/>
  <c r="CH18" i="75"/>
  <c r="CH19" i="75"/>
  <c r="CH20" i="75"/>
  <c r="CH21" i="75"/>
  <c r="CH22" i="75"/>
  <c r="CH23" i="75"/>
  <c r="CH24" i="75"/>
  <c r="CH25" i="75"/>
  <c r="CH26" i="75"/>
  <c r="CH27" i="75"/>
  <c r="CH28" i="75"/>
  <c r="CH29" i="75"/>
  <c r="CH30" i="75"/>
  <c r="CH31" i="75"/>
  <c r="CH32" i="75"/>
  <c r="CH33" i="75"/>
  <c r="CH34" i="75"/>
  <c r="CH35" i="75"/>
  <c r="CH36" i="75"/>
  <c r="CH37" i="75"/>
  <c r="CH38" i="75"/>
  <c r="CH39" i="75"/>
  <c r="CH40" i="75"/>
  <c r="CH41" i="75"/>
  <c r="CH42" i="75"/>
  <c r="CH43" i="75"/>
  <c r="CH44" i="75"/>
  <c r="CH45" i="75"/>
  <c r="CH46" i="75"/>
  <c r="CH47" i="75"/>
  <c r="CH48" i="75"/>
  <c r="CH49" i="75"/>
  <c r="CH50" i="75"/>
  <c r="CH51" i="75"/>
  <c r="CH52" i="75"/>
  <c r="CH53" i="75"/>
  <c r="CH54" i="75"/>
  <c r="CH55" i="75"/>
  <c r="CH56" i="75"/>
  <c r="CH57" i="75"/>
  <c r="CH58" i="75"/>
  <c r="CH59" i="75"/>
  <c r="CH60" i="75"/>
  <c r="CH61" i="75"/>
  <c r="CH62" i="75"/>
  <c r="CH63" i="75"/>
  <c r="CH64" i="75"/>
  <c r="CH65" i="75"/>
  <c r="CH66" i="75"/>
  <c r="CH67" i="75"/>
  <c r="CH68" i="75"/>
  <c r="CH69" i="75"/>
  <c r="CH70" i="75"/>
  <c r="CH71" i="75"/>
  <c r="CH72" i="75"/>
  <c r="CH73" i="75"/>
  <c r="CH74" i="75"/>
  <c r="CH75" i="75"/>
  <c r="CH76" i="75"/>
  <c r="CH77" i="75"/>
  <c r="CH78" i="75"/>
  <c r="CH79" i="75"/>
  <c r="CH80" i="75"/>
  <c r="CH81" i="75"/>
  <c r="CH82" i="75"/>
  <c r="CH83" i="75"/>
  <c r="CH84" i="75"/>
  <c r="CH85" i="75"/>
  <c r="CH86" i="75"/>
  <c r="CH87" i="75"/>
  <c r="CH88" i="75"/>
  <c r="CH89" i="75"/>
  <c r="CH90" i="75"/>
  <c r="CH91" i="75"/>
  <c r="CH92" i="75"/>
  <c r="CH93" i="75"/>
  <c r="CH94" i="75"/>
  <c r="CH95" i="75"/>
  <c r="CH96" i="75"/>
  <c r="CH97" i="75"/>
  <c r="CH98" i="75"/>
  <c r="CH99" i="75"/>
  <c r="CH100" i="75"/>
  <c r="CH101" i="75"/>
  <c r="CH102" i="75"/>
  <c r="CH103" i="75"/>
  <c r="CH104" i="75"/>
  <c r="CH105" i="75"/>
  <c r="CH106" i="75"/>
  <c r="CH107" i="75"/>
  <c r="CH108" i="75"/>
  <c r="CH109" i="75"/>
  <c r="CH110" i="75"/>
  <c r="CH111" i="75"/>
  <c r="CH112" i="75"/>
  <c r="CH113" i="75"/>
  <c r="CH114" i="75"/>
  <c r="CH115" i="75"/>
  <c r="CH116" i="75"/>
  <c r="CH117" i="75"/>
  <c r="CH118" i="75"/>
  <c r="CH119" i="75"/>
  <c r="CH120" i="75"/>
  <c r="CH121" i="75"/>
  <c r="CH122" i="75"/>
  <c r="CH123" i="75"/>
  <c r="CH124" i="75"/>
  <c r="CH125" i="75"/>
  <c r="CH126" i="75"/>
  <c r="CH127" i="75"/>
  <c r="CH128" i="75"/>
  <c r="CH129" i="75"/>
  <c r="CH130" i="75"/>
  <c r="CH131" i="75"/>
  <c r="CH132" i="75"/>
  <c r="CH133" i="75"/>
  <c r="CH134" i="75"/>
  <c r="CH135" i="75"/>
  <c r="CH136" i="75"/>
  <c r="CH137" i="75"/>
  <c r="CH138" i="75"/>
  <c r="CH139" i="75"/>
  <c r="CH140" i="75"/>
  <c r="CH141" i="75"/>
  <c r="CH142" i="75"/>
  <c r="CH143" i="75"/>
  <c r="CH144" i="75"/>
  <c r="CH145" i="75"/>
  <c r="CH146" i="75"/>
  <c r="CH147" i="75"/>
  <c r="CH148" i="75"/>
  <c r="CH149" i="75"/>
  <c r="CH150" i="75"/>
  <c r="CH151" i="75"/>
  <c r="CH152" i="75"/>
  <c r="CH153" i="75"/>
  <c r="CH154" i="75"/>
  <c r="CH155" i="75"/>
  <c r="CH156" i="75"/>
  <c r="CH157" i="75"/>
  <c r="CH158" i="75"/>
  <c r="CH159" i="75"/>
  <c r="CH160" i="75"/>
  <c r="CH161" i="75"/>
  <c r="CH162" i="75"/>
  <c r="CH163" i="75"/>
  <c r="CH164" i="75"/>
  <c r="CH165" i="75"/>
  <c r="CH166" i="75"/>
  <c r="CH167" i="75"/>
  <c r="CH168" i="75"/>
  <c r="CH169" i="75"/>
  <c r="CH170" i="75"/>
  <c r="CH171" i="75"/>
  <c r="CH172" i="75"/>
  <c r="CH173" i="75"/>
  <c r="CH174" i="75"/>
  <c r="CH175" i="75"/>
  <c r="CH176" i="75"/>
  <c r="CH177" i="75"/>
  <c r="CH178" i="75"/>
  <c r="CH179" i="75"/>
  <c r="CH180" i="75"/>
  <c r="CH181" i="75"/>
  <c r="CH182" i="75"/>
  <c r="CH183" i="75"/>
  <c r="CH184" i="75"/>
  <c r="CH185" i="75"/>
  <c r="CH186" i="75"/>
  <c r="CH187" i="75"/>
  <c r="CH188" i="75"/>
  <c r="CH189" i="75"/>
  <c r="CH190" i="75"/>
  <c r="CH191" i="75"/>
  <c r="CH192" i="75"/>
  <c r="CH193" i="75"/>
  <c r="CH194" i="75"/>
  <c r="CH195" i="75"/>
  <c r="CH196" i="75"/>
  <c r="CH6" i="75"/>
  <c r="CG7" i="75"/>
  <c r="CG8" i="75"/>
  <c r="CG9" i="75"/>
  <c r="CG10" i="75"/>
  <c r="CG11" i="75"/>
  <c r="CG12" i="75"/>
  <c r="CG13" i="75"/>
  <c r="CG14" i="75"/>
  <c r="CG15" i="75"/>
  <c r="CG16" i="75"/>
  <c r="CG17" i="75"/>
  <c r="CG18" i="75"/>
  <c r="CG19" i="75"/>
  <c r="CG20" i="75"/>
  <c r="CG21" i="75"/>
  <c r="CG22" i="75"/>
  <c r="CG23" i="75"/>
  <c r="CG24" i="75"/>
  <c r="CG25" i="75"/>
  <c r="CG26" i="75"/>
  <c r="CG27" i="75"/>
  <c r="CG28" i="75"/>
  <c r="CG29" i="75"/>
  <c r="CG30" i="75"/>
  <c r="CG31" i="75"/>
  <c r="CG32" i="75"/>
  <c r="CG33" i="75"/>
  <c r="CG34" i="75"/>
  <c r="CG35" i="75"/>
  <c r="CG36" i="75"/>
  <c r="CG37" i="75"/>
  <c r="CG38" i="75"/>
  <c r="CG39" i="75"/>
  <c r="CG40" i="75"/>
  <c r="CG41" i="75"/>
  <c r="CG42" i="75"/>
  <c r="CG43" i="75"/>
  <c r="CG44" i="75"/>
  <c r="CG45" i="75"/>
  <c r="CG46" i="75"/>
  <c r="CG47" i="75"/>
  <c r="CG48" i="75"/>
  <c r="CG49" i="75"/>
  <c r="CG50" i="75"/>
  <c r="CG51" i="75"/>
  <c r="CG52" i="75"/>
  <c r="CG53" i="75"/>
  <c r="CG54" i="75"/>
  <c r="CG55" i="75"/>
  <c r="CG56" i="75"/>
  <c r="CG57" i="75"/>
  <c r="CG58" i="75"/>
  <c r="CG59" i="75"/>
  <c r="CG60" i="75"/>
  <c r="CG61" i="75"/>
  <c r="CG62" i="75"/>
  <c r="CG63" i="75"/>
  <c r="CG64" i="75"/>
  <c r="CG65" i="75"/>
  <c r="CG66" i="75"/>
  <c r="CG67" i="75"/>
  <c r="CG68" i="75"/>
  <c r="CG69" i="75"/>
  <c r="CG70" i="75"/>
  <c r="CG71" i="75"/>
  <c r="CG72" i="75"/>
  <c r="CG73" i="75"/>
  <c r="CG74" i="75"/>
  <c r="CG75" i="75"/>
  <c r="CG76" i="75"/>
  <c r="CG77" i="75"/>
  <c r="CG78" i="75"/>
  <c r="CG79" i="75"/>
  <c r="CG80" i="75"/>
  <c r="CG81" i="75"/>
  <c r="CG82" i="75"/>
  <c r="CG83" i="75"/>
  <c r="CG84" i="75"/>
  <c r="CG85" i="75"/>
  <c r="CG86" i="75"/>
  <c r="CG87" i="75"/>
  <c r="CG88" i="75"/>
  <c r="CG89" i="75"/>
  <c r="CG90" i="75"/>
  <c r="CG91" i="75"/>
  <c r="CG92" i="75"/>
  <c r="CG93" i="75"/>
  <c r="CG94" i="75"/>
  <c r="CG95" i="75"/>
  <c r="CG96" i="75"/>
  <c r="CG97" i="75"/>
  <c r="CG98" i="75"/>
  <c r="CG99" i="75"/>
  <c r="CG100" i="75"/>
  <c r="CG101" i="75"/>
  <c r="CG102" i="75"/>
  <c r="CG103" i="75"/>
  <c r="CG104" i="75"/>
  <c r="CG105" i="75"/>
  <c r="CG106" i="75"/>
  <c r="CG107" i="75"/>
  <c r="CG108" i="75"/>
  <c r="CG109" i="75"/>
  <c r="CG110" i="75"/>
  <c r="CG111" i="75"/>
  <c r="CG112" i="75"/>
  <c r="CG113" i="75"/>
  <c r="CG114" i="75"/>
  <c r="CG115" i="75"/>
  <c r="CG116" i="75"/>
  <c r="CG117" i="75"/>
  <c r="CG118" i="75"/>
  <c r="CG119" i="75"/>
  <c r="CG120" i="75"/>
  <c r="CG121" i="75"/>
  <c r="CG122" i="75"/>
  <c r="CG123" i="75"/>
  <c r="CG124" i="75"/>
  <c r="CG125" i="75"/>
  <c r="CG126" i="75"/>
  <c r="CG127" i="75"/>
  <c r="CG128" i="75"/>
  <c r="CG129" i="75"/>
  <c r="CG130" i="75"/>
  <c r="CG131" i="75"/>
  <c r="CG132" i="75"/>
  <c r="CG133" i="75"/>
  <c r="CG134" i="75"/>
  <c r="CG135" i="75"/>
  <c r="CG136" i="75"/>
  <c r="CG137" i="75"/>
  <c r="CG138" i="75"/>
  <c r="CG139" i="75"/>
  <c r="CG140" i="75"/>
  <c r="CG141" i="75"/>
  <c r="CG142" i="75"/>
  <c r="CG143" i="75"/>
  <c r="CG144" i="75"/>
  <c r="CG145" i="75"/>
  <c r="CG146" i="75"/>
  <c r="CG147" i="75"/>
  <c r="CG148" i="75"/>
  <c r="CG149" i="75"/>
  <c r="CG150" i="75"/>
  <c r="CG151" i="75"/>
  <c r="CG152" i="75"/>
  <c r="CG153" i="75"/>
  <c r="CG154" i="75"/>
  <c r="CG155" i="75"/>
  <c r="CG156" i="75"/>
  <c r="CG157" i="75"/>
  <c r="CG158" i="75"/>
  <c r="CG159" i="75"/>
  <c r="CG160" i="75"/>
  <c r="CG161" i="75"/>
  <c r="CG162" i="75"/>
  <c r="CG163" i="75"/>
  <c r="CG164" i="75"/>
  <c r="CG165" i="75"/>
  <c r="CG166" i="75"/>
  <c r="CG167" i="75"/>
  <c r="CG168" i="75"/>
  <c r="CG169" i="75"/>
  <c r="CG170" i="75"/>
  <c r="CG171" i="75"/>
  <c r="CG172" i="75"/>
  <c r="CG173" i="75"/>
  <c r="CG174" i="75"/>
  <c r="CG175" i="75"/>
  <c r="CG176" i="75"/>
  <c r="CG177" i="75"/>
  <c r="CG178" i="75"/>
  <c r="CG179" i="75"/>
  <c r="CG180" i="75"/>
  <c r="CG181" i="75"/>
  <c r="CG182" i="75"/>
  <c r="CG183" i="75"/>
  <c r="CG184" i="75"/>
  <c r="CG185" i="75"/>
  <c r="CG186" i="75"/>
  <c r="CG187" i="75"/>
  <c r="CG188" i="75"/>
  <c r="CG189" i="75"/>
  <c r="CG190" i="75"/>
  <c r="CG191" i="75"/>
  <c r="CG192" i="75"/>
  <c r="CG193" i="75"/>
  <c r="CG194" i="75"/>
  <c r="CG195" i="75"/>
  <c r="CG196" i="75"/>
  <c r="CG6" i="75"/>
  <c r="CF6" i="75"/>
  <c r="CF7" i="75"/>
  <c r="CF8" i="75"/>
  <c r="CF9" i="75"/>
  <c r="CF10" i="75"/>
  <c r="CF11" i="75"/>
  <c r="CF12" i="75"/>
  <c r="CF13" i="75"/>
  <c r="CF15" i="75"/>
  <c r="CF16" i="75"/>
  <c r="CF17" i="75"/>
  <c r="CF18" i="75"/>
  <c r="CF19" i="75"/>
  <c r="CF20" i="75"/>
  <c r="CF21" i="75"/>
  <c r="CF23" i="75"/>
  <c r="CF24" i="75"/>
  <c r="CF25" i="75"/>
  <c r="CF26" i="75"/>
  <c r="CF27" i="75"/>
  <c r="CF28" i="75"/>
  <c r="CF29" i="75"/>
  <c r="CF31" i="75"/>
  <c r="CF32" i="75"/>
  <c r="CF33" i="75"/>
  <c r="CF34" i="75"/>
  <c r="CF35" i="75"/>
  <c r="CF36" i="75"/>
  <c r="CF37" i="75"/>
  <c r="CF39" i="75"/>
  <c r="CF40" i="75"/>
  <c r="CF41" i="75"/>
  <c r="CF42" i="75"/>
  <c r="CF43" i="75"/>
  <c r="CF44" i="75"/>
  <c r="CF45" i="75"/>
  <c r="CF47" i="75"/>
  <c r="CF48" i="75"/>
  <c r="CF49" i="75"/>
  <c r="CF50" i="75"/>
  <c r="CF51" i="75"/>
  <c r="CF52" i="75"/>
  <c r="CF53" i="75"/>
  <c r="CF55" i="75"/>
  <c r="CF56" i="75"/>
  <c r="CF57" i="75"/>
  <c r="CF58" i="75"/>
  <c r="CF59" i="75"/>
  <c r="CF60" i="75"/>
  <c r="CF61" i="75"/>
  <c r="CF63" i="75"/>
  <c r="CF64" i="75"/>
  <c r="CF65" i="75"/>
  <c r="CF66" i="75"/>
  <c r="CF67" i="75"/>
  <c r="CF68" i="75"/>
  <c r="CF69" i="75"/>
  <c r="CF71" i="75"/>
  <c r="CF72" i="75"/>
  <c r="CF73" i="75"/>
  <c r="CF74" i="75"/>
  <c r="CF75" i="75"/>
  <c r="CF76" i="75"/>
  <c r="CF77" i="75"/>
  <c r="CF79" i="75"/>
  <c r="CF80" i="75"/>
  <c r="CF81" i="75"/>
  <c r="CF82" i="75"/>
  <c r="CF83" i="75"/>
  <c r="CF84" i="75"/>
  <c r="CF85" i="75"/>
  <c r="CF87" i="75"/>
  <c r="CF88" i="75"/>
  <c r="CF89" i="75"/>
  <c r="CF90" i="75"/>
  <c r="CF91" i="75"/>
  <c r="CF92" i="75"/>
  <c r="CF93" i="75"/>
  <c r="CF95" i="75"/>
  <c r="CF96" i="75"/>
  <c r="CF97" i="75"/>
  <c r="CF98" i="75"/>
  <c r="CF99" i="75"/>
  <c r="CF100" i="75"/>
  <c r="CF101" i="75"/>
  <c r="CF103" i="75"/>
  <c r="CF104" i="75"/>
  <c r="CF105" i="75"/>
  <c r="CF106" i="75"/>
  <c r="CF107" i="75"/>
  <c r="CF108" i="75"/>
  <c r="CF109" i="75"/>
  <c r="CF111" i="75"/>
  <c r="CF112" i="75"/>
  <c r="CF113" i="75"/>
  <c r="CF114" i="75"/>
  <c r="CF115" i="75"/>
  <c r="CF116" i="75"/>
  <c r="CF117" i="75"/>
  <c r="CF119" i="75"/>
  <c r="CF120" i="75"/>
  <c r="CF121" i="75"/>
  <c r="CF122" i="75"/>
  <c r="CF123" i="75"/>
  <c r="CF124" i="75"/>
  <c r="CF125" i="75"/>
  <c r="CF127" i="75"/>
  <c r="CF128" i="75"/>
  <c r="CF129" i="75"/>
  <c r="CF130" i="75"/>
  <c r="CF131" i="75"/>
  <c r="CF132" i="75"/>
  <c r="CF133" i="75"/>
  <c r="CF135" i="75"/>
  <c r="CF136" i="75"/>
  <c r="CF137" i="75"/>
  <c r="CF138" i="75"/>
  <c r="CF139" i="75"/>
  <c r="CF140" i="75"/>
  <c r="CF141" i="75"/>
  <c r="CF143" i="75"/>
  <c r="CF144" i="75"/>
  <c r="CF145" i="75"/>
  <c r="CF146" i="75"/>
  <c r="CF147" i="75"/>
  <c r="CF148" i="75"/>
  <c r="CF149" i="75"/>
  <c r="CF151" i="75"/>
  <c r="CF152" i="75"/>
  <c r="CF153" i="75"/>
  <c r="CF154" i="75"/>
  <c r="CF155" i="75"/>
  <c r="CF156" i="75"/>
  <c r="CF157" i="75"/>
  <c r="CF159" i="75"/>
  <c r="CF160" i="75"/>
  <c r="CF161" i="75"/>
  <c r="CF162" i="75"/>
  <c r="CF163" i="75"/>
  <c r="CF164" i="75"/>
  <c r="CF165" i="75"/>
  <c r="CF167" i="75"/>
  <c r="CF168" i="75"/>
  <c r="CF169" i="75"/>
  <c r="CF170" i="75"/>
  <c r="CF171" i="75"/>
  <c r="CF172" i="75"/>
  <c r="CF173" i="75"/>
  <c r="CF175" i="75"/>
  <c r="CF176" i="75"/>
  <c r="CF177" i="75"/>
  <c r="CF178" i="75"/>
  <c r="CF179" i="75"/>
  <c r="CF180" i="75"/>
  <c r="CF181" i="75"/>
  <c r="CF183" i="75"/>
  <c r="CF184" i="75"/>
  <c r="CF185" i="75"/>
  <c r="CF186" i="75"/>
  <c r="CF187" i="75"/>
  <c r="CF188" i="75"/>
  <c r="CF189" i="75"/>
  <c r="CF191" i="75"/>
  <c r="CF192" i="75"/>
  <c r="CF193" i="75"/>
  <c r="CF194" i="75"/>
  <c r="CF195" i="75"/>
  <c r="CF196" i="75"/>
  <c r="BS7" i="75"/>
  <c r="BS8" i="75"/>
  <c r="BS9" i="75"/>
  <c r="BS10" i="75"/>
  <c r="BS11" i="75"/>
  <c r="BS12" i="75"/>
  <c r="BS13" i="75"/>
  <c r="BS14" i="75"/>
  <c r="BS15" i="75"/>
  <c r="BS16" i="75"/>
  <c r="BS17" i="75"/>
  <c r="BS18" i="75"/>
  <c r="BS19" i="75"/>
  <c r="BS20" i="75"/>
  <c r="BS21" i="75"/>
  <c r="BS22" i="75"/>
  <c r="BS23" i="75"/>
  <c r="BS24" i="75"/>
  <c r="BS25" i="75"/>
  <c r="BS26" i="75"/>
  <c r="BS27" i="75"/>
  <c r="BS28" i="75"/>
  <c r="BS29" i="75"/>
  <c r="BS30" i="75"/>
  <c r="BS31" i="75"/>
  <c r="BS32" i="75"/>
  <c r="BS33" i="75"/>
  <c r="BS34" i="75"/>
  <c r="BS35" i="75"/>
  <c r="BS36" i="75"/>
  <c r="BS37" i="75"/>
  <c r="BS38" i="75"/>
  <c r="BS39" i="75"/>
  <c r="BS40" i="75"/>
  <c r="BS41" i="75"/>
  <c r="BS42" i="75"/>
  <c r="BS43" i="75"/>
  <c r="BS44" i="75"/>
  <c r="BS45" i="75"/>
  <c r="BS46" i="75"/>
  <c r="BS47" i="75"/>
  <c r="BS48" i="75"/>
  <c r="BS49" i="75"/>
  <c r="BS50" i="75"/>
  <c r="BS51" i="75"/>
  <c r="BS52" i="75"/>
  <c r="BS53" i="75"/>
  <c r="BS54" i="75"/>
  <c r="BS55" i="75"/>
  <c r="BS56" i="75"/>
  <c r="BS57" i="75"/>
  <c r="BS58" i="75"/>
  <c r="BS59" i="75"/>
  <c r="BS60" i="75"/>
  <c r="BS61" i="75"/>
  <c r="BS62" i="75"/>
  <c r="BS63" i="75"/>
  <c r="BS64" i="75"/>
  <c r="BS65" i="75"/>
  <c r="BS66" i="75"/>
  <c r="BS67" i="75"/>
  <c r="BS68" i="75"/>
  <c r="BS69" i="75"/>
  <c r="BS70" i="75"/>
  <c r="BS71" i="75"/>
  <c r="BS72" i="75"/>
  <c r="BS73" i="75"/>
  <c r="BS74" i="75"/>
  <c r="BS75" i="75"/>
  <c r="BS76" i="75"/>
  <c r="BS77" i="75"/>
  <c r="BS78" i="75"/>
  <c r="BS79" i="75"/>
  <c r="BS80" i="75"/>
  <c r="BS81" i="75"/>
  <c r="BS82" i="75"/>
  <c r="BS83" i="75"/>
  <c r="BS84" i="75"/>
  <c r="BS85" i="75"/>
  <c r="BS86" i="75"/>
  <c r="BS87" i="75"/>
  <c r="BS88" i="75"/>
  <c r="BS89" i="75"/>
  <c r="BS90" i="75"/>
  <c r="BS91" i="75"/>
  <c r="BS92" i="75"/>
  <c r="BS93" i="75"/>
  <c r="BS94" i="75"/>
  <c r="BS95" i="75"/>
  <c r="BS96" i="75"/>
  <c r="BS97" i="75"/>
  <c r="BS98" i="75"/>
  <c r="BS99" i="75"/>
  <c r="BS100" i="75"/>
  <c r="BS101" i="75"/>
  <c r="BS102" i="75"/>
  <c r="BS103" i="75"/>
  <c r="BS104" i="75"/>
  <c r="BS105" i="75"/>
  <c r="BS106" i="75"/>
  <c r="BS107" i="75"/>
  <c r="BS108" i="75"/>
  <c r="BS109" i="75"/>
  <c r="BS110" i="75"/>
  <c r="BS111" i="75"/>
  <c r="BS112" i="75"/>
  <c r="BS113" i="75"/>
  <c r="BS114" i="75"/>
  <c r="BS115" i="75"/>
  <c r="BS116" i="75"/>
  <c r="BS117" i="75"/>
  <c r="BS118" i="75"/>
  <c r="BS119" i="75"/>
  <c r="BS120" i="75"/>
  <c r="BS121" i="75"/>
  <c r="BS122" i="75"/>
  <c r="BS123" i="75"/>
  <c r="BS124" i="75"/>
  <c r="BS125" i="75"/>
  <c r="BS126" i="75"/>
  <c r="BS127" i="75"/>
  <c r="BS128" i="75"/>
  <c r="BS129" i="75"/>
  <c r="BS130" i="75"/>
  <c r="BS131" i="75"/>
  <c r="BS132" i="75"/>
  <c r="BS133" i="75"/>
  <c r="BS134" i="75"/>
  <c r="BS135" i="75"/>
  <c r="BS136" i="75"/>
  <c r="BS137" i="75"/>
  <c r="BS138" i="75"/>
  <c r="BS139" i="75"/>
  <c r="BS140" i="75"/>
  <c r="BS141" i="75"/>
  <c r="BS142" i="75"/>
  <c r="BS143" i="75"/>
  <c r="BS144" i="75"/>
  <c r="BS145" i="75"/>
  <c r="BS146" i="75"/>
  <c r="BS147" i="75"/>
  <c r="BS148" i="75"/>
  <c r="BS149" i="75"/>
  <c r="BS150" i="75"/>
  <c r="BS151" i="75"/>
  <c r="BS152" i="75"/>
  <c r="BS153" i="75"/>
  <c r="BS154" i="75"/>
  <c r="BS155" i="75"/>
  <c r="BS156" i="75"/>
  <c r="BS157" i="75"/>
  <c r="BS158" i="75"/>
  <c r="BS159" i="75"/>
  <c r="BS160" i="75"/>
  <c r="BS161" i="75"/>
  <c r="BS162" i="75"/>
  <c r="BS163" i="75"/>
  <c r="BS164" i="75"/>
  <c r="BS165" i="75"/>
  <c r="BS166" i="75"/>
  <c r="BS167" i="75"/>
  <c r="BS168" i="75"/>
  <c r="BS169" i="75"/>
  <c r="BS170" i="75"/>
  <c r="BS171" i="75"/>
  <c r="BS172" i="75"/>
  <c r="BS173" i="75"/>
  <c r="BS174" i="75"/>
  <c r="BS175" i="75"/>
  <c r="BS176" i="75"/>
  <c r="BS177" i="75"/>
  <c r="BS178" i="75"/>
  <c r="BS179" i="75"/>
  <c r="BS180" i="75"/>
  <c r="BS181" i="75"/>
  <c r="BS182" i="75"/>
  <c r="BS183" i="75"/>
  <c r="BS184" i="75"/>
  <c r="BS185" i="75"/>
  <c r="BS186" i="75"/>
  <c r="BS187" i="75"/>
  <c r="BS188" i="75"/>
  <c r="BS189" i="75"/>
  <c r="BS190" i="75"/>
  <c r="BS191" i="75"/>
  <c r="BS192" i="75"/>
  <c r="BS193" i="75"/>
  <c r="BS194" i="75"/>
  <c r="BS195" i="75"/>
  <c r="BS196" i="75"/>
  <c r="BS6" i="75"/>
  <c r="BO7" i="75"/>
  <c r="BP7" i="75" s="1"/>
  <c r="BO8" i="75"/>
  <c r="BP8" i="75" s="1"/>
  <c r="BO9" i="75"/>
  <c r="BP9" i="75" s="1"/>
  <c r="BO10" i="75"/>
  <c r="BP10" i="75" s="1"/>
  <c r="BO11" i="75"/>
  <c r="BP11" i="75" s="1"/>
  <c r="BO12" i="75"/>
  <c r="BP12" i="75" s="1"/>
  <c r="BO13" i="75"/>
  <c r="BP13" i="75" s="1"/>
  <c r="BO14" i="75"/>
  <c r="BP14" i="75" s="1"/>
  <c r="BO15" i="75"/>
  <c r="BP15" i="75" s="1"/>
  <c r="BO16" i="75"/>
  <c r="BP16" i="75" s="1"/>
  <c r="BO17" i="75"/>
  <c r="BP17" i="75" s="1"/>
  <c r="BO18" i="75"/>
  <c r="BP18" i="75" s="1"/>
  <c r="BO19" i="75"/>
  <c r="BP19" i="75" s="1"/>
  <c r="BO20" i="75"/>
  <c r="BP20" i="75" s="1"/>
  <c r="BO21" i="75"/>
  <c r="BP21" i="75" s="1"/>
  <c r="BO22" i="75"/>
  <c r="BP22" i="75" s="1"/>
  <c r="BO23" i="75"/>
  <c r="BP23" i="75" s="1"/>
  <c r="BO24" i="75"/>
  <c r="BP24" i="75" s="1"/>
  <c r="BO25" i="75"/>
  <c r="BP25" i="75" s="1"/>
  <c r="BO26" i="75"/>
  <c r="BP26" i="75" s="1"/>
  <c r="BO27" i="75"/>
  <c r="BP27" i="75" s="1"/>
  <c r="BO28" i="75"/>
  <c r="BP28" i="75" s="1"/>
  <c r="BO29" i="75"/>
  <c r="BP29" i="75" s="1"/>
  <c r="BO30" i="75"/>
  <c r="BP30" i="75" s="1"/>
  <c r="BO31" i="75"/>
  <c r="BP31" i="75" s="1"/>
  <c r="BO32" i="75"/>
  <c r="BP32" i="75" s="1"/>
  <c r="BO33" i="75"/>
  <c r="BP33" i="75" s="1"/>
  <c r="BO34" i="75"/>
  <c r="BP34" i="75" s="1"/>
  <c r="BO35" i="75"/>
  <c r="BP35" i="75" s="1"/>
  <c r="BO36" i="75"/>
  <c r="BP36" i="75" s="1"/>
  <c r="BO37" i="75"/>
  <c r="BP37" i="75" s="1"/>
  <c r="BO38" i="75"/>
  <c r="BP38" i="75" s="1"/>
  <c r="BO39" i="75"/>
  <c r="BP39" i="75" s="1"/>
  <c r="BO40" i="75"/>
  <c r="BP40" i="75" s="1"/>
  <c r="BO41" i="75"/>
  <c r="BP41" i="75" s="1"/>
  <c r="BO42" i="75"/>
  <c r="BP42" i="75" s="1"/>
  <c r="BO43" i="75"/>
  <c r="BP43" i="75" s="1"/>
  <c r="BO44" i="75"/>
  <c r="BP44" i="75" s="1"/>
  <c r="BO45" i="75"/>
  <c r="BP45" i="75" s="1"/>
  <c r="BO46" i="75"/>
  <c r="BP46" i="75" s="1"/>
  <c r="BO47" i="75"/>
  <c r="BP47" i="75" s="1"/>
  <c r="BO48" i="75"/>
  <c r="BP48" i="75" s="1"/>
  <c r="BO49" i="75"/>
  <c r="BP49" i="75" s="1"/>
  <c r="BO50" i="75"/>
  <c r="BP50" i="75" s="1"/>
  <c r="BO51" i="75"/>
  <c r="BP51" i="75" s="1"/>
  <c r="BO52" i="75"/>
  <c r="BP52" i="75" s="1"/>
  <c r="BO53" i="75"/>
  <c r="BP53" i="75" s="1"/>
  <c r="BO54" i="75"/>
  <c r="BP54" i="75" s="1"/>
  <c r="BO55" i="75"/>
  <c r="BP55" i="75" s="1"/>
  <c r="BO56" i="75"/>
  <c r="BP56" i="75" s="1"/>
  <c r="BO57" i="75"/>
  <c r="BP57" i="75" s="1"/>
  <c r="BO58" i="75"/>
  <c r="BP58" i="75" s="1"/>
  <c r="BO59" i="75"/>
  <c r="BP59" i="75" s="1"/>
  <c r="BO60" i="75"/>
  <c r="BP60" i="75" s="1"/>
  <c r="BO61" i="75"/>
  <c r="BP61" i="75" s="1"/>
  <c r="BO62" i="75"/>
  <c r="BP62" i="75" s="1"/>
  <c r="BO63" i="75"/>
  <c r="BP63" i="75" s="1"/>
  <c r="BO64" i="75"/>
  <c r="BP64" i="75" s="1"/>
  <c r="BO65" i="75"/>
  <c r="BP65" i="75" s="1"/>
  <c r="BO66" i="75"/>
  <c r="BP66" i="75" s="1"/>
  <c r="BO67" i="75"/>
  <c r="BP67" i="75" s="1"/>
  <c r="BO68" i="75"/>
  <c r="BP68" i="75" s="1"/>
  <c r="BO69" i="75"/>
  <c r="BP69" i="75" s="1"/>
  <c r="BO70" i="75"/>
  <c r="BP70" i="75" s="1"/>
  <c r="BO71" i="75"/>
  <c r="BP71" i="75" s="1"/>
  <c r="BO72" i="75"/>
  <c r="BP72" i="75" s="1"/>
  <c r="BO73" i="75"/>
  <c r="BP73" i="75" s="1"/>
  <c r="BO74" i="75"/>
  <c r="BP74" i="75" s="1"/>
  <c r="BO75" i="75"/>
  <c r="BP75" i="75" s="1"/>
  <c r="BO76" i="75"/>
  <c r="BP76" i="75" s="1"/>
  <c r="BO77" i="75"/>
  <c r="BP77" i="75" s="1"/>
  <c r="BO78" i="75"/>
  <c r="BP78" i="75" s="1"/>
  <c r="BO79" i="75"/>
  <c r="BP79" i="75" s="1"/>
  <c r="BO80" i="75"/>
  <c r="BP80" i="75" s="1"/>
  <c r="BO81" i="75"/>
  <c r="BP81" i="75" s="1"/>
  <c r="BO82" i="75"/>
  <c r="BP82" i="75" s="1"/>
  <c r="BO83" i="75"/>
  <c r="BP83" i="75" s="1"/>
  <c r="BO84" i="75"/>
  <c r="BP84" i="75" s="1"/>
  <c r="BO85" i="75"/>
  <c r="BP85" i="75" s="1"/>
  <c r="BO86" i="75"/>
  <c r="BP86" i="75" s="1"/>
  <c r="BO87" i="75"/>
  <c r="BP87" i="75" s="1"/>
  <c r="BO88" i="75"/>
  <c r="BP88" i="75" s="1"/>
  <c r="BO89" i="75"/>
  <c r="BP89" i="75" s="1"/>
  <c r="BO90" i="75"/>
  <c r="BP90" i="75" s="1"/>
  <c r="BO91" i="75"/>
  <c r="BP91" i="75" s="1"/>
  <c r="BO92" i="75"/>
  <c r="BP92" i="75" s="1"/>
  <c r="BO93" i="75"/>
  <c r="BP93" i="75" s="1"/>
  <c r="BO94" i="75"/>
  <c r="BP94" i="75" s="1"/>
  <c r="BO95" i="75"/>
  <c r="BP95" i="75" s="1"/>
  <c r="BO96" i="75"/>
  <c r="BP96" i="75" s="1"/>
  <c r="BO97" i="75"/>
  <c r="BP97" i="75" s="1"/>
  <c r="BO98" i="75"/>
  <c r="BP98" i="75" s="1"/>
  <c r="BO99" i="75"/>
  <c r="BP99" i="75" s="1"/>
  <c r="BO100" i="75"/>
  <c r="BP100" i="75" s="1"/>
  <c r="BO101" i="75"/>
  <c r="BP101" i="75" s="1"/>
  <c r="BO102" i="75"/>
  <c r="BP102" i="75" s="1"/>
  <c r="BO103" i="75"/>
  <c r="BP103" i="75" s="1"/>
  <c r="BO104" i="75"/>
  <c r="BP104" i="75" s="1"/>
  <c r="BO105" i="75"/>
  <c r="BP105" i="75" s="1"/>
  <c r="BO106" i="75"/>
  <c r="BP106" i="75" s="1"/>
  <c r="BO107" i="75"/>
  <c r="BP107" i="75" s="1"/>
  <c r="BO108" i="75"/>
  <c r="BP108" i="75" s="1"/>
  <c r="BO109" i="75"/>
  <c r="BP109" i="75" s="1"/>
  <c r="BO110" i="75"/>
  <c r="BP110" i="75" s="1"/>
  <c r="BO111" i="75"/>
  <c r="BP111" i="75" s="1"/>
  <c r="BO112" i="75"/>
  <c r="BP112" i="75" s="1"/>
  <c r="BO113" i="75"/>
  <c r="BP113" i="75" s="1"/>
  <c r="BO114" i="75"/>
  <c r="BP114" i="75" s="1"/>
  <c r="BO115" i="75"/>
  <c r="BP115" i="75" s="1"/>
  <c r="BO116" i="75"/>
  <c r="BP116" i="75" s="1"/>
  <c r="BO117" i="75"/>
  <c r="BP117" i="75" s="1"/>
  <c r="BO118" i="75"/>
  <c r="BP118" i="75" s="1"/>
  <c r="BO119" i="75"/>
  <c r="BP119" i="75" s="1"/>
  <c r="BO120" i="75"/>
  <c r="BP120" i="75" s="1"/>
  <c r="BO121" i="75"/>
  <c r="BP121" i="75" s="1"/>
  <c r="BO122" i="75"/>
  <c r="BP122" i="75" s="1"/>
  <c r="BO123" i="75"/>
  <c r="BP123" i="75" s="1"/>
  <c r="BO124" i="75"/>
  <c r="BP124" i="75" s="1"/>
  <c r="BO125" i="75"/>
  <c r="BP125" i="75" s="1"/>
  <c r="BO126" i="75"/>
  <c r="BP126" i="75" s="1"/>
  <c r="BO127" i="75"/>
  <c r="BP127" i="75" s="1"/>
  <c r="BO128" i="75"/>
  <c r="BP128" i="75" s="1"/>
  <c r="BO129" i="75"/>
  <c r="BP129" i="75" s="1"/>
  <c r="BO130" i="75"/>
  <c r="BP130" i="75" s="1"/>
  <c r="BO131" i="75"/>
  <c r="BP131" i="75" s="1"/>
  <c r="BO132" i="75"/>
  <c r="BP132" i="75" s="1"/>
  <c r="BO133" i="75"/>
  <c r="BP133" i="75" s="1"/>
  <c r="BO134" i="75"/>
  <c r="BP134" i="75" s="1"/>
  <c r="BO135" i="75"/>
  <c r="BP135" i="75" s="1"/>
  <c r="BO136" i="75"/>
  <c r="BP136" i="75" s="1"/>
  <c r="BO137" i="75"/>
  <c r="BP137" i="75" s="1"/>
  <c r="BO138" i="75"/>
  <c r="BP138" i="75" s="1"/>
  <c r="BO139" i="75"/>
  <c r="BP139" i="75" s="1"/>
  <c r="BO140" i="75"/>
  <c r="BP140" i="75" s="1"/>
  <c r="BO141" i="75"/>
  <c r="BP141" i="75" s="1"/>
  <c r="BO142" i="75"/>
  <c r="BP142" i="75" s="1"/>
  <c r="BO143" i="75"/>
  <c r="BP143" i="75" s="1"/>
  <c r="BO144" i="75"/>
  <c r="BP144" i="75" s="1"/>
  <c r="BO145" i="75"/>
  <c r="BP145" i="75" s="1"/>
  <c r="BO146" i="75"/>
  <c r="BP146" i="75" s="1"/>
  <c r="BO147" i="75"/>
  <c r="BP147" i="75" s="1"/>
  <c r="BO148" i="75"/>
  <c r="BP148" i="75" s="1"/>
  <c r="BO149" i="75"/>
  <c r="BP149" i="75" s="1"/>
  <c r="BO150" i="75"/>
  <c r="BP150" i="75" s="1"/>
  <c r="BO151" i="75"/>
  <c r="BP151" i="75" s="1"/>
  <c r="BO152" i="75"/>
  <c r="BP152" i="75" s="1"/>
  <c r="BO153" i="75"/>
  <c r="BP153" i="75" s="1"/>
  <c r="BO154" i="75"/>
  <c r="BP154" i="75" s="1"/>
  <c r="BO155" i="75"/>
  <c r="BP155" i="75" s="1"/>
  <c r="BO156" i="75"/>
  <c r="BP156" i="75" s="1"/>
  <c r="BO157" i="75"/>
  <c r="BP157" i="75" s="1"/>
  <c r="BO158" i="75"/>
  <c r="BP158" i="75" s="1"/>
  <c r="BO159" i="75"/>
  <c r="BP159" i="75" s="1"/>
  <c r="BO160" i="75"/>
  <c r="BP160" i="75" s="1"/>
  <c r="BO161" i="75"/>
  <c r="BP161" i="75" s="1"/>
  <c r="BO162" i="75"/>
  <c r="BP162" i="75" s="1"/>
  <c r="BO163" i="75"/>
  <c r="BP163" i="75" s="1"/>
  <c r="BO164" i="75"/>
  <c r="BP164" i="75" s="1"/>
  <c r="BO165" i="75"/>
  <c r="BP165" i="75" s="1"/>
  <c r="BO166" i="75"/>
  <c r="BP166" i="75" s="1"/>
  <c r="BO167" i="75"/>
  <c r="BP167" i="75" s="1"/>
  <c r="BO168" i="75"/>
  <c r="BP168" i="75" s="1"/>
  <c r="BO169" i="75"/>
  <c r="BP169" i="75" s="1"/>
  <c r="BO170" i="75"/>
  <c r="BP170" i="75" s="1"/>
  <c r="BO171" i="75"/>
  <c r="BP171" i="75" s="1"/>
  <c r="BO172" i="75"/>
  <c r="BP172" i="75" s="1"/>
  <c r="BO173" i="75"/>
  <c r="BP173" i="75" s="1"/>
  <c r="BO174" i="75"/>
  <c r="BP174" i="75" s="1"/>
  <c r="BO175" i="75"/>
  <c r="BP175" i="75" s="1"/>
  <c r="BO176" i="75"/>
  <c r="BP176" i="75" s="1"/>
  <c r="BO177" i="75"/>
  <c r="BP177" i="75" s="1"/>
  <c r="BO178" i="75"/>
  <c r="BP178" i="75" s="1"/>
  <c r="BO179" i="75"/>
  <c r="BP179" i="75" s="1"/>
  <c r="BO180" i="75"/>
  <c r="BP180" i="75" s="1"/>
  <c r="BO181" i="75"/>
  <c r="BP181" i="75" s="1"/>
  <c r="BO182" i="75"/>
  <c r="BP182" i="75" s="1"/>
  <c r="BO183" i="75"/>
  <c r="BP183" i="75" s="1"/>
  <c r="BO184" i="75"/>
  <c r="BP184" i="75" s="1"/>
  <c r="BO185" i="75"/>
  <c r="BP185" i="75" s="1"/>
  <c r="BO186" i="75"/>
  <c r="BP186" i="75" s="1"/>
  <c r="BO187" i="75"/>
  <c r="BP187" i="75" s="1"/>
  <c r="BO188" i="75"/>
  <c r="BP188" i="75" s="1"/>
  <c r="BO189" i="75"/>
  <c r="BP189" i="75" s="1"/>
  <c r="BO190" i="75"/>
  <c r="BP190" i="75" s="1"/>
  <c r="BO191" i="75"/>
  <c r="BP191" i="75" s="1"/>
  <c r="BO192" i="75"/>
  <c r="BP192" i="75" s="1"/>
  <c r="BO193" i="75"/>
  <c r="BP193" i="75" s="1"/>
  <c r="BO194" i="75"/>
  <c r="BP194" i="75" s="1"/>
  <c r="BO195" i="75"/>
  <c r="BP195" i="75" s="1"/>
  <c r="BO196" i="75"/>
  <c r="BP196" i="75" s="1"/>
  <c r="BO6" i="75"/>
  <c r="BP6" i="75" s="1"/>
  <c r="BK7" i="75"/>
  <c r="BL7" i="75" s="1"/>
  <c r="BK8" i="75"/>
  <c r="BL8" i="75" s="1"/>
  <c r="BK9" i="75"/>
  <c r="BL9" i="75" s="1"/>
  <c r="BK10" i="75"/>
  <c r="BL10" i="75" s="1"/>
  <c r="BK11" i="75"/>
  <c r="BL11" i="75" s="1"/>
  <c r="BK12" i="75"/>
  <c r="BL12" i="75" s="1"/>
  <c r="BK13" i="75"/>
  <c r="BL13" i="75" s="1"/>
  <c r="BK14" i="75"/>
  <c r="BL14" i="75" s="1"/>
  <c r="BK15" i="75"/>
  <c r="BL15" i="75" s="1"/>
  <c r="BK16" i="75"/>
  <c r="BL16" i="75" s="1"/>
  <c r="BK17" i="75"/>
  <c r="BL17" i="75" s="1"/>
  <c r="BK18" i="75"/>
  <c r="BL18" i="75" s="1"/>
  <c r="BK19" i="75"/>
  <c r="BL19" i="75" s="1"/>
  <c r="BK20" i="75"/>
  <c r="BL20" i="75" s="1"/>
  <c r="BK21" i="75"/>
  <c r="BL21" i="75" s="1"/>
  <c r="BK22" i="75"/>
  <c r="BL22" i="75" s="1"/>
  <c r="BK23" i="75"/>
  <c r="BL23" i="75" s="1"/>
  <c r="BK24" i="75"/>
  <c r="BL24" i="75" s="1"/>
  <c r="BK25" i="75"/>
  <c r="BL25" i="75" s="1"/>
  <c r="BK26" i="75"/>
  <c r="BL26" i="75" s="1"/>
  <c r="BK27" i="75"/>
  <c r="BL27" i="75" s="1"/>
  <c r="BK28" i="75"/>
  <c r="BL28" i="75" s="1"/>
  <c r="BK29" i="75"/>
  <c r="BL29" i="75" s="1"/>
  <c r="BK30" i="75"/>
  <c r="BL30" i="75" s="1"/>
  <c r="BK31" i="75"/>
  <c r="BL31" i="75" s="1"/>
  <c r="BK32" i="75"/>
  <c r="BL32" i="75" s="1"/>
  <c r="BK33" i="75"/>
  <c r="BL33" i="75" s="1"/>
  <c r="BK34" i="75"/>
  <c r="BL34" i="75" s="1"/>
  <c r="BK35" i="75"/>
  <c r="BL35" i="75" s="1"/>
  <c r="BK36" i="75"/>
  <c r="BL36" i="75" s="1"/>
  <c r="BK37" i="75"/>
  <c r="BL37" i="75" s="1"/>
  <c r="BK38" i="75"/>
  <c r="BL38" i="75" s="1"/>
  <c r="BK39" i="75"/>
  <c r="BL39" i="75" s="1"/>
  <c r="BK40" i="75"/>
  <c r="BL40" i="75" s="1"/>
  <c r="BK41" i="75"/>
  <c r="BL41" i="75" s="1"/>
  <c r="BK42" i="75"/>
  <c r="BL42" i="75" s="1"/>
  <c r="BK43" i="75"/>
  <c r="BL43" i="75" s="1"/>
  <c r="BK44" i="75"/>
  <c r="BL44" i="75" s="1"/>
  <c r="BK45" i="75"/>
  <c r="BL45" i="75" s="1"/>
  <c r="BK46" i="75"/>
  <c r="BL46" i="75" s="1"/>
  <c r="BK47" i="75"/>
  <c r="BL47" i="75" s="1"/>
  <c r="BK48" i="75"/>
  <c r="BL48" i="75" s="1"/>
  <c r="BK49" i="75"/>
  <c r="BL49" i="75" s="1"/>
  <c r="BK50" i="75"/>
  <c r="BL50" i="75" s="1"/>
  <c r="BK51" i="75"/>
  <c r="BL51" i="75" s="1"/>
  <c r="BK52" i="75"/>
  <c r="BL52" i="75" s="1"/>
  <c r="BK53" i="75"/>
  <c r="BL53" i="75" s="1"/>
  <c r="BK54" i="75"/>
  <c r="BL54" i="75" s="1"/>
  <c r="BK55" i="75"/>
  <c r="BL55" i="75" s="1"/>
  <c r="BK56" i="75"/>
  <c r="BL56" i="75" s="1"/>
  <c r="BK57" i="75"/>
  <c r="BL57" i="75" s="1"/>
  <c r="BK58" i="75"/>
  <c r="BL58" i="75" s="1"/>
  <c r="BK59" i="75"/>
  <c r="BL59" i="75" s="1"/>
  <c r="BK60" i="75"/>
  <c r="BL60" i="75" s="1"/>
  <c r="BK61" i="75"/>
  <c r="BL61" i="75" s="1"/>
  <c r="BK62" i="75"/>
  <c r="BL62" i="75" s="1"/>
  <c r="BK63" i="75"/>
  <c r="BL63" i="75" s="1"/>
  <c r="BK64" i="75"/>
  <c r="BL64" i="75" s="1"/>
  <c r="BK65" i="75"/>
  <c r="BL65" i="75" s="1"/>
  <c r="BK66" i="75"/>
  <c r="BL66" i="75" s="1"/>
  <c r="BK67" i="75"/>
  <c r="BL67" i="75" s="1"/>
  <c r="BK68" i="75"/>
  <c r="BL68" i="75" s="1"/>
  <c r="BK69" i="75"/>
  <c r="BL69" i="75" s="1"/>
  <c r="BK70" i="75"/>
  <c r="BL70" i="75" s="1"/>
  <c r="BK71" i="75"/>
  <c r="BL71" i="75" s="1"/>
  <c r="BK72" i="75"/>
  <c r="BL72" i="75" s="1"/>
  <c r="BK73" i="75"/>
  <c r="BL73" i="75" s="1"/>
  <c r="BK74" i="75"/>
  <c r="BL74" i="75" s="1"/>
  <c r="BK75" i="75"/>
  <c r="BL75" i="75" s="1"/>
  <c r="BK76" i="75"/>
  <c r="BL76" i="75" s="1"/>
  <c r="BK77" i="75"/>
  <c r="BL77" i="75" s="1"/>
  <c r="BK78" i="75"/>
  <c r="BL78" i="75" s="1"/>
  <c r="BK79" i="75"/>
  <c r="BL79" i="75" s="1"/>
  <c r="BK80" i="75"/>
  <c r="BL80" i="75" s="1"/>
  <c r="BK81" i="75"/>
  <c r="BL81" i="75" s="1"/>
  <c r="BK82" i="75"/>
  <c r="BL82" i="75" s="1"/>
  <c r="BK83" i="75"/>
  <c r="BL83" i="75" s="1"/>
  <c r="BK84" i="75"/>
  <c r="BL84" i="75" s="1"/>
  <c r="BK85" i="75"/>
  <c r="BL85" i="75" s="1"/>
  <c r="BK86" i="75"/>
  <c r="BL86" i="75" s="1"/>
  <c r="BK87" i="75"/>
  <c r="BL87" i="75" s="1"/>
  <c r="BK88" i="75"/>
  <c r="BL88" i="75" s="1"/>
  <c r="BK89" i="75"/>
  <c r="BL89" i="75" s="1"/>
  <c r="BK90" i="75"/>
  <c r="BL90" i="75" s="1"/>
  <c r="BK91" i="75"/>
  <c r="BL91" i="75" s="1"/>
  <c r="BK92" i="75"/>
  <c r="BL92" i="75" s="1"/>
  <c r="BK93" i="75"/>
  <c r="BL93" i="75" s="1"/>
  <c r="BK94" i="75"/>
  <c r="BL94" i="75" s="1"/>
  <c r="BK95" i="75"/>
  <c r="BL95" i="75" s="1"/>
  <c r="BK96" i="75"/>
  <c r="BL96" i="75" s="1"/>
  <c r="BK97" i="75"/>
  <c r="BL97" i="75" s="1"/>
  <c r="BK98" i="75"/>
  <c r="BL98" i="75" s="1"/>
  <c r="BK99" i="75"/>
  <c r="BL99" i="75" s="1"/>
  <c r="BK100" i="75"/>
  <c r="BL100" i="75" s="1"/>
  <c r="BK101" i="75"/>
  <c r="BL101" i="75" s="1"/>
  <c r="BK102" i="75"/>
  <c r="BL102" i="75" s="1"/>
  <c r="BK103" i="75"/>
  <c r="BL103" i="75" s="1"/>
  <c r="BK104" i="75"/>
  <c r="BL104" i="75" s="1"/>
  <c r="BK105" i="75"/>
  <c r="BL105" i="75" s="1"/>
  <c r="BK106" i="75"/>
  <c r="BL106" i="75" s="1"/>
  <c r="BK107" i="75"/>
  <c r="BL107" i="75" s="1"/>
  <c r="BK108" i="75"/>
  <c r="BL108" i="75" s="1"/>
  <c r="BK109" i="75"/>
  <c r="BL109" i="75" s="1"/>
  <c r="BK110" i="75"/>
  <c r="BL110" i="75" s="1"/>
  <c r="BK111" i="75"/>
  <c r="BL111" i="75" s="1"/>
  <c r="BK112" i="75"/>
  <c r="BL112" i="75" s="1"/>
  <c r="BK113" i="75"/>
  <c r="BL113" i="75" s="1"/>
  <c r="BK114" i="75"/>
  <c r="BL114" i="75" s="1"/>
  <c r="BK115" i="75"/>
  <c r="BL115" i="75" s="1"/>
  <c r="BK116" i="75"/>
  <c r="BL116" i="75" s="1"/>
  <c r="BK117" i="75"/>
  <c r="BL117" i="75" s="1"/>
  <c r="BK118" i="75"/>
  <c r="BL118" i="75" s="1"/>
  <c r="BK119" i="75"/>
  <c r="BL119" i="75" s="1"/>
  <c r="BK120" i="75"/>
  <c r="BL120" i="75" s="1"/>
  <c r="BK121" i="75"/>
  <c r="BL121" i="75" s="1"/>
  <c r="BK122" i="75"/>
  <c r="BL122" i="75" s="1"/>
  <c r="BK123" i="75"/>
  <c r="BL123" i="75" s="1"/>
  <c r="BK124" i="75"/>
  <c r="BL124" i="75" s="1"/>
  <c r="BK125" i="75"/>
  <c r="BL125" i="75" s="1"/>
  <c r="BK126" i="75"/>
  <c r="BL126" i="75" s="1"/>
  <c r="BK127" i="75"/>
  <c r="BL127" i="75" s="1"/>
  <c r="BK128" i="75"/>
  <c r="BL128" i="75" s="1"/>
  <c r="BK129" i="75"/>
  <c r="BL129" i="75" s="1"/>
  <c r="BK130" i="75"/>
  <c r="BL130" i="75" s="1"/>
  <c r="BK131" i="75"/>
  <c r="BL131" i="75" s="1"/>
  <c r="BK132" i="75"/>
  <c r="BL132" i="75" s="1"/>
  <c r="BK133" i="75"/>
  <c r="BL133" i="75" s="1"/>
  <c r="BK134" i="75"/>
  <c r="BL134" i="75" s="1"/>
  <c r="BK135" i="75"/>
  <c r="BL135" i="75" s="1"/>
  <c r="BK136" i="75"/>
  <c r="BL136" i="75" s="1"/>
  <c r="BK137" i="75"/>
  <c r="BL137" i="75" s="1"/>
  <c r="BK138" i="75"/>
  <c r="BL138" i="75" s="1"/>
  <c r="BK139" i="75"/>
  <c r="BL139" i="75" s="1"/>
  <c r="BK140" i="75"/>
  <c r="BL140" i="75" s="1"/>
  <c r="BK141" i="75"/>
  <c r="BL141" i="75" s="1"/>
  <c r="BK142" i="75"/>
  <c r="BL142" i="75" s="1"/>
  <c r="BK143" i="75"/>
  <c r="BL143" i="75" s="1"/>
  <c r="BK144" i="75"/>
  <c r="BL144" i="75" s="1"/>
  <c r="BK145" i="75"/>
  <c r="BL145" i="75" s="1"/>
  <c r="BK146" i="75"/>
  <c r="BL146" i="75" s="1"/>
  <c r="BK147" i="75"/>
  <c r="BL147" i="75" s="1"/>
  <c r="BK148" i="75"/>
  <c r="BL148" i="75" s="1"/>
  <c r="BK149" i="75"/>
  <c r="BL149" i="75" s="1"/>
  <c r="BK150" i="75"/>
  <c r="BL150" i="75" s="1"/>
  <c r="BK151" i="75"/>
  <c r="BL151" i="75" s="1"/>
  <c r="BK152" i="75"/>
  <c r="BL152" i="75" s="1"/>
  <c r="BK153" i="75"/>
  <c r="BL153" i="75" s="1"/>
  <c r="BK154" i="75"/>
  <c r="BL154" i="75" s="1"/>
  <c r="BK155" i="75"/>
  <c r="BL155" i="75" s="1"/>
  <c r="BK156" i="75"/>
  <c r="BL156" i="75" s="1"/>
  <c r="BK157" i="75"/>
  <c r="BL157" i="75" s="1"/>
  <c r="BK158" i="75"/>
  <c r="BL158" i="75" s="1"/>
  <c r="BK159" i="75"/>
  <c r="BL159" i="75" s="1"/>
  <c r="BK160" i="75"/>
  <c r="BL160" i="75" s="1"/>
  <c r="BK161" i="75"/>
  <c r="BL161" i="75" s="1"/>
  <c r="BK162" i="75"/>
  <c r="BL162" i="75" s="1"/>
  <c r="BK163" i="75"/>
  <c r="BL163" i="75" s="1"/>
  <c r="BK164" i="75"/>
  <c r="BL164" i="75" s="1"/>
  <c r="BK165" i="75"/>
  <c r="BL165" i="75" s="1"/>
  <c r="BK166" i="75"/>
  <c r="BL166" i="75" s="1"/>
  <c r="BK167" i="75"/>
  <c r="BL167" i="75" s="1"/>
  <c r="BK168" i="75"/>
  <c r="BL168" i="75" s="1"/>
  <c r="BK169" i="75"/>
  <c r="BL169" i="75" s="1"/>
  <c r="BK170" i="75"/>
  <c r="BL170" i="75" s="1"/>
  <c r="BK171" i="75"/>
  <c r="BL171" i="75" s="1"/>
  <c r="BK172" i="75"/>
  <c r="BL172" i="75" s="1"/>
  <c r="BK173" i="75"/>
  <c r="BL173" i="75" s="1"/>
  <c r="BK174" i="75"/>
  <c r="BL174" i="75" s="1"/>
  <c r="BK175" i="75"/>
  <c r="BL175" i="75" s="1"/>
  <c r="BK176" i="75"/>
  <c r="BL176" i="75" s="1"/>
  <c r="BK177" i="75"/>
  <c r="BL177" i="75" s="1"/>
  <c r="BK178" i="75"/>
  <c r="BL178" i="75" s="1"/>
  <c r="BK179" i="75"/>
  <c r="BL179" i="75" s="1"/>
  <c r="BK180" i="75"/>
  <c r="BL180" i="75" s="1"/>
  <c r="BK181" i="75"/>
  <c r="BL181" i="75" s="1"/>
  <c r="BK182" i="75"/>
  <c r="BL182" i="75" s="1"/>
  <c r="BK183" i="75"/>
  <c r="BL183" i="75" s="1"/>
  <c r="BK184" i="75"/>
  <c r="BL184" i="75" s="1"/>
  <c r="BK185" i="75"/>
  <c r="BL185" i="75" s="1"/>
  <c r="BK186" i="75"/>
  <c r="BL186" i="75" s="1"/>
  <c r="BK187" i="75"/>
  <c r="BL187" i="75" s="1"/>
  <c r="BK188" i="75"/>
  <c r="BL188" i="75" s="1"/>
  <c r="BK189" i="75"/>
  <c r="BL189" i="75" s="1"/>
  <c r="BK190" i="75"/>
  <c r="BL190" i="75" s="1"/>
  <c r="BK191" i="75"/>
  <c r="BL191" i="75" s="1"/>
  <c r="BK192" i="75"/>
  <c r="BL192" i="75" s="1"/>
  <c r="BK193" i="75"/>
  <c r="BL193" i="75" s="1"/>
  <c r="BK194" i="75"/>
  <c r="BL194" i="75" s="1"/>
  <c r="BK195" i="75"/>
  <c r="BL195" i="75" s="1"/>
  <c r="BK196" i="75"/>
  <c r="BL196" i="75" s="1"/>
  <c r="BK6" i="75"/>
  <c r="BL6" i="75" s="1"/>
  <c r="AT6" i="75"/>
  <c r="AU6" i="75" s="1"/>
  <c r="AT7" i="75"/>
  <c r="AU7" i="75" s="1"/>
  <c r="BF7" i="75"/>
  <c r="BF8" i="75"/>
  <c r="BG8" i="75" s="1"/>
  <c r="BH8" i="75" s="1"/>
  <c r="BF9" i="75"/>
  <c r="BG9" i="75" s="1"/>
  <c r="BH9" i="75" s="1"/>
  <c r="BF10" i="75"/>
  <c r="BF11" i="75"/>
  <c r="BF12" i="75"/>
  <c r="BF13" i="75"/>
  <c r="BF14" i="75"/>
  <c r="BF15" i="75"/>
  <c r="BF16" i="75"/>
  <c r="BF17" i="75"/>
  <c r="BF18" i="75"/>
  <c r="BF19" i="75"/>
  <c r="BG19" i="75" s="1"/>
  <c r="BH19" i="75" s="1"/>
  <c r="BF20" i="75"/>
  <c r="BF21" i="75"/>
  <c r="BF22" i="75"/>
  <c r="BF23" i="75"/>
  <c r="BG23" i="75" s="1"/>
  <c r="BH23" i="75" s="1"/>
  <c r="BF24" i="75"/>
  <c r="BF25" i="75"/>
  <c r="BG25" i="75" s="1"/>
  <c r="BH25" i="75" s="1"/>
  <c r="BF26" i="75"/>
  <c r="BF27" i="75"/>
  <c r="BG27" i="75" s="1"/>
  <c r="BH27" i="75" s="1"/>
  <c r="BF28" i="75"/>
  <c r="BF29" i="75"/>
  <c r="BG29" i="75" s="1"/>
  <c r="BH29" i="75" s="1"/>
  <c r="BF30" i="75"/>
  <c r="BF31" i="75"/>
  <c r="BG31" i="75" s="1"/>
  <c r="BH31" i="75" s="1"/>
  <c r="BF32" i="75"/>
  <c r="BG32" i="75" s="1"/>
  <c r="BH32" i="75" s="1"/>
  <c r="BF33" i="75"/>
  <c r="BF34" i="75"/>
  <c r="BF35" i="75"/>
  <c r="BG35" i="75" s="1"/>
  <c r="BH35" i="75" s="1"/>
  <c r="BF36" i="75"/>
  <c r="BF37" i="75"/>
  <c r="BG37" i="75" s="1"/>
  <c r="BH37" i="75" s="1"/>
  <c r="BF38" i="75"/>
  <c r="BG38" i="75" s="1"/>
  <c r="BH38" i="75" s="1"/>
  <c r="BF39" i="75"/>
  <c r="BF40" i="75"/>
  <c r="BF41" i="75"/>
  <c r="BF42" i="75"/>
  <c r="BG42" i="75" s="1"/>
  <c r="BH42" i="75" s="1"/>
  <c r="BF43" i="75"/>
  <c r="BG43" i="75" s="1"/>
  <c r="BH43" i="75" s="1"/>
  <c r="BF44" i="75"/>
  <c r="BG44" i="75" s="1"/>
  <c r="BH44" i="75" s="1"/>
  <c r="BF45" i="75"/>
  <c r="BF46" i="75"/>
  <c r="BG46" i="75" s="1"/>
  <c r="BH46" i="75" s="1"/>
  <c r="BF47" i="75"/>
  <c r="BF48" i="75"/>
  <c r="BF49" i="75"/>
  <c r="BG49" i="75" s="1"/>
  <c r="BH49" i="75" s="1"/>
  <c r="BF50" i="75"/>
  <c r="BG50" i="75" s="1"/>
  <c r="BH50" i="75" s="1"/>
  <c r="BF51" i="75"/>
  <c r="BF52" i="75"/>
  <c r="BG52" i="75" s="1"/>
  <c r="BH52" i="75" s="1"/>
  <c r="BF53" i="75"/>
  <c r="BG53" i="75" s="1"/>
  <c r="BH53" i="75" s="1"/>
  <c r="BF54" i="75"/>
  <c r="BF55" i="75"/>
  <c r="BF56" i="75"/>
  <c r="BG56" i="75" s="1"/>
  <c r="BH56" i="75" s="1"/>
  <c r="BF57" i="75"/>
  <c r="BG57" i="75" s="1"/>
  <c r="BH57" i="75" s="1"/>
  <c r="BF58" i="75"/>
  <c r="BG58" i="75" s="1"/>
  <c r="BH58" i="75" s="1"/>
  <c r="BF59" i="75"/>
  <c r="BG59" i="75" s="1"/>
  <c r="BH59" i="75" s="1"/>
  <c r="BF60" i="75"/>
  <c r="BF61" i="75"/>
  <c r="BG61" i="75" s="1"/>
  <c r="BH61" i="75" s="1"/>
  <c r="BF62" i="75"/>
  <c r="BG62" i="75" s="1"/>
  <c r="BH62" i="75" s="1"/>
  <c r="BF63" i="75"/>
  <c r="BF64" i="75"/>
  <c r="BF65" i="75"/>
  <c r="BF66" i="75"/>
  <c r="BG66" i="75" s="1"/>
  <c r="BH66" i="75" s="1"/>
  <c r="BF67" i="75"/>
  <c r="BG67" i="75" s="1"/>
  <c r="BH67" i="75" s="1"/>
  <c r="BF68" i="75"/>
  <c r="BF69" i="75"/>
  <c r="BF70" i="75"/>
  <c r="BG70" i="75" s="1"/>
  <c r="BH70" i="75" s="1"/>
  <c r="BF71" i="75"/>
  <c r="BG71" i="75" s="1"/>
  <c r="BH71" i="75" s="1"/>
  <c r="BF72" i="75"/>
  <c r="BF73" i="75"/>
  <c r="BF74" i="75"/>
  <c r="BG74" i="75" s="1"/>
  <c r="BH74" i="75" s="1"/>
  <c r="BF75" i="75"/>
  <c r="BG75" i="75" s="1"/>
  <c r="BH75" i="75" s="1"/>
  <c r="BF76" i="75"/>
  <c r="BF77" i="75"/>
  <c r="BF78" i="75"/>
  <c r="BF79" i="75"/>
  <c r="BG79" i="75" s="1"/>
  <c r="BH79" i="75" s="1"/>
  <c r="BF80" i="75"/>
  <c r="BF81" i="75"/>
  <c r="BF82" i="75"/>
  <c r="BG82" i="75" s="1"/>
  <c r="BH82" i="75" s="1"/>
  <c r="BF83" i="75"/>
  <c r="BG83" i="75" s="1"/>
  <c r="BH83" i="75" s="1"/>
  <c r="BF84" i="75"/>
  <c r="BG84" i="75" s="1"/>
  <c r="BH84" i="75" s="1"/>
  <c r="BF85" i="75"/>
  <c r="BF86" i="75"/>
  <c r="BG86" i="75" s="1"/>
  <c r="BH86" i="75" s="1"/>
  <c r="BF87" i="75"/>
  <c r="BG87" i="75" s="1"/>
  <c r="BH87" i="75" s="1"/>
  <c r="BF88" i="75"/>
  <c r="BF89" i="75"/>
  <c r="BF90" i="75"/>
  <c r="BG90" i="75" s="1"/>
  <c r="BH90" i="75" s="1"/>
  <c r="BF91" i="75"/>
  <c r="BF92" i="75"/>
  <c r="BG92" i="75" s="1"/>
  <c r="BH92" i="75" s="1"/>
  <c r="BF93" i="75"/>
  <c r="BF94" i="75"/>
  <c r="BF95" i="75"/>
  <c r="BF96" i="75"/>
  <c r="BF97" i="75"/>
  <c r="BF98" i="75"/>
  <c r="BF99" i="75"/>
  <c r="BF100" i="75"/>
  <c r="BG100" i="75" s="1"/>
  <c r="BH100" i="75" s="1"/>
  <c r="BF101" i="75"/>
  <c r="BG101" i="75" s="1"/>
  <c r="BH101" i="75" s="1"/>
  <c r="BF102" i="75"/>
  <c r="BG102" i="75" s="1"/>
  <c r="BH102" i="75" s="1"/>
  <c r="BF103" i="75"/>
  <c r="BG103" i="75" s="1"/>
  <c r="BH103" i="75" s="1"/>
  <c r="BF104" i="75"/>
  <c r="BF105" i="75"/>
  <c r="BF106" i="75"/>
  <c r="BF107" i="75"/>
  <c r="BG107" i="75" s="1"/>
  <c r="BH107" i="75" s="1"/>
  <c r="BF108" i="75"/>
  <c r="BG108" i="75" s="1"/>
  <c r="BH108" i="75" s="1"/>
  <c r="BF109" i="75"/>
  <c r="BG109" i="75" s="1"/>
  <c r="BH109" i="75" s="1"/>
  <c r="BF110" i="75"/>
  <c r="BF111" i="75"/>
  <c r="BG111" i="75" s="1"/>
  <c r="BH111" i="75" s="1"/>
  <c r="BF112" i="75"/>
  <c r="BG112" i="75" s="1"/>
  <c r="BH112" i="75" s="1"/>
  <c r="BF113" i="75"/>
  <c r="BF114" i="75"/>
  <c r="BG114" i="75" s="1"/>
  <c r="BH114" i="75" s="1"/>
  <c r="BF115" i="75"/>
  <c r="BF116" i="75"/>
  <c r="BF117" i="75"/>
  <c r="BF118" i="75"/>
  <c r="BF119" i="75"/>
  <c r="BF120" i="75"/>
  <c r="BF121" i="75"/>
  <c r="BG121" i="75" s="1"/>
  <c r="BH121" i="75" s="1"/>
  <c r="BF122" i="75"/>
  <c r="BG122" i="75" s="1"/>
  <c r="BH122" i="75" s="1"/>
  <c r="BF123" i="75"/>
  <c r="BF124" i="75"/>
  <c r="BG124" i="75" s="1"/>
  <c r="BH124" i="75" s="1"/>
  <c r="BF125" i="75"/>
  <c r="BF126" i="75"/>
  <c r="BF127" i="75"/>
  <c r="BG127" i="75" s="1"/>
  <c r="BH127" i="75" s="1"/>
  <c r="BF128" i="75"/>
  <c r="BG128" i="75" s="1"/>
  <c r="BH128" i="75" s="1"/>
  <c r="BF129" i="75"/>
  <c r="BF130" i="75"/>
  <c r="BG130" i="75" s="1"/>
  <c r="BH130" i="75" s="1"/>
  <c r="BF131" i="75"/>
  <c r="BG131" i="75" s="1"/>
  <c r="BH131" i="75" s="1"/>
  <c r="BF132" i="75"/>
  <c r="BF133" i="75"/>
  <c r="BF134" i="75"/>
  <c r="BG134" i="75" s="1"/>
  <c r="BH134" i="75" s="1"/>
  <c r="BF135" i="75"/>
  <c r="BG135" i="75" s="1"/>
  <c r="BH135" i="75" s="1"/>
  <c r="BF136" i="75"/>
  <c r="BF137" i="75"/>
  <c r="BG137" i="75" s="1"/>
  <c r="BH137" i="75" s="1"/>
  <c r="BF138" i="75"/>
  <c r="BF139" i="75"/>
  <c r="BF140" i="75"/>
  <c r="BF141" i="75"/>
  <c r="BF142" i="75"/>
  <c r="BF143" i="75"/>
  <c r="BF144" i="75"/>
  <c r="BG144" i="75" s="1"/>
  <c r="BH144" i="75" s="1"/>
  <c r="BF145" i="75"/>
  <c r="BF146" i="75"/>
  <c r="BF147" i="75"/>
  <c r="BG147" i="75" s="1"/>
  <c r="BH147" i="75" s="1"/>
  <c r="BF148" i="75"/>
  <c r="BG148" i="75" s="1"/>
  <c r="BH148" i="75" s="1"/>
  <c r="BF149" i="75"/>
  <c r="BF150" i="75"/>
  <c r="BG150" i="75" s="1"/>
  <c r="BH150" i="75" s="1"/>
  <c r="BF151" i="75"/>
  <c r="BF152" i="75"/>
  <c r="BF153" i="75"/>
  <c r="BG153" i="75" s="1"/>
  <c r="BH153" i="75" s="1"/>
  <c r="BF154" i="75"/>
  <c r="BG154" i="75" s="1"/>
  <c r="BH154" i="75" s="1"/>
  <c r="BF155" i="75"/>
  <c r="BG155" i="75" s="1"/>
  <c r="BH155" i="75" s="1"/>
  <c r="BF156" i="75"/>
  <c r="BF157" i="75"/>
  <c r="BG157" i="75" s="1"/>
  <c r="BH157" i="75" s="1"/>
  <c r="BF158" i="75"/>
  <c r="BG158" i="75" s="1"/>
  <c r="BH158" i="75" s="1"/>
  <c r="BF159" i="75"/>
  <c r="BG159" i="75" s="1"/>
  <c r="BH159" i="75" s="1"/>
  <c r="BF160" i="75"/>
  <c r="BF161" i="75"/>
  <c r="BF162" i="75"/>
  <c r="BF163" i="75"/>
  <c r="BG163" i="75" s="1"/>
  <c r="BH163" i="75" s="1"/>
  <c r="BF164" i="75"/>
  <c r="BG164" i="75" s="1"/>
  <c r="BH164" i="75" s="1"/>
  <c r="BF165" i="75"/>
  <c r="BG165" i="75" s="1"/>
  <c r="BH165" i="75" s="1"/>
  <c r="BF166" i="75"/>
  <c r="BG166" i="75" s="1"/>
  <c r="BH166" i="75" s="1"/>
  <c r="BF167" i="75"/>
  <c r="BF168" i="75"/>
  <c r="BG168" i="75" s="1"/>
  <c r="BH168" i="75" s="1"/>
  <c r="BF169" i="75"/>
  <c r="BF170" i="75"/>
  <c r="BF171" i="75"/>
  <c r="BF172" i="75"/>
  <c r="BG172" i="75" s="1"/>
  <c r="BH172" i="75" s="1"/>
  <c r="BF173" i="75"/>
  <c r="BG173" i="75" s="1"/>
  <c r="BH173" i="75" s="1"/>
  <c r="BF174" i="75"/>
  <c r="BG174" i="75" s="1"/>
  <c r="BH174" i="75" s="1"/>
  <c r="BF175" i="75"/>
  <c r="BG175" i="75" s="1"/>
  <c r="BH175" i="75" s="1"/>
  <c r="BF176" i="75"/>
  <c r="BF177" i="75"/>
  <c r="BG177" i="75" s="1"/>
  <c r="BH177" i="75" s="1"/>
  <c r="BF178" i="75"/>
  <c r="BF179" i="75"/>
  <c r="BF180" i="75"/>
  <c r="BG180" i="75" s="1"/>
  <c r="BH180" i="75" s="1"/>
  <c r="BF181" i="75"/>
  <c r="BG181" i="75" s="1"/>
  <c r="BH181" i="75" s="1"/>
  <c r="BF182" i="75"/>
  <c r="BF183" i="75"/>
  <c r="BF184" i="75"/>
  <c r="BG184" i="75" s="1"/>
  <c r="BH184" i="75" s="1"/>
  <c r="BF185" i="75"/>
  <c r="BF186" i="75"/>
  <c r="BF187" i="75"/>
  <c r="BF188" i="75"/>
  <c r="BG188" i="75" s="1"/>
  <c r="BH188" i="75" s="1"/>
  <c r="BF189" i="75"/>
  <c r="BF190" i="75"/>
  <c r="BF191" i="75"/>
  <c r="BG191" i="75" s="1"/>
  <c r="BH191" i="75" s="1"/>
  <c r="BF192" i="75"/>
  <c r="BF193" i="75"/>
  <c r="BF194" i="75"/>
  <c r="BG194" i="75" s="1"/>
  <c r="BH194" i="75" s="1"/>
  <c r="BF195" i="75"/>
  <c r="BG195" i="75" s="1"/>
  <c r="BH195" i="75" s="1"/>
  <c r="BF196" i="75"/>
  <c r="BG196" i="75" s="1"/>
  <c r="BH196" i="75" s="1"/>
  <c r="BF6" i="75"/>
  <c r="BB7" i="75"/>
  <c r="BB8" i="75"/>
  <c r="BC8" i="75" s="1"/>
  <c r="BB9" i="75"/>
  <c r="BC9" i="75" s="1"/>
  <c r="BB10" i="75"/>
  <c r="BB11" i="75"/>
  <c r="BC11" i="75" s="1"/>
  <c r="BB12" i="75"/>
  <c r="BB13" i="75"/>
  <c r="BB14" i="75"/>
  <c r="BB15" i="75"/>
  <c r="BB16" i="75"/>
  <c r="BB17" i="75"/>
  <c r="BB18" i="75"/>
  <c r="BB19" i="75"/>
  <c r="BB20" i="75"/>
  <c r="BB21" i="75"/>
  <c r="BB22" i="75"/>
  <c r="BB23" i="75"/>
  <c r="BC23" i="75" s="1"/>
  <c r="BB24" i="75"/>
  <c r="BB25" i="75"/>
  <c r="BC25" i="75" s="1"/>
  <c r="BB26" i="75"/>
  <c r="BB27" i="75"/>
  <c r="BC27" i="75" s="1"/>
  <c r="BB28" i="75"/>
  <c r="BC28" i="75" s="1"/>
  <c r="BB29" i="75"/>
  <c r="BB30" i="75"/>
  <c r="BC30" i="75" s="1"/>
  <c r="BB31" i="75"/>
  <c r="BC31" i="75" s="1"/>
  <c r="BB32" i="75"/>
  <c r="BC32" i="75" s="1"/>
  <c r="BB33" i="75"/>
  <c r="BB34" i="75"/>
  <c r="BB35" i="75"/>
  <c r="BC35" i="75" s="1"/>
  <c r="BB36" i="75"/>
  <c r="BB37" i="75"/>
  <c r="BC37" i="75" s="1"/>
  <c r="BB38" i="75"/>
  <c r="BC38" i="75" s="1"/>
  <c r="BB39" i="75"/>
  <c r="BB40" i="75"/>
  <c r="BB41" i="75"/>
  <c r="BB42" i="75"/>
  <c r="BC42" i="75" s="1"/>
  <c r="BB43" i="75"/>
  <c r="BC43" i="75" s="1"/>
  <c r="BB44" i="75"/>
  <c r="BC44" i="75" s="1"/>
  <c r="BB45" i="75"/>
  <c r="BB46" i="75"/>
  <c r="BC46" i="75" s="1"/>
  <c r="BB47" i="75"/>
  <c r="BB48" i="75"/>
  <c r="BB49" i="75"/>
  <c r="BB50" i="75"/>
  <c r="BB51" i="75"/>
  <c r="BB52" i="75"/>
  <c r="BC52" i="75" s="1"/>
  <c r="BB53" i="75"/>
  <c r="BB54" i="75"/>
  <c r="BC54" i="75" s="1"/>
  <c r="BB55" i="75"/>
  <c r="BC55" i="75" s="1"/>
  <c r="BB56" i="75"/>
  <c r="BC56" i="75" s="1"/>
  <c r="BB57" i="75"/>
  <c r="BB58" i="75"/>
  <c r="BC58" i="75" s="1"/>
  <c r="BB59" i="75"/>
  <c r="BC59" i="75" s="1"/>
  <c r="BB60" i="75"/>
  <c r="BB61" i="75"/>
  <c r="BC61" i="75" s="1"/>
  <c r="BB62" i="75"/>
  <c r="BC62" i="75" s="1"/>
  <c r="BB63" i="75"/>
  <c r="BB64" i="75"/>
  <c r="BB65" i="75"/>
  <c r="BB66" i="75"/>
  <c r="BC66" i="75" s="1"/>
  <c r="BB67" i="75"/>
  <c r="BC67" i="75" s="1"/>
  <c r="BB68" i="75"/>
  <c r="BB69" i="75"/>
  <c r="BB70" i="75"/>
  <c r="BC70" i="75" s="1"/>
  <c r="BB71" i="75"/>
  <c r="BC71" i="75" s="1"/>
  <c r="BB72" i="75"/>
  <c r="BB73" i="75"/>
  <c r="BC73" i="75" s="1"/>
  <c r="BB74" i="75"/>
  <c r="BC74" i="75" s="1"/>
  <c r="BB75" i="75"/>
  <c r="BC75" i="75" s="1"/>
  <c r="BB76" i="75"/>
  <c r="BC76" i="75" s="1"/>
  <c r="BB77" i="75"/>
  <c r="BC77" i="75" s="1"/>
  <c r="BB78" i="75"/>
  <c r="BB79" i="75"/>
  <c r="BB80" i="75"/>
  <c r="BB81" i="75"/>
  <c r="BB82" i="75"/>
  <c r="BB83" i="75"/>
  <c r="BC83" i="75" s="1"/>
  <c r="BB84" i="75"/>
  <c r="BB85" i="75"/>
  <c r="BB86" i="75"/>
  <c r="BC86" i="75" s="1"/>
  <c r="BB87" i="75"/>
  <c r="BB88" i="75"/>
  <c r="BB89" i="75"/>
  <c r="BB90" i="75"/>
  <c r="BB91" i="75"/>
  <c r="BB92" i="75"/>
  <c r="BC92" i="75" s="1"/>
  <c r="BB93" i="75"/>
  <c r="BB94" i="75"/>
  <c r="BB95" i="75"/>
  <c r="BB96" i="75"/>
  <c r="BB97" i="75"/>
  <c r="BB98" i="75"/>
  <c r="BB99" i="75"/>
  <c r="BB100" i="75"/>
  <c r="BB101" i="75"/>
  <c r="BC101" i="75" s="1"/>
  <c r="BB102" i="75"/>
  <c r="BC102" i="75" s="1"/>
  <c r="BB103" i="75"/>
  <c r="BC103" i="75" s="1"/>
  <c r="BB104" i="75"/>
  <c r="BB105" i="75"/>
  <c r="BB106" i="75"/>
  <c r="BB107" i="75"/>
  <c r="BC107" i="75" s="1"/>
  <c r="BB108" i="75"/>
  <c r="BC108" i="75" s="1"/>
  <c r="BB109" i="75"/>
  <c r="BB110" i="75"/>
  <c r="BB111" i="75"/>
  <c r="BC111" i="75" s="1"/>
  <c r="BB112" i="75"/>
  <c r="BB113" i="75"/>
  <c r="BC113" i="75" s="1"/>
  <c r="BB114" i="75"/>
  <c r="BC114" i="75" s="1"/>
  <c r="BB115" i="75"/>
  <c r="BB116" i="75"/>
  <c r="BB117" i="75"/>
  <c r="BB118" i="75"/>
  <c r="BC118" i="75" s="1"/>
  <c r="BB119" i="75"/>
  <c r="BB120" i="75"/>
  <c r="BC120" i="75" s="1"/>
  <c r="BB121" i="75"/>
  <c r="BC121" i="75" s="1"/>
  <c r="BB122" i="75"/>
  <c r="BC122" i="75" s="1"/>
  <c r="BB123" i="75"/>
  <c r="BB124" i="75"/>
  <c r="BC124" i="75" s="1"/>
  <c r="BB125" i="75"/>
  <c r="BB126" i="75"/>
  <c r="BB127" i="75"/>
  <c r="BC127" i="75" s="1"/>
  <c r="BB128" i="75"/>
  <c r="BC128" i="75" s="1"/>
  <c r="BB129" i="75"/>
  <c r="BC129" i="75" s="1"/>
  <c r="BB130" i="75"/>
  <c r="BC130" i="75" s="1"/>
  <c r="BB131" i="75"/>
  <c r="BC131" i="75" s="1"/>
  <c r="BB132" i="75"/>
  <c r="BB133" i="75"/>
  <c r="BB134" i="75"/>
  <c r="BB135" i="75"/>
  <c r="BB136" i="75"/>
  <c r="BB137" i="75"/>
  <c r="BB138" i="75"/>
  <c r="BB139" i="75"/>
  <c r="BB140" i="75"/>
  <c r="BB141" i="75"/>
  <c r="BB142" i="75"/>
  <c r="BB143" i="75"/>
  <c r="BB144" i="75"/>
  <c r="BB145" i="75"/>
  <c r="BC145" i="75" s="1"/>
  <c r="BB146" i="75"/>
  <c r="BB147" i="75"/>
  <c r="BC147" i="75" s="1"/>
  <c r="BB148" i="75"/>
  <c r="BC148" i="75" s="1"/>
  <c r="BB149" i="75"/>
  <c r="BB150" i="75"/>
  <c r="BB151" i="75"/>
  <c r="BB152" i="75"/>
  <c r="BB153" i="75"/>
  <c r="BC153" i="75" s="1"/>
  <c r="BB154" i="75"/>
  <c r="BB155" i="75"/>
  <c r="BC155" i="75" s="1"/>
  <c r="BB156" i="75"/>
  <c r="BB157" i="75"/>
  <c r="BC157" i="75" s="1"/>
  <c r="BB158" i="75"/>
  <c r="BC158" i="75" s="1"/>
  <c r="BB159" i="75"/>
  <c r="BC159" i="75" s="1"/>
  <c r="BB160" i="75"/>
  <c r="BB161" i="75"/>
  <c r="BB162" i="75"/>
  <c r="BC162" i="75" s="1"/>
  <c r="BB163" i="75"/>
  <c r="BC163" i="75" s="1"/>
  <c r="BB164" i="75"/>
  <c r="BC164" i="75" s="1"/>
  <c r="BB165" i="75"/>
  <c r="BC165" i="75" s="1"/>
  <c r="BB166" i="75"/>
  <c r="BC166" i="75" s="1"/>
  <c r="BB167" i="75"/>
  <c r="BB168" i="75"/>
  <c r="BC168" i="75" s="1"/>
  <c r="BB169" i="75"/>
  <c r="BC169" i="75" s="1"/>
  <c r="BB170" i="75"/>
  <c r="BB171" i="75"/>
  <c r="BB172" i="75"/>
  <c r="BB173" i="75"/>
  <c r="BB174" i="75"/>
  <c r="BC174" i="75" s="1"/>
  <c r="BB175" i="75"/>
  <c r="BC175" i="75" s="1"/>
  <c r="BB176" i="75"/>
  <c r="BB177" i="75"/>
  <c r="BC177" i="75" s="1"/>
  <c r="BB178" i="75"/>
  <c r="BB179" i="75"/>
  <c r="BB180" i="75"/>
  <c r="BC180" i="75" s="1"/>
  <c r="BB181" i="75"/>
  <c r="BB182" i="75"/>
  <c r="BB183" i="75"/>
  <c r="BB184" i="75"/>
  <c r="BC184" i="75" s="1"/>
  <c r="BB185" i="75"/>
  <c r="BB186" i="75"/>
  <c r="BB187" i="75"/>
  <c r="BB188" i="75"/>
  <c r="BB189" i="75"/>
  <c r="BB190" i="75"/>
  <c r="BC190" i="75" s="1"/>
  <c r="BB191" i="75"/>
  <c r="BC191" i="75" s="1"/>
  <c r="BB192" i="75"/>
  <c r="BB193" i="75"/>
  <c r="BC193" i="75" s="1"/>
  <c r="BB194" i="75"/>
  <c r="BB195" i="75"/>
  <c r="BC195" i="75" s="1"/>
  <c r="BB196" i="75"/>
  <c r="BC196" i="75" s="1"/>
  <c r="BB6" i="75"/>
  <c r="BC6" i="75" s="1"/>
  <c r="AX7" i="75"/>
  <c r="AX8" i="75"/>
  <c r="AY8" i="75" s="1"/>
  <c r="AX9" i="75"/>
  <c r="AY9" i="75" s="1"/>
  <c r="AX10" i="75"/>
  <c r="AX11" i="75"/>
  <c r="AX12" i="75"/>
  <c r="AX13" i="75"/>
  <c r="AY13" i="75" s="1"/>
  <c r="AX14" i="75"/>
  <c r="AY14" i="75" s="1"/>
  <c r="AX15" i="75"/>
  <c r="AY15" i="75" s="1"/>
  <c r="AX16" i="75"/>
  <c r="AX17" i="75"/>
  <c r="AX18" i="75"/>
  <c r="AX19" i="75"/>
  <c r="AX20" i="75"/>
  <c r="AX21" i="75"/>
  <c r="AX22" i="75"/>
  <c r="AX23" i="75"/>
  <c r="AY23" i="75" s="1"/>
  <c r="AX24" i="75"/>
  <c r="AX25" i="75"/>
  <c r="AX26" i="75"/>
  <c r="AY26" i="75" s="1"/>
  <c r="AX27" i="75"/>
  <c r="AY27" i="75" s="1"/>
  <c r="AX28" i="75"/>
  <c r="AX29" i="75"/>
  <c r="AX30" i="75"/>
  <c r="AX31" i="75"/>
  <c r="AY31" i="75" s="1"/>
  <c r="AX32" i="75"/>
  <c r="AY32" i="75" s="1"/>
  <c r="AX33" i="75"/>
  <c r="AX34" i="75"/>
  <c r="AY34" i="75" s="1"/>
  <c r="AX35" i="75"/>
  <c r="AY35" i="75" s="1"/>
  <c r="AX36" i="75"/>
  <c r="AX37" i="75"/>
  <c r="AY37" i="75" s="1"/>
  <c r="AX38" i="75"/>
  <c r="AY38" i="75" s="1"/>
  <c r="AX39" i="75"/>
  <c r="AX40" i="75"/>
  <c r="AX41" i="75"/>
  <c r="AY41" i="75" s="1"/>
  <c r="AX42" i="75"/>
  <c r="AY42" i="75" s="1"/>
  <c r="AX43" i="75"/>
  <c r="AY43" i="75" s="1"/>
  <c r="AX44" i="75"/>
  <c r="AY44" i="75" s="1"/>
  <c r="AX45" i="75"/>
  <c r="AY45" i="75" s="1"/>
  <c r="AX46" i="75"/>
  <c r="AY46" i="75" s="1"/>
  <c r="AX47" i="75"/>
  <c r="AY47" i="75" s="1"/>
  <c r="AX48" i="75"/>
  <c r="AX49" i="75"/>
  <c r="AY49" i="75" s="1"/>
  <c r="AX50" i="75"/>
  <c r="AX51" i="75"/>
  <c r="AX52" i="75"/>
  <c r="AY52" i="75" s="1"/>
  <c r="AX53" i="75"/>
  <c r="AX54" i="75"/>
  <c r="AX55" i="75"/>
  <c r="AX56" i="75"/>
  <c r="AY56" i="75" s="1"/>
  <c r="AX57" i="75"/>
  <c r="AY57" i="75" s="1"/>
  <c r="AX58" i="75"/>
  <c r="AY58" i="75" s="1"/>
  <c r="AX59" i="75"/>
  <c r="AY59" i="75" s="1"/>
  <c r="AX60" i="75"/>
  <c r="AY60" i="75" s="1"/>
  <c r="AX61" i="75"/>
  <c r="AY61" i="75" s="1"/>
  <c r="AX62" i="75"/>
  <c r="AY62" i="75" s="1"/>
  <c r="AX63" i="75"/>
  <c r="AX64" i="75"/>
  <c r="AX65" i="75"/>
  <c r="AX66" i="75"/>
  <c r="AY66" i="75" s="1"/>
  <c r="AX67" i="75"/>
  <c r="AY67" i="75" s="1"/>
  <c r="AX68" i="75"/>
  <c r="AX69" i="75"/>
  <c r="AY69" i="75" s="1"/>
  <c r="AX70" i="75"/>
  <c r="AY70" i="75" s="1"/>
  <c r="AX71" i="75"/>
  <c r="AY71" i="75" s="1"/>
  <c r="AX72" i="75"/>
  <c r="AY72" i="75" s="1"/>
  <c r="AX73" i="75"/>
  <c r="AX74" i="75"/>
  <c r="AY74" i="75" s="1"/>
  <c r="AX75" i="75"/>
  <c r="AY75" i="75" s="1"/>
  <c r="AX76" i="75"/>
  <c r="AX77" i="75"/>
  <c r="AX78" i="75"/>
  <c r="AX79" i="75"/>
  <c r="AX80" i="75"/>
  <c r="AX81" i="75"/>
  <c r="AY81" i="75" s="1"/>
  <c r="AX82" i="75"/>
  <c r="AY82" i="75" s="1"/>
  <c r="AX83" i="75"/>
  <c r="AY83" i="75" s="1"/>
  <c r="AX84" i="75"/>
  <c r="AY84" i="75" s="1"/>
  <c r="AX85" i="75"/>
  <c r="AX86" i="75"/>
  <c r="AY86" i="75" s="1"/>
  <c r="AX87" i="75"/>
  <c r="AY87" i="75" s="1"/>
  <c r="AX88" i="75"/>
  <c r="AX89" i="75"/>
  <c r="AX90" i="75"/>
  <c r="AY90" i="75" s="1"/>
  <c r="AX91" i="75"/>
  <c r="AX92" i="75"/>
  <c r="AY92" i="75" s="1"/>
  <c r="AX93" i="75"/>
  <c r="AY93" i="75" s="1"/>
  <c r="AX94" i="75"/>
  <c r="AX95" i="75"/>
  <c r="AX96" i="75"/>
  <c r="AY96" i="75" s="1"/>
  <c r="AX97" i="75"/>
  <c r="AY97" i="75" s="1"/>
  <c r="AX98" i="75"/>
  <c r="AX99" i="75"/>
  <c r="AX100" i="75"/>
  <c r="AY100" i="75" s="1"/>
  <c r="AX101" i="75"/>
  <c r="AY101" i="75" s="1"/>
  <c r="AX102" i="75"/>
  <c r="AY102" i="75" s="1"/>
  <c r="AX103" i="75"/>
  <c r="AY103" i="75" s="1"/>
  <c r="AX104" i="75"/>
  <c r="AX105" i="75"/>
  <c r="AX106" i="75"/>
  <c r="AY106" i="75" s="1"/>
  <c r="AX107" i="75"/>
  <c r="AY107" i="75" s="1"/>
  <c r="AX108" i="75"/>
  <c r="AY108" i="75" s="1"/>
  <c r="AX109" i="75"/>
  <c r="AX110" i="75"/>
  <c r="AX111" i="75"/>
  <c r="AY111" i="75" s="1"/>
  <c r="AX112" i="75"/>
  <c r="AY112" i="75" s="1"/>
  <c r="AX113" i="75"/>
  <c r="AX114" i="75"/>
  <c r="AY114" i="75" s="1"/>
  <c r="AX115" i="75"/>
  <c r="AX116" i="75"/>
  <c r="AX117" i="75"/>
  <c r="AX118" i="75"/>
  <c r="AX119" i="75"/>
  <c r="AX120" i="75"/>
  <c r="AY120" i="75" s="1"/>
  <c r="AX121" i="75"/>
  <c r="AY121" i="75" s="1"/>
  <c r="AX122" i="75"/>
  <c r="AY122" i="75" s="1"/>
  <c r="AX123" i="75"/>
  <c r="AX124" i="75"/>
  <c r="AY124" i="75" s="1"/>
  <c r="AX125" i="75"/>
  <c r="AY125" i="75" s="1"/>
  <c r="AX126" i="75"/>
  <c r="AX127" i="75"/>
  <c r="AY127" i="75" s="1"/>
  <c r="AX128" i="75"/>
  <c r="AX129" i="75"/>
  <c r="AX130" i="75"/>
  <c r="AY130" i="75" s="1"/>
  <c r="AX131" i="75"/>
  <c r="AY131" i="75" s="1"/>
  <c r="AX132" i="75"/>
  <c r="AX133" i="75"/>
  <c r="AX134" i="75"/>
  <c r="AY134" i="75" s="1"/>
  <c r="AX135" i="75"/>
  <c r="AX136" i="75"/>
  <c r="AY136" i="75" s="1"/>
  <c r="AX137" i="75"/>
  <c r="AY137" i="75" s="1"/>
  <c r="AX138" i="75"/>
  <c r="AX139" i="75"/>
  <c r="AX140" i="75"/>
  <c r="AX141" i="75"/>
  <c r="AX142" i="75"/>
  <c r="AX143" i="75"/>
  <c r="AX144" i="75"/>
  <c r="AY144" i="75" s="1"/>
  <c r="AX145" i="75"/>
  <c r="AY145" i="75" s="1"/>
  <c r="AX146" i="75"/>
  <c r="AY146" i="75" s="1"/>
  <c r="AX147" i="75"/>
  <c r="AY147" i="75" s="1"/>
  <c r="AX148" i="75"/>
  <c r="AY148" i="75" s="1"/>
  <c r="AX149" i="75"/>
  <c r="AX150" i="75"/>
  <c r="AX151" i="75"/>
  <c r="AX152" i="75"/>
  <c r="AX153" i="75"/>
  <c r="AY153" i="75" s="1"/>
  <c r="AX154" i="75"/>
  <c r="AY154" i="75" s="1"/>
  <c r="AX155" i="75"/>
  <c r="AY155" i="75" s="1"/>
  <c r="AX156" i="75"/>
  <c r="AY156" i="75" s="1"/>
  <c r="AX157" i="75"/>
  <c r="AY157" i="75" s="1"/>
  <c r="AX158" i="75"/>
  <c r="AY158" i="75" s="1"/>
  <c r="AX159" i="75"/>
  <c r="AX160" i="75"/>
  <c r="AY160" i="75" s="1"/>
  <c r="AX161" i="75"/>
  <c r="AY161" i="75" s="1"/>
  <c r="AX162" i="75"/>
  <c r="AX163" i="75"/>
  <c r="AY163" i="75" s="1"/>
  <c r="AX164" i="75"/>
  <c r="AY164" i="75" s="1"/>
  <c r="AX165" i="75"/>
  <c r="AY165" i="75" s="1"/>
  <c r="AX166" i="75"/>
  <c r="AY166" i="75" s="1"/>
  <c r="AX167" i="75"/>
  <c r="AY167" i="75" s="1"/>
  <c r="AX168" i="75"/>
  <c r="AY168" i="75" s="1"/>
  <c r="AX169" i="75"/>
  <c r="AX170" i="75"/>
  <c r="AX171" i="75"/>
  <c r="AY171" i="75" s="1"/>
  <c r="AX172" i="75"/>
  <c r="AY172" i="75" s="1"/>
  <c r="AX173" i="75"/>
  <c r="AX174" i="75"/>
  <c r="AY174" i="75" s="1"/>
  <c r="AX175" i="75"/>
  <c r="AX176" i="75"/>
  <c r="AX177" i="75"/>
  <c r="AY177" i="75" s="1"/>
  <c r="AX178" i="75"/>
  <c r="AY178" i="75" s="1"/>
  <c r="AX179" i="75"/>
  <c r="AY179" i="75" s="1"/>
  <c r="AX180" i="75"/>
  <c r="AY180" i="75" s="1"/>
  <c r="AX181" i="75"/>
  <c r="AY181" i="75" s="1"/>
  <c r="AX182" i="75"/>
  <c r="AX183" i="75"/>
  <c r="AX184" i="75"/>
  <c r="AY184" i="75" s="1"/>
  <c r="AX185" i="75"/>
  <c r="AY185" i="75" s="1"/>
  <c r="AX186" i="75"/>
  <c r="AY186" i="75" s="1"/>
  <c r="AX187" i="75"/>
  <c r="AX188" i="75"/>
  <c r="AY188" i="75" s="1"/>
  <c r="AX189" i="75"/>
  <c r="AX190" i="75"/>
  <c r="AX191" i="75"/>
  <c r="AY191" i="75" s="1"/>
  <c r="AX192" i="75"/>
  <c r="AX193" i="75"/>
  <c r="AX194" i="75"/>
  <c r="AY194" i="75" s="1"/>
  <c r="AX195" i="75"/>
  <c r="AY195" i="75" s="1"/>
  <c r="AX196" i="75"/>
  <c r="AY196" i="75" s="1"/>
  <c r="AX6" i="75"/>
  <c r="AT8" i="75"/>
  <c r="AU8" i="75" s="1"/>
  <c r="AT9" i="75"/>
  <c r="AU9" i="75" s="1"/>
  <c r="AT10" i="75"/>
  <c r="AU10" i="75" s="1"/>
  <c r="AT11" i="75"/>
  <c r="AT12" i="75"/>
  <c r="AU12" i="75" s="1"/>
  <c r="AT13" i="75"/>
  <c r="AU13" i="75" s="1"/>
  <c r="AT14" i="75"/>
  <c r="AU14" i="75" s="1"/>
  <c r="AT15" i="75"/>
  <c r="AU15" i="75" s="1"/>
  <c r="AT16" i="75"/>
  <c r="AT17" i="75"/>
  <c r="AU17" i="75" s="1"/>
  <c r="AT18" i="75"/>
  <c r="AU18" i="75" s="1"/>
  <c r="AT19" i="75"/>
  <c r="AU19" i="75" s="1"/>
  <c r="AT20" i="75"/>
  <c r="AU20" i="75" s="1"/>
  <c r="AT21" i="75"/>
  <c r="AU21" i="75" s="1"/>
  <c r="AT22" i="75"/>
  <c r="AU22" i="75" s="1"/>
  <c r="AT23" i="75"/>
  <c r="AU23" i="75" s="1"/>
  <c r="AT24" i="75"/>
  <c r="AU24" i="75" s="1"/>
  <c r="AT25" i="75"/>
  <c r="AT26" i="75"/>
  <c r="AU26" i="75" s="1"/>
  <c r="AT27" i="75"/>
  <c r="AU27" i="75" s="1"/>
  <c r="AT28" i="75"/>
  <c r="AT29" i="75"/>
  <c r="AU29" i="75" s="1"/>
  <c r="AT30" i="75"/>
  <c r="AU30" i="75" s="1"/>
  <c r="AT31" i="75"/>
  <c r="AU31" i="75" s="1"/>
  <c r="AT32" i="75"/>
  <c r="AU32" i="75" s="1"/>
  <c r="AT33" i="75"/>
  <c r="AU33" i="75" s="1"/>
  <c r="AT34" i="75"/>
  <c r="AU34" i="75" s="1"/>
  <c r="AT35" i="75"/>
  <c r="AU35" i="75" s="1"/>
  <c r="AT36" i="75"/>
  <c r="AT37" i="75"/>
  <c r="AU37" i="75" s="1"/>
  <c r="AT38" i="75"/>
  <c r="AU38" i="75" s="1"/>
  <c r="AT39" i="75"/>
  <c r="AT40" i="75"/>
  <c r="AU40" i="75" s="1"/>
  <c r="AT41" i="75"/>
  <c r="AT42" i="75"/>
  <c r="AU42" i="75" s="1"/>
  <c r="AT43" i="75"/>
  <c r="AU43" i="75" s="1"/>
  <c r="AT44" i="75"/>
  <c r="AU44" i="75" s="1"/>
  <c r="AT45" i="75"/>
  <c r="AT46" i="75"/>
  <c r="AU46" i="75" s="1"/>
  <c r="AT47" i="75"/>
  <c r="AU47" i="75" s="1"/>
  <c r="AT48" i="75"/>
  <c r="AT49" i="75"/>
  <c r="AU49" i="75" s="1"/>
  <c r="AT50" i="75"/>
  <c r="AU50" i="75" s="1"/>
  <c r="AT51" i="75"/>
  <c r="AU51" i="75" s="1"/>
  <c r="AT52" i="75"/>
  <c r="AU52" i="75" s="1"/>
  <c r="AT53" i="75"/>
  <c r="AT54" i="75"/>
  <c r="AU54" i="75" s="1"/>
  <c r="AT55" i="75"/>
  <c r="AU55" i="75" s="1"/>
  <c r="AT56" i="75"/>
  <c r="AU56" i="75" s="1"/>
  <c r="AT57" i="75"/>
  <c r="AT58" i="75"/>
  <c r="AU58" i="75" s="1"/>
  <c r="AT59" i="75"/>
  <c r="AU59" i="75" s="1"/>
  <c r="AT60" i="75"/>
  <c r="AU60" i="75" s="1"/>
  <c r="AT61" i="75"/>
  <c r="AU61" i="75" s="1"/>
  <c r="AT62" i="75"/>
  <c r="AU62" i="75" s="1"/>
  <c r="AT63" i="75"/>
  <c r="AU63" i="75" s="1"/>
  <c r="AT64" i="75"/>
  <c r="AU64" i="75" s="1"/>
  <c r="AT65" i="75"/>
  <c r="AU65" i="75" s="1"/>
  <c r="AT66" i="75"/>
  <c r="AU66" i="75" s="1"/>
  <c r="AT67" i="75"/>
  <c r="AU67" i="75" s="1"/>
  <c r="AT68" i="75"/>
  <c r="AU68" i="75" s="1"/>
  <c r="AT69" i="75"/>
  <c r="AU69" i="75" s="1"/>
  <c r="AT70" i="75"/>
  <c r="AU70" i="75" s="1"/>
  <c r="AT71" i="75"/>
  <c r="AU71" i="75" s="1"/>
  <c r="AT72" i="75"/>
  <c r="AT73" i="75"/>
  <c r="AU73" i="75" s="1"/>
  <c r="AT74" i="75"/>
  <c r="AU74" i="75" s="1"/>
  <c r="AT75" i="75"/>
  <c r="AU75" i="75" s="1"/>
  <c r="AT76" i="75"/>
  <c r="AT77" i="75"/>
  <c r="AT78" i="75"/>
  <c r="AT79" i="75"/>
  <c r="AU79" i="75" s="1"/>
  <c r="AT80" i="75"/>
  <c r="AT81" i="75"/>
  <c r="AU81" i="75" s="1"/>
  <c r="AT82" i="75"/>
  <c r="AU82" i="75" s="1"/>
  <c r="AT83" i="75"/>
  <c r="AU83" i="75" s="1"/>
  <c r="AT84" i="75"/>
  <c r="AU84" i="75" s="1"/>
  <c r="AT85" i="75"/>
  <c r="AU85" i="75" s="1"/>
  <c r="AT86" i="75"/>
  <c r="AU86" i="75" s="1"/>
  <c r="AT87" i="75"/>
  <c r="AU87" i="75" s="1"/>
  <c r="AT88" i="75"/>
  <c r="AT89" i="75"/>
  <c r="AU89" i="75" s="1"/>
  <c r="AT90" i="75"/>
  <c r="AU90" i="75" s="1"/>
  <c r="AT91" i="75"/>
  <c r="AU91" i="75" s="1"/>
  <c r="AT92" i="75"/>
  <c r="AU92" i="75" s="1"/>
  <c r="AT93" i="75"/>
  <c r="AT94" i="75"/>
  <c r="AU94" i="75" s="1"/>
  <c r="AT95" i="75"/>
  <c r="AU95" i="75" s="1"/>
  <c r="AT96" i="75"/>
  <c r="AU96" i="75" s="1"/>
  <c r="AT97" i="75"/>
  <c r="AU97" i="75" s="1"/>
  <c r="AT98" i="75"/>
  <c r="AU98" i="75" s="1"/>
  <c r="AT99" i="75"/>
  <c r="AU99" i="75" s="1"/>
  <c r="AT100" i="75"/>
  <c r="AU100" i="75" s="1"/>
  <c r="AT101" i="75"/>
  <c r="AU101" i="75" s="1"/>
  <c r="AT102" i="75"/>
  <c r="AU102" i="75" s="1"/>
  <c r="AT103" i="75"/>
  <c r="AU103" i="75" s="1"/>
  <c r="AT104" i="75"/>
  <c r="AU104" i="75" s="1"/>
  <c r="AT105" i="75"/>
  <c r="AU105" i="75" s="1"/>
  <c r="AT106" i="75"/>
  <c r="AU106" i="75" s="1"/>
  <c r="AT107" i="75"/>
  <c r="AU107" i="75" s="1"/>
  <c r="AT108" i="75"/>
  <c r="AU108" i="75" s="1"/>
  <c r="AT109" i="75"/>
  <c r="AU109" i="75" s="1"/>
  <c r="AT110" i="75"/>
  <c r="AT111" i="75"/>
  <c r="AU111" i="75" s="1"/>
  <c r="AT112" i="75"/>
  <c r="AU112" i="75" s="1"/>
  <c r="AT113" i="75"/>
  <c r="AT114" i="75"/>
  <c r="AU114" i="75" s="1"/>
  <c r="AT115" i="75"/>
  <c r="AU115" i="75" s="1"/>
  <c r="AT116" i="75"/>
  <c r="AT117" i="75"/>
  <c r="AU117" i="75" s="1"/>
  <c r="AT118" i="75"/>
  <c r="AU118" i="75" s="1"/>
  <c r="AT119" i="75"/>
  <c r="AU119" i="75" s="1"/>
  <c r="AT120" i="75"/>
  <c r="AU120" i="75" s="1"/>
  <c r="AT121" i="75"/>
  <c r="AU121" i="75" s="1"/>
  <c r="AT122" i="75"/>
  <c r="AU122" i="75" s="1"/>
  <c r="AT123" i="75"/>
  <c r="AU123" i="75" s="1"/>
  <c r="AT124" i="75"/>
  <c r="AU124" i="75" s="1"/>
  <c r="AT125" i="75"/>
  <c r="AT126" i="75"/>
  <c r="AU126" i="75" s="1"/>
  <c r="AT127" i="75"/>
  <c r="AU127" i="75" s="1"/>
  <c r="AT128" i="75"/>
  <c r="AT129" i="75"/>
  <c r="AT130" i="75"/>
  <c r="AU130" i="75" s="1"/>
  <c r="AT131" i="75"/>
  <c r="AU131" i="75" s="1"/>
  <c r="AT132" i="75"/>
  <c r="AU132" i="75" s="1"/>
  <c r="AT133" i="75"/>
  <c r="AU133" i="75" s="1"/>
  <c r="AT134" i="75"/>
  <c r="AU134" i="75" s="1"/>
  <c r="AT135" i="75"/>
  <c r="AU135" i="75" s="1"/>
  <c r="AT136" i="75"/>
  <c r="AU136" i="75" s="1"/>
  <c r="AT137" i="75"/>
  <c r="AU137" i="75" s="1"/>
  <c r="AT138" i="75"/>
  <c r="AT139" i="75"/>
  <c r="AU139" i="75" s="1"/>
  <c r="AT140" i="75"/>
  <c r="AU140" i="75" s="1"/>
  <c r="AT141" i="75"/>
  <c r="AU141" i="75" s="1"/>
  <c r="AT142" i="75"/>
  <c r="AU142" i="75" s="1"/>
  <c r="AT143" i="75"/>
  <c r="AU143" i="75" s="1"/>
  <c r="AT144" i="75"/>
  <c r="AU144" i="75" s="1"/>
  <c r="AT145" i="75"/>
  <c r="AU145" i="75" s="1"/>
  <c r="AT146" i="75"/>
  <c r="AU146" i="75" s="1"/>
  <c r="AT147" i="75"/>
  <c r="AU147" i="75" s="1"/>
  <c r="AT148" i="75"/>
  <c r="AU148" i="75" s="1"/>
  <c r="AT149" i="75"/>
  <c r="AT150" i="75"/>
  <c r="AT151" i="75"/>
  <c r="AT152" i="75"/>
  <c r="AT153" i="75"/>
  <c r="AU153" i="75" s="1"/>
  <c r="AT154" i="75"/>
  <c r="AU154" i="75" s="1"/>
  <c r="AT155" i="75"/>
  <c r="AU155" i="75" s="1"/>
  <c r="AT156" i="75"/>
  <c r="AU156" i="75" s="1"/>
  <c r="AT157" i="75"/>
  <c r="AU157" i="75" s="1"/>
  <c r="AT158" i="75"/>
  <c r="AU158" i="75" s="1"/>
  <c r="AT159" i="75"/>
  <c r="AU159" i="75" s="1"/>
  <c r="AT160" i="75"/>
  <c r="AU160" i="75" s="1"/>
  <c r="AT161" i="75"/>
  <c r="AU161" i="75" s="1"/>
  <c r="AT162" i="75"/>
  <c r="AU162" i="75" s="1"/>
  <c r="AT163" i="75"/>
  <c r="AU163" i="75" s="1"/>
  <c r="AT164" i="75"/>
  <c r="AU164" i="75" s="1"/>
  <c r="AT165" i="75"/>
  <c r="AU165" i="75" s="1"/>
  <c r="AT166" i="75"/>
  <c r="AU166" i="75" s="1"/>
  <c r="AT167" i="75"/>
  <c r="AU167" i="75" s="1"/>
  <c r="AT168" i="75"/>
  <c r="AU168" i="75" s="1"/>
  <c r="AT169" i="75"/>
  <c r="AT170" i="75"/>
  <c r="AU170" i="75" s="1"/>
  <c r="AT171" i="75"/>
  <c r="AU171" i="75" s="1"/>
  <c r="AT172" i="75"/>
  <c r="AU172" i="75" s="1"/>
  <c r="AT173" i="75"/>
  <c r="AU173" i="75" s="1"/>
  <c r="AT174" i="75"/>
  <c r="AU174" i="75" s="1"/>
  <c r="AT175" i="75"/>
  <c r="AU175" i="75" s="1"/>
  <c r="AT176" i="75"/>
  <c r="AU176" i="75" s="1"/>
  <c r="AT177" i="75"/>
  <c r="AU177" i="75" s="1"/>
  <c r="AT178" i="75"/>
  <c r="AT179" i="75"/>
  <c r="AU179" i="75" s="1"/>
  <c r="AT180" i="75"/>
  <c r="AU180" i="75" s="1"/>
  <c r="AT181" i="75"/>
  <c r="AU181" i="75" s="1"/>
  <c r="AT182" i="75"/>
  <c r="AU182" i="75" s="1"/>
  <c r="AT183" i="75"/>
  <c r="AT184" i="75"/>
  <c r="AU184" i="75" s="1"/>
  <c r="AT185" i="75"/>
  <c r="AU185" i="75" s="1"/>
  <c r="AT186" i="75"/>
  <c r="AU186" i="75" s="1"/>
  <c r="AT187" i="75"/>
  <c r="AU187" i="75" s="1"/>
  <c r="AT188" i="75"/>
  <c r="AT189" i="75"/>
  <c r="AT190" i="75"/>
  <c r="AU190" i="75" s="1"/>
  <c r="AT191" i="75"/>
  <c r="AU191" i="75" s="1"/>
  <c r="AT192" i="75"/>
  <c r="AT193" i="75"/>
  <c r="AU193" i="75" s="1"/>
  <c r="AT194" i="75"/>
  <c r="AU194" i="75" s="1"/>
  <c r="AT195" i="75"/>
  <c r="AU195" i="75" s="1"/>
  <c r="AT196" i="75"/>
  <c r="AU196" i="75" s="1"/>
  <c r="AY113" i="75" l="1"/>
  <c r="AZ113" i="75" s="1"/>
  <c r="BG95" i="75"/>
  <c r="BH95" i="75" s="1"/>
  <c r="BC47" i="75"/>
  <c r="BD47" i="75" s="1"/>
  <c r="BG142" i="75"/>
  <c r="BH142" i="75" s="1"/>
  <c r="BG14" i="75"/>
  <c r="BH14" i="75" s="1"/>
  <c r="AY159" i="75"/>
  <c r="AZ159" i="75" s="1"/>
  <c r="BC110" i="75"/>
  <c r="BD110" i="75" s="1"/>
  <c r="AU192" i="75"/>
  <c r="AV192" i="75" s="1"/>
  <c r="AU80" i="75"/>
  <c r="AV80" i="75" s="1"/>
  <c r="AU48" i="75"/>
  <c r="AV48" i="75" s="1"/>
  <c r="AU16" i="75"/>
  <c r="AV16" i="75" s="1"/>
  <c r="AY126" i="75"/>
  <c r="AZ126" i="75" s="1"/>
  <c r="AY110" i="75"/>
  <c r="AZ110" i="75" s="1"/>
  <c r="AY94" i="75"/>
  <c r="AZ94" i="75" s="1"/>
  <c r="AY78" i="75"/>
  <c r="AZ78" i="75" s="1"/>
  <c r="BC125" i="75"/>
  <c r="BD125" i="75" s="1"/>
  <c r="BC109" i="75"/>
  <c r="BD109" i="75" s="1"/>
  <c r="BC93" i="75"/>
  <c r="BD93" i="75" s="1"/>
  <c r="BC45" i="75"/>
  <c r="BD45" i="75" s="1"/>
  <c r="BC29" i="75"/>
  <c r="BD29" i="75" s="1"/>
  <c r="BG156" i="75"/>
  <c r="BH156" i="75" s="1"/>
  <c r="BG140" i="75"/>
  <c r="BH140" i="75" s="1"/>
  <c r="BG60" i="75"/>
  <c r="BH60" i="75" s="1"/>
  <c r="BG12" i="75"/>
  <c r="BH12" i="75" s="1"/>
  <c r="AY141" i="75"/>
  <c r="AZ141" i="75" s="1"/>
  <c r="AY109" i="75"/>
  <c r="AZ109" i="75" s="1"/>
  <c r="AY77" i="75"/>
  <c r="AZ77" i="75" s="1"/>
  <c r="AY29" i="75"/>
  <c r="AZ29" i="75" s="1"/>
  <c r="BC172" i="75"/>
  <c r="BD172" i="75" s="1"/>
  <c r="BC156" i="75"/>
  <c r="BD156" i="75" s="1"/>
  <c r="BC12" i="75"/>
  <c r="BD12" i="75" s="1"/>
  <c r="BG171" i="75"/>
  <c r="BH171" i="75" s="1"/>
  <c r="BG91" i="75"/>
  <c r="BH91" i="75" s="1"/>
  <c r="AU110" i="75"/>
  <c r="AV110" i="75" s="1"/>
  <c r="AU78" i="75"/>
  <c r="AV78" i="75" s="1"/>
  <c r="AY140" i="75"/>
  <c r="AZ140" i="75" s="1"/>
  <c r="AY76" i="75"/>
  <c r="AZ76" i="75" s="1"/>
  <c r="AY28" i="75"/>
  <c r="AZ28" i="75" s="1"/>
  <c r="AY12" i="75"/>
  <c r="AZ12" i="75" s="1"/>
  <c r="BC187" i="75"/>
  <c r="BD187" i="75" s="1"/>
  <c r="BC171" i="75"/>
  <c r="BD171" i="75" s="1"/>
  <c r="BC139" i="75"/>
  <c r="BD139" i="75" s="1"/>
  <c r="BC123" i="75"/>
  <c r="BD123" i="75" s="1"/>
  <c r="BC91" i="75"/>
  <c r="BD91" i="75" s="1"/>
  <c r="BG186" i="75"/>
  <c r="BH186" i="75" s="1"/>
  <c r="BG170" i="75"/>
  <c r="BH170" i="75" s="1"/>
  <c r="BG138" i="75"/>
  <c r="BH138" i="75" s="1"/>
  <c r="BG106" i="75"/>
  <c r="BH106" i="75" s="1"/>
  <c r="BG26" i="75"/>
  <c r="BH26" i="75" s="1"/>
  <c r="BG10" i="75"/>
  <c r="BH10" i="75" s="1"/>
  <c r="AY65" i="75"/>
  <c r="AZ65" i="75" s="1"/>
  <c r="AY80" i="75"/>
  <c r="AZ80" i="75" s="1"/>
  <c r="BG30" i="75"/>
  <c r="BH30" i="75" s="1"/>
  <c r="AU129" i="75"/>
  <c r="AV129" i="75" s="1"/>
  <c r="AU128" i="75"/>
  <c r="AV128" i="75" s="1"/>
  <c r="AY30" i="75"/>
  <c r="AZ30" i="75" s="1"/>
  <c r="BC189" i="75"/>
  <c r="BD189" i="75" s="1"/>
  <c r="BC141" i="75"/>
  <c r="BD141" i="75" s="1"/>
  <c r="BC13" i="75"/>
  <c r="BD13" i="75" s="1"/>
  <c r="AY189" i="75"/>
  <c r="AZ189" i="75" s="1"/>
  <c r="BC188" i="75"/>
  <c r="BD188" i="75" s="1"/>
  <c r="BC140" i="75"/>
  <c r="BD140" i="75" s="1"/>
  <c r="BC60" i="75"/>
  <c r="BD60" i="75" s="1"/>
  <c r="BG187" i="75"/>
  <c r="BH187" i="75" s="1"/>
  <c r="BG139" i="75"/>
  <c r="BH139" i="75" s="1"/>
  <c r="AU189" i="75"/>
  <c r="AV189" i="75" s="1"/>
  <c r="AU125" i="75"/>
  <c r="AV125" i="75" s="1"/>
  <c r="AU93" i="75"/>
  <c r="AV93" i="75" s="1"/>
  <c r="AU77" i="75"/>
  <c r="AV77" i="75" s="1"/>
  <c r="AU45" i="75"/>
  <c r="AV45" i="75" s="1"/>
  <c r="AY187" i="75"/>
  <c r="AZ187" i="75" s="1"/>
  <c r="AY139" i="75"/>
  <c r="AZ139" i="75" s="1"/>
  <c r="AY123" i="75"/>
  <c r="AZ123" i="75" s="1"/>
  <c r="AY91" i="75"/>
  <c r="AZ91" i="75" s="1"/>
  <c r="AY11" i="75"/>
  <c r="AZ11" i="75" s="1"/>
  <c r="BC186" i="75"/>
  <c r="BD186" i="75" s="1"/>
  <c r="BC170" i="75"/>
  <c r="BD170" i="75" s="1"/>
  <c r="BC154" i="75"/>
  <c r="BD154" i="75" s="1"/>
  <c r="BC138" i="75"/>
  <c r="BD138" i="75" s="1"/>
  <c r="BC106" i="75"/>
  <c r="BD106" i="75" s="1"/>
  <c r="BC90" i="75"/>
  <c r="BD90" i="75" s="1"/>
  <c r="BC26" i="75"/>
  <c r="BD26" i="75" s="1"/>
  <c r="BC10" i="75"/>
  <c r="BD10" i="75" s="1"/>
  <c r="BG185" i="75"/>
  <c r="BH185" i="75" s="1"/>
  <c r="BG169" i="75"/>
  <c r="BH169" i="75" s="1"/>
  <c r="BG105" i="75"/>
  <c r="BH105" i="75" s="1"/>
  <c r="BG89" i="75"/>
  <c r="BH89" i="75" s="1"/>
  <c r="BG73" i="75"/>
  <c r="BH73" i="75" s="1"/>
  <c r="BG41" i="75"/>
  <c r="BH41" i="75" s="1"/>
  <c r="BC64" i="75"/>
  <c r="BD64" i="75" s="1"/>
  <c r="AY128" i="75"/>
  <c r="AZ128" i="75" s="1"/>
  <c r="BC79" i="75"/>
  <c r="BD79" i="75" s="1"/>
  <c r="BG110" i="75"/>
  <c r="BH110" i="75" s="1"/>
  <c r="BC142" i="75"/>
  <c r="BD142" i="75" s="1"/>
  <c r="BC78" i="75"/>
  <c r="BD78" i="75" s="1"/>
  <c r="BG189" i="75"/>
  <c r="BH189" i="75" s="1"/>
  <c r="BG45" i="75"/>
  <c r="BH45" i="75" s="1"/>
  <c r="AY190" i="75"/>
  <c r="AZ190" i="75" s="1"/>
  <c r="AY142" i="75"/>
  <c r="AZ142" i="75" s="1"/>
  <c r="BC173" i="75"/>
  <c r="BD173" i="75" s="1"/>
  <c r="BG76" i="75"/>
  <c r="BH76" i="75" s="1"/>
  <c r="BG28" i="75"/>
  <c r="BH28" i="75" s="1"/>
  <c r="AY173" i="75"/>
  <c r="AZ173" i="75" s="1"/>
  <c r="BG123" i="75"/>
  <c r="BH123" i="75" s="1"/>
  <c r="BG11" i="75"/>
  <c r="BH11" i="75" s="1"/>
  <c r="AU188" i="75"/>
  <c r="AV188" i="75" s="1"/>
  <c r="AU76" i="75"/>
  <c r="AV76" i="75" s="1"/>
  <c r="AU28" i="75"/>
  <c r="AV28" i="75" s="1"/>
  <c r="AY170" i="75"/>
  <c r="AZ170" i="75" s="1"/>
  <c r="AY138" i="75"/>
  <c r="AZ138" i="75" s="1"/>
  <c r="AY10" i="75"/>
  <c r="AZ10" i="75" s="1"/>
  <c r="BC185" i="75"/>
  <c r="BD185" i="75" s="1"/>
  <c r="BC137" i="75"/>
  <c r="BD137" i="75" s="1"/>
  <c r="BC105" i="75"/>
  <c r="BD105" i="75" s="1"/>
  <c r="BC89" i="75"/>
  <c r="BD89" i="75" s="1"/>
  <c r="BC57" i="75"/>
  <c r="BD57" i="75" s="1"/>
  <c r="BC41" i="75"/>
  <c r="BD41" i="75" s="1"/>
  <c r="BG152" i="75"/>
  <c r="BH152" i="75" s="1"/>
  <c r="BG136" i="75"/>
  <c r="BH136" i="75" s="1"/>
  <c r="BG120" i="75"/>
  <c r="BH120" i="75" s="1"/>
  <c r="BG104" i="75"/>
  <c r="BH104" i="75" s="1"/>
  <c r="BG88" i="75"/>
  <c r="BH88" i="75" s="1"/>
  <c r="BG72" i="75"/>
  <c r="BH72" i="75" s="1"/>
  <c r="BG40" i="75"/>
  <c r="BH40" i="75" s="1"/>
  <c r="BG24" i="75"/>
  <c r="BH24" i="75" s="1"/>
  <c r="AY193" i="75"/>
  <c r="AZ193" i="75" s="1"/>
  <c r="BC176" i="75"/>
  <c r="BD176" i="75" s="1"/>
  <c r="BC112" i="75"/>
  <c r="BD112" i="75" s="1"/>
  <c r="BC16" i="75"/>
  <c r="BD16" i="75" s="1"/>
  <c r="BG143" i="75"/>
  <c r="BH143" i="75" s="1"/>
  <c r="BG63" i="75"/>
  <c r="BH63" i="75" s="1"/>
  <c r="BC63" i="75"/>
  <c r="BD63" i="75" s="1"/>
  <c r="AY63" i="75"/>
  <c r="AZ63" i="75" s="1"/>
  <c r="BG93" i="75"/>
  <c r="BH93" i="75" s="1"/>
  <c r="BC88" i="75"/>
  <c r="BD88" i="75" s="1"/>
  <c r="BC144" i="75"/>
  <c r="BD144" i="75" s="1"/>
  <c r="BG15" i="75"/>
  <c r="BH15" i="75" s="1"/>
  <c r="AY48" i="75"/>
  <c r="AZ48" i="75" s="1"/>
  <c r="BC143" i="75"/>
  <c r="BD143" i="75" s="1"/>
  <c r="BG190" i="75"/>
  <c r="BH190" i="75" s="1"/>
  <c r="BG141" i="75"/>
  <c r="BH141" i="75" s="1"/>
  <c r="AY33" i="75"/>
  <c r="AZ33" i="75" s="1"/>
  <c r="BC48" i="75"/>
  <c r="BD48" i="75" s="1"/>
  <c r="BC15" i="75"/>
  <c r="BD15" i="75" s="1"/>
  <c r="BG78" i="75"/>
  <c r="BH78" i="75" s="1"/>
  <c r="AU113" i="75"/>
  <c r="AV113" i="75" s="1"/>
  <c r="AY175" i="75"/>
  <c r="AZ175" i="75" s="1"/>
  <c r="BG125" i="75"/>
  <c r="BH125" i="75" s="1"/>
  <c r="AY105" i="75"/>
  <c r="AZ105" i="75" s="1"/>
  <c r="BC136" i="75"/>
  <c r="BD136" i="75" s="1"/>
  <c r="BC72" i="75"/>
  <c r="BD72" i="75" s="1"/>
  <c r="BC24" i="75"/>
  <c r="BD24" i="75" s="1"/>
  <c r="BG151" i="75"/>
  <c r="BH151" i="75" s="1"/>
  <c r="BG7" i="75"/>
  <c r="BH7" i="75" s="1"/>
  <c r="AY152" i="75"/>
  <c r="AZ152" i="75" s="1"/>
  <c r="AY24" i="75"/>
  <c r="AZ24" i="75" s="1"/>
  <c r="BC167" i="75"/>
  <c r="BD167" i="75" s="1"/>
  <c r="BC119" i="75"/>
  <c r="BD119" i="75" s="1"/>
  <c r="BC87" i="75"/>
  <c r="BD87" i="75" s="1"/>
  <c r="BC39" i="75"/>
  <c r="BD39" i="75" s="1"/>
  <c r="BG118" i="75"/>
  <c r="BH118" i="75" s="1"/>
  <c r="AU169" i="75"/>
  <c r="AV169" i="75" s="1"/>
  <c r="AU41" i="75"/>
  <c r="AV41" i="75" s="1"/>
  <c r="AY183" i="75"/>
  <c r="AZ183" i="75" s="1"/>
  <c r="AY55" i="75"/>
  <c r="AZ55" i="75" s="1"/>
  <c r="AY182" i="75"/>
  <c r="AZ182" i="75" s="1"/>
  <c r="BC181" i="75"/>
  <c r="BD181" i="75" s="1"/>
  <c r="AU183" i="75"/>
  <c r="AV183" i="75" s="1"/>
  <c r="AU151" i="75"/>
  <c r="AV151" i="75" s="1"/>
  <c r="AU39" i="75"/>
  <c r="AV39" i="75" s="1"/>
  <c r="AY6" i="75"/>
  <c r="AZ6" i="75" s="1"/>
  <c r="AY149" i="75"/>
  <c r="AZ149" i="75" s="1"/>
  <c r="AY133" i="75"/>
  <c r="AZ133" i="75" s="1"/>
  <c r="AY117" i="75"/>
  <c r="AZ117" i="75" s="1"/>
  <c r="AY85" i="75"/>
  <c r="AZ85" i="75" s="1"/>
  <c r="AY53" i="75"/>
  <c r="AZ53" i="75" s="1"/>
  <c r="AY21" i="75"/>
  <c r="AZ21" i="75" s="1"/>
  <c r="BC132" i="75"/>
  <c r="BD132" i="75" s="1"/>
  <c r="BC116" i="75"/>
  <c r="BD116" i="75" s="1"/>
  <c r="BC100" i="75"/>
  <c r="BD100" i="75" s="1"/>
  <c r="BC84" i="75"/>
  <c r="BD84" i="75" s="1"/>
  <c r="BC68" i="75"/>
  <c r="BD68" i="75" s="1"/>
  <c r="BC36" i="75"/>
  <c r="BD36" i="75" s="1"/>
  <c r="BC20" i="75"/>
  <c r="BD20" i="75" s="1"/>
  <c r="BG179" i="75"/>
  <c r="BH179" i="75" s="1"/>
  <c r="BG115" i="75"/>
  <c r="BH115" i="75" s="1"/>
  <c r="BG99" i="75"/>
  <c r="BH99" i="75" s="1"/>
  <c r="BG51" i="75"/>
  <c r="BH51" i="75" s="1"/>
  <c r="BC192" i="75"/>
  <c r="BD192" i="75" s="1"/>
  <c r="BC80" i="75"/>
  <c r="BD80" i="75" s="1"/>
  <c r="AU178" i="75"/>
  <c r="AV178" i="75" s="1"/>
  <c r="AY64" i="75"/>
  <c r="AZ64" i="75" s="1"/>
  <c r="BC14" i="75"/>
  <c r="BD14" i="75" s="1"/>
  <c r="BG77" i="75"/>
  <c r="BH77" i="75" s="1"/>
  <c r="BG13" i="75"/>
  <c r="BH13" i="75" s="1"/>
  <c r="AU11" i="75"/>
  <c r="AV11" i="75" s="1"/>
  <c r="AY89" i="75"/>
  <c r="AZ89" i="75" s="1"/>
  <c r="AY25" i="75"/>
  <c r="AZ25" i="75" s="1"/>
  <c r="BG119" i="75"/>
  <c r="BH119" i="75" s="1"/>
  <c r="BG55" i="75"/>
  <c r="BH55" i="75" s="1"/>
  <c r="AU138" i="75"/>
  <c r="AV138" i="75" s="1"/>
  <c r="AY88" i="75"/>
  <c r="AZ88" i="75" s="1"/>
  <c r="AY40" i="75"/>
  <c r="AZ40" i="75" s="1"/>
  <c r="BC135" i="75"/>
  <c r="BD135" i="75" s="1"/>
  <c r="BG182" i="75"/>
  <c r="BH182" i="75" s="1"/>
  <c r="BG54" i="75"/>
  <c r="BH54" i="75" s="1"/>
  <c r="AU57" i="75"/>
  <c r="AV57" i="75" s="1"/>
  <c r="AU25" i="75"/>
  <c r="AV25" i="75" s="1"/>
  <c r="AY151" i="75"/>
  <c r="AZ151" i="75" s="1"/>
  <c r="AY119" i="75"/>
  <c r="AZ119" i="75" s="1"/>
  <c r="AY7" i="75"/>
  <c r="AZ7" i="75" s="1"/>
  <c r="BG6" i="75"/>
  <c r="BH6" i="75" s="1"/>
  <c r="BG133" i="75"/>
  <c r="BH133" i="75" s="1"/>
  <c r="AU152" i="75"/>
  <c r="AV152" i="75" s="1"/>
  <c r="AU88" i="75"/>
  <c r="AV88" i="75" s="1"/>
  <c r="AY150" i="75"/>
  <c r="AZ150" i="75" s="1"/>
  <c r="AY118" i="75"/>
  <c r="AZ118" i="75" s="1"/>
  <c r="AY54" i="75"/>
  <c r="AZ54" i="75" s="1"/>
  <c r="BC69" i="75"/>
  <c r="BD69" i="75" s="1"/>
  <c r="BC21" i="75"/>
  <c r="BD21" i="75" s="1"/>
  <c r="BG116" i="75"/>
  <c r="BH116" i="75" s="1"/>
  <c r="BG20" i="75"/>
  <c r="BH20" i="75" s="1"/>
  <c r="AU150" i="75"/>
  <c r="AV150" i="75" s="1"/>
  <c r="AY132" i="75"/>
  <c r="AZ132" i="75" s="1"/>
  <c r="AY116" i="75"/>
  <c r="AZ116" i="75" s="1"/>
  <c r="AY68" i="75"/>
  <c r="AZ68" i="75" s="1"/>
  <c r="AY36" i="75"/>
  <c r="AZ36" i="75" s="1"/>
  <c r="AY20" i="75"/>
  <c r="AZ20" i="75" s="1"/>
  <c r="BC179" i="75"/>
  <c r="BD179" i="75" s="1"/>
  <c r="BC115" i="75"/>
  <c r="BD115" i="75" s="1"/>
  <c r="BC99" i="75"/>
  <c r="BD99" i="75" s="1"/>
  <c r="BC51" i="75"/>
  <c r="BD51" i="75" s="1"/>
  <c r="BC19" i="75"/>
  <c r="BD19" i="75" s="1"/>
  <c r="BG178" i="75"/>
  <c r="BH178" i="75" s="1"/>
  <c r="BG162" i="75"/>
  <c r="BH162" i="75" s="1"/>
  <c r="BG146" i="75"/>
  <c r="BH146" i="75" s="1"/>
  <c r="BG98" i="75"/>
  <c r="BH98" i="75" s="1"/>
  <c r="BG34" i="75"/>
  <c r="BH34" i="75" s="1"/>
  <c r="BG18" i="75"/>
  <c r="BH18" i="75" s="1"/>
  <c r="AY129" i="75"/>
  <c r="AZ129" i="75" s="1"/>
  <c r="AY17" i="75"/>
  <c r="AZ17" i="75" s="1"/>
  <c r="BC96" i="75"/>
  <c r="BD96" i="75" s="1"/>
  <c r="BG47" i="75"/>
  <c r="BH47" i="75" s="1"/>
  <c r="AY192" i="75"/>
  <c r="AZ192" i="75" s="1"/>
  <c r="BG94" i="75"/>
  <c r="BH94" i="75" s="1"/>
  <c r="AY143" i="75"/>
  <c r="AZ143" i="75" s="1"/>
  <c r="AY79" i="75"/>
  <c r="AZ79" i="75" s="1"/>
  <c r="BC126" i="75"/>
  <c r="BD126" i="75" s="1"/>
  <c r="AY169" i="75"/>
  <c r="AZ169" i="75" s="1"/>
  <c r="AY73" i="75"/>
  <c r="AZ73" i="75" s="1"/>
  <c r="BG183" i="75"/>
  <c r="BH183" i="75" s="1"/>
  <c r="BG39" i="75"/>
  <c r="BH39" i="75" s="1"/>
  <c r="BC183" i="75"/>
  <c r="BD183" i="75" s="1"/>
  <c r="BC151" i="75"/>
  <c r="BD151" i="75" s="1"/>
  <c r="BC7" i="75"/>
  <c r="BD7" i="75" s="1"/>
  <c r="BC22" i="75"/>
  <c r="BD22" i="75" s="1"/>
  <c r="BG149" i="75"/>
  <c r="BH149" i="75" s="1"/>
  <c r="AY22" i="75"/>
  <c r="AZ22" i="75" s="1"/>
  <c r="BC149" i="75"/>
  <c r="BD149" i="75" s="1"/>
  <c r="BC117" i="75"/>
  <c r="BD117" i="75" s="1"/>
  <c r="BC53" i="75"/>
  <c r="BD53" i="75" s="1"/>
  <c r="BG36" i="75"/>
  <c r="BH36" i="75" s="1"/>
  <c r="AU149" i="75"/>
  <c r="AV149" i="75" s="1"/>
  <c r="AU53" i="75"/>
  <c r="AV53" i="75" s="1"/>
  <c r="AY115" i="75"/>
  <c r="AZ115" i="75" s="1"/>
  <c r="AY99" i="75"/>
  <c r="AZ99" i="75" s="1"/>
  <c r="AY51" i="75"/>
  <c r="AZ51" i="75" s="1"/>
  <c r="AY19" i="75"/>
  <c r="AZ19" i="75" s="1"/>
  <c r="BC194" i="75"/>
  <c r="BD194" i="75" s="1"/>
  <c r="BC178" i="75"/>
  <c r="BD178" i="75" s="1"/>
  <c r="BC146" i="75"/>
  <c r="BD146" i="75" s="1"/>
  <c r="BC98" i="75"/>
  <c r="BD98" i="75" s="1"/>
  <c r="BC82" i="75"/>
  <c r="BD82" i="75" s="1"/>
  <c r="BC50" i="75"/>
  <c r="BD50" i="75" s="1"/>
  <c r="BC34" i="75"/>
  <c r="BD34" i="75" s="1"/>
  <c r="BC18" i="75"/>
  <c r="BD18" i="75" s="1"/>
  <c r="BG193" i="75"/>
  <c r="BH193" i="75" s="1"/>
  <c r="BG161" i="75"/>
  <c r="BH161" i="75" s="1"/>
  <c r="BG145" i="75"/>
  <c r="BH145" i="75" s="1"/>
  <c r="BG129" i="75"/>
  <c r="BH129" i="75" s="1"/>
  <c r="BG113" i="75"/>
  <c r="BH113" i="75" s="1"/>
  <c r="BG97" i="75"/>
  <c r="BH97" i="75" s="1"/>
  <c r="BG81" i="75"/>
  <c r="BH81" i="75" s="1"/>
  <c r="BG65" i="75"/>
  <c r="BH65" i="75" s="1"/>
  <c r="BG33" i="75"/>
  <c r="BH33" i="75" s="1"/>
  <c r="BG17" i="75"/>
  <c r="BH17" i="75" s="1"/>
  <c r="BC160" i="75"/>
  <c r="BD160" i="75" s="1"/>
  <c r="AY176" i="75"/>
  <c r="AZ176" i="75" s="1"/>
  <c r="AY16" i="75"/>
  <c r="AZ16" i="75" s="1"/>
  <c r="BC95" i="75"/>
  <c r="BD95" i="75" s="1"/>
  <c r="BG126" i="75"/>
  <c r="BH126" i="75" s="1"/>
  <c r="AY95" i="75"/>
  <c r="AZ95" i="75" s="1"/>
  <c r="BC94" i="75"/>
  <c r="BD94" i="75" s="1"/>
  <c r="BC152" i="75"/>
  <c r="BD152" i="75" s="1"/>
  <c r="BC104" i="75"/>
  <c r="BD104" i="75" s="1"/>
  <c r="BC40" i="75"/>
  <c r="BD40" i="75" s="1"/>
  <c r="BG167" i="75"/>
  <c r="BH167" i="75" s="1"/>
  <c r="AY104" i="75"/>
  <c r="AZ104" i="75" s="1"/>
  <c r="BG22" i="75"/>
  <c r="BH22" i="75" s="1"/>
  <c r="AY135" i="75"/>
  <c r="AZ135" i="75" s="1"/>
  <c r="AY39" i="75"/>
  <c r="AZ39" i="75" s="1"/>
  <c r="BC182" i="75"/>
  <c r="BD182" i="75" s="1"/>
  <c r="BC150" i="75"/>
  <c r="BD150" i="75" s="1"/>
  <c r="BC134" i="75"/>
  <c r="BD134" i="75" s="1"/>
  <c r="BG117" i="75"/>
  <c r="BH117" i="75" s="1"/>
  <c r="BG85" i="75"/>
  <c r="BH85" i="75" s="1"/>
  <c r="BG69" i="75"/>
  <c r="BH69" i="75" s="1"/>
  <c r="BG21" i="75"/>
  <c r="BH21" i="75" s="1"/>
  <c r="AU72" i="75"/>
  <c r="AV72" i="75" s="1"/>
  <c r="BC133" i="75"/>
  <c r="BD133" i="75" s="1"/>
  <c r="BC85" i="75"/>
  <c r="BD85" i="75" s="1"/>
  <c r="BG132" i="75"/>
  <c r="BH132" i="75" s="1"/>
  <c r="BG68" i="75"/>
  <c r="BH68" i="75" s="1"/>
  <c r="AU116" i="75"/>
  <c r="AV116" i="75" s="1"/>
  <c r="AU36" i="75"/>
  <c r="AV36" i="75" s="1"/>
  <c r="AY162" i="75"/>
  <c r="AZ162" i="75" s="1"/>
  <c r="AY98" i="75"/>
  <c r="AZ98" i="75" s="1"/>
  <c r="AY50" i="75"/>
  <c r="AZ50" i="75" s="1"/>
  <c r="AY18" i="75"/>
  <c r="AZ18" i="75" s="1"/>
  <c r="BC161" i="75"/>
  <c r="BD161" i="75" s="1"/>
  <c r="BC97" i="75"/>
  <c r="BD97" i="75" s="1"/>
  <c r="BC81" i="75"/>
  <c r="BD81" i="75" s="1"/>
  <c r="BC65" i="75"/>
  <c r="BD65" i="75" s="1"/>
  <c r="BC49" i="75"/>
  <c r="BD49" i="75" s="1"/>
  <c r="BC33" i="75"/>
  <c r="BD33" i="75" s="1"/>
  <c r="BC17" i="75"/>
  <c r="BD17" i="75" s="1"/>
  <c r="BG192" i="75"/>
  <c r="BH192" i="75" s="1"/>
  <c r="BG176" i="75"/>
  <c r="BH176" i="75" s="1"/>
  <c r="BG160" i="75"/>
  <c r="BH160" i="75" s="1"/>
  <c r="BG96" i="75"/>
  <c r="BH96" i="75" s="1"/>
  <c r="BG80" i="75"/>
  <c r="BH80" i="75" s="1"/>
  <c r="BG64" i="75"/>
  <c r="BH64" i="75" s="1"/>
  <c r="BG48" i="75"/>
  <c r="BH48" i="75" s="1"/>
  <c r="BG16" i="75"/>
  <c r="BH16" i="75" s="1"/>
  <c r="CJ13" i="75"/>
  <c r="CJ14" i="75"/>
  <c r="AZ145" i="75"/>
  <c r="AV82" i="75"/>
  <c r="AV10" i="75"/>
  <c r="AZ72" i="75"/>
  <c r="BD127" i="75"/>
  <c r="AV161" i="75"/>
  <c r="AV137" i="75"/>
  <c r="AV105" i="75"/>
  <c r="AV73" i="75"/>
  <c r="AV65" i="75"/>
  <c r="AV33" i="75"/>
  <c r="AV9" i="75"/>
  <c r="AZ191" i="75"/>
  <c r="AZ167" i="75"/>
  <c r="AZ127" i="75"/>
  <c r="AZ103" i="75"/>
  <c r="AZ71" i="75"/>
  <c r="AZ47" i="75"/>
  <c r="AZ31" i="75"/>
  <c r="AZ15" i="75"/>
  <c r="BD190" i="75"/>
  <c r="BD174" i="75"/>
  <c r="BD118" i="75"/>
  <c r="BD102" i="75"/>
  <c r="BD54" i="75"/>
  <c r="BD30" i="75"/>
  <c r="AZ185" i="75"/>
  <c r="AZ81" i="75"/>
  <c r="AZ57" i="75"/>
  <c r="BD120" i="75"/>
  <c r="AV106" i="75"/>
  <c r="AV18" i="75"/>
  <c r="AZ56" i="75"/>
  <c r="BD191" i="75"/>
  <c r="BD175" i="75"/>
  <c r="BD159" i="75"/>
  <c r="BD111" i="75"/>
  <c r="BD71" i="75"/>
  <c r="BD55" i="75"/>
  <c r="AZ14" i="75"/>
  <c r="BD6" i="75"/>
  <c r="BD77" i="75"/>
  <c r="AV6" i="75"/>
  <c r="AV179" i="75"/>
  <c r="AZ161" i="75"/>
  <c r="AZ41" i="75"/>
  <c r="AV50" i="75"/>
  <c r="AZ184" i="75"/>
  <c r="AZ160" i="75"/>
  <c r="AV135" i="75"/>
  <c r="AV127" i="75"/>
  <c r="AV103" i="75"/>
  <c r="AV95" i="75"/>
  <c r="AV87" i="75"/>
  <c r="AV23" i="75"/>
  <c r="AZ157" i="75"/>
  <c r="AZ13" i="75"/>
  <c r="BD28" i="75"/>
  <c r="AV118" i="75"/>
  <c r="AV86" i="75"/>
  <c r="AV54" i="75"/>
  <c r="AV22" i="75"/>
  <c r="AZ188" i="75"/>
  <c r="AZ156" i="75"/>
  <c r="AZ148" i="75"/>
  <c r="AZ124" i="75"/>
  <c r="AZ60" i="75"/>
  <c r="BD147" i="75"/>
  <c r="BD83" i="75"/>
  <c r="BD11" i="75"/>
  <c r="AV19" i="75"/>
  <c r="AZ121" i="75"/>
  <c r="AZ97" i="75"/>
  <c r="BD128" i="75"/>
  <c r="AV34" i="75"/>
  <c r="AZ120" i="75"/>
  <c r="AV191" i="75"/>
  <c r="AV159" i="75"/>
  <c r="AV55" i="75"/>
  <c r="AZ125" i="75"/>
  <c r="AZ45" i="75"/>
  <c r="AV173" i="75"/>
  <c r="AV157" i="75"/>
  <c r="AV141" i="75"/>
  <c r="AV117" i="75"/>
  <c r="AV109" i="75"/>
  <c r="AV21" i="75"/>
  <c r="AZ195" i="75"/>
  <c r="AZ179" i="75"/>
  <c r="AZ171" i="75"/>
  <c r="AZ147" i="75"/>
  <c r="AZ131" i="75"/>
  <c r="AZ107" i="75"/>
  <c r="AZ83" i="75"/>
  <c r="AZ67" i="75"/>
  <c r="AZ35" i="75"/>
  <c r="BD162" i="75"/>
  <c r="BD130" i="75"/>
  <c r="BD74" i="75"/>
  <c r="AV51" i="75"/>
  <c r="BD32" i="75"/>
  <c r="AV42" i="75"/>
  <c r="AZ136" i="75"/>
  <c r="AZ96" i="75"/>
  <c r="AV119" i="75"/>
  <c r="AV63" i="75"/>
  <c r="AV31" i="75"/>
  <c r="AZ93" i="75"/>
  <c r="AZ69" i="75"/>
  <c r="BD76" i="75"/>
  <c r="AV180" i="75"/>
  <c r="AV172" i="75"/>
  <c r="AV140" i="75"/>
  <c r="AV108" i="75"/>
  <c r="AV44" i="75"/>
  <c r="AV20" i="75"/>
  <c r="AZ186" i="75"/>
  <c r="AZ178" i="75"/>
  <c r="AZ146" i="75"/>
  <c r="AZ122" i="75"/>
  <c r="AZ106" i="75"/>
  <c r="AZ82" i="75"/>
  <c r="AZ42" i="75"/>
  <c r="AZ34" i="75"/>
  <c r="AZ26" i="75"/>
  <c r="BD193" i="75"/>
  <c r="BD169" i="75"/>
  <c r="BD145" i="75"/>
  <c r="BD129" i="75"/>
  <c r="BD113" i="75"/>
  <c r="BD73" i="75"/>
  <c r="BD25" i="75"/>
  <c r="BD9" i="75"/>
  <c r="AV29" i="75"/>
  <c r="AV124" i="75"/>
  <c r="AV84" i="75"/>
  <c r="AV187" i="75"/>
  <c r="AV171" i="75"/>
  <c r="AV147" i="75"/>
  <c r="AV123" i="75"/>
  <c r="AV107" i="75"/>
  <c r="AV83" i="75"/>
  <c r="AV67" i="75"/>
  <c r="AV37" i="75"/>
  <c r="AV132" i="75"/>
  <c r="AV92" i="75"/>
  <c r="AV163" i="75"/>
  <c r="AV155" i="75"/>
  <c r="AV139" i="75"/>
  <c r="AV131" i="75"/>
  <c r="AV115" i="75"/>
  <c r="AV99" i="75"/>
  <c r="AV91" i="75"/>
  <c r="AV75" i="75"/>
  <c r="AV186" i="75"/>
  <c r="AV154" i="75"/>
  <c r="AV146" i="75"/>
  <c r="AV122" i="75"/>
  <c r="AV114" i="75"/>
  <c r="AV90" i="75"/>
  <c r="AV58" i="75"/>
  <c r="AV26" i="75"/>
  <c r="AV194" i="75"/>
  <c r="AV170" i="75"/>
  <c r="AV85" i="75"/>
  <c r="AV165" i="75"/>
  <c r="AV181" i="75"/>
  <c r="AV156" i="75"/>
  <c r="AV68" i="75"/>
  <c r="AV195" i="75"/>
  <c r="AV185" i="75"/>
  <c r="AV177" i="75"/>
  <c r="AV153" i="75"/>
  <c r="AV145" i="75"/>
  <c r="AV121" i="75"/>
  <c r="AV89" i="75"/>
  <c r="AV81" i="75"/>
  <c r="AV49" i="75"/>
  <c r="AV193" i="75"/>
  <c r="AV162" i="75"/>
  <c r="AV148" i="75"/>
  <c r="AV160" i="75"/>
  <c r="AV104" i="75"/>
  <c r="AV64" i="75"/>
  <c r="AV56" i="75"/>
  <c r="AV40" i="75"/>
  <c r="AV32" i="75"/>
  <c r="AV24" i="75"/>
  <c r="AV8" i="75"/>
  <c r="AZ174" i="75"/>
  <c r="AZ166" i="75"/>
  <c r="AZ158" i="75"/>
  <c r="AZ134" i="75"/>
  <c r="AZ102" i="75"/>
  <c r="AZ86" i="75"/>
  <c r="AZ70" i="75"/>
  <c r="AZ62" i="75"/>
  <c r="AZ46" i="75"/>
  <c r="AZ38" i="75"/>
  <c r="BD165" i="75"/>
  <c r="BD157" i="75"/>
  <c r="BD101" i="75"/>
  <c r="BD61" i="75"/>
  <c r="BD37" i="75"/>
  <c r="AV130" i="75"/>
  <c r="AV133" i="75"/>
  <c r="AV101" i="75"/>
  <c r="AV69" i="75"/>
  <c r="AV100" i="75"/>
  <c r="AV184" i="75"/>
  <c r="AV176" i="75"/>
  <c r="AV136" i="75"/>
  <c r="AV112" i="75"/>
  <c r="AV96" i="75"/>
  <c r="AV175" i="75"/>
  <c r="AV167" i="75"/>
  <c r="AV143" i="75"/>
  <c r="AV111" i="75"/>
  <c r="AV79" i="75"/>
  <c r="AV71" i="75"/>
  <c r="AV47" i="75"/>
  <c r="AV15" i="75"/>
  <c r="AZ181" i="75"/>
  <c r="AZ165" i="75"/>
  <c r="AZ101" i="75"/>
  <c r="AZ61" i="75"/>
  <c r="AZ37" i="75"/>
  <c r="BD196" i="75"/>
  <c r="BD180" i="75"/>
  <c r="BD164" i="75"/>
  <c r="BD148" i="75"/>
  <c r="BD124" i="75"/>
  <c r="BD108" i="75"/>
  <c r="BD92" i="75"/>
  <c r="BD52" i="75"/>
  <c r="BD44" i="75"/>
  <c r="AV98" i="75"/>
  <c r="AV74" i="75"/>
  <c r="AV7" i="75"/>
  <c r="AV61" i="75"/>
  <c r="AV13" i="75"/>
  <c r="AV196" i="75"/>
  <c r="AV164" i="75"/>
  <c r="AV168" i="75"/>
  <c r="AV144" i="75"/>
  <c r="AV120" i="75"/>
  <c r="AV190" i="75"/>
  <c r="AV174" i="75"/>
  <c r="AV166" i="75"/>
  <c r="AV158" i="75"/>
  <c r="AV142" i="75"/>
  <c r="AV134" i="75"/>
  <c r="AV126" i="75"/>
  <c r="AV102" i="75"/>
  <c r="AV94" i="75"/>
  <c r="AV70" i="75"/>
  <c r="AV62" i="75"/>
  <c r="AV46" i="75"/>
  <c r="AV38" i="75"/>
  <c r="AV30" i="75"/>
  <c r="AV14" i="75"/>
  <c r="AZ196" i="75"/>
  <c r="AZ172" i="75"/>
  <c r="AZ164" i="75"/>
  <c r="AZ108" i="75"/>
  <c r="AZ100" i="75"/>
  <c r="AZ92" i="75"/>
  <c r="AZ84" i="75"/>
  <c r="AZ52" i="75"/>
  <c r="AZ44" i="75"/>
  <c r="BD195" i="75"/>
  <c r="BD163" i="75"/>
  <c r="BD155" i="75"/>
  <c r="BD131" i="75"/>
  <c r="BD107" i="75"/>
  <c r="BD75" i="75"/>
  <c r="BD67" i="75"/>
  <c r="BD59" i="75"/>
  <c r="BD43" i="75"/>
  <c r="BD35" i="75"/>
  <c r="BD27" i="75"/>
  <c r="AV182" i="75"/>
  <c r="AV97" i="75"/>
  <c r="AV66" i="75"/>
  <c r="AZ180" i="75"/>
  <c r="AZ163" i="75"/>
  <c r="AZ155" i="75"/>
  <c r="AZ75" i="75"/>
  <c r="AZ43" i="75"/>
  <c r="AZ27" i="75"/>
  <c r="BD122" i="75"/>
  <c r="BD114" i="75"/>
  <c r="BD66" i="75"/>
  <c r="BD58" i="75"/>
  <c r="BD42" i="75"/>
  <c r="AV52" i="75"/>
  <c r="AZ59" i="75"/>
  <c r="BD56" i="75"/>
  <c r="AZ194" i="75"/>
  <c r="AZ154" i="75"/>
  <c r="AZ130" i="75"/>
  <c r="AZ90" i="75"/>
  <c r="AZ66" i="75"/>
  <c r="BD153" i="75"/>
  <c r="BD121" i="75"/>
  <c r="AZ58" i="75"/>
  <c r="AV59" i="75"/>
  <c r="AV43" i="75"/>
  <c r="AV35" i="75"/>
  <c r="AV27" i="75"/>
  <c r="AZ177" i="75"/>
  <c r="AZ153" i="75"/>
  <c r="AZ49" i="75"/>
  <c r="AZ9" i="75"/>
  <c r="BD184" i="75"/>
  <c r="BD168" i="75"/>
  <c r="BD8" i="75"/>
  <c r="AV60" i="75"/>
  <c r="AZ114" i="75"/>
  <c r="AZ168" i="75"/>
  <c r="AZ144" i="75"/>
  <c r="AZ112" i="75"/>
  <c r="AZ32" i="75"/>
  <c r="AZ8" i="75"/>
  <c r="BD103" i="75"/>
  <c r="BD31" i="75"/>
  <c r="BD23" i="75"/>
  <c r="AZ137" i="75"/>
  <c r="BD177" i="75"/>
  <c r="AV17" i="75"/>
  <c r="AZ111" i="75"/>
  <c r="AZ87" i="75"/>
  <c r="AZ23" i="75"/>
  <c r="BD166" i="75"/>
  <c r="BD158" i="75"/>
  <c r="BD86" i="75"/>
  <c r="BD70" i="75"/>
  <c r="BD62" i="75"/>
  <c r="BD46" i="75"/>
  <c r="BD38" i="75"/>
  <c r="AV12" i="75"/>
  <c r="AZ74" i="75"/>
  <c r="X7" i="75" l="1"/>
  <c r="X8" i="75"/>
  <c r="X9" i="75"/>
  <c r="X10" i="75"/>
  <c r="X11" i="75"/>
  <c r="X12" i="75"/>
  <c r="X13" i="75"/>
  <c r="X14" i="75"/>
  <c r="X15" i="75"/>
  <c r="X16" i="75"/>
  <c r="X17" i="75"/>
  <c r="X18" i="75"/>
  <c r="X19" i="75"/>
  <c r="X20" i="75"/>
  <c r="X21" i="75"/>
  <c r="X22" i="75"/>
  <c r="X23" i="75"/>
  <c r="X24" i="75"/>
  <c r="X25" i="75"/>
  <c r="X26" i="75"/>
  <c r="X27" i="75"/>
  <c r="X28" i="75"/>
  <c r="X29" i="75"/>
  <c r="X30" i="75"/>
  <c r="X31" i="75"/>
  <c r="X32" i="75"/>
  <c r="X33" i="75"/>
  <c r="X34" i="75"/>
  <c r="X35" i="75"/>
  <c r="X36" i="75"/>
  <c r="X37" i="75"/>
  <c r="X38" i="75"/>
  <c r="X39" i="75"/>
  <c r="X40" i="75"/>
  <c r="X41" i="75"/>
  <c r="X42" i="75"/>
  <c r="X43" i="75"/>
  <c r="X44" i="75"/>
  <c r="X45" i="75"/>
  <c r="X46" i="75"/>
  <c r="X47" i="75"/>
  <c r="X48" i="75"/>
  <c r="X49" i="75"/>
  <c r="X50" i="75"/>
  <c r="X51" i="75"/>
  <c r="X52" i="75"/>
  <c r="X53" i="75"/>
  <c r="X54" i="75"/>
  <c r="X55" i="75"/>
  <c r="X56" i="75"/>
  <c r="X57" i="75"/>
  <c r="X58" i="75"/>
  <c r="X59" i="75"/>
  <c r="X60" i="75"/>
  <c r="X61" i="75"/>
  <c r="X62" i="75"/>
  <c r="X63" i="75"/>
  <c r="X64" i="75"/>
  <c r="X65" i="75"/>
  <c r="X66" i="75"/>
  <c r="X67" i="75"/>
  <c r="X68" i="75"/>
  <c r="X69" i="75"/>
  <c r="X70" i="75"/>
  <c r="X71" i="75"/>
  <c r="X72" i="75"/>
  <c r="X73" i="75"/>
  <c r="X74" i="75"/>
  <c r="X75" i="75"/>
  <c r="X76" i="75"/>
  <c r="X77" i="75"/>
  <c r="X78" i="75"/>
  <c r="X79" i="75"/>
  <c r="X80" i="75"/>
  <c r="X81" i="75"/>
  <c r="X82" i="75"/>
  <c r="X83" i="75"/>
  <c r="X84" i="75"/>
  <c r="X85" i="75"/>
  <c r="X86" i="75"/>
  <c r="X87" i="75"/>
  <c r="X88" i="75"/>
  <c r="X89" i="75"/>
  <c r="X90" i="75"/>
  <c r="X91" i="75"/>
  <c r="X92" i="75"/>
  <c r="X93" i="75"/>
  <c r="X94" i="75"/>
  <c r="X95" i="75"/>
  <c r="X96" i="75"/>
  <c r="X97" i="75"/>
  <c r="X98" i="75"/>
  <c r="X99" i="75"/>
  <c r="X100" i="75"/>
  <c r="X101" i="75"/>
  <c r="X102" i="75"/>
  <c r="X103" i="75"/>
  <c r="X104" i="75"/>
  <c r="X105" i="75"/>
  <c r="X106" i="75"/>
  <c r="X107" i="75"/>
  <c r="X108" i="75"/>
  <c r="X109" i="75"/>
  <c r="X110" i="75"/>
  <c r="X111" i="75"/>
  <c r="X112" i="75"/>
  <c r="X113" i="75"/>
  <c r="X114" i="75"/>
  <c r="X115" i="75"/>
  <c r="X116" i="75"/>
  <c r="X117" i="75"/>
  <c r="X118" i="75"/>
  <c r="X119" i="75"/>
  <c r="X120" i="75"/>
  <c r="X121" i="75"/>
  <c r="X122" i="75"/>
  <c r="X123" i="75"/>
  <c r="X124" i="75"/>
  <c r="X125" i="75"/>
  <c r="X126" i="75"/>
  <c r="X127" i="75"/>
  <c r="X128" i="75"/>
  <c r="X129" i="75"/>
  <c r="X130" i="75"/>
  <c r="X131" i="75"/>
  <c r="X132" i="75"/>
  <c r="X133" i="75"/>
  <c r="X134" i="75"/>
  <c r="X135" i="75"/>
  <c r="X136" i="75"/>
  <c r="X137" i="75"/>
  <c r="X138" i="75"/>
  <c r="X139" i="75"/>
  <c r="X140" i="75"/>
  <c r="X141" i="75"/>
  <c r="X142" i="75"/>
  <c r="X143" i="75"/>
  <c r="X144" i="75"/>
  <c r="X145" i="75"/>
  <c r="X146" i="75"/>
  <c r="X147" i="75"/>
  <c r="X148" i="75"/>
  <c r="X149" i="75"/>
  <c r="X150" i="75"/>
  <c r="X151" i="75"/>
  <c r="X152" i="75"/>
  <c r="X153" i="75"/>
  <c r="X154" i="75"/>
  <c r="X155" i="75"/>
  <c r="X156" i="75"/>
  <c r="X157" i="75"/>
  <c r="X158" i="75"/>
  <c r="X159" i="75"/>
  <c r="X160" i="75"/>
  <c r="X161" i="75"/>
  <c r="X162" i="75"/>
  <c r="X163" i="75"/>
  <c r="X164" i="75"/>
  <c r="X165" i="75"/>
  <c r="X166" i="75"/>
  <c r="X167" i="75"/>
  <c r="X168" i="75"/>
  <c r="X169" i="75"/>
  <c r="X170" i="75"/>
  <c r="X171" i="75"/>
  <c r="X172" i="75"/>
  <c r="X173" i="75"/>
  <c r="X174" i="75"/>
  <c r="X175" i="75"/>
  <c r="X176" i="75"/>
  <c r="X177" i="75"/>
  <c r="X178" i="75"/>
  <c r="X179" i="75"/>
  <c r="X180" i="75"/>
  <c r="X181" i="75"/>
  <c r="X182" i="75"/>
  <c r="X183" i="75"/>
  <c r="X184" i="75"/>
  <c r="X185" i="75"/>
  <c r="X186" i="75"/>
  <c r="X187" i="75"/>
  <c r="X188" i="75"/>
  <c r="X189" i="75"/>
  <c r="X190" i="75"/>
  <c r="X191" i="75"/>
  <c r="X192" i="75"/>
  <c r="X193" i="75"/>
  <c r="X194" i="75"/>
  <c r="X195" i="75"/>
  <c r="X196" i="75"/>
  <c r="X6" i="75" l="1"/>
  <c r="AM7" i="75" l="1"/>
  <c r="J5" i="85" s="1"/>
  <c r="AM8" i="75"/>
  <c r="J6" i="85" s="1"/>
  <c r="AM9" i="75"/>
  <c r="J7" i="85" s="1"/>
  <c r="AM10" i="75"/>
  <c r="J8" i="85" s="1"/>
  <c r="AM11" i="75"/>
  <c r="J9" i="85" s="1"/>
  <c r="AM12" i="75"/>
  <c r="J10" i="85" s="1"/>
  <c r="AM13" i="75"/>
  <c r="J11" i="85" s="1"/>
  <c r="AM14" i="75"/>
  <c r="J12" i="85" s="1"/>
  <c r="AM15" i="75"/>
  <c r="J13" i="85" s="1"/>
  <c r="AM16" i="75"/>
  <c r="J14" i="85" s="1"/>
  <c r="AM17" i="75"/>
  <c r="J15" i="85" s="1"/>
  <c r="AM18" i="75"/>
  <c r="J16" i="85" s="1"/>
  <c r="AM19" i="75"/>
  <c r="J17" i="85" s="1"/>
  <c r="AM20" i="75"/>
  <c r="J18" i="85" s="1"/>
  <c r="AM21" i="75"/>
  <c r="J19" i="85" s="1"/>
  <c r="AM22" i="75"/>
  <c r="J20" i="85" s="1"/>
  <c r="AM23" i="75"/>
  <c r="J21" i="85" s="1"/>
  <c r="AM24" i="75"/>
  <c r="J22" i="85" s="1"/>
  <c r="AM25" i="75"/>
  <c r="J23" i="85" s="1"/>
  <c r="AM26" i="75"/>
  <c r="J24" i="85" s="1"/>
  <c r="AM27" i="75"/>
  <c r="J25" i="85" s="1"/>
  <c r="AM28" i="75"/>
  <c r="J26" i="85" s="1"/>
  <c r="AM29" i="75"/>
  <c r="J27" i="85" s="1"/>
  <c r="AM30" i="75"/>
  <c r="J28" i="85" s="1"/>
  <c r="AM31" i="75"/>
  <c r="J29" i="85" s="1"/>
  <c r="AM32" i="75"/>
  <c r="J30" i="85" s="1"/>
  <c r="AM33" i="75"/>
  <c r="J31" i="85" s="1"/>
  <c r="AM34" i="75"/>
  <c r="J32" i="85" s="1"/>
  <c r="AM35" i="75"/>
  <c r="J33" i="85" s="1"/>
  <c r="AM36" i="75"/>
  <c r="J34" i="85" s="1"/>
  <c r="AM37" i="75"/>
  <c r="J35" i="85" s="1"/>
  <c r="AM38" i="75"/>
  <c r="J36" i="85" s="1"/>
  <c r="AM39" i="75"/>
  <c r="J37" i="85" s="1"/>
  <c r="AM40" i="75"/>
  <c r="J38" i="85" s="1"/>
  <c r="AM41" i="75"/>
  <c r="J39" i="85" s="1"/>
  <c r="AM42" i="75"/>
  <c r="J40" i="85" s="1"/>
  <c r="AM43" i="75"/>
  <c r="J41" i="85" s="1"/>
  <c r="AM44" i="75"/>
  <c r="J42" i="85" s="1"/>
  <c r="AM45" i="75"/>
  <c r="J43" i="85" s="1"/>
  <c r="AM46" i="75"/>
  <c r="J44" i="85" s="1"/>
  <c r="AM47" i="75"/>
  <c r="J45" i="85" s="1"/>
  <c r="AM48" i="75"/>
  <c r="J46" i="85" s="1"/>
  <c r="AM49" i="75"/>
  <c r="J47" i="85" s="1"/>
  <c r="AM50" i="75"/>
  <c r="J48" i="85" s="1"/>
  <c r="AM51" i="75"/>
  <c r="J49" i="85" s="1"/>
  <c r="AM52" i="75"/>
  <c r="J50" i="85" s="1"/>
  <c r="AM53" i="75"/>
  <c r="J51" i="85" s="1"/>
  <c r="AM54" i="75"/>
  <c r="J52" i="85" s="1"/>
  <c r="AM55" i="75"/>
  <c r="J53" i="85" s="1"/>
  <c r="AM56" i="75"/>
  <c r="J54" i="85" s="1"/>
  <c r="AM57" i="75"/>
  <c r="J55" i="85" s="1"/>
  <c r="AM58" i="75"/>
  <c r="J56" i="85" s="1"/>
  <c r="AM59" i="75"/>
  <c r="J57" i="85" s="1"/>
  <c r="AM60" i="75"/>
  <c r="J58" i="85" s="1"/>
  <c r="AM61" i="75"/>
  <c r="J59" i="85" s="1"/>
  <c r="AM62" i="75"/>
  <c r="J60" i="85" s="1"/>
  <c r="AM63" i="75"/>
  <c r="J61" i="85" s="1"/>
  <c r="AM64" i="75"/>
  <c r="J62" i="85" s="1"/>
  <c r="AM65" i="75"/>
  <c r="J63" i="85" s="1"/>
  <c r="AM66" i="75"/>
  <c r="J64" i="85" s="1"/>
  <c r="AM67" i="75"/>
  <c r="J65" i="85" s="1"/>
  <c r="AM68" i="75"/>
  <c r="J66" i="85" s="1"/>
  <c r="AM69" i="75"/>
  <c r="J67" i="85" s="1"/>
  <c r="AM70" i="75"/>
  <c r="J68" i="85" s="1"/>
  <c r="AM71" i="75"/>
  <c r="J69" i="85" s="1"/>
  <c r="AM72" i="75"/>
  <c r="J70" i="85" s="1"/>
  <c r="AM73" i="75"/>
  <c r="J71" i="85" s="1"/>
  <c r="AM74" i="75"/>
  <c r="J72" i="85" s="1"/>
  <c r="AM75" i="75"/>
  <c r="J73" i="85" s="1"/>
  <c r="AM76" i="75"/>
  <c r="J74" i="85" s="1"/>
  <c r="AM77" i="75"/>
  <c r="J75" i="85" s="1"/>
  <c r="AM78" i="75"/>
  <c r="J76" i="85" s="1"/>
  <c r="AM79" i="75"/>
  <c r="J77" i="85" s="1"/>
  <c r="AM80" i="75"/>
  <c r="J78" i="85" s="1"/>
  <c r="AM81" i="75"/>
  <c r="J79" i="85" s="1"/>
  <c r="AM82" i="75"/>
  <c r="J80" i="85" s="1"/>
  <c r="AM83" i="75"/>
  <c r="J81" i="85" s="1"/>
  <c r="AM84" i="75"/>
  <c r="J82" i="85" s="1"/>
  <c r="AM85" i="75"/>
  <c r="J83" i="85" s="1"/>
  <c r="AM86" i="75"/>
  <c r="J84" i="85" s="1"/>
  <c r="AM87" i="75"/>
  <c r="J85" i="85" s="1"/>
  <c r="AM88" i="75"/>
  <c r="J86" i="85" s="1"/>
  <c r="AM89" i="75"/>
  <c r="J87" i="85" s="1"/>
  <c r="AM90" i="75"/>
  <c r="J88" i="85" s="1"/>
  <c r="AM91" i="75"/>
  <c r="J89" i="85" s="1"/>
  <c r="AM92" i="75"/>
  <c r="J90" i="85" s="1"/>
  <c r="AM93" i="75"/>
  <c r="J91" i="85" s="1"/>
  <c r="AM94" i="75"/>
  <c r="J92" i="85" s="1"/>
  <c r="AM95" i="75"/>
  <c r="J93" i="85" s="1"/>
  <c r="AM96" i="75"/>
  <c r="J94" i="85" s="1"/>
  <c r="AM97" i="75"/>
  <c r="J95" i="85" s="1"/>
  <c r="AM98" i="75"/>
  <c r="J96" i="85" s="1"/>
  <c r="AM99" i="75"/>
  <c r="J97" i="85" s="1"/>
  <c r="AM100" i="75"/>
  <c r="J98" i="85" s="1"/>
  <c r="AM101" i="75"/>
  <c r="J99" i="85" s="1"/>
  <c r="AM102" i="75"/>
  <c r="J100" i="85" s="1"/>
  <c r="AM103" i="75"/>
  <c r="J101" i="85" s="1"/>
  <c r="AM104" i="75"/>
  <c r="J102" i="85" s="1"/>
  <c r="AM105" i="75"/>
  <c r="J103" i="85" s="1"/>
  <c r="AM106" i="75"/>
  <c r="J104" i="85" s="1"/>
  <c r="AM107" i="75"/>
  <c r="J105" i="85" s="1"/>
  <c r="AM108" i="75"/>
  <c r="J106" i="85" s="1"/>
  <c r="AM109" i="75"/>
  <c r="J107" i="85" s="1"/>
  <c r="AM110" i="75"/>
  <c r="J108" i="85" s="1"/>
  <c r="AM111" i="75"/>
  <c r="J109" i="85" s="1"/>
  <c r="AM112" i="75"/>
  <c r="J110" i="85" s="1"/>
  <c r="AM113" i="75"/>
  <c r="J111" i="85" s="1"/>
  <c r="AM114" i="75"/>
  <c r="J112" i="85" s="1"/>
  <c r="AM115" i="75"/>
  <c r="J113" i="85" s="1"/>
  <c r="AM116" i="75"/>
  <c r="J114" i="85" s="1"/>
  <c r="AM117" i="75"/>
  <c r="J115" i="85" s="1"/>
  <c r="AM118" i="75"/>
  <c r="J116" i="85" s="1"/>
  <c r="AM119" i="75"/>
  <c r="J117" i="85" s="1"/>
  <c r="AM120" i="75"/>
  <c r="J118" i="85" s="1"/>
  <c r="AM121" i="75"/>
  <c r="J119" i="85" s="1"/>
  <c r="AM122" i="75"/>
  <c r="J120" i="85" s="1"/>
  <c r="AM123" i="75"/>
  <c r="J121" i="85" s="1"/>
  <c r="AM124" i="75"/>
  <c r="J122" i="85" s="1"/>
  <c r="AM125" i="75"/>
  <c r="J123" i="85" s="1"/>
  <c r="AM126" i="75"/>
  <c r="J124" i="85" s="1"/>
  <c r="AM127" i="75"/>
  <c r="J125" i="85" s="1"/>
  <c r="AM128" i="75"/>
  <c r="J126" i="85" s="1"/>
  <c r="AM129" i="75"/>
  <c r="J127" i="85" s="1"/>
  <c r="AM130" i="75"/>
  <c r="J128" i="85" s="1"/>
  <c r="AM131" i="75"/>
  <c r="J129" i="85" s="1"/>
  <c r="AM132" i="75"/>
  <c r="J130" i="85" s="1"/>
  <c r="AM133" i="75"/>
  <c r="J131" i="85" s="1"/>
  <c r="AM134" i="75"/>
  <c r="J132" i="85" s="1"/>
  <c r="AM135" i="75"/>
  <c r="J133" i="85" s="1"/>
  <c r="AM136" i="75"/>
  <c r="J134" i="85" s="1"/>
  <c r="AM137" i="75"/>
  <c r="J135" i="85" s="1"/>
  <c r="AM138" i="75"/>
  <c r="J136" i="85" s="1"/>
  <c r="AM139" i="75"/>
  <c r="J137" i="85" s="1"/>
  <c r="AM140" i="75"/>
  <c r="J138" i="85" s="1"/>
  <c r="AM141" i="75"/>
  <c r="J139" i="85" s="1"/>
  <c r="AM142" i="75"/>
  <c r="J140" i="85" s="1"/>
  <c r="AM143" i="75"/>
  <c r="J141" i="85" s="1"/>
  <c r="AM144" i="75"/>
  <c r="J142" i="85" s="1"/>
  <c r="AM145" i="75"/>
  <c r="J143" i="85" s="1"/>
  <c r="AM146" i="75"/>
  <c r="J144" i="85" s="1"/>
  <c r="AM147" i="75"/>
  <c r="J145" i="85" s="1"/>
  <c r="AM148" i="75"/>
  <c r="J146" i="85" s="1"/>
  <c r="AM149" i="75"/>
  <c r="J147" i="85" s="1"/>
  <c r="AM150" i="75"/>
  <c r="J148" i="85" s="1"/>
  <c r="AM151" i="75"/>
  <c r="J149" i="85" s="1"/>
  <c r="AM152" i="75"/>
  <c r="J150" i="85" s="1"/>
  <c r="AM153" i="75"/>
  <c r="J151" i="85" s="1"/>
  <c r="AM154" i="75"/>
  <c r="J152" i="85" s="1"/>
  <c r="AM155" i="75"/>
  <c r="J153" i="85" s="1"/>
  <c r="AM156" i="75"/>
  <c r="J154" i="85" s="1"/>
  <c r="AM157" i="75"/>
  <c r="J155" i="85" s="1"/>
  <c r="AM158" i="75"/>
  <c r="J156" i="85" s="1"/>
  <c r="AM159" i="75"/>
  <c r="J157" i="85" s="1"/>
  <c r="AM160" i="75"/>
  <c r="J158" i="85" s="1"/>
  <c r="AM161" i="75"/>
  <c r="J159" i="85" s="1"/>
  <c r="AM162" i="75"/>
  <c r="J160" i="85" s="1"/>
  <c r="AM163" i="75"/>
  <c r="J161" i="85" s="1"/>
  <c r="AM164" i="75"/>
  <c r="J162" i="85" s="1"/>
  <c r="AM165" i="75"/>
  <c r="J163" i="85" s="1"/>
  <c r="AM166" i="75"/>
  <c r="J164" i="85" s="1"/>
  <c r="AM167" i="75"/>
  <c r="J165" i="85" s="1"/>
  <c r="AM168" i="75"/>
  <c r="J166" i="85" s="1"/>
  <c r="AM169" i="75"/>
  <c r="J167" i="85" s="1"/>
  <c r="AM170" i="75"/>
  <c r="J168" i="85" s="1"/>
  <c r="AM171" i="75"/>
  <c r="J169" i="85" s="1"/>
  <c r="AM172" i="75"/>
  <c r="J170" i="85" s="1"/>
  <c r="AM173" i="75"/>
  <c r="J171" i="85" s="1"/>
  <c r="AM174" i="75"/>
  <c r="J172" i="85" s="1"/>
  <c r="AM175" i="75"/>
  <c r="J173" i="85" s="1"/>
  <c r="AM176" i="75"/>
  <c r="J174" i="85" s="1"/>
  <c r="AM177" i="75"/>
  <c r="J175" i="85" s="1"/>
  <c r="AM178" i="75"/>
  <c r="J176" i="85" s="1"/>
  <c r="AM179" i="75"/>
  <c r="J177" i="85" s="1"/>
  <c r="AM180" i="75"/>
  <c r="J178" i="85" s="1"/>
  <c r="AM181" i="75"/>
  <c r="J179" i="85" s="1"/>
  <c r="AM182" i="75"/>
  <c r="J180" i="85" s="1"/>
  <c r="AM183" i="75"/>
  <c r="J181" i="85" s="1"/>
  <c r="AM184" i="75"/>
  <c r="J182" i="85" s="1"/>
  <c r="AM185" i="75"/>
  <c r="J183" i="85" s="1"/>
  <c r="AM186" i="75"/>
  <c r="J184" i="85" s="1"/>
  <c r="AM187" i="75"/>
  <c r="J185" i="85" s="1"/>
  <c r="AM188" i="75"/>
  <c r="J186" i="85" s="1"/>
  <c r="AM189" i="75"/>
  <c r="J187" i="85" s="1"/>
  <c r="AM190" i="75"/>
  <c r="J188" i="85" s="1"/>
  <c r="AM191" i="75"/>
  <c r="J189" i="85" s="1"/>
  <c r="AM192" i="75"/>
  <c r="J190" i="85" s="1"/>
  <c r="AM193" i="75"/>
  <c r="J191" i="85" s="1"/>
  <c r="AM194" i="75"/>
  <c r="J192" i="85" s="1"/>
  <c r="AM195" i="75"/>
  <c r="J193" i="85" s="1"/>
  <c r="AM196" i="75"/>
  <c r="J194" i="85" s="1"/>
  <c r="AM6" i="75"/>
  <c r="J4" i="85" s="1"/>
  <c r="AW14" i="75" l="1"/>
  <c r="AW21" i="75"/>
  <c r="AW30" i="75"/>
  <c r="AW37" i="75"/>
  <c r="AW38" i="75"/>
  <c r="AW46" i="75"/>
  <c r="AW53" i="75"/>
  <c r="AW54" i="75"/>
  <c r="AW61" i="75"/>
  <c r="AW62" i="75"/>
  <c r="AW69" i="75"/>
  <c r="AW70" i="75"/>
  <c r="AW77" i="75"/>
  <c r="AW78" i="75"/>
  <c r="AW86" i="75"/>
  <c r="AW93" i="75"/>
  <c r="AW94" i="75"/>
  <c r="AW101" i="75"/>
  <c r="AW102" i="75"/>
  <c r="AW109" i="75"/>
  <c r="AW110" i="75"/>
  <c r="AW117" i="75"/>
  <c r="AW118" i="75"/>
  <c r="AW125" i="75"/>
  <c r="AW126" i="75"/>
  <c r="AW133" i="75"/>
  <c r="AW134" i="75"/>
  <c r="AW141" i="75"/>
  <c r="AW142" i="75"/>
  <c r="AW149" i="75"/>
  <c r="AW150" i="75"/>
  <c r="AW157" i="75"/>
  <c r="AW158" i="75"/>
  <c r="AW165" i="75"/>
  <c r="AW166" i="75"/>
  <c r="AW173" i="75"/>
  <c r="AW174" i="75"/>
  <c r="AW181" i="75"/>
  <c r="AW182" i="75"/>
  <c r="AW189" i="75"/>
  <c r="AW190" i="75"/>
  <c r="AW6" i="75"/>
  <c r="AW22" i="75"/>
  <c r="CE179" i="75"/>
  <c r="CN169" i="75"/>
  <c r="CE168" i="75"/>
  <c r="CJ161" i="75"/>
  <c r="CE155" i="75"/>
  <c r="CN145" i="75"/>
  <c r="CE139" i="75"/>
  <c r="CJ137" i="75"/>
  <c r="CJ120" i="75"/>
  <c r="CE118" i="75"/>
  <c r="CJ113" i="75"/>
  <c r="CE110" i="75"/>
  <c r="CE107" i="75"/>
  <c r="CE102" i="75"/>
  <c r="CJ96" i="75"/>
  <c r="CE94" i="75"/>
  <c r="CE83" i="75"/>
  <c r="CE78" i="75"/>
  <c r="CE75" i="75"/>
  <c r="CE72" i="75"/>
  <c r="CE70" i="75"/>
  <c r="CN64" i="75"/>
  <c r="CE64" i="75"/>
  <c r="CJ56" i="75"/>
  <c r="CE51" i="75"/>
  <c r="CN49" i="75"/>
  <c r="CE38" i="75"/>
  <c r="CE30" i="75"/>
  <c r="CN24" i="75"/>
  <c r="CE24" i="75"/>
  <c r="CE22" i="75"/>
  <c r="CJ17" i="75"/>
  <c r="CE16" i="75"/>
  <c r="CN9" i="75"/>
  <c r="CE8" i="75"/>
  <c r="BQ195" i="75"/>
  <c r="BU194" i="75"/>
  <c r="BU193" i="75"/>
  <c r="BY192" i="75"/>
  <c r="BY191" i="75"/>
  <c r="BQ191" i="75"/>
  <c r="BU190" i="75"/>
  <c r="BY188" i="75"/>
  <c r="BQ187" i="75"/>
  <c r="BU186" i="75"/>
  <c r="BY184" i="75"/>
  <c r="BY183" i="75"/>
  <c r="BZ183" i="75" s="1"/>
  <c r="BQ183" i="75"/>
  <c r="BU182" i="75"/>
  <c r="BQ182" i="75"/>
  <c r="BY180" i="75"/>
  <c r="BQ179" i="75"/>
  <c r="BU178" i="75"/>
  <c r="BQ175" i="75"/>
  <c r="BU174" i="75"/>
  <c r="BY172" i="75"/>
  <c r="BQ171" i="75"/>
  <c r="BU170" i="75"/>
  <c r="BY168" i="75"/>
  <c r="BQ167" i="75"/>
  <c r="BU166" i="75"/>
  <c r="BU165" i="75"/>
  <c r="BY164" i="75"/>
  <c r="BQ163" i="75"/>
  <c r="BU162" i="75"/>
  <c r="BY160" i="75"/>
  <c r="BY159" i="75"/>
  <c r="BQ159" i="75"/>
  <c r="BU158" i="75"/>
  <c r="BY156" i="75"/>
  <c r="BQ155" i="75"/>
  <c r="BU154" i="75"/>
  <c r="BU153" i="75"/>
  <c r="BY152" i="75"/>
  <c r="BY151" i="75"/>
  <c r="BQ151" i="75"/>
  <c r="BU150" i="75"/>
  <c r="BQ150" i="75"/>
  <c r="BY148" i="75"/>
  <c r="BQ147" i="75"/>
  <c r="BU146" i="75"/>
  <c r="BU145" i="75"/>
  <c r="BY144" i="75"/>
  <c r="BQ143" i="75"/>
  <c r="BU142" i="75"/>
  <c r="BY140" i="75"/>
  <c r="BY139" i="75"/>
  <c r="BQ139" i="75"/>
  <c r="BU138" i="75"/>
  <c r="BY136" i="75"/>
  <c r="BQ135" i="75"/>
  <c r="BU134" i="75"/>
  <c r="BU133" i="75"/>
  <c r="BY132" i="75"/>
  <c r="BY131" i="75"/>
  <c r="BQ131" i="75"/>
  <c r="BU130" i="75"/>
  <c r="BY128" i="75"/>
  <c r="BQ127" i="75"/>
  <c r="BU126" i="75"/>
  <c r="BY124" i="75"/>
  <c r="BQ123" i="75"/>
  <c r="BU122" i="75"/>
  <c r="BV122" i="75" s="1"/>
  <c r="BU121" i="75"/>
  <c r="BY120" i="75"/>
  <c r="BQ119" i="75"/>
  <c r="BU118" i="75"/>
  <c r="BY116" i="75"/>
  <c r="BQ115" i="75"/>
  <c r="BU114" i="75"/>
  <c r="BY112" i="75"/>
  <c r="BQ111" i="75"/>
  <c r="BU110" i="75"/>
  <c r="BY108" i="75"/>
  <c r="BQ107" i="75"/>
  <c r="BU106" i="75"/>
  <c r="BQ105" i="75"/>
  <c r="BY104" i="75"/>
  <c r="BQ103" i="75"/>
  <c r="BQ101" i="75"/>
  <c r="BQ99" i="75"/>
  <c r="BU98" i="75"/>
  <c r="BQ97" i="75"/>
  <c r="BY96" i="75"/>
  <c r="BQ95" i="75"/>
  <c r="BU94" i="75"/>
  <c r="BQ93" i="75"/>
  <c r="BY92" i="75"/>
  <c r="BQ91" i="75"/>
  <c r="BU90" i="75"/>
  <c r="BQ89" i="75"/>
  <c r="BY88" i="75"/>
  <c r="BQ87" i="75"/>
  <c r="BU86" i="75"/>
  <c r="BQ85" i="75"/>
  <c r="BY84" i="75"/>
  <c r="BQ83" i="75"/>
  <c r="BU82" i="75"/>
  <c r="BQ81" i="75"/>
  <c r="BY80" i="75"/>
  <c r="BQ79" i="75"/>
  <c r="BQ77" i="75"/>
  <c r="BY76" i="75"/>
  <c r="BQ75" i="75"/>
  <c r="BU74" i="75"/>
  <c r="BQ71" i="75"/>
  <c r="BU70" i="75"/>
  <c r="BQ69" i="75"/>
  <c r="BY68" i="75"/>
  <c r="BU66" i="75"/>
  <c r="BY64" i="75"/>
  <c r="BQ63" i="75"/>
  <c r="BU62" i="75"/>
  <c r="BQ61" i="75"/>
  <c r="BQ59" i="75"/>
  <c r="BU58" i="75"/>
  <c r="BQ57" i="75"/>
  <c r="BQ55" i="75"/>
  <c r="BU54" i="75"/>
  <c r="BQ51" i="75"/>
  <c r="BU50" i="75"/>
  <c r="BQ49" i="75"/>
  <c r="BY48" i="75"/>
  <c r="BQ47" i="75"/>
  <c r="BU46" i="75"/>
  <c r="BQ45" i="75"/>
  <c r="BY44" i="75"/>
  <c r="BQ41" i="75"/>
  <c r="BU38" i="75"/>
  <c r="BQ35" i="75"/>
  <c r="BU34" i="75"/>
  <c r="BQ33" i="75"/>
  <c r="BY32" i="75"/>
  <c r="BQ31" i="75"/>
  <c r="BU30" i="75"/>
  <c r="BQ27" i="75"/>
  <c r="BQ25" i="75"/>
  <c r="BQ23" i="75"/>
  <c r="BU22" i="75"/>
  <c r="BQ21" i="75"/>
  <c r="BY20" i="75"/>
  <c r="BU18" i="75"/>
  <c r="BQ17" i="75"/>
  <c r="BY16" i="75"/>
  <c r="BQ15" i="75"/>
  <c r="BU14" i="75"/>
  <c r="BQ13" i="75"/>
  <c r="BY12" i="75"/>
  <c r="BU10" i="75"/>
  <c r="BQ9" i="75"/>
  <c r="BY8" i="75"/>
  <c r="BQ7" i="75"/>
  <c r="BU6" i="75"/>
  <c r="BM196" i="75"/>
  <c r="BN196" i="75" s="1"/>
  <c r="BM190" i="75"/>
  <c r="BN190" i="75" s="1"/>
  <c r="BM188" i="75"/>
  <c r="BN188" i="75" s="1"/>
  <c r="BM182" i="75"/>
  <c r="BN182" i="75" s="1"/>
  <c r="BM180" i="75"/>
  <c r="BN180" i="75" s="1"/>
  <c r="BM178" i="75"/>
  <c r="BN178" i="75" s="1"/>
  <c r="BM174" i="75"/>
  <c r="BN174" i="75" s="1"/>
  <c r="BM170" i="75"/>
  <c r="BN170" i="75" s="1"/>
  <c r="BM166" i="75"/>
  <c r="BN166" i="75" s="1"/>
  <c r="BM164" i="75"/>
  <c r="BN164" i="75" s="1"/>
  <c r="BM162" i="75"/>
  <c r="BN162" i="75" s="1"/>
  <c r="BM156" i="75"/>
  <c r="BN156" i="75" s="1"/>
  <c r="BM148" i="75"/>
  <c r="BN148" i="75" s="1"/>
  <c r="BM146" i="75"/>
  <c r="BN146" i="75" s="1"/>
  <c r="BM138" i="75"/>
  <c r="BN138" i="75" s="1"/>
  <c r="BM132" i="75"/>
  <c r="BN132" i="75" s="1"/>
  <c r="BM130" i="75"/>
  <c r="BN130" i="75" s="1"/>
  <c r="BM126" i="75"/>
  <c r="BN126" i="75" s="1"/>
  <c r="BM124" i="75"/>
  <c r="BN124" i="75" s="1"/>
  <c r="BM120" i="75"/>
  <c r="BN120" i="75" s="1"/>
  <c r="BM114" i="75"/>
  <c r="BN114" i="75" s="1"/>
  <c r="BM106" i="75"/>
  <c r="BN106" i="75" s="1"/>
  <c r="BM104" i="75"/>
  <c r="BN104" i="75" s="1"/>
  <c r="BA196" i="75"/>
  <c r="AW196" i="75"/>
  <c r="BI195" i="75"/>
  <c r="BE195" i="75"/>
  <c r="BA195" i="75"/>
  <c r="AW195" i="75"/>
  <c r="BI194" i="75"/>
  <c r="BA194" i="75"/>
  <c r="BI193" i="75"/>
  <c r="BE193" i="75"/>
  <c r="AW193" i="75"/>
  <c r="BI192" i="75"/>
  <c r="BE192" i="75"/>
  <c r="BA192" i="75"/>
  <c r="AW192" i="75"/>
  <c r="BE191" i="75"/>
  <c r="BA191" i="75"/>
  <c r="AW191" i="75"/>
  <c r="BE190" i="75"/>
  <c r="BI189" i="75"/>
  <c r="BE189" i="75"/>
  <c r="BE188" i="75"/>
  <c r="AW188" i="75"/>
  <c r="BI187" i="75"/>
  <c r="BE187" i="75"/>
  <c r="AW187" i="75"/>
  <c r="BI186" i="75"/>
  <c r="BA186" i="75"/>
  <c r="AW186" i="75"/>
  <c r="BI185" i="75"/>
  <c r="BE185" i="75"/>
  <c r="BA185" i="75"/>
  <c r="AW185" i="75"/>
  <c r="BI184" i="75"/>
  <c r="BE184" i="75"/>
  <c r="AW184" i="75"/>
  <c r="BE183" i="75"/>
  <c r="BA183" i="75"/>
  <c r="BI182" i="75"/>
  <c r="BE182" i="75"/>
  <c r="BA182" i="75"/>
  <c r="BI181" i="75"/>
  <c r="BE181" i="75"/>
  <c r="BI180" i="75"/>
  <c r="BE180" i="75"/>
  <c r="BA180" i="75"/>
  <c r="AW180" i="75"/>
  <c r="BE179" i="75"/>
  <c r="AW179" i="75"/>
  <c r="BE178" i="75"/>
  <c r="BA178" i="75"/>
  <c r="AW178" i="75"/>
  <c r="BI177" i="75"/>
  <c r="BE177" i="75"/>
  <c r="BA177" i="75"/>
  <c r="BE176" i="75"/>
  <c r="AW176" i="75"/>
  <c r="BI175" i="75"/>
  <c r="BE175" i="75"/>
  <c r="BI174" i="75"/>
  <c r="BE174" i="75"/>
  <c r="BA174" i="75"/>
  <c r="BE173" i="75"/>
  <c r="BA173" i="75"/>
  <c r="BE172" i="75"/>
  <c r="BA172" i="75"/>
  <c r="AW172" i="75"/>
  <c r="BE171" i="75"/>
  <c r="AW171" i="75"/>
  <c r="BE170" i="75"/>
  <c r="AW170" i="75"/>
  <c r="BI169" i="75"/>
  <c r="BA169" i="75"/>
  <c r="AW169" i="75"/>
  <c r="BI168" i="75"/>
  <c r="BE168" i="75"/>
  <c r="BA168" i="75"/>
  <c r="AW168" i="75"/>
  <c r="BE167" i="75"/>
  <c r="AW167" i="75"/>
  <c r="BE166" i="75"/>
  <c r="BA166" i="75"/>
  <c r="BI165" i="75"/>
  <c r="BA165" i="75"/>
  <c r="BI164" i="75"/>
  <c r="BE164" i="75"/>
  <c r="BI163" i="75"/>
  <c r="BE163" i="75"/>
  <c r="BA163" i="75"/>
  <c r="AW163" i="75"/>
  <c r="BE162" i="75"/>
  <c r="AW162" i="75"/>
  <c r="BE161" i="75"/>
  <c r="BI160" i="75"/>
  <c r="BA160" i="75"/>
  <c r="BI159" i="75"/>
  <c r="BE159" i="75"/>
  <c r="AW159" i="75"/>
  <c r="BI158" i="75"/>
  <c r="BA158" i="75"/>
  <c r="BI157" i="75"/>
  <c r="BE157" i="75"/>
  <c r="BI156" i="75"/>
  <c r="BE156" i="75"/>
  <c r="BA156" i="75"/>
  <c r="AW156" i="75"/>
  <c r="BI155" i="75"/>
  <c r="BE155" i="75"/>
  <c r="BA155" i="75"/>
  <c r="BI154" i="75"/>
  <c r="BE154" i="75"/>
  <c r="AW154" i="75"/>
  <c r="BI153" i="75"/>
  <c r="BA153" i="75"/>
  <c r="AW153" i="75"/>
  <c r="BI152" i="75"/>
  <c r="BE152" i="75"/>
  <c r="BA152" i="75"/>
  <c r="BE151" i="75"/>
  <c r="BA151" i="75"/>
  <c r="AW151" i="75"/>
  <c r="BI150" i="75"/>
  <c r="BA150" i="75"/>
  <c r="BE149" i="75"/>
  <c r="BI148" i="75"/>
  <c r="BA148" i="75"/>
  <c r="BI147" i="75"/>
  <c r="BE147" i="75"/>
  <c r="AW147" i="75"/>
  <c r="BE146" i="75"/>
  <c r="BA146" i="75"/>
  <c r="AW146" i="75"/>
  <c r="BI145" i="75"/>
  <c r="BE145" i="75"/>
  <c r="BA145" i="75"/>
  <c r="BE144" i="75"/>
  <c r="BA144" i="75"/>
  <c r="AW144" i="75"/>
  <c r="BI143" i="75"/>
  <c r="BE143" i="75"/>
  <c r="BI142" i="75"/>
  <c r="BE142" i="75"/>
  <c r="BA142" i="75"/>
  <c r="BE141" i="75"/>
  <c r="BA141" i="75"/>
  <c r="BE140" i="75"/>
  <c r="BA140" i="75"/>
  <c r="AW140" i="75"/>
  <c r="BE139" i="75"/>
  <c r="AW139" i="75"/>
  <c r="BI138" i="75"/>
  <c r="BE138" i="75"/>
  <c r="BA138" i="75"/>
  <c r="AW138" i="75"/>
  <c r="BI137" i="75"/>
  <c r="BA137" i="75"/>
  <c r="AW137" i="75"/>
  <c r="BI136" i="75"/>
  <c r="BE136" i="75"/>
  <c r="BA136" i="75"/>
  <c r="AW136" i="75"/>
  <c r="BI135" i="75"/>
  <c r="BE135" i="75"/>
  <c r="AW135" i="75"/>
  <c r="BE134" i="75"/>
  <c r="BA134" i="75"/>
  <c r="BI133" i="75"/>
  <c r="BE133" i="75"/>
  <c r="BA133" i="75"/>
  <c r="BI132" i="75"/>
  <c r="BE132" i="75"/>
  <c r="AW132" i="75"/>
  <c r="BI131" i="75"/>
  <c r="BE131" i="75"/>
  <c r="BA131" i="75"/>
  <c r="AW131" i="75"/>
  <c r="BI130" i="75"/>
  <c r="BE130" i="75"/>
  <c r="AW130" i="75"/>
  <c r="BI129" i="75"/>
  <c r="BE129" i="75"/>
  <c r="BI128" i="75"/>
  <c r="BE128" i="75"/>
  <c r="BA128" i="75"/>
  <c r="BE127" i="75"/>
  <c r="AW127" i="75"/>
  <c r="BI126" i="75"/>
  <c r="BE126" i="75"/>
  <c r="BI125" i="75"/>
  <c r="BE125" i="75"/>
  <c r="BE124" i="75"/>
  <c r="BA124" i="75"/>
  <c r="AW124" i="75"/>
  <c r="BI123" i="75"/>
  <c r="BE123" i="75"/>
  <c r="BA123" i="75"/>
  <c r="AW123" i="75"/>
  <c r="BI122" i="75"/>
  <c r="BA122" i="75"/>
  <c r="AW122" i="75"/>
  <c r="BE121" i="75"/>
  <c r="AW121" i="75"/>
  <c r="BI120" i="75"/>
  <c r="BE120" i="75"/>
  <c r="AW120" i="75"/>
  <c r="BI119" i="75"/>
  <c r="BA119" i="75"/>
  <c r="AW119" i="75"/>
  <c r="BI118" i="75"/>
  <c r="BE118" i="75"/>
  <c r="BA118" i="75"/>
  <c r="BE117" i="75"/>
  <c r="BA117" i="75"/>
  <c r="BI116" i="75"/>
  <c r="BA116" i="75"/>
  <c r="BI115" i="75"/>
  <c r="BE115" i="75"/>
  <c r="AW115" i="75"/>
  <c r="BI114" i="75"/>
  <c r="BA114" i="75"/>
  <c r="AW114" i="75"/>
  <c r="BI113" i="75"/>
  <c r="BA113" i="75"/>
  <c r="AW113" i="75"/>
  <c r="BE112" i="75"/>
  <c r="AW112" i="75"/>
  <c r="BE111" i="75"/>
  <c r="BA111" i="75"/>
  <c r="BA110" i="75"/>
  <c r="BI109" i="75"/>
  <c r="BE109" i="75"/>
  <c r="BI108" i="75"/>
  <c r="BA108" i="75"/>
  <c r="AW108" i="75"/>
  <c r="BE107" i="75"/>
  <c r="AW107" i="75"/>
  <c r="BE106" i="75"/>
  <c r="BA106" i="75"/>
  <c r="BI105" i="75"/>
  <c r="BA105" i="75"/>
  <c r="AW105" i="75"/>
  <c r="BE104" i="75"/>
  <c r="BA104" i="75"/>
  <c r="AW104" i="75"/>
  <c r="BI103" i="75"/>
  <c r="BE103" i="75"/>
  <c r="AW103" i="75"/>
  <c r="BI102" i="75"/>
  <c r="BA102" i="75"/>
  <c r="BE101" i="75"/>
  <c r="BI100" i="75"/>
  <c r="BA100" i="75"/>
  <c r="BE99" i="75"/>
  <c r="AW99" i="75"/>
  <c r="BE98" i="75"/>
  <c r="AW98" i="75"/>
  <c r="BI97" i="75"/>
  <c r="BA97" i="75"/>
  <c r="AW97" i="75"/>
  <c r="BI96" i="75"/>
  <c r="BA96" i="75"/>
  <c r="BE95" i="75"/>
  <c r="BI94" i="75"/>
  <c r="BA94" i="75"/>
  <c r="BI93" i="75"/>
  <c r="BE93" i="75"/>
  <c r="BI92" i="75"/>
  <c r="BA92" i="75"/>
  <c r="BE91" i="75"/>
  <c r="BA91" i="75"/>
  <c r="AW91" i="75"/>
  <c r="BI90" i="75"/>
  <c r="BA90" i="75"/>
  <c r="BE89" i="75"/>
  <c r="BI88" i="75"/>
  <c r="BA88" i="75"/>
  <c r="AW88" i="75"/>
  <c r="BI87" i="75"/>
  <c r="BE87" i="75"/>
  <c r="BA87" i="75"/>
  <c r="BE86" i="75"/>
  <c r="BA86" i="75"/>
  <c r="BI85" i="75"/>
  <c r="BA85" i="75"/>
  <c r="BI84" i="75"/>
  <c r="BE84" i="75"/>
  <c r="BI83" i="75"/>
  <c r="BE83" i="75"/>
  <c r="BA83" i="75"/>
  <c r="BE82" i="75"/>
  <c r="AW82" i="75"/>
  <c r="BI81" i="75"/>
  <c r="BA81" i="75"/>
  <c r="BE80" i="75"/>
  <c r="AW80" i="75"/>
  <c r="BE79" i="75"/>
  <c r="BI78" i="75"/>
  <c r="BE78" i="75"/>
  <c r="BA78" i="75"/>
  <c r="BE77" i="75"/>
  <c r="BA77" i="75"/>
  <c r="BI76" i="75"/>
  <c r="BA76" i="75"/>
  <c r="AW76" i="75"/>
  <c r="BE75" i="75"/>
  <c r="BI74" i="75"/>
  <c r="BA74" i="75"/>
  <c r="BE73" i="75"/>
  <c r="BI72" i="75"/>
  <c r="BA72" i="75"/>
  <c r="BE71" i="75"/>
  <c r="BI70" i="75"/>
  <c r="BA70" i="75"/>
  <c r="BI69" i="75"/>
  <c r="BE69" i="75"/>
  <c r="BI68" i="75"/>
  <c r="BA68" i="75"/>
  <c r="BE67" i="75"/>
  <c r="BI66" i="75"/>
  <c r="BA66" i="75"/>
  <c r="BI65" i="75"/>
  <c r="BE65" i="75"/>
  <c r="BI64" i="75"/>
  <c r="BA64" i="75"/>
  <c r="BE63" i="75"/>
  <c r="BA63" i="75"/>
  <c r="BI62" i="75"/>
  <c r="BA62" i="75"/>
  <c r="BE61" i="75"/>
  <c r="BI60" i="75"/>
  <c r="BA60" i="75"/>
  <c r="BE59" i="75"/>
  <c r="BA58" i="75"/>
  <c r="BE57" i="75"/>
  <c r="BI56" i="75"/>
  <c r="BA56" i="75"/>
  <c r="BE55" i="75"/>
  <c r="BI54" i="75"/>
  <c r="BA54" i="75"/>
  <c r="BE53" i="75"/>
  <c r="BI52" i="75"/>
  <c r="BA52" i="75"/>
  <c r="BE51" i="75"/>
  <c r="BI50" i="75"/>
  <c r="BA50" i="75"/>
  <c r="BE49" i="75"/>
  <c r="BI48" i="75"/>
  <c r="BA48" i="75"/>
  <c r="BE47" i="75"/>
  <c r="BI46" i="75"/>
  <c r="BA46" i="75"/>
  <c r="BE45" i="75"/>
  <c r="BI44" i="75"/>
  <c r="BA44" i="75"/>
  <c r="BE43" i="75"/>
  <c r="BI42" i="75"/>
  <c r="BA42" i="75"/>
  <c r="BE41" i="75"/>
  <c r="BI40" i="75"/>
  <c r="BA40" i="75"/>
  <c r="BE39" i="75"/>
  <c r="BI38" i="75"/>
  <c r="BA38" i="75"/>
  <c r="BE37" i="75"/>
  <c r="BI36" i="75"/>
  <c r="BA36" i="75"/>
  <c r="BE35" i="75"/>
  <c r="BI34" i="75"/>
  <c r="BA34" i="75"/>
  <c r="BE33" i="75"/>
  <c r="BI32" i="75"/>
  <c r="BA32" i="75"/>
  <c r="BE31" i="75"/>
  <c r="BI30" i="75"/>
  <c r="BA30" i="75"/>
  <c r="BE29" i="75"/>
  <c r="BI28" i="75"/>
  <c r="BA28" i="75"/>
  <c r="BE27" i="75"/>
  <c r="BA26" i="75"/>
  <c r="BE25" i="75"/>
  <c r="BI24" i="75"/>
  <c r="BA24" i="75"/>
  <c r="BE23" i="75"/>
  <c r="BI22" i="75"/>
  <c r="BA22" i="75"/>
  <c r="BE21" i="75"/>
  <c r="BI20" i="75"/>
  <c r="BA20" i="75"/>
  <c r="BE19" i="75"/>
  <c r="BI18" i="75"/>
  <c r="BA18" i="75"/>
  <c r="BE17" i="75"/>
  <c r="BI16" i="75"/>
  <c r="BA16" i="75"/>
  <c r="BE15" i="75"/>
  <c r="BI14" i="75"/>
  <c r="BA14" i="75"/>
  <c r="BE13" i="75"/>
  <c r="BI12" i="75"/>
  <c r="BA12" i="75"/>
  <c r="BE11" i="75"/>
  <c r="BI10" i="75"/>
  <c r="BA10" i="75"/>
  <c r="BI8" i="75"/>
  <c r="BA8" i="75"/>
  <c r="BE7" i="75"/>
  <c r="BI6" i="75"/>
  <c r="BA6" i="75"/>
  <c r="BY196" i="75"/>
  <c r="BU196" i="75"/>
  <c r="BQ196" i="75"/>
  <c r="BI196" i="75"/>
  <c r="BE196" i="75"/>
  <c r="BY195" i="75"/>
  <c r="BU195" i="75"/>
  <c r="BM195" i="75"/>
  <c r="BN195" i="75" s="1"/>
  <c r="BY194" i="75"/>
  <c r="BZ194" i="75" s="1"/>
  <c r="BQ194" i="75"/>
  <c r="BM194" i="75"/>
  <c r="BN194" i="75" s="1"/>
  <c r="BE194" i="75"/>
  <c r="AW194" i="75"/>
  <c r="BY193" i="75"/>
  <c r="BQ193" i="75"/>
  <c r="BR193" i="75" s="1"/>
  <c r="BM193" i="75"/>
  <c r="BN193" i="75" s="1"/>
  <c r="BA193" i="75"/>
  <c r="BU192" i="75"/>
  <c r="BQ192" i="75"/>
  <c r="BM192" i="75"/>
  <c r="BN192" i="75" s="1"/>
  <c r="CJ191" i="75"/>
  <c r="BU191" i="75"/>
  <c r="BM191" i="75"/>
  <c r="BN191" i="75" s="1"/>
  <c r="BI191" i="75"/>
  <c r="BY190" i="75"/>
  <c r="BZ190" i="75" s="1"/>
  <c r="BQ190" i="75"/>
  <c r="BI190" i="75"/>
  <c r="BA190" i="75"/>
  <c r="CN189" i="75"/>
  <c r="BY189" i="75"/>
  <c r="BZ189" i="75" s="1"/>
  <c r="BU189" i="75"/>
  <c r="BQ189" i="75"/>
  <c r="BR189" i="75" s="1"/>
  <c r="BM189" i="75"/>
  <c r="BN189" i="75" s="1"/>
  <c r="BA189" i="75"/>
  <c r="BU188" i="75"/>
  <c r="BQ188" i="75"/>
  <c r="BR188" i="75" s="1"/>
  <c r="BI188" i="75"/>
  <c r="BA188" i="75"/>
  <c r="BY187" i="75"/>
  <c r="BU187" i="75"/>
  <c r="BM187" i="75"/>
  <c r="BN187" i="75" s="1"/>
  <c r="BA187" i="75"/>
  <c r="CJ186" i="75"/>
  <c r="BY186" i="75"/>
  <c r="BZ186" i="75" s="1"/>
  <c r="BQ186" i="75"/>
  <c r="BM186" i="75"/>
  <c r="BN186" i="75" s="1"/>
  <c r="BE186" i="75"/>
  <c r="CE185" i="75"/>
  <c r="BY185" i="75"/>
  <c r="BU185" i="75"/>
  <c r="BQ185" i="75"/>
  <c r="BR185" i="75" s="1"/>
  <c r="BM185" i="75"/>
  <c r="BN185" i="75" s="1"/>
  <c r="BU184" i="75"/>
  <c r="BQ184" i="75"/>
  <c r="BM184" i="75"/>
  <c r="BN184" i="75" s="1"/>
  <c r="BA184" i="75"/>
  <c r="BU183" i="75"/>
  <c r="BM183" i="75"/>
  <c r="BN183" i="75" s="1"/>
  <c r="BI183" i="75"/>
  <c r="AW183" i="75"/>
  <c r="BY182" i="75"/>
  <c r="BZ182" i="75" s="1"/>
  <c r="CN181" i="75"/>
  <c r="BY181" i="75"/>
  <c r="BU181" i="75"/>
  <c r="BQ181" i="75"/>
  <c r="BR181" i="75" s="1"/>
  <c r="BM181" i="75"/>
  <c r="BN181" i="75" s="1"/>
  <c r="BA181" i="75"/>
  <c r="BU180" i="75"/>
  <c r="BV180" i="75" s="1"/>
  <c r="BQ180" i="75"/>
  <c r="CJ179" i="75"/>
  <c r="BY179" i="75"/>
  <c r="BU179" i="75"/>
  <c r="BM179" i="75"/>
  <c r="BN179" i="75" s="1"/>
  <c r="BI179" i="75"/>
  <c r="BA179" i="75"/>
  <c r="BY178" i="75"/>
  <c r="BQ178" i="75"/>
  <c r="BI178" i="75"/>
  <c r="BY177" i="75"/>
  <c r="BU177" i="75"/>
  <c r="BQ177" i="75"/>
  <c r="BR177" i="75" s="1"/>
  <c r="BM177" i="75"/>
  <c r="BN177" i="75" s="1"/>
  <c r="AW177" i="75"/>
  <c r="BY176" i="75"/>
  <c r="BU176" i="75"/>
  <c r="BQ176" i="75"/>
  <c r="BM176" i="75"/>
  <c r="BN176" i="75" s="1"/>
  <c r="BI176" i="75"/>
  <c r="BA176" i="75"/>
  <c r="BY175" i="75"/>
  <c r="BU175" i="75"/>
  <c r="BM175" i="75"/>
  <c r="BN175" i="75" s="1"/>
  <c r="BA175" i="75"/>
  <c r="AW175" i="75"/>
  <c r="BY174" i="75"/>
  <c r="BZ174" i="75" s="1"/>
  <c r="BQ174" i="75"/>
  <c r="BY173" i="75"/>
  <c r="BZ173" i="75" s="1"/>
  <c r="BU173" i="75"/>
  <c r="BV173" i="75" s="1"/>
  <c r="BQ173" i="75"/>
  <c r="BM173" i="75"/>
  <c r="BN173" i="75" s="1"/>
  <c r="BI173" i="75"/>
  <c r="BU172" i="75"/>
  <c r="BQ172" i="75"/>
  <c r="BR172" i="75" s="1"/>
  <c r="BM172" i="75"/>
  <c r="BN172" i="75" s="1"/>
  <c r="BI172" i="75"/>
  <c r="BY171" i="75"/>
  <c r="BU171" i="75"/>
  <c r="BM171" i="75"/>
  <c r="BN171" i="75" s="1"/>
  <c r="BI171" i="75"/>
  <c r="BA171" i="75"/>
  <c r="CN170" i="75"/>
  <c r="CE170" i="75"/>
  <c r="BY170" i="75"/>
  <c r="BZ170" i="75" s="1"/>
  <c r="BQ170" i="75"/>
  <c r="BI170" i="75"/>
  <c r="BA170" i="75"/>
  <c r="CE169" i="75"/>
  <c r="BY169" i="75"/>
  <c r="BU169" i="75"/>
  <c r="BQ169" i="75"/>
  <c r="BM169" i="75"/>
  <c r="BN169" i="75" s="1"/>
  <c r="BE169" i="75"/>
  <c r="BU168" i="75"/>
  <c r="BV168" i="75" s="1"/>
  <c r="BQ168" i="75"/>
  <c r="BM168" i="75"/>
  <c r="BN168" i="75" s="1"/>
  <c r="BY167" i="75"/>
  <c r="BU167" i="75"/>
  <c r="BM167" i="75"/>
  <c r="BN167" i="75" s="1"/>
  <c r="BI167" i="75"/>
  <c r="BA167" i="75"/>
  <c r="CE166" i="75"/>
  <c r="BY166" i="75"/>
  <c r="BZ166" i="75" s="1"/>
  <c r="BQ166" i="75"/>
  <c r="BI166" i="75"/>
  <c r="BY165" i="75"/>
  <c r="BQ165" i="75"/>
  <c r="BR165" i="75" s="1"/>
  <c r="BM165" i="75"/>
  <c r="BN165" i="75" s="1"/>
  <c r="BE165" i="75"/>
  <c r="BU164" i="75"/>
  <c r="BQ164" i="75"/>
  <c r="BA164" i="75"/>
  <c r="AW164" i="75"/>
  <c r="BY163" i="75"/>
  <c r="BU163" i="75"/>
  <c r="BV163" i="75" s="1"/>
  <c r="BM163" i="75"/>
  <c r="BN163" i="75" s="1"/>
  <c r="BY162" i="75"/>
  <c r="BQ162" i="75"/>
  <c r="BI162" i="75"/>
  <c r="BA162" i="75"/>
  <c r="BY161" i="75"/>
  <c r="BZ161" i="75" s="1"/>
  <c r="BU161" i="75"/>
  <c r="BQ161" i="75"/>
  <c r="BR161" i="75" s="1"/>
  <c r="BM161" i="75"/>
  <c r="BN161" i="75" s="1"/>
  <c r="BI161" i="75"/>
  <c r="BA161" i="75"/>
  <c r="AW161" i="75"/>
  <c r="BU160" i="75"/>
  <c r="BV160" i="75" s="1"/>
  <c r="BQ160" i="75"/>
  <c r="BM160" i="75"/>
  <c r="BN160" i="75" s="1"/>
  <c r="BE160" i="75"/>
  <c r="AW160" i="75"/>
  <c r="CJ159" i="75"/>
  <c r="CE159" i="75"/>
  <c r="BU159" i="75"/>
  <c r="BV159" i="75" s="1"/>
  <c r="BM159" i="75"/>
  <c r="BN159" i="75" s="1"/>
  <c r="BA159" i="75"/>
  <c r="BY158" i="75"/>
  <c r="BZ158" i="75" s="1"/>
  <c r="BQ158" i="75"/>
  <c r="BM158" i="75"/>
  <c r="BN158" i="75" s="1"/>
  <c r="BE158" i="75"/>
  <c r="BY157" i="75"/>
  <c r="BU157" i="75"/>
  <c r="BQ157" i="75"/>
  <c r="BR157" i="75" s="1"/>
  <c r="BM157" i="75"/>
  <c r="BN157" i="75" s="1"/>
  <c r="BA157" i="75"/>
  <c r="CJ156" i="75"/>
  <c r="CE156" i="75"/>
  <c r="BU156" i="75"/>
  <c r="BQ156" i="75"/>
  <c r="BY155" i="75"/>
  <c r="BU155" i="75"/>
  <c r="BM155" i="75"/>
  <c r="BN155" i="75" s="1"/>
  <c r="AW155" i="75"/>
  <c r="BY154" i="75"/>
  <c r="BZ154" i="75" s="1"/>
  <c r="BQ154" i="75"/>
  <c r="BM154" i="75"/>
  <c r="BN154" i="75" s="1"/>
  <c r="BA154" i="75"/>
  <c r="CE153" i="75"/>
  <c r="BY153" i="75"/>
  <c r="BZ153" i="75" s="1"/>
  <c r="BQ153" i="75"/>
  <c r="BM153" i="75"/>
  <c r="BN153" i="75" s="1"/>
  <c r="BE153" i="75"/>
  <c r="BU152" i="75"/>
  <c r="BV152" i="75" s="1"/>
  <c r="BQ152" i="75"/>
  <c r="BM152" i="75"/>
  <c r="BN152" i="75" s="1"/>
  <c r="AW152" i="75"/>
  <c r="BU151" i="75"/>
  <c r="BM151" i="75"/>
  <c r="BN151" i="75" s="1"/>
  <c r="BI151" i="75"/>
  <c r="BY150" i="75"/>
  <c r="BZ150" i="75" s="1"/>
  <c r="BM150" i="75"/>
  <c r="BN150" i="75" s="1"/>
  <c r="BE150" i="75"/>
  <c r="CJ149" i="75"/>
  <c r="BY149" i="75"/>
  <c r="BU149" i="75"/>
  <c r="BQ149" i="75"/>
  <c r="BR149" i="75" s="1"/>
  <c r="BM149" i="75"/>
  <c r="BN149" i="75" s="1"/>
  <c r="BI149" i="75"/>
  <c r="BA149" i="75"/>
  <c r="BU148" i="75"/>
  <c r="BQ148" i="75"/>
  <c r="BR148" i="75" s="1"/>
  <c r="BE148" i="75"/>
  <c r="AW148" i="75"/>
  <c r="BY147" i="75"/>
  <c r="BU147" i="75"/>
  <c r="BV147" i="75" s="1"/>
  <c r="BM147" i="75"/>
  <c r="BN147" i="75" s="1"/>
  <c r="BA147" i="75"/>
  <c r="BY146" i="75"/>
  <c r="BQ146" i="75"/>
  <c r="BI146" i="75"/>
  <c r="CE145" i="75"/>
  <c r="BY145" i="75"/>
  <c r="BQ145" i="75"/>
  <c r="BR145" i="75" s="1"/>
  <c r="BM145" i="75"/>
  <c r="BN145" i="75" s="1"/>
  <c r="AW145" i="75"/>
  <c r="BU144" i="75"/>
  <c r="BQ144" i="75"/>
  <c r="BR144" i="75" s="1"/>
  <c r="BM144" i="75"/>
  <c r="BN144" i="75" s="1"/>
  <c r="BI144" i="75"/>
  <c r="BY143" i="75"/>
  <c r="BU143" i="75"/>
  <c r="BM143" i="75"/>
  <c r="BN143" i="75" s="1"/>
  <c r="BA143" i="75"/>
  <c r="AW143" i="75"/>
  <c r="BY142" i="75"/>
  <c r="BQ142" i="75"/>
  <c r="BM142" i="75"/>
  <c r="BN142" i="75" s="1"/>
  <c r="BY141" i="75"/>
  <c r="BU141" i="75"/>
  <c r="BQ141" i="75"/>
  <c r="BR141" i="75" s="1"/>
  <c r="BM141" i="75"/>
  <c r="BN141" i="75" s="1"/>
  <c r="BI141" i="75"/>
  <c r="CE140" i="75"/>
  <c r="BU140" i="75"/>
  <c r="BQ140" i="75"/>
  <c r="BM140" i="75"/>
  <c r="BN140" i="75" s="1"/>
  <c r="BI140" i="75"/>
  <c r="BU139" i="75"/>
  <c r="BV139" i="75" s="1"/>
  <c r="BM139" i="75"/>
  <c r="BN139" i="75" s="1"/>
  <c r="BI139" i="75"/>
  <c r="BA139" i="75"/>
  <c r="BY138" i="75"/>
  <c r="BZ138" i="75" s="1"/>
  <c r="BQ138" i="75"/>
  <c r="BY137" i="75"/>
  <c r="BU137" i="75"/>
  <c r="BQ137" i="75"/>
  <c r="BR137" i="75" s="1"/>
  <c r="BM137" i="75"/>
  <c r="BN137" i="75" s="1"/>
  <c r="BE137" i="75"/>
  <c r="BU136" i="75"/>
  <c r="BQ136" i="75"/>
  <c r="BR136" i="75" s="1"/>
  <c r="BM136" i="75"/>
  <c r="BN136" i="75" s="1"/>
  <c r="BY135" i="75"/>
  <c r="BU135" i="75"/>
  <c r="BM135" i="75"/>
  <c r="BN135" i="75" s="1"/>
  <c r="BA135" i="75"/>
  <c r="CJ134" i="75"/>
  <c r="BY134" i="75"/>
  <c r="BQ134" i="75"/>
  <c r="BM134" i="75"/>
  <c r="BN134" i="75" s="1"/>
  <c r="BI134" i="75"/>
  <c r="BY133" i="75"/>
  <c r="BQ133" i="75"/>
  <c r="BM133" i="75"/>
  <c r="BN133" i="75" s="1"/>
  <c r="CN132" i="75"/>
  <c r="CE132" i="75"/>
  <c r="BU132" i="75"/>
  <c r="BV132" i="75" s="1"/>
  <c r="BQ132" i="75"/>
  <c r="BR132" i="75" s="1"/>
  <c r="BA132" i="75"/>
  <c r="BU131" i="75"/>
  <c r="BV131" i="75" s="1"/>
  <c r="BM131" i="75"/>
  <c r="BN131" i="75" s="1"/>
  <c r="BY130" i="75"/>
  <c r="BZ130" i="75" s="1"/>
  <c r="BQ130" i="75"/>
  <c r="BA130" i="75"/>
  <c r="BY129" i="75"/>
  <c r="BU129" i="75"/>
  <c r="BQ129" i="75"/>
  <c r="BR129" i="75" s="1"/>
  <c r="BM129" i="75"/>
  <c r="BN129" i="75" s="1"/>
  <c r="BA129" i="75"/>
  <c r="AW129" i="75"/>
  <c r="BU128" i="75"/>
  <c r="BV128" i="75" s="1"/>
  <c r="BQ128" i="75"/>
  <c r="BR128" i="75" s="1"/>
  <c r="BM128" i="75"/>
  <c r="BN128" i="75" s="1"/>
  <c r="AW128" i="75"/>
  <c r="BY127" i="75"/>
  <c r="BU127" i="75"/>
  <c r="BM127" i="75"/>
  <c r="BN127" i="75" s="1"/>
  <c r="BI127" i="75"/>
  <c r="BA127" i="75"/>
  <c r="BY126" i="75"/>
  <c r="BQ126" i="75"/>
  <c r="BA126" i="75"/>
  <c r="BY125" i="75"/>
  <c r="BZ125" i="75" s="1"/>
  <c r="BU125" i="75"/>
  <c r="BQ125" i="75"/>
  <c r="BM125" i="75"/>
  <c r="BN125" i="75" s="1"/>
  <c r="BA125" i="75"/>
  <c r="CE124" i="75"/>
  <c r="BU124" i="75"/>
  <c r="BQ124" i="75"/>
  <c r="BI124" i="75"/>
  <c r="BY123" i="75"/>
  <c r="BU123" i="75"/>
  <c r="BV123" i="75" s="1"/>
  <c r="BM123" i="75"/>
  <c r="BN123" i="75" s="1"/>
  <c r="CJ122" i="75"/>
  <c r="BY122" i="75"/>
  <c r="BZ122" i="75" s="1"/>
  <c r="BQ122" i="75"/>
  <c r="BM122" i="75"/>
  <c r="BN122" i="75" s="1"/>
  <c r="BE122" i="75"/>
  <c r="BY121" i="75"/>
  <c r="BQ121" i="75"/>
  <c r="BR121" i="75" s="1"/>
  <c r="BM121" i="75"/>
  <c r="BN121" i="75" s="1"/>
  <c r="BI121" i="75"/>
  <c r="BA121" i="75"/>
  <c r="BU120" i="75"/>
  <c r="BV120" i="75" s="1"/>
  <c r="BQ120" i="75"/>
  <c r="BR120" i="75" s="1"/>
  <c r="BA120" i="75"/>
  <c r="BY119" i="75"/>
  <c r="BU119" i="75"/>
  <c r="BV119" i="75" s="1"/>
  <c r="BM119" i="75"/>
  <c r="BN119" i="75" s="1"/>
  <c r="BE119" i="75"/>
  <c r="BY118" i="75"/>
  <c r="BQ118" i="75"/>
  <c r="BM118" i="75"/>
  <c r="BY117" i="75"/>
  <c r="BU117" i="75"/>
  <c r="BQ117" i="75"/>
  <c r="BM117" i="75"/>
  <c r="BN117" i="75" s="1"/>
  <c r="BI117" i="75"/>
  <c r="BU116" i="75"/>
  <c r="BQ116" i="75"/>
  <c r="BR116" i="75" s="1"/>
  <c r="BM116" i="75"/>
  <c r="BN116" i="75" s="1"/>
  <c r="BE116" i="75"/>
  <c r="AW116" i="75"/>
  <c r="BY115" i="75"/>
  <c r="BU115" i="75"/>
  <c r="BM115" i="75"/>
  <c r="BN115" i="75" s="1"/>
  <c r="BA115" i="75"/>
  <c r="CE114" i="75"/>
  <c r="BY114" i="75"/>
  <c r="BQ114" i="75"/>
  <c r="BE114" i="75"/>
  <c r="CE113" i="75"/>
  <c r="BY113" i="75"/>
  <c r="BU113" i="75"/>
  <c r="BQ113" i="75"/>
  <c r="BM113" i="75"/>
  <c r="BN113" i="75" s="1"/>
  <c r="BE113" i="75"/>
  <c r="BU112" i="75"/>
  <c r="BQ112" i="75"/>
  <c r="BM112" i="75"/>
  <c r="BN112" i="75" s="1"/>
  <c r="BI112" i="75"/>
  <c r="BA112" i="75"/>
  <c r="CN111" i="75"/>
  <c r="BY111" i="75"/>
  <c r="BU111" i="75"/>
  <c r="BM111" i="75"/>
  <c r="BN111" i="75" s="1"/>
  <c r="BI111" i="75"/>
  <c r="AW111" i="75"/>
  <c r="BY110" i="75"/>
  <c r="BZ110" i="75" s="1"/>
  <c r="BQ110" i="75"/>
  <c r="BM110" i="75"/>
  <c r="BN110" i="75" s="1"/>
  <c r="BI110" i="75"/>
  <c r="BE110" i="75"/>
  <c r="BY109" i="75"/>
  <c r="BZ109" i="75" s="1"/>
  <c r="BU109" i="75"/>
  <c r="BQ109" i="75"/>
  <c r="BM109" i="75"/>
  <c r="BN109" i="75" s="1"/>
  <c r="BA109" i="75"/>
  <c r="CJ108" i="75"/>
  <c r="BU108" i="75"/>
  <c r="BQ108" i="75"/>
  <c r="BR108" i="75" s="1"/>
  <c r="BM108" i="75"/>
  <c r="BE108" i="75"/>
  <c r="BY107" i="75"/>
  <c r="BU107" i="75"/>
  <c r="BM107" i="75"/>
  <c r="BN107" i="75" s="1"/>
  <c r="BI107" i="75"/>
  <c r="BA107" i="75"/>
  <c r="BY106" i="75"/>
  <c r="BQ106" i="75"/>
  <c r="BI106" i="75"/>
  <c r="AW106" i="75"/>
  <c r="CE105" i="75"/>
  <c r="BY105" i="75"/>
  <c r="BU105" i="75"/>
  <c r="BM105" i="75"/>
  <c r="BN105" i="75" s="1"/>
  <c r="BE105" i="75"/>
  <c r="BU104" i="75"/>
  <c r="BQ104" i="75"/>
  <c r="BI104" i="75"/>
  <c r="BY103" i="75"/>
  <c r="BU103" i="75"/>
  <c r="BM103" i="75"/>
  <c r="BN103" i="75" s="1"/>
  <c r="BA103" i="75"/>
  <c r="CJ102" i="75"/>
  <c r="BY102" i="75"/>
  <c r="BU102" i="75"/>
  <c r="BV102" i="75" s="1"/>
  <c r="BQ102" i="75"/>
  <c r="BM102" i="75"/>
  <c r="BN102" i="75" s="1"/>
  <c r="BE102" i="75"/>
  <c r="BY101" i="75"/>
  <c r="BU101" i="75"/>
  <c r="BM101" i="75"/>
  <c r="BN101" i="75" s="1"/>
  <c r="BI101" i="75"/>
  <c r="BA101" i="75"/>
  <c r="CE100" i="75"/>
  <c r="BY100" i="75"/>
  <c r="BU100" i="75"/>
  <c r="BV100" i="75" s="1"/>
  <c r="BQ100" i="75"/>
  <c r="BR100" i="75" s="1"/>
  <c r="BM100" i="75"/>
  <c r="BN100" i="75" s="1"/>
  <c r="BE100" i="75"/>
  <c r="AW100" i="75"/>
  <c r="CJ99" i="75"/>
  <c r="BY99" i="75"/>
  <c r="BU99" i="75"/>
  <c r="BM99" i="75"/>
  <c r="BN99" i="75" s="1"/>
  <c r="BI99" i="75"/>
  <c r="BA99" i="75"/>
  <c r="BY98" i="75"/>
  <c r="BQ98" i="75"/>
  <c r="BM98" i="75"/>
  <c r="BN98" i="75" s="1"/>
  <c r="BI98" i="75"/>
  <c r="BA98" i="75"/>
  <c r="BY97" i="75"/>
  <c r="BU97" i="75"/>
  <c r="BM97" i="75"/>
  <c r="BN97" i="75" s="1"/>
  <c r="BE97" i="75"/>
  <c r="BU96" i="75"/>
  <c r="BQ96" i="75"/>
  <c r="BR96" i="75" s="1"/>
  <c r="BM96" i="75"/>
  <c r="BN96" i="75" s="1"/>
  <c r="BE96" i="75"/>
  <c r="AW96" i="75"/>
  <c r="BY95" i="75"/>
  <c r="BU95" i="75"/>
  <c r="BV95" i="75" s="1"/>
  <c r="BM95" i="75"/>
  <c r="BN95" i="75" s="1"/>
  <c r="BI95" i="75"/>
  <c r="BA95" i="75"/>
  <c r="AW95" i="75"/>
  <c r="CJ94" i="75"/>
  <c r="BY94" i="75"/>
  <c r="BZ94" i="75" s="1"/>
  <c r="BQ94" i="75"/>
  <c r="BM94" i="75"/>
  <c r="BN94" i="75" s="1"/>
  <c r="BE94" i="75"/>
  <c r="BY93" i="75"/>
  <c r="BZ93" i="75" s="1"/>
  <c r="BU93" i="75"/>
  <c r="BM93" i="75"/>
  <c r="BN93" i="75" s="1"/>
  <c r="BA93" i="75"/>
  <c r="BU92" i="75"/>
  <c r="BV92" i="75" s="1"/>
  <c r="BQ92" i="75"/>
  <c r="BM92" i="75"/>
  <c r="BN92" i="75" s="1"/>
  <c r="BE92" i="75"/>
  <c r="AW92" i="75"/>
  <c r="CJ91" i="75"/>
  <c r="BY91" i="75"/>
  <c r="BU91" i="75"/>
  <c r="BV91" i="75" s="1"/>
  <c r="BM91" i="75"/>
  <c r="BN91" i="75" s="1"/>
  <c r="BI91" i="75"/>
  <c r="CN90" i="75"/>
  <c r="BY90" i="75"/>
  <c r="BQ90" i="75"/>
  <c r="BM90" i="75"/>
  <c r="BN90" i="75" s="1"/>
  <c r="BE90" i="75"/>
  <c r="AW90" i="75"/>
  <c r="BY89" i="75"/>
  <c r="BU89" i="75"/>
  <c r="BM89" i="75"/>
  <c r="BN89" i="75" s="1"/>
  <c r="BI89" i="75"/>
  <c r="BA89" i="75"/>
  <c r="AW89" i="75"/>
  <c r="BU88" i="75"/>
  <c r="BQ88" i="75"/>
  <c r="BM88" i="75"/>
  <c r="BN88" i="75" s="1"/>
  <c r="BE88" i="75"/>
  <c r="BY87" i="75"/>
  <c r="BU87" i="75"/>
  <c r="BV87" i="75" s="1"/>
  <c r="BM87" i="75"/>
  <c r="BN87" i="75" s="1"/>
  <c r="AW87" i="75"/>
  <c r="CN86" i="75"/>
  <c r="BY86" i="75"/>
  <c r="BZ86" i="75" s="1"/>
  <c r="BQ86" i="75"/>
  <c r="BM86" i="75"/>
  <c r="BN86" i="75" s="1"/>
  <c r="BI86" i="75"/>
  <c r="CJ85" i="75"/>
  <c r="BY85" i="75"/>
  <c r="BU85" i="75"/>
  <c r="BM85" i="75"/>
  <c r="BN85" i="75" s="1"/>
  <c r="BE85" i="75"/>
  <c r="AW85" i="75"/>
  <c r="BU84" i="75"/>
  <c r="BQ84" i="75"/>
  <c r="BM84" i="75"/>
  <c r="BN84" i="75" s="1"/>
  <c r="BA84" i="75"/>
  <c r="AW84" i="75"/>
  <c r="CJ83" i="75"/>
  <c r="BY83" i="75"/>
  <c r="BU83" i="75"/>
  <c r="BM83" i="75"/>
  <c r="BN83" i="75" s="1"/>
  <c r="AW83" i="75"/>
  <c r="BY82" i="75"/>
  <c r="BQ82" i="75"/>
  <c r="BM82" i="75"/>
  <c r="BN82" i="75" s="1"/>
  <c r="BI82" i="75"/>
  <c r="BA82" i="75"/>
  <c r="CE81" i="75"/>
  <c r="BY81" i="75"/>
  <c r="BU81" i="75"/>
  <c r="BM81" i="75"/>
  <c r="BN81" i="75" s="1"/>
  <c r="BE81" i="75"/>
  <c r="AW81" i="75"/>
  <c r="BU80" i="75"/>
  <c r="BQ80" i="75"/>
  <c r="BR80" i="75" s="1"/>
  <c r="BM80" i="75"/>
  <c r="BN80" i="75" s="1"/>
  <c r="BI80" i="75"/>
  <c r="BA80" i="75"/>
  <c r="CN79" i="75"/>
  <c r="CE79" i="75"/>
  <c r="BY79" i="75"/>
  <c r="BU79" i="75"/>
  <c r="BM79" i="75"/>
  <c r="BN79" i="75" s="1"/>
  <c r="BI79" i="75"/>
  <c r="BA79" i="75"/>
  <c r="AW79" i="75"/>
  <c r="BY78" i="75"/>
  <c r="BZ78" i="75" s="1"/>
  <c r="BU78" i="75"/>
  <c r="BV78" i="75" s="1"/>
  <c r="BQ78" i="75"/>
  <c r="BM78" i="75"/>
  <c r="BN78" i="75" s="1"/>
  <c r="BY77" i="75"/>
  <c r="BZ77" i="75" s="1"/>
  <c r="BU77" i="75"/>
  <c r="BM77" i="75"/>
  <c r="BN77" i="75" s="1"/>
  <c r="BI77" i="75"/>
  <c r="BU76" i="75"/>
  <c r="BQ76" i="75"/>
  <c r="BM76" i="75"/>
  <c r="BN76" i="75" s="1"/>
  <c r="BE76" i="75"/>
  <c r="CJ75" i="75"/>
  <c r="BY75" i="75"/>
  <c r="BU75" i="75"/>
  <c r="BM75" i="75"/>
  <c r="BN75" i="75" s="1"/>
  <c r="BI75" i="75"/>
  <c r="BA75" i="75"/>
  <c r="AW75" i="75"/>
  <c r="BY74" i="75"/>
  <c r="BQ74" i="75"/>
  <c r="BM74" i="75"/>
  <c r="BN74" i="75" s="1"/>
  <c r="BE74" i="75"/>
  <c r="AW74" i="75"/>
  <c r="BY73" i="75"/>
  <c r="BZ73" i="75" s="1"/>
  <c r="BU73" i="75"/>
  <c r="BQ73" i="75"/>
  <c r="BR73" i="75" s="1"/>
  <c r="BM73" i="75"/>
  <c r="BN73" i="75" s="1"/>
  <c r="BI73" i="75"/>
  <c r="BA73" i="75"/>
  <c r="AW73" i="75"/>
  <c r="BY72" i="75"/>
  <c r="BZ72" i="75" s="1"/>
  <c r="BU72" i="75"/>
  <c r="BQ72" i="75"/>
  <c r="BM72" i="75"/>
  <c r="BN72" i="75" s="1"/>
  <c r="BE72" i="75"/>
  <c r="AW72" i="75"/>
  <c r="BY71" i="75"/>
  <c r="BU71" i="75"/>
  <c r="BM71" i="75"/>
  <c r="BN71" i="75" s="1"/>
  <c r="BI71" i="75"/>
  <c r="BA71" i="75"/>
  <c r="AW71" i="75"/>
  <c r="BY70" i="75"/>
  <c r="BZ70" i="75" s="1"/>
  <c r="BQ70" i="75"/>
  <c r="BM70" i="75"/>
  <c r="BN70" i="75" s="1"/>
  <c r="BE70" i="75"/>
  <c r="BY69" i="75"/>
  <c r="BZ69" i="75" s="1"/>
  <c r="BU69" i="75"/>
  <c r="BM69" i="75"/>
  <c r="BN69" i="75" s="1"/>
  <c r="BA69" i="75"/>
  <c r="CJ68" i="75"/>
  <c r="BU68" i="75"/>
  <c r="BQ68" i="75"/>
  <c r="BM68" i="75"/>
  <c r="BN68" i="75" s="1"/>
  <c r="BE68" i="75"/>
  <c r="AW68" i="75"/>
  <c r="BY67" i="75"/>
  <c r="BU67" i="75"/>
  <c r="BQ67" i="75"/>
  <c r="BM67" i="75"/>
  <c r="BN67" i="75" s="1"/>
  <c r="BI67" i="75"/>
  <c r="BA67" i="75"/>
  <c r="AW67" i="75"/>
  <c r="BY66" i="75"/>
  <c r="BQ66" i="75"/>
  <c r="BM66" i="75"/>
  <c r="BN66" i="75" s="1"/>
  <c r="BE66" i="75"/>
  <c r="AW66" i="75"/>
  <c r="BY65" i="75"/>
  <c r="BZ65" i="75" s="1"/>
  <c r="BU65" i="75"/>
  <c r="BQ65" i="75"/>
  <c r="BM65" i="75"/>
  <c r="BN65" i="75" s="1"/>
  <c r="BA65" i="75"/>
  <c r="AW65" i="75"/>
  <c r="BU64" i="75"/>
  <c r="BV64" i="75" s="1"/>
  <c r="BQ64" i="75"/>
  <c r="BM64" i="75"/>
  <c r="BN64" i="75" s="1"/>
  <c r="BE64" i="75"/>
  <c r="AW64" i="75"/>
  <c r="BY63" i="75"/>
  <c r="BU63" i="75"/>
  <c r="BM63" i="75"/>
  <c r="BN63" i="75" s="1"/>
  <c r="BI63" i="75"/>
  <c r="AW63" i="75"/>
  <c r="BY62" i="75"/>
  <c r="BQ62" i="75"/>
  <c r="BM62" i="75"/>
  <c r="BN62" i="75" s="1"/>
  <c r="BE62" i="75"/>
  <c r="BY61" i="75"/>
  <c r="BU61" i="75"/>
  <c r="BM61" i="75"/>
  <c r="BN61" i="75" s="1"/>
  <c r="BI61" i="75"/>
  <c r="BA61" i="75"/>
  <c r="CE60" i="75"/>
  <c r="BY60" i="75"/>
  <c r="BZ60" i="75" s="1"/>
  <c r="BU60" i="75"/>
  <c r="BQ60" i="75"/>
  <c r="BR60" i="75" s="1"/>
  <c r="BM60" i="75"/>
  <c r="BN60" i="75" s="1"/>
  <c r="BE60" i="75"/>
  <c r="AW60" i="75"/>
  <c r="BY59" i="75"/>
  <c r="BU59" i="75"/>
  <c r="BV59" i="75" s="1"/>
  <c r="BM59" i="75"/>
  <c r="BN59" i="75" s="1"/>
  <c r="BI59" i="75"/>
  <c r="BA59" i="75"/>
  <c r="AW59" i="75"/>
  <c r="BY58" i="75"/>
  <c r="BQ58" i="75"/>
  <c r="BM58" i="75"/>
  <c r="BN58" i="75" s="1"/>
  <c r="BI58" i="75"/>
  <c r="BE58" i="75"/>
  <c r="AW58" i="75"/>
  <c r="CE57" i="75"/>
  <c r="BY57" i="75"/>
  <c r="BU57" i="75"/>
  <c r="BM57" i="75"/>
  <c r="BN57" i="75" s="1"/>
  <c r="BI57" i="75"/>
  <c r="BA57" i="75"/>
  <c r="AW57" i="75"/>
  <c r="BY56" i="75"/>
  <c r="BZ56" i="75" s="1"/>
  <c r="BU56" i="75"/>
  <c r="BV56" i="75" s="1"/>
  <c r="BQ56" i="75"/>
  <c r="BM56" i="75"/>
  <c r="BN56" i="75" s="1"/>
  <c r="BE56" i="75"/>
  <c r="AW56" i="75"/>
  <c r="BY55" i="75"/>
  <c r="BU55" i="75"/>
  <c r="BM55" i="75"/>
  <c r="BN55" i="75" s="1"/>
  <c r="BI55" i="75"/>
  <c r="BA55" i="75"/>
  <c r="AW55" i="75"/>
  <c r="BY54" i="75"/>
  <c r="BQ54" i="75"/>
  <c r="BM54" i="75"/>
  <c r="BN54" i="75" s="1"/>
  <c r="BE54" i="75"/>
  <c r="CJ53" i="75"/>
  <c r="BY53" i="75"/>
  <c r="BU53" i="75"/>
  <c r="BQ53" i="75"/>
  <c r="BR53" i="75" s="1"/>
  <c r="BM53" i="75"/>
  <c r="BN53" i="75" s="1"/>
  <c r="BI53" i="75"/>
  <c r="BA53" i="75"/>
  <c r="BY52" i="75"/>
  <c r="BU52" i="75"/>
  <c r="BV52" i="75" s="1"/>
  <c r="BQ52" i="75"/>
  <c r="BM52" i="75"/>
  <c r="BN52" i="75" s="1"/>
  <c r="BE52" i="75"/>
  <c r="AW52" i="75"/>
  <c r="BY51" i="75"/>
  <c r="BU51" i="75"/>
  <c r="BM51" i="75"/>
  <c r="BN51" i="75" s="1"/>
  <c r="BI51" i="75"/>
  <c r="BA51" i="75"/>
  <c r="AW51" i="75"/>
  <c r="CE50" i="75"/>
  <c r="BY50" i="75"/>
  <c r="BQ50" i="75"/>
  <c r="BM50" i="75"/>
  <c r="BN50" i="75" s="1"/>
  <c r="BE50" i="75"/>
  <c r="AW50" i="75"/>
  <c r="BY49" i="75"/>
  <c r="BZ49" i="75" s="1"/>
  <c r="BU49" i="75"/>
  <c r="BM49" i="75"/>
  <c r="BN49" i="75" s="1"/>
  <c r="BI49" i="75"/>
  <c r="BA49" i="75"/>
  <c r="AW49" i="75"/>
  <c r="CJ48" i="75"/>
  <c r="BU48" i="75"/>
  <c r="BV48" i="75" s="1"/>
  <c r="BQ48" i="75"/>
  <c r="BM48" i="75"/>
  <c r="BN48" i="75" s="1"/>
  <c r="BE48" i="75"/>
  <c r="AW48" i="75"/>
  <c r="BY47" i="75"/>
  <c r="BU47" i="75"/>
  <c r="BV47" i="75" s="1"/>
  <c r="BM47" i="75"/>
  <c r="BN47" i="75" s="1"/>
  <c r="BI47" i="75"/>
  <c r="BA47" i="75"/>
  <c r="AW47" i="75"/>
  <c r="BY46" i="75"/>
  <c r="BZ46" i="75" s="1"/>
  <c r="BQ46" i="75"/>
  <c r="BR46" i="75" s="1"/>
  <c r="BM46" i="75"/>
  <c r="BN46" i="75" s="1"/>
  <c r="BE46" i="75"/>
  <c r="BY45" i="75"/>
  <c r="BU45" i="75"/>
  <c r="BM45" i="75"/>
  <c r="BN45" i="75" s="1"/>
  <c r="BI45" i="75"/>
  <c r="BA45" i="75"/>
  <c r="AW45" i="75"/>
  <c r="BU44" i="75"/>
  <c r="BQ44" i="75"/>
  <c r="BR44" i="75" s="1"/>
  <c r="BM44" i="75"/>
  <c r="BN44" i="75" s="1"/>
  <c r="BE44" i="75"/>
  <c r="AW44" i="75"/>
  <c r="BY43" i="75"/>
  <c r="BU43" i="75"/>
  <c r="BQ43" i="75"/>
  <c r="BM43" i="75"/>
  <c r="BN43" i="75" s="1"/>
  <c r="BI43" i="75"/>
  <c r="BA43" i="75"/>
  <c r="AW43" i="75"/>
  <c r="BY42" i="75"/>
  <c r="BU42" i="75"/>
  <c r="BQ42" i="75"/>
  <c r="BM42" i="75"/>
  <c r="BN42" i="75" s="1"/>
  <c r="BE42" i="75"/>
  <c r="AW42" i="75"/>
  <c r="BY41" i="75"/>
  <c r="BU41" i="75"/>
  <c r="BM41" i="75"/>
  <c r="BN41" i="75" s="1"/>
  <c r="BI41" i="75"/>
  <c r="BA41" i="75"/>
  <c r="AW41" i="75"/>
  <c r="BY40" i="75"/>
  <c r="BU40" i="75"/>
  <c r="BQ40" i="75"/>
  <c r="BR40" i="75" s="1"/>
  <c r="BM40" i="75"/>
  <c r="BN40" i="75" s="1"/>
  <c r="BE40" i="75"/>
  <c r="AW40" i="75"/>
  <c r="CE39" i="75"/>
  <c r="BY39" i="75"/>
  <c r="BU39" i="75"/>
  <c r="BQ39" i="75"/>
  <c r="BM39" i="75"/>
  <c r="BN39" i="75" s="1"/>
  <c r="BI39" i="75"/>
  <c r="BA39" i="75"/>
  <c r="AW39" i="75"/>
  <c r="BY38" i="75"/>
  <c r="BQ38" i="75"/>
  <c r="BM38" i="75"/>
  <c r="BN38" i="75" s="1"/>
  <c r="BE38" i="75"/>
  <c r="CE37" i="75"/>
  <c r="BY37" i="75"/>
  <c r="BZ37" i="75" s="1"/>
  <c r="BU37" i="75"/>
  <c r="BQ37" i="75"/>
  <c r="BR37" i="75" s="1"/>
  <c r="BM37" i="75"/>
  <c r="BN37" i="75" s="1"/>
  <c r="BI37" i="75"/>
  <c r="BA37" i="75"/>
  <c r="CJ36" i="75"/>
  <c r="BY36" i="75"/>
  <c r="BU36" i="75"/>
  <c r="BQ36" i="75"/>
  <c r="BM36" i="75"/>
  <c r="BE36" i="75"/>
  <c r="AW36" i="75"/>
  <c r="BY35" i="75"/>
  <c r="BU35" i="75"/>
  <c r="BV35" i="75" s="1"/>
  <c r="BM35" i="75"/>
  <c r="BN35" i="75" s="1"/>
  <c r="BI35" i="75"/>
  <c r="BA35" i="75"/>
  <c r="AW35" i="75"/>
  <c r="BY34" i="75"/>
  <c r="BQ34" i="75"/>
  <c r="BM34" i="75"/>
  <c r="BN34" i="75" s="1"/>
  <c r="BE34" i="75"/>
  <c r="AW34" i="75"/>
  <c r="CE33" i="75"/>
  <c r="BY33" i="75"/>
  <c r="BU33" i="75"/>
  <c r="BM33" i="75"/>
  <c r="BN33" i="75" s="1"/>
  <c r="BI33" i="75"/>
  <c r="BA33" i="75"/>
  <c r="AW33" i="75"/>
  <c r="BU32" i="75"/>
  <c r="BV32" i="75" s="1"/>
  <c r="BQ32" i="75"/>
  <c r="BM32" i="75"/>
  <c r="BE32" i="75"/>
  <c r="AW32" i="75"/>
  <c r="CE31" i="75"/>
  <c r="BY31" i="75"/>
  <c r="BU31" i="75"/>
  <c r="BV31" i="75" s="1"/>
  <c r="BM31" i="75"/>
  <c r="BN31" i="75" s="1"/>
  <c r="BI31" i="75"/>
  <c r="BA31" i="75"/>
  <c r="AW31" i="75"/>
  <c r="BY30" i="75"/>
  <c r="BZ30" i="75" s="1"/>
  <c r="BQ30" i="75"/>
  <c r="BM30" i="75"/>
  <c r="BN30" i="75" s="1"/>
  <c r="BE30" i="75"/>
  <c r="BY29" i="75"/>
  <c r="BZ29" i="75" s="1"/>
  <c r="BU29" i="75"/>
  <c r="BQ29" i="75"/>
  <c r="BM29" i="75"/>
  <c r="BN29" i="75" s="1"/>
  <c r="BI29" i="75"/>
  <c r="BA29" i="75"/>
  <c r="AW29" i="75"/>
  <c r="CJ28" i="75"/>
  <c r="CE28" i="75"/>
  <c r="BY28" i="75"/>
  <c r="BU28" i="75"/>
  <c r="BQ28" i="75"/>
  <c r="BM28" i="75"/>
  <c r="BN28" i="75" s="1"/>
  <c r="BE28" i="75"/>
  <c r="AW28" i="75"/>
  <c r="BY27" i="75"/>
  <c r="BU27" i="75"/>
  <c r="BV27" i="75" s="1"/>
  <c r="BM27" i="75"/>
  <c r="BN27" i="75" s="1"/>
  <c r="BI27" i="75"/>
  <c r="BA27" i="75"/>
  <c r="AW27" i="75"/>
  <c r="CE26" i="75"/>
  <c r="BY26" i="75"/>
  <c r="BZ26" i="75" s="1"/>
  <c r="BU26" i="75"/>
  <c r="BQ26" i="75"/>
  <c r="BM26" i="75"/>
  <c r="BN26" i="75" s="1"/>
  <c r="BI26" i="75"/>
  <c r="BE26" i="75"/>
  <c r="AW26" i="75"/>
  <c r="BY25" i="75"/>
  <c r="BZ25" i="75" s="1"/>
  <c r="BU25" i="75"/>
  <c r="BM25" i="75"/>
  <c r="BN25" i="75" s="1"/>
  <c r="BI25" i="75"/>
  <c r="BA25" i="75"/>
  <c r="AW25" i="75"/>
  <c r="BY24" i="75"/>
  <c r="BZ24" i="75" s="1"/>
  <c r="BU24" i="75"/>
  <c r="BQ24" i="75"/>
  <c r="BM24" i="75"/>
  <c r="BN24" i="75" s="1"/>
  <c r="BE24" i="75"/>
  <c r="AW24" i="75"/>
  <c r="BY23" i="75"/>
  <c r="BU23" i="75"/>
  <c r="BM23" i="75"/>
  <c r="BN23" i="75" s="1"/>
  <c r="BI23" i="75"/>
  <c r="BA23" i="75"/>
  <c r="AW23" i="75"/>
  <c r="CJ22" i="75"/>
  <c r="BY22" i="75"/>
  <c r="BQ22" i="75"/>
  <c r="BM22" i="75"/>
  <c r="BN22" i="75" s="1"/>
  <c r="BE22" i="75"/>
  <c r="BY21" i="75"/>
  <c r="BZ21" i="75" s="1"/>
  <c r="BU21" i="75"/>
  <c r="BM21" i="75"/>
  <c r="BN21" i="75" s="1"/>
  <c r="BI21" i="75"/>
  <c r="BA21" i="75"/>
  <c r="CN20" i="75"/>
  <c r="BU20" i="75"/>
  <c r="BV20" i="75" s="1"/>
  <c r="BQ20" i="75"/>
  <c r="BM20" i="75"/>
  <c r="BN20" i="75" s="1"/>
  <c r="BE20" i="75"/>
  <c r="AW20" i="75"/>
  <c r="CJ19" i="75"/>
  <c r="BY19" i="75"/>
  <c r="BU19" i="75"/>
  <c r="BQ19" i="75"/>
  <c r="BM19" i="75"/>
  <c r="BN19" i="75" s="1"/>
  <c r="BI19" i="75"/>
  <c r="BA19" i="75"/>
  <c r="AW19" i="75"/>
  <c r="BY18" i="75"/>
  <c r="BQ18" i="75"/>
  <c r="BR18" i="75" s="1"/>
  <c r="BM18" i="75"/>
  <c r="BN18" i="75" s="1"/>
  <c r="BE18" i="75"/>
  <c r="AW18" i="75"/>
  <c r="BY17" i="75"/>
  <c r="BZ17" i="75" s="1"/>
  <c r="BU17" i="75"/>
  <c r="BM17" i="75"/>
  <c r="BN17" i="75" s="1"/>
  <c r="BI17" i="75"/>
  <c r="BA17" i="75"/>
  <c r="AW17" i="75"/>
  <c r="BU16" i="75"/>
  <c r="BQ16" i="75"/>
  <c r="BM16" i="75"/>
  <c r="BN16" i="75" s="1"/>
  <c r="BE16" i="75"/>
  <c r="AW16" i="75"/>
  <c r="BY15" i="75"/>
  <c r="BU15" i="75"/>
  <c r="BV15" i="75" s="1"/>
  <c r="BM15" i="75"/>
  <c r="BN15" i="75" s="1"/>
  <c r="BI15" i="75"/>
  <c r="BA15" i="75"/>
  <c r="AW15" i="75"/>
  <c r="BY14" i="75"/>
  <c r="BQ14" i="75"/>
  <c r="BM14" i="75"/>
  <c r="BN14" i="75" s="1"/>
  <c r="BE14" i="75"/>
  <c r="BY13" i="75"/>
  <c r="BU13" i="75"/>
  <c r="BM13" i="75"/>
  <c r="BN13" i="75" s="1"/>
  <c r="BI13" i="75"/>
  <c r="BA13" i="75"/>
  <c r="AW13" i="75"/>
  <c r="CE12" i="75"/>
  <c r="BU12" i="75"/>
  <c r="BV12" i="75" s="1"/>
  <c r="BQ12" i="75"/>
  <c r="BR12" i="75" s="1"/>
  <c r="BM12" i="75"/>
  <c r="BN12" i="75" s="1"/>
  <c r="BE12" i="75"/>
  <c r="AW12" i="75"/>
  <c r="BY11" i="75"/>
  <c r="BU11" i="75"/>
  <c r="BV11" i="75" s="1"/>
  <c r="BQ11" i="75"/>
  <c r="BM11" i="75"/>
  <c r="BN11" i="75" s="1"/>
  <c r="BI11" i="75"/>
  <c r="BA11" i="75"/>
  <c r="AW11" i="75"/>
  <c r="BY10" i="75"/>
  <c r="BQ10" i="75"/>
  <c r="BM10" i="75"/>
  <c r="BN10" i="75" s="1"/>
  <c r="BE10" i="75"/>
  <c r="AW10" i="75"/>
  <c r="BY9" i="75"/>
  <c r="BU9" i="75"/>
  <c r="BV9" i="75" s="1"/>
  <c r="BM9" i="75"/>
  <c r="BN9" i="75" s="1"/>
  <c r="BI9" i="75"/>
  <c r="BE9" i="75"/>
  <c r="BA9" i="75"/>
  <c r="AW9" i="75"/>
  <c r="CJ8" i="75"/>
  <c r="BU8" i="75"/>
  <c r="BQ8" i="75"/>
  <c r="BR8" i="75" s="1"/>
  <c r="BM8" i="75"/>
  <c r="BN8" i="75" s="1"/>
  <c r="BE8" i="75"/>
  <c r="AW8" i="75"/>
  <c r="BY7" i="75"/>
  <c r="BU7" i="75"/>
  <c r="BV7" i="75" s="1"/>
  <c r="BM7" i="75"/>
  <c r="BN7" i="75" s="1"/>
  <c r="BI7" i="75"/>
  <c r="BA7" i="75"/>
  <c r="AW7" i="75"/>
  <c r="BY6" i="75"/>
  <c r="BZ6" i="75" s="1"/>
  <c r="BQ6" i="75"/>
  <c r="BM6" i="75"/>
  <c r="BN6" i="75" s="1"/>
  <c r="BE6" i="75"/>
  <c r="BN108" i="75" l="1"/>
  <c r="BN32" i="75"/>
  <c r="BN118" i="75"/>
  <c r="BN36" i="75"/>
  <c r="BJ69" i="75"/>
  <c r="BJ187" i="75"/>
  <c r="BJ130" i="75"/>
  <c r="BJ126" i="75"/>
  <c r="BJ193" i="75"/>
  <c r="BJ135" i="75"/>
  <c r="BJ184" i="75"/>
  <c r="BJ132" i="75"/>
  <c r="BJ171" i="75"/>
  <c r="BJ179" i="75"/>
  <c r="BJ115" i="75"/>
  <c r="BJ159" i="75"/>
  <c r="BJ164" i="75"/>
  <c r="BJ57" i="75"/>
  <c r="BJ59" i="75"/>
  <c r="BJ65" i="75"/>
  <c r="BJ120" i="75"/>
  <c r="BJ37" i="75"/>
  <c r="BJ127" i="75"/>
  <c r="BJ109" i="75"/>
  <c r="BJ147" i="75"/>
  <c r="BJ58" i="75"/>
  <c r="BJ68" i="75"/>
  <c r="BJ77" i="75"/>
  <c r="BJ81" i="75"/>
  <c r="BJ96" i="75"/>
  <c r="BJ117" i="75"/>
  <c r="BJ155" i="75"/>
  <c r="BJ168" i="75"/>
  <c r="BJ195" i="75"/>
  <c r="BJ7" i="75"/>
  <c r="BJ11" i="75"/>
  <c r="BJ15" i="75"/>
  <c r="BJ51" i="75"/>
  <c r="BJ95" i="75"/>
  <c r="BJ99" i="75"/>
  <c r="BJ139" i="75"/>
  <c r="BJ190" i="75"/>
  <c r="BJ39" i="75"/>
  <c r="BJ23" i="75"/>
  <c r="BJ93" i="75"/>
  <c r="BJ143" i="75"/>
  <c r="BJ154" i="75"/>
  <c r="BJ170" i="75"/>
  <c r="BJ133" i="75"/>
  <c r="BJ182" i="75"/>
  <c r="BJ21" i="75"/>
  <c r="BJ43" i="75"/>
  <c r="BJ82" i="75"/>
  <c r="BJ107" i="75"/>
  <c r="BJ167" i="75"/>
  <c r="BJ67" i="75"/>
  <c r="BJ75" i="75"/>
  <c r="BJ98" i="75"/>
  <c r="BJ101" i="75"/>
  <c r="BJ112" i="75"/>
  <c r="BJ125" i="75"/>
  <c r="BJ188" i="75"/>
  <c r="BJ24" i="75"/>
  <c r="BJ30" i="75"/>
  <c r="BJ46" i="75"/>
  <c r="BJ76" i="75"/>
  <c r="BJ113" i="75"/>
  <c r="BJ116" i="75"/>
  <c r="BJ119" i="75"/>
  <c r="BJ122" i="75"/>
  <c r="BJ131" i="75"/>
  <c r="BJ142" i="75"/>
  <c r="BJ145" i="75"/>
  <c r="BJ160" i="75"/>
  <c r="BJ177" i="75"/>
  <c r="BJ13" i="75"/>
  <c r="BJ17" i="75"/>
  <c r="BJ27" i="75"/>
  <c r="BJ47" i="75"/>
  <c r="BJ49" i="75"/>
  <c r="BJ73" i="75"/>
  <c r="BJ80" i="75"/>
  <c r="BJ84" i="75"/>
  <c r="BJ121" i="75"/>
  <c r="BJ149" i="75"/>
  <c r="BJ162" i="75"/>
  <c r="BJ181" i="75"/>
  <c r="BJ189" i="75"/>
  <c r="BJ8" i="75"/>
  <c r="BJ14" i="75"/>
  <c r="BJ36" i="75"/>
  <c r="BJ52" i="75"/>
  <c r="BJ63" i="75"/>
  <c r="BJ72" i="75"/>
  <c r="BJ91" i="75"/>
  <c r="BJ106" i="75"/>
  <c r="BJ134" i="75"/>
  <c r="BJ148" i="75"/>
  <c r="BJ152" i="75"/>
  <c r="BJ174" i="75"/>
  <c r="BJ180" i="75"/>
  <c r="BJ183" i="75"/>
  <c r="BJ192" i="75"/>
  <c r="BJ20" i="75"/>
  <c r="BJ9" i="75"/>
  <c r="BJ45" i="75"/>
  <c r="BJ71" i="75"/>
  <c r="BJ10" i="75"/>
  <c r="BJ26" i="75"/>
  <c r="BJ32" i="75"/>
  <c r="BJ48" i="75"/>
  <c r="BJ64" i="75"/>
  <c r="BJ85" i="75"/>
  <c r="BJ88" i="75"/>
  <c r="BJ92" i="75"/>
  <c r="BJ100" i="75"/>
  <c r="BJ111" i="75"/>
  <c r="BJ114" i="75"/>
  <c r="BJ123" i="75"/>
  <c r="BJ137" i="75"/>
  <c r="BJ158" i="75"/>
  <c r="BJ165" i="75"/>
  <c r="BJ186" i="75"/>
  <c r="BJ31" i="75"/>
  <c r="BJ35" i="75"/>
  <c r="BJ89" i="75"/>
  <c r="BJ175" i="75"/>
  <c r="BJ176" i="75"/>
  <c r="BJ16" i="75"/>
  <c r="BJ38" i="75"/>
  <c r="BJ54" i="75"/>
  <c r="BJ60" i="75"/>
  <c r="BJ74" i="75"/>
  <c r="BJ78" i="75"/>
  <c r="BJ104" i="75"/>
  <c r="BJ118" i="75"/>
  <c r="BJ140" i="75"/>
  <c r="BJ146" i="75"/>
  <c r="BJ150" i="75"/>
  <c r="BJ178" i="75"/>
  <c r="BJ33" i="75"/>
  <c r="BJ79" i="75"/>
  <c r="BJ157" i="75"/>
  <c r="BJ22" i="75"/>
  <c r="BJ28" i="75"/>
  <c r="BJ44" i="75"/>
  <c r="BJ86" i="75"/>
  <c r="BJ97" i="75"/>
  <c r="BJ153" i="75"/>
  <c r="BJ166" i="75"/>
  <c r="BJ172" i="75"/>
  <c r="BJ110" i="75"/>
  <c r="BJ25" i="75"/>
  <c r="BJ53" i="75"/>
  <c r="BJ55" i="75"/>
  <c r="BJ61" i="75"/>
  <c r="BJ103" i="75"/>
  <c r="BJ161" i="75"/>
  <c r="BJ6" i="75"/>
  <c r="BJ12" i="75"/>
  <c r="BJ34" i="75"/>
  <c r="BJ50" i="75"/>
  <c r="BJ70" i="75"/>
  <c r="BJ83" i="75"/>
  <c r="BJ90" i="75"/>
  <c r="BJ102" i="75"/>
  <c r="BJ108" i="75"/>
  <c r="BJ138" i="75"/>
  <c r="BJ141" i="75"/>
  <c r="BJ144" i="75"/>
  <c r="BJ156" i="75"/>
  <c r="BJ163" i="75"/>
  <c r="BJ169" i="75"/>
  <c r="BJ191" i="75"/>
  <c r="BJ196" i="75"/>
  <c r="BJ42" i="75"/>
  <c r="BJ19" i="75"/>
  <c r="BJ29" i="75"/>
  <c r="BJ41" i="75"/>
  <c r="BJ129" i="75"/>
  <c r="BJ18" i="75"/>
  <c r="BJ40" i="75"/>
  <c r="BJ56" i="75"/>
  <c r="BJ62" i="75"/>
  <c r="BJ66" i="75"/>
  <c r="BJ87" i="75"/>
  <c r="BJ94" i="75"/>
  <c r="BJ105" i="75"/>
  <c r="BJ124" i="75"/>
  <c r="BJ128" i="75"/>
  <c r="BJ136" i="75"/>
  <c r="BJ151" i="75"/>
  <c r="BJ173" i="75"/>
  <c r="BJ185" i="75"/>
  <c r="BJ194" i="75"/>
  <c r="CE122" i="75"/>
  <c r="CK122" i="75" s="1"/>
  <c r="CE154" i="75"/>
  <c r="CE183" i="75"/>
  <c r="CE191" i="75"/>
  <c r="CK191" i="75" s="1"/>
  <c r="BR30" i="75"/>
  <c r="BV21" i="75"/>
  <c r="BV185" i="75"/>
  <c r="BR158" i="75"/>
  <c r="BV6" i="75"/>
  <c r="BV22" i="75"/>
  <c r="BV30" i="75"/>
  <c r="BV38" i="75"/>
  <c r="BZ48" i="75"/>
  <c r="BV70" i="75"/>
  <c r="BZ80" i="75"/>
  <c r="BV82" i="75"/>
  <c r="BV86" i="75"/>
  <c r="BZ88" i="75"/>
  <c r="BZ92" i="75"/>
  <c r="BV94" i="75"/>
  <c r="BV106" i="75"/>
  <c r="BV110" i="75"/>
  <c r="BZ116" i="75"/>
  <c r="BZ128" i="75"/>
  <c r="CA128" i="75" s="1"/>
  <c r="BV130" i="75"/>
  <c r="BZ132" i="75"/>
  <c r="CA132" i="75" s="1"/>
  <c r="BZ136" i="75"/>
  <c r="BV138" i="75"/>
  <c r="BZ152" i="75"/>
  <c r="BV154" i="75"/>
  <c r="BZ160" i="75"/>
  <c r="BZ164" i="75"/>
  <c r="BV174" i="75"/>
  <c r="BV182" i="75"/>
  <c r="BV186" i="75"/>
  <c r="BZ188" i="75"/>
  <c r="BV190" i="75"/>
  <c r="BV194" i="75"/>
  <c r="CE15" i="75"/>
  <c r="CE34" i="75"/>
  <c r="CE71" i="75"/>
  <c r="CE103" i="75"/>
  <c r="CE111" i="75"/>
  <c r="CE127" i="75"/>
  <c r="CE151" i="75"/>
  <c r="CE175" i="75"/>
  <c r="BZ119" i="75"/>
  <c r="BV121" i="75"/>
  <c r="BZ131" i="75"/>
  <c r="BZ139" i="75"/>
  <c r="BV145" i="75"/>
  <c r="BV153" i="75"/>
  <c r="BV85" i="75"/>
  <c r="BV141" i="75"/>
  <c r="BZ51" i="75"/>
  <c r="BZ15" i="75"/>
  <c r="BZ195" i="75"/>
  <c r="BV17" i="75"/>
  <c r="BV57" i="75"/>
  <c r="BV65" i="75"/>
  <c r="BZ91" i="75"/>
  <c r="BZ95" i="75"/>
  <c r="BR118" i="75"/>
  <c r="BV181" i="75"/>
  <c r="BV189" i="75"/>
  <c r="CA189" i="75" s="1"/>
  <c r="BZ67" i="75"/>
  <c r="BV29" i="75"/>
  <c r="BZ11" i="75"/>
  <c r="BZ19" i="75"/>
  <c r="BZ99" i="75"/>
  <c r="BZ163" i="75"/>
  <c r="BZ35" i="75"/>
  <c r="BV101" i="75"/>
  <c r="BV113" i="75"/>
  <c r="BV161" i="75"/>
  <c r="CA161" i="75" s="1"/>
  <c r="BV77" i="75"/>
  <c r="BV177" i="75"/>
  <c r="BV33" i="75"/>
  <c r="BZ7" i="75"/>
  <c r="BZ27" i="75"/>
  <c r="BV41" i="75"/>
  <c r="BZ63" i="75"/>
  <c r="BV69" i="75"/>
  <c r="BV193" i="75"/>
  <c r="CE77" i="75"/>
  <c r="CE117" i="75"/>
  <c r="CE125" i="75"/>
  <c r="CE157" i="75"/>
  <c r="CE173" i="75"/>
  <c r="CE181" i="75"/>
  <c r="BZ59" i="75"/>
  <c r="BR9" i="75"/>
  <c r="BR13" i="75"/>
  <c r="BR21" i="75"/>
  <c r="CA21" i="75" s="1"/>
  <c r="BR45" i="75"/>
  <c r="BR61" i="75"/>
  <c r="BR69" i="75"/>
  <c r="BR77" i="75"/>
  <c r="BR89" i="75"/>
  <c r="BR105" i="75"/>
  <c r="BR11" i="75"/>
  <c r="BR19" i="75"/>
  <c r="BR67" i="75"/>
  <c r="BR10" i="75"/>
  <c r="BR91" i="75"/>
  <c r="BR103" i="75"/>
  <c r="BR119" i="75"/>
  <c r="CA119" i="75" s="1"/>
  <c r="BR127" i="75"/>
  <c r="BR135" i="75"/>
  <c r="BR147" i="75"/>
  <c r="BR171" i="75"/>
  <c r="BR70" i="75"/>
  <c r="BR90" i="75"/>
  <c r="BR182" i="75"/>
  <c r="CA182" i="75" s="1"/>
  <c r="BR150" i="75"/>
  <c r="BR26" i="75"/>
  <c r="BR98" i="75"/>
  <c r="BR15" i="75"/>
  <c r="BR27" i="75"/>
  <c r="BR47" i="75"/>
  <c r="BR51" i="75"/>
  <c r="BR55" i="75"/>
  <c r="BR106" i="75"/>
  <c r="BR178" i="75"/>
  <c r="BR186" i="75"/>
  <c r="BR194" i="75"/>
  <c r="CA194" i="75" s="1"/>
  <c r="BR34" i="75"/>
  <c r="BR78" i="75"/>
  <c r="CA78" i="75" s="1"/>
  <c r="BR126" i="75"/>
  <c r="BR134" i="75"/>
  <c r="BR174" i="75"/>
  <c r="BR6" i="75"/>
  <c r="CK8" i="75"/>
  <c r="CK113" i="75"/>
  <c r="CK102" i="75"/>
  <c r="BV183" i="75"/>
  <c r="BV150" i="75"/>
  <c r="BR155" i="75"/>
  <c r="BR163" i="75"/>
  <c r="CA163" i="75" s="1"/>
  <c r="BV167" i="75"/>
  <c r="BZ176" i="75"/>
  <c r="BR7" i="75"/>
  <c r="CN10" i="75"/>
  <c r="CE6" i="75"/>
  <c r="BZ9" i="75"/>
  <c r="CJ10" i="75"/>
  <c r="BZ12" i="75"/>
  <c r="CA12" i="75" s="1"/>
  <c r="CE13" i="75"/>
  <c r="CN15" i="75"/>
  <c r="BZ18" i="75"/>
  <c r="BZ22" i="75"/>
  <c r="BR25" i="75"/>
  <c r="CE44" i="75"/>
  <c r="CN35" i="75"/>
  <c r="CJ35" i="75"/>
  <c r="BZ13" i="75"/>
  <c r="BV14" i="75"/>
  <c r="CN14" i="75"/>
  <c r="CE7" i="75"/>
  <c r="CN11" i="75"/>
  <c r="BR17" i="75"/>
  <c r="CA17" i="75" s="1"/>
  <c r="CN7" i="75"/>
  <c r="CN6" i="75"/>
  <c r="CJ7" i="75"/>
  <c r="BV8" i="75"/>
  <c r="CE9" i="75"/>
  <c r="CE10" i="75"/>
  <c r="CE14" i="75"/>
  <c r="CN23" i="75"/>
  <c r="CJ25" i="75"/>
  <c r="BR31" i="75"/>
  <c r="CJ11" i="75"/>
  <c r="BZ14" i="75"/>
  <c r="BV23" i="75"/>
  <c r="CJ27" i="75"/>
  <c r="BV37" i="75"/>
  <c r="CA37" i="75" s="1"/>
  <c r="CJ147" i="75"/>
  <c r="CN147" i="75"/>
  <c r="CN8" i="75"/>
  <c r="CJ9" i="75"/>
  <c r="CJ31" i="75"/>
  <c r="CK31" i="75" s="1"/>
  <c r="BZ47" i="75"/>
  <c r="BR48" i="75"/>
  <c r="BR52" i="75"/>
  <c r="CE52" i="75"/>
  <c r="BZ61" i="75"/>
  <c r="CJ61" i="75"/>
  <c r="CE65" i="75"/>
  <c r="BV71" i="75"/>
  <c r="BR16" i="75"/>
  <c r="BZ16" i="75"/>
  <c r="BV26" i="75"/>
  <c r="CE29" i="75"/>
  <c r="BZ39" i="75"/>
  <c r="CN40" i="75"/>
  <c r="BR41" i="75"/>
  <c r="BZ44" i="75"/>
  <c r="CJ46" i="75"/>
  <c r="CN46" i="75"/>
  <c r="BZ57" i="75"/>
  <c r="CN59" i="75"/>
  <c r="CE23" i="75"/>
  <c r="CJ24" i="75"/>
  <c r="CK24" i="75" s="1"/>
  <c r="BZ28" i="75"/>
  <c r="CJ37" i="75"/>
  <c r="CK37" i="75" s="1"/>
  <c r="BV49" i="75"/>
  <c r="CN55" i="75"/>
  <c r="CJ55" i="75"/>
  <c r="BV13" i="75"/>
  <c r="CN16" i="75"/>
  <c r="CE18" i="75"/>
  <c r="CJ20" i="75"/>
  <c r="CJ23" i="75"/>
  <c r="BR24" i="75"/>
  <c r="BV25" i="75"/>
  <c r="CE27" i="75"/>
  <c r="BR39" i="75"/>
  <c r="CN39" i="75"/>
  <c r="BR42" i="75"/>
  <c r="BV44" i="75"/>
  <c r="CE49" i="75"/>
  <c r="BZ53" i="75"/>
  <c r="CN56" i="75"/>
  <c r="CE58" i="75"/>
  <c r="CN19" i="75"/>
  <c r="CJ21" i="75"/>
  <c r="CN31" i="75"/>
  <c r="BR33" i="75"/>
  <c r="CN36" i="75"/>
  <c r="BZ38" i="75"/>
  <c r="BV45" i="75"/>
  <c r="BZ45" i="75"/>
  <c r="CJ45" i="75"/>
  <c r="BV50" i="75"/>
  <c r="BZ55" i="75"/>
  <c r="CE90" i="75"/>
  <c r="CJ12" i="75"/>
  <c r="CK12" i="75" s="1"/>
  <c r="BV18" i="75"/>
  <c r="CA18" i="75" s="1"/>
  <c r="CN18" i="75"/>
  <c r="CE20" i="75"/>
  <c r="BZ23" i="75"/>
  <c r="BV24" i="75"/>
  <c r="BR29" i="75"/>
  <c r="CA29" i="75" s="1"/>
  <c r="CN50" i="75"/>
  <c r="CN72" i="75"/>
  <c r="BZ108" i="75"/>
  <c r="BR36" i="75"/>
  <c r="CJ38" i="75"/>
  <c r="CK38" i="75" s="1"/>
  <c r="CE40" i="75"/>
  <c r="BZ41" i="75"/>
  <c r="CJ41" i="75"/>
  <c r="BZ42" i="75"/>
  <c r="CE42" i="75"/>
  <c r="CJ47" i="75"/>
  <c r="CE48" i="75"/>
  <c r="CJ51" i="75"/>
  <c r="CK51" i="75" s="1"/>
  <c r="BV53" i="75"/>
  <c r="BR54" i="75"/>
  <c r="CJ54" i="75"/>
  <c r="BR57" i="75"/>
  <c r="BZ64" i="75"/>
  <c r="BZ66" i="75"/>
  <c r="CJ66" i="75"/>
  <c r="CN66" i="75"/>
  <c r="CN78" i="75"/>
  <c r="BR81" i="75"/>
  <c r="CN51" i="75"/>
  <c r="CN60" i="75"/>
  <c r="CJ101" i="75"/>
  <c r="CJ30" i="75"/>
  <c r="CK30" i="75" s="1"/>
  <c r="CE32" i="75"/>
  <c r="BZ33" i="75"/>
  <c r="CN33" i="75"/>
  <c r="BV34" i="75"/>
  <c r="CN42" i="75"/>
  <c r="CE43" i="75"/>
  <c r="CJ44" i="75"/>
  <c r="CE45" i="75"/>
  <c r="CE46" i="75"/>
  <c r="BZ50" i="75"/>
  <c r="CJ50" i="75"/>
  <c r="CK50" i="75" s="1"/>
  <c r="BV55" i="75"/>
  <c r="CE61" i="75"/>
  <c r="BV63" i="75"/>
  <c r="BR66" i="75"/>
  <c r="CE68" i="75"/>
  <c r="CK68" i="75" s="1"/>
  <c r="CN71" i="75"/>
  <c r="BR82" i="75"/>
  <c r="BZ101" i="75"/>
  <c r="CJ33" i="75"/>
  <c r="CK33" i="75" s="1"/>
  <c r="CN34" i="75"/>
  <c r="BR35" i="75"/>
  <c r="CA35" i="75" s="1"/>
  <c r="CN37" i="75"/>
  <c r="BZ40" i="75"/>
  <c r="CE47" i="75"/>
  <c r="CN48" i="75"/>
  <c r="BR49" i="75"/>
  <c r="CE54" i="75"/>
  <c r="CE59" i="75"/>
  <c r="BV60" i="75"/>
  <c r="CA60" i="75" s="1"/>
  <c r="BV66" i="75"/>
  <c r="CN69" i="75"/>
  <c r="BR74" i="75"/>
  <c r="CJ79" i="75"/>
  <c r="CK79" i="75" s="1"/>
  <c r="CN63" i="75"/>
  <c r="CJ64" i="75"/>
  <c r="CK64" i="75" s="1"/>
  <c r="CE67" i="75"/>
  <c r="BZ68" i="75"/>
  <c r="BZ76" i="75"/>
  <c r="CE80" i="75"/>
  <c r="BZ85" i="75"/>
  <c r="CJ86" i="75"/>
  <c r="CE95" i="75"/>
  <c r="CE106" i="75"/>
  <c r="CN115" i="75"/>
  <c r="CJ115" i="75"/>
  <c r="BV72" i="75"/>
  <c r="BR75" i="75"/>
  <c r="BR76" i="75"/>
  <c r="CJ77" i="75"/>
  <c r="BZ79" i="75"/>
  <c r="BZ83" i="75"/>
  <c r="CN89" i="75"/>
  <c r="CJ89" i="75"/>
  <c r="BZ102" i="75"/>
  <c r="BZ120" i="75"/>
  <c r="CA120" i="75" s="1"/>
  <c r="CN126" i="75"/>
  <c r="CJ126" i="75"/>
  <c r="BR59" i="75"/>
  <c r="CA59" i="75" s="1"/>
  <c r="CJ62" i="75"/>
  <c r="CJ63" i="75"/>
  <c r="BR64" i="75"/>
  <c r="CJ65" i="75"/>
  <c r="BV67" i="75"/>
  <c r="BZ74" i="75"/>
  <c r="CE74" i="75"/>
  <c r="CJ78" i="75"/>
  <c r="CK78" i="75" s="1"/>
  <c r="BR83" i="75"/>
  <c r="CE85" i="75"/>
  <c r="CK85" i="75" s="1"/>
  <c r="BR87" i="75"/>
  <c r="BR88" i="75"/>
  <c r="CN95" i="75"/>
  <c r="BR97" i="75"/>
  <c r="BV98" i="75"/>
  <c r="BR71" i="75"/>
  <c r="BZ71" i="75"/>
  <c r="CT72" i="75"/>
  <c r="CE73" i="75"/>
  <c r="BV74" i="75"/>
  <c r="BV79" i="75"/>
  <c r="BZ82" i="75"/>
  <c r="BR85" i="75"/>
  <c r="CE86" i="75"/>
  <c r="BV89" i="75"/>
  <c r="CJ92" i="75"/>
  <c r="BV93" i="75"/>
  <c r="BZ103" i="75"/>
  <c r="CN103" i="75"/>
  <c r="CE109" i="75"/>
  <c r="CJ123" i="75"/>
  <c r="CN123" i="75"/>
  <c r="BZ81" i="75"/>
  <c r="CN84" i="75"/>
  <c r="CN91" i="75"/>
  <c r="CN92" i="75"/>
  <c r="CE96" i="75"/>
  <c r="CK96" i="75" s="1"/>
  <c r="CJ97" i="75"/>
  <c r="CN100" i="75"/>
  <c r="BV103" i="75"/>
  <c r="BR104" i="75"/>
  <c r="BV116" i="75"/>
  <c r="CA116" i="75" s="1"/>
  <c r="BZ121" i="75"/>
  <c r="CE128" i="75"/>
  <c r="BR99" i="75"/>
  <c r="BZ100" i="75"/>
  <c r="CA100" i="75" s="1"/>
  <c r="BZ113" i="75"/>
  <c r="CN128" i="75"/>
  <c r="CJ128" i="75"/>
  <c r="BV84" i="75"/>
  <c r="BZ87" i="75"/>
  <c r="CE87" i="75"/>
  <c r="CE88" i="75"/>
  <c r="CE98" i="75"/>
  <c r="CN99" i="75"/>
  <c r="CN107" i="75"/>
  <c r="BV108" i="75"/>
  <c r="BR110" i="75"/>
  <c r="CA110" i="75" s="1"/>
  <c r="CJ110" i="75"/>
  <c r="CK110" i="75" s="1"/>
  <c r="BR112" i="75"/>
  <c r="BZ114" i="75"/>
  <c r="CN119" i="75"/>
  <c r="CE123" i="75"/>
  <c r="BR125" i="75"/>
  <c r="CJ129" i="75"/>
  <c r="BV83" i="75"/>
  <c r="CJ84" i="75"/>
  <c r="BR86" i="75"/>
  <c r="CA86" i="75" s="1"/>
  <c r="BV88" i="75"/>
  <c r="CE89" i="75"/>
  <c r="CJ90" i="75"/>
  <c r="BR95" i="75"/>
  <c r="CA95" i="75" s="1"/>
  <c r="CE97" i="75"/>
  <c r="BZ98" i="75"/>
  <c r="CJ100" i="75"/>
  <c r="CK100" i="75" s="1"/>
  <c r="CJ111" i="75"/>
  <c r="CJ117" i="75"/>
  <c r="BV90" i="75"/>
  <c r="CE92" i="75"/>
  <c r="CN98" i="75"/>
  <c r="BV99" i="75"/>
  <c r="BR102" i="75"/>
  <c r="CJ105" i="75"/>
  <c r="CK105" i="75" s="1"/>
  <c r="BR107" i="75"/>
  <c r="BV109" i="75"/>
  <c r="BR114" i="75"/>
  <c r="CJ114" i="75"/>
  <c r="CK114" i="75" s="1"/>
  <c r="BZ124" i="75"/>
  <c r="CJ127" i="75"/>
  <c r="CJ130" i="75"/>
  <c r="CE104" i="75"/>
  <c r="BZ106" i="75"/>
  <c r="BV111" i="75"/>
  <c r="BV112" i="75"/>
  <c r="CN114" i="75"/>
  <c r="CE116" i="75"/>
  <c r="BV117" i="75"/>
  <c r="CE120" i="75"/>
  <c r="BV124" i="75"/>
  <c r="CE131" i="75"/>
  <c r="CE134" i="75"/>
  <c r="CK134" i="75" s="1"/>
  <c r="BV137" i="75"/>
  <c r="CE137" i="75"/>
  <c r="CK137" i="75" s="1"/>
  <c r="BZ141" i="75"/>
  <c r="BZ145" i="75"/>
  <c r="CJ145" i="75"/>
  <c r="CK145" i="75" s="1"/>
  <c r="CN148" i="75"/>
  <c r="CN151" i="75"/>
  <c r="CJ151" i="75"/>
  <c r="CE164" i="75"/>
  <c r="CE112" i="75"/>
  <c r="BV114" i="75"/>
  <c r="CN120" i="75"/>
  <c r="BR123" i="75"/>
  <c r="BV125" i="75"/>
  <c r="CE133" i="75"/>
  <c r="CE146" i="75"/>
  <c r="CN121" i="75"/>
  <c r="BZ123" i="75"/>
  <c r="CN124" i="75"/>
  <c r="CJ107" i="75"/>
  <c r="CK107" i="75" s="1"/>
  <c r="BR117" i="75"/>
  <c r="CJ119" i="75"/>
  <c r="BR122" i="75"/>
  <c r="CA122" i="75" s="1"/>
  <c r="CN122" i="75"/>
  <c r="CE129" i="75"/>
  <c r="CE130" i="75"/>
  <c r="CJ133" i="75"/>
  <c r="CN135" i="75"/>
  <c r="CJ146" i="75"/>
  <c r="CN146" i="75"/>
  <c r="CJ148" i="75"/>
  <c r="BZ105" i="75"/>
  <c r="CN108" i="75"/>
  <c r="BZ111" i="75"/>
  <c r="BR113" i="75"/>
  <c r="BR115" i="75"/>
  <c r="BZ117" i="75"/>
  <c r="BZ118" i="75"/>
  <c r="BR124" i="75"/>
  <c r="BR142" i="75"/>
  <c r="BR143" i="75"/>
  <c r="CN149" i="75"/>
  <c r="CJ141" i="75"/>
  <c r="BV142" i="75"/>
  <c r="BZ143" i="75"/>
  <c r="CJ154" i="75"/>
  <c r="CJ158" i="75"/>
  <c r="CE161" i="75"/>
  <c r="CE187" i="75"/>
  <c r="CE135" i="75"/>
  <c r="CN136" i="75"/>
  <c r="BV143" i="75"/>
  <c r="BZ144" i="75"/>
  <c r="BZ147" i="75"/>
  <c r="CJ153" i="75"/>
  <c r="CK153" i="75" s="1"/>
  <c r="BV155" i="75"/>
  <c r="BZ156" i="75"/>
  <c r="CE158" i="75"/>
  <c r="BZ159" i="75"/>
  <c r="BZ193" i="75"/>
  <c r="CN137" i="75"/>
  <c r="BZ146" i="75"/>
  <c r="BR151" i="75"/>
  <c r="BR156" i="75"/>
  <c r="BR159" i="75"/>
  <c r="BR164" i="75"/>
  <c r="BV165" i="75"/>
  <c r="BR169" i="75"/>
  <c r="BZ172" i="75"/>
  <c r="BR176" i="75"/>
  <c r="BR190" i="75"/>
  <c r="CJ136" i="75"/>
  <c r="BZ137" i="75"/>
  <c r="CE141" i="75"/>
  <c r="CE143" i="75"/>
  <c r="CE148" i="75"/>
  <c r="BR153" i="75"/>
  <c r="CA153" i="75" s="1"/>
  <c r="BR154" i="75"/>
  <c r="CA154" i="75" s="1"/>
  <c r="BV158" i="75"/>
  <c r="BZ168" i="75"/>
  <c r="BR139" i="75"/>
  <c r="CA139" i="75" s="1"/>
  <c r="BZ142" i="75"/>
  <c r="CE144" i="75"/>
  <c r="BV146" i="75"/>
  <c r="CE147" i="75"/>
  <c r="CJ150" i="75"/>
  <c r="CN155" i="75"/>
  <c r="CN157" i="75"/>
  <c r="CJ162" i="75"/>
  <c r="CJ163" i="75"/>
  <c r="BR167" i="75"/>
  <c r="CE174" i="75"/>
  <c r="CN177" i="75"/>
  <c r="BZ178" i="75"/>
  <c r="CN178" i="75"/>
  <c r="BZ185" i="75"/>
  <c r="CJ189" i="75"/>
  <c r="CJ193" i="75"/>
  <c r="CE195" i="75"/>
  <c r="BV196" i="75"/>
  <c r="CN161" i="75"/>
  <c r="BV164" i="75"/>
  <c r="BZ167" i="75"/>
  <c r="BV169" i="75"/>
  <c r="BR170" i="75"/>
  <c r="CJ177" i="75"/>
  <c r="BR179" i="75"/>
  <c r="BZ179" i="75"/>
  <c r="CE186" i="75"/>
  <c r="CK186" i="75" s="1"/>
  <c r="BV188" i="75"/>
  <c r="CA188" i="75" s="1"/>
  <c r="CE188" i="75"/>
  <c r="CN195" i="75"/>
  <c r="CE180" i="75"/>
  <c r="CE192" i="75"/>
  <c r="BR168" i="75"/>
  <c r="BV170" i="75"/>
  <c r="CE171" i="75"/>
  <c r="BV172" i="75"/>
  <c r="CN174" i="75"/>
  <c r="BZ175" i="75"/>
  <c r="BV176" i="75"/>
  <c r="BZ181" i="75"/>
  <c r="CE182" i="75"/>
  <c r="BR183" i="75"/>
  <c r="BR184" i="75"/>
  <c r="CN186" i="75"/>
  <c r="CE194" i="75"/>
  <c r="CE196" i="75"/>
  <c r="CJ188" i="75"/>
  <c r="CE176" i="75"/>
  <c r="BZ180" i="75"/>
  <c r="CJ183" i="75"/>
  <c r="CE184" i="75"/>
  <c r="CE189" i="75"/>
  <c r="BR195" i="75"/>
  <c r="BZ196" i="75"/>
  <c r="CN196" i="75"/>
  <c r="BZ162" i="75"/>
  <c r="CE165" i="75"/>
  <c r="BZ169" i="75"/>
  <c r="CJ169" i="75"/>
  <c r="CK169" i="75" s="1"/>
  <c r="CJ171" i="75"/>
  <c r="BV175" i="75"/>
  <c r="BZ177" i="75"/>
  <c r="CE177" i="75"/>
  <c r="CE178" i="75"/>
  <c r="BR180" i="75"/>
  <c r="CA180" i="75" s="1"/>
  <c r="CJ185" i="75"/>
  <c r="CK185" i="75" s="1"/>
  <c r="BV191" i="75"/>
  <c r="BZ192" i="75"/>
  <c r="CE193" i="75"/>
  <c r="BR196" i="75"/>
  <c r="CA196" i="75" s="1"/>
  <c r="CK22" i="75"/>
  <c r="BV36" i="75"/>
  <c r="CJ58" i="75"/>
  <c r="CN58" i="75"/>
  <c r="CN28" i="75"/>
  <c r="CE36" i="75"/>
  <c r="CE56" i="75"/>
  <c r="BZ8" i="75"/>
  <c r="BR28" i="75"/>
  <c r="CJ29" i="75"/>
  <c r="CN29" i="75"/>
  <c r="BZ31" i="75"/>
  <c r="BZ34" i="75"/>
  <c r="BV39" i="75"/>
  <c r="CJ43" i="75"/>
  <c r="CN43" i="75"/>
  <c r="BV62" i="75"/>
  <c r="CJ76" i="75"/>
  <c r="CN76" i="75"/>
  <c r="CN21" i="75"/>
  <c r="CJ32" i="75"/>
  <c r="CN32" i="75"/>
  <c r="CK28" i="75"/>
  <c r="CN13" i="75"/>
  <c r="CN17" i="75"/>
  <c r="BV19" i="75"/>
  <c r="BR23" i="75"/>
  <c r="CA23" i="75" s="1"/>
  <c r="CN47" i="75"/>
  <c r="CN38" i="75"/>
  <c r="CN45" i="75"/>
  <c r="CN80" i="75"/>
  <c r="CJ80" i="75"/>
  <c r="BZ10" i="75"/>
  <c r="BR14" i="75"/>
  <c r="BV16" i="75"/>
  <c r="CJ18" i="75"/>
  <c r="BR22" i="75"/>
  <c r="CA22" i="75" s="1"/>
  <c r="CN25" i="75"/>
  <c r="CN27" i="75"/>
  <c r="BZ36" i="75"/>
  <c r="CJ40" i="75"/>
  <c r="CE41" i="75"/>
  <c r="CE25" i="75"/>
  <c r="BV28" i="75"/>
  <c r="CE19" i="75"/>
  <c r="BZ20" i="75"/>
  <c r="CN26" i="75"/>
  <c r="CN30" i="75"/>
  <c r="BR38" i="75"/>
  <c r="CA38" i="75" s="1"/>
  <c r="BV42" i="75"/>
  <c r="CJ49" i="75"/>
  <c r="BV10" i="75"/>
  <c r="CJ16" i="75"/>
  <c r="CK16" i="75" s="1"/>
  <c r="CJ6" i="75"/>
  <c r="CE11" i="75"/>
  <c r="CN12" i="75"/>
  <c r="CJ15" i="75"/>
  <c r="CE17" i="75"/>
  <c r="BR20" i="75"/>
  <c r="CE21" i="75"/>
  <c r="BR32" i="75"/>
  <c r="BZ32" i="75"/>
  <c r="CE35" i="75"/>
  <c r="CJ39" i="75"/>
  <c r="CK39" i="75" s="1"/>
  <c r="BV40" i="75"/>
  <c r="CA40" i="75" s="1"/>
  <c r="CN41" i="75"/>
  <c r="BR43" i="75"/>
  <c r="CN44" i="75"/>
  <c r="BR50" i="75"/>
  <c r="CA50" i="75" s="1"/>
  <c r="CE55" i="75"/>
  <c r="CJ57" i="75"/>
  <c r="CK57" i="75" s="1"/>
  <c r="CN57" i="75"/>
  <c r="CN22" i="75"/>
  <c r="CJ26" i="75"/>
  <c r="CK26" i="75" s="1"/>
  <c r="CJ34" i="75"/>
  <c r="CJ42" i="75"/>
  <c r="BV46" i="75"/>
  <c r="CA46" i="75" s="1"/>
  <c r="CN52" i="75"/>
  <c r="CE53" i="75"/>
  <c r="BV58" i="75"/>
  <c r="CJ59" i="75"/>
  <c r="CJ69" i="75"/>
  <c r="CJ72" i="75"/>
  <c r="CK72" i="75" s="1"/>
  <c r="CK83" i="75"/>
  <c r="CN125" i="75"/>
  <c r="CJ125" i="75"/>
  <c r="CJ104" i="75"/>
  <c r="CN104" i="75"/>
  <c r="BZ54" i="75"/>
  <c r="CE62" i="75"/>
  <c r="BR65" i="75"/>
  <c r="CA65" i="75" s="1"/>
  <c r="CJ70" i="75"/>
  <c r="CK70" i="75" s="1"/>
  <c r="BR72" i="75"/>
  <c r="CN73" i="75"/>
  <c r="BZ43" i="75"/>
  <c r="BV43" i="75"/>
  <c r="CN53" i="75"/>
  <c r="BZ62" i="75"/>
  <c r="CN68" i="75"/>
  <c r="CN54" i="75"/>
  <c r="BR56" i="75"/>
  <c r="CA56" i="75" s="1"/>
  <c r="BR62" i="75"/>
  <c r="CN62" i="75"/>
  <c r="CE63" i="75"/>
  <c r="CN65" i="75"/>
  <c r="CK75" i="75"/>
  <c r="BR84" i="75"/>
  <c r="BV51" i="75"/>
  <c r="BZ52" i="75"/>
  <c r="BV54" i="75"/>
  <c r="BR58" i="75"/>
  <c r="BZ58" i="75"/>
  <c r="BV61" i="75"/>
  <c r="CN61" i="75"/>
  <c r="BR63" i="75"/>
  <c r="CA63" i="75" s="1"/>
  <c r="CJ67" i="75"/>
  <c r="BV68" i="75"/>
  <c r="CN88" i="75"/>
  <c r="CJ112" i="75"/>
  <c r="CN112" i="75"/>
  <c r="CJ52" i="75"/>
  <c r="CJ60" i="75"/>
  <c r="CK60" i="75" s="1"/>
  <c r="BZ75" i="75"/>
  <c r="BV76" i="75"/>
  <c r="BR79" i="75"/>
  <c r="BV80" i="75"/>
  <c r="CA80" i="75" s="1"/>
  <c r="CE82" i="75"/>
  <c r="BR92" i="75"/>
  <c r="CA92" i="75" s="1"/>
  <c r="BZ107" i="75"/>
  <c r="BZ112" i="75"/>
  <c r="CN83" i="75"/>
  <c r="CJ71" i="75"/>
  <c r="CN75" i="75"/>
  <c r="CN82" i="75"/>
  <c r="CE84" i="75"/>
  <c r="CJ93" i="75"/>
  <c r="CN93" i="75"/>
  <c r="CE108" i="75"/>
  <c r="BR68" i="75"/>
  <c r="CE69" i="75"/>
  <c r="CN74" i="75"/>
  <c r="BV75" i="75"/>
  <c r="CE76" i="75"/>
  <c r="BV81" i="75"/>
  <c r="CN85" i="75"/>
  <c r="CN87" i="75"/>
  <c r="CE66" i="75"/>
  <c r="CN67" i="75"/>
  <c r="CN70" i="75"/>
  <c r="BV73" i="75"/>
  <c r="CA73" i="75" s="1"/>
  <c r="CN77" i="75"/>
  <c r="CN81" i="75"/>
  <c r="BZ84" i="75"/>
  <c r="CN94" i="75"/>
  <c r="CJ74" i="75"/>
  <c r="CJ82" i="75"/>
  <c r="BZ89" i="75"/>
  <c r="CN96" i="75"/>
  <c r="CE101" i="75"/>
  <c r="CJ103" i="75"/>
  <c r="BV104" i="75"/>
  <c r="CN105" i="75"/>
  <c r="BR109" i="75"/>
  <c r="CA109" i="75" s="1"/>
  <c r="CJ118" i="75"/>
  <c r="CK118" i="75" s="1"/>
  <c r="CN118" i="75"/>
  <c r="CJ140" i="75"/>
  <c r="CK140" i="75" s="1"/>
  <c r="CN140" i="75"/>
  <c r="CJ73" i="75"/>
  <c r="CJ81" i="75"/>
  <c r="CK81" i="75" s="1"/>
  <c r="BZ96" i="75"/>
  <c r="BR101" i="75"/>
  <c r="CA101" i="75" s="1"/>
  <c r="CN101" i="75"/>
  <c r="BV105" i="75"/>
  <c r="BV107" i="75"/>
  <c r="CN109" i="75"/>
  <c r="CE115" i="75"/>
  <c r="CN102" i="75"/>
  <c r="CJ88" i="75"/>
  <c r="BR94" i="75"/>
  <c r="CA94" i="75" s="1"/>
  <c r="BZ97" i="75"/>
  <c r="CN106" i="75"/>
  <c r="CJ116" i="75"/>
  <c r="CN116" i="75"/>
  <c r="CE136" i="75"/>
  <c r="CE91" i="75"/>
  <c r="CE93" i="75"/>
  <c r="CJ95" i="75"/>
  <c r="BV96" i="75"/>
  <c r="CN97" i="75"/>
  <c r="CE99" i="75"/>
  <c r="BR111" i="75"/>
  <c r="CA111" i="75" s="1"/>
  <c r="CJ87" i="75"/>
  <c r="BZ90" i="75"/>
  <c r="BR93" i="75"/>
  <c r="CA93" i="75" s="1"/>
  <c r="CK94" i="75"/>
  <c r="BV97" i="75"/>
  <c r="BZ104" i="75"/>
  <c r="CJ109" i="75"/>
  <c r="BV118" i="75"/>
  <c r="CE119" i="75"/>
  <c r="CE121" i="75"/>
  <c r="CJ98" i="75"/>
  <c r="CJ106" i="75"/>
  <c r="CN110" i="75"/>
  <c r="CN113" i="75"/>
  <c r="CN117" i="75"/>
  <c r="CJ139" i="75"/>
  <c r="CK139" i="75" s="1"/>
  <c r="CN139" i="75"/>
  <c r="BZ115" i="75"/>
  <c r="BV127" i="75"/>
  <c r="BV129" i="75"/>
  <c r="BV115" i="75"/>
  <c r="CJ121" i="75"/>
  <c r="BZ126" i="75"/>
  <c r="CE126" i="75"/>
  <c r="CN127" i="75"/>
  <c r="CJ131" i="75"/>
  <c r="BR133" i="75"/>
  <c r="BZ133" i="75"/>
  <c r="CN133" i="75"/>
  <c r="CE138" i="75"/>
  <c r="CJ144" i="75"/>
  <c r="CN144" i="75"/>
  <c r="BV126" i="75"/>
  <c r="CJ135" i="75"/>
  <c r="BV136" i="75"/>
  <c r="CA136" i="75" s="1"/>
  <c r="BR138" i="75"/>
  <c r="CA138" i="75" s="1"/>
  <c r="BZ148" i="75"/>
  <c r="CN138" i="75"/>
  <c r="CJ124" i="75"/>
  <c r="CK124" i="75" s="1"/>
  <c r="BZ129" i="75"/>
  <c r="BR130" i="75"/>
  <c r="CN130" i="75"/>
  <c r="BR131" i="75"/>
  <c r="CJ132" i="75"/>
  <c r="CK132" i="75" s="1"/>
  <c r="BV133" i="75"/>
  <c r="BZ134" i="75"/>
  <c r="CK159" i="75"/>
  <c r="CN134" i="75"/>
  <c r="BZ135" i="75"/>
  <c r="BZ127" i="75"/>
  <c r="CN129" i="75"/>
  <c r="BV134" i="75"/>
  <c r="BV135" i="75"/>
  <c r="CJ138" i="75"/>
  <c r="BR140" i="75"/>
  <c r="BZ140" i="75"/>
  <c r="CJ172" i="75"/>
  <c r="CN172" i="75"/>
  <c r="CN131" i="75"/>
  <c r="BV140" i="75"/>
  <c r="CN141" i="75"/>
  <c r="CE142" i="75"/>
  <c r="BR146" i="75"/>
  <c r="CN160" i="75"/>
  <c r="CJ160" i="75"/>
  <c r="CN143" i="75"/>
  <c r="CJ166" i="75"/>
  <c r="CK166" i="75" s="1"/>
  <c r="CN166" i="75"/>
  <c r="CN142" i="75"/>
  <c r="CJ142" i="75"/>
  <c r="CJ143" i="75"/>
  <c r="BV144" i="75"/>
  <c r="CA144" i="75" s="1"/>
  <c r="CJ152" i="75"/>
  <c r="CN152" i="75"/>
  <c r="CJ167" i="75"/>
  <c r="CN167" i="75"/>
  <c r="BV148" i="75"/>
  <c r="CA148" i="75" s="1"/>
  <c r="BZ149" i="75"/>
  <c r="CN156" i="75"/>
  <c r="BZ157" i="75"/>
  <c r="CN159" i="75"/>
  <c r="BV149" i="75"/>
  <c r="CA149" i="75" s="1"/>
  <c r="CE149" i="75"/>
  <c r="BV151" i="75"/>
  <c r="BV156" i="75"/>
  <c r="BV157" i="75"/>
  <c r="CN163" i="75"/>
  <c r="CN164" i="75"/>
  <c r="CE150" i="75"/>
  <c r="CN165" i="75"/>
  <c r="CJ165" i="75"/>
  <c r="CN154" i="75"/>
  <c r="BZ155" i="75"/>
  <c r="CN158" i="75"/>
  <c r="CE162" i="75"/>
  <c r="BZ165" i="75"/>
  <c r="CN150" i="75"/>
  <c r="CE152" i="75"/>
  <c r="CJ157" i="75"/>
  <c r="CE160" i="75"/>
  <c r="BR162" i="75"/>
  <c r="CJ175" i="75"/>
  <c r="CN175" i="75"/>
  <c r="BZ151" i="75"/>
  <c r="BR152" i="75"/>
  <c r="CJ155" i="75"/>
  <c r="CK155" i="75" s="1"/>
  <c r="CK156" i="75"/>
  <c r="BR160" i="75"/>
  <c r="CA160" i="75" s="1"/>
  <c r="CN162" i="75"/>
  <c r="BR166" i="75"/>
  <c r="CE167" i="75"/>
  <c r="CJ168" i="75"/>
  <c r="CK168" i="75" s="1"/>
  <c r="CJ170" i="75"/>
  <c r="CK170" i="75" s="1"/>
  <c r="CN153" i="75"/>
  <c r="BV166" i="75"/>
  <c r="BV179" i="75"/>
  <c r="CE163" i="75"/>
  <c r="CJ176" i="75"/>
  <c r="CN176" i="75"/>
  <c r="CJ180" i="75"/>
  <c r="CN180" i="75"/>
  <c r="BV162" i="75"/>
  <c r="CJ164" i="75"/>
  <c r="CN168" i="75"/>
  <c r="CN188" i="75"/>
  <c r="CJ174" i="75"/>
  <c r="BV178" i="75"/>
  <c r="CJ178" i="75"/>
  <c r="CJ181" i="75"/>
  <c r="CN185" i="75"/>
  <c r="BZ171" i="75"/>
  <c r="CN173" i="75"/>
  <c r="CK179" i="75"/>
  <c r="BR175" i="75"/>
  <c r="BV171" i="75"/>
  <c r="CE172" i="75"/>
  <c r="BR173" i="75"/>
  <c r="CA173" i="75" s="1"/>
  <c r="CN179" i="75"/>
  <c r="CJ184" i="75"/>
  <c r="CN184" i="75"/>
  <c r="CJ192" i="75"/>
  <c r="CN192" i="75"/>
  <c r="CN171" i="75"/>
  <c r="CJ173" i="75"/>
  <c r="CN183" i="75"/>
  <c r="BZ184" i="75"/>
  <c r="BV187" i="75"/>
  <c r="CN190" i="75"/>
  <c r="BR191" i="75"/>
  <c r="CN182" i="75"/>
  <c r="CN194" i="75"/>
  <c r="BV184" i="75"/>
  <c r="BZ187" i="75"/>
  <c r="BR192" i="75"/>
  <c r="CJ194" i="75"/>
  <c r="CJ195" i="75"/>
  <c r="CN187" i="75"/>
  <c r="BR187" i="75"/>
  <c r="CE190" i="75"/>
  <c r="BZ191" i="75"/>
  <c r="CN191" i="75"/>
  <c r="BV192" i="75"/>
  <c r="BV195" i="75"/>
  <c r="CJ182" i="75"/>
  <c r="CJ190" i="75"/>
  <c r="CN193" i="75"/>
  <c r="CJ196" i="75"/>
  <c r="CJ187" i="75"/>
  <c r="CA190" i="75" l="1"/>
  <c r="CA175" i="75"/>
  <c r="CA130" i="75"/>
  <c r="CA131" i="75"/>
  <c r="CA79" i="75"/>
  <c r="CA14" i="75"/>
  <c r="CA11" i="75"/>
  <c r="CA69" i="75"/>
  <c r="CA15" i="75"/>
  <c r="CA152" i="75"/>
  <c r="CA183" i="75"/>
  <c r="CA157" i="75"/>
  <c r="CA170" i="75"/>
  <c r="CA159" i="75"/>
  <c r="CA146" i="75"/>
  <c r="CA102" i="75"/>
  <c r="CA85" i="75"/>
  <c r="CA72" i="75"/>
  <c r="CA70" i="75"/>
  <c r="CA64" i="75"/>
  <c r="CA48" i="75"/>
  <c r="CA27" i="75"/>
  <c r="CA186" i="75"/>
  <c r="CA7" i="75"/>
  <c r="CA6" i="75"/>
  <c r="CA129" i="75"/>
  <c r="CA84" i="75"/>
  <c r="CA20" i="75"/>
  <c r="CA168" i="75"/>
  <c r="CA113" i="75"/>
  <c r="CA53" i="75"/>
  <c r="CA68" i="75"/>
  <c r="CA30" i="75"/>
  <c r="CA174" i="75"/>
  <c r="CA162" i="75"/>
  <c r="CA142" i="75"/>
  <c r="CA99" i="75"/>
  <c r="CA24" i="75"/>
  <c r="CA52" i="75"/>
  <c r="CA47" i="75"/>
  <c r="CA143" i="75"/>
  <c r="CA185" i="75"/>
  <c r="CA141" i="75"/>
  <c r="CA8" i="75"/>
  <c r="CA172" i="75"/>
  <c r="CA87" i="75"/>
  <c r="CA57" i="75"/>
  <c r="CA33" i="75"/>
  <c r="CA41" i="75"/>
  <c r="CA193" i="75"/>
  <c r="CA32" i="75"/>
  <c r="CA117" i="75"/>
  <c r="CA145" i="75"/>
  <c r="CA96" i="75"/>
  <c r="CA108" i="75"/>
  <c r="CA165" i="75"/>
  <c r="CA82" i="75"/>
  <c r="CA181" i="75"/>
  <c r="CA121" i="75"/>
  <c r="CA137" i="75"/>
  <c r="CA147" i="75"/>
  <c r="CA177" i="75"/>
  <c r="CA62" i="75"/>
  <c r="CA44" i="75"/>
  <c r="CA9" i="75"/>
  <c r="CA123" i="75"/>
  <c r="CA31" i="75"/>
  <c r="CA106" i="75"/>
  <c r="CA191" i="75"/>
  <c r="CA167" i="75"/>
  <c r="CA71" i="75"/>
  <c r="CA91" i="75"/>
  <c r="CA25" i="75"/>
  <c r="CA10" i="75"/>
  <c r="CA158" i="75"/>
  <c r="CA97" i="75"/>
  <c r="CA36" i="75"/>
  <c r="CA67" i="75"/>
  <c r="CA19" i="75"/>
  <c r="CA58" i="75"/>
  <c r="CA195" i="75"/>
  <c r="CA124" i="75"/>
  <c r="CA112" i="75"/>
  <c r="CA88" i="75"/>
  <c r="CA98" i="75"/>
  <c r="CA176" i="75"/>
  <c r="CA26" i="75"/>
  <c r="CA105" i="75"/>
  <c r="CA150" i="75"/>
  <c r="CA89" i="75"/>
  <c r="CA187" i="75"/>
  <c r="CA166" i="75"/>
  <c r="CA169" i="75"/>
  <c r="CA115" i="75"/>
  <c r="CA104" i="75"/>
  <c r="CA83" i="75"/>
  <c r="CA54" i="75"/>
  <c r="CA134" i="75"/>
  <c r="CA77" i="75"/>
  <c r="CA126" i="75"/>
  <c r="CA90" i="75"/>
  <c r="CA133" i="75"/>
  <c r="CA164" i="75"/>
  <c r="CA61" i="75"/>
  <c r="CA192" i="75"/>
  <c r="CA28" i="75"/>
  <c r="CA114" i="75"/>
  <c r="CA76" i="75"/>
  <c r="CA74" i="75"/>
  <c r="CA34" i="75"/>
  <c r="CA171" i="75"/>
  <c r="CA45" i="75"/>
  <c r="CA118" i="75"/>
  <c r="CA156" i="75"/>
  <c r="CA75" i="75"/>
  <c r="CA16" i="75"/>
  <c r="CA151" i="75"/>
  <c r="CA107" i="75"/>
  <c r="CA66" i="75"/>
  <c r="CA135" i="75"/>
  <c r="CA13" i="75"/>
  <c r="CA140" i="75"/>
  <c r="CA178" i="75"/>
  <c r="CA127" i="75"/>
  <c r="CA184" i="75"/>
  <c r="CA42" i="75"/>
  <c r="CA81" i="75"/>
  <c r="CA155" i="75"/>
  <c r="CA55" i="75"/>
  <c r="CA103" i="75"/>
  <c r="CA43" i="75"/>
  <c r="CA179" i="75"/>
  <c r="CA125" i="75"/>
  <c r="CA49" i="75"/>
  <c r="CA39" i="75"/>
  <c r="CA51" i="75"/>
  <c r="CU72" i="75"/>
  <c r="CK183" i="75"/>
  <c r="CK80" i="75"/>
  <c r="CK34" i="75"/>
  <c r="CK175" i="75"/>
  <c r="CK71" i="75"/>
  <c r="CK65" i="75"/>
  <c r="CK117" i="75"/>
  <c r="CK154" i="75"/>
  <c r="CK20" i="75"/>
  <c r="CK125" i="75"/>
  <c r="CK141" i="75"/>
  <c r="CK89" i="75"/>
  <c r="CK111" i="75"/>
  <c r="CK135" i="75"/>
  <c r="CK43" i="75"/>
  <c r="CK48" i="75"/>
  <c r="CK178" i="75"/>
  <c r="CK98" i="75"/>
  <c r="CK157" i="75"/>
  <c r="CK144" i="75"/>
  <c r="CK173" i="75"/>
  <c r="CK165" i="75"/>
  <c r="CK109" i="75"/>
  <c r="CK15" i="75"/>
  <c r="CK14" i="75"/>
  <c r="CK182" i="75"/>
  <c r="CK151" i="75"/>
  <c r="CK164" i="75"/>
  <c r="CK187" i="75"/>
  <c r="CK127" i="75"/>
  <c r="CK106" i="75"/>
  <c r="CK23" i="75"/>
  <c r="CK52" i="75"/>
  <c r="CK104" i="75"/>
  <c r="CK73" i="75"/>
  <c r="CK77" i="75"/>
  <c r="CK174" i="75"/>
  <c r="CK180" i="75"/>
  <c r="CK103" i="75"/>
  <c r="CK29" i="75"/>
  <c r="CK128" i="75"/>
  <c r="CK6" i="75"/>
  <c r="CK158" i="75"/>
  <c r="CK181" i="75"/>
  <c r="CK176" i="75"/>
  <c r="CK133" i="75"/>
  <c r="CK74" i="75"/>
  <c r="CK193" i="75"/>
  <c r="CK129" i="75"/>
  <c r="CK97" i="75"/>
  <c r="CK44" i="75"/>
  <c r="CK195" i="75"/>
  <c r="CK18" i="75"/>
  <c r="CK13" i="75"/>
  <c r="CK58" i="75"/>
  <c r="CK27" i="75"/>
  <c r="CK192" i="75"/>
  <c r="CK47" i="75"/>
  <c r="CK194" i="75"/>
  <c r="CK116" i="75"/>
  <c r="CK92" i="75"/>
  <c r="CK42" i="75"/>
  <c r="CK188" i="75"/>
  <c r="CK87" i="75"/>
  <c r="CK67" i="75"/>
  <c r="CK184" i="75"/>
  <c r="CK143" i="75"/>
  <c r="CK88" i="75"/>
  <c r="CK146" i="75"/>
  <c r="CK171" i="75"/>
  <c r="CK177" i="75"/>
  <c r="CK130" i="75"/>
  <c r="CK123" i="75"/>
  <c r="CK59" i="75"/>
  <c r="CK10" i="75"/>
  <c r="CK86" i="75"/>
  <c r="CK61" i="75"/>
  <c r="CK7" i="75"/>
  <c r="CK196" i="75"/>
  <c r="CK161" i="75"/>
  <c r="CK147" i="75"/>
  <c r="CK45" i="75"/>
  <c r="CK90" i="75"/>
  <c r="CK49" i="75"/>
  <c r="CK131" i="75"/>
  <c r="CK54" i="75"/>
  <c r="CK148" i="75"/>
  <c r="CK120" i="75"/>
  <c r="CK40" i="75"/>
  <c r="CK189" i="75"/>
  <c r="CK9" i="75"/>
  <c r="CK112" i="75"/>
  <c r="CK46" i="75"/>
  <c r="CK95" i="75"/>
  <c r="CK32" i="75"/>
  <c r="CK172" i="75"/>
  <c r="CK167" i="75"/>
  <c r="CK91" i="75"/>
  <c r="CK63" i="75"/>
  <c r="CK55" i="75"/>
  <c r="CK35" i="75"/>
  <c r="CK21" i="75"/>
  <c r="CK138" i="75"/>
  <c r="CK121" i="75"/>
  <c r="CK99" i="75"/>
  <c r="CK136" i="75"/>
  <c r="CK101" i="75"/>
  <c r="CK84" i="75"/>
  <c r="CK82" i="75"/>
  <c r="CK53" i="75"/>
  <c r="CK56" i="75"/>
  <c r="CK152" i="75"/>
  <c r="CK149" i="75"/>
  <c r="CK126" i="75"/>
  <c r="CK62" i="75"/>
  <c r="CK17" i="75"/>
  <c r="CK162" i="75"/>
  <c r="CK119" i="75"/>
  <c r="CK115" i="75"/>
  <c r="CK108" i="75"/>
  <c r="CK25" i="75"/>
  <c r="CK190" i="75"/>
  <c r="CK163" i="75"/>
  <c r="CK160" i="75"/>
  <c r="CK76" i="75"/>
  <c r="CK69" i="75"/>
  <c r="CK11" i="75"/>
  <c r="CK19" i="75"/>
  <c r="CK41" i="75"/>
  <c r="CK36" i="75"/>
  <c r="CK150" i="75"/>
  <c r="CK142" i="75"/>
  <c r="CK93" i="75"/>
  <c r="CK66" i="75"/>
  <c r="B3" i="83" l="1"/>
  <c r="B4" i="83"/>
  <c r="B5" i="83"/>
  <c r="B6" i="83"/>
  <c r="B7" i="83"/>
  <c r="B8" i="83"/>
  <c r="B9" i="83"/>
  <c r="B10" i="83"/>
  <c r="B11" i="83"/>
  <c r="B12" i="83"/>
  <c r="B13" i="83"/>
  <c r="B14" i="83"/>
  <c r="B15" i="83"/>
  <c r="B16" i="83"/>
  <c r="B17" i="83"/>
  <c r="B18" i="83"/>
  <c r="B19" i="83"/>
  <c r="B20" i="83"/>
  <c r="B21" i="83"/>
  <c r="B22" i="83"/>
  <c r="B23" i="83"/>
  <c r="B24" i="83"/>
  <c r="B25" i="83"/>
  <c r="B26" i="83"/>
  <c r="B27" i="83"/>
  <c r="B28" i="83"/>
  <c r="B29" i="83"/>
  <c r="B30" i="83"/>
  <c r="B31" i="83"/>
  <c r="B32" i="83"/>
  <c r="B33" i="83"/>
  <c r="B34" i="83"/>
  <c r="B35" i="83"/>
  <c r="B36" i="83"/>
  <c r="B37" i="83"/>
  <c r="B38" i="83"/>
  <c r="B39" i="83"/>
  <c r="B40" i="83"/>
  <c r="B41" i="83"/>
  <c r="B42" i="83"/>
  <c r="B43" i="83"/>
  <c r="B44" i="83"/>
  <c r="B45" i="83"/>
  <c r="B46" i="83"/>
  <c r="B47" i="83"/>
  <c r="B48" i="83"/>
  <c r="B49" i="83"/>
  <c r="B50" i="83"/>
  <c r="B51" i="83"/>
  <c r="B52" i="83"/>
  <c r="B53" i="83"/>
  <c r="B54" i="83"/>
  <c r="B55" i="83"/>
  <c r="B56" i="83"/>
  <c r="B57" i="83"/>
  <c r="B58" i="83"/>
  <c r="B59" i="83"/>
  <c r="B60" i="83"/>
  <c r="B61" i="83"/>
  <c r="B62" i="83"/>
  <c r="B63" i="83"/>
  <c r="B64" i="83"/>
  <c r="B65" i="83"/>
  <c r="B66" i="83"/>
  <c r="B67" i="83"/>
  <c r="B68" i="83"/>
  <c r="B69" i="83"/>
  <c r="B70" i="83"/>
  <c r="B71" i="83"/>
  <c r="B72" i="83"/>
  <c r="B73" i="83"/>
  <c r="B74" i="83"/>
  <c r="B75" i="83"/>
  <c r="B76" i="83"/>
  <c r="B77" i="83"/>
  <c r="B78" i="83"/>
  <c r="B79" i="83"/>
  <c r="B80" i="83"/>
  <c r="B81" i="83"/>
  <c r="B82" i="83"/>
  <c r="B83" i="83"/>
  <c r="B84" i="83"/>
  <c r="B85" i="83"/>
  <c r="B86" i="83"/>
  <c r="B87" i="83"/>
  <c r="B88" i="83"/>
  <c r="B89" i="83"/>
  <c r="B90" i="83"/>
  <c r="B91" i="83"/>
  <c r="B92" i="83"/>
  <c r="B93" i="83"/>
  <c r="B94" i="83"/>
  <c r="B95" i="83"/>
  <c r="B96" i="83"/>
  <c r="B97" i="83"/>
  <c r="B98" i="83"/>
  <c r="B99" i="83"/>
  <c r="B100" i="83"/>
  <c r="B101" i="83"/>
  <c r="B102" i="83"/>
  <c r="B103" i="83"/>
  <c r="B104" i="83"/>
  <c r="B105" i="83"/>
  <c r="B106" i="83"/>
  <c r="B107" i="83"/>
  <c r="B108" i="83"/>
  <c r="B109" i="83"/>
  <c r="B110" i="83"/>
  <c r="B111" i="83"/>
  <c r="B112" i="83"/>
  <c r="B113" i="83"/>
  <c r="B114" i="83"/>
  <c r="B115" i="83"/>
  <c r="B116" i="83"/>
  <c r="B117" i="83"/>
  <c r="B118" i="83"/>
  <c r="B119" i="83"/>
  <c r="B120" i="83"/>
  <c r="B121" i="83"/>
  <c r="B122" i="83"/>
  <c r="B123" i="83"/>
  <c r="B124" i="83"/>
  <c r="B125" i="83"/>
  <c r="B126" i="83"/>
  <c r="B127" i="83"/>
  <c r="B128" i="83"/>
  <c r="B129" i="83"/>
  <c r="B130" i="83"/>
  <c r="B131" i="83"/>
  <c r="B132" i="83"/>
  <c r="B133" i="83"/>
  <c r="B134" i="83"/>
  <c r="B135" i="83"/>
  <c r="B136" i="83"/>
  <c r="B137" i="83"/>
  <c r="B138" i="83"/>
  <c r="B139" i="83"/>
  <c r="B140" i="83"/>
  <c r="B141" i="83"/>
  <c r="B142" i="83"/>
  <c r="B143" i="83"/>
  <c r="B144" i="83"/>
  <c r="B145" i="83"/>
  <c r="B146" i="83"/>
  <c r="B147" i="83"/>
  <c r="B148" i="83"/>
  <c r="B149" i="83"/>
  <c r="B150" i="83"/>
  <c r="B151" i="83"/>
  <c r="B152" i="83"/>
  <c r="B153" i="83"/>
  <c r="B154" i="83"/>
  <c r="B155" i="83"/>
  <c r="B156" i="83"/>
  <c r="B157" i="83"/>
  <c r="B158" i="83"/>
  <c r="B159" i="83"/>
  <c r="B160" i="83"/>
  <c r="B161" i="83"/>
  <c r="B162" i="83"/>
  <c r="B163" i="83"/>
  <c r="B164" i="83"/>
  <c r="B165" i="83"/>
  <c r="B166" i="83"/>
  <c r="B167" i="83"/>
  <c r="B168" i="83"/>
  <c r="B169" i="83"/>
  <c r="B170" i="83"/>
  <c r="B171" i="83"/>
  <c r="B172" i="83"/>
  <c r="B173" i="83"/>
  <c r="B174" i="83"/>
  <c r="B175" i="83"/>
  <c r="B176" i="83"/>
  <c r="B177" i="83"/>
  <c r="B178" i="83"/>
  <c r="B179" i="83"/>
  <c r="B180" i="83"/>
  <c r="B181" i="83"/>
  <c r="B182" i="83"/>
  <c r="B183" i="83"/>
  <c r="B184" i="83"/>
  <c r="B185" i="83"/>
  <c r="B186" i="83"/>
  <c r="B187" i="83"/>
  <c r="B188" i="83"/>
  <c r="B189" i="83"/>
  <c r="B190" i="83"/>
  <c r="B191" i="83"/>
  <c r="B192" i="83"/>
  <c r="B2" i="83"/>
  <c r="CV72" i="75" l="1"/>
  <c r="O70" i="85" s="1"/>
  <c r="B193" i="83"/>
  <c r="B194" i="83" l="1"/>
  <c r="C3" i="79"/>
  <c r="C2" i="79"/>
  <c r="C3" i="80"/>
  <c r="C2" i="80"/>
  <c r="A6" i="79"/>
  <c r="B6" i="79"/>
  <c r="A7" i="79"/>
  <c r="B7" i="79"/>
  <c r="A8" i="79"/>
  <c r="B8" i="79"/>
  <c r="A9" i="79"/>
  <c r="B9" i="79"/>
  <c r="A10" i="79"/>
  <c r="B10" i="79"/>
  <c r="A11" i="79"/>
  <c r="B11" i="79"/>
  <c r="A12" i="79"/>
  <c r="B12" i="79"/>
  <c r="A13" i="79"/>
  <c r="B13" i="79"/>
  <c r="A14" i="79"/>
  <c r="B14" i="79"/>
  <c r="A15" i="79"/>
  <c r="B15" i="79"/>
  <c r="A16" i="79"/>
  <c r="B16" i="79"/>
  <c r="A17" i="79"/>
  <c r="B17" i="79"/>
  <c r="A18" i="79"/>
  <c r="B18" i="79"/>
  <c r="A19" i="79"/>
  <c r="B19" i="79"/>
  <c r="A20" i="79"/>
  <c r="B20" i="79"/>
  <c r="A21" i="79"/>
  <c r="B21" i="79"/>
  <c r="A22" i="79"/>
  <c r="B22" i="79"/>
  <c r="A23" i="79"/>
  <c r="B23" i="79"/>
  <c r="A24" i="79"/>
  <c r="B24" i="79"/>
  <c r="A25" i="79"/>
  <c r="B25" i="79"/>
  <c r="A26" i="79"/>
  <c r="B26" i="79"/>
  <c r="A27" i="79"/>
  <c r="B27" i="79"/>
  <c r="A28" i="79"/>
  <c r="B28" i="79"/>
  <c r="A29" i="79"/>
  <c r="B29" i="79"/>
  <c r="A30" i="79"/>
  <c r="B30" i="79"/>
  <c r="A31" i="79"/>
  <c r="B31" i="79"/>
  <c r="A32" i="79"/>
  <c r="B32" i="79"/>
  <c r="A33" i="79"/>
  <c r="B33" i="79"/>
  <c r="A34" i="79"/>
  <c r="B34" i="79"/>
  <c r="A35" i="79"/>
  <c r="B35" i="79"/>
  <c r="A36" i="79"/>
  <c r="B36" i="79"/>
  <c r="A37" i="79"/>
  <c r="B37" i="79"/>
  <c r="A38" i="79"/>
  <c r="B38" i="79"/>
  <c r="A39" i="79"/>
  <c r="B39" i="79"/>
  <c r="A40" i="79"/>
  <c r="B40" i="79"/>
  <c r="A41" i="79"/>
  <c r="B41" i="79"/>
  <c r="A42" i="79"/>
  <c r="B42" i="79"/>
  <c r="A43" i="79"/>
  <c r="B43" i="79"/>
  <c r="A44" i="79"/>
  <c r="B44" i="79"/>
  <c r="A45" i="79"/>
  <c r="B45" i="79"/>
  <c r="A46" i="79"/>
  <c r="B46" i="79"/>
  <c r="A47" i="79"/>
  <c r="B47" i="79"/>
  <c r="A48" i="79"/>
  <c r="B48" i="79"/>
  <c r="A49" i="79"/>
  <c r="B49" i="79"/>
  <c r="A50" i="79"/>
  <c r="B50" i="79"/>
  <c r="A51" i="79"/>
  <c r="B51" i="79"/>
  <c r="A52" i="79"/>
  <c r="B52" i="79"/>
  <c r="A53" i="79"/>
  <c r="B53" i="79"/>
  <c r="A54" i="79"/>
  <c r="B54" i="79"/>
  <c r="A55" i="79"/>
  <c r="B55" i="79"/>
  <c r="A56" i="79"/>
  <c r="B56" i="79"/>
  <c r="A57" i="79"/>
  <c r="B57" i="79"/>
  <c r="A58" i="79"/>
  <c r="B58" i="79"/>
  <c r="A59" i="79"/>
  <c r="B59" i="79"/>
  <c r="A60" i="79"/>
  <c r="B60" i="79"/>
  <c r="A61" i="79"/>
  <c r="B61" i="79"/>
  <c r="A62" i="79"/>
  <c r="B62" i="79"/>
  <c r="A63" i="79"/>
  <c r="B63" i="79"/>
  <c r="A64" i="79"/>
  <c r="B64" i="79"/>
  <c r="A65" i="79"/>
  <c r="B65" i="79"/>
  <c r="A66" i="79"/>
  <c r="B66" i="79"/>
  <c r="A67" i="79"/>
  <c r="B67" i="79"/>
  <c r="A68" i="79"/>
  <c r="B68" i="79"/>
  <c r="A69" i="79"/>
  <c r="B69" i="79"/>
  <c r="A70" i="79"/>
  <c r="B70" i="79"/>
  <c r="A71" i="79"/>
  <c r="B71" i="79"/>
  <c r="A72" i="79"/>
  <c r="B72" i="79"/>
  <c r="A73" i="79"/>
  <c r="B73" i="79"/>
  <c r="A74" i="79"/>
  <c r="B74" i="79"/>
  <c r="A75" i="79"/>
  <c r="B75" i="79"/>
  <c r="A76" i="79"/>
  <c r="B76" i="79"/>
  <c r="A77" i="79"/>
  <c r="B77" i="79"/>
  <c r="A78" i="79"/>
  <c r="B78" i="79"/>
  <c r="A79" i="79"/>
  <c r="B79" i="79"/>
  <c r="A80" i="79"/>
  <c r="B80" i="79"/>
  <c r="A81" i="79"/>
  <c r="B81" i="79"/>
  <c r="A82" i="79"/>
  <c r="B82" i="79"/>
  <c r="A83" i="79"/>
  <c r="B83" i="79"/>
  <c r="A84" i="79"/>
  <c r="B84" i="79"/>
  <c r="A85" i="79"/>
  <c r="B85" i="79"/>
  <c r="A86" i="79"/>
  <c r="B86" i="79"/>
  <c r="A87" i="79"/>
  <c r="B87" i="79"/>
  <c r="A88" i="79"/>
  <c r="B88" i="79"/>
  <c r="A89" i="79"/>
  <c r="B89" i="79"/>
  <c r="A90" i="79"/>
  <c r="B90" i="79"/>
  <c r="A91" i="79"/>
  <c r="B91" i="79"/>
  <c r="A92" i="79"/>
  <c r="B92" i="79"/>
  <c r="A93" i="79"/>
  <c r="B93" i="79"/>
  <c r="A94" i="79"/>
  <c r="B94" i="79"/>
  <c r="A95" i="79"/>
  <c r="B95" i="79"/>
  <c r="A96" i="79"/>
  <c r="B96" i="79"/>
  <c r="A97" i="79"/>
  <c r="B97" i="79"/>
  <c r="A98" i="79"/>
  <c r="B98" i="79"/>
  <c r="A99" i="79"/>
  <c r="B99" i="79"/>
  <c r="A100" i="79"/>
  <c r="B100" i="79"/>
  <c r="A101" i="79"/>
  <c r="B101" i="79"/>
  <c r="A102" i="79"/>
  <c r="B102" i="79"/>
  <c r="A103" i="79"/>
  <c r="B103" i="79"/>
  <c r="A104" i="79"/>
  <c r="B104" i="79"/>
  <c r="A105" i="79"/>
  <c r="B105" i="79"/>
  <c r="A106" i="79"/>
  <c r="B106" i="79"/>
  <c r="A107" i="79"/>
  <c r="B107" i="79"/>
  <c r="A108" i="79"/>
  <c r="B108" i="79"/>
  <c r="A109" i="79"/>
  <c r="B109" i="79"/>
  <c r="A110" i="79"/>
  <c r="B110" i="79"/>
  <c r="A111" i="79"/>
  <c r="B111" i="79"/>
  <c r="A112" i="79"/>
  <c r="B112" i="79"/>
  <c r="A113" i="79"/>
  <c r="B113" i="79"/>
  <c r="A114" i="79"/>
  <c r="B114" i="79"/>
  <c r="A115" i="79"/>
  <c r="B115" i="79"/>
  <c r="A116" i="79"/>
  <c r="B116" i="79"/>
  <c r="A117" i="79"/>
  <c r="B117" i="79"/>
  <c r="A118" i="79"/>
  <c r="B118" i="79"/>
  <c r="A119" i="79"/>
  <c r="B119" i="79"/>
  <c r="A120" i="79"/>
  <c r="B120" i="79"/>
  <c r="A121" i="79"/>
  <c r="B121" i="79"/>
  <c r="A122" i="79"/>
  <c r="B122" i="79"/>
  <c r="A123" i="79"/>
  <c r="B123" i="79"/>
  <c r="A124" i="79"/>
  <c r="B124" i="79"/>
  <c r="A125" i="79"/>
  <c r="B125" i="79"/>
  <c r="A126" i="79"/>
  <c r="B126" i="79"/>
  <c r="A127" i="79"/>
  <c r="B127" i="79"/>
  <c r="A128" i="79"/>
  <c r="B128" i="79"/>
  <c r="A129" i="79"/>
  <c r="B129" i="79"/>
  <c r="A130" i="79"/>
  <c r="B130" i="79"/>
  <c r="A131" i="79"/>
  <c r="B131" i="79"/>
  <c r="A132" i="79"/>
  <c r="B132" i="79"/>
  <c r="A133" i="79"/>
  <c r="B133" i="79"/>
  <c r="A134" i="79"/>
  <c r="B134" i="79"/>
  <c r="A135" i="79"/>
  <c r="B135" i="79"/>
  <c r="A136" i="79"/>
  <c r="B136" i="79"/>
  <c r="A137" i="79"/>
  <c r="B137" i="79"/>
  <c r="A138" i="79"/>
  <c r="B138" i="79"/>
  <c r="A139" i="79"/>
  <c r="B139" i="79"/>
  <c r="A140" i="79"/>
  <c r="B140" i="79"/>
  <c r="A141" i="79"/>
  <c r="B141" i="79"/>
  <c r="A142" i="79"/>
  <c r="B142" i="79"/>
  <c r="A143" i="79"/>
  <c r="B143" i="79"/>
  <c r="A144" i="79"/>
  <c r="B144" i="79"/>
  <c r="A145" i="79"/>
  <c r="B145" i="79"/>
  <c r="A146" i="79"/>
  <c r="B146" i="79"/>
  <c r="A147" i="79"/>
  <c r="B147" i="79"/>
  <c r="A148" i="79"/>
  <c r="B148" i="79"/>
  <c r="A149" i="79"/>
  <c r="B149" i="79"/>
  <c r="A150" i="79"/>
  <c r="B150" i="79"/>
  <c r="A151" i="79"/>
  <c r="B151" i="79"/>
  <c r="A152" i="79"/>
  <c r="B152" i="79"/>
  <c r="A153" i="79"/>
  <c r="B153" i="79"/>
  <c r="A154" i="79"/>
  <c r="B154" i="79"/>
  <c r="A155" i="79"/>
  <c r="B155" i="79"/>
  <c r="A156" i="79"/>
  <c r="B156" i="79"/>
  <c r="A157" i="79"/>
  <c r="B157" i="79"/>
  <c r="A158" i="79"/>
  <c r="B158" i="79"/>
  <c r="A159" i="79"/>
  <c r="B159" i="79"/>
  <c r="A160" i="79"/>
  <c r="B160" i="79"/>
  <c r="A161" i="79"/>
  <c r="B161" i="79"/>
  <c r="A162" i="79"/>
  <c r="B162" i="79"/>
  <c r="A163" i="79"/>
  <c r="B163" i="79"/>
  <c r="A164" i="79"/>
  <c r="B164" i="79"/>
  <c r="A165" i="79"/>
  <c r="B165" i="79"/>
  <c r="A166" i="79"/>
  <c r="B166" i="79"/>
  <c r="A167" i="79"/>
  <c r="B167" i="79"/>
  <c r="A168" i="79"/>
  <c r="B168" i="79"/>
  <c r="A169" i="79"/>
  <c r="B169" i="79"/>
  <c r="A170" i="79"/>
  <c r="B170" i="79"/>
  <c r="A171" i="79"/>
  <c r="B171" i="79"/>
  <c r="A172" i="79"/>
  <c r="B172" i="79"/>
  <c r="A173" i="79"/>
  <c r="B173" i="79"/>
  <c r="A174" i="79"/>
  <c r="B174" i="79"/>
  <c r="A175" i="79"/>
  <c r="B175" i="79"/>
  <c r="A176" i="79"/>
  <c r="B176" i="79"/>
  <c r="A177" i="79"/>
  <c r="B177" i="79"/>
  <c r="A178" i="79"/>
  <c r="B178" i="79"/>
  <c r="A179" i="79"/>
  <c r="B179" i="79"/>
  <c r="A180" i="79"/>
  <c r="B180" i="79"/>
  <c r="A181" i="79"/>
  <c r="B181" i="79"/>
  <c r="A182" i="79"/>
  <c r="B182" i="79"/>
  <c r="A183" i="79"/>
  <c r="B183" i="79"/>
  <c r="A184" i="79"/>
  <c r="B184" i="79"/>
  <c r="A185" i="79"/>
  <c r="B185" i="79"/>
  <c r="A186" i="79"/>
  <c r="B186" i="79"/>
  <c r="A187" i="79"/>
  <c r="B187" i="79"/>
  <c r="A188" i="79"/>
  <c r="B188" i="79"/>
  <c r="A189" i="79"/>
  <c r="B189" i="79"/>
  <c r="A190" i="79"/>
  <c r="B190" i="79"/>
  <c r="A191" i="79"/>
  <c r="B191" i="79"/>
  <c r="A192" i="79"/>
  <c r="B192" i="79"/>
  <c r="A193" i="79"/>
  <c r="B193" i="79"/>
  <c r="A194" i="79"/>
  <c r="B194" i="79"/>
  <c r="A195" i="79"/>
  <c r="B195" i="79"/>
  <c r="B5" i="79"/>
  <c r="A5" i="79"/>
  <c r="A6" i="80"/>
  <c r="B6" i="80"/>
  <c r="A7" i="80"/>
  <c r="B7" i="80"/>
  <c r="A8" i="80"/>
  <c r="B8" i="80"/>
  <c r="A9" i="80"/>
  <c r="B9" i="80"/>
  <c r="A10" i="80"/>
  <c r="B10" i="80"/>
  <c r="A11" i="80"/>
  <c r="B11" i="80"/>
  <c r="A12" i="80"/>
  <c r="B12" i="80"/>
  <c r="A13" i="80"/>
  <c r="B13" i="80"/>
  <c r="A14" i="80"/>
  <c r="B14" i="80"/>
  <c r="A15" i="80"/>
  <c r="B15" i="80"/>
  <c r="A16" i="80"/>
  <c r="B16" i="80"/>
  <c r="A17" i="80"/>
  <c r="B17" i="80"/>
  <c r="A18" i="80"/>
  <c r="B18" i="80"/>
  <c r="A19" i="80"/>
  <c r="B19" i="80"/>
  <c r="A20" i="80"/>
  <c r="B20" i="80"/>
  <c r="A21" i="80"/>
  <c r="B21" i="80"/>
  <c r="A22" i="80"/>
  <c r="B22" i="80"/>
  <c r="A23" i="80"/>
  <c r="B23" i="80"/>
  <c r="A24" i="80"/>
  <c r="B24" i="80"/>
  <c r="A25" i="80"/>
  <c r="B25" i="80"/>
  <c r="A26" i="80"/>
  <c r="B26" i="80"/>
  <c r="A27" i="80"/>
  <c r="B27" i="80"/>
  <c r="A28" i="80"/>
  <c r="B28" i="80"/>
  <c r="A29" i="80"/>
  <c r="B29" i="80"/>
  <c r="A30" i="80"/>
  <c r="B30" i="80"/>
  <c r="A31" i="80"/>
  <c r="B31" i="80"/>
  <c r="A32" i="80"/>
  <c r="B32" i="80"/>
  <c r="A33" i="80"/>
  <c r="B33" i="80"/>
  <c r="A34" i="80"/>
  <c r="B34" i="80"/>
  <c r="A35" i="80"/>
  <c r="B35" i="80"/>
  <c r="A36" i="80"/>
  <c r="B36" i="80"/>
  <c r="A37" i="80"/>
  <c r="B37" i="80"/>
  <c r="A38" i="80"/>
  <c r="B38" i="80"/>
  <c r="A39" i="80"/>
  <c r="B39" i="80"/>
  <c r="A40" i="80"/>
  <c r="B40" i="80"/>
  <c r="A41" i="80"/>
  <c r="B41" i="80"/>
  <c r="A42" i="80"/>
  <c r="B42" i="80"/>
  <c r="A43" i="80"/>
  <c r="B43" i="80"/>
  <c r="A44" i="80"/>
  <c r="B44" i="80"/>
  <c r="A45" i="80"/>
  <c r="B45" i="80"/>
  <c r="A46" i="80"/>
  <c r="B46" i="80"/>
  <c r="A47" i="80"/>
  <c r="B47" i="80"/>
  <c r="A48" i="80"/>
  <c r="B48" i="80"/>
  <c r="A49" i="80"/>
  <c r="B49" i="80"/>
  <c r="A50" i="80"/>
  <c r="B50" i="80"/>
  <c r="A51" i="80"/>
  <c r="B51" i="80"/>
  <c r="A52" i="80"/>
  <c r="B52" i="80"/>
  <c r="A53" i="80"/>
  <c r="B53" i="80"/>
  <c r="A54" i="80"/>
  <c r="B54" i="80"/>
  <c r="A55" i="80"/>
  <c r="B55" i="80"/>
  <c r="A56" i="80"/>
  <c r="B56" i="80"/>
  <c r="A57" i="80"/>
  <c r="B57" i="80"/>
  <c r="A58" i="80"/>
  <c r="B58" i="80"/>
  <c r="A59" i="80"/>
  <c r="B59" i="80"/>
  <c r="A60" i="80"/>
  <c r="B60" i="80"/>
  <c r="A61" i="80"/>
  <c r="B61" i="80"/>
  <c r="A62" i="80"/>
  <c r="B62" i="80"/>
  <c r="A63" i="80"/>
  <c r="B63" i="80"/>
  <c r="A64" i="80"/>
  <c r="B64" i="80"/>
  <c r="A65" i="80"/>
  <c r="B65" i="80"/>
  <c r="A66" i="80"/>
  <c r="B66" i="80"/>
  <c r="A67" i="80"/>
  <c r="B67" i="80"/>
  <c r="A68" i="80"/>
  <c r="B68" i="80"/>
  <c r="A69" i="80"/>
  <c r="B69" i="80"/>
  <c r="A70" i="80"/>
  <c r="B70" i="80"/>
  <c r="A71" i="80"/>
  <c r="B71" i="80"/>
  <c r="A72" i="80"/>
  <c r="B72" i="80"/>
  <c r="A73" i="80"/>
  <c r="B73" i="80"/>
  <c r="A74" i="80"/>
  <c r="B74" i="80"/>
  <c r="A75" i="80"/>
  <c r="B75" i="80"/>
  <c r="A76" i="80"/>
  <c r="B76" i="80"/>
  <c r="A77" i="80"/>
  <c r="B77" i="80"/>
  <c r="A78" i="80"/>
  <c r="B78" i="80"/>
  <c r="A79" i="80"/>
  <c r="B79" i="80"/>
  <c r="A80" i="80"/>
  <c r="B80" i="80"/>
  <c r="A81" i="80"/>
  <c r="B81" i="80"/>
  <c r="A82" i="80"/>
  <c r="B82" i="80"/>
  <c r="A83" i="80"/>
  <c r="B83" i="80"/>
  <c r="A84" i="80"/>
  <c r="B84" i="80"/>
  <c r="A85" i="80"/>
  <c r="B85" i="80"/>
  <c r="A86" i="80"/>
  <c r="B86" i="80"/>
  <c r="A87" i="80"/>
  <c r="B87" i="80"/>
  <c r="A88" i="80"/>
  <c r="B88" i="80"/>
  <c r="A89" i="80"/>
  <c r="B89" i="80"/>
  <c r="A90" i="80"/>
  <c r="B90" i="80"/>
  <c r="A91" i="80"/>
  <c r="B91" i="80"/>
  <c r="A92" i="80"/>
  <c r="B92" i="80"/>
  <c r="A93" i="80"/>
  <c r="B93" i="80"/>
  <c r="A94" i="80"/>
  <c r="B94" i="80"/>
  <c r="A95" i="80"/>
  <c r="B95" i="80"/>
  <c r="A96" i="80"/>
  <c r="B96" i="80"/>
  <c r="A97" i="80"/>
  <c r="B97" i="80"/>
  <c r="A98" i="80"/>
  <c r="B98" i="80"/>
  <c r="A99" i="80"/>
  <c r="B99" i="80"/>
  <c r="A100" i="80"/>
  <c r="B100" i="80"/>
  <c r="A101" i="80"/>
  <c r="B101" i="80"/>
  <c r="A102" i="80"/>
  <c r="B102" i="80"/>
  <c r="A103" i="80"/>
  <c r="B103" i="80"/>
  <c r="A104" i="80"/>
  <c r="B104" i="80"/>
  <c r="A105" i="80"/>
  <c r="B105" i="80"/>
  <c r="A106" i="80"/>
  <c r="B106" i="80"/>
  <c r="A107" i="80"/>
  <c r="B107" i="80"/>
  <c r="A108" i="80"/>
  <c r="B108" i="80"/>
  <c r="A109" i="80"/>
  <c r="B109" i="80"/>
  <c r="A110" i="80"/>
  <c r="B110" i="80"/>
  <c r="A111" i="80"/>
  <c r="B111" i="80"/>
  <c r="A112" i="80"/>
  <c r="B112" i="80"/>
  <c r="A113" i="80"/>
  <c r="B113" i="80"/>
  <c r="A114" i="80"/>
  <c r="B114" i="80"/>
  <c r="A115" i="80"/>
  <c r="B115" i="80"/>
  <c r="A116" i="80"/>
  <c r="B116" i="80"/>
  <c r="A117" i="80"/>
  <c r="B117" i="80"/>
  <c r="A118" i="80"/>
  <c r="B118" i="80"/>
  <c r="A119" i="80"/>
  <c r="B119" i="80"/>
  <c r="A120" i="80"/>
  <c r="B120" i="80"/>
  <c r="A121" i="80"/>
  <c r="B121" i="80"/>
  <c r="A122" i="80"/>
  <c r="B122" i="80"/>
  <c r="A123" i="80"/>
  <c r="B123" i="80"/>
  <c r="A124" i="80"/>
  <c r="B124" i="80"/>
  <c r="A125" i="80"/>
  <c r="B125" i="80"/>
  <c r="A126" i="80"/>
  <c r="B126" i="80"/>
  <c r="A127" i="80"/>
  <c r="B127" i="80"/>
  <c r="A128" i="80"/>
  <c r="B128" i="80"/>
  <c r="A129" i="80"/>
  <c r="B129" i="80"/>
  <c r="A130" i="80"/>
  <c r="B130" i="80"/>
  <c r="A131" i="80"/>
  <c r="B131" i="80"/>
  <c r="A132" i="80"/>
  <c r="B132" i="80"/>
  <c r="A133" i="80"/>
  <c r="B133" i="80"/>
  <c r="A134" i="80"/>
  <c r="B134" i="80"/>
  <c r="A135" i="80"/>
  <c r="B135" i="80"/>
  <c r="A136" i="80"/>
  <c r="B136" i="80"/>
  <c r="A137" i="80"/>
  <c r="B137" i="80"/>
  <c r="A138" i="80"/>
  <c r="B138" i="80"/>
  <c r="A139" i="80"/>
  <c r="B139" i="80"/>
  <c r="A140" i="80"/>
  <c r="B140" i="80"/>
  <c r="A141" i="80"/>
  <c r="B141" i="80"/>
  <c r="A142" i="80"/>
  <c r="B142" i="80"/>
  <c r="A143" i="80"/>
  <c r="B143" i="80"/>
  <c r="A144" i="80"/>
  <c r="B144" i="80"/>
  <c r="A145" i="80"/>
  <c r="B145" i="80"/>
  <c r="A146" i="80"/>
  <c r="B146" i="80"/>
  <c r="A147" i="80"/>
  <c r="B147" i="80"/>
  <c r="A148" i="80"/>
  <c r="B148" i="80"/>
  <c r="A149" i="80"/>
  <c r="B149" i="80"/>
  <c r="A150" i="80"/>
  <c r="B150" i="80"/>
  <c r="A151" i="80"/>
  <c r="B151" i="80"/>
  <c r="A152" i="80"/>
  <c r="B152" i="80"/>
  <c r="A153" i="80"/>
  <c r="B153" i="80"/>
  <c r="A154" i="80"/>
  <c r="B154" i="80"/>
  <c r="A155" i="80"/>
  <c r="B155" i="80"/>
  <c r="A156" i="80"/>
  <c r="B156" i="80"/>
  <c r="A157" i="80"/>
  <c r="B157" i="80"/>
  <c r="A158" i="80"/>
  <c r="B158" i="80"/>
  <c r="A159" i="80"/>
  <c r="B159" i="80"/>
  <c r="A160" i="80"/>
  <c r="B160" i="80"/>
  <c r="A161" i="80"/>
  <c r="B161" i="80"/>
  <c r="A162" i="80"/>
  <c r="B162" i="80"/>
  <c r="A163" i="80"/>
  <c r="B163" i="80"/>
  <c r="A164" i="80"/>
  <c r="B164" i="80"/>
  <c r="A165" i="80"/>
  <c r="B165" i="80"/>
  <c r="A166" i="80"/>
  <c r="B166" i="80"/>
  <c r="A167" i="80"/>
  <c r="B167" i="80"/>
  <c r="A168" i="80"/>
  <c r="B168" i="80"/>
  <c r="A169" i="80"/>
  <c r="B169" i="80"/>
  <c r="A170" i="80"/>
  <c r="B170" i="80"/>
  <c r="A171" i="80"/>
  <c r="B171" i="80"/>
  <c r="A172" i="80"/>
  <c r="B172" i="80"/>
  <c r="A173" i="80"/>
  <c r="B173" i="80"/>
  <c r="A174" i="80"/>
  <c r="B174" i="80"/>
  <c r="A175" i="80"/>
  <c r="B175" i="80"/>
  <c r="A176" i="80"/>
  <c r="B176" i="80"/>
  <c r="A177" i="80"/>
  <c r="B177" i="80"/>
  <c r="A178" i="80"/>
  <c r="B178" i="80"/>
  <c r="A179" i="80"/>
  <c r="B179" i="80"/>
  <c r="A180" i="80"/>
  <c r="B180" i="80"/>
  <c r="A181" i="80"/>
  <c r="B181" i="80"/>
  <c r="A182" i="80"/>
  <c r="B182" i="80"/>
  <c r="A183" i="80"/>
  <c r="B183" i="80"/>
  <c r="A184" i="80"/>
  <c r="B184" i="80"/>
  <c r="A185" i="80"/>
  <c r="B185" i="80"/>
  <c r="A186" i="80"/>
  <c r="B186" i="80"/>
  <c r="A187" i="80"/>
  <c r="B187" i="80"/>
  <c r="A188" i="80"/>
  <c r="B188" i="80"/>
  <c r="A189" i="80"/>
  <c r="B189" i="80"/>
  <c r="A190" i="80"/>
  <c r="B190" i="80"/>
  <c r="A191" i="80"/>
  <c r="B191" i="80"/>
  <c r="A192" i="80"/>
  <c r="B192" i="80"/>
  <c r="A193" i="80"/>
  <c r="B193" i="80"/>
  <c r="A194" i="80"/>
  <c r="B194" i="80"/>
  <c r="A195" i="80"/>
  <c r="B195" i="80"/>
  <c r="B5" i="80"/>
  <c r="A5" i="80"/>
  <c r="C3" i="81"/>
  <c r="B2" i="82" s="1"/>
  <c r="B196" i="75" l="1"/>
  <c r="A196" i="75"/>
  <c r="B195" i="75"/>
  <c r="A195" i="75"/>
  <c r="B194" i="75"/>
  <c r="A194" i="75"/>
  <c r="B193" i="75"/>
  <c r="A193" i="75"/>
  <c r="B192" i="75"/>
  <c r="A192" i="75"/>
  <c r="B191" i="75"/>
  <c r="A191" i="75"/>
  <c r="B190" i="75"/>
  <c r="A190" i="75"/>
  <c r="B189" i="75"/>
  <c r="A189" i="75"/>
  <c r="B188" i="75"/>
  <c r="A188" i="75"/>
  <c r="B187" i="75"/>
  <c r="A187" i="75"/>
  <c r="B186" i="75"/>
  <c r="A186" i="75"/>
  <c r="B185" i="75"/>
  <c r="A185" i="75"/>
  <c r="B184" i="75"/>
  <c r="A184" i="75"/>
  <c r="B183" i="75"/>
  <c r="A183" i="75"/>
  <c r="B182" i="75"/>
  <c r="A182" i="75"/>
  <c r="B181" i="75"/>
  <c r="A181" i="75"/>
  <c r="B180" i="75"/>
  <c r="A180" i="75"/>
  <c r="B179" i="75"/>
  <c r="A179" i="75"/>
  <c r="B178" i="75"/>
  <c r="A178" i="75"/>
  <c r="B177" i="75"/>
  <c r="A177" i="75"/>
  <c r="B176" i="75"/>
  <c r="A176" i="75"/>
  <c r="B175" i="75"/>
  <c r="A175" i="75"/>
  <c r="B174" i="75"/>
  <c r="A174" i="75"/>
  <c r="B173" i="75"/>
  <c r="A173" i="75"/>
  <c r="B172" i="75"/>
  <c r="A172" i="75"/>
  <c r="B171" i="75"/>
  <c r="A171" i="75"/>
  <c r="B170" i="75"/>
  <c r="A170" i="75"/>
  <c r="B169" i="75"/>
  <c r="A169" i="75"/>
  <c r="B168" i="75"/>
  <c r="A168" i="75"/>
  <c r="B167" i="75"/>
  <c r="A167" i="75"/>
  <c r="B166" i="75"/>
  <c r="A166" i="75"/>
  <c r="B165" i="75"/>
  <c r="A165" i="75"/>
  <c r="B164" i="75"/>
  <c r="A164" i="75"/>
  <c r="B163" i="75"/>
  <c r="A163" i="75"/>
  <c r="B162" i="75"/>
  <c r="A162" i="75"/>
  <c r="B161" i="75"/>
  <c r="A161" i="75"/>
  <c r="B160" i="75"/>
  <c r="A160" i="75"/>
  <c r="B159" i="75"/>
  <c r="A159" i="75"/>
  <c r="B158" i="75"/>
  <c r="A158" i="75"/>
  <c r="B157" i="75"/>
  <c r="A157" i="75"/>
  <c r="B156" i="75"/>
  <c r="A156" i="75"/>
  <c r="B155" i="75"/>
  <c r="A155" i="75"/>
  <c r="B154" i="75"/>
  <c r="A154" i="75"/>
  <c r="B153" i="75"/>
  <c r="A153" i="75"/>
  <c r="B152" i="75"/>
  <c r="A152" i="75"/>
  <c r="B151" i="75"/>
  <c r="A151" i="75"/>
  <c r="B150" i="75"/>
  <c r="A150" i="75"/>
  <c r="B149" i="75"/>
  <c r="A149" i="75"/>
  <c r="B148" i="75"/>
  <c r="A148" i="75"/>
  <c r="B147" i="75"/>
  <c r="A147" i="75"/>
  <c r="B146" i="75"/>
  <c r="A146" i="75"/>
  <c r="B145" i="75"/>
  <c r="A145" i="75"/>
  <c r="B144" i="75"/>
  <c r="A144" i="75"/>
  <c r="B143" i="75"/>
  <c r="A143" i="75"/>
  <c r="B142" i="75"/>
  <c r="A142" i="75"/>
  <c r="B141" i="75"/>
  <c r="A141" i="75"/>
  <c r="B140" i="75"/>
  <c r="A140" i="75"/>
  <c r="B139" i="75"/>
  <c r="A139" i="75"/>
  <c r="B138" i="75"/>
  <c r="A138" i="75"/>
  <c r="B137" i="75"/>
  <c r="A137" i="75"/>
  <c r="B136" i="75"/>
  <c r="A136" i="75"/>
  <c r="B135" i="75"/>
  <c r="A135" i="75"/>
  <c r="B134" i="75"/>
  <c r="A134" i="75"/>
  <c r="B133" i="75"/>
  <c r="A133" i="75"/>
  <c r="B132" i="75"/>
  <c r="A132" i="75"/>
  <c r="B131" i="75"/>
  <c r="A131" i="75"/>
  <c r="B130" i="75"/>
  <c r="A130" i="75"/>
  <c r="B129" i="75"/>
  <c r="A129" i="75"/>
  <c r="B128" i="75"/>
  <c r="A128" i="75"/>
  <c r="B127" i="75"/>
  <c r="A127" i="75"/>
  <c r="B126" i="75"/>
  <c r="A126" i="75"/>
  <c r="B125" i="75"/>
  <c r="A125" i="75"/>
  <c r="B124" i="75"/>
  <c r="A124" i="75"/>
  <c r="B123" i="75"/>
  <c r="A123" i="75"/>
  <c r="B122" i="75"/>
  <c r="A122" i="75"/>
  <c r="B121" i="75"/>
  <c r="A121" i="75"/>
  <c r="B120" i="75"/>
  <c r="A120" i="75"/>
  <c r="B119" i="75"/>
  <c r="A119" i="75"/>
  <c r="B118" i="75"/>
  <c r="A118" i="75"/>
  <c r="B117" i="75"/>
  <c r="A117" i="75"/>
  <c r="B116" i="75"/>
  <c r="A116" i="75"/>
  <c r="B115" i="75"/>
  <c r="A115" i="75"/>
  <c r="B114" i="75"/>
  <c r="A114" i="75"/>
  <c r="B113" i="75"/>
  <c r="A113" i="75"/>
  <c r="B112" i="75"/>
  <c r="A112" i="75"/>
  <c r="B111" i="75"/>
  <c r="A111" i="75"/>
  <c r="B110" i="75"/>
  <c r="A110" i="75"/>
  <c r="B109" i="75"/>
  <c r="A109" i="75"/>
  <c r="B108" i="75"/>
  <c r="A108" i="75"/>
  <c r="B107" i="75"/>
  <c r="A107" i="75"/>
  <c r="B106" i="75"/>
  <c r="A106" i="75"/>
  <c r="B105" i="75"/>
  <c r="A105" i="75"/>
  <c r="B104" i="75"/>
  <c r="A104" i="75"/>
  <c r="B103" i="75"/>
  <c r="A103" i="75"/>
  <c r="B102" i="75"/>
  <c r="A102" i="75"/>
  <c r="B101" i="75"/>
  <c r="A101" i="75"/>
  <c r="B100" i="75"/>
  <c r="A100" i="75"/>
  <c r="B99" i="75"/>
  <c r="A99" i="75"/>
  <c r="B98" i="75"/>
  <c r="A98" i="75"/>
  <c r="B97" i="75"/>
  <c r="A97" i="75"/>
  <c r="B96" i="75"/>
  <c r="A96" i="75"/>
  <c r="B95" i="75"/>
  <c r="A95" i="75"/>
  <c r="B94" i="75"/>
  <c r="A94" i="75"/>
  <c r="B93" i="75"/>
  <c r="A93" i="75"/>
  <c r="B92" i="75"/>
  <c r="A92" i="75"/>
  <c r="B91" i="75"/>
  <c r="A91" i="75"/>
  <c r="B90" i="75"/>
  <c r="A90" i="75"/>
  <c r="B89" i="75"/>
  <c r="A89" i="75"/>
  <c r="B88" i="75"/>
  <c r="A88" i="75"/>
  <c r="B87" i="75"/>
  <c r="A87" i="75"/>
  <c r="B86" i="75"/>
  <c r="A86" i="75"/>
  <c r="B85" i="75"/>
  <c r="A85" i="75"/>
  <c r="B84" i="75"/>
  <c r="A84" i="75"/>
  <c r="B83" i="75"/>
  <c r="A83" i="75"/>
  <c r="B82" i="75"/>
  <c r="A82" i="75"/>
  <c r="B81" i="75"/>
  <c r="A81" i="75"/>
  <c r="B80" i="75"/>
  <c r="A80" i="75"/>
  <c r="B79" i="75"/>
  <c r="A79" i="75"/>
  <c r="B78" i="75"/>
  <c r="A78" i="75"/>
  <c r="B77" i="75"/>
  <c r="A77" i="75"/>
  <c r="B76" i="75"/>
  <c r="A76" i="75"/>
  <c r="B75" i="75"/>
  <c r="A75" i="75"/>
  <c r="B74" i="75"/>
  <c r="A74" i="75"/>
  <c r="B73" i="75"/>
  <c r="A73" i="75"/>
  <c r="B72" i="75"/>
  <c r="A72" i="75"/>
  <c r="B71" i="75"/>
  <c r="A71" i="75"/>
  <c r="B70" i="75"/>
  <c r="A70" i="75"/>
  <c r="B69" i="75"/>
  <c r="A69" i="75"/>
  <c r="B68" i="75"/>
  <c r="A68" i="75"/>
  <c r="B67" i="75"/>
  <c r="A67" i="75"/>
  <c r="B66" i="75"/>
  <c r="A66" i="75"/>
  <c r="B65" i="75"/>
  <c r="A65" i="75"/>
  <c r="B64" i="75"/>
  <c r="A64" i="75"/>
  <c r="B63" i="75"/>
  <c r="A63" i="75"/>
  <c r="B62" i="75"/>
  <c r="A62" i="75"/>
  <c r="B61" i="75"/>
  <c r="A61" i="75"/>
  <c r="B60" i="75"/>
  <c r="A60" i="75"/>
  <c r="B59" i="75"/>
  <c r="A59" i="75"/>
  <c r="B58" i="75"/>
  <c r="A58" i="75"/>
  <c r="B57" i="75"/>
  <c r="A57" i="75"/>
  <c r="B56" i="75"/>
  <c r="A56" i="75"/>
  <c r="B55" i="75"/>
  <c r="A55" i="75"/>
  <c r="B54" i="75"/>
  <c r="A54" i="75"/>
  <c r="B53" i="75"/>
  <c r="A53" i="75"/>
  <c r="B52" i="75"/>
  <c r="A52" i="75"/>
  <c r="B51" i="75"/>
  <c r="A51" i="75"/>
  <c r="B50" i="75"/>
  <c r="A50" i="75"/>
  <c r="B49" i="75"/>
  <c r="A49" i="75"/>
  <c r="B48" i="75"/>
  <c r="A48" i="75"/>
  <c r="B47" i="75"/>
  <c r="A47" i="75"/>
  <c r="B46" i="75"/>
  <c r="A46" i="75"/>
  <c r="B45" i="75"/>
  <c r="A45" i="75"/>
  <c r="B44" i="75"/>
  <c r="A44" i="75"/>
  <c r="B43" i="75"/>
  <c r="A43" i="75"/>
  <c r="B42" i="75"/>
  <c r="A42" i="75"/>
  <c r="B41" i="75"/>
  <c r="A41" i="75"/>
  <c r="B40" i="75"/>
  <c r="A40" i="75"/>
  <c r="B39" i="75"/>
  <c r="A39" i="75"/>
  <c r="B38" i="75"/>
  <c r="A38" i="75"/>
  <c r="B37" i="75"/>
  <c r="A37" i="75"/>
  <c r="B36" i="75"/>
  <c r="A36" i="75"/>
  <c r="B35" i="75"/>
  <c r="A35" i="75"/>
  <c r="B34" i="75"/>
  <c r="A34" i="75"/>
  <c r="B33" i="75"/>
  <c r="A33" i="75"/>
  <c r="B32" i="75"/>
  <c r="A32" i="75"/>
  <c r="B31" i="75"/>
  <c r="A31" i="75"/>
  <c r="B30" i="75"/>
  <c r="A30" i="75"/>
  <c r="B29" i="75"/>
  <c r="A29" i="75"/>
  <c r="B28" i="75"/>
  <c r="A28" i="75"/>
  <c r="B27" i="75"/>
  <c r="A27" i="75"/>
  <c r="B26" i="75"/>
  <c r="A26" i="75"/>
  <c r="B25" i="75"/>
  <c r="A25" i="75"/>
  <c r="B24" i="75"/>
  <c r="A24" i="75"/>
  <c r="B23" i="75"/>
  <c r="A23" i="75"/>
  <c r="B22" i="75"/>
  <c r="A22" i="75"/>
  <c r="B21" i="75"/>
  <c r="A21" i="75"/>
  <c r="B20" i="75"/>
  <c r="A20" i="75"/>
  <c r="B19" i="75"/>
  <c r="A19" i="75"/>
  <c r="B18" i="75"/>
  <c r="A18" i="75"/>
  <c r="B17" i="75"/>
  <c r="A17" i="75"/>
  <c r="B16" i="75"/>
  <c r="A16" i="75"/>
  <c r="B15" i="75"/>
  <c r="A15" i="75"/>
  <c r="B14" i="75"/>
  <c r="A14" i="75"/>
  <c r="B13" i="75"/>
  <c r="A13" i="75"/>
  <c r="B12" i="75"/>
  <c r="A12" i="75"/>
  <c r="B11" i="75"/>
  <c r="A11" i="75"/>
  <c r="B10" i="75"/>
  <c r="A10" i="75"/>
  <c r="B9" i="75"/>
  <c r="A9" i="75"/>
  <c r="B8" i="75"/>
  <c r="A8" i="75"/>
  <c r="B7" i="75"/>
  <c r="A7" i="75"/>
  <c r="B6" i="75"/>
  <c r="A6" i="75"/>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8" i="3"/>
  <c r="A158" i="3"/>
  <c r="B157" i="3"/>
  <c r="A157"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B6" i="4"/>
  <c r="A6" i="4"/>
  <c r="C5" i="84" l="1"/>
  <c r="C9" i="84"/>
  <c r="C13" i="84"/>
  <c r="C17" i="84"/>
  <c r="C21" i="84"/>
  <c r="C25" i="84"/>
  <c r="C29" i="84"/>
  <c r="C33" i="84"/>
  <c r="C37" i="84"/>
  <c r="C41" i="84"/>
  <c r="C45" i="84"/>
  <c r="C49" i="84"/>
  <c r="C53" i="84"/>
  <c r="C57" i="84"/>
  <c r="C61" i="84"/>
  <c r="C65" i="84"/>
  <c r="C69" i="84"/>
  <c r="C73" i="84"/>
  <c r="C77" i="84"/>
  <c r="C81" i="84"/>
  <c r="C85" i="84"/>
  <c r="C89" i="84"/>
  <c r="C93" i="84"/>
  <c r="C97" i="84"/>
  <c r="C101" i="84"/>
  <c r="C105" i="84"/>
  <c r="C109" i="84"/>
  <c r="C113" i="84"/>
  <c r="C117" i="84"/>
  <c r="C121" i="84"/>
  <c r="C125" i="84"/>
  <c r="C129" i="84"/>
  <c r="C133" i="84"/>
  <c r="C137" i="84"/>
  <c r="C141" i="84"/>
  <c r="C145" i="84"/>
  <c r="C149" i="84"/>
  <c r="C15" i="84"/>
  <c r="C52" i="84"/>
  <c r="C79" i="84"/>
  <c r="C95" i="84"/>
  <c r="C111" i="84"/>
  <c r="C127" i="84"/>
  <c r="C143" i="84"/>
  <c r="C157" i="84"/>
  <c r="C169" i="84"/>
  <c r="C181" i="84"/>
  <c r="C2" i="84"/>
  <c r="C6" i="84"/>
  <c r="C11" i="84"/>
  <c r="C16" i="84"/>
  <c r="C22" i="84"/>
  <c r="C27" i="84"/>
  <c r="C32" i="84"/>
  <c r="C38" i="84"/>
  <c r="C43" i="84"/>
  <c r="C48" i="84"/>
  <c r="C54" i="84"/>
  <c r="C59" i="84"/>
  <c r="C64" i="84"/>
  <c r="C70" i="84"/>
  <c r="C75" i="84"/>
  <c r="C80" i="84"/>
  <c r="C86" i="84"/>
  <c r="C91" i="84"/>
  <c r="C96" i="84"/>
  <c r="C102" i="84"/>
  <c r="C107" i="84"/>
  <c r="C112" i="84"/>
  <c r="C118" i="84"/>
  <c r="C123" i="84"/>
  <c r="C128" i="84"/>
  <c r="C134" i="84"/>
  <c r="C139" i="84"/>
  <c r="C144" i="84"/>
  <c r="C150" i="84"/>
  <c r="C154" i="84"/>
  <c r="C158" i="84"/>
  <c r="C162" i="84"/>
  <c r="C166" i="84"/>
  <c r="C170" i="84"/>
  <c r="C174" i="84"/>
  <c r="C178" i="84"/>
  <c r="C182" i="84"/>
  <c r="C186" i="84"/>
  <c r="C190" i="84"/>
  <c r="C23" i="84"/>
  <c r="C44" i="84"/>
  <c r="C55" i="84"/>
  <c r="C66" i="84"/>
  <c r="C76" i="84"/>
  <c r="C87" i="84"/>
  <c r="C98" i="84"/>
  <c r="C108" i="84"/>
  <c r="C119" i="84"/>
  <c r="C130" i="84"/>
  <c r="C140" i="84"/>
  <c r="C151" i="84"/>
  <c r="C159" i="84"/>
  <c r="C167" i="84"/>
  <c r="C175" i="84"/>
  <c r="C183" i="84"/>
  <c r="C191" i="84"/>
  <c r="C8" i="84"/>
  <c r="C19" i="84"/>
  <c r="C24" i="84"/>
  <c r="C40" i="84"/>
  <c r="C46" i="84"/>
  <c r="C56" i="84"/>
  <c r="C67" i="84"/>
  <c r="C78" i="84"/>
  <c r="C88" i="84"/>
  <c r="C99" i="84"/>
  <c r="C110" i="84"/>
  <c r="C120" i="84"/>
  <c r="C131" i="84"/>
  <c r="C142" i="84"/>
  <c r="C152" i="84"/>
  <c r="C160" i="84"/>
  <c r="C168" i="84"/>
  <c r="C176" i="84"/>
  <c r="C184" i="84"/>
  <c r="C192" i="84"/>
  <c r="C4" i="84"/>
  <c r="C20" i="84"/>
  <c r="C26" i="84"/>
  <c r="C31" i="84"/>
  <c r="C36" i="84"/>
  <c r="C42" i="84"/>
  <c r="C47" i="84"/>
  <c r="C63" i="84"/>
  <c r="C74" i="84"/>
  <c r="C84" i="84"/>
  <c r="C100" i="84"/>
  <c r="C116" i="84"/>
  <c r="C132" i="84"/>
  <c r="C148" i="84"/>
  <c r="C161" i="84"/>
  <c r="C173" i="84"/>
  <c r="C185" i="84"/>
  <c r="C7" i="84"/>
  <c r="C12" i="84"/>
  <c r="C18" i="84"/>
  <c r="C28" i="84"/>
  <c r="C34" i="84"/>
  <c r="C39" i="84"/>
  <c r="C50" i="84"/>
  <c r="C60" i="84"/>
  <c r="C71" i="84"/>
  <c r="C82" i="84"/>
  <c r="C92" i="84"/>
  <c r="C103" i="84"/>
  <c r="C114" i="84"/>
  <c r="C124" i="84"/>
  <c r="C135" i="84"/>
  <c r="C146" i="84"/>
  <c r="C155" i="84"/>
  <c r="C163" i="84"/>
  <c r="C171" i="84"/>
  <c r="C179" i="84"/>
  <c r="C187" i="84"/>
  <c r="C3" i="84"/>
  <c r="C14" i="84"/>
  <c r="C30" i="84"/>
  <c r="C35" i="84"/>
  <c r="C51" i="84"/>
  <c r="C62" i="84"/>
  <c r="C72" i="84"/>
  <c r="C83" i="84"/>
  <c r="C94" i="84"/>
  <c r="C104" i="84"/>
  <c r="C115" i="84"/>
  <c r="C126" i="84"/>
  <c r="C136" i="84"/>
  <c r="C147" i="84"/>
  <c r="C156" i="84"/>
  <c r="C164" i="84"/>
  <c r="C172" i="84"/>
  <c r="C180" i="84"/>
  <c r="C188" i="84"/>
  <c r="C10" i="84"/>
  <c r="C58" i="84"/>
  <c r="C68" i="84"/>
  <c r="C90" i="84"/>
  <c r="C106" i="84"/>
  <c r="C122" i="84"/>
  <c r="C138" i="84"/>
  <c r="C153" i="84"/>
  <c r="C165" i="84"/>
  <c r="C177" i="84"/>
  <c r="C189" i="84"/>
  <c r="C5" i="81"/>
  <c r="B4" i="82" s="1"/>
  <c r="C6" i="81"/>
  <c r="B5" i="82" s="1"/>
  <c r="C7" i="81"/>
  <c r="B6" i="82" s="1"/>
  <c r="C8" i="81"/>
  <c r="B7" i="82" s="1"/>
  <c r="C9" i="81"/>
  <c r="B8" i="82" s="1"/>
  <c r="C10" i="81"/>
  <c r="B9" i="82" s="1"/>
  <c r="C11" i="81"/>
  <c r="B10" i="82" s="1"/>
  <c r="BY10" i="82" s="1"/>
  <c r="C12" i="81"/>
  <c r="B11" i="82" s="1"/>
  <c r="C13" i="81"/>
  <c r="B12" i="82" s="1"/>
  <c r="C14" i="81"/>
  <c r="B13" i="82" s="1"/>
  <c r="C15" i="81"/>
  <c r="B14" i="82" s="1"/>
  <c r="C16" i="81"/>
  <c r="B15" i="82" s="1"/>
  <c r="C17" i="81"/>
  <c r="B16" i="82" s="1"/>
  <c r="C18" i="81"/>
  <c r="B17" i="82" s="1"/>
  <c r="C19" i="81"/>
  <c r="B18" i="82" s="1"/>
  <c r="C20" i="81"/>
  <c r="B19" i="82" s="1"/>
  <c r="C21" i="81"/>
  <c r="B20" i="82" s="1"/>
  <c r="C22" i="81"/>
  <c r="B21" i="82" s="1"/>
  <c r="C23" i="81"/>
  <c r="B22" i="82" s="1"/>
  <c r="C24" i="81"/>
  <c r="B23" i="82" s="1"/>
  <c r="C25" i="81"/>
  <c r="B24" i="82" s="1"/>
  <c r="C26" i="81"/>
  <c r="B25" i="82" s="1"/>
  <c r="C27" i="81"/>
  <c r="B26" i="82" s="1"/>
  <c r="C28" i="81"/>
  <c r="B27" i="82" s="1"/>
  <c r="C29" i="81"/>
  <c r="B28" i="82" s="1"/>
  <c r="C30" i="81"/>
  <c r="B29" i="82" s="1"/>
  <c r="C31" i="81"/>
  <c r="B30" i="82" s="1"/>
  <c r="C32" i="81"/>
  <c r="B31" i="82" s="1"/>
  <c r="C33" i="81"/>
  <c r="B32" i="82" s="1"/>
  <c r="C34" i="81"/>
  <c r="B33" i="82" s="1"/>
  <c r="C35" i="81"/>
  <c r="B34" i="82" s="1"/>
  <c r="C36" i="81"/>
  <c r="B35" i="82" s="1"/>
  <c r="C37" i="81"/>
  <c r="B36" i="82" s="1"/>
  <c r="C38" i="81"/>
  <c r="B37" i="82" s="1"/>
  <c r="C39" i="81"/>
  <c r="B38" i="82" s="1"/>
  <c r="C40" i="81"/>
  <c r="B39" i="82" s="1"/>
  <c r="C41" i="81"/>
  <c r="B40" i="82" s="1"/>
  <c r="C42" i="81"/>
  <c r="B41" i="82" s="1"/>
  <c r="C43" i="81"/>
  <c r="B42" i="82" s="1"/>
  <c r="C44" i="81"/>
  <c r="B43" i="82" s="1"/>
  <c r="C45" i="81"/>
  <c r="B44" i="82" s="1"/>
  <c r="C46" i="81"/>
  <c r="B45" i="82" s="1"/>
  <c r="C47" i="81"/>
  <c r="B46" i="82" s="1"/>
  <c r="C48" i="81"/>
  <c r="B47" i="82" s="1"/>
  <c r="C49" i="81"/>
  <c r="B48" i="82" s="1"/>
  <c r="C50" i="81"/>
  <c r="B49" i="82" s="1"/>
  <c r="C51" i="81"/>
  <c r="B50" i="82" s="1"/>
  <c r="C52" i="81"/>
  <c r="B51" i="82" s="1"/>
  <c r="C53" i="81"/>
  <c r="B52" i="82" s="1"/>
  <c r="C54" i="81"/>
  <c r="B53" i="82" s="1"/>
  <c r="C55" i="81"/>
  <c r="B54" i="82" s="1"/>
  <c r="C56" i="81"/>
  <c r="B55" i="82" s="1"/>
  <c r="C57" i="81"/>
  <c r="B56" i="82" s="1"/>
  <c r="C58" i="81"/>
  <c r="B57" i="82" s="1"/>
  <c r="C59" i="81"/>
  <c r="B58" i="82" s="1"/>
  <c r="C60" i="81"/>
  <c r="B59" i="82" s="1"/>
  <c r="C61" i="81"/>
  <c r="B60" i="82" s="1"/>
  <c r="C62" i="81"/>
  <c r="B61" i="82" s="1"/>
  <c r="C63" i="81"/>
  <c r="B62" i="82" s="1"/>
  <c r="C64" i="81"/>
  <c r="B63" i="82" s="1"/>
  <c r="C65" i="81"/>
  <c r="B64" i="82" s="1"/>
  <c r="C66" i="81"/>
  <c r="B65" i="82" s="1"/>
  <c r="C67" i="81"/>
  <c r="B66" i="82" s="1"/>
  <c r="C68" i="81"/>
  <c r="B67" i="82" s="1"/>
  <c r="C69" i="81"/>
  <c r="B68" i="82" s="1"/>
  <c r="C70" i="81"/>
  <c r="B69" i="82" s="1"/>
  <c r="C71" i="81"/>
  <c r="B70" i="82" s="1"/>
  <c r="C72" i="81"/>
  <c r="B71" i="82" s="1"/>
  <c r="C73" i="81"/>
  <c r="B72" i="82" s="1"/>
  <c r="C74" i="81"/>
  <c r="B73" i="82" s="1"/>
  <c r="C75" i="81"/>
  <c r="B74" i="82" s="1"/>
  <c r="C76" i="81"/>
  <c r="B75" i="82" s="1"/>
  <c r="C77" i="81"/>
  <c r="B76" i="82" s="1"/>
  <c r="C78" i="81"/>
  <c r="B77" i="82" s="1"/>
  <c r="C79" i="81"/>
  <c r="B78" i="82" s="1"/>
  <c r="C80" i="81"/>
  <c r="B79" i="82" s="1"/>
  <c r="C81" i="81"/>
  <c r="B80" i="82" s="1"/>
  <c r="C82" i="81"/>
  <c r="B81" i="82" s="1"/>
  <c r="C83" i="81"/>
  <c r="B82" i="82" s="1"/>
  <c r="C84" i="81"/>
  <c r="B83" i="82" s="1"/>
  <c r="C85" i="81"/>
  <c r="B84" i="82" s="1"/>
  <c r="C86" i="81"/>
  <c r="B85" i="82" s="1"/>
  <c r="C87" i="81"/>
  <c r="B86" i="82" s="1"/>
  <c r="C88" i="81"/>
  <c r="B87" i="82" s="1"/>
  <c r="C89" i="81"/>
  <c r="B88" i="82" s="1"/>
  <c r="C90" i="81"/>
  <c r="B89" i="82" s="1"/>
  <c r="C91" i="81"/>
  <c r="B90" i="82" s="1"/>
  <c r="C92" i="81"/>
  <c r="B91" i="82" s="1"/>
  <c r="C93" i="81"/>
  <c r="B92" i="82" s="1"/>
  <c r="C94" i="81"/>
  <c r="B93" i="82" s="1"/>
  <c r="C95" i="81"/>
  <c r="B94" i="82" s="1"/>
  <c r="C96" i="81"/>
  <c r="B95" i="82" s="1"/>
  <c r="C97" i="81"/>
  <c r="B96" i="82" s="1"/>
  <c r="C98" i="81"/>
  <c r="B97" i="82" s="1"/>
  <c r="C99" i="81"/>
  <c r="B98" i="82" s="1"/>
  <c r="C100" i="81"/>
  <c r="B99" i="82" s="1"/>
  <c r="C101" i="81"/>
  <c r="B100" i="82" s="1"/>
  <c r="C102" i="81"/>
  <c r="B101" i="82" s="1"/>
  <c r="C103" i="81"/>
  <c r="B102" i="82" s="1"/>
  <c r="C104" i="81"/>
  <c r="B103" i="82" s="1"/>
  <c r="C105" i="81"/>
  <c r="B104" i="82" s="1"/>
  <c r="C106" i="81"/>
  <c r="B105" i="82" s="1"/>
  <c r="C107" i="81"/>
  <c r="B106" i="82" s="1"/>
  <c r="C108" i="81"/>
  <c r="B107" i="82" s="1"/>
  <c r="C109" i="81"/>
  <c r="B108" i="82" s="1"/>
  <c r="C110" i="81"/>
  <c r="B109" i="82" s="1"/>
  <c r="C111" i="81"/>
  <c r="B110" i="82" s="1"/>
  <c r="C112" i="81"/>
  <c r="B111" i="82" s="1"/>
  <c r="C113" i="81"/>
  <c r="B112" i="82" s="1"/>
  <c r="C114" i="81"/>
  <c r="B113" i="82" s="1"/>
  <c r="C115" i="81"/>
  <c r="B114" i="82" s="1"/>
  <c r="C116" i="81"/>
  <c r="B115" i="82" s="1"/>
  <c r="C117" i="81"/>
  <c r="B116" i="82" s="1"/>
  <c r="C118" i="81"/>
  <c r="B117" i="82" s="1"/>
  <c r="C119" i="81"/>
  <c r="B118" i="82" s="1"/>
  <c r="C120" i="81"/>
  <c r="B119" i="82" s="1"/>
  <c r="C121" i="81"/>
  <c r="B120" i="82" s="1"/>
  <c r="C122" i="81"/>
  <c r="B121" i="82" s="1"/>
  <c r="C123" i="81"/>
  <c r="B122" i="82" s="1"/>
  <c r="C124" i="81"/>
  <c r="B123" i="82" s="1"/>
  <c r="C125" i="81"/>
  <c r="B124" i="82" s="1"/>
  <c r="C126" i="81"/>
  <c r="B125" i="82" s="1"/>
  <c r="C127" i="81"/>
  <c r="B126" i="82" s="1"/>
  <c r="C128" i="81"/>
  <c r="B127" i="82" s="1"/>
  <c r="C129" i="81"/>
  <c r="B128" i="82" s="1"/>
  <c r="C130" i="81"/>
  <c r="B129" i="82" s="1"/>
  <c r="C131" i="81"/>
  <c r="B130" i="82" s="1"/>
  <c r="C132" i="81"/>
  <c r="B131" i="82" s="1"/>
  <c r="C133" i="81"/>
  <c r="B132" i="82" s="1"/>
  <c r="C134" i="81"/>
  <c r="B133" i="82" s="1"/>
  <c r="C135" i="81"/>
  <c r="B134" i="82" s="1"/>
  <c r="C136" i="81"/>
  <c r="B135" i="82" s="1"/>
  <c r="C137" i="81"/>
  <c r="B136" i="82" s="1"/>
  <c r="C138" i="81"/>
  <c r="B137" i="82" s="1"/>
  <c r="C139" i="81"/>
  <c r="B138" i="82" s="1"/>
  <c r="C140" i="81"/>
  <c r="B139" i="82" s="1"/>
  <c r="C141" i="81"/>
  <c r="B140" i="82" s="1"/>
  <c r="C142" i="81"/>
  <c r="B141" i="82" s="1"/>
  <c r="C143" i="81"/>
  <c r="B142" i="82" s="1"/>
  <c r="C144" i="81"/>
  <c r="B143" i="82" s="1"/>
  <c r="C145" i="81"/>
  <c r="B144" i="82" s="1"/>
  <c r="C146" i="81"/>
  <c r="B145" i="82" s="1"/>
  <c r="C147" i="81"/>
  <c r="B146" i="82" s="1"/>
  <c r="C148" i="81"/>
  <c r="B147" i="82" s="1"/>
  <c r="C149" i="81"/>
  <c r="B148" i="82" s="1"/>
  <c r="C150" i="81"/>
  <c r="B149" i="82" s="1"/>
  <c r="C151" i="81"/>
  <c r="B150" i="82" s="1"/>
  <c r="C152" i="81"/>
  <c r="B151" i="82" s="1"/>
  <c r="C153" i="81"/>
  <c r="B152" i="82" s="1"/>
  <c r="C154" i="81"/>
  <c r="B153" i="82" s="1"/>
  <c r="C155" i="81"/>
  <c r="B154" i="82" s="1"/>
  <c r="C156" i="81"/>
  <c r="B155" i="82" s="1"/>
  <c r="C157" i="81"/>
  <c r="B156" i="82" s="1"/>
  <c r="C158" i="81"/>
  <c r="B157" i="82" s="1"/>
  <c r="C159" i="81"/>
  <c r="B158" i="82" s="1"/>
  <c r="C160" i="81"/>
  <c r="B159" i="82" s="1"/>
  <c r="C161" i="81"/>
  <c r="B160" i="82" s="1"/>
  <c r="C162" i="81"/>
  <c r="B161" i="82" s="1"/>
  <c r="C163" i="81"/>
  <c r="B162" i="82" s="1"/>
  <c r="C164" i="81"/>
  <c r="B163" i="82" s="1"/>
  <c r="C165" i="81"/>
  <c r="B164" i="82" s="1"/>
  <c r="C166" i="81"/>
  <c r="B165" i="82" s="1"/>
  <c r="C167" i="81"/>
  <c r="B166" i="82" s="1"/>
  <c r="C168" i="81"/>
  <c r="B167" i="82" s="1"/>
  <c r="C169" i="81"/>
  <c r="B168" i="82" s="1"/>
  <c r="C170" i="81"/>
  <c r="B169" i="82" s="1"/>
  <c r="C171" i="81"/>
  <c r="B170" i="82" s="1"/>
  <c r="C172" i="81"/>
  <c r="B171" i="82" s="1"/>
  <c r="C173" i="81"/>
  <c r="B172" i="82" s="1"/>
  <c r="C174" i="81"/>
  <c r="B173" i="82" s="1"/>
  <c r="C175" i="81"/>
  <c r="B174" i="82" s="1"/>
  <c r="C176" i="81"/>
  <c r="B175" i="82" s="1"/>
  <c r="C177" i="81"/>
  <c r="B176" i="82" s="1"/>
  <c r="C178" i="81"/>
  <c r="B177" i="82" s="1"/>
  <c r="C179" i="81"/>
  <c r="B178" i="82" s="1"/>
  <c r="C180" i="81"/>
  <c r="B179" i="82" s="1"/>
  <c r="C181" i="81"/>
  <c r="B180" i="82" s="1"/>
  <c r="C182" i="81"/>
  <c r="B181" i="82" s="1"/>
  <c r="C183" i="81"/>
  <c r="B182" i="82" s="1"/>
  <c r="C184" i="81"/>
  <c r="B183" i="82" s="1"/>
  <c r="C185" i="81"/>
  <c r="B184" i="82" s="1"/>
  <c r="C186" i="81"/>
  <c r="B185" i="82" s="1"/>
  <c r="C187" i="81"/>
  <c r="B186" i="82" s="1"/>
  <c r="C188" i="81"/>
  <c r="B187" i="82" s="1"/>
  <c r="C189" i="81"/>
  <c r="B188" i="82" s="1"/>
  <c r="C190" i="81"/>
  <c r="B189" i="82" s="1"/>
  <c r="C191" i="81"/>
  <c r="B190" i="82" s="1"/>
  <c r="C192" i="81"/>
  <c r="B191" i="82" s="1"/>
  <c r="C193" i="81"/>
  <c r="B192" i="82" s="1"/>
  <c r="C194" i="81"/>
  <c r="B193" i="82" s="1"/>
  <c r="C4" i="81"/>
  <c r="B3" i="82" s="1"/>
  <c r="D7" i="3" l="1"/>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6" i="3"/>
  <c r="AR34" i="75" l="1"/>
  <c r="AR35" i="75"/>
  <c r="AR36" i="75"/>
  <c r="AR37" i="75"/>
  <c r="AR38" i="75"/>
  <c r="AR39" i="75"/>
  <c r="AR40" i="75"/>
  <c r="AR41" i="75"/>
  <c r="AR42" i="75"/>
  <c r="AR43" i="75"/>
  <c r="AR44" i="75"/>
  <c r="AR45" i="75"/>
  <c r="AR46" i="75"/>
  <c r="AR47" i="75"/>
  <c r="AR48" i="75"/>
  <c r="AR49" i="75"/>
  <c r="AR50" i="75"/>
  <c r="AR51" i="75"/>
  <c r="AR52" i="75"/>
  <c r="AR53" i="75"/>
  <c r="AR54" i="75"/>
  <c r="AR55" i="75"/>
  <c r="AR56" i="75"/>
  <c r="AR57" i="75"/>
  <c r="AR58" i="75"/>
  <c r="AR59" i="75"/>
  <c r="AR60" i="75"/>
  <c r="AR61" i="75"/>
  <c r="AR62" i="75"/>
  <c r="AR63" i="75"/>
  <c r="AR64" i="75"/>
  <c r="AR65" i="75"/>
  <c r="AR66" i="75"/>
  <c r="AR67" i="75"/>
  <c r="AR68" i="75"/>
  <c r="AR69" i="75"/>
  <c r="AR70" i="75"/>
  <c r="AR71" i="75"/>
  <c r="AR72" i="75"/>
  <c r="AR73" i="75"/>
  <c r="AR74" i="75"/>
  <c r="AR75" i="75"/>
  <c r="AR76" i="75"/>
  <c r="AR77" i="75"/>
  <c r="AR78" i="75"/>
  <c r="AR79" i="75"/>
  <c r="AR80" i="75"/>
  <c r="AR81" i="75"/>
  <c r="AR82" i="75"/>
  <c r="AR83" i="75"/>
  <c r="AR84" i="75"/>
  <c r="AR85" i="75"/>
  <c r="AR86" i="75"/>
  <c r="AR87" i="75"/>
  <c r="AR88" i="75"/>
  <c r="AR89" i="75"/>
  <c r="AR90" i="75"/>
  <c r="AR91" i="75"/>
  <c r="AR92" i="75"/>
  <c r="AR93" i="75"/>
  <c r="AR94" i="75"/>
  <c r="AR95" i="75"/>
  <c r="AR96" i="75"/>
  <c r="AR97" i="75"/>
  <c r="AR98" i="75"/>
  <c r="AR99" i="75"/>
  <c r="AR100" i="75"/>
  <c r="AR101" i="75"/>
  <c r="AR102" i="75"/>
  <c r="AR103" i="75"/>
  <c r="AR104" i="75"/>
  <c r="AR105" i="75"/>
  <c r="AR106" i="75"/>
  <c r="AR107" i="75"/>
  <c r="AR108" i="75"/>
  <c r="AR109" i="75"/>
  <c r="AR110" i="75"/>
  <c r="AR111" i="75"/>
  <c r="AR112" i="75"/>
  <c r="AR113" i="75"/>
  <c r="AR114" i="75"/>
  <c r="AR115" i="75"/>
  <c r="AR116" i="75"/>
  <c r="AR117" i="75"/>
  <c r="AR118" i="75"/>
  <c r="AR119" i="75"/>
  <c r="AR120" i="75"/>
  <c r="AR121" i="75"/>
  <c r="AR122" i="75"/>
  <c r="AR123" i="75"/>
  <c r="AR124" i="75"/>
  <c r="AR125" i="75"/>
  <c r="AR126" i="75"/>
  <c r="AR127" i="75"/>
  <c r="AR128" i="75"/>
  <c r="AR129" i="75"/>
  <c r="AR130" i="75"/>
  <c r="AR131" i="75"/>
  <c r="AR132" i="75"/>
  <c r="AR133" i="75"/>
  <c r="AR134" i="75"/>
  <c r="AR135" i="75"/>
  <c r="AR136" i="75"/>
  <c r="AR137" i="75"/>
  <c r="AR138" i="75"/>
  <c r="AR139" i="75"/>
  <c r="AR140" i="75"/>
  <c r="AR141" i="75"/>
  <c r="AR142" i="75"/>
  <c r="AR143" i="75"/>
  <c r="AR144" i="75"/>
  <c r="AR145" i="75"/>
  <c r="AR146" i="75"/>
  <c r="AR147" i="75"/>
  <c r="AR148" i="75"/>
  <c r="AR149" i="75"/>
  <c r="AR150" i="75"/>
  <c r="AR151" i="75"/>
  <c r="AR152" i="75"/>
  <c r="AR153" i="75"/>
  <c r="AR154" i="75"/>
  <c r="AR155" i="75"/>
  <c r="AR156" i="75"/>
  <c r="AR157" i="75"/>
  <c r="AR158" i="75"/>
  <c r="AR159" i="75"/>
  <c r="AR160" i="75"/>
  <c r="AR161" i="75"/>
  <c r="AR162" i="75"/>
  <c r="AR163" i="75"/>
  <c r="AR164" i="75"/>
  <c r="AR165" i="75"/>
  <c r="AR166" i="75"/>
  <c r="AR167" i="75"/>
  <c r="AR168" i="75"/>
  <c r="AR169" i="75"/>
  <c r="AR170" i="75"/>
  <c r="AR171" i="75"/>
  <c r="AR172" i="75"/>
  <c r="AR173" i="75"/>
  <c r="AR174" i="75"/>
  <c r="AR175" i="75"/>
  <c r="AR176" i="75"/>
  <c r="AR177" i="75"/>
  <c r="AR178" i="75"/>
  <c r="AR179" i="75"/>
  <c r="AR180" i="75"/>
  <c r="AR181" i="75"/>
  <c r="AR182" i="75"/>
  <c r="AR183" i="75"/>
  <c r="AR184" i="75"/>
  <c r="AR185" i="75"/>
  <c r="AR186" i="75"/>
  <c r="AR187" i="75"/>
  <c r="AR188" i="75"/>
  <c r="AR189" i="75"/>
  <c r="AR190" i="75"/>
  <c r="AR191" i="75"/>
  <c r="AR192" i="75"/>
  <c r="AR193" i="75"/>
  <c r="AR194" i="75"/>
  <c r="AR195" i="75"/>
  <c r="AR196" i="75"/>
  <c r="AR7" i="75"/>
  <c r="AR8" i="75"/>
  <c r="AR9" i="75"/>
  <c r="AR10" i="75"/>
  <c r="AR11" i="75"/>
  <c r="AR12" i="75"/>
  <c r="AR13" i="75"/>
  <c r="AR14" i="75"/>
  <c r="AR15" i="75"/>
  <c r="AR16" i="75"/>
  <c r="AR17" i="75"/>
  <c r="AR18" i="75"/>
  <c r="AR19" i="75"/>
  <c r="AR20" i="75"/>
  <c r="AR21" i="75"/>
  <c r="AR22" i="75"/>
  <c r="AR23" i="75"/>
  <c r="AR24" i="75"/>
  <c r="AR25" i="75"/>
  <c r="AR26" i="75"/>
  <c r="AR27" i="75"/>
  <c r="AR28" i="75"/>
  <c r="AR29" i="75"/>
  <c r="AR30" i="75"/>
  <c r="AR31" i="75"/>
  <c r="AR32" i="75"/>
  <c r="AR33" i="75"/>
  <c r="AR6" i="75"/>
  <c r="Q4" i="85"/>
  <c r="Q5" i="85"/>
  <c r="Q6" i="85"/>
  <c r="Q7" i="85"/>
  <c r="Q8" i="85"/>
  <c r="Q9" i="85"/>
  <c r="Q10" i="85"/>
  <c r="Q11" i="85"/>
  <c r="Q12" i="85"/>
  <c r="Q13" i="85"/>
  <c r="Q14" i="85"/>
  <c r="Q15" i="85"/>
  <c r="Q16" i="85"/>
  <c r="Q17" i="85"/>
  <c r="Q18" i="85"/>
  <c r="Q19" i="85"/>
  <c r="Q20" i="85"/>
  <c r="Q21" i="85"/>
  <c r="Q22" i="85"/>
  <c r="Q23" i="85"/>
  <c r="Q24" i="85"/>
  <c r="Q25" i="85"/>
  <c r="Q26" i="85"/>
  <c r="Q27" i="85"/>
  <c r="Q28" i="85"/>
  <c r="Q29" i="85"/>
  <c r="Q30" i="85"/>
  <c r="Q31" i="85"/>
  <c r="Q32" i="85"/>
  <c r="Q33" i="85"/>
  <c r="Q34" i="85"/>
  <c r="Q35" i="85"/>
  <c r="Q36" i="85"/>
  <c r="Q37" i="85"/>
  <c r="Q38" i="85"/>
  <c r="Q39" i="85"/>
  <c r="Q40" i="85"/>
  <c r="Q41" i="85"/>
  <c r="Q42" i="85"/>
  <c r="Q43" i="85"/>
  <c r="Q44" i="85"/>
  <c r="Q45" i="85"/>
  <c r="Q46" i="85"/>
  <c r="Q47" i="85"/>
  <c r="Q48" i="85"/>
  <c r="Q49" i="85"/>
  <c r="Q50" i="85"/>
  <c r="Q51" i="85"/>
  <c r="Q52" i="85"/>
  <c r="Q53" i="85"/>
  <c r="Q54" i="85"/>
  <c r="Q55" i="85"/>
  <c r="Q56" i="85"/>
  <c r="Q57" i="85"/>
  <c r="Q58" i="85"/>
  <c r="Q59" i="85"/>
  <c r="Q60" i="85"/>
  <c r="Q61" i="85"/>
  <c r="Q62" i="85"/>
  <c r="Q63" i="85"/>
  <c r="Q64" i="85"/>
  <c r="Q65" i="85"/>
  <c r="Q66" i="85"/>
  <c r="Q67" i="85"/>
  <c r="Q68" i="85"/>
  <c r="Q69" i="85"/>
  <c r="Q70" i="85"/>
  <c r="Q71" i="85"/>
  <c r="Q72" i="85"/>
  <c r="Q73" i="85"/>
  <c r="Q74" i="85"/>
  <c r="Q75" i="85"/>
  <c r="Q76" i="85"/>
  <c r="Q77" i="85"/>
  <c r="Q78" i="85"/>
  <c r="Q79" i="85"/>
  <c r="Q80" i="85"/>
  <c r="Q81" i="85"/>
  <c r="Q82" i="85"/>
  <c r="Q83" i="85"/>
  <c r="Q84" i="85"/>
  <c r="Q85" i="85"/>
  <c r="Q86" i="85"/>
  <c r="Q87" i="85"/>
  <c r="Q88" i="85"/>
  <c r="Q89" i="85"/>
  <c r="Q90" i="85"/>
  <c r="Q91" i="85"/>
  <c r="Q92" i="85"/>
  <c r="Q93" i="85"/>
  <c r="Q94" i="85"/>
  <c r="Q95" i="85"/>
  <c r="Q96" i="85"/>
  <c r="Q97" i="85"/>
  <c r="Q98" i="85"/>
  <c r="Q99" i="85"/>
  <c r="Q100" i="85"/>
  <c r="Q101" i="85"/>
  <c r="Q102" i="85"/>
  <c r="Q103" i="85"/>
  <c r="Q104" i="85"/>
  <c r="Q105" i="85"/>
  <c r="Q106" i="85"/>
  <c r="Q107" i="85"/>
  <c r="Q108" i="85"/>
  <c r="Q109" i="85"/>
  <c r="Q110" i="85"/>
  <c r="Q111" i="85"/>
  <c r="Q112" i="85"/>
  <c r="Q113" i="85"/>
  <c r="Q114" i="85"/>
  <c r="Q115" i="85"/>
  <c r="Q116" i="85"/>
  <c r="Q117" i="85"/>
  <c r="Q118" i="85"/>
  <c r="Q119" i="85"/>
  <c r="Q120" i="85"/>
  <c r="Q121" i="85"/>
  <c r="Q122" i="85"/>
  <c r="Q123" i="85"/>
  <c r="Q124" i="85"/>
  <c r="Q125" i="85"/>
  <c r="Q126" i="85"/>
  <c r="Q127" i="85"/>
  <c r="Q128" i="85"/>
  <c r="Q129" i="85"/>
  <c r="Q130" i="85"/>
  <c r="Q131" i="85"/>
  <c r="Q132" i="85"/>
  <c r="Q133" i="85"/>
  <c r="Q134" i="85"/>
  <c r="Q135" i="85"/>
  <c r="Q136" i="85"/>
  <c r="Q137" i="85"/>
  <c r="Q138" i="85"/>
  <c r="Q139" i="85"/>
  <c r="Q140" i="85"/>
  <c r="Q141" i="85"/>
  <c r="Q142" i="85"/>
  <c r="Q143" i="85"/>
  <c r="Q144" i="85"/>
  <c r="Q145" i="85"/>
  <c r="Q146" i="85"/>
  <c r="Q147" i="85"/>
  <c r="Q148" i="85"/>
  <c r="Q149" i="85"/>
  <c r="Q150" i="85"/>
  <c r="Q151" i="85"/>
  <c r="Q152" i="85"/>
  <c r="Q153" i="85"/>
  <c r="Q154" i="85"/>
  <c r="Q155" i="85"/>
  <c r="Q156" i="85"/>
  <c r="Q157" i="85"/>
  <c r="Q158" i="85"/>
  <c r="Q159" i="85"/>
  <c r="Q160" i="85"/>
  <c r="Q161" i="85"/>
  <c r="Q162" i="85"/>
  <c r="Q163" i="85"/>
  <c r="Q164" i="85"/>
  <c r="Q165" i="85"/>
  <c r="Q166" i="85"/>
  <c r="Q167" i="85"/>
  <c r="Q168" i="85"/>
  <c r="Q169" i="85"/>
  <c r="Q170" i="85"/>
  <c r="Q171" i="85"/>
  <c r="Q172" i="85"/>
  <c r="Q173" i="85"/>
  <c r="Q174" i="85"/>
  <c r="Q175" i="85"/>
  <c r="Q176" i="85"/>
  <c r="Q177" i="85"/>
  <c r="Q178" i="85"/>
  <c r="Q179" i="85"/>
  <c r="Q180" i="85"/>
  <c r="Q181" i="85"/>
  <c r="Q182" i="85"/>
  <c r="Q183" i="85"/>
  <c r="Q184" i="85"/>
  <c r="Q185" i="85"/>
  <c r="Q186" i="85"/>
  <c r="Q187" i="85"/>
  <c r="Q188" i="85"/>
  <c r="Q189" i="85"/>
  <c r="Q190" i="85"/>
  <c r="Q191" i="85"/>
  <c r="Q192" i="85"/>
  <c r="Q193" i="85"/>
  <c r="Q194" i="85"/>
  <c r="AH6" i="79"/>
  <c r="AG3" i="83" s="1"/>
  <c r="AH7" i="79"/>
  <c r="AG4" i="83" s="1"/>
  <c r="AH8" i="79"/>
  <c r="AG5" i="83" s="1"/>
  <c r="AH9" i="79"/>
  <c r="AG6" i="83" s="1"/>
  <c r="AH10" i="79"/>
  <c r="AG7" i="83" s="1"/>
  <c r="AH11" i="79"/>
  <c r="AG8" i="83" s="1"/>
  <c r="AH12" i="79"/>
  <c r="AG9" i="83" s="1"/>
  <c r="AH13" i="79"/>
  <c r="AG10" i="83" s="1"/>
  <c r="AH14" i="79"/>
  <c r="AG11" i="83" s="1"/>
  <c r="AH15" i="79"/>
  <c r="AG12" i="83" s="1"/>
  <c r="AH16" i="79"/>
  <c r="AG13" i="83" s="1"/>
  <c r="AH17" i="79"/>
  <c r="AG14" i="83" s="1"/>
  <c r="AH18" i="79"/>
  <c r="AG15" i="83" s="1"/>
  <c r="AH19" i="79"/>
  <c r="AG16" i="83" s="1"/>
  <c r="AH20" i="79"/>
  <c r="AG17" i="83" s="1"/>
  <c r="AH21" i="79"/>
  <c r="AG18" i="83" s="1"/>
  <c r="AH22" i="79"/>
  <c r="AG19" i="83" s="1"/>
  <c r="AH23" i="79"/>
  <c r="AG20" i="83" s="1"/>
  <c r="AH24" i="79"/>
  <c r="AG21" i="83" s="1"/>
  <c r="AH25" i="79"/>
  <c r="AG22" i="83" s="1"/>
  <c r="AH26" i="79"/>
  <c r="AG23" i="83" s="1"/>
  <c r="AH27" i="79"/>
  <c r="AG24" i="83" s="1"/>
  <c r="AH28" i="79"/>
  <c r="AG25" i="83" s="1"/>
  <c r="AH29" i="79"/>
  <c r="AG26" i="83" s="1"/>
  <c r="AH30" i="79"/>
  <c r="AG27" i="83" s="1"/>
  <c r="AH31" i="79"/>
  <c r="AG28" i="83" s="1"/>
  <c r="AH32" i="79"/>
  <c r="AG29" i="83" s="1"/>
  <c r="AH33" i="79"/>
  <c r="AG30" i="83" s="1"/>
  <c r="AH34" i="79"/>
  <c r="AG31" i="83" s="1"/>
  <c r="AH35" i="79"/>
  <c r="AG32" i="83" s="1"/>
  <c r="AH36" i="79"/>
  <c r="AG33" i="83" s="1"/>
  <c r="AH37" i="79"/>
  <c r="AG34" i="83" s="1"/>
  <c r="AH38" i="79"/>
  <c r="AG35" i="83" s="1"/>
  <c r="AH39" i="79"/>
  <c r="AG36" i="83" s="1"/>
  <c r="AH40" i="79"/>
  <c r="AG37" i="83" s="1"/>
  <c r="AH41" i="79"/>
  <c r="AG38" i="83" s="1"/>
  <c r="AH42" i="79"/>
  <c r="AG39" i="83" s="1"/>
  <c r="AH43" i="79"/>
  <c r="AG40" i="83" s="1"/>
  <c r="AH44" i="79"/>
  <c r="AG41" i="83" s="1"/>
  <c r="AH45" i="79"/>
  <c r="AG42" i="83" s="1"/>
  <c r="AH46" i="79"/>
  <c r="AG43" i="83" s="1"/>
  <c r="AH47" i="79"/>
  <c r="AG44" i="83" s="1"/>
  <c r="AH48" i="79"/>
  <c r="AG45" i="83" s="1"/>
  <c r="AH49" i="79"/>
  <c r="AG46" i="83" s="1"/>
  <c r="AH50" i="79"/>
  <c r="AG47" i="83" s="1"/>
  <c r="AH51" i="79"/>
  <c r="AG48" i="83" s="1"/>
  <c r="AH52" i="79"/>
  <c r="AG49" i="83" s="1"/>
  <c r="AH53" i="79"/>
  <c r="AG50" i="83" s="1"/>
  <c r="AH54" i="79"/>
  <c r="AG51" i="83" s="1"/>
  <c r="AH55" i="79"/>
  <c r="AG52" i="83" s="1"/>
  <c r="AH56" i="79"/>
  <c r="AG53" i="83" s="1"/>
  <c r="AH57" i="79"/>
  <c r="AG54" i="83" s="1"/>
  <c r="AH58" i="79"/>
  <c r="AG55" i="83" s="1"/>
  <c r="AH59" i="79"/>
  <c r="AG56" i="83" s="1"/>
  <c r="AH60" i="79"/>
  <c r="AG57" i="83" s="1"/>
  <c r="AH61" i="79"/>
  <c r="AG58" i="83" s="1"/>
  <c r="AH62" i="79"/>
  <c r="AG59" i="83" s="1"/>
  <c r="AH63" i="79"/>
  <c r="AG60" i="83" s="1"/>
  <c r="AH64" i="79"/>
  <c r="AG61" i="83" s="1"/>
  <c r="AH65" i="79"/>
  <c r="AG62" i="83" s="1"/>
  <c r="AH66" i="79"/>
  <c r="AG63" i="83" s="1"/>
  <c r="AH67" i="79"/>
  <c r="AG64" i="83" s="1"/>
  <c r="AH68" i="79"/>
  <c r="AG65" i="83" s="1"/>
  <c r="AH69" i="79"/>
  <c r="AG66" i="83" s="1"/>
  <c r="AH70" i="79"/>
  <c r="AG67" i="83" s="1"/>
  <c r="AH71" i="79"/>
  <c r="AG68" i="83" s="1"/>
  <c r="AH72" i="79"/>
  <c r="AG69" i="83" s="1"/>
  <c r="AH73" i="79"/>
  <c r="AG70" i="83" s="1"/>
  <c r="AH74" i="79"/>
  <c r="AG71" i="83" s="1"/>
  <c r="AH75" i="79"/>
  <c r="AG72" i="83" s="1"/>
  <c r="AH76" i="79"/>
  <c r="AG73" i="83" s="1"/>
  <c r="AH77" i="79"/>
  <c r="AG74" i="83" s="1"/>
  <c r="AH78" i="79"/>
  <c r="AG75" i="83" s="1"/>
  <c r="AH79" i="79"/>
  <c r="AG76" i="83" s="1"/>
  <c r="AH80" i="79"/>
  <c r="AG77" i="83" s="1"/>
  <c r="AH81" i="79"/>
  <c r="AG78" i="83" s="1"/>
  <c r="AH82" i="79"/>
  <c r="AG79" i="83" s="1"/>
  <c r="AH83" i="79"/>
  <c r="AG80" i="83" s="1"/>
  <c r="AH84" i="79"/>
  <c r="AG81" i="83" s="1"/>
  <c r="AH85" i="79"/>
  <c r="AG82" i="83" s="1"/>
  <c r="AH86" i="79"/>
  <c r="AG83" i="83" s="1"/>
  <c r="AH87" i="79"/>
  <c r="AG84" i="83" s="1"/>
  <c r="AH88" i="79"/>
  <c r="AG85" i="83" s="1"/>
  <c r="AH89" i="79"/>
  <c r="AG86" i="83" s="1"/>
  <c r="AH90" i="79"/>
  <c r="AG87" i="83" s="1"/>
  <c r="AH91" i="79"/>
  <c r="AG88" i="83" s="1"/>
  <c r="AH92" i="79"/>
  <c r="AG89" i="83" s="1"/>
  <c r="AH93" i="79"/>
  <c r="AG90" i="83" s="1"/>
  <c r="AH94" i="79"/>
  <c r="AG91" i="83" s="1"/>
  <c r="AH95" i="79"/>
  <c r="AG92" i="83" s="1"/>
  <c r="AH96" i="79"/>
  <c r="AG93" i="83" s="1"/>
  <c r="AH97" i="79"/>
  <c r="AG94" i="83" s="1"/>
  <c r="AH98" i="79"/>
  <c r="AG95" i="83" s="1"/>
  <c r="AH99" i="79"/>
  <c r="AG96" i="83" s="1"/>
  <c r="AH100" i="79"/>
  <c r="AG97" i="83" s="1"/>
  <c r="AH101" i="79"/>
  <c r="AG98" i="83" s="1"/>
  <c r="AH102" i="79"/>
  <c r="AG99" i="83" s="1"/>
  <c r="AH103" i="79"/>
  <c r="AG100" i="83" s="1"/>
  <c r="AH104" i="79"/>
  <c r="AG101" i="83" s="1"/>
  <c r="AH105" i="79"/>
  <c r="AG102" i="83" s="1"/>
  <c r="AH106" i="79"/>
  <c r="AG103" i="83" s="1"/>
  <c r="AH107" i="79"/>
  <c r="AG104" i="83" s="1"/>
  <c r="AH108" i="79"/>
  <c r="AG105" i="83" s="1"/>
  <c r="AH109" i="79"/>
  <c r="AG106" i="83" s="1"/>
  <c r="AH110" i="79"/>
  <c r="AG107" i="83" s="1"/>
  <c r="AH111" i="79"/>
  <c r="AG108" i="83" s="1"/>
  <c r="AH112" i="79"/>
  <c r="AG109" i="83" s="1"/>
  <c r="AH113" i="79"/>
  <c r="AG110" i="83" s="1"/>
  <c r="AH114" i="79"/>
  <c r="AG111" i="83" s="1"/>
  <c r="AH115" i="79"/>
  <c r="AG112" i="83" s="1"/>
  <c r="AH116" i="79"/>
  <c r="AG113" i="83" s="1"/>
  <c r="AH117" i="79"/>
  <c r="AG114" i="83" s="1"/>
  <c r="AH118" i="79"/>
  <c r="AG115" i="83" s="1"/>
  <c r="AH119" i="79"/>
  <c r="AG116" i="83" s="1"/>
  <c r="AH120" i="79"/>
  <c r="AG117" i="83" s="1"/>
  <c r="AH121" i="79"/>
  <c r="AG118" i="83" s="1"/>
  <c r="AH122" i="79"/>
  <c r="AG119" i="83" s="1"/>
  <c r="AH123" i="79"/>
  <c r="AG120" i="83" s="1"/>
  <c r="AH124" i="79"/>
  <c r="AG121" i="83" s="1"/>
  <c r="AH125" i="79"/>
  <c r="AG122" i="83" s="1"/>
  <c r="AH126" i="79"/>
  <c r="AG123" i="83" s="1"/>
  <c r="AH127" i="79"/>
  <c r="AG124" i="83" s="1"/>
  <c r="AH128" i="79"/>
  <c r="AG125" i="83" s="1"/>
  <c r="AH129" i="79"/>
  <c r="AG126" i="83" s="1"/>
  <c r="AH130" i="79"/>
  <c r="AG127" i="83" s="1"/>
  <c r="AH131" i="79"/>
  <c r="AG128" i="83" s="1"/>
  <c r="AH132" i="79"/>
  <c r="AG129" i="83" s="1"/>
  <c r="AH133" i="79"/>
  <c r="AG130" i="83" s="1"/>
  <c r="AH134" i="79"/>
  <c r="AG131" i="83" s="1"/>
  <c r="AH135" i="79"/>
  <c r="AG132" i="83" s="1"/>
  <c r="AH136" i="79"/>
  <c r="AG133" i="83" s="1"/>
  <c r="AH137" i="79"/>
  <c r="AG134" i="83" s="1"/>
  <c r="AH138" i="79"/>
  <c r="AG135" i="83" s="1"/>
  <c r="AH139" i="79"/>
  <c r="AG136" i="83" s="1"/>
  <c r="AH140" i="79"/>
  <c r="AG137" i="83" s="1"/>
  <c r="AH141" i="79"/>
  <c r="AG138" i="83" s="1"/>
  <c r="AH142" i="79"/>
  <c r="AG139" i="83" s="1"/>
  <c r="AH143" i="79"/>
  <c r="AG140" i="83" s="1"/>
  <c r="AH144" i="79"/>
  <c r="AG141" i="83" s="1"/>
  <c r="AH145" i="79"/>
  <c r="AG142" i="83" s="1"/>
  <c r="AH146" i="79"/>
  <c r="AG143" i="83" s="1"/>
  <c r="AH147" i="79"/>
  <c r="AG144" i="83" s="1"/>
  <c r="AH148" i="79"/>
  <c r="AG145" i="83" s="1"/>
  <c r="AH149" i="79"/>
  <c r="AG146" i="83" s="1"/>
  <c r="AH150" i="79"/>
  <c r="AG147" i="83" s="1"/>
  <c r="AH151" i="79"/>
  <c r="AG148" i="83" s="1"/>
  <c r="AH152" i="79"/>
  <c r="AG149" i="83" s="1"/>
  <c r="AH153" i="79"/>
  <c r="AG150" i="83" s="1"/>
  <c r="AH154" i="79"/>
  <c r="AG151" i="83" s="1"/>
  <c r="AH155" i="79"/>
  <c r="AG152" i="83" s="1"/>
  <c r="AH156" i="79"/>
  <c r="AG153" i="83" s="1"/>
  <c r="AH157" i="79"/>
  <c r="AG154" i="83" s="1"/>
  <c r="AH158" i="79"/>
  <c r="AG155" i="83" s="1"/>
  <c r="AH159" i="79"/>
  <c r="AG156" i="83" s="1"/>
  <c r="AH160" i="79"/>
  <c r="AG157" i="83" s="1"/>
  <c r="AH161" i="79"/>
  <c r="AG158" i="83" s="1"/>
  <c r="AH162" i="79"/>
  <c r="AG159" i="83" s="1"/>
  <c r="AH163" i="79"/>
  <c r="AG160" i="83" s="1"/>
  <c r="AH164" i="79"/>
  <c r="AG161" i="83" s="1"/>
  <c r="AH165" i="79"/>
  <c r="AG162" i="83" s="1"/>
  <c r="AH166" i="79"/>
  <c r="AG163" i="83" s="1"/>
  <c r="AH167" i="79"/>
  <c r="AG164" i="83" s="1"/>
  <c r="AH168" i="79"/>
  <c r="AG165" i="83" s="1"/>
  <c r="AH169" i="79"/>
  <c r="AG166" i="83" s="1"/>
  <c r="AH170" i="79"/>
  <c r="AG167" i="83" s="1"/>
  <c r="AH171" i="79"/>
  <c r="AH172" i="79"/>
  <c r="AG169" i="83" s="1"/>
  <c r="AH173" i="79"/>
  <c r="AG170" i="83" s="1"/>
  <c r="AH174" i="79"/>
  <c r="AG171" i="83" s="1"/>
  <c r="AH175" i="79"/>
  <c r="AG172" i="83" s="1"/>
  <c r="AH176" i="79"/>
  <c r="AG173" i="83" s="1"/>
  <c r="AH177" i="79"/>
  <c r="AG174" i="83" s="1"/>
  <c r="AH178" i="79"/>
  <c r="AG175" i="83" s="1"/>
  <c r="AH179" i="79"/>
  <c r="AG176" i="83" s="1"/>
  <c r="AH180" i="79"/>
  <c r="AG177" i="83" s="1"/>
  <c r="AH181" i="79"/>
  <c r="AG178" i="83" s="1"/>
  <c r="AH182" i="79"/>
  <c r="AG179" i="83" s="1"/>
  <c r="AH183" i="79"/>
  <c r="AG180" i="83" s="1"/>
  <c r="AH184" i="79"/>
  <c r="AG181" i="83" s="1"/>
  <c r="AH185" i="79"/>
  <c r="AG182" i="83" s="1"/>
  <c r="AH186" i="79"/>
  <c r="AG183" i="83" s="1"/>
  <c r="AH187" i="79"/>
  <c r="AG184" i="83" s="1"/>
  <c r="AH188" i="79"/>
  <c r="AG185" i="83" s="1"/>
  <c r="AH189" i="79"/>
  <c r="AG186" i="83" s="1"/>
  <c r="AH190" i="79"/>
  <c r="AG187" i="83" s="1"/>
  <c r="AH191" i="79"/>
  <c r="AG188" i="83" s="1"/>
  <c r="Q192" i="79"/>
  <c r="P189" i="83" s="1"/>
  <c r="Q193" i="79"/>
  <c r="P190" i="83" s="1"/>
  <c r="Q194" i="79"/>
  <c r="P191" i="83" s="1"/>
  <c r="Q195" i="79"/>
  <c r="P192" i="83" s="1"/>
  <c r="AH5" i="79"/>
  <c r="AG2" i="83" s="1"/>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Y139" i="4"/>
  <c r="Y140" i="4"/>
  <c r="Y141" i="4"/>
  <c r="Y142" i="4"/>
  <c r="Y143" i="4"/>
  <c r="Y144" i="4"/>
  <c r="Y145" i="4"/>
  <c r="Y146" i="4"/>
  <c r="Y147" i="4"/>
  <c r="Y148" i="4"/>
  <c r="Y149" i="4"/>
  <c r="Y150" i="4"/>
  <c r="Y151" i="4"/>
  <c r="Y152" i="4"/>
  <c r="Y153" i="4"/>
  <c r="Y154" i="4"/>
  <c r="Y155" i="4"/>
  <c r="Y156" i="4"/>
  <c r="Y157" i="4"/>
  <c r="Y158" i="4"/>
  <c r="Y159" i="4"/>
  <c r="Y160" i="4"/>
  <c r="Y161" i="4"/>
  <c r="Y162" i="4"/>
  <c r="Y163" i="4"/>
  <c r="Y164" i="4"/>
  <c r="Y165" i="4"/>
  <c r="Y166" i="4"/>
  <c r="Y167" i="4"/>
  <c r="Y168" i="4"/>
  <c r="Y169" i="4"/>
  <c r="Y170" i="4"/>
  <c r="Y171" i="4"/>
  <c r="Y172" i="4"/>
  <c r="Y173" i="4"/>
  <c r="Y174" i="4"/>
  <c r="Y175" i="4"/>
  <c r="Y176" i="4"/>
  <c r="Y177" i="4"/>
  <c r="Y178" i="4"/>
  <c r="Y179" i="4"/>
  <c r="Y180" i="4"/>
  <c r="Y181" i="4"/>
  <c r="Y182" i="4"/>
  <c r="Y183" i="4"/>
  <c r="Y184" i="4"/>
  <c r="Y185" i="4"/>
  <c r="Y186" i="4"/>
  <c r="Y187" i="4"/>
  <c r="Y188" i="4"/>
  <c r="Y189" i="4"/>
  <c r="Y190" i="4"/>
  <c r="Y191" i="4"/>
  <c r="Y192" i="4"/>
  <c r="Y193" i="4"/>
  <c r="Y194" i="4"/>
  <c r="Y195" i="4"/>
  <c r="Y196" i="4"/>
  <c r="Y6" i="4"/>
  <c r="U7" i="75"/>
  <c r="V7" i="75"/>
  <c r="Y7" i="75"/>
  <c r="Z7" i="75"/>
  <c r="AA7" i="75"/>
  <c r="AC7" i="75"/>
  <c r="AD7" i="75"/>
  <c r="U8" i="75"/>
  <c r="V8" i="75"/>
  <c r="Y8" i="75"/>
  <c r="Z8" i="75"/>
  <c r="AA8" i="75"/>
  <c r="AC8" i="75"/>
  <c r="AD8" i="75"/>
  <c r="AE8" i="75"/>
  <c r="U9" i="75"/>
  <c r="V9" i="75"/>
  <c r="Y9" i="75"/>
  <c r="Z9" i="75"/>
  <c r="AA9" i="75"/>
  <c r="AC9" i="75"/>
  <c r="AD9" i="75"/>
  <c r="U10" i="75"/>
  <c r="V10" i="75"/>
  <c r="Y10" i="75"/>
  <c r="Z10" i="75"/>
  <c r="AA10" i="75"/>
  <c r="AC10" i="75"/>
  <c r="AD10" i="75"/>
  <c r="AE10" i="75"/>
  <c r="U11" i="75"/>
  <c r="V11" i="75"/>
  <c r="Y11" i="75"/>
  <c r="Z11" i="75"/>
  <c r="AA11" i="75"/>
  <c r="AC11" i="75"/>
  <c r="AD11" i="75"/>
  <c r="U12" i="75"/>
  <c r="V12" i="75"/>
  <c r="Y12" i="75"/>
  <c r="Z12" i="75"/>
  <c r="AA12" i="75"/>
  <c r="AC12" i="75"/>
  <c r="AD12" i="75"/>
  <c r="U13" i="75"/>
  <c r="V13" i="75"/>
  <c r="Y13" i="75"/>
  <c r="Z13" i="75"/>
  <c r="AA13" i="75"/>
  <c r="AC13" i="75"/>
  <c r="AD13" i="75"/>
  <c r="U14" i="75"/>
  <c r="V14" i="75"/>
  <c r="Y14" i="75"/>
  <c r="Z14" i="75"/>
  <c r="AA14" i="75"/>
  <c r="AC14" i="75"/>
  <c r="AD14" i="75"/>
  <c r="AE14" i="75"/>
  <c r="U15" i="75"/>
  <c r="V15" i="75"/>
  <c r="Y15" i="75"/>
  <c r="Z15" i="75"/>
  <c r="AA15" i="75"/>
  <c r="AC15" i="75"/>
  <c r="AD15" i="75"/>
  <c r="U16" i="75"/>
  <c r="V16" i="75"/>
  <c r="Y16" i="75"/>
  <c r="Z16" i="75"/>
  <c r="AA16" i="75"/>
  <c r="AC16" i="75"/>
  <c r="AD16" i="75"/>
  <c r="AE16" i="75"/>
  <c r="U17" i="75"/>
  <c r="V17" i="75"/>
  <c r="Y17" i="75"/>
  <c r="Z17" i="75"/>
  <c r="AA17" i="75"/>
  <c r="AC17" i="75"/>
  <c r="AD17" i="75"/>
  <c r="AE17" i="75"/>
  <c r="U18" i="75"/>
  <c r="V18" i="75"/>
  <c r="Y18" i="75"/>
  <c r="Z18" i="75"/>
  <c r="AA18" i="75"/>
  <c r="AC18" i="75"/>
  <c r="AD18" i="75"/>
  <c r="U19" i="75"/>
  <c r="V19" i="75"/>
  <c r="Y19" i="75"/>
  <c r="Z19" i="75"/>
  <c r="AA19" i="75"/>
  <c r="AC19" i="75"/>
  <c r="AD19" i="75"/>
  <c r="V20" i="75"/>
  <c r="Y20" i="75"/>
  <c r="Z20" i="75"/>
  <c r="AA20" i="75"/>
  <c r="AC20" i="75"/>
  <c r="AD20" i="75"/>
  <c r="AE20" i="75"/>
  <c r="V21" i="75"/>
  <c r="Y21" i="75"/>
  <c r="Z21" i="75"/>
  <c r="AA21" i="75"/>
  <c r="AC21" i="75"/>
  <c r="AD21" i="75"/>
  <c r="AE21" i="75"/>
  <c r="U22" i="75"/>
  <c r="V22" i="75"/>
  <c r="Y22" i="75"/>
  <c r="Z22" i="75"/>
  <c r="AA22" i="75"/>
  <c r="AC22" i="75"/>
  <c r="AD22" i="75"/>
  <c r="AE22" i="75"/>
  <c r="U23" i="75"/>
  <c r="V23" i="75"/>
  <c r="Y23" i="75"/>
  <c r="Z23" i="75"/>
  <c r="AA23" i="75"/>
  <c r="AC23" i="75"/>
  <c r="AD23" i="75"/>
  <c r="AE23" i="75"/>
  <c r="U24" i="75"/>
  <c r="V24" i="75"/>
  <c r="Y24" i="75"/>
  <c r="Z24" i="75"/>
  <c r="AA24" i="75"/>
  <c r="AC24" i="75"/>
  <c r="AD24" i="75"/>
  <c r="AE24" i="75"/>
  <c r="U25" i="75"/>
  <c r="V25" i="75"/>
  <c r="Y25" i="75"/>
  <c r="Z25" i="75"/>
  <c r="AA25" i="75"/>
  <c r="AC25" i="75"/>
  <c r="AD25" i="75"/>
  <c r="V26" i="75"/>
  <c r="Y26" i="75"/>
  <c r="Z26" i="75"/>
  <c r="AA26" i="75"/>
  <c r="AC26" i="75"/>
  <c r="AD26" i="75"/>
  <c r="U27" i="75"/>
  <c r="V27" i="75"/>
  <c r="Y27" i="75"/>
  <c r="Z27" i="75"/>
  <c r="AA27" i="75"/>
  <c r="AC27" i="75"/>
  <c r="AD27" i="75"/>
  <c r="U28" i="75"/>
  <c r="V28" i="75"/>
  <c r="Y28" i="75"/>
  <c r="Z28" i="75"/>
  <c r="AA28" i="75"/>
  <c r="AC28" i="75"/>
  <c r="AD28" i="75"/>
  <c r="U29" i="75"/>
  <c r="V29" i="75"/>
  <c r="Y29" i="75"/>
  <c r="Z29" i="75"/>
  <c r="AA29" i="75"/>
  <c r="AC29" i="75"/>
  <c r="AD29" i="75"/>
  <c r="AE29" i="75"/>
  <c r="U30" i="75"/>
  <c r="V30" i="75"/>
  <c r="Y30" i="75"/>
  <c r="Z30" i="75"/>
  <c r="AA30" i="75"/>
  <c r="AC30" i="75"/>
  <c r="AD30" i="75"/>
  <c r="U31" i="75"/>
  <c r="V31" i="75"/>
  <c r="Y31" i="75"/>
  <c r="Z31" i="75"/>
  <c r="AA31" i="75"/>
  <c r="AC31" i="75"/>
  <c r="AD31" i="75"/>
  <c r="U32" i="75"/>
  <c r="V32" i="75"/>
  <c r="Y32" i="75"/>
  <c r="Z32" i="75"/>
  <c r="AA32" i="75"/>
  <c r="AC32" i="75"/>
  <c r="AD32" i="75"/>
  <c r="V33" i="75"/>
  <c r="Y33" i="75"/>
  <c r="Z33" i="75"/>
  <c r="AA33" i="75"/>
  <c r="AC33" i="75"/>
  <c r="AD33" i="75"/>
  <c r="U34" i="75"/>
  <c r="V34" i="75"/>
  <c r="Y34" i="75"/>
  <c r="Z34" i="75"/>
  <c r="AA34" i="75"/>
  <c r="AC34" i="75"/>
  <c r="AD34" i="75"/>
  <c r="V35" i="75"/>
  <c r="Y35" i="75"/>
  <c r="Z35" i="75"/>
  <c r="AA35" i="75"/>
  <c r="AC35" i="75"/>
  <c r="AD35" i="75"/>
  <c r="U36" i="75"/>
  <c r="V36" i="75"/>
  <c r="Y36" i="75"/>
  <c r="Z36" i="75"/>
  <c r="AA36" i="75"/>
  <c r="AC36" i="75"/>
  <c r="AD36" i="75"/>
  <c r="V37" i="75"/>
  <c r="Y37" i="75"/>
  <c r="Z37" i="75"/>
  <c r="AA37" i="75"/>
  <c r="AC37" i="75"/>
  <c r="AD37" i="75"/>
  <c r="AE37" i="75"/>
  <c r="U38" i="75"/>
  <c r="V38" i="75"/>
  <c r="Y38" i="75"/>
  <c r="Z38" i="75"/>
  <c r="AA38" i="75"/>
  <c r="AC38" i="75"/>
  <c r="AD38" i="75"/>
  <c r="U39" i="75"/>
  <c r="V39" i="75"/>
  <c r="Y39" i="75"/>
  <c r="Z39" i="75"/>
  <c r="AA39" i="75"/>
  <c r="AC39" i="75"/>
  <c r="AD39" i="75"/>
  <c r="U40" i="75"/>
  <c r="V40" i="75"/>
  <c r="Y40" i="75"/>
  <c r="Z40" i="75"/>
  <c r="AA40" i="75"/>
  <c r="AC40" i="75"/>
  <c r="AD40" i="75"/>
  <c r="U41" i="75"/>
  <c r="V41" i="75"/>
  <c r="Y41" i="75"/>
  <c r="Z41" i="75"/>
  <c r="AA41" i="75"/>
  <c r="AC41" i="75"/>
  <c r="AD41" i="75"/>
  <c r="U42" i="75"/>
  <c r="V42" i="75"/>
  <c r="Y42" i="75"/>
  <c r="Z42" i="75"/>
  <c r="AA42" i="75"/>
  <c r="AC42" i="75"/>
  <c r="AD42" i="75"/>
  <c r="AE42" i="75"/>
  <c r="U43" i="75"/>
  <c r="V43" i="75"/>
  <c r="Y43" i="75"/>
  <c r="Z43" i="75"/>
  <c r="AA43" i="75"/>
  <c r="AC43" i="75"/>
  <c r="AD43" i="75"/>
  <c r="AE43" i="75"/>
  <c r="U44" i="75"/>
  <c r="V44" i="75"/>
  <c r="Y44" i="75"/>
  <c r="Z44" i="75"/>
  <c r="AA44" i="75"/>
  <c r="AC44" i="75"/>
  <c r="AD44" i="75"/>
  <c r="U45" i="75"/>
  <c r="V45" i="75"/>
  <c r="Y45" i="75"/>
  <c r="Z45" i="75"/>
  <c r="AA45" i="75"/>
  <c r="AC45" i="75"/>
  <c r="AD45" i="75"/>
  <c r="U46" i="75"/>
  <c r="V46" i="75"/>
  <c r="Y46" i="75"/>
  <c r="Z46" i="75"/>
  <c r="AA46" i="75"/>
  <c r="AC46" i="75"/>
  <c r="AD46" i="75"/>
  <c r="AE46" i="75"/>
  <c r="U47" i="75"/>
  <c r="V47" i="75"/>
  <c r="Y47" i="75"/>
  <c r="Z47" i="75"/>
  <c r="AA47" i="75"/>
  <c r="AC47" i="75"/>
  <c r="AD47" i="75"/>
  <c r="U48" i="75"/>
  <c r="V48" i="75"/>
  <c r="Y48" i="75"/>
  <c r="Z48" i="75"/>
  <c r="AA48" i="75"/>
  <c r="AC48" i="75"/>
  <c r="AD48" i="75"/>
  <c r="U49" i="75"/>
  <c r="V49" i="75"/>
  <c r="Y49" i="75"/>
  <c r="Z49" i="75"/>
  <c r="AA49" i="75"/>
  <c r="AC49" i="75"/>
  <c r="AD49" i="75"/>
  <c r="U50" i="75"/>
  <c r="V50" i="75"/>
  <c r="Y50" i="75"/>
  <c r="Z50" i="75"/>
  <c r="AA50" i="75"/>
  <c r="AC50" i="75"/>
  <c r="AD50" i="75"/>
  <c r="AE50" i="75"/>
  <c r="U51" i="75"/>
  <c r="V51" i="75"/>
  <c r="Y51" i="75"/>
  <c r="Z51" i="75"/>
  <c r="AA51" i="75"/>
  <c r="AC51" i="75"/>
  <c r="AD51" i="75"/>
  <c r="U52" i="75"/>
  <c r="Y52" i="75"/>
  <c r="Z52" i="75"/>
  <c r="AA52" i="75"/>
  <c r="AC52" i="75"/>
  <c r="AD52" i="75"/>
  <c r="U53" i="75"/>
  <c r="V53" i="75"/>
  <c r="Y53" i="75"/>
  <c r="Z53" i="75"/>
  <c r="AA53" i="75"/>
  <c r="AC53" i="75"/>
  <c r="AD53" i="75"/>
  <c r="AE53" i="75"/>
  <c r="U54" i="75"/>
  <c r="V54" i="75"/>
  <c r="Y54" i="75"/>
  <c r="Z54" i="75"/>
  <c r="AA54" i="75"/>
  <c r="AC54" i="75"/>
  <c r="AD54" i="75"/>
  <c r="AE54" i="75"/>
  <c r="U55" i="75"/>
  <c r="V55" i="75"/>
  <c r="Y55" i="75"/>
  <c r="Z55" i="75"/>
  <c r="AA55" i="75"/>
  <c r="AC55" i="75"/>
  <c r="AD55" i="75"/>
  <c r="U56" i="75"/>
  <c r="V56" i="75"/>
  <c r="Y56" i="75"/>
  <c r="Z56" i="75"/>
  <c r="AA56" i="75"/>
  <c r="AC56" i="75"/>
  <c r="AD56" i="75"/>
  <c r="AE56" i="75"/>
  <c r="U57" i="75"/>
  <c r="V57" i="75"/>
  <c r="Y57" i="75"/>
  <c r="Z57" i="75"/>
  <c r="AA57" i="75"/>
  <c r="AC57" i="75"/>
  <c r="AD57" i="75"/>
  <c r="U58" i="75"/>
  <c r="V58" i="75"/>
  <c r="Y58" i="75"/>
  <c r="Z58" i="75"/>
  <c r="AA58" i="75"/>
  <c r="AC58" i="75"/>
  <c r="AD58" i="75"/>
  <c r="AE58" i="75"/>
  <c r="U59" i="75"/>
  <c r="V59" i="75"/>
  <c r="Y59" i="75"/>
  <c r="Z59" i="75"/>
  <c r="AA59" i="75"/>
  <c r="AC59" i="75"/>
  <c r="AD59" i="75"/>
  <c r="U60" i="75"/>
  <c r="V60" i="75"/>
  <c r="Y60" i="75"/>
  <c r="Z60" i="75"/>
  <c r="AA60" i="75"/>
  <c r="AC60" i="75"/>
  <c r="AD60" i="75"/>
  <c r="AE60" i="75"/>
  <c r="U61" i="75"/>
  <c r="V61" i="75"/>
  <c r="Y61" i="75"/>
  <c r="Z61" i="75"/>
  <c r="AA61" i="75"/>
  <c r="AC61" i="75"/>
  <c r="AD61" i="75"/>
  <c r="U62" i="75"/>
  <c r="V62" i="75"/>
  <c r="Y62" i="75"/>
  <c r="Z62" i="75"/>
  <c r="AA62" i="75"/>
  <c r="AC62" i="75"/>
  <c r="AD62" i="75"/>
  <c r="U63" i="75"/>
  <c r="V63" i="75"/>
  <c r="Y63" i="75"/>
  <c r="Z63" i="75"/>
  <c r="AA63" i="75"/>
  <c r="AC63" i="75"/>
  <c r="AD63" i="75"/>
  <c r="AE63" i="75"/>
  <c r="U64" i="75"/>
  <c r="V64" i="75"/>
  <c r="Y64" i="75"/>
  <c r="Z64" i="75"/>
  <c r="AA64" i="75"/>
  <c r="AC64" i="75"/>
  <c r="AD64" i="75"/>
  <c r="U65" i="75"/>
  <c r="V65" i="75"/>
  <c r="Y65" i="75"/>
  <c r="Z65" i="75"/>
  <c r="AA65" i="75"/>
  <c r="AC65" i="75"/>
  <c r="AD65" i="75"/>
  <c r="AE65" i="75"/>
  <c r="V66" i="75"/>
  <c r="Y66" i="75"/>
  <c r="Z66" i="75"/>
  <c r="AA66" i="75"/>
  <c r="AC66" i="75"/>
  <c r="AD66" i="75"/>
  <c r="U67" i="75"/>
  <c r="V67" i="75"/>
  <c r="Y67" i="75"/>
  <c r="Z67" i="75"/>
  <c r="AA67" i="75"/>
  <c r="AC67" i="75"/>
  <c r="AD67" i="75"/>
  <c r="U68" i="75"/>
  <c r="V68" i="75"/>
  <c r="Y68" i="75"/>
  <c r="Z68" i="75"/>
  <c r="AA68" i="75"/>
  <c r="AC68" i="75"/>
  <c r="AD68" i="75"/>
  <c r="AE68" i="75"/>
  <c r="U69" i="75"/>
  <c r="V69" i="75"/>
  <c r="Y69" i="75"/>
  <c r="Z69" i="75"/>
  <c r="AA69" i="75"/>
  <c r="AC69" i="75"/>
  <c r="AD69" i="75"/>
  <c r="AE69" i="75"/>
  <c r="U70" i="75"/>
  <c r="V70" i="75"/>
  <c r="Y70" i="75"/>
  <c r="Z70" i="75"/>
  <c r="AA70" i="75"/>
  <c r="AC70" i="75"/>
  <c r="AD70" i="75"/>
  <c r="U71" i="75"/>
  <c r="V71" i="75"/>
  <c r="Y71" i="75"/>
  <c r="Z71" i="75"/>
  <c r="AA71" i="75"/>
  <c r="AC71" i="75"/>
  <c r="AD71" i="75"/>
  <c r="U72" i="75"/>
  <c r="V72" i="75"/>
  <c r="Y72" i="75"/>
  <c r="Z72" i="75"/>
  <c r="AA72" i="75"/>
  <c r="AC72" i="75"/>
  <c r="AD72" i="75"/>
  <c r="U73" i="75"/>
  <c r="V73" i="75"/>
  <c r="Y73" i="75"/>
  <c r="Z73" i="75"/>
  <c r="AA73" i="75"/>
  <c r="AC73" i="75"/>
  <c r="AD73" i="75"/>
  <c r="U74" i="75"/>
  <c r="V74" i="75"/>
  <c r="Y74" i="75"/>
  <c r="Z74" i="75"/>
  <c r="AA74" i="75"/>
  <c r="AC74" i="75"/>
  <c r="AD74" i="75"/>
  <c r="U75" i="75"/>
  <c r="V75" i="75"/>
  <c r="Y75" i="75"/>
  <c r="Z75" i="75"/>
  <c r="AA75" i="75"/>
  <c r="AC75" i="75"/>
  <c r="AD75" i="75"/>
  <c r="U76" i="75"/>
  <c r="V76" i="75"/>
  <c r="Y76" i="75"/>
  <c r="Z76" i="75"/>
  <c r="AA76" i="75"/>
  <c r="AC76" i="75"/>
  <c r="AD76" i="75"/>
  <c r="U77" i="75"/>
  <c r="V77" i="75"/>
  <c r="Y77" i="75"/>
  <c r="Z77" i="75"/>
  <c r="AA77" i="75"/>
  <c r="AC77" i="75"/>
  <c r="AD77" i="75"/>
  <c r="U78" i="75"/>
  <c r="V78" i="75"/>
  <c r="Y78" i="75"/>
  <c r="Z78" i="75"/>
  <c r="AA78" i="75"/>
  <c r="AC78" i="75"/>
  <c r="AD78" i="75"/>
  <c r="U79" i="75"/>
  <c r="V79" i="75"/>
  <c r="Y79" i="75"/>
  <c r="Z79" i="75"/>
  <c r="AA79" i="75"/>
  <c r="AC79" i="75"/>
  <c r="AD79" i="75"/>
  <c r="AE79" i="75"/>
  <c r="U80" i="75"/>
  <c r="V80" i="75"/>
  <c r="Y80" i="75"/>
  <c r="Z80" i="75"/>
  <c r="AA80" i="75"/>
  <c r="AC80" i="75"/>
  <c r="AD80" i="75"/>
  <c r="U81" i="75"/>
  <c r="V81" i="75"/>
  <c r="Y81" i="75"/>
  <c r="Z81" i="75"/>
  <c r="AA81" i="75"/>
  <c r="AC81" i="75"/>
  <c r="AD81" i="75"/>
  <c r="U82" i="75"/>
  <c r="V82" i="75"/>
  <c r="Y82" i="75"/>
  <c r="Z82" i="75"/>
  <c r="AA82" i="75"/>
  <c r="AC82" i="75"/>
  <c r="AD82" i="75"/>
  <c r="U83" i="75"/>
  <c r="V83" i="75"/>
  <c r="Y83" i="75"/>
  <c r="Z83" i="75"/>
  <c r="AA83" i="75"/>
  <c r="AC83" i="75"/>
  <c r="AD83" i="75"/>
  <c r="U84" i="75"/>
  <c r="V84" i="75"/>
  <c r="Y84" i="75"/>
  <c r="Z84" i="75"/>
  <c r="AA84" i="75"/>
  <c r="AC84" i="75"/>
  <c r="AD84" i="75"/>
  <c r="AE84" i="75"/>
  <c r="U85" i="75"/>
  <c r="V85" i="75"/>
  <c r="Y85" i="75"/>
  <c r="Z85" i="75"/>
  <c r="AA85" i="75"/>
  <c r="AC85" i="75"/>
  <c r="AD85" i="75"/>
  <c r="U86" i="75"/>
  <c r="V86" i="75"/>
  <c r="Y86" i="75"/>
  <c r="Z86" i="75"/>
  <c r="AA86" i="75"/>
  <c r="AC86" i="75"/>
  <c r="AD86" i="75"/>
  <c r="U87" i="75"/>
  <c r="V87" i="75"/>
  <c r="Y87" i="75"/>
  <c r="Z87" i="75"/>
  <c r="AA87" i="75"/>
  <c r="AC87" i="75"/>
  <c r="AD87" i="75"/>
  <c r="U88" i="75"/>
  <c r="V88" i="75"/>
  <c r="Y88" i="75"/>
  <c r="AA88" i="75"/>
  <c r="AC88" i="75"/>
  <c r="AD88" i="75"/>
  <c r="AE88" i="75"/>
  <c r="U89" i="75"/>
  <c r="V89" i="75"/>
  <c r="Y89" i="75"/>
  <c r="Z89" i="75"/>
  <c r="AA89" i="75"/>
  <c r="AC89" i="75"/>
  <c r="AD89" i="75"/>
  <c r="U90" i="75"/>
  <c r="V90" i="75"/>
  <c r="Y90" i="75"/>
  <c r="Z90" i="75"/>
  <c r="AA90" i="75"/>
  <c r="AC90" i="75"/>
  <c r="AD90" i="75"/>
  <c r="AE90" i="75"/>
  <c r="U91" i="75"/>
  <c r="V91" i="75"/>
  <c r="Y91" i="75"/>
  <c r="Z91" i="75"/>
  <c r="AA91" i="75"/>
  <c r="AC91" i="75"/>
  <c r="AD91" i="75"/>
  <c r="U92" i="75"/>
  <c r="V92" i="75"/>
  <c r="Y92" i="75"/>
  <c r="Z92" i="75"/>
  <c r="AA92" i="75"/>
  <c r="AC92" i="75"/>
  <c r="AD92" i="75"/>
  <c r="U93" i="75"/>
  <c r="Y93" i="75"/>
  <c r="Z93" i="75"/>
  <c r="AA93" i="75"/>
  <c r="AC93" i="75"/>
  <c r="AD93" i="75"/>
  <c r="U94" i="75"/>
  <c r="V94" i="75"/>
  <c r="Y94" i="75"/>
  <c r="Z94" i="75"/>
  <c r="AA94" i="75"/>
  <c r="AC94" i="75"/>
  <c r="AD94" i="75"/>
  <c r="U95" i="75"/>
  <c r="V95" i="75"/>
  <c r="Y95" i="75"/>
  <c r="AA95" i="75"/>
  <c r="AC95" i="75"/>
  <c r="AD95" i="75"/>
  <c r="AE95" i="75"/>
  <c r="U96" i="75"/>
  <c r="V96" i="75"/>
  <c r="Y96" i="75"/>
  <c r="Z96" i="75"/>
  <c r="AA96" i="75"/>
  <c r="AC96" i="75"/>
  <c r="AD96" i="75"/>
  <c r="U97" i="75"/>
  <c r="V97" i="75"/>
  <c r="Y97" i="75"/>
  <c r="Z97" i="75"/>
  <c r="AA97" i="75"/>
  <c r="AC97" i="75"/>
  <c r="AD97" i="75"/>
  <c r="U98" i="75"/>
  <c r="V98" i="75"/>
  <c r="Y98" i="75"/>
  <c r="Z98" i="75"/>
  <c r="AA98" i="75"/>
  <c r="AC98" i="75"/>
  <c r="AD98" i="75"/>
  <c r="AE98" i="75"/>
  <c r="U99" i="75"/>
  <c r="V99" i="75"/>
  <c r="Y99" i="75"/>
  <c r="Z99" i="75"/>
  <c r="AA99" i="75"/>
  <c r="AC99" i="75"/>
  <c r="AD99" i="75"/>
  <c r="AE99" i="75"/>
  <c r="U100" i="75"/>
  <c r="V100" i="75"/>
  <c r="Y100" i="75"/>
  <c r="Z100" i="75"/>
  <c r="AA100" i="75"/>
  <c r="AC100" i="75"/>
  <c r="AD100" i="75"/>
  <c r="U101" i="75"/>
  <c r="V101" i="75"/>
  <c r="Y101" i="75"/>
  <c r="Z101" i="75"/>
  <c r="AA101" i="75"/>
  <c r="AC101" i="75"/>
  <c r="AD101" i="75"/>
  <c r="AE101" i="75"/>
  <c r="V102" i="75"/>
  <c r="Y102" i="75"/>
  <c r="Z102" i="75"/>
  <c r="AA102" i="75"/>
  <c r="AC102" i="75"/>
  <c r="AD102" i="75"/>
  <c r="AE102" i="75"/>
  <c r="U103" i="75"/>
  <c r="V103" i="75"/>
  <c r="Y103" i="75"/>
  <c r="Z103" i="75"/>
  <c r="AA103" i="75"/>
  <c r="AC103" i="75"/>
  <c r="AD103" i="75"/>
  <c r="AE103" i="75"/>
  <c r="U104" i="75"/>
  <c r="V104" i="75"/>
  <c r="Y104" i="75"/>
  <c r="Z104" i="75"/>
  <c r="AA104" i="75"/>
  <c r="AC104" i="75"/>
  <c r="AD104" i="75"/>
  <c r="U105" i="75"/>
  <c r="V105" i="75"/>
  <c r="Y105" i="75"/>
  <c r="Z105" i="75"/>
  <c r="AA105" i="75"/>
  <c r="AC105" i="75"/>
  <c r="AD105" i="75"/>
  <c r="AE105" i="75"/>
  <c r="U106" i="75"/>
  <c r="V106" i="75"/>
  <c r="Y106" i="75"/>
  <c r="Z106" i="75"/>
  <c r="AA106" i="75"/>
  <c r="AC106" i="75"/>
  <c r="AD106" i="75"/>
  <c r="U107" i="75"/>
  <c r="V107" i="75"/>
  <c r="Y107" i="75"/>
  <c r="Z107" i="75"/>
  <c r="AA107" i="75"/>
  <c r="AC107" i="75"/>
  <c r="AD107" i="75"/>
  <c r="U108" i="75"/>
  <c r="V108" i="75"/>
  <c r="Y108" i="75"/>
  <c r="Z108" i="75"/>
  <c r="AA108" i="75"/>
  <c r="AC108" i="75"/>
  <c r="AD108" i="75"/>
  <c r="U109" i="75"/>
  <c r="V109" i="75"/>
  <c r="Y109" i="75"/>
  <c r="Z109" i="75"/>
  <c r="AA109" i="75"/>
  <c r="AC109" i="75"/>
  <c r="AD109" i="75"/>
  <c r="AE109" i="75"/>
  <c r="U110" i="75"/>
  <c r="V110" i="75"/>
  <c r="Y110" i="75"/>
  <c r="Z110" i="75"/>
  <c r="AA110" i="75"/>
  <c r="AC110" i="75"/>
  <c r="AD110" i="75"/>
  <c r="U111" i="75"/>
  <c r="V111" i="75"/>
  <c r="Y111" i="75"/>
  <c r="Z111" i="75"/>
  <c r="AA111" i="75"/>
  <c r="AC111" i="75"/>
  <c r="AD111" i="75"/>
  <c r="AE111" i="75"/>
  <c r="U112" i="75"/>
  <c r="V112" i="75"/>
  <c r="Y112" i="75"/>
  <c r="Z112" i="75"/>
  <c r="AA112" i="75"/>
  <c r="AC112" i="75"/>
  <c r="AD112" i="75"/>
  <c r="U113" i="75"/>
  <c r="V113" i="75"/>
  <c r="Y113" i="75"/>
  <c r="Z113" i="75"/>
  <c r="AA113" i="75"/>
  <c r="AC113" i="75"/>
  <c r="AD113" i="75"/>
  <c r="V114" i="75"/>
  <c r="Y114" i="75"/>
  <c r="Z114" i="75"/>
  <c r="AA114" i="75"/>
  <c r="AC114" i="75"/>
  <c r="AD114" i="75"/>
  <c r="U115" i="75"/>
  <c r="V115" i="75"/>
  <c r="Y115" i="75"/>
  <c r="AA115" i="75"/>
  <c r="AC115" i="75"/>
  <c r="AD115" i="75"/>
  <c r="U116" i="75"/>
  <c r="V116" i="75"/>
  <c r="Y116" i="75"/>
  <c r="Z116" i="75"/>
  <c r="AA116" i="75"/>
  <c r="AC116" i="75"/>
  <c r="AD116" i="75"/>
  <c r="U117" i="75"/>
  <c r="V117" i="75"/>
  <c r="Y117" i="75"/>
  <c r="Z117" i="75"/>
  <c r="AA117" i="75"/>
  <c r="AC117" i="75"/>
  <c r="AD117" i="75"/>
  <c r="U118" i="75"/>
  <c r="V118" i="75"/>
  <c r="Y118" i="75"/>
  <c r="Z118" i="75"/>
  <c r="AA118" i="75"/>
  <c r="AC118" i="75"/>
  <c r="AD118" i="75"/>
  <c r="U119" i="75"/>
  <c r="V119" i="75"/>
  <c r="Y119" i="75"/>
  <c r="Z119" i="75"/>
  <c r="AA119" i="75"/>
  <c r="AC119" i="75"/>
  <c r="AD119" i="75"/>
  <c r="AE119" i="75"/>
  <c r="U120" i="75"/>
  <c r="V120" i="75"/>
  <c r="Y120" i="75"/>
  <c r="Z120" i="75"/>
  <c r="AA120" i="75"/>
  <c r="AC120" i="75"/>
  <c r="AD120" i="75"/>
  <c r="U121" i="75"/>
  <c r="V121" i="75"/>
  <c r="Y121" i="75"/>
  <c r="Z121" i="75"/>
  <c r="AA121" i="75"/>
  <c r="AC121" i="75"/>
  <c r="AD121" i="75"/>
  <c r="U122" i="75"/>
  <c r="V122" i="75"/>
  <c r="Y122" i="75"/>
  <c r="Z122" i="75"/>
  <c r="AA122" i="75"/>
  <c r="AC122" i="75"/>
  <c r="AD122" i="75"/>
  <c r="AE122" i="75"/>
  <c r="U123" i="75"/>
  <c r="V123" i="75"/>
  <c r="Y123" i="75"/>
  <c r="Z123" i="75"/>
  <c r="AA123" i="75"/>
  <c r="AC123" i="75"/>
  <c r="AD123" i="75"/>
  <c r="U124" i="75"/>
  <c r="V124" i="75"/>
  <c r="Y124" i="75"/>
  <c r="Z124" i="75"/>
  <c r="AA124" i="75"/>
  <c r="AC124" i="75"/>
  <c r="AD124" i="75"/>
  <c r="AE124" i="75"/>
  <c r="U125" i="75"/>
  <c r="V125" i="75"/>
  <c r="Y125" i="75"/>
  <c r="Z125" i="75"/>
  <c r="AA125" i="75"/>
  <c r="AC125" i="75"/>
  <c r="AD125" i="75"/>
  <c r="U126" i="75"/>
  <c r="V126" i="75"/>
  <c r="Y126" i="75"/>
  <c r="Z126" i="75"/>
  <c r="AA126" i="75"/>
  <c r="AC126" i="75"/>
  <c r="AD126" i="75"/>
  <c r="AE126" i="75"/>
  <c r="U127" i="75"/>
  <c r="V127" i="75"/>
  <c r="Y127" i="75"/>
  <c r="Z127" i="75"/>
  <c r="AA127" i="75"/>
  <c r="AC127" i="75"/>
  <c r="AD127" i="75"/>
  <c r="U128" i="75"/>
  <c r="V128" i="75"/>
  <c r="Y128" i="75"/>
  <c r="Z128" i="75"/>
  <c r="AA128" i="75"/>
  <c r="AC128" i="75"/>
  <c r="AD128" i="75"/>
  <c r="U129" i="75"/>
  <c r="V129" i="75"/>
  <c r="Y129" i="75"/>
  <c r="Z129" i="75"/>
  <c r="AA129" i="75"/>
  <c r="AC129" i="75"/>
  <c r="AD129" i="75"/>
  <c r="U130" i="75"/>
  <c r="V130" i="75"/>
  <c r="Y130" i="75"/>
  <c r="Z130" i="75"/>
  <c r="AA130" i="75"/>
  <c r="AC130" i="75"/>
  <c r="AD130" i="75"/>
  <c r="AE130" i="75"/>
  <c r="U131" i="75"/>
  <c r="V131" i="75"/>
  <c r="Y131" i="75"/>
  <c r="Z131" i="75"/>
  <c r="AA131" i="75"/>
  <c r="AC131" i="75"/>
  <c r="AD131" i="75"/>
  <c r="AE131" i="75"/>
  <c r="U132" i="75"/>
  <c r="V132" i="75"/>
  <c r="Y132" i="75"/>
  <c r="Z132" i="75"/>
  <c r="AA132" i="75"/>
  <c r="AC132" i="75"/>
  <c r="AD132" i="75"/>
  <c r="AE132" i="75"/>
  <c r="U133" i="75"/>
  <c r="V133" i="75"/>
  <c r="Y133" i="75"/>
  <c r="Z133" i="75"/>
  <c r="AA133" i="75"/>
  <c r="AC133" i="75"/>
  <c r="AD133" i="75"/>
  <c r="U134" i="75"/>
  <c r="V134" i="75"/>
  <c r="Y134" i="75"/>
  <c r="Z134" i="75"/>
  <c r="AA134" i="75"/>
  <c r="AC134" i="75"/>
  <c r="AD134" i="75"/>
  <c r="AE134" i="75"/>
  <c r="U135" i="75"/>
  <c r="V135" i="75"/>
  <c r="Y135" i="75"/>
  <c r="Z135" i="75"/>
  <c r="AA135" i="75"/>
  <c r="AC135" i="75"/>
  <c r="AD135" i="75"/>
  <c r="AE135" i="75"/>
  <c r="U136" i="75"/>
  <c r="V136" i="75"/>
  <c r="Y136" i="75"/>
  <c r="Z136" i="75"/>
  <c r="AA136" i="75"/>
  <c r="AC136" i="75"/>
  <c r="AD136" i="75"/>
  <c r="U137" i="75"/>
  <c r="V137" i="75"/>
  <c r="Y137" i="75"/>
  <c r="Z137" i="75"/>
  <c r="AA137" i="75"/>
  <c r="AC137" i="75"/>
  <c r="AD137" i="75"/>
  <c r="U138" i="75"/>
  <c r="V138" i="75"/>
  <c r="Y138" i="75"/>
  <c r="Z138" i="75"/>
  <c r="AA138" i="75"/>
  <c r="AC138" i="75"/>
  <c r="AD138" i="75"/>
  <c r="U139" i="75"/>
  <c r="V139" i="75"/>
  <c r="Y139" i="75"/>
  <c r="Z139" i="75"/>
  <c r="AA139" i="75"/>
  <c r="AC139" i="75"/>
  <c r="AD139" i="75"/>
  <c r="U140" i="75"/>
  <c r="V140" i="75"/>
  <c r="Y140" i="75"/>
  <c r="Z140" i="75"/>
  <c r="AA140" i="75"/>
  <c r="AC140" i="75"/>
  <c r="AD140" i="75"/>
  <c r="U141" i="75"/>
  <c r="V141" i="75"/>
  <c r="Y141" i="75"/>
  <c r="Z141" i="75"/>
  <c r="AA141" i="75"/>
  <c r="AC141" i="75"/>
  <c r="AD141" i="75"/>
  <c r="AE141" i="75"/>
  <c r="U142" i="75"/>
  <c r="V142" i="75"/>
  <c r="Y142" i="75"/>
  <c r="Z142" i="75"/>
  <c r="AA142" i="75"/>
  <c r="AC142" i="75"/>
  <c r="AD142" i="75"/>
  <c r="U143" i="75"/>
  <c r="V143" i="75"/>
  <c r="Y143" i="75"/>
  <c r="Z143" i="75"/>
  <c r="AA143" i="75"/>
  <c r="AC143" i="75"/>
  <c r="AD143" i="75"/>
  <c r="AE143" i="75"/>
  <c r="U144" i="75"/>
  <c r="V144" i="75"/>
  <c r="Y144" i="75"/>
  <c r="Z144" i="75"/>
  <c r="AA144" i="75"/>
  <c r="AC144" i="75"/>
  <c r="AD144" i="75"/>
  <c r="U145" i="75"/>
  <c r="V145" i="75"/>
  <c r="Y145" i="75"/>
  <c r="Z145" i="75"/>
  <c r="AA145" i="75"/>
  <c r="AC145" i="75"/>
  <c r="AD145" i="75"/>
  <c r="U146" i="75"/>
  <c r="V146" i="75"/>
  <c r="Y146" i="75"/>
  <c r="Z146" i="75"/>
  <c r="AA146" i="75"/>
  <c r="AC146" i="75"/>
  <c r="AD146" i="75"/>
  <c r="U147" i="75"/>
  <c r="V147" i="75"/>
  <c r="Y147" i="75"/>
  <c r="Z147" i="75"/>
  <c r="AA147" i="75"/>
  <c r="AC147" i="75"/>
  <c r="AD147" i="75"/>
  <c r="AE147" i="75"/>
  <c r="U148" i="75"/>
  <c r="V148" i="75"/>
  <c r="Y148" i="75"/>
  <c r="Z148" i="75"/>
  <c r="AA148" i="75"/>
  <c r="AC148" i="75"/>
  <c r="AD148" i="75"/>
  <c r="U149" i="75"/>
  <c r="V149" i="75"/>
  <c r="Y149" i="75"/>
  <c r="Z149" i="75"/>
  <c r="AA149" i="75"/>
  <c r="AC149" i="75"/>
  <c r="AD149" i="75"/>
  <c r="U150" i="75"/>
  <c r="V150" i="75"/>
  <c r="Y150" i="75"/>
  <c r="Z150" i="75"/>
  <c r="AA150" i="75"/>
  <c r="AC150" i="75"/>
  <c r="AD150" i="75"/>
  <c r="U151" i="75"/>
  <c r="V151" i="75"/>
  <c r="Y151" i="75"/>
  <c r="Z151" i="75"/>
  <c r="AA151" i="75"/>
  <c r="AC151" i="75"/>
  <c r="AD151" i="75"/>
  <c r="AE151" i="75"/>
  <c r="U152" i="75"/>
  <c r="V152" i="75"/>
  <c r="Y152" i="75"/>
  <c r="Z152" i="75"/>
  <c r="AA152" i="75"/>
  <c r="AC152" i="75"/>
  <c r="AD152" i="75"/>
  <c r="AE152" i="75"/>
  <c r="U153" i="75"/>
  <c r="V153" i="75"/>
  <c r="Y153" i="75"/>
  <c r="Z153" i="75"/>
  <c r="AA153" i="75"/>
  <c r="AC153" i="75"/>
  <c r="AD153" i="75"/>
  <c r="U154" i="75"/>
  <c r="V154" i="75"/>
  <c r="Y154" i="75"/>
  <c r="Z154" i="75"/>
  <c r="AA154" i="75"/>
  <c r="AC154" i="75"/>
  <c r="AD154" i="75"/>
  <c r="AE154" i="75"/>
  <c r="U155" i="75"/>
  <c r="V155" i="75"/>
  <c r="Y155" i="75"/>
  <c r="Z155" i="75"/>
  <c r="AA155" i="75"/>
  <c r="AC155" i="75"/>
  <c r="AD155" i="75"/>
  <c r="AE155" i="75"/>
  <c r="U156" i="75"/>
  <c r="V156" i="75"/>
  <c r="Y156" i="75"/>
  <c r="Z156" i="75"/>
  <c r="AA156" i="75"/>
  <c r="AC156" i="75"/>
  <c r="AD156" i="75"/>
  <c r="AE156" i="75"/>
  <c r="U157" i="75"/>
  <c r="V157" i="75"/>
  <c r="Y157" i="75"/>
  <c r="Z157" i="75"/>
  <c r="AA157" i="75"/>
  <c r="AC157" i="75"/>
  <c r="AD157" i="75"/>
  <c r="AE157" i="75"/>
  <c r="U158" i="75"/>
  <c r="V158" i="75"/>
  <c r="Y158" i="75"/>
  <c r="Z158" i="75"/>
  <c r="AA158" i="75"/>
  <c r="AC158" i="75"/>
  <c r="AD158" i="75"/>
  <c r="AE158" i="75"/>
  <c r="U159" i="75"/>
  <c r="V159" i="75"/>
  <c r="Y159" i="75"/>
  <c r="Z159" i="75"/>
  <c r="AA159" i="75"/>
  <c r="AC159" i="75"/>
  <c r="AD159" i="75"/>
  <c r="AE159" i="75"/>
  <c r="U160" i="75"/>
  <c r="V160" i="75"/>
  <c r="Y160" i="75"/>
  <c r="Z160" i="75"/>
  <c r="AA160" i="75"/>
  <c r="AC160" i="75"/>
  <c r="AD160" i="75"/>
  <c r="U161" i="75"/>
  <c r="V161" i="75"/>
  <c r="Y161" i="75"/>
  <c r="Z161" i="75"/>
  <c r="AA161" i="75"/>
  <c r="AC161" i="75"/>
  <c r="AD161" i="75"/>
  <c r="U162" i="75"/>
  <c r="V162" i="75"/>
  <c r="Y162" i="75"/>
  <c r="Z162" i="75"/>
  <c r="AA162" i="75"/>
  <c r="AC162" i="75"/>
  <c r="AD162" i="75"/>
  <c r="U163" i="75"/>
  <c r="V163" i="75"/>
  <c r="Y163" i="75"/>
  <c r="Z163" i="75"/>
  <c r="AA163" i="75"/>
  <c r="AC163" i="75"/>
  <c r="AD163" i="75"/>
  <c r="U164" i="75"/>
  <c r="V164" i="75"/>
  <c r="Y164" i="75"/>
  <c r="Z164" i="75"/>
  <c r="AA164" i="75"/>
  <c r="AC164" i="75"/>
  <c r="AD164" i="75"/>
  <c r="U165" i="75"/>
  <c r="V165" i="75"/>
  <c r="Y165" i="75"/>
  <c r="Z165" i="75"/>
  <c r="AA165" i="75"/>
  <c r="AC165" i="75"/>
  <c r="AD165" i="75"/>
  <c r="U166" i="75"/>
  <c r="V166" i="75"/>
  <c r="Y166" i="75"/>
  <c r="Z166" i="75"/>
  <c r="AA166" i="75"/>
  <c r="AC166" i="75"/>
  <c r="AD166" i="75"/>
  <c r="U167" i="75"/>
  <c r="V167" i="75"/>
  <c r="Y167" i="75"/>
  <c r="Z167" i="75"/>
  <c r="AA167" i="75"/>
  <c r="AC167" i="75"/>
  <c r="AD167" i="75"/>
  <c r="AE167" i="75"/>
  <c r="U168" i="75"/>
  <c r="V168" i="75"/>
  <c r="Y168" i="75"/>
  <c r="Z168" i="75"/>
  <c r="AA168" i="75"/>
  <c r="AC168" i="75"/>
  <c r="AD168" i="75"/>
  <c r="U169" i="75"/>
  <c r="V169" i="75"/>
  <c r="Y169" i="75"/>
  <c r="AA169" i="75"/>
  <c r="AC169" i="75"/>
  <c r="AD169" i="75"/>
  <c r="AE169" i="75"/>
  <c r="U170" i="75"/>
  <c r="V170" i="75"/>
  <c r="Y170" i="75"/>
  <c r="Z170" i="75"/>
  <c r="AA170" i="75"/>
  <c r="AC170" i="75"/>
  <c r="AD170" i="75"/>
  <c r="AE170" i="75"/>
  <c r="U171" i="75"/>
  <c r="V171" i="75"/>
  <c r="Y171" i="75"/>
  <c r="Z171" i="75"/>
  <c r="AA171" i="75"/>
  <c r="AC171" i="75"/>
  <c r="AD171" i="75"/>
  <c r="U172" i="75"/>
  <c r="V172" i="75"/>
  <c r="Y172" i="75"/>
  <c r="Z172" i="75"/>
  <c r="AA172" i="75"/>
  <c r="AC172" i="75"/>
  <c r="AD172" i="75"/>
  <c r="U173" i="75"/>
  <c r="V173" i="75"/>
  <c r="Y173" i="75"/>
  <c r="Z173" i="75"/>
  <c r="AA173" i="75"/>
  <c r="AC173" i="75"/>
  <c r="AD173" i="75"/>
  <c r="U174" i="75"/>
  <c r="V174" i="75"/>
  <c r="Y174" i="75"/>
  <c r="Z174" i="75"/>
  <c r="AA174" i="75"/>
  <c r="AC174" i="75"/>
  <c r="AD174" i="75"/>
  <c r="U175" i="75"/>
  <c r="V175" i="75"/>
  <c r="Y175" i="75"/>
  <c r="Z175" i="75"/>
  <c r="AA175" i="75"/>
  <c r="AC175" i="75"/>
  <c r="AD175" i="75"/>
  <c r="U176" i="75"/>
  <c r="V176" i="75"/>
  <c r="Y176" i="75"/>
  <c r="Z176" i="75"/>
  <c r="AA176" i="75"/>
  <c r="AC176" i="75"/>
  <c r="AD176" i="75"/>
  <c r="U177" i="75"/>
  <c r="V177" i="75"/>
  <c r="Y177" i="75"/>
  <c r="Z177" i="75"/>
  <c r="AA177" i="75"/>
  <c r="AC177" i="75"/>
  <c r="AD177" i="75"/>
  <c r="U178" i="75"/>
  <c r="V178" i="75"/>
  <c r="Y178" i="75"/>
  <c r="Z178" i="75"/>
  <c r="AA178" i="75"/>
  <c r="AC178" i="75"/>
  <c r="AD178" i="75"/>
  <c r="U179" i="75"/>
  <c r="V179" i="75"/>
  <c r="Y179" i="75"/>
  <c r="Z179" i="75"/>
  <c r="AA179" i="75"/>
  <c r="AC179" i="75"/>
  <c r="AD179" i="75"/>
  <c r="U180" i="75"/>
  <c r="V180" i="75"/>
  <c r="Y180" i="75"/>
  <c r="Z180" i="75"/>
  <c r="AA180" i="75"/>
  <c r="AC180" i="75"/>
  <c r="AD180" i="75"/>
  <c r="U181" i="75"/>
  <c r="V181" i="75"/>
  <c r="Y181" i="75"/>
  <c r="Z181" i="75"/>
  <c r="AA181" i="75"/>
  <c r="AC181" i="75"/>
  <c r="AD181" i="75"/>
  <c r="AE181" i="75"/>
  <c r="U182" i="75"/>
  <c r="V182" i="75"/>
  <c r="Y182" i="75"/>
  <c r="Z182" i="75"/>
  <c r="AA182" i="75"/>
  <c r="AC182" i="75"/>
  <c r="AD182" i="75"/>
  <c r="AE182" i="75"/>
  <c r="U183" i="75"/>
  <c r="V183" i="75"/>
  <c r="Y183" i="75"/>
  <c r="Z183" i="75"/>
  <c r="AA183" i="75"/>
  <c r="AC183" i="75"/>
  <c r="AD183" i="75"/>
  <c r="U184" i="75"/>
  <c r="V184" i="75"/>
  <c r="Y184" i="75"/>
  <c r="Z184" i="75"/>
  <c r="AA184" i="75"/>
  <c r="AC184" i="75"/>
  <c r="AD184" i="75"/>
  <c r="U185" i="75"/>
  <c r="V185" i="75"/>
  <c r="Y185" i="75"/>
  <c r="Z185" i="75"/>
  <c r="AA185" i="75"/>
  <c r="AC185" i="75"/>
  <c r="AD185" i="75"/>
  <c r="U186" i="75"/>
  <c r="V186" i="75"/>
  <c r="Y186" i="75"/>
  <c r="Z186" i="75"/>
  <c r="AA186" i="75"/>
  <c r="AC186" i="75"/>
  <c r="AD186" i="75"/>
  <c r="AE186" i="75"/>
  <c r="U187" i="75"/>
  <c r="V187" i="75"/>
  <c r="Y187" i="75"/>
  <c r="Z187" i="75"/>
  <c r="AA187" i="75"/>
  <c r="AC187" i="75"/>
  <c r="AD187" i="75"/>
  <c r="AE187" i="75"/>
  <c r="U188" i="75"/>
  <c r="V188" i="75"/>
  <c r="Y188" i="75"/>
  <c r="Z188" i="75"/>
  <c r="AA188" i="75"/>
  <c r="AC188" i="75"/>
  <c r="AD188" i="75"/>
  <c r="U189" i="75"/>
  <c r="V189" i="75"/>
  <c r="Y189" i="75"/>
  <c r="Z189" i="75"/>
  <c r="AA189" i="75"/>
  <c r="AC189" i="75"/>
  <c r="AD189" i="75"/>
  <c r="U190" i="75"/>
  <c r="V190" i="75"/>
  <c r="Y190" i="75"/>
  <c r="Z190" i="75"/>
  <c r="AA190" i="75"/>
  <c r="AC190" i="75"/>
  <c r="AD190" i="75"/>
  <c r="U191" i="75"/>
  <c r="V191" i="75"/>
  <c r="Y191" i="75"/>
  <c r="Z191" i="75"/>
  <c r="AA191" i="75"/>
  <c r="AC191" i="75"/>
  <c r="AD191" i="75"/>
  <c r="AE191" i="75"/>
  <c r="U192" i="75"/>
  <c r="V192" i="75"/>
  <c r="Y192" i="75"/>
  <c r="Z192" i="75"/>
  <c r="AA192" i="75"/>
  <c r="AC192" i="75"/>
  <c r="AD192" i="75"/>
  <c r="U193" i="75"/>
  <c r="V193" i="75"/>
  <c r="Y193" i="75"/>
  <c r="Z193" i="75"/>
  <c r="AA193" i="75"/>
  <c r="AC193" i="75"/>
  <c r="AD193" i="75"/>
  <c r="U194" i="75"/>
  <c r="V194" i="75"/>
  <c r="Y194" i="75"/>
  <c r="Z194" i="75"/>
  <c r="AA194" i="75"/>
  <c r="AC194" i="75"/>
  <c r="AD194" i="75"/>
  <c r="AE194" i="75"/>
  <c r="U195" i="75"/>
  <c r="V195" i="75"/>
  <c r="Y195" i="75"/>
  <c r="Z195" i="75"/>
  <c r="AA195" i="75"/>
  <c r="AC195" i="75"/>
  <c r="AD195" i="75"/>
  <c r="U196" i="75"/>
  <c r="V196" i="75"/>
  <c r="Y196" i="75"/>
  <c r="Z196" i="75"/>
  <c r="AA196" i="75"/>
  <c r="AC196" i="75"/>
  <c r="AD196" i="75"/>
  <c r="E7" i="3"/>
  <c r="U5" i="85" s="1"/>
  <c r="F7" i="3"/>
  <c r="G7" i="3"/>
  <c r="K7" i="3"/>
  <c r="L7" i="3"/>
  <c r="P7" i="3"/>
  <c r="U7" i="3"/>
  <c r="W7" i="3" s="1"/>
  <c r="X7" i="3"/>
  <c r="AC7" i="3"/>
  <c r="AD7" i="3"/>
  <c r="AF7" i="3"/>
  <c r="AG7" i="3" s="1"/>
  <c r="AI7" i="3"/>
  <c r="AJ7" i="3"/>
  <c r="E8" i="3"/>
  <c r="U6" i="85" s="1"/>
  <c r="F8" i="3"/>
  <c r="G8" i="3"/>
  <c r="K8" i="3"/>
  <c r="L8" i="3"/>
  <c r="P8" i="3"/>
  <c r="U8" i="3"/>
  <c r="W8" i="3" s="1"/>
  <c r="X8" i="3"/>
  <c r="AC8" i="3"/>
  <c r="AD8" i="3"/>
  <c r="AF8" i="3"/>
  <c r="AG8" i="3" s="1"/>
  <c r="AI8" i="3"/>
  <c r="AJ8" i="3"/>
  <c r="E9" i="3"/>
  <c r="U7" i="85" s="1"/>
  <c r="F9" i="3"/>
  <c r="G9" i="3"/>
  <c r="K9" i="3"/>
  <c r="L9" i="3"/>
  <c r="P9" i="3"/>
  <c r="U9" i="3"/>
  <c r="W9" i="3" s="1"/>
  <c r="X9" i="3"/>
  <c r="AC9" i="3"/>
  <c r="AD9" i="3"/>
  <c r="AF9" i="3"/>
  <c r="AG9" i="3" s="1"/>
  <c r="AI9" i="3"/>
  <c r="AJ9" i="3"/>
  <c r="F10" i="3"/>
  <c r="G10" i="3"/>
  <c r="K10" i="3"/>
  <c r="L10" i="3"/>
  <c r="P10" i="3"/>
  <c r="U10" i="3"/>
  <c r="W10" i="3" s="1"/>
  <c r="X10" i="3"/>
  <c r="AC10" i="3"/>
  <c r="AD10" i="3"/>
  <c r="AF10" i="3"/>
  <c r="AG10" i="3" s="1"/>
  <c r="AI10" i="3"/>
  <c r="AJ10" i="3"/>
  <c r="F11" i="3"/>
  <c r="G11" i="3"/>
  <c r="K11" i="3"/>
  <c r="L11" i="3"/>
  <c r="P11" i="3"/>
  <c r="U11" i="3"/>
  <c r="W11" i="3" s="1"/>
  <c r="X11" i="3"/>
  <c r="AC11" i="3"/>
  <c r="AD11" i="3"/>
  <c r="AF11" i="3"/>
  <c r="AG11" i="3" s="1"/>
  <c r="AI11" i="3"/>
  <c r="AJ11" i="3"/>
  <c r="F12" i="3"/>
  <c r="G12" i="3"/>
  <c r="K12" i="3"/>
  <c r="L12" i="3"/>
  <c r="P12" i="3"/>
  <c r="U12" i="3"/>
  <c r="W12" i="3" s="1"/>
  <c r="X12" i="3"/>
  <c r="AC12" i="3"/>
  <c r="AD12" i="3"/>
  <c r="AF12" i="3"/>
  <c r="AG12" i="3" s="1"/>
  <c r="AI12" i="3"/>
  <c r="AJ12" i="3"/>
  <c r="F13" i="3"/>
  <c r="G13" i="3"/>
  <c r="K13" i="3"/>
  <c r="L13" i="3"/>
  <c r="P13" i="3"/>
  <c r="U13" i="3"/>
  <c r="W13" i="3" s="1"/>
  <c r="X13" i="3"/>
  <c r="AC13" i="3"/>
  <c r="AD13" i="3"/>
  <c r="AF13" i="3"/>
  <c r="AG13" i="3" s="1"/>
  <c r="AI13" i="3"/>
  <c r="AJ13" i="3"/>
  <c r="F14" i="3"/>
  <c r="G14" i="3"/>
  <c r="K14" i="3"/>
  <c r="L14" i="3"/>
  <c r="P14" i="3"/>
  <c r="U14" i="3"/>
  <c r="W14" i="3" s="1"/>
  <c r="X14" i="3"/>
  <c r="AC14" i="3"/>
  <c r="AD14" i="3"/>
  <c r="AF14" i="3"/>
  <c r="AG14" i="3" s="1"/>
  <c r="AI14" i="3"/>
  <c r="AJ14" i="3"/>
  <c r="E15" i="3"/>
  <c r="U13" i="85" s="1"/>
  <c r="F15" i="3"/>
  <c r="G15" i="3"/>
  <c r="K15" i="3"/>
  <c r="L15" i="3"/>
  <c r="P15" i="3"/>
  <c r="U15" i="3"/>
  <c r="W15" i="3" s="1"/>
  <c r="X15" i="3"/>
  <c r="AC15" i="3"/>
  <c r="AD15" i="3"/>
  <c r="AF15" i="3"/>
  <c r="AG15" i="3" s="1"/>
  <c r="AI15" i="3"/>
  <c r="AJ15" i="3"/>
  <c r="F16" i="3"/>
  <c r="G16" i="3"/>
  <c r="K16" i="3"/>
  <c r="L16" i="3"/>
  <c r="P16" i="3"/>
  <c r="U16" i="3"/>
  <c r="W16" i="3" s="1"/>
  <c r="X16" i="3"/>
  <c r="AC16" i="3"/>
  <c r="AD16" i="3"/>
  <c r="AF16" i="3"/>
  <c r="AG16" i="3" s="1"/>
  <c r="AI16" i="3"/>
  <c r="AJ16" i="3"/>
  <c r="E17" i="3"/>
  <c r="U15" i="85" s="1"/>
  <c r="F17" i="3"/>
  <c r="G17" i="3"/>
  <c r="K17" i="3"/>
  <c r="L17" i="3"/>
  <c r="P17" i="3"/>
  <c r="U17" i="3"/>
  <c r="W17" i="3" s="1"/>
  <c r="X17" i="3"/>
  <c r="AC17" i="3"/>
  <c r="AD17" i="3"/>
  <c r="AF17" i="3"/>
  <c r="AG17" i="3" s="1"/>
  <c r="AI17" i="3"/>
  <c r="AJ17" i="3"/>
  <c r="F18" i="3"/>
  <c r="G18" i="3"/>
  <c r="K18" i="3"/>
  <c r="L18" i="3"/>
  <c r="P18" i="3"/>
  <c r="U18" i="3"/>
  <c r="W18" i="3" s="1"/>
  <c r="X18" i="3"/>
  <c r="AC18" i="3"/>
  <c r="AD18" i="3"/>
  <c r="AF18" i="3"/>
  <c r="AG18" i="3" s="1"/>
  <c r="AI18" i="3"/>
  <c r="AJ18" i="3"/>
  <c r="F19" i="3"/>
  <c r="G19" i="3"/>
  <c r="K19" i="3"/>
  <c r="L19" i="3"/>
  <c r="P19" i="3"/>
  <c r="U19" i="3"/>
  <c r="W19" i="3" s="1"/>
  <c r="X19" i="3"/>
  <c r="AC19" i="3"/>
  <c r="AD19" i="3"/>
  <c r="AF19" i="3"/>
  <c r="AG19" i="3" s="1"/>
  <c r="AI19" i="3"/>
  <c r="AJ19" i="3"/>
  <c r="F20" i="3"/>
  <c r="G20" i="3"/>
  <c r="K20" i="3"/>
  <c r="L20" i="3"/>
  <c r="P20" i="3"/>
  <c r="U20" i="3"/>
  <c r="W20" i="3" s="1"/>
  <c r="X20" i="3"/>
  <c r="AC20" i="3"/>
  <c r="AD20" i="3"/>
  <c r="AF20" i="3"/>
  <c r="AG20" i="3" s="1"/>
  <c r="AI20" i="3"/>
  <c r="AJ20" i="3"/>
  <c r="F21" i="3"/>
  <c r="G21" i="3"/>
  <c r="K21" i="3"/>
  <c r="L21" i="3"/>
  <c r="P21" i="3"/>
  <c r="R21" i="3" s="1"/>
  <c r="U21" i="3"/>
  <c r="W21" i="3" s="1"/>
  <c r="X21" i="3"/>
  <c r="AC21" i="3"/>
  <c r="AD21" i="3"/>
  <c r="AF21" i="3"/>
  <c r="AG21" i="3" s="1"/>
  <c r="AI21" i="3"/>
  <c r="AJ21" i="3"/>
  <c r="E22" i="3"/>
  <c r="U20" i="85" s="1"/>
  <c r="F22" i="3"/>
  <c r="G22" i="3"/>
  <c r="K22" i="3"/>
  <c r="L22" i="3"/>
  <c r="P22" i="3"/>
  <c r="R22" i="3" s="1"/>
  <c r="U22" i="3"/>
  <c r="W22" i="3" s="1"/>
  <c r="X22" i="3"/>
  <c r="AC22" i="3"/>
  <c r="AD22" i="3"/>
  <c r="AF22" i="3"/>
  <c r="AG22" i="3" s="1"/>
  <c r="AI22" i="3"/>
  <c r="AJ22" i="3"/>
  <c r="F23" i="3"/>
  <c r="G23" i="3"/>
  <c r="K23" i="3"/>
  <c r="L23" i="3"/>
  <c r="P23" i="3"/>
  <c r="U23" i="3"/>
  <c r="W23" i="3" s="1"/>
  <c r="X23" i="3"/>
  <c r="AC23" i="3"/>
  <c r="AD23" i="3"/>
  <c r="AF23" i="3"/>
  <c r="AG23" i="3" s="1"/>
  <c r="AI23" i="3"/>
  <c r="AJ23" i="3"/>
  <c r="F24" i="3"/>
  <c r="G24" i="3"/>
  <c r="K24" i="3"/>
  <c r="L24" i="3"/>
  <c r="P24" i="3"/>
  <c r="U24" i="3"/>
  <c r="W24" i="3" s="1"/>
  <c r="X24" i="3"/>
  <c r="AC24" i="3"/>
  <c r="AD24" i="3"/>
  <c r="AF24" i="3"/>
  <c r="AG24" i="3" s="1"/>
  <c r="AI24" i="3"/>
  <c r="AJ24" i="3"/>
  <c r="E25" i="3"/>
  <c r="U23" i="85" s="1"/>
  <c r="F25" i="3"/>
  <c r="G25" i="3"/>
  <c r="K25" i="3"/>
  <c r="L25" i="3"/>
  <c r="P25" i="3"/>
  <c r="U25" i="3"/>
  <c r="W25" i="3" s="1"/>
  <c r="X25" i="3"/>
  <c r="AC25" i="3"/>
  <c r="AD25" i="3"/>
  <c r="AF25" i="3"/>
  <c r="AG25" i="3" s="1"/>
  <c r="AI25" i="3"/>
  <c r="AJ25" i="3"/>
  <c r="F26" i="3"/>
  <c r="G26" i="3"/>
  <c r="K26" i="3"/>
  <c r="L26" i="3"/>
  <c r="P26" i="3"/>
  <c r="U26" i="3"/>
  <c r="W26" i="3" s="1"/>
  <c r="X26" i="3"/>
  <c r="AC26" i="3"/>
  <c r="AD26" i="3"/>
  <c r="AF26" i="3"/>
  <c r="AG26" i="3" s="1"/>
  <c r="AI26" i="3"/>
  <c r="AJ26" i="3"/>
  <c r="F27" i="3"/>
  <c r="G27" i="3"/>
  <c r="K27" i="3"/>
  <c r="L27" i="3"/>
  <c r="P27" i="3"/>
  <c r="U27" i="3"/>
  <c r="W27" i="3" s="1"/>
  <c r="X27" i="3"/>
  <c r="AC27" i="3"/>
  <c r="AD27" i="3"/>
  <c r="AF27" i="3"/>
  <c r="AG27" i="3" s="1"/>
  <c r="AI27" i="3"/>
  <c r="AJ27" i="3"/>
  <c r="F28" i="3"/>
  <c r="G28" i="3"/>
  <c r="K28" i="3"/>
  <c r="L28" i="3"/>
  <c r="P28" i="3"/>
  <c r="U28" i="3"/>
  <c r="W28" i="3" s="1"/>
  <c r="X28" i="3"/>
  <c r="AC28" i="3"/>
  <c r="AD28" i="3"/>
  <c r="AF28" i="3"/>
  <c r="AG28" i="3" s="1"/>
  <c r="AI28" i="3"/>
  <c r="AJ28" i="3"/>
  <c r="F29" i="3"/>
  <c r="G29" i="3"/>
  <c r="K29" i="3"/>
  <c r="L29" i="3"/>
  <c r="P29" i="3"/>
  <c r="U29" i="3"/>
  <c r="W29" i="3" s="1"/>
  <c r="X29" i="3"/>
  <c r="AC29" i="3"/>
  <c r="AD29" i="3"/>
  <c r="AF29" i="3"/>
  <c r="AG29" i="3" s="1"/>
  <c r="AI29" i="3"/>
  <c r="AJ29" i="3"/>
  <c r="E30" i="3"/>
  <c r="U28" i="85" s="1"/>
  <c r="F30" i="3"/>
  <c r="G30" i="3"/>
  <c r="K30" i="3"/>
  <c r="L30" i="3"/>
  <c r="P30" i="3"/>
  <c r="U30" i="3"/>
  <c r="W30" i="3" s="1"/>
  <c r="X30" i="3"/>
  <c r="AC30" i="3"/>
  <c r="AD30" i="3"/>
  <c r="AF30" i="3"/>
  <c r="AG30" i="3" s="1"/>
  <c r="AI30" i="3"/>
  <c r="AJ30" i="3"/>
  <c r="F31" i="3"/>
  <c r="G31" i="3"/>
  <c r="K31" i="3"/>
  <c r="L31" i="3"/>
  <c r="P31" i="3"/>
  <c r="U31" i="3"/>
  <c r="W31" i="3" s="1"/>
  <c r="X31" i="3"/>
  <c r="AC31" i="3"/>
  <c r="AD31" i="3"/>
  <c r="AF31" i="3"/>
  <c r="AG31" i="3" s="1"/>
  <c r="AI31" i="3"/>
  <c r="AJ31" i="3"/>
  <c r="E32" i="3"/>
  <c r="U30" i="85" s="1"/>
  <c r="F32" i="3"/>
  <c r="G32" i="3"/>
  <c r="K32" i="3"/>
  <c r="L32" i="3"/>
  <c r="P32" i="3"/>
  <c r="U32" i="3"/>
  <c r="W32" i="3" s="1"/>
  <c r="X32" i="3"/>
  <c r="AC32" i="3"/>
  <c r="AD32" i="3"/>
  <c r="AF32" i="3"/>
  <c r="AG32" i="3" s="1"/>
  <c r="AI32" i="3"/>
  <c r="AJ32" i="3"/>
  <c r="E33" i="3"/>
  <c r="U31" i="85" s="1"/>
  <c r="F33" i="3"/>
  <c r="G33" i="3"/>
  <c r="K33" i="3"/>
  <c r="L33" i="3"/>
  <c r="P33" i="3"/>
  <c r="U33" i="3"/>
  <c r="W33" i="3" s="1"/>
  <c r="X33" i="3"/>
  <c r="AC33" i="3"/>
  <c r="AD33" i="3"/>
  <c r="AF33" i="3"/>
  <c r="AG33" i="3" s="1"/>
  <c r="AI33" i="3"/>
  <c r="AJ33" i="3"/>
  <c r="F34" i="3"/>
  <c r="G34" i="3"/>
  <c r="K34" i="3"/>
  <c r="L34" i="3"/>
  <c r="P34" i="3"/>
  <c r="U34" i="3"/>
  <c r="W34" i="3" s="1"/>
  <c r="X34" i="3"/>
  <c r="AC34" i="3"/>
  <c r="AD34" i="3"/>
  <c r="AF34" i="3"/>
  <c r="AG34" i="3" s="1"/>
  <c r="AI34" i="3"/>
  <c r="AJ34" i="3"/>
  <c r="F35" i="3"/>
  <c r="G35" i="3"/>
  <c r="K35" i="3"/>
  <c r="L35" i="3"/>
  <c r="P35" i="3"/>
  <c r="U35" i="3"/>
  <c r="W35" i="3" s="1"/>
  <c r="X35" i="3"/>
  <c r="AC35" i="3"/>
  <c r="AD35" i="3"/>
  <c r="AF35" i="3"/>
  <c r="AG35" i="3" s="1"/>
  <c r="AI35" i="3"/>
  <c r="AJ35" i="3"/>
  <c r="F36" i="3"/>
  <c r="G36" i="3"/>
  <c r="K36" i="3"/>
  <c r="L36" i="3"/>
  <c r="P36" i="3"/>
  <c r="U36" i="3"/>
  <c r="W36" i="3" s="1"/>
  <c r="X36" i="3"/>
  <c r="AC36" i="3"/>
  <c r="AD36" i="3"/>
  <c r="AF36" i="3"/>
  <c r="AG36" i="3" s="1"/>
  <c r="AI36" i="3"/>
  <c r="AJ36" i="3"/>
  <c r="E37" i="3"/>
  <c r="U35" i="85" s="1"/>
  <c r="F37" i="3"/>
  <c r="G37" i="3"/>
  <c r="K37" i="3"/>
  <c r="L37" i="3"/>
  <c r="P37" i="3"/>
  <c r="U37" i="3"/>
  <c r="W37" i="3" s="1"/>
  <c r="X37" i="3"/>
  <c r="AC37" i="3"/>
  <c r="AD37" i="3"/>
  <c r="AF37" i="3"/>
  <c r="AG37" i="3" s="1"/>
  <c r="AI37" i="3"/>
  <c r="AJ37" i="3"/>
  <c r="E38" i="3"/>
  <c r="U36" i="85" s="1"/>
  <c r="F38" i="3"/>
  <c r="G38" i="3"/>
  <c r="K38" i="3"/>
  <c r="L38" i="3"/>
  <c r="P38" i="3"/>
  <c r="U38" i="3"/>
  <c r="W38" i="3" s="1"/>
  <c r="X38" i="3"/>
  <c r="AC38" i="3"/>
  <c r="AD38" i="3"/>
  <c r="AF38" i="3"/>
  <c r="AG38" i="3" s="1"/>
  <c r="AI38" i="3"/>
  <c r="AJ38" i="3"/>
  <c r="E39" i="3"/>
  <c r="U37" i="85" s="1"/>
  <c r="F39" i="3"/>
  <c r="G39" i="3"/>
  <c r="K39" i="3"/>
  <c r="L39" i="3"/>
  <c r="P39" i="3"/>
  <c r="U39" i="3"/>
  <c r="W39" i="3" s="1"/>
  <c r="X39" i="3"/>
  <c r="AC39" i="3"/>
  <c r="AD39" i="3"/>
  <c r="AF39" i="3"/>
  <c r="AG39" i="3" s="1"/>
  <c r="AI39" i="3"/>
  <c r="AJ39" i="3"/>
  <c r="E40" i="3"/>
  <c r="U38" i="85" s="1"/>
  <c r="F40" i="3"/>
  <c r="G40" i="3"/>
  <c r="K40" i="3"/>
  <c r="L40" i="3"/>
  <c r="P40" i="3"/>
  <c r="U40" i="3"/>
  <c r="W40" i="3" s="1"/>
  <c r="X40" i="3"/>
  <c r="AC40" i="3"/>
  <c r="AD40" i="3"/>
  <c r="AF40" i="3"/>
  <c r="AG40" i="3" s="1"/>
  <c r="AI40" i="3"/>
  <c r="AJ40" i="3"/>
  <c r="E41" i="3"/>
  <c r="U39" i="85" s="1"/>
  <c r="F41" i="3"/>
  <c r="G41" i="3"/>
  <c r="K41" i="3"/>
  <c r="L41" i="3"/>
  <c r="P41" i="3"/>
  <c r="U41" i="3"/>
  <c r="W41" i="3" s="1"/>
  <c r="X41" i="3"/>
  <c r="AC41" i="3"/>
  <c r="AD41" i="3"/>
  <c r="AF41" i="3"/>
  <c r="AG41" i="3" s="1"/>
  <c r="AI41" i="3"/>
  <c r="AJ41" i="3"/>
  <c r="F42" i="3"/>
  <c r="G42" i="3"/>
  <c r="K42" i="3"/>
  <c r="L42" i="3"/>
  <c r="P42" i="3"/>
  <c r="U42" i="3"/>
  <c r="W42" i="3" s="1"/>
  <c r="X42" i="3"/>
  <c r="AC42" i="3"/>
  <c r="AD42" i="3"/>
  <c r="AF42" i="3"/>
  <c r="AG42" i="3" s="1"/>
  <c r="AI42" i="3"/>
  <c r="AJ42" i="3"/>
  <c r="E43" i="3"/>
  <c r="U41" i="85" s="1"/>
  <c r="F43" i="3"/>
  <c r="G43" i="3"/>
  <c r="K43" i="3"/>
  <c r="L43" i="3"/>
  <c r="P43" i="3"/>
  <c r="U43" i="3"/>
  <c r="W43" i="3" s="1"/>
  <c r="X43" i="3"/>
  <c r="AC43" i="3"/>
  <c r="AD43" i="3"/>
  <c r="AF43" i="3"/>
  <c r="AG43" i="3" s="1"/>
  <c r="AI43" i="3"/>
  <c r="AJ43" i="3"/>
  <c r="E44" i="3"/>
  <c r="U42" i="85" s="1"/>
  <c r="F44" i="3"/>
  <c r="G44" i="3"/>
  <c r="K44" i="3"/>
  <c r="L44" i="3"/>
  <c r="P44" i="3"/>
  <c r="R44" i="3" s="1"/>
  <c r="U44" i="3"/>
  <c r="W44" i="3" s="1"/>
  <c r="X44" i="3"/>
  <c r="AC44" i="3"/>
  <c r="AD44" i="3"/>
  <c r="AF44" i="3"/>
  <c r="AG44" i="3" s="1"/>
  <c r="AI44" i="3"/>
  <c r="AJ44" i="3"/>
  <c r="F45" i="3"/>
  <c r="G45" i="3"/>
  <c r="K45" i="3"/>
  <c r="L45" i="3"/>
  <c r="P45" i="3"/>
  <c r="U45" i="3"/>
  <c r="W45" i="3" s="1"/>
  <c r="X45" i="3"/>
  <c r="AC45" i="3"/>
  <c r="AD45" i="3"/>
  <c r="AF45" i="3"/>
  <c r="AG45" i="3" s="1"/>
  <c r="AI45" i="3"/>
  <c r="AJ45" i="3"/>
  <c r="F46" i="3"/>
  <c r="G46" i="3"/>
  <c r="K46" i="3"/>
  <c r="L46" i="3"/>
  <c r="P46" i="3"/>
  <c r="U46" i="3"/>
  <c r="W46" i="3" s="1"/>
  <c r="X46" i="3"/>
  <c r="AC46" i="3"/>
  <c r="AD46" i="3"/>
  <c r="AF46" i="3"/>
  <c r="AG46" i="3" s="1"/>
  <c r="AI46" i="3"/>
  <c r="AJ46" i="3"/>
  <c r="F47" i="3"/>
  <c r="G47" i="3"/>
  <c r="K47" i="3"/>
  <c r="L47" i="3"/>
  <c r="P47" i="3"/>
  <c r="U47" i="3"/>
  <c r="W47" i="3" s="1"/>
  <c r="X47" i="3"/>
  <c r="AC47" i="3"/>
  <c r="AD47" i="3"/>
  <c r="AF47" i="3"/>
  <c r="AG47" i="3" s="1"/>
  <c r="AI47" i="3"/>
  <c r="AJ47" i="3"/>
  <c r="F48" i="3"/>
  <c r="G48" i="3"/>
  <c r="K48" i="3"/>
  <c r="L48" i="3"/>
  <c r="P48" i="3"/>
  <c r="U48" i="3"/>
  <c r="W48" i="3" s="1"/>
  <c r="X48" i="3"/>
  <c r="AC48" i="3"/>
  <c r="AD48" i="3"/>
  <c r="AF48" i="3"/>
  <c r="AG48" i="3" s="1"/>
  <c r="AI48" i="3"/>
  <c r="AJ48" i="3"/>
  <c r="F49" i="3"/>
  <c r="G49" i="3"/>
  <c r="K49" i="3"/>
  <c r="L49" i="3"/>
  <c r="P49" i="3"/>
  <c r="U49" i="3"/>
  <c r="W49" i="3" s="1"/>
  <c r="X49" i="3"/>
  <c r="AC49" i="3"/>
  <c r="AD49" i="3"/>
  <c r="AF49" i="3"/>
  <c r="AG49" i="3" s="1"/>
  <c r="AI49" i="3"/>
  <c r="AJ49" i="3"/>
  <c r="F50" i="3"/>
  <c r="G50" i="3"/>
  <c r="K50" i="3"/>
  <c r="L50" i="3"/>
  <c r="P50" i="3"/>
  <c r="U50" i="3"/>
  <c r="W50" i="3" s="1"/>
  <c r="X50" i="3"/>
  <c r="AC50" i="3"/>
  <c r="AD50" i="3"/>
  <c r="AF50" i="3"/>
  <c r="AG50" i="3" s="1"/>
  <c r="AI50" i="3"/>
  <c r="AJ50" i="3"/>
  <c r="F51" i="3"/>
  <c r="G51" i="3"/>
  <c r="K51" i="3"/>
  <c r="L51" i="3"/>
  <c r="P51" i="3"/>
  <c r="U51" i="3"/>
  <c r="W51" i="3" s="1"/>
  <c r="X51" i="3"/>
  <c r="AC51" i="3"/>
  <c r="AD51" i="3"/>
  <c r="AF51" i="3"/>
  <c r="AG51" i="3" s="1"/>
  <c r="AI51" i="3"/>
  <c r="AJ51" i="3"/>
  <c r="E52" i="3"/>
  <c r="U50" i="85" s="1"/>
  <c r="F52" i="3"/>
  <c r="G52" i="3"/>
  <c r="K52" i="3"/>
  <c r="L52" i="3"/>
  <c r="P52" i="3"/>
  <c r="U52" i="3"/>
  <c r="W52" i="3" s="1"/>
  <c r="X52" i="3"/>
  <c r="AC52" i="3"/>
  <c r="AD52" i="3"/>
  <c r="AF52" i="3"/>
  <c r="AG52" i="3" s="1"/>
  <c r="AI52" i="3"/>
  <c r="AJ52" i="3"/>
  <c r="E53" i="3"/>
  <c r="U51" i="85" s="1"/>
  <c r="F53" i="3"/>
  <c r="G53" i="3"/>
  <c r="K53" i="3"/>
  <c r="L53" i="3"/>
  <c r="P53" i="3"/>
  <c r="U53" i="3"/>
  <c r="W53" i="3" s="1"/>
  <c r="X53" i="3"/>
  <c r="AC53" i="3"/>
  <c r="AD53" i="3"/>
  <c r="AF53" i="3"/>
  <c r="AG53" i="3" s="1"/>
  <c r="AI53" i="3"/>
  <c r="AJ53" i="3"/>
  <c r="E54" i="3"/>
  <c r="U52" i="85" s="1"/>
  <c r="F54" i="3"/>
  <c r="G54" i="3"/>
  <c r="K54" i="3"/>
  <c r="L54" i="3"/>
  <c r="P54" i="3"/>
  <c r="U54" i="3"/>
  <c r="W54" i="3" s="1"/>
  <c r="X54" i="3"/>
  <c r="AC54" i="3"/>
  <c r="AD54" i="3"/>
  <c r="AF54" i="3"/>
  <c r="AG54" i="3" s="1"/>
  <c r="AI54" i="3"/>
  <c r="AJ54" i="3"/>
  <c r="F55" i="3"/>
  <c r="G55" i="3"/>
  <c r="K55" i="3"/>
  <c r="L55" i="3"/>
  <c r="P55" i="3"/>
  <c r="U55" i="3"/>
  <c r="W55" i="3" s="1"/>
  <c r="X55" i="3"/>
  <c r="AC55" i="3"/>
  <c r="AD55" i="3"/>
  <c r="AF55" i="3"/>
  <c r="AG55" i="3" s="1"/>
  <c r="AI55" i="3"/>
  <c r="AJ55" i="3"/>
  <c r="F56" i="3"/>
  <c r="G56" i="3"/>
  <c r="K56" i="3"/>
  <c r="L56" i="3"/>
  <c r="P56" i="3"/>
  <c r="U56" i="3"/>
  <c r="W56" i="3" s="1"/>
  <c r="X56" i="3"/>
  <c r="AC56" i="3"/>
  <c r="AD56" i="3"/>
  <c r="AF56" i="3"/>
  <c r="AG56" i="3" s="1"/>
  <c r="AI56" i="3"/>
  <c r="AJ56" i="3"/>
  <c r="E57" i="3"/>
  <c r="U55" i="85" s="1"/>
  <c r="F57" i="3"/>
  <c r="G57" i="3"/>
  <c r="K57" i="3"/>
  <c r="L57" i="3"/>
  <c r="P57" i="3"/>
  <c r="U57" i="3"/>
  <c r="W57" i="3" s="1"/>
  <c r="X57" i="3"/>
  <c r="AC57" i="3"/>
  <c r="AD57" i="3"/>
  <c r="AF57" i="3"/>
  <c r="AG57" i="3" s="1"/>
  <c r="AI57" i="3"/>
  <c r="AJ57" i="3"/>
  <c r="F58" i="3"/>
  <c r="G58" i="3"/>
  <c r="K58" i="3"/>
  <c r="L58" i="3"/>
  <c r="P58" i="3"/>
  <c r="U58" i="3"/>
  <c r="W58" i="3" s="1"/>
  <c r="X58" i="3"/>
  <c r="AC58" i="3"/>
  <c r="AD58" i="3"/>
  <c r="AF58" i="3"/>
  <c r="AG58" i="3" s="1"/>
  <c r="AI58" i="3"/>
  <c r="AJ58" i="3"/>
  <c r="E59" i="3"/>
  <c r="U57" i="85" s="1"/>
  <c r="F59" i="3"/>
  <c r="G59" i="3"/>
  <c r="K59" i="3"/>
  <c r="L59" i="3"/>
  <c r="P59" i="3"/>
  <c r="R59" i="3" s="1"/>
  <c r="U59" i="3"/>
  <c r="W59" i="3" s="1"/>
  <c r="X59" i="3"/>
  <c r="AC59" i="3"/>
  <c r="AD59" i="3"/>
  <c r="AF59" i="3"/>
  <c r="AG59" i="3" s="1"/>
  <c r="AI59" i="3"/>
  <c r="AJ59" i="3"/>
  <c r="F60" i="3"/>
  <c r="G60" i="3"/>
  <c r="K60" i="3"/>
  <c r="L60" i="3"/>
  <c r="P60" i="3"/>
  <c r="U60" i="3"/>
  <c r="W60" i="3" s="1"/>
  <c r="X60" i="3"/>
  <c r="AC60" i="3"/>
  <c r="AD60" i="3"/>
  <c r="AF60" i="3"/>
  <c r="AG60" i="3" s="1"/>
  <c r="AI60" i="3"/>
  <c r="AJ60" i="3"/>
  <c r="E61" i="3"/>
  <c r="U59" i="85" s="1"/>
  <c r="F61" i="3"/>
  <c r="G61" i="3"/>
  <c r="K61" i="3"/>
  <c r="L61" i="3"/>
  <c r="P61" i="3"/>
  <c r="U61" i="3"/>
  <c r="W61" i="3" s="1"/>
  <c r="X61" i="3"/>
  <c r="AC61" i="3"/>
  <c r="AD61" i="3"/>
  <c r="AF61" i="3"/>
  <c r="AG61" i="3" s="1"/>
  <c r="AI61" i="3"/>
  <c r="AJ61" i="3"/>
  <c r="E62" i="3"/>
  <c r="U60" i="85" s="1"/>
  <c r="F62" i="3"/>
  <c r="G62" i="3"/>
  <c r="K62" i="3"/>
  <c r="L62" i="3"/>
  <c r="P62" i="3"/>
  <c r="U62" i="3"/>
  <c r="W62" i="3" s="1"/>
  <c r="X62" i="3"/>
  <c r="AC62" i="3"/>
  <c r="AD62" i="3"/>
  <c r="AF62" i="3"/>
  <c r="AG62" i="3" s="1"/>
  <c r="AI62" i="3"/>
  <c r="AJ62" i="3"/>
  <c r="F63" i="3"/>
  <c r="G63" i="3"/>
  <c r="K63" i="3"/>
  <c r="L63" i="3"/>
  <c r="P63" i="3"/>
  <c r="U63" i="3"/>
  <c r="W63" i="3" s="1"/>
  <c r="X63" i="3"/>
  <c r="AC63" i="3"/>
  <c r="AD63" i="3"/>
  <c r="AF63" i="3"/>
  <c r="AG63" i="3" s="1"/>
  <c r="AI63" i="3"/>
  <c r="AJ63" i="3"/>
  <c r="F64" i="3"/>
  <c r="G64" i="3"/>
  <c r="K64" i="3"/>
  <c r="L64" i="3"/>
  <c r="P64" i="3"/>
  <c r="U64" i="3"/>
  <c r="W64" i="3" s="1"/>
  <c r="X64" i="3"/>
  <c r="AC64" i="3"/>
  <c r="AD64" i="3"/>
  <c r="AF64" i="3"/>
  <c r="AG64" i="3" s="1"/>
  <c r="AI64" i="3"/>
  <c r="AJ64" i="3"/>
  <c r="F65" i="3"/>
  <c r="G65" i="3"/>
  <c r="K65" i="3"/>
  <c r="L65" i="3"/>
  <c r="P65" i="3"/>
  <c r="U65" i="3"/>
  <c r="W65" i="3" s="1"/>
  <c r="X65" i="3"/>
  <c r="AC65" i="3"/>
  <c r="AD65" i="3"/>
  <c r="AF65" i="3"/>
  <c r="AG65" i="3" s="1"/>
  <c r="AI65" i="3"/>
  <c r="AJ65" i="3"/>
  <c r="E66" i="3"/>
  <c r="U64" i="85" s="1"/>
  <c r="F66" i="3"/>
  <c r="G66" i="3"/>
  <c r="K66" i="3"/>
  <c r="L66" i="3"/>
  <c r="P66" i="3"/>
  <c r="U66" i="3"/>
  <c r="W66" i="3" s="1"/>
  <c r="X66" i="3"/>
  <c r="AC66" i="3"/>
  <c r="AD66" i="3"/>
  <c r="AF66" i="3"/>
  <c r="AG66" i="3" s="1"/>
  <c r="AI66" i="3"/>
  <c r="AJ66" i="3"/>
  <c r="E67" i="3"/>
  <c r="U65" i="85" s="1"/>
  <c r="F67" i="3"/>
  <c r="G67" i="3"/>
  <c r="K67" i="3"/>
  <c r="L67" i="3"/>
  <c r="P67" i="3"/>
  <c r="U67" i="3"/>
  <c r="W67" i="3" s="1"/>
  <c r="X67" i="3"/>
  <c r="AC67" i="3"/>
  <c r="AD67" i="3"/>
  <c r="AF67" i="3"/>
  <c r="AG67" i="3" s="1"/>
  <c r="AI67" i="3"/>
  <c r="AJ67" i="3"/>
  <c r="F68" i="3"/>
  <c r="G68" i="3"/>
  <c r="K68" i="3"/>
  <c r="L68" i="3"/>
  <c r="P68" i="3"/>
  <c r="U68" i="3"/>
  <c r="W68" i="3" s="1"/>
  <c r="X68" i="3"/>
  <c r="AC68" i="3"/>
  <c r="AD68" i="3"/>
  <c r="AF68" i="3"/>
  <c r="AG68" i="3" s="1"/>
  <c r="AI68" i="3"/>
  <c r="AJ68" i="3"/>
  <c r="E69" i="3"/>
  <c r="U67" i="85" s="1"/>
  <c r="F69" i="3"/>
  <c r="G69" i="3"/>
  <c r="K69" i="3"/>
  <c r="L69" i="3"/>
  <c r="P69" i="3"/>
  <c r="U69" i="3"/>
  <c r="W69" i="3" s="1"/>
  <c r="X69" i="3"/>
  <c r="AC69" i="3"/>
  <c r="AD69" i="3"/>
  <c r="AF69" i="3"/>
  <c r="AG69" i="3" s="1"/>
  <c r="AI69" i="3"/>
  <c r="AJ69" i="3"/>
  <c r="F70" i="3"/>
  <c r="G70" i="3"/>
  <c r="K70" i="3"/>
  <c r="L70" i="3"/>
  <c r="P70" i="3"/>
  <c r="U70" i="3"/>
  <c r="W70" i="3" s="1"/>
  <c r="X70" i="3"/>
  <c r="AC70" i="3"/>
  <c r="AD70" i="3"/>
  <c r="AF70" i="3"/>
  <c r="AG70" i="3" s="1"/>
  <c r="AI70" i="3"/>
  <c r="AJ70" i="3"/>
  <c r="F71" i="3"/>
  <c r="G71" i="3"/>
  <c r="K71" i="3"/>
  <c r="L71" i="3"/>
  <c r="P71" i="3"/>
  <c r="U71" i="3"/>
  <c r="W71" i="3" s="1"/>
  <c r="X71" i="3"/>
  <c r="AC71" i="3"/>
  <c r="AD71" i="3"/>
  <c r="AF71" i="3"/>
  <c r="AG71" i="3" s="1"/>
  <c r="AI71" i="3"/>
  <c r="AJ71" i="3"/>
  <c r="F72" i="3"/>
  <c r="G72" i="3"/>
  <c r="K72" i="3"/>
  <c r="L72" i="3"/>
  <c r="P72" i="3"/>
  <c r="U72" i="3"/>
  <c r="W72" i="3" s="1"/>
  <c r="X72" i="3"/>
  <c r="AC72" i="3"/>
  <c r="AD72" i="3"/>
  <c r="AF72" i="3"/>
  <c r="AG72" i="3" s="1"/>
  <c r="AI72" i="3"/>
  <c r="AJ72" i="3"/>
  <c r="E73" i="3"/>
  <c r="U71" i="85" s="1"/>
  <c r="F73" i="3"/>
  <c r="G73" i="3"/>
  <c r="K73" i="3"/>
  <c r="L73" i="3"/>
  <c r="P73" i="3"/>
  <c r="U73" i="3"/>
  <c r="W73" i="3" s="1"/>
  <c r="X73" i="3"/>
  <c r="AC73" i="3"/>
  <c r="AD73" i="3"/>
  <c r="AF73" i="3"/>
  <c r="AG73" i="3" s="1"/>
  <c r="AI73" i="3"/>
  <c r="AJ73" i="3"/>
  <c r="E74" i="3"/>
  <c r="U72" i="85" s="1"/>
  <c r="F74" i="3"/>
  <c r="G74" i="3"/>
  <c r="K74" i="3"/>
  <c r="L74" i="3"/>
  <c r="P74" i="3"/>
  <c r="U74" i="3"/>
  <c r="W74" i="3" s="1"/>
  <c r="X74" i="3"/>
  <c r="AC74" i="3"/>
  <c r="AD74" i="3"/>
  <c r="AF74" i="3"/>
  <c r="AG74" i="3" s="1"/>
  <c r="AI74" i="3"/>
  <c r="AJ74" i="3"/>
  <c r="F75" i="3"/>
  <c r="G75" i="3"/>
  <c r="K75" i="3"/>
  <c r="L75" i="3"/>
  <c r="P75" i="3"/>
  <c r="U75" i="3"/>
  <c r="W75" i="3" s="1"/>
  <c r="X75" i="3"/>
  <c r="AC75" i="3"/>
  <c r="AD75" i="3"/>
  <c r="AF75" i="3"/>
  <c r="AG75" i="3" s="1"/>
  <c r="AI75" i="3"/>
  <c r="AJ75" i="3"/>
  <c r="E76" i="3"/>
  <c r="U74" i="85" s="1"/>
  <c r="F76" i="3"/>
  <c r="G76" i="3"/>
  <c r="K76" i="3"/>
  <c r="L76" i="3"/>
  <c r="P76" i="3"/>
  <c r="U76" i="3"/>
  <c r="W76" i="3" s="1"/>
  <c r="X76" i="3"/>
  <c r="AC76" i="3"/>
  <c r="AD76" i="3"/>
  <c r="AF76" i="3"/>
  <c r="AG76" i="3" s="1"/>
  <c r="AI76" i="3"/>
  <c r="AJ76" i="3"/>
  <c r="F77" i="3"/>
  <c r="G77" i="3"/>
  <c r="K77" i="3"/>
  <c r="L77" i="3"/>
  <c r="P77" i="3"/>
  <c r="U77" i="3"/>
  <c r="W77" i="3" s="1"/>
  <c r="X77" i="3"/>
  <c r="AC77" i="3"/>
  <c r="AD77" i="3"/>
  <c r="AF77" i="3"/>
  <c r="AG77" i="3" s="1"/>
  <c r="AI77" i="3"/>
  <c r="AJ77" i="3"/>
  <c r="F78" i="3"/>
  <c r="G78" i="3"/>
  <c r="K78" i="3"/>
  <c r="L78" i="3"/>
  <c r="P78" i="3"/>
  <c r="U78" i="3"/>
  <c r="W78" i="3" s="1"/>
  <c r="X78" i="3"/>
  <c r="AC78" i="3"/>
  <c r="AD78" i="3"/>
  <c r="AF78" i="3"/>
  <c r="AG78" i="3" s="1"/>
  <c r="AI78" i="3"/>
  <c r="AJ78" i="3"/>
  <c r="F79" i="3"/>
  <c r="G79" i="3"/>
  <c r="K79" i="3"/>
  <c r="L79" i="3"/>
  <c r="P79" i="3"/>
  <c r="U79" i="3"/>
  <c r="W79" i="3" s="1"/>
  <c r="X79" i="3"/>
  <c r="AC79" i="3"/>
  <c r="AD79" i="3"/>
  <c r="AF79" i="3"/>
  <c r="AG79" i="3" s="1"/>
  <c r="AI79" i="3"/>
  <c r="AJ79" i="3"/>
  <c r="F80" i="3"/>
  <c r="G80" i="3"/>
  <c r="K80" i="3"/>
  <c r="L80" i="3"/>
  <c r="P80" i="3"/>
  <c r="U80" i="3"/>
  <c r="W80" i="3" s="1"/>
  <c r="X80" i="3"/>
  <c r="AC80" i="3"/>
  <c r="AD80" i="3"/>
  <c r="AF80" i="3"/>
  <c r="AG80" i="3" s="1"/>
  <c r="AI80" i="3"/>
  <c r="AJ80" i="3"/>
  <c r="F81" i="3"/>
  <c r="G81" i="3"/>
  <c r="K81" i="3"/>
  <c r="L81" i="3"/>
  <c r="P81" i="3"/>
  <c r="U81" i="3"/>
  <c r="W81" i="3" s="1"/>
  <c r="X81" i="3"/>
  <c r="AC81" i="3"/>
  <c r="AD81" i="3"/>
  <c r="AF81" i="3"/>
  <c r="AG81" i="3" s="1"/>
  <c r="AI81" i="3"/>
  <c r="AJ81" i="3"/>
  <c r="F82" i="3"/>
  <c r="G82" i="3"/>
  <c r="K82" i="3"/>
  <c r="L82" i="3"/>
  <c r="P82" i="3"/>
  <c r="R82" i="3" s="1"/>
  <c r="U82" i="3"/>
  <c r="W82" i="3" s="1"/>
  <c r="X82" i="3"/>
  <c r="AC82" i="3"/>
  <c r="AD82" i="3"/>
  <c r="AF82" i="3"/>
  <c r="AG82" i="3" s="1"/>
  <c r="AI82" i="3"/>
  <c r="AJ82" i="3"/>
  <c r="E83" i="3"/>
  <c r="U81" i="85" s="1"/>
  <c r="F83" i="3"/>
  <c r="G83" i="3"/>
  <c r="K83" i="3"/>
  <c r="L83" i="3"/>
  <c r="P83" i="3"/>
  <c r="R83" i="3" s="1"/>
  <c r="U83" i="3"/>
  <c r="W83" i="3" s="1"/>
  <c r="X83" i="3"/>
  <c r="AC83" i="3"/>
  <c r="AD83" i="3"/>
  <c r="AF83" i="3"/>
  <c r="AG83" i="3" s="1"/>
  <c r="AI83" i="3"/>
  <c r="AJ83" i="3"/>
  <c r="F84" i="3"/>
  <c r="G84" i="3"/>
  <c r="K84" i="3"/>
  <c r="L84" i="3"/>
  <c r="P84" i="3"/>
  <c r="U84" i="3"/>
  <c r="W84" i="3" s="1"/>
  <c r="X84" i="3"/>
  <c r="AC84" i="3"/>
  <c r="AD84" i="3"/>
  <c r="AF84" i="3"/>
  <c r="AG84" i="3" s="1"/>
  <c r="AI84" i="3"/>
  <c r="AJ84" i="3"/>
  <c r="F85" i="3"/>
  <c r="G85" i="3"/>
  <c r="K85" i="3"/>
  <c r="L85" i="3"/>
  <c r="P85" i="3"/>
  <c r="U85" i="3"/>
  <c r="W85" i="3" s="1"/>
  <c r="X85" i="3"/>
  <c r="AC85" i="3"/>
  <c r="AD85" i="3"/>
  <c r="AF85" i="3"/>
  <c r="AG85" i="3" s="1"/>
  <c r="AI85" i="3"/>
  <c r="AJ85" i="3"/>
  <c r="F86" i="3"/>
  <c r="G86" i="3"/>
  <c r="K86" i="3"/>
  <c r="L86" i="3"/>
  <c r="P86" i="3"/>
  <c r="U86" i="3"/>
  <c r="W86" i="3" s="1"/>
  <c r="X86" i="3"/>
  <c r="AC86" i="3"/>
  <c r="AD86" i="3"/>
  <c r="AF86" i="3"/>
  <c r="AG86" i="3" s="1"/>
  <c r="AI86" i="3"/>
  <c r="AJ86" i="3"/>
  <c r="F87" i="3"/>
  <c r="G87" i="3"/>
  <c r="K87" i="3"/>
  <c r="L87" i="3"/>
  <c r="P87" i="3"/>
  <c r="U87" i="3"/>
  <c r="W87" i="3" s="1"/>
  <c r="X87" i="3"/>
  <c r="AC87" i="3"/>
  <c r="AD87" i="3"/>
  <c r="AF87" i="3"/>
  <c r="AG87" i="3" s="1"/>
  <c r="AI87" i="3"/>
  <c r="AJ87" i="3"/>
  <c r="F88" i="3"/>
  <c r="G88" i="3"/>
  <c r="K88" i="3"/>
  <c r="L88" i="3"/>
  <c r="P88" i="3"/>
  <c r="U88" i="3"/>
  <c r="W88" i="3" s="1"/>
  <c r="X88" i="3"/>
  <c r="AC88" i="3"/>
  <c r="AD88" i="3"/>
  <c r="AF88" i="3"/>
  <c r="AG88" i="3" s="1"/>
  <c r="AI88" i="3"/>
  <c r="AJ88" i="3"/>
  <c r="E89" i="3"/>
  <c r="U87" i="85" s="1"/>
  <c r="F89" i="3"/>
  <c r="G89" i="3"/>
  <c r="K89" i="3"/>
  <c r="L89" i="3"/>
  <c r="P89" i="3"/>
  <c r="U89" i="3"/>
  <c r="W89" i="3" s="1"/>
  <c r="X89" i="3"/>
  <c r="AC89" i="3"/>
  <c r="AD89" i="3"/>
  <c r="AF89" i="3"/>
  <c r="AG89" i="3" s="1"/>
  <c r="AI89" i="3"/>
  <c r="AJ89" i="3"/>
  <c r="E90" i="3"/>
  <c r="U88" i="85" s="1"/>
  <c r="F90" i="3"/>
  <c r="G90" i="3"/>
  <c r="K90" i="3"/>
  <c r="L90" i="3"/>
  <c r="P90" i="3"/>
  <c r="R90" i="3" s="1"/>
  <c r="U90" i="3"/>
  <c r="W90" i="3" s="1"/>
  <c r="X90" i="3"/>
  <c r="AC90" i="3"/>
  <c r="AD90" i="3"/>
  <c r="AF90" i="3"/>
  <c r="AG90" i="3" s="1"/>
  <c r="AI90" i="3"/>
  <c r="AJ90" i="3"/>
  <c r="F91" i="3"/>
  <c r="G91" i="3"/>
  <c r="K91" i="3"/>
  <c r="L91" i="3"/>
  <c r="P91" i="3"/>
  <c r="U91" i="3"/>
  <c r="W91" i="3" s="1"/>
  <c r="X91" i="3"/>
  <c r="AC91" i="3"/>
  <c r="AD91" i="3"/>
  <c r="AF91" i="3"/>
  <c r="AG91" i="3" s="1"/>
  <c r="AI91" i="3"/>
  <c r="AJ91" i="3"/>
  <c r="E92" i="3"/>
  <c r="U90" i="85" s="1"/>
  <c r="F92" i="3"/>
  <c r="G92" i="3"/>
  <c r="K92" i="3"/>
  <c r="L92" i="3"/>
  <c r="P92" i="3"/>
  <c r="U92" i="3"/>
  <c r="W92" i="3" s="1"/>
  <c r="X92" i="3"/>
  <c r="AC92" i="3"/>
  <c r="AD92" i="3"/>
  <c r="AF92" i="3"/>
  <c r="AG92" i="3" s="1"/>
  <c r="AI92" i="3"/>
  <c r="AJ92" i="3"/>
  <c r="E93" i="3"/>
  <c r="U91" i="85" s="1"/>
  <c r="F93" i="3"/>
  <c r="G93" i="3"/>
  <c r="K93" i="3"/>
  <c r="L93" i="3"/>
  <c r="P93" i="3"/>
  <c r="U93" i="3"/>
  <c r="W93" i="3" s="1"/>
  <c r="X93" i="3"/>
  <c r="AC93" i="3"/>
  <c r="AD93" i="3"/>
  <c r="AF93" i="3"/>
  <c r="AG93" i="3" s="1"/>
  <c r="AI93" i="3"/>
  <c r="AJ93" i="3"/>
  <c r="E94" i="3"/>
  <c r="U92" i="85" s="1"/>
  <c r="F94" i="3"/>
  <c r="G94" i="3"/>
  <c r="K94" i="3"/>
  <c r="L94" i="3"/>
  <c r="P94" i="3"/>
  <c r="U94" i="3"/>
  <c r="W94" i="3" s="1"/>
  <c r="X94" i="3"/>
  <c r="AC94" i="3"/>
  <c r="AD94" i="3"/>
  <c r="AF94" i="3"/>
  <c r="AG94" i="3" s="1"/>
  <c r="AI94" i="3"/>
  <c r="AJ94" i="3"/>
  <c r="F95" i="3"/>
  <c r="G95" i="3"/>
  <c r="K95" i="3"/>
  <c r="L95" i="3"/>
  <c r="P95" i="3"/>
  <c r="U95" i="3"/>
  <c r="W95" i="3" s="1"/>
  <c r="X95" i="3"/>
  <c r="AC95" i="3"/>
  <c r="AD95" i="3"/>
  <c r="AF95" i="3"/>
  <c r="AG95" i="3" s="1"/>
  <c r="AI95" i="3"/>
  <c r="AJ95" i="3"/>
  <c r="F96" i="3"/>
  <c r="G96" i="3"/>
  <c r="K96" i="3"/>
  <c r="L96" i="3"/>
  <c r="P96" i="3"/>
  <c r="U96" i="3"/>
  <c r="W96" i="3" s="1"/>
  <c r="X96" i="3"/>
  <c r="AC96" i="3"/>
  <c r="AD96" i="3"/>
  <c r="AF96" i="3"/>
  <c r="AG96" i="3" s="1"/>
  <c r="AI96" i="3"/>
  <c r="AJ96" i="3"/>
  <c r="E97" i="3"/>
  <c r="U95" i="85" s="1"/>
  <c r="F97" i="3"/>
  <c r="G97" i="3"/>
  <c r="K97" i="3"/>
  <c r="L97" i="3"/>
  <c r="P97" i="3"/>
  <c r="U97" i="3"/>
  <c r="W97" i="3" s="1"/>
  <c r="X97" i="3"/>
  <c r="AC97" i="3"/>
  <c r="AD97" i="3"/>
  <c r="AF97" i="3"/>
  <c r="AG97" i="3" s="1"/>
  <c r="AI97" i="3"/>
  <c r="AJ97" i="3"/>
  <c r="F98" i="3"/>
  <c r="G98" i="3"/>
  <c r="K98" i="3"/>
  <c r="L98" i="3"/>
  <c r="P98" i="3"/>
  <c r="U98" i="3"/>
  <c r="W98" i="3" s="1"/>
  <c r="X98" i="3"/>
  <c r="AC98" i="3"/>
  <c r="AD98" i="3"/>
  <c r="AF98" i="3"/>
  <c r="AG98" i="3" s="1"/>
  <c r="AI98" i="3"/>
  <c r="AJ98" i="3"/>
  <c r="F99" i="3"/>
  <c r="G99" i="3"/>
  <c r="K99" i="3"/>
  <c r="L99" i="3"/>
  <c r="P99" i="3"/>
  <c r="U99" i="3"/>
  <c r="W99" i="3" s="1"/>
  <c r="X99" i="3"/>
  <c r="AC99" i="3"/>
  <c r="AD99" i="3"/>
  <c r="AF99" i="3"/>
  <c r="AG99" i="3" s="1"/>
  <c r="AI99" i="3"/>
  <c r="AJ99" i="3"/>
  <c r="F100" i="3"/>
  <c r="G100" i="3"/>
  <c r="K100" i="3"/>
  <c r="L100" i="3"/>
  <c r="P100" i="3"/>
  <c r="U100" i="3"/>
  <c r="W100" i="3" s="1"/>
  <c r="X100" i="3"/>
  <c r="AC100" i="3"/>
  <c r="AD100" i="3"/>
  <c r="AF100" i="3"/>
  <c r="AG100" i="3" s="1"/>
  <c r="AI100" i="3"/>
  <c r="AJ100" i="3"/>
  <c r="E101" i="3"/>
  <c r="U99" i="85" s="1"/>
  <c r="F101" i="3"/>
  <c r="G101" i="3"/>
  <c r="K101" i="3"/>
  <c r="L101" i="3"/>
  <c r="P101" i="3"/>
  <c r="U101" i="3"/>
  <c r="W101" i="3" s="1"/>
  <c r="X101" i="3"/>
  <c r="AC101" i="3"/>
  <c r="AD101" i="3"/>
  <c r="AF101" i="3"/>
  <c r="AG101" i="3" s="1"/>
  <c r="AI101" i="3"/>
  <c r="AJ101" i="3"/>
  <c r="F102" i="3"/>
  <c r="G102" i="3"/>
  <c r="K102" i="3"/>
  <c r="L102" i="3"/>
  <c r="P102" i="3"/>
  <c r="U102" i="3"/>
  <c r="W102" i="3" s="1"/>
  <c r="X102" i="3"/>
  <c r="AC102" i="3"/>
  <c r="AD102" i="3"/>
  <c r="AF102" i="3"/>
  <c r="AG102" i="3" s="1"/>
  <c r="AI102" i="3"/>
  <c r="AJ102" i="3"/>
  <c r="F103" i="3"/>
  <c r="G103" i="3"/>
  <c r="K103" i="3"/>
  <c r="L103" i="3"/>
  <c r="P103" i="3"/>
  <c r="U103" i="3"/>
  <c r="W103" i="3" s="1"/>
  <c r="X103" i="3"/>
  <c r="AC103" i="3"/>
  <c r="AD103" i="3"/>
  <c r="AF103" i="3"/>
  <c r="AG103" i="3" s="1"/>
  <c r="AI103" i="3"/>
  <c r="AJ103" i="3"/>
  <c r="E104" i="3"/>
  <c r="U102" i="85" s="1"/>
  <c r="F104" i="3"/>
  <c r="G104" i="3"/>
  <c r="K104" i="3"/>
  <c r="L104" i="3"/>
  <c r="P104" i="3"/>
  <c r="R104" i="3" s="1"/>
  <c r="U104" i="3"/>
  <c r="W104" i="3" s="1"/>
  <c r="X104" i="3"/>
  <c r="AC104" i="3"/>
  <c r="AD104" i="3"/>
  <c r="AF104" i="3"/>
  <c r="AG104" i="3" s="1"/>
  <c r="AI104" i="3"/>
  <c r="AJ104" i="3"/>
  <c r="E105" i="3"/>
  <c r="U103" i="85" s="1"/>
  <c r="F105" i="3"/>
  <c r="G105" i="3"/>
  <c r="K105" i="3"/>
  <c r="L105" i="3"/>
  <c r="P105" i="3"/>
  <c r="U105" i="3"/>
  <c r="W105" i="3" s="1"/>
  <c r="X105" i="3"/>
  <c r="AC105" i="3"/>
  <c r="AD105" i="3"/>
  <c r="AF105" i="3"/>
  <c r="AG105" i="3" s="1"/>
  <c r="AI105" i="3"/>
  <c r="AJ105" i="3"/>
  <c r="F106" i="3"/>
  <c r="G106" i="3"/>
  <c r="K106" i="3"/>
  <c r="L106" i="3"/>
  <c r="P106" i="3"/>
  <c r="U106" i="3"/>
  <c r="W106" i="3" s="1"/>
  <c r="X106" i="3"/>
  <c r="AC106" i="3"/>
  <c r="AD106" i="3"/>
  <c r="AF106" i="3"/>
  <c r="AG106" i="3" s="1"/>
  <c r="AI106" i="3"/>
  <c r="AJ106" i="3"/>
  <c r="F107" i="3"/>
  <c r="G107" i="3"/>
  <c r="K107" i="3"/>
  <c r="L107" i="3"/>
  <c r="P107" i="3"/>
  <c r="U107" i="3"/>
  <c r="W107" i="3" s="1"/>
  <c r="X107" i="3"/>
  <c r="AC107" i="3"/>
  <c r="AD107" i="3"/>
  <c r="AF107" i="3"/>
  <c r="AG107" i="3" s="1"/>
  <c r="AI107" i="3"/>
  <c r="AJ107" i="3"/>
  <c r="F108" i="3"/>
  <c r="G108" i="3"/>
  <c r="K108" i="3"/>
  <c r="L108" i="3"/>
  <c r="P108" i="3"/>
  <c r="U108" i="3"/>
  <c r="W108" i="3" s="1"/>
  <c r="X108" i="3"/>
  <c r="AC108" i="3"/>
  <c r="AD108" i="3"/>
  <c r="AF108" i="3"/>
  <c r="AG108" i="3" s="1"/>
  <c r="AI108" i="3"/>
  <c r="AJ108" i="3"/>
  <c r="F109" i="3"/>
  <c r="G109" i="3"/>
  <c r="K109" i="3"/>
  <c r="L109" i="3"/>
  <c r="P109" i="3"/>
  <c r="U109" i="3"/>
  <c r="W109" i="3" s="1"/>
  <c r="X109" i="3"/>
  <c r="AC109" i="3"/>
  <c r="AD109" i="3"/>
  <c r="AF109" i="3"/>
  <c r="AG109" i="3" s="1"/>
  <c r="AI109" i="3"/>
  <c r="AJ109" i="3"/>
  <c r="F110" i="3"/>
  <c r="G110" i="3"/>
  <c r="K110" i="3"/>
  <c r="L110" i="3"/>
  <c r="P110" i="3"/>
  <c r="U110" i="3"/>
  <c r="W110" i="3" s="1"/>
  <c r="X110" i="3"/>
  <c r="AC110" i="3"/>
  <c r="AD110" i="3"/>
  <c r="AF110" i="3"/>
  <c r="AG110" i="3" s="1"/>
  <c r="AI110" i="3"/>
  <c r="AJ110" i="3"/>
  <c r="F111" i="3"/>
  <c r="G111" i="3"/>
  <c r="K111" i="3"/>
  <c r="L111" i="3"/>
  <c r="P111" i="3"/>
  <c r="U111" i="3"/>
  <c r="W111" i="3" s="1"/>
  <c r="X111" i="3"/>
  <c r="AC111" i="3"/>
  <c r="AD111" i="3"/>
  <c r="AF111" i="3"/>
  <c r="AG111" i="3" s="1"/>
  <c r="AI111" i="3"/>
  <c r="AJ111" i="3"/>
  <c r="E112" i="3"/>
  <c r="U110" i="85" s="1"/>
  <c r="F112" i="3"/>
  <c r="G112" i="3"/>
  <c r="K112" i="3"/>
  <c r="L112" i="3"/>
  <c r="P112" i="3"/>
  <c r="R112" i="3" s="1"/>
  <c r="U112" i="3"/>
  <c r="W112" i="3" s="1"/>
  <c r="X112" i="3"/>
  <c r="AC112" i="3"/>
  <c r="AD112" i="3"/>
  <c r="AF112" i="3"/>
  <c r="AG112" i="3" s="1"/>
  <c r="AI112" i="3"/>
  <c r="AJ112" i="3"/>
  <c r="F113" i="3"/>
  <c r="G113" i="3"/>
  <c r="K113" i="3"/>
  <c r="L113" i="3"/>
  <c r="P113" i="3"/>
  <c r="U113" i="3"/>
  <c r="W113" i="3" s="1"/>
  <c r="X113" i="3"/>
  <c r="AC113" i="3"/>
  <c r="AD113" i="3"/>
  <c r="AF113" i="3"/>
  <c r="AG113" i="3" s="1"/>
  <c r="AI113" i="3"/>
  <c r="AJ113" i="3"/>
  <c r="F114" i="3"/>
  <c r="G114" i="3"/>
  <c r="K114" i="3"/>
  <c r="L114" i="3"/>
  <c r="P114" i="3"/>
  <c r="U114" i="3"/>
  <c r="W114" i="3" s="1"/>
  <c r="X114" i="3"/>
  <c r="AC114" i="3"/>
  <c r="AD114" i="3"/>
  <c r="AF114" i="3"/>
  <c r="AG114" i="3" s="1"/>
  <c r="AI114" i="3"/>
  <c r="AJ114" i="3"/>
  <c r="F115" i="3"/>
  <c r="G115" i="3"/>
  <c r="K115" i="3"/>
  <c r="L115" i="3"/>
  <c r="P115" i="3"/>
  <c r="U115" i="3"/>
  <c r="W115" i="3" s="1"/>
  <c r="X115" i="3"/>
  <c r="AC115" i="3"/>
  <c r="AD115" i="3"/>
  <c r="AF115" i="3"/>
  <c r="AG115" i="3" s="1"/>
  <c r="AI115" i="3"/>
  <c r="AJ115" i="3"/>
  <c r="F116" i="3"/>
  <c r="G116" i="3"/>
  <c r="K116" i="3"/>
  <c r="L116" i="3"/>
  <c r="P116" i="3"/>
  <c r="U116" i="3"/>
  <c r="W116" i="3" s="1"/>
  <c r="X116" i="3"/>
  <c r="AC116" i="3"/>
  <c r="AD116" i="3"/>
  <c r="AF116" i="3"/>
  <c r="AG116" i="3" s="1"/>
  <c r="AI116" i="3"/>
  <c r="AJ116" i="3"/>
  <c r="F117" i="3"/>
  <c r="G117" i="3"/>
  <c r="K117" i="3"/>
  <c r="L117" i="3"/>
  <c r="P117" i="3"/>
  <c r="U117" i="3"/>
  <c r="W117" i="3" s="1"/>
  <c r="X117" i="3"/>
  <c r="AC117" i="3"/>
  <c r="AD117" i="3"/>
  <c r="AF117" i="3"/>
  <c r="AG117" i="3" s="1"/>
  <c r="AI117" i="3"/>
  <c r="AJ117" i="3"/>
  <c r="F118" i="3"/>
  <c r="G118" i="3"/>
  <c r="K118" i="3"/>
  <c r="L118" i="3"/>
  <c r="P118" i="3"/>
  <c r="R118" i="3" s="1"/>
  <c r="U118" i="3"/>
  <c r="W118" i="3" s="1"/>
  <c r="X118" i="3"/>
  <c r="AC118" i="3"/>
  <c r="AD118" i="3"/>
  <c r="AF118" i="3"/>
  <c r="AG118" i="3" s="1"/>
  <c r="AI118" i="3"/>
  <c r="AJ118" i="3"/>
  <c r="E119" i="3"/>
  <c r="U117" i="85" s="1"/>
  <c r="F119" i="3"/>
  <c r="G119" i="3"/>
  <c r="K119" i="3"/>
  <c r="L119" i="3"/>
  <c r="P119" i="3"/>
  <c r="U119" i="3"/>
  <c r="W119" i="3" s="1"/>
  <c r="X119" i="3"/>
  <c r="AC119" i="3"/>
  <c r="AD119" i="3"/>
  <c r="AF119" i="3"/>
  <c r="AG119" i="3" s="1"/>
  <c r="AI119" i="3"/>
  <c r="AJ119" i="3"/>
  <c r="E120" i="3"/>
  <c r="U118" i="85" s="1"/>
  <c r="F120" i="3"/>
  <c r="G120" i="3"/>
  <c r="K120" i="3"/>
  <c r="L120" i="3"/>
  <c r="P120" i="3"/>
  <c r="U120" i="3"/>
  <c r="W120" i="3" s="1"/>
  <c r="X120" i="3"/>
  <c r="AC120" i="3"/>
  <c r="AD120" i="3"/>
  <c r="AF120" i="3"/>
  <c r="AG120" i="3" s="1"/>
  <c r="AI120" i="3"/>
  <c r="AJ120" i="3"/>
  <c r="F121" i="3"/>
  <c r="G121" i="3"/>
  <c r="K121" i="3"/>
  <c r="L121" i="3"/>
  <c r="P121" i="3"/>
  <c r="U121" i="3"/>
  <c r="W121" i="3" s="1"/>
  <c r="X121" i="3"/>
  <c r="AC121" i="3"/>
  <c r="AD121" i="3"/>
  <c r="AF121" i="3"/>
  <c r="AG121" i="3" s="1"/>
  <c r="AI121" i="3"/>
  <c r="AJ121" i="3"/>
  <c r="E122" i="3"/>
  <c r="U120" i="85" s="1"/>
  <c r="F122" i="3"/>
  <c r="G122" i="3"/>
  <c r="K122" i="3"/>
  <c r="L122" i="3"/>
  <c r="P122" i="3"/>
  <c r="U122" i="3"/>
  <c r="W122" i="3" s="1"/>
  <c r="X122" i="3"/>
  <c r="AC122" i="3"/>
  <c r="AD122" i="3"/>
  <c r="AF122" i="3"/>
  <c r="AG122" i="3" s="1"/>
  <c r="AI122" i="3"/>
  <c r="AJ122" i="3"/>
  <c r="F123" i="3"/>
  <c r="G123" i="3"/>
  <c r="K123" i="3"/>
  <c r="L123" i="3"/>
  <c r="P123" i="3"/>
  <c r="U123" i="3"/>
  <c r="W123" i="3" s="1"/>
  <c r="X123" i="3"/>
  <c r="AC123" i="3"/>
  <c r="AD123" i="3"/>
  <c r="AF123" i="3"/>
  <c r="AG123" i="3" s="1"/>
  <c r="AI123" i="3"/>
  <c r="AJ123" i="3"/>
  <c r="F124" i="3"/>
  <c r="G124" i="3"/>
  <c r="K124" i="3"/>
  <c r="L124" i="3"/>
  <c r="P124" i="3"/>
  <c r="U124" i="3"/>
  <c r="W124" i="3" s="1"/>
  <c r="X124" i="3"/>
  <c r="AC124" i="3"/>
  <c r="AD124" i="3"/>
  <c r="AF124" i="3"/>
  <c r="AG124" i="3" s="1"/>
  <c r="AI124" i="3"/>
  <c r="AJ124" i="3"/>
  <c r="F125" i="3"/>
  <c r="G125" i="3"/>
  <c r="K125" i="3"/>
  <c r="L125" i="3"/>
  <c r="P125" i="3"/>
  <c r="U125" i="3"/>
  <c r="W125" i="3" s="1"/>
  <c r="X125" i="3"/>
  <c r="AC125" i="3"/>
  <c r="AD125" i="3"/>
  <c r="AF125" i="3"/>
  <c r="AG125" i="3" s="1"/>
  <c r="AI125" i="3"/>
  <c r="AJ125" i="3"/>
  <c r="E126" i="3"/>
  <c r="U124" i="85" s="1"/>
  <c r="F126" i="3"/>
  <c r="G126" i="3"/>
  <c r="K126" i="3"/>
  <c r="L126" i="3"/>
  <c r="P126" i="3"/>
  <c r="U126" i="3"/>
  <c r="W126" i="3" s="1"/>
  <c r="X126" i="3"/>
  <c r="AC126" i="3"/>
  <c r="AD126" i="3"/>
  <c r="AF126" i="3"/>
  <c r="AG126" i="3" s="1"/>
  <c r="AI126" i="3"/>
  <c r="AJ126" i="3"/>
  <c r="E127" i="3"/>
  <c r="U125" i="85" s="1"/>
  <c r="F127" i="3"/>
  <c r="G127" i="3"/>
  <c r="K127" i="3"/>
  <c r="L127" i="3"/>
  <c r="P127" i="3"/>
  <c r="U127" i="3"/>
  <c r="W127" i="3" s="1"/>
  <c r="X127" i="3"/>
  <c r="AC127" i="3"/>
  <c r="AD127" i="3"/>
  <c r="AF127" i="3"/>
  <c r="AG127" i="3" s="1"/>
  <c r="AI127" i="3"/>
  <c r="AJ127" i="3"/>
  <c r="F128" i="3"/>
  <c r="G128" i="3"/>
  <c r="K128" i="3"/>
  <c r="L128" i="3"/>
  <c r="P128" i="3"/>
  <c r="U128" i="3"/>
  <c r="W128" i="3" s="1"/>
  <c r="X128" i="3"/>
  <c r="AC128" i="3"/>
  <c r="AD128" i="3"/>
  <c r="AF128" i="3"/>
  <c r="AG128" i="3" s="1"/>
  <c r="AI128" i="3"/>
  <c r="AJ128" i="3"/>
  <c r="F129" i="3"/>
  <c r="G129" i="3"/>
  <c r="K129" i="3"/>
  <c r="L129" i="3"/>
  <c r="P129" i="3"/>
  <c r="U129" i="3"/>
  <c r="W129" i="3" s="1"/>
  <c r="X129" i="3"/>
  <c r="AC129" i="3"/>
  <c r="AD129" i="3"/>
  <c r="AF129" i="3"/>
  <c r="AG129" i="3" s="1"/>
  <c r="AI129" i="3"/>
  <c r="AJ129" i="3"/>
  <c r="E130" i="3"/>
  <c r="U128" i="85" s="1"/>
  <c r="F130" i="3"/>
  <c r="G130" i="3"/>
  <c r="K130" i="3"/>
  <c r="L130" i="3"/>
  <c r="P130" i="3"/>
  <c r="U130" i="3"/>
  <c r="W130" i="3" s="1"/>
  <c r="X130" i="3"/>
  <c r="AC130" i="3"/>
  <c r="AD130" i="3"/>
  <c r="AF130" i="3"/>
  <c r="AG130" i="3" s="1"/>
  <c r="AI130" i="3"/>
  <c r="AJ130" i="3"/>
  <c r="F131" i="3"/>
  <c r="G131" i="3"/>
  <c r="K131" i="3"/>
  <c r="L131" i="3"/>
  <c r="P131" i="3"/>
  <c r="U131" i="3"/>
  <c r="W131" i="3" s="1"/>
  <c r="X131" i="3"/>
  <c r="AC131" i="3"/>
  <c r="AD131" i="3"/>
  <c r="AF131" i="3"/>
  <c r="AG131" i="3" s="1"/>
  <c r="AI131" i="3"/>
  <c r="AJ131" i="3"/>
  <c r="F132" i="3"/>
  <c r="G132" i="3"/>
  <c r="K132" i="3"/>
  <c r="L132" i="3"/>
  <c r="P132" i="3"/>
  <c r="U132" i="3"/>
  <c r="W132" i="3" s="1"/>
  <c r="X132" i="3"/>
  <c r="AC132" i="3"/>
  <c r="AD132" i="3"/>
  <c r="AF132" i="3"/>
  <c r="AG132" i="3" s="1"/>
  <c r="AI132" i="3"/>
  <c r="AJ132" i="3"/>
  <c r="F133" i="3"/>
  <c r="G133" i="3"/>
  <c r="K133" i="3"/>
  <c r="L133" i="3"/>
  <c r="P133" i="3"/>
  <c r="U133" i="3"/>
  <c r="W133" i="3" s="1"/>
  <c r="X133" i="3"/>
  <c r="AC133" i="3"/>
  <c r="AD133" i="3"/>
  <c r="AF133" i="3"/>
  <c r="AG133" i="3" s="1"/>
  <c r="AI133" i="3"/>
  <c r="AJ133" i="3"/>
  <c r="E134" i="3"/>
  <c r="U132" i="85" s="1"/>
  <c r="F134" i="3"/>
  <c r="G134" i="3"/>
  <c r="K134" i="3"/>
  <c r="L134" i="3"/>
  <c r="P134" i="3"/>
  <c r="U134" i="3"/>
  <c r="W134" i="3" s="1"/>
  <c r="X134" i="3"/>
  <c r="AC134" i="3"/>
  <c r="AD134" i="3"/>
  <c r="AF134" i="3"/>
  <c r="AG134" i="3" s="1"/>
  <c r="AI134" i="3"/>
  <c r="AJ134" i="3"/>
  <c r="E135" i="3"/>
  <c r="U133" i="85" s="1"/>
  <c r="F135" i="3"/>
  <c r="G135" i="3"/>
  <c r="K135" i="3"/>
  <c r="L135" i="3"/>
  <c r="P135" i="3"/>
  <c r="U135" i="3"/>
  <c r="W135" i="3" s="1"/>
  <c r="X135" i="3"/>
  <c r="AC135" i="3"/>
  <c r="AD135" i="3"/>
  <c r="AF135" i="3"/>
  <c r="AG135" i="3" s="1"/>
  <c r="AI135" i="3"/>
  <c r="AJ135" i="3"/>
  <c r="E136" i="3"/>
  <c r="U134" i="85" s="1"/>
  <c r="F136" i="3"/>
  <c r="G136" i="3"/>
  <c r="K136" i="3"/>
  <c r="L136" i="3"/>
  <c r="P136" i="3"/>
  <c r="U136" i="3"/>
  <c r="W136" i="3" s="1"/>
  <c r="X136" i="3"/>
  <c r="AC136" i="3"/>
  <c r="AD136" i="3"/>
  <c r="AF136" i="3"/>
  <c r="AG136" i="3" s="1"/>
  <c r="AI136" i="3"/>
  <c r="AJ136" i="3"/>
  <c r="F137" i="3"/>
  <c r="G137" i="3"/>
  <c r="K137" i="3"/>
  <c r="L137" i="3"/>
  <c r="P137" i="3"/>
  <c r="U137" i="3"/>
  <c r="W137" i="3" s="1"/>
  <c r="X137" i="3"/>
  <c r="AC137" i="3"/>
  <c r="AD137" i="3"/>
  <c r="AF137" i="3"/>
  <c r="AG137" i="3" s="1"/>
  <c r="AI137" i="3"/>
  <c r="AJ137" i="3"/>
  <c r="F138" i="3"/>
  <c r="G138" i="3"/>
  <c r="K138" i="3"/>
  <c r="L138" i="3"/>
  <c r="P138" i="3"/>
  <c r="U138" i="3"/>
  <c r="W138" i="3" s="1"/>
  <c r="X138" i="3"/>
  <c r="AC138" i="3"/>
  <c r="AD138" i="3"/>
  <c r="AF138" i="3"/>
  <c r="AG138" i="3" s="1"/>
  <c r="AI138" i="3"/>
  <c r="AJ138" i="3"/>
  <c r="F139" i="3"/>
  <c r="G139" i="3"/>
  <c r="K139" i="3"/>
  <c r="L139" i="3"/>
  <c r="P139" i="3"/>
  <c r="U139" i="3"/>
  <c r="W139" i="3" s="1"/>
  <c r="X139" i="3"/>
  <c r="AC139" i="3"/>
  <c r="AD139" i="3"/>
  <c r="AF139" i="3"/>
  <c r="AG139" i="3" s="1"/>
  <c r="AI139" i="3"/>
  <c r="AJ139" i="3"/>
  <c r="F140" i="3"/>
  <c r="G140" i="3"/>
  <c r="K140" i="3"/>
  <c r="L140" i="3"/>
  <c r="P140" i="3"/>
  <c r="U140" i="3"/>
  <c r="W140" i="3" s="1"/>
  <c r="X140" i="3"/>
  <c r="AC140" i="3"/>
  <c r="AD140" i="3"/>
  <c r="AF140" i="3"/>
  <c r="AG140" i="3" s="1"/>
  <c r="AI140" i="3"/>
  <c r="AJ140" i="3"/>
  <c r="F141" i="3"/>
  <c r="G141" i="3"/>
  <c r="K141" i="3"/>
  <c r="L141" i="3"/>
  <c r="P141" i="3"/>
  <c r="U141" i="3"/>
  <c r="W141" i="3" s="1"/>
  <c r="X141" i="3"/>
  <c r="AC141" i="3"/>
  <c r="AD141" i="3"/>
  <c r="AF141" i="3"/>
  <c r="AG141" i="3" s="1"/>
  <c r="AI141" i="3"/>
  <c r="AJ141" i="3"/>
  <c r="E142" i="3"/>
  <c r="U140" i="85" s="1"/>
  <c r="F142" i="3"/>
  <c r="G142" i="3"/>
  <c r="K142" i="3"/>
  <c r="L142" i="3"/>
  <c r="P142" i="3"/>
  <c r="U142" i="3"/>
  <c r="W142" i="3" s="1"/>
  <c r="X142" i="3"/>
  <c r="AC142" i="3"/>
  <c r="AD142" i="3"/>
  <c r="AF142" i="3"/>
  <c r="AG142" i="3" s="1"/>
  <c r="AI142" i="3"/>
  <c r="AJ142" i="3"/>
  <c r="E143" i="3"/>
  <c r="U141" i="85" s="1"/>
  <c r="F143" i="3"/>
  <c r="G143" i="3"/>
  <c r="K143" i="3"/>
  <c r="L143" i="3"/>
  <c r="P143" i="3"/>
  <c r="U143" i="3"/>
  <c r="W143" i="3" s="1"/>
  <c r="X143" i="3"/>
  <c r="AC143" i="3"/>
  <c r="AD143" i="3"/>
  <c r="AF143" i="3"/>
  <c r="AG143" i="3" s="1"/>
  <c r="AI143" i="3"/>
  <c r="AJ143" i="3"/>
  <c r="F144" i="3"/>
  <c r="G144" i="3"/>
  <c r="K144" i="3"/>
  <c r="L144" i="3"/>
  <c r="P144" i="3"/>
  <c r="U144" i="3"/>
  <c r="W144" i="3" s="1"/>
  <c r="X144" i="3"/>
  <c r="AC144" i="3"/>
  <c r="AD144" i="3"/>
  <c r="AF144" i="3"/>
  <c r="AG144" i="3" s="1"/>
  <c r="AI144" i="3"/>
  <c r="AJ144" i="3"/>
  <c r="F145" i="3"/>
  <c r="G145" i="3"/>
  <c r="K145" i="3"/>
  <c r="L145" i="3"/>
  <c r="P145" i="3"/>
  <c r="U145" i="3"/>
  <c r="W145" i="3" s="1"/>
  <c r="X145" i="3"/>
  <c r="AC145" i="3"/>
  <c r="AD145" i="3"/>
  <c r="AF145" i="3"/>
  <c r="AG145" i="3" s="1"/>
  <c r="AI145" i="3"/>
  <c r="AJ145" i="3"/>
  <c r="F146" i="3"/>
  <c r="G146" i="3"/>
  <c r="K146" i="3"/>
  <c r="L146" i="3"/>
  <c r="P146" i="3"/>
  <c r="U146" i="3"/>
  <c r="W146" i="3" s="1"/>
  <c r="X146" i="3"/>
  <c r="AC146" i="3"/>
  <c r="AD146" i="3"/>
  <c r="AF146" i="3"/>
  <c r="AG146" i="3" s="1"/>
  <c r="AI146" i="3"/>
  <c r="AJ146" i="3"/>
  <c r="F147" i="3"/>
  <c r="G147" i="3"/>
  <c r="K147" i="3"/>
  <c r="L147" i="3"/>
  <c r="P147" i="3"/>
  <c r="U147" i="3"/>
  <c r="W147" i="3" s="1"/>
  <c r="X147" i="3"/>
  <c r="AC147" i="3"/>
  <c r="AD147" i="3"/>
  <c r="AF147" i="3"/>
  <c r="AG147" i="3" s="1"/>
  <c r="AI147" i="3"/>
  <c r="AJ147" i="3"/>
  <c r="E148" i="3"/>
  <c r="U146" i="85" s="1"/>
  <c r="F148" i="3"/>
  <c r="G148" i="3"/>
  <c r="K148" i="3"/>
  <c r="L148" i="3"/>
  <c r="P148" i="3"/>
  <c r="R148" i="3" s="1"/>
  <c r="U148" i="3"/>
  <c r="W148" i="3" s="1"/>
  <c r="X148" i="3"/>
  <c r="AC148" i="3"/>
  <c r="AD148" i="3"/>
  <c r="AF148" i="3"/>
  <c r="AG148" i="3" s="1"/>
  <c r="AI148" i="3"/>
  <c r="AJ148" i="3"/>
  <c r="E149" i="3"/>
  <c r="U147" i="85" s="1"/>
  <c r="F149" i="3"/>
  <c r="G149" i="3"/>
  <c r="K149" i="3"/>
  <c r="L149" i="3"/>
  <c r="P149" i="3"/>
  <c r="U149" i="3"/>
  <c r="W149" i="3" s="1"/>
  <c r="X149" i="3"/>
  <c r="AC149" i="3"/>
  <c r="AD149" i="3"/>
  <c r="AF149" i="3"/>
  <c r="AG149" i="3" s="1"/>
  <c r="AI149" i="3"/>
  <c r="AJ149" i="3"/>
  <c r="F150" i="3"/>
  <c r="G150" i="3"/>
  <c r="K150" i="3"/>
  <c r="L150" i="3"/>
  <c r="P150" i="3"/>
  <c r="U150" i="3"/>
  <c r="W150" i="3" s="1"/>
  <c r="X150" i="3"/>
  <c r="AC150" i="3"/>
  <c r="AD150" i="3"/>
  <c r="AF150" i="3"/>
  <c r="AG150" i="3" s="1"/>
  <c r="AI150" i="3"/>
  <c r="AJ150" i="3"/>
  <c r="E151" i="3"/>
  <c r="U149" i="85" s="1"/>
  <c r="F151" i="3"/>
  <c r="G151" i="3"/>
  <c r="K151" i="3"/>
  <c r="L151" i="3"/>
  <c r="P151" i="3"/>
  <c r="U151" i="3"/>
  <c r="W151" i="3" s="1"/>
  <c r="X151" i="3"/>
  <c r="AC151" i="3"/>
  <c r="AD151" i="3"/>
  <c r="AF151" i="3"/>
  <c r="AG151" i="3" s="1"/>
  <c r="AI151" i="3"/>
  <c r="AJ151" i="3"/>
  <c r="F152" i="3"/>
  <c r="G152" i="3"/>
  <c r="K152" i="3"/>
  <c r="L152" i="3"/>
  <c r="P152" i="3"/>
  <c r="U152" i="3"/>
  <c r="W152" i="3" s="1"/>
  <c r="X152" i="3"/>
  <c r="AC152" i="3"/>
  <c r="AD152" i="3"/>
  <c r="AF152" i="3"/>
  <c r="AG152" i="3" s="1"/>
  <c r="AI152" i="3"/>
  <c r="AJ152" i="3"/>
  <c r="F153" i="3"/>
  <c r="G153" i="3"/>
  <c r="K153" i="3"/>
  <c r="L153" i="3"/>
  <c r="P153" i="3"/>
  <c r="U153" i="3"/>
  <c r="W153" i="3" s="1"/>
  <c r="X153" i="3"/>
  <c r="AC153" i="3"/>
  <c r="AD153" i="3"/>
  <c r="AF153" i="3"/>
  <c r="AG153" i="3" s="1"/>
  <c r="AI153" i="3"/>
  <c r="AJ153" i="3"/>
  <c r="F154" i="3"/>
  <c r="G154" i="3"/>
  <c r="K154" i="3"/>
  <c r="L154" i="3"/>
  <c r="P154" i="3"/>
  <c r="U154" i="3"/>
  <c r="W154" i="3" s="1"/>
  <c r="X154" i="3"/>
  <c r="AC154" i="3"/>
  <c r="AD154" i="3"/>
  <c r="AF154" i="3"/>
  <c r="AG154" i="3" s="1"/>
  <c r="AI154" i="3"/>
  <c r="AJ154" i="3"/>
  <c r="F155" i="3"/>
  <c r="G155" i="3"/>
  <c r="K155" i="3"/>
  <c r="L155" i="3"/>
  <c r="P155" i="3"/>
  <c r="U155" i="3"/>
  <c r="W155" i="3" s="1"/>
  <c r="X155" i="3"/>
  <c r="AC155" i="3"/>
  <c r="AD155" i="3"/>
  <c r="AF155" i="3"/>
  <c r="AG155" i="3" s="1"/>
  <c r="AI155" i="3"/>
  <c r="AJ155" i="3"/>
  <c r="F156" i="3"/>
  <c r="G156" i="3"/>
  <c r="K156" i="3"/>
  <c r="L156" i="3"/>
  <c r="P156" i="3"/>
  <c r="U156" i="3"/>
  <c r="W156" i="3" s="1"/>
  <c r="X156" i="3"/>
  <c r="AC156" i="3"/>
  <c r="AD156" i="3"/>
  <c r="AF156" i="3"/>
  <c r="AG156" i="3" s="1"/>
  <c r="AI156" i="3"/>
  <c r="AJ156" i="3"/>
  <c r="E157" i="3"/>
  <c r="U155" i="85" s="1"/>
  <c r="F157" i="3"/>
  <c r="G157" i="3"/>
  <c r="K157" i="3"/>
  <c r="L157" i="3"/>
  <c r="P157" i="3"/>
  <c r="U157" i="3"/>
  <c r="W157" i="3" s="1"/>
  <c r="X157" i="3"/>
  <c r="AC157" i="3"/>
  <c r="AD157" i="3"/>
  <c r="AF157" i="3"/>
  <c r="AG157" i="3" s="1"/>
  <c r="AI157" i="3"/>
  <c r="AJ157" i="3"/>
  <c r="F158" i="3"/>
  <c r="G158" i="3"/>
  <c r="K158" i="3"/>
  <c r="L158" i="3"/>
  <c r="P158" i="3"/>
  <c r="U158" i="3"/>
  <c r="W158" i="3" s="1"/>
  <c r="X158" i="3"/>
  <c r="AC158" i="3"/>
  <c r="AD158" i="3"/>
  <c r="AF158" i="3"/>
  <c r="AG158" i="3" s="1"/>
  <c r="AI158" i="3"/>
  <c r="AJ158" i="3"/>
  <c r="F159" i="3"/>
  <c r="G159" i="3"/>
  <c r="K159" i="3"/>
  <c r="L159" i="3"/>
  <c r="P159" i="3"/>
  <c r="U159" i="3"/>
  <c r="W159" i="3" s="1"/>
  <c r="X159" i="3"/>
  <c r="AC159" i="3"/>
  <c r="AD159" i="3"/>
  <c r="AF159" i="3"/>
  <c r="AG159" i="3" s="1"/>
  <c r="AI159" i="3"/>
  <c r="AJ159" i="3"/>
  <c r="F160" i="3"/>
  <c r="G160" i="3"/>
  <c r="K160" i="3"/>
  <c r="L160" i="3"/>
  <c r="P160" i="3"/>
  <c r="U160" i="3"/>
  <c r="W160" i="3" s="1"/>
  <c r="X160" i="3"/>
  <c r="AC160" i="3"/>
  <c r="AD160" i="3"/>
  <c r="AF160" i="3"/>
  <c r="AG160" i="3" s="1"/>
  <c r="AI160" i="3"/>
  <c r="AJ160" i="3"/>
  <c r="F161" i="3"/>
  <c r="G161" i="3"/>
  <c r="K161" i="3"/>
  <c r="L161" i="3"/>
  <c r="P161" i="3"/>
  <c r="U161" i="3"/>
  <c r="W161" i="3" s="1"/>
  <c r="X161" i="3"/>
  <c r="AC161" i="3"/>
  <c r="AD161" i="3"/>
  <c r="AF161" i="3"/>
  <c r="AG161" i="3" s="1"/>
  <c r="AI161" i="3"/>
  <c r="AJ161" i="3"/>
  <c r="F162" i="3"/>
  <c r="G162" i="3"/>
  <c r="K162" i="3"/>
  <c r="L162" i="3"/>
  <c r="P162" i="3"/>
  <c r="U162" i="3"/>
  <c r="W162" i="3" s="1"/>
  <c r="X162" i="3"/>
  <c r="AC162" i="3"/>
  <c r="AD162" i="3"/>
  <c r="AF162" i="3"/>
  <c r="AG162" i="3" s="1"/>
  <c r="AI162" i="3"/>
  <c r="AJ162" i="3"/>
  <c r="E163" i="3"/>
  <c r="U161" i="85" s="1"/>
  <c r="F163" i="3"/>
  <c r="G163" i="3"/>
  <c r="K163" i="3"/>
  <c r="L163" i="3"/>
  <c r="P163" i="3"/>
  <c r="R163" i="3" s="1"/>
  <c r="U163" i="3"/>
  <c r="W163" i="3" s="1"/>
  <c r="X163" i="3"/>
  <c r="AC163" i="3"/>
  <c r="AD163" i="3"/>
  <c r="AF163" i="3"/>
  <c r="AG163" i="3" s="1"/>
  <c r="AI163" i="3"/>
  <c r="AJ163" i="3"/>
  <c r="E164" i="3"/>
  <c r="U162" i="85" s="1"/>
  <c r="F164" i="3"/>
  <c r="G164" i="3"/>
  <c r="K164" i="3"/>
  <c r="L164" i="3"/>
  <c r="P164" i="3"/>
  <c r="U164" i="3"/>
  <c r="W164" i="3" s="1"/>
  <c r="X164" i="3"/>
  <c r="AC164" i="3"/>
  <c r="AD164" i="3"/>
  <c r="AF164" i="3"/>
  <c r="AG164" i="3" s="1"/>
  <c r="AI164" i="3"/>
  <c r="AJ164" i="3"/>
  <c r="F165" i="3"/>
  <c r="G165" i="3"/>
  <c r="K165" i="3"/>
  <c r="L165" i="3"/>
  <c r="P165" i="3"/>
  <c r="U165" i="3"/>
  <c r="W165" i="3" s="1"/>
  <c r="X165" i="3"/>
  <c r="AC165" i="3"/>
  <c r="AD165" i="3"/>
  <c r="AF165" i="3"/>
  <c r="AG165" i="3" s="1"/>
  <c r="AI165" i="3"/>
  <c r="AJ165" i="3"/>
  <c r="F166" i="3"/>
  <c r="G166" i="3"/>
  <c r="K166" i="3"/>
  <c r="L166" i="3"/>
  <c r="P166" i="3"/>
  <c r="U166" i="3"/>
  <c r="W166" i="3" s="1"/>
  <c r="X166" i="3"/>
  <c r="AC166" i="3"/>
  <c r="AD166" i="3"/>
  <c r="AF166" i="3"/>
  <c r="AG166" i="3" s="1"/>
  <c r="AI166" i="3"/>
  <c r="AJ166" i="3"/>
  <c r="F167" i="3"/>
  <c r="G167" i="3"/>
  <c r="K167" i="3"/>
  <c r="L167" i="3"/>
  <c r="P167" i="3"/>
  <c r="U167" i="3"/>
  <c r="W167" i="3" s="1"/>
  <c r="X167" i="3"/>
  <c r="AC167" i="3"/>
  <c r="AD167" i="3"/>
  <c r="AF167" i="3"/>
  <c r="AG167" i="3" s="1"/>
  <c r="AI167" i="3"/>
  <c r="AJ167" i="3"/>
  <c r="F168" i="3"/>
  <c r="G168" i="3"/>
  <c r="K168" i="3"/>
  <c r="L168" i="3"/>
  <c r="P168" i="3"/>
  <c r="U168" i="3"/>
  <c r="W168" i="3" s="1"/>
  <c r="X168" i="3"/>
  <c r="AC168" i="3"/>
  <c r="AD168" i="3"/>
  <c r="AF168" i="3"/>
  <c r="AG168" i="3" s="1"/>
  <c r="AI168" i="3"/>
  <c r="AJ168" i="3"/>
  <c r="F169" i="3"/>
  <c r="G169" i="3"/>
  <c r="K169" i="3"/>
  <c r="L169" i="3"/>
  <c r="P169" i="3"/>
  <c r="U169" i="3"/>
  <c r="W169" i="3" s="1"/>
  <c r="X169" i="3"/>
  <c r="AC169" i="3"/>
  <c r="AD169" i="3"/>
  <c r="AF169" i="3"/>
  <c r="AG169" i="3" s="1"/>
  <c r="AI169" i="3"/>
  <c r="AJ169" i="3"/>
  <c r="F170" i="3"/>
  <c r="G170" i="3"/>
  <c r="K170" i="3"/>
  <c r="L170" i="3"/>
  <c r="P170" i="3"/>
  <c r="U170" i="3"/>
  <c r="W170" i="3" s="1"/>
  <c r="X170" i="3"/>
  <c r="AC170" i="3"/>
  <c r="AD170" i="3"/>
  <c r="AF170" i="3"/>
  <c r="AG170" i="3" s="1"/>
  <c r="AI170" i="3"/>
  <c r="AJ170" i="3"/>
  <c r="F171" i="3"/>
  <c r="G171" i="3"/>
  <c r="K171" i="3"/>
  <c r="L171" i="3"/>
  <c r="P171" i="3"/>
  <c r="R171" i="3" s="1"/>
  <c r="U171" i="3"/>
  <c r="W171" i="3" s="1"/>
  <c r="X171" i="3"/>
  <c r="AC171" i="3"/>
  <c r="AD171" i="3"/>
  <c r="AF171" i="3"/>
  <c r="AG171" i="3" s="1"/>
  <c r="AI171" i="3"/>
  <c r="AJ171" i="3"/>
  <c r="E172" i="3"/>
  <c r="U170" i="85" s="1"/>
  <c r="F172" i="3"/>
  <c r="G172" i="3"/>
  <c r="K172" i="3"/>
  <c r="L172" i="3"/>
  <c r="P172" i="3"/>
  <c r="U172" i="3"/>
  <c r="W172" i="3" s="1"/>
  <c r="X172" i="3"/>
  <c r="AC172" i="3"/>
  <c r="AD172" i="3"/>
  <c r="AF172" i="3"/>
  <c r="AG172" i="3" s="1"/>
  <c r="AI172" i="3"/>
  <c r="AJ172" i="3"/>
  <c r="E173" i="3"/>
  <c r="U171" i="85" s="1"/>
  <c r="F173" i="3"/>
  <c r="G173" i="3"/>
  <c r="K173" i="3"/>
  <c r="L173" i="3"/>
  <c r="P173" i="3"/>
  <c r="U173" i="3"/>
  <c r="W173" i="3" s="1"/>
  <c r="X173" i="3"/>
  <c r="AC173" i="3"/>
  <c r="AD173" i="3"/>
  <c r="AF173" i="3"/>
  <c r="AG173" i="3" s="1"/>
  <c r="AI173" i="3"/>
  <c r="AJ173" i="3"/>
  <c r="F174" i="3"/>
  <c r="G174" i="3"/>
  <c r="K174" i="3"/>
  <c r="L174" i="3"/>
  <c r="P174" i="3"/>
  <c r="U174" i="3"/>
  <c r="W174" i="3" s="1"/>
  <c r="X174" i="3"/>
  <c r="AC174" i="3"/>
  <c r="AD174" i="3"/>
  <c r="AF174" i="3"/>
  <c r="AG174" i="3" s="1"/>
  <c r="AI174" i="3"/>
  <c r="AJ174" i="3"/>
  <c r="F175" i="3"/>
  <c r="G175" i="3"/>
  <c r="K175" i="3"/>
  <c r="L175" i="3"/>
  <c r="P175" i="3"/>
  <c r="U175" i="3"/>
  <c r="W175" i="3" s="1"/>
  <c r="X175" i="3"/>
  <c r="AC175" i="3"/>
  <c r="AD175" i="3"/>
  <c r="AF175" i="3"/>
  <c r="AG175" i="3" s="1"/>
  <c r="AI175" i="3"/>
  <c r="AJ175" i="3"/>
  <c r="F176" i="3"/>
  <c r="G176" i="3"/>
  <c r="K176" i="3"/>
  <c r="L176" i="3"/>
  <c r="P176" i="3"/>
  <c r="U176" i="3"/>
  <c r="W176" i="3" s="1"/>
  <c r="X176" i="3"/>
  <c r="AC176" i="3"/>
  <c r="AD176" i="3"/>
  <c r="AF176" i="3"/>
  <c r="AG176" i="3" s="1"/>
  <c r="AI176" i="3"/>
  <c r="AJ176" i="3"/>
  <c r="E177" i="3"/>
  <c r="U175" i="85" s="1"/>
  <c r="F177" i="3"/>
  <c r="G177" i="3"/>
  <c r="K177" i="3"/>
  <c r="L177" i="3"/>
  <c r="P177" i="3"/>
  <c r="U177" i="3"/>
  <c r="W177" i="3" s="1"/>
  <c r="X177" i="3"/>
  <c r="AC177" i="3"/>
  <c r="AD177" i="3"/>
  <c r="AF177" i="3"/>
  <c r="AG177" i="3" s="1"/>
  <c r="AI177" i="3"/>
  <c r="AJ177" i="3"/>
  <c r="F178" i="3"/>
  <c r="G178" i="3"/>
  <c r="K178" i="3"/>
  <c r="L178" i="3"/>
  <c r="P178" i="3"/>
  <c r="U178" i="3"/>
  <c r="W178" i="3" s="1"/>
  <c r="X178" i="3"/>
  <c r="AC178" i="3"/>
  <c r="AD178" i="3"/>
  <c r="AF178" i="3"/>
  <c r="AG178" i="3" s="1"/>
  <c r="AI178" i="3"/>
  <c r="AJ178" i="3"/>
  <c r="E179" i="3"/>
  <c r="U177" i="85" s="1"/>
  <c r="F179" i="3"/>
  <c r="G179" i="3"/>
  <c r="K179" i="3"/>
  <c r="L179" i="3"/>
  <c r="P179" i="3"/>
  <c r="R179" i="3" s="1"/>
  <c r="U179" i="3"/>
  <c r="W179" i="3" s="1"/>
  <c r="X179" i="3"/>
  <c r="AC179" i="3"/>
  <c r="AD179" i="3"/>
  <c r="AF179" i="3"/>
  <c r="AG179" i="3" s="1"/>
  <c r="AI179" i="3"/>
  <c r="AJ179" i="3"/>
  <c r="F180" i="3"/>
  <c r="G180" i="3"/>
  <c r="K180" i="3"/>
  <c r="L180" i="3"/>
  <c r="P180" i="3"/>
  <c r="U180" i="3"/>
  <c r="W180" i="3" s="1"/>
  <c r="X180" i="3"/>
  <c r="AC180" i="3"/>
  <c r="AD180" i="3"/>
  <c r="AF180" i="3"/>
  <c r="AG180" i="3" s="1"/>
  <c r="AI180" i="3"/>
  <c r="AJ180" i="3"/>
  <c r="E181" i="3"/>
  <c r="U179" i="85" s="1"/>
  <c r="F181" i="3"/>
  <c r="G181" i="3"/>
  <c r="K181" i="3"/>
  <c r="L181" i="3"/>
  <c r="P181" i="3"/>
  <c r="U181" i="3"/>
  <c r="W181" i="3" s="1"/>
  <c r="X181" i="3"/>
  <c r="AC181" i="3"/>
  <c r="AD181" i="3"/>
  <c r="AF181" i="3"/>
  <c r="AG181" i="3" s="1"/>
  <c r="AI181" i="3"/>
  <c r="AJ181" i="3"/>
  <c r="E182" i="3"/>
  <c r="U180" i="85" s="1"/>
  <c r="F182" i="3"/>
  <c r="G182" i="3"/>
  <c r="K182" i="3"/>
  <c r="L182" i="3"/>
  <c r="P182" i="3"/>
  <c r="U182" i="3"/>
  <c r="W182" i="3" s="1"/>
  <c r="X182" i="3"/>
  <c r="AC182" i="3"/>
  <c r="AD182" i="3"/>
  <c r="AF182" i="3"/>
  <c r="AG182" i="3" s="1"/>
  <c r="AI182" i="3"/>
  <c r="AJ182" i="3"/>
  <c r="E183" i="3"/>
  <c r="U181" i="85" s="1"/>
  <c r="F183" i="3"/>
  <c r="G183" i="3"/>
  <c r="K183" i="3"/>
  <c r="L183" i="3"/>
  <c r="P183" i="3"/>
  <c r="U183" i="3"/>
  <c r="W183" i="3" s="1"/>
  <c r="X183" i="3"/>
  <c r="AC183" i="3"/>
  <c r="AD183" i="3"/>
  <c r="AF183" i="3"/>
  <c r="AG183" i="3" s="1"/>
  <c r="AI183" i="3"/>
  <c r="AJ183" i="3"/>
  <c r="E184" i="3"/>
  <c r="U182" i="85" s="1"/>
  <c r="F184" i="3"/>
  <c r="G184" i="3"/>
  <c r="K184" i="3"/>
  <c r="L184" i="3"/>
  <c r="P184" i="3"/>
  <c r="U184" i="3"/>
  <c r="W184" i="3" s="1"/>
  <c r="X184" i="3"/>
  <c r="AC184" i="3"/>
  <c r="AD184" i="3"/>
  <c r="AF184" i="3"/>
  <c r="AG184" i="3" s="1"/>
  <c r="AI184" i="3"/>
  <c r="AJ184" i="3"/>
  <c r="E185" i="3"/>
  <c r="U183" i="85" s="1"/>
  <c r="F185" i="3"/>
  <c r="G185" i="3"/>
  <c r="K185" i="3"/>
  <c r="L185" i="3"/>
  <c r="P185" i="3"/>
  <c r="U185" i="3"/>
  <c r="W185" i="3" s="1"/>
  <c r="X185" i="3"/>
  <c r="AC185" i="3"/>
  <c r="AD185" i="3"/>
  <c r="AF185" i="3"/>
  <c r="AG185" i="3" s="1"/>
  <c r="AI185" i="3"/>
  <c r="AJ185" i="3"/>
  <c r="F186" i="3"/>
  <c r="G186" i="3"/>
  <c r="K186" i="3"/>
  <c r="L186" i="3"/>
  <c r="P186" i="3"/>
  <c r="R186" i="3" s="1"/>
  <c r="U186" i="3"/>
  <c r="W186" i="3" s="1"/>
  <c r="X186" i="3"/>
  <c r="AC186" i="3"/>
  <c r="AD186" i="3"/>
  <c r="AF186" i="3"/>
  <c r="AG186" i="3" s="1"/>
  <c r="AI186" i="3"/>
  <c r="AJ186" i="3"/>
  <c r="E187" i="3"/>
  <c r="U185" i="85" s="1"/>
  <c r="F187" i="3"/>
  <c r="G187" i="3"/>
  <c r="K187" i="3"/>
  <c r="L187" i="3"/>
  <c r="P187" i="3"/>
  <c r="U187" i="3"/>
  <c r="W187" i="3" s="1"/>
  <c r="X187" i="3"/>
  <c r="AC187" i="3"/>
  <c r="AD187" i="3"/>
  <c r="AF187" i="3"/>
  <c r="AG187" i="3" s="1"/>
  <c r="AI187" i="3"/>
  <c r="AJ187" i="3"/>
  <c r="F188" i="3"/>
  <c r="G188" i="3"/>
  <c r="K188" i="3"/>
  <c r="L188" i="3"/>
  <c r="P188" i="3"/>
  <c r="U188" i="3"/>
  <c r="W188" i="3" s="1"/>
  <c r="X188" i="3"/>
  <c r="AC188" i="3"/>
  <c r="AD188" i="3"/>
  <c r="AF188" i="3"/>
  <c r="AG188" i="3" s="1"/>
  <c r="AI188" i="3"/>
  <c r="AJ188" i="3"/>
  <c r="F189" i="3"/>
  <c r="G189" i="3"/>
  <c r="K189" i="3"/>
  <c r="L189" i="3"/>
  <c r="P189" i="3"/>
  <c r="U189" i="3"/>
  <c r="W189" i="3" s="1"/>
  <c r="X189" i="3"/>
  <c r="AC189" i="3"/>
  <c r="AD189" i="3"/>
  <c r="AF189" i="3"/>
  <c r="AG189" i="3" s="1"/>
  <c r="AI189" i="3"/>
  <c r="AJ189" i="3"/>
  <c r="F190" i="3"/>
  <c r="G190" i="3"/>
  <c r="K190" i="3"/>
  <c r="L190" i="3"/>
  <c r="P190" i="3"/>
  <c r="U190" i="3"/>
  <c r="W190" i="3" s="1"/>
  <c r="X190" i="3"/>
  <c r="AC190" i="3"/>
  <c r="AD190" i="3"/>
  <c r="AF190" i="3"/>
  <c r="AG190" i="3" s="1"/>
  <c r="AI190" i="3"/>
  <c r="AJ190" i="3"/>
  <c r="F191" i="3"/>
  <c r="G191" i="3"/>
  <c r="K191" i="3"/>
  <c r="L191" i="3"/>
  <c r="P191" i="3"/>
  <c r="U191" i="3"/>
  <c r="W191" i="3" s="1"/>
  <c r="X191" i="3"/>
  <c r="AC191" i="3"/>
  <c r="AD191" i="3"/>
  <c r="AF191" i="3"/>
  <c r="AG191" i="3" s="1"/>
  <c r="AI191" i="3"/>
  <c r="AJ191" i="3"/>
  <c r="F192" i="3"/>
  <c r="G192" i="3"/>
  <c r="K192" i="3"/>
  <c r="L192" i="3"/>
  <c r="P192" i="3"/>
  <c r="U192" i="3"/>
  <c r="W192" i="3" s="1"/>
  <c r="X192" i="3"/>
  <c r="AC192" i="3"/>
  <c r="AD192" i="3"/>
  <c r="AF192" i="3"/>
  <c r="AG192" i="3" s="1"/>
  <c r="AI192" i="3"/>
  <c r="AJ192" i="3"/>
  <c r="F193" i="3"/>
  <c r="G193" i="3"/>
  <c r="K193" i="3"/>
  <c r="L193" i="3"/>
  <c r="P193" i="3"/>
  <c r="U193" i="3"/>
  <c r="W193" i="3" s="1"/>
  <c r="X193" i="3"/>
  <c r="AC193" i="3"/>
  <c r="AD193" i="3"/>
  <c r="AF193" i="3"/>
  <c r="AG193" i="3" s="1"/>
  <c r="AI193" i="3"/>
  <c r="AJ193" i="3"/>
  <c r="E194" i="3"/>
  <c r="U192" i="85" s="1"/>
  <c r="F194" i="3"/>
  <c r="G194" i="3"/>
  <c r="K194" i="3"/>
  <c r="L194" i="3"/>
  <c r="P194" i="3"/>
  <c r="U194" i="3"/>
  <c r="W194" i="3" s="1"/>
  <c r="X194" i="3"/>
  <c r="AC194" i="3"/>
  <c r="AD194" i="3"/>
  <c r="AF194" i="3"/>
  <c r="AG194" i="3" s="1"/>
  <c r="AI194" i="3"/>
  <c r="AJ194" i="3"/>
  <c r="E195" i="3"/>
  <c r="U193" i="85" s="1"/>
  <c r="F195" i="3"/>
  <c r="G195" i="3"/>
  <c r="K195" i="3"/>
  <c r="L195" i="3"/>
  <c r="P195" i="3"/>
  <c r="U195" i="3"/>
  <c r="W195" i="3" s="1"/>
  <c r="X195" i="3"/>
  <c r="AC195" i="3"/>
  <c r="AD195" i="3"/>
  <c r="AF195" i="3"/>
  <c r="AG195" i="3" s="1"/>
  <c r="AI195" i="3"/>
  <c r="AJ195" i="3"/>
  <c r="F196" i="3"/>
  <c r="G196" i="3"/>
  <c r="K196" i="3"/>
  <c r="L196" i="3"/>
  <c r="P196" i="3"/>
  <c r="U196" i="3"/>
  <c r="W196" i="3" s="1"/>
  <c r="X196" i="3"/>
  <c r="AC196" i="3"/>
  <c r="AD196" i="3"/>
  <c r="AF196" i="3"/>
  <c r="AG196" i="3" s="1"/>
  <c r="AI196" i="3"/>
  <c r="AJ196" i="3"/>
  <c r="C7" i="4"/>
  <c r="D7" i="4" s="1"/>
  <c r="AG5" i="85" s="1"/>
  <c r="E7" i="4"/>
  <c r="F7" i="4"/>
  <c r="I7" i="4"/>
  <c r="J7" i="4"/>
  <c r="K7" i="4"/>
  <c r="L7" i="4"/>
  <c r="N7" i="4"/>
  <c r="O7" i="4" s="1"/>
  <c r="P7" i="4"/>
  <c r="Q7" i="4"/>
  <c r="S7" i="4"/>
  <c r="X7" i="4"/>
  <c r="C8" i="4"/>
  <c r="D8" i="4" s="1"/>
  <c r="AG6" i="85" s="1"/>
  <c r="E8" i="4"/>
  <c r="F8" i="4"/>
  <c r="I8" i="4"/>
  <c r="J8" i="4"/>
  <c r="K8" i="4"/>
  <c r="L8" i="4"/>
  <c r="N8" i="4"/>
  <c r="O8" i="4" s="1"/>
  <c r="P8" i="4"/>
  <c r="Q8" i="4"/>
  <c r="S8" i="4"/>
  <c r="X8" i="4"/>
  <c r="C9" i="4"/>
  <c r="D9" i="4" s="1"/>
  <c r="AG7" i="85" s="1"/>
  <c r="E9" i="4"/>
  <c r="F9" i="4"/>
  <c r="I9" i="4"/>
  <c r="J9" i="4"/>
  <c r="K9" i="4"/>
  <c r="L9" i="4"/>
  <c r="N9" i="4"/>
  <c r="O9" i="4" s="1"/>
  <c r="P9" i="4"/>
  <c r="Q9" i="4"/>
  <c r="S9" i="4"/>
  <c r="X9" i="4"/>
  <c r="C10" i="4"/>
  <c r="D10" i="4" s="1"/>
  <c r="AG8" i="85" s="1"/>
  <c r="E10" i="4"/>
  <c r="F10" i="4"/>
  <c r="I10" i="4"/>
  <c r="J10" i="4"/>
  <c r="K10" i="4"/>
  <c r="L10" i="4"/>
  <c r="N10" i="4"/>
  <c r="O10" i="4" s="1"/>
  <c r="P10" i="4"/>
  <c r="Q10" i="4"/>
  <c r="S10" i="4"/>
  <c r="X10" i="4"/>
  <c r="C11" i="4"/>
  <c r="D11" i="4" s="1"/>
  <c r="AG9" i="85" s="1"/>
  <c r="E11" i="4"/>
  <c r="F11" i="4"/>
  <c r="I11" i="4"/>
  <c r="J11" i="4"/>
  <c r="K11" i="4"/>
  <c r="L11" i="4"/>
  <c r="N11" i="4"/>
  <c r="O11" i="4" s="1"/>
  <c r="P11" i="4"/>
  <c r="Q11" i="4"/>
  <c r="S11" i="4"/>
  <c r="X11" i="4"/>
  <c r="C12" i="4"/>
  <c r="D12" i="4" s="1"/>
  <c r="AG10" i="85" s="1"/>
  <c r="E12" i="4"/>
  <c r="F12" i="4"/>
  <c r="I12" i="4"/>
  <c r="J12" i="4"/>
  <c r="K12" i="4"/>
  <c r="L12" i="4"/>
  <c r="N12" i="4"/>
  <c r="O12" i="4" s="1"/>
  <c r="P12" i="4"/>
  <c r="Q12" i="4"/>
  <c r="S12" i="4"/>
  <c r="X12" i="4"/>
  <c r="C13" i="4"/>
  <c r="D13" i="4" s="1"/>
  <c r="AG11" i="85" s="1"/>
  <c r="E13" i="4"/>
  <c r="F13" i="4"/>
  <c r="I13" i="4"/>
  <c r="J13" i="4"/>
  <c r="K13" i="4"/>
  <c r="L13" i="4"/>
  <c r="N13" i="4"/>
  <c r="O13" i="4" s="1"/>
  <c r="P13" i="4"/>
  <c r="Q13" i="4"/>
  <c r="S13" i="4"/>
  <c r="X13" i="4"/>
  <c r="C14" i="4"/>
  <c r="D14" i="4" s="1"/>
  <c r="AG12" i="85" s="1"/>
  <c r="E14" i="4"/>
  <c r="F14" i="4"/>
  <c r="I14" i="4"/>
  <c r="J14" i="4"/>
  <c r="K14" i="4"/>
  <c r="L14" i="4"/>
  <c r="N14" i="4"/>
  <c r="O14" i="4" s="1"/>
  <c r="P14" i="4"/>
  <c r="Q14" i="4"/>
  <c r="S14" i="4"/>
  <c r="X14" i="4"/>
  <c r="C15" i="4"/>
  <c r="D15" i="4" s="1"/>
  <c r="AG13" i="85" s="1"/>
  <c r="E15" i="4"/>
  <c r="F15" i="4"/>
  <c r="I15" i="4"/>
  <c r="J15" i="4"/>
  <c r="K15" i="4"/>
  <c r="L15" i="4"/>
  <c r="N15" i="4"/>
  <c r="O15" i="4" s="1"/>
  <c r="P15" i="4"/>
  <c r="Q15" i="4"/>
  <c r="S15" i="4"/>
  <c r="X15" i="4"/>
  <c r="C16" i="4"/>
  <c r="D16" i="4" s="1"/>
  <c r="AG14" i="85" s="1"/>
  <c r="E16" i="4"/>
  <c r="F16" i="4"/>
  <c r="I16" i="4"/>
  <c r="J16" i="4"/>
  <c r="K16" i="4"/>
  <c r="L16" i="4"/>
  <c r="N16" i="4"/>
  <c r="O16" i="4" s="1"/>
  <c r="P16" i="4"/>
  <c r="Q16" i="4"/>
  <c r="S16" i="4"/>
  <c r="X16" i="4"/>
  <c r="C17" i="4"/>
  <c r="D17" i="4" s="1"/>
  <c r="AG15" i="85" s="1"/>
  <c r="E17" i="4"/>
  <c r="F17" i="4"/>
  <c r="I17" i="4"/>
  <c r="J17" i="4"/>
  <c r="K17" i="4"/>
  <c r="L17" i="4"/>
  <c r="N17" i="4"/>
  <c r="O17" i="4" s="1"/>
  <c r="P17" i="4"/>
  <c r="Q17" i="4"/>
  <c r="S17" i="4"/>
  <c r="X17" i="4"/>
  <c r="C18" i="4"/>
  <c r="D18" i="4" s="1"/>
  <c r="AG16" i="85" s="1"/>
  <c r="E18" i="4"/>
  <c r="F18" i="4"/>
  <c r="I18" i="4"/>
  <c r="J18" i="4"/>
  <c r="K18" i="4"/>
  <c r="L18" i="4"/>
  <c r="N18" i="4"/>
  <c r="O18" i="4" s="1"/>
  <c r="P18" i="4"/>
  <c r="Q18" i="4"/>
  <c r="S18" i="4"/>
  <c r="X18" i="4"/>
  <c r="C19" i="4"/>
  <c r="D19" i="4" s="1"/>
  <c r="AG17" i="85" s="1"/>
  <c r="E19" i="4"/>
  <c r="F19" i="4"/>
  <c r="I19" i="4"/>
  <c r="J19" i="4"/>
  <c r="K19" i="4"/>
  <c r="L19" i="4"/>
  <c r="N19" i="4"/>
  <c r="O19" i="4" s="1"/>
  <c r="P19" i="4"/>
  <c r="Q19" i="4"/>
  <c r="S19" i="4"/>
  <c r="X19" i="4"/>
  <c r="C20" i="4"/>
  <c r="D20" i="4" s="1"/>
  <c r="AG18" i="85" s="1"/>
  <c r="E20" i="4"/>
  <c r="F20" i="4"/>
  <c r="I20" i="4"/>
  <c r="J20" i="4"/>
  <c r="K20" i="4"/>
  <c r="L20" i="4"/>
  <c r="N20" i="4"/>
  <c r="O20" i="4" s="1"/>
  <c r="P20" i="4"/>
  <c r="Q20" i="4"/>
  <c r="S20" i="4"/>
  <c r="X20" i="4"/>
  <c r="C21" i="4"/>
  <c r="D21" i="4" s="1"/>
  <c r="AG19" i="85" s="1"/>
  <c r="E21" i="4"/>
  <c r="F21" i="4"/>
  <c r="I21" i="4"/>
  <c r="J21" i="4"/>
  <c r="K21" i="4"/>
  <c r="L21" i="4"/>
  <c r="N21" i="4"/>
  <c r="O21" i="4" s="1"/>
  <c r="P21" i="4"/>
  <c r="Q21" i="4"/>
  <c r="S21" i="4"/>
  <c r="X21" i="4"/>
  <c r="C22" i="4"/>
  <c r="D22" i="4" s="1"/>
  <c r="AG20" i="85" s="1"/>
  <c r="E22" i="4"/>
  <c r="F22" i="4"/>
  <c r="I22" i="4"/>
  <c r="J22" i="4"/>
  <c r="K22" i="4"/>
  <c r="L22" i="4"/>
  <c r="N22" i="4"/>
  <c r="O22" i="4" s="1"/>
  <c r="P22" i="4"/>
  <c r="Q22" i="4"/>
  <c r="S22" i="4"/>
  <c r="X22" i="4"/>
  <c r="C23" i="4"/>
  <c r="D23" i="4" s="1"/>
  <c r="AG21" i="85" s="1"/>
  <c r="E23" i="4"/>
  <c r="F23" i="4"/>
  <c r="I23" i="4"/>
  <c r="J23" i="4"/>
  <c r="K23" i="4"/>
  <c r="L23" i="4"/>
  <c r="N23" i="4"/>
  <c r="O23" i="4" s="1"/>
  <c r="P23" i="4"/>
  <c r="Q23" i="4"/>
  <c r="S23" i="4"/>
  <c r="X23" i="4"/>
  <c r="C24" i="4"/>
  <c r="D24" i="4" s="1"/>
  <c r="AG22" i="85" s="1"/>
  <c r="E24" i="4"/>
  <c r="F24" i="4"/>
  <c r="I24" i="4"/>
  <c r="J24" i="4"/>
  <c r="K24" i="4"/>
  <c r="L24" i="4"/>
  <c r="N24" i="4"/>
  <c r="O24" i="4" s="1"/>
  <c r="P24" i="4"/>
  <c r="Q24" i="4"/>
  <c r="S24" i="4"/>
  <c r="X24" i="4"/>
  <c r="C25" i="4"/>
  <c r="D25" i="4" s="1"/>
  <c r="AG23" i="85" s="1"/>
  <c r="E25" i="4"/>
  <c r="F25" i="4"/>
  <c r="I25" i="4"/>
  <c r="J25" i="4"/>
  <c r="K25" i="4"/>
  <c r="L25" i="4"/>
  <c r="N25" i="4"/>
  <c r="O25" i="4" s="1"/>
  <c r="P25" i="4"/>
  <c r="Q25" i="4"/>
  <c r="S25" i="4"/>
  <c r="X25" i="4"/>
  <c r="C26" i="4"/>
  <c r="D26" i="4" s="1"/>
  <c r="AG24" i="85" s="1"/>
  <c r="E26" i="4"/>
  <c r="F26" i="4"/>
  <c r="I26" i="4"/>
  <c r="J26" i="4"/>
  <c r="K26" i="4"/>
  <c r="L26" i="4"/>
  <c r="N26" i="4"/>
  <c r="O26" i="4" s="1"/>
  <c r="P26" i="4"/>
  <c r="Q26" i="4"/>
  <c r="S26" i="4"/>
  <c r="X26" i="4"/>
  <c r="C27" i="4"/>
  <c r="D27" i="4" s="1"/>
  <c r="AG25" i="85" s="1"/>
  <c r="E27" i="4"/>
  <c r="F27" i="4"/>
  <c r="I27" i="4"/>
  <c r="J27" i="4"/>
  <c r="K27" i="4"/>
  <c r="L27" i="4"/>
  <c r="N27" i="4"/>
  <c r="O27" i="4" s="1"/>
  <c r="P27" i="4"/>
  <c r="Q27" i="4"/>
  <c r="S27" i="4"/>
  <c r="X27" i="4"/>
  <c r="C28" i="4"/>
  <c r="D28" i="4" s="1"/>
  <c r="AG26" i="85" s="1"/>
  <c r="E28" i="4"/>
  <c r="F28" i="4"/>
  <c r="I28" i="4"/>
  <c r="J28" i="4"/>
  <c r="K28" i="4"/>
  <c r="L28" i="4"/>
  <c r="N28" i="4"/>
  <c r="O28" i="4" s="1"/>
  <c r="P28" i="4"/>
  <c r="Q28" i="4"/>
  <c r="S28" i="4"/>
  <c r="X28" i="4"/>
  <c r="C29" i="4"/>
  <c r="D29" i="4" s="1"/>
  <c r="AG27" i="85" s="1"/>
  <c r="E29" i="4"/>
  <c r="F29" i="4"/>
  <c r="I29" i="4"/>
  <c r="J29" i="4"/>
  <c r="K29" i="4"/>
  <c r="L29" i="4"/>
  <c r="N29" i="4"/>
  <c r="O29" i="4" s="1"/>
  <c r="P29" i="4"/>
  <c r="Q29" i="4"/>
  <c r="S29" i="4"/>
  <c r="X29" i="4"/>
  <c r="C30" i="4"/>
  <c r="D30" i="4" s="1"/>
  <c r="AG28" i="85" s="1"/>
  <c r="E30" i="4"/>
  <c r="F30" i="4"/>
  <c r="I30" i="4"/>
  <c r="J30" i="4"/>
  <c r="K30" i="4"/>
  <c r="L30" i="4"/>
  <c r="N30" i="4"/>
  <c r="O30" i="4" s="1"/>
  <c r="P30" i="4"/>
  <c r="Q30" i="4"/>
  <c r="S30" i="4"/>
  <c r="X30" i="4"/>
  <c r="C31" i="4"/>
  <c r="D31" i="4" s="1"/>
  <c r="AG29" i="85" s="1"/>
  <c r="E31" i="4"/>
  <c r="F31" i="4"/>
  <c r="I31" i="4"/>
  <c r="J31" i="4"/>
  <c r="K31" i="4"/>
  <c r="L31" i="4"/>
  <c r="N31" i="4"/>
  <c r="O31" i="4" s="1"/>
  <c r="P31" i="4"/>
  <c r="Q31" i="4"/>
  <c r="S31" i="4"/>
  <c r="X31" i="4"/>
  <c r="C32" i="4"/>
  <c r="D32" i="4" s="1"/>
  <c r="AG30" i="85" s="1"/>
  <c r="E32" i="4"/>
  <c r="F32" i="4"/>
  <c r="I32" i="4"/>
  <c r="J32" i="4"/>
  <c r="K32" i="4"/>
  <c r="L32" i="4"/>
  <c r="N32" i="4"/>
  <c r="O32" i="4" s="1"/>
  <c r="P32" i="4"/>
  <c r="Q32" i="4"/>
  <c r="S32" i="4"/>
  <c r="X32" i="4"/>
  <c r="C33" i="4"/>
  <c r="D33" i="4" s="1"/>
  <c r="AG31" i="85" s="1"/>
  <c r="E33" i="4"/>
  <c r="F33" i="4"/>
  <c r="I33" i="4"/>
  <c r="J33" i="4"/>
  <c r="K33" i="4"/>
  <c r="L33" i="4"/>
  <c r="N33" i="4"/>
  <c r="O33" i="4" s="1"/>
  <c r="P33" i="4"/>
  <c r="Q33" i="4"/>
  <c r="S33" i="4"/>
  <c r="X33" i="4"/>
  <c r="C34" i="4"/>
  <c r="D34" i="4" s="1"/>
  <c r="AG32" i="85" s="1"/>
  <c r="E34" i="4"/>
  <c r="F34" i="4"/>
  <c r="I34" i="4"/>
  <c r="J34" i="4"/>
  <c r="K34" i="4"/>
  <c r="L34" i="4"/>
  <c r="N34" i="4"/>
  <c r="O34" i="4" s="1"/>
  <c r="P34" i="4"/>
  <c r="Q34" i="4"/>
  <c r="S34" i="4"/>
  <c r="X34" i="4"/>
  <c r="C35" i="4"/>
  <c r="D35" i="4" s="1"/>
  <c r="AG33" i="85" s="1"/>
  <c r="E35" i="4"/>
  <c r="F35" i="4"/>
  <c r="I35" i="4"/>
  <c r="J35" i="4"/>
  <c r="K35" i="4"/>
  <c r="L35" i="4"/>
  <c r="N35" i="4"/>
  <c r="O35" i="4" s="1"/>
  <c r="P35" i="4"/>
  <c r="Q35" i="4"/>
  <c r="S35" i="4"/>
  <c r="X35" i="4"/>
  <c r="C36" i="4"/>
  <c r="D36" i="4" s="1"/>
  <c r="AG34" i="85" s="1"/>
  <c r="E36" i="4"/>
  <c r="F36" i="4"/>
  <c r="I36" i="4"/>
  <c r="J36" i="4"/>
  <c r="K36" i="4"/>
  <c r="L36" i="4"/>
  <c r="N36" i="4"/>
  <c r="O36" i="4" s="1"/>
  <c r="P36" i="4"/>
  <c r="Q36" i="4"/>
  <c r="S36" i="4"/>
  <c r="X36" i="4"/>
  <c r="C37" i="4"/>
  <c r="D37" i="4" s="1"/>
  <c r="AG35" i="85" s="1"/>
  <c r="E37" i="4"/>
  <c r="F37" i="4"/>
  <c r="I37" i="4"/>
  <c r="J37" i="4"/>
  <c r="K37" i="4"/>
  <c r="L37" i="4"/>
  <c r="N37" i="4"/>
  <c r="O37" i="4" s="1"/>
  <c r="P37" i="4"/>
  <c r="Q37" i="4"/>
  <c r="S37" i="4"/>
  <c r="X37" i="4"/>
  <c r="C38" i="4"/>
  <c r="D38" i="4" s="1"/>
  <c r="AG36" i="85" s="1"/>
  <c r="E38" i="4"/>
  <c r="F38" i="4"/>
  <c r="I38" i="4"/>
  <c r="J38" i="4"/>
  <c r="K38" i="4"/>
  <c r="L38" i="4"/>
  <c r="N38" i="4"/>
  <c r="O38" i="4" s="1"/>
  <c r="P38" i="4"/>
  <c r="Q38" i="4"/>
  <c r="S38" i="4"/>
  <c r="X38" i="4"/>
  <c r="C39" i="4"/>
  <c r="D39" i="4" s="1"/>
  <c r="AG37" i="85" s="1"/>
  <c r="E39" i="4"/>
  <c r="F39" i="4"/>
  <c r="I39" i="4"/>
  <c r="J39" i="4"/>
  <c r="K39" i="4"/>
  <c r="L39" i="4"/>
  <c r="N39" i="4"/>
  <c r="O39" i="4" s="1"/>
  <c r="P39" i="4"/>
  <c r="Q39" i="4"/>
  <c r="S39" i="4"/>
  <c r="X39" i="4"/>
  <c r="C40" i="4"/>
  <c r="D40" i="4" s="1"/>
  <c r="AG38" i="85" s="1"/>
  <c r="E40" i="4"/>
  <c r="F40" i="4"/>
  <c r="I40" i="4"/>
  <c r="J40" i="4"/>
  <c r="K40" i="4"/>
  <c r="L40" i="4"/>
  <c r="N40" i="4"/>
  <c r="O40" i="4" s="1"/>
  <c r="P40" i="4"/>
  <c r="Q40" i="4"/>
  <c r="S40" i="4"/>
  <c r="X40" i="4"/>
  <c r="C41" i="4"/>
  <c r="D41" i="4" s="1"/>
  <c r="AG39" i="85" s="1"/>
  <c r="E41" i="4"/>
  <c r="F41" i="4"/>
  <c r="I41" i="4"/>
  <c r="J41" i="4"/>
  <c r="K41" i="4"/>
  <c r="L41" i="4"/>
  <c r="N41" i="4"/>
  <c r="O41" i="4" s="1"/>
  <c r="P41" i="4"/>
  <c r="Q41" i="4"/>
  <c r="S41" i="4"/>
  <c r="X41" i="4"/>
  <c r="C42" i="4"/>
  <c r="D42" i="4" s="1"/>
  <c r="AG40" i="85" s="1"/>
  <c r="E42" i="4"/>
  <c r="F42" i="4"/>
  <c r="I42" i="4"/>
  <c r="J42" i="4"/>
  <c r="K42" i="4"/>
  <c r="L42" i="4"/>
  <c r="N42" i="4"/>
  <c r="O42" i="4" s="1"/>
  <c r="P42" i="4"/>
  <c r="Q42" i="4"/>
  <c r="S42" i="4"/>
  <c r="X42" i="4"/>
  <c r="C43" i="4"/>
  <c r="D43" i="4" s="1"/>
  <c r="AG41" i="85" s="1"/>
  <c r="E43" i="4"/>
  <c r="F43" i="4"/>
  <c r="I43" i="4"/>
  <c r="J43" i="4"/>
  <c r="K43" i="4"/>
  <c r="L43" i="4"/>
  <c r="N43" i="4"/>
  <c r="O43" i="4" s="1"/>
  <c r="P43" i="4"/>
  <c r="Q43" i="4"/>
  <c r="S43" i="4"/>
  <c r="X43" i="4"/>
  <c r="C44" i="4"/>
  <c r="D44" i="4" s="1"/>
  <c r="AG42" i="85" s="1"/>
  <c r="E44" i="4"/>
  <c r="F44" i="4"/>
  <c r="I44" i="4"/>
  <c r="J44" i="4"/>
  <c r="K44" i="4"/>
  <c r="L44" i="4"/>
  <c r="N44" i="4"/>
  <c r="O44" i="4" s="1"/>
  <c r="P44" i="4"/>
  <c r="Q44" i="4"/>
  <c r="S44" i="4"/>
  <c r="X44" i="4"/>
  <c r="C45" i="4"/>
  <c r="D45" i="4" s="1"/>
  <c r="AG43" i="85" s="1"/>
  <c r="E45" i="4"/>
  <c r="F45" i="4"/>
  <c r="I45" i="4"/>
  <c r="J45" i="4"/>
  <c r="K45" i="4"/>
  <c r="L45" i="4"/>
  <c r="N45" i="4"/>
  <c r="O45" i="4" s="1"/>
  <c r="P45" i="4"/>
  <c r="Q45" i="4"/>
  <c r="S45" i="4"/>
  <c r="X45" i="4"/>
  <c r="C46" i="4"/>
  <c r="D46" i="4" s="1"/>
  <c r="AG44" i="85" s="1"/>
  <c r="E46" i="4"/>
  <c r="F46" i="4"/>
  <c r="I46" i="4"/>
  <c r="J46" i="4"/>
  <c r="K46" i="4"/>
  <c r="L46" i="4"/>
  <c r="N46" i="4"/>
  <c r="O46" i="4" s="1"/>
  <c r="P46" i="4"/>
  <c r="Q46" i="4"/>
  <c r="S46" i="4"/>
  <c r="X46" i="4"/>
  <c r="C47" i="4"/>
  <c r="D47" i="4" s="1"/>
  <c r="AG45" i="85" s="1"/>
  <c r="E47" i="4"/>
  <c r="F47" i="4"/>
  <c r="I47" i="4"/>
  <c r="J47" i="4"/>
  <c r="K47" i="4"/>
  <c r="L47" i="4"/>
  <c r="N47" i="4"/>
  <c r="O47" i="4" s="1"/>
  <c r="P47" i="4"/>
  <c r="Q47" i="4"/>
  <c r="S47" i="4"/>
  <c r="X47" i="4"/>
  <c r="C48" i="4"/>
  <c r="D48" i="4" s="1"/>
  <c r="AG46" i="85" s="1"/>
  <c r="E48" i="4"/>
  <c r="F48" i="4"/>
  <c r="I48" i="4"/>
  <c r="J48" i="4"/>
  <c r="K48" i="4"/>
  <c r="L48" i="4"/>
  <c r="N48" i="4"/>
  <c r="O48" i="4" s="1"/>
  <c r="P48" i="4"/>
  <c r="Q48" i="4"/>
  <c r="S48" i="4"/>
  <c r="X48" i="4"/>
  <c r="C49" i="4"/>
  <c r="D49" i="4" s="1"/>
  <c r="AG47" i="85" s="1"/>
  <c r="E49" i="4"/>
  <c r="F49" i="4"/>
  <c r="I49" i="4"/>
  <c r="J49" i="4"/>
  <c r="K49" i="4"/>
  <c r="L49" i="4"/>
  <c r="N49" i="4"/>
  <c r="O49" i="4" s="1"/>
  <c r="P49" i="4"/>
  <c r="Q49" i="4"/>
  <c r="S49" i="4"/>
  <c r="X49" i="4"/>
  <c r="C50" i="4"/>
  <c r="D50" i="4" s="1"/>
  <c r="AG48" i="85" s="1"/>
  <c r="E50" i="4"/>
  <c r="F50" i="4"/>
  <c r="I50" i="4"/>
  <c r="J50" i="4"/>
  <c r="K50" i="4"/>
  <c r="L50" i="4"/>
  <c r="N50" i="4"/>
  <c r="O50" i="4" s="1"/>
  <c r="P50" i="4"/>
  <c r="Q50" i="4"/>
  <c r="S50" i="4"/>
  <c r="X50" i="4"/>
  <c r="C51" i="4"/>
  <c r="D51" i="4" s="1"/>
  <c r="AG49" i="85" s="1"/>
  <c r="E51" i="4"/>
  <c r="F51" i="4"/>
  <c r="I51" i="4"/>
  <c r="J51" i="4"/>
  <c r="K51" i="4"/>
  <c r="L51" i="4"/>
  <c r="N51" i="4"/>
  <c r="O51" i="4" s="1"/>
  <c r="P51" i="4"/>
  <c r="Q51" i="4"/>
  <c r="S51" i="4"/>
  <c r="X51" i="4"/>
  <c r="C52" i="4"/>
  <c r="D52" i="4" s="1"/>
  <c r="AG50" i="85" s="1"/>
  <c r="E52" i="4"/>
  <c r="F52" i="4"/>
  <c r="I52" i="4"/>
  <c r="J52" i="4"/>
  <c r="K52" i="4"/>
  <c r="L52" i="4"/>
  <c r="N52" i="4"/>
  <c r="O52" i="4" s="1"/>
  <c r="P52" i="4"/>
  <c r="Q52" i="4"/>
  <c r="S52" i="4"/>
  <c r="X52" i="4"/>
  <c r="C53" i="4"/>
  <c r="D53" i="4" s="1"/>
  <c r="AG51" i="85" s="1"/>
  <c r="E53" i="4"/>
  <c r="F53" i="4"/>
  <c r="I53" i="4"/>
  <c r="J53" i="4"/>
  <c r="K53" i="4"/>
  <c r="L53" i="4"/>
  <c r="N53" i="4"/>
  <c r="O53" i="4" s="1"/>
  <c r="P53" i="4"/>
  <c r="Q53" i="4"/>
  <c r="S53" i="4"/>
  <c r="X53" i="4"/>
  <c r="C54" i="4"/>
  <c r="D54" i="4" s="1"/>
  <c r="AG52" i="85" s="1"/>
  <c r="E54" i="4"/>
  <c r="F54" i="4"/>
  <c r="I54" i="4"/>
  <c r="J54" i="4"/>
  <c r="K54" i="4"/>
  <c r="L54" i="4"/>
  <c r="N54" i="4"/>
  <c r="O54" i="4" s="1"/>
  <c r="P54" i="4"/>
  <c r="Q54" i="4"/>
  <c r="S54" i="4"/>
  <c r="X54" i="4"/>
  <c r="C55" i="4"/>
  <c r="D55" i="4" s="1"/>
  <c r="AG53" i="85" s="1"/>
  <c r="E55" i="4"/>
  <c r="F55" i="4"/>
  <c r="I55" i="4"/>
  <c r="J55" i="4"/>
  <c r="K55" i="4"/>
  <c r="L55" i="4"/>
  <c r="N55" i="4"/>
  <c r="O55" i="4" s="1"/>
  <c r="P55" i="4"/>
  <c r="Q55" i="4"/>
  <c r="S55" i="4"/>
  <c r="X55" i="4"/>
  <c r="C56" i="4"/>
  <c r="D56" i="4" s="1"/>
  <c r="AG54" i="85" s="1"/>
  <c r="E56" i="4"/>
  <c r="F56" i="4"/>
  <c r="I56" i="4"/>
  <c r="J56" i="4"/>
  <c r="K56" i="4"/>
  <c r="L56" i="4"/>
  <c r="N56" i="4"/>
  <c r="O56" i="4" s="1"/>
  <c r="P56" i="4"/>
  <c r="Q56" i="4"/>
  <c r="S56" i="4"/>
  <c r="X56" i="4"/>
  <c r="C57" i="4"/>
  <c r="D57" i="4" s="1"/>
  <c r="AG55" i="85" s="1"/>
  <c r="E57" i="4"/>
  <c r="F57" i="4"/>
  <c r="I57" i="4"/>
  <c r="J57" i="4"/>
  <c r="K57" i="4"/>
  <c r="L57" i="4"/>
  <c r="N57" i="4"/>
  <c r="O57" i="4" s="1"/>
  <c r="P57" i="4"/>
  <c r="Q57" i="4"/>
  <c r="S57" i="4"/>
  <c r="X57" i="4"/>
  <c r="C58" i="4"/>
  <c r="D58" i="4" s="1"/>
  <c r="AG56" i="85" s="1"/>
  <c r="E58" i="4"/>
  <c r="F58" i="4"/>
  <c r="I58" i="4"/>
  <c r="J58" i="4"/>
  <c r="K58" i="4"/>
  <c r="L58" i="4"/>
  <c r="N58" i="4"/>
  <c r="O58" i="4" s="1"/>
  <c r="P58" i="4"/>
  <c r="Q58" i="4"/>
  <c r="S58" i="4"/>
  <c r="X58" i="4"/>
  <c r="C59" i="4"/>
  <c r="D59" i="4" s="1"/>
  <c r="AG57" i="85" s="1"/>
  <c r="E59" i="4"/>
  <c r="F59" i="4"/>
  <c r="I59" i="4"/>
  <c r="J59" i="4"/>
  <c r="K59" i="4"/>
  <c r="L59" i="4"/>
  <c r="N59" i="4"/>
  <c r="O59" i="4" s="1"/>
  <c r="P59" i="4"/>
  <c r="Q59" i="4"/>
  <c r="S59" i="4"/>
  <c r="X59" i="4"/>
  <c r="C60" i="4"/>
  <c r="D60" i="4" s="1"/>
  <c r="AG58" i="85" s="1"/>
  <c r="E60" i="4"/>
  <c r="F60" i="4"/>
  <c r="I60" i="4"/>
  <c r="J60" i="4"/>
  <c r="K60" i="4"/>
  <c r="L60" i="4"/>
  <c r="N60" i="4"/>
  <c r="O60" i="4" s="1"/>
  <c r="P60" i="4"/>
  <c r="Q60" i="4"/>
  <c r="S60" i="4"/>
  <c r="X60" i="4"/>
  <c r="C61" i="4"/>
  <c r="D61" i="4" s="1"/>
  <c r="AG59" i="85" s="1"/>
  <c r="E61" i="4"/>
  <c r="F61" i="4"/>
  <c r="I61" i="4"/>
  <c r="J61" i="4"/>
  <c r="K61" i="4"/>
  <c r="L61" i="4"/>
  <c r="N61" i="4"/>
  <c r="O61" i="4" s="1"/>
  <c r="P61" i="4"/>
  <c r="Q61" i="4"/>
  <c r="S61" i="4"/>
  <c r="X61" i="4"/>
  <c r="C62" i="4"/>
  <c r="D62" i="4" s="1"/>
  <c r="AG60" i="85" s="1"/>
  <c r="E62" i="4"/>
  <c r="F62" i="4"/>
  <c r="I62" i="4"/>
  <c r="J62" i="4"/>
  <c r="K62" i="4"/>
  <c r="L62" i="4"/>
  <c r="N62" i="4"/>
  <c r="O62" i="4" s="1"/>
  <c r="P62" i="4"/>
  <c r="Q62" i="4"/>
  <c r="S62" i="4"/>
  <c r="X62" i="4"/>
  <c r="C63" i="4"/>
  <c r="D63" i="4" s="1"/>
  <c r="AG61" i="85" s="1"/>
  <c r="E63" i="4"/>
  <c r="F63" i="4"/>
  <c r="I63" i="4"/>
  <c r="J63" i="4"/>
  <c r="K63" i="4"/>
  <c r="L63" i="4"/>
  <c r="N63" i="4"/>
  <c r="O63" i="4" s="1"/>
  <c r="P63" i="4"/>
  <c r="Q63" i="4"/>
  <c r="S63" i="4"/>
  <c r="X63" i="4"/>
  <c r="C64" i="4"/>
  <c r="D64" i="4" s="1"/>
  <c r="AG62" i="85" s="1"/>
  <c r="E64" i="4"/>
  <c r="F64" i="4"/>
  <c r="I64" i="4"/>
  <c r="J64" i="4"/>
  <c r="K64" i="4"/>
  <c r="L64" i="4"/>
  <c r="N64" i="4"/>
  <c r="O64" i="4" s="1"/>
  <c r="P64" i="4"/>
  <c r="Q64" i="4"/>
  <c r="S64" i="4"/>
  <c r="X64" i="4"/>
  <c r="C65" i="4"/>
  <c r="D65" i="4" s="1"/>
  <c r="AG63" i="85" s="1"/>
  <c r="E65" i="4"/>
  <c r="F65" i="4"/>
  <c r="I65" i="4"/>
  <c r="J65" i="4"/>
  <c r="K65" i="4"/>
  <c r="L65" i="4"/>
  <c r="N65" i="4"/>
  <c r="O65" i="4" s="1"/>
  <c r="P65" i="4"/>
  <c r="Q65" i="4"/>
  <c r="S65" i="4"/>
  <c r="X65" i="4"/>
  <c r="C66" i="4"/>
  <c r="D66" i="4" s="1"/>
  <c r="AG64" i="85" s="1"/>
  <c r="E66" i="4"/>
  <c r="F66" i="4"/>
  <c r="I66" i="4"/>
  <c r="J66" i="4"/>
  <c r="K66" i="4"/>
  <c r="L66" i="4"/>
  <c r="N66" i="4"/>
  <c r="O66" i="4" s="1"/>
  <c r="P66" i="4"/>
  <c r="Q66" i="4"/>
  <c r="S66" i="4"/>
  <c r="X66" i="4"/>
  <c r="C67" i="4"/>
  <c r="D67" i="4" s="1"/>
  <c r="AG65" i="85" s="1"/>
  <c r="E67" i="4"/>
  <c r="F67" i="4"/>
  <c r="I67" i="4"/>
  <c r="J67" i="4"/>
  <c r="K67" i="4"/>
  <c r="L67" i="4"/>
  <c r="N67" i="4"/>
  <c r="O67" i="4" s="1"/>
  <c r="P67" i="4"/>
  <c r="Q67" i="4"/>
  <c r="S67" i="4"/>
  <c r="X67" i="4"/>
  <c r="C68" i="4"/>
  <c r="D68" i="4" s="1"/>
  <c r="AG66" i="85" s="1"/>
  <c r="E68" i="4"/>
  <c r="F68" i="4"/>
  <c r="I68" i="4"/>
  <c r="J68" i="4"/>
  <c r="K68" i="4"/>
  <c r="L68" i="4"/>
  <c r="N68" i="4"/>
  <c r="O68" i="4" s="1"/>
  <c r="P68" i="4"/>
  <c r="Q68" i="4"/>
  <c r="S68" i="4"/>
  <c r="X68" i="4"/>
  <c r="C69" i="4"/>
  <c r="D69" i="4" s="1"/>
  <c r="AG67" i="85" s="1"/>
  <c r="E69" i="4"/>
  <c r="F69" i="4"/>
  <c r="I69" i="4"/>
  <c r="J69" i="4"/>
  <c r="K69" i="4"/>
  <c r="L69" i="4"/>
  <c r="N69" i="4"/>
  <c r="O69" i="4" s="1"/>
  <c r="P69" i="4"/>
  <c r="Q69" i="4"/>
  <c r="S69" i="4"/>
  <c r="X69" i="4"/>
  <c r="C70" i="4"/>
  <c r="D70" i="4" s="1"/>
  <c r="AG68" i="85" s="1"/>
  <c r="E70" i="4"/>
  <c r="F70" i="4"/>
  <c r="I70" i="4"/>
  <c r="J70" i="4"/>
  <c r="K70" i="4"/>
  <c r="L70" i="4"/>
  <c r="N70" i="4"/>
  <c r="O70" i="4" s="1"/>
  <c r="P70" i="4"/>
  <c r="Q70" i="4"/>
  <c r="S70" i="4"/>
  <c r="X70" i="4"/>
  <c r="C71" i="4"/>
  <c r="D71" i="4" s="1"/>
  <c r="AG69" i="85" s="1"/>
  <c r="E71" i="4"/>
  <c r="F71" i="4"/>
  <c r="I71" i="4"/>
  <c r="J71" i="4"/>
  <c r="K71" i="4"/>
  <c r="L71" i="4"/>
  <c r="N71" i="4"/>
  <c r="O71" i="4" s="1"/>
  <c r="P71" i="4"/>
  <c r="Q71" i="4"/>
  <c r="S71" i="4"/>
  <c r="X71" i="4"/>
  <c r="C72" i="4"/>
  <c r="D72" i="4" s="1"/>
  <c r="AG70" i="85" s="1"/>
  <c r="E72" i="4"/>
  <c r="F72" i="4"/>
  <c r="I72" i="4"/>
  <c r="J72" i="4"/>
  <c r="K72" i="4"/>
  <c r="L72" i="4"/>
  <c r="N72" i="4"/>
  <c r="O72" i="4" s="1"/>
  <c r="P72" i="4"/>
  <c r="Q72" i="4"/>
  <c r="S72" i="4"/>
  <c r="X72" i="4"/>
  <c r="C73" i="4"/>
  <c r="D73" i="4" s="1"/>
  <c r="AG71" i="85" s="1"/>
  <c r="E73" i="4"/>
  <c r="F73" i="4"/>
  <c r="I73" i="4"/>
  <c r="J73" i="4"/>
  <c r="K73" i="4"/>
  <c r="L73" i="4"/>
  <c r="N73" i="4"/>
  <c r="O73" i="4" s="1"/>
  <c r="P73" i="4"/>
  <c r="Q73" i="4"/>
  <c r="S73" i="4"/>
  <c r="X73" i="4"/>
  <c r="C74" i="4"/>
  <c r="D74" i="4" s="1"/>
  <c r="AG72" i="85" s="1"/>
  <c r="E74" i="4"/>
  <c r="F74" i="4"/>
  <c r="I74" i="4"/>
  <c r="J74" i="4"/>
  <c r="K74" i="4"/>
  <c r="L74" i="4"/>
  <c r="N74" i="4"/>
  <c r="O74" i="4" s="1"/>
  <c r="P74" i="4"/>
  <c r="Q74" i="4"/>
  <c r="S74" i="4"/>
  <c r="X74" i="4"/>
  <c r="C75" i="4"/>
  <c r="D75" i="4" s="1"/>
  <c r="AG73" i="85" s="1"/>
  <c r="E75" i="4"/>
  <c r="F75" i="4"/>
  <c r="I75" i="4"/>
  <c r="J75" i="4"/>
  <c r="K75" i="4"/>
  <c r="L75" i="4"/>
  <c r="N75" i="4"/>
  <c r="O75" i="4" s="1"/>
  <c r="P75" i="4"/>
  <c r="Q75" i="4"/>
  <c r="S75" i="4"/>
  <c r="X75" i="4"/>
  <c r="C76" i="4"/>
  <c r="D76" i="4" s="1"/>
  <c r="AG74" i="85" s="1"/>
  <c r="E76" i="4"/>
  <c r="F76" i="4"/>
  <c r="I76" i="4"/>
  <c r="J76" i="4"/>
  <c r="K76" i="4"/>
  <c r="L76" i="4"/>
  <c r="N76" i="4"/>
  <c r="O76" i="4" s="1"/>
  <c r="P76" i="4"/>
  <c r="Q76" i="4"/>
  <c r="S76" i="4"/>
  <c r="X76" i="4"/>
  <c r="C77" i="4"/>
  <c r="D77" i="4" s="1"/>
  <c r="AG75" i="85" s="1"/>
  <c r="E77" i="4"/>
  <c r="F77" i="4"/>
  <c r="I77" i="4"/>
  <c r="J77" i="4"/>
  <c r="K77" i="4"/>
  <c r="L77" i="4"/>
  <c r="N77" i="4"/>
  <c r="O77" i="4" s="1"/>
  <c r="P77" i="4"/>
  <c r="Q77" i="4"/>
  <c r="S77" i="4"/>
  <c r="X77" i="4"/>
  <c r="C78" i="4"/>
  <c r="D78" i="4" s="1"/>
  <c r="AG76" i="85" s="1"/>
  <c r="E78" i="4"/>
  <c r="F78" i="4"/>
  <c r="I78" i="4"/>
  <c r="J78" i="4"/>
  <c r="K78" i="4"/>
  <c r="L78" i="4"/>
  <c r="N78" i="4"/>
  <c r="O78" i="4" s="1"/>
  <c r="P78" i="4"/>
  <c r="Q78" i="4"/>
  <c r="S78" i="4"/>
  <c r="X78" i="4"/>
  <c r="C79" i="4"/>
  <c r="D79" i="4" s="1"/>
  <c r="AG77" i="85" s="1"/>
  <c r="E79" i="4"/>
  <c r="F79" i="4"/>
  <c r="I79" i="4"/>
  <c r="J79" i="4"/>
  <c r="K79" i="4"/>
  <c r="L79" i="4"/>
  <c r="N79" i="4"/>
  <c r="O79" i="4" s="1"/>
  <c r="P79" i="4"/>
  <c r="Q79" i="4"/>
  <c r="S79" i="4"/>
  <c r="X79" i="4"/>
  <c r="C80" i="4"/>
  <c r="D80" i="4" s="1"/>
  <c r="AG78" i="85" s="1"/>
  <c r="E80" i="4"/>
  <c r="F80" i="4"/>
  <c r="I80" i="4"/>
  <c r="J80" i="4"/>
  <c r="K80" i="4"/>
  <c r="L80" i="4"/>
  <c r="N80" i="4"/>
  <c r="O80" i="4" s="1"/>
  <c r="P80" i="4"/>
  <c r="Q80" i="4"/>
  <c r="S80" i="4"/>
  <c r="X80" i="4"/>
  <c r="C81" i="4"/>
  <c r="D81" i="4" s="1"/>
  <c r="AG79" i="85" s="1"/>
  <c r="E81" i="4"/>
  <c r="F81" i="4"/>
  <c r="I81" i="4"/>
  <c r="J81" i="4"/>
  <c r="K81" i="4"/>
  <c r="L81" i="4"/>
  <c r="N81" i="4"/>
  <c r="O81" i="4" s="1"/>
  <c r="P81" i="4"/>
  <c r="Q81" i="4"/>
  <c r="S81" i="4"/>
  <c r="X81" i="4"/>
  <c r="C82" i="4"/>
  <c r="D82" i="4" s="1"/>
  <c r="AG80" i="85" s="1"/>
  <c r="E82" i="4"/>
  <c r="F82" i="4"/>
  <c r="I82" i="4"/>
  <c r="J82" i="4"/>
  <c r="K82" i="4"/>
  <c r="L82" i="4"/>
  <c r="N82" i="4"/>
  <c r="O82" i="4" s="1"/>
  <c r="P82" i="4"/>
  <c r="Q82" i="4"/>
  <c r="S82" i="4"/>
  <c r="X82" i="4"/>
  <c r="C83" i="4"/>
  <c r="D83" i="4" s="1"/>
  <c r="AG81" i="85" s="1"/>
  <c r="E83" i="4"/>
  <c r="F83" i="4"/>
  <c r="I83" i="4"/>
  <c r="J83" i="4"/>
  <c r="K83" i="4"/>
  <c r="L83" i="4"/>
  <c r="N83" i="4"/>
  <c r="O83" i="4" s="1"/>
  <c r="P83" i="4"/>
  <c r="Q83" i="4"/>
  <c r="S83" i="4"/>
  <c r="X83" i="4"/>
  <c r="C84" i="4"/>
  <c r="D84" i="4" s="1"/>
  <c r="AG82" i="85" s="1"/>
  <c r="E84" i="4"/>
  <c r="F84" i="4"/>
  <c r="I84" i="4"/>
  <c r="J84" i="4"/>
  <c r="K84" i="4"/>
  <c r="L84" i="4"/>
  <c r="N84" i="4"/>
  <c r="O84" i="4" s="1"/>
  <c r="P84" i="4"/>
  <c r="Q84" i="4"/>
  <c r="S84" i="4"/>
  <c r="X84" i="4"/>
  <c r="C85" i="4"/>
  <c r="D85" i="4" s="1"/>
  <c r="AG83" i="85" s="1"/>
  <c r="E85" i="4"/>
  <c r="F85" i="4"/>
  <c r="I85" i="4"/>
  <c r="J85" i="4"/>
  <c r="K85" i="4"/>
  <c r="L85" i="4"/>
  <c r="N85" i="4"/>
  <c r="O85" i="4" s="1"/>
  <c r="P85" i="4"/>
  <c r="Q85" i="4"/>
  <c r="S85" i="4"/>
  <c r="X85" i="4"/>
  <c r="C86" i="4"/>
  <c r="D86" i="4" s="1"/>
  <c r="AG84" i="85" s="1"/>
  <c r="E86" i="4"/>
  <c r="F86" i="4"/>
  <c r="I86" i="4"/>
  <c r="J86" i="4"/>
  <c r="K86" i="4"/>
  <c r="L86" i="4"/>
  <c r="N86" i="4"/>
  <c r="O86" i="4" s="1"/>
  <c r="P86" i="4"/>
  <c r="Q86" i="4"/>
  <c r="S86" i="4"/>
  <c r="X86" i="4"/>
  <c r="C87" i="4"/>
  <c r="D87" i="4" s="1"/>
  <c r="AG85" i="85" s="1"/>
  <c r="E87" i="4"/>
  <c r="F87" i="4"/>
  <c r="I87" i="4"/>
  <c r="J87" i="4"/>
  <c r="K87" i="4"/>
  <c r="L87" i="4"/>
  <c r="N87" i="4"/>
  <c r="O87" i="4" s="1"/>
  <c r="P87" i="4"/>
  <c r="Q87" i="4"/>
  <c r="S87" i="4"/>
  <c r="X87" i="4"/>
  <c r="C88" i="4"/>
  <c r="D88" i="4" s="1"/>
  <c r="AG86" i="85" s="1"/>
  <c r="E88" i="4"/>
  <c r="F88" i="4"/>
  <c r="I88" i="4"/>
  <c r="J88" i="4"/>
  <c r="K88" i="4"/>
  <c r="L88" i="4"/>
  <c r="N88" i="4"/>
  <c r="O88" i="4" s="1"/>
  <c r="P88" i="4"/>
  <c r="Q88" i="4"/>
  <c r="S88" i="4"/>
  <c r="X88" i="4"/>
  <c r="C89" i="4"/>
  <c r="D89" i="4" s="1"/>
  <c r="AG87" i="85" s="1"/>
  <c r="E89" i="4"/>
  <c r="F89" i="4"/>
  <c r="I89" i="4"/>
  <c r="J89" i="4"/>
  <c r="K89" i="4"/>
  <c r="L89" i="4"/>
  <c r="N89" i="4"/>
  <c r="O89" i="4" s="1"/>
  <c r="P89" i="4"/>
  <c r="Q89" i="4"/>
  <c r="S89" i="4"/>
  <c r="X89" i="4"/>
  <c r="C90" i="4"/>
  <c r="D90" i="4" s="1"/>
  <c r="AG88" i="85" s="1"/>
  <c r="E90" i="4"/>
  <c r="F90" i="4"/>
  <c r="I90" i="4"/>
  <c r="J90" i="4"/>
  <c r="K90" i="4"/>
  <c r="L90" i="4"/>
  <c r="N90" i="4"/>
  <c r="O90" i="4" s="1"/>
  <c r="P90" i="4"/>
  <c r="Q90" i="4"/>
  <c r="S90" i="4"/>
  <c r="X90" i="4"/>
  <c r="C91" i="4"/>
  <c r="D91" i="4" s="1"/>
  <c r="AG89" i="85" s="1"/>
  <c r="E91" i="4"/>
  <c r="F91" i="4"/>
  <c r="I91" i="4"/>
  <c r="J91" i="4"/>
  <c r="K91" i="4"/>
  <c r="L91" i="4"/>
  <c r="N91" i="4"/>
  <c r="O91" i="4" s="1"/>
  <c r="P91" i="4"/>
  <c r="Q91" i="4"/>
  <c r="S91" i="4"/>
  <c r="X91" i="4"/>
  <c r="C92" i="4"/>
  <c r="D92" i="4" s="1"/>
  <c r="AG90" i="85" s="1"/>
  <c r="E92" i="4"/>
  <c r="F92" i="4"/>
  <c r="I92" i="4"/>
  <c r="J92" i="4"/>
  <c r="K92" i="4"/>
  <c r="L92" i="4"/>
  <c r="N92" i="4"/>
  <c r="O92" i="4" s="1"/>
  <c r="P92" i="4"/>
  <c r="Q92" i="4"/>
  <c r="S92" i="4"/>
  <c r="X92" i="4"/>
  <c r="C93" i="4"/>
  <c r="D93" i="4" s="1"/>
  <c r="AG91" i="85" s="1"/>
  <c r="E93" i="4"/>
  <c r="F93" i="4"/>
  <c r="I93" i="4"/>
  <c r="J93" i="4"/>
  <c r="K93" i="4"/>
  <c r="L93" i="4"/>
  <c r="N93" i="4"/>
  <c r="O93" i="4" s="1"/>
  <c r="P93" i="4"/>
  <c r="Q93" i="4"/>
  <c r="S93" i="4"/>
  <c r="X93" i="4"/>
  <c r="C94" i="4"/>
  <c r="D94" i="4" s="1"/>
  <c r="AG92" i="85" s="1"/>
  <c r="E94" i="4"/>
  <c r="F94" i="4"/>
  <c r="I94" i="4"/>
  <c r="J94" i="4"/>
  <c r="K94" i="4"/>
  <c r="L94" i="4"/>
  <c r="N94" i="4"/>
  <c r="O94" i="4" s="1"/>
  <c r="P94" i="4"/>
  <c r="Q94" i="4"/>
  <c r="S94" i="4"/>
  <c r="X94" i="4"/>
  <c r="C95" i="4"/>
  <c r="D95" i="4" s="1"/>
  <c r="AG93" i="85" s="1"/>
  <c r="E95" i="4"/>
  <c r="F95" i="4"/>
  <c r="I95" i="4"/>
  <c r="J95" i="4"/>
  <c r="K95" i="4"/>
  <c r="L95" i="4"/>
  <c r="N95" i="4"/>
  <c r="O95" i="4" s="1"/>
  <c r="P95" i="4"/>
  <c r="Q95" i="4"/>
  <c r="S95" i="4"/>
  <c r="X95" i="4"/>
  <c r="C96" i="4"/>
  <c r="D96" i="4" s="1"/>
  <c r="AG94" i="85" s="1"/>
  <c r="E96" i="4"/>
  <c r="F96" i="4"/>
  <c r="I96" i="4"/>
  <c r="J96" i="4"/>
  <c r="K96" i="4"/>
  <c r="L96" i="4"/>
  <c r="N96" i="4"/>
  <c r="O96" i="4" s="1"/>
  <c r="P96" i="4"/>
  <c r="Q96" i="4"/>
  <c r="S96" i="4"/>
  <c r="X96" i="4"/>
  <c r="C97" i="4"/>
  <c r="D97" i="4" s="1"/>
  <c r="AG95" i="85" s="1"/>
  <c r="E97" i="4"/>
  <c r="F97" i="4"/>
  <c r="I97" i="4"/>
  <c r="J97" i="4"/>
  <c r="K97" i="4"/>
  <c r="L97" i="4"/>
  <c r="N97" i="4"/>
  <c r="O97" i="4" s="1"/>
  <c r="P97" i="4"/>
  <c r="Q97" i="4"/>
  <c r="S97" i="4"/>
  <c r="X97" i="4"/>
  <c r="C98" i="4"/>
  <c r="D98" i="4" s="1"/>
  <c r="AG96" i="85" s="1"/>
  <c r="E98" i="4"/>
  <c r="F98" i="4"/>
  <c r="I98" i="4"/>
  <c r="J98" i="4"/>
  <c r="K98" i="4"/>
  <c r="L98" i="4"/>
  <c r="N98" i="4"/>
  <c r="O98" i="4" s="1"/>
  <c r="P98" i="4"/>
  <c r="Q98" i="4"/>
  <c r="S98" i="4"/>
  <c r="X98" i="4"/>
  <c r="C99" i="4"/>
  <c r="D99" i="4" s="1"/>
  <c r="AG97" i="85" s="1"/>
  <c r="E99" i="4"/>
  <c r="F99" i="4"/>
  <c r="I99" i="4"/>
  <c r="J99" i="4"/>
  <c r="K99" i="4"/>
  <c r="L99" i="4"/>
  <c r="N99" i="4"/>
  <c r="O99" i="4" s="1"/>
  <c r="P99" i="4"/>
  <c r="Q99" i="4"/>
  <c r="S99" i="4"/>
  <c r="X99" i="4"/>
  <c r="C100" i="4"/>
  <c r="D100" i="4" s="1"/>
  <c r="AG98" i="85" s="1"/>
  <c r="E100" i="4"/>
  <c r="F100" i="4"/>
  <c r="I100" i="4"/>
  <c r="J100" i="4"/>
  <c r="K100" i="4"/>
  <c r="L100" i="4"/>
  <c r="N100" i="4"/>
  <c r="O100" i="4" s="1"/>
  <c r="P100" i="4"/>
  <c r="Q100" i="4"/>
  <c r="S100" i="4"/>
  <c r="X100" i="4"/>
  <c r="C101" i="4"/>
  <c r="D101" i="4" s="1"/>
  <c r="AG99" i="85" s="1"/>
  <c r="E101" i="4"/>
  <c r="F101" i="4"/>
  <c r="I101" i="4"/>
  <c r="J101" i="4"/>
  <c r="K101" i="4"/>
  <c r="L101" i="4"/>
  <c r="N101" i="4"/>
  <c r="O101" i="4" s="1"/>
  <c r="P101" i="4"/>
  <c r="Q101" i="4"/>
  <c r="S101" i="4"/>
  <c r="X101" i="4"/>
  <c r="C102" i="4"/>
  <c r="D102" i="4" s="1"/>
  <c r="AG100" i="85" s="1"/>
  <c r="E102" i="4"/>
  <c r="F102" i="4"/>
  <c r="I102" i="4"/>
  <c r="J102" i="4"/>
  <c r="K102" i="4"/>
  <c r="L102" i="4"/>
  <c r="N102" i="4"/>
  <c r="O102" i="4" s="1"/>
  <c r="P102" i="4"/>
  <c r="Q102" i="4"/>
  <c r="S102" i="4"/>
  <c r="X102" i="4"/>
  <c r="C103" i="4"/>
  <c r="D103" i="4" s="1"/>
  <c r="AG101" i="85" s="1"/>
  <c r="E103" i="4"/>
  <c r="F103" i="4"/>
  <c r="I103" i="4"/>
  <c r="J103" i="4"/>
  <c r="K103" i="4"/>
  <c r="L103" i="4"/>
  <c r="N103" i="4"/>
  <c r="O103" i="4" s="1"/>
  <c r="P103" i="4"/>
  <c r="Q103" i="4"/>
  <c r="S103" i="4"/>
  <c r="X103" i="4"/>
  <c r="C104" i="4"/>
  <c r="D104" i="4" s="1"/>
  <c r="AG102" i="85" s="1"/>
  <c r="E104" i="4"/>
  <c r="F104" i="4"/>
  <c r="I104" i="4"/>
  <c r="J104" i="4"/>
  <c r="K104" i="4"/>
  <c r="L104" i="4"/>
  <c r="N104" i="4"/>
  <c r="O104" i="4" s="1"/>
  <c r="P104" i="4"/>
  <c r="Q104" i="4"/>
  <c r="S104" i="4"/>
  <c r="X104" i="4"/>
  <c r="C105" i="4"/>
  <c r="D105" i="4" s="1"/>
  <c r="AG103" i="85" s="1"/>
  <c r="E105" i="4"/>
  <c r="F105" i="4"/>
  <c r="I105" i="4"/>
  <c r="J105" i="4"/>
  <c r="K105" i="4"/>
  <c r="L105" i="4"/>
  <c r="N105" i="4"/>
  <c r="O105" i="4" s="1"/>
  <c r="P105" i="4"/>
  <c r="Q105" i="4"/>
  <c r="S105" i="4"/>
  <c r="X105" i="4"/>
  <c r="C106" i="4"/>
  <c r="D106" i="4" s="1"/>
  <c r="AG104" i="85" s="1"/>
  <c r="E106" i="4"/>
  <c r="F106" i="4"/>
  <c r="I106" i="4"/>
  <c r="J106" i="4"/>
  <c r="K106" i="4"/>
  <c r="L106" i="4"/>
  <c r="N106" i="4"/>
  <c r="O106" i="4" s="1"/>
  <c r="P106" i="4"/>
  <c r="Q106" i="4"/>
  <c r="S106" i="4"/>
  <c r="X106" i="4"/>
  <c r="C107" i="4"/>
  <c r="D107" i="4" s="1"/>
  <c r="AG105" i="85" s="1"/>
  <c r="E107" i="4"/>
  <c r="F107" i="4"/>
  <c r="I107" i="4"/>
  <c r="J107" i="4"/>
  <c r="K107" i="4"/>
  <c r="L107" i="4"/>
  <c r="N107" i="4"/>
  <c r="O107" i="4" s="1"/>
  <c r="P107" i="4"/>
  <c r="Q107" i="4"/>
  <c r="S107" i="4"/>
  <c r="X107" i="4"/>
  <c r="C108" i="4"/>
  <c r="D108" i="4" s="1"/>
  <c r="AG106" i="85" s="1"/>
  <c r="E108" i="4"/>
  <c r="F108" i="4"/>
  <c r="I108" i="4"/>
  <c r="J108" i="4"/>
  <c r="K108" i="4"/>
  <c r="L108" i="4"/>
  <c r="N108" i="4"/>
  <c r="O108" i="4" s="1"/>
  <c r="P108" i="4"/>
  <c r="Q108" i="4"/>
  <c r="S108" i="4"/>
  <c r="X108" i="4"/>
  <c r="C109" i="4"/>
  <c r="D109" i="4" s="1"/>
  <c r="AG107" i="85" s="1"/>
  <c r="E109" i="4"/>
  <c r="F109" i="4"/>
  <c r="I109" i="4"/>
  <c r="J109" i="4"/>
  <c r="K109" i="4"/>
  <c r="L109" i="4"/>
  <c r="N109" i="4"/>
  <c r="O109" i="4" s="1"/>
  <c r="P109" i="4"/>
  <c r="Q109" i="4"/>
  <c r="S109" i="4"/>
  <c r="X109" i="4"/>
  <c r="C110" i="4"/>
  <c r="D110" i="4" s="1"/>
  <c r="AG108" i="85" s="1"/>
  <c r="E110" i="4"/>
  <c r="F110" i="4"/>
  <c r="I110" i="4"/>
  <c r="J110" i="4"/>
  <c r="K110" i="4"/>
  <c r="L110" i="4"/>
  <c r="N110" i="4"/>
  <c r="O110" i="4" s="1"/>
  <c r="P110" i="4"/>
  <c r="Q110" i="4"/>
  <c r="S110" i="4"/>
  <c r="X110" i="4"/>
  <c r="C111" i="4"/>
  <c r="D111" i="4" s="1"/>
  <c r="AG109" i="85" s="1"/>
  <c r="E111" i="4"/>
  <c r="F111" i="4"/>
  <c r="I111" i="4"/>
  <c r="J111" i="4"/>
  <c r="K111" i="4"/>
  <c r="L111" i="4"/>
  <c r="N111" i="4"/>
  <c r="O111" i="4" s="1"/>
  <c r="P111" i="4"/>
  <c r="Q111" i="4"/>
  <c r="S111" i="4"/>
  <c r="X111" i="4"/>
  <c r="C112" i="4"/>
  <c r="D112" i="4" s="1"/>
  <c r="AG110" i="85" s="1"/>
  <c r="E112" i="4"/>
  <c r="F112" i="4"/>
  <c r="I112" i="4"/>
  <c r="J112" i="4"/>
  <c r="K112" i="4"/>
  <c r="L112" i="4"/>
  <c r="N112" i="4"/>
  <c r="O112" i="4" s="1"/>
  <c r="P112" i="4"/>
  <c r="Q112" i="4"/>
  <c r="S112" i="4"/>
  <c r="X112" i="4"/>
  <c r="C113" i="4"/>
  <c r="D113" i="4" s="1"/>
  <c r="AG111" i="85" s="1"/>
  <c r="E113" i="4"/>
  <c r="F113" i="4"/>
  <c r="I113" i="4"/>
  <c r="J113" i="4"/>
  <c r="K113" i="4"/>
  <c r="L113" i="4"/>
  <c r="N113" i="4"/>
  <c r="O113" i="4" s="1"/>
  <c r="P113" i="4"/>
  <c r="Q113" i="4"/>
  <c r="S113" i="4"/>
  <c r="X113" i="4"/>
  <c r="C114" i="4"/>
  <c r="D114" i="4" s="1"/>
  <c r="AG112" i="85" s="1"/>
  <c r="E114" i="4"/>
  <c r="F114" i="4"/>
  <c r="I114" i="4"/>
  <c r="J114" i="4"/>
  <c r="K114" i="4"/>
  <c r="L114" i="4"/>
  <c r="N114" i="4"/>
  <c r="O114" i="4" s="1"/>
  <c r="P114" i="4"/>
  <c r="Q114" i="4"/>
  <c r="S114" i="4"/>
  <c r="X114" i="4"/>
  <c r="C115" i="4"/>
  <c r="D115" i="4" s="1"/>
  <c r="AG113" i="85" s="1"/>
  <c r="E115" i="4"/>
  <c r="F115" i="4"/>
  <c r="I115" i="4"/>
  <c r="J115" i="4"/>
  <c r="K115" i="4"/>
  <c r="L115" i="4"/>
  <c r="N115" i="4"/>
  <c r="O115" i="4" s="1"/>
  <c r="P115" i="4"/>
  <c r="Q115" i="4"/>
  <c r="S115" i="4"/>
  <c r="X115" i="4"/>
  <c r="C116" i="4"/>
  <c r="D116" i="4" s="1"/>
  <c r="AG114" i="85" s="1"/>
  <c r="E116" i="4"/>
  <c r="F116" i="4"/>
  <c r="I116" i="4"/>
  <c r="J116" i="4"/>
  <c r="K116" i="4"/>
  <c r="L116" i="4"/>
  <c r="N116" i="4"/>
  <c r="O116" i="4" s="1"/>
  <c r="P116" i="4"/>
  <c r="Q116" i="4"/>
  <c r="S116" i="4"/>
  <c r="X116" i="4"/>
  <c r="C117" i="4"/>
  <c r="D117" i="4" s="1"/>
  <c r="AG115" i="85" s="1"/>
  <c r="E117" i="4"/>
  <c r="F117" i="4"/>
  <c r="I117" i="4"/>
  <c r="J117" i="4"/>
  <c r="K117" i="4"/>
  <c r="L117" i="4"/>
  <c r="N117" i="4"/>
  <c r="O117" i="4" s="1"/>
  <c r="P117" i="4"/>
  <c r="Q117" i="4"/>
  <c r="S117" i="4"/>
  <c r="X117" i="4"/>
  <c r="C118" i="4"/>
  <c r="D118" i="4" s="1"/>
  <c r="AG116" i="85" s="1"/>
  <c r="E118" i="4"/>
  <c r="F118" i="4"/>
  <c r="I118" i="4"/>
  <c r="J118" i="4"/>
  <c r="K118" i="4"/>
  <c r="L118" i="4"/>
  <c r="N118" i="4"/>
  <c r="O118" i="4" s="1"/>
  <c r="P118" i="4"/>
  <c r="Q118" i="4"/>
  <c r="S118" i="4"/>
  <c r="X118" i="4"/>
  <c r="C119" i="4"/>
  <c r="D119" i="4" s="1"/>
  <c r="AG117" i="85" s="1"/>
  <c r="E119" i="4"/>
  <c r="F119" i="4"/>
  <c r="I119" i="4"/>
  <c r="J119" i="4"/>
  <c r="K119" i="4"/>
  <c r="L119" i="4"/>
  <c r="N119" i="4"/>
  <c r="O119" i="4" s="1"/>
  <c r="P119" i="4"/>
  <c r="Q119" i="4"/>
  <c r="S119" i="4"/>
  <c r="X119" i="4"/>
  <c r="C120" i="4"/>
  <c r="D120" i="4" s="1"/>
  <c r="AG118" i="85" s="1"/>
  <c r="E120" i="4"/>
  <c r="F120" i="4"/>
  <c r="I120" i="4"/>
  <c r="J120" i="4"/>
  <c r="K120" i="4"/>
  <c r="L120" i="4"/>
  <c r="N120" i="4"/>
  <c r="O120" i="4" s="1"/>
  <c r="P120" i="4"/>
  <c r="Q120" i="4"/>
  <c r="S120" i="4"/>
  <c r="X120" i="4"/>
  <c r="C121" i="4"/>
  <c r="D121" i="4" s="1"/>
  <c r="AG119" i="85" s="1"/>
  <c r="E121" i="4"/>
  <c r="F121" i="4"/>
  <c r="I121" i="4"/>
  <c r="J121" i="4"/>
  <c r="K121" i="4"/>
  <c r="L121" i="4"/>
  <c r="N121" i="4"/>
  <c r="O121" i="4" s="1"/>
  <c r="P121" i="4"/>
  <c r="Q121" i="4"/>
  <c r="S121" i="4"/>
  <c r="X121" i="4"/>
  <c r="C122" i="4"/>
  <c r="D122" i="4" s="1"/>
  <c r="AG120" i="85" s="1"/>
  <c r="E122" i="4"/>
  <c r="F122" i="4"/>
  <c r="I122" i="4"/>
  <c r="J122" i="4"/>
  <c r="K122" i="4"/>
  <c r="L122" i="4"/>
  <c r="N122" i="4"/>
  <c r="O122" i="4" s="1"/>
  <c r="P122" i="4"/>
  <c r="Q122" i="4"/>
  <c r="S122" i="4"/>
  <c r="X122" i="4"/>
  <c r="C123" i="4"/>
  <c r="D123" i="4" s="1"/>
  <c r="AG121" i="85" s="1"/>
  <c r="E123" i="4"/>
  <c r="F123" i="4"/>
  <c r="I123" i="4"/>
  <c r="J123" i="4"/>
  <c r="K123" i="4"/>
  <c r="L123" i="4"/>
  <c r="N123" i="4"/>
  <c r="O123" i="4" s="1"/>
  <c r="P123" i="4"/>
  <c r="Q123" i="4"/>
  <c r="S123" i="4"/>
  <c r="X123" i="4"/>
  <c r="C124" i="4"/>
  <c r="D124" i="4" s="1"/>
  <c r="AG122" i="85" s="1"/>
  <c r="E124" i="4"/>
  <c r="F124" i="4"/>
  <c r="I124" i="4"/>
  <c r="J124" i="4"/>
  <c r="K124" i="4"/>
  <c r="L124" i="4"/>
  <c r="N124" i="4"/>
  <c r="O124" i="4" s="1"/>
  <c r="P124" i="4"/>
  <c r="Q124" i="4"/>
  <c r="S124" i="4"/>
  <c r="X124" i="4"/>
  <c r="C125" i="4"/>
  <c r="D125" i="4" s="1"/>
  <c r="AG123" i="85" s="1"/>
  <c r="E125" i="4"/>
  <c r="F125" i="4"/>
  <c r="I125" i="4"/>
  <c r="J125" i="4"/>
  <c r="K125" i="4"/>
  <c r="L125" i="4"/>
  <c r="N125" i="4"/>
  <c r="O125" i="4" s="1"/>
  <c r="P125" i="4"/>
  <c r="Q125" i="4"/>
  <c r="S125" i="4"/>
  <c r="X125" i="4"/>
  <c r="C126" i="4"/>
  <c r="D126" i="4" s="1"/>
  <c r="AG124" i="85" s="1"/>
  <c r="E126" i="4"/>
  <c r="F126" i="4"/>
  <c r="I126" i="4"/>
  <c r="J126" i="4"/>
  <c r="K126" i="4"/>
  <c r="L126" i="4"/>
  <c r="N126" i="4"/>
  <c r="O126" i="4" s="1"/>
  <c r="P126" i="4"/>
  <c r="Q126" i="4"/>
  <c r="S126" i="4"/>
  <c r="X126" i="4"/>
  <c r="C127" i="4"/>
  <c r="D127" i="4" s="1"/>
  <c r="AG125" i="85" s="1"/>
  <c r="E127" i="4"/>
  <c r="F127" i="4"/>
  <c r="I127" i="4"/>
  <c r="J127" i="4"/>
  <c r="K127" i="4"/>
  <c r="L127" i="4"/>
  <c r="N127" i="4"/>
  <c r="O127" i="4" s="1"/>
  <c r="P127" i="4"/>
  <c r="Q127" i="4"/>
  <c r="S127" i="4"/>
  <c r="X127" i="4"/>
  <c r="C128" i="4"/>
  <c r="D128" i="4" s="1"/>
  <c r="AG126" i="85" s="1"/>
  <c r="E128" i="4"/>
  <c r="F128" i="4"/>
  <c r="I128" i="4"/>
  <c r="J128" i="4"/>
  <c r="K128" i="4"/>
  <c r="L128" i="4"/>
  <c r="N128" i="4"/>
  <c r="O128" i="4" s="1"/>
  <c r="P128" i="4"/>
  <c r="Q128" i="4"/>
  <c r="S128" i="4"/>
  <c r="X128" i="4"/>
  <c r="C129" i="4"/>
  <c r="D129" i="4" s="1"/>
  <c r="AG127" i="85" s="1"/>
  <c r="E129" i="4"/>
  <c r="F129" i="4"/>
  <c r="I129" i="4"/>
  <c r="J129" i="4"/>
  <c r="K129" i="4"/>
  <c r="L129" i="4"/>
  <c r="N129" i="4"/>
  <c r="O129" i="4" s="1"/>
  <c r="P129" i="4"/>
  <c r="Q129" i="4"/>
  <c r="S129" i="4"/>
  <c r="X129" i="4"/>
  <c r="C130" i="4"/>
  <c r="D130" i="4" s="1"/>
  <c r="AG128" i="85" s="1"/>
  <c r="E130" i="4"/>
  <c r="F130" i="4"/>
  <c r="I130" i="4"/>
  <c r="J130" i="4"/>
  <c r="K130" i="4"/>
  <c r="L130" i="4"/>
  <c r="N130" i="4"/>
  <c r="O130" i="4" s="1"/>
  <c r="P130" i="4"/>
  <c r="Q130" i="4"/>
  <c r="S130" i="4"/>
  <c r="X130" i="4"/>
  <c r="C131" i="4"/>
  <c r="D131" i="4" s="1"/>
  <c r="AG129" i="85" s="1"/>
  <c r="E131" i="4"/>
  <c r="F131" i="4"/>
  <c r="I131" i="4"/>
  <c r="J131" i="4"/>
  <c r="K131" i="4"/>
  <c r="L131" i="4"/>
  <c r="N131" i="4"/>
  <c r="O131" i="4" s="1"/>
  <c r="P131" i="4"/>
  <c r="Q131" i="4"/>
  <c r="S131" i="4"/>
  <c r="X131" i="4"/>
  <c r="C132" i="4"/>
  <c r="D132" i="4" s="1"/>
  <c r="AG130" i="85" s="1"/>
  <c r="E132" i="4"/>
  <c r="F132" i="4"/>
  <c r="I132" i="4"/>
  <c r="J132" i="4"/>
  <c r="K132" i="4"/>
  <c r="L132" i="4"/>
  <c r="N132" i="4"/>
  <c r="O132" i="4" s="1"/>
  <c r="P132" i="4"/>
  <c r="Q132" i="4"/>
  <c r="S132" i="4"/>
  <c r="X132" i="4"/>
  <c r="C133" i="4"/>
  <c r="D133" i="4" s="1"/>
  <c r="AG131" i="85" s="1"/>
  <c r="E133" i="4"/>
  <c r="F133" i="4"/>
  <c r="I133" i="4"/>
  <c r="J133" i="4"/>
  <c r="K133" i="4"/>
  <c r="L133" i="4"/>
  <c r="N133" i="4"/>
  <c r="O133" i="4" s="1"/>
  <c r="P133" i="4"/>
  <c r="Q133" i="4"/>
  <c r="S133" i="4"/>
  <c r="X133" i="4"/>
  <c r="C134" i="4"/>
  <c r="D134" i="4" s="1"/>
  <c r="AG132" i="85" s="1"/>
  <c r="E134" i="4"/>
  <c r="F134" i="4"/>
  <c r="I134" i="4"/>
  <c r="J134" i="4"/>
  <c r="K134" i="4"/>
  <c r="L134" i="4"/>
  <c r="N134" i="4"/>
  <c r="O134" i="4" s="1"/>
  <c r="P134" i="4"/>
  <c r="Q134" i="4"/>
  <c r="S134" i="4"/>
  <c r="X134" i="4"/>
  <c r="C135" i="4"/>
  <c r="D135" i="4" s="1"/>
  <c r="AG133" i="85" s="1"/>
  <c r="E135" i="4"/>
  <c r="F135" i="4"/>
  <c r="I135" i="4"/>
  <c r="J135" i="4"/>
  <c r="K135" i="4"/>
  <c r="L135" i="4"/>
  <c r="N135" i="4"/>
  <c r="O135" i="4" s="1"/>
  <c r="P135" i="4"/>
  <c r="Q135" i="4"/>
  <c r="S135" i="4"/>
  <c r="X135" i="4"/>
  <c r="C136" i="4"/>
  <c r="D136" i="4" s="1"/>
  <c r="AG134" i="85" s="1"/>
  <c r="E136" i="4"/>
  <c r="F136" i="4"/>
  <c r="I136" i="4"/>
  <c r="J136" i="4"/>
  <c r="K136" i="4"/>
  <c r="L136" i="4"/>
  <c r="N136" i="4"/>
  <c r="O136" i="4" s="1"/>
  <c r="P136" i="4"/>
  <c r="Q136" i="4"/>
  <c r="S136" i="4"/>
  <c r="X136" i="4"/>
  <c r="C137" i="4"/>
  <c r="D137" i="4" s="1"/>
  <c r="AG135" i="85" s="1"/>
  <c r="E137" i="4"/>
  <c r="F137" i="4"/>
  <c r="I137" i="4"/>
  <c r="J137" i="4"/>
  <c r="K137" i="4"/>
  <c r="L137" i="4"/>
  <c r="N137" i="4"/>
  <c r="O137" i="4" s="1"/>
  <c r="P137" i="4"/>
  <c r="Q137" i="4"/>
  <c r="S137" i="4"/>
  <c r="X137" i="4"/>
  <c r="C138" i="4"/>
  <c r="D138" i="4" s="1"/>
  <c r="AG136" i="85" s="1"/>
  <c r="E138" i="4"/>
  <c r="F138" i="4"/>
  <c r="I138" i="4"/>
  <c r="J138" i="4"/>
  <c r="K138" i="4"/>
  <c r="L138" i="4"/>
  <c r="N138" i="4"/>
  <c r="O138" i="4" s="1"/>
  <c r="P138" i="4"/>
  <c r="Q138" i="4"/>
  <c r="S138" i="4"/>
  <c r="X138" i="4"/>
  <c r="C139" i="4"/>
  <c r="D139" i="4" s="1"/>
  <c r="AG137" i="85" s="1"/>
  <c r="E139" i="4"/>
  <c r="F139" i="4"/>
  <c r="I139" i="4"/>
  <c r="J139" i="4"/>
  <c r="K139" i="4"/>
  <c r="L139" i="4"/>
  <c r="N139" i="4"/>
  <c r="O139" i="4" s="1"/>
  <c r="P139" i="4"/>
  <c r="Q139" i="4"/>
  <c r="S139" i="4"/>
  <c r="X139" i="4"/>
  <c r="C140" i="4"/>
  <c r="D140" i="4" s="1"/>
  <c r="AG138" i="85" s="1"/>
  <c r="E140" i="4"/>
  <c r="F140" i="4"/>
  <c r="I140" i="4"/>
  <c r="J140" i="4"/>
  <c r="K140" i="4"/>
  <c r="L140" i="4"/>
  <c r="N140" i="4"/>
  <c r="O140" i="4" s="1"/>
  <c r="P140" i="4"/>
  <c r="Q140" i="4"/>
  <c r="S140" i="4"/>
  <c r="X140" i="4"/>
  <c r="C141" i="4"/>
  <c r="D141" i="4" s="1"/>
  <c r="AG139" i="85" s="1"/>
  <c r="E141" i="4"/>
  <c r="F141" i="4"/>
  <c r="I141" i="4"/>
  <c r="J141" i="4"/>
  <c r="K141" i="4"/>
  <c r="L141" i="4"/>
  <c r="N141" i="4"/>
  <c r="O141" i="4" s="1"/>
  <c r="P141" i="4"/>
  <c r="Q141" i="4"/>
  <c r="S141" i="4"/>
  <c r="X141" i="4"/>
  <c r="C142" i="4"/>
  <c r="D142" i="4" s="1"/>
  <c r="AG140" i="85" s="1"/>
  <c r="E142" i="4"/>
  <c r="F142" i="4"/>
  <c r="I142" i="4"/>
  <c r="J142" i="4"/>
  <c r="K142" i="4"/>
  <c r="L142" i="4"/>
  <c r="N142" i="4"/>
  <c r="O142" i="4" s="1"/>
  <c r="P142" i="4"/>
  <c r="Q142" i="4"/>
  <c r="S142" i="4"/>
  <c r="X142" i="4"/>
  <c r="C143" i="4"/>
  <c r="D143" i="4" s="1"/>
  <c r="AG141" i="85" s="1"/>
  <c r="E143" i="4"/>
  <c r="F143" i="4"/>
  <c r="I143" i="4"/>
  <c r="J143" i="4"/>
  <c r="K143" i="4"/>
  <c r="L143" i="4"/>
  <c r="N143" i="4"/>
  <c r="O143" i="4" s="1"/>
  <c r="P143" i="4"/>
  <c r="Q143" i="4"/>
  <c r="S143" i="4"/>
  <c r="X143" i="4"/>
  <c r="C144" i="4"/>
  <c r="D144" i="4" s="1"/>
  <c r="AG142" i="85" s="1"/>
  <c r="E144" i="4"/>
  <c r="F144" i="4"/>
  <c r="I144" i="4"/>
  <c r="J144" i="4"/>
  <c r="K144" i="4"/>
  <c r="L144" i="4"/>
  <c r="N144" i="4"/>
  <c r="O144" i="4" s="1"/>
  <c r="P144" i="4"/>
  <c r="Q144" i="4"/>
  <c r="S144" i="4"/>
  <c r="X144" i="4"/>
  <c r="C145" i="4"/>
  <c r="D145" i="4" s="1"/>
  <c r="AG143" i="85" s="1"/>
  <c r="E145" i="4"/>
  <c r="F145" i="4"/>
  <c r="I145" i="4"/>
  <c r="J145" i="4"/>
  <c r="K145" i="4"/>
  <c r="L145" i="4"/>
  <c r="N145" i="4"/>
  <c r="O145" i="4" s="1"/>
  <c r="P145" i="4"/>
  <c r="Q145" i="4"/>
  <c r="S145" i="4"/>
  <c r="X145" i="4"/>
  <c r="C146" i="4"/>
  <c r="D146" i="4" s="1"/>
  <c r="AG144" i="85" s="1"/>
  <c r="E146" i="4"/>
  <c r="F146" i="4"/>
  <c r="I146" i="4"/>
  <c r="J146" i="4"/>
  <c r="K146" i="4"/>
  <c r="L146" i="4"/>
  <c r="N146" i="4"/>
  <c r="O146" i="4" s="1"/>
  <c r="P146" i="4"/>
  <c r="Q146" i="4"/>
  <c r="S146" i="4"/>
  <c r="X146" i="4"/>
  <c r="C147" i="4"/>
  <c r="D147" i="4" s="1"/>
  <c r="AG145" i="85" s="1"/>
  <c r="E147" i="4"/>
  <c r="F147" i="4"/>
  <c r="I147" i="4"/>
  <c r="J147" i="4"/>
  <c r="K147" i="4"/>
  <c r="L147" i="4"/>
  <c r="N147" i="4"/>
  <c r="O147" i="4" s="1"/>
  <c r="P147" i="4"/>
  <c r="Q147" i="4"/>
  <c r="S147" i="4"/>
  <c r="X147" i="4"/>
  <c r="C148" i="4"/>
  <c r="D148" i="4" s="1"/>
  <c r="AG146" i="85" s="1"/>
  <c r="E148" i="4"/>
  <c r="F148" i="4"/>
  <c r="I148" i="4"/>
  <c r="J148" i="4"/>
  <c r="K148" i="4"/>
  <c r="L148" i="4"/>
  <c r="N148" i="4"/>
  <c r="O148" i="4" s="1"/>
  <c r="P148" i="4"/>
  <c r="Q148" i="4"/>
  <c r="S148" i="4"/>
  <c r="X148" i="4"/>
  <c r="C149" i="4"/>
  <c r="D149" i="4" s="1"/>
  <c r="AG147" i="85" s="1"/>
  <c r="E149" i="4"/>
  <c r="F149" i="4"/>
  <c r="I149" i="4"/>
  <c r="J149" i="4"/>
  <c r="K149" i="4"/>
  <c r="L149" i="4"/>
  <c r="N149" i="4"/>
  <c r="O149" i="4" s="1"/>
  <c r="P149" i="4"/>
  <c r="Q149" i="4"/>
  <c r="S149" i="4"/>
  <c r="X149" i="4"/>
  <c r="C150" i="4"/>
  <c r="D150" i="4" s="1"/>
  <c r="AG148" i="85" s="1"/>
  <c r="E150" i="4"/>
  <c r="F150" i="4"/>
  <c r="I150" i="4"/>
  <c r="J150" i="4"/>
  <c r="K150" i="4"/>
  <c r="L150" i="4"/>
  <c r="N150" i="4"/>
  <c r="O150" i="4" s="1"/>
  <c r="P150" i="4"/>
  <c r="Q150" i="4"/>
  <c r="S150" i="4"/>
  <c r="X150" i="4"/>
  <c r="C151" i="4"/>
  <c r="D151" i="4" s="1"/>
  <c r="AG149" i="85" s="1"/>
  <c r="E151" i="4"/>
  <c r="F151" i="4"/>
  <c r="I151" i="4"/>
  <c r="J151" i="4"/>
  <c r="K151" i="4"/>
  <c r="L151" i="4"/>
  <c r="N151" i="4"/>
  <c r="O151" i="4" s="1"/>
  <c r="P151" i="4"/>
  <c r="Q151" i="4"/>
  <c r="S151" i="4"/>
  <c r="X151" i="4"/>
  <c r="C152" i="4"/>
  <c r="D152" i="4" s="1"/>
  <c r="AG150" i="85" s="1"/>
  <c r="E152" i="4"/>
  <c r="F152" i="4"/>
  <c r="I152" i="4"/>
  <c r="J152" i="4"/>
  <c r="K152" i="4"/>
  <c r="L152" i="4"/>
  <c r="N152" i="4"/>
  <c r="O152" i="4" s="1"/>
  <c r="P152" i="4"/>
  <c r="Q152" i="4"/>
  <c r="S152" i="4"/>
  <c r="X152" i="4"/>
  <c r="C153" i="4"/>
  <c r="D153" i="4" s="1"/>
  <c r="AG151" i="85" s="1"/>
  <c r="E153" i="4"/>
  <c r="F153" i="4"/>
  <c r="I153" i="4"/>
  <c r="J153" i="4"/>
  <c r="K153" i="4"/>
  <c r="L153" i="4"/>
  <c r="N153" i="4"/>
  <c r="O153" i="4" s="1"/>
  <c r="P153" i="4"/>
  <c r="Q153" i="4"/>
  <c r="S153" i="4"/>
  <c r="X153" i="4"/>
  <c r="C154" i="4"/>
  <c r="D154" i="4" s="1"/>
  <c r="AG152" i="85" s="1"/>
  <c r="E154" i="4"/>
  <c r="F154" i="4"/>
  <c r="I154" i="4"/>
  <c r="J154" i="4"/>
  <c r="K154" i="4"/>
  <c r="L154" i="4"/>
  <c r="N154" i="4"/>
  <c r="O154" i="4" s="1"/>
  <c r="P154" i="4"/>
  <c r="Q154" i="4"/>
  <c r="S154" i="4"/>
  <c r="X154" i="4"/>
  <c r="C155" i="4"/>
  <c r="D155" i="4" s="1"/>
  <c r="AG153" i="85" s="1"/>
  <c r="E155" i="4"/>
  <c r="F155" i="4"/>
  <c r="I155" i="4"/>
  <c r="J155" i="4"/>
  <c r="K155" i="4"/>
  <c r="L155" i="4"/>
  <c r="N155" i="4"/>
  <c r="O155" i="4" s="1"/>
  <c r="P155" i="4"/>
  <c r="Q155" i="4"/>
  <c r="S155" i="4"/>
  <c r="X155" i="4"/>
  <c r="C156" i="4"/>
  <c r="D156" i="4" s="1"/>
  <c r="AG154" i="85" s="1"/>
  <c r="E156" i="4"/>
  <c r="F156" i="4"/>
  <c r="I156" i="4"/>
  <c r="J156" i="4"/>
  <c r="K156" i="4"/>
  <c r="L156" i="4"/>
  <c r="N156" i="4"/>
  <c r="O156" i="4" s="1"/>
  <c r="P156" i="4"/>
  <c r="Q156" i="4"/>
  <c r="S156" i="4"/>
  <c r="X156" i="4"/>
  <c r="C157" i="4"/>
  <c r="D157" i="4" s="1"/>
  <c r="AG155" i="85" s="1"/>
  <c r="E157" i="4"/>
  <c r="F157" i="4"/>
  <c r="I157" i="4"/>
  <c r="J157" i="4"/>
  <c r="K157" i="4"/>
  <c r="L157" i="4"/>
  <c r="N157" i="4"/>
  <c r="O157" i="4" s="1"/>
  <c r="P157" i="4"/>
  <c r="Q157" i="4"/>
  <c r="S157" i="4"/>
  <c r="X157" i="4"/>
  <c r="C158" i="4"/>
  <c r="D158" i="4" s="1"/>
  <c r="AG156" i="85" s="1"/>
  <c r="E158" i="4"/>
  <c r="F158" i="4"/>
  <c r="I158" i="4"/>
  <c r="J158" i="4"/>
  <c r="K158" i="4"/>
  <c r="L158" i="4"/>
  <c r="N158" i="4"/>
  <c r="O158" i="4" s="1"/>
  <c r="P158" i="4"/>
  <c r="Q158" i="4"/>
  <c r="S158" i="4"/>
  <c r="X158" i="4"/>
  <c r="C159" i="4"/>
  <c r="D159" i="4" s="1"/>
  <c r="AG157" i="85" s="1"/>
  <c r="E159" i="4"/>
  <c r="F159" i="4"/>
  <c r="I159" i="4"/>
  <c r="J159" i="4"/>
  <c r="K159" i="4"/>
  <c r="L159" i="4"/>
  <c r="N159" i="4"/>
  <c r="O159" i="4" s="1"/>
  <c r="P159" i="4"/>
  <c r="Q159" i="4"/>
  <c r="S159" i="4"/>
  <c r="X159" i="4"/>
  <c r="C160" i="4"/>
  <c r="D160" i="4" s="1"/>
  <c r="AG158" i="85" s="1"/>
  <c r="E160" i="4"/>
  <c r="F160" i="4"/>
  <c r="I160" i="4"/>
  <c r="J160" i="4"/>
  <c r="K160" i="4"/>
  <c r="L160" i="4"/>
  <c r="N160" i="4"/>
  <c r="O160" i="4" s="1"/>
  <c r="P160" i="4"/>
  <c r="Q160" i="4"/>
  <c r="S160" i="4"/>
  <c r="X160" i="4"/>
  <c r="C161" i="4"/>
  <c r="D161" i="4" s="1"/>
  <c r="AG159" i="85" s="1"/>
  <c r="E161" i="4"/>
  <c r="F161" i="4"/>
  <c r="I161" i="4"/>
  <c r="J161" i="4"/>
  <c r="K161" i="4"/>
  <c r="L161" i="4"/>
  <c r="N161" i="4"/>
  <c r="O161" i="4" s="1"/>
  <c r="P161" i="4"/>
  <c r="Q161" i="4"/>
  <c r="S161" i="4"/>
  <c r="X161" i="4"/>
  <c r="C162" i="4"/>
  <c r="D162" i="4" s="1"/>
  <c r="AG160" i="85" s="1"/>
  <c r="E162" i="4"/>
  <c r="F162" i="4"/>
  <c r="I162" i="4"/>
  <c r="J162" i="4"/>
  <c r="K162" i="4"/>
  <c r="L162" i="4"/>
  <c r="N162" i="4"/>
  <c r="O162" i="4" s="1"/>
  <c r="P162" i="4"/>
  <c r="Q162" i="4"/>
  <c r="S162" i="4"/>
  <c r="X162" i="4"/>
  <c r="C163" i="4"/>
  <c r="D163" i="4" s="1"/>
  <c r="AG161" i="85" s="1"/>
  <c r="E163" i="4"/>
  <c r="F163" i="4"/>
  <c r="I163" i="4"/>
  <c r="J163" i="4"/>
  <c r="K163" i="4"/>
  <c r="L163" i="4"/>
  <c r="N163" i="4"/>
  <c r="O163" i="4" s="1"/>
  <c r="P163" i="4"/>
  <c r="Q163" i="4"/>
  <c r="S163" i="4"/>
  <c r="X163" i="4"/>
  <c r="C164" i="4"/>
  <c r="D164" i="4" s="1"/>
  <c r="AG162" i="85" s="1"/>
  <c r="E164" i="4"/>
  <c r="F164" i="4"/>
  <c r="I164" i="4"/>
  <c r="J164" i="4"/>
  <c r="K164" i="4"/>
  <c r="L164" i="4"/>
  <c r="N164" i="4"/>
  <c r="O164" i="4" s="1"/>
  <c r="P164" i="4"/>
  <c r="Q164" i="4"/>
  <c r="S164" i="4"/>
  <c r="X164" i="4"/>
  <c r="C165" i="4"/>
  <c r="D165" i="4" s="1"/>
  <c r="AG163" i="85" s="1"/>
  <c r="E165" i="4"/>
  <c r="F165" i="4"/>
  <c r="I165" i="4"/>
  <c r="J165" i="4"/>
  <c r="K165" i="4"/>
  <c r="L165" i="4"/>
  <c r="N165" i="4"/>
  <c r="O165" i="4" s="1"/>
  <c r="P165" i="4"/>
  <c r="Q165" i="4"/>
  <c r="S165" i="4"/>
  <c r="X165" i="4"/>
  <c r="C166" i="4"/>
  <c r="D166" i="4" s="1"/>
  <c r="AG164" i="85" s="1"/>
  <c r="E166" i="4"/>
  <c r="F166" i="4"/>
  <c r="I166" i="4"/>
  <c r="J166" i="4"/>
  <c r="K166" i="4"/>
  <c r="L166" i="4"/>
  <c r="N166" i="4"/>
  <c r="O166" i="4" s="1"/>
  <c r="P166" i="4"/>
  <c r="Q166" i="4"/>
  <c r="S166" i="4"/>
  <c r="X166" i="4"/>
  <c r="C167" i="4"/>
  <c r="D167" i="4" s="1"/>
  <c r="AG165" i="85" s="1"/>
  <c r="E167" i="4"/>
  <c r="F167" i="4"/>
  <c r="I167" i="4"/>
  <c r="J167" i="4"/>
  <c r="K167" i="4"/>
  <c r="L167" i="4"/>
  <c r="N167" i="4"/>
  <c r="O167" i="4" s="1"/>
  <c r="P167" i="4"/>
  <c r="Q167" i="4"/>
  <c r="S167" i="4"/>
  <c r="X167" i="4"/>
  <c r="C168" i="4"/>
  <c r="D168" i="4" s="1"/>
  <c r="AG166" i="85" s="1"/>
  <c r="E168" i="4"/>
  <c r="F168" i="4"/>
  <c r="I168" i="4"/>
  <c r="J168" i="4"/>
  <c r="K168" i="4"/>
  <c r="L168" i="4"/>
  <c r="N168" i="4"/>
  <c r="O168" i="4" s="1"/>
  <c r="P168" i="4"/>
  <c r="Q168" i="4"/>
  <c r="S168" i="4"/>
  <c r="X168" i="4"/>
  <c r="C169" i="4"/>
  <c r="D169" i="4" s="1"/>
  <c r="AG167" i="85" s="1"/>
  <c r="E169" i="4"/>
  <c r="F169" i="4"/>
  <c r="I169" i="4"/>
  <c r="J169" i="4"/>
  <c r="K169" i="4"/>
  <c r="L169" i="4"/>
  <c r="N169" i="4"/>
  <c r="O169" i="4" s="1"/>
  <c r="P169" i="4"/>
  <c r="Q169" i="4"/>
  <c r="S169" i="4"/>
  <c r="X169" i="4"/>
  <c r="C170" i="4"/>
  <c r="D170" i="4" s="1"/>
  <c r="AG168" i="85" s="1"/>
  <c r="E170" i="4"/>
  <c r="F170" i="4"/>
  <c r="I170" i="4"/>
  <c r="J170" i="4"/>
  <c r="K170" i="4"/>
  <c r="L170" i="4"/>
  <c r="N170" i="4"/>
  <c r="O170" i="4" s="1"/>
  <c r="P170" i="4"/>
  <c r="Q170" i="4"/>
  <c r="S170" i="4"/>
  <c r="X170" i="4"/>
  <c r="C171" i="4"/>
  <c r="D171" i="4" s="1"/>
  <c r="AG169" i="85" s="1"/>
  <c r="E171" i="4"/>
  <c r="F171" i="4"/>
  <c r="I171" i="4"/>
  <c r="J171" i="4"/>
  <c r="K171" i="4"/>
  <c r="L171" i="4"/>
  <c r="N171" i="4"/>
  <c r="O171" i="4" s="1"/>
  <c r="P171" i="4"/>
  <c r="Q171" i="4"/>
  <c r="S171" i="4"/>
  <c r="X171" i="4"/>
  <c r="C172" i="4"/>
  <c r="D172" i="4" s="1"/>
  <c r="AG170" i="85" s="1"/>
  <c r="E172" i="4"/>
  <c r="F172" i="4"/>
  <c r="I172" i="4"/>
  <c r="J172" i="4"/>
  <c r="K172" i="4"/>
  <c r="L172" i="4"/>
  <c r="N172" i="4"/>
  <c r="O172" i="4" s="1"/>
  <c r="P172" i="4"/>
  <c r="Q172" i="4"/>
  <c r="S172" i="4"/>
  <c r="X172" i="4"/>
  <c r="C173" i="4"/>
  <c r="D173" i="4" s="1"/>
  <c r="AG171" i="85" s="1"/>
  <c r="E173" i="4"/>
  <c r="F173" i="4"/>
  <c r="I173" i="4"/>
  <c r="J173" i="4"/>
  <c r="K173" i="4"/>
  <c r="L173" i="4"/>
  <c r="N173" i="4"/>
  <c r="O173" i="4" s="1"/>
  <c r="P173" i="4"/>
  <c r="Q173" i="4"/>
  <c r="S173" i="4"/>
  <c r="X173" i="4"/>
  <c r="C174" i="4"/>
  <c r="D174" i="4" s="1"/>
  <c r="AG172" i="85" s="1"/>
  <c r="E174" i="4"/>
  <c r="F174" i="4"/>
  <c r="I174" i="4"/>
  <c r="J174" i="4"/>
  <c r="K174" i="4"/>
  <c r="L174" i="4"/>
  <c r="N174" i="4"/>
  <c r="O174" i="4" s="1"/>
  <c r="P174" i="4"/>
  <c r="Q174" i="4"/>
  <c r="S174" i="4"/>
  <c r="X174" i="4"/>
  <c r="C175" i="4"/>
  <c r="D175" i="4" s="1"/>
  <c r="AG173" i="85" s="1"/>
  <c r="E175" i="4"/>
  <c r="F175" i="4"/>
  <c r="I175" i="4"/>
  <c r="J175" i="4"/>
  <c r="K175" i="4"/>
  <c r="L175" i="4"/>
  <c r="N175" i="4"/>
  <c r="O175" i="4" s="1"/>
  <c r="P175" i="4"/>
  <c r="Q175" i="4"/>
  <c r="S175" i="4"/>
  <c r="X175" i="4"/>
  <c r="C176" i="4"/>
  <c r="D176" i="4" s="1"/>
  <c r="AG174" i="85" s="1"/>
  <c r="E176" i="4"/>
  <c r="F176" i="4"/>
  <c r="I176" i="4"/>
  <c r="J176" i="4"/>
  <c r="K176" i="4"/>
  <c r="L176" i="4"/>
  <c r="N176" i="4"/>
  <c r="O176" i="4" s="1"/>
  <c r="P176" i="4"/>
  <c r="Q176" i="4"/>
  <c r="S176" i="4"/>
  <c r="X176" i="4"/>
  <c r="C177" i="4"/>
  <c r="D177" i="4" s="1"/>
  <c r="AG175" i="85" s="1"/>
  <c r="E177" i="4"/>
  <c r="F177" i="4"/>
  <c r="I177" i="4"/>
  <c r="J177" i="4"/>
  <c r="K177" i="4"/>
  <c r="L177" i="4"/>
  <c r="N177" i="4"/>
  <c r="O177" i="4" s="1"/>
  <c r="P177" i="4"/>
  <c r="Q177" i="4"/>
  <c r="S177" i="4"/>
  <c r="X177" i="4"/>
  <c r="C178" i="4"/>
  <c r="D178" i="4" s="1"/>
  <c r="AG176" i="85" s="1"/>
  <c r="E178" i="4"/>
  <c r="F178" i="4"/>
  <c r="I178" i="4"/>
  <c r="J178" i="4"/>
  <c r="K178" i="4"/>
  <c r="L178" i="4"/>
  <c r="N178" i="4"/>
  <c r="O178" i="4" s="1"/>
  <c r="P178" i="4"/>
  <c r="Q178" i="4"/>
  <c r="S178" i="4"/>
  <c r="X178" i="4"/>
  <c r="C179" i="4"/>
  <c r="D179" i="4" s="1"/>
  <c r="AG177" i="85" s="1"/>
  <c r="E179" i="4"/>
  <c r="F179" i="4"/>
  <c r="I179" i="4"/>
  <c r="J179" i="4"/>
  <c r="K179" i="4"/>
  <c r="L179" i="4"/>
  <c r="N179" i="4"/>
  <c r="O179" i="4" s="1"/>
  <c r="P179" i="4"/>
  <c r="Q179" i="4"/>
  <c r="S179" i="4"/>
  <c r="X179" i="4"/>
  <c r="C180" i="4"/>
  <c r="D180" i="4" s="1"/>
  <c r="AG178" i="85" s="1"/>
  <c r="E180" i="4"/>
  <c r="F180" i="4"/>
  <c r="I180" i="4"/>
  <c r="J180" i="4"/>
  <c r="K180" i="4"/>
  <c r="L180" i="4"/>
  <c r="N180" i="4"/>
  <c r="O180" i="4" s="1"/>
  <c r="P180" i="4"/>
  <c r="Q180" i="4"/>
  <c r="S180" i="4"/>
  <c r="X180" i="4"/>
  <c r="C181" i="4"/>
  <c r="D181" i="4" s="1"/>
  <c r="AG179" i="85" s="1"/>
  <c r="E181" i="4"/>
  <c r="F181" i="4"/>
  <c r="I181" i="4"/>
  <c r="J181" i="4"/>
  <c r="K181" i="4"/>
  <c r="L181" i="4"/>
  <c r="N181" i="4"/>
  <c r="O181" i="4" s="1"/>
  <c r="P181" i="4"/>
  <c r="Q181" i="4"/>
  <c r="S181" i="4"/>
  <c r="X181" i="4"/>
  <c r="C182" i="4"/>
  <c r="D182" i="4" s="1"/>
  <c r="AG180" i="85" s="1"/>
  <c r="E182" i="4"/>
  <c r="F182" i="4"/>
  <c r="I182" i="4"/>
  <c r="J182" i="4"/>
  <c r="K182" i="4"/>
  <c r="L182" i="4"/>
  <c r="N182" i="4"/>
  <c r="O182" i="4" s="1"/>
  <c r="P182" i="4"/>
  <c r="Q182" i="4"/>
  <c r="S182" i="4"/>
  <c r="X182" i="4"/>
  <c r="C183" i="4"/>
  <c r="D183" i="4" s="1"/>
  <c r="AG181" i="85" s="1"/>
  <c r="E183" i="4"/>
  <c r="F183" i="4"/>
  <c r="I183" i="4"/>
  <c r="J183" i="4"/>
  <c r="K183" i="4"/>
  <c r="L183" i="4"/>
  <c r="N183" i="4"/>
  <c r="O183" i="4" s="1"/>
  <c r="P183" i="4"/>
  <c r="Q183" i="4"/>
  <c r="S183" i="4"/>
  <c r="X183" i="4"/>
  <c r="C184" i="4"/>
  <c r="D184" i="4" s="1"/>
  <c r="AG182" i="85" s="1"/>
  <c r="E184" i="4"/>
  <c r="F184" i="4"/>
  <c r="I184" i="4"/>
  <c r="J184" i="4"/>
  <c r="K184" i="4"/>
  <c r="L184" i="4"/>
  <c r="N184" i="4"/>
  <c r="O184" i="4" s="1"/>
  <c r="P184" i="4"/>
  <c r="Q184" i="4"/>
  <c r="S184" i="4"/>
  <c r="X184" i="4"/>
  <c r="C185" i="4"/>
  <c r="D185" i="4" s="1"/>
  <c r="AG183" i="85" s="1"/>
  <c r="E185" i="4"/>
  <c r="F185" i="4"/>
  <c r="I185" i="4"/>
  <c r="J185" i="4"/>
  <c r="K185" i="4"/>
  <c r="L185" i="4"/>
  <c r="N185" i="4"/>
  <c r="O185" i="4" s="1"/>
  <c r="P185" i="4"/>
  <c r="Q185" i="4"/>
  <c r="S185" i="4"/>
  <c r="X185" i="4"/>
  <c r="C186" i="4"/>
  <c r="D186" i="4" s="1"/>
  <c r="AG184" i="85" s="1"/>
  <c r="E186" i="4"/>
  <c r="F186" i="4"/>
  <c r="I186" i="4"/>
  <c r="J186" i="4"/>
  <c r="K186" i="4"/>
  <c r="L186" i="4"/>
  <c r="N186" i="4"/>
  <c r="O186" i="4" s="1"/>
  <c r="P186" i="4"/>
  <c r="Q186" i="4"/>
  <c r="S186" i="4"/>
  <c r="X186" i="4"/>
  <c r="C187" i="4"/>
  <c r="D187" i="4" s="1"/>
  <c r="AG185" i="85" s="1"/>
  <c r="E187" i="4"/>
  <c r="F187" i="4"/>
  <c r="I187" i="4"/>
  <c r="J187" i="4"/>
  <c r="K187" i="4"/>
  <c r="L187" i="4"/>
  <c r="N187" i="4"/>
  <c r="O187" i="4" s="1"/>
  <c r="P187" i="4"/>
  <c r="Q187" i="4"/>
  <c r="S187" i="4"/>
  <c r="X187" i="4"/>
  <c r="C188" i="4"/>
  <c r="D188" i="4" s="1"/>
  <c r="AG186" i="85" s="1"/>
  <c r="E188" i="4"/>
  <c r="F188" i="4"/>
  <c r="I188" i="4"/>
  <c r="J188" i="4"/>
  <c r="K188" i="4"/>
  <c r="L188" i="4"/>
  <c r="N188" i="4"/>
  <c r="O188" i="4" s="1"/>
  <c r="P188" i="4"/>
  <c r="Q188" i="4"/>
  <c r="S188" i="4"/>
  <c r="X188" i="4"/>
  <c r="C189" i="4"/>
  <c r="D189" i="4" s="1"/>
  <c r="AG187" i="85" s="1"/>
  <c r="E189" i="4"/>
  <c r="F189" i="4"/>
  <c r="I189" i="4"/>
  <c r="J189" i="4"/>
  <c r="K189" i="4"/>
  <c r="L189" i="4"/>
  <c r="N189" i="4"/>
  <c r="O189" i="4" s="1"/>
  <c r="P189" i="4"/>
  <c r="Q189" i="4"/>
  <c r="S189" i="4"/>
  <c r="X189" i="4"/>
  <c r="C190" i="4"/>
  <c r="D190" i="4" s="1"/>
  <c r="AG188" i="85" s="1"/>
  <c r="E190" i="4"/>
  <c r="F190" i="4"/>
  <c r="I190" i="4"/>
  <c r="J190" i="4"/>
  <c r="K190" i="4"/>
  <c r="L190" i="4"/>
  <c r="N190" i="4"/>
  <c r="O190" i="4" s="1"/>
  <c r="P190" i="4"/>
  <c r="Q190" i="4"/>
  <c r="S190" i="4"/>
  <c r="X190" i="4"/>
  <c r="C191" i="4"/>
  <c r="D191" i="4" s="1"/>
  <c r="AG189" i="85" s="1"/>
  <c r="E191" i="4"/>
  <c r="F191" i="4"/>
  <c r="I191" i="4"/>
  <c r="J191" i="4"/>
  <c r="K191" i="4"/>
  <c r="L191" i="4"/>
  <c r="N191" i="4"/>
  <c r="O191" i="4" s="1"/>
  <c r="P191" i="4"/>
  <c r="Q191" i="4"/>
  <c r="S191" i="4"/>
  <c r="X191" i="4"/>
  <c r="C192" i="4"/>
  <c r="D192" i="4" s="1"/>
  <c r="AG190" i="85" s="1"/>
  <c r="E192" i="4"/>
  <c r="F192" i="4"/>
  <c r="I192" i="4"/>
  <c r="J192" i="4"/>
  <c r="K192" i="4"/>
  <c r="L192" i="4"/>
  <c r="N192" i="4"/>
  <c r="O192" i="4" s="1"/>
  <c r="P192" i="4"/>
  <c r="Q192" i="4"/>
  <c r="S192" i="4"/>
  <c r="X192" i="4"/>
  <c r="C193" i="4"/>
  <c r="D193" i="4" s="1"/>
  <c r="AG191" i="85" s="1"/>
  <c r="E193" i="4"/>
  <c r="F193" i="4"/>
  <c r="I193" i="4"/>
  <c r="J193" i="4"/>
  <c r="K193" i="4"/>
  <c r="L193" i="4"/>
  <c r="N193" i="4"/>
  <c r="O193" i="4" s="1"/>
  <c r="P193" i="4"/>
  <c r="Q193" i="4"/>
  <c r="S193" i="4"/>
  <c r="X193" i="4"/>
  <c r="C194" i="4"/>
  <c r="D194" i="4" s="1"/>
  <c r="AG192" i="85" s="1"/>
  <c r="E194" i="4"/>
  <c r="F194" i="4"/>
  <c r="I194" i="4"/>
  <c r="J194" i="4"/>
  <c r="K194" i="4"/>
  <c r="L194" i="4"/>
  <c r="N194" i="4"/>
  <c r="O194" i="4" s="1"/>
  <c r="P194" i="4"/>
  <c r="Q194" i="4"/>
  <c r="S194" i="4"/>
  <c r="X194" i="4"/>
  <c r="C195" i="4"/>
  <c r="D195" i="4" s="1"/>
  <c r="AG193" i="85" s="1"/>
  <c r="E195" i="4"/>
  <c r="F195" i="4"/>
  <c r="I195" i="4"/>
  <c r="J195" i="4"/>
  <c r="K195" i="4"/>
  <c r="L195" i="4"/>
  <c r="N195" i="4"/>
  <c r="O195" i="4" s="1"/>
  <c r="P195" i="4"/>
  <c r="Q195" i="4"/>
  <c r="S195" i="4"/>
  <c r="X195" i="4"/>
  <c r="C196" i="4"/>
  <c r="D196" i="4" s="1"/>
  <c r="AG194" i="85" s="1"/>
  <c r="E196" i="4"/>
  <c r="F196" i="4"/>
  <c r="I196" i="4"/>
  <c r="J196" i="4"/>
  <c r="K196" i="4"/>
  <c r="L196" i="4"/>
  <c r="N196" i="4"/>
  <c r="O196" i="4" s="1"/>
  <c r="P196" i="4"/>
  <c r="Q196" i="4"/>
  <c r="S196" i="4"/>
  <c r="X196" i="4"/>
  <c r="J29" i="75"/>
  <c r="X6" i="4"/>
  <c r="S6" i="4"/>
  <c r="Q6" i="4"/>
  <c r="P6" i="4"/>
  <c r="L6" i="4"/>
  <c r="K6" i="4"/>
  <c r="J6" i="4"/>
  <c r="I6" i="4"/>
  <c r="F6" i="4"/>
  <c r="E6" i="4"/>
  <c r="C6" i="4"/>
  <c r="D6" i="4" s="1"/>
  <c r="AG4" i="85" s="1"/>
  <c r="AJ6" i="3"/>
  <c r="AI6" i="3"/>
  <c r="AD6" i="3"/>
  <c r="AC6" i="3"/>
  <c r="X6" i="3"/>
  <c r="U6" i="3"/>
  <c r="W6" i="3" s="1"/>
  <c r="L6" i="3"/>
  <c r="G6" i="3"/>
  <c r="F6" i="3"/>
  <c r="AC6" i="75"/>
  <c r="AA6" i="75"/>
  <c r="Z6" i="75"/>
  <c r="Y6" i="75"/>
  <c r="V6" i="75"/>
  <c r="U6" i="75"/>
  <c r="AF6" i="3"/>
  <c r="K6" i="3"/>
  <c r="N6" i="4"/>
  <c r="O6" i="4" s="1"/>
  <c r="P6" i="3"/>
  <c r="U66" i="75"/>
  <c r="AE18" i="75"/>
  <c r="AE115" i="75"/>
  <c r="U33" i="75"/>
  <c r="AF33" i="75" s="1"/>
  <c r="Z115" i="75"/>
  <c r="AE175" i="75"/>
  <c r="Z88" i="75"/>
  <c r="E87" i="75"/>
  <c r="E28" i="75"/>
  <c r="E174" i="75"/>
  <c r="U114" i="75"/>
  <c r="AE127" i="75"/>
  <c r="E120" i="75"/>
  <c r="U20" i="75"/>
  <c r="E143" i="75"/>
  <c r="AE57" i="75"/>
  <c r="AE39" i="75"/>
  <c r="AE36" i="75"/>
  <c r="AE81" i="75"/>
  <c r="Z169" i="75"/>
  <c r="AE89" i="75"/>
  <c r="AE177" i="75"/>
  <c r="AE59" i="75"/>
  <c r="AE140" i="75"/>
  <c r="AE41" i="75"/>
  <c r="AE138" i="75"/>
  <c r="AE51" i="75"/>
  <c r="AE121" i="75"/>
  <c r="E53" i="75"/>
  <c r="AE120" i="75"/>
  <c r="AE6" i="75"/>
  <c r="AE189" i="75"/>
  <c r="AE73" i="75"/>
  <c r="AE93" i="75"/>
  <c r="U102" i="75"/>
  <c r="AE137" i="75"/>
  <c r="AE129" i="75"/>
  <c r="AE149" i="75"/>
  <c r="AE174" i="75"/>
  <c r="U26" i="75"/>
  <c r="AE165" i="75"/>
  <c r="AE113" i="75"/>
  <c r="AE26" i="75"/>
  <c r="AE97" i="75"/>
  <c r="AE74" i="75"/>
  <c r="AE168" i="75"/>
  <c r="AE116" i="75"/>
  <c r="AE166" i="75"/>
  <c r="AE92" i="75"/>
  <c r="V93" i="75"/>
  <c r="Z95" i="75"/>
  <c r="AH95" i="75" s="1"/>
  <c r="AE13" i="75"/>
  <c r="AE9" i="75"/>
  <c r="AE193" i="75"/>
  <c r="AE72" i="75"/>
  <c r="AE192" i="75"/>
  <c r="AE30" i="75"/>
  <c r="AE67" i="75"/>
  <c r="AE86" i="75"/>
  <c r="AE142" i="75"/>
  <c r="AE31" i="75"/>
  <c r="AE163" i="75"/>
  <c r="AE173" i="75"/>
  <c r="AE47" i="75"/>
  <c r="AE133" i="75"/>
  <c r="AE7" i="75"/>
  <c r="AE75" i="75"/>
  <c r="AE94" i="75"/>
  <c r="AE35" i="75"/>
  <c r="AE150" i="75"/>
  <c r="AE145" i="75"/>
  <c r="AE164" i="75"/>
  <c r="V52" i="75"/>
  <c r="AE66" i="75"/>
  <c r="AE106" i="75"/>
  <c r="U35" i="75"/>
  <c r="AE153" i="75"/>
  <c r="AE64" i="75"/>
  <c r="AE139" i="75"/>
  <c r="AE128" i="75"/>
  <c r="AE160" i="75"/>
  <c r="AE123" i="75"/>
  <c r="AE171" i="75"/>
  <c r="AE71" i="75"/>
  <c r="AE80" i="75"/>
  <c r="AE12" i="75"/>
  <c r="AE48" i="75"/>
  <c r="AE70" i="75"/>
  <c r="AE33" i="75"/>
  <c r="AE61" i="75"/>
  <c r="AE25" i="75"/>
  <c r="AE85" i="75"/>
  <c r="AE144" i="75"/>
  <c r="AE83" i="75"/>
  <c r="AE96" i="75"/>
  <c r="AE161" i="75"/>
  <c r="AE190" i="75"/>
  <c r="AE114" i="75"/>
  <c r="AE185" i="75"/>
  <c r="AE76" i="75"/>
  <c r="AE125" i="75"/>
  <c r="AE118" i="75"/>
  <c r="AE11" i="75"/>
  <c r="AE117" i="75"/>
  <c r="AE62" i="75"/>
  <c r="AE19" i="75"/>
  <c r="AE195" i="75"/>
  <c r="AE183" i="75"/>
  <c r="AE176" i="75"/>
  <c r="AE188" i="75"/>
  <c r="AE180" i="75"/>
  <c r="AE110" i="75"/>
  <c r="AE178" i="75"/>
  <c r="AE100" i="75"/>
  <c r="AE104" i="75"/>
  <c r="AE179" i="75"/>
  <c r="U37" i="75"/>
  <c r="AE28" i="75"/>
  <c r="AE78" i="75"/>
  <c r="AE27" i="75"/>
  <c r="AE196" i="75"/>
  <c r="AE108" i="75"/>
  <c r="AE107" i="75"/>
  <c r="U21" i="75"/>
  <c r="AE91" i="75"/>
  <c r="AE77" i="75"/>
  <c r="AE45" i="75"/>
  <c r="AE82" i="75"/>
  <c r="AE34" i="75"/>
  <c r="AE44" i="75"/>
  <c r="AE55" i="75"/>
  <c r="AE38" i="75"/>
  <c r="AE32" i="75"/>
  <c r="AE146" i="75"/>
  <c r="AE15" i="75"/>
  <c r="AE136" i="75"/>
  <c r="AE148" i="75"/>
  <c r="AE162" i="75"/>
  <c r="AE52" i="75"/>
  <c r="AE112" i="75"/>
  <c r="AE172" i="75"/>
  <c r="AE40" i="75"/>
  <c r="AE87" i="75"/>
  <c r="AE49" i="75"/>
  <c r="AE184" i="75"/>
  <c r="AG6" i="3" l="1"/>
  <c r="AH6" i="3" s="1"/>
  <c r="AB4" i="85" s="1"/>
  <c r="R170" i="3"/>
  <c r="S170" i="3" s="1"/>
  <c r="Q140" i="3"/>
  <c r="R140" i="3"/>
  <c r="S140" i="3" s="1"/>
  <c r="AH115" i="3"/>
  <c r="AB113" i="85" s="1"/>
  <c r="Q79" i="3"/>
  <c r="R79" i="3"/>
  <c r="S79" i="3" s="1"/>
  <c r="AH58" i="3"/>
  <c r="AB56" i="85" s="1"/>
  <c r="Q52" i="3"/>
  <c r="R52" i="3"/>
  <c r="S52" i="3" s="1"/>
  <c r="AH45" i="3"/>
  <c r="AB43" i="85" s="1"/>
  <c r="AH190" i="3"/>
  <c r="AB188" i="85" s="1"/>
  <c r="AH124" i="3"/>
  <c r="AB122" i="85" s="1"/>
  <c r="R75" i="3"/>
  <c r="S75" i="3" s="1"/>
  <c r="Q57" i="3"/>
  <c r="R57" i="3"/>
  <c r="S57" i="3" s="1"/>
  <c r="Q17" i="3"/>
  <c r="R17" i="3"/>
  <c r="S17" i="3" s="1"/>
  <c r="Q193" i="3"/>
  <c r="R193" i="3"/>
  <c r="S193" i="3" s="1"/>
  <c r="R158" i="3"/>
  <c r="S158" i="3" s="1"/>
  <c r="AH151" i="3"/>
  <c r="AB149" i="85" s="1"/>
  <c r="Q145" i="3"/>
  <c r="R145" i="3"/>
  <c r="S145" i="3" s="1"/>
  <c r="AH120" i="3"/>
  <c r="AB118" i="85" s="1"/>
  <c r="AH85" i="3"/>
  <c r="AB83" i="85" s="1"/>
  <c r="AH14" i="3"/>
  <c r="AB12" i="85" s="1"/>
  <c r="AH10" i="3"/>
  <c r="AB8" i="85" s="1"/>
  <c r="AH195" i="3"/>
  <c r="AB193" i="85" s="1"/>
  <c r="Q185" i="3"/>
  <c r="R185" i="3"/>
  <c r="S185" i="3" s="1"/>
  <c r="AH168" i="3"/>
  <c r="AB166" i="85" s="1"/>
  <c r="AH164" i="3"/>
  <c r="AB162" i="85" s="1"/>
  <c r="Q154" i="3"/>
  <c r="R154" i="3"/>
  <c r="S154" i="3" s="1"/>
  <c r="AH138" i="3"/>
  <c r="AB136" i="85" s="1"/>
  <c r="Q132" i="3"/>
  <c r="R132" i="3"/>
  <c r="S132" i="3" s="1"/>
  <c r="AH129" i="3"/>
  <c r="AB127" i="85" s="1"/>
  <c r="AH103" i="3"/>
  <c r="AB101" i="85" s="1"/>
  <c r="R93" i="3"/>
  <c r="S93" i="3" s="1"/>
  <c r="R88" i="3"/>
  <c r="S88" i="3" s="1"/>
  <c r="Q84" i="3"/>
  <c r="R84" i="3"/>
  <c r="S84" i="3" s="1"/>
  <c r="AH81" i="3"/>
  <c r="AB79" i="85" s="1"/>
  <c r="AH77" i="3"/>
  <c r="AB75" i="85" s="1"/>
  <c r="Q71" i="3"/>
  <c r="R71" i="3"/>
  <c r="S71" i="3" s="1"/>
  <c r="AH68" i="3"/>
  <c r="AB66" i="85" s="1"/>
  <c r="AH59" i="3"/>
  <c r="AB57" i="85" s="1"/>
  <c r="Q53" i="3"/>
  <c r="R53" i="3"/>
  <c r="S53" i="3" s="1"/>
  <c r="AH36" i="3"/>
  <c r="AB34" i="85" s="1"/>
  <c r="Q26" i="3"/>
  <c r="R26" i="3"/>
  <c r="S26" i="3" s="1"/>
  <c r="AH23" i="3"/>
  <c r="AB21" i="85" s="1"/>
  <c r="R13" i="3"/>
  <c r="S13" i="3" s="1"/>
  <c r="Q9" i="3"/>
  <c r="R9" i="3"/>
  <c r="S9" i="3" s="1"/>
  <c r="R184" i="3"/>
  <c r="S184" i="3" s="1"/>
  <c r="R166" i="3"/>
  <c r="S166" i="3" s="1"/>
  <c r="AH163" i="3"/>
  <c r="AB161" i="85" s="1"/>
  <c r="Q101" i="3"/>
  <c r="R101" i="3"/>
  <c r="S101" i="3" s="1"/>
  <c r="AH98" i="3"/>
  <c r="AB96" i="85" s="1"/>
  <c r="R92" i="3"/>
  <c r="S92" i="3" s="1"/>
  <c r="Q34" i="3"/>
  <c r="R34" i="3"/>
  <c r="S34" i="3" s="1"/>
  <c r="AH18" i="3"/>
  <c r="AB16" i="85" s="1"/>
  <c r="Q8" i="3"/>
  <c r="R8" i="3"/>
  <c r="S8" i="3" s="1"/>
  <c r="AH176" i="3"/>
  <c r="AB174" i="85" s="1"/>
  <c r="AH159" i="3"/>
  <c r="AB157" i="85" s="1"/>
  <c r="Q114" i="3"/>
  <c r="R114" i="3"/>
  <c r="S114" i="3" s="1"/>
  <c r="AH111" i="3"/>
  <c r="AB109" i="85" s="1"/>
  <c r="AH94" i="3"/>
  <c r="AB92" i="85" s="1"/>
  <c r="AH89" i="3"/>
  <c r="AB87" i="85" s="1"/>
  <c r="AH142" i="3"/>
  <c r="AB140" i="85" s="1"/>
  <c r="AH133" i="3"/>
  <c r="AB131" i="85" s="1"/>
  <c r="Q123" i="3"/>
  <c r="R123" i="3"/>
  <c r="S123" i="3" s="1"/>
  <c r="R110" i="3"/>
  <c r="S110" i="3" s="1"/>
  <c r="Q106" i="3"/>
  <c r="R106" i="3"/>
  <c r="S106" i="3" s="1"/>
  <c r="AH72" i="3"/>
  <c r="AB70" i="85" s="1"/>
  <c r="AH41" i="3"/>
  <c r="AB39" i="85" s="1"/>
  <c r="AH27" i="3"/>
  <c r="AB25" i="85" s="1"/>
  <c r="R180" i="3"/>
  <c r="S180" i="3" s="1"/>
  <c r="AH177" i="3"/>
  <c r="AB175" i="85" s="1"/>
  <c r="R167" i="3"/>
  <c r="S167" i="3" s="1"/>
  <c r="R150" i="3"/>
  <c r="S150" i="3" s="1"/>
  <c r="R141" i="3"/>
  <c r="S141" i="3" s="1"/>
  <c r="Q137" i="3"/>
  <c r="R137" i="3"/>
  <c r="S137" i="3" s="1"/>
  <c r="Q128" i="3"/>
  <c r="R128" i="3"/>
  <c r="S128" i="3" s="1"/>
  <c r="Q119" i="3"/>
  <c r="R119" i="3"/>
  <c r="S119" i="3" s="1"/>
  <c r="AH116" i="3"/>
  <c r="AB114" i="85" s="1"/>
  <c r="AH112" i="3"/>
  <c r="AB110" i="85" s="1"/>
  <c r="Q102" i="3"/>
  <c r="R102" i="3"/>
  <c r="S102" i="3" s="1"/>
  <c r="AH99" i="3"/>
  <c r="AB97" i="85" s="1"/>
  <c r="AH90" i="3"/>
  <c r="AB88" i="85" s="1"/>
  <c r="R80" i="3"/>
  <c r="S80" i="3" s="1"/>
  <c r="Q76" i="3"/>
  <c r="R76" i="3"/>
  <c r="S76" i="3" s="1"/>
  <c r="Q67" i="3"/>
  <c r="R67" i="3"/>
  <c r="S67" i="3" s="1"/>
  <c r="AH50" i="3"/>
  <c r="AB48" i="85" s="1"/>
  <c r="AH46" i="3"/>
  <c r="AB44" i="85" s="1"/>
  <c r="Q40" i="3"/>
  <c r="R40" i="3"/>
  <c r="S40" i="3" s="1"/>
  <c r="Q35" i="3"/>
  <c r="R35" i="3"/>
  <c r="S35" i="3" s="1"/>
  <c r="AH32" i="3"/>
  <c r="AB30" i="85" s="1"/>
  <c r="AH19" i="3"/>
  <c r="AB17" i="85" s="1"/>
  <c r="AH194" i="3"/>
  <c r="AB192" i="85" s="1"/>
  <c r="Q149" i="3"/>
  <c r="R149" i="3"/>
  <c r="S149" i="3" s="1"/>
  <c r="Q136" i="3"/>
  <c r="R136" i="3"/>
  <c r="S136" i="3" s="1"/>
  <c r="R127" i="3"/>
  <c r="S127" i="3" s="1"/>
  <c r="AH49" i="3"/>
  <c r="AB47" i="85" s="1"/>
  <c r="AH146" i="3"/>
  <c r="AB144" i="85" s="1"/>
  <c r="AH107" i="3"/>
  <c r="AB105" i="85" s="1"/>
  <c r="Q97" i="3"/>
  <c r="R97" i="3"/>
  <c r="S97" i="3" s="1"/>
  <c r="Q66" i="3"/>
  <c r="R66" i="3"/>
  <c r="S66" i="3" s="1"/>
  <c r="AH63" i="3"/>
  <c r="AB61" i="85" s="1"/>
  <c r="AH54" i="3"/>
  <c r="AB52" i="85" s="1"/>
  <c r="Q48" i="3"/>
  <c r="R48" i="3"/>
  <c r="S48" i="3" s="1"/>
  <c r="R39" i="3"/>
  <c r="S39" i="3" s="1"/>
  <c r="AH31" i="3"/>
  <c r="AB29" i="85" s="1"/>
  <c r="Q189" i="3"/>
  <c r="R189" i="3"/>
  <c r="S189" i="3" s="1"/>
  <c r="AH186" i="3"/>
  <c r="AB184" i="85" s="1"/>
  <c r="AH181" i="3"/>
  <c r="AB179" i="85" s="1"/>
  <c r="R175" i="3"/>
  <c r="S175" i="3" s="1"/>
  <c r="AH172" i="3"/>
  <c r="AB170" i="85" s="1"/>
  <c r="Q162" i="3"/>
  <c r="R162" i="3"/>
  <c r="S162" i="3" s="1"/>
  <c r="AH155" i="3"/>
  <c r="AB153" i="85" s="1"/>
  <c r="R62" i="3"/>
  <c r="S62" i="3" s="1"/>
  <c r="R30" i="3"/>
  <c r="S30" i="3" s="1"/>
  <c r="R194" i="3"/>
  <c r="S194" i="3" s="1"/>
  <c r="AH191" i="3"/>
  <c r="AB189" i="85" s="1"/>
  <c r="AH187" i="3"/>
  <c r="AB185" i="85" s="1"/>
  <c r="AH182" i="3"/>
  <c r="AB180" i="85" s="1"/>
  <c r="AH173" i="3"/>
  <c r="AB171" i="85" s="1"/>
  <c r="AH160" i="3"/>
  <c r="AB158" i="85" s="1"/>
  <c r="AH147" i="3"/>
  <c r="AB145" i="85" s="1"/>
  <c r="AH143" i="3"/>
  <c r="AB141" i="85" s="1"/>
  <c r="AH134" i="3"/>
  <c r="AB132" i="85" s="1"/>
  <c r="AH125" i="3"/>
  <c r="AB123" i="85" s="1"/>
  <c r="Q115" i="3"/>
  <c r="R115" i="3"/>
  <c r="S115" i="3" s="1"/>
  <c r="AH108" i="3"/>
  <c r="AB106" i="85" s="1"/>
  <c r="Q98" i="3"/>
  <c r="R98" i="3"/>
  <c r="S98" i="3" s="1"/>
  <c r="AH95" i="3"/>
  <c r="AB93" i="85" s="1"/>
  <c r="AH73" i="3"/>
  <c r="AB71" i="85" s="1"/>
  <c r="AH64" i="3"/>
  <c r="AB62" i="85" s="1"/>
  <c r="Q58" i="3"/>
  <c r="R58" i="3"/>
  <c r="S58" i="3" s="1"/>
  <c r="AH55" i="3"/>
  <c r="AB53" i="85" s="1"/>
  <c r="Q49" i="3"/>
  <c r="R49" i="3"/>
  <c r="S49" i="3" s="1"/>
  <c r="Q45" i="3"/>
  <c r="R45" i="3"/>
  <c r="S45" i="3" s="1"/>
  <c r="Q18" i="3"/>
  <c r="R18" i="3"/>
  <c r="S18" i="3" s="1"/>
  <c r="AH15" i="3"/>
  <c r="AB13" i="85" s="1"/>
  <c r="Q124" i="3"/>
  <c r="R124" i="3"/>
  <c r="S124" i="3" s="1"/>
  <c r="R107" i="3"/>
  <c r="S107" i="3" s="1"/>
  <c r="Q94" i="3"/>
  <c r="R94" i="3"/>
  <c r="S94" i="3" s="1"/>
  <c r="AH69" i="3"/>
  <c r="AB67" i="85" s="1"/>
  <c r="Q63" i="3"/>
  <c r="R63" i="3"/>
  <c r="S63" i="3" s="1"/>
  <c r="AH196" i="3"/>
  <c r="AB194" i="85" s="1"/>
  <c r="Q181" i="3"/>
  <c r="R181" i="3"/>
  <c r="S181" i="3" s="1"/>
  <c r="Q151" i="3"/>
  <c r="R151" i="3"/>
  <c r="S151" i="3" s="1"/>
  <c r="AH78" i="3"/>
  <c r="AB76" i="85" s="1"/>
  <c r="AH60" i="3"/>
  <c r="AB58" i="85" s="1"/>
  <c r="Q14" i="3"/>
  <c r="R14" i="3"/>
  <c r="S14" i="3" s="1"/>
  <c r="R195" i="3"/>
  <c r="S195" i="3" s="1"/>
  <c r="Q138" i="3"/>
  <c r="R138" i="3"/>
  <c r="S138" i="3" s="1"/>
  <c r="AH126" i="3"/>
  <c r="AB124" i="85" s="1"/>
  <c r="R103" i="3"/>
  <c r="S103" i="3" s="1"/>
  <c r="Q81" i="3"/>
  <c r="R81" i="3"/>
  <c r="S81" i="3" s="1"/>
  <c r="AH47" i="3"/>
  <c r="AB45" i="85" s="1"/>
  <c r="Q36" i="3"/>
  <c r="R36" i="3"/>
  <c r="S36" i="3" s="1"/>
  <c r="AH20" i="3"/>
  <c r="AB18" i="85" s="1"/>
  <c r="AH7" i="3"/>
  <c r="AB5" i="85" s="1"/>
  <c r="AH192" i="3"/>
  <c r="AB190" i="85" s="1"/>
  <c r="AH144" i="3"/>
  <c r="AB142" i="85" s="1"/>
  <c r="R116" i="3"/>
  <c r="S116" i="3" s="1"/>
  <c r="AH65" i="3"/>
  <c r="AB63" i="85" s="1"/>
  <c r="AH56" i="3"/>
  <c r="AB54" i="85" s="1"/>
  <c r="R50" i="3"/>
  <c r="S50" i="3" s="1"/>
  <c r="R46" i="3"/>
  <c r="S46" i="3" s="1"/>
  <c r="AH43" i="3"/>
  <c r="AB41" i="85" s="1"/>
  <c r="AH38" i="3"/>
  <c r="AB36" i="85" s="1"/>
  <c r="Q32" i="3"/>
  <c r="R32" i="3"/>
  <c r="S32" i="3" s="1"/>
  <c r="R19" i="3"/>
  <c r="S19" i="3" s="1"/>
  <c r="AH16" i="3"/>
  <c r="AB14" i="85" s="1"/>
  <c r="R111" i="3"/>
  <c r="S111" i="3" s="1"/>
  <c r="AH104" i="3"/>
  <c r="AB102" i="85" s="1"/>
  <c r="AH86" i="3"/>
  <c r="AB84" i="85" s="1"/>
  <c r="Q120" i="3"/>
  <c r="R120" i="3"/>
  <c r="S120" i="3" s="1"/>
  <c r="Q168" i="3"/>
  <c r="R168" i="3"/>
  <c r="S168" i="3" s="1"/>
  <c r="Q129" i="3"/>
  <c r="R129" i="3"/>
  <c r="S129" i="3" s="1"/>
  <c r="Q68" i="3"/>
  <c r="R68" i="3"/>
  <c r="S68" i="3" s="1"/>
  <c r="AH174" i="3"/>
  <c r="AB172" i="85" s="1"/>
  <c r="Q99" i="3"/>
  <c r="R99" i="3"/>
  <c r="S99" i="3" s="1"/>
  <c r="R134" i="3"/>
  <c r="S134" i="3" s="1"/>
  <c r="AH131" i="3"/>
  <c r="AB129" i="85" s="1"/>
  <c r="R125" i="3"/>
  <c r="S125" i="3" s="1"/>
  <c r="R108" i="3"/>
  <c r="S108" i="3" s="1"/>
  <c r="R95" i="3"/>
  <c r="S95" i="3" s="1"/>
  <c r="AH87" i="3"/>
  <c r="AB85" i="85" s="1"/>
  <c r="AH83" i="3"/>
  <c r="AB81" i="85" s="1"/>
  <c r="Q73" i="3"/>
  <c r="R73" i="3"/>
  <c r="S73" i="3" s="1"/>
  <c r="AH70" i="3"/>
  <c r="AB68" i="85" s="1"/>
  <c r="Q64" i="3"/>
  <c r="R64" i="3"/>
  <c r="S64" i="3" s="1"/>
  <c r="AH61" i="3"/>
  <c r="AB59" i="85" s="1"/>
  <c r="Q55" i="3"/>
  <c r="R55" i="3"/>
  <c r="S55" i="3" s="1"/>
  <c r="AH29" i="3"/>
  <c r="AB27" i="85" s="1"/>
  <c r="AH25" i="3"/>
  <c r="AB23" i="85" s="1"/>
  <c r="Q15" i="3"/>
  <c r="R15" i="3"/>
  <c r="S15" i="3" s="1"/>
  <c r="AH12" i="3"/>
  <c r="AB10" i="85" s="1"/>
  <c r="Q159" i="3"/>
  <c r="R159" i="3"/>
  <c r="S159" i="3" s="1"/>
  <c r="AH130" i="3"/>
  <c r="AB128" i="85" s="1"/>
  <c r="AH121" i="3"/>
  <c r="AB119" i="85" s="1"/>
  <c r="R54" i="3"/>
  <c r="S54" i="3" s="1"/>
  <c r="AH42" i="3"/>
  <c r="AB40" i="85" s="1"/>
  <c r="AH37" i="3"/>
  <c r="AB35" i="85" s="1"/>
  <c r="Q31" i="3"/>
  <c r="R31" i="3"/>
  <c r="S31" i="3" s="1"/>
  <c r="Q172" i="3"/>
  <c r="R172" i="3"/>
  <c r="S172" i="3" s="1"/>
  <c r="AH169" i="3"/>
  <c r="AB167" i="85" s="1"/>
  <c r="AH165" i="3"/>
  <c r="AB163" i="85" s="1"/>
  <c r="Q142" i="3"/>
  <c r="R142" i="3"/>
  <c r="S142" i="3" s="1"/>
  <c r="AH139" i="3"/>
  <c r="AB137" i="85" s="1"/>
  <c r="R133" i="3"/>
  <c r="S133" i="3" s="1"/>
  <c r="Q85" i="3"/>
  <c r="R85" i="3"/>
  <c r="S85" i="3" s="1"/>
  <c r="Q41" i="3"/>
  <c r="R41" i="3"/>
  <c r="S41" i="3" s="1"/>
  <c r="Q27" i="3"/>
  <c r="R27" i="3"/>
  <c r="S27" i="3" s="1"/>
  <c r="AH178" i="3"/>
  <c r="AB176" i="85" s="1"/>
  <c r="R164" i="3"/>
  <c r="S164" i="3" s="1"/>
  <c r="AH100" i="3"/>
  <c r="AB98" i="85" s="1"/>
  <c r="Q77" i="3"/>
  <c r="R77" i="3"/>
  <c r="S77" i="3" s="1"/>
  <c r="AH51" i="3"/>
  <c r="AB49" i="85" s="1"/>
  <c r="Q23" i="3"/>
  <c r="R23" i="3"/>
  <c r="S23" i="3" s="1"/>
  <c r="Q177" i="3"/>
  <c r="R177" i="3"/>
  <c r="S177" i="3" s="1"/>
  <c r="AH157" i="3"/>
  <c r="AB155" i="85" s="1"/>
  <c r="Q191" i="3"/>
  <c r="R191" i="3"/>
  <c r="S191" i="3" s="1"/>
  <c r="Q187" i="3"/>
  <c r="R187" i="3"/>
  <c r="S187" i="3" s="1"/>
  <c r="Q182" i="3"/>
  <c r="R182" i="3"/>
  <c r="S182" i="3" s="1"/>
  <c r="Q173" i="3"/>
  <c r="R173" i="3"/>
  <c r="S173" i="3" s="1"/>
  <c r="Q160" i="3"/>
  <c r="R160" i="3"/>
  <c r="S160" i="3" s="1"/>
  <c r="AH153" i="3"/>
  <c r="AB151" i="85" s="1"/>
  <c r="Q147" i="3"/>
  <c r="R147" i="3"/>
  <c r="S147" i="3" s="1"/>
  <c r="Q143" i="3"/>
  <c r="R143" i="3"/>
  <c r="S143" i="3" s="1"/>
  <c r="R6" i="3"/>
  <c r="S6" i="3" s="1"/>
  <c r="P24" i="85"/>
  <c r="AH184" i="3"/>
  <c r="AB182" i="85" s="1"/>
  <c r="AH179" i="3"/>
  <c r="AB177" i="85" s="1"/>
  <c r="AH170" i="3"/>
  <c r="AB168" i="85" s="1"/>
  <c r="AH166" i="3"/>
  <c r="AB164" i="85" s="1"/>
  <c r="Q156" i="3"/>
  <c r="R156" i="3"/>
  <c r="S156" i="3" s="1"/>
  <c r="Q152" i="3"/>
  <c r="R152" i="3"/>
  <c r="S152" i="3" s="1"/>
  <c r="AH149" i="3"/>
  <c r="AB147" i="85" s="1"/>
  <c r="AH140" i="3"/>
  <c r="AB138" i="85" s="1"/>
  <c r="AH136" i="3"/>
  <c r="AB134" i="85" s="1"/>
  <c r="Q130" i="3"/>
  <c r="R130" i="3"/>
  <c r="S130" i="3" s="1"/>
  <c r="AH127" i="3"/>
  <c r="AB125" i="85" s="1"/>
  <c r="Q121" i="3"/>
  <c r="R121" i="3"/>
  <c r="S121" i="3" s="1"/>
  <c r="AH101" i="3"/>
  <c r="AB99" i="85" s="1"/>
  <c r="AH92" i="3"/>
  <c r="AB90" i="85" s="1"/>
  <c r="Q86" i="3"/>
  <c r="R86" i="3"/>
  <c r="S86" i="3" s="1"/>
  <c r="AH79" i="3"/>
  <c r="AB77" i="85" s="1"/>
  <c r="R69" i="3"/>
  <c r="S69" i="3" s="1"/>
  <c r="AH52" i="3"/>
  <c r="AB50" i="85" s="1"/>
  <c r="Q42" i="3"/>
  <c r="R42" i="3"/>
  <c r="S42" i="3" s="1"/>
  <c r="R37" i="3"/>
  <c r="S37" i="3" s="1"/>
  <c r="AH34" i="3"/>
  <c r="AB32" i="85" s="1"/>
  <c r="Q28" i="3"/>
  <c r="R28" i="3"/>
  <c r="S28" i="3" s="1"/>
  <c r="Q11" i="3"/>
  <c r="R11" i="3"/>
  <c r="S11" i="3" s="1"/>
  <c r="AH8" i="3"/>
  <c r="AB6" i="85" s="1"/>
  <c r="AH152" i="3"/>
  <c r="AB150" i="85" s="1"/>
  <c r="Q146" i="3"/>
  <c r="R146" i="3"/>
  <c r="S146" i="3" s="1"/>
  <c r="AH82" i="3"/>
  <c r="AB80" i="85" s="1"/>
  <c r="Q72" i="3"/>
  <c r="R72" i="3"/>
  <c r="S72" i="3" s="1"/>
  <c r="AH33" i="3"/>
  <c r="AB31" i="85" s="1"/>
  <c r="AH24" i="3"/>
  <c r="AB22" i="85" s="1"/>
  <c r="Q10" i="3"/>
  <c r="R10" i="3"/>
  <c r="S10" i="3" s="1"/>
  <c r="AH148" i="3"/>
  <c r="AB146" i="85" s="1"/>
  <c r="AH113" i="3"/>
  <c r="AB111" i="85" s="1"/>
  <c r="AH91" i="3"/>
  <c r="AB89" i="85" s="1"/>
  <c r="AH74" i="3"/>
  <c r="AB72" i="85" s="1"/>
  <c r="AH109" i="3"/>
  <c r="AB107" i="85" s="1"/>
  <c r="AH105" i="3"/>
  <c r="AB103" i="85" s="1"/>
  <c r="AH96" i="3"/>
  <c r="AB94" i="85" s="1"/>
  <c r="R196" i="3"/>
  <c r="S196" i="3" s="1"/>
  <c r="Q169" i="3"/>
  <c r="R169" i="3"/>
  <c r="S169" i="3" s="1"/>
  <c r="Q165" i="3"/>
  <c r="R165" i="3"/>
  <c r="S165" i="3" s="1"/>
  <c r="Q139" i="3"/>
  <c r="R139" i="3"/>
  <c r="S139" i="3" s="1"/>
  <c r="AH118" i="3"/>
  <c r="AB116" i="85" s="1"/>
  <c r="AH114" i="3"/>
  <c r="AB112" i="85" s="1"/>
  <c r="AH97" i="3"/>
  <c r="AB95" i="85" s="1"/>
  <c r="Q78" i="3"/>
  <c r="R78" i="3"/>
  <c r="S78" i="3" s="1"/>
  <c r="AH75" i="3"/>
  <c r="AB73" i="85" s="1"/>
  <c r="AH66" i="3"/>
  <c r="AB64" i="85" s="1"/>
  <c r="Q60" i="3"/>
  <c r="R60" i="3"/>
  <c r="S60" i="3" s="1"/>
  <c r="AH57" i="3"/>
  <c r="AB55" i="85" s="1"/>
  <c r="AH48" i="3"/>
  <c r="AB46" i="85" s="1"/>
  <c r="AH44" i="3"/>
  <c r="AB42" i="85" s="1"/>
  <c r="AH39" i="3"/>
  <c r="AB37" i="85" s="1"/>
  <c r="Q33" i="3"/>
  <c r="R33" i="3"/>
  <c r="S33" i="3" s="1"/>
  <c r="Q24" i="3"/>
  <c r="R24" i="3"/>
  <c r="S24" i="3" s="1"/>
  <c r="AH21" i="3"/>
  <c r="AB19" i="85" s="1"/>
  <c r="AH17" i="3"/>
  <c r="AB15" i="85" s="1"/>
  <c r="R190" i="3"/>
  <c r="S190" i="3" s="1"/>
  <c r="R176" i="3"/>
  <c r="S176" i="3" s="1"/>
  <c r="AH156" i="3"/>
  <c r="AB154" i="85" s="1"/>
  <c r="Q89" i="3"/>
  <c r="R89" i="3"/>
  <c r="S89" i="3" s="1"/>
  <c r="AH28" i="3"/>
  <c r="AB26" i="85" s="1"/>
  <c r="AH11" i="3"/>
  <c r="AB9" i="85" s="1"/>
  <c r="Q155" i="3"/>
  <c r="R155" i="3"/>
  <c r="S155" i="3" s="1"/>
  <c r="AH183" i="3"/>
  <c r="AB181" i="85" s="1"/>
  <c r="AH135" i="3"/>
  <c r="AB133" i="85" s="1"/>
  <c r="AH117" i="3"/>
  <c r="AB115" i="85" s="1"/>
  <c r="AH188" i="3"/>
  <c r="AB186" i="85" s="1"/>
  <c r="AH161" i="3"/>
  <c r="AB159" i="85" s="1"/>
  <c r="AH122" i="3"/>
  <c r="AB120" i="85" s="1"/>
  <c r="AH193" i="3"/>
  <c r="AB191" i="85" s="1"/>
  <c r="AH189" i="3"/>
  <c r="AB187" i="85" s="1"/>
  <c r="Q183" i="3"/>
  <c r="R183" i="3"/>
  <c r="S183" i="3" s="1"/>
  <c r="Q178" i="3"/>
  <c r="R178" i="3"/>
  <c r="S178" i="3" s="1"/>
  <c r="AH175" i="3"/>
  <c r="AB173" i="85" s="1"/>
  <c r="AH162" i="3"/>
  <c r="AB160" i="85" s="1"/>
  <c r="AH158" i="3"/>
  <c r="AB156" i="85" s="1"/>
  <c r="AH145" i="3"/>
  <c r="AB143" i="85" s="1"/>
  <c r="Q135" i="3"/>
  <c r="R135" i="3"/>
  <c r="S135" i="3" s="1"/>
  <c r="R126" i="3"/>
  <c r="S126" i="3" s="1"/>
  <c r="AH123" i="3"/>
  <c r="AB121" i="85" s="1"/>
  <c r="Q117" i="3"/>
  <c r="R117" i="3"/>
  <c r="S117" i="3" s="1"/>
  <c r="R113" i="3"/>
  <c r="S113" i="3" s="1"/>
  <c r="AH110" i="3"/>
  <c r="AB108" i="85" s="1"/>
  <c r="AH106" i="3"/>
  <c r="AB104" i="85" s="1"/>
  <c r="R100" i="3"/>
  <c r="S100" i="3" s="1"/>
  <c r="R91" i="3"/>
  <c r="S91" i="3" s="1"/>
  <c r="Q74" i="3"/>
  <c r="R74" i="3"/>
  <c r="S74" i="3" s="1"/>
  <c r="AH62" i="3"/>
  <c r="AB60" i="85" s="1"/>
  <c r="Q51" i="3"/>
  <c r="R51" i="3"/>
  <c r="S51" i="3" s="1"/>
  <c r="R47" i="3"/>
  <c r="S47" i="3" s="1"/>
  <c r="AH30" i="3"/>
  <c r="AB28" i="85" s="1"/>
  <c r="Q20" i="3"/>
  <c r="R20" i="3"/>
  <c r="S20" i="3" s="1"/>
  <c r="R7" i="3"/>
  <c r="S7" i="3" s="1"/>
  <c r="Q192" i="3"/>
  <c r="R192" i="3"/>
  <c r="S192" i="3" s="1"/>
  <c r="R188" i="3"/>
  <c r="S188" i="3" s="1"/>
  <c r="AH185" i="3"/>
  <c r="AB183" i="85" s="1"/>
  <c r="R174" i="3"/>
  <c r="S174" i="3" s="1"/>
  <c r="R161" i="3"/>
  <c r="S161" i="3" s="1"/>
  <c r="Q157" i="3"/>
  <c r="R157" i="3"/>
  <c r="S157" i="3" s="1"/>
  <c r="AH154" i="3"/>
  <c r="AB152" i="85" s="1"/>
  <c r="R144" i="3"/>
  <c r="S144" i="3" s="1"/>
  <c r="AH132" i="3"/>
  <c r="AB130" i="85" s="1"/>
  <c r="Q122" i="3"/>
  <c r="R122" i="3"/>
  <c r="S122" i="3" s="1"/>
  <c r="R109" i="3"/>
  <c r="S109" i="3" s="1"/>
  <c r="Q105" i="3"/>
  <c r="R105" i="3"/>
  <c r="S105" i="3" s="1"/>
  <c r="Q96" i="3"/>
  <c r="R96" i="3"/>
  <c r="S96" i="3" s="1"/>
  <c r="AH93" i="3"/>
  <c r="AB91" i="85" s="1"/>
  <c r="AH88" i="3"/>
  <c r="AB86" i="85" s="1"/>
  <c r="AH84" i="3"/>
  <c r="AB82" i="85" s="1"/>
  <c r="AH71" i="3"/>
  <c r="AB69" i="85" s="1"/>
  <c r="Q65" i="3"/>
  <c r="R65" i="3"/>
  <c r="S65" i="3" s="1"/>
  <c r="Q56" i="3"/>
  <c r="R56" i="3"/>
  <c r="S56" i="3" s="1"/>
  <c r="AH53" i="3"/>
  <c r="AB51" i="85" s="1"/>
  <c r="R43" i="3"/>
  <c r="S43" i="3" s="1"/>
  <c r="R38" i="3"/>
  <c r="S38" i="3" s="1"/>
  <c r="AH26" i="3"/>
  <c r="AB24" i="85" s="1"/>
  <c r="R16" i="3"/>
  <c r="S16" i="3" s="1"/>
  <c r="AH13" i="3"/>
  <c r="AB11" i="85" s="1"/>
  <c r="AH9" i="3"/>
  <c r="AB7" i="85" s="1"/>
  <c r="AH180" i="3"/>
  <c r="AB178" i="85" s="1"/>
  <c r="AH171" i="3"/>
  <c r="AB169" i="85" s="1"/>
  <c r="AH167" i="3"/>
  <c r="AB165" i="85" s="1"/>
  <c r="Q153" i="3"/>
  <c r="R153" i="3"/>
  <c r="S153" i="3" s="1"/>
  <c r="AH150" i="3"/>
  <c r="AB148" i="85" s="1"/>
  <c r="AH141" i="3"/>
  <c r="AB139" i="85" s="1"/>
  <c r="AH137" i="3"/>
  <c r="AB135" i="85" s="1"/>
  <c r="Q131" i="3"/>
  <c r="R131" i="3"/>
  <c r="S131" i="3" s="1"/>
  <c r="AH128" i="3"/>
  <c r="AB126" i="85" s="1"/>
  <c r="AH119" i="3"/>
  <c r="AB117" i="85" s="1"/>
  <c r="AH102" i="3"/>
  <c r="AB100" i="85" s="1"/>
  <c r="Q87" i="3"/>
  <c r="R87" i="3"/>
  <c r="S87" i="3" s="1"/>
  <c r="AH80" i="3"/>
  <c r="AB78" i="85" s="1"/>
  <c r="AH76" i="3"/>
  <c r="AB74" i="85" s="1"/>
  <c r="R70" i="3"/>
  <c r="S70" i="3" s="1"/>
  <c r="AH67" i="3"/>
  <c r="AB65" i="85" s="1"/>
  <c r="Q61" i="3"/>
  <c r="R61" i="3"/>
  <c r="S61" i="3" s="1"/>
  <c r="AH40" i="3"/>
  <c r="AB38" i="85" s="1"/>
  <c r="AH35" i="3"/>
  <c r="AB33" i="85" s="1"/>
  <c r="R29" i="3"/>
  <c r="S29" i="3" s="1"/>
  <c r="R25" i="3"/>
  <c r="S25" i="3" s="1"/>
  <c r="AH22" i="3"/>
  <c r="AB20" i="85" s="1"/>
  <c r="Q12" i="3"/>
  <c r="R12" i="3"/>
  <c r="S12" i="3" s="1"/>
  <c r="P101" i="85"/>
  <c r="F99" i="84"/>
  <c r="P170" i="85"/>
  <c r="P105" i="85"/>
  <c r="F103" i="84"/>
  <c r="P4" i="85"/>
  <c r="P192" i="85"/>
  <c r="P161" i="85"/>
  <c r="AP188" i="75"/>
  <c r="M186" i="85" s="1"/>
  <c r="AP176" i="75"/>
  <c r="M174" i="85" s="1"/>
  <c r="AP101" i="75"/>
  <c r="M99" i="85" s="1"/>
  <c r="AP89" i="75"/>
  <c r="M87" i="85" s="1"/>
  <c r="AP169" i="75"/>
  <c r="M167" i="85" s="1"/>
  <c r="AP162" i="75"/>
  <c r="M160" i="85" s="1"/>
  <c r="AP157" i="75"/>
  <c r="M155" i="85" s="1"/>
  <c r="AP118" i="75"/>
  <c r="M116" i="85" s="1"/>
  <c r="AP111" i="75"/>
  <c r="M109" i="85" s="1"/>
  <c r="AP46" i="75"/>
  <c r="M44" i="85" s="1"/>
  <c r="AP174" i="75"/>
  <c r="M172" i="85" s="1"/>
  <c r="AP152" i="75"/>
  <c r="M150" i="85" s="1"/>
  <c r="AP140" i="75"/>
  <c r="M138" i="85" s="1"/>
  <c r="AP104" i="75"/>
  <c r="M102" i="85" s="1"/>
  <c r="AP94" i="75"/>
  <c r="M92" i="85" s="1"/>
  <c r="AP181" i="75"/>
  <c r="M179" i="85" s="1"/>
  <c r="AP160" i="75"/>
  <c r="M158" i="85" s="1"/>
  <c r="AP116" i="75"/>
  <c r="M114" i="85" s="1"/>
  <c r="AP99" i="75"/>
  <c r="M97" i="85" s="1"/>
  <c r="AP80" i="75"/>
  <c r="M78" i="85" s="1"/>
  <c r="AP172" i="75"/>
  <c r="M170" i="85" s="1"/>
  <c r="AP109" i="75"/>
  <c r="M107" i="85" s="1"/>
  <c r="AP30" i="75"/>
  <c r="M28" i="85" s="1"/>
  <c r="AP179" i="75"/>
  <c r="M177" i="85" s="1"/>
  <c r="AP150" i="75"/>
  <c r="M148" i="85" s="1"/>
  <c r="AP121" i="75"/>
  <c r="M119" i="85" s="1"/>
  <c r="AP114" i="75"/>
  <c r="M112" i="85" s="1"/>
  <c r="AP196" i="75"/>
  <c r="M194" i="85" s="1"/>
  <c r="AP165" i="75"/>
  <c r="M163" i="85" s="1"/>
  <c r="AP136" i="75"/>
  <c r="M134" i="85" s="1"/>
  <c r="AP97" i="75"/>
  <c r="M95" i="85" s="1"/>
  <c r="AP78" i="75"/>
  <c r="M76" i="85" s="1"/>
  <c r="AP189" i="75"/>
  <c r="M187" i="85" s="1"/>
  <c r="AP177" i="75"/>
  <c r="M175" i="85" s="1"/>
  <c r="AP170" i="75"/>
  <c r="M168" i="85" s="1"/>
  <c r="AP158" i="75"/>
  <c r="M156" i="85" s="1"/>
  <c r="AP28" i="75"/>
  <c r="M26" i="85" s="1"/>
  <c r="AP153" i="75"/>
  <c r="M151" i="85" s="1"/>
  <c r="AP83" i="75"/>
  <c r="M81" i="85" s="1"/>
  <c r="AP11" i="75"/>
  <c r="M9" i="85" s="1"/>
  <c r="AP124" i="75"/>
  <c r="M122" i="85" s="1"/>
  <c r="AP100" i="75"/>
  <c r="M98" i="85" s="1"/>
  <c r="AP52" i="75"/>
  <c r="M50" i="85" s="1"/>
  <c r="AP168" i="75"/>
  <c r="M166" i="85" s="1"/>
  <c r="AP134" i="75"/>
  <c r="M132" i="85" s="1"/>
  <c r="AP110" i="75"/>
  <c r="M108" i="85" s="1"/>
  <c r="AP88" i="75"/>
  <c r="M86" i="85" s="1"/>
  <c r="AP192" i="75"/>
  <c r="M190" i="85" s="1"/>
  <c r="AP93" i="75"/>
  <c r="M91" i="85" s="1"/>
  <c r="AP151" i="75"/>
  <c r="M149" i="85" s="1"/>
  <c r="AP127" i="75"/>
  <c r="M125" i="85" s="1"/>
  <c r="AP122" i="75"/>
  <c r="M120" i="85" s="1"/>
  <c r="AP86" i="75"/>
  <c r="M84" i="85" s="1"/>
  <c r="AP72" i="75"/>
  <c r="M70" i="85" s="1"/>
  <c r="AP55" i="75"/>
  <c r="M53" i="85" s="1"/>
  <c r="AP185" i="75"/>
  <c r="M183" i="85" s="1"/>
  <c r="AP166" i="75"/>
  <c r="M164" i="85" s="1"/>
  <c r="AP132" i="75"/>
  <c r="M130" i="85" s="1"/>
  <c r="AP108" i="75"/>
  <c r="M106" i="85" s="1"/>
  <c r="AP98" i="75"/>
  <c r="M96" i="85" s="1"/>
  <c r="AP91" i="75"/>
  <c r="M89" i="85" s="1"/>
  <c r="AP149" i="75"/>
  <c r="M147" i="85" s="1"/>
  <c r="AP70" i="75"/>
  <c r="M68" i="85" s="1"/>
  <c r="AP164" i="75"/>
  <c r="M162" i="85" s="1"/>
  <c r="AP125" i="75"/>
  <c r="M123" i="85" s="1"/>
  <c r="AP106" i="75"/>
  <c r="M104" i="85" s="1"/>
  <c r="AP6" i="75"/>
  <c r="M4" i="85" s="1"/>
  <c r="AP31" i="75"/>
  <c r="M29" i="85" s="1"/>
  <c r="AP26" i="75"/>
  <c r="M24" i="85" s="1"/>
  <c r="AP24" i="75"/>
  <c r="M22" i="85" s="1"/>
  <c r="AP21" i="75"/>
  <c r="M19" i="85" s="1"/>
  <c r="AP20" i="75"/>
  <c r="M18" i="85" s="1"/>
  <c r="AP14" i="75"/>
  <c r="M12" i="85" s="1"/>
  <c r="AP9" i="75"/>
  <c r="M7" i="85" s="1"/>
  <c r="AP8" i="75"/>
  <c r="M6" i="85" s="1"/>
  <c r="AP193" i="75"/>
  <c r="M191" i="85" s="1"/>
  <c r="AP191" i="75"/>
  <c r="M189" i="85" s="1"/>
  <c r="AP183" i="75"/>
  <c r="M181" i="85" s="1"/>
  <c r="AP182" i="75"/>
  <c r="M180" i="85" s="1"/>
  <c r="AP180" i="75"/>
  <c r="M178" i="85" s="1"/>
  <c r="AP178" i="75"/>
  <c r="M176" i="85" s="1"/>
  <c r="AP167" i="75"/>
  <c r="M165" i="85" s="1"/>
  <c r="AP163" i="75"/>
  <c r="M161" i="85" s="1"/>
  <c r="AP156" i="75"/>
  <c r="M154" i="85" s="1"/>
  <c r="AP155" i="75"/>
  <c r="M153" i="85" s="1"/>
  <c r="AP154" i="75"/>
  <c r="M152" i="85" s="1"/>
  <c r="AP145" i="75"/>
  <c r="M143" i="85" s="1"/>
  <c r="AP143" i="75"/>
  <c r="M141" i="85" s="1"/>
  <c r="AP141" i="75"/>
  <c r="M139" i="85" s="1"/>
  <c r="AP139" i="75"/>
  <c r="M137" i="85" s="1"/>
  <c r="AP135" i="75"/>
  <c r="M133" i="85" s="1"/>
  <c r="AP126" i="75"/>
  <c r="M124" i="85" s="1"/>
  <c r="AP119" i="75"/>
  <c r="M117" i="85" s="1"/>
  <c r="AP117" i="75"/>
  <c r="M115" i="85" s="1"/>
  <c r="AP112" i="75"/>
  <c r="M110" i="85" s="1"/>
  <c r="AP107" i="75"/>
  <c r="M105" i="85" s="1"/>
  <c r="AP103" i="75"/>
  <c r="M101" i="85" s="1"/>
  <c r="AP102" i="75"/>
  <c r="M100" i="85" s="1"/>
  <c r="AP95" i="75"/>
  <c r="M93" i="85" s="1"/>
  <c r="AP92" i="75"/>
  <c r="M90" i="85" s="1"/>
  <c r="AP87" i="75"/>
  <c r="M85" i="85" s="1"/>
  <c r="AP84" i="75"/>
  <c r="M82" i="85" s="1"/>
  <c r="AP76" i="75"/>
  <c r="M74" i="85" s="1"/>
  <c r="AP73" i="75"/>
  <c r="M71" i="85" s="1"/>
  <c r="AP71" i="75"/>
  <c r="M69" i="85" s="1"/>
  <c r="AP67" i="75"/>
  <c r="M65" i="85" s="1"/>
  <c r="AP63" i="75"/>
  <c r="M61" i="85" s="1"/>
  <c r="AP62" i="75"/>
  <c r="M60" i="85" s="1"/>
  <c r="AP57" i="75"/>
  <c r="M55" i="85" s="1"/>
  <c r="AP43" i="75"/>
  <c r="M41" i="85" s="1"/>
  <c r="AP42" i="75"/>
  <c r="M40" i="85" s="1"/>
  <c r="AP39" i="75"/>
  <c r="M37" i="85" s="1"/>
  <c r="AP36" i="75"/>
  <c r="M34" i="85" s="1"/>
  <c r="AP22" i="75"/>
  <c r="M20" i="85" s="1"/>
  <c r="AP19" i="75"/>
  <c r="M17" i="85" s="1"/>
  <c r="AP16" i="75"/>
  <c r="M14" i="85" s="1"/>
  <c r="AP195" i="75"/>
  <c r="M193" i="85" s="1"/>
  <c r="AP194" i="75"/>
  <c r="M192" i="85" s="1"/>
  <c r="AP190" i="75"/>
  <c r="M188" i="85" s="1"/>
  <c r="AP187" i="75"/>
  <c r="M185" i="85" s="1"/>
  <c r="AP186" i="75"/>
  <c r="M184" i="85" s="1"/>
  <c r="AP184" i="75"/>
  <c r="M182" i="85" s="1"/>
  <c r="AP175" i="75"/>
  <c r="M173" i="85" s="1"/>
  <c r="AP173" i="75"/>
  <c r="M171" i="85" s="1"/>
  <c r="AP171" i="75"/>
  <c r="M169" i="85" s="1"/>
  <c r="AP161" i="75"/>
  <c r="M159" i="85" s="1"/>
  <c r="AP159" i="75"/>
  <c r="M157" i="85" s="1"/>
  <c r="AP148" i="75"/>
  <c r="M146" i="85" s="1"/>
  <c r="AP147" i="75"/>
  <c r="M145" i="85" s="1"/>
  <c r="AP146" i="75"/>
  <c r="M144" i="85" s="1"/>
  <c r="AP144" i="75"/>
  <c r="M142" i="85" s="1"/>
  <c r="AP142" i="75"/>
  <c r="M140" i="85" s="1"/>
  <c r="AP138" i="75"/>
  <c r="M136" i="85" s="1"/>
  <c r="AP137" i="75"/>
  <c r="M135" i="85" s="1"/>
  <c r="AP133" i="75"/>
  <c r="M131" i="85" s="1"/>
  <c r="AP131" i="75"/>
  <c r="M129" i="85" s="1"/>
  <c r="AP130" i="75"/>
  <c r="M128" i="85" s="1"/>
  <c r="AP129" i="75"/>
  <c r="M127" i="85" s="1"/>
  <c r="AP128" i="75"/>
  <c r="M126" i="85" s="1"/>
  <c r="AP123" i="75"/>
  <c r="M121" i="85" s="1"/>
  <c r="AP120" i="75"/>
  <c r="M118" i="85" s="1"/>
  <c r="AP115" i="75"/>
  <c r="M113" i="85" s="1"/>
  <c r="AP113" i="75"/>
  <c r="M111" i="85" s="1"/>
  <c r="AP96" i="75"/>
  <c r="M94" i="85" s="1"/>
  <c r="AP90" i="75"/>
  <c r="M88" i="85" s="1"/>
  <c r="AP85" i="75"/>
  <c r="M83" i="85" s="1"/>
  <c r="AP82" i="75"/>
  <c r="M80" i="85" s="1"/>
  <c r="AP79" i="75"/>
  <c r="M77" i="85" s="1"/>
  <c r="AP74" i="75"/>
  <c r="M72" i="85" s="1"/>
  <c r="AP69" i="75"/>
  <c r="M67" i="85" s="1"/>
  <c r="AP68" i="75"/>
  <c r="M66" i="85" s="1"/>
  <c r="AP64" i="75"/>
  <c r="M62" i="85" s="1"/>
  <c r="AP61" i="75"/>
  <c r="M59" i="85" s="1"/>
  <c r="AP60" i="75"/>
  <c r="M58" i="85" s="1"/>
  <c r="AP59" i="75"/>
  <c r="M57" i="85" s="1"/>
  <c r="AP58" i="75"/>
  <c r="M56" i="85" s="1"/>
  <c r="AP56" i="75"/>
  <c r="M54" i="85" s="1"/>
  <c r="AP54" i="75"/>
  <c r="M52" i="85" s="1"/>
  <c r="AP51" i="75"/>
  <c r="M49" i="85" s="1"/>
  <c r="AP49" i="75"/>
  <c r="M47" i="85" s="1"/>
  <c r="AP47" i="75"/>
  <c r="M45" i="85" s="1"/>
  <c r="AP44" i="75"/>
  <c r="M42" i="85" s="1"/>
  <c r="AP41" i="75"/>
  <c r="M39" i="85" s="1"/>
  <c r="AP38" i="75"/>
  <c r="M36" i="85" s="1"/>
  <c r="AP37" i="75"/>
  <c r="M35" i="85" s="1"/>
  <c r="AP35" i="75"/>
  <c r="M33" i="85" s="1"/>
  <c r="AP27" i="75"/>
  <c r="M25" i="85" s="1"/>
  <c r="AP25" i="75"/>
  <c r="M23" i="85" s="1"/>
  <c r="AP18" i="75"/>
  <c r="M16" i="85" s="1"/>
  <c r="AP15" i="75"/>
  <c r="M13" i="85" s="1"/>
  <c r="AP12" i="75"/>
  <c r="M10" i="85" s="1"/>
  <c r="AP10" i="75"/>
  <c r="M8" i="85" s="1"/>
  <c r="AP81" i="75"/>
  <c r="M79" i="85" s="1"/>
  <c r="AP77" i="75"/>
  <c r="M75" i="85" s="1"/>
  <c r="AP75" i="75"/>
  <c r="M73" i="85" s="1"/>
  <c r="AP66" i="75"/>
  <c r="M64" i="85" s="1"/>
  <c r="AP65" i="75"/>
  <c r="M63" i="85" s="1"/>
  <c r="AP53" i="75"/>
  <c r="M51" i="85" s="1"/>
  <c r="AP50" i="75"/>
  <c r="M48" i="85" s="1"/>
  <c r="AP48" i="75"/>
  <c r="M46" i="85" s="1"/>
  <c r="AP45" i="75"/>
  <c r="M43" i="85" s="1"/>
  <c r="AP33" i="75"/>
  <c r="M31" i="85" s="1"/>
  <c r="AP32" i="75"/>
  <c r="M30" i="85" s="1"/>
  <c r="AP29" i="75"/>
  <c r="M27" i="85" s="1"/>
  <c r="AP7" i="75"/>
  <c r="M5" i="85" s="1"/>
  <c r="AP40" i="75"/>
  <c r="M38" i="85" s="1"/>
  <c r="AP34" i="75"/>
  <c r="M32" i="85" s="1"/>
  <c r="AP23" i="75"/>
  <c r="M21" i="85" s="1"/>
  <c r="AP17" i="75"/>
  <c r="M15" i="85" s="1"/>
  <c r="AP13" i="75"/>
  <c r="M11" i="85" s="1"/>
  <c r="AK49" i="75"/>
  <c r="AI143" i="75"/>
  <c r="AG33" i="75"/>
  <c r="E33" i="75"/>
  <c r="AH24" i="75"/>
  <c r="AN23" i="75"/>
  <c r="K21" i="85" s="1"/>
  <c r="AF110" i="75"/>
  <c r="AP105" i="75"/>
  <c r="M103" i="85" s="1"/>
  <c r="J96" i="75"/>
  <c r="AK141" i="75"/>
  <c r="AK30" i="75"/>
  <c r="AK143" i="75"/>
  <c r="E135" i="75"/>
  <c r="E43" i="75"/>
  <c r="AK104" i="3"/>
  <c r="AC102" i="85" s="1"/>
  <c r="J11" i="75"/>
  <c r="AK103" i="3"/>
  <c r="AC101" i="85" s="1"/>
  <c r="AI11" i="75"/>
  <c r="AH69" i="75"/>
  <c r="E119" i="75"/>
  <c r="AK183" i="75"/>
  <c r="AQ183" i="75" s="1"/>
  <c r="AS183" i="75" s="1"/>
  <c r="J7" i="75"/>
  <c r="AH146" i="75"/>
  <c r="AI136" i="75"/>
  <c r="AG109" i="75"/>
  <c r="AN147" i="75"/>
  <c r="K145" i="85" s="1"/>
  <c r="AF157" i="75"/>
  <c r="AK63" i="75"/>
  <c r="AK14" i="75"/>
  <c r="J54" i="75"/>
  <c r="AF114" i="75"/>
  <c r="E156" i="75"/>
  <c r="E109" i="75"/>
  <c r="AI96" i="75"/>
  <c r="E134" i="75"/>
  <c r="AI115" i="75"/>
  <c r="AK132" i="75"/>
  <c r="AK104" i="75"/>
  <c r="AG134" i="75"/>
  <c r="AF109" i="75"/>
  <c r="E114" i="75"/>
  <c r="AG87" i="75"/>
  <c r="J84" i="75"/>
  <c r="AI80" i="75"/>
  <c r="J80" i="75"/>
  <c r="AH75" i="75"/>
  <c r="AG63" i="75"/>
  <c r="AK51" i="75"/>
  <c r="AF17" i="75"/>
  <c r="J89" i="75"/>
  <c r="AG43" i="75"/>
  <c r="AK81" i="75"/>
  <c r="AI95" i="75"/>
  <c r="AJ95" i="75" s="1"/>
  <c r="AH89" i="75"/>
  <c r="AF113" i="75"/>
  <c r="AG114" i="75"/>
  <c r="AK91" i="75"/>
  <c r="AG93" i="75"/>
  <c r="AH80" i="75"/>
  <c r="AG131" i="75"/>
  <c r="AK124" i="75"/>
  <c r="J57" i="75"/>
  <c r="E164" i="75"/>
  <c r="E148" i="75"/>
  <c r="E93" i="75"/>
  <c r="AG157" i="75"/>
  <c r="AG103" i="75"/>
  <c r="J135" i="75"/>
  <c r="J69" i="75"/>
  <c r="AG168" i="83"/>
  <c r="BU68" i="83"/>
  <c r="BU25" i="83"/>
  <c r="AB125" i="3"/>
  <c r="Z123" i="85" s="1"/>
  <c r="AB117" i="3"/>
  <c r="Z115" i="85" s="1"/>
  <c r="AB109" i="3"/>
  <c r="Z107" i="85" s="1"/>
  <c r="AB101" i="3"/>
  <c r="Z99" i="85" s="1"/>
  <c r="AB93" i="3"/>
  <c r="Z91" i="85" s="1"/>
  <c r="AB85" i="3"/>
  <c r="Z83" i="85" s="1"/>
  <c r="AB77" i="3"/>
  <c r="Z75" i="85" s="1"/>
  <c r="AB69" i="3"/>
  <c r="Z67" i="85" s="1"/>
  <c r="BU133" i="83"/>
  <c r="AB193" i="3"/>
  <c r="Z191" i="85" s="1"/>
  <c r="AB185" i="3"/>
  <c r="Z183" i="85" s="1"/>
  <c r="AB177" i="3"/>
  <c r="Z175" i="85" s="1"/>
  <c r="AB169" i="3"/>
  <c r="Z167" i="85" s="1"/>
  <c r="AB161" i="3"/>
  <c r="Z159" i="85" s="1"/>
  <c r="AB153" i="3"/>
  <c r="Z151" i="85" s="1"/>
  <c r="AB145" i="3"/>
  <c r="Z143" i="85" s="1"/>
  <c r="AB137" i="3"/>
  <c r="Z135" i="85" s="1"/>
  <c r="AB129" i="3"/>
  <c r="Z127" i="85" s="1"/>
  <c r="AB121" i="3"/>
  <c r="Z119" i="85" s="1"/>
  <c r="AB113" i="3"/>
  <c r="Z111" i="85" s="1"/>
  <c r="AB105" i="3"/>
  <c r="Z103" i="85" s="1"/>
  <c r="AB97" i="3"/>
  <c r="Z95" i="85" s="1"/>
  <c r="AB89" i="3"/>
  <c r="Z87" i="85" s="1"/>
  <c r="AB81" i="3"/>
  <c r="Z79" i="85" s="1"/>
  <c r="AB73" i="3"/>
  <c r="Z71" i="85" s="1"/>
  <c r="AB65" i="3"/>
  <c r="Z63" i="85" s="1"/>
  <c r="AB57" i="3"/>
  <c r="Z55" i="85" s="1"/>
  <c r="AB49" i="3"/>
  <c r="Z47" i="85" s="1"/>
  <c r="AB41" i="3"/>
  <c r="Z39" i="85" s="1"/>
  <c r="AB33" i="3"/>
  <c r="Z31" i="85" s="1"/>
  <c r="AB189" i="3"/>
  <c r="Z187" i="85" s="1"/>
  <c r="AB181" i="3"/>
  <c r="Z179" i="85" s="1"/>
  <c r="AB173" i="3"/>
  <c r="Z171" i="85" s="1"/>
  <c r="AB165" i="3"/>
  <c r="Z163" i="85" s="1"/>
  <c r="AB157" i="3"/>
  <c r="Z155" i="85" s="1"/>
  <c r="AB149" i="3"/>
  <c r="Z147" i="85" s="1"/>
  <c r="AB141" i="3"/>
  <c r="Z139" i="85" s="1"/>
  <c r="AB133" i="3"/>
  <c r="Z131" i="85" s="1"/>
  <c r="AB61" i="3"/>
  <c r="Z59" i="85" s="1"/>
  <c r="AB53" i="3"/>
  <c r="Z51" i="85" s="1"/>
  <c r="AB45" i="3"/>
  <c r="Z43" i="85" s="1"/>
  <c r="AB37" i="3"/>
  <c r="Z35" i="85" s="1"/>
  <c r="AB29" i="3"/>
  <c r="Z27" i="85" s="1"/>
  <c r="E34" i="75"/>
  <c r="J24" i="75"/>
  <c r="E17" i="75"/>
  <c r="AH23" i="75"/>
  <c r="AI24" i="75"/>
  <c r="N193" i="3"/>
  <c r="W191" i="85" s="1"/>
  <c r="N189" i="3"/>
  <c r="W187" i="85" s="1"/>
  <c r="N185" i="3"/>
  <c r="W183" i="85" s="1"/>
  <c r="N181" i="3"/>
  <c r="W179" i="85" s="1"/>
  <c r="N177" i="3"/>
  <c r="W175" i="85" s="1"/>
  <c r="N173" i="3"/>
  <c r="W171" i="85" s="1"/>
  <c r="N169" i="3"/>
  <c r="W167" i="85" s="1"/>
  <c r="N165" i="3"/>
  <c r="W163" i="85" s="1"/>
  <c r="N161" i="3"/>
  <c r="W159" i="85" s="1"/>
  <c r="N157" i="3"/>
  <c r="W155" i="85" s="1"/>
  <c r="N153" i="3"/>
  <c r="W151" i="85" s="1"/>
  <c r="N149" i="3"/>
  <c r="W147" i="85" s="1"/>
  <c r="N145" i="3"/>
  <c r="W143" i="85" s="1"/>
  <c r="N141" i="3"/>
  <c r="W139" i="85" s="1"/>
  <c r="N137" i="3"/>
  <c r="W135" i="85" s="1"/>
  <c r="N133" i="3"/>
  <c r="W131" i="85" s="1"/>
  <c r="N129" i="3"/>
  <c r="W127" i="85" s="1"/>
  <c r="N125" i="3"/>
  <c r="W123" i="85" s="1"/>
  <c r="N121" i="3"/>
  <c r="W119" i="85" s="1"/>
  <c r="N117" i="3"/>
  <c r="W115" i="85" s="1"/>
  <c r="N113" i="3"/>
  <c r="W111" i="85" s="1"/>
  <c r="N109" i="3"/>
  <c r="W107" i="85" s="1"/>
  <c r="N105" i="3"/>
  <c r="W103" i="85" s="1"/>
  <c r="N101" i="3"/>
  <c r="W99" i="85" s="1"/>
  <c r="N97" i="3"/>
  <c r="W95" i="85" s="1"/>
  <c r="N93" i="3"/>
  <c r="W91" i="85" s="1"/>
  <c r="N89" i="3"/>
  <c r="W87" i="85" s="1"/>
  <c r="N85" i="3"/>
  <c r="W83" i="85" s="1"/>
  <c r="N81" i="3"/>
  <c r="W79" i="85" s="1"/>
  <c r="N77" i="3"/>
  <c r="W75" i="85" s="1"/>
  <c r="N73" i="3"/>
  <c r="W71" i="85" s="1"/>
  <c r="N69" i="3"/>
  <c r="W67" i="85" s="1"/>
  <c r="N65" i="3"/>
  <c r="W63" i="85" s="1"/>
  <c r="N61" i="3"/>
  <c r="W59" i="85" s="1"/>
  <c r="N57" i="3"/>
  <c r="W55" i="85" s="1"/>
  <c r="N53" i="3"/>
  <c r="W51" i="85" s="1"/>
  <c r="N49" i="3"/>
  <c r="W47" i="85" s="1"/>
  <c r="N45" i="3"/>
  <c r="W43" i="85" s="1"/>
  <c r="N41" i="3"/>
  <c r="W39" i="85" s="1"/>
  <c r="N37" i="3"/>
  <c r="W35" i="85" s="1"/>
  <c r="N33" i="3"/>
  <c r="W31" i="85" s="1"/>
  <c r="N29" i="3"/>
  <c r="W27" i="85" s="1"/>
  <c r="N25" i="3"/>
  <c r="W23" i="85" s="1"/>
  <c r="N21" i="3"/>
  <c r="W19" i="85" s="1"/>
  <c r="N17" i="3"/>
  <c r="W15" i="85" s="1"/>
  <c r="N13" i="3"/>
  <c r="W11" i="85" s="1"/>
  <c r="N195" i="3"/>
  <c r="W193" i="85" s="1"/>
  <c r="N191" i="3"/>
  <c r="W189" i="85" s="1"/>
  <c r="N187" i="3"/>
  <c r="W185" i="85" s="1"/>
  <c r="N183" i="3"/>
  <c r="W181" i="85" s="1"/>
  <c r="N179" i="3"/>
  <c r="W177" i="85" s="1"/>
  <c r="N175" i="3"/>
  <c r="W173" i="85" s="1"/>
  <c r="N171" i="3"/>
  <c r="W169" i="85" s="1"/>
  <c r="N167" i="3"/>
  <c r="W165" i="85" s="1"/>
  <c r="N163" i="3"/>
  <c r="W161" i="85" s="1"/>
  <c r="N159" i="3"/>
  <c r="W157" i="85" s="1"/>
  <c r="N155" i="3"/>
  <c r="W153" i="85" s="1"/>
  <c r="N151" i="3"/>
  <c r="W149" i="85" s="1"/>
  <c r="N147" i="3"/>
  <c r="W145" i="85" s="1"/>
  <c r="N143" i="3"/>
  <c r="W141" i="85" s="1"/>
  <c r="N139" i="3"/>
  <c r="W137" i="85" s="1"/>
  <c r="N135" i="3"/>
  <c r="W133" i="85" s="1"/>
  <c r="N131" i="3"/>
  <c r="W129" i="85" s="1"/>
  <c r="N127" i="3"/>
  <c r="W125" i="85" s="1"/>
  <c r="N123" i="3"/>
  <c r="W121" i="85" s="1"/>
  <c r="N119" i="3"/>
  <c r="W117" i="85" s="1"/>
  <c r="N115" i="3"/>
  <c r="W113" i="85" s="1"/>
  <c r="N111" i="3"/>
  <c r="W109" i="85" s="1"/>
  <c r="N107" i="3"/>
  <c r="W105" i="85" s="1"/>
  <c r="N103" i="3"/>
  <c r="W101" i="85" s="1"/>
  <c r="N99" i="3"/>
  <c r="W97" i="85" s="1"/>
  <c r="N95" i="3"/>
  <c r="W93" i="85" s="1"/>
  <c r="N91" i="3"/>
  <c r="W89" i="85" s="1"/>
  <c r="N87" i="3"/>
  <c r="W85" i="85" s="1"/>
  <c r="N83" i="3"/>
  <c r="W81" i="85" s="1"/>
  <c r="N79" i="3"/>
  <c r="W77" i="85" s="1"/>
  <c r="N75" i="3"/>
  <c r="W73" i="85" s="1"/>
  <c r="N71" i="3"/>
  <c r="W69" i="85" s="1"/>
  <c r="N67" i="3"/>
  <c r="W65" i="85" s="1"/>
  <c r="N63" i="3"/>
  <c r="W61" i="85" s="1"/>
  <c r="N59" i="3"/>
  <c r="W57" i="85" s="1"/>
  <c r="N55" i="3"/>
  <c r="W53" i="85" s="1"/>
  <c r="N51" i="3"/>
  <c r="W49" i="85" s="1"/>
  <c r="N47" i="3"/>
  <c r="W45" i="85" s="1"/>
  <c r="N43" i="3"/>
  <c r="W41" i="85" s="1"/>
  <c r="N39" i="3"/>
  <c r="W37" i="85" s="1"/>
  <c r="N35" i="3"/>
  <c r="W33" i="85" s="1"/>
  <c r="N31" i="3"/>
  <c r="W29" i="85" s="1"/>
  <c r="N27" i="3"/>
  <c r="W25" i="85" s="1"/>
  <c r="N23" i="3"/>
  <c r="W21" i="85" s="1"/>
  <c r="N19" i="3"/>
  <c r="W17" i="85" s="1"/>
  <c r="N15" i="3"/>
  <c r="W13" i="85" s="1"/>
  <c r="N11" i="3"/>
  <c r="W9" i="85" s="1"/>
  <c r="N7" i="3"/>
  <c r="W5" i="85" s="1"/>
  <c r="BX190" i="82"/>
  <c r="BY190" i="82"/>
  <c r="BW190" i="82"/>
  <c r="BU190" i="82"/>
  <c r="BV190" i="82" s="1"/>
  <c r="BX182" i="82"/>
  <c r="BY182" i="82"/>
  <c r="BW182" i="82"/>
  <c r="BU182" i="82"/>
  <c r="BV182" i="82" s="1"/>
  <c r="AP183" i="85" s="1"/>
  <c r="BX174" i="82"/>
  <c r="BW174" i="82"/>
  <c r="BY174" i="82"/>
  <c r="BU174" i="82"/>
  <c r="BV174" i="82" s="1"/>
  <c r="AP175" i="85" s="1"/>
  <c r="BX166" i="82"/>
  <c r="BW166" i="82"/>
  <c r="BY166" i="82"/>
  <c r="BU166" i="82"/>
  <c r="BV166" i="82" s="1"/>
  <c r="AP167" i="85" s="1"/>
  <c r="BX158" i="82"/>
  <c r="BY158" i="82"/>
  <c r="BW158" i="82"/>
  <c r="BU158" i="82"/>
  <c r="BV158" i="82" s="1"/>
  <c r="BX150" i="82"/>
  <c r="BY150" i="82"/>
  <c r="BW150" i="82"/>
  <c r="BU150" i="82"/>
  <c r="BV150" i="82" s="1"/>
  <c r="BX142" i="82"/>
  <c r="BW142" i="82"/>
  <c r="BY142" i="82"/>
  <c r="BU142" i="82"/>
  <c r="BV142" i="82" s="1"/>
  <c r="BX134" i="82"/>
  <c r="BW134" i="82"/>
  <c r="BU134" i="82"/>
  <c r="BV134" i="82" s="1"/>
  <c r="BY134" i="82"/>
  <c r="BX126" i="82"/>
  <c r="BW126" i="82"/>
  <c r="BY126" i="82"/>
  <c r="BU126" i="82"/>
  <c r="BV126" i="82" s="1"/>
  <c r="BX118" i="82"/>
  <c r="BW118" i="82"/>
  <c r="BU118" i="82"/>
  <c r="BV118" i="82" s="1"/>
  <c r="BY118" i="82"/>
  <c r="BX110" i="82"/>
  <c r="BW110" i="82"/>
  <c r="BU110" i="82"/>
  <c r="BV110" i="82" s="1"/>
  <c r="BY110" i="82"/>
  <c r="BX102" i="82"/>
  <c r="BW102" i="82"/>
  <c r="BU102" i="82"/>
  <c r="BV102" i="82" s="1"/>
  <c r="AP103" i="85" s="1"/>
  <c r="BY102" i="82"/>
  <c r="BX94" i="82"/>
  <c r="BW94" i="82"/>
  <c r="BY94" i="82"/>
  <c r="BU94" i="82"/>
  <c r="BV94" i="82" s="1"/>
  <c r="BX86" i="82"/>
  <c r="BW86" i="82"/>
  <c r="BU86" i="82"/>
  <c r="BV86" i="82" s="1"/>
  <c r="BY86" i="82"/>
  <c r="BX78" i="82"/>
  <c r="BW78" i="82"/>
  <c r="BU78" i="82"/>
  <c r="BV78" i="82" s="1"/>
  <c r="BY78" i="82"/>
  <c r="BX70" i="82"/>
  <c r="BW70" i="82"/>
  <c r="BU70" i="82"/>
  <c r="BV70" i="82" s="1"/>
  <c r="BY70" i="82"/>
  <c r="BX62" i="82"/>
  <c r="BW62" i="82"/>
  <c r="BY62" i="82"/>
  <c r="BU62" i="82"/>
  <c r="BV62" i="82" s="1"/>
  <c r="BX54" i="82"/>
  <c r="BW54" i="82"/>
  <c r="BU54" i="82"/>
  <c r="BV54" i="82" s="1"/>
  <c r="BY54" i="82"/>
  <c r="BX46" i="82"/>
  <c r="BW46" i="82"/>
  <c r="BU46" i="82"/>
  <c r="BV46" i="82" s="1"/>
  <c r="BY46" i="82"/>
  <c r="BX38" i="82"/>
  <c r="BW38" i="82"/>
  <c r="BU38" i="82"/>
  <c r="BV38" i="82" s="1"/>
  <c r="AP39" i="85" s="1"/>
  <c r="BY38" i="82"/>
  <c r="BX30" i="82"/>
  <c r="BW30" i="82"/>
  <c r="BY30" i="82"/>
  <c r="BU30" i="82"/>
  <c r="BV30" i="82" s="1"/>
  <c r="BX22" i="82"/>
  <c r="BW22" i="82"/>
  <c r="BU22" i="82"/>
  <c r="BV22" i="82" s="1"/>
  <c r="BY22" i="82"/>
  <c r="BX14" i="82"/>
  <c r="BW14" i="82"/>
  <c r="BU14" i="82"/>
  <c r="BV14" i="82" s="1"/>
  <c r="BY14" i="82"/>
  <c r="BX6" i="82"/>
  <c r="BW6" i="82"/>
  <c r="BU6" i="82"/>
  <c r="BV6" i="82" s="1"/>
  <c r="BY6" i="82"/>
  <c r="BW189" i="82"/>
  <c r="BX189" i="82"/>
  <c r="BY189" i="82"/>
  <c r="BU189" i="82"/>
  <c r="BV189" i="82" s="1"/>
  <c r="AP190" i="85" s="1"/>
  <c r="BX181" i="82"/>
  <c r="BY181" i="82"/>
  <c r="BW181" i="82"/>
  <c r="BU181" i="82"/>
  <c r="BV181" i="82" s="1"/>
  <c r="BW173" i="82"/>
  <c r="BX173" i="82"/>
  <c r="BY173" i="82"/>
  <c r="BU173" i="82"/>
  <c r="BV173" i="82" s="1"/>
  <c r="BW165" i="82"/>
  <c r="BY165" i="82"/>
  <c r="BU165" i="82"/>
  <c r="BV165" i="82" s="1"/>
  <c r="BX165" i="82"/>
  <c r="BW157" i="82"/>
  <c r="BX157" i="82"/>
  <c r="BU157" i="82"/>
  <c r="BV157" i="82" s="1"/>
  <c r="BY157" i="82"/>
  <c r="BX149" i="82"/>
  <c r="BY149" i="82"/>
  <c r="BW149" i="82"/>
  <c r="BU149" i="82"/>
  <c r="BV149" i="82" s="1"/>
  <c r="AP150" i="85" s="1"/>
  <c r="BW141" i="82"/>
  <c r="BX141" i="82"/>
  <c r="BY141" i="82"/>
  <c r="BU141" i="82"/>
  <c r="BV141" i="82" s="1"/>
  <c r="AP142" i="85" s="1"/>
  <c r="BY133" i="82"/>
  <c r="BU133" i="82"/>
  <c r="BV133" i="82" s="1"/>
  <c r="AP134" i="85" s="1"/>
  <c r="BX133" i="82"/>
  <c r="BW133" i="82"/>
  <c r="BW125" i="82"/>
  <c r="BX125" i="82"/>
  <c r="BY125" i="82"/>
  <c r="BU125" i="82"/>
  <c r="BV125" i="82" s="1"/>
  <c r="AP126" i="85" s="1"/>
  <c r="BW117" i="82"/>
  <c r="BX117" i="82"/>
  <c r="BY117" i="82"/>
  <c r="BU117" i="82"/>
  <c r="BV117" i="82" s="1"/>
  <c r="BW109" i="82"/>
  <c r="BX109" i="82"/>
  <c r="BY109" i="82"/>
  <c r="BU109" i="82"/>
  <c r="BV109" i="82" s="1"/>
  <c r="BW101" i="82"/>
  <c r="BY101" i="82"/>
  <c r="BU101" i="82"/>
  <c r="BV101" i="82" s="1"/>
  <c r="AP102" i="85" s="1"/>
  <c r="BX101" i="82"/>
  <c r="BW93" i="82"/>
  <c r="BX93" i="82"/>
  <c r="BY93" i="82"/>
  <c r="BU93" i="82"/>
  <c r="BV93" i="82" s="1"/>
  <c r="AP94" i="85" s="1"/>
  <c r="BW85" i="82"/>
  <c r="BX85" i="82"/>
  <c r="BY85" i="82"/>
  <c r="BU85" i="82"/>
  <c r="BV85" i="82" s="1"/>
  <c r="AP86" i="85" s="1"/>
  <c r="BW77" i="82"/>
  <c r="BX77" i="82"/>
  <c r="BY77" i="82"/>
  <c r="BU77" i="82"/>
  <c r="BV77" i="82" s="1"/>
  <c r="AP78" i="85" s="1"/>
  <c r="BW69" i="82"/>
  <c r="BY69" i="82"/>
  <c r="BU69" i="82"/>
  <c r="BV69" i="82" s="1"/>
  <c r="AP70" i="85" s="1"/>
  <c r="BX69" i="82"/>
  <c r="BW61" i="82"/>
  <c r="BX61" i="82"/>
  <c r="BY61" i="82"/>
  <c r="BU61" i="82"/>
  <c r="BV61" i="82" s="1"/>
  <c r="AP62" i="85" s="1"/>
  <c r="BW53" i="82"/>
  <c r="BX53" i="82"/>
  <c r="BY53" i="82"/>
  <c r="BU53" i="82"/>
  <c r="BV53" i="82" s="1"/>
  <c r="AP54" i="85" s="1"/>
  <c r="BW45" i="82"/>
  <c r="BX45" i="82"/>
  <c r="BY45" i="82"/>
  <c r="BU45" i="82"/>
  <c r="BV45" i="82" s="1"/>
  <c r="BW37" i="82"/>
  <c r="BY37" i="82"/>
  <c r="BU37" i="82"/>
  <c r="BV37" i="82" s="1"/>
  <c r="AP38" i="85" s="1"/>
  <c r="BX37" i="82"/>
  <c r="BW29" i="82"/>
  <c r="BX29" i="82"/>
  <c r="BY29" i="82"/>
  <c r="BU29" i="82"/>
  <c r="BV29" i="82" s="1"/>
  <c r="BW21" i="82"/>
  <c r="BX21" i="82"/>
  <c r="BY21" i="82"/>
  <c r="BU21" i="82"/>
  <c r="BV21" i="82" s="1"/>
  <c r="BW13" i="82"/>
  <c r="BX13" i="82"/>
  <c r="BY13" i="82"/>
  <c r="BU13" i="82"/>
  <c r="BV13" i="82" s="1"/>
  <c r="AP14" i="85" s="1"/>
  <c r="BW5" i="82"/>
  <c r="BY5" i="82"/>
  <c r="BU5" i="82"/>
  <c r="BV5" i="82" s="1"/>
  <c r="AP6" i="85" s="1"/>
  <c r="BX5" i="82"/>
  <c r="G121" i="4"/>
  <c r="AH119" i="85" s="1"/>
  <c r="Z105" i="4"/>
  <c r="AL103" i="85" s="1"/>
  <c r="G105" i="4"/>
  <c r="AH103" i="85" s="1"/>
  <c r="Z97" i="4"/>
  <c r="AL95" i="85" s="1"/>
  <c r="G97" i="4"/>
  <c r="AH95" i="85" s="1"/>
  <c r="Z89" i="4"/>
  <c r="AL87" i="85" s="1"/>
  <c r="Z81" i="4"/>
  <c r="AL79" i="85" s="1"/>
  <c r="Z73" i="4"/>
  <c r="AL71" i="85" s="1"/>
  <c r="Z65" i="4"/>
  <c r="AL63" i="85" s="1"/>
  <c r="Z57" i="4"/>
  <c r="AL55" i="85" s="1"/>
  <c r="Z49" i="4"/>
  <c r="AL47" i="85" s="1"/>
  <c r="Z41" i="4"/>
  <c r="AL39" i="85" s="1"/>
  <c r="Z33" i="4"/>
  <c r="AL31" i="85" s="1"/>
  <c r="G33" i="4"/>
  <c r="Z25" i="4"/>
  <c r="AL23" i="85" s="1"/>
  <c r="Z17" i="4"/>
  <c r="AL15" i="85" s="1"/>
  <c r="G17" i="4"/>
  <c r="AH15" i="85" s="1"/>
  <c r="Z14" i="4"/>
  <c r="AL12" i="85" s="1"/>
  <c r="BX188" i="82"/>
  <c r="BY188" i="82"/>
  <c r="BW188" i="82"/>
  <c r="BU188" i="82"/>
  <c r="BV188" i="82" s="1"/>
  <c r="BX180" i="82"/>
  <c r="BY180" i="82"/>
  <c r="BW180" i="82"/>
  <c r="BU180" i="82"/>
  <c r="BV180" i="82" s="1"/>
  <c r="BX172" i="82"/>
  <c r="BY172" i="82"/>
  <c r="BW172" i="82"/>
  <c r="BU172" i="82"/>
  <c r="BV172" i="82" s="1"/>
  <c r="AP173" i="85" s="1"/>
  <c r="BX164" i="82"/>
  <c r="BY164" i="82"/>
  <c r="BW164" i="82"/>
  <c r="BU164" i="82"/>
  <c r="BV164" i="82" s="1"/>
  <c r="AP165" i="85" s="1"/>
  <c r="BX156" i="82"/>
  <c r="BY156" i="82"/>
  <c r="BW156" i="82"/>
  <c r="BU156" i="82"/>
  <c r="BV156" i="82" s="1"/>
  <c r="AP157" i="85" s="1"/>
  <c r="BX148" i="82"/>
  <c r="BY148" i="82"/>
  <c r="BW148" i="82"/>
  <c r="BU148" i="82"/>
  <c r="BV148" i="82" s="1"/>
  <c r="AP149" i="85" s="1"/>
  <c r="BX140" i="82"/>
  <c r="BY140" i="82"/>
  <c r="BW140" i="82"/>
  <c r="BU140" i="82"/>
  <c r="BV140" i="82" s="1"/>
  <c r="AP141" i="85" s="1"/>
  <c r="BW132" i="82"/>
  <c r="BX132" i="82"/>
  <c r="BY132" i="82"/>
  <c r="BU132" i="82"/>
  <c r="BV132" i="82" s="1"/>
  <c r="AP133" i="85" s="1"/>
  <c r="BW124" i="82"/>
  <c r="BX124" i="82"/>
  <c r="BY124" i="82"/>
  <c r="BU124" i="82"/>
  <c r="BV124" i="82" s="1"/>
  <c r="AP125" i="85" s="1"/>
  <c r="BW116" i="82"/>
  <c r="BX116" i="82"/>
  <c r="BY116" i="82"/>
  <c r="BU116" i="82"/>
  <c r="BV116" i="82" s="1"/>
  <c r="AP117" i="85" s="1"/>
  <c r="BW108" i="82"/>
  <c r="BX108" i="82"/>
  <c r="BY108" i="82"/>
  <c r="BU108" i="82"/>
  <c r="BV108" i="82" s="1"/>
  <c r="AP109" i="85" s="1"/>
  <c r="BW100" i="82"/>
  <c r="BX100" i="82"/>
  <c r="BY100" i="82"/>
  <c r="BU100" i="82"/>
  <c r="BV100" i="82" s="1"/>
  <c r="AP101" i="85" s="1"/>
  <c r="BW92" i="82"/>
  <c r="BX92" i="82"/>
  <c r="BY92" i="82"/>
  <c r="BU92" i="82"/>
  <c r="BV92" i="82" s="1"/>
  <c r="AP93" i="85" s="1"/>
  <c r="BW84" i="82"/>
  <c r="BX84" i="82"/>
  <c r="BY84" i="82"/>
  <c r="BU84" i="82"/>
  <c r="BV84" i="82" s="1"/>
  <c r="AP85" i="85" s="1"/>
  <c r="BW76" i="82"/>
  <c r="BX76" i="82"/>
  <c r="BY76" i="82"/>
  <c r="BU76" i="82"/>
  <c r="BV76" i="82" s="1"/>
  <c r="AP77" i="85" s="1"/>
  <c r="BW68" i="82"/>
  <c r="BX68" i="82"/>
  <c r="BY68" i="82"/>
  <c r="BU68" i="82"/>
  <c r="BV68" i="82" s="1"/>
  <c r="BW60" i="82"/>
  <c r="BX60" i="82"/>
  <c r="BY60" i="82"/>
  <c r="BU60" i="82"/>
  <c r="BV60" i="82" s="1"/>
  <c r="BW52" i="82"/>
  <c r="BX52" i="82"/>
  <c r="BY52" i="82"/>
  <c r="BU52" i="82"/>
  <c r="BV52" i="82" s="1"/>
  <c r="AP53" i="85" s="1"/>
  <c r="BW44" i="82"/>
  <c r="BX44" i="82"/>
  <c r="BY44" i="82"/>
  <c r="BU44" i="82"/>
  <c r="BV44" i="82" s="1"/>
  <c r="AP45" i="85" s="1"/>
  <c r="BW36" i="82"/>
  <c r="BX36" i="82"/>
  <c r="BY36" i="82"/>
  <c r="BU36" i="82"/>
  <c r="BV36" i="82" s="1"/>
  <c r="AP37" i="85" s="1"/>
  <c r="BW28" i="82"/>
  <c r="BX28" i="82"/>
  <c r="BY28" i="82"/>
  <c r="BU28" i="82"/>
  <c r="BV28" i="82" s="1"/>
  <c r="BW20" i="82"/>
  <c r="BX20" i="82"/>
  <c r="BY20" i="82"/>
  <c r="BU20" i="82"/>
  <c r="BV20" i="82" s="1"/>
  <c r="BW12" i="82"/>
  <c r="BX12" i="82"/>
  <c r="BY12" i="82"/>
  <c r="BU12" i="82"/>
  <c r="BV12" i="82" s="1"/>
  <c r="AP13" i="85" s="1"/>
  <c r="BW4" i="82"/>
  <c r="BX4" i="82"/>
  <c r="BY4" i="82"/>
  <c r="BU4" i="82"/>
  <c r="BV4" i="82" s="1"/>
  <c r="AP5" i="85" s="1"/>
  <c r="BX187" i="82"/>
  <c r="BY187" i="82"/>
  <c r="BU187" i="82"/>
  <c r="BV187" i="82" s="1"/>
  <c r="AP188" i="85" s="1"/>
  <c r="BW187" i="82"/>
  <c r="BX179" i="82"/>
  <c r="BY179" i="82"/>
  <c r="BU179" i="82"/>
  <c r="BV179" i="82" s="1"/>
  <c r="AP180" i="85" s="1"/>
  <c r="BW179" i="82"/>
  <c r="BX171" i="82"/>
  <c r="BY171" i="82"/>
  <c r="BW171" i="82"/>
  <c r="BU171" i="82"/>
  <c r="BV171" i="82" s="1"/>
  <c r="AP172" i="85" s="1"/>
  <c r="BX163" i="82"/>
  <c r="BY163" i="82"/>
  <c r="BW163" i="82"/>
  <c r="BU163" i="82"/>
  <c r="BV163" i="82" s="1"/>
  <c r="BX155" i="82"/>
  <c r="BY155" i="82"/>
  <c r="BU155" i="82"/>
  <c r="BV155" i="82" s="1"/>
  <c r="AP156" i="85" s="1"/>
  <c r="BW155" i="82"/>
  <c r="BX147" i="82"/>
  <c r="BY147" i="82"/>
  <c r="BU147" i="82"/>
  <c r="BV147" i="82" s="1"/>
  <c r="AP148" i="85" s="1"/>
  <c r="BW147" i="82"/>
  <c r="BX139" i="82"/>
  <c r="BY139" i="82"/>
  <c r="BU139" i="82"/>
  <c r="BV139" i="82" s="1"/>
  <c r="AP140" i="85" s="1"/>
  <c r="BW139" i="82"/>
  <c r="BX131" i="82"/>
  <c r="BY131" i="82"/>
  <c r="BW131" i="82"/>
  <c r="BU131" i="82"/>
  <c r="BV131" i="82" s="1"/>
  <c r="AP132" i="85" s="1"/>
  <c r="BX123" i="82"/>
  <c r="BY123" i="82"/>
  <c r="BW123" i="82"/>
  <c r="BU123" i="82"/>
  <c r="BV123" i="82" s="1"/>
  <c r="AP124" i="85" s="1"/>
  <c r="BX115" i="82"/>
  <c r="BY115" i="82"/>
  <c r="BW115" i="82"/>
  <c r="BU115" i="82"/>
  <c r="BV115" i="82" s="1"/>
  <c r="AP116" i="85" s="1"/>
  <c r="BX107" i="82"/>
  <c r="BY107" i="82"/>
  <c r="BW107" i="82"/>
  <c r="BU107" i="82"/>
  <c r="BV107" i="82" s="1"/>
  <c r="AP108" i="85" s="1"/>
  <c r="BX99" i="82"/>
  <c r="BY99" i="82"/>
  <c r="BU99" i="82"/>
  <c r="BV99" i="82" s="1"/>
  <c r="AP100" i="85" s="1"/>
  <c r="BW99" i="82"/>
  <c r="BX91" i="82"/>
  <c r="BY91" i="82"/>
  <c r="BU91" i="82"/>
  <c r="BV91" i="82" s="1"/>
  <c r="AP92" i="85" s="1"/>
  <c r="BW91" i="82"/>
  <c r="BX83" i="82"/>
  <c r="BY83" i="82"/>
  <c r="BW83" i="82"/>
  <c r="BU83" i="82"/>
  <c r="BV83" i="82" s="1"/>
  <c r="AP84" i="85" s="1"/>
  <c r="BX75" i="82"/>
  <c r="BY75" i="82"/>
  <c r="BU75" i="82"/>
  <c r="BV75" i="82" s="1"/>
  <c r="AP76" i="85" s="1"/>
  <c r="BW75" i="82"/>
  <c r="BX67" i="82"/>
  <c r="BY67" i="82"/>
  <c r="BW67" i="82"/>
  <c r="BU67" i="82"/>
  <c r="BV67" i="82" s="1"/>
  <c r="BX59" i="82"/>
  <c r="BY59" i="82"/>
  <c r="BW59" i="82"/>
  <c r="BU59" i="82"/>
  <c r="BV59" i="82" s="1"/>
  <c r="BX51" i="82"/>
  <c r="BY51" i="82"/>
  <c r="BW51" i="82"/>
  <c r="BU51" i="82"/>
  <c r="BV51" i="82" s="1"/>
  <c r="AP52" i="85" s="1"/>
  <c r="BX43" i="82"/>
  <c r="BY43" i="82"/>
  <c r="BW43" i="82"/>
  <c r="BU43" i="82"/>
  <c r="BV43" i="82" s="1"/>
  <c r="AP44" i="85" s="1"/>
  <c r="BX35" i="82"/>
  <c r="BY35" i="82"/>
  <c r="BU35" i="82"/>
  <c r="BV35" i="82" s="1"/>
  <c r="AP36" i="85" s="1"/>
  <c r="BW35" i="82"/>
  <c r="BX27" i="82"/>
  <c r="BY27" i="82"/>
  <c r="BU27" i="82"/>
  <c r="BV27" i="82" s="1"/>
  <c r="BW27" i="82"/>
  <c r="BX19" i="82"/>
  <c r="BY19" i="82"/>
  <c r="BW19" i="82"/>
  <c r="BU19" i="82"/>
  <c r="BV19" i="82" s="1"/>
  <c r="BX11" i="82"/>
  <c r="BY11" i="82"/>
  <c r="BU11" i="82"/>
  <c r="BV11" i="82" s="1"/>
  <c r="BW11" i="82"/>
  <c r="BY3" i="82"/>
  <c r="BX3" i="82"/>
  <c r="BW3" i="82"/>
  <c r="BU3" i="82"/>
  <c r="BV3" i="82" s="1"/>
  <c r="BX186" i="82"/>
  <c r="BY186" i="82"/>
  <c r="BW186" i="82"/>
  <c r="BU186" i="82"/>
  <c r="BV186" i="82" s="1"/>
  <c r="BX178" i="82"/>
  <c r="BW178" i="82"/>
  <c r="BY178" i="82"/>
  <c r="BU178" i="82"/>
  <c r="BV178" i="82" s="1"/>
  <c r="BX170" i="82"/>
  <c r="BY170" i="82"/>
  <c r="BW170" i="82"/>
  <c r="BU170" i="82"/>
  <c r="BV170" i="82" s="1"/>
  <c r="BX162" i="82"/>
  <c r="BY162" i="82"/>
  <c r="BW162" i="82"/>
  <c r="BU162" i="82"/>
  <c r="BV162" i="82" s="1"/>
  <c r="BX154" i="82"/>
  <c r="BY154" i="82"/>
  <c r="BW154" i="82"/>
  <c r="BU154" i="82"/>
  <c r="BV154" i="82" s="1"/>
  <c r="BX146" i="82"/>
  <c r="BW146" i="82"/>
  <c r="BU146" i="82"/>
  <c r="BV146" i="82" s="1"/>
  <c r="BY146" i="82"/>
  <c r="BX138" i="82"/>
  <c r="BW138" i="82"/>
  <c r="BY138" i="82"/>
  <c r="BU138" i="82"/>
  <c r="BV138" i="82" s="1"/>
  <c r="BX130" i="82"/>
  <c r="BW130" i="82"/>
  <c r="BY130" i="82"/>
  <c r="BU130" i="82"/>
  <c r="BV130" i="82" s="1"/>
  <c r="AP131" i="85" s="1"/>
  <c r="BX122" i="82"/>
  <c r="BW122" i="82"/>
  <c r="BY122" i="82"/>
  <c r="BU122" i="82"/>
  <c r="BV122" i="82" s="1"/>
  <c r="BX114" i="82"/>
  <c r="BW114" i="82"/>
  <c r="BY114" i="82"/>
  <c r="BU114" i="82"/>
  <c r="BV114" i="82" s="1"/>
  <c r="BX106" i="82"/>
  <c r="BW106" i="82"/>
  <c r="BY106" i="82"/>
  <c r="BU106" i="82"/>
  <c r="BV106" i="82" s="1"/>
  <c r="BX98" i="82"/>
  <c r="BW98" i="82"/>
  <c r="BY98" i="82"/>
  <c r="BU98" i="82"/>
  <c r="BV98" i="82" s="1"/>
  <c r="BX90" i="82"/>
  <c r="BW90" i="82"/>
  <c r="BY90" i="82"/>
  <c r="BU90" i="82"/>
  <c r="BV90" i="82" s="1"/>
  <c r="BX82" i="82"/>
  <c r="BW82" i="82"/>
  <c r="BY82" i="82"/>
  <c r="BU82" i="82"/>
  <c r="BV82" i="82" s="1"/>
  <c r="BX74" i="82"/>
  <c r="BW74" i="82"/>
  <c r="BY74" i="82"/>
  <c r="BU74" i="82"/>
  <c r="BV74" i="82" s="1"/>
  <c r="BX66" i="82"/>
  <c r="BW66" i="82"/>
  <c r="BY66" i="82"/>
  <c r="BU66" i="82"/>
  <c r="BV66" i="82" s="1"/>
  <c r="BX58" i="82"/>
  <c r="BW58" i="82"/>
  <c r="BY58" i="82"/>
  <c r="BU58" i="82"/>
  <c r="BV58" i="82" s="1"/>
  <c r="BX50" i="82"/>
  <c r="BW50" i="82"/>
  <c r="BY50" i="82"/>
  <c r="BU50" i="82"/>
  <c r="BV50" i="82" s="1"/>
  <c r="BX42" i="82"/>
  <c r="BW42" i="82"/>
  <c r="BY42" i="82"/>
  <c r="BU42" i="82"/>
  <c r="BV42" i="82" s="1"/>
  <c r="BX34" i="82"/>
  <c r="BW34" i="82"/>
  <c r="BY34" i="82"/>
  <c r="BU34" i="82"/>
  <c r="BV34" i="82" s="1"/>
  <c r="BX26" i="82"/>
  <c r="BW26" i="82"/>
  <c r="BY26" i="82"/>
  <c r="BU26" i="82"/>
  <c r="BV26" i="82" s="1"/>
  <c r="BX18" i="82"/>
  <c r="BW18" i="82"/>
  <c r="BU18" i="82"/>
  <c r="BV18" i="82" s="1"/>
  <c r="BY18" i="82"/>
  <c r="BX10" i="82"/>
  <c r="BW10" i="82"/>
  <c r="BU10" i="82"/>
  <c r="BV10" i="82" s="1"/>
  <c r="AB6" i="3"/>
  <c r="Z4" i="85" s="1"/>
  <c r="AB195" i="3"/>
  <c r="Z193" i="85" s="1"/>
  <c r="AB191" i="3"/>
  <c r="Z189" i="85" s="1"/>
  <c r="AB187" i="3"/>
  <c r="Z185" i="85" s="1"/>
  <c r="AB183" i="3"/>
  <c r="Z181" i="85" s="1"/>
  <c r="AB179" i="3"/>
  <c r="Z177" i="85" s="1"/>
  <c r="AB175" i="3"/>
  <c r="Z173" i="85" s="1"/>
  <c r="AB171" i="3"/>
  <c r="Z169" i="85" s="1"/>
  <c r="AB167" i="3"/>
  <c r="Z165" i="85" s="1"/>
  <c r="AB163" i="3"/>
  <c r="Z161" i="85" s="1"/>
  <c r="AB159" i="3"/>
  <c r="Z157" i="85" s="1"/>
  <c r="AB155" i="3"/>
  <c r="Z153" i="85" s="1"/>
  <c r="AB151" i="3"/>
  <c r="Z149" i="85" s="1"/>
  <c r="AB147" i="3"/>
  <c r="Z145" i="85" s="1"/>
  <c r="AB143" i="3"/>
  <c r="Z141" i="85" s="1"/>
  <c r="AB139" i="3"/>
  <c r="Z137" i="85" s="1"/>
  <c r="AB135" i="3"/>
  <c r="Z133" i="85" s="1"/>
  <c r="AB131" i="3"/>
  <c r="Z129" i="85" s="1"/>
  <c r="AB127" i="3"/>
  <c r="Z125" i="85" s="1"/>
  <c r="AB123" i="3"/>
  <c r="Z121" i="85" s="1"/>
  <c r="AB119" i="3"/>
  <c r="Z117" i="85" s="1"/>
  <c r="AB115" i="3"/>
  <c r="Z113" i="85" s="1"/>
  <c r="AB111" i="3"/>
  <c r="Z109" i="85" s="1"/>
  <c r="AB107" i="3"/>
  <c r="Z105" i="85" s="1"/>
  <c r="AB103" i="3"/>
  <c r="Z101" i="85" s="1"/>
  <c r="AB99" i="3"/>
  <c r="Z97" i="85" s="1"/>
  <c r="AB95" i="3"/>
  <c r="Z93" i="85" s="1"/>
  <c r="AB91" i="3"/>
  <c r="Z89" i="85" s="1"/>
  <c r="AB87" i="3"/>
  <c r="Z85" i="85" s="1"/>
  <c r="AB83" i="3"/>
  <c r="Z81" i="85" s="1"/>
  <c r="AB79" i="3"/>
  <c r="Z77" i="85" s="1"/>
  <c r="AB75" i="3"/>
  <c r="Z73" i="85" s="1"/>
  <c r="AB71" i="3"/>
  <c r="Z69" i="85" s="1"/>
  <c r="AB67" i="3"/>
  <c r="Z65" i="85" s="1"/>
  <c r="AB63" i="3"/>
  <c r="Z61" i="85" s="1"/>
  <c r="AB59" i="3"/>
  <c r="Z57" i="85" s="1"/>
  <c r="AB55" i="3"/>
  <c r="Z53" i="85" s="1"/>
  <c r="AB51" i="3"/>
  <c r="Z49" i="85" s="1"/>
  <c r="AB47" i="3"/>
  <c r="Z45" i="85" s="1"/>
  <c r="AB43" i="3"/>
  <c r="Z41" i="85" s="1"/>
  <c r="AB39" i="3"/>
  <c r="Z37" i="85" s="1"/>
  <c r="AB35" i="3"/>
  <c r="Z33" i="85" s="1"/>
  <c r="BX193" i="82"/>
  <c r="BY193" i="82"/>
  <c r="BW193" i="82"/>
  <c r="BU193" i="82"/>
  <c r="BV193" i="82" s="1"/>
  <c r="BX185" i="82"/>
  <c r="BW185" i="82"/>
  <c r="BU185" i="82"/>
  <c r="BV185" i="82" s="1"/>
  <c r="BY185" i="82"/>
  <c r="BX177" i="82"/>
  <c r="BW177" i="82"/>
  <c r="BY177" i="82"/>
  <c r="BU177" i="82"/>
  <c r="BV177" i="82" s="1"/>
  <c r="BY169" i="82"/>
  <c r="BW169" i="82"/>
  <c r="BX169" i="82"/>
  <c r="BU169" i="82"/>
  <c r="BV169" i="82" s="1"/>
  <c r="AP170" i="85" s="1"/>
  <c r="BX161" i="82"/>
  <c r="BY161" i="82"/>
  <c r="BW161" i="82"/>
  <c r="BU161" i="82"/>
  <c r="BV161" i="82" s="1"/>
  <c r="BX153" i="82"/>
  <c r="BW153" i="82"/>
  <c r="BU153" i="82"/>
  <c r="BV153" i="82" s="1"/>
  <c r="BY153" i="82"/>
  <c r="BX145" i="82"/>
  <c r="BW145" i="82"/>
  <c r="BY145" i="82"/>
  <c r="BU145" i="82"/>
  <c r="BV145" i="82" s="1"/>
  <c r="BY137" i="82"/>
  <c r="BW137" i="82"/>
  <c r="BX137" i="82"/>
  <c r="BU137" i="82"/>
  <c r="BV137" i="82" s="1"/>
  <c r="BX129" i="82"/>
  <c r="BY129" i="82"/>
  <c r="BW129" i="82"/>
  <c r="BU129" i="82"/>
  <c r="BV129" i="82" s="1"/>
  <c r="BX121" i="82"/>
  <c r="BU121" i="82"/>
  <c r="BV121" i="82" s="1"/>
  <c r="BW121" i="82"/>
  <c r="BY121" i="82"/>
  <c r="BU113" i="82"/>
  <c r="BV113" i="82" s="1"/>
  <c r="BX113" i="82"/>
  <c r="BY113" i="82"/>
  <c r="BW113" i="82"/>
  <c r="BY105" i="82"/>
  <c r="BW105" i="82"/>
  <c r="BU105" i="82"/>
  <c r="BV105" i="82" s="1"/>
  <c r="BX105" i="82"/>
  <c r="BX97" i="82"/>
  <c r="BY97" i="82"/>
  <c r="BU97" i="82"/>
  <c r="BV97" i="82" s="1"/>
  <c r="AP98" i="85" s="1"/>
  <c r="BW97" i="82"/>
  <c r="BX89" i="82"/>
  <c r="BW89" i="82"/>
  <c r="BU89" i="82"/>
  <c r="BV89" i="82" s="1"/>
  <c r="AP90" i="85" s="1"/>
  <c r="BY89" i="82"/>
  <c r="BW81" i="82"/>
  <c r="BU81" i="82"/>
  <c r="BV81" i="82" s="1"/>
  <c r="BX81" i="82"/>
  <c r="BY81" i="82"/>
  <c r="BY73" i="82"/>
  <c r="BU73" i="82"/>
  <c r="BV73" i="82" s="1"/>
  <c r="BW73" i="82"/>
  <c r="BX73" i="82"/>
  <c r="BX65" i="82"/>
  <c r="BY65" i="82"/>
  <c r="BW65" i="82"/>
  <c r="BU65" i="82"/>
  <c r="BV65" i="82" s="1"/>
  <c r="BX57" i="82"/>
  <c r="BU57" i="82"/>
  <c r="BV57" i="82" s="1"/>
  <c r="AP58" i="85" s="1"/>
  <c r="BW57" i="82"/>
  <c r="BY57" i="82"/>
  <c r="BU49" i="82"/>
  <c r="BV49" i="82" s="1"/>
  <c r="AP50" i="85" s="1"/>
  <c r="BX49" i="82"/>
  <c r="BY49" i="82"/>
  <c r="BW49" i="82"/>
  <c r="BY41" i="82"/>
  <c r="BW41" i="82"/>
  <c r="BU41" i="82"/>
  <c r="BV41" i="82" s="1"/>
  <c r="BX41" i="82"/>
  <c r="BX33" i="82"/>
  <c r="BY33" i="82"/>
  <c r="BU33" i="82"/>
  <c r="BV33" i="82" s="1"/>
  <c r="BW33" i="82"/>
  <c r="BX25" i="82"/>
  <c r="BW25" i="82"/>
  <c r="BU25" i="82"/>
  <c r="BV25" i="82" s="1"/>
  <c r="BY25" i="82"/>
  <c r="BW17" i="82"/>
  <c r="BU17" i="82"/>
  <c r="BV17" i="82" s="1"/>
  <c r="BX17" i="82"/>
  <c r="BY17" i="82"/>
  <c r="BY9" i="82"/>
  <c r="BU9" i="82"/>
  <c r="BV9" i="82" s="1"/>
  <c r="AP10" i="85" s="1"/>
  <c r="BW9" i="82"/>
  <c r="BX9" i="82"/>
  <c r="N38" i="3"/>
  <c r="W36" i="85" s="1"/>
  <c r="N34" i="3"/>
  <c r="W32" i="85" s="1"/>
  <c r="N30" i="3"/>
  <c r="W28" i="85" s="1"/>
  <c r="N26" i="3"/>
  <c r="W24" i="85" s="1"/>
  <c r="N22" i="3"/>
  <c r="W20" i="85" s="1"/>
  <c r="N18" i="3"/>
  <c r="W16" i="85" s="1"/>
  <c r="N14" i="3"/>
  <c r="W12" i="85" s="1"/>
  <c r="N10" i="3"/>
  <c r="W8" i="85" s="1"/>
  <c r="AG164" i="75"/>
  <c r="AG156" i="75"/>
  <c r="AG153" i="75"/>
  <c r="BX192" i="82"/>
  <c r="BY192" i="82"/>
  <c r="BU192" i="82"/>
  <c r="BV192" i="82" s="1"/>
  <c r="AP193" i="85" s="1"/>
  <c r="BW192" i="82"/>
  <c r="BX184" i="82"/>
  <c r="BY184" i="82"/>
  <c r="BU184" i="82"/>
  <c r="BV184" i="82" s="1"/>
  <c r="BW184" i="82"/>
  <c r="BX176" i="82"/>
  <c r="BY176" i="82"/>
  <c r="BU176" i="82"/>
  <c r="BV176" i="82" s="1"/>
  <c r="AP177" i="85" s="1"/>
  <c r="BW176" i="82"/>
  <c r="BX168" i="82"/>
  <c r="BY168" i="82"/>
  <c r="BU168" i="82"/>
  <c r="BV168" i="82" s="1"/>
  <c r="BW168" i="82"/>
  <c r="BX160" i="82"/>
  <c r="BY160" i="82"/>
  <c r="BU160" i="82"/>
  <c r="BV160" i="82" s="1"/>
  <c r="BW160" i="82"/>
  <c r="BX152" i="82"/>
  <c r="BY152" i="82"/>
  <c r="BU152" i="82"/>
  <c r="BV152" i="82" s="1"/>
  <c r="BW152" i="82"/>
  <c r="BX144" i="82"/>
  <c r="BY144" i="82"/>
  <c r="BU144" i="82"/>
  <c r="BV144" i="82" s="1"/>
  <c r="BW144" i="82"/>
  <c r="BX136" i="82"/>
  <c r="BY136" i="82"/>
  <c r="BU136" i="82"/>
  <c r="BV136" i="82" s="1"/>
  <c r="BW136" i="82"/>
  <c r="BX128" i="82"/>
  <c r="BY128" i="82"/>
  <c r="BW128" i="82"/>
  <c r="BU128" i="82"/>
  <c r="BV128" i="82" s="1"/>
  <c r="BX120" i="82"/>
  <c r="BY120" i="82"/>
  <c r="BU120" i="82"/>
  <c r="BV120" i="82" s="1"/>
  <c r="BW120" i="82"/>
  <c r="BX112" i="82"/>
  <c r="BY112" i="82"/>
  <c r="BU112" i="82"/>
  <c r="BV112" i="82" s="1"/>
  <c r="AP113" i="85" s="1"/>
  <c r="BW112" i="82"/>
  <c r="BX104" i="82"/>
  <c r="BY104" i="82"/>
  <c r="BW104" i="82"/>
  <c r="BU104" i="82"/>
  <c r="BV104" i="82" s="1"/>
  <c r="BX96" i="82"/>
  <c r="BY96" i="82"/>
  <c r="BU96" i="82"/>
  <c r="BV96" i="82" s="1"/>
  <c r="BW96" i="82"/>
  <c r="BX88" i="82"/>
  <c r="BY88" i="82"/>
  <c r="BW88" i="82"/>
  <c r="BU88" i="82"/>
  <c r="BV88" i="82" s="1"/>
  <c r="BX80" i="82"/>
  <c r="BY80" i="82"/>
  <c r="BU80" i="82"/>
  <c r="BV80" i="82" s="1"/>
  <c r="BW80" i="82"/>
  <c r="BX72" i="82"/>
  <c r="BY72" i="82"/>
  <c r="BU72" i="82"/>
  <c r="BV72" i="82" s="1"/>
  <c r="BW72" i="82"/>
  <c r="BX64" i="82"/>
  <c r="BY64" i="82"/>
  <c r="BW64" i="82"/>
  <c r="BU64" i="82"/>
  <c r="BV64" i="82" s="1"/>
  <c r="BX56" i="82"/>
  <c r="BY56" i="82"/>
  <c r="BU56" i="82"/>
  <c r="BV56" i="82" s="1"/>
  <c r="BW56" i="82"/>
  <c r="BX48" i="82"/>
  <c r="BY48" i="82"/>
  <c r="BU48" i="82"/>
  <c r="BV48" i="82" s="1"/>
  <c r="AP49" i="85" s="1"/>
  <c r="BW48" i="82"/>
  <c r="BX40" i="82"/>
  <c r="BY40" i="82"/>
  <c r="BW40" i="82"/>
  <c r="BU40" i="82"/>
  <c r="BV40" i="82" s="1"/>
  <c r="BX32" i="82"/>
  <c r="BY32" i="82"/>
  <c r="BU32" i="82"/>
  <c r="BV32" i="82" s="1"/>
  <c r="BW32" i="82"/>
  <c r="BX24" i="82"/>
  <c r="BY24" i="82"/>
  <c r="BW24" i="82"/>
  <c r="BU24" i="82"/>
  <c r="BV24" i="82" s="1"/>
  <c r="BX16" i="82"/>
  <c r="BY16" i="82"/>
  <c r="BU16" i="82"/>
  <c r="BV16" i="82" s="1"/>
  <c r="BW16" i="82"/>
  <c r="BX8" i="82"/>
  <c r="BY8" i="82"/>
  <c r="BU8" i="82"/>
  <c r="BV8" i="82" s="1"/>
  <c r="BW8" i="82"/>
  <c r="BX191" i="82"/>
  <c r="BY191" i="82"/>
  <c r="BW191" i="82"/>
  <c r="BU191" i="82"/>
  <c r="BV191" i="82" s="1"/>
  <c r="BX183" i="82"/>
  <c r="BY183" i="82"/>
  <c r="BW183" i="82"/>
  <c r="BU183" i="82"/>
  <c r="BV183" i="82" s="1"/>
  <c r="BX175" i="82"/>
  <c r="BY175" i="82"/>
  <c r="BW175" i="82"/>
  <c r="BU175" i="82"/>
  <c r="BV175" i="82" s="1"/>
  <c r="BX167" i="82"/>
  <c r="BY167" i="82"/>
  <c r="BW167" i="82"/>
  <c r="BU167" i="82"/>
  <c r="BV167" i="82" s="1"/>
  <c r="AP168" i="85" s="1"/>
  <c r="BX159" i="82"/>
  <c r="BY159" i="82"/>
  <c r="BW159" i="82"/>
  <c r="BU159" i="82"/>
  <c r="BV159" i="82" s="1"/>
  <c r="AP160" i="85" s="1"/>
  <c r="BX151" i="82"/>
  <c r="BY151" i="82"/>
  <c r="BW151" i="82"/>
  <c r="BU151" i="82"/>
  <c r="BV151" i="82" s="1"/>
  <c r="AP152" i="85" s="1"/>
  <c r="BX143" i="82"/>
  <c r="BY143" i="82"/>
  <c r="BW143" i="82"/>
  <c r="BU143" i="82"/>
  <c r="BV143" i="82" s="1"/>
  <c r="AP144" i="85" s="1"/>
  <c r="BX135" i="82"/>
  <c r="BY135" i="82"/>
  <c r="BW135" i="82"/>
  <c r="BU135" i="82"/>
  <c r="BV135" i="82" s="1"/>
  <c r="AP136" i="85" s="1"/>
  <c r="BX127" i="82"/>
  <c r="BY127" i="82"/>
  <c r="BW127" i="82"/>
  <c r="BU127" i="82"/>
  <c r="BV127" i="82" s="1"/>
  <c r="BX119" i="82"/>
  <c r="BY119" i="82"/>
  <c r="BW119" i="82"/>
  <c r="BU119" i="82"/>
  <c r="BV119" i="82" s="1"/>
  <c r="BX111" i="82"/>
  <c r="BY111" i="82"/>
  <c r="BW111" i="82"/>
  <c r="BU111" i="82"/>
  <c r="BV111" i="82" s="1"/>
  <c r="BX103" i="82"/>
  <c r="BY103" i="82"/>
  <c r="BW103" i="82"/>
  <c r="BU103" i="82"/>
  <c r="BV103" i="82" s="1"/>
  <c r="BX95" i="82"/>
  <c r="BY95" i="82"/>
  <c r="BW95" i="82"/>
  <c r="BU95" i="82"/>
  <c r="BV95" i="82" s="1"/>
  <c r="AP96" i="85" s="1"/>
  <c r="BX87" i="82"/>
  <c r="BY87" i="82"/>
  <c r="BW87" i="82"/>
  <c r="BU87" i="82"/>
  <c r="BV87" i="82" s="1"/>
  <c r="BX79" i="82"/>
  <c r="BY79" i="82"/>
  <c r="BW79" i="82"/>
  <c r="BU79" i="82"/>
  <c r="BV79" i="82" s="1"/>
  <c r="AP80" i="85" s="1"/>
  <c r="BX71" i="82"/>
  <c r="BY71" i="82"/>
  <c r="BW71" i="82"/>
  <c r="BU71" i="82"/>
  <c r="BV71" i="82" s="1"/>
  <c r="BX63" i="82"/>
  <c r="BY63" i="82"/>
  <c r="BW63" i="82"/>
  <c r="BU63" i="82"/>
  <c r="BV63" i="82" s="1"/>
  <c r="BX55" i="82"/>
  <c r="BY55" i="82"/>
  <c r="BW55" i="82"/>
  <c r="BU55" i="82"/>
  <c r="BV55" i="82" s="1"/>
  <c r="AP56" i="85" s="1"/>
  <c r="BX47" i="82"/>
  <c r="BY47" i="82"/>
  <c r="BW47" i="82"/>
  <c r="BU47" i="82"/>
  <c r="BV47" i="82" s="1"/>
  <c r="AP48" i="85" s="1"/>
  <c r="BX39" i="82"/>
  <c r="BY39" i="82"/>
  <c r="BW39" i="82"/>
  <c r="BU39" i="82"/>
  <c r="BV39" i="82" s="1"/>
  <c r="BX31" i="82"/>
  <c r="BY31" i="82"/>
  <c r="BW31" i="82"/>
  <c r="BU31" i="82"/>
  <c r="BV31" i="82" s="1"/>
  <c r="AP32" i="85" s="1"/>
  <c r="BX23" i="82"/>
  <c r="BY23" i="82"/>
  <c r="BW23" i="82"/>
  <c r="BU23" i="82"/>
  <c r="BV23" i="82" s="1"/>
  <c r="BX15" i="82"/>
  <c r="BY15" i="82"/>
  <c r="BW15" i="82"/>
  <c r="BU15" i="82"/>
  <c r="BV15" i="82" s="1"/>
  <c r="AP16" i="85" s="1"/>
  <c r="BX7" i="82"/>
  <c r="BY7" i="82"/>
  <c r="BW7" i="82"/>
  <c r="BU7" i="82"/>
  <c r="BV7" i="82" s="1"/>
  <c r="N196" i="3"/>
  <c r="W194" i="85" s="1"/>
  <c r="N192" i="3"/>
  <c r="W190" i="85" s="1"/>
  <c r="N188" i="3"/>
  <c r="W186" i="85" s="1"/>
  <c r="N184" i="3"/>
  <c r="W182" i="85" s="1"/>
  <c r="N180" i="3"/>
  <c r="W178" i="85" s="1"/>
  <c r="N176" i="3"/>
  <c r="W174" i="85" s="1"/>
  <c r="N172" i="3"/>
  <c r="W170" i="85" s="1"/>
  <c r="N168" i="3"/>
  <c r="W166" i="85" s="1"/>
  <c r="N164" i="3"/>
  <c r="W162" i="85" s="1"/>
  <c r="N160" i="3"/>
  <c r="W158" i="85" s="1"/>
  <c r="N156" i="3"/>
  <c r="W154" i="85" s="1"/>
  <c r="N152" i="3"/>
  <c r="W150" i="85" s="1"/>
  <c r="N148" i="3"/>
  <c r="W146" i="85" s="1"/>
  <c r="N144" i="3"/>
  <c r="W142" i="85" s="1"/>
  <c r="N140" i="3"/>
  <c r="W138" i="85" s="1"/>
  <c r="N136" i="3"/>
  <c r="W134" i="85" s="1"/>
  <c r="N132" i="3"/>
  <c r="W130" i="85" s="1"/>
  <c r="N128" i="3"/>
  <c r="W126" i="85" s="1"/>
  <c r="N124" i="3"/>
  <c r="W122" i="85" s="1"/>
  <c r="N120" i="3"/>
  <c r="W118" i="85" s="1"/>
  <c r="N116" i="3"/>
  <c r="W114" i="85" s="1"/>
  <c r="N112" i="3"/>
  <c r="W110" i="85" s="1"/>
  <c r="N108" i="3"/>
  <c r="W106" i="85" s="1"/>
  <c r="N104" i="3"/>
  <c r="W102" i="85" s="1"/>
  <c r="N100" i="3"/>
  <c r="W98" i="85" s="1"/>
  <c r="N96" i="3"/>
  <c r="W94" i="85" s="1"/>
  <c r="N92" i="3"/>
  <c r="W90" i="85" s="1"/>
  <c r="N88" i="3"/>
  <c r="W86" i="85" s="1"/>
  <c r="N84" i="3"/>
  <c r="W82" i="85" s="1"/>
  <c r="N80" i="3"/>
  <c r="W78" i="85" s="1"/>
  <c r="N76" i="3"/>
  <c r="W74" i="85" s="1"/>
  <c r="N72" i="3"/>
  <c r="W70" i="85" s="1"/>
  <c r="N68" i="3"/>
  <c r="W66" i="85" s="1"/>
  <c r="N64" i="3"/>
  <c r="W62" i="85" s="1"/>
  <c r="N60" i="3"/>
  <c r="W58" i="85" s="1"/>
  <c r="N56" i="3"/>
  <c r="W54" i="85" s="1"/>
  <c r="N52" i="3"/>
  <c r="W50" i="85" s="1"/>
  <c r="N48" i="3"/>
  <c r="W46" i="85" s="1"/>
  <c r="N44" i="3"/>
  <c r="W42" i="85" s="1"/>
  <c r="N40" i="3"/>
  <c r="W38" i="85" s="1"/>
  <c r="N36" i="3"/>
  <c r="W34" i="85" s="1"/>
  <c r="N32" i="3"/>
  <c r="W30" i="85" s="1"/>
  <c r="N28" i="3"/>
  <c r="W26" i="85" s="1"/>
  <c r="N24" i="3"/>
  <c r="W22" i="85" s="1"/>
  <c r="N20" i="3"/>
  <c r="W18" i="85" s="1"/>
  <c r="N16" i="3"/>
  <c r="W14" i="85" s="1"/>
  <c r="N12" i="3"/>
  <c r="W10" i="85" s="1"/>
  <c r="N8" i="3"/>
  <c r="W6" i="85" s="1"/>
  <c r="AB194" i="3"/>
  <c r="Z192" i="85" s="1"/>
  <c r="AB190" i="3"/>
  <c r="Z188" i="85" s="1"/>
  <c r="AB186" i="3"/>
  <c r="Z184" i="85" s="1"/>
  <c r="AB182" i="3"/>
  <c r="Z180" i="85" s="1"/>
  <c r="AB178" i="3"/>
  <c r="Z176" i="85" s="1"/>
  <c r="AB174" i="3"/>
  <c r="Z172" i="85" s="1"/>
  <c r="AB170" i="3"/>
  <c r="Z168" i="85" s="1"/>
  <c r="AB166" i="3"/>
  <c r="Z164" i="85" s="1"/>
  <c r="AB162" i="3"/>
  <c r="Z160" i="85" s="1"/>
  <c r="AB158" i="3"/>
  <c r="Z156" i="85" s="1"/>
  <c r="AB154" i="3"/>
  <c r="Z152" i="85" s="1"/>
  <c r="AB150" i="3"/>
  <c r="Z148" i="85" s="1"/>
  <c r="AB146" i="3"/>
  <c r="Z144" i="85" s="1"/>
  <c r="AB142" i="3"/>
  <c r="Z140" i="85" s="1"/>
  <c r="AB138" i="3"/>
  <c r="Z136" i="85" s="1"/>
  <c r="AB134" i="3"/>
  <c r="Z132" i="85" s="1"/>
  <c r="AB130" i="3"/>
  <c r="Z128" i="85" s="1"/>
  <c r="AB126" i="3"/>
  <c r="Z124" i="85" s="1"/>
  <c r="AB122" i="3"/>
  <c r="Z120" i="85" s="1"/>
  <c r="AB118" i="3"/>
  <c r="Z116" i="85" s="1"/>
  <c r="AB114" i="3"/>
  <c r="Z112" i="85" s="1"/>
  <c r="AB110" i="3"/>
  <c r="Z108" i="85" s="1"/>
  <c r="AB106" i="3"/>
  <c r="Z104" i="85" s="1"/>
  <c r="AB102" i="3"/>
  <c r="Z100" i="85" s="1"/>
  <c r="AB98" i="3"/>
  <c r="Z96" i="85" s="1"/>
  <c r="AB94" i="3"/>
  <c r="Z92" i="85" s="1"/>
  <c r="AB90" i="3"/>
  <c r="Z88" i="85" s="1"/>
  <c r="AB86" i="3"/>
  <c r="Z84" i="85" s="1"/>
  <c r="AB82" i="3"/>
  <c r="Z80" i="85" s="1"/>
  <c r="AB78" i="3"/>
  <c r="Z76" i="85" s="1"/>
  <c r="AB74" i="3"/>
  <c r="Z72" i="85" s="1"/>
  <c r="AB70" i="3"/>
  <c r="Z68" i="85" s="1"/>
  <c r="AB66" i="3"/>
  <c r="Z64" i="85" s="1"/>
  <c r="AB62" i="3"/>
  <c r="Z60" i="85" s="1"/>
  <c r="AB58" i="3"/>
  <c r="Z56" i="85" s="1"/>
  <c r="AB54" i="3"/>
  <c r="Z52" i="85" s="1"/>
  <c r="AB50" i="3"/>
  <c r="Z48" i="85" s="1"/>
  <c r="AB46" i="3"/>
  <c r="Z44" i="85" s="1"/>
  <c r="AB42" i="3"/>
  <c r="Z40" i="85" s="1"/>
  <c r="AB38" i="3"/>
  <c r="Z36" i="85" s="1"/>
  <c r="AB34" i="3"/>
  <c r="Z32" i="85" s="1"/>
  <c r="AB30" i="3"/>
  <c r="Z28" i="85" s="1"/>
  <c r="N9" i="3"/>
  <c r="W7" i="85" s="1"/>
  <c r="AB31" i="3"/>
  <c r="Z29" i="85" s="1"/>
  <c r="N194" i="3"/>
  <c r="W192" i="85" s="1"/>
  <c r="N190" i="3"/>
  <c r="W188" i="85" s="1"/>
  <c r="N186" i="3"/>
  <c r="W184" i="85" s="1"/>
  <c r="N182" i="3"/>
  <c r="W180" i="85" s="1"/>
  <c r="N178" i="3"/>
  <c r="W176" i="85" s="1"/>
  <c r="N174" i="3"/>
  <c r="W172" i="85" s="1"/>
  <c r="N170" i="3"/>
  <c r="W168" i="85" s="1"/>
  <c r="N166" i="3"/>
  <c r="W164" i="85" s="1"/>
  <c r="N162" i="3"/>
  <c r="W160" i="85" s="1"/>
  <c r="N158" i="3"/>
  <c r="W156" i="85" s="1"/>
  <c r="N154" i="3"/>
  <c r="W152" i="85" s="1"/>
  <c r="N150" i="3"/>
  <c r="W148" i="85" s="1"/>
  <c r="N146" i="3"/>
  <c r="W144" i="85" s="1"/>
  <c r="N142" i="3"/>
  <c r="W140" i="85" s="1"/>
  <c r="N138" i="3"/>
  <c r="W136" i="85" s="1"/>
  <c r="N134" i="3"/>
  <c r="W132" i="85" s="1"/>
  <c r="N130" i="3"/>
  <c r="W128" i="85" s="1"/>
  <c r="N126" i="3"/>
  <c r="W124" i="85" s="1"/>
  <c r="N122" i="3"/>
  <c r="W120" i="85" s="1"/>
  <c r="N118" i="3"/>
  <c r="W116" i="85" s="1"/>
  <c r="N114" i="3"/>
  <c r="W112" i="85" s="1"/>
  <c r="N110" i="3"/>
  <c r="W108" i="85" s="1"/>
  <c r="N106" i="3"/>
  <c r="W104" i="85" s="1"/>
  <c r="N102" i="3"/>
  <c r="W100" i="85" s="1"/>
  <c r="N98" i="3"/>
  <c r="W96" i="85" s="1"/>
  <c r="N94" i="3"/>
  <c r="W92" i="85" s="1"/>
  <c r="N90" i="3"/>
  <c r="W88" i="85" s="1"/>
  <c r="N86" i="3"/>
  <c r="W84" i="85" s="1"/>
  <c r="N82" i="3"/>
  <c r="W80" i="85" s="1"/>
  <c r="N78" i="3"/>
  <c r="W76" i="85" s="1"/>
  <c r="N74" i="3"/>
  <c r="W72" i="85" s="1"/>
  <c r="N70" i="3"/>
  <c r="W68" i="85" s="1"/>
  <c r="N66" i="3"/>
  <c r="W64" i="85" s="1"/>
  <c r="N62" i="3"/>
  <c r="W60" i="85" s="1"/>
  <c r="N58" i="3"/>
  <c r="W56" i="85" s="1"/>
  <c r="N54" i="3"/>
  <c r="W52" i="85" s="1"/>
  <c r="N50" i="3"/>
  <c r="W48" i="85" s="1"/>
  <c r="N46" i="3"/>
  <c r="W44" i="85" s="1"/>
  <c r="N42" i="3"/>
  <c r="W40" i="85" s="1"/>
  <c r="AB196" i="3"/>
  <c r="Z194" i="85" s="1"/>
  <c r="AB192" i="3"/>
  <c r="Z190" i="85" s="1"/>
  <c r="AB188" i="3"/>
  <c r="Z186" i="85" s="1"/>
  <c r="AB184" i="3"/>
  <c r="Z182" i="85" s="1"/>
  <c r="AB180" i="3"/>
  <c r="Z178" i="85" s="1"/>
  <c r="AB176" i="3"/>
  <c r="Z174" i="85" s="1"/>
  <c r="AB172" i="3"/>
  <c r="Z170" i="85" s="1"/>
  <c r="AB168" i="3"/>
  <c r="Z166" i="85" s="1"/>
  <c r="AB164" i="3"/>
  <c r="Z162" i="85" s="1"/>
  <c r="AB160" i="3"/>
  <c r="Z158" i="85" s="1"/>
  <c r="AB156" i="3"/>
  <c r="Z154" i="85" s="1"/>
  <c r="AB152" i="3"/>
  <c r="Z150" i="85" s="1"/>
  <c r="AB148" i="3"/>
  <c r="Z146" i="85" s="1"/>
  <c r="AB144" i="3"/>
  <c r="Z142" i="85" s="1"/>
  <c r="AB140" i="3"/>
  <c r="Z138" i="85" s="1"/>
  <c r="AB136" i="3"/>
  <c r="Z134" i="85" s="1"/>
  <c r="AB132" i="3"/>
  <c r="Z130" i="85" s="1"/>
  <c r="AB128" i="3"/>
  <c r="Z126" i="85" s="1"/>
  <c r="AB124" i="3"/>
  <c r="Z122" i="85" s="1"/>
  <c r="AB120" i="3"/>
  <c r="Z118" i="85" s="1"/>
  <c r="AB116" i="3"/>
  <c r="Z114" i="85" s="1"/>
  <c r="AB112" i="3"/>
  <c r="Z110" i="85" s="1"/>
  <c r="AB108" i="3"/>
  <c r="Z106" i="85" s="1"/>
  <c r="AB104" i="3"/>
  <c r="AB100" i="3"/>
  <c r="Z98" i="85" s="1"/>
  <c r="AB96" i="3"/>
  <c r="Z94" i="85" s="1"/>
  <c r="AB92" i="3"/>
  <c r="Z90" i="85" s="1"/>
  <c r="AB88" i="3"/>
  <c r="Z86" i="85" s="1"/>
  <c r="AB84" i="3"/>
  <c r="Z82" i="85" s="1"/>
  <c r="AB80" i="3"/>
  <c r="Z78" i="85" s="1"/>
  <c r="AB76" i="3"/>
  <c r="Z74" i="85" s="1"/>
  <c r="AB72" i="3"/>
  <c r="Z70" i="85" s="1"/>
  <c r="AB68" i="3"/>
  <c r="Z66" i="85" s="1"/>
  <c r="AB64" i="3"/>
  <c r="Z62" i="85" s="1"/>
  <c r="AB60" i="3"/>
  <c r="Z58" i="85" s="1"/>
  <c r="AB56" i="3"/>
  <c r="Z54" i="85" s="1"/>
  <c r="AB52" i="3"/>
  <c r="Z50" i="85" s="1"/>
  <c r="AB48" i="3"/>
  <c r="Z46" i="85" s="1"/>
  <c r="AB44" i="3"/>
  <c r="Z42" i="85" s="1"/>
  <c r="AB40" i="3"/>
  <c r="Z38" i="85" s="1"/>
  <c r="AB36" i="3"/>
  <c r="Z34" i="85" s="1"/>
  <c r="AB32" i="3"/>
  <c r="Z30" i="85" s="1"/>
  <c r="E78" i="75"/>
  <c r="AN43" i="75"/>
  <c r="K41" i="85" s="1"/>
  <c r="AF20" i="75"/>
  <c r="AI25" i="75"/>
  <c r="AH47" i="75"/>
  <c r="E13" i="75"/>
  <c r="AK29" i="75"/>
  <c r="J39" i="75"/>
  <c r="AG78" i="75"/>
  <c r="E65" i="75"/>
  <c r="AN44" i="75"/>
  <c r="K42" i="85" s="1"/>
  <c r="AH67" i="75"/>
  <c r="AG32" i="75"/>
  <c r="AF63" i="75"/>
  <c r="AG73" i="75"/>
  <c r="AH39" i="75"/>
  <c r="E56" i="75"/>
  <c r="AG65" i="75"/>
  <c r="AG56" i="75"/>
  <c r="AI69" i="75"/>
  <c r="E108" i="75"/>
  <c r="AI94" i="75"/>
  <c r="AF112" i="75"/>
  <c r="AN126" i="75"/>
  <c r="K124" i="85" s="1"/>
  <c r="J53" i="75"/>
  <c r="Z32" i="4"/>
  <c r="AL30" i="85" s="1"/>
  <c r="Z24" i="4"/>
  <c r="AL22" i="85" s="1"/>
  <c r="Z16" i="4"/>
  <c r="AL14" i="85" s="1"/>
  <c r="Z13" i="4"/>
  <c r="AL11" i="85" s="1"/>
  <c r="AK196" i="3"/>
  <c r="AC194" i="85" s="1"/>
  <c r="AK195" i="3"/>
  <c r="AC193" i="85" s="1"/>
  <c r="AK194" i="3"/>
  <c r="AC192" i="85" s="1"/>
  <c r="AK193" i="3"/>
  <c r="AC191" i="85" s="1"/>
  <c r="AK192" i="3"/>
  <c r="AC190" i="85" s="1"/>
  <c r="AK191" i="3"/>
  <c r="AC189" i="85" s="1"/>
  <c r="AK190" i="3"/>
  <c r="AC188" i="85" s="1"/>
  <c r="AK189" i="3"/>
  <c r="AC187" i="85" s="1"/>
  <c r="AK188" i="3"/>
  <c r="AC186" i="85" s="1"/>
  <c r="AK187" i="3"/>
  <c r="AC185" i="85" s="1"/>
  <c r="AK186" i="3"/>
  <c r="AC184" i="85" s="1"/>
  <c r="AK185" i="3"/>
  <c r="AC183" i="85" s="1"/>
  <c r="AK184" i="3"/>
  <c r="AC182" i="85" s="1"/>
  <c r="AK183" i="3"/>
  <c r="AC181" i="85" s="1"/>
  <c r="AK182" i="3"/>
  <c r="AC180" i="85" s="1"/>
  <c r="AK181" i="3"/>
  <c r="AC179" i="85" s="1"/>
  <c r="AK180" i="3"/>
  <c r="AC178" i="85" s="1"/>
  <c r="AK179" i="3"/>
  <c r="AC177" i="85" s="1"/>
  <c r="AK178" i="3"/>
  <c r="AC176" i="85" s="1"/>
  <c r="AK177" i="3"/>
  <c r="AC175" i="85" s="1"/>
  <c r="AK176" i="3"/>
  <c r="AC174" i="85" s="1"/>
  <c r="AK175" i="3"/>
  <c r="AC173" i="85" s="1"/>
  <c r="AK174" i="3"/>
  <c r="AC172" i="85" s="1"/>
  <c r="AK173" i="3"/>
  <c r="AC171" i="85" s="1"/>
  <c r="AK172" i="3"/>
  <c r="AC170" i="85" s="1"/>
  <c r="AK171" i="3"/>
  <c r="AC169" i="85" s="1"/>
  <c r="AK170" i="3"/>
  <c r="AC168" i="85" s="1"/>
  <c r="AK169" i="3"/>
  <c r="AC167" i="85" s="1"/>
  <c r="AK168" i="3"/>
  <c r="AC166" i="85" s="1"/>
  <c r="AK167" i="3"/>
  <c r="AC165" i="85" s="1"/>
  <c r="AK166" i="3"/>
  <c r="AC164" i="85" s="1"/>
  <c r="AK165" i="3"/>
  <c r="AC163" i="85" s="1"/>
  <c r="AK164" i="3"/>
  <c r="AC162" i="85" s="1"/>
  <c r="AK163" i="3"/>
  <c r="AC161" i="85" s="1"/>
  <c r="AK162" i="3"/>
  <c r="AC160" i="85" s="1"/>
  <c r="AK161" i="3"/>
  <c r="AC159" i="85" s="1"/>
  <c r="AK160" i="3"/>
  <c r="AC158" i="85" s="1"/>
  <c r="AK159" i="3"/>
  <c r="AC157" i="85" s="1"/>
  <c r="AK158" i="3"/>
  <c r="AC156" i="85" s="1"/>
  <c r="AK157" i="3"/>
  <c r="AC155" i="85" s="1"/>
  <c r="AK156" i="3"/>
  <c r="AC154" i="85" s="1"/>
  <c r="AK155" i="3"/>
  <c r="AC153" i="85" s="1"/>
  <c r="AK154" i="3"/>
  <c r="AC152" i="85" s="1"/>
  <c r="AK153" i="3"/>
  <c r="AC151" i="85" s="1"/>
  <c r="AK152" i="3"/>
  <c r="AC150" i="85" s="1"/>
  <c r="AK151" i="3"/>
  <c r="AC149" i="85" s="1"/>
  <c r="AK150" i="3"/>
  <c r="AC148" i="85" s="1"/>
  <c r="AK149" i="3"/>
  <c r="AC147" i="85" s="1"/>
  <c r="AK148" i="3"/>
  <c r="AC146" i="85" s="1"/>
  <c r="AK147" i="3"/>
  <c r="AC145" i="85" s="1"/>
  <c r="AK146" i="3"/>
  <c r="AC144" i="85" s="1"/>
  <c r="AK145" i="3"/>
  <c r="AC143" i="85" s="1"/>
  <c r="AK144" i="3"/>
  <c r="AC142" i="85" s="1"/>
  <c r="AK143" i="3"/>
  <c r="AC141" i="85" s="1"/>
  <c r="AK142" i="3"/>
  <c r="AC140" i="85" s="1"/>
  <c r="AK141" i="3"/>
  <c r="AC139" i="85" s="1"/>
  <c r="AK140" i="3"/>
  <c r="AC138" i="85" s="1"/>
  <c r="AK139" i="3"/>
  <c r="AC137" i="85" s="1"/>
  <c r="AK138" i="3"/>
  <c r="AC136" i="85" s="1"/>
  <c r="AK137" i="3"/>
  <c r="AC135" i="85" s="1"/>
  <c r="AK136" i="3"/>
  <c r="AC134" i="85" s="1"/>
  <c r="AK135" i="3"/>
  <c r="AC133" i="85" s="1"/>
  <c r="AK134" i="3"/>
  <c r="AC132" i="85" s="1"/>
  <c r="AK133" i="3"/>
  <c r="AC131" i="85" s="1"/>
  <c r="AK132" i="3"/>
  <c r="AC130" i="85" s="1"/>
  <c r="AK131" i="3"/>
  <c r="AC129" i="85" s="1"/>
  <c r="AK130" i="3"/>
  <c r="AC128" i="85" s="1"/>
  <c r="AK129" i="3"/>
  <c r="AC127" i="85" s="1"/>
  <c r="AK128" i="3"/>
  <c r="AC126" i="85" s="1"/>
  <c r="AK127" i="3"/>
  <c r="AC125" i="85" s="1"/>
  <c r="AK126" i="3"/>
  <c r="AC124" i="85" s="1"/>
  <c r="AK125" i="3"/>
  <c r="AC123" i="85" s="1"/>
  <c r="AK124" i="3"/>
  <c r="AC122" i="85" s="1"/>
  <c r="AK123" i="3"/>
  <c r="AC121" i="85" s="1"/>
  <c r="AK122" i="3"/>
  <c r="AC120" i="85" s="1"/>
  <c r="AK121" i="3"/>
  <c r="AC119" i="85" s="1"/>
  <c r="AK120" i="3"/>
  <c r="AC118" i="85" s="1"/>
  <c r="H51" i="3"/>
  <c r="V49" i="85" s="1"/>
  <c r="Z11" i="4"/>
  <c r="AL9" i="85" s="1"/>
  <c r="Z12" i="4"/>
  <c r="AL10" i="85" s="1"/>
  <c r="AB28" i="3"/>
  <c r="Z26" i="85" s="1"/>
  <c r="AB27" i="3"/>
  <c r="Z25" i="85" s="1"/>
  <c r="AB26" i="3"/>
  <c r="Z24" i="85" s="1"/>
  <c r="AB25" i="3"/>
  <c r="Z23" i="85" s="1"/>
  <c r="AB24" i="3"/>
  <c r="Z22" i="85" s="1"/>
  <c r="AB23" i="3"/>
  <c r="Z21" i="85" s="1"/>
  <c r="AB22" i="3"/>
  <c r="Z20" i="85" s="1"/>
  <c r="AB21" i="3"/>
  <c r="Z19" i="85" s="1"/>
  <c r="AB20" i="3"/>
  <c r="Z18" i="85" s="1"/>
  <c r="AB19" i="3"/>
  <c r="Z17" i="85" s="1"/>
  <c r="AB18" i="3"/>
  <c r="Z16" i="85" s="1"/>
  <c r="AB17" i="3"/>
  <c r="Z15" i="85" s="1"/>
  <c r="AB16" i="3"/>
  <c r="Z14" i="85" s="1"/>
  <c r="AB15" i="3"/>
  <c r="Z13" i="85" s="1"/>
  <c r="AB14" i="3"/>
  <c r="Z12" i="85" s="1"/>
  <c r="AB13" i="3"/>
  <c r="Z11" i="85" s="1"/>
  <c r="AB12" i="3"/>
  <c r="Z10" i="85" s="1"/>
  <c r="AB11" i="3"/>
  <c r="Z9" i="85" s="1"/>
  <c r="AB10" i="3"/>
  <c r="Z8" i="85" s="1"/>
  <c r="AB9" i="3"/>
  <c r="Z7" i="85" s="1"/>
  <c r="AB8" i="3"/>
  <c r="Z6" i="85" s="1"/>
  <c r="AB7" i="3"/>
  <c r="Z5" i="85" s="1"/>
  <c r="AK6" i="3"/>
  <c r="AC4" i="85" s="1"/>
  <c r="Z193" i="4"/>
  <c r="AL191" i="85" s="1"/>
  <c r="Z185" i="4"/>
  <c r="AL183" i="85" s="1"/>
  <c r="Z177" i="4"/>
  <c r="AL175" i="85" s="1"/>
  <c r="Z169" i="4"/>
  <c r="AL167" i="85" s="1"/>
  <c r="Z161" i="4"/>
  <c r="AL159" i="85" s="1"/>
  <c r="Z153" i="4"/>
  <c r="AL151" i="85" s="1"/>
  <c r="Z145" i="4"/>
  <c r="AL143" i="85" s="1"/>
  <c r="Z137" i="4"/>
  <c r="AL135" i="85" s="1"/>
  <c r="Z129" i="4"/>
  <c r="AL127" i="85" s="1"/>
  <c r="Z121" i="4"/>
  <c r="AL119" i="85" s="1"/>
  <c r="Z113" i="4"/>
  <c r="AL111" i="85" s="1"/>
  <c r="AK119" i="3"/>
  <c r="AC117" i="85" s="1"/>
  <c r="AK118" i="3"/>
  <c r="AC116" i="85" s="1"/>
  <c r="AK117" i="3"/>
  <c r="AC115" i="85" s="1"/>
  <c r="AK116" i="3"/>
  <c r="AC114" i="85" s="1"/>
  <c r="AK115" i="3"/>
  <c r="AC113" i="85" s="1"/>
  <c r="AK114" i="3"/>
  <c r="AC112" i="85" s="1"/>
  <c r="AK113" i="3"/>
  <c r="AC111" i="85" s="1"/>
  <c r="AK112" i="3"/>
  <c r="AC110" i="85" s="1"/>
  <c r="AK111" i="3"/>
  <c r="AC109" i="85" s="1"/>
  <c r="AK110" i="3"/>
  <c r="AC108" i="85" s="1"/>
  <c r="AK109" i="3"/>
  <c r="AC107" i="85" s="1"/>
  <c r="AK108" i="3"/>
  <c r="AC106" i="85" s="1"/>
  <c r="AK107" i="3"/>
  <c r="AC105" i="85" s="1"/>
  <c r="AK106" i="3"/>
  <c r="AC104" i="85" s="1"/>
  <c r="AK105" i="3"/>
  <c r="AC103" i="85" s="1"/>
  <c r="AK102" i="3"/>
  <c r="AC100" i="85" s="1"/>
  <c r="AK101" i="3"/>
  <c r="AC99" i="85" s="1"/>
  <c r="AK100" i="3"/>
  <c r="AC98" i="85" s="1"/>
  <c r="AK99" i="3"/>
  <c r="AC97" i="85" s="1"/>
  <c r="AK98" i="3"/>
  <c r="AC96" i="85" s="1"/>
  <c r="AK97" i="3"/>
  <c r="AC95" i="85" s="1"/>
  <c r="AK96" i="3"/>
  <c r="AC94" i="85" s="1"/>
  <c r="AK95" i="3"/>
  <c r="AC93" i="85" s="1"/>
  <c r="AK94" i="3"/>
  <c r="AC92" i="85" s="1"/>
  <c r="AK93" i="3"/>
  <c r="AC91" i="85" s="1"/>
  <c r="AK92" i="3"/>
  <c r="AC90" i="85" s="1"/>
  <c r="AK91" i="3"/>
  <c r="AC89" i="85" s="1"/>
  <c r="Z196" i="4"/>
  <c r="AL194" i="85" s="1"/>
  <c r="Z188" i="4"/>
  <c r="AL186" i="85" s="1"/>
  <c r="Z180" i="4"/>
  <c r="AL178" i="85" s="1"/>
  <c r="Z172" i="4"/>
  <c r="AL170" i="85" s="1"/>
  <c r="Z164" i="4"/>
  <c r="AL162" i="85" s="1"/>
  <c r="Z156" i="4"/>
  <c r="AL154" i="85" s="1"/>
  <c r="Z148" i="4"/>
  <c r="AL146" i="85" s="1"/>
  <c r="Z140" i="4"/>
  <c r="AL138" i="85" s="1"/>
  <c r="Z132" i="4"/>
  <c r="AL130" i="85" s="1"/>
  <c r="Z124" i="4"/>
  <c r="AL122" i="85" s="1"/>
  <c r="Z116" i="4"/>
  <c r="AL114" i="85" s="1"/>
  <c r="Z108" i="4"/>
  <c r="AL106" i="85" s="1"/>
  <c r="Z100" i="4"/>
  <c r="AL98" i="85" s="1"/>
  <c r="Z92" i="4"/>
  <c r="AL90" i="85" s="1"/>
  <c r="Z84" i="4"/>
  <c r="AL82" i="85" s="1"/>
  <c r="Z76" i="4"/>
  <c r="AL74" i="85" s="1"/>
  <c r="Z68" i="4"/>
  <c r="AL66" i="85" s="1"/>
  <c r="Z60" i="4"/>
  <c r="AL58" i="85" s="1"/>
  <c r="Z52" i="4"/>
  <c r="AL50" i="85" s="1"/>
  <c r="Z44" i="4"/>
  <c r="AL42" i="85" s="1"/>
  <c r="Z36" i="4"/>
  <c r="AL34" i="85" s="1"/>
  <c r="Z28" i="4"/>
  <c r="AL26" i="85" s="1"/>
  <c r="Z20" i="4"/>
  <c r="AL18" i="85" s="1"/>
  <c r="Z9" i="4"/>
  <c r="AL7" i="85" s="1"/>
  <c r="Z6" i="4"/>
  <c r="AL4" i="85" s="1"/>
  <c r="Z189" i="4"/>
  <c r="AL187" i="85" s="1"/>
  <c r="Z181" i="4"/>
  <c r="AL179" i="85" s="1"/>
  <c r="Z173" i="4"/>
  <c r="AL171" i="85" s="1"/>
  <c r="Z165" i="4"/>
  <c r="AL163" i="85" s="1"/>
  <c r="Z157" i="4"/>
  <c r="AL155" i="85" s="1"/>
  <c r="Z149" i="4"/>
  <c r="AL147" i="85" s="1"/>
  <c r="Z141" i="4"/>
  <c r="AL139" i="85" s="1"/>
  <c r="Z133" i="4"/>
  <c r="AL131" i="85" s="1"/>
  <c r="Z125" i="4"/>
  <c r="AL123" i="85" s="1"/>
  <c r="Z117" i="4"/>
  <c r="AL115" i="85" s="1"/>
  <c r="Z109" i="4"/>
  <c r="AL107" i="85" s="1"/>
  <c r="Z101" i="4"/>
  <c r="AL99" i="85" s="1"/>
  <c r="Z93" i="4"/>
  <c r="AL91" i="85" s="1"/>
  <c r="Z85" i="4"/>
  <c r="AL83" i="85" s="1"/>
  <c r="Z77" i="4"/>
  <c r="AL75" i="85" s="1"/>
  <c r="Z69" i="4"/>
  <c r="AL67" i="85" s="1"/>
  <c r="Z61" i="4"/>
  <c r="AL59" i="85" s="1"/>
  <c r="Z53" i="4"/>
  <c r="AL51" i="85" s="1"/>
  <c r="Z45" i="4"/>
  <c r="AL43" i="85" s="1"/>
  <c r="Z37" i="4"/>
  <c r="AL35" i="85" s="1"/>
  <c r="Z29" i="4"/>
  <c r="AL27" i="85" s="1"/>
  <c r="Z21" i="4"/>
  <c r="AL19" i="85" s="1"/>
  <c r="Z10" i="4"/>
  <c r="AL8" i="85" s="1"/>
  <c r="Z192" i="4"/>
  <c r="AL190" i="85" s="1"/>
  <c r="Z184" i="4"/>
  <c r="AL182" i="85" s="1"/>
  <c r="Z176" i="4"/>
  <c r="AL174" i="85" s="1"/>
  <c r="Z168" i="4"/>
  <c r="AL166" i="85" s="1"/>
  <c r="Z160" i="4"/>
  <c r="AL158" i="85" s="1"/>
  <c r="Z152" i="4"/>
  <c r="AL150" i="85" s="1"/>
  <c r="Z144" i="4"/>
  <c r="AL142" i="85" s="1"/>
  <c r="Z136" i="4"/>
  <c r="AL134" i="85" s="1"/>
  <c r="Z128" i="4"/>
  <c r="AL126" i="85" s="1"/>
  <c r="Z120" i="4"/>
  <c r="AL118" i="85" s="1"/>
  <c r="Z112" i="4"/>
  <c r="AL110" i="85" s="1"/>
  <c r="Z104" i="4"/>
  <c r="AL102" i="85" s="1"/>
  <c r="Z96" i="4"/>
  <c r="AL94" i="85" s="1"/>
  <c r="Z88" i="4"/>
  <c r="AL86" i="85" s="1"/>
  <c r="Z80" i="4"/>
  <c r="AL78" i="85" s="1"/>
  <c r="Z72" i="4"/>
  <c r="AL70" i="85" s="1"/>
  <c r="Z64" i="4"/>
  <c r="AL62" i="85" s="1"/>
  <c r="Z56" i="4"/>
  <c r="AL54" i="85" s="1"/>
  <c r="Z48" i="4"/>
  <c r="AL46" i="85" s="1"/>
  <c r="Z40" i="4"/>
  <c r="AL38" i="85" s="1"/>
  <c r="AK90" i="3"/>
  <c r="AC88" i="85" s="1"/>
  <c r="AK89" i="3"/>
  <c r="AC87" i="85" s="1"/>
  <c r="AK88" i="3"/>
  <c r="AC86" i="85" s="1"/>
  <c r="AK87" i="3"/>
  <c r="AC85" i="85" s="1"/>
  <c r="AK86" i="3"/>
  <c r="AC84" i="85" s="1"/>
  <c r="AK85" i="3"/>
  <c r="AC83" i="85" s="1"/>
  <c r="AK84" i="3"/>
  <c r="AC82" i="85" s="1"/>
  <c r="AK83" i="3"/>
  <c r="AC81" i="85" s="1"/>
  <c r="AK82" i="3"/>
  <c r="AC80" i="85" s="1"/>
  <c r="AK81" i="3"/>
  <c r="AC79" i="85" s="1"/>
  <c r="AK80" i="3"/>
  <c r="AC78" i="85" s="1"/>
  <c r="AK79" i="3"/>
  <c r="AC77" i="85" s="1"/>
  <c r="AK78" i="3"/>
  <c r="AC76" i="85" s="1"/>
  <c r="AK77" i="3"/>
  <c r="AC75" i="85" s="1"/>
  <c r="AK76" i="3"/>
  <c r="AC74" i="85" s="1"/>
  <c r="AK75" i="3"/>
  <c r="AC73" i="85" s="1"/>
  <c r="AK74" i="3"/>
  <c r="AC72" i="85" s="1"/>
  <c r="AK73" i="3"/>
  <c r="AC71" i="85" s="1"/>
  <c r="AK72" i="3"/>
  <c r="AC70" i="85" s="1"/>
  <c r="AK71" i="3"/>
  <c r="AC69" i="85" s="1"/>
  <c r="AK70" i="3"/>
  <c r="AC68" i="85" s="1"/>
  <c r="AK69" i="3"/>
  <c r="AC67" i="85" s="1"/>
  <c r="AK68" i="3"/>
  <c r="AC66" i="85" s="1"/>
  <c r="AK67" i="3"/>
  <c r="AC65" i="85" s="1"/>
  <c r="AK66" i="3"/>
  <c r="AC64" i="85" s="1"/>
  <c r="AK65" i="3"/>
  <c r="AC63" i="85" s="1"/>
  <c r="AK64" i="3"/>
  <c r="AC62" i="85" s="1"/>
  <c r="AK63" i="3"/>
  <c r="AC61" i="85" s="1"/>
  <c r="AK62" i="3"/>
  <c r="AC60" i="85" s="1"/>
  <c r="AK61" i="3"/>
  <c r="AC59" i="85" s="1"/>
  <c r="AK60" i="3"/>
  <c r="AC58" i="85" s="1"/>
  <c r="AK59" i="3"/>
  <c r="AC57" i="85" s="1"/>
  <c r="AK58" i="3"/>
  <c r="AC56" i="85" s="1"/>
  <c r="AK57" i="3"/>
  <c r="AC55" i="85" s="1"/>
  <c r="AK56" i="3"/>
  <c r="AC54" i="85" s="1"/>
  <c r="AK55" i="3"/>
  <c r="AC53" i="85" s="1"/>
  <c r="AK54" i="3"/>
  <c r="AC52" i="85" s="1"/>
  <c r="AK53" i="3"/>
  <c r="AC51" i="85" s="1"/>
  <c r="AK52" i="3"/>
  <c r="AC50" i="85" s="1"/>
  <c r="AK51" i="3"/>
  <c r="AC49" i="85" s="1"/>
  <c r="AK50" i="3"/>
  <c r="AC48" i="85" s="1"/>
  <c r="AK49" i="3"/>
  <c r="AC47" i="85" s="1"/>
  <c r="AK48" i="3"/>
  <c r="AC46" i="85" s="1"/>
  <c r="AK47" i="3"/>
  <c r="AC45" i="85" s="1"/>
  <c r="AK46" i="3"/>
  <c r="AC44" i="85" s="1"/>
  <c r="AK45" i="3"/>
  <c r="AC43" i="85" s="1"/>
  <c r="AK44" i="3"/>
  <c r="AC42" i="85" s="1"/>
  <c r="AK43" i="3"/>
  <c r="AC41" i="85" s="1"/>
  <c r="AK42" i="3"/>
  <c r="AC40" i="85" s="1"/>
  <c r="AK41" i="3"/>
  <c r="AC39" i="85" s="1"/>
  <c r="AK40" i="3"/>
  <c r="AC38" i="85" s="1"/>
  <c r="AK39" i="3"/>
  <c r="AC37" i="85" s="1"/>
  <c r="AK38" i="3"/>
  <c r="AC36" i="85" s="1"/>
  <c r="AK37" i="3"/>
  <c r="AC35" i="85" s="1"/>
  <c r="AK36" i="3"/>
  <c r="AC34" i="85" s="1"/>
  <c r="AK35" i="3"/>
  <c r="AC33" i="85" s="1"/>
  <c r="AK34" i="3"/>
  <c r="AC32" i="85" s="1"/>
  <c r="AK33" i="3"/>
  <c r="AC31" i="85" s="1"/>
  <c r="AK32" i="3"/>
  <c r="AC30" i="85" s="1"/>
  <c r="AK31" i="3"/>
  <c r="AC29" i="85" s="1"/>
  <c r="AK30" i="3"/>
  <c r="AC28" i="85" s="1"/>
  <c r="AK29" i="3"/>
  <c r="AC27" i="85" s="1"/>
  <c r="AK28" i="3"/>
  <c r="AC26" i="85" s="1"/>
  <c r="AK27" i="3"/>
  <c r="AC25" i="85" s="1"/>
  <c r="AK26" i="3"/>
  <c r="AC24" i="85" s="1"/>
  <c r="AK25" i="3"/>
  <c r="AC23" i="85" s="1"/>
  <c r="AK24" i="3"/>
  <c r="AC22" i="85" s="1"/>
  <c r="AK23" i="3"/>
  <c r="AC21" i="85" s="1"/>
  <c r="AK22" i="3"/>
  <c r="AC20" i="85" s="1"/>
  <c r="AK21" i="3"/>
  <c r="AC19" i="85" s="1"/>
  <c r="AK20" i="3"/>
  <c r="AC18" i="85" s="1"/>
  <c r="AK19" i="3"/>
  <c r="AC17" i="85" s="1"/>
  <c r="AK18" i="3"/>
  <c r="AC16" i="85" s="1"/>
  <c r="AK17" i="3"/>
  <c r="AC15" i="85" s="1"/>
  <c r="AK16" i="3"/>
  <c r="AC14" i="85" s="1"/>
  <c r="AK15" i="3"/>
  <c r="AC13" i="85" s="1"/>
  <c r="AK14" i="3"/>
  <c r="AC12" i="85" s="1"/>
  <c r="AK13" i="3"/>
  <c r="AC11" i="85" s="1"/>
  <c r="AK12" i="3"/>
  <c r="AC10" i="85" s="1"/>
  <c r="AK11" i="3"/>
  <c r="AC9" i="85" s="1"/>
  <c r="AK10" i="3"/>
  <c r="AC8" i="85" s="1"/>
  <c r="AK9" i="3"/>
  <c r="AC7" i="85" s="1"/>
  <c r="AK8" i="3"/>
  <c r="AC6" i="85" s="1"/>
  <c r="AK7" i="3"/>
  <c r="AC5" i="85" s="1"/>
  <c r="J183" i="75"/>
  <c r="Z191" i="4"/>
  <c r="AL189" i="85" s="1"/>
  <c r="Z183" i="4"/>
  <c r="AL181" i="85" s="1"/>
  <c r="Z175" i="4"/>
  <c r="AL173" i="85" s="1"/>
  <c r="Z167" i="4"/>
  <c r="AL165" i="85" s="1"/>
  <c r="Z159" i="4"/>
  <c r="AL157" i="85" s="1"/>
  <c r="Z151" i="4"/>
  <c r="AL149" i="85" s="1"/>
  <c r="Z143" i="4"/>
  <c r="AL141" i="85" s="1"/>
  <c r="Z135" i="4"/>
  <c r="AL133" i="85" s="1"/>
  <c r="Z127" i="4"/>
  <c r="AL125" i="85" s="1"/>
  <c r="Z119" i="4"/>
  <c r="AL117" i="85" s="1"/>
  <c r="Z111" i="4"/>
  <c r="AL109" i="85" s="1"/>
  <c r="Z103" i="4"/>
  <c r="AL101" i="85" s="1"/>
  <c r="Z95" i="4"/>
  <c r="AL93" i="85" s="1"/>
  <c r="Z87" i="4"/>
  <c r="AL85" i="85" s="1"/>
  <c r="Z79" i="4"/>
  <c r="AL77" i="85" s="1"/>
  <c r="Z71" i="4"/>
  <c r="AL69" i="85" s="1"/>
  <c r="Z63" i="4"/>
  <c r="AL61" i="85" s="1"/>
  <c r="Z55" i="4"/>
  <c r="AL53" i="85" s="1"/>
  <c r="Z47" i="4"/>
  <c r="AL45" i="85" s="1"/>
  <c r="Z39" i="4"/>
  <c r="AL37" i="85" s="1"/>
  <c r="Z31" i="4"/>
  <c r="AL29" i="85" s="1"/>
  <c r="Z23" i="4"/>
  <c r="AL21" i="85" s="1"/>
  <c r="Z194" i="4"/>
  <c r="AL192" i="85" s="1"/>
  <c r="Z186" i="4"/>
  <c r="AL184" i="85" s="1"/>
  <c r="Z178" i="4"/>
  <c r="AL176" i="85" s="1"/>
  <c r="Z170" i="4"/>
  <c r="AL168" i="85" s="1"/>
  <c r="Z162" i="4"/>
  <c r="AL160" i="85" s="1"/>
  <c r="Z154" i="4"/>
  <c r="AL152" i="85" s="1"/>
  <c r="Z146" i="4"/>
  <c r="AL144" i="85" s="1"/>
  <c r="Z138" i="4"/>
  <c r="AL136" i="85" s="1"/>
  <c r="Z130" i="4"/>
  <c r="AL128" i="85" s="1"/>
  <c r="Z122" i="4"/>
  <c r="AL120" i="85" s="1"/>
  <c r="Z114" i="4"/>
  <c r="AL112" i="85" s="1"/>
  <c r="Z106" i="4"/>
  <c r="AL104" i="85" s="1"/>
  <c r="Z98" i="4"/>
  <c r="AL96" i="85" s="1"/>
  <c r="Z90" i="4"/>
  <c r="AL88" i="85" s="1"/>
  <c r="Z82" i="4"/>
  <c r="AL80" i="85" s="1"/>
  <c r="Z74" i="4"/>
  <c r="AL72" i="85" s="1"/>
  <c r="Z66" i="4"/>
  <c r="AL64" i="85" s="1"/>
  <c r="Z58" i="4"/>
  <c r="AL56" i="85" s="1"/>
  <c r="Z50" i="4"/>
  <c r="AL48" i="85" s="1"/>
  <c r="Z42" i="4"/>
  <c r="AL40" i="85" s="1"/>
  <c r="Z34" i="4"/>
  <c r="AL32" i="85" s="1"/>
  <c r="Z26" i="4"/>
  <c r="AL24" i="85" s="1"/>
  <c r="Z18" i="4"/>
  <c r="AL16" i="85" s="1"/>
  <c r="Z15" i="4"/>
  <c r="AL13" i="85" s="1"/>
  <c r="Z7" i="4"/>
  <c r="AL5" i="85" s="1"/>
  <c r="Z195" i="4"/>
  <c r="AL193" i="85" s="1"/>
  <c r="Z187" i="4"/>
  <c r="AL185" i="85" s="1"/>
  <c r="Z179" i="4"/>
  <c r="AL177" i="85" s="1"/>
  <c r="Z171" i="4"/>
  <c r="AL169" i="85" s="1"/>
  <c r="Z163" i="4"/>
  <c r="AL161" i="85" s="1"/>
  <c r="Z155" i="4"/>
  <c r="AL153" i="85" s="1"/>
  <c r="Z147" i="4"/>
  <c r="AL145" i="85" s="1"/>
  <c r="Z139" i="4"/>
  <c r="AL137" i="85" s="1"/>
  <c r="Z131" i="4"/>
  <c r="AL129" i="85" s="1"/>
  <c r="Z123" i="4"/>
  <c r="AL121" i="85" s="1"/>
  <c r="Z115" i="4"/>
  <c r="AL113" i="85" s="1"/>
  <c r="Z107" i="4"/>
  <c r="AL105" i="85" s="1"/>
  <c r="Z99" i="4"/>
  <c r="AL97" i="85" s="1"/>
  <c r="Z91" i="4"/>
  <c r="AL89" i="85" s="1"/>
  <c r="Z83" i="4"/>
  <c r="AL81" i="85" s="1"/>
  <c r="Z75" i="4"/>
  <c r="AL73" i="85" s="1"/>
  <c r="Z67" i="4"/>
  <c r="AL65" i="85" s="1"/>
  <c r="Z59" i="4"/>
  <c r="AL57" i="85" s="1"/>
  <c r="Z51" i="4"/>
  <c r="AL49" i="85" s="1"/>
  <c r="Z43" i="4"/>
  <c r="AL41" i="85" s="1"/>
  <c r="Z35" i="4"/>
  <c r="AL33" i="85" s="1"/>
  <c r="Z27" i="4"/>
  <c r="AL25" i="85" s="1"/>
  <c r="Z19" i="4"/>
  <c r="AL17" i="85" s="1"/>
  <c r="Z8" i="4"/>
  <c r="AL6" i="85" s="1"/>
  <c r="Z190" i="4"/>
  <c r="AL188" i="85" s="1"/>
  <c r="Z182" i="4"/>
  <c r="AL180" i="85" s="1"/>
  <c r="Z174" i="4"/>
  <c r="AL172" i="85" s="1"/>
  <c r="Z166" i="4"/>
  <c r="AL164" i="85" s="1"/>
  <c r="Z158" i="4"/>
  <c r="AL156" i="85" s="1"/>
  <c r="Z150" i="4"/>
  <c r="AL148" i="85" s="1"/>
  <c r="Z142" i="4"/>
  <c r="AL140" i="85" s="1"/>
  <c r="Z134" i="4"/>
  <c r="AL132" i="85" s="1"/>
  <c r="Z126" i="4"/>
  <c r="AL124" i="85" s="1"/>
  <c r="Z118" i="4"/>
  <c r="AL116" i="85" s="1"/>
  <c r="Z110" i="4"/>
  <c r="AL108" i="85" s="1"/>
  <c r="Z102" i="4"/>
  <c r="AL100" i="85" s="1"/>
  <c r="Z94" i="4"/>
  <c r="AL92" i="85" s="1"/>
  <c r="Z86" i="4"/>
  <c r="AL84" i="85" s="1"/>
  <c r="Z78" i="4"/>
  <c r="AL76" i="85" s="1"/>
  <c r="Z70" i="4"/>
  <c r="AL68" i="85" s="1"/>
  <c r="Z62" i="4"/>
  <c r="AL60" i="85" s="1"/>
  <c r="Z54" i="4"/>
  <c r="AL52" i="85" s="1"/>
  <c r="Z46" i="4"/>
  <c r="AL44" i="85" s="1"/>
  <c r="Z38" i="4"/>
  <c r="AL36" i="85" s="1"/>
  <c r="Z30" i="4"/>
  <c r="AL28" i="85" s="1"/>
  <c r="Z22" i="4"/>
  <c r="AL20" i="85" s="1"/>
  <c r="N6" i="3"/>
  <c r="W4" i="85" s="1"/>
  <c r="J23" i="75"/>
  <c r="E20" i="75"/>
  <c r="AH53" i="75"/>
  <c r="AI23" i="75"/>
  <c r="AH44" i="75"/>
  <c r="AF31" i="75"/>
  <c r="AN33" i="75"/>
  <c r="K31" i="85" s="1"/>
  <c r="AK11" i="75"/>
  <c r="AN32" i="75"/>
  <c r="K30" i="85" s="1"/>
  <c r="AG50" i="75"/>
  <c r="AH28" i="75"/>
  <c r="J13" i="75"/>
  <c r="AI196" i="75"/>
  <c r="J196" i="75"/>
  <c r="AH195" i="75"/>
  <c r="AH194" i="75"/>
  <c r="AK191" i="75"/>
  <c r="AI190" i="75"/>
  <c r="J190" i="75"/>
  <c r="AN189" i="75"/>
  <c r="K187" i="85" s="1"/>
  <c r="AI184" i="75"/>
  <c r="J184" i="75"/>
  <c r="AI182" i="75"/>
  <c r="J182" i="75"/>
  <c r="AH181" i="75"/>
  <c r="AK179" i="75"/>
  <c r="AI178" i="75"/>
  <c r="J178" i="75"/>
  <c r="AI177" i="75"/>
  <c r="J177" i="75"/>
  <c r="AI176" i="75"/>
  <c r="J176" i="75"/>
  <c r="AN175" i="75"/>
  <c r="K173" i="85" s="1"/>
  <c r="AK173" i="75"/>
  <c r="AI172" i="75"/>
  <c r="J172" i="75"/>
  <c r="AI162" i="75"/>
  <c r="J162" i="75"/>
  <c r="AK145" i="75"/>
  <c r="E131" i="75"/>
  <c r="E193" i="75"/>
  <c r="E161" i="75"/>
  <c r="E113" i="75"/>
  <c r="E111" i="75"/>
  <c r="E110" i="75"/>
  <c r="E73" i="75"/>
  <c r="G171" i="4"/>
  <c r="AH169" i="85" s="1"/>
  <c r="G155" i="4"/>
  <c r="G107" i="4"/>
  <c r="AH105" i="85" s="1"/>
  <c r="G43" i="4"/>
  <c r="AH41" i="85" s="1"/>
  <c r="G35" i="4"/>
  <c r="E63" i="75"/>
  <c r="AK195" i="75"/>
  <c r="AK194" i="75"/>
  <c r="AH186" i="75"/>
  <c r="AK181" i="75"/>
  <c r="AH170" i="75"/>
  <c r="AH160" i="75"/>
  <c r="E157" i="75"/>
  <c r="E153" i="75"/>
  <c r="AN152" i="75"/>
  <c r="K150" i="85" s="1"/>
  <c r="AN151" i="75"/>
  <c r="K149" i="85" s="1"/>
  <c r="AN146" i="75"/>
  <c r="K144" i="85" s="1"/>
  <c r="AK144" i="75"/>
  <c r="AK142" i="75"/>
  <c r="AI140" i="75"/>
  <c r="J140" i="75"/>
  <c r="AK138" i="75"/>
  <c r="AK137" i="75"/>
  <c r="AH136" i="75"/>
  <c r="AH131" i="75"/>
  <c r="AI130" i="75"/>
  <c r="J130" i="75"/>
  <c r="AI129" i="75"/>
  <c r="J129" i="75"/>
  <c r="AI128" i="75"/>
  <c r="J128" i="75"/>
  <c r="AK125" i="75"/>
  <c r="W138" i="75"/>
  <c r="AG151" i="75"/>
  <c r="AF150" i="75"/>
  <c r="E66" i="75"/>
  <c r="AG108" i="75"/>
  <c r="E103" i="75"/>
  <c r="E50" i="75"/>
  <c r="AG111" i="75"/>
  <c r="AF92" i="75"/>
  <c r="AF46" i="75"/>
  <c r="AF169" i="75"/>
  <c r="AF168" i="75"/>
  <c r="AF166" i="75"/>
  <c r="E46" i="75"/>
  <c r="E42" i="75"/>
  <c r="AG193" i="75"/>
  <c r="AG161" i="75"/>
  <c r="AG52" i="75"/>
  <c r="AG16" i="75"/>
  <c r="E37" i="75"/>
  <c r="AG20" i="75"/>
  <c r="AG42" i="75"/>
  <c r="AG27" i="75"/>
  <c r="E21" i="75"/>
  <c r="E22" i="75"/>
  <c r="AF106" i="75"/>
  <c r="E169" i="75"/>
  <c r="E168" i="75"/>
  <c r="E167" i="75"/>
  <c r="E151" i="75"/>
  <c r="E150" i="75"/>
  <c r="AF34" i="75"/>
  <c r="AN143" i="75"/>
  <c r="K141" i="85" s="1"/>
  <c r="E92" i="75"/>
  <c r="E149" i="75"/>
  <c r="AK77" i="75"/>
  <c r="J76" i="75"/>
  <c r="E75" i="75"/>
  <c r="AI71" i="75"/>
  <c r="J71" i="75"/>
  <c r="AI70" i="75"/>
  <c r="J70" i="75"/>
  <c r="E69" i="75"/>
  <c r="AN68" i="75"/>
  <c r="K66" i="85" s="1"/>
  <c r="AK64" i="75"/>
  <c r="AK62" i="75"/>
  <c r="AI61" i="75"/>
  <c r="J61" i="75"/>
  <c r="AI60" i="75"/>
  <c r="J60" i="75"/>
  <c r="AI59" i="75"/>
  <c r="J59" i="75"/>
  <c r="AI58" i="75"/>
  <c r="J58" i="75"/>
  <c r="AK55" i="75"/>
  <c r="AK50" i="75"/>
  <c r="AK45" i="75"/>
  <c r="AK37" i="75"/>
  <c r="AK196" i="75"/>
  <c r="AK172" i="75"/>
  <c r="AN149" i="75"/>
  <c r="K147" i="85" s="1"/>
  <c r="AG148" i="75"/>
  <c r="AG147" i="75"/>
  <c r="AF94" i="75"/>
  <c r="AE31" i="3"/>
  <c r="AA29" i="85" s="1"/>
  <c r="AI139" i="75"/>
  <c r="AG138" i="75"/>
  <c r="E138" i="75"/>
  <c r="AK136" i="75"/>
  <c r="AK131" i="75"/>
  <c r="AF124" i="75"/>
  <c r="AF123" i="75"/>
  <c r="AK121" i="75"/>
  <c r="AI120" i="75"/>
  <c r="AK116" i="75"/>
  <c r="AK96" i="75"/>
  <c r="AN87" i="75"/>
  <c r="K85" i="85" s="1"/>
  <c r="AH79" i="75"/>
  <c r="E79" i="75"/>
  <c r="Q50" i="3"/>
  <c r="AG187" i="75"/>
  <c r="AK185" i="75"/>
  <c r="AB175" i="75"/>
  <c r="AG174" i="75"/>
  <c r="AB171" i="75"/>
  <c r="AG170" i="75"/>
  <c r="AG169" i="75"/>
  <c r="AG168" i="75"/>
  <c r="AG166" i="75"/>
  <c r="AK158" i="75"/>
  <c r="AK157" i="75"/>
  <c r="AF155" i="75"/>
  <c r="AG154" i="75"/>
  <c r="AG149" i="75"/>
  <c r="E51" i="75"/>
  <c r="J44" i="75"/>
  <c r="J43" i="75"/>
  <c r="E38" i="75"/>
  <c r="E31" i="75"/>
  <c r="AN14" i="75"/>
  <c r="K12" i="85" s="1"/>
  <c r="R118" i="4"/>
  <c r="AK116" i="85" s="1"/>
  <c r="R102" i="4"/>
  <c r="AK100" i="85" s="1"/>
  <c r="R62" i="4"/>
  <c r="AK60" i="85" s="1"/>
  <c r="R54" i="4"/>
  <c r="AK52" i="85" s="1"/>
  <c r="R46" i="4"/>
  <c r="AK44" i="85" s="1"/>
  <c r="R30" i="4"/>
  <c r="AK28" i="85" s="1"/>
  <c r="M26" i="4"/>
  <c r="AJ24" i="85" s="1"/>
  <c r="R22" i="4"/>
  <c r="AK20" i="85" s="1"/>
  <c r="AF187" i="75"/>
  <c r="AG167" i="75"/>
  <c r="AF165" i="75"/>
  <c r="AN38" i="75"/>
  <c r="K36" i="85" s="1"/>
  <c r="AI32" i="75"/>
  <c r="R174" i="4"/>
  <c r="AK172" i="85" s="1"/>
  <c r="Q16" i="3"/>
  <c r="AG143" i="75"/>
  <c r="AN78" i="75"/>
  <c r="K76" i="85" s="1"/>
  <c r="AI74" i="75"/>
  <c r="AH73" i="75"/>
  <c r="AN65" i="75"/>
  <c r="K63" i="85" s="1"/>
  <c r="AF51" i="75"/>
  <c r="AI47" i="75"/>
  <c r="J47" i="75"/>
  <c r="AH43" i="75"/>
  <c r="AI39" i="75"/>
  <c r="AG37" i="75"/>
  <c r="E27" i="75"/>
  <c r="AG21" i="75"/>
  <c r="E16" i="75"/>
  <c r="R182" i="4"/>
  <c r="AK180" i="85" s="1"/>
  <c r="R110" i="4"/>
  <c r="AK108" i="85" s="1"/>
  <c r="Q7" i="3"/>
  <c r="R134" i="4"/>
  <c r="AK132" i="85" s="1"/>
  <c r="AH145" i="75"/>
  <c r="AK140" i="75"/>
  <c r="AH135" i="75"/>
  <c r="AH120" i="75"/>
  <c r="AN10" i="75"/>
  <c r="K8" i="85" s="1"/>
  <c r="R99" i="4"/>
  <c r="AK97" i="85" s="1"/>
  <c r="G94" i="4"/>
  <c r="AH92" i="85" s="1"/>
  <c r="R51" i="4"/>
  <c r="AK49" i="85" s="1"/>
  <c r="R40" i="4"/>
  <c r="AK38" i="85" s="1"/>
  <c r="R13" i="4"/>
  <c r="AK11" i="85" s="1"/>
  <c r="G11" i="4"/>
  <c r="J193" i="75"/>
  <c r="J189" i="75"/>
  <c r="E187" i="75"/>
  <c r="AF185" i="75"/>
  <c r="J175" i="75"/>
  <c r="E165" i="75"/>
  <c r="E155" i="75"/>
  <c r="AK122" i="75"/>
  <c r="AK118" i="75"/>
  <c r="AI117" i="75"/>
  <c r="J117" i="75"/>
  <c r="AH116" i="75"/>
  <c r="J106" i="75"/>
  <c r="AI105" i="75"/>
  <c r="J105" i="75"/>
  <c r="AI104" i="75"/>
  <c r="J104" i="75"/>
  <c r="AK102" i="75"/>
  <c r="AI100" i="75"/>
  <c r="J100" i="75"/>
  <c r="AI98" i="75"/>
  <c r="J98" i="75"/>
  <c r="AI97" i="75"/>
  <c r="J97" i="75"/>
  <c r="AH96" i="75"/>
  <c r="AN95" i="75"/>
  <c r="K93" i="85" s="1"/>
  <c r="AK92" i="75"/>
  <c r="AI90" i="75"/>
  <c r="J90" i="75"/>
  <c r="AN89" i="75"/>
  <c r="K87" i="85" s="1"/>
  <c r="AK86" i="75"/>
  <c r="AI85" i="75"/>
  <c r="J85" i="75"/>
  <c r="AH84" i="75"/>
  <c r="AF138" i="75"/>
  <c r="AB83" i="75"/>
  <c r="AB168" i="75"/>
  <c r="AB154" i="75"/>
  <c r="AF98" i="75"/>
  <c r="AN8" i="75"/>
  <c r="K6" i="85" s="1"/>
  <c r="AN52" i="75"/>
  <c r="K50" i="85" s="1"/>
  <c r="AF41" i="75"/>
  <c r="E125" i="75"/>
  <c r="W46" i="75"/>
  <c r="E15" i="75"/>
  <c r="AN109" i="75"/>
  <c r="K107" i="85" s="1"/>
  <c r="AN18" i="75"/>
  <c r="K16" i="85" s="1"/>
  <c r="W103" i="75"/>
  <c r="AN42" i="75"/>
  <c r="K40" i="85" s="1"/>
  <c r="AF26" i="75"/>
  <c r="AG55" i="75"/>
  <c r="AF122" i="75"/>
  <c r="J195" i="75"/>
  <c r="J194" i="75"/>
  <c r="J181" i="75"/>
  <c r="J171" i="75"/>
  <c r="E166" i="75"/>
  <c r="W144" i="75"/>
  <c r="J136" i="75"/>
  <c r="J131" i="75"/>
  <c r="AK130" i="75"/>
  <c r="J121" i="75"/>
  <c r="J116" i="75"/>
  <c r="AF111" i="75"/>
  <c r="AK105" i="75"/>
  <c r="J95" i="75"/>
  <c r="E94" i="75"/>
  <c r="AN79" i="75"/>
  <c r="K77" i="85" s="1"/>
  <c r="J75" i="75"/>
  <c r="E74" i="75"/>
  <c r="E29" i="75"/>
  <c r="AN24" i="75"/>
  <c r="K22" i="85" s="1"/>
  <c r="AG23" i="75"/>
  <c r="E23" i="75"/>
  <c r="AK21" i="75"/>
  <c r="AK20" i="75"/>
  <c r="AK19" i="75"/>
  <c r="AK17" i="75"/>
  <c r="AK15" i="75"/>
  <c r="AH11" i="75"/>
  <c r="E132" i="75"/>
  <c r="AG69" i="75"/>
  <c r="AH54" i="75"/>
  <c r="AN25" i="75"/>
  <c r="K23" i="85" s="1"/>
  <c r="AH83" i="75"/>
  <c r="G133" i="4"/>
  <c r="AH131" i="85" s="1"/>
  <c r="R109" i="4"/>
  <c r="AK107" i="85" s="1"/>
  <c r="R37" i="4"/>
  <c r="AK35" i="85" s="1"/>
  <c r="R29" i="4"/>
  <c r="AK27" i="85" s="1"/>
  <c r="G21" i="4"/>
  <c r="AH19" i="85" s="1"/>
  <c r="R10" i="4"/>
  <c r="AK8" i="85" s="1"/>
  <c r="G10" i="4"/>
  <c r="AH8" i="85" s="1"/>
  <c r="R7" i="4"/>
  <c r="AK5" i="85" s="1"/>
  <c r="R170" i="4"/>
  <c r="AK168" i="85" s="1"/>
  <c r="R157" i="4"/>
  <c r="AK155" i="85" s="1"/>
  <c r="R141" i="4"/>
  <c r="AK139" i="85" s="1"/>
  <c r="AF37" i="75"/>
  <c r="E59" i="75"/>
  <c r="AH127" i="75"/>
  <c r="AK163" i="75"/>
  <c r="AI84" i="75"/>
  <c r="E32" i="75"/>
  <c r="AH193" i="75"/>
  <c r="E44" i="75"/>
  <c r="AF66" i="75"/>
  <c r="AN12" i="75"/>
  <c r="K10" i="85" s="1"/>
  <c r="AN28" i="75"/>
  <c r="K26" i="85" s="1"/>
  <c r="AN35" i="75"/>
  <c r="K33" i="85" s="1"/>
  <c r="W55" i="75"/>
  <c r="AG119" i="75"/>
  <c r="AG165" i="75"/>
  <c r="AK106" i="75"/>
  <c r="E170" i="75"/>
  <c r="AK123" i="75"/>
  <c r="AF156" i="75"/>
  <c r="E184" i="75"/>
  <c r="AH88" i="75"/>
  <c r="Q13" i="3"/>
  <c r="M114" i="4"/>
  <c r="AJ112" i="85" s="1"/>
  <c r="M106" i="4"/>
  <c r="AJ104" i="85" s="1"/>
  <c r="M66" i="4"/>
  <c r="AJ64" i="85" s="1"/>
  <c r="M50" i="4"/>
  <c r="AJ48" i="85" s="1"/>
  <c r="AG135" i="75"/>
  <c r="AG120" i="75"/>
  <c r="AG94" i="75"/>
  <c r="AG74" i="75"/>
  <c r="AG53" i="75"/>
  <c r="AG44" i="75"/>
  <c r="AF42" i="75"/>
  <c r="AK35" i="75"/>
  <c r="AK31" i="75"/>
  <c r="AI29" i="75"/>
  <c r="AG28" i="75"/>
  <c r="M42" i="4"/>
  <c r="AJ40" i="85" s="1"/>
  <c r="W109" i="75"/>
  <c r="AF97" i="75"/>
  <c r="E90" i="75"/>
  <c r="E196" i="75"/>
  <c r="H178" i="3"/>
  <c r="V176" i="85" s="1"/>
  <c r="AE177" i="3"/>
  <c r="AA175" i="85" s="1"/>
  <c r="H172" i="3"/>
  <c r="V170" i="85" s="1"/>
  <c r="AE171" i="3"/>
  <c r="AA169" i="85" s="1"/>
  <c r="H170" i="3"/>
  <c r="V168" i="85" s="1"/>
  <c r="AE169" i="3"/>
  <c r="AA167" i="85" s="1"/>
  <c r="AE165" i="3"/>
  <c r="AA163" i="85" s="1"/>
  <c r="H162" i="3"/>
  <c r="V160" i="85" s="1"/>
  <c r="AE161" i="3"/>
  <c r="AA159" i="85" s="1"/>
  <c r="AE157" i="3"/>
  <c r="AA155" i="85" s="1"/>
  <c r="H157" i="3"/>
  <c r="V155" i="85" s="1"/>
  <c r="H154" i="3"/>
  <c r="V152" i="85" s="1"/>
  <c r="AE153" i="3"/>
  <c r="AA151" i="85" s="1"/>
  <c r="AE149" i="3"/>
  <c r="AA147" i="85" s="1"/>
  <c r="H149" i="3"/>
  <c r="V147" i="85" s="1"/>
  <c r="H148" i="3"/>
  <c r="V146" i="85" s="1"/>
  <c r="AE147" i="3"/>
  <c r="AA145" i="85" s="1"/>
  <c r="H147" i="3"/>
  <c r="V145" i="85" s="1"/>
  <c r="AE145" i="3"/>
  <c r="AA143" i="85" s="1"/>
  <c r="AE143" i="3"/>
  <c r="AA141" i="85" s="1"/>
  <c r="H143" i="3"/>
  <c r="V141" i="85" s="1"/>
  <c r="AE142" i="3"/>
  <c r="AA140" i="85" s="1"/>
  <c r="H142" i="3"/>
  <c r="V140" i="85" s="1"/>
  <c r="AE141" i="3"/>
  <c r="AA139" i="85" s="1"/>
  <c r="AE139" i="3"/>
  <c r="AA137" i="85" s="1"/>
  <c r="AE134" i="3"/>
  <c r="AA132" i="85" s="1"/>
  <c r="H134" i="3"/>
  <c r="V132" i="85" s="1"/>
  <c r="AE133" i="3"/>
  <c r="AA131" i="85" s="1"/>
  <c r="H132" i="3"/>
  <c r="V130" i="85" s="1"/>
  <c r="AE127" i="3"/>
  <c r="AA125" i="85" s="1"/>
  <c r="H127" i="3"/>
  <c r="V125" i="85" s="1"/>
  <c r="AE126" i="3"/>
  <c r="AA124" i="85" s="1"/>
  <c r="AE125" i="3"/>
  <c r="AA123" i="85" s="1"/>
  <c r="H123" i="3"/>
  <c r="V121" i="85" s="1"/>
  <c r="H120" i="3"/>
  <c r="V118" i="85" s="1"/>
  <c r="AE119" i="3"/>
  <c r="AA117" i="85" s="1"/>
  <c r="AE118" i="3"/>
  <c r="AA116" i="85" s="1"/>
  <c r="AE117" i="3"/>
  <c r="AA115" i="85" s="1"/>
  <c r="H117" i="3"/>
  <c r="V115" i="85" s="1"/>
  <c r="H113" i="3"/>
  <c r="V111" i="85" s="1"/>
  <c r="AE111" i="3"/>
  <c r="AA109" i="85" s="1"/>
  <c r="AE110" i="3"/>
  <c r="AA108" i="85" s="1"/>
  <c r="AE106" i="3"/>
  <c r="AA104" i="85" s="1"/>
  <c r="H106" i="3"/>
  <c r="V104" i="85" s="1"/>
  <c r="AE105" i="3"/>
  <c r="AA103" i="85" s="1"/>
  <c r="H104" i="3"/>
  <c r="V102" i="85" s="1"/>
  <c r="AE103" i="3"/>
  <c r="AA101" i="85" s="1"/>
  <c r="AE100" i="3"/>
  <c r="AA98" i="85" s="1"/>
  <c r="AE99" i="3"/>
  <c r="AA97" i="85" s="1"/>
  <c r="H98" i="3"/>
  <c r="V96" i="85" s="1"/>
  <c r="H97" i="3"/>
  <c r="V95" i="85" s="1"/>
  <c r="AE96" i="3"/>
  <c r="AA94" i="85" s="1"/>
  <c r="H95" i="3"/>
  <c r="V93" i="85" s="1"/>
  <c r="AE93" i="3"/>
  <c r="AA91" i="85" s="1"/>
  <c r="AE92" i="3"/>
  <c r="AA90" i="85" s="1"/>
  <c r="H92" i="3"/>
  <c r="V90" i="85" s="1"/>
  <c r="AE91" i="3"/>
  <c r="AA89" i="85" s="1"/>
  <c r="AG178" i="75"/>
  <c r="E178" i="75"/>
  <c r="E177" i="75"/>
  <c r="AH173" i="75"/>
  <c r="AK167" i="75"/>
  <c r="J164" i="75"/>
  <c r="J159" i="75"/>
  <c r="AI156" i="75"/>
  <c r="AI151" i="75"/>
  <c r="AK147" i="75"/>
  <c r="AK139" i="75"/>
  <c r="AK135" i="75"/>
  <c r="AI133" i="75"/>
  <c r="E130" i="75"/>
  <c r="E129" i="75"/>
  <c r="AK127" i="75"/>
  <c r="AK120" i="75"/>
  <c r="AH118" i="75"/>
  <c r="AN107" i="75"/>
  <c r="K105" i="85" s="1"/>
  <c r="AN103" i="75"/>
  <c r="K101" i="85" s="1"/>
  <c r="AK94" i="75"/>
  <c r="AH92" i="75"/>
  <c r="AK74" i="75"/>
  <c r="AK67" i="75"/>
  <c r="AB64" i="75"/>
  <c r="AN63" i="75"/>
  <c r="K61" i="85" s="1"/>
  <c r="AG59" i="75"/>
  <c r="AK53" i="75"/>
  <c r="AN51" i="75"/>
  <c r="K49" i="85" s="1"/>
  <c r="AK47" i="75"/>
  <c r="AB45" i="75"/>
  <c r="AK39" i="75"/>
  <c r="AG34" i="75"/>
  <c r="J32" i="75"/>
  <c r="AK23" i="75"/>
  <c r="AG13" i="75"/>
  <c r="AB8" i="75"/>
  <c r="AK8" i="75"/>
  <c r="AI7" i="75"/>
  <c r="H91" i="3"/>
  <c r="V89" i="85" s="1"/>
  <c r="AE90" i="3"/>
  <c r="AA88" i="85" s="1"/>
  <c r="AE89" i="3"/>
  <c r="AA87" i="85" s="1"/>
  <c r="AE88" i="3"/>
  <c r="AA86" i="85" s="1"/>
  <c r="H88" i="3"/>
  <c r="V86" i="85" s="1"/>
  <c r="AE85" i="3"/>
  <c r="AA83" i="85" s="1"/>
  <c r="H85" i="3"/>
  <c r="V83" i="85" s="1"/>
  <c r="AE84" i="3"/>
  <c r="AA82" i="85" s="1"/>
  <c r="AE83" i="3"/>
  <c r="AA81" i="85" s="1"/>
  <c r="H83" i="3"/>
  <c r="V81" i="85" s="1"/>
  <c r="H82" i="3"/>
  <c r="V80" i="85" s="1"/>
  <c r="AE81" i="3"/>
  <c r="AA79" i="85" s="1"/>
  <c r="AE80" i="3"/>
  <c r="AA78" i="85" s="1"/>
  <c r="H80" i="3"/>
  <c r="V78" i="85" s="1"/>
  <c r="AE77" i="3"/>
  <c r="AA75" i="85" s="1"/>
  <c r="H77" i="3"/>
  <c r="V75" i="85" s="1"/>
  <c r="AE76" i="3"/>
  <c r="AA74" i="85" s="1"/>
  <c r="AE75" i="3"/>
  <c r="AA73" i="85" s="1"/>
  <c r="H75" i="3"/>
  <c r="V73" i="85" s="1"/>
  <c r="AE74" i="3"/>
  <c r="AA72" i="85" s="1"/>
  <c r="H74" i="3"/>
  <c r="V72" i="85" s="1"/>
  <c r="AE73" i="3"/>
  <c r="AA71" i="85" s="1"/>
  <c r="AE72" i="3"/>
  <c r="AA70" i="85" s="1"/>
  <c r="H72" i="3"/>
  <c r="V70" i="85" s="1"/>
  <c r="AE69" i="3"/>
  <c r="AA67" i="85" s="1"/>
  <c r="AE68" i="3"/>
  <c r="AA66" i="85" s="1"/>
  <c r="AE67" i="3"/>
  <c r="AA65" i="85" s="1"/>
  <c r="H67" i="3"/>
  <c r="V65" i="85" s="1"/>
  <c r="AE66" i="3"/>
  <c r="AA64" i="85" s="1"/>
  <c r="H66" i="3"/>
  <c r="V64" i="85" s="1"/>
  <c r="AE65" i="3"/>
  <c r="AA63" i="85" s="1"/>
  <c r="AE64" i="3"/>
  <c r="AA62" i="85" s="1"/>
  <c r="AE63" i="3"/>
  <c r="AA61" i="85" s="1"/>
  <c r="H62" i="3"/>
  <c r="V60" i="85" s="1"/>
  <c r="AE61" i="3"/>
  <c r="AA59" i="85" s="1"/>
  <c r="AE60" i="3"/>
  <c r="AA58" i="85" s="1"/>
  <c r="H60" i="3"/>
  <c r="V58" i="85" s="1"/>
  <c r="AE59" i="3"/>
  <c r="AA57" i="85" s="1"/>
  <c r="H59" i="3"/>
  <c r="V57" i="85" s="1"/>
  <c r="H57" i="3"/>
  <c r="V55" i="85" s="1"/>
  <c r="AE56" i="3"/>
  <c r="AA54" i="85" s="1"/>
  <c r="H56" i="3"/>
  <c r="V54" i="85" s="1"/>
  <c r="AE55" i="3"/>
  <c r="AA53" i="85" s="1"/>
  <c r="H53" i="3"/>
  <c r="V51" i="85" s="1"/>
  <c r="AE52" i="3"/>
  <c r="AA50" i="85" s="1"/>
  <c r="AE51" i="3"/>
  <c r="AA49" i="85" s="1"/>
  <c r="AE49" i="3"/>
  <c r="AA47" i="85" s="1"/>
  <c r="H49" i="3"/>
  <c r="V47" i="85" s="1"/>
  <c r="AE47" i="3"/>
  <c r="AA45" i="85" s="1"/>
  <c r="AE44" i="3"/>
  <c r="AA42" i="85" s="1"/>
  <c r="AE43" i="3"/>
  <c r="AA41" i="85" s="1"/>
  <c r="H43" i="3"/>
  <c r="V41" i="85" s="1"/>
  <c r="H42" i="3"/>
  <c r="V40" i="85" s="1"/>
  <c r="AE40" i="3"/>
  <c r="AA38" i="85" s="1"/>
  <c r="H40" i="3"/>
  <c r="V38" i="85" s="1"/>
  <c r="AE39" i="3"/>
  <c r="AA37" i="85" s="1"/>
  <c r="H39" i="3"/>
  <c r="V37" i="85" s="1"/>
  <c r="H38" i="3"/>
  <c r="V36" i="85" s="1"/>
  <c r="AE36" i="3"/>
  <c r="AA34" i="85" s="1"/>
  <c r="H36" i="3"/>
  <c r="V34" i="85" s="1"/>
  <c r="AE35" i="3"/>
  <c r="AA33" i="85" s="1"/>
  <c r="H35" i="3"/>
  <c r="V33" i="85" s="1"/>
  <c r="H31" i="3"/>
  <c r="V29" i="85" s="1"/>
  <c r="H30" i="3"/>
  <c r="V28" i="85" s="1"/>
  <c r="H29" i="3"/>
  <c r="V27" i="85" s="1"/>
  <c r="AE28" i="3"/>
  <c r="AA26" i="85" s="1"/>
  <c r="AE27" i="3"/>
  <c r="AA25" i="85" s="1"/>
  <c r="H27" i="3"/>
  <c r="V25" i="85" s="1"/>
  <c r="AE25" i="3"/>
  <c r="AA23" i="85" s="1"/>
  <c r="AE23" i="3"/>
  <c r="AA21" i="85" s="1"/>
  <c r="H23" i="3"/>
  <c r="V21" i="85" s="1"/>
  <c r="H21" i="3"/>
  <c r="V19" i="85" s="1"/>
  <c r="AE20" i="3"/>
  <c r="AA18" i="85" s="1"/>
  <c r="H20" i="3"/>
  <c r="V18" i="85" s="1"/>
  <c r="AE19" i="3"/>
  <c r="AA17" i="85" s="1"/>
  <c r="AE16" i="3"/>
  <c r="AA14" i="85" s="1"/>
  <c r="H16" i="3"/>
  <c r="V14" i="85" s="1"/>
  <c r="AE15" i="3"/>
  <c r="AA13" i="85" s="1"/>
  <c r="H15" i="3"/>
  <c r="V13" i="85" s="1"/>
  <c r="AE12" i="3"/>
  <c r="AA10" i="85" s="1"/>
  <c r="H12" i="3"/>
  <c r="V10" i="85" s="1"/>
  <c r="AE9" i="3"/>
  <c r="AA7" i="85" s="1"/>
  <c r="H9" i="3"/>
  <c r="V7" i="85" s="1"/>
  <c r="AE8" i="3"/>
  <c r="AA6" i="85" s="1"/>
  <c r="H8" i="3"/>
  <c r="V6" i="85" s="1"/>
  <c r="M18" i="4"/>
  <c r="AJ16" i="85" s="1"/>
  <c r="M15" i="4"/>
  <c r="AJ13" i="85" s="1"/>
  <c r="M7" i="4"/>
  <c r="AJ5" i="85" s="1"/>
  <c r="AF133" i="75"/>
  <c r="AF86" i="75"/>
  <c r="E122" i="75"/>
  <c r="W19" i="75"/>
  <c r="W195" i="75"/>
  <c r="E86" i="75"/>
  <c r="AB72" i="75"/>
  <c r="AG71" i="75"/>
  <c r="E64" i="75"/>
  <c r="W61" i="75"/>
  <c r="W29" i="75"/>
  <c r="AK28" i="75"/>
  <c r="AG18" i="75"/>
  <c r="AN15" i="75"/>
  <c r="K13" i="85" s="1"/>
  <c r="E9" i="75"/>
  <c r="AG36" i="75"/>
  <c r="AN72" i="75"/>
  <c r="K70" i="85" s="1"/>
  <c r="E80" i="75"/>
  <c r="W141" i="75"/>
  <c r="AH119" i="75"/>
  <c r="AF196" i="75"/>
  <c r="AF64" i="75"/>
  <c r="AF22" i="75"/>
  <c r="AH42" i="75"/>
  <c r="AF101" i="75"/>
  <c r="AG107" i="75"/>
  <c r="W26" i="75"/>
  <c r="AH188" i="75"/>
  <c r="AB188" i="75"/>
  <c r="AF151" i="75"/>
  <c r="W151" i="75"/>
  <c r="AN155" i="75"/>
  <c r="K153" i="85" s="1"/>
  <c r="AN154" i="75"/>
  <c r="K152" i="85" s="1"/>
  <c r="AK188" i="75"/>
  <c r="AI40" i="75"/>
  <c r="R101" i="4"/>
  <c r="AK99" i="85" s="1"/>
  <c r="AG8" i="75"/>
  <c r="AG126" i="75"/>
  <c r="AI93" i="75"/>
  <c r="AF182" i="75"/>
  <c r="AN56" i="75"/>
  <c r="K54" i="85" s="1"/>
  <c r="AK177" i="75"/>
  <c r="AK182" i="75"/>
  <c r="AF61" i="75"/>
  <c r="AF118" i="75"/>
  <c r="AF176" i="75"/>
  <c r="AF129" i="75"/>
  <c r="AN170" i="75"/>
  <c r="K168" i="85" s="1"/>
  <c r="AN168" i="75"/>
  <c r="K166" i="85" s="1"/>
  <c r="J191" i="75"/>
  <c r="J179" i="75"/>
  <c r="J173" i="75"/>
  <c r="J144" i="75"/>
  <c r="J142" i="75"/>
  <c r="J138" i="75"/>
  <c r="J137" i="75"/>
  <c r="J125" i="75"/>
  <c r="J122" i="75"/>
  <c r="J118" i="75"/>
  <c r="J111" i="75"/>
  <c r="J110" i="75"/>
  <c r="J92" i="75"/>
  <c r="AG22" i="75"/>
  <c r="AG35" i="75"/>
  <c r="AK162" i="75"/>
  <c r="AK6" i="75"/>
  <c r="AG191" i="75"/>
  <c r="AK95" i="75"/>
  <c r="AG62" i="75"/>
  <c r="AG155" i="75"/>
  <c r="AG64" i="75"/>
  <c r="W110" i="75"/>
  <c r="W163" i="75"/>
  <c r="AG152" i="75"/>
  <c r="AN169" i="75"/>
  <c r="K167" i="85" s="1"/>
  <c r="AN37" i="75"/>
  <c r="K35" i="85" s="1"/>
  <c r="AH49" i="75"/>
  <c r="AI44" i="75"/>
  <c r="AG123" i="75"/>
  <c r="AK184" i="75"/>
  <c r="AK128" i="75"/>
  <c r="W91" i="75"/>
  <c r="AG51" i="75"/>
  <c r="E180" i="75"/>
  <c r="AK117" i="75"/>
  <c r="E126" i="75"/>
  <c r="AF14" i="75"/>
  <c r="E152" i="75"/>
  <c r="E71" i="75"/>
  <c r="AK75" i="75"/>
  <c r="W191" i="75"/>
  <c r="AF107" i="75"/>
  <c r="AK115" i="75"/>
  <c r="AI187" i="75"/>
  <c r="AK176" i="75"/>
  <c r="AF153" i="75"/>
  <c r="AF140" i="75"/>
  <c r="AF121" i="75"/>
  <c r="G182" i="4"/>
  <c r="AH180" i="85" s="1"/>
  <c r="G174" i="4"/>
  <c r="AH172" i="85" s="1"/>
  <c r="R112" i="4"/>
  <c r="AK110" i="85" s="1"/>
  <c r="G110" i="4"/>
  <c r="AH108" i="85" s="1"/>
  <c r="R107" i="4"/>
  <c r="AK105" i="85" s="1"/>
  <c r="M103" i="4"/>
  <c r="AJ101" i="85" s="1"/>
  <c r="R96" i="4"/>
  <c r="AK94" i="85" s="1"/>
  <c r="R91" i="4"/>
  <c r="AK89" i="85" s="1"/>
  <c r="G86" i="4"/>
  <c r="AH84" i="85" s="1"/>
  <c r="R83" i="4"/>
  <c r="AK81" i="85" s="1"/>
  <c r="R80" i="4"/>
  <c r="AK78" i="85" s="1"/>
  <c r="R67" i="4"/>
  <c r="AK65" i="85" s="1"/>
  <c r="R48" i="4"/>
  <c r="AK46" i="85" s="1"/>
  <c r="M47" i="4"/>
  <c r="AJ45" i="85" s="1"/>
  <c r="G46" i="4"/>
  <c r="AH44" i="85" s="1"/>
  <c r="R43" i="4"/>
  <c r="AK41" i="85" s="1"/>
  <c r="G38" i="4"/>
  <c r="AH36" i="85" s="1"/>
  <c r="R35" i="4"/>
  <c r="AK33" i="85" s="1"/>
  <c r="R27" i="4"/>
  <c r="AK25" i="85" s="1"/>
  <c r="M23" i="4"/>
  <c r="AJ21" i="85" s="1"/>
  <c r="G22" i="4"/>
  <c r="AH20" i="85" s="1"/>
  <c r="R19" i="4"/>
  <c r="AK17" i="85" s="1"/>
  <c r="R16" i="4"/>
  <c r="AK14" i="85" s="1"/>
  <c r="AG6" i="75"/>
  <c r="AK190" i="75"/>
  <c r="AF68" i="75"/>
  <c r="AK146" i="75"/>
  <c r="AK178" i="75"/>
  <c r="AK129" i="75"/>
  <c r="AH22" i="75"/>
  <c r="AB125" i="75"/>
  <c r="AG180" i="75"/>
  <c r="E118" i="75"/>
  <c r="AN148" i="75"/>
  <c r="K146" i="85" s="1"/>
  <c r="AN166" i="75"/>
  <c r="K164" i="85" s="1"/>
  <c r="AF82" i="75"/>
  <c r="AN142" i="75"/>
  <c r="K140" i="85" s="1"/>
  <c r="AF108" i="75"/>
  <c r="AB93" i="75"/>
  <c r="AK89" i="75"/>
  <c r="AF21" i="75"/>
  <c r="AG38" i="75"/>
  <c r="AF91" i="75"/>
  <c r="AF100" i="75"/>
  <c r="W54" i="75"/>
  <c r="AH65" i="75"/>
  <c r="AK88" i="75"/>
  <c r="AK68" i="75"/>
  <c r="E133" i="75"/>
  <c r="AF45" i="75"/>
  <c r="E139" i="75"/>
  <c r="AN110" i="75"/>
  <c r="K108" i="85" s="1"/>
  <c r="AN21" i="75"/>
  <c r="K19" i="85" s="1"/>
  <c r="E14" i="75"/>
  <c r="AG54" i="75"/>
  <c r="AF71" i="75"/>
  <c r="E82" i="75"/>
  <c r="AG14" i="75"/>
  <c r="W97" i="75"/>
  <c r="AK80" i="75"/>
  <c r="AH151" i="75"/>
  <c r="AF130" i="75"/>
  <c r="R121" i="4"/>
  <c r="AK119" i="85" s="1"/>
  <c r="R119" i="4"/>
  <c r="AK117" i="85" s="1"/>
  <c r="R87" i="4"/>
  <c r="AK85" i="85" s="1"/>
  <c r="R57" i="4"/>
  <c r="AK55" i="85" s="1"/>
  <c r="M46" i="4"/>
  <c r="AJ44" i="85" s="1"/>
  <c r="E194" i="75"/>
  <c r="E189" i="75"/>
  <c r="AI185" i="75"/>
  <c r="J185" i="75"/>
  <c r="AN181" i="75"/>
  <c r="K179" i="85" s="1"/>
  <c r="AH176" i="75"/>
  <c r="E176" i="75"/>
  <c r="AH172" i="75"/>
  <c r="AH162" i="75"/>
  <c r="E162" i="75"/>
  <c r="AG146" i="75"/>
  <c r="AI141" i="75"/>
  <c r="W139" i="75"/>
  <c r="AI132" i="75"/>
  <c r="J132" i="75"/>
  <c r="AN131" i="75"/>
  <c r="K129" i="85" s="1"/>
  <c r="AH130" i="75"/>
  <c r="J124" i="75"/>
  <c r="J123" i="75"/>
  <c r="AF120" i="75"/>
  <c r="AN116" i="75"/>
  <c r="K114" i="85" s="1"/>
  <c r="AH104" i="75"/>
  <c r="W88" i="75"/>
  <c r="AN84" i="75"/>
  <c r="K82" i="85" s="1"/>
  <c r="AI49" i="75"/>
  <c r="AH34" i="75"/>
  <c r="AH13" i="75"/>
  <c r="AH7" i="75"/>
  <c r="W159" i="75"/>
  <c r="E77" i="75"/>
  <c r="E128" i="75"/>
  <c r="AF163" i="75"/>
  <c r="AF60" i="75"/>
  <c r="AN20" i="75"/>
  <c r="K18" i="85" s="1"/>
  <c r="AN118" i="75"/>
  <c r="K116" i="85" s="1"/>
  <c r="AN125" i="75"/>
  <c r="K123" i="85" s="1"/>
  <c r="E105" i="75"/>
  <c r="E104" i="75"/>
  <c r="E101" i="75"/>
  <c r="E100" i="75"/>
  <c r="E98" i="75"/>
  <c r="AF59" i="75"/>
  <c r="AK175" i="75"/>
  <c r="AI62" i="75"/>
  <c r="AF143" i="75"/>
  <c r="AK83" i="75"/>
  <c r="AF142" i="75"/>
  <c r="E175" i="75"/>
  <c r="AG124" i="75"/>
  <c r="AG185" i="75"/>
  <c r="AF105" i="75"/>
  <c r="AK69" i="75"/>
  <c r="E35" i="75"/>
  <c r="AN50" i="75"/>
  <c r="K48" i="85" s="1"/>
  <c r="AN17" i="75"/>
  <c r="K15" i="85" s="1"/>
  <c r="M111" i="4"/>
  <c r="AJ109" i="85" s="1"/>
  <c r="R104" i="4"/>
  <c r="AK102" i="85" s="1"/>
  <c r="R93" i="4"/>
  <c r="AK91" i="85" s="1"/>
  <c r="W194" i="75"/>
  <c r="AG159" i="75"/>
  <c r="AF125" i="75"/>
  <c r="AK171" i="75"/>
  <c r="AN160" i="75"/>
  <c r="K158" i="85" s="1"/>
  <c r="AG9" i="75"/>
  <c r="E8" i="75"/>
  <c r="AG47" i="75"/>
  <c r="E107" i="75"/>
  <c r="E45" i="75"/>
  <c r="AG102" i="75"/>
  <c r="AB27" i="75"/>
  <c r="E102" i="75"/>
  <c r="W76" i="75"/>
  <c r="AK18" i="75"/>
  <c r="AK193" i="75"/>
  <c r="AG92" i="75"/>
  <c r="AN133" i="75"/>
  <c r="K131" i="85" s="1"/>
  <c r="AK189" i="75"/>
  <c r="AF7" i="75"/>
  <c r="AG86" i="75"/>
  <c r="AK161" i="75"/>
  <c r="AG15" i="75"/>
  <c r="E62" i="75"/>
  <c r="AH143" i="75"/>
  <c r="AF19" i="75"/>
  <c r="AF177" i="75"/>
  <c r="AN27" i="75"/>
  <c r="K25" i="85" s="1"/>
  <c r="G180" i="4"/>
  <c r="AH178" i="85" s="1"/>
  <c r="G172" i="4"/>
  <c r="AH170" i="85" s="1"/>
  <c r="G156" i="4"/>
  <c r="AH154" i="85" s="1"/>
  <c r="G132" i="4"/>
  <c r="AH130" i="85" s="1"/>
  <c r="G124" i="4"/>
  <c r="AH122" i="85" s="1"/>
  <c r="G108" i="4"/>
  <c r="G76" i="4"/>
  <c r="AH74" i="85" s="1"/>
  <c r="G68" i="4"/>
  <c r="AH66" i="85" s="1"/>
  <c r="G60" i="4"/>
  <c r="AH58" i="85" s="1"/>
  <c r="G44" i="4"/>
  <c r="G36" i="4"/>
  <c r="AH34" i="85" s="1"/>
  <c r="G20" i="4"/>
  <c r="AH18" i="85" s="1"/>
  <c r="G176" i="4"/>
  <c r="AH174" i="85" s="1"/>
  <c r="G160" i="4"/>
  <c r="G152" i="4"/>
  <c r="G144" i="4"/>
  <c r="AH142" i="85" s="1"/>
  <c r="G120" i="4"/>
  <c r="AH118" i="85" s="1"/>
  <c r="G96" i="4"/>
  <c r="AH94" i="85" s="1"/>
  <c r="G64" i="4"/>
  <c r="AH62" i="85" s="1"/>
  <c r="G40" i="4"/>
  <c r="AH38" i="85" s="1"/>
  <c r="AE7" i="3"/>
  <c r="AA5" i="85" s="1"/>
  <c r="E159" i="75"/>
  <c r="AI173" i="75"/>
  <c r="AI48" i="75"/>
  <c r="W17" i="75"/>
  <c r="E195" i="75"/>
  <c r="M64" i="4"/>
  <c r="AJ62" i="85" s="1"/>
  <c r="AF149" i="75"/>
  <c r="AG139" i="75"/>
  <c r="AF134" i="75"/>
  <c r="AN115" i="75"/>
  <c r="K113" i="85" s="1"/>
  <c r="E95" i="75"/>
  <c r="W93" i="75"/>
  <c r="E89" i="75"/>
  <c r="AF79" i="75"/>
  <c r="AF56" i="75"/>
  <c r="AI54" i="75"/>
  <c r="AK48" i="75"/>
  <c r="J48" i="75"/>
  <c r="AG39" i="75"/>
  <c r="AK38" i="75"/>
  <c r="J35" i="75"/>
  <c r="AK26" i="75"/>
  <c r="J19" i="75"/>
  <c r="AI13" i="75"/>
  <c r="AK9" i="75"/>
  <c r="E7" i="75"/>
  <c r="AH29" i="75"/>
  <c r="W20" i="75"/>
  <c r="AF76" i="75"/>
  <c r="AN124" i="75"/>
  <c r="K122" i="85" s="1"/>
  <c r="AN94" i="75"/>
  <c r="K92" i="85" s="1"/>
  <c r="AG30" i="75"/>
  <c r="G141" i="4"/>
  <c r="AH139" i="85" s="1"/>
  <c r="G125" i="4"/>
  <c r="AH123" i="85" s="1"/>
  <c r="E60" i="75"/>
  <c r="AI46" i="75"/>
  <c r="E19" i="75"/>
  <c r="AB10" i="75"/>
  <c r="AK44" i="75"/>
  <c r="AF99" i="75"/>
  <c r="AG106" i="75"/>
  <c r="AB47" i="75"/>
  <c r="W41" i="75"/>
  <c r="E70" i="75"/>
  <c r="W116" i="75"/>
  <c r="AB75" i="75"/>
  <c r="AB89" i="75"/>
  <c r="AF49" i="75"/>
  <c r="AN73" i="75"/>
  <c r="K71" i="85" s="1"/>
  <c r="AN41" i="75"/>
  <c r="K39" i="85" s="1"/>
  <c r="E136" i="75"/>
  <c r="W6" i="75"/>
  <c r="E49" i="75"/>
  <c r="W92" i="75"/>
  <c r="AF25" i="75"/>
  <c r="AN192" i="75"/>
  <c r="K190" i="85" s="1"/>
  <c r="W71" i="75"/>
  <c r="J16" i="75"/>
  <c r="AF12" i="75"/>
  <c r="AF87" i="75"/>
  <c r="W105" i="75"/>
  <c r="AG12" i="75"/>
  <c r="W100" i="75"/>
  <c r="AF18" i="75"/>
  <c r="E11" i="75"/>
  <c r="AF15" i="75"/>
  <c r="AG41" i="75"/>
  <c r="AK36" i="75"/>
  <c r="W36" i="75"/>
  <c r="AG137" i="75"/>
  <c r="R187" i="4"/>
  <c r="AK185" i="85" s="1"/>
  <c r="G177" i="4"/>
  <c r="AH175" i="85" s="1"/>
  <c r="AH121" i="75"/>
  <c r="AB121" i="75"/>
  <c r="AF73" i="75"/>
  <c r="W73" i="75"/>
  <c r="AB25" i="75"/>
  <c r="AH25" i="75"/>
  <c r="AF167" i="75"/>
  <c r="W167" i="75"/>
  <c r="AH128" i="75"/>
  <c r="AB128" i="75"/>
  <c r="AI31" i="75"/>
  <c r="AF178" i="75"/>
  <c r="W178" i="75"/>
  <c r="R137" i="4"/>
  <c r="AK135" i="85" s="1"/>
  <c r="G127" i="4"/>
  <c r="AH125" i="85" s="1"/>
  <c r="M125" i="4"/>
  <c r="AJ123" i="85" s="1"/>
  <c r="M101" i="4"/>
  <c r="AJ99" i="85" s="1"/>
  <c r="M61" i="4"/>
  <c r="AJ59" i="85" s="1"/>
  <c r="M45" i="4"/>
  <c r="AJ43" i="85" s="1"/>
  <c r="AH184" i="75"/>
  <c r="AB184" i="75"/>
  <c r="AF139" i="75"/>
  <c r="AI137" i="75"/>
  <c r="AI16" i="75"/>
  <c r="AB16" i="75"/>
  <c r="AB195" i="75"/>
  <c r="AG7" i="75"/>
  <c r="AH141" i="75"/>
  <c r="AH157" i="75"/>
  <c r="E116" i="75"/>
  <c r="E36" i="75"/>
  <c r="AF36" i="75"/>
  <c r="E154" i="75"/>
  <c r="AF154" i="75"/>
  <c r="E68" i="75"/>
  <c r="E25" i="75"/>
  <c r="AN195" i="75"/>
  <c r="K193" i="85" s="1"/>
  <c r="M69" i="4"/>
  <c r="AJ67" i="85" s="1"/>
  <c r="R65" i="4"/>
  <c r="AK63" i="85" s="1"/>
  <c r="R28" i="4"/>
  <c r="AK26" i="85" s="1"/>
  <c r="AG189" i="75"/>
  <c r="AI163" i="75"/>
  <c r="W135" i="75"/>
  <c r="AI123" i="75"/>
  <c r="J107" i="75"/>
  <c r="AI103" i="75"/>
  <c r="AH97" i="75"/>
  <c r="AF135" i="75"/>
  <c r="AF50" i="75"/>
  <c r="AG176" i="75"/>
  <c r="AI144" i="75"/>
  <c r="AI179" i="75"/>
  <c r="AF69" i="75"/>
  <c r="R153" i="4"/>
  <c r="AK151" i="85" s="1"/>
  <c r="R124" i="4"/>
  <c r="AK122" i="85" s="1"/>
  <c r="G119" i="4"/>
  <c r="R113" i="4"/>
  <c r="AK111" i="85" s="1"/>
  <c r="R81" i="4"/>
  <c r="AK79" i="85" s="1"/>
  <c r="M53" i="4"/>
  <c r="AJ51" i="85" s="1"/>
  <c r="AI158" i="75"/>
  <c r="J157" i="75"/>
  <c r="J141" i="75"/>
  <c r="AK108" i="75"/>
  <c r="AH106" i="75"/>
  <c r="AH105" i="75"/>
  <c r="AH98" i="75"/>
  <c r="AG95" i="75"/>
  <c r="AI91" i="75"/>
  <c r="AH90" i="75"/>
  <c r="AG68" i="75"/>
  <c r="J14" i="75"/>
  <c r="AK154" i="75"/>
  <c r="AK119" i="75"/>
  <c r="AH68" i="75"/>
  <c r="AB68" i="75"/>
  <c r="R185" i="4"/>
  <c r="AK183" i="85" s="1"/>
  <c r="M109" i="4"/>
  <c r="AJ107" i="85" s="1"/>
  <c r="R20" i="4"/>
  <c r="AK18" i="85" s="1"/>
  <c r="M16" i="4"/>
  <c r="AJ14" i="85" s="1"/>
  <c r="AH182" i="75"/>
  <c r="AH178" i="75"/>
  <c r="J158" i="75"/>
  <c r="AB136" i="75"/>
  <c r="AF195" i="75"/>
  <c r="W86" i="75"/>
  <c r="AH85" i="75"/>
  <c r="AF159" i="75"/>
  <c r="AG121" i="75"/>
  <c r="AF104" i="75"/>
  <c r="W104" i="75"/>
  <c r="AF75" i="75"/>
  <c r="W192" i="75"/>
  <c r="AF192" i="75"/>
  <c r="R129" i="4"/>
  <c r="AK127" i="85" s="1"/>
  <c r="M117" i="4"/>
  <c r="AJ115" i="85" s="1"/>
  <c r="R73" i="4"/>
  <c r="AK71" i="85" s="1"/>
  <c r="G47" i="4"/>
  <c r="AH45" i="85" s="1"/>
  <c r="R41" i="4"/>
  <c r="AK39" i="85" s="1"/>
  <c r="M21" i="4"/>
  <c r="AJ19" i="85" s="1"/>
  <c r="AH196" i="75"/>
  <c r="AH190" i="75"/>
  <c r="AB190" i="75"/>
  <c r="J163" i="75"/>
  <c r="AI157" i="75"/>
  <c r="E147" i="75"/>
  <c r="AH140" i="75"/>
  <c r="AI124" i="75"/>
  <c r="J112" i="75"/>
  <c r="AI107" i="75"/>
  <c r="J103" i="75"/>
  <c r="J101" i="75"/>
  <c r="AI99" i="75"/>
  <c r="J99" i="75"/>
  <c r="AN96" i="75"/>
  <c r="K94" i="85" s="1"/>
  <c r="J91" i="75"/>
  <c r="AG89" i="75"/>
  <c r="AK78" i="75"/>
  <c r="W64" i="75"/>
  <c r="AG195" i="75"/>
  <c r="AH123" i="75"/>
  <c r="AF186" i="75"/>
  <c r="AF38" i="75"/>
  <c r="W38" i="75"/>
  <c r="AI81" i="75"/>
  <c r="AH71" i="75"/>
  <c r="AH70" i="75"/>
  <c r="W67" i="75"/>
  <c r="AK65" i="75"/>
  <c r="AI63" i="75"/>
  <c r="AH60" i="75"/>
  <c r="AK52" i="75"/>
  <c r="AI51" i="75"/>
  <c r="J51" i="75"/>
  <c r="AK46" i="75"/>
  <c r="J38" i="75"/>
  <c r="AK33" i="75"/>
  <c r="J31" i="75"/>
  <c r="AI30" i="75"/>
  <c r="J30" i="75"/>
  <c r="AK27" i="75"/>
  <c r="J26" i="75"/>
  <c r="AI14" i="75"/>
  <c r="J12" i="75"/>
  <c r="AN11" i="75"/>
  <c r="K9" i="85" s="1"/>
  <c r="J9" i="75"/>
  <c r="AK87" i="75"/>
  <c r="E84" i="75"/>
  <c r="J81" i="75"/>
  <c r="AH76" i="75"/>
  <c r="AK72" i="75"/>
  <c r="AK66" i="75"/>
  <c r="J63" i="75"/>
  <c r="AH61" i="75"/>
  <c r="AH59" i="75"/>
  <c r="AK148" i="75"/>
  <c r="AG81" i="75"/>
  <c r="W30" i="75"/>
  <c r="AN139" i="75"/>
  <c r="K137" i="85" s="1"/>
  <c r="AN45" i="75"/>
  <c r="K43" i="85" s="1"/>
  <c r="AK150" i="75"/>
  <c r="W27" i="75"/>
  <c r="E146" i="75"/>
  <c r="E10" i="75"/>
  <c r="AF132" i="75"/>
  <c r="E88" i="75"/>
  <c r="AF29" i="75"/>
  <c r="AN29" i="75"/>
  <c r="K27" i="85" s="1"/>
  <c r="AI112" i="75"/>
  <c r="AG188" i="75"/>
  <c r="AF194" i="75"/>
  <c r="AG192" i="75"/>
  <c r="AG183" i="75"/>
  <c r="AG194" i="75"/>
  <c r="AG67" i="75"/>
  <c r="AN39" i="75"/>
  <c r="K37" i="85" s="1"/>
  <c r="AN47" i="75"/>
  <c r="K45" i="85" s="1"/>
  <c r="AG115" i="75"/>
  <c r="AG116" i="75"/>
  <c r="AB74" i="75"/>
  <c r="AN70" i="75"/>
  <c r="K68" i="85" s="1"/>
  <c r="AI191" i="75"/>
  <c r="AK187" i="75"/>
  <c r="AN180" i="75"/>
  <c r="K178" i="85" s="1"/>
  <c r="AG85" i="75"/>
  <c r="AI125" i="75"/>
  <c r="AI53" i="75"/>
  <c r="W118" i="75"/>
  <c r="W82" i="75"/>
  <c r="AH158" i="75"/>
  <c r="AH185" i="75"/>
  <c r="AB131" i="75"/>
  <c r="AI142" i="75"/>
  <c r="AN145" i="75"/>
  <c r="K143" i="85" s="1"/>
  <c r="AK149" i="75"/>
  <c r="AI118" i="75"/>
  <c r="W150" i="75"/>
  <c r="AG175" i="75"/>
  <c r="AK134" i="75"/>
  <c r="AF65" i="75"/>
  <c r="AI138" i="75"/>
  <c r="R196" i="4"/>
  <c r="AK194" i="85" s="1"/>
  <c r="R154" i="4"/>
  <c r="AK152" i="85" s="1"/>
  <c r="R148" i="4"/>
  <c r="AK146" i="85" s="1"/>
  <c r="R146" i="4"/>
  <c r="AK144" i="85" s="1"/>
  <c r="M145" i="4"/>
  <c r="AJ143" i="85" s="1"/>
  <c r="R138" i="4"/>
  <c r="AK136" i="85" s="1"/>
  <c r="R135" i="4"/>
  <c r="AK133" i="85" s="1"/>
  <c r="R132" i="4"/>
  <c r="AK130" i="85" s="1"/>
  <c r="R127" i="4"/>
  <c r="AK125" i="85" s="1"/>
  <c r="R122" i="4"/>
  <c r="AK120" i="85" s="1"/>
  <c r="R116" i="4"/>
  <c r="AK114" i="85" s="1"/>
  <c r="R114" i="4"/>
  <c r="AK112" i="85" s="1"/>
  <c r="R108" i="4"/>
  <c r="AK106" i="85" s="1"/>
  <c r="R95" i="4"/>
  <c r="AK93" i="85" s="1"/>
  <c r="R92" i="4"/>
  <c r="AK90" i="85" s="1"/>
  <c r="R90" i="4"/>
  <c r="AK88" i="85" s="1"/>
  <c r="M86" i="4"/>
  <c r="AJ84" i="85" s="1"/>
  <c r="R84" i="4"/>
  <c r="AK82" i="85" s="1"/>
  <c r="R82" i="4"/>
  <c r="AK80" i="85" s="1"/>
  <c r="R79" i="4"/>
  <c r="AK77" i="85" s="1"/>
  <c r="R76" i="4"/>
  <c r="AK74" i="85" s="1"/>
  <c r="R74" i="4"/>
  <c r="AK72" i="85" s="1"/>
  <c r="R71" i="4"/>
  <c r="AK69" i="85" s="1"/>
  <c r="M70" i="4"/>
  <c r="AJ68" i="85" s="1"/>
  <c r="R68" i="4"/>
  <c r="AK66" i="85" s="1"/>
  <c r="R63" i="4"/>
  <c r="AK61" i="85" s="1"/>
  <c r="M62" i="4"/>
  <c r="AJ60" i="85" s="1"/>
  <c r="R58" i="4"/>
  <c r="AK56" i="85" s="1"/>
  <c r="M54" i="4"/>
  <c r="AJ52" i="85" s="1"/>
  <c r="R52" i="4"/>
  <c r="AK50" i="85" s="1"/>
  <c r="R50" i="4"/>
  <c r="AK48" i="85" s="1"/>
  <c r="R47" i="4"/>
  <c r="AK45" i="85" s="1"/>
  <c r="R44" i="4"/>
  <c r="AK42" i="85" s="1"/>
  <c r="H137" i="3"/>
  <c r="V135" i="85" s="1"/>
  <c r="AE113" i="3"/>
  <c r="AA111" i="85" s="1"/>
  <c r="AE98" i="3"/>
  <c r="AA96" i="85" s="1"/>
  <c r="AN196" i="75"/>
  <c r="K194" i="85" s="1"/>
  <c r="AN190" i="75"/>
  <c r="K188" i="85" s="1"/>
  <c r="AN184" i="75"/>
  <c r="K182" i="85" s="1"/>
  <c r="E183" i="75"/>
  <c r="AN182" i="75"/>
  <c r="K180" i="85" s="1"/>
  <c r="AN177" i="75"/>
  <c r="K175" i="85" s="1"/>
  <c r="AN172" i="75"/>
  <c r="K170" i="85" s="1"/>
  <c r="AN130" i="75"/>
  <c r="K128" i="85" s="1"/>
  <c r="AN129" i="75"/>
  <c r="K127" i="85" s="1"/>
  <c r="AN117" i="75"/>
  <c r="K115" i="85" s="1"/>
  <c r="AI45" i="75"/>
  <c r="AI38" i="75"/>
  <c r="AI35" i="75"/>
  <c r="AI26" i="75"/>
  <c r="AI12" i="75"/>
  <c r="W174" i="75"/>
  <c r="AL174" i="75" s="1"/>
  <c r="I172" i="85" s="1"/>
  <c r="AN179" i="75"/>
  <c r="K177" i="85" s="1"/>
  <c r="AG162" i="75"/>
  <c r="J160" i="75"/>
  <c r="AB159" i="75"/>
  <c r="J143" i="75"/>
  <c r="E124" i="75"/>
  <c r="E123" i="75"/>
  <c r="E112" i="75"/>
  <c r="AH48" i="75"/>
  <c r="AH19" i="75"/>
  <c r="AN165" i="75"/>
  <c r="K163" i="85" s="1"/>
  <c r="AH132" i="75"/>
  <c r="AH163" i="75"/>
  <c r="AI110" i="75"/>
  <c r="E121" i="75"/>
  <c r="J45" i="75"/>
  <c r="G163" i="4"/>
  <c r="AH161" i="85" s="1"/>
  <c r="G99" i="4"/>
  <c r="AH97" i="85" s="1"/>
  <c r="G83" i="4"/>
  <c r="AH81" i="85" s="1"/>
  <c r="G67" i="4"/>
  <c r="AH65" i="85" s="1"/>
  <c r="G8" i="4"/>
  <c r="AH6" i="85" s="1"/>
  <c r="J88" i="75"/>
  <c r="J83" i="75"/>
  <c r="J68" i="75"/>
  <c r="J25" i="75"/>
  <c r="G117" i="4"/>
  <c r="AH115" i="85" s="1"/>
  <c r="G101" i="4"/>
  <c r="AH99" i="85" s="1"/>
  <c r="G93" i="4"/>
  <c r="AH91" i="85" s="1"/>
  <c r="G85" i="4"/>
  <c r="AH83" i="85" s="1"/>
  <c r="G77" i="4"/>
  <c r="AH75" i="85" s="1"/>
  <c r="G69" i="4"/>
  <c r="G53" i="4"/>
  <c r="G81" i="4"/>
  <c r="AH79" i="85" s="1"/>
  <c r="G65" i="4"/>
  <c r="AH63" i="85" s="1"/>
  <c r="G135" i="4"/>
  <c r="AH133" i="85" s="1"/>
  <c r="G111" i="4"/>
  <c r="AH109" i="85" s="1"/>
  <c r="G87" i="4"/>
  <c r="AH85" i="85" s="1"/>
  <c r="G79" i="4"/>
  <c r="AH77" i="85" s="1"/>
  <c r="G63" i="4"/>
  <c r="AH61" i="85" s="1"/>
  <c r="G196" i="4"/>
  <c r="AH194" i="85" s="1"/>
  <c r="G188" i="4"/>
  <c r="AH186" i="85" s="1"/>
  <c r="M128" i="4"/>
  <c r="AJ126" i="85" s="1"/>
  <c r="M112" i="4"/>
  <c r="AJ110" i="85" s="1"/>
  <c r="M88" i="4"/>
  <c r="AJ86" i="85" s="1"/>
  <c r="M80" i="4"/>
  <c r="AJ78" i="85" s="1"/>
  <c r="M72" i="4"/>
  <c r="AJ70" i="85" s="1"/>
  <c r="M48" i="4"/>
  <c r="AJ46" i="85" s="1"/>
  <c r="M13" i="4"/>
  <c r="AJ11" i="85" s="1"/>
  <c r="M40" i="4"/>
  <c r="AJ38" i="85" s="1"/>
  <c r="M187" i="4"/>
  <c r="AJ185" i="85" s="1"/>
  <c r="M147" i="4"/>
  <c r="AJ145" i="85" s="1"/>
  <c r="M139" i="4"/>
  <c r="AJ137" i="85" s="1"/>
  <c r="M123" i="4"/>
  <c r="AJ121" i="85" s="1"/>
  <c r="M115" i="4"/>
  <c r="AJ113" i="85" s="1"/>
  <c r="M91" i="4"/>
  <c r="AJ89" i="85" s="1"/>
  <c r="M83" i="4"/>
  <c r="AJ81" i="85" s="1"/>
  <c r="M67" i="4"/>
  <c r="AJ65" i="85" s="1"/>
  <c r="M43" i="4"/>
  <c r="AJ41" i="85" s="1"/>
  <c r="G183" i="4"/>
  <c r="AH181" i="85" s="1"/>
  <c r="G186" i="4"/>
  <c r="AH184" i="85" s="1"/>
  <c r="G146" i="4"/>
  <c r="G90" i="4"/>
  <c r="AH88" i="85" s="1"/>
  <c r="G82" i="4"/>
  <c r="G66" i="4"/>
  <c r="AH64" i="85" s="1"/>
  <c r="G42" i="4"/>
  <c r="AH40" i="85" s="1"/>
  <c r="G159" i="4"/>
  <c r="AH157" i="85" s="1"/>
  <c r="G39" i="4"/>
  <c r="G143" i="4"/>
  <c r="AH141" i="85" s="1"/>
  <c r="AH100" i="75"/>
  <c r="AB100" i="75"/>
  <c r="W83" i="75"/>
  <c r="AG83" i="75"/>
  <c r="AG75" i="75"/>
  <c r="W75" i="75"/>
  <c r="AB58" i="75"/>
  <c r="AH58" i="75"/>
  <c r="AF128" i="75"/>
  <c r="AB157" i="75"/>
  <c r="W35" i="75"/>
  <c r="W95" i="75"/>
  <c r="AI18" i="75"/>
  <c r="AK43" i="75"/>
  <c r="AG190" i="75"/>
  <c r="R156" i="4"/>
  <c r="AK154" i="85" s="1"/>
  <c r="G154" i="4"/>
  <c r="AH152" i="85" s="1"/>
  <c r="R151" i="4"/>
  <c r="AK149" i="85" s="1"/>
  <c r="M144" i="4"/>
  <c r="AJ142" i="85" s="1"/>
  <c r="M142" i="4"/>
  <c r="AJ140" i="85" s="1"/>
  <c r="R140" i="4"/>
  <c r="AK138" i="85" s="1"/>
  <c r="M102" i="4"/>
  <c r="AJ100" i="85" s="1"/>
  <c r="G98" i="4"/>
  <c r="AH96" i="85" s="1"/>
  <c r="R9" i="4"/>
  <c r="AK7" i="85" s="1"/>
  <c r="W121" i="75"/>
  <c r="E190" i="75"/>
  <c r="AG24" i="75"/>
  <c r="W158" i="75"/>
  <c r="AK79" i="75"/>
  <c r="AN104" i="75"/>
  <c r="K102" i="85" s="1"/>
  <c r="R191" i="4"/>
  <c r="AK189" i="85" s="1"/>
  <c r="G109" i="4"/>
  <c r="AH107" i="85" s="1"/>
  <c r="AE167" i="3"/>
  <c r="AA165" i="85" s="1"/>
  <c r="AE163" i="3"/>
  <c r="AA161" i="85" s="1"/>
  <c r="AE151" i="3"/>
  <c r="AA149" i="85" s="1"/>
  <c r="H141" i="3"/>
  <c r="V139" i="85" s="1"/>
  <c r="H109" i="3"/>
  <c r="V107" i="85" s="1"/>
  <c r="AF193" i="75"/>
  <c r="AF188" i="75"/>
  <c r="AF146" i="75"/>
  <c r="AG88" i="75"/>
  <c r="AH103" i="75"/>
  <c r="AF173" i="75"/>
  <c r="AH51" i="75"/>
  <c r="AH9" i="75"/>
  <c r="AH26" i="75"/>
  <c r="AH91" i="75"/>
  <c r="M137" i="4"/>
  <c r="AJ135" i="85" s="1"/>
  <c r="M113" i="4"/>
  <c r="AJ111" i="85" s="1"/>
  <c r="M89" i="4"/>
  <c r="AJ87" i="85" s="1"/>
  <c r="M81" i="4"/>
  <c r="AJ79" i="85" s="1"/>
  <c r="AG196" i="75"/>
  <c r="AF35" i="75"/>
  <c r="AF27" i="75"/>
  <c r="AG118" i="75"/>
  <c r="AB85" i="75"/>
  <c r="AG17" i="75"/>
  <c r="AG122" i="75"/>
  <c r="AF13" i="75"/>
  <c r="AB140" i="75"/>
  <c r="AF148" i="75"/>
  <c r="AF11" i="75"/>
  <c r="M180" i="4"/>
  <c r="AJ178" i="85" s="1"/>
  <c r="M178" i="4"/>
  <c r="AJ176" i="85" s="1"/>
  <c r="R176" i="4"/>
  <c r="AK174" i="85" s="1"/>
  <c r="R173" i="4"/>
  <c r="AK171" i="85" s="1"/>
  <c r="G139" i="4"/>
  <c r="AH137" i="85" s="1"/>
  <c r="M92" i="4"/>
  <c r="AJ90" i="85" s="1"/>
  <c r="R53" i="4"/>
  <c r="AK51" i="85" s="1"/>
  <c r="R32" i="4"/>
  <c r="AK30" i="85" s="1"/>
  <c r="G32" i="4"/>
  <c r="AH30" i="85" s="1"/>
  <c r="M28" i="4"/>
  <c r="AJ26" i="85" s="1"/>
  <c r="R26" i="4"/>
  <c r="AK24" i="85" s="1"/>
  <c r="M25" i="4"/>
  <c r="AJ23" i="85" s="1"/>
  <c r="R24" i="4"/>
  <c r="AK22" i="85" s="1"/>
  <c r="R21" i="4"/>
  <c r="AK19" i="85" s="1"/>
  <c r="M20" i="4"/>
  <c r="AJ18" i="85" s="1"/>
  <c r="G19" i="4"/>
  <c r="AH17" i="85" s="1"/>
  <c r="R18" i="4"/>
  <c r="AK16" i="85" s="1"/>
  <c r="M17" i="4"/>
  <c r="AJ15" i="85" s="1"/>
  <c r="G16" i="4"/>
  <c r="AH14" i="85" s="1"/>
  <c r="AF10" i="75"/>
  <c r="AB196" i="75"/>
  <c r="AB162" i="75"/>
  <c r="AK93" i="75"/>
  <c r="AH35" i="75"/>
  <c r="AK73" i="75"/>
  <c r="AI20" i="75"/>
  <c r="AI6" i="75"/>
  <c r="R88" i="4"/>
  <c r="AK86" i="85" s="1"/>
  <c r="M87" i="4"/>
  <c r="AJ85" i="85" s="1"/>
  <c r="M71" i="4"/>
  <c r="AJ69" i="85" s="1"/>
  <c r="AB34" i="75"/>
  <c r="E55" i="75"/>
  <c r="AF88" i="75"/>
  <c r="AK56" i="75"/>
  <c r="W80" i="75"/>
  <c r="AK16" i="75"/>
  <c r="AK42" i="75"/>
  <c r="AN75" i="75"/>
  <c r="K73" i="85" s="1"/>
  <c r="E106" i="75"/>
  <c r="J62" i="75"/>
  <c r="J40" i="75"/>
  <c r="M194" i="4"/>
  <c r="AJ192" i="85" s="1"/>
  <c r="R193" i="4"/>
  <c r="AK191" i="85" s="1"/>
  <c r="AB120" i="75"/>
  <c r="AK82" i="75"/>
  <c r="AN122" i="75"/>
  <c r="K120" i="85" s="1"/>
  <c r="AG76" i="75"/>
  <c r="AI55" i="75"/>
  <c r="W133" i="75"/>
  <c r="E85" i="75"/>
  <c r="G95" i="4"/>
  <c r="AH93" i="85" s="1"/>
  <c r="R94" i="4"/>
  <c r="AK92" i="85" s="1"/>
  <c r="R89" i="4"/>
  <c r="AK87" i="85" s="1"/>
  <c r="G84" i="4"/>
  <c r="AH82" i="85" s="1"/>
  <c r="AH191" i="75"/>
  <c r="AG184" i="75"/>
  <c r="AH179" i="75"/>
  <c r="AI164" i="75"/>
  <c r="J156" i="75"/>
  <c r="AI155" i="75"/>
  <c r="J155" i="75"/>
  <c r="AI153" i="75"/>
  <c r="J153" i="75"/>
  <c r="AI152" i="75"/>
  <c r="J152" i="75"/>
  <c r="J151" i="75"/>
  <c r="AH144" i="75"/>
  <c r="AH138" i="75"/>
  <c r="AH137" i="75"/>
  <c r="J133" i="75"/>
  <c r="AI126" i="75"/>
  <c r="J126" i="75"/>
  <c r="AH125" i="75"/>
  <c r="AH122" i="75"/>
  <c r="AG117" i="75"/>
  <c r="AI114" i="75"/>
  <c r="J114" i="75"/>
  <c r="AI113" i="75"/>
  <c r="J113" i="75"/>
  <c r="AH111" i="75"/>
  <c r="AI109" i="75"/>
  <c r="J109" i="75"/>
  <c r="AI102" i="75"/>
  <c r="J102" i="75"/>
  <c r="AH101" i="75"/>
  <c r="AH99" i="75"/>
  <c r="E99" i="75"/>
  <c r="AI92" i="75"/>
  <c r="J86" i="75"/>
  <c r="AH81" i="75"/>
  <c r="AI77" i="75"/>
  <c r="J77" i="75"/>
  <c r="AI64" i="75"/>
  <c r="J64" i="75"/>
  <c r="AH63" i="75"/>
  <c r="AG57" i="75"/>
  <c r="J55" i="75"/>
  <c r="AI50" i="75"/>
  <c r="J50" i="75"/>
  <c r="AI37" i="75"/>
  <c r="J37" i="75"/>
  <c r="AH36" i="75"/>
  <c r="J27" i="75"/>
  <c r="E26" i="75"/>
  <c r="AI21" i="75"/>
  <c r="J21" i="75"/>
  <c r="J20" i="75"/>
  <c r="AI19" i="75"/>
  <c r="J17" i="75"/>
  <c r="AI15" i="75"/>
  <c r="J15" i="75"/>
  <c r="AG11" i="75"/>
  <c r="AI8" i="75"/>
  <c r="J8" i="75"/>
  <c r="J192" i="75"/>
  <c r="J170" i="75"/>
  <c r="AI169" i="75"/>
  <c r="AI165" i="75"/>
  <c r="J165" i="75"/>
  <c r="AI160" i="75"/>
  <c r="AH156" i="75"/>
  <c r="AH155" i="75"/>
  <c r="J154" i="75"/>
  <c r="J150" i="75"/>
  <c r="AI148" i="75"/>
  <c r="J148" i="75"/>
  <c r="J147" i="75"/>
  <c r="J145" i="75"/>
  <c r="J139" i="75"/>
  <c r="AH133" i="75"/>
  <c r="J127" i="75"/>
  <c r="J120" i="75"/>
  <c r="J93" i="75"/>
  <c r="J82" i="75"/>
  <c r="J79" i="75"/>
  <c r="J73" i="75"/>
  <c r="J72" i="75"/>
  <c r="J56" i="75"/>
  <c r="AH50" i="75"/>
  <c r="AH38" i="75"/>
  <c r="AH31" i="75"/>
  <c r="J28" i="75"/>
  <c r="AI27" i="75"/>
  <c r="AH12" i="75"/>
  <c r="AI188" i="75"/>
  <c r="J188" i="75"/>
  <c r="AI175" i="75"/>
  <c r="AI171" i="75"/>
  <c r="J161" i="75"/>
  <c r="J146" i="75"/>
  <c r="J115" i="75"/>
  <c r="J94" i="75"/>
  <c r="AH93" i="75"/>
  <c r="AH82" i="75"/>
  <c r="J74" i="75"/>
  <c r="J67" i="75"/>
  <c r="AH56" i="75"/>
  <c r="AH40" i="75"/>
  <c r="AE45" i="3"/>
  <c r="AA43" i="85" s="1"/>
  <c r="AE38" i="3"/>
  <c r="AA36" i="85" s="1"/>
  <c r="AE37" i="3"/>
  <c r="AA35" i="85" s="1"/>
  <c r="H37" i="3"/>
  <c r="V35" i="85" s="1"/>
  <c r="AE32" i="3"/>
  <c r="AA30" i="85" s="1"/>
  <c r="H32" i="3"/>
  <c r="V30" i="85" s="1"/>
  <c r="AE30" i="3"/>
  <c r="AA28" i="85" s="1"/>
  <c r="AE29" i="3"/>
  <c r="AA27" i="85" s="1"/>
  <c r="AE22" i="3"/>
  <c r="AA20" i="85" s="1"/>
  <c r="AE21" i="3"/>
  <c r="AA19" i="85" s="1"/>
  <c r="AE14" i="3"/>
  <c r="AA12" i="85" s="1"/>
  <c r="AE13" i="3"/>
  <c r="AA11" i="85" s="1"/>
  <c r="AK164" i="75"/>
  <c r="AK159" i="75"/>
  <c r="AK156" i="75"/>
  <c r="AK155" i="75"/>
  <c r="Q108" i="3"/>
  <c r="Q116" i="3"/>
  <c r="Q164" i="3"/>
  <c r="Q100" i="3"/>
  <c r="Q69" i="3"/>
  <c r="Q70" i="3"/>
  <c r="Q93" i="3"/>
  <c r="Q88" i="3"/>
  <c r="Q150" i="3"/>
  <c r="Q110" i="3"/>
  <c r="Q54" i="3"/>
  <c r="Q30" i="3"/>
  <c r="Q25" i="3"/>
  <c r="Q62" i="3"/>
  <c r="Q194" i="3"/>
  <c r="Q37" i="3"/>
  <c r="Q174" i="3"/>
  <c r="Q166" i="3"/>
  <c r="M84" i="4"/>
  <c r="AJ82" i="85" s="1"/>
  <c r="M68" i="4"/>
  <c r="AJ66" i="85" s="1"/>
  <c r="M192" i="4"/>
  <c r="AJ190" i="85" s="1"/>
  <c r="M131" i="4"/>
  <c r="AJ129" i="85" s="1"/>
  <c r="M90" i="4"/>
  <c r="AJ88" i="85" s="1"/>
  <c r="M8" i="4"/>
  <c r="AJ6" i="85" s="1"/>
  <c r="M184" i="4"/>
  <c r="AJ182" i="85" s="1"/>
  <c r="M195" i="4"/>
  <c r="AJ193" i="85" s="1"/>
  <c r="AN141" i="75"/>
  <c r="K139" i="85" s="1"/>
  <c r="AN97" i="75"/>
  <c r="K95" i="85" s="1"/>
  <c r="AN71" i="75"/>
  <c r="K69" i="85" s="1"/>
  <c r="AN61" i="75"/>
  <c r="K59" i="85" s="1"/>
  <c r="AN60" i="75"/>
  <c r="K58" i="85" s="1"/>
  <c r="AG141" i="75"/>
  <c r="W140" i="75"/>
  <c r="AG91" i="75"/>
  <c r="AG61" i="75"/>
  <c r="AB9" i="75"/>
  <c r="AH108" i="75"/>
  <c r="AI43" i="75"/>
  <c r="AB41" i="75"/>
  <c r="W147" i="75"/>
  <c r="AG90" i="75"/>
  <c r="AI36" i="75"/>
  <c r="AF144" i="75"/>
  <c r="AF81" i="75"/>
  <c r="AH150" i="75"/>
  <c r="AB150" i="75"/>
  <c r="AH113" i="75"/>
  <c r="AB113" i="75"/>
  <c r="AB142" i="75"/>
  <c r="AH142" i="75"/>
  <c r="AH112" i="75"/>
  <c r="AB112" i="75"/>
  <c r="AH107" i="75"/>
  <c r="AB107" i="75"/>
  <c r="AH30" i="75"/>
  <c r="AB30" i="75"/>
  <c r="AI86" i="75"/>
  <c r="AB86" i="75"/>
  <c r="AI108" i="75"/>
  <c r="AB108" i="75"/>
  <c r="AH102" i="75"/>
  <c r="AB102" i="75"/>
  <c r="AH62" i="75"/>
  <c r="AB62" i="75"/>
  <c r="AB143" i="75"/>
  <c r="AB194" i="75"/>
  <c r="AI194" i="75"/>
  <c r="AB193" i="75"/>
  <c r="AI189" i="75"/>
  <c r="AB189" i="75"/>
  <c r="AH167" i="75"/>
  <c r="AB167" i="75"/>
  <c r="AH147" i="75"/>
  <c r="AB147" i="75"/>
  <c r="AH139" i="75"/>
  <c r="AB139" i="75"/>
  <c r="AH20" i="75"/>
  <c r="AB20" i="75"/>
  <c r="AB101" i="75"/>
  <c r="AB130" i="75"/>
  <c r="AH64" i="75"/>
  <c r="AH152" i="75"/>
  <c r="AI192" i="75"/>
  <c r="J187" i="75"/>
  <c r="AI186" i="75"/>
  <c r="J186" i="75"/>
  <c r="AI180" i="75"/>
  <c r="J180" i="75"/>
  <c r="AI174" i="75"/>
  <c r="J174" i="75"/>
  <c r="J169" i="75"/>
  <c r="AI168" i="75"/>
  <c r="J168" i="75"/>
  <c r="AI167" i="75"/>
  <c r="J167" i="75"/>
  <c r="AI166" i="75"/>
  <c r="J166" i="75"/>
  <c r="AH164" i="75"/>
  <c r="AH159" i="75"/>
  <c r="AI154" i="75"/>
  <c r="AH153" i="75"/>
  <c r="AI150" i="75"/>
  <c r="J149" i="75"/>
  <c r="AI134" i="75"/>
  <c r="J134" i="75"/>
  <c r="J119" i="75"/>
  <c r="AH114" i="75"/>
  <c r="AH109" i="75"/>
  <c r="AB92" i="75"/>
  <c r="AI87" i="75"/>
  <c r="AB87" i="75"/>
  <c r="J87" i="75"/>
  <c r="AH86" i="75"/>
  <c r="AI78" i="75"/>
  <c r="J78" i="75"/>
  <c r="AH77" i="75"/>
  <c r="AI66" i="75"/>
  <c r="J66" i="75"/>
  <c r="AI65" i="75"/>
  <c r="J65" i="75"/>
  <c r="AH55" i="75"/>
  <c r="AI52" i="75"/>
  <c r="J52" i="75"/>
  <c r="J46" i="75"/>
  <c r="AI33" i="75"/>
  <c r="J33" i="75"/>
  <c r="AH17" i="75"/>
  <c r="AH8" i="75"/>
  <c r="AI106" i="75"/>
  <c r="AB106" i="75"/>
  <c r="AH169" i="75"/>
  <c r="AB169" i="75"/>
  <c r="AB146" i="75"/>
  <c r="J49" i="75"/>
  <c r="AH32" i="75"/>
  <c r="AH16" i="75"/>
  <c r="AH183" i="75"/>
  <c r="AB183" i="75"/>
  <c r="AB21" i="75"/>
  <c r="AB180" i="75"/>
  <c r="AB44" i="75"/>
  <c r="AH15" i="75"/>
  <c r="AH192" i="75"/>
  <c r="AB122" i="75"/>
  <c r="AH180" i="75"/>
  <c r="AB69" i="75"/>
  <c r="AH14" i="75"/>
  <c r="AB14" i="75"/>
  <c r="AI170" i="75"/>
  <c r="AH129" i="75"/>
  <c r="AB129" i="75"/>
  <c r="AB79" i="75"/>
  <c r="AB179" i="75"/>
  <c r="AH37" i="75"/>
  <c r="AB170" i="75"/>
  <c r="AI127" i="75"/>
  <c r="AH21" i="75"/>
  <c r="AB71" i="75"/>
  <c r="AB55" i="75"/>
  <c r="AB191" i="75"/>
  <c r="AB91" i="75"/>
  <c r="AB99" i="75"/>
  <c r="AB15" i="75"/>
  <c r="AH187" i="75"/>
  <c r="AH124" i="75"/>
  <c r="AB124" i="75"/>
  <c r="AH171" i="75"/>
  <c r="AH165" i="75"/>
  <c r="AB66" i="75"/>
  <c r="AH115" i="75"/>
  <c r="J108" i="75"/>
  <c r="AI119" i="75"/>
  <c r="AH117" i="75"/>
  <c r="AB117" i="75"/>
  <c r="AB138" i="75"/>
  <c r="AB185" i="75"/>
  <c r="AB52" i="75"/>
  <c r="AB145" i="75"/>
  <c r="AB153" i="75"/>
  <c r="AI82" i="75"/>
  <c r="AI145" i="75"/>
  <c r="AI79" i="75"/>
  <c r="AI76" i="75"/>
  <c r="AB76" i="75"/>
  <c r="AI116" i="75"/>
  <c r="J10" i="75"/>
  <c r="AI73" i="75"/>
  <c r="AB90" i="75"/>
  <c r="AH94" i="75"/>
  <c r="AI68" i="75"/>
  <c r="AI89" i="75"/>
  <c r="AH189" i="75"/>
  <c r="AH174" i="75"/>
  <c r="AH175" i="75"/>
  <c r="AH161" i="75"/>
  <c r="AH149" i="75"/>
  <c r="AH87" i="75"/>
  <c r="AH166" i="75"/>
  <c r="AI183" i="75"/>
  <c r="AI88" i="75"/>
  <c r="AI135" i="75"/>
  <c r="AB78" i="75"/>
  <c r="AI147" i="75"/>
  <c r="AI83" i="75"/>
  <c r="AH52" i="75"/>
  <c r="AI75" i="75"/>
  <c r="AB111" i="75"/>
  <c r="AI42" i="75"/>
  <c r="AI57" i="75"/>
  <c r="AH134" i="75"/>
  <c r="AH168" i="75"/>
  <c r="AI181" i="75"/>
  <c r="AI121" i="75"/>
  <c r="AH154" i="75"/>
  <c r="AH74" i="75"/>
  <c r="AH72" i="75"/>
  <c r="AN178" i="75"/>
  <c r="K176" i="85" s="1"/>
  <c r="AN134" i="75"/>
  <c r="K132" i="85" s="1"/>
  <c r="AN22" i="75"/>
  <c r="K20" i="85" s="1"/>
  <c r="AN66" i="75"/>
  <c r="K64" i="85" s="1"/>
  <c r="AN93" i="75"/>
  <c r="K91" i="85" s="1"/>
  <c r="AN62" i="75"/>
  <c r="K60" i="85" s="1"/>
  <c r="AN156" i="75"/>
  <c r="K154" i="85" s="1"/>
  <c r="AN136" i="75"/>
  <c r="K134" i="85" s="1"/>
  <c r="AN183" i="75"/>
  <c r="K181" i="85" s="1"/>
  <c r="AN185" i="75"/>
  <c r="K183" i="85" s="1"/>
  <c r="AN163" i="75"/>
  <c r="K161" i="85" s="1"/>
  <c r="AN158" i="75"/>
  <c r="K156" i="85" s="1"/>
  <c r="AN157" i="75"/>
  <c r="K155" i="85" s="1"/>
  <c r="AN90" i="75"/>
  <c r="K88" i="85" s="1"/>
  <c r="AN58" i="75"/>
  <c r="K56" i="85" s="1"/>
  <c r="AN128" i="75"/>
  <c r="K126" i="85" s="1"/>
  <c r="AN102" i="75"/>
  <c r="K100" i="85" s="1"/>
  <c r="AN167" i="75"/>
  <c r="K165" i="85" s="1"/>
  <c r="AN108" i="75"/>
  <c r="K106" i="85" s="1"/>
  <c r="AN40" i="75"/>
  <c r="K38" i="85" s="1"/>
  <c r="AN86" i="75"/>
  <c r="K84" i="85" s="1"/>
  <c r="AN13" i="75"/>
  <c r="K11" i="85" s="1"/>
  <c r="AN76" i="75"/>
  <c r="K74" i="85" s="1"/>
  <c r="AN127" i="75"/>
  <c r="K125" i="85" s="1"/>
  <c r="AN55" i="75"/>
  <c r="K53" i="85" s="1"/>
  <c r="AN194" i="75"/>
  <c r="K192" i="85" s="1"/>
  <c r="AN98" i="75"/>
  <c r="K96" i="85" s="1"/>
  <c r="AN100" i="75"/>
  <c r="K98" i="85" s="1"/>
  <c r="AN91" i="75"/>
  <c r="K89" i="85" s="1"/>
  <c r="AN113" i="75"/>
  <c r="K111" i="85" s="1"/>
  <c r="AN69" i="75"/>
  <c r="K67" i="85" s="1"/>
  <c r="AN53" i="75"/>
  <c r="K51" i="85" s="1"/>
  <c r="AN153" i="75"/>
  <c r="K151" i="85" s="1"/>
  <c r="AN80" i="75"/>
  <c r="K78" i="85" s="1"/>
  <c r="AN59" i="75"/>
  <c r="K57" i="85" s="1"/>
  <c r="AN82" i="75"/>
  <c r="K80" i="85" s="1"/>
  <c r="AN173" i="75"/>
  <c r="K171" i="85" s="1"/>
  <c r="AN111" i="75"/>
  <c r="K109" i="85" s="1"/>
  <c r="AN36" i="75"/>
  <c r="K34" i="85" s="1"/>
  <c r="AN138" i="75"/>
  <c r="K136" i="85" s="1"/>
  <c r="AN49" i="75"/>
  <c r="K47" i="85" s="1"/>
  <c r="AN34" i="75"/>
  <c r="K32" i="85" s="1"/>
  <c r="AN16" i="75"/>
  <c r="K14" i="85" s="1"/>
  <c r="AN30" i="75"/>
  <c r="K28" i="85" s="1"/>
  <c r="AN9" i="75"/>
  <c r="K7" i="85" s="1"/>
  <c r="AN57" i="75"/>
  <c r="K55" i="85" s="1"/>
  <c r="AN121" i="75"/>
  <c r="K119" i="85" s="1"/>
  <c r="AN162" i="75"/>
  <c r="K160" i="85" s="1"/>
  <c r="AN31" i="75"/>
  <c r="K29" i="85" s="1"/>
  <c r="AN171" i="75"/>
  <c r="K169" i="85" s="1"/>
  <c r="AN144" i="75"/>
  <c r="K142" i="85" s="1"/>
  <c r="AG177" i="75"/>
  <c r="W177" i="75"/>
  <c r="AG130" i="75"/>
  <c r="W130" i="75"/>
  <c r="W129" i="75"/>
  <c r="AG129" i="75"/>
  <c r="AG84" i="75"/>
  <c r="W84" i="75"/>
  <c r="AG101" i="75"/>
  <c r="W162" i="75"/>
  <c r="AG99" i="75"/>
  <c r="AG96" i="75"/>
  <c r="AG98" i="75"/>
  <c r="W96" i="75"/>
  <c r="AG104" i="75"/>
  <c r="AG158" i="75"/>
  <c r="E163" i="75"/>
  <c r="W115" i="75"/>
  <c r="W53" i="75"/>
  <c r="AL53" i="75" s="1"/>
  <c r="I51" i="85" s="1"/>
  <c r="W47" i="75"/>
  <c r="W44" i="75"/>
  <c r="W39" i="75"/>
  <c r="W126" i="75"/>
  <c r="AG140" i="75"/>
  <c r="AG58" i="75"/>
  <c r="E191" i="75"/>
  <c r="E97" i="75"/>
  <c r="E30" i="75"/>
  <c r="E181" i="75"/>
  <c r="E24" i="75"/>
  <c r="E48" i="75"/>
  <c r="E67" i="75"/>
  <c r="W154" i="75"/>
  <c r="AG97" i="75"/>
  <c r="AG100" i="75"/>
  <c r="W190" i="75"/>
  <c r="AG182" i="75"/>
  <c r="E185" i="75"/>
  <c r="AG112" i="75"/>
  <c r="AG163" i="75"/>
  <c r="AG142" i="75"/>
  <c r="E173" i="75"/>
  <c r="AG186" i="75"/>
  <c r="W89" i="75"/>
  <c r="W123" i="75"/>
  <c r="W119" i="75"/>
  <c r="AG70" i="75"/>
  <c r="W172" i="75"/>
  <c r="W40" i="75"/>
  <c r="E58" i="75"/>
  <c r="E137" i="75"/>
  <c r="W59" i="75"/>
  <c r="W7" i="75"/>
  <c r="AG105" i="75"/>
  <c r="W62" i="75"/>
  <c r="AG26" i="75"/>
  <c r="E186" i="75"/>
  <c r="E83" i="75"/>
  <c r="E115" i="75"/>
  <c r="E41" i="75"/>
  <c r="AG127" i="75"/>
  <c r="AG19" i="75"/>
  <c r="E61" i="75"/>
  <c r="E141" i="75"/>
  <c r="E47" i="75"/>
  <c r="W78" i="75"/>
  <c r="W14" i="75"/>
  <c r="W22" i="75"/>
  <c r="W70" i="75"/>
  <c r="W170" i="75"/>
  <c r="E158" i="75"/>
  <c r="E91" i="75"/>
  <c r="E142" i="75"/>
  <c r="AG144" i="75"/>
  <c r="E172" i="75"/>
  <c r="AF189" i="75"/>
  <c r="W189" i="75"/>
  <c r="W175" i="75"/>
  <c r="AF175" i="75"/>
  <c r="W161" i="75"/>
  <c r="AF161" i="75"/>
  <c r="AF74" i="75"/>
  <c r="W74" i="75"/>
  <c r="AF162" i="75"/>
  <c r="W124" i="75"/>
  <c r="AF85" i="75"/>
  <c r="AF174" i="75"/>
  <c r="W173" i="75"/>
  <c r="AF160" i="75"/>
  <c r="AF131" i="75"/>
  <c r="AF67" i="75"/>
  <c r="E144" i="75"/>
  <c r="W142" i="75"/>
  <c r="AF141" i="75"/>
  <c r="AF117" i="75"/>
  <c r="AF171" i="75"/>
  <c r="AF84" i="75"/>
  <c r="AF78" i="75"/>
  <c r="W106" i="75"/>
  <c r="AF70" i="75"/>
  <c r="AF40" i="75"/>
  <c r="AF52" i="75"/>
  <c r="AF83" i="75"/>
  <c r="AF116" i="75"/>
  <c r="W113" i="75"/>
  <c r="AF127" i="75"/>
  <c r="AF183" i="75"/>
  <c r="AB12" i="75"/>
  <c r="AB48" i="75"/>
  <c r="AF147" i="75"/>
  <c r="AI111" i="75"/>
  <c r="AF28" i="75"/>
  <c r="W180" i="75"/>
  <c r="AB152" i="75"/>
  <c r="E54" i="75"/>
  <c r="AH66" i="75"/>
  <c r="AB39" i="75"/>
  <c r="AB23" i="75"/>
  <c r="AB144" i="75"/>
  <c r="AF96" i="75"/>
  <c r="E160" i="75"/>
  <c r="AB155" i="75"/>
  <c r="AB109" i="75"/>
  <c r="AI131" i="75"/>
  <c r="AG29" i="75"/>
  <c r="W184" i="75"/>
  <c r="AG48" i="75"/>
  <c r="AN161" i="75"/>
  <c r="K159" i="85" s="1"/>
  <c r="AG10" i="75"/>
  <c r="AN92" i="75"/>
  <c r="K90" i="85" s="1"/>
  <c r="W15" i="75"/>
  <c r="M186" i="4"/>
  <c r="AJ184" i="85" s="1"/>
  <c r="E192" i="75"/>
  <c r="E52" i="75"/>
  <c r="AB95" i="75"/>
  <c r="AG110" i="75"/>
  <c r="W179" i="75"/>
  <c r="W33" i="75"/>
  <c r="W85" i="75"/>
  <c r="AF32" i="75"/>
  <c r="J22" i="75"/>
  <c r="R86" i="4"/>
  <c r="AK84" i="85" s="1"/>
  <c r="M85" i="4"/>
  <c r="AJ83" i="85" s="1"/>
  <c r="M82" i="4"/>
  <c r="AJ80" i="85" s="1"/>
  <c r="R78" i="4"/>
  <c r="AK76" i="85" s="1"/>
  <c r="AF115" i="75"/>
  <c r="AH27" i="75"/>
  <c r="AB173" i="75"/>
  <c r="AB127" i="75"/>
  <c r="AF95" i="75"/>
  <c r="AB13" i="75"/>
  <c r="AB119" i="75"/>
  <c r="AF62" i="75"/>
  <c r="W183" i="75"/>
  <c r="AF137" i="75"/>
  <c r="AF170" i="75"/>
  <c r="AB98" i="75"/>
  <c r="AF180" i="75"/>
  <c r="AB70" i="75"/>
  <c r="AB24" i="75"/>
  <c r="AF89" i="75"/>
  <c r="W50" i="75"/>
  <c r="W164" i="75"/>
  <c r="W8" i="75"/>
  <c r="AB158" i="75"/>
  <c r="E40" i="75"/>
  <c r="AF44" i="75"/>
  <c r="AB156" i="75"/>
  <c r="AB18" i="75"/>
  <c r="AF172" i="75"/>
  <c r="E127" i="75"/>
  <c r="AB61" i="75"/>
  <c r="AF80" i="75"/>
  <c r="W155" i="75"/>
  <c r="AI10" i="75"/>
  <c r="AB178" i="75"/>
  <c r="E6" i="75"/>
  <c r="AN159" i="75"/>
  <c r="K157" i="85" s="1"/>
  <c r="W193" i="75"/>
  <c r="W114" i="75"/>
  <c r="W101" i="75"/>
  <c r="AB94" i="75"/>
  <c r="AG173" i="75"/>
  <c r="AB42" i="75"/>
  <c r="AF57" i="75"/>
  <c r="W60" i="75"/>
  <c r="AN46" i="75"/>
  <c r="K44" i="85" s="1"/>
  <c r="W152" i="75"/>
  <c r="AK25" i="75"/>
  <c r="W102" i="75"/>
  <c r="W57" i="75"/>
  <c r="W94" i="75"/>
  <c r="AF181" i="75"/>
  <c r="AB133" i="75"/>
  <c r="W156" i="75"/>
  <c r="W169" i="75"/>
  <c r="W98" i="75"/>
  <c r="AB59" i="75"/>
  <c r="AB36" i="75"/>
  <c r="AH78" i="75"/>
  <c r="E76" i="75"/>
  <c r="AI146" i="75"/>
  <c r="AB56" i="75"/>
  <c r="W21" i="75"/>
  <c r="AI22" i="75"/>
  <c r="AG40" i="75"/>
  <c r="AG128" i="75"/>
  <c r="AF77" i="75"/>
  <c r="AN120" i="75"/>
  <c r="K118" i="85" s="1"/>
  <c r="R194" i="4"/>
  <c r="AK192" i="85" s="1"/>
  <c r="M190" i="4"/>
  <c r="AJ188" i="85" s="1"/>
  <c r="R189" i="4"/>
  <c r="AK187" i="85" s="1"/>
  <c r="M188" i="4"/>
  <c r="AJ186" i="85" s="1"/>
  <c r="AB51" i="75"/>
  <c r="W120" i="75"/>
  <c r="AL120" i="75" s="1"/>
  <c r="I118" i="85" s="1"/>
  <c r="AG46" i="75"/>
  <c r="W37" i="75"/>
  <c r="AF48" i="75"/>
  <c r="AG179" i="75"/>
  <c r="AN64" i="75"/>
  <c r="K62" i="85" s="1"/>
  <c r="AF90" i="75"/>
  <c r="AF24" i="75"/>
  <c r="M179" i="4"/>
  <c r="AJ177" i="85" s="1"/>
  <c r="M177" i="4"/>
  <c r="AJ175" i="85" s="1"/>
  <c r="G173" i="4"/>
  <c r="AH171" i="85" s="1"/>
  <c r="G170" i="4"/>
  <c r="R169" i="4"/>
  <c r="AK167" i="85" s="1"/>
  <c r="M167" i="4"/>
  <c r="AJ165" i="85" s="1"/>
  <c r="R166" i="4"/>
  <c r="AK164" i="85" s="1"/>
  <c r="G161" i="4"/>
  <c r="AH159" i="85" s="1"/>
  <c r="M159" i="4"/>
  <c r="AJ157" i="85" s="1"/>
  <c r="M157" i="4"/>
  <c r="AJ155" i="85" s="1"/>
  <c r="M156" i="4"/>
  <c r="AJ154" i="85" s="1"/>
  <c r="R155" i="4"/>
  <c r="AK153" i="85" s="1"/>
  <c r="G153" i="4"/>
  <c r="AH151" i="85" s="1"/>
  <c r="R152" i="4"/>
  <c r="AK150" i="85" s="1"/>
  <c r="R150" i="4"/>
  <c r="AK148" i="85" s="1"/>
  <c r="R147" i="4"/>
  <c r="AK145" i="85" s="1"/>
  <c r="R142" i="4"/>
  <c r="AK140" i="85" s="1"/>
  <c r="M141" i="4"/>
  <c r="AJ139" i="85" s="1"/>
  <c r="G134" i="4"/>
  <c r="AH132" i="85" s="1"/>
  <c r="R133" i="4"/>
  <c r="AK131" i="85" s="1"/>
  <c r="R131" i="4"/>
  <c r="AK129" i="85" s="1"/>
  <c r="M130" i="4"/>
  <c r="AJ128" i="85" s="1"/>
  <c r="M127" i="4"/>
  <c r="AJ125" i="85" s="1"/>
  <c r="G126" i="4"/>
  <c r="AH124" i="85" s="1"/>
  <c r="R125" i="4"/>
  <c r="AK123" i="85" s="1"/>
  <c r="M124" i="4"/>
  <c r="AJ122" i="85" s="1"/>
  <c r="R123" i="4"/>
  <c r="AK121" i="85" s="1"/>
  <c r="M122" i="4"/>
  <c r="AJ120" i="85" s="1"/>
  <c r="R120" i="4"/>
  <c r="AK118" i="85" s="1"/>
  <c r="G118" i="4"/>
  <c r="AH116" i="85" s="1"/>
  <c r="M116" i="4"/>
  <c r="AJ114" i="85" s="1"/>
  <c r="G115" i="4"/>
  <c r="M63" i="4"/>
  <c r="AJ61" i="85" s="1"/>
  <c r="G62" i="4"/>
  <c r="AH60" i="85" s="1"/>
  <c r="R61" i="4"/>
  <c r="AK59" i="85" s="1"/>
  <c r="R59" i="4"/>
  <c r="AK57" i="85" s="1"/>
  <c r="G59" i="4"/>
  <c r="AH57" i="85" s="1"/>
  <c r="M57" i="4"/>
  <c r="AJ55" i="85" s="1"/>
  <c r="R56" i="4"/>
  <c r="AK54" i="85" s="1"/>
  <c r="M55" i="4"/>
  <c r="AJ53" i="85" s="1"/>
  <c r="M52" i="4"/>
  <c r="AJ50" i="85" s="1"/>
  <c r="M49" i="4"/>
  <c r="AJ47" i="85" s="1"/>
  <c r="R45" i="4"/>
  <c r="AK43" i="85" s="1"/>
  <c r="G45" i="4"/>
  <c r="AH43" i="85" s="1"/>
  <c r="M44" i="4"/>
  <c r="AJ42" i="85" s="1"/>
  <c r="R42" i="4"/>
  <c r="AK40" i="85" s="1"/>
  <c r="M41" i="4"/>
  <c r="AJ39" i="85" s="1"/>
  <c r="R39" i="4"/>
  <c r="AK37" i="85" s="1"/>
  <c r="G37" i="4"/>
  <c r="AH35" i="85" s="1"/>
  <c r="R36" i="4"/>
  <c r="AK34" i="85" s="1"/>
  <c r="R34" i="4"/>
  <c r="AK32" i="85" s="1"/>
  <c r="G34" i="4"/>
  <c r="AH32" i="85" s="1"/>
  <c r="R33" i="4"/>
  <c r="AK31" i="85" s="1"/>
  <c r="R31" i="4"/>
  <c r="AK29" i="85" s="1"/>
  <c r="G31" i="4"/>
  <c r="AH29" i="85" s="1"/>
  <c r="M30" i="4"/>
  <c r="AJ28" i="85" s="1"/>
  <c r="M29" i="4"/>
  <c r="AJ27" i="85" s="1"/>
  <c r="M27" i="4"/>
  <c r="AJ25" i="85" s="1"/>
  <c r="M24" i="4"/>
  <c r="AJ22" i="85" s="1"/>
  <c r="R23" i="4"/>
  <c r="AK21" i="85" s="1"/>
  <c r="G23" i="4"/>
  <c r="M22" i="4"/>
  <c r="AJ20" i="85" s="1"/>
  <c r="M19" i="4"/>
  <c r="AJ17" i="85" s="1"/>
  <c r="G18" i="4"/>
  <c r="AH16" i="85" s="1"/>
  <c r="R17" i="4"/>
  <c r="AK15" i="85" s="1"/>
  <c r="G15" i="4"/>
  <c r="AH13" i="85" s="1"/>
  <c r="R14" i="4"/>
  <c r="AK12" i="85" s="1"/>
  <c r="R12" i="4"/>
  <c r="AK10" i="85" s="1"/>
  <c r="G12" i="4"/>
  <c r="AH10" i="85" s="1"/>
  <c r="R11" i="4"/>
  <c r="AK9" i="85" s="1"/>
  <c r="G9" i="4"/>
  <c r="R8" i="4"/>
  <c r="AK6" i="85" s="1"/>
  <c r="G179" i="4"/>
  <c r="AH177" i="85" s="1"/>
  <c r="M169" i="4"/>
  <c r="AJ167" i="85" s="1"/>
  <c r="G167" i="4"/>
  <c r="AH165" i="85" s="1"/>
  <c r="M166" i="4"/>
  <c r="AJ164" i="85" s="1"/>
  <c r="G164" i="4"/>
  <c r="AH162" i="85" s="1"/>
  <c r="G151" i="4"/>
  <c r="AH149" i="85" s="1"/>
  <c r="M136" i="4"/>
  <c r="AJ134" i="85" s="1"/>
  <c r="R126" i="4"/>
  <c r="AK124" i="85" s="1"/>
  <c r="G113" i="4"/>
  <c r="AH111" i="85" s="1"/>
  <c r="AE194" i="3"/>
  <c r="AA192" i="85" s="1"/>
  <c r="AE193" i="3"/>
  <c r="AA191" i="85" s="1"/>
  <c r="AE187" i="3"/>
  <c r="AA185" i="85" s="1"/>
  <c r="AE185" i="3"/>
  <c r="AA183" i="85" s="1"/>
  <c r="AE184" i="3"/>
  <c r="AA182" i="85" s="1"/>
  <c r="AE178" i="3"/>
  <c r="AA176" i="85" s="1"/>
  <c r="AE176" i="3"/>
  <c r="AA174" i="85" s="1"/>
  <c r="AE174" i="3"/>
  <c r="AA172" i="85" s="1"/>
  <c r="AE170" i="3"/>
  <c r="AA168" i="85" s="1"/>
  <c r="H166" i="3"/>
  <c r="V164" i="85" s="1"/>
  <c r="AE162" i="3"/>
  <c r="AA160" i="85" s="1"/>
  <c r="AE158" i="3"/>
  <c r="AA156" i="85" s="1"/>
  <c r="AE155" i="3"/>
  <c r="AA153" i="85" s="1"/>
  <c r="AE150" i="3"/>
  <c r="AA148" i="85" s="1"/>
  <c r="AE144" i="3"/>
  <c r="AA142" i="85" s="1"/>
  <c r="H144" i="3"/>
  <c r="V142" i="85" s="1"/>
  <c r="AE136" i="3"/>
  <c r="AA134" i="85" s="1"/>
  <c r="H136" i="3"/>
  <c r="V134" i="85" s="1"/>
  <c r="AE129" i="3"/>
  <c r="AA127" i="85" s="1"/>
  <c r="AE128" i="3"/>
  <c r="AA126" i="85" s="1"/>
  <c r="AE123" i="3"/>
  <c r="AA121" i="85" s="1"/>
  <c r="AE121" i="3"/>
  <c r="AA119" i="85" s="1"/>
  <c r="H121" i="3"/>
  <c r="V119" i="85" s="1"/>
  <c r="AE120" i="3"/>
  <c r="AA118" i="85" s="1"/>
  <c r="H118" i="3"/>
  <c r="V116" i="85" s="1"/>
  <c r="AE115" i="3"/>
  <c r="AA113" i="85" s="1"/>
  <c r="AE112" i="3"/>
  <c r="AA110" i="85" s="1"/>
  <c r="AE107" i="3"/>
  <c r="AA105" i="85" s="1"/>
  <c r="H107" i="3"/>
  <c r="V105" i="85" s="1"/>
  <c r="R105" i="4"/>
  <c r="AK103" i="85" s="1"/>
  <c r="R100" i="4"/>
  <c r="AK98" i="85" s="1"/>
  <c r="H102" i="3"/>
  <c r="V100" i="85" s="1"/>
  <c r="R171" i="4"/>
  <c r="AK169" i="85" s="1"/>
  <c r="M170" i="4"/>
  <c r="AJ168" i="85" s="1"/>
  <c r="G169" i="4"/>
  <c r="AH167" i="85" s="1"/>
  <c r="M105" i="4"/>
  <c r="AJ103" i="85" s="1"/>
  <c r="R60" i="4"/>
  <c r="AK58" i="85" s="1"/>
  <c r="G58" i="4"/>
  <c r="AH56" i="85" s="1"/>
  <c r="AK112" i="75"/>
  <c r="AK111" i="75"/>
  <c r="AK110" i="75"/>
  <c r="AK107" i="75"/>
  <c r="AK103" i="75"/>
  <c r="G112" i="4"/>
  <c r="R111" i="4"/>
  <c r="AK109" i="85" s="1"/>
  <c r="M108" i="4"/>
  <c r="AJ106" i="85" s="1"/>
  <c r="M107" i="4"/>
  <c r="AJ105" i="85" s="1"/>
  <c r="R106" i="4"/>
  <c r="AK104" i="85" s="1"/>
  <c r="R98" i="4"/>
  <c r="AK96" i="85" s="1"/>
  <c r="H81" i="3"/>
  <c r="V79" i="85" s="1"/>
  <c r="H71" i="3"/>
  <c r="V69" i="85" s="1"/>
  <c r="H55" i="3"/>
  <c r="V53" i="85" s="1"/>
  <c r="H33" i="3"/>
  <c r="V31" i="85" s="1"/>
  <c r="AB105" i="75"/>
  <c r="AB29" i="75"/>
  <c r="AB186" i="75"/>
  <c r="AF47" i="75"/>
  <c r="E171" i="75"/>
  <c r="AB22" i="75"/>
  <c r="E81" i="75"/>
  <c r="AB11" i="75"/>
  <c r="AB187" i="75"/>
  <c r="AF190" i="75"/>
  <c r="AB132" i="75"/>
  <c r="W165" i="75"/>
  <c r="W99" i="75"/>
  <c r="AI101" i="75"/>
  <c r="W168" i="75"/>
  <c r="AN99" i="75"/>
  <c r="K97" i="85" s="1"/>
  <c r="AB53" i="75"/>
  <c r="AB104" i="75"/>
  <c r="W112" i="75"/>
  <c r="AB35" i="75"/>
  <c r="AF102" i="75"/>
  <c r="E117" i="75"/>
  <c r="E140" i="75"/>
  <c r="AF93" i="75"/>
  <c r="W111" i="75"/>
  <c r="AB176" i="75"/>
  <c r="AF164" i="75"/>
  <c r="AF103" i="75"/>
  <c r="AB19" i="75"/>
  <c r="AB49" i="75"/>
  <c r="W166" i="75"/>
  <c r="AB37" i="75"/>
  <c r="R103" i="4"/>
  <c r="AK101" i="85" s="1"/>
  <c r="AB63" i="75"/>
  <c r="W63" i="75"/>
  <c r="E12" i="75"/>
  <c r="AF152" i="75"/>
  <c r="AB54" i="75"/>
  <c r="W157" i="75"/>
  <c r="AF53" i="75"/>
  <c r="AB141" i="75"/>
  <c r="AG150" i="75"/>
  <c r="AG60" i="75"/>
  <c r="AB50" i="75"/>
  <c r="AG49" i="75"/>
  <c r="W196" i="75"/>
  <c r="W122" i="75"/>
  <c r="AG132" i="75"/>
  <c r="W87" i="75"/>
  <c r="AL87" i="75" s="1"/>
  <c r="I85" i="85" s="1"/>
  <c r="W153" i="75"/>
  <c r="AB160" i="75"/>
  <c r="AN88" i="75"/>
  <c r="K86" i="85" s="1"/>
  <c r="AB123" i="75"/>
  <c r="W107" i="75"/>
  <c r="W145" i="75"/>
  <c r="AB161" i="75"/>
  <c r="R192" i="4"/>
  <c r="AK190" i="85" s="1"/>
  <c r="R178" i="4"/>
  <c r="AK176" i="85" s="1"/>
  <c r="R158" i="4"/>
  <c r="AK156" i="85" s="1"/>
  <c r="M149" i="4"/>
  <c r="AJ147" i="85" s="1"/>
  <c r="R115" i="4"/>
  <c r="AK113" i="85" s="1"/>
  <c r="AB82" i="75"/>
  <c r="AB134" i="75"/>
  <c r="AN54" i="75"/>
  <c r="K52" i="85" s="1"/>
  <c r="AF72" i="75"/>
  <c r="R70" i="4"/>
  <c r="AK68" i="85" s="1"/>
  <c r="AF30" i="75"/>
  <c r="AF184" i="75"/>
  <c r="AB60" i="75"/>
  <c r="AB165" i="75"/>
  <c r="AB192" i="75"/>
  <c r="AB7" i="75"/>
  <c r="AF8" i="75"/>
  <c r="AB97" i="75"/>
  <c r="AB84" i="75"/>
  <c r="AG145" i="75"/>
  <c r="AG79" i="75"/>
  <c r="W132" i="75"/>
  <c r="AN191" i="75"/>
  <c r="K189" i="85" s="1"/>
  <c r="Q107" i="3"/>
  <c r="M193" i="4"/>
  <c r="AJ191" i="85" s="1"/>
  <c r="G187" i="4"/>
  <c r="AH185" i="85" s="1"/>
  <c r="R186" i="4"/>
  <c r="AK184" i="85" s="1"/>
  <c r="G184" i="4"/>
  <c r="AK100" i="75"/>
  <c r="AK98" i="75"/>
  <c r="AK97" i="75"/>
  <c r="AK84" i="75"/>
  <c r="AK57" i="75"/>
  <c r="M185" i="4"/>
  <c r="AJ183" i="85" s="1"/>
  <c r="M165" i="4"/>
  <c r="AJ163" i="85" s="1"/>
  <c r="R195" i="4"/>
  <c r="AK193" i="85" s="1"/>
  <c r="M191" i="4"/>
  <c r="AJ189" i="85" s="1"/>
  <c r="H180" i="3"/>
  <c r="V178" i="85" s="1"/>
  <c r="AE179" i="3"/>
  <c r="AA177" i="85" s="1"/>
  <c r="AE53" i="3"/>
  <c r="AA51" i="85" s="1"/>
  <c r="AN67" i="75"/>
  <c r="K65" i="85" s="1"/>
  <c r="AE114" i="3"/>
  <c r="AA112" i="85" s="1"/>
  <c r="R168" i="4"/>
  <c r="AK166" i="85" s="1"/>
  <c r="M56" i="4"/>
  <c r="AJ54" i="85" s="1"/>
  <c r="G106" i="4"/>
  <c r="M104" i="4"/>
  <c r="AJ102" i="85" s="1"/>
  <c r="G100" i="4"/>
  <c r="G88" i="4"/>
  <c r="AH86" i="85" s="1"/>
  <c r="R85" i="4"/>
  <c r="AK83" i="85" s="1"/>
  <c r="R69" i="4"/>
  <c r="AK67" i="85" s="1"/>
  <c r="M65" i="4"/>
  <c r="AJ63" i="85" s="1"/>
  <c r="R64" i="4"/>
  <c r="AK62" i="85" s="1"/>
  <c r="R38" i="4"/>
  <c r="AK36" i="85" s="1"/>
  <c r="AE97" i="3"/>
  <c r="AA95" i="85" s="1"/>
  <c r="AE58" i="3"/>
  <c r="AA56" i="85" s="1"/>
  <c r="AE50" i="3"/>
  <c r="AA48" i="85" s="1"/>
  <c r="J42" i="75"/>
  <c r="R183" i="4"/>
  <c r="AK181" i="85" s="1"/>
  <c r="M181" i="4"/>
  <c r="AJ179" i="85" s="1"/>
  <c r="R177" i="4"/>
  <c r="AK175" i="85" s="1"/>
  <c r="R175" i="4"/>
  <c r="AK173" i="85" s="1"/>
  <c r="R172" i="4"/>
  <c r="AK170" i="85" s="1"/>
  <c r="M168" i="4"/>
  <c r="AJ166" i="85" s="1"/>
  <c r="M164" i="4"/>
  <c r="AJ162" i="85" s="1"/>
  <c r="G158" i="4"/>
  <c r="AH156" i="85" s="1"/>
  <c r="G150" i="4"/>
  <c r="AH148" i="85" s="1"/>
  <c r="R149" i="4"/>
  <c r="AK147" i="85" s="1"/>
  <c r="M148" i="4"/>
  <c r="AJ146" i="85" s="1"/>
  <c r="R136" i="4"/>
  <c r="AK134" i="85" s="1"/>
  <c r="R130" i="4"/>
  <c r="AK128" i="85" s="1"/>
  <c r="M129" i="4"/>
  <c r="AJ127" i="85" s="1"/>
  <c r="M126" i="4"/>
  <c r="AJ124" i="85" s="1"/>
  <c r="G123" i="4"/>
  <c r="G78" i="4"/>
  <c r="AH76" i="85" s="1"/>
  <c r="R75" i="4"/>
  <c r="AK73" i="85" s="1"/>
  <c r="M74" i="4"/>
  <c r="AJ72" i="85" s="1"/>
  <c r="AI122" i="75"/>
  <c r="AB103" i="75"/>
  <c r="W143" i="75"/>
  <c r="AL143" i="75" s="1"/>
  <c r="I141" i="85" s="1"/>
  <c r="AG82" i="75"/>
  <c r="AB166" i="75"/>
  <c r="AB174" i="75"/>
  <c r="AB137" i="75"/>
  <c r="AB148" i="75"/>
  <c r="AN137" i="75"/>
  <c r="K135" i="85" s="1"/>
  <c r="E96" i="75"/>
  <c r="AN77" i="75"/>
  <c r="K75" i="85" s="1"/>
  <c r="AF191" i="75"/>
  <c r="AB151" i="75"/>
  <c r="AF145" i="75"/>
  <c r="AI72" i="75"/>
  <c r="AG113" i="75"/>
  <c r="AI9" i="75"/>
  <c r="AN19" i="75"/>
  <c r="K17" i="85" s="1"/>
  <c r="AB73" i="75"/>
  <c r="AF55" i="75"/>
  <c r="AI195" i="75"/>
  <c r="AF119" i="75"/>
  <c r="W81" i="75"/>
  <c r="W186" i="75"/>
  <c r="AB32" i="75"/>
  <c r="AN140" i="75"/>
  <c r="K138" i="85" s="1"/>
  <c r="R6" i="4"/>
  <c r="AK4" i="85" s="1"/>
  <c r="G26" i="4"/>
  <c r="AH24" i="85" s="1"/>
  <c r="H190" i="3"/>
  <c r="V188" i="85" s="1"/>
  <c r="AE181" i="3"/>
  <c r="AA179" i="85" s="1"/>
  <c r="H181" i="3"/>
  <c r="V179" i="85" s="1"/>
  <c r="AE173" i="3"/>
  <c r="AA171" i="85" s="1"/>
  <c r="H173" i="3"/>
  <c r="V171" i="85" s="1"/>
  <c r="H48" i="3"/>
  <c r="V46" i="85" s="1"/>
  <c r="E190" i="3"/>
  <c r="U188" i="85" s="1"/>
  <c r="AE188" i="3"/>
  <c r="AA186" i="85" s="1"/>
  <c r="H188" i="3"/>
  <c r="V186" i="85" s="1"/>
  <c r="AE180" i="3"/>
  <c r="AA178" i="85" s="1"/>
  <c r="AE172" i="3"/>
  <c r="AA170" i="85" s="1"/>
  <c r="AE164" i="3"/>
  <c r="AA162" i="85" s="1"/>
  <c r="AE156" i="3"/>
  <c r="AA154" i="85" s="1"/>
  <c r="AE148" i="3"/>
  <c r="AA146" i="85" s="1"/>
  <c r="AE140" i="3"/>
  <c r="AA138" i="85" s="1"/>
  <c r="H140" i="3"/>
  <c r="V138" i="85" s="1"/>
  <c r="AE132" i="3"/>
  <c r="AA130" i="85" s="1"/>
  <c r="AE124" i="3"/>
  <c r="AA122" i="85" s="1"/>
  <c r="E96" i="3"/>
  <c r="U94" i="85" s="1"/>
  <c r="AE94" i="3"/>
  <c r="AA92" i="85" s="1"/>
  <c r="E88" i="3"/>
  <c r="U86" i="85" s="1"/>
  <c r="AE78" i="3"/>
  <c r="AA76" i="85" s="1"/>
  <c r="E64" i="3"/>
  <c r="U62" i="85" s="1"/>
  <c r="AE62" i="3"/>
  <c r="AA60" i="85" s="1"/>
  <c r="AE54" i="3"/>
  <c r="AA52" i="85" s="1"/>
  <c r="AE46" i="3"/>
  <c r="AA44" i="85" s="1"/>
  <c r="H46" i="3"/>
  <c r="V44" i="85" s="1"/>
  <c r="AF39" i="75"/>
  <c r="R144" i="4"/>
  <c r="AK142" i="85" s="1"/>
  <c r="M143" i="4"/>
  <c r="AJ141" i="85" s="1"/>
  <c r="G142" i="4"/>
  <c r="AH140" i="85" s="1"/>
  <c r="M140" i="4"/>
  <c r="AJ138" i="85" s="1"/>
  <c r="R117" i="4"/>
  <c r="AK115" i="85" s="1"/>
  <c r="R77" i="4"/>
  <c r="AK75" i="85" s="1"/>
  <c r="G75" i="4"/>
  <c r="AH73" i="85" s="1"/>
  <c r="M73" i="4"/>
  <c r="AJ71" i="85" s="1"/>
  <c r="R72" i="4"/>
  <c r="AK70" i="85" s="1"/>
  <c r="R55" i="4"/>
  <c r="AK53" i="85" s="1"/>
  <c r="M51" i="4"/>
  <c r="AJ49" i="85" s="1"/>
  <c r="R49" i="4"/>
  <c r="AK47" i="85" s="1"/>
  <c r="R15" i="4"/>
  <c r="AK13" i="85" s="1"/>
  <c r="M182" i="4"/>
  <c r="AJ180" i="85" s="1"/>
  <c r="G181" i="4"/>
  <c r="AH179" i="85" s="1"/>
  <c r="R128" i="4"/>
  <c r="AK126" i="85" s="1"/>
  <c r="G27" i="4"/>
  <c r="AH25" i="85" s="1"/>
  <c r="AE186" i="3"/>
  <c r="AA184" i="85" s="1"/>
  <c r="AE154" i="3"/>
  <c r="AA152" i="85" s="1"/>
  <c r="E133" i="3"/>
  <c r="U131" i="85" s="1"/>
  <c r="H122" i="3"/>
  <c r="V120" i="85" s="1"/>
  <c r="AN83" i="75"/>
  <c r="K81" i="85" s="1"/>
  <c r="J34" i="75"/>
  <c r="W187" i="75"/>
  <c r="W48" i="75"/>
  <c r="AN193" i="75"/>
  <c r="K191" i="85" s="1"/>
  <c r="W131" i="75"/>
  <c r="W160" i="75"/>
  <c r="AN187" i="75"/>
  <c r="K185" i="85" s="1"/>
  <c r="J36" i="75"/>
  <c r="R190" i="4"/>
  <c r="AK188" i="85" s="1"/>
  <c r="M189" i="4"/>
  <c r="AJ187" i="85" s="1"/>
  <c r="R184" i="4"/>
  <c r="AK182" i="85" s="1"/>
  <c r="G138" i="4"/>
  <c r="AH136" i="85" s="1"/>
  <c r="G25" i="4"/>
  <c r="AH23" i="85" s="1"/>
  <c r="AE104" i="3"/>
  <c r="AA102" i="85" s="1"/>
  <c r="AE82" i="3"/>
  <c r="AA80" i="85" s="1"/>
  <c r="AE42" i="3"/>
  <c r="AA40" i="85" s="1"/>
  <c r="E21" i="3"/>
  <c r="U19" i="85" s="1"/>
  <c r="H19" i="3"/>
  <c r="V17" i="85" s="1"/>
  <c r="AN135" i="75"/>
  <c r="K133" i="85" s="1"/>
  <c r="AN74" i="75"/>
  <c r="K72" i="85" s="1"/>
  <c r="AB135" i="75"/>
  <c r="G185" i="4"/>
  <c r="AH183" i="85" s="1"/>
  <c r="G122" i="4"/>
  <c r="AH120" i="85" s="1"/>
  <c r="G71" i="4"/>
  <c r="AE191" i="3"/>
  <c r="AA189" i="85" s="1"/>
  <c r="AF43" i="75"/>
  <c r="W148" i="75"/>
  <c r="AB26" i="75"/>
  <c r="W182" i="75"/>
  <c r="AN114" i="75"/>
  <c r="K112" i="85" s="1"/>
  <c r="W34" i="75"/>
  <c r="AG181" i="75"/>
  <c r="AN150" i="75"/>
  <c r="K148" i="85" s="1"/>
  <c r="AH45" i="75"/>
  <c r="J18" i="75"/>
  <c r="H119" i="3"/>
  <c r="V117" i="85" s="1"/>
  <c r="AE24" i="3"/>
  <c r="AA22" i="85" s="1"/>
  <c r="H24" i="3"/>
  <c r="V22" i="85" s="1"/>
  <c r="E139" i="3"/>
  <c r="U137" i="85" s="1"/>
  <c r="E26" i="3"/>
  <c r="U24" i="85" s="1"/>
  <c r="E10" i="3"/>
  <c r="U8" i="85" s="1"/>
  <c r="E102" i="3"/>
  <c r="U100" i="85" s="1"/>
  <c r="E87" i="3"/>
  <c r="U85" i="85" s="1"/>
  <c r="E196" i="3"/>
  <c r="U194" i="85" s="1"/>
  <c r="E132" i="3"/>
  <c r="U130" i="85" s="1"/>
  <c r="E123" i="3"/>
  <c r="U121" i="85" s="1"/>
  <c r="E193" i="3"/>
  <c r="U191" i="85" s="1"/>
  <c r="E161" i="3"/>
  <c r="U159" i="85" s="1"/>
  <c r="E49" i="3"/>
  <c r="U47" i="85" s="1"/>
  <c r="M110" i="4"/>
  <c r="AJ108" i="85" s="1"/>
  <c r="M14" i="4"/>
  <c r="AJ12" i="85" s="1"/>
  <c r="AK7" i="75"/>
  <c r="Q95" i="3"/>
  <c r="AK59" i="75"/>
  <c r="AK170" i="75"/>
  <c r="Q43" i="3"/>
  <c r="Q113" i="3"/>
  <c r="AK13" i="75"/>
  <c r="AK54" i="75"/>
  <c r="AK169" i="75"/>
  <c r="AK12" i="75"/>
  <c r="Q188" i="3"/>
  <c r="Q196" i="3"/>
  <c r="Q133" i="3"/>
  <c r="AK40" i="75"/>
  <c r="AK34" i="75"/>
  <c r="AE195" i="3"/>
  <c r="AA193" i="85" s="1"/>
  <c r="AE146" i="3"/>
  <c r="AA144" i="85" s="1"/>
  <c r="AE138" i="3"/>
  <c r="AA136" i="85" s="1"/>
  <c r="AE109" i="3"/>
  <c r="AA107" i="85" s="1"/>
  <c r="AE102" i="3"/>
  <c r="AA100" i="85" s="1"/>
  <c r="AE95" i="3"/>
  <c r="AA93" i="85" s="1"/>
  <c r="AE87" i="3"/>
  <c r="AA85" i="85" s="1"/>
  <c r="AE79" i="3"/>
  <c r="AA77" i="85" s="1"/>
  <c r="AE71" i="3"/>
  <c r="AA69" i="85" s="1"/>
  <c r="AK166" i="75"/>
  <c r="AK113" i="75"/>
  <c r="AK24" i="75"/>
  <c r="AK22" i="75"/>
  <c r="AE192" i="3"/>
  <c r="AA190" i="85" s="1"/>
  <c r="AK32" i="75"/>
  <c r="AE10" i="3"/>
  <c r="AA8" i="85" s="1"/>
  <c r="AE190" i="3"/>
  <c r="AA188" i="85" s="1"/>
  <c r="AE183" i="3"/>
  <c r="AA181" i="85" s="1"/>
  <c r="AE175" i="3"/>
  <c r="AA173" i="85" s="1"/>
  <c r="AE135" i="3"/>
  <c r="AA133" i="85" s="1"/>
  <c r="AE57" i="3"/>
  <c r="AA55" i="85" s="1"/>
  <c r="AE33" i="3"/>
  <c r="AA31" i="85" s="1"/>
  <c r="AE48" i="3"/>
  <c r="AA46" i="85" s="1"/>
  <c r="AK160" i="75"/>
  <c r="AK58" i="75"/>
  <c r="AK61" i="75"/>
  <c r="AK192" i="75"/>
  <c r="AK133" i="75"/>
  <c r="AK90" i="75"/>
  <c r="AK76" i="75"/>
  <c r="AK60" i="75"/>
  <c r="AK126" i="75"/>
  <c r="AK151" i="75"/>
  <c r="AK85" i="75"/>
  <c r="AK168" i="75"/>
  <c r="AK153" i="75"/>
  <c r="AK152" i="75"/>
  <c r="AK99" i="75"/>
  <c r="AK180" i="75"/>
  <c r="AK71" i="75"/>
  <c r="AK174" i="75"/>
  <c r="AK10" i="75"/>
  <c r="AK186" i="75"/>
  <c r="AK109" i="75"/>
  <c r="AK165" i="75"/>
  <c r="AK101" i="75"/>
  <c r="AK114" i="75"/>
  <c r="AK70" i="75"/>
  <c r="W77" i="75"/>
  <c r="AG77" i="75"/>
  <c r="AB40" i="75"/>
  <c r="AB118" i="75"/>
  <c r="AF54" i="75"/>
  <c r="AB182" i="75"/>
  <c r="W49" i="75"/>
  <c r="E145" i="75"/>
  <c r="AH46" i="75"/>
  <c r="AB46" i="75"/>
  <c r="AI193" i="75"/>
  <c r="AB77" i="75"/>
  <c r="AB149" i="75"/>
  <c r="AI149" i="75"/>
  <c r="AH110" i="75"/>
  <c r="AB110" i="75"/>
  <c r="W32" i="75"/>
  <c r="W42" i="75"/>
  <c r="W65" i="75"/>
  <c r="W108" i="75"/>
  <c r="AB116" i="75"/>
  <c r="AG133" i="75"/>
  <c r="AB38" i="75"/>
  <c r="AI56" i="75"/>
  <c r="AH57" i="75"/>
  <c r="AB57" i="75"/>
  <c r="AH126" i="75"/>
  <c r="AB126" i="75"/>
  <c r="E72" i="75"/>
  <c r="AF126" i="75"/>
  <c r="AB6" i="75"/>
  <c r="AF179" i="75"/>
  <c r="W52" i="75"/>
  <c r="AI34" i="75"/>
  <c r="AI28" i="75"/>
  <c r="AB28" i="75"/>
  <c r="W31" i="75"/>
  <c r="AG31" i="75"/>
  <c r="W13" i="75"/>
  <c r="AN188" i="75"/>
  <c r="K186" i="85" s="1"/>
  <c r="W79" i="75"/>
  <c r="AB163" i="75"/>
  <c r="W181" i="75"/>
  <c r="AN106" i="75"/>
  <c r="K104" i="85" s="1"/>
  <c r="E39" i="75"/>
  <c r="W10" i="75"/>
  <c r="AG171" i="75"/>
  <c r="J6" i="75"/>
  <c r="AN123" i="75"/>
  <c r="K121" i="85" s="1"/>
  <c r="M183" i="4"/>
  <c r="AJ181" i="85" s="1"/>
  <c r="R139" i="4"/>
  <c r="AK137" i="85" s="1"/>
  <c r="AK41" i="75"/>
  <c r="W134" i="75"/>
  <c r="E182" i="75"/>
  <c r="W11" i="75"/>
  <c r="G189" i="4"/>
  <c r="AH187" i="85" s="1"/>
  <c r="R188" i="4"/>
  <c r="AK186" i="85" s="1"/>
  <c r="AG160" i="75"/>
  <c r="AN176" i="75"/>
  <c r="K174" i="85" s="1"/>
  <c r="M196" i="4"/>
  <c r="AJ194" i="85" s="1"/>
  <c r="AB172" i="75"/>
  <c r="AN132" i="75"/>
  <c r="K130" i="85" s="1"/>
  <c r="AH10" i="75"/>
  <c r="AH18" i="75"/>
  <c r="AF58" i="75"/>
  <c r="AN81" i="75"/>
  <c r="K79" i="85" s="1"/>
  <c r="AN48" i="75"/>
  <c r="K46" i="85" s="1"/>
  <c r="AN101" i="75"/>
  <c r="K99" i="85" s="1"/>
  <c r="AB177" i="75"/>
  <c r="AI41" i="75"/>
  <c r="E57" i="75"/>
  <c r="AB81" i="75"/>
  <c r="AN105" i="75"/>
  <c r="K103" i="85" s="1"/>
  <c r="R165" i="4"/>
  <c r="AK163" i="85" s="1"/>
  <c r="G165" i="4"/>
  <c r="R164" i="4"/>
  <c r="AK162" i="85" s="1"/>
  <c r="M163" i="4"/>
  <c r="AJ161" i="85" s="1"/>
  <c r="R162" i="4"/>
  <c r="AK160" i="85" s="1"/>
  <c r="G162" i="4"/>
  <c r="M161" i="4"/>
  <c r="AJ159" i="85" s="1"/>
  <c r="M160" i="4"/>
  <c r="AJ158" i="85" s="1"/>
  <c r="M158" i="4"/>
  <c r="AJ156" i="85" s="1"/>
  <c r="G157" i="4"/>
  <c r="M146" i="4"/>
  <c r="AJ144" i="85" s="1"/>
  <c r="R145" i="4"/>
  <c r="AK143" i="85" s="1"/>
  <c r="G145" i="4"/>
  <c r="AH143" i="85" s="1"/>
  <c r="G140" i="4"/>
  <c r="AH138" i="85" s="1"/>
  <c r="M138" i="4"/>
  <c r="AJ136" i="85" s="1"/>
  <c r="G136" i="4"/>
  <c r="AH134" i="85" s="1"/>
  <c r="R66" i="4"/>
  <c r="AK64" i="85" s="1"/>
  <c r="G50" i="4"/>
  <c r="AH48" i="85" s="1"/>
  <c r="R25" i="4"/>
  <c r="AK23" i="85" s="1"/>
  <c r="AE196" i="3"/>
  <c r="AA194" i="85" s="1"/>
  <c r="H125" i="3"/>
  <c r="V123" i="85" s="1"/>
  <c r="E42" i="3"/>
  <c r="U40" i="85" s="1"/>
  <c r="AE41" i="3"/>
  <c r="AA39" i="85" s="1"/>
  <c r="AE34" i="3"/>
  <c r="AA32" i="85" s="1"/>
  <c r="H34" i="3"/>
  <c r="V32" i="85" s="1"/>
  <c r="E28" i="3"/>
  <c r="U26" i="85" s="1"/>
  <c r="AE26" i="3"/>
  <c r="AA24" i="85" s="1"/>
  <c r="AE18" i="3"/>
  <c r="AA16" i="85" s="1"/>
  <c r="H18" i="3"/>
  <c r="V16" i="85" s="1"/>
  <c r="AE11" i="3"/>
  <c r="AA9" i="85" s="1"/>
  <c r="H11" i="3"/>
  <c r="V9" i="85" s="1"/>
  <c r="H10" i="3"/>
  <c r="V8" i="85" s="1"/>
  <c r="R143" i="4"/>
  <c r="AK141" i="85" s="1"/>
  <c r="H186" i="3"/>
  <c r="V184" i="85" s="1"/>
  <c r="H163" i="3"/>
  <c r="V161" i="85" s="1"/>
  <c r="E150" i="3"/>
  <c r="U148" i="85" s="1"/>
  <c r="AE116" i="3"/>
  <c r="AA114" i="85" s="1"/>
  <c r="H116" i="3"/>
  <c r="V114" i="85" s="1"/>
  <c r="R97" i="4"/>
  <c r="AK95" i="85" s="1"/>
  <c r="G56" i="4"/>
  <c r="AH54" i="85" s="1"/>
  <c r="G30" i="4"/>
  <c r="AE131" i="3"/>
  <c r="AA129" i="85" s="1"/>
  <c r="E125" i="3"/>
  <c r="U123" i="85" s="1"/>
  <c r="E117" i="3"/>
  <c r="U115" i="85" s="1"/>
  <c r="R160" i="4"/>
  <c r="AK158" i="85" s="1"/>
  <c r="H138" i="3"/>
  <c r="V136" i="85" s="1"/>
  <c r="H76" i="3"/>
  <c r="V74" i="85" s="1"/>
  <c r="M38" i="4"/>
  <c r="AJ36" i="85" s="1"/>
  <c r="AE168" i="3"/>
  <c r="AA166" i="85" s="1"/>
  <c r="H168" i="3"/>
  <c r="V166" i="85" s="1"/>
  <c r="E162" i="3"/>
  <c r="U160" i="85" s="1"/>
  <c r="AE160" i="3"/>
  <c r="AA158" i="85" s="1"/>
  <c r="H160" i="3"/>
  <c r="V158" i="85" s="1"/>
  <c r="H153" i="3"/>
  <c r="V151" i="85" s="1"/>
  <c r="H174" i="3"/>
  <c r="V172" i="85" s="1"/>
  <c r="AE166" i="3"/>
  <c r="AA164" i="85" s="1"/>
  <c r="H158" i="3"/>
  <c r="V156" i="85" s="1"/>
  <c r="E153" i="3"/>
  <c r="U151" i="85" s="1"/>
  <c r="H151" i="3"/>
  <c r="V149" i="85" s="1"/>
  <c r="AE189" i="3"/>
  <c r="AA187" i="85" s="1"/>
  <c r="H189" i="3"/>
  <c r="V187" i="85" s="1"/>
  <c r="AE182" i="3"/>
  <c r="AA180" i="85" s="1"/>
  <c r="H195" i="3"/>
  <c r="V193" i="85" s="1"/>
  <c r="E27" i="3"/>
  <c r="U25" i="85" s="1"/>
  <c r="Q22" i="3"/>
  <c r="S22" i="3"/>
  <c r="S83" i="3"/>
  <c r="Q83" i="3"/>
  <c r="Q59" i="3"/>
  <c r="S59" i="3"/>
  <c r="Q44" i="3"/>
  <c r="S44" i="3"/>
  <c r="H25" i="3"/>
  <c r="V23" i="85" s="1"/>
  <c r="S21" i="3"/>
  <c r="Q21" i="3"/>
  <c r="AE17" i="3"/>
  <c r="AA15" i="85" s="1"/>
  <c r="Q112" i="3"/>
  <c r="S112" i="3"/>
  <c r="AE108" i="3"/>
  <c r="AA106" i="85" s="1"/>
  <c r="Q104" i="3"/>
  <c r="S104" i="3"/>
  <c r="AE101" i="3"/>
  <c r="AA99" i="85" s="1"/>
  <c r="H101" i="3"/>
  <c r="V99" i="85" s="1"/>
  <c r="H94" i="3"/>
  <c r="V92" i="85" s="1"/>
  <c r="S90" i="3"/>
  <c r="Q90" i="3"/>
  <c r="AE86" i="3"/>
  <c r="AA84" i="85" s="1"/>
  <c r="Q82" i="3"/>
  <c r="S82" i="3"/>
  <c r="H78" i="3"/>
  <c r="V76" i="85" s="1"/>
  <c r="AE70" i="3"/>
  <c r="AA68" i="85" s="1"/>
  <c r="H54" i="3"/>
  <c r="V52" i="85" s="1"/>
  <c r="H115" i="3"/>
  <c r="V113" i="85" s="1"/>
  <c r="AE130" i="3"/>
  <c r="AA128" i="85" s="1"/>
  <c r="H130" i="3"/>
  <c r="V128" i="85" s="1"/>
  <c r="AE122" i="3"/>
  <c r="AA120" i="85" s="1"/>
  <c r="S118" i="3"/>
  <c r="Q118" i="3"/>
  <c r="Q91" i="3"/>
  <c r="AE137" i="3"/>
  <c r="AA135" i="85" s="1"/>
  <c r="S186" i="3"/>
  <c r="Q186" i="3"/>
  <c r="Q179" i="3"/>
  <c r="S179" i="3"/>
  <c r="Q171" i="3"/>
  <c r="S171" i="3"/>
  <c r="Q163" i="3"/>
  <c r="S163" i="3"/>
  <c r="AE159" i="3"/>
  <c r="AA157" i="85" s="1"/>
  <c r="AE152" i="3"/>
  <c r="AA150" i="85" s="1"/>
  <c r="H152" i="3"/>
  <c r="V150" i="85" s="1"/>
  <c r="S148" i="3"/>
  <c r="Q148" i="3"/>
  <c r="H187" i="3"/>
  <c r="V185" i="85" s="1"/>
  <c r="E131" i="3"/>
  <c r="U129" i="85" s="1"/>
  <c r="H114" i="3"/>
  <c r="V112" i="85" s="1"/>
  <c r="H193" i="3"/>
  <c r="V191" i="85" s="1"/>
  <c r="H112" i="3"/>
  <c r="V110" i="85" s="1"/>
  <c r="H14" i="3"/>
  <c r="V12" i="85" s="1"/>
  <c r="H44" i="3"/>
  <c r="V42" i="85" s="1"/>
  <c r="E91" i="3"/>
  <c r="U89" i="85" s="1"/>
  <c r="H89" i="3"/>
  <c r="V87" i="85" s="1"/>
  <c r="H13" i="3"/>
  <c r="V11" i="85" s="1"/>
  <c r="H183" i="3"/>
  <c r="V181" i="85" s="1"/>
  <c r="H176" i="3"/>
  <c r="V174" i="85" s="1"/>
  <c r="H79" i="3"/>
  <c r="V77" i="85" s="1"/>
  <c r="E51" i="3"/>
  <c r="U49" i="85" s="1"/>
  <c r="H41" i="3"/>
  <c r="V39" i="85" s="1"/>
  <c r="J41" i="75"/>
  <c r="AH41" i="75"/>
  <c r="AB164" i="75"/>
  <c r="AB88" i="75"/>
  <c r="W43" i="75"/>
  <c r="AH177" i="75"/>
  <c r="AI161" i="75"/>
  <c r="AB181" i="75"/>
  <c r="W51" i="75"/>
  <c r="AI159" i="75"/>
  <c r="AG66" i="75"/>
  <c r="W66" i="75"/>
  <c r="AF23" i="75"/>
  <c r="W23" i="75"/>
  <c r="AB115" i="75"/>
  <c r="W56" i="75"/>
  <c r="W72" i="75"/>
  <c r="E188" i="75"/>
  <c r="AF9" i="75"/>
  <c r="W9" i="75"/>
  <c r="W28" i="75"/>
  <c r="AL28" i="75" s="1"/>
  <c r="I26" i="85" s="1"/>
  <c r="W176" i="75"/>
  <c r="AB114" i="75"/>
  <c r="AF16" i="75"/>
  <c r="W16" i="75"/>
  <c r="W149" i="75"/>
  <c r="AB65" i="75"/>
  <c r="AG72" i="75"/>
  <c r="AG172" i="75"/>
  <c r="AN174" i="75"/>
  <c r="K172" i="85" s="1"/>
  <c r="W146" i="75"/>
  <c r="E179" i="75"/>
  <c r="W128" i="75"/>
  <c r="AN26" i="75"/>
  <c r="K24" i="85" s="1"/>
  <c r="AN164" i="75"/>
  <c r="K162" i="85" s="1"/>
  <c r="AN112" i="75"/>
  <c r="K110" i="85" s="1"/>
  <c r="AN7" i="75"/>
  <c r="K5" i="85" s="1"/>
  <c r="W45" i="75"/>
  <c r="W24" i="75"/>
  <c r="AE6" i="3"/>
  <c r="AA4" i="85" s="1"/>
  <c r="AN6" i="75"/>
  <c r="K4" i="85" s="1"/>
  <c r="AH6" i="75"/>
  <c r="E18" i="75"/>
  <c r="AN186" i="75"/>
  <c r="K184" i="85" s="1"/>
  <c r="W127" i="75"/>
  <c r="W69" i="75"/>
  <c r="AG136" i="75"/>
  <c r="W125" i="75"/>
  <c r="AG80" i="75"/>
  <c r="W188" i="75"/>
  <c r="W12" i="75"/>
  <c r="W90" i="75"/>
  <c r="W137" i="75"/>
  <c r="AB80" i="75"/>
  <c r="W185" i="75"/>
  <c r="W171" i="75"/>
  <c r="AN85" i="75"/>
  <c r="K83" i="85" s="1"/>
  <c r="AN119" i="75"/>
  <c r="K117" i="85" s="1"/>
  <c r="W117" i="75"/>
  <c r="AG45" i="75"/>
  <c r="AF6" i="75"/>
  <c r="M134" i="4"/>
  <c r="AJ132" i="85" s="1"/>
  <c r="M120" i="4"/>
  <c r="AJ118" i="85" s="1"/>
  <c r="M31" i="4"/>
  <c r="AJ29" i="85" s="1"/>
  <c r="M9" i="4"/>
  <c r="AJ7" i="85" s="1"/>
  <c r="G195" i="4"/>
  <c r="M171" i="4"/>
  <c r="AJ169" i="85" s="1"/>
  <c r="R161" i="4"/>
  <c r="AK159" i="85" s="1"/>
  <c r="G89" i="4"/>
  <c r="AH87" i="85" s="1"/>
  <c r="M77" i="4"/>
  <c r="AJ75" i="85" s="1"/>
  <c r="G52" i="4"/>
  <c r="M32" i="4"/>
  <c r="AJ30" i="85" s="1"/>
  <c r="M10" i="4"/>
  <c r="AJ8" i="85" s="1"/>
  <c r="H171" i="3"/>
  <c r="V169" i="85" s="1"/>
  <c r="H156" i="3"/>
  <c r="V154" i="85" s="1"/>
  <c r="H128" i="3"/>
  <c r="V126" i="85" s="1"/>
  <c r="H70" i="3"/>
  <c r="V68" i="85" s="1"/>
  <c r="H69" i="3"/>
  <c r="V67" i="85" s="1"/>
  <c r="H28" i="3"/>
  <c r="V26" i="85" s="1"/>
  <c r="R179" i="4"/>
  <c r="AK177" i="85" s="1"/>
  <c r="M176" i="4"/>
  <c r="AJ174" i="85" s="1"/>
  <c r="M172" i="4"/>
  <c r="AJ170" i="85" s="1"/>
  <c r="R159" i="4"/>
  <c r="AK157" i="85" s="1"/>
  <c r="M153" i="4"/>
  <c r="AJ151" i="85" s="1"/>
  <c r="M121" i="4"/>
  <c r="AJ119" i="85" s="1"/>
  <c r="M33" i="4"/>
  <c r="AJ31" i="85" s="1"/>
  <c r="M11" i="4"/>
  <c r="AJ9" i="85" s="1"/>
  <c r="E171" i="3"/>
  <c r="U169" i="85" s="1"/>
  <c r="H169" i="3"/>
  <c r="V167" i="85" s="1"/>
  <c r="H155" i="3"/>
  <c r="V153" i="85" s="1"/>
  <c r="E128" i="3"/>
  <c r="U126" i="85" s="1"/>
  <c r="E107" i="3"/>
  <c r="U105" i="85" s="1"/>
  <c r="E100" i="3"/>
  <c r="U98" i="85" s="1"/>
  <c r="E70" i="3"/>
  <c r="U68" i="85" s="1"/>
  <c r="H68" i="3"/>
  <c r="V66" i="85" s="1"/>
  <c r="G166" i="4"/>
  <c r="AH164" i="85" s="1"/>
  <c r="G137" i="4"/>
  <c r="AH135" i="85" s="1"/>
  <c r="M132" i="4"/>
  <c r="AJ130" i="85" s="1"/>
  <c r="M100" i="4"/>
  <c r="AJ98" i="85" s="1"/>
  <c r="M60" i="4"/>
  <c r="AJ58" i="85" s="1"/>
  <c r="G28" i="4"/>
  <c r="G24" i="4"/>
  <c r="AH22" i="85" s="1"/>
  <c r="M12" i="4"/>
  <c r="AJ10" i="85" s="1"/>
  <c r="E156" i="3"/>
  <c r="U154" i="85" s="1"/>
  <c r="E141" i="3"/>
  <c r="U139" i="85" s="1"/>
  <c r="E55" i="3"/>
  <c r="U53" i="85" s="1"/>
  <c r="G193" i="4"/>
  <c r="AH191" i="85" s="1"/>
  <c r="R180" i="4"/>
  <c r="AK178" i="85" s="1"/>
  <c r="G178" i="4"/>
  <c r="M118" i="4"/>
  <c r="AJ116" i="85" s="1"/>
  <c r="G29" i="4"/>
  <c r="G7" i="4"/>
  <c r="AH5" i="85" s="1"/>
  <c r="H131" i="3"/>
  <c r="V129" i="85" s="1"/>
  <c r="H103" i="3"/>
  <c r="V101" i="85" s="1"/>
  <c r="E82" i="3"/>
  <c r="U80" i="85" s="1"/>
  <c r="M96" i="4"/>
  <c r="AJ94" i="85" s="1"/>
  <c r="M35" i="4"/>
  <c r="AJ33" i="85" s="1"/>
  <c r="R181" i="4"/>
  <c r="AK179" i="85" s="1"/>
  <c r="R163" i="4"/>
  <c r="AK161" i="85" s="1"/>
  <c r="M162" i="4"/>
  <c r="AJ160" i="85" s="1"/>
  <c r="M119" i="4"/>
  <c r="AJ117" i="85" s="1"/>
  <c r="H185" i="3"/>
  <c r="V183" i="85" s="1"/>
  <c r="H184" i="3"/>
  <c r="V182" i="85" s="1"/>
  <c r="E180" i="3"/>
  <c r="U178" i="85" s="1"/>
  <c r="H86" i="3"/>
  <c r="V84" i="85" s="1"/>
  <c r="H52" i="3"/>
  <c r="V50" i="85" s="1"/>
  <c r="W136" i="75"/>
  <c r="AF136" i="75"/>
  <c r="AH33" i="75"/>
  <c r="AB33" i="75"/>
  <c r="AF158" i="75"/>
  <c r="AB17" i="75"/>
  <c r="AI17" i="75"/>
  <c r="W25" i="75"/>
  <c r="AG25" i="75"/>
  <c r="AB96" i="75"/>
  <c r="AH148" i="75"/>
  <c r="AB31" i="75"/>
  <c r="AI67" i="75"/>
  <c r="AB67" i="75"/>
  <c r="AG125" i="75"/>
  <c r="W18" i="75"/>
  <c r="W68" i="75"/>
  <c r="AB43" i="75"/>
  <c r="W58" i="75"/>
  <c r="M174" i="4"/>
  <c r="AJ172" i="85" s="1"/>
  <c r="M150" i="4"/>
  <c r="AJ148" i="85" s="1"/>
  <c r="M133" i="4"/>
  <c r="AJ131" i="85" s="1"/>
  <c r="G194" i="4"/>
  <c r="AH192" i="85" s="1"/>
  <c r="M155" i="4"/>
  <c r="AJ153" i="85" s="1"/>
  <c r="M151" i="4"/>
  <c r="AJ149" i="85" s="1"/>
  <c r="M175" i="4"/>
  <c r="AJ173" i="85" s="1"/>
  <c r="G168" i="4"/>
  <c r="R167" i="4"/>
  <c r="AK165" i="85" s="1"/>
  <c r="M152" i="4"/>
  <c r="AJ150" i="85" s="1"/>
  <c r="G190" i="4"/>
  <c r="G191" i="4"/>
  <c r="AH189" i="85" s="1"/>
  <c r="G192" i="4"/>
  <c r="AH190" i="85" s="1"/>
  <c r="M173" i="4"/>
  <c r="AJ171" i="85" s="1"/>
  <c r="M154" i="4"/>
  <c r="AJ152" i="85" s="1"/>
  <c r="M135" i="4"/>
  <c r="AJ133" i="85" s="1"/>
  <c r="G114" i="4"/>
  <c r="AH112" i="85" s="1"/>
  <c r="G91" i="4"/>
  <c r="AH89" i="85" s="1"/>
  <c r="M79" i="4"/>
  <c r="AJ77" i="85" s="1"/>
  <c r="G73" i="4"/>
  <c r="AH71" i="85" s="1"/>
  <c r="M59" i="4"/>
  <c r="AJ57" i="85" s="1"/>
  <c r="G54" i="4"/>
  <c r="AH52" i="85" s="1"/>
  <c r="M34" i="4"/>
  <c r="AJ32" i="85" s="1"/>
  <c r="G149" i="4"/>
  <c r="G148" i="4"/>
  <c r="AH146" i="85" s="1"/>
  <c r="G147" i="4"/>
  <c r="G131" i="4"/>
  <c r="G130" i="4"/>
  <c r="AH128" i="85" s="1"/>
  <c r="G129" i="4"/>
  <c r="AH127" i="85" s="1"/>
  <c r="G128" i="4"/>
  <c r="AH126" i="85" s="1"/>
  <c r="G116" i="4"/>
  <c r="M97" i="4"/>
  <c r="AJ95" i="85" s="1"/>
  <c r="M93" i="4"/>
  <c r="AJ91" i="85" s="1"/>
  <c r="G92" i="4"/>
  <c r="AH90" i="85" s="1"/>
  <c r="M75" i="4"/>
  <c r="AJ73" i="85" s="1"/>
  <c r="G74" i="4"/>
  <c r="G55" i="4"/>
  <c r="M98" i="4"/>
  <c r="AJ96" i="85" s="1"/>
  <c r="M36" i="4"/>
  <c r="AJ34" i="85" s="1"/>
  <c r="M99" i="4"/>
  <c r="AJ97" i="85" s="1"/>
  <c r="M94" i="4"/>
  <c r="AJ92" i="85" s="1"/>
  <c r="M76" i="4"/>
  <c r="AJ74" i="85" s="1"/>
  <c r="G70" i="4"/>
  <c r="AH68" i="85" s="1"/>
  <c r="G49" i="4"/>
  <c r="AH47" i="85" s="1"/>
  <c r="G48" i="4"/>
  <c r="M37" i="4"/>
  <c r="AJ35" i="85" s="1"/>
  <c r="M95" i="4"/>
  <c r="AJ93" i="85" s="1"/>
  <c r="M78" i="4"/>
  <c r="AJ76" i="85" s="1"/>
  <c r="G72" i="4"/>
  <c r="M58" i="4"/>
  <c r="AJ56" i="85" s="1"/>
  <c r="G57" i="4"/>
  <c r="AH55" i="85" s="1"/>
  <c r="G51" i="4"/>
  <c r="M39" i="4"/>
  <c r="AJ37" i="85" s="1"/>
  <c r="H196" i="3"/>
  <c r="V194" i="85" s="1"/>
  <c r="H191" i="3"/>
  <c r="V189" i="85" s="1"/>
  <c r="H175" i="3"/>
  <c r="V173" i="85" s="1"/>
  <c r="H164" i="3"/>
  <c r="V162" i="85" s="1"/>
  <c r="H159" i="3"/>
  <c r="V157" i="85" s="1"/>
  <c r="H139" i="3"/>
  <c r="V137" i="85" s="1"/>
  <c r="H126" i="3"/>
  <c r="V124" i="85" s="1"/>
  <c r="H96" i="3"/>
  <c r="V94" i="85" s="1"/>
  <c r="H90" i="3"/>
  <c r="V88" i="85" s="1"/>
  <c r="E85" i="3"/>
  <c r="U83" i="85" s="1"/>
  <c r="H63" i="3"/>
  <c r="V61" i="85" s="1"/>
  <c r="H50" i="3"/>
  <c r="V48" i="85" s="1"/>
  <c r="H105" i="3"/>
  <c r="V103" i="85" s="1"/>
  <c r="H100" i="3"/>
  <c r="V98" i="85" s="1"/>
  <c r="H61" i="3"/>
  <c r="V59" i="85" s="1"/>
  <c r="E18" i="3"/>
  <c r="U16" i="85" s="1"/>
  <c r="H17" i="3"/>
  <c r="V15" i="85" s="1"/>
  <c r="H179" i="3"/>
  <c r="V177" i="85" s="1"/>
  <c r="H146" i="3"/>
  <c r="V144" i="85" s="1"/>
  <c r="H145" i="3"/>
  <c r="V143" i="85" s="1"/>
  <c r="H133" i="3"/>
  <c r="V131" i="85" s="1"/>
  <c r="H167" i="3"/>
  <c r="V165" i="85" s="1"/>
  <c r="H111" i="3"/>
  <c r="V109" i="85" s="1"/>
  <c r="H99" i="3"/>
  <c r="V97" i="85" s="1"/>
  <c r="H93" i="3"/>
  <c r="V91" i="85" s="1"/>
  <c r="H87" i="3"/>
  <c r="V85" i="85" s="1"/>
  <c r="H150" i="3"/>
  <c r="V148" i="85" s="1"/>
  <c r="E146" i="3"/>
  <c r="U144" i="85" s="1"/>
  <c r="H124" i="3"/>
  <c r="V122" i="85" s="1"/>
  <c r="H73" i="3"/>
  <c r="V71" i="85" s="1"/>
  <c r="E31" i="3"/>
  <c r="U29" i="85" s="1"/>
  <c r="E178" i="3"/>
  <c r="U176" i="85" s="1"/>
  <c r="H161" i="3"/>
  <c r="V159" i="85" s="1"/>
  <c r="H129" i="3"/>
  <c r="V127" i="85" s="1"/>
  <c r="H110" i="3"/>
  <c r="V108" i="85" s="1"/>
  <c r="H47" i="3"/>
  <c r="V45" i="85" s="1"/>
  <c r="G104" i="4"/>
  <c r="AH102" i="85" s="1"/>
  <c r="G103" i="4"/>
  <c r="G102" i="4"/>
  <c r="AH100" i="85" s="1"/>
  <c r="G80" i="4"/>
  <c r="AH78" i="85" s="1"/>
  <c r="G61" i="4"/>
  <c r="AH59" i="85" s="1"/>
  <c r="G41" i="4"/>
  <c r="G14" i="4"/>
  <c r="G13" i="4"/>
  <c r="AH11" i="85" s="1"/>
  <c r="H135" i="3"/>
  <c r="V133" i="85" s="1"/>
  <c r="E124" i="3"/>
  <c r="U122" i="85" s="1"/>
  <c r="E116" i="3"/>
  <c r="U114" i="85" s="1"/>
  <c r="E111" i="3"/>
  <c r="U109" i="85" s="1"/>
  <c r="H108" i="3"/>
  <c r="V106" i="85" s="1"/>
  <c r="E103" i="3"/>
  <c r="U101" i="85" s="1"/>
  <c r="E99" i="3"/>
  <c r="U97" i="85" s="1"/>
  <c r="H84" i="3"/>
  <c r="V82" i="85" s="1"/>
  <c r="E79" i="3"/>
  <c r="U77" i="85" s="1"/>
  <c r="H65" i="3"/>
  <c r="V63" i="85" s="1"/>
  <c r="H64" i="3"/>
  <c r="V62" i="85" s="1"/>
  <c r="H58" i="3"/>
  <c r="V56" i="85" s="1"/>
  <c r="H45" i="3"/>
  <c r="V43" i="85" s="1"/>
  <c r="H26" i="3"/>
  <c r="V24" i="85" s="1"/>
  <c r="M6" i="4"/>
  <c r="AJ4" i="85" s="1"/>
  <c r="G175" i="4"/>
  <c r="AH173" i="85" s="1"/>
  <c r="G6" i="4"/>
  <c r="AH4" i="85" s="1"/>
  <c r="Q109" i="3"/>
  <c r="Q19" i="3"/>
  <c r="Q127" i="3"/>
  <c r="Q170" i="3"/>
  <c r="Q167" i="3"/>
  <c r="Q6" i="3"/>
  <c r="Q161" i="3"/>
  <c r="Q176" i="3"/>
  <c r="Q39" i="3"/>
  <c r="Q92" i="3"/>
  <c r="Q141" i="3"/>
  <c r="Q103" i="3"/>
  <c r="Q80" i="3"/>
  <c r="Q175" i="3"/>
  <c r="Q158" i="3"/>
  <c r="Q184" i="3"/>
  <c r="Q126" i="3"/>
  <c r="Q134" i="3"/>
  <c r="Q190" i="3"/>
  <c r="Q47" i="3"/>
  <c r="Q75" i="3"/>
  <c r="Q38" i="3"/>
  <c r="Q111" i="3"/>
  <c r="Q195" i="3"/>
  <c r="Q125" i="3"/>
  <c r="Q29" i="3"/>
  <c r="Q144" i="3"/>
  <c r="Q46" i="3"/>
  <c r="Q180" i="3"/>
  <c r="H192" i="3"/>
  <c r="V190" i="85" s="1"/>
  <c r="H182" i="3"/>
  <c r="V180" i="85" s="1"/>
  <c r="H177" i="3"/>
  <c r="V175" i="85" s="1"/>
  <c r="H165" i="3"/>
  <c r="V163" i="85" s="1"/>
  <c r="H22" i="3"/>
  <c r="V20" i="85" s="1"/>
  <c r="H7" i="3"/>
  <c r="V5" i="85" s="1"/>
  <c r="H194" i="3"/>
  <c r="V192" i="85" s="1"/>
  <c r="H6" i="3"/>
  <c r="V4" i="85" s="1"/>
  <c r="E192" i="3"/>
  <c r="U190" i="85" s="1"/>
  <c r="E175" i="3"/>
  <c r="U173" i="85" s="1"/>
  <c r="E113" i="3"/>
  <c r="U111" i="85" s="1"/>
  <c r="E109" i="3"/>
  <c r="U107" i="85" s="1"/>
  <c r="E176" i="3"/>
  <c r="U174" i="85" s="1"/>
  <c r="E154" i="3"/>
  <c r="U152" i="85" s="1"/>
  <c r="E114" i="3"/>
  <c r="U112" i="85" s="1"/>
  <c r="E110" i="3"/>
  <c r="U108" i="85" s="1"/>
  <c r="E35" i="3"/>
  <c r="U33" i="85" s="1"/>
  <c r="E19" i="3"/>
  <c r="U17" i="85" s="1"/>
  <c r="E11" i="3"/>
  <c r="U9" i="85" s="1"/>
  <c r="E170" i="3"/>
  <c r="U168" i="85" s="1"/>
  <c r="E140" i="3"/>
  <c r="U138" i="85" s="1"/>
  <c r="E50" i="3"/>
  <c r="U48" i="85" s="1"/>
  <c r="E23" i="3"/>
  <c r="U21" i="85" s="1"/>
  <c r="E12" i="3"/>
  <c r="U10" i="85" s="1"/>
  <c r="E191" i="3"/>
  <c r="U189" i="85" s="1"/>
  <c r="E174" i="3"/>
  <c r="U172" i="85" s="1"/>
  <c r="E121" i="3"/>
  <c r="U119" i="85" s="1"/>
  <c r="E108" i="3"/>
  <c r="U106" i="85" s="1"/>
  <c r="E71" i="3"/>
  <c r="U69" i="85" s="1"/>
  <c r="E155" i="3"/>
  <c r="U153" i="85" s="1"/>
  <c r="E147" i="3"/>
  <c r="U145" i="85" s="1"/>
  <c r="E115" i="3"/>
  <c r="U113" i="85" s="1"/>
  <c r="E86" i="3"/>
  <c r="U84" i="85" s="1"/>
  <c r="E81" i="3"/>
  <c r="U79" i="85" s="1"/>
  <c r="E80" i="3"/>
  <c r="U78" i="85" s="1"/>
  <c r="E72" i="3"/>
  <c r="U70" i="85" s="1"/>
  <c r="E65" i="3"/>
  <c r="U63" i="85" s="1"/>
  <c r="E60" i="3"/>
  <c r="U58" i="85" s="1"/>
  <c r="E58" i="3"/>
  <c r="U56" i="85" s="1"/>
  <c r="E36" i="3"/>
  <c r="U34" i="85" s="1"/>
  <c r="E24" i="3"/>
  <c r="U22" i="85" s="1"/>
  <c r="E16" i="3"/>
  <c r="U14" i="85" s="1"/>
  <c r="E14" i="3"/>
  <c r="U12" i="85" s="1"/>
  <c r="E13" i="3"/>
  <c r="U11" i="85" s="1"/>
  <c r="E189" i="3"/>
  <c r="U187" i="85" s="1"/>
  <c r="E188" i="3"/>
  <c r="U186" i="85" s="1"/>
  <c r="E186" i="3"/>
  <c r="U184" i="85" s="1"/>
  <c r="E167" i="3"/>
  <c r="U165" i="85" s="1"/>
  <c r="E165" i="3"/>
  <c r="U163" i="85" s="1"/>
  <c r="E159" i="3"/>
  <c r="U157" i="85" s="1"/>
  <c r="E158" i="3"/>
  <c r="U156" i="85" s="1"/>
  <c r="E137" i="3"/>
  <c r="U135" i="85" s="1"/>
  <c r="E118" i="3"/>
  <c r="U116" i="85" s="1"/>
  <c r="E95" i="3"/>
  <c r="U93" i="85" s="1"/>
  <c r="E77" i="3"/>
  <c r="U75" i="85" s="1"/>
  <c r="E75" i="3"/>
  <c r="U73" i="85" s="1"/>
  <c r="E68" i="3"/>
  <c r="U66" i="85" s="1"/>
  <c r="E45" i="3"/>
  <c r="U43" i="85" s="1"/>
  <c r="E169" i="3"/>
  <c r="U167" i="85" s="1"/>
  <c r="E168" i="3"/>
  <c r="U166" i="85" s="1"/>
  <c r="E166" i="3"/>
  <c r="U164" i="85" s="1"/>
  <c r="E160" i="3"/>
  <c r="U158" i="85" s="1"/>
  <c r="E152" i="3"/>
  <c r="U150" i="85" s="1"/>
  <c r="E145" i="3"/>
  <c r="U143" i="85" s="1"/>
  <c r="E144" i="3"/>
  <c r="U142" i="85" s="1"/>
  <c r="E138" i="3"/>
  <c r="U136" i="85" s="1"/>
  <c r="E129" i="3"/>
  <c r="U127" i="85" s="1"/>
  <c r="E106" i="3"/>
  <c r="U104" i="85" s="1"/>
  <c r="E98" i="3"/>
  <c r="U96" i="85" s="1"/>
  <c r="E84" i="3"/>
  <c r="U82" i="85" s="1"/>
  <c r="E78" i="3"/>
  <c r="U76" i="85" s="1"/>
  <c r="E63" i="3"/>
  <c r="U61" i="85" s="1"/>
  <c r="E56" i="3"/>
  <c r="U54" i="85" s="1"/>
  <c r="E48" i="3"/>
  <c r="U46" i="85" s="1"/>
  <c r="E47" i="3"/>
  <c r="U45" i="85" s="1"/>
  <c r="E46" i="3"/>
  <c r="U44" i="85" s="1"/>
  <c r="E34" i="3"/>
  <c r="U32" i="85" s="1"/>
  <c r="E29" i="3"/>
  <c r="U27" i="85" s="1"/>
  <c r="E20" i="3"/>
  <c r="U18" i="85" s="1"/>
  <c r="E6" i="3"/>
  <c r="U4" i="85" s="1"/>
  <c r="T40" i="3" l="1"/>
  <c r="Y38" i="85" s="1"/>
  <c r="T17" i="3"/>
  <c r="Y15" i="85" s="1"/>
  <c r="T123" i="3"/>
  <c r="Y121" i="85" s="1"/>
  <c r="AL43" i="75"/>
  <c r="I41" i="85" s="1"/>
  <c r="T193" i="3"/>
  <c r="Y191" i="85" s="1"/>
  <c r="T66" i="3"/>
  <c r="Y64" i="85" s="1"/>
  <c r="T34" i="3"/>
  <c r="Y32" i="85" s="1"/>
  <c r="T56" i="3"/>
  <c r="Y54" i="85" s="1"/>
  <c r="T96" i="3"/>
  <c r="Y94" i="85" s="1"/>
  <c r="T146" i="3"/>
  <c r="Y144" i="85" s="1"/>
  <c r="T187" i="3"/>
  <c r="Y185" i="85" s="1"/>
  <c r="T132" i="3"/>
  <c r="Y130" i="85" s="1"/>
  <c r="T169" i="3"/>
  <c r="Y167" i="85" s="1"/>
  <c r="T147" i="3"/>
  <c r="Y145" i="85" s="1"/>
  <c r="T129" i="3"/>
  <c r="Y127" i="85" s="1"/>
  <c r="T154" i="3"/>
  <c r="Y152" i="85" s="1"/>
  <c r="T124" i="3"/>
  <c r="Y122" i="85" s="1"/>
  <c r="T87" i="3"/>
  <c r="Y85" i="85" s="1"/>
  <c r="T65" i="3"/>
  <c r="Y63" i="85" s="1"/>
  <c r="T60" i="3"/>
  <c r="Y58" i="85" s="1"/>
  <c r="T42" i="3"/>
  <c r="Y40" i="85" s="1"/>
  <c r="R36" i="85"/>
  <c r="AO36" i="85" s="1"/>
  <c r="T157" i="3"/>
  <c r="Y155" i="85" s="1"/>
  <c r="T53" i="3"/>
  <c r="Y51" i="85" s="1"/>
  <c r="T181" i="3"/>
  <c r="Y179" i="85" s="1"/>
  <c r="T74" i="3"/>
  <c r="Y72" i="85" s="1"/>
  <c r="T140" i="3"/>
  <c r="Y138" i="85" s="1"/>
  <c r="T52" i="3"/>
  <c r="Y50" i="85" s="1"/>
  <c r="T138" i="3"/>
  <c r="Y136" i="85" s="1"/>
  <c r="N181" i="85"/>
  <c r="T131" i="3"/>
  <c r="Y129" i="85" s="1"/>
  <c r="T23" i="3"/>
  <c r="Y21" i="85" s="1"/>
  <c r="T15" i="3"/>
  <c r="Y13" i="85" s="1"/>
  <c r="T36" i="3"/>
  <c r="Y34" i="85" s="1"/>
  <c r="T49" i="3"/>
  <c r="Y47" i="85" s="1"/>
  <c r="T98" i="3"/>
  <c r="Y96" i="85" s="1"/>
  <c r="T12" i="3"/>
  <c r="Y10" i="85" s="1"/>
  <c r="T101" i="3"/>
  <c r="Y99" i="85" s="1"/>
  <c r="T71" i="3"/>
  <c r="Y69" i="85" s="1"/>
  <c r="T35" i="3"/>
  <c r="Y33" i="85" s="1"/>
  <c r="T64" i="3"/>
  <c r="Y62" i="85" s="1"/>
  <c r="T76" i="3"/>
  <c r="Y74" i="85" s="1"/>
  <c r="R24" i="85"/>
  <c r="AO24" i="85" s="1"/>
  <c r="T24" i="3"/>
  <c r="Y22" i="85" s="1"/>
  <c r="T122" i="3"/>
  <c r="Y120" i="85" s="1"/>
  <c r="T135" i="3"/>
  <c r="Y133" i="85" s="1"/>
  <c r="T57" i="3"/>
  <c r="Y55" i="85" s="1"/>
  <c r="T183" i="3"/>
  <c r="Y181" i="85" s="1"/>
  <c r="T165" i="3"/>
  <c r="Y163" i="85" s="1"/>
  <c r="T72" i="3"/>
  <c r="Y70" i="85" s="1"/>
  <c r="T156" i="3"/>
  <c r="Y154" i="85" s="1"/>
  <c r="T67" i="3"/>
  <c r="Y65" i="85" s="1"/>
  <c r="T189" i="3"/>
  <c r="Y187" i="85" s="1"/>
  <c r="T192" i="3"/>
  <c r="Y190" i="85" s="1"/>
  <c r="T31" i="3"/>
  <c r="Y29" i="85" s="1"/>
  <c r="T136" i="3"/>
  <c r="Y134" i="85" s="1"/>
  <c r="T61" i="3"/>
  <c r="Y59" i="85" s="1"/>
  <c r="T153" i="3"/>
  <c r="Y151" i="85" s="1"/>
  <c r="T173" i="3"/>
  <c r="Y171" i="85" s="1"/>
  <c r="T159" i="3"/>
  <c r="Y157" i="85" s="1"/>
  <c r="T151" i="3"/>
  <c r="Y149" i="85" s="1"/>
  <c r="T41" i="3"/>
  <c r="Y39" i="85" s="1"/>
  <c r="T45" i="3"/>
  <c r="Y43" i="85" s="1"/>
  <c r="T106" i="3"/>
  <c r="Y104" i="85" s="1"/>
  <c r="T85" i="3"/>
  <c r="Y83" i="85" s="1"/>
  <c r="T55" i="3"/>
  <c r="Y53" i="85" s="1"/>
  <c r="T18" i="3"/>
  <c r="Y16" i="85" s="1"/>
  <c r="T48" i="3"/>
  <c r="Y46" i="85" s="1"/>
  <c r="T102" i="3"/>
  <c r="Y100" i="85" s="1"/>
  <c r="T137" i="3"/>
  <c r="Y135" i="85" s="1"/>
  <c r="T26" i="3"/>
  <c r="Y24" i="85" s="1"/>
  <c r="T185" i="3"/>
  <c r="Y183" i="85" s="1"/>
  <c r="T79" i="3"/>
  <c r="Y77" i="85" s="1"/>
  <c r="T139" i="3"/>
  <c r="Y137" i="85" s="1"/>
  <c r="T84" i="3"/>
  <c r="Y82" i="85" s="1"/>
  <c r="T152" i="3"/>
  <c r="Y150" i="85" s="1"/>
  <c r="T172" i="3"/>
  <c r="Y170" i="85" s="1"/>
  <c r="T20" i="3"/>
  <c r="Y18" i="85" s="1"/>
  <c r="T117" i="3"/>
  <c r="Y115" i="85" s="1"/>
  <c r="T10" i="3"/>
  <c r="Y8" i="85" s="1"/>
  <c r="T14" i="3"/>
  <c r="Y12" i="85" s="1"/>
  <c r="T73" i="3"/>
  <c r="Y71" i="85" s="1"/>
  <c r="T77" i="3"/>
  <c r="Y75" i="85" s="1"/>
  <c r="T149" i="3"/>
  <c r="Y147" i="85" s="1"/>
  <c r="T99" i="3"/>
  <c r="Y97" i="85" s="1"/>
  <c r="T32" i="3"/>
  <c r="Y30" i="85" s="1"/>
  <c r="T81" i="3"/>
  <c r="Y79" i="85" s="1"/>
  <c r="T63" i="3"/>
  <c r="Y61" i="85" s="1"/>
  <c r="T145" i="3"/>
  <c r="Y143" i="85" s="1"/>
  <c r="T6" i="3"/>
  <c r="Y4" i="85" s="1"/>
  <c r="T89" i="3"/>
  <c r="Y87" i="85" s="1"/>
  <c r="T162" i="3"/>
  <c r="Y160" i="85" s="1"/>
  <c r="T178" i="3"/>
  <c r="Y176" i="85" s="1"/>
  <c r="T51" i="3"/>
  <c r="Y49" i="85" s="1"/>
  <c r="T155" i="3"/>
  <c r="Y153" i="85" s="1"/>
  <c r="T182" i="3"/>
  <c r="Y180" i="85" s="1"/>
  <c r="T68" i="3"/>
  <c r="Y66" i="85" s="1"/>
  <c r="T94" i="3"/>
  <c r="Y92" i="85" s="1"/>
  <c r="T128" i="3"/>
  <c r="Y126" i="85" s="1"/>
  <c r="T27" i="3"/>
  <c r="Y25" i="85" s="1"/>
  <c r="T119" i="3"/>
  <c r="Y117" i="85" s="1"/>
  <c r="T121" i="3"/>
  <c r="Y119" i="85" s="1"/>
  <c r="T191" i="3"/>
  <c r="Y189" i="85" s="1"/>
  <c r="T97" i="3"/>
  <c r="Y95" i="85" s="1"/>
  <c r="T141" i="3"/>
  <c r="Y139" i="85" s="1"/>
  <c r="T143" i="3"/>
  <c r="Y141" i="85" s="1"/>
  <c r="R105" i="85"/>
  <c r="AO105" i="85" s="1"/>
  <c r="T105" i="3"/>
  <c r="Y103" i="85" s="1"/>
  <c r="T177" i="3"/>
  <c r="Y175" i="85" s="1"/>
  <c r="T134" i="3"/>
  <c r="Y132" i="85" s="1"/>
  <c r="T28" i="3"/>
  <c r="Y26" i="85" s="1"/>
  <c r="T33" i="3"/>
  <c r="Y31" i="85" s="1"/>
  <c r="T107" i="3"/>
  <c r="Y105" i="85" s="1"/>
  <c r="T115" i="3"/>
  <c r="Y113" i="85" s="1"/>
  <c r="T133" i="3"/>
  <c r="Y131" i="85" s="1"/>
  <c r="T78" i="3"/>
  <c r="Y76" i="85" s="1"/>
  <c r="T114" i="3"/>
  <c r="Y112" i="85" s="1"/>
  <c r="T130" i="3"/>
  <c r="Y128" i="85" s="1"/>
  <c r="T11" i="3"/>
  <c r="Y9" i="85" s="1"/>
  <c r="T9" i="3"/>
  <c r="Y7" i="85" s="1"/>
  <c r="T120" i="3"/>
  <c r="Y118" i="85" s="1"/>
  <c r="T50" i="3"/>
  <c r="Y48" i="85" s="1"/>
  <c r="T168" i="3"/>
  <c r="Y166" i="85" s="1"/>
  <c r="T8" i="3"/>
  <c r="Y6" i="85" s="1"/>
  <c r="T109" i="3"/>
  <c r="Y107" i="85" s="1"/>
  <c r="R192" i="85"/>
  <c r="AO192" i="85" s="1"/>
  <c r="T86" i="3"/>
  <c r="Y84" i="85" s="1"/>
  <c r="T126" i="3"/>
  <c r="Y124" i="85" s="1"/>
  <c r="T180" i="3"/>
  <c r="Y178" i="85" s="1"/>
  <c r="T142" i="3"/>
  <c r="Y140" i="85" s="1"/>
  <c r="T188" i="3"/>
  <c r="Y186" i="85" s="1"/>
  <c r="T88" i="3"/>
  <c r="Y86" i="85" s="1"/>
  <c r="T95" i="3"/>
  <c r="Y93" i="85" s="1"/>
  <c r="T160" i="3"/>
  <c r="Y158" i="85" s="1"/>
  <c r="T25" i="3"/>
  <c r="Y23" i="85" s="1"/>
  <c r="T69" i="3"/>
  <c r="Y67" i="85" s="1"/>
  <c r="T58" i="3"/>
  <c r="Y56" i="85" s="1"/>
  <c r="T30" i="3"/>
  <c r="Y28" i="85" s="1"/>
  <c r="T70" i="3"/>
  <c r="Y68" i="85" s="1"/>
  <c r="T108" i="3"/>
  <c r="Y106" i="85" s="1"/>
  <c r="T38" i="3"/>
  <c r="Y36" i="85" s="1"/>
  <c r="T16" i="3"/>
  <c r="Y14" i="85" s="1"/>
  <c r="T47" i="3"/>
  <c r="Y45" i="85" s="1"/>
  <c r="T92" i="3"/>
  <c r="Y90" i="85" s="1"/>
  <c r="T184" i="3"/>
  <c r="Y182" i="85" s="1"/>
  <c r="T19" i="3"/>
  <c r="Y17" i="85" s="1"/>
  <c r="T100" i="3"/>
  <c r="Y98" i="85" s="1"/>
  <c r="T195" i="3"/>
  <c r="Y193" i="85" s="1"/>
  <c r="T176" i="3"/>
  <c r="Y174" i="85" s="1"/>
  <c r="T91" i="3"/>
  <c r="Y89" i="85" s="1"/>
  <c r="T164" i="3"/>
  <c r="Y162" i="85" s="1"/>
  <c r="T75" i="3"/>
  <c r="Y73" i="85" s="1"/>
  <c r="T158" i="3"/>
  <c r="Y156" i="85" s="1"/>
  <c r="T54" i="3"/>
  <c r="Y52" i="85" s="1"/>
  <c r="T190" i="3"/>
  <c r="Y188" i="85" s="1"/>
  <c r="T175" i="3"/>
  <c r="Y173" i="85" s="1"/>
  <c r="T113" i="3"/>
  <c r="Y111" i="85" s="1"/>
  <c r="T110" i="3"/>
  <c r="Y108" i="85" s="1"/>
  <c r="R161" i="85"/>
  <c r="AO161" i="85" s="1"/>
  <c r="T37" i="3"/>
  <c r="Y35" i="85" s="1"/>
  <c r="T39" i="3"/>
  <c r="Y37" i="85" s="1"/>
  <c r="T43" i="3"/>
  <c r="Y41" i="85" s="1"/>
  <c r="T161" i="3"/>
  <c r="Y159" i="85" s="1"/>
  <c r="T166" i="3"/>
  <c r="Y164" i="85" s="1"/>
  <c r="T150" i="3"/>
  <c r="Y148" i="85" s="1"/>
  <c r="R101" i="85"/>
  <c r="AO101" i="85" s="1"/>
  <c r="T127" i="3"/>
  <c r="Y125" i="85" s="1"/>
  <c r="T194" i="3"/>
  <c r="Y192" i="85" s="1"/>
  <c r="T46" i="3"/>
  <c r="Y44" i="85" s="1"/>
  <c r="T80" i="3"/>
  <c r="Y78" i="85" s="1"/>
  <c r="T196" i="3"/>
  <c r="Y194" i="85" s="1"/>
  <c r="T62" i="3"/>
  <c r="Y60" i="85" s="1"/>
  <c r="T7" i="3"/>
  <c r="Y5" i="85" s="1"/>
  <c r="T167" i="3"/>
  <c r="Y165" i="85" s="1"/>
  <c r="T144" i="3"/>
  <c r="Y142" i="85" s="1"/>
  <c r="T170" i="3"/>
  <c r="Y168" i="85" s="1"/>
  <c r="T93" i="3"/>
  <c r="Y91" i="85" s="1"/>
  <c r="T13" i="3"/>
  <c r="Y11" i="85" s="1"/>
  <c r="T29" i="3"/>
  <c r="Y27" i="85" s="1"/>
  <c r="T111" i="3"/>
  <c r="Y109" i="85" s="1"/>
  <c r="T103" i="3"/>
  <c r="Y101" i="85" s="1"/>
  <c r="T174" i="3"/>
  <c r="Y172" i="85" s="1"/>
  <c r="T116" i="3"/>
  <c r="Y114" i="85" s="1"/>
  <c r="T125" i="3"/>
  <c r="Y123" i="85" s="1"/>
  <c r="AJ75" i="75"/>
  <c r="R4" i="85"/>
  <c r="AO4" i="85" s="1"/>
  <c r="R170" i="85"/>
  <c r="AO170" i="85" s="1"/>
  <c r="AJ28" i="75"/>
  <c r="R140" i="85"/>
  <c r="AO140" i="85" s="1"/>
  <c r="P140" i="85"/>
  <c r="P89" i="85"/>
  <c r="R90" i="85"/>
  <c r="AO90" i="85" s="1"/>
  <c r="P90" i="85"/>
  <c r="P110" i="85"/>
  <c r="R17" i="85"/>
  <c r="AO17" i="85" s="1"/>
  <c r="P17" i="85"/>
  <c r="R29" i="85"/>
  <c r="AO29" i="85" s="1"/>
  <c r="P29" i="85"/>
  <c r="AQ104" i="75"/>
  <c r="AS104" i="75" s="1"/>
  <c r="AL156" i="75"/>
  <c r="I154" i="85" s="1"/>
  <c r="AL119" i="75"/>
  <c r="I117" i="85" s="1"/>
  <c r="AQ30" i="75"/>
  <c r="AS30" i="75" s="1"/>
  <c r="AJ80" i="75"/>
  <c r="AJ24" i="75"/>
  <c r="AJ89" i="75"/>
  <c r="AL65" i="75"/>
  <c r="I63" i="85" s="1"/>
  <c r="AL114" i="75"/>
  <c r="I112" i="85" s="1"/>
  <c r="AO43" i="75"/>
  <c r="AO67" i="75"/>
  <c r="L65" i="85" s="1"/>
  <c r="AO96" i="75"/>
  <c r="L94" i="85" s="1"/>
  <c r="AO17" i="75"/>
  <c r="L15" i="85" s="1"/>
  <c r="AO28" i="75"/>
  <c r="AO126" i="75"/>
  <c r="L124" i="85" s="1"/>
  <c r="AO110" i="75"/>
  <c r="L108" i="85" s="1"/>
  <c r="AO77" i="75"/>
  <c r="L75" i="85" s="1"/>
  <c r="AO118" i="75"/>
  <c r="L116" i="85" s="1"/>
  <c r="AO135" i="75"/>
  <c r="L133" i="85" s="1"/>
  <c r="AO174" i="75"/>
  <c r="AO103" i="75"/>
  <c r="L101" i="85" s="1"/>
  <c r="AO60" i="75"/>
  <c r="L58" i="85" s="1"/>
  <c r="AO123" i="75"/>
  <c r="L121" i="85" s="1"/>
  <c r="AO141" i="75"/>
  <c r="L139" i="85" s="1"/>
  <c r="AO19" i="75"/>
  <c r="L17" i="85" s="1"/>
  <c r="AO53" i="75"/>
  <c r="AO187" i="75"/>
  <c r="L185" i="85" s="1"/>
  <c r="AO105" i="75"/>
  <c r="L103" i="85" s="1"/>
  <c r="AO56" i="75"/>
  <c r="L54" i="85" s="1"/>
  <c r="AO36" i="75"/>
  <c r="L34" i="85" s="1"/>
  <c r="AO178" i="75"/>
  <c r="L176" i="85" s="1"/>
  <c r="AO61" i="75"/>
  <c r="L59" i="85" s="1"/>
  <c r="AO156" i="75"/>
  <c r="AO24" i="75"/>
  <c r="L22" i="85" s="1"/>
  <c r="AO119" i="75"/>
  <c r="L117" i="85" s="1"/>
  <c r="AO173" i="75"/>
  <c r="L171" i="85" s="1"/>
  <c r="AO12" i="75"/>
  <c r="L10" i="85" s="1"/>
  <c r="AO111" i="75"/>
  <c r="L109" i="85" s="1"/>
  <c r="AO78" i="75"/>
  <c r="L76" i="85" s="1"/>
  <c r="AO90" i="75"/>
  <c r="L88" i="85" s="1"/>
  <c r="AO52" i="75"/>
  <c r="L50" i="85" s="1"/>
  <c r="AO124" i="75"/>
  <c r="L122" i="85" s="1"/>
  <c r="AO15" i="75"/>
  <c r="L13" i="85" s="1"/>
  <c r="AO55" i="75"/>
  <c r="L53" i="85" s="1"/>
  <c r="AO170" i="75"/>
  <c r="L168" i="85" s="1"/>
  <c r="AO129" i="75"/>
  <c r="L127" i="85" s="1"/>
  <c r="AO21" i="75"/>
  <c r="L19" i="85" s="1"/>
  <c r="AO92" i="75"/>
  <c r="L90" i="85" s="1"/>
  <c r="AO101" i="75"/>
  <c r="L99" i="85" s="1"/>
  <c r="AO162" i="75"/>
  <c r="L160" i="85" s="1"/>
  <c r="AO58" i="75"/>
  <c r="L56" i="85" s="1"/>
  <c r="AO68" i="75"/>
  <c r="L66" i="85" s="1"/>
  <c r="AO89" i="75"/>
  <c r="L87" i="85" s="1"/>
  <c r="AO27" i="75"/>
  <c r="L25" i="85" s="1"/>
  <c r="AO168" i="75"/>
  <c r="L166" i="85" s="1"/>
  <c r="AO177" i="75"/>
  <c r="L175" i="85" s="1"/>
  <c r="AO6" i="75"/>
  <c r="L4" i="85" s="1"/>
  <c r="AO38" i="75"/>
  <c r="L36" i="85" s="1"/>
  <c r="AO40" i="75"/>
  <c r="L38" i="85" s="1"/>
  <c r="AO26" i="75"/>
  <c r="L24" i="85" s="1"/>
  <c r="AO32" i="75"/>
  <c r="L30" i="85" s="1"/>
  <c r="AO151" i="75"/>
  <c r="L149" i="85" s="1"/>
  <c r="AO166" i="75"/>
  <c r="L164" i="85" s="1"/>
  <c r="AO7" i="75"/>
  <c r="L5" i="85" s="1"/>
  <c r="AO161" i="75"/>
  <c r="L159" i="85" s="1"/>
  <c r="AO50" i="75"/>
  <c r="L48" i="85" s="1"/>
  <c r="AO37" i="75"/>
  <c r="L35" i="85" s="1"/>
  <c r="AO35" i="75"/>
  <c r="L33" i="85" s="1"/>
  <c r="AO11" i="75"/>
  <c r="L9" i="85" s="1"/>
  <c r="AO51" i="75"/>
  <c r="L49" i="85" s="1"/>
  <c r="AO59" i="75"/>
  <c r="L57" i="85" s="1"/>
  <c r="AO133" i="75"/>
  <c r="L131" i="85" s="1"/>
  <c r="AO94" i="75"/>
  <c r="L92" i="85" s="1"/>
  <c r="AO70" i="75"/>
  <c r="L68" i="85" s="1"/>
  <c r="AO13" i="75"/>
  <c r="L11" i="85" s="1"/>
  <c r="AO95" i="75"/>
  <c r="L93" i="85" s="1"/>
  <c r="AO109" i="75"/>
  <c r="L107" i="85" s="1"/>
  <c r="AO144" i="75"/>
  <c r="L142" i="85" s="1"/>
  <c r="AO76" i="75"/>
  <c r="L74" i="85" s="1"/>
  <c r="AO185" i="75"/>
  <c r="L183" i="85" s="1"/>
  <c r="AO66" i="75"/>
  <c r="L64" i="85" s="1"/>
  <c r="AO99" i="75"/>
  <c r="L97" i="85" s="1"/>
  <c r="AO71" i="75"/>
  <c r="L69" i="85" s="1"/>
  <c r="AO69" i="75"/>
  <c r="L67" i="85" s="1"/>
  <c r="AO169" i="75"/>
  <c r="L167" i="85" s="1"/>
  <c r="AO20" i="75"/>
  <c r="L18" i="85" s="1"/>
  <c r="AO147" i="75"/>
  <c r="L145" i="85" s="1"/>
  <c r="AO189" i="75"/>
  <c r="L187" i="85" s="1"/>
  <c r="AO194" i="75"/>
  <c r="L192" i="85" s="1"/>
  <c r="AO102" i="75"/>
  <c r="L100" i="85" s="1"/>
  <c r="AO86" i="75"/>
  <c r="L84" i="85" s="1"/>
  <c r="AO107" i="75"/>
  <c r="L105" i="85" s="1"/>
  <c r="AO150" i="75"/>
  <c r="L148" i="85" s="1"/>
  <c r="AO41" i="75"/>
  <c r="L39" i="85" s="1"/>
  <c r="AO9" i="75"/>
  <c r="L7" i="85" s="1"/>
  <c r="AO196" i="75"/>
  <c r="L194" i="85" s="1"/>
  <c r="AO140" i="75"/>
  <c r="L138" i="85" s="1"/>
  <c r="AO85" i="75"/>
  <c r="L83" i="85" s="1"/>
  <c r="AO157" i="75"/>
  <c r="L155" i="85" s="1"/>
  <c r="AO100" i="75"/>
  <c r="L98" i="85" s="1"/>
  <c r="AO159" i="75"/>
  <c r="L157" i="85" s="1"/>
  <c r="AO195" i="75"/>
  <c r="L193" i="85" s="1"/>
  <c r="AO128" i="75"/>
  <c r="L126" i="85" s="1"/>
  <c r="AO121" i="75"/>
  <c r="L119" i="85" s="1"/>
  <c r="AO75" i="75"/>
  <c r="L73" i="85" s="1"/>
  <c r="AO47" i="75"/>
  <c r="L45" i="85" s="1"/>
  <c r="AO10" i="75"/>
  <c r="L8" i="85" s="1"/>
  <c r="AO45" i="75"/>
  <c r="L43" i="85" s="1"/>
  <c r="AO83" i="75"/>
  <c r="L81" i="85" s="1"/>
  <c r="AO175" i="75"/>
  <c r="L173" i="85" s="1"/>
  <c r="AO31" i="75"/>
  <c r="L29" i="85" s="1"/>
  <c r="AO33" i="75"/>
  <c r="L31" i="85" s="1"/>
  <c r="AO181" i="75"/>
  <c r="L179" i="85" s="1"/>
  <c r="AO88" i="75"/>
  <c r="L86" i="85" s="1"/>
  <c r="AO81" i="75"/>
  <c r="L79" i="85" s="1"/>
  <c r="AO172" i="75"/>
  <c r="L170" i="85" s="1"/>
  <c r="AO163" i="75"/>
  <c r="AO57" i="75"/>
  <c r="L55" i="85" s="1"/>
  <c r="AO46" i="75"/>
  <c r="L44" i="85" s="1"/>
  <c r="AO182" i="75"/>
  <c r="L180" i="85" s="1"/>
  <c r="AO148" i="75"/>
  <c r="L146" i="85" s="1"/>
  <c r="AO84" i="75"/>
  <c r="L82" i="85" s="1"/>
  <c r="AO192" i="75"/>
  <c r="L190" i="85" s="1"/>
  <c r="AO134" i="75"/>
  <c r="L132" i="85" s="1"/>
  <c r="AO160" i="75"/>
  <c r="L158" i="85" s="1"/>
  <c r="AO132" i="75"/>
  <c r="L130" i="85" s="1"/>
  <c r="AO186" i="75"/>
  <c r="L184" i="85" s="1"/>
  <c r="AO155" i="75"/>
  <c r="L153" i="85" s="1"/>
  <c r="AO23" i="75"/>
  <c r="L21" i="85" s="1"/>
  <c r="AO152" i="75"/>
  <c r="L150" i="85" s="1"/>
  <c r="AO153" i="75"/>
  <c r="L151" i="85" s="1"/>
  <c r="AO138" i="75"/>
  <c r="L136" i="85" s="1"/>
  <c r="AO91" i="75"/>
  <c r="L89" i="85" s="1"/>
  <c r="AO179" i="75"/>
  <c r="L177" i="85" s="1"/>
  <c r="AO44" i="75"/>
  <c r="L42" i="85" s="1"/>
  <c r="AO183" i="75"/>
  <c r="L181" i="85" s="1"/>
  <c r="AO87" i="75"/>
  <c r="AO143" i="75"/>
  <c r="AO142" i="75"/>
  <c r="L140" i="85" s="1"/>
  <c r="AO120" i="75"/>
  <c r="AO131" i="75"/>
  <c r="AO190" i="75"/>
  <c r="L188" i="85" s="1"/>
  <c r="AO136" i="75"/>
  <c r="L134" i="85" s="1"/>
  <c r="AO16" i="75"/>
  <c r="L14" i="85" s="1"/>
  <c r="AO184" i="75"/>
  <c r="L182" i="85" s="1"/>
  <c r="AO25" i="75"/>
  <c r="L23" i="85" s="1"/>
  <c r="AO93" i="75"/>
  <c r="L91" i="85" s="1"/>
  <c r="AO125" i="75"/>
  <c r="L123" i="85" s="1"/>
  <c r="AO72" i="75"/>
  <c r="L70" i="85" s="1"/>
  <c r="AO80" i="75"/>
  <c r="L78" i="85" s="1"/>
  <c r="AO65" i="75"/>
  <c r="L63" i="85" s="1"/>
  <c r="AO114" i="75"/>
  <c r="L112" i="85" s="1"/>
  <c r="AO115" i="75"/>
  <c r="L113" i="85" s="1"/>
  <c r="AO164" i="75"/>
  <c r="L162" i="85" s="1"/>
  <c r="AO116" i="75"/>
  <c r="L114" i="85" s="1"/>
  <c r="AO149" i="75"/>
  <c r="L147" i="85" s="1"/>
  <c r="AO73" i="75"/>
  <c r="L71" i="85" s="1"/>
  <c r="AO137" i="75"/>
  <c r="L135" i="85" s="1"/>
  <c r="AO97" i="75"/>
  <c r="L95" i="85" s="1"/>
  <c r="AO165" i="75"/>
  <c r="L163" i="85" s="1"/>
  <c r="AO82" i="75"/>
  <c r="L80" i="85" s="1"/>
  <c r="AO54" i="75"/>
  <c r="L52" i="85" s="1"/>
  <c r="AO63" i="75"/>
  <c r="L61" i="85" s="1"/>
  <c r="AO49" i="75"/>
  <c r="L47" i="85" s="1"/>
  <c r="AO176" i="75"/>
  <c r="L174" i="85" s="1"/>
  <c r="AO104" i="75"/>
  <c r="L102" i="85" s="1"/>
  <c r="AO22" i="75"/>
  <c r="L20" i="85" s="1"/>
  <c r="AO29" i="75"/>
  <c r="L27" i="85" s="1"/>
  <c r="AO42" i="75"/>
  <c r="AO18" i="75"/>
  <c r="L16" i="85" s="1"/>
  <c r="AO158" i="75"/>
  <c r="AO98" i="75"/>
  <c r="L96" i="85" s="1"/>
  <c r="AO127" i="75"/>
  <c r="AO39" i="75"/>
  <c r="L37" i="85" s="1"/>
  <c r="AO48" i="75"/>
  <c r="AO145" i="75"/>
  <c r="L143" i="85" s="1"/>
  <c r="AO117" i="75"/>
  <c r="AO191" i="75"/>
  <c r="L189" i="85" s="1"/>
  <c r="AO79" i="75"/>
  <c r="AO14" i="75"/>
  <c r="L12" i="85" s="1"/>
  <c r="AO122" i="75"/>
  <c r="AO180" i="75"/>
  <c r="L178" i="85" s="1"/>
  <c r="AO146" i="75"/>
  <c r="L144" i="85" s="1"/>
  <c r="AO106" i="75"/>
  <c r="L104" i="85" s="1"/>
  <c r="AO130" i="75"/>
  <c r="AO139" i="75"/>
  <c r="L137" i="85" s="1"/>
  <c r="AO167" i="75"/>
  <c r="L165" i="85" s="1"/>
  <c r="AO193" i="75"/>
  <c r="L191" i="85" s="1"/>
  <c r="AO62" i="75"/>
  <c r="AO108" i="75"/>
  <c r="L106" i="85" s="1"/>
  <c r="AO30" i="75"/>
  <c r="L28" i="85" s="1"/>
  <c r="AO112" i="75"/>
  <c r="L110" i="85" s="1"/>
  <c r="AO113" i="75"/>
  <c r="AO34" i="75"/>
  <c r="L32" i="85" s="1"/>
  <c r="AO74" i="75"/>
  <c r="AO188" i="75"/>
  <c r="L186" i="85" s="1"/>
  <c r="AO8" i="75"/>
  <c r="AO64" i="75"/>
  <c r="L62" i="85" s="1"/>
  <c r="AO154" i="75"/>
  <c r="AO171" i="75"/>
  <c r="L169" i="85" s="1"/>
  <c r="AL33" i="75"/>
  <c r="I31" i="85" s="1"/>
  <c r="AL135" i="75"/>
  <c r="I133" i="85" s="1"/>
  <c r="AQ49" i="75"/>
  <c r="AS49" i="75" s="1"/>
  <c r="F49" i="84"/>
  <c r="P51" i="85"/>
  <c r="F192" i="84"/>
  <c r="P194" i="85"/>
  <c r="F90" i="84"/>
  <c r="F37" i="84"/>
  <c r="P39" i="85"/>
  <c r="F125" i="84"/>
  <c r="F133" i="84"/>
  <c r="P135" i="85"/>
  <c r="F55" i="84"/>
  <c r="P57" i="85"/>
  <c r="F39" i="84"/>
  <c r="F112" i="84"/>
  <c r="P114" i="85"/>
  <c r="F6" i="84"/>
  <c r="P8" i="85"/>
  <c r="F89" i="84"/>
  <c r="F177" i="84"/>
  <c r="P179" i="85"/>
  <c r="F134" i="84"/>
  <c r="F18" i="84"/>
  <c r="P20" i="85"/>
  <c r="F68" i="84"/>
  <c r="P70" i="85"/>
  <c r="F59" i="84"/>
  <c r="F73" i="84"/>
  <c r="P75" i="85"/>
  <c r="F9" i="84"/>
  <c r="P11" i="85"/>
  <c r="F130" i="84"/>
  <c r="AQ101" i="75"/>
  <c r="AS101" i="75" s="1"/>
  <c r="AQ186" i="75"/>
  <c r="AS186" i="75" s="1"/>
  <c r="AQ174" i="75"/>
  <c r="AS174" i="75" s="1"/>
  <c r="AQ85" i="75"/>
  <c r="AS85" i="75" s="1"/>
  <c r="AQ76" i="75"/>
  <c r="AS76" i="75" s="1"/>
  <c r="AQ113" i="75"/>
  <c r="AS113" i="75" s="1"/>
  <c r="AQ40" i="75"/>
  <c r="AS40" i="75" s="1"/>
  <c r="AQ54" i="75"/>
  <c r="AS54" i="75" s="1"/>
  <c r="AQ59" i="75"/>
  <c r="AS59" i="75" s="1"/>
  <c r="F166" i="84"/>
  <c r="P168" i="85"/>
  <c r="F152" i="84"/>
  <c r="P154" i="85"/>
  <c r="F33" i="84"/>
  <c r="AQ57" i="75"/>
  <c r="AS57" i="75" s="1"/>
  <c r="AQ100" i="75"/>
  <c r="AS100" i="75" s="1"/>
  <c r="F75" i="84"/>
  <c r="P77" i="85"/>
  <c r="AQ103" i="75"/>
  <c r="AS103" i="75" s="1"/>
  <c r="AQ112" i="75"/>
  <c r="AS112" i="75" s="1"/>
  <c r="AQ155" i="75"/>
  <c r="AS155" i="75" s="1"/>
  <c r="F98" i="84"/>
  <c r="P100" i="85"/>
  <c r="AQ56" i="75"/>
  <c r="AS56" i="75" s="1"/>
  <c r="AQ187" i="75"/>
  <c r="AS187" i="75" s="1"/>
  <c r="AQ148" i="75"/>
  <c r="AS148" i="75" s="1"/>
  <c r="AQ154" i="75"/>
  <c r="AS154" i="75" s="1"/>
  <c r="F145" i="84"/>
  <c r="AQ36" i="75"/>
  <c r="AS36" i="75" s="1"/>
  <c r="AQ9" i="75"/>
  <c r="AS9" i="75" s="1"/>
  <c r="AQ48" i="75"/>
  <c r="AS48" i="75" s="1"/>
  <c r="AQ189" i="75"/>
  <c r="AS189" i="75" s="1"/>
  <c r="AQ18" i="75"/>
  <c r="AS18" i="75" s="1"/>
  <c r="AQ69" i="75"/>
  <c r="AS69" i="75" s="1"/>
  <c r="AQ184" i="75"/>
  <c r="AS184" i="75" s="1"/>
  <c r="AQ95" i="75"/>
  <c r="AS95" i="75" s="1"/>
  <c r="F63" i="84"/>
  <c r="P65" i="85"/>
  <c r="F84" i="84"/>
  <c r="F141" i="84"/>
  <c r="P143" i="85"/>
  <c r="F79" i="84"/>
  <c r="AQ127" i="75"/>
  <c r="AS127" i="75" s="1"/>
  <c r="AQ135" i="75"/>
  <c r="AS135" i="75" s="1"/>
  <c r="AQ31" i="75"/>
  <c r="AS31" i="75" s="1"/>
  <c r="AQ106" i="75"/>
  <c r="AS106" i="75" s="1"/>
  <c r="AQ17" i="75"/>
  <c r="AS17" i="75" s="1"/>
  <c r="F107" i="84"/>
  <c r="AQ86" i="75"/>
  <c r="AS86" i="75" s="1"/>
  <c r="AQ92" i="75"/>
  <c r="AS92" i="75" s="1"/>
  <c r="AQ140" i="75"/>
  <c r="AS140" i="75" s="1"/>
  <c r="F25" i="84"/>
  <c r="AQ96" i="75"/>
  <c r="AS96" i="75" s="1"/>
  <c r="F137" i="84"/>
  <c r="AQ196" i="75"/>
  <c r="AS196" i="75" s="1"/>
  <c r="AQ50" i="75"/>
  <c r="AS50" i="75" s="1"/>
  <c r="AQ62" i="75"/>
  <c r="AS62" i="75" s="1"/>
  <c r="AQ77" i="75"/>
  <c r="AS77" i="75" s="1"/>
  <c r="AQ125" i="75"/>
  <c r="AS125" i="75" s="1"/>
  <c r="AQ138" i="75"/>
  <c r="AS138" i="75" s="1"/>
  <c r="AQ142" i="75"/>
  <c r="AS142" i="75" s="1"/>
  <c r="AQ194" i="75"/>
  <c r="AS194" i="75" s="1"/>
  <c r="F16" i="84"/>
  <c r="P18" i="85"/>
  <c r="F97" i="84"/>
  <c r="P99" i="85"/>
  <c r="F128" i="84"/>
  <c r="P130" i="85"/>
  <c r="AQ91" i="75"/>
  <c r="AS91" i="75" s="1"/>
  <c r="F105" i="84"/>
  <c r="P107" i="85"/>
  <c r="F51" i="84"/>
  <c r="AQ143" i="75"/>
  <c r="AS143" i="75" s="1"/>
  <c r="F124" i="84"/>
  <c r="P126" i="85"/>
  <c r="F147" i="84"/>
  <c r="P149" i="85"/>
  <c r="F24" i="84"/>
  <c r="F111" i="84"/>
  <c r="P113" i="85"/>
  <c r="F148" i="84"/>
  <c r="P150" i="85"/>
  <c r="F91" i="84"/>
  <c r="P93" i="85"/>
  <c r="F48" i="84"/>
  <c r="F120" i="84"/>
  <c r="F8" i="84"/>
  <c r="P10" i="85"/>
  <c r="F114" i="84"/>
  <c r="P116" i="85"/>
  <c r="F179" i="84"/>
  <c r="F140" i="84"/>
  <c r="P142" i="85"/>
  <c r="F20" i="84"/>
  <c r="P22" i="85"/>
  <c r="F78" i="84"/>
  <c r="P80" i="85"/>
  <c r="F180" i="84"/>
  <c r="F77" i="84"/>
  <c r="P79" i="85"/>
  <c r="AQ10" i="75"/>
  <c r="AS10" i="75" s="1"/>
  <c r="AQ71" i="75"/>
  <c r="AS71" i="75" s="1"/>
  <c r="AQ152" i="75"/>
  <c r="AS152" i="75" s="1"/>
  <c r="AQ151" i="75"/>
  <c r="AS151" i="75" s="1"/>
  <c r="AQ90" i="75"/>
  <c r="AS90" i="75" s="1"/>
  <c r="AQ61" i="75"/>
  <c r="AS61" i="75" s="1"/>
  <c r="AQ160" i="75"/>
  <c r="AS160" i="75" s="1"/>
  <c r="AQ166" i="75"/>
  <c r="AS166" i="75" s="1"/>
  <c r="AQ13" i="75"/>
  <c r="AS13" i="75" s="1"/>
  <c r="F54" i="84"/>
  <c r="P56" i="85"/>
  <c r="F170" i="84"/>
  <c r="F50" i="84"/>
  <c r="P52" i="85"/>
  <c r="F46" i="84"/>
  <c r="P48" i="85"/>
  <c r="AQ84" i="75"/>
  <c r="AS84" i="75" s="1"/>
  <c r="F160" i="84"/>
  <c r="F185" i="84"/>
  <c r="P187" i="85"/>
  <c r="AQ107" i="75"/>
  <c r="AS107" i="75" s="1"/>
  <c r="AQ25" i="75"/>
  <c r="AS25" i="75" s="1"/>
  <c r="AQ156" i="75"/>
  <c r="AS156" i="75" s="1"/>
  <c r="AQ82" i="75"/>
  <c r="AS82" i="75" s="1"/>
  <c r="AQ42" i="75"/>
  <c r="AS42" i="75" s="1"/>
  <c r="AQ73" i="75"/>
  <c r="AS73" i="75" s="1"/>
  <c r="F189" i="84"/>
  <c r="AQ43" i="75"/>
  <c r="AS43" i="75" s="1"/>
  <c r="AQ78" i="75"/>
  <c r="AS78" i="75" s="1"/>
  <c r="F146" i="84"/>
  <c r="P148" i="85"/>
  <c r="F156" i="84"/>
  <c r="F188" i="84"/>
  <c r="P190" i="85"/>
  <c r="AQ44" i="75"/>
  <c r="AS44" i="75" s="1"/>
  <c r="AQ38" i="75"/>
  <c r="AS38" i="75" s="1"/>
  <c r="AQ161" i="75"/>
  <c r="AS161" i="75" s="1"/>
  <c r="AQ171" i="75"/>
  <c r="AS171" i="75" s="1"/>
  <c r="AQ129" i="75"/>
  <c r="AS129" i="75" s="1"/>
  <c r="AQ190" i="75"/>
  <c r="AS190" i="75" s="1"/>
  <c r="AQ176" i="75"/>
  <c r="AS176" i="75" s="1"/>
  <c r="F64" i="84"/>
  <c r="P66" i="85"/>
  <c r="F135" i="84"/>
  <c r="P137" i="85"/>
  <c r="AQ39" i="75"/>
  <c r="AS39" i="75" s="1"/>
  <c r="AQ53" i="75"/>
  <c r="AS53" i="75" s="1"/>
  <c r="AQ67" i="75"/>
  <c r="AS67" i="75" s="1"/>
  <c r="AQ139" i="75"/>
  <c r="AS139" i="75" s="1"/>
  <c r="AQ167" i="75"/>
  <c r="AS167" i="75" s="1"/>
  <c r="AQ35" i="75"/>
  <c r="AS35" i="75" s="1"/>
  <c r="AQ19" i="75"/>
  <c r="AS19" i="75" s="1"/>
  <c r="AQ118" i="75"/>
  <c r="AS118" i="75" s="1"/>
  <c r="F14" i="84"/>
  <c r="P16" i="85"/>
  <c r="AQ157" i="75"/>
  <c r="AS157" i="75" s="1"/>
  <c r="AQ116" i="75"/>
  <c r="AS116" i="75" s="1"/>
  <c r="F139" i="84"/>
  <c r="AQ37" i="75"/>
  <c r="AS37" i="75" s="1"/>
  <c r="F86" i="84"/>
  <c r="P88" i="85"/>
  <c r="AQ181" i="75"/>
  <c r="AS181" i="75" s="1"/>
  <c r="AQ195" i="75"/>
  <c r="AS195" i="75" s="1"/>
  <c r="AQ173" i="75"/>
  <c r="AS173" i="75" s="1"/>
  <c r="AQ179" i="75"/>
  <c r="AS179" i="75" s="1"/>
  <c r="AQ191" i="75"/>
  <c r="AS191" i="75" s="1"/>
  <c r="F10" i="84"/>
  <c r="P12" i="85"/>
  <c r="F57" i="84"/>
  <c r="P59" i="85"/>
  <c r="F58" i="84"/>
  <c r="AQ132" i="75"/>
  <c r="AS132" i="75" s="1"/>
  <c r="AQ14" i="75"/>
  <c r="AS14" i="75" s="1"/>
  <c r="F5" i="84"/>
  <c r="P7" i="85"/>
  <c r="F61" i="84"/>
  <c r="P63" i="85"/>
  <c r="F88" i="84"/>
  <c r="F11" i="84"/>
  <c r="P13" i="85"/>
  <c r="F81" i="84"/>
  <c r="P83" i="85"/>
  <c r="F144" i="84"/>
  <c r="P146" i="85"/>
  <c r="F176" i="84"/>
  <c r="P178" i="85"/>
  <c r="F155" i="84"/>
  <c r="F53" i="84"/>
  <c r="P55" i="85"/>
  <c r="AQ70" i="75"/>
  <c r="AS70" i="75" s="1"/>
  <c r="AQ165" i="75"/>
  <c r="AS165" i="75" s="1"/>
  <c r="AQ180" i="75"/>
  <c r="AS180" i="75" s="1"/>
  <c r="AQ153" i="75"/>
  <c r="AS153" i="75" s="1"/>
  <c r="AQ133" i="75"/>
  <c r="AS133" i="75" s="1"/>
  <c r="AQ58" i="75"/>
  <c r="AS58" i="75" s="1"/>
  <c r="AQ32" i="75"/>
  <c r="AS32" i="75" s="1"/>
  <c r="AQ22" i="75"/>
  <c r="AS22" i="75" s="1"/>
  <c r="F115" i="84"/>
  <c r="P117" i="85"/>
  <c r="AQ97" i="75"/>
  <c r="AS97" i="75" s="1"/>
  <c r="AQ110" i="75"/>
  <c r="AS110" i="75" s="1"/>
  <c r="AQ159" i="75"/>
  <c r="AS159" i="75" s="1"/>
  <c r="AQ16" i="75"/>
  <c r="AS16" i="75" s="1"/>
  <c r="AQ79" i="75"/>
  <c r="AS79" i="75" s="1"/>
  <c r="AQ134" i="75"/>
  <c r="AS134" i="75" s="1"/>
  <c r="AQ66" i="75"/>
  <c r="AS66" i="75" s="1"/>
  <c r="AQ87" i="75"/>
  <c r="AS87" i="75" s="1"/>
  <c r="AQ46" i="75"/>
  <c r="AS46" i="75" s="1"/>
  <c r="AQ52" i="75"/>
  <c r="AS52" i="75" s="1"/>
  <c r="AQ65" i="75"/>
  <c r="AS65" i="75" s="1"/>
  <c r="F36" i="84"/>
  <c r="F142" i="84"/>
  <c r="P144" i="85"/>
  <c r="AJ143" i="75"/>
  <c r="AQ175" i="75"/>
  <c r="AS175" i="75" s="1"/>
  <c r="AQ80" i="75"/>
  <c r="AS80" i="75" s="1"/>
  <c r="AQ68" i="75"/>
  <c r="AS68" i="75" s="1"/>
  <c r="AQ89" i="75"/>
  <c r="AS89" i="75" s="1"/>
  <c r="AQ178" i="75"/>
  <c r="AS178" i="75" s="1"/>
  <c r="AQ75" i="75"/>
  <c r="AS75" i="75" s="1"/>
  <c r="AQ6" i="75"/>
  <c r="AS6" i="75" s="1"/>
  <c r="F40" i="84"/>
  <c r="F123" i="84"/>
  <c r="P125" i="85"/>
  <c r="AQ182" i="75"/>
  <c r="AS182" i="75" s="1"/>
  <c r="AQ28" i="75"/>
  <c r="AS28" i="75" s="1"/>
  <c r="AQ23" i="75"/>
  <c r="AS23" i="75" s="1"/>
  <c r="AQ74" i="75"/>
  <c r="AS74" i="75" s="1"/>
  <c r="AQ147" i="75"/>
  <c r="AS147" i="75" s="1"/>
  <c r="AQ123" i="75"/>
  <c r="AS123" i="75" s="1"/>
  <c r="AQ163" i="75"/>
  <c r="AS163" i="75" s="1"/>
  <c r="AQ15" i="75"/>
  <c r="AS15" i="75" s="1"/>
  <c r="AQ20" i="75"/>
  <c r="AS20" i="75" s="1"/>
  <c r="F29" i="84"/>
  <c r="P31" i="85"/>
  <c r="F42" i="84"/>
  <c r="AQ105" i="75"/>
  <c r="AS105" i="75" s="1"/>
  <c r="AQ122" i="75"/>
  <c r="AS122" i="75" s="1"/>
  <c r="AQ158" i="75"/>
  <c r="AS158" i="75" s="1"/>
  <c r="AQ131" i="75"/>
  <c r="AS131" i="75" s="1"/>
  <c r="F38" i="84"/>
  <c r="P40" i="85"/>
  <c r="AQ55" i="75"/>
  <c r="AS55" i="75" s="1"/>
  <c r="AQ64" i="75"/>
  <c r="AS64" i="75" s="1"/>
  <c r="AQ144" i="75"/>
  <c r="AS144" i="75" s="1"/>
  <c r="F165" i="84"/>
  <c r="P167" i="85"/>
  <c r="F72" i="84"/>
  <c r="P74" i="85"/>
  <c r="AQ29" i="75"/>
  <c r="AS29" i="75" s="1"/>
  <c r="F26" i="84"/>
  <c r="P28" i="85"/>
  <c r="F45" i="84"/>
  <c r="P47" i="85"/>
  <c r="F95" i="84"/>
  <c r="P97" i="85"/>
  <c r="F102" i="84"/>
  <c r="P104" i="85"/>
  <c r="P46" i="85"/>
  <c r="AQ63" i="75"/>
  <c r="AS63" i="75" s="1"/>
  <c r="AQ141" i="75"/>
  <c r="AS141" i="75" s="1"/>
  <c r="F27" i="84"/>
  <c r="F169" i="84"/>
  <c r="P171" i="85"/>
  <c r="F83" i="84"/>
  <c r="F149" i="84"/>
  <c r="P151" i="85"/>
  <c r="F35" i="84"/>
  <c r="P37" i="85"/>
  <c r="F187" i="84"/>
  <c r="AQ41" i="75"/>
  <c r="AS41" i="75" s="1"/>
  <c r="AQ114" i="75"/>
  <c r="AS114" i="75" s="1"/>
  <c r="AQ109" i="75"/>
  <c r="AS109" i="75" s="1"/>
  <c r="AQ99" i="75"/>
  <c r="AS99" i="75" s="1"/>
  <c r="AQ168" i="75"/>
  <c r="AS168" i="75" s="1"/>
  <c r="AQ126" i="75"/>
  <c r="AS126" i="75" s="1"/>
  <c r="AQ60" i="75"/>
  <c r="AS60" i="75" s="1"/>
  <c r="AQ192" i="75"/>
  <c r="AS192" i="75" s="1"/>
  <c r="AQ24" i="75"/>
  <c r="AS24" i="75" s="1"/>
  <c r="AQ34" i="75"/>
  <c r="AS34" i="75" s="1"/>
  <c r="AQ12" i="75"/>
  <c r="AS12" i="75" s="1"/>
  <c r="AQ169" i="75"/>
  <c r="AS169" i="75" s="1"/>
  <c r="AQ170" i="75"/>
  <c r="AS170" i="75" s="1"/>
  <c r="AQ7" i="75"/>
  <c r="AS7" i="75" s="1"/>
  <c r="F163" i="84"/>
  <c r="F3" i="84"/>
  <c r="AQ98" i="75"/>
  <c r="AS98" i="75" s="1"/>
  <c r="AQ111" i="75"/>
  <c r="AS111" i="75" s="1"/>
  <c r="F28" i="84"/>
  <c r="AQ164" i="75"/>
  <c r="AS164" i="75" s="1"/>
  <c r="AQ93" i="75"/>
  <c r="AS93" i="75" s="1"/>
  <c r="AQ149" i="75"/>
  <c r="AS149" i="75" s="1"/>
  <c r="AQ150" i="75"/>
  <c r="AS150" i="75" s="1"/>
  <c r="AQ72" i="75"/>
  <c r="AS72" i="75" s="1"/>
  <c r="AQ27" i="75"/>
  <c r="AS27" i="75" s="1"/>
  <c r="AQ33" i="75"/>
  <c r="AS33" i="75" s="1"/>
  <c r="AQ119" i="75"/>
  <c r="AS119" i="75" s="1"/>
  <c r="AQ108" i="75"/>
  <c r="AS108" i="75" s="1"/>
  <c r="F143" i="84"/>
  <c r="P145" i="85"/>
  <c r="AQ26" i="75"/>
  <c r="AS26" i="75" s="1"/>
  <c r="F161" i="84"/>
  <c r="AQ193" i="75"/>
  <c r="AS193" i="75" s="1"/>
  <c r="AQ83" i="75"/>
  <c r="AS83" i="75" s="1"/>
  <c r="AQ88" i="75"/>
  <c r="AS88" i="75" s="1"/>
  <c r="AQ146" i="75"/>
  <c r="AS146" i="75" s="1"/>
  <c r="AQ115" i="75"/>
  <c r="AS115" i="75" s="1"/>
  <c r="AQ117" i="75"/>
  <c r="AS117" i="75" s="1"/>
  <c r="AQ128" i="75"/>
  <c r="AS128" i="75" s="1"/>
  <c r="AQ162" i="75"/>
  <c r="AS162" i="75" s="1"/>
  <c r="F43" i="84"/>
  <c r="P45" i="85"/>
  <c r="F70" i="84"/>
  <c r="P72" i="85"/>
  <c r="AQ177" i="75"/>
  <c r="AS177" i="75" s="1"/>
  <c r="AQ188" i="75"/>
  <c r="AS188" i="75" s="1"/>
  <c r="AQ8" i="75"/>
  <c r="AS8" i="75" s="1"/>
  <c r="AQ47" i="75"/>
  <c r="AS47" i="75" s="1"/>
  <c r="AQ94" i="75"/>
  <c r="AS94" i="75" s="1"/>
  <c r="AQ120" i="75"/>
  <c r="AS120" i="75" s="1"/>
  <c r="F157" i="84"/>
  <c r="P159" i="85"/>
  <c r="AQ21" i="75"/>
  <c r="AS21" i="75" s="1"/>
  <c r="F60" i="84"/>
  <c r="P62" i="85"/>
  <c r="AQ130" i="75"/>
  <c r="AS130" i="75" s="1"/>
  <c r="AQ102" i="75"/>
  <c r="AS102" i="75" s="1"/>
  <c r="AQ185" i="75"/>
  <c r="AS185" i="75" s="1"/>
  <c r="AQ121" i="75"/>
  <c r="AS121" i="75" s="1"/>
  <c r="AQ136" i="75"/>
  <c r="AS136" i="75" s="1"/>
  <c r="F136" i="84"/>
  <c r="P138" i="85"/>
  <c r="AQ172" i="75"/>
  <c r="AS172" i="75" s="1"/>
  <c r="AQ45" i="75"/>
  <c r="AS45" i="75" s="1"/>
  <c r="F52" i="84"/>
  <c r="F92" i="84"/>
  <c r="P94" i="85"/>
  <c r="F126" i="84"/>
  <c r="AQ137" i="75"/>
  <c r="AS137" i="75" s="1"/>
  <c r="F158" i="84"/>
  <c r="P160" i="85"/>
  <c r="AQ145" i="75"/>
  <c r="AS145" i="75" s="1"/>
  <c r="AQ11" i="75"/>
  <c r="AS11" i="75" s="1"/>
  <c r="F13" i="84"/>
  <c r="P15" i="85"/>
  <c r="F47" i="84"/>
  <c r="P49" i="85"/>
  <c r="F96" i="84"/>
  <c r="P98" i="85"/>
  <c r="F113" i="84"/>
  <c r="AQ124" i="75"/>
  <c r="AS124" i="75" s="1"/>
  <c r="AQ81" i="75"/>
  <c r="AS81" i="75" s="1"/>
  <c r="AQ51" i="75"/>
  <c r="AS51" i="75" s="1"/>
  <c r="F122" i="84"/>
  <c r="F15" i="84"/>
  <c r="AJ11" i="75"/>
  <c r="AL63" i="75"/>
  <c r="I61" i="85" s="1"/>
  <c r="AJ69" i="75"/>
  <c r="AL93" i="75"/>
  <c r="I91" i="85" s="1"/>
  <c r="H97" i="4"/>
  <c r="AF95" i="85" s="1"/>
  <c r="AJ146" i="75"/>
  <c r="AL104" i="3"/>
  <c r="AD102" i="85" s="1"/>
  <c r="AL103" i="3"/>
  <c r="AL134" i="75"/>
  <c r="I132" i="85" s="1"/>
  <c r="P53" i="85"/>
  <c r="R53" i="85"/>
  <c r="AO53" i="85" s="1"/>
  <c r="Z102" i="85"/>
  <c r="R63" i="85"/>
  <c r="AO63" i="85" s="1"/>
  <c r="AJ70" i="75"/>
  <c r="AJ194" i="75"/>
  <c r="AJ184" i="75"/>
  <c r="AL131" i="75"/>
  <c r="I129" i="85" s="1"/>
  <c r="AJ177" i="75"/>
  <c r="AJ128" i="75"/>
  <c r="AJ115" i="75"/>
  <c r="AL109" i="75"/>
  <c r="I107" i="85" s="1"/>
  <c r="AJ136" i="75"/>
  <c r="R7" i="85"/>
  <c r="AO7" i="85" s="1"/>
  <c r="R124" i="85"/>
  <c r="AO124" i="85" s="1"/>
  <c r="R107" i="85"/>
  <c r="AO107" i="85" s="1"/>
  <c r="AJ96" i="75"/>
  <c r="AP4" i="85"/>
  <c r="D2" i="84"/>
  <c r="G2" i="84" s="1"/>
  <c r="H121" i="4"/>
  <c r="AF119" i="85" s="1"/>
  <c r="H133" i="4"/>
  <c r="AF131" i="85" s="1"/>
  <c r="H17" i="4"/>
  <c r="AF15" i="85" s="1"/>
  <c r="H177" i="4"/>
  <c r="AF175" i="85" s="1"/>
  <c r="R21" i="85"/>
  <c r="AO21" i="85" s="1"/>
  <c r="F19" i="84"/>
  <c r="R133" i="85"/>
  <c r="AO133" i="85" s="1"/>
  <c r="F131" i="84"/>
  <c r="R87" i="85"/>
  <c r="AO87" i="85" s="1"/>
  <c r="F85" i="84"/>
  <c r="R111" i="85"/>
  <c r="AO111" i="85" s="1"/>
  <c r="F109" i="84"/>
  <c r="R68" i="85"/>
  <c r="AO68" i="85" s="1"/>
  <c r="F66" i="84"/>
  <c r="R96" i="85"/>
  <c r="AO96" i="85" s="1"/>
  <c r="F94" i="84"/>
  <c r="R134" i="85"/>
  <c r="AO134" i="85" s="1"/>
  <c r="F132" i="84"/>
  <c r="R155" i="85"/>
  <c r="AO155" i="85" s="1"/>
  <c r="F153" i="84"/>
  <c r="R176" i="85"/>
  <c r="AO176" i="85" s="1"/>
  <c r="F174" i="84"/>
  <c r="R152" i="85"/>
  <c r="AO152" i="85" s="1"/>
  <c r="F150" i="84"/>
  <c r="R184" i="85"/>
  <c r="AO184" i="85" s="1"/>
  <c r="F182" i="84"/>
  <c r="AG193" i="83"/>
  <c r="AG194" i="83" s="1"/>
  <c r="P129" i="85"/>
  <c r="F127" i="84"/>
  <c r="R46" i="85"/>
  <c r="AO46" i="85" s="1"/>
  <c r="F44" i="84"/>
  <c r="R84" i="85"/>
  <c r="AO84" i="85" s="1"/>
  <c r="F82" i="84"/>
  <c r="R123" i="85"/>
  <c r="AO123" i="85" s="1"/>
  <c r="F121" i="84"/>
  <c r="R164" i="85"/>
  <c r="AO164" i="85" s="1"/>
  <c r="F162" i="84"/>
  <c r="R188" i="85"/>
  <c r="AO188" i="85" s="1"/>
  <c r="F186" i="84"/>
  <c r="R58" i="85"/>
  <c r="AO58" i="85" s="1"/>
  <c r="F56" i="84"/>
  <c r="R67" i="85"/>
  <c r="AO67" i="85" s="1"/>
  <c r="F65" i="84"/>
  <c r="R118" i="85"/>
  <c r="AO118" i="85" s="1"/>
  <c r="F116" i="84"/>
  <c r="R169" i="85"/>
  <c r="AO169" i="85" s="1"/>
  <c r="F167" i="84"/>
  <c r="R33" i="85"/>
  <c r="AO33" i="85" s="1"/>
  <c r="F31" i="84"/>
  <c r="R112" i="85"/>
  <c r="AO112" i="85" s="1"/>
  <c r="F110" i="84"/>
  <c r="R69" i="85"/>
  <c r="AO69" i="85" s="1"/>
  <c r="F67" i="84"/>
  <c r="R76" i="85"/>
  <c r="AO76" i="85" s="1"/>
  <c r="F74" i="84"/>
  <c r="R103" i="85"/>
  <c r="AO103" i="85" s="1"/>
  <c r="F101" i="84"/>
  <c r="R131" i="85"/>
  <c r="AO131" i="85" s="1"/>
  <c r="F129" i="84"/>
  <c r="R156" i="85"/>
  <c r="AO156" i="85" s="1"/>
  <c r="F154" i="84"/>
  <c r="R185" i="85"/>
  <c r="AO185" i="85" s="1"/>
  <c r="F183" i="84"/>
  <c r="R32" i="85"/>
  <c r="AO32" i="85" s="1"/>
  <c r="F30" i="84"/>
  <c r="R177" i="85"/>
  <c r="AO177" i="85" s="1"/>
  <c r="F175" i="84"/>
  <c r="R6" i="85"/>
  <c r="AO6" i="85" s="1"/>
  <c r="F4" i="84"/>
  <c r="P95" i="85"/>
  <c r="F93" i="84"/>
  <c r="P102" i="85"/>
  <c r="F100" i="84"/>
  <c r="R89" i="85"/>
  <c r="AO89" i="85" s="1"/>
  <c r="F87" i="84"/>
  <c r="R180" i="85"/>
  <c r="AO180" i="85" s="1"/>
  <c r="F178" i="84"/>
  <c r="R34" i="85"/>
  <c r="AO34" i="85" s="1"/>
  <c r="F32" i="84"/>
  <c r="R120" i="85"/>
  <c r="AO120" i="85" s="1"/>
  <c r="F118" i="84"/>
  <c r="AJ74" i="75"/>
  <c r="AJ61" i="75"/>
  <c r="R9" i="85"/>
  <c r="AO9" i="85" s="1"/>
  <c r="F7" i="84"/>
  <c r="R78" i="85"/>
  <c r="AO78" i="85" s="1"/>
  <c r="F76" i="84"/>
  <c r="R186" i="85"/>
  <c r="AO186" i="85" s="1"/>
  <c r="F184" i="84"/>
  <c r="R193" i="85"/>
  <c r="AO193" i="85" s="1"/>
  <c r="F191" i="84"/>
  <c r="R121" i="85"/>
  <c r="AO121" i="85" s="1"/>
  <c r="F119" i="84"/>
  <c r="R119" i="85"/>
  <c r="AO119" i="85" s="1"/>
  <c r="F117" i="84"/>
  <c r="R174" i="85"/>
  <c r="AO174" i="85" s="1"/>
  <c r="F172" i="84"/>
  <c r="R82" i="85"/>
  <c r="AO82" i="85" s="1"/>
  <c r="F80" i="84"/>
  <c r="R173" i="85"/>
  <c r="AO173" i="85" s="1"/>
  <c r="F171" i="84"/>
  <c r="P71" i="85"/>
  <c r="F69" i="84"/>
  <c r="R166" i="85"/>
  <c r="AO166" i="85" s="1"/>
  <c r="F164" i="84"/>
  <c r="R14" i="85"/>
  <c r="AO14" i="85" s="1"/>
  <c r="F12" i="84"/>
  <c r="R25" i="85"/>
  <c r="AO25" i="85" s="1"/>
  <c r="F23" i="84"/>
  <c r="R19" i="85"/>
  <c r="AO19" i="85" s="1"/>
  <c r="F17" i="84"/>
  <c r="R153" i="85"/>
  <c r="AO153" i="85" s="1"/>
  <c r="F151" i="84"/>
  <c r="R73" i="85"/>
  <c r="AO73" i="85" s="1"/>
  <c r="F71" i="84"/>
  <c r="R106" i="85"/>
  <c r="AO106" i="85" s="1"/>
  <c r="F104" i="84"/>
  <c r="R183" i="85"/>
  <c r="AO183" i="85" s="1"/>
  <c r="F181" i="84"/>
  <c r="R23" i="85"/>
  <c r="AO23" i="85" s="1"/>
  <c r="F21" i="84"/>
  <c r="R64" i="85"/>
  <c r="AO64" i="85" s="1"/>
  <c r="F62" i="84"/>
  <c r="R175" i="85"/>
  <c r="AO175" i="85" s="1"/>
  <c r="F173" i="84"/>
  <c r="R43" i="85"/>
  <c r="AO43" i="85" s="1"/>
  <c r="F41" i="84"/>
  <c r="R108" i="85"/>
  <c r="AO108" i="85" s="1"/>
  <c r="F106" i="84"/>
  <c r="R110" i="85"/>
  <c r="AO110" i="85" s="1"/>
  <c r="F108" i="84"/>
  <c r="H62" i="4"/>
  <c r="AF60" i="85" s="1"/>
  <c r="AL164" i="75"/>
  <c r="I162" i="85" s="1"/>
  <c r="P87" i="85"/>
  <c r="AL73" i="75"/>
  <c r="I71" i="85" s="1"/>
  <c r="R60" i="85"/>
  <c r="AO60" i="85" s="1"/>
  <c r="AJ94" i="75"/>
  <c r="P82" i="85"/>
  <c r="AJ178" i="75"/>
  <c r="AL149" i="75"/>
  <c r="I147" i="85" s="1"/>
  <c r="AJ156" i="75"/>
  <c r="P6" i="85"/>
  <c r="AL16" i="75"/>
  <c r="I14" i="85" s="1"/>
  <c r="AL10" i="75"/>
  <c r="I8" i="85" s="1"/>
  <c r="AJ119" i="75"/>
  <c r="AL178" i="75"/>
  <c r="I176" i="85" s="1"/>
  <c r="AL148" i="75"/>
  <c r="I146" i="85" s="1"/>
  <c r="AJ145" i="75"/>
  <c r="AL108" i="75"/>
  <c r="I106" i="85" s="1"/>
  <c r="AL17" i="75"/>
  <c r="I15" i="85" s="1"/>
  <c r="P43" i="85"/>
  <c r="BV25" i="83"/>
  <c r="AM27" i="85"/>
  <c r="AN27" i="85" s="1"/>
  <c r="BV68" i="83"/>
  <c r="AM70" i="85"/>
  <c r="AN70" i="85" s="1"/>
  <c r="BV133" i="83"/>
  <c r="AM135" i="85"/>
  <c r="AN135" i="85" s="1"/>
  <c r="D112" i="84"/>
  <c r="G112" i="84" s="1"/>
  <c r="AP114" i="85"/>
  <c r="D70" i="84"/>
  <c r="G70" i="84" s="1"/>
  <c r="AP72" i="85"/>
  <c r="D7" i="84"/>
  <c r="G7" i="84" s="1"/>
  <c r="AP9" i="85"/>
  <c r="D15" i="84"/>
  <c r="G15" i="84" s="1"/>
  <c r="AP17" i="85"/>
  <c r="D31" i="84"/>
  <c r="G31" i="84" s="1"/>
  <c r="AP33" i="85"/>
  <c r="D55" i="84"/>
  <c r="G55" i="84" s="1"/>
  <c r="AP57" i="85"/>
  <c r="D71" i="84"/>
  <c r="G71" i="84" s="1"/>
  <c r="AP73" i="85"/>
  <c r="D79" i="84"/>
  <c r="G79" i="84" s="1"/>
  <c r="AP81" i="85"/>
  <c r="D95" i="84"/>
  <c r="G95" i="84" s="1"/>
  <c r="AP97" i="85"/>
  <c r="D119" i="84"/>
  <c r="G119" i="84" s="1"/>
  <c r="AP121" i="85"/>
  <c r="D135" i="84"/>
  <c r="G135" i="84" s="1"/>
  <c r="AP137" i="85"/>
  <c r="D143" i="84"/>
  <c r="G143" i="84" s="1"/>
  <c r="AP145" i="85"/>
  <c r="D151" i="84"/>
  <c r="G151" i="84" s="1"/>
  <c r="AP153" i="85"/>
  <c r="D159" i="84"/>
  <c r="G159" i="84" s="1"/>
  <c r="AP161" i="85"/>
  <c r="D167" i="84"/>
  <c r="G167" i="84" s="1"/>
  <c r="AP169" i="85"/>
  <c r="D183" i="84"/>
  <c r="G183" i="84" s="1"/>
  <c r="AP185" i="85"/>
  <c r="D16" i="84"/>
  <c r="G16" i="84" s="1"/>
  <c r="AP18" i="85"/>
  <c r="D72" i="84"/>
  <c r="G72" i="84" s="1"/>
  <c r="AP74" i="85"/>
  <c r="D80" i="84"/>
  <c r="G80" i="84" s="1"/>
  <c r="AP82" i="85"/>
  <c r="D120" i="84"/>
  <c r="G120" i="84" s="1"/>
  <c r="AP122" i="85"/>
  <c r="D9" i="84"/>
  <c r="G9" i="84" s="1"/>
  <c r="AP11" i="85"/>
  <c r="D25" i="84"/>
  <c r="G25" i="84" s="1"/>
  <c r="AP27" i="85"/>
  <c r="D33" i="84"/>
  <c r="G33" i="84" s="1"/>
  <c r="AP35" i="85"/>
  <c r="D41" i="84"/>
  <c r="G41" i="84" s="1"/>
  <c r="AP43" i="85"/>
  <c r="D49" i="84"/>
  <c r="G49" i="84" s="1"/>
  <c r="AP51" i="85"/>
  <c r="D57" i="84"/>
  <c r="G57" i="84" s="1"/>
  <c r="AP59" i="85"/>
  <c r="D65" i="84"/>
  <c r="G65" i="84" s="1"/>
  <c r="AP67" i="85"/>
  <c r="D73" i="84"/>
  <c r="G73" i="84" s="1"/>
  <c r="AP75" i="85"/>
  <c r="D81" i="84"/>
  <c r="G81" i="84" s="1"/>
  <c r="AP83" i="85"/>
  <c r="D89" i="84"/>
  <c r="G89" i="84" s="1"/>
  <c r="AP91" i="85"/>
  <c r="D97" i="84"/>
  <c r="G97" i="84" s="1"/>
  <c r="AP99" i="85"/>
  <c r="D105" i="84"/>
  <c r="G105" i="84" s="1"/>
  <c r="AP107" i="85"/>
  <c r="D113" i="84"/>
  <c r="G113" i="84" s="1"/>
  <c r="AP115" i="85"/>
  <c r="D121" i="84"/>
  <c r="G121" i="84" s="1"/>
  <c r="AP123" i="85"/>
  <c r="D137" i="84"/>
  <c r="G137" i="84" s="1"/>
  <c r="AP139" i="85"/>
  <c r="D153" i="84"/>
  <c r="G153" i="84" s="1"/>
  <c r="AP155" i="85"/>
  <c r="D161" i="84"/>
  <c r="G161" i="84" s="1"/>
  <c r="AP163" i="85"/>
  <c r="D169" i="84"/>
  <c r="G169" i="84" s="1"/>
  <c r="AP171" i="85"/>
  <c r="D177" i="84"/>
  <c r="G177" i="84" s="1"/>
  <c r="AP179" i="85"/>
  <c r="D185" i="84"/>
  <c r="G185" i="84" s="1"/>
  <c r="AP187" i="85"/>
  <c r="D18" i="84"/>
  <c r="G18" i="84" s="1"/>
  <c r="AP20" i="85"/>
  <c r="D58" i="84"/>
  <c r="G58" i="84" s="1"/>
  <c r="AP60" i="85"/>
  <c r="D66" i="84"/>
  <c r="G66" i="84" s="1"/>
  <c r="AP68" i="85"/>
  <c r="D162" i="84"/>
  <c r="G162" i="84" s="1"/>
  <c r="AP164" i="85"/>
  <c r="D19" i="84"/>
  <c r="G19" i="84" s="1"/>
  <c r="AP21" i="85"/>
  <c r="D27" i="84"/>
  <c r="G27" i="84" s="1"/>
  <c r="AP29" i="85"/>
  <c r="D59" i="84"/>
  <c r="G59" i="84" s="1"/>
  <c r="AP61" i="85"/>
  <c r="D67" i="84"/>
  <c r="G67" i="84" s="1"/>
  <c r="AP69" i="85"/>
  <c r="D179" i="84"/>
  <c r="G179" i="84" s="1"/>
  <c r="AP181" i="85"/>
  <c r="D187" i="84"/>
  <c r="G187" i="84" s="1"/>
  <c r="AP189" i="85"/>
  <c r="D145" i="84"/>
  <c r="G145" i="84" s="1"/>
  <c r="AP147" i="85"/>
  <c r="D10" i="84"/>
  <c r="G10" i="84" s="1"/>
  <c r="AP12" i="85"/>
  <c r="D64" i="84"/>
  <c r="G64" i="84" s="1"/>
  <c r="AP66" i="85"/>
  <c r="D128" i="84"/>
  <c r="G128" i="84" s="1"/>
  <c r="AP130" i="85"/>
  <c r="D136" i="84"/>
  <c r="G136" i="84" s="1"/>
  <c r="AP138" i="85"/>
  <c r="D144" i="84"/>
  <c r="G144" i="84" s="1"/>
  <c r="AP146" i="85"/>
  <c r="D160" i="84"/>
  <c r="G160" i="84" s="1"/>
  <c r="AP162" i="85"/>
  <c r="D176" i="84"/>
  <c r="G176" i="84" s="1"/>
  <c r="AP178" i="85"/>
  <c r="D192" i="84"/>
  <c r="G192" i="84" s="1"/>
  <c r="AP194" i="85"/>
  <c r="D20" i="84"/>
  <c r="G20" i="84" s="1"/>
  <c r="AP22" i="85"/>
  <c r="D28" i="84"/>
  <c r="G28" i="84" s="1"/>
  <c r="AP30" i="85"/>
  <c r="D44" i="84"/>
  <c r="G44" i="84" s="1"/>
  <c r="AP46" i="85"/>
  <c r="D108" i="84"/>
  <c r="G108" i="84" s="1"/>
  <c r="AP110" i="85"/>
  <c r="D116" i="84"/>
  <c r="G116" i="84" s="1"/>
  <c r="AP118" i="85"/>
  <c r="D172" i="84"/>
  <c r="G172" i="84" s="1"/>
  <c r="AP174" i="85"/>
  <c r="D180" i="84"/>
  <c r="G180" i="84" s="1"/>
  <c r="AP182" i="85"/>
  <c r="D29" i="84"/>
  <c r="G29" i="84" s="1"/>
  <c r="AP31" i="85"/>
  <c r="D61" i="84"/>
  <c r="G61" i="84" s="1"/>
  <c r="AP63" i="85"/>
  <c r="D93" i="84"/>
  <c r="G93" i="84" s="1"/>
  <c r="AP95" i="85"/>
  <c r="D125" i="84"/>
  <c r="G125" i="84" s="1"/>
  <c r="AP127" i="85"/>
  <c r="D141" i="84"/>
  <c r="G141" i="84" s="1"/>
  <c r="AP143" i="85"/>
  <c r="D149" i="84"/>
  <c r="G149" i="84" s="1"/>
  <c r="AP151" i="85"/>
  <c r="D157" i="84"/>
  <c r="G157" i="84" s="1"/>
  <c r="AP159" i="85"/>
  <c r="D189" i="84"/>
  <c r="G189" i="84" s="1"/>
  <c r="AP191" i="85"/>
  <c r="D17" i="84"/>
  <c r="G17" i="84" s="1"/>
  <c r="AP19" i="85"/>
  <c r="D26" i="84"/>
  <c r="G26" i="84" s="1"/>
  <c r="AP28" i="85"/>
  <c r="D6" i="84"/>
  <c r="G6" i="84" s="1"/>
  <c r="AP8" i="85"/>
  <c r="D22" i="84"/>
  <c r="G22" i="84" s="1"/>
  <c r="AP24" i="85"/>
  <c r="D38" i="84"/>
  <c r="G38" i="84" s="1"/>
  <c r="AP40" i="85"/>
  <c r="D62" i="84"/>
  <c r="G62" i="84" s="1"/>
  <c r="AP64" i="85"/>
  <c r="D86" i="84"/>
  <c r="G86" i="84" s="1"/>
  <c r="AP88" i="85"/>
  <c r="D102" i="84"/>
  <c r="G102" i="84" s="1"/>
  <c r="AP104" i="85"/>
  <c r="D110" i="84"/>
  <c r="G110" i="84" s="1"/>
  <c r="AP112" i="85"/>
  <c r="D118" i="84"/>
  <c r="G118" i="84" s="1"/>
  <c r="AP120" i="85"/>
  <c r="D126" i="84"/>
  <c r="G126" i="84" s="1"/>
  <c r="AP128" i="85"/>
  <c r="D174" i="84"/>
  <c r="G174" i="84" s="1"/>
  <c r="AP176" i="85"/>
  <c r="D182" i="84"/>
  <c r="G182" i="84" s="1"/>
  <c r="AP184" i="85"/>
  <c r="D190" i="84"/>
  <c r="G190" i="84" s="1"/>
  <c r="AP192" i="85"/>
  <c r="D23" i="84"/>
  <c r="G23" i="84" s="1"/>
  <c r="AP25" i="85"/>
  <c r="D39" i="84"/>
  <c r="G39" i="84" s="1"/>
  <c r="AP41" i="85"/>
  <c r="D63" i="84"/>
  <c r="G63" i="84" s="1"/>
  <c r="AP65" i="85"/>
  <c r="D87" i="84"/>
  <c r="G87" i="84" s="1"/>
  <c r="AP89" i="85"/>
  <c r="D103" i="84"/>
  <c r="G103" i="84" s="1"/>
  <c r="AP105" i="85"/>
  <c r="D127" i="84"/>
  <c r="G127" i="84" s="1"/>
  <c r="AP129" i="85"/>
  <c r="D24" i="84"/>
  <c r="G24" i="84" s="1"/>
  <c r="AP26" i="85"/>
  <c r="D32" i="84"/>
  <c r="G32" i="84" s="1"/>
  <c r="AP34" i="85"/>
  <c r="D40" i="84"/>
  <c r="G40" i="84" s="1"/>
  <c r="AP42" i="85"/>
  <c r="D104" i="84"/>
  <c r="G104" i="84" s="1"/>
  <c r="AP106" i="85"/>
  <c r="D152" i="84"/>
  <c r="G152" i="84" s="1"/>
  <c r="AP154" i="85"/>
  <c r="D184" i="84"/>
  <c r="G184" i="84" s="1"/>
  <c r="AP186" i="85"/>
  <c r="D156" i="84"/>
  <c r="G156" i="84" s="1"/>
  <c r="AP158" i="85"/>
  <c r="D164" i="84"/>
  <c r="G164" i="84" s="1"/>
  <c r="AP166" i="85"/>
  <c r="D5" i="84"/>
  <c r="G5" i="84" s="1"/>
  <c r="AP7" i="85"/>
  <c r="D13" i="84"/>
  <c r="G13" i="84" s="1"/>
  <c r="AP15" i="85"/>
  <c r="D21" i="84"/>
  <c r="G21" i="84" s="1"/>
  <c r="AP23" i="85"/>
  <c r="D45" i="84"/>
  <c r="G45" i="84" s="1"/>
  <c r="AP47" i="85"/>
  <c r="D53" i="84"/>
  <c r="G53" i="84" s="1"/>
  <c r="AP55" i="85"/>
  <c r="D69" i="84"/>
  <c r="G69" i="84" s="1"/>
  <c r="AP71" i="85"/>
  <c r="D77" i="84"/>
  <c r="G77" i="84" s="1"/>
  <c r="AP79" i="85"/>
  <c r="D85" i="84"/>
  <c r="G85" i="84" s="1"/>
  <c r="AP87" i="85"/>
  <c r="D109" i="84"/>
  <c r="G109" i="84" s="1"/>
  <c r="AP111" i="85"/>
  <c r="D117" i="84"/>
  <c r="G117" i="84" s="1"/>
  <c r="AP119" i="85"/>
  <c r="D133" i="84"/>
  <c r="G133" i="84" s="1"/>
  <c r="AP135" i="85"/>
  <c r="H41" i="4"/>
  <c r="AF39" i="85" s="1"/>
  <c r="AH39" i="85"/>
  <c r="H52" i="4"/>
  <c r="AF50" i="85" s="1"/>
  <c r="AH50" i="85"/>
  <c r="H100" i="4"/>
  <c r="AF98" i="85" s="1"/>
  <c r="AH98" i="85"/>
  <c r="H115" i="4"/>
  <c r="AF113" i="85" s="1"/>
  <c r="AH113" i="85"/>
  <c r="H170" i="4"/>
  <c r="AF168" i="85" s="1"/>
  <c r="AH168" i="85"/>
  <c r="H53" i="4"/>
  <c r="AF51" i="85" s="1"/>
  <c r="AH51" i="85"/>
  <c r="H108" i="4"/>
  <c r="AF106" i="85" s="1"/>
  <c r="AH106" i="85"/>
  <c r="H155" i="4"/>
  <c r="AF153" i="85" s="1"/>
  <c r="AH153" i="85"/>
  <c r="H51" i="4"/>
  <c r="AF49" i="85" s="1"/>
  <c r="AH49" i="85"/>
  <c r="H74" i="4"/>
  <c r="AF72" i="85" s="1"/>
  <c r="AH72" i="85"/>
  <c r="H149" i="4"/>
  <c r="AF147" i="85" s="1"/>
  <c r="AH147" i="85"/>
  <c r="H168" i="4"/>
  <c r="AF166" i="85" s="1"/>
  <c r="AH166" i="85"/>
  <c r="H195" i="4"/>
  <c r="AF193" i="85" s="1"/>
  <c r="AH193" i="85"/>
  <c r="H30" i="4"/>
  <c r="AF28" i="85" s="1"/>
  <c r="AH28" i="85"/>
  <c r="H157" i="4"/>
  <c r="AF155" i="85" s="1"/>
  <c r="AH155" i="85"/>
  <c r="H162" i="4"/>
  <c r="AF160" i="85" s="1"/>
  <c r="AH160" i="85"/>
  <c r="H165" i="4"/>
  <c r="AF163" i="85" s="1"/>
  <c r="AH163" i="85"/>
  <c r="H71" i="4"/>
  <c r="AF69" i="85" s="1"/>
  <c r="AH69" i="85"/>
  <c r="H123" i="4"/>
  <c r="AF121" i="85" s="1"/>
  <c r="AH121" i="85"/>
  <c r="H9" i="4"/>
  <c r="AF7" i="85" s="1"/>
  <c r="AH7" i="85"/>
  <c r="H39" i="4"/>
  <c r="AF37" i="85" s="1"/>
  <c r="AH37" i="85"/>
  <c r="H82" i="4"/>
  <c r="AF80" i="85" s="1"/>
  <c r="AH80" i="85"/>
  <c r="H69" i="4"/>
  <c r="AF67" i="85" s="1"/>
  <c r="AH67" i="85"/>
  <c r="H35" i="4"/>
  <c r="AF33" i="85" s="1"/>
  <c r="AH33" i="85"/>
  <c r="H72" i="4"/>
  <c r="AF70" i="85" s="1"/>
  <c r="AH70" i="85"/>
  <c r="H184" i="4"/>
  <c r="AF182" i="85" s="1"/>
  <c r="AH182" i="85"/>
  <c r="H44" i="4"/>
  <c r="AF42" i="85" s="1"/>
  <c r="AH42" i="85"/>
  <c r="H33" i="4"/>
  <c r="AF31" i="85" s="1"/>
  <c r="AH31" i="85"/>
  <c r="H116" i="4"/>
  <c r="AF114" i="85" s="1"/>
  <c r="AH114" i="85"/>
  <c r="H131" i="4"/>
  <c r="AF129" i="85" s="1"/>
  <c r="AH129" i="85"/>
  <c r="H190" i="4"/>
  <c r="AF188" i="85" s="1"/>
  <c r="AH188" i="85"/>
  <c r="H178" i="4"/>
  <c r="AF176" i="85" s="1"/>
  <c r="AH176" i="85"/>
  <c r="H106" i="4"/>
  <c r="AF104" i="85" s="1"/>
  <c r="AH104" i="85"/>
  <c r="H11" i="4"/>
  <c r="AF9" i="85" s="1"/>
  <c r="AH9" i="85"/>
  <c r="H103" i="4"/>
  <c r="AF101" i="85" s="1"/>
  <c r="AH101" i="85"/>
  <c r="H48" i="4"/>
  <c r="AF46" i="85" s="1"/>
  <c r="AH46" i="85"/>
  <c r="H55" i="4"/>
  <c r="AF53" i="85" s="1"/>
  <c r="AH53" i="85"/>
  <c r="H29" i="4"/>
  <c r="AF27" i="85" s="1"/>
  <c r="AH27" i="85"/>
  <c r="H160" i="4"/>
  <c r="AF158" i="85" s="1"/>
  <c r="AH158" i="85"/>
  <c r="H14" i="4"/>
  <c r="AF12" i="85" s="1"/>
  <c r="AH12" i="85"/>
  <c r="H147" i="4"/>
  <c r="AF145" i="85" s="1"/>
  <c r="AH145" i="85"/>
  <c r="H28" i="4"/>
  <c r="AF26" i="85" s="1"/>
  <c r="AH26" i="85"/>
  <c r="H112" i="4"/>
  <c r="AF110" i="85" s="1"/>
  <c r="AH110" i="85"/>
  <c r="H23" i="4"/>
  <c r="AF21" i="85" s="1"/>
  <c r="AH21" i="85"/>
  <c r="H146" i="4"/>
  <c r="AF144" i="85" s="1"/>
  <c r="AH144" i="85"/>
  <c r="H119" i="4"/>
  <c r="AF117" i="85" s="1"/>
  <c r="AH117" i="85"/>
  <c r="H152" i="4"/>
  <c r="AF150" i="85" s="1"/>
  <c r="AH150" i="85"/>
  <c r="AL15" i="75"/>
  <c r="I13" i="85" s="1"/>
  <c r="AL22" i="75"/>
  <c r="I20" i="85" s="1"/>
  <c r="AJ148" i="75"/>
  <c r="AL78" i="75"/>
  <c r="I76" i="85" s="1"/>
  <c r="AJ23" i="75"/>
  <c r="R39" i="85"/>
  <c r="AO39" i="85" s="1"/>
  <c r="R113" i="85"/>
  <c r="AO113" i="85" s="1"/>
  <c r="R127" i="85"/>
  <c r="AO127" i="85" s="1"/>
  <c r="R85" i="85"/>
  <c r="AO85" i="85" s="1"/>
  <c r="R150" i="85"/>
  <c r="AO150" i="85" s="1"/>
  <c r="R135" i="85"/>
  <c r="AO135" i="85" s="1"/>
  <c r="R57" i="85"/>
  <c r="AO57" i="85" s="1"/>
  <c r="R93" i="85"/>
  <c r="AO93" i="85" s="1"/>
  <c r="R61" i="85"/>
  <c r="AO61" i="85" s="1"/>
  <c r="R75" i="85"/>
  <c r="AO75" i="85" s="1"/>
  <c r="R55" i="85"/>
  <c r="AO55" i="85" s="1"/>
  <c r="R165" i="85"/>
  <c r="AO165" i="85" s="1"/>
  <c r="R77" i="85"/>
  <c r="AO77" i="85" s="1"/>
  <c r="R71" i="85"/>
  <c r="AO71" i="85" s="1"/>
  <c r="R147" i="85"/>
  <c r="AO147" i="85" s="1"/>
  <c r="R163" i="85"/>
  <c r="AO163" i="85" s="1"/>
  <c r="R42" i="85"/>
  <c r="AO42" i="85" s="1"/>
  <c r="R125" i="85"/>
  <c r="AO125" i="85" s="1"/>
  <c r="R109" i="85"/>
  <c r="AO109" i="85" s="1"/>
  <c r="R27" i="85"/>
  <c r="AO27" i="85" s="1"/>
  <c r="R139" i="85"/>
  <c r="AO139" i="85" s="1"/>
  <c r="R12" i="85"/>
  <c r="AO12" i="85" s="1"/>
  <c r="R59" i="85"/>
  <c r="AO59" i="85" s="1"/>
  <c r="R15" i="85"/>
  <c r="AO15" i="85" s="1"/>
  <c r="R49" i="85"/>
  <c r="AO49" i="85" s="1"/>
  <c r="R98" i="85"/>
  <c r="AO98" i="85" s="1"/>
  <c r="R115" i="85"/>
  <c r="AO115" i="85" s="1"/>
  <c r="R41" i="85"/>
  <c r="AO41" i="85" s="1"/>
  <c r="R114" i="85"/>
  <c r="AO114" i="85" s="1"/>
  <c r="R8" i="85"/>
  <c r="AO8" i="85" s="1"/>
  <c r="R91" i="85"/>
  <c r="AO91" i="85" s="1"/>
  <c r="R179" i="85"/>
  <c r="AO179" i="85" s="1"/>
  <c r="R136" i="85"/>
  <c r="AO136" i="85" s="1"/>
  <c r="R20" i="85"/>
  <c r="AO20" i="85" s="1"/>
  <c r="R70" i="85"/>
  <c r="AO70" i="85" s="1"/>
  <c r="R182" i="85"/>
  <c r="AO182" i="85" s="1"/>
  <c r="R79" i="85"/>
  <c r="AO79" i="85" s="1"/>
  <c r="R189" i="85"/>
  <c r="AO189" i="85" s="1"/>
  <c r="P84" i="85"/>
  <c r="R168" i="85"/>
  <c r="AO168" i="85" s="1"/>
  <c r="R154" i="85"/>
  <c r="AO154" i="85" s="1"/>
  <c r="R5" i="85"/>
  <c r="AO5" i="85" s="1"/>
  <c r="R187" i="85"/>
  <c r="AO187" i="85" s="1"/>
  <c r="R191" i="85"/>
  <c r="AO191" i="85" s="1"/>
  <c r="R148" i="85"/>
  <c r="AO148" i="85" s="1"/>
  <c r="R158" i="85"/>
  <c r="AO158" i="85" s="1"/>
  <c r="R190" i="85"/>
  <c r="AO190" i="85" s="1"/>
  <c r="R45" i="85"/>
  <c r="AO45" i="85" s="1"/>
  <c r="R72" i="85"/>
  <c r="AO72" i="85" s="1"/>
  <c r="R16" i="85"/>
  <c r="AO16" i="85" s="1"/>
  <c r="R141" i="85"/>
  <c r="AO141" i="85" s="1"/>
  <c r="R88" i="85"/>
  <c r="AO88" i="85" s="1"/>
  <c r="R74" i="85"/>
  <c r="AO74" i="85" s="1"/>
  <c r="R18" i="85"/>
  <c r="AO18" i="85" s="1"/>
  <c r="R99" i="85"/>
  <c r="AO99" i="85" s="1"/>
  <c r="R130" i="85"/>
  <c r="AO130" i="85" s="1"/>
  <c r="R50" i="85"/>
  <c r="AO50" i="85" s="1"/>
  <c r="R122" i="85"/>
  <c r="AO122" i="85" s="1"/>
  <c r="R10" i="85"/>
  <c r="AO10" i="85" s="1"/>
  <c r="R116" i="85"/>
  <c r="AO116" i="85" s="1"/>
  <c r="R181" i="85"/>
  <c r="AO181" i="85" s="1"/>
  <c r="R142" i="85"/>
  <c r="AO142" i="85" s="1"/>
  <c r="R22" i="85"/>
  <c r="AO22" i="85" s="1"/>
  <c r="R80" i="85"/>
  <c r="AO80" i="85" s="1"/>
  <c r="R146" i="85"/>
  <c r="AO146" i="85" s="1"/>
  <c r="R178" i="85"/>
  <c r="AO178" i="85" s="1"/>
  <c r="R157" i="85"/>
  <c r="AO157" i="85" s="1"/>
  <c r="R11" i="85"/>
  <c r="AO11" i="85" s="1"/>
  <c r="R132" i="85"/>
  <c r="AO132" i="85" s="1"/>
  <c r="P108" i="85"/>
  <c r="R56" i="85"/>
  <c r="AO56" i="85" s="1"/>
  <c r="R172" i="85"/>
  <c r="AO172" i="85" s="1"/>
  <c r="R52" i="85"/>
  <c r="AO52" i="85" s="1"/>
  <c r="R35" i="85"/>
  <c r="AO35" i="85" s="1"/>
  <c r="R30" i="85"/>
  <c r="AO30" i="85" s="1"/>
  <c r="R38" i="85"/>
  <c r="AO38" i="85" s="1"/>
  <c r="R144" i="85"/>
  <c r="AO144" i="85" s="1"/>
  <c r="R65" i="85"/>
  <c r="AO65" i="85" s="1"/>
  <c r="R86" i="85"/>
  <c r="AO86" i="85" s="1"/>
  <c r="R143" i="85"/>
  <c r="AO143" i="85" s="1"/>
  <c r="R159" i="85"/>
  <c r="AO159" i="85" s="1"/>
  <c r="R31" i="85"/>
  <c r="AO31" i="85" s="1"/>
  <c r="R44" i="85"/>
  <c r="AO44" i="85" s="1"/>
  <c r="R40" i="85"/>
  <c r="AO40" i="85" s="1"/>
  <c r="R167" i="85"/>
  <c r="AO167" i="85" s="1"/>
  <c r="R95" i="85"/>
  <c r="AO95" i="85" s="1"/>
  <c r="R102" i="85"/>
  <c r="AO102" i="85" s="1"/>
  <c r="R129" i="85"/>
  <c r="AO129" i="85" s="1"/>
  <c r="R51" i="85"/>
  <c r="AO51" i="85" s="1"/>
  <c r="R126" i="85"/>
  <c r="AO126" i="85" s="1"/>
  <c r="R13" i="85"/>
  <c r="AO13" i="85" s="1"/>
  <c r="R149" i="85"/>
  <c r="AO149" i="85" s="1"/>
  <c r="R194" i="85"/>
  <c r="AO194" i="85" s="1"/>
  <c r="R171" i="85"/>
  <c r="AO171" i="85" s="1"/>
  <c r="R83" i="85"/>
  <c r="AO83" i="85" s="1"/>
  <c r="R26" i="85"/>
  <c r="AO26" i="85" s="1"/>
  <c r="R92" i="85"/>
  <c r="AO92" i="85" s="1"/>
  <c r="R151" i="85"/>
  <c r="AO151" i="85" s="1"/>
  <c r="R37" i="85"/>
  <c r="AO37" i="85" s="1"/>
  <c r="R117" i="85"/>
  <c r="AO117" i="85" s="1"/>
  <c r="R48" i="85"/>
  <c r="AO48" i="85" s="1"/>
  <c r="R162" i="85"/>
  <c r="AO162" i="85" s="1"/>
  <c r="R100" i="85"/>
  <c r="AO100" i="85" s="1"/>
  <c r="P155" i="85"/>
  <c r="P115" i="85"/>
  <c r="R145" i="85"/>
  <c r="AO145" i="85" s="1"/>
  <c r="R66" i="85"/>
  <c r="AO66" i="85" s="1"/>
  <c r="R137" i="85"/>
  <c r="AO137" i="85" s="1"/>
  <c r="R81" i="85"/>
  <c r="AO81" i="85" s="1"/>
  <c r="R62" i="85"/>
  <c r="AO62" i="85" s="1"/>
  <c r="R138" i="85"/>
  <c r="AO138" i="85" s="1"/>
  <c r="R54" i="85"/>
  <c r="AO54" i="85" s="1"/>
  <c r="R94" i="85"/>
  <c r="AO94" i="85" s="1"/>
  <c r="R128" i="85"/>
  <c r="AO128" i="85" s="1"/>
  <c r="R160" i="85"/>
  <c r="AO160" i="85" s="1"/>
  <c r="R28" i="85"/>
  <c r="AO28" i="85" s="1"/>
  <c r="R47" i="85"/>
  <c r="AO47" i="85" s="1"/>
  <c r="R97" i="85"/>
  <c r="AO97" i="85" s="1"/>
  <c r="R104" i="85"/>
  <c r="AO104" i="85" s="1"/>
  <c r="H151" i="4"/>
  <c r="AF149" i="85" s="1"/>
  <c r="H107" i="4"/>
  <c r="AF105" i="85" s="1"/>
  <c r="H60" i="4"/>
  <c r="AF58" i="85" s="1"/>
  <c r="H109" i="4"/>
  <c r="AF107" i="85" s="1"/>
  <c r="H120" i="4"/>
  <c r="AF118" i="85" s="1"/>
  <c r="H105" i="4"/>
  <c r="AF103" i="85" s="1"/>
  <c r="H180" i="4"/>
  <c r="AF178" i="85" s="1"/>
  <c r="P54" i="85"/>
  <c r="AJ25" i="75"/>
  <c r="P14" i="85"/>
  <c r="P25" i="85"/>
  <c r="F138" i="84"/>
  <c r="O39" i="3"/>
  <c r="T37" i="85" s="1"/>
  <c r="P193" i="85"/>
  <c r="P185" i="85"/>
  <c r="B133" i="84"/>
  <c r="E133" i="84" s="1"/>
  <c r="B68" i="84"/>
  <c r="E68" i="84" s="1"/>
  <c r="B25" i="84"/>
  <c r="E25" i="84" s="1"/>
  <c r="D168" i="84"/>
  <c r="G168" i="84" s="1"/>
  <c r="D34" i="84"/>
  <c r="G34" i="84" s="1"/>
  <c r="D98" i="84"/>
  <c r="G98" i="84" s="1"/>
  <c r="D146" i="84"/>
  <c r="G146" i="84" s="1"/>
  <c r="D178" i="84"/>
  <c r="G178" i="84" s="1"/>
  <c r="D14" i="84"/>
  <c r="G14" i="84" s="1"/>
  <c r="D30" i="84"/>
  <c r="G30" i="84" s="1"/>
  <c r="D46" i="84"/>
  <c r="G46" i="84" s="1"/>
  <c r="D78" i="84"/>
  <c r="G78" i="84" s="1"/>
  <c r="D94" i="84"/>
  <c r="G94" i="84" s="1"/>
  <c r="D142" i="84"/>
  <c r="G142" i="84" s="1"/>
  <c r="D158" i="84"/>
  <c r="G158" i="84" s="1"/>
  <c r="D88" i="84"/>
  <c r="G88" i="84" s="1"/>
  <c r="D52" i="84"/>
  <c r="G52" i="84" s="1"/>
  <c r="D84" i="84"/>
  <c r="G84" i="84" s="1"/>
  <c r="D148" i="84"/>
  <c r="G148" i="84" s="1"/>
  <c r="D165" i="84"/>
  <c r="G165" i="84" s="1"/>
  <c r="D181" i="84"/>
  <c r="G181" i="84" s="1"/>
  <c r="D47" i="84"/>
  <c r="G47" i="84" s="1"/>
  <c r="D111" i="84"/>
  <c r="G111" i="84" s="1"/>
  <c r="D175" i="84"/>
  <c r="G175" i="84" s="1"/>
  <c r="D191" i="84"/>
  <c r="G191" i="84" s="1"/>
  <c r="D8" i="84"/>
  <c r="G8" i="84" s="1"/>
  <c r="D56" i="84"/>
  <c r="G56" i="84" s="1"/>
  <c r="D4" i="84"/>
  <c r="G4" i="84" s="1"/>
  <c r="D36" i="84"/>
  <c r="G36" i="84" s="1"/>
  <c r="D68" i="84"/>
  <c r="G68" i="84" s="1"/>
  <c r="D37" i="84"/>
  <c r="G37" i="84" s="1"/>
  <c r="D101" i="84"/>
  <c r="G101" i="84" s="1"/>
  <c r="D42" i="84"/>
  <c r="G42" i="84" s="1"/>
  <c r="D106" i="84"/>
  <c r="G106" i="84" s="1"/>
  <c r="D122" i="84"/>
  <c r="G122" i="84" s="1"/>
  <c r="D170" i="84"/>
  <c r="G170" i="84" s="1"/>
  <c r="D11" i="84"/>
  <c r="G11" i="84" s="1"/>
  <c r="D43" i="84"/>
  <c r="G43" i="84" s="1"/>
  <c r="D75" i="84"/>
  <c r="G75" i="84" s="1"/>
  <c r="D91" i="84"/>
  <c r="G91" i="84" s="1"/>
  <c r="D107" i="84"/>
  <c r="G107" i="84" s="1"/>
  <c r="D123" i="84"/>
  <c r="G123" i="84" s="1"/>
  <c r="D139" i="84"/>
  <c r="G139" i="84" s="1"/>
  <c r="D155" i="84"/>
  <c r="G155" i="84" s="1"/>
  <c r="D171" i="84"/>
  <c r="G171" i="84" s="1"/>
  <c r="D132" i="84"/>
  <c r="G132" i="84" s="1"/>
  <c r="D74" i="84"/>
  <c r="G74" i="84" s="1"/>
  <c r="D90" i="84"/>
  <c r="G90" i="84" s="1"/>
  <c r="D138" i="84"/>
  <c r="G138" i="84" s="1"/>
  <c r="D154" i="84"/>
  <c r="G154" i="84" s="1"/>
  <c r="D186" i="84"/>
  <c r="G186" i="84" s="1"/>
  <c r="D54" i="84"/>
  <c r="G54" i="84" s="1"/>
  <c r="D134" i="84"/>
  <c r="G134" i="84" s="1"/>
  <c r="D150" i="84"/>
  <c r="G150" i="84" s="1"/>
  <c r="D166" i="84"/>
  <c r="G166" i="84" s="1"/>
  <c r="D96" i="84"/>
  <c r="G96" i="84" s="1"/>
  <c r="D12" i="84"/>
  <c r="G12" i="84" s="1"/>
  <c r="D60" i="84"/>
  <c r="G60" i="84" s="1"/>
  <c r="D76" i="84"/>
  <c r="G76" i="84" s="1"/>
  <c r="D92" i="84"/>
  <c r="G92" i="84" s="1"/>
  <c r="D124" i="84"/>
  <c r="G124" i="84" s="1"/>
  <c r="D140" i="84"/>
  <c r="G140" i="84" s="1"/>
  <c r="D188" i="84"/>
  <c r="G188" i="84" s="1"/>
  <c r="D173" i="84"/>
  <c r="G173" i="84" s="1"/>
  <c r="D48" i="84"/>
  <c r="G48" i="84" s="1"/>
  <c r="D129" i="84"/>
  <c r="G129" i="84" s="1"/>
  <c r="D50" i="84"/>
  <c r="G50" i="84" s="1"/>
  <c r="D82" i="84"/>
  <c r="G82" i="84" s="1"/>
  <c r="D114" i="84"/>
  <c r="G114" i="84" s="1"/>
  <c r="D130" i="84"/>
  <c r="G130" i="84" s="1"/>
  <c r="D3" i="84"/>
  <c r="G3" i="84" s="1"/>
  <c r="D35" i="84"/>
  <c r="G35" i="84" s="1"/>
  <c r="D51" i="84"/>
  <c r="G51" i="84" s="1"/>
  <c r="D83" i="84"/>
  <c r="G83" i="84" s="1"/>
  <c r="D99" i="84"/>
  <c r="G99" i="84" s="1"/>
  <c r="D115" i="84"/>
  <c r="G115" i="84" s="1"/>
  <c r="D131" i="84"/>
  <c r="G131" i="84" s="1"/>
  <c r="D147" i="84"/>
  <c r="G147" i="84" s="1"/>
  <c r="D163" i="84"/>
  <c r="G163" i="84" s="1"/>
  <c r="D100" i="84"/>
  <c r="G100" i="84" s="1"/>
  <c r="H43" i="4"/>
  <c r="AF41" i="85" s="1"/>
  <c r="AL56" i="75"/>
  <c r="I54" i="85" s="1"/>
  <c r="AJ73" i="75"/>
  <c r="P193" i="83"/>
  <c r="P194" i="83" s="1"/>
  <c r="H144" i="4"/>
  <c r="AF142" i="85" s="1"/>
  <c r="AL107" i="75"/>
  <c r="I105" i="85" s="1"/>
  <c r="P33" i="85"/>
  <c r="H68" i="4"/>
  <c r="AF66" i="85" s="1"/>
  <c r="P9" i="85"/>
  <c r="AL85" i="3"/>
  <c r="AD83" i="85" s="1"/>
  <c r="O147" i="3"/>
  <c r="T145" i="85" s="1"/>
  <c r="AL77" i="3"/>
  <c r="AD75" i="85" s="1"/>
  <c r="AJ43" i="75"/>
  <c r="AL34" i="75"/>
  <c r="I32" i="85" s="1"/>
  <c r="AJ53" i="75"/>
  <c r="O20" i="3"/>
  <c r="T18" i="85" s="1"/>
  <c r="AJ135" i="75"/>
  <c r="AL13" i="75"/>
  <c r="I11" i="85" s="1"/>
  <c r="H143" i="4"/>
  <c r="AF141" i="85" s="1"/>
  <c r="H10" i="4"/>
  <c r="AF8" i="85" s="1"/>
  <c r="H64" i="4"/>
  <c r="AF62" i="85" s="1"/>
  <c r="H156" i="4"/>
  <c r="AF154" i="85" s="1"/>
  <c r="AJ172" i="75"/>
  <c r="AL38" i="75"/>
  <c r="I36" i="85" s="1"/>
  <c r="AJ39" i="75"/>
  <c r="H22" i="4"/>
  <c r="AF20" i="85" s="1"/>
  <c r="AJ10" i="75"/>
  <c r="P21" i="85"/>
  <c r="H171" i="4"/>
  <c r="AF169" i="85" s="1"/>
  <c r="AJ45" i="75"/>
  <c r="P177" i="85"/>
  <c r="AL31" i="75"/>
  <c r="I29" i="85" s="1"/>
  <c r="AJ79" i="75"/>
  <c r="AJ98" i="75"/>
  <c r="P134" i="85"/>
  <c r="P69" i="85"/>
  <c r="P141" i="85"/>
  <c r="AJ129" i="75"/>
  <c r="AJ47" i="75"/>
  <c r="AJ195" i="75"/>
  <c r="AJ170" i="75"/>
  <c r="P119" i="85"/>
  <c r="AL66" i="75"/>
  <c r="I64" i="85" s="1"/>
  <c r="P121" i="85"/>
  <c r="AL193" i="75"/>
  <c r="I191" i="85" s="1"/>
  <c r="AJ186" i="75"/>
  <c r="AJ107" i="75"/>
  <c r="AJ160" i="75"/>
  <c r="P166" i="85"/>
  <c r="P23" i="85"/>
  <c r="P147" i="85"/>
  <c r="P111" i="85"/>
  <c r="P103" i="85"/>
  <c r="AJ67" i="75"/>
  <c r="AJ81" i="75"/>
  <c r="P128" i="85"/>
  <c r="AJ34" i="75"/>
  <c r="AL176" i="75"/>
  <c r="I174" i="85" s="1"/>
  <c r="AL173" i="3"/>
  <c r="AD171" i="85" s="1"/>
  <c r="AL76" i="3"/>
  <c r="O97" i="3"/>
  <c r="T95" i="85" s="1"/>
  <c r="O120" i="3"/>
  <c r="T118" i="85" s="1"/>
  <c r="P106" i="85"/>
  <c r="P175" i="85"/>
  <c r="P133" i="85"/>
  <c r="P96" i="85"/>
  <c r="AJ181" i="75"/>
  <c r="AJ97" i="75"/>
  <c r="AL111" i="75"/>
  <c r="I109" i="85" s="1"/>
  <c r="P73" i="85"/>
  <c r="AL157" i="75"/>
  <c r="I155" i="85" s="1"/>
  <c r="AJ131" i="75"/>
  <c r="AJ139" i="75"/>
  <c r="AJ29" i="75"/>
  <c r="AJ120" i="75"/>
  <c r="P78" i="85"/>
  <c r="AJ85" i="75"/>
  <c r="AJ7" i="75"/>
  <c r="P174" i="85"/>
  <c r="AJ6" i="75"/>
  <c r="AL170" i="75"/>
  <c r="I168" i="85" s="1"/>
  <c r="P118" i="85"/>
  <c r="H50" i="4"/>
  <c r="AF48" i="85" s="1"/>
  <c r="AL125" i="75"/>
  <c r="I123" i="85" s="1"/>
  <c r="P183" i="85"/>
  <c r="AJ127" i="75"/>
  <c r="AL20" i="75"/>
  <c r="I18" i="85" s="1"/>
  <c r="AJ162" i="75"/>
  <c r="AJ44" i="75"/>
  <c r="P153" i="85"/>
  <c r="AJ137" i="75"/>
  <c r="P64" i="85"/>
  <c r="AL153" i="75"/>
  <c r="I151" i="85" s="1"/>
  <c r="AL168" i="75"/>
  <c r="I166" i="85" s="1"/>
  <c r="AL71" i="75"/>
  <c r="I69" i="85" s="1"/>
  <c r="AJ182" i="75"/>
  <c r="AJ46" i="75"/>
  <c r="AJ32" i="75"/>
  <c r="AJ77" i="75"/>
  <c r="AJ190" i="75"/>
  <c r="AJ141" i="75"/>
  <c r="AJ176" i="75"/>
  <c r="P124" i="85"/>
  <c r="AL161" i="75"/>
  <c r="I159" i="85" s="1"/>
  <c r="AJ164" i="75"/>
  <c r="P173" i="85"/>
  <c r="AJ161" i="75"/>
  <c r="P81" i="85"/>
  <c r="AL103" i="75"/>
  <c r="I101" i="85" s="1"/>
  <c r="P50" i="85"/>
  <c r="P181" i="85"/>
  <c r="AL113" i="75"/>
  <c r="I111" i="85" s="1"/>
  <c r="AJ116" i="75"/>
  <c r="P191" i="85"/>
  <c r="H24" i="4"/>
  <c r="AF22" i="85" s="1"/>
  <c r="AL163" i="75"/>
  <c r="I161" i="85" s="1"/>
  <c r="AJ93" i="75"/>
  <c r="AJ90" i="75"/>
  <c r="AJ173" i="75"/>
  <c r="P36" i="85"/>
  <c r="H167" i="4"/>
  <c r="AF165" i="85" s="1"/>
  <c r="P182" i="85"/>
  <c r="P35" i="85"/>
  <c r="F190" i="84"/>
  <c r="AJ60" i="75"/>
  <c r="P186" i="85"/>
  <c r="P127" i="85"/>
  <c r="O90" i="3"/>
  <c r="T88" i="85" s="1"/>
  <c r="F22" i="84"/>
  <c r="F159" i="84"/>
  <c r="H36" i="4"/>
  <c r="AF34" i="85" s="1"/>
  <c r="P67" i="85"/>
  <c r="AL151" i="75"/>
  <c r="I149" i="85" s="1"/>
  <c r="F34" i="84"/>
  <c r="F168" i="84"/>
  <c r="P19" i="85"/>
  <c r="P34" i="85"/>
  <c r="P58" i="85"/>
  <c r="H138" i="4"/>
  <c r="AF136" i="85" s="1"/>
  <c r="H21" i="4"/>
  <c r="AF19" i="85" s="1"/>
  <c r="H66" i="4"/>
  <c r="AF64" i="85" s="1"/>
  <c r="H38" i="4"/>
  <c r="AF36" i="85" s="1"/>
  <c r="H135" i="4"/>
  <c r="AF133" i="85" s="1"/>
  <c r="AA23" i="4"/>
  <c r="AI21" i="85" s="1"/>
  <c r="AL139" i="3"/>
  <c r="AL100" i="3"/>
  <c r="AD98" i="85" s="1"/>
  <c r="AL93" i="3"/>
  <c r="O40" i="3"/>
  <c r="T38" i="85" s="1"/>
  <c r="AL68" i="3"/>
  <c r="O66" i="3"/>
  <c r="T64" i="85" s="1"/>
  <c r="AL25" i="3"/>
  <c r="AD23" i="85" s="1"/>
  <c r="AL113" i="3"/>
  <c r="AL151" i="3"/>
  <c r="AD149" i="85" s="1"/>
  <c r="AL167" i="3"/>
  <c r="AL47" i="3"/>
  <c r="AL75" i="3"/>
  <c r="AD73" i="85" s="1"/>
  <c r="AL40" i="3"/>
  <c r="AD38" i="85" s="1"/>
  <c r="AL9" i="3"/>
  <c r="AD7" i="85" s="1"/>
  <c r="AL53" i="3"/>
  <c r="AL12" i="3"/>
  <c r="AL52" i="3"/>
  <c r="AD50" i="85" s="1"/>
  <c r="AJ8" i="75"/>
  <c r="AJ138" i="75"/>
  <c r="H94" i="4"/>
  <c r="AF92" i="85" s="1"/>
  <c r="AJ59" i="75"/>
  <c r="AJ196" i="75"/>
  <c r="AJ140" i="75"/>
  <c r="AJ56" i="75"/>
  <c r="AJ130" i="75"/>
  <c r="AL110" i="75"/>
  <c r="I108" i="85" s="1"/>
  <c r="AJ104" i="75"/>
  <c r="H70" i="4"/>
  <c r="AF68" i="85" s="1"/>
  <c r="AL69" i="3"/>
  <c r="AD67" i="85" s="1"/>
  <c r="AA103" i="4"/>
  <c r="AI101" i="85" s="1"/>
  <c r="AL138" i="75"/>
  <c r="I136" i="85" s="1"/>
  <c r="AL54" i="75"/>
  <c r="I52" i="85" s="1"/>
  <c r="AL194" i="75"/>
  <c r="I192" i="85" s="1"/>
  <c r="AL42" i="75"/>
  <c r="I40" i="85" s="1"/>
  <c r="AL21" i="75"/>
  <c r="I19" i="85" s="1"/>
  <c r="AL32" i="75"/>
  <c r="I30" i="85" s="1"/>
  <c r="AL50" i="75"/>
  <c r="I48" i="85" s="1"/>
  <c r="AL46" i="75"/>
  <c r="I44" i="85" s="1"/>
  <c r="AL150" i="75"/>
  <c r="I148" i="85" s="1"/>
  <c r="AL100" i="75"/>
  <c r="I98" i="85" s="1"/>
  <c r="AL112" i="75"/>
  <c r="I110" i="85" s="1"/>
  <c r="AL175" i="75"/>
  <c r="I173" i="85" s="1"/>
  <c r="AL179" i="75"/>
  <c r="I177" i="85" s="1"/>
  <c r="AL146" i="75"/>
  <c r="I144" i="85" s="1"/>
  <c r="AL58" i="75"/>
  <c r="I56" i="85" s="1"/>
  <c r="AL60" i="75"/>
  <c r="I58" i="85" s="1"/>
  <c r="AL26" i="75"/>
  <c r="I24" i="85" s="1"/>
  <c r="AL136" i="75"/>
  <c r="I134" i="85" s="1"/>
  <c r="AL90" i="75"/>
  <c r="I88" i="85" s="1"/>
  <c r="AL169" i="75"/>
  <c r="I167" i="85" s="1"/>
  <c r="AL37" i="75"/>
  <c r="I35" i="85" s="1"/>
  <c r="AL41" i="75"/>
  <c r="I39" i="85" s="1"/>
  <c r="AL104" i="75"/>
  <c r="I102" i="85" s="1"/>
  <c r="AL25" i="75"/>
  <c r="I23" i="85" s="1"/>
  <c r="AL44" i="75"/>
  <c r="I42" i="85" s="1"/>
  <c r="AL129" i="75"/>
  <c r="I127" i="85" s="1"/>
  <c r="AL105" i="75"/>
  <c r="I103" i="85" s="1"/>
  <c r="AL49" i="75"/>
  <c r="I47" i="85" s="1"/>
  <c r="AL27" i="75"/>
  <c r="I25" i="85" s="1"/>
  <c r="AL79" i="75"/>
  <c r="I77" i="85" s="1"/>
  <c r="AL185" i="75"/>
  <c r="I183" i="85" s="1"/>
  <c r="AL69" i="75"/>
  <c r="I67" i="85" s="1"/>
  <c r="AL167" i="75"/>
  <c r="I165" i="85" s="1"/>
  <c r="AL132" i="75"/>
  <c r="I130" i="85" s="1"/>
  <c r="AL24" i="75"/>
  <c r="I22" i="85" s="1"/>
  <c r="AL165" i="75"/>
  <c r="I163" i="85" s="1"/>
  <c r="AL94" i="75"/>
  <c r="I92" i="85" s="1"/>
  <c r="AL155" i="75"/>
  <c r="I153" i="85" s="1"/>
  <c r="AL30" i="75"/>
  <c r="I28" i="85" s="1"/>
  <c r="AL35" i="75"/>
  <c r="I33" i="85" s="1"/>
  <c r="AL45" i="75"/>
  <c r="I43" i="85" s="1"/>
  <c r="AL9" i="75"/>
  <c r="I7" i="85" s="1"/>
  <c r="AL23" i="75"/>
  <c r="I21" i="85" s="1"/>
  <c r="AL91" i="75"/>
  <c r="I89" i="85" s="1"/>
  <c r="AL64" i="3"/>
  <c r="AD62" i="85" s="1"/>
  <c r="AL109" i="3"/>
  <c r="AL14" i="75"/>
  <c r="I12" i="85" s="1"/>
  <c r="AL127" i="75"/>
  <c r="I125" i="85" s="1"/>
  <c r="AL68" i="75"/>
  <c r="I66" i="85" s="1"/>
  <c r="AL143" i="3"/>
  <c r="AD141" i="85" s="1"/>
  <c r="AL122" i="75"/>
  <c r="I120" i="85" s="1"/>
  <c r="AL89" i="75"/>
  <c r="I87" i="85" s="1"/>
  <c r="AL80" i="75"/>
  <c r="I78" i="85" s="1"/>
  <c r="H61" i="4"/>
  <c r="AF59" i="85" s="1"/>
  <c r="AL98" i="75"/>
  <c r="I96" i="85" s="1"/>
  <c r="AL102" i="75"/>
  <c r="I100" i="85" s="1"/>
  <c r="H174" i="4"/>
  <c r="AF172" i="85" s="1"/>
  <c r="AL77" i="75"/>
  <c r="I75" i="85" s="1"/>
  <c r="AJ154" i="75"/>
  <c r="H132" i="4"/>
  <c r="AF130" i="85" s="1"/>
  <c r="AJ13" i="75"/>
  <c r="P163" i="85"/>
  <c r="AJ40" i="75"/>
  <c r="H20" i="4"/>
  <c r="AF18" i="85" s="1"/>
  <c r="H40" i="4"/>
  <c r="AF38" i="85" s="1"/>
  <c r="AA114" i="4"/>
  <c r="AI112" i="85" s="1"/>
  <c r="H84" i="4"/>
  <c r="AF82" i="85" s="1"/>
  <c r="AL23" i="3"/>
  <c r="AL59" i="3"/>
  <c r="AD57" i="85" s="1"/>
  <c r="AJ105" i="75"/>
  <c r="AL29" i="75"/>
  <c r="I27" i="85" s="1"/>
  <c r="AL187" i="75"/>
  <c r="I185" i="85" s="1"/>
  <c r="AL166" i="75"/>
  <c r="I164" i="85" s="1"/>
  <c r="P109" i="85"/>
  <c r="AJ58" i="75"/>
  <c r="AL191" i="75"/>
  <c r="I189" i="85" s="1"/>
  <c r="AJ48" i="75"/>
  <c r="AJ42" i="75"/>
  <c r="AJ63" i="75"/>
  <c r="AJ121" i="75"/>
  <c r="AJ133" i="75"/>
  <c r="AL64" i="75"/>
  <c r="I62" i="85" s="1"/>
  <c r="AL82" i="75"/>
  <c r="I80" i="85" s="1"/>
  <c r="AJ71" i="75"/>
  <c r="AL74" i="75"/>
  <c r="I72" i="85" s="1"/>
  <c r="AJ117" i="75"/>
  <c r="AJ16" i="75"/>
  <c r="AL118" i="75"/>
  <c r="I116" i="85" s="1"/>
  <c r="AL126" i="75"/>
  <c r="I124" i="85" s="1"/>
  <c r="AL141" i="75"/>
  <c r="I139" i="85" s="1"/>
  <c r="AJ54" i="75"/>
  <c r="AJ84" i="75"/>
  <c r="AL96" i="3"/>
  <c r="AD94" i="85" s="1"/>
  <c r="AL172" i="3"/>
  <c r="AD170" i="85" s="1"/>
  <c r="AL20" i="3"/>
  <c r="AD18" i="85" s="1"/>
  <c r="AJ100" i="75"/>
  <c r="AL92" i="75"/>
  <c r="I90" i="85" s="1"/>
  <c r="AL165" i="3"/>
  <c r="AL31" i="3"/>
  <c r="AD29" i="85" s="1"/>
  <c r="AL60" i="3"/>
  <c r="AL142" i="3"/>
  <c r="AD140" i="85" s="1"/>
  <c r="AL51" i="75"/>
  <c r="I49" i="85" s="1"/>
  <c r="AL184" i="75"/>
  <c r="I182" i="85" s="1"/>
  <c r="H176" i="4"/>
  <c r="AF174" i="85" s="1"/>
  <c r="AL44" i="3"/>
  <c r="AD42" i="85" s="1"/>
  <c r="AL72" i="3"/>
  <c r="AD70" i="85" s="1"/>
  <c r="AA7" i="4"/>
  <c r="AI5" i="85" s="1"/>
  <c r="H186" i="4"/>
  <c r="AF184" i="85" s="1"/>
  <c r="AL75" i="75"/>
  <c r="I73" i="85" s="1"/>
  <c r="AL55" i="3"/>
  <c r="AD53" i="85" s="1"/>
  <c r="AL128" i="75"/>
  <c r="I126" i="85" s="1"/>
  <c r="AJ163" i="75"/>
  <c r="AJ193" i="75"/>
  <c r="P42" i="85"/>
  <c r="AJ83" i="75"/>
  <c r="AL133" i="75"/>
  <c r="I131" i="85" s="1"/>
  <c r="AL61" i="3"/>
  <c r="AL118" i="3"/>
  <c r="AD116" i="85" s="1"/>
  <c r="O142" i="3"/>
  <c r="T140" i="85" s="1"/>
  <c r="AL52" i="75"/>
  <c r="I50" i="85" s="1"/>
  <c r="AL177" i="75"/>
  <c r="I175" i="85" s="1"/>
  <c r="P180" i="85"/>
  <c r="AL142" i="75"/>
  <c r="I140" i="85" s="1"/>
  <c r="AL81" i="75"/>
  <c r="I79" i="85" s="1"/>
  <c r="AJ21" i="75"/>
  <c r="AL106" i="75"/>
  <c r="I104" i="85" s="1"/>
  <c r="AJ106" i="75"/>
  <c r="H104" i="4"/>
  <c r="AF102" i="85" s="1"/>
  <c r="AL190" i="75"/>
  <c r="I188" i="85" s="1"/>
  <c r="AL55" i="75"/>
  <c r="I53" i="85" s="1"/>
  <c r="AA118" i="4"/>
  <c r="AI116" i="85" s="1"/>
  <c r="O162" i="3"/>
  <c r="T160" i="85" s="1"/>
  <c r="AL147" i="75"/>
  <c r="I145" i="85" s="1"/>
  <c r="AJ35" i="75"/>
  <c r="AJ33" i="75"/>
  <c r="AJ110" i="75"/>
  <c r="AJ151" i="75"/>
  <c r="AJ88" i="75"/>
  <c r="AJ185" i="75"/>
  <c r="AL116" i="75"/>
  <c r="I114" i="85" s="1"/>
  <c r="AL19" i="75"/>
  <c r="I17" i="85" s="1"/>
  <c r="AJ76" i="75"/>
  <c r="AJ187" i="75"/>
  <c r="AJ20" i="75"/>
  <c r="AL57" i="75"/>
  <c r="I55" i="85" s="1"/>
  <c r="AJ18" i="75"/>
  <c r="AJ91" i="75"/>
  <c r="AL159" i="75"/>
  <c r="I157" i="85" s="1"/>
  <c r="AL39" i="75"/>
  <c r="I37" i="85" s="1"/>
  <c r="AJ30" i="75"/>
  <c r="AJ125" i="75"/>
  <c r="AJ158" i="75"/>
  <c r="AL195" i="75"/>
  <c r="I193" i="85" s="1"/>
  <c r="AJ65" i="75"/>
  <c r="AL96" i="75"/>
  <c r="I94" i="85" s="1"/>
  <c r="AJ114" i="75"/>
  <c r="P164" i="85"/>
  <c r="AL11" i="75"/>
  <c r="I9" i="85" s="1"/>
  <c r="AL180" i="75"/>
  <c r="I178" i="85" s="1"/>
  <c r="AJ36" i="75"/>
  <c r="AJ92" i="75"/>
  <c r="AL130" i="75"/>
  <c r="I128" i="85" s="1"/>
  <c r="AL97" i="75"/>
  <c r="I95" i="85" s="1"/>
  <c r="AJ26" i="75"/>
  <c r="P169" i="85"/>
  <c r="AJ22" i="75"/>
  <c r="AJ179" i="75"/>
  <c r="AJ14" i="75"/>
  <c r="AL61" i="75"/>
  <c r="I59" i="85" s="1"/>
  <c r="AJ57" i="75"/>
  <c r="AL86" i="75"/>
  <c r="I84" i="85" s="1"/>
  <c r="AL196" i="75"/>
  <c r="I194" i="85" s="1"/>
  <c r="AL144" i="75"/>
  <c r="I142" i="85" s="1"/>
  <c r="AL84" i="75"/>
  <c r="I82" i="85" s="1"/>
  <c r="AJ9" i="75"/>
  <c r="AJ113" i="75"/>
  <c r="AL59" i="75"/>
  <c r="I57" i="85" s="1"/>
  <c r="P86" i="85"/>
  <c r="AJ126" i="75"/>
  <c r="AL152" i="75"/>
  <c r="I150" i="85" s="1"/>
  <c r="AJ31" i="75"/>
  <c r="AL8" i="75"/>
  <c r="I6" i="85" s="1"/>
  <c r="AJ188" i="75"/>
  <c r="AJ118" i="75"/>
  <c r="O31" i="3"/>
  <c r="T29" i="85" s="1"/>
  <c r="AA66" i="4"/>
  <c r="AI64" i="85" s="1"/>
  <c r="AA34" i="4"/>
  <c r="AI32" i="85" s="1"/>
  <c r="AA117" i="4"/>
  <c r="AI115" i="85" s="1"/>
  <c r="AL121" i="75"/>
  <c r="I119" i="85" s="1"/>
  <c r="AL36" i="75"/>
  <c r="I34" i="85" s="1"/>
  <c r="AJ62" i="75"/>
  <c r="AL83" i="75"/>
  <c r="I81" i="85" s="1"/>
  <c r="AL88" i="75"/>
  <c r="I86" i="85" s="1"/>
  <c r="AJ132" i="75"/>
  <c r="H86" i="4"/>
  <c r="AF84" i="85" s="1"/>
  <c r="O154" i="3"/>
  <c r="T152" i="85" s="1"/>
  <c r="H126" i="4"/>
  <c r="AF124" i="85" s="1"/>
  <c r="AL172" i="75"/>
  <c r="I170" i="85" s="1"/>
  <c r="AJ192" i="75"/>
  <c r="AJ102" i="75"/>
  <c r="AJ157" i="75"/>
  <c r="AJ49" i="75"/>
  <c r="AL139" i="75"/>
  <c r="I137" i="85" s="1"/>
  <c r="AL88" i="3"/>
  <c r="AD86" i="85" s="1"/>
  <c r="H46" i="4"/>
  <c r="AF44" i="85" s="1"/>
  <c r="AL149" i="3"/>
  <c r="AD147" i="85" s="1"/>
  <c r="AA115" i="4"/>
  <c r="AI113" i="85" s="1"/>
  <c r="AL145" i="75"/>
  <c r="I143" i="85" s="1"/>
  <c r="AL48" i="75"/>
  <c r="I46" i="85" s="1"/>
  <c r="H110" i="4"/>
  <c r="AF108" i="85" s="1"/>
  <c r="H124" i="4"/>
  <c r="AF122" i="85" s="1"/>
  <c r="AL140" i="75"/>
  <c r="I138" i="85" s="1"/>
  <c r="H65" i="4"/>
  <c r="AF63" i="85" s="1"/>
  <c r="AL62" i="75"/>
  <c r="I60" i="85" s="1"/>
  <c r="H99" i="4"/>
  <c r="AF97" i="85" s="1"/>
  <c r="P120" i="85"/>
  <c r="AL27" i="3"/>
  <c r="H142" i="4"/>
  <c r="AF140" i="85" s="1"/>
  <c r="AL91" i="3"/>
  <c r="AD89" i="85" s="1"/>
  <c r="AL171" i="75"/>
  <c r="I169" i="85" s="1"/>
  <c r="H182" i="4"/>
  <c r="AF180" i="85" s="1"/>
  <c r="AA16" i="4"/>
  <c r="AI14" i="85" s="1"/>
  <c r="AJ175" i="75"/>
  <c r="AJ152" i="75"/>
  <c r="AJ19" i="75"/>
  <c r="AJ51" i="75"/>
  <c r="P44" i="85"/>
  <c r="O9" i="3"/>
  <c r="T7" i="85" s="1"/>
  <c r="P157" i="85"/>
  <c r="AL35" i="3"/>
  <c r="AL76" i="75"/>
  <c r="I74" i="85" s="1"/>
  <c r="AL40" i="75"/>
  <c r="I38" i="85" s="1"/>
  <c r="AJ189" i="75"/>
  <c r="AJ169" i="75"/>
  <c r="AJ112" i="75"/>
  <c r="P156" i="85"/>
  <c r="P76" i="85"/>
  <c r="AA129" i="4"/>
  <c r="AI127" i="85" s="1"/>
  <c r="AL15" i="3"/>
  <c r="AD13" i="85" s="1"/>
  <c r="H141" i="4"/>
  <c r="AF139" i="85" s="1"/>
  <c r="AA134" i="4"/>
  <c r="AI132" i="85" s="1"/>
  <c r="H140" i="4"/>
  <c r="AF138" i="85" s="1"/>
  <c r="AA87" i="4"/>
  <c r="AI85" i="85" s="1"/>
  <c r="AJ78" i="75"/>
  <c r="AJ142" i="75"/>
  <c r="AL99" i="75"/>
  <c r="I97" i="85" s="1"/>
  <c r="AL125" i="3"/>
  <c r="AD123" i="85" s="1"/>
  <c r="AL105" i="3"/>
  <c r="AD103" i="85" s="1"/>
  <c r="AL11" i="3"/>
  <c r="AD9" i="85" s="1"/>
  <c r="AJ17" i="75"/>
  <c r="AA18" i="4"/>
  <c r="AI16" i="85" s="1"/>
  <c r="H93" i="4"/>
  <c r="AF91" i="85" s="1"/>
  <c r="AJ101" i="75"/>
  <c r="AJ87" i="75"/>
  <c r="H85" i="4"/>
  <c r="AF83" i="85" s="1"/>
  <c r="P189" i="85"/>
  <c r="AL74" i="3"/>
  <c r="AD72" i="85" s="1"/>
  <c r="T21" i="3"/>
  <c r="Y19" i="85" s="1"/>
  <c r="AA27" i="4"/>
  <c r="AI25" i="85" s="1"/>
  <c r="AL101" i="75"/>
  <c r="I99" i="85" s="1"/>
  <c r="AJ15" i="75"/>
  <c r="AL7" i="75"/>
  <c r="I5" i="85" s="1"/>
  <c r="AL6" i="75"/>
  <c r="I4" i="85" s="1"/>
  <c r="O141" i="3"/>
  <c r="T139" i="85" s="1"/>
  <c r="AL158" i="3"/>
  <c r="AD156" i="85" s="1"/>
  <c r="AL127" i="3"/>
  <c r="AD125" i="85" s="1"/>
  <c r="AJ99" i="75"/>
  <c r="H96" i="4"/>
  <c r="AF94" i="85" s="1"/>
  <c r="AJ12" i="75"/>
  <c r="AA171" i="4"/>
  <c r="AI169" i="85" s="1"/>
  <c r="AL110" i="3"/>
  <c r="AL185" i="3"/>
  <c r="AD183" i="85" s="1"/>
  <c r="AL189" i="75"/>
  <c r="I187" i="85" s="1"/>
  <c r="AL115" i="75"/>
  <c r="I113" i="85" s="1"/>
  <c r="AL162" i="75"/>
  <c r="I160" i="85" s="1"/>
  <c r="P26" i="85"/>
  <c r="H122" i="4"/>
  <c r="AF120" i="85" s="1"/>
  <c r="AA122" i="4"/>
  <c r="AI120" i="85" s="1"/>
  <c r="AL186" i="75"/>
  <c r="I184" i="85" s="1"/>
  <c r="AL70" i="75"/>
  <c r="I68" i="85" s="1"/>
  <c r="AJ165" i="75"/>
  <c r="AA170" i="4"/>
  <c r="AI168" i="85" s="1"/>
  <c r="AL117" i="3"/>
  <c r="AD115" i="85" s="1"/>
  <c r="AL39" i="3"/>
  <c r="AD37" i="85" s="1"/>
  <c r="H83" i="4"/>
  <c r="AF81" i="85" s="1"/>
  <c r="AL181" i="75"/>
  <c r="I179" i="85" s="1"/>
  <c r="AJ171" i="75"/>
  <c r="AJ55" i="75"/>
  <c r="AA54" i="4"/>
  <c r="AI52" i="85" s="1"/>
  <c r="AL148" i="3"/>
  <c r="AD146" i="85" s="1"/>
  <c r="AA164" i="4"/>
  <c r="AI162" i="85" s="1"/>
  <c r="AL117" i="75"/>
  <c r="I115" i="85" s="1"/>
  <c r="H172" i="4"/>
  <c r="AF170" i="85" s="1"/>
  <c r="AJ111" i="75"/>
  <c r="AJ174" i="75"/>
  <c r="AJ183" i="75"/>
  <c r="AJ155" i="75"/>
  <c r="H111" i="4"/>
  <c r="AF109" i="85" s="1"/>
  <c r="H47" i="4"/>
  <c r="AF45" i="85" s="1"/>
  <c r="H117" i="4"/>
  <c r="AF115" i="85" s="1"/>
  <c r="H76" i="4"/>
  <c r="AF74" i="85" s="1"/>
  <c r="H31" i="4"/>
  <c r="AF29" i="85" s="1"/>
  <c r="H42" i="4"/>
  <c r="AF40" i="85" s="1"/>
  <c r="T44" i="3"/>
  <c r="Y42" i="85" s="1"/>
  <c r="T179" i="3"/>
  <c r="Y177" i="85" s="1"/>
  <c r="O83" i="3"/>
  <c r="T81" i="85" s="1"/>
  <c r="AL155" i="3"/>
  <c r="AA133" i="4"/>
  <c r="AI131" i="85" s="1"/>
  <c r="AL14" i="3"/>
  <c r="AD12" i="85" s="1"/>
  <c r="AL184" i="3"/>
  <c r="AD182" i="85" s="1"/>
  <c r="AL73" i="3"/>
  <c r="AD71" i="85" s="1"/>
  <c r="AL28" i="3"/>
  <c r="AD26" i="85" s="1"/>
  <c r="AL49" i="3"/>
  <c r="AD47" i="85" s="1"/>
  <c r="H101" i="4"/>
  <c r="AF99" i="85" s="1"/>
  <c r="AA186" i="4"/>
  <c r="AI184" i="85" s="1"/>
  <c r="AJ168" i="75"/>
  <c r="AL95" i="75"/>
  <c r="I93" i="85" s="1"/>
  <c r="AJ191" i="75"/>
  <c r="AJ123" i="75"/>
  <c r="AJ124" i="75"/>
  <c r="H127" i="4"/>
  <c r="AF125" i="85" s="1"/>
  <c r="AL160" i="75"/>
  <c r="I158" i="85" s="1"/>
  <c r="AJ66" i="75"/>
  <c r="AJ64" i="75"/>
  <c r="AJ144" i="75"/>
  <c r="P5" i="85"/>
  <c r="O89" i="3"/>
  <c r="T87" i="85" s="1"/>
  <c r="AL196" i="3"/>
  <c r="AD194" i="85" s="1"/>
  <c r="AL173" i="75"/>
  <c r="I171" i="85" s="1"/>
  <c r="AL67" i="75"/>
  <c r="I65" i="85" s="1"/>
  <c r="P131" i="85"/>
  <c r="P139" i="85"/>
  <c r="O107" i="3"/>
  <c r="T105" i="85" s="1"/>
  <c r="AA8" i="4"/>
  <c r="AI6" i="85" s="1"/>
  <c r="AL152" i="3"/>
  <c r="AD150" i="85" s="1"/>
  <c r="AJ41" i="75"/>
  <c r="H81" i="4"/>
  <c r="AF79" i="85" s="1"/>
  <c r="AJ50" i="75"/>
  <c r="AA97" i="4"/>
  <c r="AI95" i="85" s="1"/>
  <c r="AL66" i="3"/>
  <c r="AL106" i="3"/>
  <c r="AA109" i="4"/>
  <c r="AI107" i="85" s="1"/>
  <c r="H181" i="4"/>
  <c r="AF179" i="85" s="1"/>
  <c r="AJ27" i="75"/>
  <c r="AL123" i="75"/>
  <c r="I121" i="85" s="1"/>
  <c r="H87" i="4"/>
  <c r="AF85" i="85" s="1"/>
  <c r="T112" i="3"/>
  <c r="Y110" i="85" s="1"/>
  <c r="AJ149" i="75"/>
  <c r="AJ37" i="75"/>
  <c r="AJ153" i="75"/>
  <c r="H125" i="4"/>
  <c r="AF123" i="85" s="1"/>
  <c r="AJ103" i="75"/>
  <c r="AA80" i="4"/>
  <c r="AI78" i="85" s="1"/>
  <c r="AL107" i="3"/>
  <c r="AD105" i="85" s="1"/>
  <c r="H163" i="4"/>
  <c r="AF161" i="85" s="1"/>
  <c r="AL158" i="75"/>
  <c r="I156" i="85" s="1"/>
  <c r="AL47" i="75"/>
  <c r="I45" i="85" s="1"/>
  <c r="AJ166" i="75"/>
  <c r="AJ68" i="75"/>
  <c r="AJ82" i="75"/>
  <c r="AL84" i="3"/>
  <c r="O15" i="3"/>
  <c r="T13" i="85" s="1"/>
  <c r="O30" i="3"/>
  <c r="T28" i="85" s="1"/>
  <c r="AL135" i="3"/>
  <c r="AD133" i="85" s="1"/>
  <c r="AL89" i="3"/>
  <c r="AD87" i="85" s="1"/>
  <c r="H134" i="4"/>
  <c r="AF132" i="85" s="1"/>
  <c r="AJ72" i="75"/>
  <c r="AJ122" i="75"/>
  <c r="AL124" i="75"/>
  <c r="I122" i="85" s="1"/>
  <c r="AL137" i="75"/>
  <c r="I135" i="85" s="1"/>
  <c r="P123" i="85"/>
  <c r="O136" i="3"/>
  <c r="T134" i="85" s="1"/>
  <c r="AA93" i="4"/>
  <c r="AI91" i="85" s="1"/>
  <c r="AA111" i="4"/>
  <c r="AI109" i="85" s="1"/>
  <c r="AA149" i="4"/>
  <c r="AI147" i="85" s="1"/>
  <c r="H154" i="4"/>
  <c r="AF152" i="85" s="1"/>
  <c r="H63" i="4"/>
  <c r="AF61" i="85" s="1"/>
  <c r="P162" i="85"/>
  <c r="O143" i="3"/>
  <c r="T141" i="85" s="1"/>
  <c r="O181" i="3"/>
  <c r="T179" i="85" s="1"/>
  <c r="O37" i="3"/>
  <c r="T35" i="85" s="1"/>
  <c r="AA48" i="4"/>
  <c r="AI46" i="85" s="1"/>
  <c r="AA84" i="4"/>
  <c r="AI82" i="85" s="1"/>
  <c r="AL182" i="3"/>
  <c r="H77" i="4"/>
  <c r="AF75" i="85" s="1"/>
  <c r="AA53" i="4"/>
  <c r="AI51" i="85" s="1"/>
  <c r="AA17" i="4"/>
  <c r="AI15" i="85" s="1"/>
  <c r="AA89" i="4"/>
  <c r="AI87" i="85" s="1"/>
  <c r="H173" i="4"/>
  <c r="AF171" i="85" s="1"/>
  <c r="AL192" i="75"/>
  <c r="I190" i="85" s="1"/>
  <c r="AL154" i="75"/>
  <c r="I152" i="85" s="1"/>
  <c r="AJ38" i="75"/>
  <c r="AA85" i="4"/>
  <c r="AI83" i="85" s="1"/>
  <c r="O36" i="3"/>
  <c r="T34" i="85" s="1"/>
  <c r="AA135" i="4"/>
  <c r="AI133" i="85" s="1"/>
  <c r="AL67" i="3"/>
  <c r="AD65" i="85" s="1"/>
  <c r="AL38" i="3"/>
  <c r="AD36" i="85" s="1"/>
  <c r="AL115" i="3"/>
  <c r="AD113" i="85" s="1"/>
  <c r="AL129" i="3"/>
  <c r="H37" i="4"/>
  <c r="AF35" i="85" s="1"/>
  <c r="H192" i="4"/>
  <c r="AF190" i="85" s="1"/>
  <c r="H67" i="4"/>
  <c r="AF65" i="85" s="1"/>
  <c r="AL85" i="75"/>
  <c r="I83" i="85" s="1"/>
  <c r="O134" i="3"/>
  <c r="T132" i="85" s="1"/>
  <c r="AA178" i="4"/>
  <c r="AI176" i="85" s="1"/>
  <c r="AL26" i="3"/>
  <c r="AD24" i="85" s="1"/>
  <c r="AL192" i="3"/>
  <c r="AL177" i="3"/>
  <c r="AD175" i="85" s="1"/>
  <c r="H8" i="4"/>
  <c r="AF6" i="85" s="1"/>
  <c r="P158" i="85"/>
  <c r="AL191" i="3"/>
  <c r="AD189" i="85" s="1"/>
  <c r="AJ159" i="75"/>
  <c r="AL183" i="75"/>
  <c r="I181" i="85" s="1"/>
  <c r="AL183" i="3"/>
  <c r="AL63" i="3"/>
  <c r="O53" i="3"/>
  <c r="T51" i="85" s="1"/>
  <c r="AL46" i="3"/>
  <c r="AL119" i="3"/>
  <c r="AD117" i="85" s="1"/>
  <c r="AL45" i="3"/>
  <c r="AL145" i="3"/>
  <c r="AD143" i="85" s="1"/>
  <c r="AA30" i="4"/>
  <c r="AI28" i="85" s="1"/>
  <c r="AL83" i="3"/>
  <c r="AD81" i="85" s="1"/>
  <c r="P38" i="85"/>
  <c r="AJ109" i="75"/>
  <c r="AA88" i="4"/>
  <c r="AI86" i="85" s="1"/>
  <c r="O146" i="3"/>
  <c r="T144" i="85" s="1"/>
  <c r="AA83" i="4"/>
  <c r="AI81" i="85" s="1"/>
  <c r="O160" i="3"/>
  <c r="T158" i="85" s="1"/>
  <c r="O74" i="3"/>
  <c r="T72" i="85" s="1"/>
  <c r="H90" i="4"/>
  <c r="AF88" i="85" s="1"/>
  <c r="H164" i="4"/>
  <c r="AF162" i="85" s="1"/>
  <c r="H25" i="4"/>
  <c r="AF23" i="85" s="1"/>
  <c r="H89" i="4"/>
  <c r="AF87" i="85" s="1"/>
  <c r="H187" i="4"/>
  <c r="AF185" i="85" s="1"/>
  <c r="H137" i="4"/>
  <c r="AF135" i="85" s="1"/>
  <c r="H188" i="4"/>
  <c r="AF186" i="85" s="1"/>
  <c r="H58" i="4"/>
  <c r="AF56" i="85" s="1"/>
  <c r="H191" i="4"/>
  <c r="AF189" i="85" s="1"/>
  <c r="H185" i="4"/>
  <c r="AF183" i="85" s="1"/>
  <c r="H49" i="4"/>
  <c r="AF47" i="85" s="1"/>
  <c r="H113" i="4"/>
  <c r="AF111" i="85" s="1"/>
  <c r="H18" i="4"/>
  <c r="AF16" i="85" s="1"/>
  <c r="H114" i="4"/>
  <c r="AF112" i="85" s="1"/>
  <c r="H75" i="4"/>
  <c r="AF73" i="85" s="1"/>
  <c r="H88" i="4"/>
  <c r="AF86" i="85" s="1"/>
  <c r="H27" i="4"/>
  <c r="AF25" i="85" s="1"/>
  <c r="H139" i="4"/>
  <c r="AF137" i="85" s="1"/>
  <c r="H16" i="4"/>
  <c r="AF14" i="85" s="1"/>
  <c r="H179" i="4"/>
  <c r="AF177" i="85" s="1"/>
  <c r="H196" i="4"/>
  <c r="AF194" i="85" s="1"/>
  <c r="H158" i="4"/>
  <c r="AF156" i="85" s="1"/>
  <c r="H92" i="4"/>
  <c r="AF90" i="85" s="1"/>
  <c r="H78" i="4"/>
  <c r="AF76" i="85" s="1"/>
  <c r="H136" i="4"/>
  <c r="AF134" i="85" s="1"/>
  <c r="H32" i="4"/>
  <c r="AF30" i="85" s="1"/>
  <c r="H7" i="4"/>
  <c r="AF5" i="85" s="1"/>
  <c r="H79" i="4"/>
  <c r="AF77" i="85" s="1"/>
  <c r="H91" i="4"/>
  <c r="AF89" i="85" s="1"/>
  <c r="H183" i="4"/>
  <c r="AF181" i="85" s="1"/>
  <c r="AA194" i="4"/>
  <c r="AI192" i="85" s="1"/>
  <c r="AA55" i="4"/>
  <c r="AI53" i="85" s="1"/>
  <c r="AA6" i="4"/>
  <c r="AI4" i="85" s="1"/>
  <c r="AA131" i="4"/>
  <c r="AI129" i="85" s="1"/>
  <c r="AA191" i="4"/>
  <c r="AI189" i="85" s="1"/>
  <c r="AA56" i="4"/>
  <c r="AI54" i="85" s="1"/>
  <c r="AA31" i="4"/>
  <c r="AI29" i="85" s="1"/>
  <c r="AA74" i="4"/>
  <c r="AI72" i="85" s="1"/>
  <c r="AA121" i="4"/>
  <c r="AI119" i="85" s="1"/>
  <c r="AA11" i="4"/>
  <c r="AI9" i="85" s="1"/>
  <c r="AA29" i="4"/>
  <c r="AI27" i="85" s="1"/>
  <c r="AA142" i="4"/>
  <c r="AI140" i="85" s="1"/>
  <c r="AA92" i="4"/>
  <c r="AI90" i="85" s="1"/>
  <c r="AA166" i="4"/>
  <c r="AI164" i="85" s="1"/>
  <c r="AA156" i="4"/>
  <c r="AI154" i="85" s="1"/>
  <c r="AA51" i="4"/>
  <c r="AI49" i="85" s="1"/>
  <c r="AA21" i="4"/>
  <c r="AI19" i="85" s="1"/>
  <c r="AA58" i="4"/>
  <c r="AI56" i="85" s="1"/>
  <c r="AL134" i="3"/>
  <c r="AD132" i="85" s="1"/>
  <c r="AL153" i="3"/>
  <c r="AA157" i="4"/>
  <c r="AI155" i="85" s="1"/>
  <c r="AL37" i="3"/>
  <c r="AD35" i="85" s="1"/>
  <c r="AA45" i="4"/>
  <c r="AI43" i="85" s="1"/>
  <c r="AL21" i="3"/>
  <c r="AD19" i="85" s="1"/>
  <c r="AL166" i="3"/>
  <c r="AD164" i="85" s="1"/>
  <c r="AL123" i="3"/>
  <c r="AD121" i="85" s="1"/>
  <c r="AL16" i="3"/>
  <c r="AD14" i="85" s="1"/>
  <c r="AL128" i="3"/>
  <c r="AD126" i="85" s="1"/>
  <c r="AA65" i="4"/>
  <c r="AI63" i="85" s="1"/>
  <c r="AL32" i="3"/>
  <c r="AD30" i="85" s="1"/>
  <c r="AL190" i="3"/>
  <c r="AL162" i="3"/>
  <c r="AD160" i="85" s="1"/>
  <c r="AL114" i="3"/>
  <c r="P27" i="85"/>
  <c r="P172" i="85"/>
  <c r="O32" i="3"/>
  <c r="T30" i="85" s="1"/>
  <c r="O54" i="3"/>
  <c r="T52" i="85" s="1"/>
  <c r="H128" i="4"/>
  <c r="AF126" i="85" s="1"/>
  <c r="H153" i="4"/>
  <c r="AF151" i="85" s="1"/>
  <c r="H59" i="4"/>
  <c r="AF57" i="85" s="1"/>
  <c r="H169" i="4"/>
  <c r="AF167" i="85" s="1"/>
  <c r="H159" i="4"/>
  <c r="AF157" i="85" s="1"/>
  <c r="H19" i="4"/>
  <c r="AF17" i="85" s="1"/>
  <c r="H193" i="4"/>
  <c r="AF191" i="85" s="1"/>
  <c r="H57" i="4"/>
  <c r="AF55" i="85" s="1"/>
  <c r="H45" i="4"/>
  <c r="AF43" i="85" s="1"/>
  <c r="P32" i="85"/>
  <c r="AA68" i="4"/>
  <c r="AI66" i="85" s="1"/>
  <c r="P30" i="85"/>
  <c r="AJ167" i="75"/>
  <c r="T148" i="3"/>
  <c r="Y146" i="85" s="1"/>
  <c r="AA32" i="4"/>
  <c r="AI30" i="85" s="1"/>
  <c r="AJ108" i="75"/>
  <c r="H98" i="4"/>
  <c r="AF96" i="85" s="1"/>
  <c r="H95" i="4"/>
  <c r="AF93" i="85" s="1"/>
  <c r="T163" i="3"/>
  <c r="Y161" i="85" s="1"/>
  <c r="T82" i="3"/>
  <c r="Y80" i="85" s="1"/>
  <c r="T59" i="3"/>
  <c r="Y57" i="85" s="1"/>
  <c r="T83" i="3"/>
  <c r="Y81" i="85" s="1"/>
  <c r="AA39" i="4"/>
  <c r="AI37" i="85" s="1"/>
  <c r="AA40" i="4"/>
  <c r="AI38" i="85" s="1"/>
  <c r="AA90" i="4"/>
  <c r="AI88" i="85" s="1"/>
  <c r="AA102" i="4"/>
  <c r="AI100" i="85" s="1"/>
  <c r="AA38" i="4"/>
  <c r="AI36" i="85" s="1"/>
  <c r="AA167" i="4"/>
  <c r="AI165" i="85" s="1"/>
  <c r="AA49" i="4"/>
  <c r="AI47" i="85" s="1"/>
  <c r="T186" i="3"/>
  <c r="Y184" i="85" s="1"/>
  <c r="T118" i="3"/>
  <c r="Y116" i="85" s="1"/>
  <c r="O187" i="3"/>
  <c r="T185" i="85" s="1"/>
  <c r="O101" i="3"/>
  <c r="T99" i="85" s="1"/>
  <c r="O164" i="3"/>
  <c r="T162" i="85" s="1"/>
  <c r="O127" i="3"/>
  <c r="T125" i="85" s="1"/>
  <c r="O76" i="3"/>
  <c r="T74" i="85" s="1"/>
  <c r="AA108" i="4"/>
  <c r="AI106" i="85" s="1"/>
  <c r="AA124" i="4"/>
  <c r="AI122" i="85" s="1"/>
  <c r="AA71" i="4"/>
  <c r="AI69" i="85" s="1"/>
  <c r="AA189" i="4"/>
  <c r="AI187" i="85" s="1"/>
  <c r="AA127" i="4"/>
  <c r="AI125" i="85" s="1"/>
  <c r="AA188" i="4"/>
  <c r="AI186" i="85" s="1"/>
  <c r="AA13" i="4"/>
  <c r="AI11" i="85" s="1"/>
  <c r="AA10" i="4"/>
  <c r="AI8" i="85" s="1"/>
  <c r="AA57" i="4"/>
  <c r="AI55" i="85" s="1"/>
  <c r="AA81" i="4"/>
  <c r="AI79" i="85" s="1"/>
  <c r="AA20" i="4"/>
  <c r="AI18" i="85" s="1"/>
  <c r="AA177" i="4"/>
  <c r="AI175" i="85" s="1"/>
  <c r="AA46" i="4"/>
  <c r="AI44" i="85" s="1"/>
  <c r="AA19" i="4"/>
  <c r="AI17" i="85" s="1"/>
  <c r="AA73" i="4"/>
  <c r="AI71" i="85" s="1"/>
  <c r="AA36" i="4"/>
  <c r="AI34" i="85" s="1"/>
  <c r="AA28" i="4"/>
  <c r="AI26" i="85" s="1"/>
  <c r="AA126" i="4"/>
  <c r="AI124" i="85" s="1"/>
  <c r="AA139" i="4"/>
  <c r="AI137" i="85" s="1"/>
  <c r="AA86" i="4"/>
  <c r="AI84" i="85" s="1"/>
  <c r="AA67" i="4"/>
  <c r="AI65" i="85" s="1"/>
  <c r="O150" i="3"/>
  <c r="T148" i="85" s="1"/>
  <c r="O44" i="3"/>
  <c r="T42" i="85" s="1"/>
  <c r="O105" i="3"/>
  <c r="T103" i="85" s="1"/>
  <c r="O61" i="3"/>
  <c r="T59" i="85" s="1"/>
  <c r="O7" i="3"/>
  <c r="T5" i="85" s="1"/>
  <c r="AA110" i="4"/>
  <c r="AI108" i="85" s="1"/>
  <c r="AA104" i="4"/>
  <c r="AI102" i="85" s="1"/>
  <c r="AA63" i="4"/>
  <c r="AI61" i="85" s="1"/>
  <c r="AA99" i="4"/>
  <c r="AI97" i="85" s="1"/>
  <c r="AA169" i="4"/>
  <c r="AI167" i="85" s="1"/>
  <c r="AA96" i="4"/>
  <c r="AI94" i="85" s="1"/>
  <c r="AA52" i="4"/>
  <c r="AI50" i="85" s="1"/>
  <c r="AA195" i="4"/>
  <c r="AI193" i="85" s="1"/>
  <c r="AL174" i="3"/>
  <c r="AL138" i="3"/>
  <c r="AD136" i="85" s="1"/>
  <c r="AL144" i="3"/>
  <c r="AL57" i="3"/>
  <c r="AD55" i="85" s="1"/>
  <c r="AL146" i="3"/>
  <c r="AD144" i="85" s="1"/>
  <c r="AL179" i="3"/>
  <c r="AD177" i="85" s="1"/>
  <c r="AL120" i="3"/>
  <c r="AD118" i="85" s="1"/>
  <c r="AL87" i="3"/>
  <c r="AD85" i="85" s="1"/>
  <c r="AL159" i="3"/>
  <c r="AD157" i="85" s="1"/>
  <c r="AL140" i="3"/>
  <c r="AL97" i="3"/>
  <c r="AD95" i="85" s="1"/>
  <c r="AL131" i="3"/>
  <c r="AD129" i="85" s="1"/>
  <c r="AL18" i="3"/>
  <c r="AL62" i="3"/>
  <c r="AD60" i="85" s="1"/>
  <c r="AL136" i="3"/>
  <c r="AD134" i="85" s="1"/>
  <c r="AL78" i="3"/>
  <c r="AL124" i="3"/>
  <c r="AL180" i="3"/>
  <c r="AD178" i="85" s="1"/>
  <c r="AL189" i="3"/>
  <c r="AD187" i="85" s="1"/>
  <c r="AL79" i="3"/>
  <c r="AD77" i="85" s="1"/>
  <c r="O41" i="3"/>
  <c r="T39" i="85" s="1"/>
  <c r="O104" i="3"/>
  <c r="T102" i="85" s="1"/>
  <c r="O148" i="3"/>
  <c r="T146" i="85" s="1"/>
  <c r="O186" i="3"/>
  <c r="T184" i="85" s="1"/>
  <c r="O95" i="3"/>
  <c r="T93" i="85" s="1"/>
  <c r="O172" i="3"/>
  <c r="T170" i="85" s="1"/>
  <c r="O185" i="3"/>
  <c r="T183" i="85" s="1"/>
  <c r="O114" i="3"/>
  <c r="T112" i="85" s="1"/>
  <c r="O64" i="3"/>
  <c r="T62" i="85" s="1"/>
  <c r="AJ180" i="75"/>
  <c r="AJ134" i="75"/>
  <c r="AJ86" i="75"/>
  <c r="AJ147" i="75"/>
  <c r="AJ52" i="75"/>
  <c r="AJ150" i="75"/>
  <c r="P68" i="85"/>
  <c r="O126" i="3"/>
  <c r="T124" i="85" s="1"/>
  <c r="AA91" i="4"/>
  <c r="AI89" i="85" s="1"/>
  <c r="AA94" i="4"/>
  <c r="AI92" i="85" s="1"/>
  <c r="AL13" i="3"/>
  <c r="AA22" i="4"/>
  <c r="AI20" i="85" s="1"/>
  <c r="AL122" i="3"/>
  <c r="AD120" i="85" s="1"/>
  <c r="H145" i="4"/>
  <c r="AF143" i="85" s="1"/>
  <c r="AA33" i="4"/>
  <c r="AI31" i="85" s="1"/>
  <c r="AA44" i="4"/>
  <c r="AI42" i="85" s="1"/>
  <c r="AL7" i="3"/>
  <c r="AL193" i="3"/>
  <c r="AD191" i="85" s="1"/>
  <c r="AL126" i="3"/>
  <c r="AD124" i="85" s="1"/>
  <c r="AA79" i="4"/>
  <c r="AI77" i="85" s="1"/>
  <c r="AA24" i="4"/>
  <c r="AI22" i="85" s="1"/>
  <c r="AL156" i="3"/>
  <c r="AD154" i="85" s="1"/>
  <c r="P132" i="85"/>
  <c r="AA60" i="4"/>
  <c r="AI58" i="85" s="1"/>
  <c r="AL132" i="3"/>
  <c r="AD130" i="85" s="1"/>
  <c r="AL95" i="3"/>
  <c r="AD93" i="85" s="1"/>
  <c r="AL70" i="3"/>
  <c r="AD68" i="85" s="1"/>
  <c r="AL130" i="3"/>
  <c r="AD128" i="85" s="1"/>
  <c r="O25" i="3"/>
  <c r="T23" i="85" s="1"/>
  <c r="AL41" i="3"/>
  <c r="AD39" i="85" s="1"/>
  <c r="AL82" i="3"/>
  <c r="AD80" i="85" s="1"/>
  <c r="H129" i="4"/>
  <c r="AF127" i="85" s="1"/>
  <c r="AA144" i="4"/>
  <c r="AI142" i="85" s="1"/>
  <c r="AA37" i="4"/>
  <c r="AI35" i="85" s="1"/>
  <c r="O116" i="3"/>
  <c r="T114" i="85" s="1"/>
  <c r="H34" i="4"/>
  <c r="AF32" i="85" s="1"/>
  <c r="AL157" i="3"/>
  <c r="AD155" i="85" s="1"/>
  <c r="AL101" i="3"/>
  <c r="AL92" i="3"/>
  <c r="AL54" i="3"/>
  <c r="AD52" i="85" s="1"/>
  <c r="H15" i="4"/>
  <c r="AF13" i="85" s="1"/>
  <c r="O119" i="3"/>
  <c r="T117" i="85" s="1"/>
  <c r="AA9" i="4"/>
  <c r="AI7" i="85" s="1"/>
  <c r="AL188" i="3"/>
  <c r="AL99" i="3"/>
  <c r="AD97" i="85" s="1"/>
  <c r="H26" i="4"/>
  <c r="AF24" i="85" s="1"/>
  <c r="H118" i="4"/>
  <c r="AF116" i="85" s="1"/>
  <c r="AA147" i="4"/>
  <c r="AI145" i="85" s="1"/>
  <c r="AA173" i="4"/>
  <c r="AI171" i="85" s="1"/>
  <c r="AL121" i="3"/>
  <c r="AD119" i="85" s="1"/>
  <c r="AA182" i="4"/>
  <c r="AI180" i="85" s="1"/>
  <c r="AA106" i="4"/>
  <c r="AI104" i="85" s="1"/>
  <c r="H12" i="4"/>
  <c r="AF10" i="85" s="1"/>
  <c r="O177" i="3"/>
  <c r="T175" i="85" s="1"/>
  <c r="AA25" i="4"/>
  <c r="AI23" i="85" s="1"/>
  <c r="AA116" i="4"/>
  <c r="AI114" i="85" s="1"/>
  <c r="AA193" i="4"/>
  <c r="AI191" i="85" s="1"/>
  <c r="AA152" i="4"/>
  <c r="AI150" i="85" s="1"/>
  <c r="AA176" i="4"/>
  <c r="AI174" i="85" s="1"/>
  <c r="AL194" i="3"/>
  <c r="AL137" i="3"/>
  <c r="AL150" i="3"/>
  <c r="AD148" i="85" s="1"/>
  <c r="AL176" i="3"/>
  <c r="AD174" i="85" s="1"/>
  <c r="AL51" i="3"/>
  <c r="AD49" i="85" s="1"/>
  <c r="AA77" i="4"/>
  <c r="AI75" i="85" s="1"/>
  <c r="AA47" i="4"/>
  <c r="AI45" i="85" s="1"/>
  <c r="O173" i="3"/>
  <c r="T171" i="85" s="1"/>
  <c r="AA125" i="4"/>
  <c r="AI123" i="85" s="1"/>
  <c r="AL170" i="3"/>
  <c r="AL102" i="3"/>
  <c r="AD100" i="85" s="1"/>
  <c r="AA155" i="4"/>
  <c r="AI153" i="85" s="1"/>
  <c r="H161" i="4"/>
  <c r="AF159" i="85" s="1"/>
  <c r="O10" i="3"/>
  <c r="T8" i="85" s="1"/>
  <c r="O85" i="3"/>
  <c r="T83" i="85" s="1"/>
  <c r="O102" i="3"/>
  <c r="T100" i="85" s="1"/>
  <c r="O87" i="3"/>
  <c r="T85" i="85" s="1"/>
  <c r="O51" i="3"/>
  <c r="T49" i="85" s="1"/>
  <c r="O79" i="3"/>
  <c r="T77" i="85" s="1"/>
  <c r="O193" i="3"/>
  <c r="T191" i="85" s="1"/>
  <c r="O111" i="3"/>
  <c r="T109" i="85" s="1"/>
  <c r="O73" i="3"/>
  <c r="T71" i="85" s="1"/>
  <c r="O91" i="3"/>
  <c r="T89" i="85" s="1"/>
  <c r="O21" i="3"/>
  <c r="T19" i="85" s="1"/>
  <c r="AA72" i="4"/>
  <c r="AI70" i="85" s="1"/>
  <c r="AL186" i="3"/>
  <c r="AD184" i="85" s="1"/>
  <c r="AL133" i="3"/>
  <c r="AD131" i="85" s="1"/>
  <c r="AA160" i="4"/>
  <c r="AI158" i="85" s="1"/>
  <c r="AL12" i="75"/>
  <c r="I10" i="85" s="1"/>
  <c r="P92" i="85"/>
  <c r="O179" i="3"/>
  <c r="T177" i="85" s="1"/>
  <c r="AA154" i="4"/>
  <c r="AI152" i="85" s="1"/>
  <c r="AA196" i="4"/>
  <c r="AI194" i="85" s="1"/>
  <c r="AL116" i="3"/>
  <c r="AD114" i="85" s="1"/>
  <c r="AL90" i="3"/>
  <c r="AD88" i="85" s="1"/>
  <c r="AL175" i="3"/>
  <c r="H80" i="4"/>
  <c r="AF78" i="85" s="1"/>
  <c r="AA138" i="4"/>
  <c r="AI136" i="85" s="1"/>
  <c r="AA143" i="4"/>
  <c r="AI141" i="85" s="1"/>
  <c r="AL24" i="3"/>
  <c r="AA140" i="4"/>
  <c r="AI138" i="85" s="1"/>
  <c r="AA15" i="4"/>
  <c r="AI13" i="85" s="1"/>
  <c r="O133" i="3"/>
  <c r="T131" i="85" s="1"/>
  <c r="O52" i="3"/>
  <c r="T50" i="85" s="1"/>
  <c r="AA75" i="4"/>
  <c r="AI73" i="85" s="1"/>
  <c r="AL65" i="3"/>
  <c r="AD63" i="85" s="1"/>
  <c r="AL22" i="3"/>
  <c r="AD20" i="85" s="1"/>
  <c r="AL48" i="3"/>
  <c r="AD46" i="85" s="1"/>
  <c r="AL169" i="3"/>
  <c r="AD167" i="85" s="1"/>
  <c r="H56" i="4"/>
  <c r="AF54" i="85" s="1"/>
  <c r="H148" i="4"/>
  <c r="AF146" i="85" s="1"/>
  <c r="AA162" i="4"/>
  <c r="AI160" i="85" s="1"/>
  <c r="AA70" i="4"/>
  <c r="AI68" i="85" s="1"/>
  <c r="AA132" i="4"/>
  <c r="AI130" i="85" s="1"/>
  <c r="AL187" i="3"/>
  <c r="AL94" i="3"/>
  <c r="AD92" i="85" s="1"/>
  <c r="AL182" i="75"/>
  <c r="I180" i="85" s="1"/>
  <c r="AA136" i="4"/>
  <c r="AI134" i="85" s="1"/>
  <c r="O161" i="3"/>
  <c r="T159" i="85" s="1"/>
  <c r="AA128" i="4"/>
  <c r="AI126" i="85" s="1"/>
  <c r="O122" i="3"/>
  <c r="T120" i="85" s="1"/>
  <c r="O131" i="3"/>
  <c r="T129" i="85" s="1"/>
  <c r="O171" i="3"/>
  <c r="T169" i="85" s="1"/>
  <c r="O183" i="3"/>
  <c r="T181" i="85" s="1"/>
  <c r="O117" i="3"/>
  <c r="T115" i="85" s="1"/>
  <c r="P61" i="85"/>
  <c r="AA163" i="4"/>
  <c r="AI161" i="85" s="1"/>
  <c r="AL8" i="3"/>
  <c r="AD6" i="85" s="1"/>
  <c r="O195" i="3"/>
  <c r="T193" i="85" s="1"/>
  <c r="O125" i="3"/>
  <c r="T123" i="85" s="1"/>
  <c r="AL181" i="3"/>
  <c r="AL71" i="3"/>
  <c r="O42" i="3"/>
  <c r="T40" i="85" s="1"/>
  <c r="O69" i="3"/>
  <c r="T67" i="85" s="1"/>
  <c r="O192" i="3"/>
  <c r="T190" i="85" s="1"/>
  <c r="O100" i="3"/>
  <c r="T98" i="85" s="1"/>
  <c r="P165" i="85"/>
  <c r="AA12" i="4"/>
  <c r="AI10" i="85" s="1"/>
  <c r="AA174" i="4"/>
  <c r="AI172" i="85" s="1"/>
  <c r="AA168" i="4"/>
  <c r="AI166" i="85" s="1"/>
  <c r="O93" i="3"/>
  <c r="T91" i="85" s="1"/>
  <c r="AL30" i="3"/>
  <c r="AD28" i="85" s="1"/>
  <c r="AL164" i="3"/>
  <c r="AD162" i="85" s="1"/>
  <c r="H166" i="4"/>
  <c r="AF164" i="85" s="1"/>
  <c r="AA181" i="4"/>
  <c r="AI179" i="85" s="1"/>
  <c r="H150" i="4"/>
  <c r="AF148" i="85" s="1"/>
  <c r="O72" i="3"/>
  <c r="T70" i="85" s="1"/>
  <c r="O196" i="3"/>
  <c r="T194" i="85" s="1"/>
  <c r="O82" i="3"/>
  <c r="T80" i="85" s="1"/>
  <c r="O184" i="3"/>
  <c r="T182" i="85" s="1"/>
  <c r="AA78" i="4"/>
  <c r="AI76" i="85" s="1"/>
  <c r="AL10" i="3"/>
  <c r="AD8" i="85" s="1"/>
  <c r="AL33" i="3"/>
  <c r="H6" i="4"/>
  <c r="AF4" i="85" s="1"/>
  <c r="AL50" i="3"/>
  <c r="AD48" i="85" s="1"/>
  <c r="AL29" i="3"/>
  <c r="AD27" i="85" s="1"/>
  <c r="AA26" i="4"/>
  <c r="AI24" i="85" s="1"/>
  <c r="AL72" i="75"/>
  <c r="I70" i="85" s="1"/>
  <c r="AA69" i="4"/>
  <c r="AI67" i="85" s="1"/>
  <c r="O156" i="3"/>
  <c r="T154" i="85" s="1"/>
  <c r="O123" i="3"/>
  <c r="T121" i="85" s="1"/>
  <c r="O98" i="3"/>
  <c r="T96" i="85" s="1"/>
  <c r="AA119" i="4"/>
  <c r="AI117" i="85" s="1"/>
  <c r="AL154" i="3"/>
  <c r="AD152" i="85" s="1"/>
  <c r="AA145" i="4"/>
  <c r="AI143" i="85" s="1"/>
  <c r="AA14" i="4"/>
  <c r="AI12" i="85" s="1"/>
  <c r="AL6" i="3"/>
  <c r="AD4" i="85" s="1"/>
  <c r="AA150" i="4"/>
  <c r="AI148" i="85" s="1"/>
  <c r="AA64" i="4"/>
  <c r="AI62" i="85" s="1"/>
  <c r="P176" i="85"/>
  <c r="AA148" i="4"/>
  <c r="AI146" i="85" s="1"/>
  <c r="AA146" i="4"/>
  <c r="AI144" i="85" s="1"/>
  <c r="AA112" i="4"/>
  <c r="AI110" i="85" s="1"/>
  <c r="AL161" i="3"/>
  <c r="AD159" i="85" s="1"/>
  <c r="AA120" i="4"/>
  <c r="AI118" i="85" s="1"/>
  <c r="AA82" i="4"/>
  <c r="AI80" i="85" s="1"/>
  <c r="AL34" i="3"/>
  <c r="AD32" i="85" s="1"/>
  <c r="AA62" i="4"/>
  <c r="AI60" i="85" s="1"/>
  <c r="AA151" i="4"/>
  <c r="AI149" i="85" s="1"/>
  <c r="AA61" i="4"/>
  <c r="AI59" i="85" s="1"/>
  <c r="AL36" i="3"/>
  <c r="AL112" i="3"/>
  <c r="AD110" i="85" s="1"/>
  <c r="AL19" i="3"/>
  <c r="AD17" i="85" s="1"/>
  <c r="AL163" i="3"/>
  <c r="AD161" i="85" s="1"/>
  <c r="AA141" i="4"/>
  <c r="AI139" i="85" s="1"/>
  <c r="AL147" i="3"/>
  <c r="AD145" i="85" s="1"/>
  <c r="AL141" i="3"/>
  <c r="AL81" i="3"/>
  <c r="AA100" i="4"/>
  <c r="AI98" i="85" s="1"/>
  <c r="AA50" i="4"/>
  <c r="AI48" i="85" s="1"/>
  <c r="AA187" i="4"/>
  <c r="AI185" i="85" s="1"/>
  <c r="O33" i="3"/>
  <c r="T31" i="85" s="1"/>
  <c r="O17" i="3"/>
  <c r="T15" i="85" s="1"/>
  <c r="AL160" i="3"/>
  <c r="AD158" i="85" s="1"/>
  <c r="O34" i="3"/>
  <c r="T32" i="85" s="1"/>
  <c r="O48" i="3"/>
  <c r="T46" i="85" s="1"/>
  <c r="O153" i="3"/>
  <c r="T151" i="85" s="1"/>
  <c r="O110" i="3"/>
  <c r="T108" i="85" s="1"/>
  <c r="O55" i="3"/>
  <c r="T53" i="85" s="1"/>
  <c r="AL86" i="3"/>
  <c r="AD84" i="85" s="1"/>
  <c r="O163" i="3"/>
  <c r="T161" i="85" s="1"/>
  <c r="O28" i="3"/>
  <c r="T26" i="85" s="1"/>
  <c r="O77" i="3"/>
  <c r="T75" i="85" s="1"/>
  <c r="O92" i="3"/>
  <c r="T90" i="85" s="1"/>
  <c r="P60" i="85"/>
  <c r="P188" i="85"/>
  <c r="O190" i="3"/>
  <c r="T188" i="85" s="1"/>
  <c r="O26" i="3"/>
  <c r="T24" i="85" s="1"/>
  <c r="O149" i="3"/>
  <c r="T147" i="85" s="1"/>
  <c r="O99" i="3"/>
  <c r="T97" i="85" s="1"/>
  <c r="O151" i="3"/>
  <c r="T149" i="85" s="1"/>
  <c r="O46" i="3"/>
  <c r="T44" i="85" s="1"/>
  <c r="O57" i="3"/>
  <c r="T55" i="85" s="1"/>
  <c r="P112" i="85"/>
  <c r="H189" i="4"/>
  <c r="AF187" i="85" s="1"/>
  <c r="T104" i="3"/>
  <c r="T22" i="3"/>
  <c r="Y20" i="85" s="1"/>
  <c r="AA192" i="4"/>
  <c r="AI190" i="85" s="1"/>
  <c r="O19" i="3"/>
  <c r="T17" i="85" s="1"/>
  <c r="H102" i="4"/>
  <c r="AF100" i="85" s="1"/>
  <c r="AA172" i="4"/>
  <c r="AI170" i="85" s="1"/>
  <c r="AL98" i="3"/>
  <c r="AL42" i="3"/>
  <c r="AD40" i="85" s="1"/>
  <c r="AA101" i="4"/>
  <c r="AI99" i="85" s="1"/>
  <c r="AA137" i="4"/>
  <c r="AI135" i="85" s="1"/>
  <c r="AA130" i="4"/>
  <c r="AI128" i="85" s="1"/>
  <c r="O12" i="3"/>
  <c r="T10" i="85" s="1"/>
  <c r="AA98" i="4"/>
  <c r="AI96" i="85" s="1"/>
  <c r="H13" i="4"/>
  <c r="AF11" i="85" s="1"/>
  <c r="H194" i="4"/>
  <c r="AF192" i="85" s="1"/>
  <c r="H73" i="4"/>
  <c r="AF71" i="85" s="1"/>
  <c r="AA35" i="4"/>
  <c r="AI33" i="85" s="1"/>
  <c r="AL18" i="75"/>
  <c r="I16" i="85" s="1"/>
  <c r="AA113" i="4"/>
  <c r="AI111" i="85" s="1"/>
  <c r="O103" i="3"/>
  <c r="T101" i="85" s="1"/>
  <c r="AA76" i="4"/>
  <c r="AI74" i="85" s="1"/>
  <c r="AL108" i="3"/>
  <c r="AD106" i="85" s="1"/>
  <c r="O49" i="3"/>
  <c r="T47" i="85" s="1"/>
  <c r="AL17" i="3"/>
  <c r="AD15" i="85" s="1"/>
  <c r="O135" i="3"/>
  <c r="T133" i="85" s="1"/>
  <c r="O16" i="3"/>
  <c r="T14" i="85" s="1"/>
  <c r="O78" i="3"/>
  <c r="T76" i="85" s="1"/>
  <c r="O96" i="3"/>
  <c r="T94" i="85" s="1"/>
  <c r="AL178" i="3"/>
  <c r="AD176" i="85" s="1"/>
  <c r="O128" i="3"/>
  <c r="T126" i="85" s="1"/>
  <c r="O8" i="3"/>
  <c r="T6" i="85" s="1"/>
  <c r="AL195" i="3"/>
  <c r="AD193" i="85" s="1"/>
  <c r="AL168" i="3"/>
  <c r="O157" i="3"/>
  <c r="T155" i="85" s="1"/>
  <c r="O152" i="3"/>
  <c r="T150" i="85" s="1"/>
  <c r="O81" i="3"/>
  <c r="T79" i="85" s="1"/>
  <c r="O167" i="3"/>
  <c r="T165" i="85" s="1"/>
  <c r="O38" i="3"/>
  <c r="T36" i="85" s="1"/>
  <c r="O112" i="3"/>
  <c r="T110" i="85" s="1"/>
  <c r="O70" i="3"/>
  <c r="T68" i="85" s="1"/>
  <c r="O18" i="3"/>
  <c r="T16" i="85" s="1"/>
  <c r="O67" i="3"/>
  <c r="T65" i="85" s="1"/>
  <c r="AL111" i="3"/>
  <c r="AD109" i="85" s="1"/>
  <c r="O59" i="3"/>
  <c r="T57" i="85" s="1"/>
  <c r="O75" i="3"/>
  <c r="T73" i="85" s="1"/>
  <c r="O35" i="3"/>
  <c r="T33" i="85" s="1"/>
  <c r="O138" i="3"/>
  <c r="T136" i="85" s="1"/>
  <c r="O174" i="3"/>
  <c r="T172" i="85" s="1"/>
  <c r="O132" i="3"/>
  <c r="T130" i="85" s="1"/>
  <c r="O180" i="3"/>
  <c r="T178" i="85" s="1"/>
  <c r="O139" i="3"/>
  <c r="T137" i="85" s="1"/>
  <c r="O124" i="3"/>
  <c r="T122" i="85" s="1"/>
  <c r="T171" i="3"/>
  <c r="Y169" i="85" s="1"/>
  <c r="AL80" i="3"/>
  <c r="AD78" i="85" s="1"/>
  <c r="O178" i="3"/>
  <c r="T176" i="85" s="1"/>
  <c r="AL171" i="3"/>
  <c r="AD169" i="85" s="1"/>
  <c r="AL43" i="3"/>
  <c r="AD41" i="85" s="1"/>
  <c r="AL56" i="3"/>
  <c r="AD54" i="85" s="1"/>
  <c r="AL58" i="3"/>
  <c r="AD56" i="85" s="1"/>
  <c r="T90" i="3"/>
  <c r="Y88" i="85" s="1"/>
  <c r="AA161" i="4"/>
  <c r="AI159" i="85" s="1"/>
  <c r="O62" i="3"/>
  <c r="T60" i="85" s="1"/>
  <c r="O23" i="3"/>
  <c r="T21" i="85" s="1"/>
  <c r="O140" i="3"/>
  <c r="T138" i="85" s="1"/>
  <c r="AA41" i="4"/>
  <c r="AI39" i="85" s="1"/>
  <c r="AA159" i="4"/>
  <c r="AI157" i="85" s="1"/>
  <c r="AA180" i="4"/>
  <c r="AI178" i="85" s="1"/>
  <c r="AL188" i="75"/>
  <c r="I186" i="85" s="1"/>
  <c r="O191" i="3"/>
  <c r="T189" i="85" s="1"/>
  <c r="AA153" i="4"/>
  <c r="AI151" i="85" s="1"/>
  <c r="P184" i="85"/>
  <c r="AA105" i="4"/>
  <c r="AI103" i="85" s="1"/>
  <c r="AA165" i="4"/>
  <c r="AI163" i="85" s="1"/>
  <c r="H130" i="4"/>
  <c r="AF128" i="85" s="1"/>
  <c r="AA43" i="4"/>
  <c r="AI41" i="85" s="1"/>
  <c r="AA183" i="4"/>
  <c r="AI181" i="85" s="1"/>
  <c r="AA123" i="4"/>
  <c r="AI121" i="85" s="1"/>
  <c r="AA179" i="4"/>
  <c r="AI177" i="85" s="1"/>
  <c r="AA107" i="4"/>
  <c r="AI105" i="85" s="1"/>
  <c r="O88" i="3"/>
  <c r="T86" i="85" s="1"/>
  <c r="AA190" i="4"/>
  <c r="AI188" i="85" s="1"/>
  <c r="AA158" i="4"/>
  <c r="AI156" i="85" s="1"/>
  <c r="O29" i="3"/>
  <c r="T27" i="85" s="1"/>
  <c r="AA184" i="4"/>
  <c r="AI182" i="85" s="1"/>
  <c r="AA42" i="4"/>
  <c r="AI40" i="85" s="1"/>
  <c r="P136" i="85"/>
  <c r="O144" i="3"/>
  <c r="T142" i="85" s="1"/>
  <c r="AA185" i="4"/>
  <c r="AI183" i="85" s="1"/>
  <c r="H175" i="4"/>
  <c r="AF173" i="85" s="1"/>
  <c r="O130" i="3"/>
  <c r="T128" i="85" s="1"/>
  <c r="O168" i="3"/>
  <c r="T166" i="85" s="1"/>
  <c r="O176" i="3"/>
  <c r="T174" i="85" s="1"/>
  <c r="AA95" i="4"/>
  <c r="AI93" i="85" s="1"/>
  <c r="O11" i="3"/>
  <c r="T9" i="85" s="1"/>
  <c r="O43" i="3"/>
  <c r="T41" i="85" s="1"/>
  <c r="O188" i="3"/>
  <c r="T186" i="85" s="1"/>
  <c r="O108" i="3"/>
  <c r="T106" i="85" s="1"/>
  <c r="O106" i="3"/>
  <c r="T104" i="85" s="1"/>
  <c r="O137" i="3"/>
  <c r="T135" i="85" s="1"/>
  <c r="O71" i="3"/>
  <c r="T69" i="85" s="1"/>
  <c r="O94" i="3"/>
  <c r="T92" i="85" s="1"/>
  <c r="O27" i="3"/>
  <c r="T25" i="85" s="1"/>
  <c r="H54" i="4"/>
  <c r="AF52" i="85" s="1"/>
  <c r="AA59" i="4"/>
  <c r="AI57" i="85" s="1"/>
  <c r="AA175" i="4"/>
  <c r="AI173" i="85" s="1"/>
  <c r="P152" i="85"/>
  <c r="O182" i="3"/>
  <c r="T180" i="85" s="1"/>
  <c r="O6" i="3"/>
  <c r="T4" i="85" s="1"/>
  <c r="O194" i="3"/>
  <c r="T192" i="85" s="1"/>
  <c r="O22" i="3"/>
  <c r="T20" i="85" s="1"/>
  <c r="O169" i="3"/>
  <c r="T167" i="85" s="1"/>
  <c r="P85" i="85"/>
  <c r="O109" i="3"/>
  <c r="T107" i="85" s="1"/>
  <c r="O170" i="3"/>
  <c r="T168" i="85" s="1"/>
  <c r="O50" i="3"/>
  <c r="T48" i="85" s="1"/>
  <c r="O113" i="3"/>
  <c r="T111" i="85" s="1"/>
  <c r="P91" i="85"/>
  <c r="O121" i="3"/>
  <c r="T119" i="85" s="1"/>
  <c r="O47" i="3"/>
  <c r="T45" i="85" s="1"/>
  <c r="O129" i="3"/>
  <c r="T127" i="85" s="1"/>
  <c r="O175" i="3"/>
  <c r="T173" i="85" s="1"/>
  <c r="O189" i="3"/>
  <c r="T187" i="85" s="1"/>
  <c r="O118" i="3"/>
  <c r="T116" i="85" s="1"/>
  <c r="O63" i="3"/>
  <c r="T61" i="85" s="1"/>
  <c r="O145" i="3"/>
  <c r="T143" i="85" s="1"/>
  <c r="O158" i="3"/>
  <c r="T156" i="85" s="1"/>
  <c r="O159" i="3"/>
  <c r="T157" i="85" s="1"/>
  <c r="O56" i="3"/>
  <c r="T54" i="85" s="1"/>
  <c r="O58" i="3"/>
  <c r="T56" i="85" s="1"/>
  <c r="O68" i="3"/>
  <c r="T66" i="85" s="1"/>
  <c r="O84" i="3"/>
  <c r="T82" i="85" s="1"/>
  <c r="O166" i="3"/>
  <c r="T164" i="85" s="1"/>
  <c r="O45" i="3"/>
  <c r="T43" i="85" s="1"/>
  <c r="O165" i="3"/>
  <c r="T163" i="85" s="1"/>
  <c r="O13" i="3"/>
  <c r="T11" i="85" s="1"/>
  <c r="O14" i="3"/>
  <c r="T12" i="85" s="1"/>
  <c r="O80" i="3"/>
  <c r="T78" i="85" s="1"/>
  <c r="O24" i="3"/>
  <c r="T22" i="85" s="1"/>
  <c r="O86" i="3"/>
  <c r="T84" i="85" s="1"/>
  <c r="O115" i="3"/>
  <c r="T113" i="85" s="1"/>
  <c r="O60" i="3"/>
  <c r="T58" i="85" s="1"/>
  <c r="O155" i="3"/>
  <c r="T153" i="85" s="1"/>
  <c r="O65" i="3"/>
  <c r="T63" i="85" s="1"/>
  <c r="P122" i="85"/>
  <c r="P41" i="85"/>
  <c r="F2" i="84"/>
  <c r="N147" i="85" l="1"/>
  <c r="N62" i="85"/>
  <c r="N77" i="85"/>
  <c r="N171" i="85"/>
  <c r="N164" i="85"/>
  <c r="N83" i="85"/>
  <c r="N168" i="85"/>
  <c r="N176" i="85"/>
  <c r="N193" i="85"/>
  <c r="N158" i="85"/>
  <c r="N138" i="85"/>
  <c r="N152" i="85"/>
  <c r="N144" i="85"/>
  <c r="N162" i="85"/>
  <c r="N97" i="85"/>
  <c r="N26" i="85"/>
  <c r="N87" i="85"/>
  <c r="N157" i="85"/>
  <c r="N179" i="85"/>
  <c r="N37" i="85"/>
  <c r="N23" i="85"/>
  <c r="N59" i="85"/>
  <c r="N75" i="85"/>
  <c r="N90" i="85"/>
  <c r="N67" i="85"/>
  <c r="N146" i="85"/>
  <c r="N184" i="85"/>
  <c r="N28" i="85"/>
  <c r="N49" i="85"/>
  <c r="N119" i="85"/>
  <c r="N86" i="85"/>
  <c r="N117" i="85"/>
  <c r="N10" i="85"/>
  <c r="N107" i="85"/>
  <c r="N18" i="85"/>
  <c r="N180" i="85"/>
  <c r="N66" i="85"/>
  <c r="N50" i="85"/>
  <c r="N108" i="85"/>
  <c r="N151" i="85"/>
  <c r="N116" i="85"/>
  <c r="N159" i="85"/>
  <c r="N76" i="85"/>
  <c r="N105" i="85"/>
  <c r="N88" i="85"/>
  <c r="N141" i="85"/>
  <c r="N60" i="85"/>
  <c r="N84" i="85"/>
  <c r="N16" i="85"/>
  <c r="N185" i="85"/>
  <c r="N57" i="85"/>
  <c r="N99" i="85"/>
  <c r="N47" i="85"/>
  <c r="N115" i="85"/>
  <c r="N61" i="85"/>
  <c r="N30" i="85"/>
  <c r="N155" i="85"/>
  <c r="N80" i="85"/>
  <c r="N133" i="85"/>
  <c r="N19" i="85"/>
  <c r="N53" i="85"/>
  <c r="N56" i="85"/>
  <c r="N154" i="85"/>
  <c r="N125" i="85"/>
  <c r="N101" i="85"/>
  <c r="N134" i="85"/>
  <c r="N106" i="85"/>
  <c r="N167" i="85"/>
  <c r="N27" i="85"/>
  <c r="N63" i="85"/>
  <c r="N131" i="85"/>
  <c r="N169" i="85"/>
  <c r="N79" i="85"/>
  <c r="N183" i="85"/>
  <c r="N118" i="85"/>
  <c r="N81" i="85"/>
  <c r="N31" i="85"/>
  <c r="N109" i="85"/>
  <c r="N32" i="85"/>
  <c r="N112" i="85"/>
  <c r="N129" i="85"/>
  <c r="N13" i="85"/>
  <c r="N78" i="85"/>
  <c r="N44" i="85"/>
  <c r="N95" i="85"/>
  <c r="N178" i="85"/>
  <c r="N17" i="85"/>
  <c r="N36" i="85"/>
  <c r="N41" i="85"/>
  <c r="N149" i="85"/>
  <c r="N48" i="85"/>
  <c r="N187" i="85"/>
  <c r="N54" i="85"/>
  <c r="N98" i="85"/>
  <c r="N52" i="85"/>
  <c r="N186" i="85"/>
  <c r="N124" i="85"/>
  <c r="N72" i="85"/>
  <c r="N65" i="85"/>
  <c r="N136" i="85"/>
  <c r="N110" i="85"/>
  <c r="N175" i="85"/>
  <c r="N166" i="85"/>
  <c r="N14" i="85"/>
  <c r="N51" i="85"/>
  <c r="N182" i="85"/>
  <c r="N191" i="85"/>
  <c r="N39" i="85"/>
  <c r="N161" i="85"/>
  <c r="N85" i="85"/>
  <c r="N102" i="85"/>
  <c r="N113" i="85"/>
  <c r="N122" i="85"/>
  <c r="N100" i="85"/>
  <c r="N25" i="85"/>
  <c r="N22" i="85"/>
  <c r="N35" i="85"/>
  <c r="N143" i="85"/>
  <c r="N43" i="85"/>
  <c r="N128" i="85"/>
  <c r="N45" i="85"/>
  <c r="N160" i="85"/>
  <c r="N70" i="85"/>
  <c r="CW72" i="75"/>
  <c r="H70" i="85" s="1"/>
  <c r="G70" i="85" s="1"/>
  <c r="N190" i="85"/>
  <c r="N120" i="85"/>
  <c r="N121" i="85"/>
  <c r="N64" i="85"/>
  <c r="N68" i="85"/>
  <c r="N189" i="85"/>
  <c r="N165" i="85"/>
  <c r="N71" i="85"/>
  <c r="N69" i="85"/>
  <c r="N192" i="85"/>
  <c r="N104" i="85"/>
  <c r="N7" i="85"/>
  <c r="N111" i="85"/>
  <c r="N5" i="85"/>
  <c r="N73" i="85"/>
  <c r="N130" i="85"/>
  <c r="N188" i="85"/>
  <c r="N93" i="85"/>
  <c r="N135" i="85"/>
  <c r="N91" i="85"/>
  <c r="N21" i="85"/>
  <c r="N127" i="85"/>
  <c r="N123" i="85"/>
  <c r="N172" i="85"/>
  <c r="N9" i="85"/>
  <c r="N92" i="85"/>
  <c r="N96" i="85"/>
  <c r="N156" i="85"/>
  <c r="N173" i="85"/>
  <c r="N163" i="85"/>
  <c r="N33" i="85"/>
  <c r="N42" i="85"/>
  <c r="N150" i="85"/>
  <c r="N194" i="85"/>
  <c r="N15" i="85"/>
  <c r="N46" i="85"/>
  <c r="N55" i="85"/>
  <c r="N38" i="85"/>
  <c r="N170" i="85"/>
  <c r="N6" i="85"/>
  <c r="N126" i="85"/>
  <c r="N24" i="85"/>
  <c r="N148" i="85"/>
  <c r="N58" i="85"/>
  <c r="N139" i="85"/>
  <c r="N142" i="85"/>
  <c r="N103" i="85"/>
  <c r="N145" i="85"/>
  <c r="N4" i="85"/>
  <c r="N132" i="85"/>
  <c r="N20" i="85"/>
  <c r="N12" i="85"/>
  <c r="N177" i="85"/>
  <c r="N114" i="85"/>
  <c r="N137" i="85"/>
  <c r="N174" i="85"/>
  <c r="N40" i="85"/>
  <c r="N82" i="85"/>
  <c r="N11" i="85"/>
  <c r="N8" i="85"/>
  <c r="N89" i="85"/>
  <c r="N140" i="85"/>
  <c r="N94" i="85"/>
  <c r="N29" i="85"/>
  <c r="N34" i="85"/>
  <c r="N153" i="85"/>
  <c r="N74" i="85"/>
  <c r="AE119" i="85"/>
  <c r="L41" i="85"/>
  <c r="L51" i="85"/>
  <c r="L26" i="85"/>
  <c r="L172" i="85"/>
  <c r="AE95" i="85"/>
  <c r="L85" i="85"/>
  <c r="L154" i="85"/>
  <c r="L118" i="85"/>
  <c r="L141" i="85"/>
  <c r="L128" i="85"/>
  <c r="L115" i="85"/>
  <c r="L152" i="85"/>
  <c r="L40" i="85"/>
  <c r="L60" i="85"/>
  <c r="L77" i="85"/>
  <c r="L46" i="85"/>
  <c r="L72" i="85"/>
  <c r="L6" i="85"/>
  <c r="L156" i="85"/>
  <c r="L129" i="85"/>
  <c r="L125" i="85"/>
  <c r="L161" i="85"/>
  <c r="L111" i="85"/>
  <c r="L120" i="85"/>
  <c r="AE60" i="85"/>
  <c r="AE131" i="85"/>
  <c r="AE43" i="85"/>
  <c r="AE32" i="85"/>
  <c r="Y102" i="85"/>
  <c r="AM104" i="3"/>
  <c r="X102" i="85" s="1"/>
  <c r="S102" i="85" s="1"/>
  <c r="AE100" i="85"/>
  <c r="AE15" i="85"/>
  <c r="AE175" i="85"/>
  <c r="C198" i="83"/>
  <c r="AE5" i="85"/>
  <c r="AE14" i="85"/>
  <c r="AE132" i="85"/>
  <c r="AE85" i="85"/>
  <c r="AE25" i="85"/>
  <c r="AE86" i="85"/>
  <c r="AE127" i="85"/>
  <c r="AE6" i="85"/>
  <c r="AM77" i="3"/>
  <c r="X75" i="85" s="1"/>
  <c r="S75" i="85" s="1"/>
  <c r="AE164" i="85"/>
  <c r="AE54" i="85"/>
  <c r="AE128" i="85"/>
  <c r="AE4" i="85"/>
  <c r="AE11" i="85"/>
  <c r="AE148" i="85"/>
  <c r="AE87" i="85"/>
  <c r="AE187" i="85"/>
  <c r="AM181" i="3"/>
  <c r="X179" i="85" s="1"/>
  <c r="S179" i="85" s="1"/>
  <c r="AD179" i="85"/>
  <c r="AM101" i="3"/>
  <c r="X99" i="85" s="1"/>
  <c r="S99" i="85" s="1"/>
  <c r="AD99" i="85"/>
  <c r="AM144" i="3"/>
  <c r="X142" i="85" s="1"/>
  <c r="S142" i="85" s="1"/>
  <c r="AD142" i="85"/>
  <c r="AM45" i="3"/>
  <c r="X43" i="85" s="1"/>
  <c r="S43" i="85" s="1"/>
  <c r="AD43" i="85"/>
  <c r="AM63" i="3"/>
  <c r="X61" i="85" s="1"/>
  <c r="S61" i="85" s="1"/>
  <c r="AD61" i="85"/>
  <c r="AM60" i="3"/>
  <c r="X58" i="85" s="1"/>
  <c r="S58" i="85" s="1"/>
  <c r="AD58" i="85"/>
  <c r="AM53" i="3"/>
  <c r="X51" i="85" s="1"/>
  <c r="S51" i="85" s="1"/>
  <c r="AD51" i="85"/>
  <c r="AM47" i="3"/>
  <c r="X45" i="85" s="1"/>
  <c r="S45" i="85" s="1"/>
  <c r="AD45" i="85"/>
  <c r="AM93" i="3"/>
  <c r="X91" i="85" s="1"/>
  <c r="S91" i="85" s="1"/>
  <c r="AD91" i="85"/>
  <c r="AM168" i="3"/>
  <c r="X166" i="85" s="1"/>
  <c r="S166" i="85" s="1"/>
  <c r="AD166" i="85"/>
  <c r="AM36" i="3"/>
  <c r="X34" i="85" s="1"/>
  <c r="S34" i="85" s="1"/>
  <c r="AD34" i="85"/>
  <c r="AM33" i="3"/>
  <c r="X31" i="85" s="1"/>
  <c r="S31" i="85" s="1"/>
  <c r="AD31" i="85"/>
  <c r="AM24" i="3"/>
  <c r="X22" i="85" s="1"/>
  <c r="S22" i="85" s="1"/>
  <c r="AD22" i="85"/>
  <c r="AM175" i="3"/>
  <c r="X173" i="85" s="1"/>
  <c r="S173" i="85" s="1"/>
  <c r="AD173" i="85"/>
  <c r="AM170" i="3"/>
  <c r="X168" i="85" s="1"/>
  <c r="S168" i="85" s="1"/>
  <c r="AD168" i="85"/>
  <c r="AM137" i="3"/>
  <c r="X135" i="85" s="1"/>
  <c r="S135" i="85" s="1"/>
  <c r="AD135" i="85"/>
  <c r="AM7" i="3"/>
  <c r="X5" i="85" s="1"/>
  <c r="S5" i="85" s="1"/>
  <c r="AD5" i="85"/>
  <c r="AM140" i="3"/>
  <c r="X138" i="85" s="1"/>
  <c r="S138" i="85" s="1"/>
  <c r="AD138" i="85"/>
  <c r="AM114" i="3"/>
  <c r="X112" i="85" s="1"/>
  <c r="S112" i="85" s="1"/>
  <c r="AD112" i="85"/>
  <c r="AM183" i="3"/>
  <c r="X181" i="85" s="1"/>
  <c r="S181" i="85" s="1"/>
  <c r="AD181" i="85"/>
  <c r="AM129" i="3"/>
  <c r="X127" i="85" s="1"/>
  <c r="S127" i="85" s="1"/>
  <c r="AD127" i="85"/>
  <c r="AM27" i="3"/>
  <c r="X25" i="85" s="1"/>
  <c r="S25" i="85" s="1"/>
  <c r="AD25" i="85"/>
  <c r="AM61" i="3"/>
  <c r="X59" i="85" s="1"/>
  <c r="S59" i="85" s="1"/>
  <c r="AD59" i="85"/>
  <c r="AM167" i="3"/>
  <c r="X165" i="85" s="1"/>
  <c r="S165" i="85" s="1"/>
  <c r="AD165" i="85"/>
  <c r="AM76" i="3"/>
  <c r="X74" i="85" s="1"/>
  <c r="S74" i="85" s="1"/>
  <c r="AD74" i="85"/>
  <c r="AM81" i="3"/>
  <c r="X79" i="85" s="1"/>
  <c r="S79" i="85" s="1"/>
  <c r="AD79" i="85"/>
  <c r="AM187" i="3"/>
  <c r="X185" i="85" s="1"/>
  <c r="S185" i="85" s="1"/>
  <c r="AD185" i="85"/>
  <c r="AM194" i="3"/>
  <c r="X192" i="85" s="1"/>
  <c r="S192" i="85" s="1"/>
  <c r="AD192" i="85"/>
  <c r="AM188" i="3"/>
  <c r="X186" i="85" s="1"/>
  <c r="S186" i="85" s="1"/>
  <c r="AD186" i="85"/>
  <c r="AM124" i="3"/>
  <c r="X122" i="85" s="1"/>
  <c r="S122" i="85" s="1"/>
  <c r="AD122" i="85"/>
  <c r="AM18" i="3"/>
  <c r="X16" i="85" s="1"/>
  <c r="S16" i="85" s="1"/>
  <c r="AD16" i="85"/>
  <c r="AM174" i="3"/>
  <c r="X172" i="85" s="1"/>
  <c r="S172" i="85" s="1"/>
  <c r="AD172" i="85"/>
  <c r="AM46" i="3"/>
  <c r="X44" i="85" s="1"/>
  <c r="S44" i="85" s="1"/>
  <c r="AD44" i="85"/>
  <c r="AM192" i="3"/>
  <c r="X190" i="85" s="1"/>
  <c r="S190" i="85" s="1"/>
  <c r="AD190" i="85"/>
  <c r="AM106" i="3"/>
  <c r="X104" i="85" s="1"/>
  <c r="S104" i="85" s="1"/>
  <c r="AD104" i="85"/>
  <c r="AM155" i="3"/>
  <c r="X153" i="85" s="1"/>
  <c r="S153" i="85" s="1"/>
  <c r="AD153" i="85"/>
  <c r="AM110" i="3"/>
  <c r="X108" i="85" s="1"/>
  <c r="S108" i="85" s="1"/>
  <c r="AD108" i="85"/>
  <c r="AM35" i="3"/>
  <c r="X33" i="85" s="1"/>
  <c r="S33" i="85" s="1"/>
  <c r="AD33" i="85"/>
  <c r="AM165" i="3"/>
  <c r="X163" i="85" s="1"/>
  <c r="S163" i="85" s="1"/>
  <c r="AD163" i="85"/>
  <c r="AM109" i="3"/>
  <c r="X107" i="85" s="1"/>
  <c r="S107" i="85" s="1"/>
  <c r="AD107" i="85"/>
  <c r="AM68" i="3"/>
  <c r="X66" i="85" s="1"/>
  <c r="S66" i="85" s="1"/>
  <c r="AD66" i="85"/>
  <c r="AM139" i="3"/>
  <c r="X137" i="85" s="1"/>
  <c r="S137" i="85" s="1"/>
  <c r="AD137" i="85"/>
  <c r="AM98" i="3"/>
  <c r="X96" i="85" s="1"/>
  <c r="S96" i="85" s="1"/>
  <c r="AD96" i="85"/>
  <c r="AM141" i="3"/>
  <c r="X139" i="85" s="1"/>
  <c r="S139" i="85" s="1"/>
  <c r="AD139" i="85"/>
  <c r="AM71" i="3"/>
  <c r="X69" i="85" s="1"/>
  <c r="S69" i="85" s="1"/>
  <c r="AD69" i="85"/>
  <c r="AM92" i="3"/>
  <c r="X90" i="85" s="1"/>
  <c r="S90" i="85" s="1"/>
  <c r="AD90" i="85"/>
  <c r="AM13" i="3"/>
  <c r="X11" i="85" s="1"/>
  <c r="S11" i="85" s="1"/>
  <c r="AD11" i="85"/>
  <c r="AM78" i="3"/>
  <c r="X76" i="85" s="1"/>
  <c r="S76" i="85" s="1"/>
  <c r="AD76" i="85"/>
  <c r="AM190" i="3"/>
  <c r="X188" i="85" s="1"/>
  <c r="S188" i="85" s="1"/>
  <c r="AD188" i="85"/>
  <c r="AM103" i="3"/>
  <c r="X101" i="85" s="1"/>
  <c r="S101" i="85" s="1"/>
  <c r="AD101" i="85"/>
  <c r="AM153" i="3"/>
  <c r="X151" i="85" s="1"/>
  <c r="S151" i="85" s="1"/>
  <c r="AD151" i="85"/>
  <c r="AM182" i="3"/>
  <c r="X180" i="85" s="1"/>
  <c r="S180" i="85" s="1"/>
  <c r="AD180" i="85"/>
  <c r="AM84" i="3"/>
  <c r="X82" i="85" s="1"/>
  <c r="S82" i="85" s="1"/>
  <c r="AD82" i="85"/>
  <c r="AM66" i="3"/>
  <c r="X64" i="85" s="1"/>
  <c r="S64" i="85" s="1"/>
  <c r="AD64" i="85"/>
  <c r="AM23" i="3"/>
  <c r="X21" i="85" s="1"/>
  <c r="S21" i="85" s="1"/>
  <c r="AD21" i="85"/>
  <c r="AM12" i="3"/>
  <c r="X10" i="85" s="1"/>
  <c r="S10" i="85" s="1"/>
  <c r="AD10" i="85"/>
  <c r="AM113" i="3"/>
  <c r="X111" i="85" s="1"/>
  <c r="S111" i="85" s="1"/>
  <c r="AD111" i="85"/>
  <c r="AE52" i="85"/>
  <c r="AE146" i="85"/>
  <c r="AE159" i="85"/>
  <c r="AE191" i="85"/>
  <c r="AE186" i="85"/>
  <c r="AE93" i="85"/>
  <c r="AE47" i="85"/>
  <c r="AE23" i="85"/>
  <c r="AE171" i="85"/>
  <c r="AE75" i="85"/>
  <c r="AE152" i="85"/>
  <c r="AE81" i="85"/>
  <c r="AE83" i="85"/>
  <c r="AE64" i="85"/>
  <c r="AE169" i="85"/>
  <c r="AE73" i="85"/>
  <c r="AE65" i="85"/>
  <c r="AE125" i="85"/>
  <c r="AE40" i="85"/>
  <c r="AE45" i="85"/>
  <c r="AE138" i="85"/>
  <c r="AE180" i="85"/>
  <c r="AE68" i="85"/>
  <c r="AE92" i="85"/>
  <c r="AE34" i="85"/>
  <c r="AE22" i="85"/>
  <c r="AE154" i="85"/>
  <c r="AE142" i="85"/>
  <c r="AE41" i="85"/>
  <c r="AE178" i="85"/>
  <c r="AE33" i="85"/>
  <c r="AE7" i="85"/>
  <c r="AE160" i="85"/>
  <c r="AE166" i="85"/>
  <c r="AE72" i="85"/>
  <c r="AE188" i="85"/>
  <c r="AE90" i="85"/>
  <c r="AE66" i="85"/>
  <c r="AE114" i="85"/>
  <c r="AE80" i="85"/>
  <c r="AE116" i="85"/>
  <c r="AE17" i="85"/>
  <c r="AE151" i="85"/>
  <c r="AE181" i="85"/>
  <c r="AE30" i="85"/>
  <c r="AE156" i="85"/>
  <c r="AE137" i="85"/>
  <c r="AE112" i="85"/>
  <c r="AE183" i="85"/>
  <c r="AE135" i="85"/>
  <c r="AE162" i="85"/>
  <c r="AE190" i="85"/>
  <c r="AE61" i="85"/>
  <c r="AE179" i="85"/>
  <c r="AE99" i="85"/>
  <c r="AE29" i="85"/>
  <c r="AE109" i="85"/>
  <c r="AE120" i="85"/>
  <c r="AE97" i="85"/>
  <c r="AE63" i="85"/>
  <c r="AE124" i="85"/>
  <c r="AE174" i="85"/>
  <c r="AE38" i="85"/>
  <c r="AE19" i="85"/>
  <c r="AE62" i="85"/>
  <c r="AE103" i="85"/>
  <c r="AE105" i="85"/>
  <c r="AE150" i="85"/>
  <c r="AE144" i="85"/>
  <c r="AE110" i="85"/>
  <c r="AE145" i="85"/>
  <c r="AE158" i="85"/>
  <c r="AE53" i="85"/>
  <c r="AE101" i="85"/>
  <c r="AE70" i="85"/>
  <c r="AE153" i="85"/>
  <c r="AE51" i="85"/>
  <c r="AE113" i="85"/>
  <c r="AE50" i="85"/>
  <c r="AE57" i="85"/>
  <c r="AE184" i="85"/>
  <c r="AE20" i="85"/>
  <c r="AE69" i="85"/>
  <c r="AE28" i="85"/>
  <c r="AE71" i="85"/>
  <c r="AE78" i="85"/>
  <c r="AE24" i="85"/>
  <c r="AE143" i="85"/>
  <c r="AE96" i="85"/>
  <c r="AE157" i="85"/>
  <c r="AE126" i="85"/>
  <c r="AE89" i="85"/>
  <c r="AE134" i="85"/>
  <c r="AE194" i="85"/>
  <c r="AE16" i="85"/>
  <c r="AE189" i="85"/>
  <c r="AE185" i="85"/>
  <c r="AE88" i="85"/>
  <c r="AE35" i="85"/>
  <c r="AE161" i="85"/>
  <c r="AE74" i="85"/>
  <c r="AE170" i="85"/>
  <c r="AE139" i="85"/>
  <c r="AE140" i="85"/>
  <c r="AE108" i="85"/>
  <c r="AE18" i="85"/>
  <c r="AE59" i="85"/>
  <c r="AE133" i="85"/>
  <c r="AE136" i="85"/>
  <c r="AE165" i="85"/>
  <c r="AE48" i="85"/>
  <c r="AE8" i="85"/>
  <c r="AE118" i="85"/>
  <c r="AE149" i="85"/>
  <c r="AE176" i="85"/>
  <c r="AE129" i="85"/>
  <c r="AE31" i="85"/>
  <c r="AE67" i="85"/>
  <c r="AE37" i="85"/>
  <c r="AE121" i="85"/>
  <c r="AE163" i="85"/>
  <c r="AE155" i="85"/>
  <c r="AE193" i="85"/>
  <c r="AE147" i="85"/>
  <c r="AE49" i="85"/>
  <c r="AE58" i="85"/>
  <c r="AE42" i="85"/>
  <c r="AE173" i="85"/>
  <c r="AE192" i="85"/>
  <c r="AE10" i="85"/>
  <c r="AE13" i="85"/>
  <c r="AE55" i="85"/>
  <c r="AE167" i="85"/>
  <c r="AE77" i="85"/>
  <c r="AE76" i="85"/>
  <c r="AE177" i="85"/>
  <c r="AE111" i="85"/>
  <c r="AE56" i="85"/>
  <c r="AE123" i="85"/>
  <c r="AE79" i="85"/>
  <c r="AE115" i="85"/>
  <c r="AE94" i="85"/>
  <c r="AE91" i="85"/>
  <c r="AE122" i="85"/>
  <c r="AE44" i="85"/>
  <c r="AE84" i="85"/>
  <c r="AE102" i="85"/>
  <c r="AE82" i="85"/>
  <c r="AE130" i="85"/>
  <c r="AE172" i="85"/>
  <c r="AE36" i="85"/>
  <c r="AE141" i="85"/>
  <c r="AE107" i="85"/>
  <c r="AE117" i="85"/>
  <c r="AE21" i="85"/>
  <c r="AE26" i="85"/>
  <c r="AE12" i="85"/>
  <c r="AE27" i="85"/>
  <c r="AE46" i="85"/>
  <c r="AE9" i="85"/>
  <c r="AE104" i="85"/>
  <c r="AE182" i="85"/>
  <c r="AE106" i="85"/>
  <c r="AE168" i="85"/>
  <c r="AE98" i="85"/>
  <c r="AE39" i="85"/>
  <c r="AM173" i="3"/>
  <c r="X171" i="85" s="1"/>
  <c r="S171" i="85" s="1"/>
  <c r="AM85" i="3"/>
  <c r="X83" i="85" s="1"/>
  <c r="S83" i="85" s="1"/>
  <c r="AM100" i="3"/>
  <c r="X98" i="85" s="1"/>
  <c r="S98" i="85" s="1"/>
  <c r="AM14" i="3"/>
  <c r="X12" i="85" s="1"/>
  <c r="S12" i="85" s="1"/>
  <c r="AM97" i="3"/>
  <c r="X95" i="85" s="1"/>
  <c r="S95" i="85" s="1"/>
  <c r="AM151" i="3"/>
  <c r="X149" i="85" s="1"/>
  <c r="S149" i="85" s="1"/>
  <c r="H68" i="84"/>
  <c r="F70" i="85" s="1"/>
  <c r="AM9" i="3"/>
  <c r="X7" i="85" s="1"/>
  <c r="S7" i="85" s="1"/>
  <c r="AM39" i="3"/>
  <c r="X37" i="85" s="1"/>
  <c r="S37" i="85" s="1"/>
  <c r="AM69" i="3"/>
  <c r="X67" i="85" s="1"/>
  <c r="S67" i="85" s="1"/>
  <c r="AM52" i="3"/>
  <c r="X50" i="85" s="1"/>
  <c r="S50" i="85" s="1"/>
  <c r="AM28" i="3"/>
  <c r="X26" i="85" s="1"/>
  <c r="S26" i="85" s="1"/>
  <c r="AM15" i="3"/>
  <c r="X13" i="85" s="1"/>
  <c r="S13" i="85" s="1"/>
  <c r="AM177" i="3"/>
  <c r="X175" i="85" s="1"/>
  <c r="S175" i="85" s="1"/>
  <c r="AM25" i="3"/>
  <c r="X23" i="85" s="1"/>
  <c r="S23" i="85" s="1"/>
  <c r="AM196" i="3"/>
  <c r="X194" i="85" s="1"/>
  <c r="S194" i="85" s="1"/>
  <c r="AM64" i="3"/>
  <c r="X62" i="85" s="1"/>
  <c r="S62" i="85" s="1"/>
  <c r="AM143" i="3"/>
  <c r="X141" i="85" s="1"/>
  <c r="S141" i="85" s="1"/>
  <c r="AM74" i="3"/>
  <c r="X72" i="85" s="1"/>
  <c r="S72" i="85" s="1"/>
  <c r="AM75" i="3"/>
  <c r="X73" i="85" s="1"/>
  <c r="S73" i="85" s="1"/>
  <c r="AM72" i="3"/>
  <c r="X70" i="85" s="1"/>
  <c r="S70" i="85" s="1"/>
  <c r="AM172" i="3"/>
  <c r="X170" i="85" s="1"/>
  <c r="S170" i="85" s="1"/>
  <c r="AM149" i="3"/>
  <c r="X147" i="85" s="1"/>
  <c r="S147" i="85" s="1"/>
  <c r="AM115" i="3"/>
  <c r="X113" i="85" s="1"/>
  <c r="S113" i="85" s="1"/>
  <c r="AM96" i="3"/>
  <c r="X94" i="85" s="1"/>
  <c r="S94" i="85" s="1"/>
  <c r="AM62" i="3"/>
  <c r="X60" i="85" s="1"/>
  <c r="S60" i="85" s="1"/>
  <c r="AM142" i="3"/>
  <c r="X140" i="85" s="1"/>
  <c r="S140" i="85" s="1"/>
  <c r="AM118" i="3"/>
  <c r="X116" i="85" s="1"/>
  <c r="S116" i="85" s="1"/>
  <c r="AM107" i="3"/>
  <c r="X105" i="85" s="1"/>
  <c r="S105" i="85" s="1"/>
  <c r="AM152" i="3"/>
  <c r="X150" i="85" s="1"/>
  <c r="S150" i="85" s="1"/>
  <c r="AM40" i="3"/>
  <c r="X38" i="85" s="1"/>
  <c r="S38" i="85" s="1"/>
  <c r="AM20" i="3"/>
  <c r="X18" i="85" s="1"/>
  <c r="S18" i="85" s="1"/>
  <c r="AM117" i="3"/>
  <c r="X115" i="85" s="1"/>
  <c r="S115" i="85" s="1"/>
  <c r="AM185" i="3"/>
  <c r="X183" i="85" s="1"/>
  <c r="S183" i="85" s="1"/>
  <c r="AM49" i="3"/>
  <c r="X47" i="85" s="1"/>
  <c r="S47" i="85" s="1"/>
  <c r="AM21" i="3"/>
  <c r="X19" i="85" s="1"/>
  <c r="S19" i="85" s="1"/>
  <c r="AM32" i="3"/>
  <c r="X30" i="85" s="1"/>
  <c r="S30" i="85" s="1"/>
  <c r="AM136" i="3"/>
  <c r="X134" i="85" s="1"/>
  <c r="S134" i="85" s="1"/>
  <c r="AM31" i="3"/>
  <c r="X29" i="85" s="1"/>
  <c r="S29" i="85" s="1"/>
  <c r="AM119" i="3"/>
  <c r="X117" i="85" s="1"/>
  <c r="S117" i="85" s="1"/>
  <c r="AM179" i="3"/>
  <c r="X177" i="85" s="1"/>
  <c r="S177" i="85" s="1"/>
  <c r="AM127" i="3"/>
  <c r="X125" i="85" s="1"/>
  <c r="S125" i="85" s="1"/>
  <c r="AM125" i="3"/>
  <c r="X123" i="85" s="1"/>
  <c r="S123" i="85" s="1"/>
  <c r="AM120" i="3"/>
  <c r="X118" i="85" s="1"/>
  <c r="S118" i="85" s="1"/>
  <c r="AM55" i="3"/>
  <c r="X53" i="85" s="1"/>
  <c r="S53" i="85" s="1"/>
  <c r="AM16" i="3"/>
  <c r="X14" i="85" s="1"/>
  <c r="S14" i="85" s="1"/>
  <c r="AM105" i="3"/>
  <c r="X103" i="85" s="1"/>
  <c r="S103" i="85" s="1"/>
  <c r="AM91" i="3"/>
  <c r="X89" i="85" s="1"/>
  <c r="S89" i="85" s="1"/>
  <c r="AM157" i="3"/>
  <c r="X155" i="85" s="1"/>
  <c r="S155" i="85" s="1"/>
  <c r="AM70" i="3"/>
  <c r="X68" i="85" s="1"/>
  <c r="S68" i="85" s="1"/>
  <c r="AM44" i="3"/>
  <c r="X42" i="85" s="1"/>
  <c r="S42" i="85" s="1"/>
  <c r="AM128" i="3"/>
  <c r="X126" i="85" s="1"/>
  <c r="S126" i="85" s="1"/>
  <c r="AM184" i="3"/>
  <c r="X182" i="85" s="1"/>
  <c r="S182" i="85" s="1"/>
  <c r="AM88" i="3"/>
  <c r="X86" i="85" s="1"/>
  <c r="S86" i="85" s="1"/>
  <c r="AM11" i="3"/>
  <c r="X9" i="85" s="1"/>
  <c r="S9" i="85" s="1"/>
  <c r="AM10" i="3"/>
  <c r="X8" i="85" s="1"/>
  <c r="S8" i="85" s="1"/>
  <c r="AM158" i="3"/>
  <c r="X156" i="85" s="1"/>
  <c r="S156" i="85" s="1"/>
  <c r="AM133" i="3"/>
  <c r="X131" i="85" s="1"/>
  <c r="S131" i="85" s="1"/>
  <c r="AM82" i="3"/>
  <c r="X80" i="85" s="1"/>
  <c r="S80" i="85" s="1"/>
  <c r="AM130" i="3"/>
  <c r="X128" i="85" s="1"/>
  <c r="S128" i="85" s="1"/>
  <c r="AM73" i="3"/>
  <c r="X71" i="85" s="1"/>
  <c r="S71" i="85" s="1"/>
  <c r="AM83" i="3"/>
  <c r="X81" i="85" s="1"/>
  <c r="S81" i="85" s="1"/>
  <c r="AM162" i="3"/>
  <c r="X160" i="85" s="1"/>
  <c r="S160" i="85" s="1"/>
  <c r="AM89" i="3"/>
  <c r="X87" i="85" s="1"/>
  <c r="S87" i="85" s="1"/>
  <c r="AM26" i="3"/>
  <c r="X24" i="85" s="1"/>
  <c r="S24" i="85" s="1"/>
  <c r="AM145" i="3"/>
  <c r="X143" i="85" s="1"/>
  <c r="S143" i="85" s="1"/>
  <c r="AM148" i="3"/>
  <c r="X146" i="85" s="1"/>
  <c r="S146" i="85" s="1"/>
  <c r="AM191" i="3"/>
  <c r="X189" i="85" s="1"/>
  <c r="S189" i="85" s="1"/>
  <c r="AM87" i="3"/>
  <c r="X85" i="85" s="1"/>
  <c r="S85" i="85" s="1"/>
  <c r="AM67" i="3"/>
  <c r="X65" i="85" s="1"/>
  <c r="S65" i="85" s="1"/>
  <c r="AM134" i="3"/>
  <c r="X132" i="85" s="1"/>
  <c r="S132" i="85" s="1"/>
  <c r="AM38" i="3"/>
  <c r="X36" i="85" s="1"/>
  <c r="S36" i="85" s="1"/>
  <c r="AM135" i="3"/>
  <c r="X133" i="85" s="1"/>
  <c r="S133" i="85" s="1"/>
  <c r="AM59" i="3"/>
  <c r="X57" i="85" s="1"/>
  <c r="S57" i="85" s="1"/>
  <c r="AM166" i="3"/>
  <c r="X164" i="85" s="1"/>
  <c r="S164" i="85" s="1"/>
  <c r="AM37" i="3"/>
  <c r="X35" i="85" s="1"/>
  <c r="S35" i="85" s="1"/>
  <c r="AM94" i="3"/>
  <c r="X92" i="85" s="1"/>
  <c r="S92" i="85" s="1"/>
  <c r="AM132" i="3"/>
  <c r="X130" i="85" s="1"/>
  <c r="S130" i="85" s="1"/>
  <c r="AM176" i="3"/>
  <c r="X174" i="85" s="1"/>
  <c r="S174" i="85" s="1"/>
  <c r="AM123" i="3"/>
  <c r="X121" i="85" s="1"/>
  <c r="S121" i="85" s="1"/>
  <c r="AM19" i="3"/>
  <c r="X17" i="85" s="1"/>
  <c r="S17" i="85" s="1"/>
  <c r="AM6" i="3"/>
  <c r="X4" i="85" s="1"/>
  <c r="S4" i="85" s="1"/>
  <c r="AM161" i="3"/>
  <c r="X159" i="85" s="1"/>
  <c r="S159" i="85" s="1"/>
  <c r="AM43" i="3"/>
  <c r="X41" i="85" s="1"/>
  <c r="S41" i="85" s="1"/>
  <c r="AM146" i="3"/>
  <c r="X144" i="85" s="1"/>
  <c r="S144" i="85" s="1"/>
  <c r="AM22" i="3"/>
  <c r="X20" i="85" s="1"/>
  <c r="S20" i="85" s="1"/>
  <c r="AM138" i="3"/>
  <c r="X136" i="85" s="1"/>
  <c r="S136" i="85" s="1"/>
  <c r="AM147" i="3"/>
  <c r="X145" i="85" s="1"/>
  <c r="S145" i="85" s="1"/>
  <c r="AM48" i="3"/>
  <c r="X46" i="85" s="1"/>
  <c r="S46" i="85" s="1"/>
  <c r="AM156" i="3"/>
  <c r="X154" i="85" s="1"/>
  <c r="S154" i="85" s="1"/>
  <c r="AM180" i="3"/>
  <c r="X178" i="85" s="1"/>
  <c r="S178" i="85" s="1"/>
  <c r="AM41" i="3"/>
  <c r="X39" i="85" s="1"/>
  <c r="S39" i="85" s="1"/>
  <c r="AM8" i="3"/>
  <c r="X6" i="85" s="1"/>
  <c r="S6" i="85" s="1"/>
  <c r="AM159" i="3"/>
  <c r="X157" i="85" s="1"/>
  <c r="S157" i="85" s="1"/>
  <c r="AM116" i="3"/>
  <c r="X114" i="85" s="1"/>
  <c r="S114" i="85" s="1"/>
  <c r="AM57" i="3"/>
  <c r="X55" i="85" s="1"/>
  <c r="S55" i="85" s="1"/>
  <c r="AM79" i="3"/>
  <c r="X77" i="85" s="1"/>
  <c r="S77" i="85" s="1"/>
  <c r="AM150" i="3"/>
  <c r="X148" i="85" s="1"/>
  <c r="S148" i="85" s="1"/>
  <c r="AM131" i="3"/>
  <c r="X129" i="85" s="1"/>
  <c r="S129" i="85" s="1"/>
  <c r="AM54" i="3"/>
  <c r="X52" i="85" s="1"/>
  <c r="S52" i="85" s="1"/>
  <c r="AM112" i="3"/>
  <c r="X110" i="85" s="1"/>
  <c r="S110" i="85" s="1"/>
  <c r="AM164" i="3"/>
  <c r="X162" i="85" s="1"/>
  <c r="S162" i="85" s="1"/>
  <c r="AM160" i="3"/>
  <c r="X158" i="85" s="1"/>
  <c r="S158" i="85" s="1"/>
  <c r="AM34" i="3"/>
  <c r="X32" i="85" s="1"/>
  <c r="S32" i="85" s="1"/>
  <c r="AM189" i="3"/>
  <c r="X187" i="85" s="1"/>
  <c r="S187" i="85" s="1"/>
  <c r="AM30" i="3"/>
  <c r="X28" i="85" s="1"/>
  <c r="S28" i="85" s="1"/>
  <c r="AM169" i="3"/>
  <c r="X167" i="85" s="1"/>
  <c r="S167" i="85" s="1"/>
  <c r="AM50" i="3"/>
  <c r="X48" i="85" s="1"/>
  <c r="S48" i="85" s="1"/>
  <c r="AM186" i="3"/>
  <c r="X184" i="85" s="1"/>
  <c r="S184" i="85" s="1"/>
  <c r="AM102" i="3"/>
  <c r="X100" i="85" s="1"/>
  <c r="S100" i="85" s="1"/>
  <c r="AM51" i="3"/>
  <c r="X49" i="85" s="1"/>
  <c r="S49" i="85" s="1"/>
  <c r="AM193" i="3"/>
  <c r="X191" i="85" s="1"/>
  <c r="S191" i="85" s="1"/>
  <c r="AM163" i="3"/>
  <c r="X161" i="85" s="1"/>
  <c r="S161" i="85" s="1"/>
  <c r="AM121" i="3"/>
  <c r="X119" i="85" s="1"/>
  <c r="S119" i="85" s="1"/>
  <c r="AM58" i="3"/>
  <c r="X56" i="85" s="1"/>
  <c r="S56" i="85" s="1"/>
  <c r="AM95" i="3"/>
  <c r="X93" i="85" s="1"/>
  <c r="S93" i="85" s="1"/>
  <c r="AM122" i="3"/>
  <c r="X120" i="85" s="1"/>
  <c r="S120" i="85" s="1"/>
  <c r="AM195" i="3"/>
  <c r="X193" i="85" s="1"/>
  <c r="S193" i="85" s="1"/>
  <c r="AM99" i="3"/>
  <c r="X97" i="85" s="1"/>
  <c r="S97" i="85" s="1"/>
  <c r="AM65" i="3"/>
  <c r="X63" i="85" s="1"/>
  <c r="S63" i="85" s="1"/>
  <c r="AM86" i="3"/>
  <c r="X84" i="85" s="1"/>
  <c r="S84" i="85" s="1"/>
  <c r="AM29" i="3"/>
  <c r="X27" i="85" s="1"/>
  <c r="S27" i="85" s="1"/>
  <c r="AM17" i="3"/>
  <c r="X15" i="85" s="1"/>
  <c r="S15" i="85" s="1"/>
  <c r="AM56" i="3"/>
  <c r="X54" i="85" s="1"/>
  <c r="S54" i="85" s="1"/>
  <c r="AM126" i="3"/>
  <c r="X124" i="85" s="1"/>
  <c r="S124" i="85" s="1"/>
  <c r="AM154" i="3"/>
  <c r="X152" i="85" s="1"/>
  <c r="S152" i="85" s="1"/>
  <c r="AM171" i="3"/>
  <c r="X169" i="85" s="1"/>
  <c r="S169" i="85" s="1"/>
  <c r="AM178" i="3"/>
  <c r="X176" i="85" s="1"/>
  <c r="S176" i="85" s="1"/>
  <c r="AM42" i="3"/>
  <c r="X40" i="85" s="1"/>
  <c r="S40" i="85" s="1"/>
  <c r="AM111" i="3"/>
  <c r="X109" i="85" s="1"/>
  <c r="S109" i="85" s="1"/>
  <c r="AM80" i="3"/>
  <c r="X78" i="85" s="1"/>
  <c r="S78" i="85" s="1"/>
  <c r="AM90" i="3"/>
  <c r="X88" i="85" s="1"/>
  <c r="S88" i="85" s="1"/>
  <c r="AM108" i="3"/>
  <c r="X106" i="85" s="1"/>
  <c r="S106" i="85" s="1"/>
  <c r="H133" i="84"/>
  <c r="F135" i="85" s="1"/>
  <c r="D194" i="84"/>
  <c r="D195" i="84"/>
  <c r="H25" i="84"/>
  <c r="F27" i="85" s="1"/>
  <c r="C194" i="84"/>
  <c r="C195" i="84"/>
  <c r="C70" i="85" l="1"/>
  <c r="D70" i="85" s="1"/>
  <c r="CR6" i="75"/>
  <c r="CT29" i="75"/>
  <c r="CU29" i="75" s="1"/>
  <c r="CV29" i="75" s="1"/>
  <c r="CT137" i="75"/>
  <c r="CU137" i="75" s="1"/>
  <c r="CV137" i="75" s="1"/>
  <c r="O135" i="85" l="1"/>
  <c r="CW137" i="75"/>
  <c r="H135" i="85" s="1"/>
  <c r="G135" i="85" s="1"/>
  <c r="C135" i="85" s="1"/>
  <c r="D135" i="85" s="1"/>
  <c r="O27" i="85"/>
  <c r="CW29" i="75"/>
  <c r="H27" i="85" s="1"/>
  <c r="G27" i="85" s="1"/>
  <c r="C27" i="85" s="1"/>
  <c r="D27" i="85" s="1"/>
  <c r="CS140" i="75" l="1"/>
  <c r="CT140" i="75" s="1"/>
  <c r="CU140" i="75" s="1"/>
  <c r="CV140" i="75" s="1"/>
  <c r="AB136" i="83"/>
  <c r="BU136" i="83" s="1"/>
  <c r="CS73" i="75"/>
  <c r="CT73" i="75" s="1"/>
  <c r="CU73" i="75" s="1"/>
  <c r="CV73" i="75" s="1"/>
  <c r="AB69" i="83"/>
  <c r="BU69" i="83" s="1"/>
  <c r="CS143" i="75"/>
  <c r="CT143" i="75" s="1"/>
  <c r="CU143" i="75" s="1"/>
  <c r="CV143" i="75" s="1"/>
  <c r="AB139" i="83"/>
  <c r="BU139" i="83" s="1"/>
  <c r="CS12" i="75"/>
  <c r="CT12" i="75" s="1"/>
  <c r="CU12" i="75" s="1"/>
  <c r="CV12" i="75" s="1"/>
  <c r="AB8" i="83"/>
  <c r="BU8" i="83" s="1"/>
  <c r="CS66" i="75"/>
  <c r="CT66" i="75" s="1"/>
  <c r="CU66" i="75" s="1"/>
  <c r="CV66" i="75" s="1"/>
  <c r="AB62" i="83"/>
  <c r="BU62" i="83" s="1"/>
  <c r="CS65" i="75"/>
  <c r="CT65" i="75" s="1"/>
  <c r="CU65" i="75" s="1"/>
  <c r="CV65" i="75" s="1"/>
  <c r="AB61" i="83"/>
  <c r="BU61" i="83" s="1"/>
  <c r="CS194" i="75"/>
  <c r="CT194" i="75" s="1"/>
  <c r="CU194" i="75" s="1"/>
  <c r="CV194" i="75" s="1"/>
  <c r="AB190" i="83"/>
  <c r="BU190" i="83" s="1"/>
  <c r="CS129" i="75"/>
  <c r="CT129" i="75" s="1"/>
  <c r="CU129" i="75" s="1"/>
  <c r="CV129" i="75" s="1"/>
  <c r="AB125" i="83"/>
  <c r="BU125" i="83" s="1"/>
  <c r="CS64" i="75"/>
  <c r="CT64" i="75" s="1"/>
  <c r="CU64" i="75" s="1"/>
  <c r="CV64" i="75" s="1"/>
  <c r="AB60" i="83"/>
  <c r="BU60" i="83" s="1"/>
  <c r="CS193" i="75"/>
  <c r="CT193" i="75" s="1"/>
  <c r="CU193" i="75" s="1"/>
  <c r="CV193" i="75" s="1"/>
  <c r="AB189" i="83"/>
  <c r="BU189" i="83" s="1"/>
  <c r="CS128" i="75"/>
  <c r="CT128" i="75" s="1"/>
  <c r="CU128" i="75" s="1"/>
  <c r="CV128" i="75" s="1"/>
  <c r="AB124" i="83"/>
  <c r="BU124" i="83" s="1"/>
  <c r="CS63" i="75"/>
  <c r="CT63" i="75" s="1"/>
  <c r="CU63" i="75" s="1"/>
  <c r="CV63" i="75" s="1"/>
  <c r="AB59" i="83"/>
  <c r="BU59" i="83" s="1"/>
  <c r="CS189" i="75"/>
  <c r="CT189" i="75" s="1"/>
  <c r="CU189" i="75" s="1"/>
  <c r="CV189" i="75" s="1"/>
  <c r="AB185" i="83"/>
  <c r="BU185" i="83" s="1"/>
  <c r="CS124" i="75"/>
  <c r="CT124" i="75" s="1"/>
  <c r="CU124" i="75" s="1"/>
  <c r="CV124" i="75" s="1"/>
  <c r="AB120" i="83"/>
  <c r="BU120" i="83" s="1"/>
  <c r="CS59" i="75"/>
  <c r="CT59" i="75" s="1"/>
  <c r="CU59" i="75" s="1"/>
  <c r="CV59" i="75" s="1"/>
  <c r="AB55" i="83"/>
  <c r="BU55" i="83" s="1"/>
  <c r="CS142" i="75"/>
  <c r="CT142" i="75" s="1"/>
  <c r="CU142" i="75" s="1"/>
  <c r="CV142" i="75" s="1"/>
  <c r="AB138" i="83"/>
  <c r="BU138" i="83" s="1"/>
  <c r="CS136" i="75"/>
  <c r="CT136" i="75" s="1"/>
  <c r="CU136" i="75" s="1"/>
  <c r="CV136" i="75" s="1"/>
  <c r="AB132" i="83"/>
  <c r="BU132" i="83" s="1"/>
  <c r="CS87" i="75"/>
  <c r="CT87" i="75" s="1"/>
  <c r="CU87" i="75" s="1"/>
  <c r="CV87" i="75" s="1"/>
  <c r="AB83" i="83"/>
  <c r="BU83" i="83" s="1"/>
  <c r="CS131" i="75"/>
  <c r="CT131" i="75" s="1"/>
  <c r="CU131" i="75" s="1"/>
  <c r="CV131" i="75" s="1"/>
  <c r="AB127" i="83"/>
  <c r="BU127" i="83" s="1"/>
  <c r="CS79" i="75"/>
  <c r="CT79" i="75" s="1"/>
  <c r="CU79" i="75" s="1"/>
  <c r="CV79" i="75" s="1"/>
  <c r="AB75" i="83"/>
  <c r="BU75" i="83" s="1"/>
  <c r="CS13" i="75"/>
  <c r="CT13" i="75" s="1"/>
  <c r="CU13" i="75" s="1"/>
  <c r="CV13" i="75" s="1"/>
  <c r="AB9" i="83"/>
  <c r="BU9" i="83" s="1"/>
  <c r="CS134" i="75"/>
  <c r="CT134" i="75" s="1"/>
  <c r="CU134" i="75" s="1"/>
  <c r="CV134" i="75" s="1"/>
  <c r="AB130" i="83"/>
  <c r="BU130" i="83" s="1"/>
  <c r="CS69" i="75"/>
  <c r="CT69" i="75" s="1"/>
  <c r="CU69" i="75" s="1"/>
  <c r="CV69" i="75" s="1"/>
  <c r="AB65" i="83"/>
  <c r="BU65" i="83" s="1"/>
  <c r="CS190" i="75"/>
  <c r="CT190" i="75" s="1"/>
  <c r="CU190" i="75" s="1"/>
  <c r="CV190" i="75" s="1"/>
  <c r="AB186" i="83"/>
  <c r="BU186" i="83" s="1"/>
  <c r="CS125" i="75"/>
  <c r="CT125" i="75" s="1"/>
  <c r="CU125" i="75" s="1"/>
  <c r="CV125" i="75" s="1"/>
  <c r="AB121" i="83"/>
  <c r="BU121" i="83" s="1"/>
  <c r="CS60" i="75"/>
  <c r="CT60" i="75" s="1"/>
  <c r="CU60" i="75" s="1"/>
  <c r="CV60" i="75" s="1"/>
  <c r="AB56" i="83"/>
  <c r="BU56" i="83" s="1"/>
  <c r="CS188" i="75"/>
  <c r="CT188" i="75" s="1"/>
  <c r="CU188" i="75" s="1"/>
  <c r="CV188" i="75" s="1"/>
  <c r="AB184" i="83"/>
  <c r="BU184" i="83" s="1"/>
  <c r="CS123" i="75"/>
  <c r="CT123" i="75" s="1"/>
  <c r="CU123" i="75" s="1"/>
  <c r="CV123" i="75" s="1"/>
  <c r="AB119" i="83"/>
  <c r="BU119" i="83" s="1"/>
  <c r="CS58" i="75"/>
  <c r="CT58" i="75" s="1"/>
  <c r="CU58" i="75" s="1"/>
  <c r="CV58" i="75" s="1"/>
  <c r="AB54" i="83"/>
  <c r="BU54" i="83" s="1"/>
  <c r="CS187" i="75"/>
  <c r="CT187" i="75" s="1"/>
  <c r="CU187" i="75" s="1"/>
  <c r="CV187" i="75" s="1"/>
  <c r="AB183" i="83"/>
  <c r="BU183" i="83" s="1"/>
  <c r="CS122" i="75"/>
  <c r="CT122" i="75" s="1"/>
  <c r="CU122" i="75" s="1"/>
  <c r="CV122" i="75" s="1"/>
  <c r="AB118" i="83"/>
  <c r="BU118" i="83" s="1"/>
  <c r="CS57" i="75"/>
  <c r="CT57" i="75" s="1"/>
  <c r="CU57" i="75" s="1"/>
  <c r="CV57" i="75" s="1"/>
  <c r="AB53" i="83"/>
  <c r="BU53" i="83" s="1"/>
  <c r="CS186" i="75"/>
  <c r="CT186" i="75" s="1"/>
  <c r="CU186" i="75" s="1"/>
  <c r="CV186" i="75" s="1"/>
  <c r="AB182" i="83"/>
  <c r="BU182" i="83" s="1"/>
  <c r="CS121" i="75"/>
  <c r="CT121" i="75" s="1"/>
  <c r="CU121" i="75" s="1"/>
  <c r="CV121" i="75" s="1"/>
  <c r="AB117" i="83"/>
  <c r="BU117" i="83" s="1"/>
  <c r="CS56" i="75"/>
  <c r="CT56" i="75" s="1"/>
  <c r="CU56" i="75" s="1"/>
  <c r="CV56" i="75" s="1"/>
  <c r="AB52" i="83"/>
  <c r="BU52" i="83" s="1"/>
  <c r="CS185" i="75"/>
  <c r="CT185" i="75" s="1"/>
  <c r="CU185" i="75" s="1"/>
  <c r="CV185" i="75" s="1"/>
  <c r="AB181" i="83"/>
  <c r="BU181" i="83" s="1"/>
  <c r="CS120" i="75"/>
  <c r="CT120" i="75" s="1"/>
  <c r="CU120" i="75" s="1"/>
  <c r="CV120" i="75" s="1"/>
  <c r="AB116" i="83"/>
  <c r="BU116" i="83" s="1"/>
  <c r="CS55" i="75"/>
  <c r="CT55" i="75" s="1"/>
  <c r="CU55" i="75" s="1"/>
  <c r="CV55" i="75" s="1"/>
  <c r="AB51" i="83"/>
  <c r="BU51" i="83" s="1"/>
  <c r="CS181" i="75"/>
  <c r="CT181" i="75" s="1"/>
  <c r="CU181" i="75" s="1"/>
  <c r="CV181" i="75" s="1"/>
  <c r="AB177" i="83"/>
  <c r="BU177" i="83" s="1"/>
  <c r="CS116" i="75"/>
  <c r="CT116" i="75" s="1"/>
  <c r="CU116" i="75" s="1"/>
  <c r="CV116" i="75" s="1"/>
  <c r="AB112" i="83"/>
  <c r="BU112" i="83" s="1"/>
  <c r="CS51" i="75"/>
  <c r="CT51" i="75" s="1"/>
  <c r="CU51" i="75" s="1"/>
  <c r="CV51" i="75" s="1"/>
  <c r="AB47" i="83"/>
  <c r="BU47" i="83" s="1"/>
  <c r="CS160" i="75"/>
  <c r="CT160" i="75" s="1"/>
  <c r="CU160" i="75" s="1"/>
  <c r="CV160" i="75" s="1"/>
  <c r="AB156" i="83"/>
  <c r="BU156" i="83" s="1"/>
  <c r="CS77" i="75"/>
  <c r="CT77" i="75" s="1"/>
  <c r="CU77" i="75" s="1"/>
  <c r="CV77" i="75" s="1"/>
  <c r="AB73" i="83"/>
  <c r="BU73" i="83" s="1"/>
  <c r="CS11" i="75"/>
  <c r="CT11" i="75" s="1"/>
  <c r="CU11" i="75" s="1"/>
  <c r="CV11" i="75" s="1"/>
  <c r="AB7" i="83"/>
  <c r="BU7" i="83" s="1"/>
  <c r="CS9" i="75"/>
  <c r="CT9" i="75" s="1"/>
  <c r="CU9" i="75" s="1"/>
  <c r="CV9" i="75" s="1"/>
  <c r="AB5" i="83"/>
  <c r="BU5" i="83" s="1"/>
  <c r="CS71" i="75"/>
  <c r="CT71" i="75" s="1"/>
  <c r="CU71" i="75" s="1"/>
  <c r="CV71" i="75" s="1"/>
  <c r="AB67" i="83"/>
  <c r="BU67" i="83" s="1"/>
  <c r="CS196" i="75"/>
  <c r="CT196" i="75" s="1"/>
  <c r="CU196" i="75" s="1"/>
  <c r="CV196" i="75" s="1"/>
  <c r="AB192" i="83"/>
  <c r="BU192" i="83" s="1"/>
  <c r="CS135" i="75"/>
  <c r="CT135" i="75" s="1"/>
  <c r="CU135" i="75" s="1"/>
  <c r="CV135" i="75" s="1"/>
  <c r="AB131" i="83"/>
  <c r="BU131" i="83" s="1"/>
  <c r="CS191" i="75"/>
  <c r="CT191" i="75" s="1"/>
  <c r="CU191" i="75" s="1"/>
  <c r="CV191" i="75" s="1"/>
  <c r="AB187" i="83"/>
  <c r="BU187" i="83" s="1"/>
  <c r="CS126" i="75"/>
  <c r="CT126" i="75" s="1"/>
  <c r="CU126" i="75" s="1"/>
  <c r="CV126" i="75" s="1"/>
  <c r="AB122" i="83"/>
  <c r="BU122" i="83" s="1"/>
  <c r="CS61" i="75"/>
  <c r="CT61" i="75" s="1"/>
  <c r="CU61" i="75" s="1"/>
  <c r="CV61" i="75" s="1"/>
  <c r="AB57" i="83"/>
  <c r="BU57" i="83" s="1"/>
  <c r="CS182" i="75"/>
  <c r="CT182" i="75" s="1"/>
  <c r="CU182" i="75" s="1"/>
  <c r="CV182" i="75" s="1"/>
  <c r="AB178" i="83"/>
  <c r="BU178" i="83" s="1"/>
  <c r="CS117" i="75"/>
  <c r="CT117" i="75" s="1"/>
  <c r="CU117" i="75" s="1"/>
  <c r="CV117" i="75" s="1"/>
  <c r="AB113" i="83"/>
  <c r="BU113" i="83" s="1"/>
  <c r="CS52" i="75"/>
  <c r="CT52" i="75" s="1"/>
  <c r="CU52" i="75" s="1"/>
  <c r="CV52" i="75" s="1"/>
  <c r="AB48" i="83"/>
  <c r="BU48" i="83" s="1"/>
  <c r="CS180" i="75"/>
  <c r="CT180" i="75" s="1"/>
  <c r="CU180" i="75" s="1"/>
  <c r="CV180" i="75" s="1"/>
  <c r="AB176" i="83"/>
  <c r="BU176" i="83" s="1"/>
  <c r="CS115" i="75"/>
  <c r="CT115" i="75" s="1"/>
  <c r="CU115" i="75" s="1"/>
  <c r="CV115" i="75" s="1"/>
  <c r="AB111" i="83"/>
  <c r="BU111" i="83" s="1"/>
  <c r="CS50" i="75"/>
  <c r="CT50" i="75" s="1"/>
  <c r="CU50" i="75" s="1"/>
  <c r="CV50" i="75" s="1"/>
  <c r="AB46" i="83"/>
  <c r="BU46" i="83" s="1"/>
  <c r="CS179" i="75"/>
  <c r="CT179" i="75" s="1"/>
  <c r="CU179" i="75" s="1"/>
  <c r="CV179" i="75" s="1"/>
  <c r="AB175" i="83"/>
  <c r="BU175" i="83" s="1"/>
  <c r="CS114" i="75"/>
  <c r="CT114" i="75" s="1"/>
  <c r="CU114" i="75" s="1"/>
  <c r="CV114" i="75" s="1"/>
  <c r="AB110" i="83"/>
  <c r="BU110" i="83" s="1"/>
  <c r="CS49" i="75"/>
  <c r="CT49" i="75" s="1"/>
  <c r="CU49" i="75" s="1"/>
  <c r="CV49" i="75" s="1"/>
  <c r="AB45" i="83"/>
  <c r="BU45" i="83" s="1"/>
  <c r="CS178" i="75"/>
  <c r="CT178" i="75" s="1"/>
  <c r="CU178" i="75" s="1"/>
  <c r="CV178" i="75" s="1"/>
  <c r="AB174" i="83"/>
  <c r="BU174" i="83" s="1"/>
  <c r="CS113" i="75"/>
  <c r="CT113" i="75" s="1"/>
  <c r="CU113" i="75" s="1"/>
  <c r="CV113" i="75" s="1"/>
  <c r="AB109" i="83"/>
  <c r="BU109" i="83" s="1"/>
  <c r="CS48" i="75"/>
  <c r="CT48" i="75" s="1"/>
  <c r="CU48" i="75" s="1"/>
  <c r="CV48" i="75" s="1"/>
  <c r="AB44" i="83"/>
  <c r="BU44" i="83" s="1"/>
  <c r="CS177" i="75"/>
  <c r="CT177" i="75" s="1"/>
  <c r="CU177" i="75" s="1"/>
  <c r="CV177" i="75" s="1"/>
  <c r="AB173" i="83"/>
  <c r="BU173" i="83" s="1"/>
  <c r="CS112" i="75"/>
  <c r="CT112" i="75" s="1"/>
  <c r="CU112" i="75" s="1"/>
  <c r="CV112" i="75" s="1"/>
  <c r="AB108" i="83"/>
  <c r="BU108" i="83" s="1"/>
  <c r="CS47" i="75"/>
  <c r="CT47" i="75" s="1"/>
  <c r="CU47" i="75" s="1"/>
  <c r="CV47" i="75" s="1"/>
  <c r="AB43" i="83"/>
  <c r="BU43" i="83" s="1"/>
  <c r="CS173" i="75"/>
  <c r="CT173" i="75" s="1"/>
  <c r="CU173" i="75" s="1"/>
  <c r="CV173" i="75" s="1"/>
  <c r="AB169" i="83"/>
  <c r="BU169" i="83" s="1"/>
  <c r="CS108" i="75"/>
  <c r="CT108" i="75" s="1"/>
  <c r="CU108" i="75" s="1"/>
  <c r="CV108" i="75" s="1"/>
  <c r="AB104" i="83"/>
  <c r="BU104" i="83" s="1"/>
  <c r="CS43" i="75"/>
  <c r="CT43" i="75" s="1"/>
  <c r="CU43" i="75" s="1"/>
  <c r="CV43" i="75" s="1"/>
  <c r="AB39" i="83"/>
  <c r="BU39" i="83" s="1"/>
  <c r="CS86" i="75"/>
  <c r="CT86" i="75" s="1"/>
  <c r="CU86" i="75" s="1"/>
  <c r="CV86" i="75" s="1"/>
  <c r="AB82" i="83"/>
  <c r="BU82" i="83" s="1"/>
  <c r="CS74" i="75"/>
  <c r="CT74" i="75" s="1"/>
  <c r="CU74" i="75" s="1"/>
  <c r="CV74" i="75" s="1"/>
  <c r="AB70" i="83"/>
  <c r="BU70" i="83" s="1"/>
  <c r="CS152" i="75"/>
  <c r="CT152" i="75" s="1"/>
  <c r="CU152" i="75" s="1"/>
  <c r="CV152" i="75" s="1"/>
  <c r="AB148" i="83"/>
  <c r="BU148" i="83" s="1"/>
  <c r="CS21" i="75"/>
  <c r="CT21" i="75" s="1"/>
  <c r="CU21" i="75" s="1"/>
  <c r="CV21" i="75" s="1"/>
  <c r="AB17" i="83"/>
  <c r="BU17" i="83" s="1"/>
  <c r="CS68" i="75"/>
  <c r="CT68" i="75" s="1"/>
  <c r="CU68" i="75" s="1"/>
  <c r="CV68" i="75" s="1"/>
  <c r="AB64" i="83"/>
  <c r="BU64" i="83" s="1"/>
  <c r="CS192" i="75"/>
  <c r="CT192" i="75" s="1"/>
  <c r="CU192" i="75" s="1"/>
  <c r="CV192" i="75" s="1"/>
  <c r="AB188" i="83"/>
  <c r="BU188" i="83" s="1"/>
  <c r="CS62" i="75"/>
  <c r="CT62" i="75" s="1"/>
  <c r="CU62" i="75" s="1"/>
  <c r="CV62" i="75" s="1"/>
  <c r="AB58" i="83"/>
  <c r="BU58" i="83" s="1"/>
  <c r="CS183" i="75"/>
  <c r="CT183" i="75" s="1"/>
  <c r="CU183" i="75" s="1"/>
  <c r="CV183" i="75" s="1"/>
  <c r="AB179" i="83"/>
  <c r="BU179" i="83" s="1"/>
  <c r="CS118" i="75"/>
  <c r="CT118" i="75" s="1"/>
  <c r="CU118" i="75" s="1"/>
  <c r="CV118" i="75" s="1"/>
  <c r="AB114" i="83"/>
  <c r="BU114" i="83" s="1"/>
  <c r="CS53" i="75"/>
  <c r="CT53" i="75" s="1"/>
  <c r="CU53" i="75" s="1"/>
  <c r="CV53" i="75" s="1"/>
  <c r="AB49" i="83"/>
  <c r="BU49" i="83" s="1"/>
  <c r="CS174" i="75"/>
  <c r="CT174" i="75" s="1"/>
  <c r="CU174" i="75" s="1"/>
  <c r="CV174" i="75" s="1"/>
  <c r="AB170" i="83"/>
  <c r="BU170" i="83" s="1"/>
  <c r="CS109" i="75"/>
  <c r="CT109" i="75" s="1"/>
  <c r="CU109" i="75" s="1"/>
  <c r="CV109" i="75" s="1"/>
  <c r="AB105" i="83"/>
  <c r="BU105" i="83" s="1"/>
  <c r="CS44" i="75"/>
  <c r="CT44" i="75" s="1"/>
  <c r="CU44" i="75" s="1"/>
  <c r="CV44" i="75" s="1"/>
  <c r="AB40" i="83"/>
  <c r="BU40" i="83" s="1"/>
  <c r="CS172" i="75"/>
  <c r="CT172" i="75" s="1"/>
  <c r="CU172" i="75" s="1"/>
  <c r="CV172" i="75" s="1"/>
  <c r="AB168" i="83"/>
  <c r="BU168" i="83" s="1"/>
  <c r="CS107" i="75"/>
  <c r="CT107" i="75" s="1"/>
  <c r="CU107" i="75" s="1"/>
  <c r="CV107" i="75" s="1"/>
  <c r="AB103" i="83"/>
  <c r="BU103" i="83" s="1"/>
  <c r="CS42" i="75"/>
  <c r="CT42" i="75" s="1"/>
  <c r="CU42" i="75" s="1"/>
  <c r="CV42" i="75" s="1"/>
  <c r="AB38" i="83"/>
  <c r="BU38" i="83" s="1"/>
  <c r="CS171" i="75"/>
  <c r="CT171" i="75" s="1"/>
  <c r="CU171" i="75" s="1"/>
  <c r="CV171" i="75" s="1"/>
  <c r="AB167" i="83"/>
  <c r="BU167" i="83" s="1"/>
  <c r="CS106" i="75"/>
  <c r="CT106" i="75" s="1"/>
  <c r="CU106" i="75" s="1"/>
  <c r="CV106" i="75" s="1"/>
  <c r="AB102" i="83"/>
  <c r="BU102" i="83" s="1"/>
  <c r="CS41" i="75"/>
  <c r="CT41" i="75" s="1"/>
  <c r="CU41" i="75" s="1"/>
  <c r="CV41" i="75" s="1"/>
  <c r="AB37" i="83"/>
  <c r="BU37" i="83" s="1"/>
  <c r="CS170" i="75"/>
  <c r="CT170" i="75" s="1"/>
  <c r="CU170" i="75" s="1"/>
  <c r="CV170" i="75" s="1"/>
  <c r="AB166" i="83"/>
  <c r="BU166" i="83" s="1"/>
  <c r="CS105" i="75"/>
  <c r="CT105" i="75" s="1"/>
  <c r="CU105" i="75" s="1"/>
  <c r="CV105" i="75" s="1"/>
  <c r="AB101" i="83"/>
  <c r="BU101" i="83" s="1"/>
  <c r="CS40" i="75"/>
  <c r="CT40" i="75" s="1"/>
  <c r="CU40" i="75" s="1"/>
  <c r="CV40" i="75" s="1"/>
  <c r="AB36" i="83"/>
  <c r="BU36" i="83" s="1"/>
  <c r="CS169" i="75"/>
  <c r="CT169" i="75" s="1"/>
  <c r="CU169" i="75" s="1"/>
  <c r="CV169" i="75" s="1"/>
  <c r="AB165" i="83"/>
  <c r="BU165" i="83" s="1"/>
  <c r="CS104" i="75"/>
  <c r="CT104" i="75" s="1"/>
  <c r="CU104" i="75" s="1"/>
  <c r="CV104" i="75" s="1"/>
  <c r="AB100" i="83"/>
  <c r="BU100" i="83" s="1"/>
  <c r="CS39" i="75"/>
  <c r="CT39" i="75" s="1"/>
  <c r="CU39" i="75" s="1"/>
  <c r="CV39" i="75" s="1"/>
  <c r="AB35" i="83"/>
  <c r="BU35" i="83" s="1"/>
  <c r="CS165" i="75"/>
  <c r="CT165" i="75" s="1"/>
  <c r="CU165" i="75" s="1"/>
  <c r="CV165" i="75" s="1"/>
  <c r="AB161" i="83"/>
  <c r="BU161" i="83" s="1"/>
  <c r="CS100" i="75"/>
  <c r="CT100" i="75" s="1"/>
  <c r="CU100" i="75" s="1"/>
  <c r="CV100" i="75" s="1"/>
  <c r="AB96" i="83"/>
  <c r="BU96" i="83" s="1"/>
  <c r="CS35" i="75"/>
  <c r="CT35" i="75" s="1"/>
  <c r="CU35" i="75" s="1"/>
  <c r="CV35" i="75" s="1"/>
  <c r="AB31" i="83"/>
  <c r="BU31" i="83" s="1"/>
  <c r="CS95" i="75"/>
  <c r="CT95" i="75" s="1"/>
  <c r="CU95" i="75" s="1"/>
  <c r="CV95" i="75" s="1"/>
  <c r="AB91" i="83"/>
  <c r="BU91" i="83" s="1"/>
  <c r="CS20" i="75"/>
  <c r="CT20" i="75" s="1"/>
  <c r="CU20" i="75" s="1"/>
  <c r="CV20" i="75" s="1"/>
  <c r="AB16" i="83"/>
  <c r="BU16" i="83" s="1"/>
  <c r="CS138" i="75"/>
  <c r="CT138" i="75" s="1"/>
  <c r="CU138" i="75" s="1"/>
  <c r="CV138" i="75" s="1"/>
  <c r="AB134" i="83"/>
  <c r="BU134" i="83" s="1"/>
  <c r="CS7" i="75"/>
  <c r="CT7" i="75" s="1"/>
  <c r="CU7" i="75" s="1"/>
  <c r="CV7" i="75" s="1"/>
  <c r="AB3" i="83"/>
  <c r="BU3" i="83" s="1"/>
  <c r="CS6" i="75"/>
  <c r="CT6" i="75" s="1"/>
  <c r="CU6" i="75" s="1"/>
  <c r="CV6" i="75" s="1"/>
  <c r="AB2" i="83"/>
  <c r="CS133" i="75"/>
  <c r="CT133" i="75" s="1"/>
  <c r="CU133" i="75" s="1"/>
  <c r="CV133" i="75" s="1"/>
  <c r="AB129" i="83"/>
  <c r="BU129" i="83" s="1"/>
  <c r="CS144" i="75"/>
  <c r="CT144" i="75" s="1"/>
  <c r="CU144" i="75" s="1"/>
  <c r="CV144" i="75" s="1"/>
  <c r="AB140" i="83"/>
  <c r="BU140" i="83" s="1"/>
  <c r="CS70" i="75"/>
  <c r="CT70" i="75" s="1"/>
  <c r="CU70" i="75" s="1"/>
  <c r="CV70" i="75" s="1"/>
  <c r="AB66" i="83"/>
  <c r="BU66" i="83" s="1"/>
  <c r="CS119" i="75"/>
  <c r="CT119" i="75" s="1"/>
  <c r="CU119" i="75" s="1"/>
  <c r="CV119" i="75" s="1"/>
  <c r="AB115" i="83"/>
  <c r="BU115" i="83" s="1"/>
  <c r="CS54" i="75"/>
  <c r="CT54" i="75" s="1"/>
  <c r="CU54" i="75" s="1"/>
  <c r="CV54" i="75" s="1"/>
  <c r="AB50" i="83"/>
  <c r="BU50" i="83" s="1"/>
  <c r="CS110" i="75"/>
  <c r="CT110" i="75" s="1"/>
  <c r="CU110" i="75" s="1"/>
  <c r="CV110" i="75" s="1"/>
  <c r="AB106" i="83"/>
  <c r="BU106" i="83" s="1"/>
  <c r="CS45" i="75"/>
  <c r="CT45" i="75" s="1"/>
  <c r="CU45" i="75" s="1"/>
  <c r="CV45" i="75" s="1"/>
  <c r="AB41" i="83"/>
  <c r="BU41" i="83" s="1"/>
  <c r="CS166" i="75"/>
  <c r="CT166" i="75" s="1"/>
  <c r="CU166" i="75" s="1"/>
  <c r="CV166" i="75" s="1"/>
  <c r="AB162" i="83"/>
  <c r="BU162" i="83" s="1"/>
  <c r="CS101" i="75"/>
  <c r="CT101" i="75" s="1"/>
  <c r="CU101" i="75" s="1"/>
  <c r="CV101" i="75" s="1"/>
  <c r="AB97" i="83"/>
  <c r="BU97" i="83" s="1"/>
  <c r="CS36" i="75"/>
  <c r="CT36" i="75" s="1"/>
  <c r="CU36" i="75" s="1"/>
  <c r="CV36" i="75" s="1"/>
  <c r="AB32" i="83"/>
  <c r="BU32" i="83" s="1"/>
  <c r="CS164" i="75"/>
  <c r="CT164" i="75" s="1"/>
  <c r="CU164" i="75" s="1"/>
  <c r="CV164" i="75" s="1"/>
  <c r="AB160" i="83"/>
  <c r="BU160" i="83" s="1"/>
  <c r="CS99" i="75"/>
  <c r="CT99" i="75" s="1"/>
  <c r="CU99" i="75" s="1"/>
  <c r="CV99" i="75" s="1"/>
  <c r="AB95" i="83"/>
  <c r="BU95" i="83" s="1"/>
  <c r="CS34" i="75"/>
  <c r="CT34" i="75" s="1"/>
  <c r="CU34" i="75" s="1"/>
  <c r="CV34" i="75" s="1"/>
  <c r="AB30" i="83"/>
  <c r="BU30" i="83" s="1"/>
  <c r="CS163" i="75"/>
  <c r="CT163" i="75" s="1"/>
  <c r="CU163" i="75" s="1"/>
  <c r="CV163" i="75" s="1"/>
  <c r="AB159" i="83"/>
  <c r="BU159" i="83" s="1"/>
  <c r="CS98" i="75"/>
  <c r="CT98" i="75" s="1"/>
  <c r="CU98" i="75" s="1"/>
  <c r="CV98" i="75" s="1"/>
  <c r="AB94" i="83"/>
  <c r="BU94" i="83" s="1"/>
  <c r="CS33" i="75"/>
  <c r="CT33" i="75" s="1"/>
  <c r="CU33" i="75" s="1"/>
  <c r="CV33" i="75" s="1"/>
  <c r="AB29" i="83"/>
  <c r="BU29" i="83" s="1"/>
  <c r="CS162" i="75"/>
  <c r="CT162" i="75" s="1"/>
  <c r="CU162" i="75" s="1"/>
  <c r="CV162" i="75" s="1"/>
  <c r="AB158" i="83"/>
  <c r="BU158" i="83" s="1"/>
  <c r="CS97" i="75"/>
  <c r="CT97" i="75" s="1"/>
  <c r="CU97" i="75" s="1"/>
  <c r="CV97" i="75" s="1"/>
  <c r="AB93" i="83"/>
  <c r="BU93" i="83" s="1"/>
  <c r="CS32" i="75"/>
  <c r="CT32" i="75" s="1"/>
  <c r="CU32" i="75" s="1"/>
  <c r="CV32" i="75" s="1"/>
  <c r="AB28" i="83"/>
  <c r="BU28" i="83" s="1"/>
  <c r="CS161" i="75"/>
  <c r="CT161" i="75" s="1"/>
  <c r="CU161" i="75" s="1"/>
  <c r="CV161" i="75" s="1"/>
  <c r="AB157" i="83"/>
  <c r="BU157" i="83" s="1"/>
  <c r="CS96" i="75"/>
  <c r="CT96" i="75" s="1"/>
  <c r="CU96" i="75" s="1"/>
  <c r="CV96" i="75" s="1"/>
  <c r="AB92" i="83"/>
  <c r="BU92" i="83" s="1"/>
  <c r="CS31" i="75"/>
  <c r="CT31" i="75" s="1"/>
  <c r="CU31" i="75" s="1"/>
  <c r="CV31" i="75" s="1"/>
  <c r="AB27" i="83"/>
  <c r="BU27" i="83" s="1"/>
  <c r="CS157" i="75"/>
  <c r="CT157" i="75" s="1"/>
  <c r="CU157" i="75" s="1"/>
  <c r="CV157" i="75" s="1"/>
  <c r="AB153" i="83"/>
  <c r="BU153" i="83" s="1"/>
  <c r="CS92" i="75"/>
  <c r="CT92" i="75" s="1"/>
  <c r="CU92" i="75" s="1"/>
  <c r="CV92" i="75" s="1"/>
  <c r="AB88" i="83"/>
  <c r="BU88" i="83" s="1"/>
  <c r="CS26" i="75"/>
  <c r="CT26" i="75" s="1"/>
  <c r="CU26" i="75" s="1"/>
  <c r="CV26" i="75" s="1"/>
  <c r="AB22" i="83"/>
  <c r="BU22" i="83" s="1"/>
  <c r="CS30" i="75"/>
  <c r="CT30" i="75" s="1"/>
  <c r="CU30" i="75" s="1"/>
  <c r="CV30" i="75" s="1"/>
  <c r="AB26" i="83"/>
  <c r="BU26" i="83" s="1"/>
  <c r="CS139" i="75"/>
  <c r="CT139" i="75" s="1"/>
  <c r="CU139" i="75" s="1"/>
  <c r="CV139" i="75" s="1"/>
  <c r="AB135" i="83"/>
  <c r="BU135" i="83" s="1"/>
  <c r="CS8" i="75"/>
  <c r="CT8" i="75" s="1"/>
  <c r="CU8" i="75" s="1"/>
  <c r="CV8" i="75" s="1"/>
  <c r="AB4" i="83"/>
  <c r="BU4" i="83" s="1"/>
  <c r="CS67" i="75"/>
  <c r="CT67" i="75" s="1"/>
  <c r="CU67" i="75" s="1"/>
  <c r="CV67" i="75" s="1"/>
  <c r="AB63" i="83"/>
  <c r="BU63" i="83" s="1"/>
  <c r="CS195" i="75"/>
  <c r="CT195" i="75" s="1"/>
  <c r="CU195" i="75" s="1"/>
  <c r="CV195" i="75" s="1"/>
  <c r="AB191" i="83"/>
  <c r="BU191" i="83" s="1"/>
  <c r="CS184" i="75"/>
  <c r="CT184" i="75" s="1"/>
  <c r="CU184" i="75" s="1"/>
  <c r="CV184" i="75" s="1"/>
  <c r="AB180" i="83"/>
  <c r="BU180" i="83" s="1"/>
  <c r="CS176" i="75"/>
  <c r="CT176" i="75" s="1"/>
  <c r="CU176" i="75" s="1"/>
  <c r="CV176" i="75" s="1"/>
  <c r="AB172" i="83"/>
  <c r="BU172" i="83" s="1"/>
  <c r="CS111" i="75"/>
  <c r="CT111" i="75" s="1"/>
  <c r="CU111" i="75" s="1"/>
  <c r="CV111" i="75" s="1"/>
  <c r="AB107" i="83"/>
  <c r="BU107" i="83" s="1"/>
  <c r="CS46" i="75"/>
  <c r="CT46" i="75" s="1"/>
  <c r="CU46" i="75" s="1"/>
  <c r="CV46" i="75" s="1"/>
  <c r="AB42" i="83"/>
  <c r="BU42" i="83" s="1"/>
  <c r="CS167" i="75"/>
  <c r="CT167" i="75" s="1"/>
  <c r="CU167" i="75" s="1"/>
  <c r="CV167" i="75" s="1"/>
  <c r="AB163" i="83"/>
  <c r="BU163" i="83" s="1"/>
  <c r="CS102" i="75"/>
  <c r="CT102" i="75" s="1"/>
  <c r="CU102" i="75" s="1"/>
  <c r="CV102" i="75" s="1"/>
  <c r="AB98" i="83"/>
  <c r="BU98" i="83" s="1"/>
  <c r="CS37" i="75"/>
  <c r="CT37" i="75" s="1"/>
  <c r="CU37" i="75" s="1"/>
  <c r="CV37" i="75" s="1"/>
  <c r="AB33" i="83"/>
  <c r="BU33" i="83" s="1"/>
  <c r="CS158" i="75"/>
  <c r="CT158" i="75" s="1"/>
  <c r="CU158" i="75" s="1"/>
  <c r="CV158" i="75" s="1"/>
  <c r="AB154" i="83"/>
  <c r="BU154" i="83" s="1"/>
  <c r="CS93" i="75"/>
  <c r="CT93" i="75" s="1"/>
  <c r="CU93" i="75" s="1"/>
  <c r="CV93" i="75" s="1"/>
  <c r="AB89" i="83"/>
  <c r="BU89" i="83" s="1"/>
  <c r="CS27" i="75"/>
  <c r="CT27" i="75" s="1"/>
  <c r="CU27" i="75" s="1"/>
  <c r="CV27" i="75" s="1"/>
  <c r="AB23" i="83"/>
  <c r="BU23" i="83" s="1"/>
  <c r="CS156" i="75"/>
  <c r="CT156" i="75" s="1"/>
  <c r="CU156" i="75" s="1"/>
  <c r="CV156" i="75" s="1"/>
  <c r="AB152" i="83"/>
  <c r="BU152" i="83" s="1"/>
  <c r="CS91" i="75"/>
  <c r="CT91" i="75" s="1"/>
  <c r="CU91" i="75" s="1"/>
  <c r="CV91" i="75" s="1"/>
  <c r="AB87" i="83"/>
  <c r="BU87" i="83" s="1"/>
  <c r="CS25" i="75"/>
  <c r="CT25" i="75" s="1"/>
  <c r="CU25" i="75" s="1"/>
  <c r="CV25" i="75" s="1"/>
  <c r="AB21" i="83"/>
  <c r="BU21" i="83" s="1"/>
  <c r="CS155" i="75"/>
  <c r="CT155" i="75" s="1"/>
  <c r="CU155" i="75" s="1"/>
  <c r="CV155" i="75" s="1"/>
  <c r="AB151" i="83"/>
  <c r="BU151" i="83" s="1"/>
  <c r="CS90" i="75"/>
  <c r="CT90" i="75" s="1"/>
  <c r="CU90" i="75" s="1"/>
  <c r="CV90" i="75" s="1"/>
  <c r="AB86" i="83"/>
  <c r="BU86" i="83" s="1"/>
  <c r="CS24" i="75"/>
  <c r="CT24" i="75" s="1"/>
  <c r="CU24" i="75" s="1"/>
  <c r="CV24" i="75" s="1"/>
  <c r="AB20" i="83"/>
  <c r="BU20" i="83" s="1"/>
  <c r="CS154" i="75"/>
  <c r="CT154" i="75" s="1"/>
  <c r="CU154" i="75" s="1"/>
  <c r="CV154" i="75" s="1"/>
  <c r="AB150" i="83"/>
  <c r="BU150" i="83" s="1"/>
  <c r="CS89" i="75"/>
  <c r="CT89" i="75" s="1"/>
  <c r="CU89" i="75" s="1"/>
  <c r="CV89" i="75" s="1"/>
  <c r="AB85" i="83"/>
  <c r="BU85" i="83" s="1"/>
  <c r="CS23" i="75"/>
  <c r="CT23" i="75" s="1"/>
  <c r="CU23" i="75" s="1"/>
  <c r="CV23" i="75" s="1"/>
  <c r="AB19" i="83"/>
  <c r="BU19" i="83" s="1"/>
  <c r="CS153" i="75"/>
  <c r="CT153" i="75" s="1"/>
  <c r="CU153" i="75" s="1"/>
  <c r="CV153" i="75" s="1"/>
  <c r="AB149" i="83"/>
  <c r="BU149" i="83" s="1"/>
  <c r="CS88" i="75"/>
  <c r="CT88" i="75" s="1"/>
  <c r="CU88" i="75" s="1"/>
  <c r="CV88" i="75" s="1"/>
  <c r="AB84" i="83"/>
  <c r="BU84" i="83" s="1"/>
  <c r="CS22" i="75"/>
  <c r="CT22" i="75" s="1"/>
  <c r="CU22" i="75" s="1"/>
  <c r="CV22" i="75" s="1"/>
  <c r="AB18" i="83"/>
  <c r="BU18" i="83" s="1"/>
  <c r="CS149" i="75"/>
  <c r="CT149" i="75" s="1"/>
  <c r="CU149" i="75" s="1"/>
  <c r="CV149" i="75" s="1"/>
  <c r="AB145" i="83"/>
  <c r="BU145" i="83" s="1"/>
  <c r="CS84" i="75"/>
  <c r="CT84" i="75" s="1"/>
  <c r="CU84" i="75" s="1"/>
  <c r="CV84" i="75" s="1"/>
  <c r="AB80" i="83"/>
  <c r="BU80" i="83" s="1"/>
  <c r="CS18" i="75"/>
  <c r="CT18" i="75" s="1"/>
  <c r="CU18" i="75" s="1"/>
  <c r="CV18" i="75" s="1"/>
  <c r="AB14" i="83"/>
  <c r="BU14" i="83" s="1"/>
  <c r="CS151" i="75"/>
  <c r="CT151" i="75" s="1"/>
  <c r="CU151" i="75" s="1"/>
  <c r="CV151" i="75" s="1"/>
  <c r="AB147" i="83"/>
  <c r="BU147" i="83" s="1"/>
  <c r="CS75" i="75"/>
  <c r="CT75" i="75" s="1"/>
  <c r="CU75" i="75" s="1"/>
  <c r="CV75" i="75" s="1"/>
  <c r="AB71" i="83"/>
  <c r="BU71" i="83" s="1"/>
  <c r="CS132" i="75"/>
  <c r="CT132" i="75" s="1"/>
  <c r="CU132" i="75" s="1"/>
  <c r="CV132" i="75" s="1"/>
  <c r="AB128" i="83"/>
  <c r="BU128" i="83" s="1"/>
  <c r="CS78" i="75"/>
  <c r="CT78" i="75" s="1"/>
  <c r="CU78" i="75" s="1"/>
  <c r="CV78" i="75" s="1"/>
  <c r="AB74" i="83"/>
  <c r="BU74" i="83" s="1"/>
  <c r="CS130" i="75"/>
  <c r="CT130" i="75" s="1"/>
  <c r="CU130" i="75" s="1"/>
  <c r="CV130" i="75" s="1"/>
  <c r="AB126" i="83"/>
  <c r="BU126" i="83" s="1"/>
  <c r="CS127" i="75"/>
  <c r="CT127" i="75" s="1"/>
  <c r="CU127" i="75" s="1"/>
  <c r="CV127" i="75" s="1"/>
  <c r="AB123" i="83"/>
  <c r="BU123" i="83" s="1"/>
  <c r="CS175" i="75"/>
  <c r="CT175" i="75" s="1"/>
  <c r="CU175" i="75" s="1"/>
  <c r="CV175" i="75" s="1"/>
  <c r="AB171" i="83"/>
  <c r="BU171" i="83" s="1"/>
  <c r="CS168" i="75"/>
  <c r="CT168" i="75" s="1"/>
  <c r="CU168" i="75" s="1"/>
  <c r="CV168" i="75" s="1"/>
  <c r="AB164" i="83"/>
  <c r="BU164" i="83" s="1"/>
  <c r="CS103" i="75"/>
  <c r="CT103" i="75" s="1"/>
  <c r="CU103" i="75" s="1"/>
  <c r="CV103" i="75" s="1"/>
  <c r="AB99" i="83"/>
  <c r="BU99" i="83" s="1"/>
  <c r="CS38" i="75"/>
  <c r="CT38" i="75" s="1"/>
  <c r="CU38" i="75" s="1"/>
  <c r="CV38" i="75" s="1"/>
  <c r="AB34" i="83"/>
  <c r="BU34" i="83" s="1"/>
  <c r="CS159" i="75"/>
  <c r="CT159" i="75" s="1"/>
  <c r="CU159" i="75" s="1"/>
  <c r="CV159" i="75" s="1"/>
  <c r="AB155" i="83"/>
  <c r="BU155" i="83" s="1"/>
  <c r="CS94" i="75"/>
  <c r="CT94" i="75" s="1"/>
  <c r="CU94" i="75" s="1"/>
  <c r="CV94" i="75" s="1"/>
  <c r="AB90" i="83"/>
  <c r="BU90" i="83" s="1"/>
  <c r="B90" i="84" s="1"/>
  <c r="CS28" i="75"/>
  <c r="CT28" i="75" s="1"/>
  <c r="CU28" i="75" s="1"/>
  <c r="CV28" i="75" s="1"/>
  <c r="AB24" i="83"/>
  <c r="BU24" i="83" s="1"/>
  <c r="CS150" i="75"/>
  <c r="CT150" i="75" s="1"/>
  <c r="CU150" i="75" s="1"/>
  <c r="CV150" i="75" s="1"/>
  <c r="AB146" i="83"/>
  <c r="BU146" i="83" s="1"/>
  <c r="CS85" i="75"/>
  <c r="CT85" i="75" s="1"/>
  <c r="CU85" i="75" s="1"/>
  <c r="CV85" i="75" s="1"/>
  <c r="AB81" i="83"/>
  <c r="BU81" i="83" s="1"/>
  <c r="CS19" i="75"/>
  <c r="CT19" i="75" s="1"/>
  <c r="CU19" i="75" s="1"/>
  <c r="CV19" i="75" s="1"/>
  <c r="AB15" i="83"/>
  <c r="BU15" i="83" s="1"/>
  <c r="CS148" i="75"/>
  <c r="CT148" i="75" s="1"/>
  <c r="CU148" i="75" s="1"/>
  <c r="CV148" i="75" s="1"/>
  <c r="AB144" i="83"/>
  <c r="BU144" i="83" s="1"/>
  <c r="CS83" i="75"/>
  <c r="CT83" i="75" s="1"/>
  <c r="CU83" i="75" s="1"/>
  <c r="CV83" i="75" s="1"/>
  <c r="AB79" i="83"/>
  <c r="BU79" i="83" s="1"/>
  <c r="CS17" i="75"/>
  <c r="CT17" i="75" s="1"/>
  <c r="CU17" i="75" s="1"/>
  <c r="CV17" i="75" s="1"/>
  <c r="AB13" i="83"/>
  <c r="BU13" i="83" s="1"/>
  <c r="CS147" i="75"/>
  <c r="CT147" i="75" s="1"/>
  <c r="CU147" i="75" s="1"/>
  <c r="CV147" i="75" s="1"/>
  <c r="AB143" i="83"/>
  <c r="BU143" i="83" s="1"/>
  <c r="CS82" i="75"/>
  <c r="CT82" i="75" s="1"/>
  <c r="CU82" i="75" s="1"/>
  <c r="CV82" i="75" s="1"/>
  <c r="AB78" i="83"/>
  <c r="BU78" i="83" s="1"/>
  <c r="CS16" i="75"/>
  <c r="CT16" i="75" s="1"/>
  <c r="CU16" i="75" s="1"/>
  <c r="CV16" i="75" s="1"/>
  <c r="AB12" i="83"/>
  <c r="BU12" i="83" s="1"/>
  <c r="CS146" i="75"/>
  <c r="CT146" i="75" s="1"/>
  <c r="CU146" i="75" s="1"/>
  <c r="CV146" i="75" s="1"/>
  <c r="AB142" i="83"/>
  <c r="BU142" i="83" s="1"/>
  <c r="CS81" i="75"/>
  <c r="CT81" i="75" s="1"/>
  <c r="CU81" i="75" s="1"/>
  <c r="CV81" i="75" s="1"/>
  <c r="AB77" i="83"/>
  <c r="BU77" i="83" s="1"/>
  <c r="CS15" i="75"/>
  <c r="CT15" i="75" s="1"/>
  <c r="CU15" i="75" s="1"/>
  <c r="CV15" i="75" s="1"/>
  <c r="AB11" i="83"/>
  <c r="BU11" i="83" s="1"/>
  <c r="CS145" i="75"/>
  <c r="CT145" i="75" s="1"/>
  <c r="CU145" i="75" s="1"/>
  <c r="CV145" i="75" s="1"/>
  <c r="AB141" i="83"/>
  <c r="BU141" i="83" s="1"/>
  <c r="CS80" i="75"/>
  <c r="CT80" i="75" s="1"/>
  <c r="CU80" i="75" s="1"/>
  <c r="CV80" i="75" s="1"/>
  <c r="AB76" i="83"/>
  <c r="BU76" i="83" s="1"/>
  <c r="CS14" i="75"/>
  <c r="CT14" i="75" s="1"/>
  <c r="CU14" i="75" s="1"/>
  <c r="CV14" i="75" s="1"/>
  <c r="AB10" i="83"/>
  <c r="BU10" i="83" s="1"/>
  <c r="CS141" i="75"/>
  <c r="CT141" i="75" s="1"/>
  <c r="CU141" i="75" s="1"/>
  <c r="CV141" i="75" s="1"/>
  <c r="AB137" i="83"/>
  <c r="BU137" i="83" s="1"/>
  <c r="CS76" i="75"/>
  <c r="CT76" i="75" s="1"/>
  <c r="CU76" i="75" s="1"/>
  <c r="CV76" i="75" s="1"/>
  <c r="AB72" i="83"/>
  <c r="BU72" i="83" s="1"/>
  <c r="CS10" i="75"/>
  <c r="CT10" i="75" s="1"/>
  <c r="CU10" i="75" s="1"/>
  <c r="CV10" i="75" s="1"/>
  <c r="AB6" i="83"/>
  <c r="BU6" i="83" s="1"/>
  <c r="O15" i="85" l="1"/>
  <c r="CW17" i="75"/>
  <c r="H15" i="85" s="1"/>
  <c r="G15" i="85" s="1"/>
  <c r="C15" i="85" s="1"/>
  <c r="D15" i="85" s="1"/>
  <c r="O82" i="85"/>
  <c r="CW84" i="75"/>
  <c r="H82" i="85" s="1"/>
  <c r="G82" i="85" s="1"/>
  <c r="C82" i="85" s="1"/>
  <c r="D82" i="85" s="1"/>
  <c r="O156" i="85"/>
  <c r="CW158" i="75"/>
  <c r="H156" i="85" s="1"/>
  <c r="G156" i="85" s="1"/>
  <c r="C156" i="85" s="1"/>
  <c r="D156" i="85" s="1"/>
  <c r="O95" i="85"/>
  <c r="CW97" i="75"/>
  <c r="H95" i="85" s="1"/>
  <c r="G95" i="85" s="1"/>
  <c r="C95" i="85" s="1"/>
  <c r="D95" i="85" s="1"/>
  <c r="O136" i="85"/>
  <c r="CW138" i="75"/>
  <c r="H136" i="85" s="1"/>
  <c r="G136" i="85" s="1"/>
  <c r="C136" i="85" s="1"/>
  <c r="D136" i="85" s="1"/>
  <c r="O172" i="85"/>
  <c r="CW174" i="75"/>
  <c r="H172" i="85" s="1"/>
  <c r="G172" i="85" s="1"/>
  <c r="C172" i="85" s="1"/>
  <c r="D172" i="85" s="1"/>
  <c r="O106" i="85"/>
  <c r="CW108" i="75"/>
  <c r="H106" i="85" s="1"/>
  <c r="G106" i="85" s="1"/>
  <c r="C106" i="85" s="1"/>
  <c r="D106" i="85" s="1"/>
  <c r="O180" i="85"/>
  <c r="CW182" i="75"/>
  <c r="H180" i="85" s="1"/>
  <c r="G180" i="85" s="1"/>
  <c r="C180" i="85" s="1"/>
  <c r="D180" i="85" s="1"/>
  <c r="O133" i="85"/>
  <c r="CW135" i="75"/>
  <c r="H133" i="85" s="1"/>
  <c r="G133" i="85" s="1"/>
  <c r="C133" i="85" s="1"/>
  <c r="D133" i="85" s="1"/>
  <c r="O9" i="85"/>
  <c r="CW11" i="75"/>
  <c r="H9" i="85" s="1"/>
  <c r="G9" i="85" s="1"/>
  <c r="C9" i="85" s="1"/>
  <c r="D9" i="85" s="1"/>
  <c r="O114" i="85"/>
  <c r="CW116" i="75"/>
  <c r="H114" i="85" s="1"/>
  <c r="G114" i="85" s="1"/>
  <c r="C114" i="85" s="1"/>
  <c r="D114" i="85" s="1"/>
  <c r="O183" i="85"/>
  <c r="CW185" i="75"/>
  <c r="H183" i="85" s="1"/>
  <c r="G183" i="85" s="1"/>
  <c r="C183" i="85" s="1"/>
  <c r="D183" i="85" s="1"/>
  <c r="O55" i="85"/>
  <c r="CW57" i="75"/>
  <c r="H55" i="85" s="1"/>
  <c r="G55" i="85" s="1"/>
  <c r="C55" i="85" s="1"/>
  <c r="D55" i="85" s="1"/>
  <c r="O121" i="85"/>
  <c r="CW123" i="75"/>
  <c r="H121" i="85" s="1"/>
  <c r="G121" i="85" s="1"/>
  <c r="C121" i="85" s="1"/>
  <c r="D121" i="85" s="1"/>
  <c r="O188" i="85"/>
  <c r="CW190" i="75"/>
  <c r="H188" i="85" s="1"/>
  <c r="G188" i="85" s="1"/>
  <c r="C188" i="85" s="1"/>
  <c r="D188" i="85" s="1"/>
  <c r="O77" i="85"/>
  <c r="CW79" i="75"/>
  <c r="H77" i="85" s="1"/>
  <c r="G77" i="85" s="1"/>
  <c r="C77" i="85" s="1"/>
  <c r="D77" i="85" s="1"/>
  <c r="O140" i="85"/>
  <c r="CW142" i="75"/>
  <c r="H140" i="85" s="1"/>
  <c r="G140" i="85" s="1"/>
  <c r="C140" i="85" s="1"/>
  <c r="D140" i="85" s="1"/>
  <c r="O61" i="85"/>
  <c r="CW63" i="75"/>
  <c r="H61" i="85" s="1"/>
  <c r="G61" i="85" s="1"/>
  <c r="C61" i="85" s="1"/>
  <c r="D61" i="85" s="1"/>
  <c r="O127" i="85"/>
  <c r="CW129" i="75"/>
  <c r="H127" i="85" s="1"/>
  <c r="G127" i="85" s="1"/>
  <c r="C127" i="85" s="1"/>
  <c r="D127" i="85" s="1"/>
  <c r="O10" i="85"/>
  <c r="CW12" i="75"/>
  <c r="H10" i="85" s="1"/>
  <c r="G10" i="85" s="1"/>
  <c r="C10" i="85" s="1"/>
  <c r="D10" i="85" s="1"/>
  <c r="O78" i="85"/>
  <c r="CW80" i="75"/>
  <c r="H78" i="85" s="1"/>
  <c r="G78" i="85" s="1"/>
  <c r="C78" i="85" s="1"/>
  <c r="D78" i="85" s="1"/>
  <c r="O173" i="85"/>
  <c r="CW175" i="75"/>
  <c r="H173" i="85" s="1"/>
  <c r="G173" i="85" s="1"/>
  <c r="C173" i="85" s="1"/>
  <c r="D173" i="85" s="1"/>
  <c r="O89" i="85"/>
  <c r="CW91" i="75"/>
  <c r="H89" i="85" s="1"/>
  <c r="G89" i="85" s="1"/>
  <c r="C89" i="85" s="1"/>
  <c r="D89" i="85" s="1"/>
  <c r="O29" i="85"/>
  <c r="CW31" i="75"/>
  <c r="H29" i="85" s="1"/>
  <c r="G29" i="85" s="1"/>
  <c r="C29" i="85" s="1"/>
  <c r="D29" i="85" s="1"/>
  <c r="O142" i="85"/>
  <c r="CW144" i="75"/>
  <c r="H142" i="85" s="1"/>
  <c r="G142" i="85" s="1"/>
  <c r="C142" i="85" s="1"/>
  <c r="D142" i="85" s="1"/>
  <c r="O39" i="85"/>
  <c r="CW41" i="75"/>
  <c r="H39" i="85" s="1"/>
  <c r="G39" i="85" s="1"/>
  <c r="C39" i="85" s="1"/>
  <c r="D39" i="85" s="1"/>
  <c r="O175" i="85"/>
  <c r="CW177" i="75"/>
  <c r="H175" i="85" s="1"/>
  <c r="G175" i="85" s="1"/>
  <c r="C175" i="85" s="1"/>
  <c r="D175" i="85" s="1"/>
  <c r="O14" i="85"/>
  <c r="CW16" i="75"/>
  <c r="H14" i="85" s="1"/>
  <c r="G14" i="85" s="1"/>
  <c r="C14" i="85" s="1"/>
  <c r="D14" i="85" s="1"/>
  <c r="O148" i="85"/>
  <c r="CW150" i="75"/>
  <c r="H148" i="85" s="1"/>
  <c r="G148" i="85" s="1"/>
  <c r="C148" i="85" s="1"/>
  <c r="D148" i="85" s="1"/>
  <c r="O125" i="85"/>
  <c r="CW127" i="75"/>
  <c r="H125" i="85" s="1"/>
  <c r="G125" i="85" s="1"/>
  <c r="C125" i="85" s="1"/>
  <c r="D125" i="85" s="1"/>
  <c r="O147" i="85"/>
  <c r="CW149" i="75"/>
  <c r="H147" i="85" s="1"/>
  <c r="G147" i="85" s="1"/>
  <c r="C147" i="85" s="1"/>
  <c r="D147" i="85" s="1"/>
  <c r="O88" i="85"/>
  <c r="CW90" i="75"/>
  <c r="H88" i="85" s="1"/>
  <c r="G88" i="85" s="1"/>
  <c r="C88" i="85" s="1"/>
  <c r="D88" i="85" s="1"/>
  <c r="O35" i="85"/>
  <c r="CW37" i="75"/>
  <c r="H35" i="85" s="1"/>
  <c r="G35" i="85" s="1"/>
  <c r="C35" i="85" s="1"/>
  <c r="D35" i="85" s="1"/>
  <c r="O65" i="85"/>
  <c r="CW67" i="75"/>
  <c r="H65" i="85" s="1"/>
  <c r="G65" i="85" s="1"/>
  <c r="C65" i="85" s="1"/>
  <c r="D65" i="85" s="1"/>
  <c r="O94" i="85"/>
  <c r="CW96" i="75"/>
  <c r="H94" i="85" s="1"/>
  <c r="G94" i="85" s="1"/>
  <c r="C94" i="85" s="1"/>
  <c r="D94" i="85" s="1"/>
  <c r="O32" i="85"/>
  <c r="CW34" i="75"/>
  <c r="H32" i="85" s="1"/>
  <c r="G32" i="85" s="1"/>
  <c r="C32" i="85" s="1"/>
  <c r="D32" i="85" s="1"/>
  <c r="O52" i="85"/>
  <c r="CW54" i="75"/>
  <c r="H52" i="85" s="1"/>
  <c r="G52" i="85" s="1"/>
  <c r="C52" i="85" s="1"/>
  <c r="D52" i="85" s="1"/>
  <c r="O131" i="85"/>
  <c r="CW133" i="75"/>
  <c r="H131" i="85" s="1"/>
  <c r="G131" i="85" s="1"/>
  <c r="C131" i="85" s="1"/>
  <c r="D131" i="85" s="1"/>
  <c r="O18" i="85"/>
  <c r="CW20" i="75"/>
  <c r="H18" i="85" s="1"/>
  <c r="G18" i="85" s="1"/>
  <c r="C18" i="85" s="1"/>
  <c r="D18" i="85" s="1"/>
  <c r="O38" i="85"/>
  <c r="CW40" i="75"/>
  <c r="H38" i="85" s="1"/>
  <c r="G38" i="85" s="1"/>
  <c r="C38" i="85" s="1"/>
  <c r="D38" i="85" s="1"/>
  <c r="O104" i="85"/>
  <c r="CW106" i="75"/>
  <c r="H104" i="85" s="1"/>
  <c r="G104" i="85" s="1"/>
  <c r="C104" i="85" s="1"/>
  <c r="D104" i="85" s="1"/>
  <c r="O170" i="85"/>
  <c r="CW172" i="75"/>
  <c r="H170" i="85" s="1"/>
  <c r="G170" i="85" s="1"/>
  <c r="C170" i="85" s="1"/>
  <c r="D170" i="85" s="1"/>
  <c r="O51" i="85"/>
  <c r="CW53" i="75"/>
  <c r="H51" i="85" s="1"/>
  <c r="G51" i="85" s="1"/>
  <c r="C51" i="85" s="1"/>
  <c r="D51" i="85" s="1"/>
  <c r="O190" i="85"/>
  <c r="CW192" i="75"/>
  <c r="H190" i="85" s="1"/>
  <c r="G190" i="85" s="1"/>
  <c r="C190" i="85" s="1"/>
  <c r="D190" i="85" s="1"/>
  <c r="O72" i="85"/>
  <c r="CW74" i="75"/>
  <c r="H72" i="85" s="1"/>
  <c r="G72" i="85" s="1"/>
  <c r="C72" i="85" s="1"/>
  <c r="D72" i="85" s="1"/>
  <c r="O171" i="85"/>
  <c r="CW173" i="75"/>
  <c r="H171" i="85" s="1"/>
  <c r="G171" i="85" s="1"/>
  <c r="C171" i="85" s="1"/>
  <c r="D171" i="85" s="1"/>
  <c r="O46" i="85"/>
  <c r="CW48" i="75"/>
  <c r="H46" i="85" s="1"/>
  <c r="G46" i="85" s="1"/>
  <c r="C46" i="85" s="1"/>
  <c r="D46" i="85" s="1"/>
  <c r="O112" i="85"/>
  <c r="CW114" i="75"/>
  <c r="H112" i="85" s="1"/>
  <c r="G112" i="85" s="1"/>
  <c r="C112" i="85" s="1"/>
  <c r="D112" i="85" s="1"/>
  <c r="O178" i="85"/>
  <c r="CW180" i="75"/>
  <c r="H178" i="85" s="1"/>
  <c r="G178" i="85" s="1"/>
  <c r="C178" i="85" s="1"/>
  <c r="D178" i="85" s="1"/>
  <c r="O59" i="85"/>
  <c r="CW61" i="75"/>
  <c r="H59" i="85" s="1"/>
  <c r="G59" i="85" s="1"/>
  <c r="C59" i="85" s="1"/>
  <c r="D59" i="85" s="1"/>
  <c r="O194" i="85"/>
  <c r="CW196" i="75"/>
  <c r="H194" i="85" s="1"/>
  <c r="G194" i="85" s="1"/>
  <c r="C194" i="85" s="1"/>
  <c r="D194" i="85" s="1"/>
  <c r="O75" i="85"/>
  <c r="CW77" i="75"/>
  <c r="H75" i="85" s="1"/>
  <c r="G75" i="85" s="1"/>
  <c r="C75" i="85" s="1"/>
  <c r="D75" i="85" s="1"/>
  <c r="O179" i="85"/>
  <c r="CW181" i="75"/>
  <c r="H179" i="85" s="1"/>
  <c r="G179" i="85" s="1"/>
  <c r="C179" i="85" s="1"/>
  <c r="D179" i="85" s="1"/>
  <c r="O54" i="85"/>
  <c r="CW56" i="75"/>
  <c r="H54" i="85" s="1"/>
  <c r="G54" i="85" s="1"/>
  <c r="C54" i="85" s="1"/>
  <c r="D54" i="85" s="1"/>
  <c r="O120" i="85"/>
  <c r="CW122" i="75"/>
  <c r="H120" i="85" s="1"/>
  <c r="G120" i="85" s="1"/>
  <c r="C120" i="85" s="1"/>
  <c r="D120" i="85" s="1"/>
  <c r="O186" i="85"/>
  <c r="CW188" i="75"/>
  <c r="H186" i="85" s="1"/>
  <c r="G186" i="85" s="1"/>
  <c r="C186" i="85" s="1"/>
  <c r="D186" i="85" s="1"/>
  <c r="O67" i="85"/>
  <c r="CW69" i="75"/>
  <c r="H67" i="85" s="1"/>
  <c r="G67" i="85" s="1"/>
  <c r="C67" i="85" s="1"/>
  <c r="D67" i="85" s="1"/>
  <c r="O129" i="85"/>
  <c r="CW131" i="75"/>
  <c r="H129" i="85" s="1"/>
  <c r="G129" i="85" s="1"/>
  <c r="C129" i="85" s="1"/>
  <c r="D129" i="85" s="1"/>
  <c r="O57" i="85"/>
  <c r="CW59" i="75"/>
  <c r="H57" i="85" s="1"/>
  <c r="G57" i="85" s="1"/>
  <c r="C57" i="85" s="1"/>
  <c r="D57" i="85" s="1"/>
  <c r="O126" i="85"/>
  <c r="CW128" i="75"/>
  <c r="H126" i="85" s="1"/>
  <c r="G126" i="85" s="1"/>
  <c r="C126" i="85" s="1"/>
  <c r="D126" i="85" s="1"/>
  <c r="O192" i="85"/>
  <c r="CW194" i="75"/>
  <c r="H192" i="85" s="1"/>
  <c r="G192" i="85" s="1"/>
  <c r="C192" i="85" s="1"/>
  <c r="D192" i="85" s="1"/>
  <c r="O141" i="85"/>
  <c r="CW143" i="75"/>
  <c r="H141" i="85" s="1"/>
  <c r="G141" i="85" s="1"/>
  <c r="C141" i="85" s="1"/>
  <c r="D141" i="85" s="1"/>
  <c r="O144" i="85"/>
  <c r="CW146" i="75"/>
  <c r="H144" i="85" s="1"/>
  <c r="G144" i="85" s="1"/>
  <c r="C144" i="85" s="1"/>
  <c r="D144" i="85" s="1"/>
  <c r="O130" i="85"/>
  <c r="CW132" i="75"/>
  <c r="H130" i="85" s="1"/>
  <c r="G130" i="85" s="1"/>
  <c r="C130" i="85" s="1"/>
  <c r="D130" i="85" s="1"/>
  <c r="O44" i="85"/>
  <c r="CW46" i="75"/>
  <c r="H44" i="85" s="1"/>
  <c r="G44" i="85" s="1"/>
  <c r="C44" i="85" s="1"/>
  <c r="D44" i="85" s="1"/>
  <c r="O161" i="85"/>
  <c r="CW163" i="75"/>
  <c r="H161" i="85" s="1"/>
  <c r="G161" i="85" s="1"/>
  <c r="C161" i="85" s="1"/>
  <c r="D161" i="85" s="1"/>
  <c r="O98" i="85"/>
  <c r="CW100" i="75"/>
  <c r="H98" i="85" s="1"/>
  <c r="G98" i="85" s="1"/>
  <c r="C98" i="85" s="1"/>
  <c r="D98" i="85" s="1"/>
  <c r="O150" i="85"/>
  <c r="CW152" i="75"/>
  <c r="H150" i="85" s="1"/>
  <c r="G150" i="85" s="1"/>
  <c r="C150" i="85" s="1"/>
  <c r="D150" i="85" s="1"/>
  <c r="O74" i="85"/>
  <c r="CW76" i="75"/>
  <c r="H74" i="85" s="1"/>
  <c r="G74" i="85" s="1"/>
  <c r="C74" i="85" s="1"/>
  <c r="D74" i="85" s="1"/>
  <c r="O81" i="85"/>
  <c r="CW83" i="75"/>
  <c r="H81" i="85" s="1"/>
  <c r="G81" i="85" s="1"/>
  <c r="C81" i="85" s="1"/>
  <c r="D81" i="85" s="1"/>
  <c r="O36" i="85"/>
  <c r="CW38" i="75"/>
  <c r="H36" i="85" s="1"/>
  <c r="G36" i="85" s="1"/>
  <c r="C36" i="85" s="1"/>
  <c r="D36" i="85" s="1"/>
  <c r="O73" i="85"/>
  <c r="CW75" i="75"/>
  <c r="H73" i="85" s="1"/>
  <c r="G73" i="85" s="1"/>
  <c r="C73" i="85" s="1"/>
  <c r="D73" i="85" s="1"/>
  <c r="O21" i="85"/>
  <c r="CW23" i="75"/>
  <c r="H21" i="85" s="1"/>
  <c r="G21" i="85" s="1"/>
  <c r="C21" i="85" s="1"/>
  <c r="D21" i="85" s="1"/>
  <c r="O154" i="85"/>
  <c r="CW156" i="75"/>
  <c r="H154" i="85" s="1"/>
  <c r="G154" i="85" s="1"/>
  <c r="C154" i="85" s="1"/>
  <c r="D154" i="85" s="1"/>
  <c r="O109" i="85"/>
  <c r="CW111" i="75"/>
  <c r="H109" i="85" s="1"/>
  <c r="G109" i="85" s="1"/>
  <c r="C109" i="85" s="1"/>
  <c r="D109" i="85" s="1"/>
  <c r="O24" i="85"/>
  <c r="CW26" i="75"/>
  <c r="H24" i="85" s="1"/>
  <c r="G24" i="85" s="1"/>
  <c r="C24" i="85" s="1"/>
  <c r="D24" i="85" s="1"/>
  <c r="O160" i="85"/>
  <c r="CW162" i="75"/>
  <c r="H160" i="85" s="1"/>
  <c r="G160" i="85" s="1"/>
  <c r="C160" i="85" s="1"/>
  <c r="D160" i="85" s="1"/>
  <c r="O99" i="85"/>
  <c r="CW101" i="75"/>
  <c r="H99" i="85" s="1"/>
  <c r="G99" i="85" s="1"/>
  <c r="C99" i="85" s="1"/>
  <c r="D99" i="85" s="1"/>
  <c r="O163" i="85"/>
  <c r="CW165" i="75"/>
  <c r="H163" i="85" s="1"/>
  <c r="G163" i="85" s="1"/>
  <c r="C163" i="85" s="1"/>
  <c r="D163" i="85" s="1"/>
  <c r="O83" i="85"/>
  <c r="CW85" i="75"/>
  <c r="H83" i="85" s="1"/>
  <c r="G83" i="85" s="1"/>
  <c r="C83" i="85" s="1"/>
  <c r="D83" i="85" s="1"/>
  <c r="O151" i="85"/>
  <c r="CW153" i="75"/>
  <c r="H151" i="85" s="1"/>
  <c r="G151" i="85" s="1"/>
  <c r="C151" i="85" s="1"/>
  <c r="D151" i="85" s="1"/>
  <c r="O193" i="85"/>
  <c r="CW195" i="75"/>
  <c r="H193" i="85" s="1"/>
  <c r="G193" i="85" s="1"/>
  <c r="C193" i="85" s="1"/>
  <c r="D193" i="85" s="1"/>
  <c r="O34" i="85"/>
  <c r="CW36" i="75"/>
  <c r="H34" i="85" s="1"/>
  <c r="G34" i="85" s="1"/>
  <c r="C34" i="85" s="1"/>
  <c r="D34" i="85" s="1"/>
  <c r="O167" i="85"/>
  <c r="CW169" i="75"/>
  <c r="H167" i="85" s="1"/>
  <c r="G167" i="85" s="1"/>
  <c r="C167" i="85" s="1"/>
  <c r="D167" i="85" s="1"/>
  <c r="O60" i="85"/>
  <c r="CW62" i="75"/>
  <c r="H60" i="85" s="1"/>
  <c r="G60" i="85" s="1"/>
  <c r="C60" i="85" s="1"/>
  <c r="D60" i="85" s="1"/>
  <c r="O113" i="85"/>
  <c r="CW115" i="75"/>
  <c r="H113" i="85" s="1"/>
  <c r="G113" i="85" s="1"/>
  <c r="C113" i="85" s="1"/>
  <c r="D113" i="85" s="1"/>
  <c r="O139" i="85"/>
  <c r="CW141" i="75"/>
  <c r="H139" i="85" s="1"/>
  <c r="G139" i="85" s="1"/>
  <c r="C139" i="85" s="1"/>
  <c r="D139" i="85" s="1"/>
  <c r="O80" i="85"/>
  <c r="CW82" i="75"/>
  <c r="H80" i="85" s="1"/>
  <c r="G80" i="85" s="1"/>
  <c r="C80" i="85" s="1"/>
  <c r="D80" i="85" s="1"/>
  <c r="O101" i="85"/>
  <c r="CW103" i="75"/>
  <c r="H101" i="85" s="1"/>
  <c r="G101" i="85" s="1"/>
  <c r="C101" i="85" s="1"/>
  <c r="D101" i="85" s="1"/>
  <c r="O149" i="85"/>
  <c r="CW151" i="75"/>
  <c r="H149" i="85" s="1"/>
  <c r="G149" i="85" s="1"/>
  <c r="C149" i="85" s="1"/>
  <c r="D149" i="85" s="1"/>
  <c r="O87" i="85"/>
  <c r="CW89" i="75"/>
  <c r="H87" i="85" s="1"/>
  <c r="G87" i="85" s="1"/>
  <c r="C87" i="85" s="1"/>
  <c r="D87" i="85" s="1"/>
  <c r="O25" i="85"/>
  <c r="CW27" i="75"/>
  <c r="H25" i="85" s="1"/>
  <c r="G25" i="85" s="1"/>
  <c r="C25" i="85" s="1"/>
  <c r="D25" i="85" s="1"/>
  <c r="O174" i="85"/>
  <c r="CW176" i="75"/>
  <c r="H174" i="85" s="1"/>
  <c r="G174" i="85" s="1"/>
  <c r="C174" i="85" s="1"/>
  <c r="D174" i="85" s="1"/>
  <c r="O90" i="85"/>
  <c r="CW92" i="75"/>
  <c r="H90" i="85" s="1"/>
  <c r="G90" i="85" s="1"/>
  <c r="C90" i="85" s="1"/>
  <c r="D90" i="85" s="1"/>
  <c r="O31" i="85"/>
  <c r="CW33" i="75"/>
  <c r="H31" i="85" s="1"/>
  <c r="G31" i="85" s="1"/>
  <c r="C31" i="85" s="1"/>
  <c r="D31" i="85" s="1"/>
  <c r="O164" i="85"/>
  <c r="CW166" i="75"/>
  <c r="H164" i="85" s="1"/>
  <c r="G164" i="85" s="1"/>
  <c r="C164" i="85" s="1"/>
  <c r="D164" i="85" s="1"/>
  <c r="O4" i="85"/>
  <c r="CW6" i="75"/>
  <c r="H4" i="85" s="1"/>
  <c r="G4" i="85" s="1"/>
  <c r="O93" i="85"/>
  <c r="CW95" i="75"/>
  <c r="H93" i="85" s="1"/>
  <c r="G93" i="85" s="1"/>
  <c r="C93" i="85" s="1"/>
  <c r="D93" i="85" s="1"/>
  <c r="O103" i="85"/>
  <c r="CW105" i="75"/>
  <c r="H103" i="85" s="1"/>
  <c r="G103" i="85" s="1"/>
  <c r="C103" i="85" s="1"/>
  <c r="D103" i="85" s="1"/>
  <c r="O169" i="85"/>
  <c r="CW171" i="75"/>
  <c r="H169" i="85" s="1"/>
  <c r="G169" i="85" s="1"/>
  <c r="C169" i="85" s="1"/>
  <c r="D169" i="85" s="1"/>
  <c r="O42" i="85"/>
  <c r="CW44" i="75"/>
  <c r="H42" i="85" s="1"/>
  <c r="G42" i="85" s="1"/>
  <c r="C42" i="85" s="1"/>
  <c r="D42" i="85" s="1"/>
  <c r="O116" i="85"/>
  <c r="CW118" i="75"/>
  <c r="H116" i="85" s="1"/>
  <c r="G116" i="85" s="1"/>
  <c r="C116" i="85" s="1"/>
  <c r="D116" i="85" s="1"/>
  <c r="O66" i="85"/>
  <c r="CW68" i="75"/>
  <c r="H66" i="85" s="1"/>
  <c r="G66" i="85" s="1"/>
  <c r="C66" i="85" s="1"/>
  <c r="D66" i="85" s="1"/>
  <c r="O84" i="85"/>
  <c r="CW86" i="75"/>
  <c r="H84" i="85" s="1"/>
  <c r="G84" i="85" s="1"/>
  <c r="C84" i="85" s="1"/>
  <c r="D84" i="85" s="1"/>
  <c r="O45" i="85"/>
  <c r="CW47" i="75"/>
  <c r="H45" i="85" s="1"/>
  <c r="G45" i="85" s="1"/>
  <c r="C45" i="85" s="1"/>
  <c r="D45" i="85" s="1"/>
  <c r="O111" i="85"/>
  <c r="CW113" i="75"/>
  <c r="H111" i="85" s="1"/>
  <c r="G111" i="85" s="1"/>
  <c r="C111" i="85" s="1"/>
  <c r="D111" i="85" s="1"/>
  <c r="O177" i="85"/>
  <c r="CW179" i="75"/>
  <c r="H177" i="85" s="1"/>
  <c r="G177" i="85" s="1"/>
  <c r="C177" i="85" s="1"/>
  <c r="D177" i="85" s="1"/>
  <c r="O50" i="85"/>
  <c r="CW52" i="75"/>
  <c r="H50" i="85" s="1"/>
  <c r="G50" i="85" s="1"/>
  <c r="C50" i="85" s="1"/>
  <c r="D50" i="85" s="1"/>
  <c r="O124" i="85"/>
  <c r="CW126" i="75"/>
  <c r="H124" i="85" s="1"/>
  <c r="G124" i="85" s="1"/>
  <c r="C124" i="85" s="1"/>
  <c r="D124" i="85" s="1"/>
  <c r="O69" i="85"/>
  <c r="CW71" i="75"/>
  <c r="H69" i="85" s="1"/>
  <c r="G69" i="85" s="1"/>
  <c r="C69" i="85" s="1"/>
  <c r="D69" i="85" s="1"/>
  <c r="O158" i="85"/>
  <c r="CW160" i="75"/>
  <c r="H158" i="85" s="1"/>
  <c r="G158" i="85" s="1"/>
  <c r="C158" i="85" s="1"/>
  <c r="D158" i="85" s="1"/>
  <c r="O53" i="85"/>
  <c r="CW55" i="75"/>
  <c r="H53" i="85" s="1"/>
  <c r="G53" i="85" s="1"/>
  <c r="C53" i="85" s="1"/>
  <c r="D53" i="85" s="1"/>
  <c r="O119" i="85"/>
  <c r="CW121" i="75"/>
  <c r="H119" i="85" s="1"/>
  <c r="G119" i="85" s="1"/>
  <c r="C119" i="85" s="1"/>
  <c r="D119" i="85" s="1"/>
  <c r="O185" i="85"/>
  <c r="CW187" i="75"/>
  <c r="H185" i="85" s="1"/>
  <c r="G185" i="85" s="1"/>
  <c r="C185" i="85" s="1"/>
  <c r="D185" i="85" s="1"/>
  <c r="O58" i="85"/>
  <c r="CW60" i="75"/>
  <c r="H58" i="85" s="1"/>
  <c r="G58" i="85" s="1"/>
  <c r="C58" i="85" s="1"/>
  <c r="D58" i="85" s="1"/>
  <c r="O132" i="85"/>
  <c r="CW134" i="75"/>
  <c r="H132" i="85" s="1"/>
  <c r="G132" i="85" s="1"/>
  <c r="C132" i="85" s="1"/>
  <c r="D132" i="85" s="1"/>
  <c r="O85" i="85"/>
  <c r="CW87" i="75"/>
  <c r="H85" i="85" s="1"/>
  <c r="G85" i="85" s="1"/>
  <c r="C85" i="85" s="1"/>
  <c r="D85" i="85" s="1"/>
  <c r="O122" i="85"/>
  <c r="CW124" i="75"/>
  <c r="H122" i="85" s="1"/>
  <c r="G122" i="85" s="1"/>
  <c r="C122" i="85" s="1"/>
  <c r="D122" i="85" s="1"/>
  <c r="O191" i="85"/>
  <c r="CW193" i="75"/>
  <c r="H191" i="85" s="1"/>
  <c r="G191" i="85" s="1"/>
  <c r="C191" i="85" s="1"/>
  <c r="D191" i="85" s="1"/>
  <c r="O63" i="85"/>
  <c r="CW65" i="75"/>
  <c r="H63" i="85" s="1"/>
  <c r="G63" i="85" s="1"/>
  <c r="C63" i="85" s="1"/>
  <c r="D63" i="85" s="1"/>
  <c r="O71" i="85"/>
  <c r="CW73" i="75"/>
  <c r="H71" i="85" s="1"/>
  <c r="G71" i="85" s="1"/>
  <c r="C71" i="85" s="1"/>
  <c r="D71" i="85" s="1"/>
  <c r="O8" i="85"/>
  <c r="CW10" i="75"/>
  <c r="H8" i="85" s="1"/>
  <c r="G8" i="85" s="1"/>
  <c r="C8" i="85" s="1"/>
  <c r="D8" i="85" s="1"/>
  <c r="O157" i="85"/>
  <c r="CW159" i="75"/>
  <c r="H157" i="85" s="1"/>
  <c r="G157" i="85" s="1"/>
  <c r="C157" i="85" s="1"/>
  <c r="D157" i="85" s="1"/>
  <c r="O22" i="85"/>
  <c r="CW24" i="75"/>
  <c r="H22" i="85" s="1"/>
  <c r="G22" i="85" s="1"/>
  <c r="C22" i="85" s="1"/>
  <c r="D22" i="85" s="1"/>
  <c r="O28" i="85"/>
  <c r="CW30" i="75"/>
  <c r="H28" i="85" s="1"/>
  <c r="G28" i="85" s="1"/>
  <c r="C28" i="85" s="1"/>
  <c r="D28" i="85" s="1"/>
  <c r="O108" i="85"/>
  <c r="CW110" i="75"/>
  <c r="H108" i="85" s="1"/>
  <c r="G108" i="85" s="1"/>
  <c r="C108" i="85" s="1"/>
  <c r="D108" i="85" s="1"/>
  <c r="O105" i="85"/>
  <c r="CW107" i="75"/>
  <c r="H105" i="85" s="1"/>
  <c r="G105" i="85" s="1"/>
  <c r="C105" i="85" s="1"/>
  <c r="D105" i="85" s="1"/>
  <c r="O47" i="85"/>
  <c r="CW49" i="75"/>
  <c r="H47" i="85" s="1"/>
  <c r="G47" i="85" s="1"/>
  <c r="C47" i="85" s="1"/>
  <c r="D47" i="85" s="1"/>
  <c r="O143" i="85"/>
  <c r="CW145" i="75"/>
  <c r="H143" i="85" s="1"/>
  <c r="G143" i="85" s="1"/>
  <c r="C143" i="85" s="1"/>
  <c r="D143" i="85" s="1"/>
  <c r="O13" i="85"/>
  <c r="CW15" i="75"/>
  <c r="H13" i="85" s="1"/>
  <c r="G13" i="85" s="1"/>
  <c r="C13" i="85" s="1"/>
  <c r="D13" i="85" s="1"/>
  <c r="O146" i="85"/>
  <c r="CW148" i="75"/>
  <c r="H146" i="85" s="1"/>
  <c r="G146" i="85" s="1"/>
  <c r="C146" i="85" s="1"/>
  <c r="D146" i="85" s="1"/>
  <c r="O26" i="85"/>
  <c r="CW28" i="75"/>
  <c r="H26" i="85" s="1"/>
  <c r="G26" i="85" s="1"/>
  <c r="C26" i="85" s="1"/>
  <c r="D26" i="85" s="1"/>
  <c r="O128" i="85"/>
  <c r="CW130" i="75"/>
  <c r="H128" i="85" s="1"/>
  <c r="G128" i="85" s="1"/>
  <c r="C128" i="85" s="1"/>
  <c r="D128" i="85" s="1"/>
  <c r="O20" i="85"/>
  <c r="CW22" i="75"/>
  <c r="H20" i="85" s="1"/>
  <c r="G20" i="85" s="1"/>
  <c r="C20" i="85" s="1"/>
  <c r="D20" i="85" s="1"/>
  <c r="O153" i="85"/>
  <c r="CW155" i="75"/>
  <c r="H153" i="85" s="1"/>
  <c r="G153" i="85" s="1"/>
  <c r="C153" i="85" s="1"/>
  <c r="D153" i="85" s="1"/>
  <c r="O100" i="85"/>
  <c r="CW102" i="75"/>
  <c r="H100" i="85" s="1"/>
  <c r="G100" i="85" s="1"/>
  <c r="C100" i="85" s="1"/>
  <c r="D100" i="85" s="1"/>
  <c r="O6" i="85"/>
  <c r="CW8" i="75"/>
  <c r="H6" i="85" s="1"/>
  <c r="G6" i="85" s="1"/>
  <c r="C6" i="85" s="1"/>
  <c r="D6" i="85" s="1"/>
  <c r="O159" i="85"/>
  <c r="CW161" i="75"/>
  <c r="H159" i="85" s="1"/>
  <c r="G159" i="85" s="1"/>
  <c r="C159" i="85" s="1"/>
  <c r="D159" i="85" s="1"/>
  <c r="O97" i="85"/>
  <c r="CW99" i="75"/>
  <c r="H97" i="85" s="1"/>
  <c r="G97" i="85" s="1"/>
  <c r="C97" i="85" s="1"/>
  <c r="D97" i="85" s="1"/>
  <c r="O117" i="85"/>
  <c r="CW119" i="75"/>
  <c r="H117" i="85" s="1"/>
  <c r="G117" i="85" s="1"/>
  <c r="C117" i="85" s="1"/>
  <c r="D117" i="85" s="1"/>
  <c r="O37" i="85"/>
  <c r="CW39" i="75"/>
  <c r="H37" i="85" s="1"/>
  <c r="G37" i="85" s="1"/>
  <c r="C37" i="85" s="1"/>
  <c r="D37" i="85" s="1"/>
  <c r="O12" i="85"/>
  <c r="CW14" i="75"/>
  <c r="H12" i="85" s="1"/>
  <c r="G12" i="85" s="1"/>
  <c r="C12" i="85" s="1"/>
  <c r="D12" i="85" s="1"/>
  <c r="O79" i="85"/>
  <c r="CW81" i="75"/>
  <c r="H79" i="85" s="1"/>
  <c r="G79" i="85" s="1"/>
  <c r="C79" i="85" s="1"/>
  <c r="D79" i="85" s="1"/>
  <c r="O145" i="85"/>
  <c r="CW147" i="75"/>
  <c r="H145" i="85" s="1"/>
  <c r="G145" i="85" s="1"/>
  <c r="C145" i="85" s="1"/>
  <c r="D145" i="85" s="1"/>
  <c r="O17" i="85"/>
  <c r="CW19" i="75"/>
  <c r="H17" i="85" s="1"/>
  <c r="G17" i="85" s="1"/>
  <c r="C17" i="85" s="1"/>
  <c r="D17" i="85" s="1"/>
  <c r="O92" i="85"/>
  <c r="CW94" i="75"/>
  <c r="H92" i="85" s="1"/>
  <c r="G92" i="85" s="1"/>
  <c r="C92" i="85" s="1"/>
  <c r="D92" i="85" s="1"/>
  <c r="O166" i="85"/>
  <c r="CW168" i="75"/>
  <c r="H166" i="85" s="1"/>
  <c r="G166" i="85" s="1"/>
  <c r="C166" i="85" s="1"/>
  <c r="D166" i="85" s="1"/>
  <c r="O76" i="85"/>
  <c r="CW78" i="75"/>
  <c r="H76" i="85" s="1"/>
  <c r="G76" i="85" s="1"/>
  <c r="C76" i="85" s="1"/>
  <c r="D76" i="85" s="1"/>
  <c r="O16" i="85"/>
  <c r="CW18" i="75"/>
  <c r="H16" i="85" s="1"/>
  <c r="G16" i="85" s="1"/>
  <c r="C16" i="85" s="1"/>
  <c r="D16" i="85" s="1"/>
  <c r="O86" i="85"/>
  <c r="CW88" i="75"/>
  <c r="H86" i="85" s="1"/>
  <c r="G86" i="85" s="1"/>
  <c r="C86" i="85" s="1"/>
  <c r="D86" i="85" s="1"/>
  <c r="O152" i="85"/>
  <c r="CW154" i="75"/>
  <c r="H152" i="85" s="1"/>
  <c r="G152" i="85" s="1"/>
  <c r="C152" i="85" s="1"/>
  <c r="D152" i="85" s="1"/>
  <c r="O23" i="85"/>
  <c r="CW25" i="75"/>
  <c r="H23" i="85" s="1"/>
  <c r="G23" i="85" s="1"/>
  <c r="C23" i="85" s="1"/>
  <c r="D23" i="85" s="1"/>
  <c r="O91" i="85"/>
  <c r="CW93" i="75"/>
  <c r="H91" i="85" s="1"/>
  <c r="G91" i="85" s="1"/>
  <c r="C91" i="85" s="1"/>
  <c r="D91" i="85" s="1"/>
  <c r="O165" i="85"/>
  <c r="CW167" i="75"/>
  <c r="H165" i="85" s="1"/>
  <c r="G165" i="85" s="1"/>
  <c r="C165" i="85" s="1"/>
  <c r="D165" i="85" s="1"/>
  <c r="O182" i="85"/>
  <c r="CW184" i="75"/>
  <c r="H182" i="85" s="1"/>
  <c r="G182" i="85" s="1"/>
  <c r="C182" i="85" s="1"/>
  <c r="D182" i="85" s="1"/>
  <c r="O137" i="85"/>
  <c r="CW139" i="75"/>
  <c r="H137" i="85" s="1"/>
  <c r="G137" i="85" s="1"/>
  <c r="C137" i="85" s="1"/>
  <c r="D137" i="85" s="1"/>
  <c r="O155" i="85"/>
  <c r="CW157" i="75"/>
  <c r="H155" i="85" s="1"/>
  <c r="G155" i="85" s="1"/>
  <c r="C155" i="85" s="1"/>
  <c r="D155" i="85" s="1"/>
  <c r="O30" i="85"/>
  <c r="CW32" i="75"/>
  <c r="H30" i="85" s="1"/>
  <c r="G30" i="85" s="1"/>
  <c r="C30" i="85" s="1"/>
  <c r="D30" i="85" s="1"/>
  <c r="O96" i="85"/>
  <c r="CW98" i="75"/>
  <c r="H96" i="85" s="1"/>
  <c r="G96" i="85" s="1"/>
  <c r="C96" i="85" s="1"/>
  <c r="D96" i="85" s="1"/>
  <c r="O162" i="85"/>
  <c r="CW164" i="75"/>
  <c r="H162" i="85" s="1"/>
  <c r="G162" i="85" s="1"/>
  <c r="C162" i="85" s="1"/>
  <c r="D162" i="85" s="1"/>
  <c r="O43" i="85"/>
  <c r="CW45" i="75"/>
  <c r="H43" i="85" s="1"/>
  <c r="G43" i="85" s="1"/>
  <c r="C43" i="85" s="1"/>
  <c r="D43" i="85" s="1"/>
  <c r="O68" i="85"/>
  <c r="CW70" i="75"/>
  <c r="H68" i="85" s="1"/>
  <c r="G68" i="85" s="1"/>
  <c r="C68" i="85" s="1"/>
  <c r="D68" i="85" s="1"/>
  <c r="O5" i="85"/>
  <c r="CW7" i="75"/>
  <c r="H5" i="85" s="1"/>
  <c r="G5" i="85" s="1"/>
  <c r="C5" i="85" s="1"/>
  <c r="D5" i="85" s="1"/>
  <c r="O33" i="85"/>
  <c r="CW35" i="75"/>
  <c r="H33" i="85" s="1"/>
  <c r="G33" i="85" s="1"/>
  <c r="C33" i="85" s="1"/>
  <c r="D33" i="85" s="1"/>
  <c r="O102" i="85"/>
  <c r="CW104" i="75"/>
  <c r="H102" i="85" s="1"/>
  <c r="G102" i="85" s="1"/>
  <c r="C102" i="85" s="1"/>
  <c r="D102" i="85" s="1"/>
  <c r="O168" i="85"/>
  <c r="CW170" i="75"/>
  <c r="H168" i="85" s="1"/>
  <c r="G168" i="85" s="1"/>
  <c r="C168" i="85" s="1"/>
  <c r="D168" i="85" s="1"/>
  <c r="O40" i="85"/>
  <c r="CW42" i="75"/>
  <c r="H40" i="85" s="1"/>
  <c r="G40" i="85" s="1"/>
  <c r="C40" i="85" s="1"/>
  <c r="D40" i="85" s="1"/>
  <c r="O107" i="85"/>
  <c r="CW109" i="75"/>
  <c r="H107" i="85" s="1"/>
  <c r="G107" i="85" s="1"/>
  <c r="C107" i="85" s="1"/>
  <c r="D107" i="85" s="1"/>
  <c r="O181" i="85"/>
  <c r="CW183" i="75"/>
  <c r="H181" i="85" s="1"/>
  <c r="G181" i="85" s="1"/>
  <c r="C181" i="85" s="1"/>
  <c r="D181" i="85" s="1"/>
  <c r="O19" i="85"/>
  <c r="CW21" i="75"/>
  <c r="H19" i="85" s="1"/>
  <c r="G19" i="85" s="1"/>
  <c r="C19" i="85" s="1"/>
  <c r="D19" i="85" s="1"/>
  <c r="O41" i="85"/>
  <c r="CW43" i="75"/>
  <c r="H41" i="85" s="1"/>
  <c r="G41" i="85" s="1"/>
  <c r="C41" i="85" s="1"/>
  <c r="D41" i="85" s="1"/>
  <c r="O110" i="85"/>
  <c r="CW112" i="75"/>
  <c r="H110" i="85" s="1"/>
  <c r="G110" i="85" s="1"/>
  <c r="C110" i="85" s="1"/>
  <c r="D110" i="85" s="1"/>
  <c r="O176" i="85"/>
  <c r="CW178" i="75"/>
  <c r="H176" i="85" s="1"/>
  <c r="G176" i="85" s="1"/>
  <c r="C176" i="85" s="1"/>
  <c r="D176" i="85" s="1"/>
  <c r="O48" i="85"/>
  <c r="CW50" i="75"/>
  <c r="H48" i="85" s="1"/>
  <c r="G48" i="85" s="1"/>
  <c r="C48" i="85" s="1"/>
  <c r="D48" i="85" s="1"/>
  <c r="O115" i="85"/>
  <c r="CW117" i="75"/>
  <c r="H115" i="85" s="1"/>
  <c r="G115" i="85" s="1"/>
  <c r="C115" i="85" s="1"/>
  <c r="D115" i="85" s="1"/>
  <c r="O189" i="85"/>
  <c r="CW191" i="75"/>
  <c r="H189" i="85" s="1"/>
  <c r="G189" i="85" s="1"/>
  <c r="C189" i="85" s="1"/>
  <c r="D189" i="85" s="1"/>
  <c r="O7" i="85"/>
  <c r="CW9" i="75"/>
  <c r="H7" i="85" s="1"/>
  <c r="G7" i="85" s="1"/>
  <c r="C7" i="85" s="1"/>
  <c r="D7" i="85" s="1"/>
  <c r="O49" i="85"/>
  <c r="CW51" i="75"/>
  <c r="H49" i="85" s="1"/>
  <c r="G49" i="85" s="1"/>
  <c r="C49" i="85" s="1"/>
  <c r="D49" i="85" s="1"/>
  <c r="O118" i="85"/>
  <c r="CW120" i="75"/>
  <c r="H118" i="85" s="1"/>
  <c r="G118" i="85" s="1"/>
  <c r="C118" i="85" s="1"/>
  <c r="D118" i="85" s="1"/>
  <c r="O184" i="85"/>
  <c r="CW186" i="75"/>
  <c r="H184" i="85" s="1"/>
  <c r="G184" i="85" s="1"/>
  <c r="C184" i="85" s="1"/>
  <c r="D184" i="85" s="1"/>
  <c r="O56" i="85"/>
  <c r="CW58" i="75"/>
  <c r="H56" i="85" s="1"/>
  <c r="G56" i="85" s="1"/>
  <c r="C56" i="85" s="1"/>
  <c r="D56" i="85" s="1"/>
  <c r="O123" i="85"/>
  <c r="CW125" i="75"/>
  <c r="H123" i="85" s="1"/>
  <c r="G123" i="85" s="1"/>
  <c r="C123" i="85" s="1"/>
  <c r="D123" i="85" s="1"/>
  <c r="O11" i="85"/>
  <c r="CW13" i="75"/>
  <c r="H11" i="85" s="1"/>
  <c r="G11" i="85" s="1"/>
  <c r="C11" i="85" s="1"/>
  <c r="D11" i="85" s="1"/>
  <c r="O134" i="85"/>
  <c r="CW136" i="75"/>
  <c r="H134" i="85" s="1"/>
  <c r="G134" i="85" s="1"/>
  <c r="C134" i="85" s="1"/>
  <c r="D134" i="85" s="1"/>
  <c r="O187" i="85"/>
  <c r="CW189" i="75"/>
  <c r="H187" i="85" s="1"/>
  <c r="G187" i="85" s="1"/>
  <c r="C187" i="85" s="1"/>
  <c r="D187" i="85" s="1"/>
  <c r="O62" i="85"/>
  <c r="CW64" i="75"/>
  <c r="H62" i="85" s="1"/>
  <c r="G62" i="85" s="1"/>
  <c r="C62" i="85" s="1"/>
  <c r="D62" i="85" s="1"/>
  <c r="O64" i="85"/>
  <c r="CW66" i="75"/>
  <c r="H64" i="85" s="1"/>
  <c r="G64" i="85" s="1"/>
  <c r="C64" i="85" s="1"/>
  <c r="D64" i="85" s="1"/>
  <c r="O138" i="85"/>
  <c r="CW140" i="75"/>
  <c r="H138" i="85" s="1"/>
  <c r="G138" i="85" s="1"/>
  <c r="C138" i="85" s="1"/>
  <c r="D138" i="85" s="1"/>
  <c r="AM78" i="85"/>
  <c r="AN78" i="85" s="1"/>
  <c r="B76" i="84"/>
  <c r="E76" i="84" s="1"/>
  <c r="H76" i="84" s="1"/>
  <c r="F78" i="85" s="1"/>
  <c r="BV76" i="83"/>
  <c r="AM15" i="85"/>
  <c r="AN15" i="85" s="1"/>
  <c r="BV13" i="83"/>
  <c r="B13" i="84"/>
  <c r="E13" i="84" s="1"/>
  <c r="H13" i="84" s="1"/>
  <c r="F15" i="85" s="1"/>
  <c r="BV171" i="83"/>
  <c r="AM173" i="85"/>
  <c r="AN173" i="85" s="1"/>
  <c r="B171" i="84"/>
  <c r="E171" i="84" s="1"/>
  <c r="H171" i="84" s="1"/>
  <c r="F173" i="85" s="1"/>
  <c r="BV80" i="83"/>
  <c r="AM82" i="85"/>
  <c r="AN82" i="85" s="1"/>
  <c r="B80" i="84"/>
  <c r="E80" i="84" s="1"/>
  <c r="H80" i="84" s="1"/>
  <c r="F82" i="85" s="1"/>
  <c r="B20" i="84"/>
  <c r="E20" i="84" s="1"/>
  <c r="H20" i="84" s="1"/>
  <c r="F22" i="85" s="1"/>
  <c r="BV20" i="83"/>
  <c r="AM22" i="85"/>
  <c r="AN22" i="85" s="1"/>
  <c r="B154" i="84"/>
  <c r="E154" i="84" s="1"/>
  <c r="H154" i="84" s="1"/>
  <c r="F156" i="85" s="1"/>
  <c r="BV154" i="83"/>
  <c r="AM156" i="85"/>
  <c r="AN156" i="85" s="1"/>
  <c r="AM44" i="85"/>
  <c r="AN44" i="85" s="1"/>
  <c r="B42" i="84"/>
  <c r="E42" i="84" s="1"/>
  <c r="H42" i="84" s="1"/>
  <c r="F44" i="85" s="1"/>
  <c r="BV42" i="83"/>
  <c r="BV27" i="83"/>
  <c r="AM29" i="85"/>
  <c r="AN29" i="85" s="1"/>
  <c r="B27" i="84"/>
  <c r="E27" i="84" s="1"/>
  <c r="H27" i="84" s="1"/>
  <c r="F29" i="85" s="1"/>
  <c r="AM95" i="85"/>
  <c r="AN95" i="85" s="1"/>
  <c r="B93" i="84"/>
  <c r="E93" i="84" s="1"/>
  <c r="H93" i="84" s="1"/>
  <c r="F95" i="85" s="1"/>
  <c r="BV93" i="83"/>
  <c r="B32" i="84"/>
  <c r="E32" i="84" s="1"/>
  <c r="H32" i="84" s="1"/>
  <c r="F34" i="85" s="1"/>
  <c r="BV32" i="83"/>
  <c r="AM34" i="85"/>
  <c r="AN34" i="85" s="1"/>
  <c r="B140" i="84"/>
  <c r="E140" i="84" s="1"/>
  <c r="H140" i="84" s="1"/>
  <c r="F142" i="85" s="1"/>
  <c r="BV140" i="83"/>
  <c r="AM142" i="85"/>
  <c r="AN142" i="85" s="1"/>
  <c r="AM98" i="85"/>
  <c r="AN98" i="85" s="1"/>
  <c r="B96" i="84"/>
  <c r="E96" i="84" s="1"/>
  <c r="H96" i="84" s="1"/>
  <c r="F98" i="85" s="1"/>
  <c r="BV96" i="83"/>
  <c r="BV37" i="83"/>
  <c r="AM39" i="85"/>
  <c r="AN39" i="85" s="1"/>
  <c r="B37" i="84"/>
  <c r="E37" i="84" s="1"/>
  <c r="H37" i="84" s="1"/>
  <c r="F39" i="85" s="1"/>
  <c r="AM172" i="85"/>
  <c r="AN172" i="85" s="1"/>
  <c r="B170" i="84"/>
  <c r="E170" i="84" s="1"/>
  <c r="H170" i="84" s="1"/>
  <c r="F172" i="85" s="1"/>
  <c r="BV170" i="83"/>
  <c r="BV148" i="83"/>
  <c r="AM150" i="85"/>
  <c r="AN150" i="85" s="1"/>
  <c r="B148" i="84"/>
  <c r="E148" i="84" s="1"/>
  <c r="H148" i="84" s="1"/>
  <c r="F150" i="85" s="1"/>
  <c r="BV173" i="83"/>
  <c r="AM175" i="85"/>
  <c r="AN175" i="85" s="1"/>
  <c r="B173" i="84"/>
  <c r="E173" i="84" s="1"/>
  <c r="H173" i="84" s="1"/>
  <c r="F175" i="85" s="1"/>
  <c r="AM113" i="85"/>
  <c r="AN113" i="85" s="1"/>
  <c r="B111" i="84"/>
  <c r="E111" i="84" s="1"/>
  <c r="H111" i="84" s="1"/>
  <c r="F113" i="85" s="1"/>
  <c r="BV111" i="83"/>
  <c r="AM180" i="85"/>
  <c r="AN180" i="85" s="1"/>
  <c r="B178" i="84"/>
  <c r="E178" i="84" s="1"/>
  <c r="H178" i="84" s="1"/>
  <c r="F180" i="85" s="1"/>
  <c r="BV178" i="83"/>
  <c r="B7" i="84"/>
  <c r="E7" i="84" s="1"/>
  <c r="H7" i="84" s="1"/>
  <c r="F9" i="85" s="1"/>
  <c r="BV7" i="83"/>
  <c r="AM9" i="85"/>
  <c r="AN9" i="85" s="1"/>
  <c r="BV53" i="83"/>
  <c r="AM55" i="85"/>
  <c r="AN55" i="85" s="1"/>
  <c r="B53" i="84"/>
  <c r="E53" i="84" s="1"/>
  <c r="H53" i="84" s="1"/>
  <c r="F55" i="85" s="1"/>
  <c r="BV186" i="83"/>
  <c r="B186" i="84"/>
  <c r="E186" i="84" s="1"/>
  <c r="H186" i="84" s="1"/>
  <c r="F188" i="85" s="1"/>
  <c r="AM188" i="85"/>
  <c r="AN188" i="85" s="1"/>
  <c r="BV138" i="83"/>
  <c r="B138" i="84"/>
  <c r="E138" i="84" s="1"/>
  <c r="H138" i="84" s="1"/>
  <c r="F140" i="85" s="1"/>
  <c r="AM140" i="85"/>
  <c r="AN140" i="85" s="1"/>
  <c r="BV125" i="83"/>
  <c r="AM127" i="85"/>
  <c r="AN127" i="85" s="1"/>
  <c r="B125" i="84"/>
  <c r="E125" i="84" s="1"/>
  <c r="H125" i="84" s="1"/>
  <c r="F127" i="85" s="1"/>
  <c r="BV6" i="83"/>
  <c r="AM8" i="85"/>
  <c r="AN8" i="85" s="1"/>
  <c r="B6" i="84"/>
  <c r="E6" i="84" s="1"/>
  <c r="H6" i="84" s="1"/>
  <c r="F8" i="85" s="1"/>
  <c r="AM144" i="85"/>
  <c r="AN144" i="85" s="1"/>
  <c r="B142" i="84"/>
  <c r="E142" i="84" s="1"/>
  <c r="H142" i="84" s="1"/>
  <c r="F144" i="85" s="1"/>
  <c r="BV142" i="83"/>
  <c r="BV81" i="83"/>
  <c r="AM83" i="85"/>
  <c r="AN83" i="85" s="1"/>
  <c r="B81" i="84"/>
  <c r="E81" i="84" s="1"/>
  <c r="H81" i="84" s="1"/>
  <c r="F83" i="85" s="1"/>
  <c r="AM157" i="85"/>
  <c r="AN157" i="85" s="1"/>
  <c r="B155" i="84"/>
  <c r="E155" i="84" s="1"/>
  <c r="H155" i="84" s="1"/>
  <c r="F157" i="85" s="1"/>
  <c r="BV155" i="83"/>
  <c r="BV128" i="83"/>
  <c r="AM130" i="85"/>
  <c r="AN130" i="85" s="1"/>
  <c r="B128" i="84"/>
  <c r="E128" i="84" s="1"/>
  <c r="H128" i="84" s="1"/>
  <c r="F130" i="85" s="1"/>
  <c r="AM151" i="85"/>
  <c r="AN151" i="85" s="1"/>
  <c r="B149" i="84"/>
  <c r="E149" i="84" s="1"/>
  <c r="H149" i="84" s="1"/>
  <c r="F151" i="85" s="1"/>
  <c r="BV149" i="83"/>
  <c r="BV87" i="83"/>
  <c r="B87" i="84"/>
  <c r="E87" i="84" s="1"/>
  <c r="H87" i="84" s="1"/>
  <c r="F89" i="85" s="1"/>
  <c r="AM89" i="85"/>
  <c r="AN89" i="85" s="1"/>
  <c r="AM193" i="85"/>
  <c r="AN193" i="85" s="1"/>
  <c r="BV191" i="83"/>
  <c r="B191" i="84"/>
  <c r="E191" i="84" s="1"/>
  <c r="H191" i="84" s="1"/>
  <c r="F193" i="85" s="1"/>
  <c r="B26" i="84"/>
  <c r="E26" i="84" s="1"/>
  <c r="H26" i="84" s="1"/>
  <c r="F28" i="85" s="1"/>
  <c r="BV26" i="83"/>
  <c r="AM28" i="85"/>
  <c r="AN28" i="85" s="1"/>
  <c r="B159" i="84"/>
  <c r="E159" i="84" s="1"/>
  <c r="H159" i="84" s="1"/>
  <c r="F161" i="85" s="1"/>
  <c r="BV159" i="83"/>
  <c r="AM161" i="85"/>
  <c r="AN161" i="85" s="1"/>
  <c r="BV106" i="83"/>
  <c r="AM108" i="85"/>
  <c r="AN108" i="85" s="1"/>
  <c r="B106" i="84"/>
  <c r="E106" i="84" s="1"/>
  <c r="H106" i="84" s="1"/>
  <c r="F108" i="85" s="1"/>
  <c r="BV134" i="83"/>
  <c r="AM136" i="85"/>
  <c r="AN136" i="85" s="1"/>
  <c r="B134" i="84"/>
  <c r="E134" i="84" s="1"/>
  <c r="H134" i="84" s="1"/>
  <c r="F136" i="85" s="1"/>
  <c r="B165" i="84"/>
  <c r="E165" i="84" s="1"/>
  <c r="H165" i="84" s="1"/>
  <c r="F167" i="85" s="1"/>
  <c r="BV165" i="83"/>
  <c r="AM167" i="85"/>
  <c r="AN167" i="85" s="1"/>
  <c r="AM105" i="85"/>
  <c r="AN105" i="85" s="1"/>
  <c r="BV103" i="83"/>
  <c r="B103" i="84"/>
  <c r="E103" i="84" s="1"/>
  <c r="H103" i="84" s="1"/>
  <c r="F105" i="85" s="1"/>
  <c r="B58" i="84"/>
  <c r="E58" i="84" s="1"/>
  <c r="H58" i="84" s="1"/>
  <c r="F60" i="85" s="1"/>
  <c r="BV58" i="83"/>
  <c r="AM60" i="85"/>
  <c r="AN60" i="85" s="1"/>
  <c r="BV104" i="83"/>
  <c r="B104" i="84"/>
  <c r="E104" i="84" s="1"/>
  <c r="H104" i="84" s="1"/>
  <c r="F106" i="85" s="1"/>
  <c r="AM106" i="85"/>
  <c r="AN106" i="85" s="1"/>
  <c r="BV45" i="83"/>
  <c r="AM47" i="85"/>
  <c r="AN47" i="85" s="1"/>
  <c r="B45" i="84"/>
  <c r="E45" i="84" s="1"/>
  <c r="H45" i="84" s="1"/>
  <c r="F47" i="85" s="1"/>
  <c r="BV131" i="83"/>
  <c r="AM133" i="85"/>
  <c r="AN133" i="85" s="1"/>
  <c r="B131" i="84"/>
  <c r="E131" i="84" s="1"/>
  <c r="H131" i="84" s="1"/>
  <c r="F133" i="85" s="1"/>
  <c r="BV112" i="83"/>
  <c r="B112" i="84"/>
  <c r="E112" i="84" s="1"/>
  <c r="H112" i="84" s="1"/>
  <c r="F114" i="85" s="1"/>
  <c r="AM114" i="85"/>
  <c r="AN114" i="85" s="1"/>
  <c r="BV181" i="83"/>
  <c r="AM183" i="85"/>
  <c r="AN183" i="85" s="1"/>
  <c r="B181" i="84"/>
  <c r="E181" i="84" s="1"/>
  <c r="H181" i="84" s="1"/>
  <c r="F183" i="85" s="1"/>
  <c r="BV119" i="83"/>
  <c r="AM121" i="85"/>
  <c r="AN121" i="85" s="1"/>
  <c r="B119" i="84"/>
  <c r="E119" i="84" s="1"/>
  <c r="H119" i="84" s="1"/>
  <c r="F121" i="85" s="1"/>
  <c r="BV75" i="83"/>
  <c r="AM77" i="85"/>
  <c r="AN77" i="85" s="1"/>
  <c r="B75" i="84"/>
  <c r="E75" i="84" s="1"/>
  <c r="H75" i="84" s="1"/>
  <c r="F77" i="85" s="1"/>
  <c r="BV59" i="83"/>
  <c r="AM61" i="85"/>
  <c r="AN61" i="85" s="1"/>
  <c r="B59" i="84"/>
  <c r="E59" i="84" s="1"/>
  <c r="H59" i="84" s="1"/>
  <c r="F61" i="85" s="1"/>
  <c r="AM10" i="85"/>
  <c r="AN10" i="85" s="1"/>
  <c r="B8" i="84"/>
  <c r="E8" i="84" s="1"/>
  <c r="H8" i="84" s="1"/>
  <c r="F10" i="85" s="1"/>
  <c r="BV8" i="83"/>
  <c r="B72" i="84"/>
  <c r="E72" i="84" s="1"/>
  <c r="H72" i="84" s="1"/>
  <c r="F74" i="85" s="1"/>
  <c r="BV72" i="83"/>
  <c r="AM74" i="85"/>
  <c r="AN74" i="85" s="1"/>
  <c r="AM143" i="85"/>
  <c r="AN143" i="85" s="1"/>
  <c r="B141" i="84"/>
  <c r="E141" i="84" s="1"/>
  <c r="H141" i="84" s="1"/>
  <c r="F143" i="85" s="1"/>
  <c r="BV141" i="83"/>
  <c r="BV12" i="83"/>
  <c r="AM14" i="85"/>
  <c r="AN14" i="85" s="1"/>
  <c r="B12" i="84"/>
  <c r="E12" i="84" s="1"/>
  <c r="H12" i="84" s="1"/>
  <c r="F14" i="85" s="1"/>
  <c r="B79" i="84"/>
  <c r="E79" i="84" s="1"/>
  <c r="H79" i="84" s="1"/>
  <c r="F81" i="85" s="1"/>
  <c r="BV79" i="83"/>
  <c r="AM81" i="85"/>
  <c r="AN81" i="85" s="1"/>
  <c r="BV146" i="83"/>
  <c r="AM148" i="85"/>
  <c r="AN148" i="85" s="1"/>
  <c r="B146" i="84"/>
  <c r="E146" i="84" s="1"/>
  <c r="H146" i="84" s="1"/>
  <c r="F148" i="85" s="1"/>
  <c r="BV34" i="83"/>
  <c r="B34" i="84"/>
  <c r="E34" i="84" s="1"/>
  <c r="H34" i="84" s="1"/>
  <c r="F36" i="85" s="1"/>
  <c r="AM36" i="85"/>
  <c r="AN36" i="85" s="1"/>
  <c r="B123" i="84"/>
  <c r="E123" i="84" s="1"/>
  <c r="H123" i="84" s="1"/>
  <c r="F125" i="85" s="1"/>
  <c r="BV123" i="83"/>
  <c r="AM125" i="85"/>
  <c r="AN125" i="85" s="1"/>
  <c r="B71" i="84"/>
  <c r="E71" i="84" s="1"/>
  <c r="H71" i="84" s="1"/>
  <c r="F73" i="85" s="1"/>
  <c r="BV71" i="83"/>
  <c r="AM73" i="85"/>
  <c r="AN73" i="85" s="1"/>
  <c r="AM147" i="85"/>
  <c r="AN147" i="85" s="1"/>
  <c r="B145" i="84"/>
  <c r="E145" i="84" s="1"/>
  <c r="H145" i="84" s="1"/>
  <c r="F147" i="85" s="1"/>
  <c r="BV145" i="83"/>
  <c r="BV19" i="83"/>
  <c r="B19" i="84"/>
  <c r="E19" i="84" s="1"/>
  <c r="H19" i="84" s="1"/>
  <c r="F21" i="85" s="1"/>
  <c r="AM21" i="85"/>
  <c r="AN21" i="85" s="1"/>
  <c r="B86" i="84"/>
  <c r="E86" i="84" s="1"/>
  <c r="H86" i="84" s="1"/>
  <c r="F88" i="85" s="1"/>
  <c r="BV86" i="83"/>
  <c r="AM88" i="85"/>
  <c r="AN88" i="85" s="1"/>
  <c r="B152" i="84"/>
  <c r="E152" i="84" s="1"/>
  <c r="H152" i="84" s="1"/>
  <c r="F154" i="85" s="1"/>
  <c r="BV152" i="83"/>
  <c r="AM154" i="85"/>
  <c r="AN154" i="85" s="1"/>
  <c r="BV33" i="83"/>
  <c r="B33" i="84"/>
  <c r="E33" i="84" s="1"/>
  <c r="H33" i="84" s="1"/>
  <c r="F35" i="85" s="1"/>
  <c r="AM35" i="85"/>
  <c r="AN35" i="85" s="1"/>
  <c r="BV107" i="83"/>
  <c r="AM109" i="85"/>
  <c r="AN109" i="85" s="1"/>
  <c r="B107" i="84"/>
  <c r="E107" i="84" s="1"/>
  <c r="H107" i="84" s="1"/>
  <c r="F109" i="85" s="1"/>
  <c r="AM65" i="85"/>
  <c r="AN65" i="85" s="1"/>
  <c r="B63" i="84"/>
  <c r="E63" i="84" s="1"/>
  <c r="H63" i="84" s="1"/>
  <c r="F65" i="85" s="1"/>
  <c r="BV63" i="83"/>
  <c r="AM24" i="85"/>
  <c r="AN24" i="85" s="1"/>
  <c r="B22" i="84"/>
  <c r="E22" i="84" s="1"/>
  <c r="H22" i="84" s="1"/>
  <c r="F24" i="85" s="1"/>
  <c r="BV22" i="83"/>
  <c r="BV92" i="83"/>
  <c r="AM94" i="85"/>
  <c r="AN94" i="85" s="1"/>
  <c r="B92" i="84"/>
  <c r="E92" i="84" s="1"/>
  <c r="H92" i="84" s="1"/>
  <c r="F94" i="85" s="1"/>
  <c r="BV158" i="83"/>
  <c r="AM160" i="85"/>
  <c r="AN160" i="85" s="1"/>
  <c r="B158" i="84"/>
  <c r="E158" i="84" s="1"/>
  <c r="H158" i="84" s="1"/>
  <c r="F160" i="85" s="1"/>
  <c r="BV30" i="83"/>
  <c r="B30" i="84"/>
  <c r="E30" i="84" s="1"/>
  <c r="H30" i="84" s="1"/>
  <c r="F32" i="85" s="1"/>
  <c r="AM32" i="85"/>
  <c r="AN32" i="85" s="1"/>
  <c r="BV97" i="83"/>
  <c r="AM99" i="85"/>
  <c r="AN99" i="85" s="1"/>
  <c r="B97" i="84"/>
  <c r="E97" i="84" s="1"/>
  <c r="H97" i="84" s="1"/>
  <c r="F99" i="85" s="1"/>
  <c r="AM52" i="85"/>
  <c r="AN52" i="85" s="1"/>
  <c r="BV50" i="83"/>
  <c r="B50" i="84"/>
  <c r="E50" i="84" s="1"/>
  <c r="H50" i="84" s="1"/>
  <c r="F52" i="85" s="1"/>
  <c r="B129" i="84"/>
  <c r="E129" i="84" s="1"/>
  <c r="H129" i="84" s="1"/>
  <c r="F131" i="85" s="1"/>
  <c r="BV129" i="83"/>
  <c r="AM131" i="85"/>
  <c r="AN131" i="85" s="1"/>
  <c r="AM18" i="85"/>
  <c r="AN18" i="85" s="1"/>
  <c r="B16" i="84"/>
  <c r="E16" i="84" s="1"/>
  <c r="H16" i="84" s="1"/>
  <c r="F18" i="85" s="1"/>
  <c r="BV16" i="83"/>
  <c r="B161" i="84"/>
  <c r="E161" i="84" s="1"/>
  <c r="H161" i="84" s="1"/>
  <c r="F163" i="85" s="1"/>
  <c r="BV161" i="83"/>
  <c r="AM163" i="85"/>
  <c r="AN163" i="85" s="1"/>
  <c r="AM38" i="85"/>
  <c r="AN38" i="85" s="1"/>
  <c r="B36" i="84"/>
  <c r="E36" i="84" s="1"/>
  <c r="H36" i="84" s="1"/>
  <c r="F38" i="85" s="1"/>
  <c r="BV36" i="83"/>
  <c r="BV102" i="83"/>
  <c r="AM104" i="85"/>
  <c r="AN104" i="85" s="1"/>
  <c r="B102" i="84"/>
  <c r="E102" i="84" s="1"/>
  <c r="H102" i="84" s="1"/>
  <c r="F104" i="85" s="1"/>
  <c r="AM170" i="85"/>
  <c r="AN170" i="85" s="1"/>
  <c r="B168" i="84"/>
  <c r="E168" i="84" s="1"/>
  <c r="H168" i="84" s="1"/>
  <c r="F170" i="85" s="1"/>
  <c r="BV168" i="83"/>
  <c r="BV49" i="83"/>
  <c r="B49" i="84"/>
  <c r="E49" i="84" s="1"/>
  <c r="H49" i="84" s="1"/>
  <c r="F51" i="85" s="1"/>
  <c r="AM51" i="85"/>
  <c r="AN51" i="85" s="1"/>
  <c r="BV188" i="83"/>
  <c r="AM190" i="85"/>
  <c r="AN190" i="85" s="1"/>
  <c r="B188" i="84"/>
  <c r="E188" i="84" s="1"/>
  <c r="H188" i="84" s="1"/>
  <c r="F190" i="85" s="1"/>
  <c r="AM72" i="85"/>
  <c r="AN72" i="85" s="1"/>
  <c r="B70" i="84"/>
  <c r="E70" i="84" s="1"/>
  <c r="H70" i="84" s="1"/>
  <c r="F72" i="85" s="1"/>
  <c r="BV70" i="83"/>
  <c r="BV169" i="83"/>
  <c r="AM171" i="85"/>
  <c r="AN171" i="85" s="1"/>
  <c r="B169" i="84"/>
  <c r="E169" i="84" s="1"/>
  <c r="H169" i="84" s="1"/>
  <c r="F171" i="85" s="1"/>
  <c r="B44" i="84"/>
  <c r="E44" i="84" s="1"/>
  <c r="H44" i="84" s="1"/>
  <c r="F46" i="85" s="1"/>
  <c r="BV44" i="83"/>
  <c r="AM46" i="85"/>
  <c r="AN46" i="85" s="1"/>
  <c r="BV110" i="83"/>
  <c r="AM112" i="85"/>
  <c r="AN112" i="85" s="1"/>
  <c r="B110" i="84"/>
  <c r="E110" i="84" s="1"/>
  <c r="H110" i="84" s="1"/>
  <c r="F112" i="85" s="1"/>
  <c r="BV176" i="83"/>
  <c r="AM178" i="85"/>
  <c r="AN178" i="85" s="1"/>
  <c r="B176" i="84"/>
  <c r="E176" i="84" s="1"/>
  <c r="H176" i="84" s="1"/>
  <c r="F178" i="85" s="1"/>
  <c r="AM59" i="85"/>
  <c r="AN59" i="85" s="1"/>
  <c r="B57" i="84"/>
  <c r="E57" i="84" s="1"/>
  <c r="H57" i="84" s="1"/>
  <c r="F59" i="85" s="1"/>
  <c r="BV57" i="83"/>
  <c r="B192" i="84"/>
  <c r="E192" i="84" s="1"/>
  <c r="H192" i="84" s="1"/>
  <c r="F194" i="85" s="1"/>
  <c r="BV192" i="83"/>
  <c r="AM194" i="85"/>
  <c r="AN194" i="85" s="1"/>
  <c r="B73" i="84"/>
  <c r="E73" i="84" s="1"/>
  <c r="H73" i="84" s="1"/>
  <c r="F75" i="85" s="1"/>
  <c r="BV73" i="83"/>
  <c r="AM75" i="85"/>
  <c r="AN75" i="85" s="1"/>
  <c r="BV177" i="83"/>
  <c r="AM179" i="85"/>
  <c r="AN179" i="85" s="1"/>
  <c r="B177" i="84"/>
  <c r="E177" i="84" s="1"/>
  <c r="H177" i="84" s="1"/>
  <c r="F179" i="85" s="1"/>
  <c r="B52" i="84"/>
  <c r="E52" i="84" s="1"/>
  <c r="H52" i="84" s="1"/>
  <c r="F54" i="85" s="1"/>
  <c r="BV52" i="83"/>
  <c r="AM54" i="85"/>
  <c r="AN54" i="85" s="1"/>
  <c r="B118" i="84"/>
  <c r="E118" i="84" s="1"/>
  <c r="H118" i="84" s="1"/>
  <c r="F120" i="85" s="1"/>
  <c r="BV118" i="83"/>
  <c r="AM120" i="85"/>
  <c r="AN120" i="85" s="1"/>
  <c r="BV184" i="83"/>
  <c r="AM186" i="85"/>
  <c r="AN186" i="85" s="1"/>
  <c r="B184" i="84"/>
  <c r="E184" i="84" s="1"/>
  <c r="H184" i="84" s="1"/>
  <c r="F186" i="85" s="1"/>
  <c r="AM67" i="85"/>
  <c r="AN67" i="85" s="1"/>
  <c r="BV65" i="83"/>
  <c r="B65" i="84"/>
  <c r="E65" i="84" s="1"/>
  <c r="H65" i="84" s="1"/>
  <c r="F67" i="85" s="1"/>
  <c r="BV127" i="83"/>
  <c r="AM129" i="85"/>
  <c r="AN129" i="85" s="1"/>
  <c r="B127" i="84"/>
  <c r="E127" i="84" s="1"/>
  <c r="H127" i="84" s="1"/>
  <c r="F129" i="85" s="1"/>
  <c r="AM57" i="85"/>
  <c r="AN57" i="85" s="1"/>
  <c r="B55" i="84"/>
  <c r="E55" i="84" s="1"/>
  <c r="H55" i="84" s="1"/>
  <c r="F57" i="85" s="1"/>
  <c r="BV55" i="83"/>
  <c r="AM126" i="85"/>
  <c r="AN126" i="85" s="1"/>
  <c r="B124" i="84"/>
  <c r="E124" i="84" s="1"/>
  <c r="H124" i="84" s="1"/>
  <c r="F126" i="85" s="1"/>
  <c r="BV124" i="83"/>
  <c r="AM192" i="85"/>
  <c r="AN192" i="85" s="1"/>
  <c r="B190" i="84"/>
  <c r="E190" i="84" s="1"/>
  <c r="H190" i="84" s="1"/>
  <c r="F192" i="85" s="1"/>
  <c r="BV190" i="83"/>
  <c r="B139" i="84"/>
  <c r="E139" i="84" s="1"/>
  <c r="H139" i="84" s="1"/>
  <c r="F141" i="85" s="1"/>
  <c r="BV139" i="83"/>
  <c r="AM141" i="85"/>
  <c r="AN141" i="85" s="1"/>
  <c r="AM139" i="85"/>
  <c r="AN139" i="85" s="1"/>
  <c r="B137" i="84"/>
  <c r="E137" i="84" s="1"/>
  <c r="H137" i="84" s="1"/>
  <c r="F139" i="85" s="1"/>
  <c r="BV137" i="83"/>
  <c r="B11" i="84"/>
  <c r="E11" i="84" s="1"/>
  <c r="H11" i="84" s="1"/>
  <c r="F13" i="85" s="1"/>
  <c r="BV11" i="83"/>
  <c r="AM13" i="85"/>
  <c r="AN13" i="85" s="1"/>
  <c r="B78" i="84"/>
  <c r="E78" i="84" s="1"/>
  <c r="H78" i="84" s="1"/>
  <c r="F80" i="85" s="1"/>
  <c r="BV78" i="83"/>
  <c r="AM80" i="85"/>
  <c r="AN80" i="85" s="1"/>
  <c r="AM146" i="85"/>
  <c r="AN146" i="85" s="1"/>
  <c r="B144" i="84"/>
  <c r="E144" i="84" s="1"/>
  <c r="H144" i="84" s="1"/>
  <c r="F146" i="85" s="1"/>
  <c r="BV144" i="83"/>
  <c r="BV24" i="83"/>
  <c r="AM26" i="85"/>
  <c r="AN26" i="85" s="1"/>
  <c r="B24" i="84"/>
  <c r="E24" i="84" s="1"/>
  <c r="H24" i="84" s="1"/>
  <c r="F26" i="85" s="1"/>
  <c r="BV99" i="83"/>
  <c r="AM101" i="85"/>
  <c r="AN101" i="85" s="1"/>
  <c r="B99" i="84"/>
  <c r="E99" i="84" s="1"/>
  <c r="H99" i="84" s="1"/>
  <c r="F101" i="85" s="1"/>
  <c r="BV126" i="83"/>
  <c r="AM128" i="85"/>
  <c r="AN128" i="85" s="1"/>
  <c r="B126" i="84"/>
  <c r="E126" i="84" s="1"/>
  <c r="H126" i="84" s="1"/>
  <c r="F128" i="85" s="1"/>
  <c r="BV147" i="83"/>
  <c r="AM149" i="85"/>
  <c r="AN149" i="85" s="1"/>
  <c r="B147" i="84"/>
  <c r="E147" i="84" s="1"/>
  <c r="H147" i="84" s="1"/>
  <c r="F149" i="85" s="1"/>
  <c r="B18" i="84"/>
  <c r="E18" i="84" s="1"/>
  <c r="H18" i="84" s="1"/>
  <c r="F20" i="85" s="1"/>
  <c r="BV18" i="83"/>
  <c r="AM20" i="85"/>
  <c r="AN20" i="85" s="1"/>
  <c r="B85" i="84"/>
  <c r="E85" i="84" s="1"/>
  <c r="H85" i="84" s="1"/>
  <c r="F87" i="85" s="1"/>
  <c r="BV85" i="83"/>
  <c r="AM87" i="85"/>
  <c r="AN87" i="85" s="1"/>
  <c r="B151" i="84"/>
  <c r="E151" i="84" s="1"/>
  <c r="H151" i="84" s="1"/>
  <c r="F153" i="85" s="1"/>
  <c r="BV151" i="83"/>
  <c r="AM153" i="85"/>
  <c r="AN153" i="85" s="1"/>
  <c r="BV23" i="83"/>
  <c r="AM25" i="85"/>
  <c r="AN25" i="85" s="1"/>
  <c r="B23" i="84"/>
  <c r="E23" i="84" s="1"/>
  <c r="H23" i="84" s="1"/>
  <c r="F25" i="85" s="1"/>
  <c r="B98" i="84"/>
  <c r="E98" i="84" s="1"/>
  <c r="H98" i="84" s="1"/>
  <c r="F100" i="85" s="1"/>
  <c r="BV98" i="83"/>
  <c r="AM100" i="85"/>
  <c r="AN100" i="85" s="1"/>
  <c r="B172" i="84"/>
  <c r="E172" i="84" s="1"/>
  <c r="H172" i="84" s="1"/>
  <c r="F174" i="85" s="1"/>
  <c r="BV172" i="83"/>
  <c r="AM174" i="85"/>
  <c r="AN174" i="85" s="1"/>
  <c r="B4" i="84"/>
  <c r="E4" i="84" s="1"/>
  <c r="H4" i="84" s="1"/>
  <c r="F6" i="85" s="1"/>
  <c r="BV4" i="83"/>
  <c r="AM6" i="85"/>
  <c r="AN6" i="85" s="1"/>
  <c r="AM90" i="85"/>
  <c r="AN90" i="85" s="1"/>
  <c r="BV88" i="83"/>
  <c r="B88" i="84"/>
  <c r="E88" i="84" s="1"/>
  <c r="H88" i="84" s="1"/>
  <c r="F90" i="85" s="1"/>
  <c r="BV157" i="83"/>
  <c r="AM159" i="85"/>
  <c r="AN159" i="85" s="1"/>
  <c r="B157" i="84"/>
  <c r="E157" i="84" s="1"/>
  <c r="H157" i="84" s="1"/>
  <c r="F159" i="85" s="1"/>
  <c r="BV29" i="83"/>
  <c r="AM31" i="85"/>
  <c r="AN31" i="85" s="1"/>
  <c r="B29" i="84"/>
  <c r="E29" i="84" s="1"/>
  <c r="H29" i="84" s="1"/>
  <c r="F31" i="85" s="1"/>
  <c r="BV95" i="83"/>
  <c r="AM97" i="85"/>
  <c r="AN97" i="85" s="1"/>
  <c r="B95" i="84"/>
  <c r="E95" i="84" s="1"/>
  <c r="H95" i="84" s="1"/>
  <c r="F97" i="85" s="1"/>
  <c r="BV162" i="83"/>
  <c r="AM164" i="85"/>
  <c r="AN164" i="85" s="1"/>
  <c r="B162" i="84"/>
  <c r="E162" i="84" s="1"/>
  <c r="H162" i="84" s="1"/>
  <c r="F164" i="85" s="1"/>
  <c r="BV115" i="83"/>
  <c r="AM117" i="85"/>
  <c r="AN117" i="85" s="1"/>
  <c r="B115" i="84"/>
  <c r="E115" i="84" s="1"/>
  <c r="H115" i="84" s="1"/>
  <c r="F117" i="85" s="1"/>
  <c r="AB193" i="83"/>
  <c r="BU2" i="83"/>
  <c r="AM93" i="85"/>
  <c r="AN93" i="85" s="1"/>
  <c r="B91" i="84"/>
  <c r="E91" i="84" s="1"/>
  <c r="H91" i="84" s="1"/>
  <c r="F93" i="85" s="1"/>
  <c r="BV91" i="83"/>
  <c r="B35" i="84"/>
  <c r="E35" i="84" s="1"/>
  <c r="H35" i="84" s="1"/>
  <c r="F37" i="85" s="1"/>
  <c r="BV35" i="83"/>
  <c r="AM37" i="85"/>
  <c r="AN37" i="85" s="1"/>
  <c r="AM103" i="85"/>
  <c r="AN103" i="85" s="1"/>
  <c r="BV101" i="83"/>
  <c r="B101" i="84"/>
  <c r="E101" i="84" s="1"/>
  <c r="H101" i="84" s="1"/>
  <c r="F103" i="85" s="1"/>
  <c r="B167" i="84"/>
  <c r="E167" i="84" s="1"/>
  <c r="H167" i="84" s="1"/>
  <c r="F169" i="85" s="1"/>
  <c r="BV167" i="83"/>
  <c r="AM169" i="85"/>
  <c r="AN169" i="85" s="1"/>
  <c r="BV40" i="83"/>
  <c r="AM42" i="85"/>
  <c r="AN42" i="85" s="1"/>
  <c r="B40" i="84"/>
  <c r="E40" i="84" s="1"/>
  <c r="H40" i="84" s="1"/>
  <c r="F42" i="85" s="1"/>
  <c r="B114" i="84"/>
  <c r="E114" i="84" s="1"/>
  <c r="H114" i="84" s="1"/>
  <c r="F116" i="85" s="1"/>
  <c r="BV114" i="83"/>
  <c r="AM116" i="85"/>
  <c r="AN116" i="85" s="1"/>
  <c r="BV64" i="83"/>
  <c r="AM66" i="85"/>
  <c r="AN66" i="85" s="1"/>
  <c r="B64" i="84"/>
  <c r="E64" i="84" s="1"/>
  <c r="H64" i="84" s="1"/>
  <c r="F66" i="85" s="1"/>
  <c r="BV82" i="83"/>
  <c r="AM84" i="85"/>
  <c r="AN84" i="85" s="1"/>
  <c r="B82" i="84"/>
  <c r="E82" i="84" s="1"/>
  <c r="H82" i="84" s="1"/>
  <c r="F84" i="85" s="1"/>
  <c r="AM45" i="85"/>
  <c r="AN45" i="85" s="1"/>
  <c r="B43" i="84"/>
  <c r="E43" i="84" s="1"/>
  <c r="H43" i="84" s="1"/>
  <c r="F45" i="85" s="1"/>
  <c r="BV43" i="83"/>
  <c r="B109" i="84"/>
  <c r="E109" i="84" s="1"/>
  <c r="H109" i="84" s="1"/>
  <c r="F111" i="85" s="1"/>
  <c r="BV109" i="83"/>
  <c r="AM111" i="85"/>
  <c r="AN111" i="85" s="1"/>
  <c r="B175" i="84"/>
  <c r="E175" i="84" s="1"/>
  <c r="H175" i="84" s="1"/>
  <c r="F177" i="85" s="1"/>
  <c r="BV175" i="83"/>
  <c r="AM177" i="85"/>
  <c r="AN177" i="85" s="1"/>
  <c r="BV48" i="83"/>
  <c r="AM50" i="85"/>
  <c r="AN50" i="85" s="1"/>
  <c r="B48" i="84"/>
  <c r="E48" i="84" s="1"/>
  <c r="H48" i="84" s="1"/>
  <c r="F50" i="85" s="1"/>
  <c r="BV122" i="83"/>
  <c r="AM124" i="85"/>
  <c r="AN124" i="85" s="1"/>
  <c r="B122" i="84"/>
  <c r="E122" i="84" s="1"/>
  <c r="H122" i="84" s="1"/>
  <c r="F124" i="85" s="1"/>
  <c r="B67" i="84"/>
  <c r="E67" i="84" s="1"/>
  <c r="H67" i="84" s="1"/>
  <c r="F69" i="85" s="1"/>
  <c r="BV67" i="83"/>
  <c r="AM69" i="85"/>
  <c r="AN69" i="85" s="1"/>
  <c r="B156" i="84"/>
  <c r="E156" i="84" s="1"/>
  <c r="H156" i="84" s="1"/>
  <c r="F158" i="85" s="1"/>
  <c r="BV156" i="83"/>
  <c r="AM158" i="85"/>
  <c r="AN158" i="85" s="1"/>
  <c r="AM53" i="85"/>
  <c r="AN53" i="85" s="1"/>
  <c r="BV51" i="83"/>
  <c r="B51" i="84"/>
  <c r="E51" i="84" s="1"/>
  <c r="H51" i="84" s="1"/>
  <c r="F53" i="85" s="1"/>
  <c r="B117" i="84"/>
  <c r="E117" i="84" s="1"/>
  <c r="H117" i="84" s="1"/>
  <c r="F119" i="85" s="1"/>
  <c r="BV117" i="83"/>
  <c r="AM119" i="85"/>
  <c r="AN119" i="85" s="1"/>
  <c r="AM185" i="85"/>
  <c r="AN185" i="85" s="1"/>
  <c r="B183" i="84"/>
  <c r="E183" i="84" s="1"/>
  <c r="H183" i="84" s="1"/>
  <c r="F185" i="85" s="1"/>
  <c r="BV183" i="83"/>
  <c r="BV56" i="83"/>
  <c r="AM58" i="85"/>
  <c r="AN58" i="85" s="1"/>
  <c r="B56" i="84"/>
  <c r="E56" i="84" s="1"/>
  <c r="H56" i="84" s="1"/>
  <c r="F58" i="85" s="1"/>
  <c r="AM132" i="85"/>
  <c r="AN132" i="85" s="1"/>
  <c r="B130" i="84"/>
  <c r="E130" i="84" s="1"/>
  <c r="H130" i="84" s="1"/>
  <c r="F132" i="85" s="1"/>
  <c r="BV130" i="83"/>
  <c r="B83" i="84"/>
  <c r="E83" i="84" s="1"/>
  <c r="H83" i="84" s="1"/>
  <c r="F85" i="85" s="1"/>
  <c r="BV83" i="83"/>
  <c r="AM85" i="85"/>
  <c r="AN85" i="85" s="1"/>
  <c r="B120" i="84"/>
  <c r="E120" i="84" s="1"/>
  <c r="H120" i="84" s="1"/>
  <c r="F122" i="85" s="1"/>
  <c r="BV120" i="83"/>
  <c r="AM122" i="85"/>
  <c r="AN122" i="85" s="1"/>
  <c r="B189" i="84"/>
  <c r="E189" i="84" s="1"/>
  <c r="H189" i="84" s="1"/>
  <c r="F191" i="85" s="1"/>
  <c r="BV189" i="83"/>
  <c r="AM191" i="85"/>
  <c r="AN191" i="85" s="1"/>
  <c r="B61" i="84"/>
  <c r="E61" i="84" s="1"/>
  <c r="H61" i="84" s="1"/>
  <c r="F63" i="85" s="1"/>
  <c r="BV61" i="83"/>
  <c r="AM63" i="85"/>
  <c r="AN63" i="85" s="1"/>
  <c r="BV69" i="83"/>
  <c r="B69" i="84"/>
  <c r="E69" i="84" s="1"/>
  <c r="H69" i="84" s="1"/>
  <c r="F71" i="85" s="1"/>
  <c r="AM71" i="85"/>
  <c r="AN71" i="85" s="1"/>
  <c r="B10" i="84"/>
  <c r="E10" i="84" s="1"/>
  <c r="H10" i="84" s="1"/>
  <c r="F12" i="85" s="1"/>
  <c r="BV10" i="83"/>
  <c r="AM12" i="85"/>
  <c r="AN12" i="85" s="1"/>
  <c r="B77" i="84"/>
  <c r="E77" i="84" s="1"/>
  <c r="H77" i="84" s="1"/>
  <c r="F79" i="85" s="1"/>
  <c r="BV77" i="83"/>
  <c r="AM79" i="85"/>
  <c r="AN79" i="85" s="1"/>
  <c r="BV143" i="83"/>
  <c r="AM145" i="85"/>
  <c r="AN145" i="85" s="1"/>
  <c r="B143" i="84"/>
  <c r="E143" i="84" s="1"/>
  <c r="H143" i="84" s="1"/>
  <c r="F145" i="85" s="1"/>
  <c r="B15" i="84"/>
  <c r="E15" i="84" s="1"/>
  <c r="H15" i="84" s="1"/>
  <c r="F17" i="85" s="1"/>
  <c r="BV15" i="83"/>
  <c r="AM17" i="85"/>
  <c r="AN17" i="85" s="1"/>
  <c r="AM92" i="85"/>
  <c r="AN92" i="85" s="1"/>
  <c r="E90" i="84"/>
  <c r="H90" i="84" s="1"/>
  <c r="F92" i="85" s="1"/>
  <c r="BV90" i="83"/>
  <c r="AM166" i="85"/>
  <c r="AN166" i="85" s="1"/>
  <c r="BV164" i="83"/>
  <c r="B164" i="84"/>
  <c r="E164" i="84" s="1"/>
  <c r="H164" i="84" s="1"/>
  <c r="F166" i="85" s="1"/>
  <c r="BV74" i="83"/>
  <c r="B74" i="84"/>
  <c r="E74" i="84" s="1"/>
  <c r="H74" i="84" s="1"/>
  <c r="F76" i="85" s="1"/>
  <c r="AM76" i="85"/>
  <c r="AN76" i="85" s="1"/>
  <c r="AM16" i="85"/>
  <c r="AN16" i="85" s="1"/>
  <c r="BV14" i="83"/>
  <c r="B14" i="84"/>
  <c r="E14" i="84" s="1"/>
  <c r="H14" i="84" s="1"/>
  <c r="F16" i="85" s="1"/>
  <c r="AM86" i="85"/>
  <c r="AN86" i="85" s="1"/>
  <c r="B84" i="84"/>
  <c r="E84" i="84" s="1"/>
  <c r="H84" i="84" s="1"/>
  <c r="F86" i="85" s="1"/>
  <c r="BV84" i="83"/>
  <c r="AM152" i="85"/>
  <c r="AN152" i="85" s="1"/>
  <c r="B150" i="84"/>
  <c r="E150" i="84" s="1"/>
  <c r="H150" i="84" s="1"/>
  <c r="F152" i="85" s="1"/>
  <c r="BV150" i="83"/>
  <c r="AM23" i="85"/>
  <c r="AN23" i="85" s="1"/>
  <c r="B21" i="84"/>
  <c r="E21" i="84" s="1"/>
  <c r="H21" i="84" s="1"/>
  <c r="F23" i="85" s="1"/>
  <c r="BV21" i="83"/>
  <c r="B89" i="84"/>
  <c r="E89" i="84" s="1"/>
  <c r="H89" i="84" s="1"/>
  <c r="F91" i="85" s="1"/>
  <c r="BV89" i="83"/>
  <c r="AM91" i="85"/>
  <c r="AN91" i="85" s="1"/>
  <c r="B163" i="84"/>
  <c r="E163" i="84" s="1"/>
  <c r="H163" i="84" s="1"/>
  <c r="F165" i="85" s="1"/>
  <c r="BV163" i="83"/>
  <c r="AM165" i="85"/>
  <c r="AN165" i="85" s="1"/>
  <c r="B180" i="84"/>
  <c r="E180" i="84" s="1"/>
  <c r="H180" i="84" s="1"/>
  <c r="F182" i="85" s="1"/>
  <c r="BV180" i="83"/>
  <c r="AM182" i="85"/>
  <c r="AN182" i="85" s="1"/>
  <c r="BV135" i="83"/>
  <c r="AM137" i="85"/>
  <c r="AN137" i="85" s="1"/>
  <c r="B135" i="84"/>
  <c r="E135" i="84" s="1"/>
  <c r="H135" i="84" s="1"/>
  <c r="F137" i="85" s="1"/>
  <c r="B153" i="84"/>
  <c r="E153" i="84" s="1"/>
  <c r="H153" i="84" s="1"/>
  <c r="F155" i="85" s="1"/>
  <c r="BV153" i="83"/>
  <c r="AM155" i="85"/>
  <c r="AN155" i="85" s="1"/>
  <c r="BV28" i="83"/>
  <c r="AM30" i="85"/>
  <c r="AN30" i="85" s="1"/>
  <c r="B28" i="84"/>
  <c r="E28" i="84" s="1"/>
  <c r="H28" i="84" s="1"/>
  <c r="F30" i="85" s="1"/>
  <c r="BV94" i="83"/>
  <c r="AM96" i="85"/>
  <c r="AN96" i="85" s="1"/>
  <c r="B94" i="84"/>
  <c r="E94" i="84" s="1"/>
  <c r="H94" i="84" s="1"/>
  <c r="F96" i="85" s="1"/>
  <c r="B160" i="84"/>
  <c r="E160" i="84" s="1"/>
  <c r="H160" i="84" s="1"/>
  <c r="F162" i="85" s="1"/>
  <c r="BV160" i="83"/>
  <c r="AM162" i="85"/>
  <c r="AN162" i="85" s="1"/>
  <c r="BV41" i="83"/>
  <c r="AM43" i="85"/>
  <c r="AN43" i="85" s="1"/>
  <c r="B41" i="84"/>
  <c r="E41" i="84" s="1"/>
  <c r="H41" i="84" s="1"/>
  <c r="F43" i="85" s="1"/>
  <c r="B66" i="84"/>
  <c r="E66" i="84" s="1"/>
  <c r="H66" i="84" s="1"/>
  <c r="F68" i="85" s="1"/>
  <c r="BV66" i="83"/>
  <c r="AM68" i="85"/>
  <c r="AN68" i="85" s="1"/>
  <c r="BV3" i="83"/>
  <c r="AM5" i="85"/>
  <c r="AN5" i="85" s="1"/>
  <c r="B3" i="84"/>
  <c r="E3" i="84" s="1"/>
  <c r="H3" i="84" s="1"/>
  <c r="F5" i="85" s="1"/>
  <c r="B31" i="84"/>
  <c r="E31" i="84" s="1"/>
  <c r="H31" i="84" s="1"/>
  <c r="F33" i="85" s="1"/>
  <c r="BV31" i="83"/>
  <c r="AM33" i="85"/>
  <c r="AN33" i="85" s="1"/>
  <c r="BV100" i="83"/>
  <c r="AM102" i="85"/>
  <c r="AN102" i="85" s="1"/>
  <c r="B100" i="84"/>
  <c r="E100" i="84" s="1"/>
  <c r="H100" i="84" s="1"/>
  <c r="F102" i="85" s="1"/>
  <c r="BV166" i="83"/>
  <c r="AM168" i="85"/>
  <c r="AN168" i="85" s="1"/>
  <c r="B166" i="84"/>
  <c r="E166" i="84" s="1"/>
  <c r="H166" i="84" s="1"/>
  <c r="F168" i="85" s="1"/>
  <c r="BV38" i="83"/>
  <c r="B38" i="84"/>
  <c r="E38" i="84" s="1"/>
  <c r="H38" i="84" s="1"/>
  <c r="F40" i="85" s="1"/>
  <c r="AM40" i="85"/>
  <c r="AN40" i="85" s="1"/>
  <c r="B105" i="84"/>
  <c r="E105" i="84" s="1"/>
  <c r="H105" i="84" s="1"/>
  <c r="F107" i="85" s="1"/>
  <c r="BV105" i="83"/>
  <c r="AM107" i="85"/>
  <c r="AN107" i="85" s="1"/>
  <c r="AM181" i="85"/>
  <c r="AN181" i="85" s="1"/>
  <c r="B179" i="84"/>
  <c r="E179" i="84" s="1"/>
  <c r="H179" i="84" s="1"/>
  <c r="F181" i="85" s="1"/>
  <c r="BV179" i="83"/>
  <c r="AM19" i="85"/>
  <c r="AN19" i="85" s="1"/>
  <c r="B17" i="84"/>
  <c r="E17" i="84" s="1"/>
  <c r="H17" i="84" s="1"/>
  <c r="F19" i="85" s="1"/>
  <c r="BV17" i="83"/>
  <c r="BV39" i="83"/>
  <c r="AM41" i="85"/>
  <c r="AN41" i="85" s="1"/>
  <c r="B39" i="84"/>
  <c r="E39" i="84" s="1"/>
  <c r="H39" i="84" s="1"/>
  <c r="F41" i="85" s="1"/>
  <c r="BV108" i="83"/>
  <c r="AM110" i="85"/>
  <c r="AN110" i="85" s="1"/>
  <c r="B108" i="84"/>
  <c r="E108" i="84" s="1"/>
  <c r="H108" i="84" s="1"/>
  <c r="F110" i="85" s="1"/>
  <c r="BV174" i="83"/>
  <c r="AM176" i="85"/>
  <c r="AN176" i="85" s="1"/>
  <c r="B174" i="84"/>
  <c r="E174" i="84" s="1"/>
  <c r="H174" i="84" s="1"/>
  <c r="F176" i="85" s="1"/>
  <c r="B46" i="84"/>
  <c r="E46" i="84" s="1"/>
  <c r="H46" i="84" s="1"/>
  <c r="F48" i="85" s="1"/>
  <c r="BV46" i="83"/>
  <c r="AM48" i="85"/>
  <c r="AN48" i="85" s="1"/>
  <c r="B113" i="84"/>
  <c r="E113" i="84" s="1"/>
  <c r="H113" i="84" s="1"/>
  <c r="F115" i="85" s="1"/>
  <c r="BV113" i="83"/>
  <c r="AM115" i="85"/>
  <c r="AN115" i="85" s="1"/>
  <c r="BV187" i="83"/>
  <c r="AM189" i="85"/>
  <c r="AN189" i="85" s="1"/>
  <c r="B187" i="84"/>
  <c r="E187" i="84" s="1"/>
  <c r="H187" i="84" s="1"/>
  <c r="F189" i="85" s="1"/>
  <c r="BV5" i="83"/>
  <c r="AM7" i="85"/>
  <c r="AN7" i="85" s="1"/>
  <c r="B5" i="84"/>
  <c r="E5" i="84" s="1"/>
  <c r="H5" i="84" s="1"/>
  <c r="F7" i="85" s="1"/>
  <c r="B47" i="84"/>
  <c r="E47" i="84" s="1"/>
  <c r="H47" i="84" s="1"/>
  <c r="F49" i="85" s="1"/>
  <c r="BV47" i="83"/>
  <c r="AM49" i="85"/>
  <c r="AN49" i="85" s="1"/>
  <c r="BV116" i="83"/>
  <c r="B116" i="84"/>
  <c r="E116" i="84" s="1"/>
  <c r="H116" i="84" s="1"/>
  <c r="F118" i="85" s="1"/>
  <c r="AM118" i="85"/>
  <c r="AN118" i="85" s="1"/>
  <c r="BV182" i="83"/>
  <c r="AM184" i="85"/>
  <c r="AN184" i="85" s="1"/>
  <c r="B182" i="84"/>
  <c r="E182" i="84" s="1"/>
  <c r="H182" i="84" s="1"/>
  <c r="F184" i="85" s="1"/>
  <c r="B54" i="84"/>
  <c r="E54" i="84" s="1"/>
  <c r="H54" i="84" s="1"/>
  <c r="F56" i="85" s="1"/>
  <c r="BV54" i="83"/>
  <c r="AM56" i="85"/>
  <c r="AN56" i="85" s="1"/>
  <c r="BV121" i="83"/>
  <c r="AM123" i="85"/>
  <c r="AN123" i="85" s="1"/>
  <c r="B121" i="84"/>
  <c r="E121" i="84" s="1"/>
  <c r="H121" i="84" s="1"/>
  <c r="F123" i="85" s="1"/>
  <c r="AM11" i="85"/>
  <c r="AN11" i="85" s="1"/>
  <c r="B9" i="84"/>
  <c r="E9" i="84" s="1"/>
  <c r="H9" i="84" s="1"/>
  <c r="F11" i="85" s="1"/>
  <c r="BV9" i="83"/>
  <c r="BV132" i="83"/>
  <c r="AM134" i="85"/>
  <c r="AN134" i="85" s="1"/>
  <c r="B132" i="84"/>
  <c r="E132" i="84" s="1"/>
  <c r="H132" i="84" s="1"/>
  <c r="F134" i="85" s="1"/>
  <c r="AM187" i="85"/>
  <c r="AN187" i="85" s="1"/>
  <c r="BV185" i="83"/>
  <c r="B185" i="84"/>
  <c r="E185" i="84" s="1"/>
  <c r="H185" i="84" s="1"/>
  <c r="F187" i="85" s="1"/>
  <c r="BV60" i="83"/>
  <c r="B60" i="84"/>
  <c r="E60" i="84" s="1"/>
  <c r="H60" i="84" s="1"/>
  <c r="F62" i="85" s="1"/>
  <c r="AM62" i="85"/>
  <c r="AN62" i="85" s="1"/>
  <c r="AM64" i="85"/>
  <c r="AN64" i="85" s="1"/>
  <c r="B62" i="84"/>
  <c r="E62" i="84" s="1"/>
  <c r="H62" i="84" s="1"/>
  <c r="F64" i="85" s="1"/>
  <c r="BV62" i="83"/>
  <c r="AM138" i="85"/>
  <c r="AN138" i="85" s="1"/>
  <c r="B136" i="84"/>
  <c r="E136" i="84" s="1"/>
  <c r="H136" i="84" s="1"/>
  <c r="F138" i="85" s="1"/>
  <c r="BV136" i="83"/>
  <c r="C4" i="85" l="1"/>
  <c r="D4" i="85" s="1"/>
  <c r="AB194" i="83"/>
  <c r="C197" i="83"/>
  <c r="AM4" i="85"/>
  <c r="AN4" i="85" s="1"/>
  <c r="BV2" i="83"/>
  <c r="B2" i="84"/>
  <c r="E84" i="85"/>
  <c r="E17" i="85"/>
  <c r="E134" i="85"/>
  <c r="E66" i="85"/>
  <c r="E67" i="85"/>
  <c r="E21" i="85"/>
  <c r="E138" i="85"/>
  <c r="E41" i="85"/>
  <c r="E95" i="85"/>
  <c r="E108" i="85"/>
  <c r="E13" i="85" l="1"/>
  <c r="E8" i="85"/>
  <c r="E188" i="85"/>
  <c r="E42" i="85"/>
  <c r="E115" i="85"/>
  <c r="E109" i="85"/>
  <c r="E192" i="85"/>
  <c r="E158" i="85"/>
  <c r="E83" i="85"/>
  <c r="E82" i="85"/>
  <c r="E127" i="85"/>
  <c r="E168" i="85"/>
  <c r="E170" i="85"/>
  <c r="E87" i="85"/>
  <c r="E50" i="85"/>
  <c r="E105" i="85"/>
  <c r="E124" i="85"/>
  <c r="E7" i="85"/>
  <c r="E140" i="85"/>
  <c r="E99" i="85"/>
  <c r="E147" i="85"/>
  <c r="E119" i="85"/>
  <c r="E79" i="85"/>
  <c r="E75" i="85"/>
  <c r="E18" i="85"/>
  <c r="E44" i="85"/>
  <c r="E156" i="85"/>
  <c r="E74" i="85"/>
  <c r="E121" i="85"/>
  <c r="E172" i="85"/>
  <c r="E30" i="85"/>
  <c r="E58" i="85"/>
  <c r="E92" i="85"/>
  <c r="E174" i="85"/>
  <c r="E56" i="85"/>
  <c r="E71" i="85"/>
  <c r="E47" i="85"/>
  <c r="E149" i="85"/>
  <c r="E161" i="85"/>
  <c r="E180" i="85"/>
  <c r="E165" i="85"/>
  <c r="E51" i="85"/>
  <c r="E14" i="85"/>
  <c r="E136" i="85"/>
  <c r="E176" i="85"/>
  <c r="E24" i="85"/>
  <c r="E112" i="85"/>
  <c r="E177" i="85"/>
  <c r="E60" i="85"/>
  <c r="E118" i="85"/>
  <c r="E81" i="85"/>
  <c r="E29" i="85"/>
  <c r="E171" i="85"/>
  <c r="E106" i="85"/>
  <c r="E163" i="85"/>
  <c r="E126" i="85"/>
  <c r="E152" i="85"/>
  <c r="E49" i="85"/>
  <c r="E191" i="85"/>
  <c r="E142" i="85"/>
  <c r="E59" i="85"/>
  <c r="E132" i="85"/>
  <c r="E187" i="85"/>
  <c r="E35" i="85"/>
  <c r="E9" i="85"/>
  <c r="E182" i="85"/>
  <c r="E64" i="85"/>
  <c r="E116" i="85"/>
  <c r="E104" i="85"/>
  <c r="E100" i="85"/>
  <c r="E80" i="85"/>
  <c r="E86" i="85"/>
  <c r="E39" i="85"/>
  <c r="E23" i="85"/>
  <c r="E148" i="85"/>
  <c r="E54" i="85"/>
  <c r="E135" i="85"/>
  <c r="E63" i="85"/>
  <c r="E62" i="85"/>
  <c r="E183" i="85"/>
  <c r="E155" i="85"/>
  <c r="E93" i="85"/>
  <c r="E123" i="85"/>
  <c r="E46" i="85"/>
  <c r="E146" i="85"/>
  <c r="E145" i="85"/>
  <c r="E94" i="85"/>
  <c r="E101" i="85"/>
  <c r="E167" i="85"/>
  <c r="E166" i="85"/>
  <c r="E160" i="85"/>
  <c r="E133" i="85"/>
  <c r="E15" i="85"/>
  <c r="E53" i="85"/>
  <c r="E16" i="85"/>
  <c r="E28" i="85"/>
  <c r="E73" i="85"/>
  <c r="E11" i="85"/>
  <c r="E131" i="85"/>
  <c r="E130" i="85"/>
  <c r="E89" i="85"/>
  <c r="E31" i="85"/>
  <c r="E68" i="85"/>
  <c r="E91" i="85"/>
  <c r="E175" i="85"/>
  <c r="E61" i="85"/>
  <c r="E96" i="85"/>
  <c r="E137" i="85"/>
  <c r="E20" i="85"/>
  <c r="E72" i="85"/>
  <c r="E159" i="85"/>
  <c r="E76" i="85"/>
  <c r="E19" i="85"/>
  <c r="E150" i="85"/>
  <c r="E107" i="85"/>
  <c r="E88" i="85"/>
  <c r="E129" i="85"/>
  <c r="E27" i="85"/>
  <c r="E26" i="85"/>
  <c r="E185" i="85"/>
  <c r="E77" i="85"/>
  <c r="E43" i="85"/>
  <c r="E45" i="85"/>
  <c r="E111" i="85"/>
  <c r="E194" i="85"/>
  <c r="E153" i="85"/>
  <c r="E48" i="85"/>
  <c r="E52" i="85"/>
  <c r="E25" i="85"/>
  <c r="E173" i="85"/>
  <c r="E78" i="85"/>
  <c r="E5" i="85"/>
  <c r="E33" i="85"/>
  <c r="E12" i="85"/>
  <c r="E178" i="85"/>
  <c r="E117" i="85"/>
  <c r="E162" i="85"/>
  <c r="E164" i="85"/>
  <c r="E113" i="85"/>
  <c r="E184" i="85"/>
  <c r="E65" i="85"/>
  <c r="E141" i="85"/>
  <c r="E70" i="85"/>
  <c r="E34" i="85"/>
  <c r="E144" i="85"/>
  <c r="E10" i="85"/>
  <c r="E102" i="85"/>
  <c r="E85" i="85"/>
  <c r="E125" i="85"/>
  <c r="E120" i="85"/>
  <c r="E6" i="85"/>
  <c r="E37" i="85"/>
  <c r="E38" i="85"/>
  <c r="E90" i="85"/>
  <c r="E193" i="85"/>
  <c r="E151" i="85"/>
  <c r="E40" i="85"/>
  <c r="E189" i="85"/>
  <c r="E143" i="85"/>
  <c r="E179" i="85"/>
  <c r="E103" i="85"/>
  <c r="E110" i="85"/>
  <c r="E139" i="85"/>
  <c r="E114" i="85"/>
  <c r="E98" i="85"/>
  <c r="E32" i="85"/>
  <c r="E36" i="85"/>
  <c r="E169" i="85"/>
  <c r="E55" i="85"/>
  <c r="E22" i="85"/>
  <c r="E157" i="85"/>
  <c r="E181" i="85"/>
  <c r="E128" i="85"/>
  <c r="E154" i="85"/>
  <c r="E57" i="85"/>
  <c r="E97" i="85"/>
  <c r="E122" i="85"/>
  <c r="E190" i="85"/>
  <c r="E69" i="85"/>
  <c r="E4" i="85"/>
  <c r="E186" i="85"/>
  <c r="E2" i="84"/>
  <c r="H2" i="84" s="1"/>
  <c r="F4" i="85" s="1"/>
  <c r="B194" i="84"/>
  <c r="B195"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Luca Vernaccini</author>
  </authors>
  <commentList>
    <comment ref="AP165" authorId="0" shapeId="0" xr:uid="{00000000-0006-0000-0500-000001000000}">
      <text>
        <r>
          <rPr>
            <b/>
            <sz val="9"/>
            <color indexed="81"/>
            <rFont val="Tahoma"/>
            <family val="2"/>
          </rPr>
          <t>Luca Vernaccini:</t>
        </r>
        <r>
          <rPr>
            <sz val="9"/>
            <color indexed="81"/>
            <rFont val="Tahoma"/>
            <family val="2"/>
          </rPr>
          <t xml:space="preserve">
EMRO, WHO (2012)</t>
        </r>
      </text>
    </comment>
    <comment ref="BM188" authorId="0" shapeId="0" xr:uid="{00000000-0006-0000-0500-000002000000}">
      <text>
        <r>
          <rPr>
            <b/>
            <sz val="9"/>
            <color indexed="81"/>
            <rFont val="Tahoma"/>
            <family val="2"/>
          </rPr>
          <t>Luca Vernaccini:</t>
        </r>
        <r>
          <rPr>
            <sz val="9"/>
            <color indexed="81"/>
            <rFont val="Tahoma"/>
            <family val="2"/>
          </rPr>
          <t xml:space="preserve">
CIA Factbook, 2013</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2012.06.11 - GFM Indicator List1" type="6" refreshedVersion="4" deleted="1" background="1" saveData="1">
    <textPr sourceFile="C:\Users\kevin.wyjad\Dropbox\ODEP - GFM\2012.06.11 - GFM Indicator List.txt" tab="0" comma="1">
      <textFields count="4">
        <textField/>
        <textField/>
        <textField/>
        <textField/>
      </textFields>
    </textPr>
  </connection>
</connections>
</file>

<file path=xl/sharedStrings.xml><?xml version="1.0" encoding="utf-8"?>
<sst xmlns="http://schemas.openxmlformats.org/spreadsheetml/2006/main" count="19471" uniqueCount="1384">
  <si>
    <t>AFG</t>
  </si>
  <si>
    <t>Afghanistan</t>
  </si>
  <si>
    <t>ALB</t>
  </si>
  <si>
    <t>Albania</t>
  </si>
  <si>
    <t>DZA</t>
  </si>
  <si>
    <t>Algeria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</si>
  <si>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</si>
  <si>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</si>
  <si>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</si>
  <si>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</si>
  <si>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</si>
  <si>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</si>
  <si>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</si>
  <si>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</si>
  <si>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</si>
  <si>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</si>
  <si>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</si>
  <si>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</si>
  <si>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</si>
  <si>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</si>
  <si>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</si>
  <si>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</si>
  <si>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</si>
  <si>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</si>
  <si>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</si>
  <si>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</si>
  <si>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</si>
  <si>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</si>
  <si>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</si>
  <si>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</si>
  <si>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</si>
  <si>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</si>
  <si>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</si>
  <si>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</si>
  <si>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</si>
  <si>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</si>
  <si>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</si>
  <si>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</si>
  <si>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</si>
  <si>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BIH</t>
  </si>
  <si>
    <t>Bosnia and Herzegovina</t>
  </si>
  <si>
    <t>BWA</t>
  </si>
  <si>
    <t>Botswana</t>
  </si>
  <si>
    <t>BRA</t>
  </si>
  <si>
    <t>Brazil</t>
  </si>
  <si>
    <t>BRN</t>
  </si>
  <si>
    <t>BGR</t>
  </si>
  <si>
    <t>Bulgaria</t>
  </si>
  <si>
    <t>BFA</t>
  </si>
  <si>
    <t>Burkina Faso</t>
  </si>
  <si>
    <t>BDI</t>
  </si>
  <si>
    <t>Burundi</t>
  </si>
  <si>
    <t>KHM</t>
  </si>
  <si>
    <t>Cambodia</t>
  </si>
  <si>
    <t>CMR</t>
  </si>
  <si>
    <t>Cameroon</t>
  </si>
  <si>
    <t>CAN</t>
  </si>
  <si>
    <t>Canada</t>
  </si>
  <si>
    <t>CPV</t>
  </si>
  <si>
    <t>CAF</t>
  </si>
  <si>
    <t>Central African Republic</t>
  </si>
  <si>
    <t>TCD</t>
  </si>
  <si>
    <t>Chad</t>
  </si>
  <si>
    <t>CHL</t>
  </si>
  <si>
    <t>Chile</t>
  </si>
  <si>
    <t>CHN</t>
  </si>
  <si>
    <t>COL</t>
  </si>
  <si>
    <t>Colombia</t>
  </si>
  <si>
    <t>COM</t>
  </si>
  <si>
    <t>Comoros</t>
  </si>
  <si>
    <t>COD</t>
  </si>
  <si>
    <t>COG</t>
  </si>
  <si>
    <t>CRI</t>
  </si>
  <si>
    <t>Costa Rica</t>
  </si>
  <si>
    <t>CIV</t>
  </si>
  <si>
    <t>HRV</t>
  </si>
  <si>
    <t>Croatia</t>
  </si>
  <si>
    <t>CUB</t>
  </si>
  <si>
    <t>Cuba</t>
  </si>
  <si>
    <t>CYP</t>
  </si>
  <si>
    <t>Cyprus</t>
  </si>
  <si>
    <t>CZE</t>
  </si>
  <si>
    <t>Czech Republic</t>
  </si>
  <si>
    <t>DNK</t>
  </si>
  <si>
    <t>Denmark</t>
  </si>
  <si>
    <t>DJI</t>
  </si>
  <si>
    <t>Djibouti</t>
  </si>
  <si>
    <t>DMA</t>
  </si>
  <si>
    <t>Dominica</t>
  </si>
  <si>
    <t>DOM</t>
  </si>
  <si>
    <t>Dominican Republic</t>
  </si>
  <si>
    <t>TLS</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</si>
  <si>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</si>
  <si>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</si>
  <si>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</si>
  <si>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</si>
  <si>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</si>
  <si>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</si>
  <si>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</si>
  <si>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</si>
  <si>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</si>
  <si>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</si>
  <si>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</si>
  <si>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</si>
  <si>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</si>
  <si>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</si>
  <si>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</si>
  <si>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</si>
  <si>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</si>
  <si>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</si>
  <si>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</si>
  <si>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</si>
  <si>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</si>
  <si>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</si>
  <si>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</si>
  <si>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</si>
  <si>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</si>
  <si>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</si>
  <si>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</si>
  <si>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</si>
  <si>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</si>
  <si>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</si>
  <si>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</si>
  <si>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</si>
  <si>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</si>
  <si>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</si>
  <si>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</si>
  <si>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</si>
  <si>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</si>
  <si>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</si>
  <si>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</si>
  <si>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GUY</t>
  </si>
  <si>
    <t>Guyana</t>
  </si>
  <si>
    <t>HTI</t>
  </si>
  <si>
    <t>Haiti</t>
  </si>
  <si>
    <t>HND</t>
  </si>
  <si>
    <t>Honduras</t>
  </si>
  <si>
    <t>HUN</t>
  </si>
  <si>
    <t>Hungary</t>
  </si>
  <si>
    <t>ISL</t>
  </si>
  <si>
    <t>Iceland</t>
  </si>
  <si>
    <t>IND</t>
  </si>
  <si>
    <t>India</t>
  </si>
  <si>
    <t>IDN</t>
  </si>
  <si>
    <t>Indonesia</t>
  </si>
  <si>
    <t>IRN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</si>
  <si>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</si>
  <si>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</si>
  <si>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</si>
  <si>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</si>
  <si>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</si>
  <si>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</si>
  <si>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</si>
  <si>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</si>
  <si>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</si>
  <si>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</si>
  <si>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</si>
  <si>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</si>
  <si>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</si>
  <si>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</si>
  <si>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</si>
  <si>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</si>
  <si>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</si>
  <si>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</si>
  <si>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</si>
  <si>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</si>
  <si>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</si>
  <si>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KWT</t>
  </si>
  <si>
    <t>Kuwait</t>
  </si>
  <si>
    <t>KGZ</t>
  </si>
  <si>
    <t>Kyrgyzstan</t>
  </si>
  <si>
    <t>LAO</t>
  </si>
  <si>
    <t>LVA</t>
  </si>
  <si>
    <t>LBN</t>
  </si>
  <si>
    <t>Lebanon</t>
  </si>
  <si>
    <t>LSO</t>
  </si>
  <si>
    <t>Lesotho</t>
  </si>
  <si>
    <t>LBR</t>
  </si>
  <si>
    <t>Liberia</t>
  </si>
  <si>
    <t>LBY</t>
  </si>
  <si>
    <t>Libya</t>
  </si>
  <si>
    <t>LIE</t>
  </si>
  <si>
    <t>Liechtenstein</t>
  </si>
  <si>
    <t>LTU</t>
  </si>
  <si>
    <t>Lithuania</t>
  </si>
  <si>
    <t>LUX</t>
  </si>
  <si>
    <t>Luxembourg</t>
  </si>
  <si>
    <t>MKD</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</si>
  <si>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</si>
  <si>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</si>
  <si>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</si>
  <si>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</si>
  <si>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</si>
  <si>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</si>
  <si>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</si>
  <si>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</si>
  <si>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</si>
  <si>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</si>
  <si>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</si>
  <si>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</si>
  <si>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</si>
  <si>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</si>
  <si>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</si>
  <si>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</si>
  <si>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</si>
  <si>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</si>
  <si>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</si>
  <si>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</si>
  <si>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</si>
  <si>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MDA</t>
  </si>
  <si>
    <t>MNG</t>
  </si>
  <si>
    <t>Mongolia</t>
  </si>
  <si>
    <t>MNE</t>
  </si>
  <si>
    <t>Montenegro</t>
  </si>
  <si>
    <t>MAR</t>
  </si>
  <si>
    <t>Morocco</t>
  </si>
  <si>
    <t>MOZ</t>
  </si>
  <si>
    <t>Mozambique</t>
  </si>
  <si>
    <t>MMR</t>
  </si>
  <si>
    <t>NAM</t>
  </si>
  <si>
    <t>Namibia</t>
  </si>
  <si>
    <t>NRU</t>
  </si>
  <si>
    <t>Nauru</t>
  </si>
  <si>
    <t>NPL</t>
  </si>
  <si>
    <t>Nepal</t>
  </si>
  <si>
    <t>NLD</t>
  </si>
  <si>
    <t>Netherlands</t>
  </si>
  <si>
    <t>NZL</t>
  </si>
  <si>
    <t>New Zealand</t>
  </si>
  <si>
    <t>NIC</t>
  </si>
  <si>
    <t>Nicaragua</t>
  </si>
  <si>
    <t>NER</t>
  </si>
  <si>
    <t>Niger</t>
  </si>
  <si>
    <t>NGA</t>
  </si>
  <si>
    <t>Nigeria</t>
  </si>
  <si>
    <t>NOR</t>
  </si>
  <si>
    <t>Norway</t>
  </si>
  <si>
    <t>PSE</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</si>
  <si>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</si>
  <si>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</si>
  <si>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</si>
  <si>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</si>
  <si>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</si>
  <si>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</si>
  <si>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</si>
  <si>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</si>
  <si>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</si>
  <si>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</si>
  <si>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</si>
  <si>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</si>
  <si>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</si>
  <si>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</si>
  <si>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</si>
  <si>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</si>
  <si>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</si>
  <si>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</si>
  <si>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</si>
  <si>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</si>
  <si>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</si>
  <si>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</si>
  <si>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</si>
  <si>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</si>
  <si>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</si>
  <si>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</si>
  <si>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</si>
  <si>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</si>
  <si>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</si>
  <si>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</si>
  <si>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</si>
  <si>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</si>
  <si>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</si>
  <si>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</si>
  <si>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</si>
  <si>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</si>
  <si>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</si>
  <si>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</si>
  <si>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</si>
  <si>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</si>
  <si>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</si>
  <si>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</si>
  <si>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</si>
  <si>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</si>
  <si>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</si>
  <si>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</si>
  <si>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</si>
  <si>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</si>
  <si>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</si>
  <si>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</si>
  <si>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</si>
  <si>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</si>
  <si>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</si>
  <si>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</si>
  <si>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</si>
  <si>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</si>
  <si>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</si>
  <si>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</si>
  <si>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</si>
  <si>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KOR</t>
  </si>
  <si>
    <t>SSD</t>
  </si>
  <si>
    <t>South Sudan</t>
  </si>
  <si>
    <t>ESP</t>
  </si>
  <si>
    <t>Spain</t>
  </si>
  <si>
    <t>LKA</t>
  </si>
  <si>
    <t>Sri Lanka</t>
  </si>
  <si>
    <t>SDN</t>
  </si>
  <si>
    <t>Sudan</t>
  </si>
  <si>
    <t>SUR</t>
  </si>
  <si>
    <t>Suriname</t>
  </si>
  <si>
    <t>SWZ</t>
  </si>
  <si>
    <t>SWE</t>
  </si>
  <si>
    <t>Sweden</t>
  </si>
  <si>
    <t>CHE</t>
  </si>
  <si>
    <t>Switzerland</t>
  </si>
  <si>
    <t>SYR</t>
  </si>
  <si>
    <t>Syrian Arab Republic</t>
  </si>
  <si>
    <t>TJK</t>
  </si>
  <si>
    <t>Tajikistan</t>
  </si>
  <si>
    <t>TZA</t>
  </si>
  <si>
    <t>THA</t>
  </si>
  <si>
    <t>Thailand</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</si>
  <si>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</si>
  <si>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</si>
  <si>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</si>
  <si>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</si>
  <si>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</si>
  <si>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</si>
  <si>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</si>
  <si>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</si>
  <si>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</si>
  <si>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</si>
  <si>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</si>
  <si>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</si>
  <si>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</si>
  <si>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</si>
  <si>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</si>
  <si>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</si>
  <si>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</si>
  <si>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</si>
  <si>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</si>
  <si>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</si>
  <si>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</si>
  <si>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USA</t>
  </si>
  <si>
    <t>United States of America</t>
  </si>
  <si>
    <t>URY</t>
  </si>
  <si>
    <t>Uruguay</t>
  </si>
  <si>
    <t>UZB</t>
  </si>
  <si>
    <t>Uzbekistan</t>
  </si>
  <si>
    <t>VUT</t>
  </si>
  <si>
    <t>Vanuatu</t>
  </si>
  <si>
    <t>VEN</t>
  </si>
  <si>
    <t>VNM</t>
  </si>
  <si>
    <t>YEM</t>
  </si>
  <si>
    <t>Yemen</t>
  </si>
  <si>
    <t>ZMB</t>
  </si>
  <si>
    <t>Zambia</t>
  </si>
  <si>
    <t>ZWE</t>
  </si>
  <si>
    <t>Zimbabwe</t>
  </si>
  <si>
    <t>ISO3</t>
  </si>
  <si>
    <t>Child Mortality</t>
  </si>
  <si>
    <t>Government Effectiveness</t>
  </si>
  <si>
    <t>Adult literacy rate</t>
  </si>
  <si>
    <t>Access to electricity</t>
  </si>
  <si>
    <t>Internet users</t>
  </si>
  <si>
    <t>Mobile cellular subscriptions</t>
  </si>
  <si>
    <t>Natural</t>
  </si>
  <si>
    <t>Human</t>
  </si>
  <si>
    <t>Institutional</t>
  </si>
  <si>
    <t>Infrastructure</t>
  </si>
  <si>
    <t>VULNERABILITY</t>
  </si>
  <si>
    <t>Myanmar</t>
  </si>
  <si>
    <t>Côte d'Ivoire</t>
  </si>
  <si>
    <t>Guinea-Bissau</t>
  </si>
  <si>
    <t>Timor-Leste</t>
  </si>
  <si>
    <t>Congo</t>
  </si>
  <si>
    <t>Viet Nam</t>
  </si>
  <si>
    <t>China</t>
  </si>
  <si>
    <t>Russian Federation</t>
  </si>
  <si>
    <t>Latvia</t>
  </si>
  <si>
    <t>Brunei Darussalam</t>
  </si>
  <si>
    <t>COUNTRY</t>
  </si>
  <si>
    <t>Communication</t>
  </si>
  <si>
    <t>Physical Connectivity</t>
  </si>
  <si>
    <t>Vulnerability</t>
  </si>
  <si>
    <t>Total/Pop</t>
  </si>
  <si>
    <t>Gender Inequality Index</t>
  </si>
  <si>
    <t>Human Development Index</t>
  </si>
  <si>
    <t>Multidimensional Poverty Index</t>
  </si>
  <si>
    <t>Improved water source (% of population with access)</t>
  </si>
  <si>
    <t>Improved sanitation facilities (% of population with access)</t>
  </si>
  <si>
    <t>MIN</t>
  </si>
  <si>
    <t>MAX</t>
  </si>
  <si>
    <t>Palestine</t>
  </si>
  <si>
    <t>U5 Under weight</t>
  </si>
  <si>
    <t>Net ODA received (% of GNI)</t>
  </si>
  <si>
    <t>Returned Refugees</t>
  </si>
  <si>
    <t>Uprooted people</t>
  </si>
  <si>
    <t>Inequality</t>
  </si>
  <si>
    <t>Children Under 5</t>
  </si>
  <si>
    <t>Malnutrition in children under 5</t>
  </si>
  <si>
    <t>Gini Index</t>
  </si>
  <si>
    <t>Access to health care Index</t>
  </si>
  <si>
    <t>per capita public and private expenditure on health care</t>
  </si>
  <si>
    <t>Estimated number of people living with HIV - Adult (&gt;15) rate</t>
  </si>
  <si>
    <t>Corruption Perception Index</t>
  </si>
  <si>
    <t>Children U5</t>
  </si>
  <si>
    <t>Recent Shocks</t>
  </si>
  <si>
    <t>Food Security</t>
  </si>
  <si>
    <t>Vulnerable Groups</t>
  </si>
  <si>
    <t>DRR</t>
  </si>
  <si>
    <t>Governance</t>
  </si>
  <si>
    <t>Physical infrastructure</t>
  </si>
  <si>
    <t>Access to health care</t>
  </si>
  <si>
    <t>Other Vulnerable Groups</t>
  </si>
  <si>
    <t>Natural Disasters % of total pop</t>
  </si>
  <si>
    <t>Development &amp; Deprivation</t>
  </si>
  <si>
    <t>People affected by droughts (absolute)</t>
  </si>
  <si>
    <t>People affected by droughts (relative)</t>
  </si>
  <si>
    <t>Road density</t>
  </si>
  <si>
    <t xml:space="preserve">For further information: </t>
  </si>
  <si>
    <t>Physical exposure to earthquake MMI VI</t>
  </si>
  <si>
    <t>Physical exposure to earthquake MMI VIII</t>
  </si>
  <si>
    <t>Unit of Measurament</t>
  </si>
  <si>
    <t>Number</t>
  </si>
  <si>
    <t>Index</t>
  </si>
  <si>
    <t>HFA Scores Last recent</t>
  </si>
  <si>
    <t>Physical exposure to earthquake (absolute)</t>
  </si>
  <si>
    <t>Physical exposure to flood (absolute)</t>
  </si>
  <si>
    <t>Physical exposure to earthquake (relative)</t>
  </si>
  <si>
    <t>Physical exposure to flood (relative)</t>
  </si>
  <si>
    <t>Physical exposure to tsunami (relative)</t>
  </si>
  <si>
    <t>Physical exposure to tropical cyclone of Saffir-Simpson category 1 (relative)</t>
  </si>
  <si>
    <t>Physical exposure to tropical cyclone of Saffir-Simpson category 3 (relative)</t>
  </si>
  <si>
    <t>Physical exposure to tropical cyclone wind (relative)</t>
  </si>
  <si>
    <t xml:space="preserve">Physical exposure to earthquake </t>
  </si>
  <si>
    <t>Physical exposure to tsunami</t>
  </si>
  <si>
    <t>Physical exposure to tropical cyclone of Saffir-Simpson category 1</t>
  </si>
  <si>
    <t>Physical exposure to tropical cyclone of Saffir-Simpson category 3</t>
  </si>
  <si>
    <t>Physical exposure to tropical cyclone wind</t>
  </si>
  <si>
    <t>Physical exposure to tropical cyclone</t>
  </si>
  <si>
    <t>Total Uprooted people (percentage of the total population)</t>
  </si>
  <si>
    <t>Uprooted people (total population)</t>
  </si>
  <si>
    <t>Health Conditions</t>
  </si>
  <si>
    <t>Lack of Coping Capacity</t>
  </si>
  <si>
    <t>% of GNI</t>
  </si>
  <si>
    <t>%</t>
  </si>
  <si>
    <t>per 100,000 people</t>
  </si>
  <si>
    <t>per 1,000 live births</t>
  </si>
  <si>
    <t>HFA Scores</t>
  </si>
  <si>
    <t>Mortality rate, under-5</t>
  </si>
  <si>
    <t>Income Gini coefficient</t>
  </si>
  <si>
    <t>People affected by Natural Disasters</t>
  </si>
  <si>
    <t>Internally displaced persons (IDPs)</t>
  </si>
  <si>
    <t>current int USD PPP</t>
  </si>
  <si>
    <t>Survey Year</t>
  </si>
  <si>
    <t>Humanitarian Aid (FTS)</t>
  </si>
  <si>
    <t>Development Aid (ODA)</t>
  </si>
  <si>
    <t>Socio-Economic Vulnerability</t>
  </si>
  <si>
    <t>Dimension</t>
  </si>
  <si>
    <t>Category</t>
  </si>
  <si>
    <t>Component</t>
  </si>
  <si>
    <t>Sub-Component</t>
  </si>
  <si>
    <t>Indicator Name</t>
  </si>
  <si>
    <t>Indicator Long Name</t>
  </si>
  <si>
    <t>Hazards &amp; Exposure</t>
  </si>
  <si>
    <t>Earthquake</t>
  </si>
  <si>
    <t>Tsunami</t>
  </si>
  <si>
    <t>HA.NAT.TS-ABS</t>
  </si>
  <si>
    <t>Physical exposure to tsunamis (absolute)</t>
  </si>
  <si>
    <t>HA.NAT.TS-REL</t>
  </si>
  <si>
    <t>Physical exposure to tsunamis (relative)</t>
  </si>
  <si>
    <t>Flood</t>
  </si>
  <si>
    <t>HA.NAT.FL-ABS</t>
  </si>
  <si>
    <t>HA.NAT.FL-REL</t>
  </si>
  <si>
    <t>Tropical Cyclone</t>
  </si>
  <si>
    <t>Drought</t>
  </si>
  <si>
    <t>http://www.emdat.be/</t>
  </si>
  <si>
    <t>Worldwide Governance Indicators World Bank</t>
  </si>
  <si>
    <t>Social-Economics Vulnerability</t>
  </si>
  <si>
    <t>Poverty &amp; Development</t>
  </si>
  <si>
    <t>VU.SEV.PD.HDI</t>
  </si>
  <si>
    <t>UNDP Human Development Report</t>
  </si>
  <si>
    <t>VU.SEV.PD.MPI</t>
  </si>
  <si>
    <t>VU.SEV.INQ.GII</t>
  </si>
  <si>
    <t>VU.SEV.INQ.GINI</t>
  </si>
  <si>
    <t>Income Gini coefficient - Inequality in income or consumption</t>
  </si>
  <si>
    <t>Economical Dependency</t>
  </si>
  <si>
    <t>VU.SEV.AD.AID-PC</t>
  </si>
  <si>
    <t>Public aid per capita</t>
  </si>
  <si>
    <t>FTS (OCHA); OECD DAC</t>
  </si>
  <si>
    <t>VU.SEV.AD.ODA-GNI</t>
  </si>
  <si>
    <t>http://data.worldbank.org/indicator/DT.ODA.ODAT.GN.ZS</t>
  </si>
  <si>
    <t>Health of children under 5</t>
  </si>
  <si>
    <t>Mortality rate, under-5 (per 1,000 live births)</t>
  </si>
  <si>
    <t>Children Under Weight</t>
  </si>
  <si>
    <t>VU.VG.UP.REF-TOT</t>
  </si>
  <si>
    <t>VU.VG.UP.IDP-TOT</t>
  </si>
  <si>
    <t>Internal Displacement Monitoring Centre</t>
  </si>
  <si>
    <t>http://www.internal-displacement.org</t>
  </si>
  <si>
    <t>Returned refugees</t>
  </si>
  <si>
    <t>WHO Global Health Observatory Data Repository</t>
  </si>
  <si>
    <t>http://apps.who.int/ghodata</t>
  </si>
  <si>
    <t>Recent shocks</t>
  </si>
  <si>
    <t>Average dietary supply adequacy</t>
  </si>
  <si>
    <t>FAO</t>
  </si>
  <si>
    <t>Prevalence of undernourishment</t>
  </si>
  <si>
    <t>Government effectiveness</t>
  </si>
  <si>
    <t>Trasparency International</t>
  </si>
  <si>
    <t>DRR implementation</t>
  </si>
  <si>
    <t>Hyogo Framework for Action</t>
  </si>
  <si>
    <t>http://preventionweb.net/applications/hfa/qbnhfa/</t>
  </si>
  <si>
    <t>Literacy rate, adult total (% of people ages 15 and above)</t>
  </si>
  <si>
    <t>UNESCO</t>
  </si>
  <si>
    <t>http://stats.uis.unesco.org/unesco</t>
  </si>
  <si>
    <t>Access to electricity (% of population)</t>
  </si>
  <si>
    <t>World Bank</t>
  </si>
  <si>
    <t>http://data.worldbank.org/indicator/EG.ELC.ACCS.ZS</t>
  </si>
  <si>
    <t>Mobile celluar subscriptions (per 100 people)</t>
  </si>
  <si>
    <t>http://data.worldbank.org/indicator/IT.CEL.SETS.P2</t>
  </si>
  <si>
    <t>Road density (km of road per 100 sq. km of land area)</t>
  </si>
  <si>
    <t>Physicians density</t>
  </si>
  <si>
    <t>Common</t>
  </si>
  <si>
    <t>Total population</t>
  </si>
  <si>
    <t>Data Provider</t>
  </si>
  <si>
    <t>URL</t>
  </si>
  <si>
    <t>Health conditions</t>
  </si>
  <si>
    <t>Physical exposure to tsunamis - average annual population exposed (inhabitants)</t>
  </si>
  <si>
    <t>Physical exposure to tsunamis - average annual population exposed (percentage of the total population)</t>
  </si>
  <si>
    <t>Public Aid per capita (current USD)</t>
  </si>
  <si>
    <t>VU.VG.UP.RET-REF-TOT</t>
  </si>
  <si>
    <t>Adult Prevalence of HIV-AIDS</t>
  </si>
  <si>
    <t>HIV prevalence among adults aged 15-49 years (%)</t>
  </si>
  <si>
    <t>VU.VGR.OG.HE.MAL</t>
  </si>
  <si>
    <t>VU.VGR.OG.HE.TBC</t>
  </si>
  <si>
    <t>VU.VGR.OG.U5.CM</t>
  </si>
  <si>
    <t>VU.VGR.OG.U5.UW</t>
  </si>
  <si>
    <t>Percentage of underweight (weight-for-age less than -2 standard deviations of the WHO Child Growth Standards median) among children aged 0-5 years.</t>
  </si>
  <si>
    <t>VU.VGR.OG.NATDIS-REL</t>
  </si>
  <si>
    <t>Population affected by natural disasters in the last 3 years</t>
  </si>
  <si>
    <t>Percentage of population affected by natural disasters in the last 12, 24, 36 months</t>
  </si>
  <si>
    <t>VU.VGR.OG.FS.MA.ADSA</t>
  </si>
  <si>
    <t>VU.VGR.OG.FS.MA.PU</t>
  </si>
  <si>
    <t>CC.INS.GOV.GE</t>
  </si>
  <si>
    <t>CC.INS.GOV.CPI</t>
  </si>
  <si>
    <t>Corruption Perception Index CPI</t>
  </si>
  <si>
    <t>CC.INS.DRR</t>
  </si>
  <si>
    <t>Hyogo Framework for Action scores</t>
  </si>
  <si>
    <t>CC.INF.COM.LITR</t>
  </si>
  <si>
    <t>CC.INF.COM.ELACCS</t>
  </si>
  <si>
    <t>CC.INF.COM.NETUS</t>
  </si>
  <si>
    <t>Internet Users</t>
  </si>
  <si>
    <t>CC.INF.COM.CEL</t>
  </si>
  <si>
    <t>Mobile celluar subscriptions</t>
  </si>
  <si>
    <t>CC.INF.PHY.STA</t>
  </si>
  <si>
    <t>Improved sanitation facilities</t>
  </si>
  <si>
    <t>CC.INF.PHY.H2O</t>
  </si>
  <si>
    <t>Improved water source</t>
  </si>
  <si>
    <t>CC.INF.PHY.ROD</t>
  </si>
  <si>
    <t>CC.INF.AHC.HEALTH_EXP</t>
  </si>
  <si>
    <t>CC.INF.AHC.PHYS</t>
  </si>
  <si>
    <t>The indicator is based on the estimated number of people exposed to tsunamis per year. It results from the combination of the hazard zones and the total population living in the spatial unit. It thus indicates the expected number of people exposed in the hazard zone in one year.</t>
  </si>
  <si>
    <t>Tsunami is one of the rapid on-set hazards considered in the natural hazard category.</t>
  </si>
  <si>
    <t>The indicator is based on the estimated number of people exposed to tsunamis per year. It results from the combination of the hazard zones and the total population living in the spatial unit. It thus indicates the percentage of expected average annual population potentially at risk.</t>
  </si>
  <si>
    <t>Tropical cyclone is one of the rapid on-set hazards considered in the natural hazard category. The SS 1 is considered as low intensity level.</t>
  </si>
  <si>
    <t>Tropical cyclone is one of the rapid on-set hazards considered in the natural hazard category. The SS 3 is considered as high intensity level.</t>
  </si>
  <si>
    <t>Drought is the only one slow on-set hazards considered in the natural hazard category.</t>
  </si>
  <si>
    <t>It is assumed that the more developed a country is the better its people will be able to respond to humanitarian needs using their own individual or national resources.</t>
  </si>
  <si>
    <t>While the HDI measures the average achievement of a country in terms of development, the MPI, focuses on the section of the population below the threshold of the basic criteria for human development.</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</si>
  <si>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</si>
  <si>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</si>
  <si>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</si>
  <si>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</si>
  <si>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This indicator is calculated by adding the public development aid and the humanitarian aid.</t>
  </si>
  <si>
    <t>The Aid Dependency component points out the countries that lack sustainability in development growth due to economic instability and humanitarian crisis.</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</si>
  <si>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</si>
  <si>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</si>
  <si>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</si>
  <si>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estimated number of adults aged 15-49 years with HIV infection, whether or not they have developed symptoms of AIDS, expressed as per cent of total population in that age group.</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</si>
  <si>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</si>
  <si>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</si>
  <si>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Malaria is considered as one of the three pandemics of low- and middle- income countries.</t>
  </si>
  <si>
    <t>Tuberculosis is considered as one of the three pandemics of low- and middle- income countries.</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</si>
  <si>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</si>
  <si>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</si>
  <si>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This indicator shows the ratio between weight and age of children under five.</t>
  </si>
  <si>
    <t>The Health Condition of Children Under Five component is referred to with two indicators, malnutrition and mortality of children under 5.  Malnutrition of children under 5 extract the group of children that are in a weak health condition mainly due to hunger.</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</si>
  <si>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</si>
  <si>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The population affected by recent natural disasters are considered more vulnerable than the rest of the population.
The indicator identify the countries that are recovering from humanitarian crisis situation.</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</si>
  <si>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</si>
  <si>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Average dietary energy supply as a percentage of the average dietary energy requirement.</t>
  </si>
  <si>
    <t>Analysed together with the prevalence of undernourishment, it allows discerning whether undernourishment is mainly due to insufficiency of the food supply or to particularly bad distribution.</t>
  </si>
  <si>
    <t>The Prevalence of Undernourishment expresses the probability that a randomly selected individual from the population consumes an amount of calories that is insufficient to cover her/his energy requirement for an active and healthy life.</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</si>
  <si>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</si>
  <si>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</si>
  <si>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</si>
  <si>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</si>
  <si>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</si>
  <si>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</si>
  <si>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</si>
  <si>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Total is the percentage of the population age 15 and above who can, with understanding, read and write a short, simple statement on their everyday life.</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</si>
  <si>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</si>
  <si>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Access to electricity is the percentage of population with access to electricity. Electrification data are collected from industry, national surveys and international sources.</t>
  </si>
  <si>
    <t>Mobile cellular telephone subscriptions are subscriptions to a public mobile telephone service using cellular technology, which provide access to the public switched telephone network. Post-paid and prepaid subscriptions are included.</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</si>
  <si>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</si>
  <si>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 xml:space="preserve">The physical infrastructure component tries to assess the accessibility as well as the redundancy of the systems which are two crucial characteristics in a crisis situation. 
For MDG monitoring, an improved sanitation facility is defined as one that hygienically separates human excreta from human contact. People without improved sanitation are susceptible to diseases and can become more vulnerable following a hazard.
</t>
  </si>
  <si>
    <t>Target 7.c of the Millenium development Goals is to "halve, by 2015, the proportion of the population without sustainable access to safe drinking water and basic sanitation". Indicator 7.9 is defined as “Proportion of population using an improved sanitation facility".</t>
  </si>
  <si>
    <t>The indicator defines the percentage of population with reasonable access (within one km) to an adequate amount of water (20 litres per person) through a household connection, public standpipe well or spring, or rain water system.
An improved drinking-water source is defined as one that, by nature of its construction or through active intervention, is protected from outside contamination, in particular from contamination with faecal matter.</t>
  </si>
  <si>
    <t>The physical infrastructure component tries to assess the accessibility as well as the redundancy of the systems which are two crucial characteristics in a crisis situation.
Use of an improved drinking water source is a proxy for access to safe drinking water. Improved drinking water sources are more likely to be protected from external contaminants than unimproved sources either by intervention or through their design and construction. People without improved water sources are vulnerable to diseases caused by unclean water and could become more vulnerable in the aftermath of a hazard, due to their existing ailments.</t>
  </si>
  <si>
    <t>Target 7.c of the Millennium development Goals is to "halve, by 2015, the proportion of the population without sustainable access to safe drinking water and basic sanitation". Indicator 7.8 is defined as "Proportion of population using an improved drinking water source".</t>
  </si>
  <si>
    <t>Road density is the ratio of the length of the country's total road network to the country's land area. The road network includes all roads in the country: motorways, highways, main or national roads, secondary or regional roads, and other urban and rural roads.</t>
  </si>
  <si>
    <t>The physical infrastructure component tries to assess the accessibility as well as the redundancy of the systems which are two crucial characteristics in a crisis situation.</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</si>
  <si>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</si>
  <si>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Description</t>
  </si>
  <si>
    <t>Relevance</t>
  </si>
  <si>
    <t>Validity / Limitation of indicator</t>
  </si>
  <si>
    <t>WB Region</t>
  </si>
  <si>
    <t>WB IncomeGroup</t>
  </si>
  <si>
    <t>UN-OCHA Region</t>
  </si>
  <si>
    <t>EC-ECHO Region</t>
  </si>
  <si>
    <t>UN Geographical Region</t>
  </si>
  <si>
    <t>UN Geographical Sub-Region</t>
  </si>
  <si>
    <t>South Asia</t>
  </si>
  <si>
    <t>Low income</t>
  </si>
  <si>
    <t>ROMENA</t>
  </si>
  <si>
    <t>Asia</t>
  </si>
  <si>
    <t>Southern Asia</t>
  </si>
  <si>
    <t>Europe &amp; Central Asia</t>
  </si>
  <si>
    <t>Upper middle income</t>
  </si>
  <si>
    <t>CRD</t>
  </si>
  <si>
    <t>Caucasus &amp; EU's Eastern Neighbourhood</t>
  </si>
  <si>
    <t>Europe</t>
  </si>
  <si>
    <t>Southern Europe</t>
  </si>
  <si>
    <t>Middle East &amp; North Africa</t>
  </si>
  <si>
    <t>Africa</t>
  </si>
  <si>
    <t>Northern Africa</t>
  </si>
  <si>
    <t>Sub-Saharan Africa</t>
  </si>
  <si>
    <t>ROSA</t>
  </si>
  <si>
    <t>Middle Africa</t>
  </si>
  <si>
    <t>Latin America &amp; Caribbean</t>
  </si>
  <si>
    <t>ROLAC</t>
  </si>
  <si>
    <t>Central America &amp; Caribbean</t>
  </si>
  <si>
    <t>Americas</t>
  </si>
  <si>
    <t>Caribbean</t>
  </si>
  <si>
    <t>Latin America</t>
  </si>
  <si>
    <t>South America</t>
  </si>
  <si>
    <t>Lower middle income</t>
  </si>
  <si>
    <t>ROCCA</t>
  </si>
  <si>
    <t>Western Asia</t>
  </si>
  <si>
    <t>East Asia &amp; Pacific</t>
  </si>
  <si>
    <t>ROAP</t>
  </si>
  <si>
    <t>Oceania</t>
  </si>
  <si>
    <t>Australia and New Zealand</t>
  </si>
  <si>
    <t>Europe EU</t>
  </si>
  <si>
    <t>Western Europe</t>
  </si>
  <si>
    <t>Eastern Europe</t>
  </si>
  <si>
    <t>Central America</t>
  </si>
  <si>
    <t>ROWCA</t>
  </si>
  <si>
    <t>Western Africa</t>
  </si>
  <si>
    <t>Southern Africa</t>
  </si>
  <si>
    <t>South-Eastern Asia</t>
  </si>
  <si>
    <t>ROCEA</t>
  </si>
  <si>
    <t>Eastern Africa</t>
  </si>
  <si>
    <t>North America</t>
  </si>
  <si>
    <t>Northern America</t>
  </si>
  <si>
    <t>Eastern Asia</t>
  </si>
  <si>
    <t>Northern Europe</t>
  </si>
  <si>
    <t>ROP</t>
  </si>
  <si>
    <t>Melanesia</t>
  </si>
  <si>
    <t>Europe nonEU</t>
  </si>
  <si>
    <t>Central Asia</t>
  </si>
  <si>
    <t>Micronesia</t>
  </si>
  <si>
    <t>Russia Federation</t>
  </si>
  <si>
    <t>Polynesia</t>
  </si>
  <si>
    <t>USD Million</t>
  </si>
  <si>
    <t>23 April 2014 v 1.4.0 - added new data of "Intentional homicide" (UNODC, 2012).</t>
  </si>
  <si>
    <t>21 March 2014 v 1.3.0 - added new data of IPDs (ECHO, UNHCR, IOM, OCHA).</t>
  </si>
  <si>
    <t>3 March 2014 v 1.2.0 - added new data of of conflicts (HIIK, 2013) and palestinian refugees (UNRWA, 2013).</t>
  </si>
  <si>
    <t>26 February 2014 v.1.0.2 - added beta disclaimer, improved the methodology explanation, inserted new sheets with the Indicator Metadata and Regions subdivision.</t>
  </si>
  <si>
    <t>27 January 2014 v 1.0.1 - several errors and inconsistencies were corrected.</t>
  </si>
  <si>
    <t>21 January 2014 v 1.0.0</t>
  </si>
  <si>
    <t>Previous Releases:</t>
  </si>
  <si>
    <t>http://data.worldbank.org/indicator/SI.POV.GINI</t>
  </si>
  <si>
    <t>5 May 2014 v 1.4.1 - corrected data of Governament Effectiveness for Romania, Palestine and Timor-Lest</t>
  </si>
  <si>
    <t>12 May 2014 v 1.4.2 - corrected data of "Returned Refugees" for El Salvador, Guatemala, Honduras and Mexico.</t>
  </si>
  <si>
    <t>GDP per capita</t>
  </si>
  <si>
    <t>Due to a strong relationship of HDI and GDP per capita, missing values were imposed with the predicted value of HDI bades on the known GDP per capita for specific countries obtained from regression analysis executed on the rest of the set.</t>
  </si>
  <si>
    <t>Conflict Risk</t>
  </si>
  <si>
    <t>(a-z)</t>
  </si>
  <si>
    <t>(0-10)</t>
  </si>
  <si>
    <t>Public Aid per capita (US$)</t>
  </si>
  <si>
    <t>Total public Aid (M US$)</t>
  </si>
  <si>
    <t>Total Uprooted people (1,000 people)</t>
  </si>
  <si>
    <t>Total affected by Natural Disasters last 3 years (1,000 people)</t>
  </si>
  <si>
    <t>Annual empirical probability to have more than 30% of agriculture area affected by drought</t>
  </si>
  <si>
    <t>The Human Development Index (HDI) measure development by combining indicators of life expectancy, educational attainment and income into a composite index.</t>
  </si>
  <si>
    <t>The Multidimensional Poverty (MPI) Index identifies overlapping deprivations at the household level across the same three dimensions as the Human Development Index (living standards, health, and education) and shows the average number of poor people and deprivations with which poor households contend.</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</si>
  <si>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</si>
  <si>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The Human Hazard component of InfoRM refers to risk of conflicts in the country.</t>
  </si>
  <si>
    <t>26 June 2014 v 2.0.0 - new Indicators for "Droughts" (Agricultural Stress Index ASI, FAO) and "Human Hazard" (Global Conflict Risk Scan GCRS, EEAS). New InfoRM Visual Identity.</t>
  </si>
  <si>
    <t>The indicator is based on the FAO Agriculture Stress Index (ASI) that highlights anomalous vegetation growth and potential drought in arable land. It is defined as the annual probability to have more than 30% of agriculture area affected by drought.</t>
  </si>
  <si>
    <t>Land area (sq. km)</t>
  </si>
  <si>
    <t>sq. Km</t>
  </si>
  <si>
    <t>LACK OF COPING CAPACITY</t>
  </si>
  <si>
    <t>16 September 2014 v 2.1.0 - use of regional values for the missing data in the "Food Security"</t>
  </si>
  <si>
    <t>Current Conflict Intensity</t>
  </si>
  <si>
    <t>Food Security - Food Availability</t>
  </si>
  <si>
    <t>Food Security - Food Utilization</t>
  </si>
  <si>
    <t>The Food Availability component concerns the actual quality and type of food supplied to provide the nutritional balance necessary for healthy and active life. It captures trends in chronic hunger.</t>
  </si>
  <si>
    <t>The Food Utilization component concerns the actual quality and type of food supplied to provide the nutritional balance necessary for healthy and active life. It captures trends in chronic hunger.</t>
  </si>
  <si>
    <t>Food Availability Score</t>
  </si>
  <si>
    <t>Food Utilization Score</t>
  </si>
  <si>
    <t>Agriculture Drought probability</t>
  </si>
  <si>
    <t>Total affected by Drought</t>
  </si>
  <si>
    <t>Frequency of Drought events</t>
  </si>
  <si>
    <t>Agriculture Droughts probability</t>
  </si>
  <si>
    <t>People affected by droughts</t>
  </si>
  <si>
    <t>People affected by droughts and Frequency of events</t>
  </si>
  <si>
    <t>20 October 2014 v 3.0.1 - reviesed "Human Hazard" category and "Droughts" component.</t>
  </si>
  <si>
    <t>HA.NAT.DR-ABS</t>
  </si>
  <si>
    <t>People affected by droughts 1990-2013 - average annual population affected (inhabitants)</t>
  </si>
  <si>
    <t>The indicator shows the average annual affected population by droughts per country on the period from 1990 to 2013.</t>
  </si>
  <si>
    <t>The indicator is based on the total number of people affected by droughts per year per country. It thus indicates how many people per year are at risk.</t>
  </si>
  <si>
    <t>HA.NAT.DR-REL</t>
  </si>
  <si>
    <t>People affected by droughts 1990-2013 - average annual population affected (percentage of the total population)</t>
  </si>
  <si>
    <t>The indicator shows the percentage of the average annual affected population per country by droughts on the period from 1990 to 2013.</t>
  </si>
  <si>
    <t>HA.NAT.DR.ASI</t>
  </si>
  <si>
    <t>HA.NAT.DR-FRQ</t>
  </si>
  <si>
    <t>Frequency of droughts events</t>
  </si>
  <si>
    <t>The indicator shows the frequency of droughts events on the period from 1990 to 2013.</t>
  </si>
  <si>
    <t>Droughts probability and historical impact</t>
  </si>
  <si>
    <t>22 October 2014 v 3.0.2 - reviesed "Human Hazard" category.</t>
  </si>
  <si>
    <t>24 October 2014 v 3.0.3 - update of IDPs.</t>
  </si>
  <si>
    <t>Agriculture drought probability</t>
  </si>
  <si>
    <t>Rank</t>
  </si>
  <si>
    <t>Bolivia</t>
  </si>
  <si>
    <t>Cabo Verde</t>
  </si>
  <si>
    <t>Korea DPR</t>
  </si>
  <si>
    <t>Congo DR</t>
  </si>
  <si>
    <t>Iran</t>
  </si>
  <si>
    <t>Lao PDR</t>
  </si>
  <si>
    <t>Korea Republic of</t>
  </si>
  <si>
    <t>Moldova Republic of</t>
  </si>
  <si>
    <t>Syria</t>
  </si>
  <si>
    <t>Tanzania</t>
  </si>
  <si>
    <t>United Kingdom</t>
  </si>
  <si>
    <t>Venezuela</t>
  </si>
  <si>
    <t>HAZARD &amp; EXPOSURE</t>
  </si>
  <si>
    <t>INFORM Human Hazard</t>
  </si>
  <si>
    <t>INFORM Natural Hazard</t>
  </si>
  <si>
    <t>INFORM RISK</t>
  </si>
  <si>
    <t>INFORM Vulnerable Groups</t>
  </si>
  <si>
    <t>INFORM Infrastructure</t>
  </si>
  <si>
    <t>INFORM Institutional</t>
  </si>
  <si>
    <t>INFORM Socio-Economic Vulnerability</t>
  </si>
  <si>
    <t>10 December 2014 v 3.1.3 - revised the MAX for the Food Price Volatility Index (change of methodology for the Indicator data).</t>
  </si>
  <si>
    <t>Number / Year</t>
  </si>
  <si>
    <t>per 100 people</t>
  </si>
  <si>
    <t>13 October 2014 v 3.0.0 - new Human Hazard component based on GCRI conflict probability. Methodological changes in the "Food Security" component. Updated data: "Refugees", "IDPs", "Returned Refugees", "Humanitarian Aid (FTS)", Net ODA recieved (%GNI)", "Government Effectiveness", "HIV", "Health expenditure per capita", "Prevalence of Undernourishment", "Average Dietary Energy Supply Adequacy", "Domestic Food Price Level Index", "Domestic Food Price Volatility Index", "Improved sanitation facilities (% of population with access)", "Improved water source (% of population with access)", "HDI", "MPI", "GII", "Mortality rate, under-5", "U5 Under weight", "People affected by Natural Disasters, 2014", "Population".</t>
  </si>
  <si>
    <t>11 March 2015 v 3.1.4 - update: Total affected by Drought, Frequency of Drought events, Multidimensional Poverty Index, Humanitarian Aid (FTS), Development Aid (ODA), U5 Under weight, Phisicians Density, One-year-olds fully immunized against measles, Tuberculosis prevalence, Estimated number of people living with HIV - Adult (&gt;15) rate, Income Gini coefficient, People affected by Natural Disasters, Internally displaced persons (IDPs), Refugees by country of asylum, Returned Refugees, Corruption Perception Index, Adult liteacy rate, Internet users, Mobile cellular subscriptions.</t>
  </si>
  <si>
    <t>20 April 2015 v 3.2.1 - use of GAR2015 probabilistic data for Natural Hazards (earthquake, cyclone's wind, flood, tsunami).</t>
  </si>
  <si>
    <t>Annual Expected Exposed People to Tsunamis</t>
  </si>
  <si>
    <t>Annual Expected Exposed People to Cyclone's Wind SS1</t>
  </si>
  <si>
    <t>Annual Expected Exposed People to Cyclone's Wind SS3</t>
  </si>
  <si>
    <t>Annual Expected Exposed People to Cyclone's Wind (absolute)</t>
  </si>
  <si>
    <t>Road lenght</t>
  </si>
  <si>
    <t>km</t>
  </si>
  <si>
    <t>Earthquake Extensive (absolute)</t>
  </si>
  <si>
    <t>Earthquake Extensive (relative)</t>
  </si>
  <si>
    <t>Earthquake Intensive (absolute)</t>
  </si>
  <si>
    <t>Earthquake Intensive (relative)</t>
  </si>
  <si>
    <t>Physical exposure to extensive earthquake (absolute)</t>
  </si>
  <si>
    <t>Physical exposure to extensive earthquake (relative)</t>
  </si>
  <si>
    <t>Physical exposure to intensive earthquake (absolute)</t>
  </si>
  <si>
    <t>Physical exposure to intensive earthquake (relative)</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</si>
  <si>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</si>
  <si>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HA.NAT.EQ.INT-ABS</t>
  </si>
  <si>
    <t>HA.NAT.EQ.INT-REL</t>
  </si>
  <si>
    <t>HA.NAT.EQ.EXT-ABS</t>
  </si>
  <si>
    <t>HA.NAT.EQ.EXT-REL</t>
  </si>
  <si>
    <t>HA.NAT.TC.EXT-ABS</t>
  </si>
  <si>
    <t>HA.NAT.TC.EXT-REL</t>
  </si>
  <si>
    <t>HA.NAT.TC.INT-ABS</t>
  </si>
  <si>
    <t>HA.NAT.TC.INT-REL</t>
  </si>
  <si>
    <t>Physical exposure to extensive tropical cyclone (absolute)</t>
  </si>
  <si>
    <t>Physical exposure to extensive tropical cyclone (relative)</t>
  </si>
  <si>
    <t>Physical exposure to intensive tropical cyclone (absolute)</t>
  </si>
  <si>
    <t>Physical exposure to intensive tropical cyclone (relative)</t>
  </si>
  <si>
    <t>OpenStreetMap OSM</t>
  </si>
  <si>
    <t>https://www.openstreetmap.org</t>
  </si>
  <si>
    <t>Physicians Density</t>
  </si>
  <si>
    <t>Density of physicians (per 1,000 population)</t>
  </si>
  <si>
    <t>per 1,000 people</t>
  </si>
  <si>
    <t>Incidence of Tuberculosis</t>
  </si>
  <si>
    <t>Estimated incidence of tuberculosis (per 100 000 population)</t>
  </si>
  <si>
    <t>The estimated number of new and relapse tuberculosis (TB) cases arising in a given year, expressed as the rate per 100 000 population. All forms of TB are included, including cases in people living with HIV.</t>
  </si>
  <si>
    <t>WHO/UNICEF Joint Monitoring Programme (JMP) for Water Supply and Sanitation</t>
  </si>
  <si>
    <t>Earthquake is one of the rapid on-set hazards considered in the natural hazard category. The MMI 6 is considered as low intensity level.</t>
  </si>
  <si>
    <t xml:space="preserve">The indicator is dependent on quality of population estimates and the seismic hazard map. </t>
  </si>
  <si>
    <t>The indicator is dependent on quality of population estimates and the seismic hazard map.</t>
  </si>
  <si>
    <t>Earthquake is one of the rapid on-set hazards considered in the natural hazard category. The MMI 8 is considered as high intensity level.</t>
  </si>
  <si>
    <t>Physical exposure to earthquake MMI VI (absolute)</t>
  </si>
  <si>
    <t>Physical exposure to earthquake MMI VIII (absolute)</t>
  </si>
  <si>
    <t>Physical exposure to earthquake MMI VI (relative)</t>
  </si>
  <si>
    <t>Physical exposure to earthquake MMI VIII (relative)</t>
  </si>
  <si>
    <t>Tropical Cyclone Wind extensive (relative)</t>
  </si>
  <si>
    <t>Tropical Cyclone Wind intensive (absolute)</t>
  </si>
  <si>
    <t>Tropical Cyclone Wind intensive (relative)</t>
  </si>
  <si>
    <t>Tsunami (absolute)</t>
  </si>
  <si>
    <t>Tsunami (relative)</t>
  </si>
  <si>
    <t>Flood (absolute)</t>
  </si>
  <si>
    <t>Flood (relative)</t>
  </si>
  <si>
    <t>Drought (absolute)</t>
  </si>
  <si>
    <t>Drought (relative)</t>
  </si>
  <si>
    <t>Drought (frequency)</t>
  </si>
  <si>
    <t>INFORM Id</t>
  </si>
  <si>
    <t>27 November 2015 v 0.2.5 - Version published.</t>
  </si>
  <si>
    <t>1 December 2015 v 0.2.6 - Corrected Cyclone Surge value for Chile.</t>
  </si>
  <si>
    <t>14 December 2015 v 0.2.7 - Corrected normalization parameters for Domestic Food Price Level Index (due to change in the data source).</t>
  </si>
  <si>
    <t>31 March 2016 v 0.2.9 - update: Human Development Index, Multidimensional Poverty Index, Humanitarian Aid (FTS), U5 Under weight, Tuberculosis prevalence, Estimated number of people living with HIV - Adult (&gt;15) rate, People affected by Natural Disasters, Internally displaced persons (IDPs), Refugees by country of asylum, Returned Refugees, Governament Effectiveness, Corruption Perception Index, Adult liteacy rate.</t>
  </si>
  <si>
    <t>Year</t>
  </si>
  <si>
    <t/>
  </si>
  <si>
    <t>CIA Factbook</t>
  </si>
  <si>
    <t>OSM</t>
  </si>
  <si>
    <t>IDMC</t>
  </si>
  <si>
    <t>% of Missing Indicators</t>
  </si>
  <si>
    <t>Number of Missing Indicators</t>
  </si>
  <si>
    <t>Countries in HVC</t>
  </si>
  <si>
    <t>UN Inter-agency Group for Child Mortality Estimation (UNICEF, WHO, World Bank, UN DESA Population Division)</t>
  </si>
  <si>
    <t>www.childmortality.org</t>
  </si>
  <si>
    <t>World Health Organization, Global Database on Child Growth and Malnutrition.</t>
  </si>
  <si>
    <t>http://www.who.int/nutgrowthdb/en</t>
  </si>
  <si>
    <t>WHO</t>
  </si>
  <si>
    <t>per 100,000 live births</t>
  </si>
  <si>
    <t>Maternal Mortality Ratio</t>
  </si>
  <si>
    <t>Maternal death is the death of a woman while pregnant or within 42 days of termination of pregnancy, irrespective of the duration and site of the pregnancy, from any cause related to or aggravated by the pregnancy or its management but not from accidental or incidental causes. The Maternal Mortality Ratio is defined by the number of maternal deaths per 100,000 live births.</t>
  </si>
  <si>
    <t>The majority (61 percent) of maternal deaths occur in the 35 countries currently affected by a humanitarian crisis or fragile conditions. Maternal mortality is a strong integrated indicator of the status of women, the strength of the health system (especially access to skilled birth attendance and emergency obstetric care),and the presence and functionality of basic infrastructure such as roads and health facilities.</t>
  </si>
  <si>
    <t>Measuring maternal mortality accurately is difficult except where comprehensive registration of deaths and of causes of death exists. Elsewhere, census, surveys or models have to be used to estimate levels of maternal mortality.</t>
  </si>
  <si>
    <t>Reference Year</t>
  </si>
  <si>
    <t>UNISDR</t>
  </si>
  <si>
    <t>Transparency International</t>
  </si>
  <si>
    <t>JRC, EC</t>
  </si>
  <si>
    <t>WHO/UNICEF</t>
  </si>
  <si>
    <t>UNHCR</t>
  </si>
  <si>
    <t>CRED</t>
  </si>
  <si>
    <t>UNHCR, UNWRA</t>
  </si>
  <si>
    <t>UNDP</t>
  </si>
  <si>
    <t>WHO, UNICEF, UNFPA, World Bank</t>
  </si>
  <si>
    <t>OCHA</t>
  </si>
  <si>
    <t>OECD</t>
  </si>
  <si>
    <t>Value from Ethiopia</t>
  </si>
  <si>
    <t>Regional average (Southern Asia)</t>
  </si>
  <si>
    <t>(0-50)</t>
  </si>
  <si>
    <t>(0-100%)</t>
  </si>
  <si>
    <t>(Yes/No)</t>
  </si>
  <si>
    <t>Regional average (Eastern Africa)</t>
  </si>
  <si>
    <t>Regional average (Western Asia)</t>
  </si>
  <si>
    <t>Value from Gabon</t>
  </si>
  <si>
    <t>AVG YEAR</t>
  </si>
  <si>
    <t>SUM YEAR</t>
  </si>
  <si>
    <t>(1-191)</t>
  </si>
  <si>
    <t>NUMBER OF</t>
  </si>
  <si>
    <t>SUM MISSING</t>
  </si>
  <si>
    <t>% MISSING</t>
  </si>
  <si>
    <t>Recentness data (average years)</t>
  </si>
  <si>
    <t>STDEV</t>
  </si>
  <si>
    <t>ISO</t>
  </si>
  <si>
    <t>Countries in HVC - Factor</t>
  </si>
  <si>
    <t>Average of Missing and Recentness + factor for conflict</t>
  </si>
  <si>
    <t>MEDIAN</t>
  </si>
  <si>
    <t>Maternal Mortality ratio</t>
  </si>
  <si>
    <t>Global Human Settlement Layer Population Grid</t>
  </si>
  <si>
    <t>()</t>
  </si>
  <si>
    <t>31 August 2016 v 0.3.0 - Delivered to DG-ECHO. New indicator:  Maternal Mortality Ratio. Update: Physical exposure to earthquake MMI VI, Physical exposure to earthquake MMI VIII, Annual Expected Exposed People to Floods, Annual Expected Exposed People to Tsunamis, Annual Expected Exposed People to Cyclone's Wind SS1, Annual Expected Exposed People to Cyclone's Wind SS3, Annual Expected Exposed People to Cyclone Surge, Total affected by Drought, Frequency of Drought events, Agriculture Drought probability, GCRI Violent Conflict probability, GCRI Highly Violent Conflict probability, Humanitarian Aid (FTS), Development Aid (ODA), Net ODA received (% of GNI), U5 Under weight, Physicians Density, Health expenditure per capita, Malaria death rate, Income Gini coefficient, People affected by Natural Disasters, Internally displaced persons (IDPs), Refugees by country of asylum, Returned Refugees, GDP per capita PPP int USD (Estimated), Total Population, Total Population (GHS-POP).</t>
  </si>
  <si>
    <t>RISK CLASS</t>
  </si>
  <si>
    <t>(Very Low-Very High)</t>
  </si>
  <si>
    <t>Physical exposure to earthquakes to Modified Mercalli Intensity higher than MMI 6 - average annual population exposed (inhabitants)</t>
  </si>
  <si>
    <t>The indicator is based on the estimated number of people exposed to earthquakes of Modified Mercalli Intensity higher than MMI 6 per year. It results from the combination of the hazard zones and the total population living in the spatial unit. It thus indicates the expected number of people exposed in the hazard zone in one year.</t>
  </si>
  <si>
    <t>Physical exposure to earthquakes to Modified Mercalli Intensity higher than MMI 6 - average annual population exposed (percentage of the total population)</t>
  </si>
  <si>
    <t>The indicator is based on the estimated number of people exposed to earthquakes of Modified Mercalli Intensity higher than MMI 6 per year. It results from the combination of the hazard zones and the total population living in the spatial unit. It thus indicates the percentage of expected average annual population potentially at risk.</t>
  </si>
  <si>
    <t>Physical exposure to earthquakes to Modified Mercalli Intensity higher than MMI 8 - average annual population exposed (inhabitants)</t>
  </si>
  <si>
    <t>The indicator is based on the estimated number of people exposed to earthquakes of Modified Mercalli Intensity higher than MMI 8 per year. It results from the combination of the hazard zones and the total population living in the spatial unit. It thus indicates the expected number of people exposed in the hazard zone in one year.</t>
  </si>
  <si>
    <t>Physical exposure to earthquakes to Modified Mercalli Intensity higher than MMI 8 - average annual population exposed (percentage of the total population)</t>
  </si>
  <si>
    <t>The indicator is based on the estimated number of people exposed to earthquakes of Modified Mercalli Intensity higher than MMI 8 per year. It results from the combination of the hazard zones and the total population living in the spatial unit. It thus indicates the percentage of expected average annual population potentially at risk.</t>
  </si>
  <si>
    <t>Physical exposure to tropical cyclones winds of Saffir-Simpson category higher than 1 - average annual population exposed (inhabitants)</t>
  </si>
  <si>
    <t>Physical exposure to tropical cyclones winds of Saffir-Simpson category higher than 1 - average annual population exposed (percentage of the total population)</t>
  </si>
  <si>
    <t>Physical exposure to tropical cyclones winds of Saffir-Simpson category higher than 3 - average annual population exposed (inhabitants)</t>
  </si>
  <si>
    <t>Physical exposure to tropical cyclones winds of Saffir-Simpson category higher than 3 - average annual population exposed (percentage of the total population)</t>
  </si>
  <si>
    <t>The indicator is based on the estimated number of people exposed to tropical cyclones winds of Saffir-Simpson (SS) category higher than 1 per year. It results from the combination of the hazard zones and the total population living in the spatial unit. It thus indicates the expected number of people exposed in the hazard zone in one year.</t>
  </si>
  <si>
    <t>The indicator is based on the estimated number of people exposed to tropical cyclones winds of Saffir-Simpson (SS) category higher than 1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</si>
  <si>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tropical cyclones winds of Saffir-Simpson (SS) category higher than 3 per year. It results from the combination of the hazard zones and the total population living in the spatial unit. It thus indicates the expected number of people exposed in the hazard zone in one year.</t>
  </si>
  <si>
    <t>The indicator is based on the estimated number of people exposed to tropical cyclones winds of Saffir-Simpson (SS) category higher than 3 per year. It results from the combination of the hazard zones and the total population living in the spatial unit. It thus indicates the percentage of expected average annual population potentially at risk.</t>
  </si>
  <si>
    <t>31 March 2017 v 0.3.2 - update: National Power Conflict Intensity (Highly Violent), Subnational Conflict Intensity (Highly Violent), GCRI Violent Conflict probability, GCRI Highly Violent Conflict probability, Human Development Index, Multidimensional Poverty Index, Humanitarian Aid (FTS), Development Aid (ODA), Tuberculosis prevalence, Physicians Density, One-year-olds fully immunized against measles, Gender Inequality Index, Income Gini coefficient, People affected by Natural Disasters, Internally displaced persons (IDPs), Refugees by country of asylum, Governament Effectiveness, Corruption Perception Index, Internet users, Mobile cellular subscriptions.</t>
  </si>
  <si>
    <t>Lack of Reliability (*)</t>
  </si>
  <si>
    <t>http://conflictrisk.jrc.ec.europa.eu/</t>
  </si>
  <si>
    <t>EM-DAT: The Emergency Events Database - Université catholique de Louvain (UCL) - CRED, D. Guha-Sapir - www.emdat.be, Brussels, Belgium.</t>
  </si>
  <si>
    <t>http://cpi.transparency.org/</t>
  </si>
  <si>
    <t>http://info.worldbank.org/governance/wgi/</t>
  </si>
  <si>
    <t>http://hdr.undp.org/en/composite/MPI</t>
  </si>
  <si>
    <t>http://hdr.undp.org/en/composite/HDI</t>
  </si>
  <si>
    <t>http://hdr.undp.org/en/composite/GII</t>
  </si>
  <si>
    <t>https://fts.unocha.org/; http://stats.oecd.org/Index.aspx?DataSetCode=TABLE2A</t>
  </si>
  <si>
    <t>International Telecommunication Union, redistributed by World Bank</t>
  </si>
  <si>
    <t>Citation</t>
  </si>
  <si>
    <t>International Telecommunication Union, World Telecommunication/ICT Development Report and database.</t>
  </si>
  <si>
    <t>Emergency Events Database (EM-DAT), Centre for Research on the Epidemiology of Disasters (CRED)</t>
  </si>
  <si>
    <t>https://washdata.org/</t>
  </si>
  <si>
    <t>CC.INF.AHC.MMR</t>
  </si>
  <si>
    <t>IndicatorId</t>
  </si>
  <si>
    <t>http://www.fao.org/giews/earthobservation/</t>
  </si>
  <si>
    <t>31 August 2017 v 0.3.3 - Update: Total affected by Drought, Frequency of Drought events, Agriculture Drought probability, GCRI Violent Conflict probability, GCRI Highly Violent Conflict probability, Humanitarian Aid (FTS), Development Aid (ODA), Net ODA received (% of GNI), U5 Under weight, One-year-olds fully immunized against measles, Estimated number of people living with HIV - Adult (&gt;15) rate, People affected by Natural Disasters, Internally displaced persons (IDPs), Refugees by country of asylum, Returned Refugees, Access to electricity, Adult literacy rate, GDP per capita PPP int USD (Estimated), Total Population.</t>
  </si>
  <si>
    <t>Current health expenditure per capita</t>
  </si>
  <si>
    <t>Current health expenditure per capita, PPP (current international $)</t>
  </si>
  <si>
    <t>Current expenditures on health per capita expressed in international dollars at purchasing power parity (PPP).</t>
  </si>
  <si>
    <t>European Commission, Joint Research Centre (JRC)</t>
  </si>
  <si>
    <t>POP_DEN</t>
  </si>
  <si>
    <t>IOM</t>
  </si>
  <si>
    <t>31 March 2018 v 0.3.4 - update: National Power Conflict Intensity (Highly Violent), Subnational Conflict Intensity (Highly Violent), GCRI Violent Conflict probability, GCRI Highly Violent Conflict probability, Humanitarian Aid (FTS), Development Aid (ODA), Tuberculosis prevalence, Estimated number of people living with HIV - Adult (&gt;15) rate, People affected by Natural Disasters, Internally displaced persons (IDPs), Refugees by country of asylum, Average Dietary Energy Supply Adequacy, Prevalence of Undernourishment, Governament Effectiveness, Corruption Perception Index, Adult literacy rate, Mobile cellular subscriptions.</t>
  </si>
  <si>
    <t>10 October 2018 v 0.3.6 - Update the missing FTS data for Congo DR, Congo, Cote d'Ivoire, Moldova, Korea DPR, Saint Kitts and Nevis, Trinidad and Tobago, Uruguay.</t>
  </si>
  <si>
    <t>North Macedonia</t>
  </si>
  <si>
    <t>Eswatini</t>
  </si>
  <si>
    <r>
      <rPr>
        <b/>
        <i/>
        <sz val="10"/>
        <color rgb="FF323232"/>
        <rFont val="Arial"/>
        <family val="2"/>
      </rPr>
      <t>Disclaimer</t>
    </r>
    <r>
      <rPr>
        <i/>
        <sz val="10"/>
        <color rgb="FF323232"/>
        <rFont val="Arial"/>
        <family val="2"/>
      </rPr>
      <t xml:space="preserve">
The JRC data are provided "as is" and "as available" in conformity with the JRC Data Policy1 and the Commission Decision on reuse of Commission documents (2011/833/EU). Although the JRC guarantees its best effort in assuring quality when publishing these data, it provides them without any warranty of warranty of any kind, either express or implied, including, but not limited to, any implied warranty against infringement of third parties' property rights, or merchantability, integration, satisfactory quality and fitness for a particular purpose. The JRC has no obligation to provide technical support or remedies for the data. The JRC does not represent or warrant that the data will be error free or uninterrupted, or that all non-conformities can or will be corrected, or that any data are accurate or complete, or that they are of a satisfactory technical or scientific quality. The JRC or as the case may be the European Commission shall not be held liable for any direct or indirect, incidental, consequential or other damages, including but not limited to the loss of data, loss of profits, or any other financial loss arising from the use of the JRC data, or inability to use them, even if the JRC is notified of the possibility of such damages.
The depiction and use of geographic names and related data included in lists, tables on this spreadsheet are not warranted to be error free nor do they necessarily imply official endorsement or acceptance by the European Union and the United Nations.</t>
    </r>
  </si>
  <si>
    <r>
      <rPr>
        <b/>
        <i/>
        <sz val="10"/>
        <color rgb="FF323232"/>
        <rFont val="Arial"/>
        <family val="2"/>
      </rPr>
      <t>Licence</t>
    </r>
    <r>
      <rPr>
        <i/>
        <sz val="10"/>
        <color rgb="FF323232"/>
        <rFont val="Arial"/>
        <family val="2"/>
      </rPr>
      <t xml:space="preserve">
Attribution 4.0 International (CC BY 4.0): https://creativecommons.org/licenses/by/4.0/legalcode
Reuse is authorised, provided the source is acknowledged.</t>
    </r>
  </si>
  <si>
    <t>AFF_DR</t>
  </si>
  <si>
    <t>AFF_DR.FREQ</t>
  </si>
  <si>
    <t>AG.LND.TOTL.K2</t>
  </si>
  <si>
    <t>ASI</t>
  </si>
  <si>
    <t>CM</t>
  </si>
  <si>
    <t>CPI</t>
  </si>
  <si>
    <t>CUW</t>
  </si>
  <si>
    <t>DT.ODA.ODAT.GN.ZS</t>
  </si>
  <si>
    <t>EG.ELC.ACCS.ZS</t>
  </si>
  <si>
    <t>EX_FL</t>
  </si>
  <si>
    <t>EX_TC_SS1</t>
  </si>
  <si>
    <t>EX_TC_SS3</t>
  </si>
  <si>
    <t>EX_TS</t>
  </si>
  <si>
    <t>FS.ADSA</t>
  </si>
  <si>
    <t>FTS</t>
  </si>
  <si>
    <t>GII</t>
  </si>
  <si>
    <t>GINI</t>
  </si>
  <si>
    <t>HDI</t>
  </si>
  <si>
    <t>MPI</t>
  </si>
  <si>
    <t>HEALTH_EXP</t>
  </si>
  <si>
    <t>HFA</t>
  </si>
  <si>
    <t>HIV</t>
  </si>
  <si>
    <t>HVC.PROB</t>
  </si>
  <si>
    <t>IS.ROD.TOTL.KM</t>
  </si>
  <si>
    <t>IT.CEL.SETS.P2</t>
  </si>
  <si>
    <t>PHIS</t>
  </si>
  <si>
    <t>POP</t>
  </si>
  <si>
    <t>POP.SEC.IDP</t>
  </si>
  <si>
    <t>RET_REF</t>
  </si>
  <si>
    <t>SE.ADT.LITR.ZS</t>
  </si>
  <si>
    <t>SN.ITK.DEFC.ZS</t>
  </si>
  <si>
    <t>TB</t>
  </si>
  <si>
    <t>VU.VGR.OG.NATDIS-1</t>
  </si>
  <si>
    <t>VU.VGR.OG.NATDIS-2</t>
  </si>
  <si>
    <t>VU.VGR.OG.NATDIS-CUR</t>
  </si>
  <si>
    <t>ODA-2</t>
  </si>
  <si>
    <t>ODA-1</t>
  </si>
  <si>
    <t>31 March 2019 v 0.3.7 - update: National Power Conflict Intensity (Highly Violent), Subnational Conflict Intensity (Highly Violent), GCRI Violent Conflict probability, GCRI Highly Violent Conflict probability, Human Development Index, Multidimensional Poverty Index, Humanitarian Aid (FTS), Development Aid (ODA), Net ODA received (% of GNI), Under-5 Mortality rate, Tuberculosis prevalence, One-year-olds fully immunized against measles, Estimated number of people living with HIV, Gender Inequality Index, Income Gini coefficient, People affected by Natural Disasters, Internally displaced persons (IDPs), Refugees by country of asylum, Returned refugees, Government Effectiveness, Corruption Perception Index, Adult literacy rate, Internet users, Mobile cellular subscriptions.</t>
  </si>
  <si>
    <t>H&amp;E</t>
  </si>
  <si>
    <t>V</t>
  </si>
  <si>
    <t>LCC</t>
  </si>
  <si>
    <t>Population exposed to CCHF (zoonoses)</t>
  </si>
  <si>
    <t>Population exposed to Lassa Fever (zoonoses)</t>
  </si>
  <si>
    <t>Population exposed to MVD (zoonoses)</t>
  </si>
  <si>
    <t>Population exposed to Zika (vector borne)</t>
  </si>
  <si>
    <t>Population at Risk to Aedes</t>
  </si>
  <si>
    <t>Population exposed to virus (waterborne)</t>
  </si>
  <si>
    <t>Population density (people per sq. km of land area)</t>
  </si>
  <si>
    <t>Urban population growth (annual %)</t>
  </si>
  <si>
    <t>Population living in urban areas (%)</t>
  </si>
  <si>
    <t>Household size</t>
  </si>
  <si>
    <t>Householding type</t>
  </si>
  <si>
    <t>People using at least basic sanitation services (% of population)</t>
  </si>
  <si>
    <t>People using at least basic drinking water services (% of population)</t>
  </si>
  <si>
    <t>People practicing open defecation (% of population)</t>
  </si>
  <si>
    <t>Number of vets</t>
  </si>
  <si>
    <t>IHR capacity score: Food safety</t>
  </si>
  <si>
    <t>Population living in slums (% of urban population)</t>
  </si>
  <si>
    <t>Children under 5</t>
  </si>
  <si>
    <t>POP.EXP.ZOON.CCHF</t>
  </si>
  <si>
    <t>POP.EXP.ZOON.LASSA</t>
  </si>
  <si>
    <t>POP.EXP.ZOON.MVD</t>
  </si>
  <si>
    <t>POP.EXP.VECT.ZIKA</t>
  </si>
  <si>
    <t>POP.EXP.VECT.AEDES</t>
  </si>
  <si>
    <t>POP.EXP.VECT.DENGUE</t>
  </si>
  <si>
    <t>POP.EXP.WATERB</t>
  </si>
  <si>
    <t>EN.POP.DNST</t>
  </si>
  <si>
    <t>SP.URB.GROW</t>
  </si>
  <si>
    <t>SP.URB.TOTL.IN.ZS</t>
  </si>
  <si>
    <t>SP.DEM.HOUS.AV</t>
  </si>
  <si>
    <t>SH.STA.BASS.ZS</t>
  </si>
  <si>
    <t>SH.H2O.BASW.ZS</t>
  </si>
  <si>
    <t>SH.STA.ODFC.ZS</t>
  </si>
  <si>
    <t>VET.NB</t>
  </si>
  <si>
    <t>IHR11</t>
  </si>
  <si>
    <t>EN.POP.SLUM.UR.ZS</t>
  </si>
  <si>
    <t>UNDER5</t>
  </si>
  <si>
    <t>people/km sq</t>
  </si>
  <si>
    <t>Physical exposure to CCHF</t>
  </si>
  <si>
    <t>Physical exposure to EDV</t>
  </si>
  <si>
    <t>Physical exposure to Lassa Fever</t>
  </si>
  <si>
    <t>Physical exposure to MVD</t>
  </si>
  <si>
    <t>Physical exposure to zoonones</t>
  </si>
  <si>
    <t>Populations at risk of malaria</t>
  </si>
  <si>
    <t>Physical exposure to vectorborne</t>
  </si>
  <si>
    <t>WaSH</t>
  </si>
  <si>
    <t>Population</t>
  </si>
  <si>
    <t>P2P</t>
  </si>
  <si>
    <t>Number of vets per capita</t>
  </si>
  <si>
    <t>Food</t>
  </si>
  <si>
    <t>Waterborne - Foodborne</t>
  </si>
  <si>
    <t>Physical exposure to epidemics</t>
  </si>
  <si>
    <t>Epidemic</t>
  </si>
  <si>
    <t>Zoonoses</t>
  </si>
  <si>
    <t>Vector borne</t>
  </si>
  <si>
    <t>P2P / Water and Food borne</t>
  </si>
  <si>
    <t>Water and Food borne</t>
  </si>
  <si>
    <t>POP.EXP.ZOON.EVD</t>
  </si>
  <si>
    <t>HLT.SDGIHR.IHR11</t>
  </si>
  <si>
    <t>Population exposed to CCHF</t>
  </si>
  <si>
    <t>Population exposed to EVD</t>
  </si>
  <si>
    <t>Population exposed to Lassa Fever</t>
  </si>
  <si>
    <t>Population exposed to MVD</t>
  </si>
  <si>
    <t>Population exposed to Zika</t>
  </si>
  <si>
    <t>Population exposed to West Nile fever</t>
  </si>
  <si>
    <t xml:space="preserve">These maps use reported geographic information on index cases of outbreaks and viral detection in animals related to a number of environmental factors thought to influence the distribution of these pathogens using species distribution models in order to build an environmental profile that best characterizes possible pathogen presence. </t>
  </si>
  <si>
    <t>Given their high case-fatality rates, direct transmissibility between humans at local and global scales, as well as their comparative rarity, four African viral haemorrhagic fevers are selected, CCHF, EVD, MVD and Lassa</t>
  </si>
  <si>
    <t>Like most vector-borne diseases, malaria endemicity is partly determined by the local environment that houses its human and anopheline hosts and mediates the interactions between them. This environmental dependency leads to complex patterns of geographical variation in malaria transmission at almost every scale</t>
  </si>
  <si>
    <t>Population density is midyear population divided by land area in square kilo meters.</t>
  </si>
  <si>
    <t>For communities, inadequate shelter and overcrowding are major factors in the transmission of diseases with epidemic potential such as acute respiratory infections, meningitis, typhus, cholera, scabies, etc. Outbreaks of disease are more frequent and more severe when the population density is high.
 Other public structures such as health facilities not only represent a concentrated area of patients but also a concentrated area of germs. In an emergency, the number of hospital-associated infections will typically rise. Decreasing overcrowding by providing extra facilities and a proper organization of the sites or services in health-care facilities is a priority.</t>
  </si>
  <si>
    <t>Urban population refers to people living in urban areas as defined by national statistical offices. It is calculated using World Bank population estimates and urban ratios from the United Nations World Urbanization Prospects.</t>
  </si>
  <si>
    <t>The percentage of de facto population living in areas classified as urban according to the criteria used by each area or country as of 1 July of the year indicated.</t>
  </si>
  <si>
    <t>Health challenges particularly evident in cities relate to water, environment, violence and injury, noncommunicable diseases, unhealthy diets and physical inactivity, harmful use of alcohol as well as the risks associated with disease outbreaks. City living and its increased pressures of mass marketing, availability of unhealthy food choices and accessibility to automation and transport all have an effect on lifestyle that directly affect health.
 Different risk factors in the urban environment can, for example, be poor housing which can lead to proliferation of insect and rodent vector diseases and helminthiases. This is connected to inadequate water supplies as well as sanitation and waste management. All contribute to a favourable setting for both different rodents and insects which carry pathogens and soil-transmitted helminth infections. If buildings lack effective fuel and ventilation systems, respiratory tract infections can also be acquired. Contaminated water can spread disease, as can poor food storage and preparation, due to microbial toxins and zoonoses. The density of inhabitants and the close contact between people in urban areas are potential hot spots for rapid spread of merging infectious diseases such as severe acute respiratory syndrome (SARS) and the avian flu. Criteria for a worldwide pandemic could be met in urban centres, which could develop into a worldwide health crisis.</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</si>
  <si>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</si>
  <si>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Access to drinking water and basic sanitation is a fundamental need and a human right vital for the dignity and health of all people. The health and economic benefits of improved sanitation facilities to households and individuals are well documented. Use of an improved sanitation facility is a proxy for the use of basic sanitation.
 An improved sanitation facility is one that likely hygienically separates human excreta from human contact. Improved sanitation facilities include: 
 Ø Flush or pour-flush to piped sewer system, septic tank or pit latrine, 
 Ø Ventilated improved pit latrine, - 
 Ø Pit latrine with slab and 
 Ø Composting toilet However, sanitation facilities are not considered improved when shared with other households, or open to public use. 
 While, unimproved sanitation include: - 
 Ø Flush or pour-flush to elsewhere, 
 Ø Pit latrine without slab or open pit, 
 Ø Bucket, hanging toilet or hanging latrine and 
 Ø No facilities or bush or field (open defecation)
 It is closely linked to mal nutrition.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</si>
  <si>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</si>
  <si>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Access to drinking water and basic sanitation is a fundamental need and a human right vital for the dignity and health of all people. The health and economic benefits of improved water supply to households and individuals are well documented. Use of an improved drinking water source is a proxy for the use of safe drinking water.
 An improved drinking water source, by nature of its construction and design, is likely to protect the source from outside contamination, in particular from faecal matter. Improved drinking water sources include:
 Ø Piped water into dwelling, plot or yard 
 Ø Public tap/stand pipe 
 Ø Tube well/borehole 
 Ø Protected dug well 
 Ø Protected spring and 
 Ø Rainwater collection 
 On the other hand, unimproved drinking water sources are: 
 Ø Unprotected drug well, 
 Ø Unprotected spring, 
 Ø Cart with small tank/drum, 
 Ø Tanker truck, 
 Ø Surface water (river, dam, lake, pond, stream, canal, irrigation channel and any other surface water), and 
 Ø Bottled water (if it is not accompanied by another improved source.</t>
  </si>
  <si>
    <t>People practicing open defecation refers to the percentage of the population defecating in the open, such as in fields, forest, bushes, open bodies of water, on beaches, in other open spaces or disposed of with solid waste.</t>
  </si>
  <si>
    <t>Number of Veterinarians and veterinary para-professionals</t>
  </si>
  <si>
    <t>About 75% of the new diseases that have affected humans over the past 10 years have been caused by pathogens originating from an animal or from products of animal origin. Veterinary medicine played a major role in the preventing of and interventions against animal diseases.</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</si>
  <si>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and durability of housing.</t>
  </si>
  <si>
    <t>Cholera transmission is closely linked to inadequate access to clean water and sanitation facilities. Typical at-risk areas include peri-urban slums, where basic infrastructure is not available, as well as camps for internally displaced persons or refugees, where minimum requirements of clean water and sanitation have not been met. (http://www.who.int/mediacentre/factsheets/fs107/en/)</t>
  </si>
  <si>
    <t>Although children &lt;5 years of age represent only 9% of the global population, 43% of the disease burden from contaminated food occurred in this group.</t>
  </si>
  <si>
    <t>Messina JP, Pigott DM, Golding N, et al. The global distribution of Crimean-Congo hemorrhagic fever. Trans R Soc Trop Med Hyg 2015; 109: 503–13.</t>
  </si>
  <si>
    <t>Pigott DM, Millear, Anoushka I, Earl L, et al. Updates to the zoonotic niche map of Ebola virus disease in Africa. Elife 2016; 5: e16412.
Pigott DM, Golding N, Mylne A, et al. Mapping the zoonotic niche of Ebola virus disease in Africa. Elife 2014; 3: e04395.</t>
  </si>
  <si>
    <t>Mylne AQN, Pigott DM, Longbottom J, et al. Mapping the zoonotic niche of Lassa fever in Africa. Trans R Soc Trop Med Hyg 2015; 109: 483–92.</t>
  </si>
  <si>
    <t>Pigott DM, Golding N, Mylne A, et al. Mapping the zoonotic niche of Marburg virus disease in Africa. Trans R Soc Trop Med Hyg 2015; 109: 366-78</t>
  </si>
  <si>
    <t>Messina, Jane; Kraemer, Moritz; Brady, Oliver; Pigott, David; Shearer, Freya; Weiss, Daniel; et al. (2016): Environmental suitability for Zika virus transmission. figshare. Dataset.</t>
  </si>
  <si>
    <t>Kraemer et al. eLife 2015;4:e08347. DOI: 10.7554/eLife.08347</t>
  </si>
  <si>
    <t>Yang K, LeJeune J, Alsdorf D, Lu B, Shum CK, et al. (2012) Global Distribution of Outbreaks of Water-Associated Infectious Diseases. PLoS Negl Trop Dis 6(2): e1483. doi:10.1371/journal.pntd.0001483</t>
  </si>
  <si>
    <t>Malaria Data Project</t>
  </si>
  <si>
    <t>UN HABITAT</t>
  </si>
  <si>
    <t>https://figshare.com/articles/Environmental_suitability_for_Zika_virus_transmission/2574298</t>
  </si>
  <si>
    <t>https://www.researchgate.net/publication/308876010_Climate_Change_Influences_on_the_Global_Potential_Distribution_of_the_Mosquito_Culex_quinquefasciatus_Vector_of_West_Nile_Virus_and_Lymphatic_Filariasis</t>
  </si>
  <si>
    <t>http://data.worldbank.org/indicator/EN.POP.DNST</t>
  </si>
  <si>
    <t>http://data.worldbank.org/indicator/SP.URB.TOTL.IN.ZS</t>
  </si>
  <si>
    <t>https://unstats.un.org/unsd/demographic/products/dyb/dyb_Household/dyb_household.htm</t>
  </si>
  <si>
    <t>http://data.worldbank.org/indicator/EN.POP.SLUM.UR.ZS</t>
  </si>
  <si>
    <t>Population at Risk to Aedes (absolute)</t>
  </si>
  <si>
    <t>Population exposed to CCHF (absolute)</t>
  </si>
  <si>
    <t>Population exposed to CCHF (relative</t>
  </si>
  <si>
    <t>Population exposed to CCHF (relative)</t>
  </si>
  <si>
    <t>Population exposed to EDV (absolute)</t>
  </si>
  <si>
    <t>Population exposed to EDV (relative)</t>
  </si>
  <si>
    <t>Population exposed to Lassa Fever (absolute)</t>
  </si>
  <si>
    <t>Population exposed to Lassa Fever (relative)</t>
  </si>
  <si>
    <t>Population exposed to MVD (relative)</t>
  </si>
  <si>
    <t>Population exposed to MVD (absolute)</t>
  </si>
  <si>
    <t>Population exposed to Zika (absolute)</t>
  </si>
  <si>
    <t>Population exposed to Zika (relative)</t>
  </si>
  <si>
    <t>Population at Risk to Aedes (relative)</t>
  </si>
  <si>
    <t>Volume of remittances (in USD) as a proportion of total GDP (%)</t>
  </si>
  <si>
    <t>BX_TRF_PWKR</t>
  </si>
  <si>
    <t>Number of new HIV infections per 1,000 uninfected population</t>
  </si>
  <si>
    <t>SH_HIV_INCD</t>
  </si>
  <si>
    <t>Malaria incidence per 1,000 population at risk</t>
  </si>
  <si>
    <t>SH_STA_MALR</t>
  </si>
  <si>
    <t>Proportion of the target population with access to 3 doses of diphtheria-tetanus-pertussis (DTP3) (%)</t>
  </si>
  <si>
    <t>Proportion of the target population with access to measles-containing-vaccine second-dose (MCV2) (%)</t>
  </si>
  <si>
    <t>Proportion of the target population with access to pneumococcal conjugate 3rd dose (PCV3) (%)</t>
  </si>
  <si>
    <t>SH_TRP_INTVN</t>
  </si>
  <si>
    <t>SH_ACS_DTP3</t>
  </si>
  <si>
    <t>SH_ACS_MCV2</t>
  </si>
  <si>
    <t>SH_ACS_PCV3</t>
  </si>
  <si>
    <t>Volume of remittances</t>
  </si>
  <si>
    <t>People requiring interventions against neglected tropical diseases (% of total population)</t>
  </si>
  <si>
    <t>People requiring interventions against neglected tropical diseases</t>
  </si>
  <si>
    <t>Immunization coverage</t>
  </si>
  <si>
    <t>Population at Risk to Aedes (vector borne)</t>
  </si>
  <si>
    <t>per 10,000 people</t>
  </si>
  <si>
    <t>Population exposed to Dengue (vector borne)</t>
  </si>
  <si>
    <t>Population exposed to Dengue (absolute)</t>
  </si>
  <si>
    <t>Population exposed to Dengue (relative)</t>
  </si>
  <si>
    <t>Population exposed to Dengue</t>
  </si>
  <si>
    <t>SH.SAN.HNDWSH.ZS</t>
  </si>
  <si>
    <t>Number of medical doctors (physicians), including generalist and specialist medical practitioners, per 10,000 population.</t>
  </si>
  <si>
    <t>The percentage of the average of all indicators, which reflect the level of performance or achievement of Core Capacity 4. Food Safety Each capacity has one to three indicators. Each indicator is based on five cumulative levels, with attributes (one of a set of specific elements or characteristics that reflect the level of performance or achievement of a specific indicator) for annual reporting.</t>
  </si>
  <si>
    <t>States Parties have a capacity to timely detect, investigate and respond to food safety events involving foodborne diseases and/or food contamination that may constitute a public health emergency of national or international concern, through collaboration between the relevant authorities. Food safety is multisectoral in nature and the agencies/sectors responsible for detection, investigation and response to a food safety emergency varies across Member States.</t>
  </si>
  <si>
    <t>http://apps.who.int/gho/data/view.main.IHRSPARCTRYALLv</t>
  </si>
  <si>
    <t>UNDESA</t>
  </si>
  <si>
    <t>http://apps.who.int/nha/database</t>
  </si>
  <si>
    <t>Regional average (Western Europa)</t>
  </si>
  <si>
    <t>Economic Dependency Index</t>
  </si>
  <si>
    <t>Refugees and asylum-seekers by country of asylum</t>
  </si>
  <si>
    <t>GEM, JRC</t>
  </si>
  <si>
    <t>https://www.globalquakemodel.org/gem</t>
  </si>
  <si>
    <t>http://risk.preventionweb.net/capraviewer/download.jsp</t>
  </si>
  <si>
    <t>UNISDR Global Risk Assessment 2015: GVM and IAVCEI, UNEP, CIMNE and associates and INGENIAR, FEWS NET and CIMA Foundation.</t>
  </si>
  <si>
    <t>M. Pagani, J. Garcia-Pelaez, R. Gee, K. Johnson, V. Poggi, R. Styron, G. Weatherill, M. Simionato, D. Viganò, L. Danciu, D. Monelli (2018). Global Earthquake Model (GEM) Seismic Hazard Map (version 2018.1 - December 2018), DOI: 10.13117/GEM-GLOBAL-SEISMIC-HAZARD-MAP-2018.1</t>
  </si>
  <si>
    <t>Aedes aegypti and Aedes albopictus are the vectors for transmission of Dengue, Zika  and Chikungunya</t>
  </si>
  <si>
    <t>Any pixel with a predicted Aedes suitability value above 0.47 was considered at risk and the same threshold was applied to each time point and scenario to calculate the population and area at risk in each country.</t>
  </si>
  <si>
    <t>Any pixel with a predicted dengue suitability value above 0.467 was considered at risk and the same threshold was applied to each time point and scenario to calculate the population and area at risk in each country.</t>
  </si>
  <si>
    <t>Messina JP, Brady OJ, Golding N, Kraemer MUG, Wint GRW, Ray SE, Pigott DM, Shearer FM, Johnson K, Earl L, Marczak LB, Shirude S, Davis Weaver N, Gilbert M, Velayudhan R, Jones P, Jaenisch T, Scott TW, Reiner RC and Hay SI (2019). The current and future global distribution and population at risk of dengue. Nature Microbiology</t>
  </si>
  <si>
    <t>Average household size (number of members)</t>
  </si>
  <si>
    <t>Average household size is the average number of persons per household. At the aggregate national level, it is calculated by dividing the total household population by the number of households in a given country or area.</t>
  </si>
  <si>
    <t>https://population.un.org/Household/index.html</t>
  </si>
  <si>
    <t>United Nations, Department of Economic and Social Affairs, Population Division (2018).
Household Size and Composition 2018. (POP/DB/PD/HSCD/2018).</t>
  </si>
  <si>
    <t>https://unstats.un.org/sdgs/indicators/database/</t>
  </si>
  <si>
    <t>GDP per capita (current US$)</t>
  </si>
  <si>
    <t>GDPpp</t>
  </si>
  <si>
    <t>current USD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</si>
  <si>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</si>
  <si>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https://population.un.org/wpp/Download/Standard/Population/</t>
  </si>
  <si>
    <t>Number of people requiring interventions against neglected tropical diseases</t>
  </si>
  <si>
    <t>Sanitation</t>
  </si>
  <si>
    <t>Drinking water</t>
  </si>
  <si>
    <t>Hygiene</t>
  </si>
  <si>
    <t>People practicing open defecation</t>
  </si>
  <si>
    <t>Population density</t>
  </si>
  <si>
    <t>Urban population growth</t>
  </si>
  <si>
    <t>Population living in urban areas</t>
  </si>
  <si>
    <t>GEM</t>
  </si>
  <si>
    <t>UNDRR</t>
  </si>
  <si>
    <t>UNDRR, JRC</t>
  </si>
  <si>
    <t>https://www.oie.int/wahis_2/public/wahid.php/Countryinformation/Veterinarians</t>
  </si>
  <si>
    <t>Copyright © World Organisation for Animal Health (OIE)</t>
  </si>
  <si>
    <t>WAHIS, OIE</t>
  </si>
  <si>
    <t>OIE</t>
  </si>
  <si>
    <t>Worl Bank</t>
  </si>
  <si>
    <t>Word Bank</t>
  </si>
  <si>
    <t>Regional average (Micronesia)</t>
  </si>
  <si>
    <t>Value from Kuwait</t>
  </si>
  <si>
    <t>Regional average (Polynesia)</t>
  </si>
  <si>
    <t>Regional average (Caribbean)</t>
  </si>
  <si>
    <t>A threshold environmental suitability value of 0.397 in the map was determined to incorporate 90% of all ZIKV occurrence locations. This was used to classify each 1 km x 1 km pixel on our final map as suitable or unsuitable for ZIKV transmission to humans.</t>
  </si>
  <si>
    <t>Zika virus is primarily transmitted by the bite of an infected mosquito from the Aedes genus, mainly Aedes aegypti, in tropical and subtropical regions.</t>
  </si>
  <si>
    <t>The indicator is based on the estimated number of people potentially exposed to Zika virus (ZIKV). To calculate the number of people located in an area that is at any level of risk for ZIKV transmission, a global ZIKV environmental suitability map was combined with fine-scale global population map (GHS-POP).</t>
  </si>
  <si>
    <t>The indicator is based on the estimated number of people potentially exposed to Aedes mosquites. To calculate the number of people located in an area that is suitable for Aedes mosquites, a global Aedes environmental suitability map was combined with fine-scale global population map (GHS-POP).</t>
  </si>
  <si>
    <t>The indicator is based on the estimated number of people potentially exposed to Dengue. To calculate the number of people located in an area that is at any level of risk for Dengue transmission, a global Dengue suitability map was combined with fine-scale global population map (GHS-POP).</t>
  </si>
  <si>
    <t>The global incidence of dengue has grown dramatically in recent decades. About half of the world's population is now at risk.</t>
  </si>
  <si>
    <t>https://data.worldbank.org/indicator/SP.URB.GROW</t>
  </si>
  <si>
    <t>Handwashing with soap is widely agreed to be the top hygiene priority for improving health outcomes. A number of infectious diseases can be spread from one person to another by contaminated hands. These diseases include gastrointestinal infections, such as Salmonella, and respiratory infections, such as influenza.</t>
  </si>
  <si>
    <t>The safe management of faecal wastes should be considered, as discharges of untreated wastewater into the environment create public health hazards.</t>
  </si>
  <si>
    <t>SDG Target 6.1: By 2030, achieve universal and equitable access to safe and affordable drinking water for all
Indicator 6.1.1: Proportion of population using safely managed drinking water services</t>
  </si>
  <si>
    <t>SDG Target 6.2: By 2030, achieve access to adequate and equitable sanitation and hygiene for all and end open defecation, paying special attention to the needs of women and girls and those in vulnerable situations
Indicator 6.2.1: Proportion of population using safely managed sanitation services, including a handwashing facility with soap and water</t>
  </si>
  <si>
    <t>VU.SEV.AD.REM</t>
  </si>
  <si>
    <t>Volume of remittances as a proportion of total GDP (%)</t>
  </si>
  <si>
    <t>Volume of remittances (in United States dollars) as a proportion of total GDP (%)</t>
  </si>
  <si>
    <t>Personal remittances received as proportion of GDP is the inflow of personal remittances expressed as a percentage of Gross Domestic Product (GDP).</t>
  </si>
  <si>
    <t>SDG Target 17.3: Mobilize additional financial resources for developing countries from multiple sources
Indicator 17.3.2: Volume of remittances (in United States dollars) as a proportion of total GDP</t>
  </si>
  <si>
    <t>Number of people requiring interventions against neglected tropical diseases (number) as percentage of the total population</t>
  </si>
  <si>
    <t>Number of people requiring treatment and care for any one of the neglected tropical diseases (NTDs) targeted by the WHO NTD Roadmap and World Health Assembly resolutions and reported to WHO.</t>
  </si>
  <si>
    <t>Country reports may not be perfectly comparable over time. Improved surveillance and case-finding may lead to an apparent increase in the number of people known to require treatment and care. Some further estimation may be required to adjust for changes in surveillance and case-finding. Missing country reports may need to be imputed for some diseases in some years.</t>
  </si>
  <si>
    <t>Global framework</t>
  </si>
  <si>
    <t>Because data on the incidences and prevalence of diseases (morbidity data) frequently are unavailable, mortality rates are often used to identify vulnerable populations. 
Estimates Developed by the UN Inter-agency Group for Child Mortality Estimation (UNICEF, WHO, World Bank, UN DESA Population Division) at www.childmortality.org. Projected data are from the United Nations Population Division's World Population Prospects; and may in some cases not be consistent with data before the current year.</t>
  </si>
  <si>
    <t>Although the weight/height ratio indicating acute malnutrition (wasting) is a better indicator for emergency situations and the weight/age ratio does not distinguish between acute malnutrition (wasting) and chronic malnutrition (stunting), it was nevertheless decided to use the weight/age ratio in the Vulnerability component of InfoRM for two reasons: the weight/height ratio figures are not collected systematically for all countries, and by their very nature they rapidly become obsolete. (DG-ECHO GNA Methodology: http://ec.europa.eu/echo/files/policies/strategy/methodology_2011_2012.pdf)</t>
  </si>
  <si>
    <t>National NTD programmes within ministries of health, compiled by WHO</t>
  </si>
  <si>
    <t>Global Malaria Programme at World Health Organization (WHO)</t>
  </si>
  <si>
    <t>Incidence of malaria is defined as the number of new cases of malaria per 1 000 people at risk each year.</t>
  </si>
  <si>
    <t>Malaria incidence per 1 000 population at risk (per 1 000 population)</t>
  </si>
  <si>
    <t>The estimated incidence can differ from the incidence reported by a ministry of health.</t>
  </si>
  <si>
    <t>https://data.worldbank.org/indicator/BX.TRF.PWKR.DT.GD.ZS</t>
  </si>
  <si>
    <t>Health conditions / HIV</t>
  </si>
  <si>
    <t>The Joint United Nations Programme on HIV/AIDS (UNAIDS)</t>
  </si>
  <si>
    <t>The incidence rate provides a measure of progress toward preventing onward transmission of HIV.</t>
  </si>
  <si>
    <t>The number of new HIV infections per 1,000 uninfected population, by sex, age and key populations as defined as the number of new HIV infections per 1000 person-years among the uninfected population.</t>
  </si>
  <si>
    <t>VU.VGR.OG.HE.HIV.PRV</t>
  </si>
  <si>
    <t>VU.VGR.OG.HE.HIV.INCD</t>
  </si>
  <si>
    <t>VU.VGR.OG.HE.TRP</t>
  </si>
  <si>
    <t>SDG Target 3.2: By 2030, end preventable deaths of newborns and children under 5 years of age, with all countries aiming to reduce neonatal mortality to at least as low as 12 per 1,000 live births and under-5 mortality to at least as low as 25 per 1,000 live births
Indicator 3.2.1: Under-five mortality rate</t>
  </si>
  <si>
    <t>SDG Target 3.3: By 2030, end the epidemics of AIDS, tuberculosis, malaria and neglected tropical diseases and combat hepatitis, water-borne diseases and other communicable diseases
Indicator 3.3.1: Number of new HIV infections per 1,000 uninfected population, by sex, age and key populations</t>
  </si>
  <si>
    <t>SDG Target 3.3: By 2030, end the epidemics of AIDS, tuberculosis, malaria and neglected tropical diseases and combat hepatitis, water-borne diseases and other communicable diseases
Indicator 3.3.3: Malaria incidence per 1,000 population</t>
  </si>
  <si>
    <t xml:space="preserve">SDG Target 3.3: By 2030, end the epidemics of AIDS, tuberculosis, malaria and neglected tropical diseases and combat hepatitis, water-borne diseases and other communicable diseases
Indicator 3.3.2: Tuberculosis incidence per 100,000 population
</t>
  </si>
  <si>
    <t>SDG Target 3.3: By 2030, end the epidemics of AIDS, tuberculosis, malaria and neglected tropical diseases and combat hepatitis, water-borne diseases and other communicable diseases
Indicator 3.3.5: Number of people requiring interventions against neglected tropical diseases</t>
  </si>
  <si>
    <t>SDG Target 3.1: By 2030, reduce the global maternal mortality ratio to less than 70 per 100,000 live births
Indicator 3.1.1: Maternal mortality ratio</t>
  </si>
  <si>
    <t xml:space="preserve">SDG Target 2.1: By 2030, end hunger and ensure access by all people, in particular the poor and people in vulnerable situations, including infants, to safe, nutritious and sufficient food all year round
Indicator 2.1.1: Prevalence of undernourishment </t>
  </si>
  <si>
    <t xml:space="preserve">Due to the probabilistic nature of the inference and the margins of uncertainty associated with estimates of each of the parameters in the model, the precision of the PoU estimates is generally low. </t>
  </si>
  <si>
    <t>Sendai Target B: Substantially reduce the number of affected people globally by 2030, aiming to lower the average global figure per 100,000 between 2020-2030 compared with 2005-2015.
SDG Target 1.5: By 2030, build the resilience of the poor and those in vulnerable situations and reduce their exposure and vulnerability to climate-related extreme events and other economic, social and environmental shocks and disasters;
Indicator 1.5.1: Number of deaths, missing persons and directly affected persons attributed to disasters per 100,000 population</t>
  </si>
  <si>
    <t>SDG Target 3.c: Substantially increase health financing and the recruitment, development, training and retention of the health workforce in developing countries, especially in least developed countries and small island developing States
Indicator 3.c.1: Health worker density and distribution</t>
  </si>
  <si>
    <t>Proportion of the target population with access to three doses of diphtheria-tetanus-pertussis (DTP3) (%)</t>
  </si>
  <si>
    <t>Percentage of surviving infants who received the three doses of diphtheria and tetanus toxoid with pertussis containing vaccine in a given year.</t>
  </si>
  <si>
    <t>Coverage of DTP-containing vaccine measures the overall system strength to deliver infant vaccination.</t>
  </si>
  <si>
    <t>SDG Target 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Indicator 3.b.1: Proportion of the target population covered by all vaccines included in their national programme</t>
  </si>
  <si>
    <t>Coverage of measles-containing vaccine</t>
  </si>
  <si>
    <t>Proportion of the target population with access to measles-containing-vaccine second dose (MCV2) (%)</t>
  </si>
  <si>
    <t>Percentage of children who received two dose of measles-containing vaccine in accordance with nationally recommended schedule through routine immunisation services.</t>
  </si>
  <si>
    <t>Coverage of measles-containing vaccine measures ability to deliver vaccines beyond the first year of life through routine immunisation services. Measles immunization coverage is a good proxy of health system performance.</t>
  </si>
  <si>
    <t>Coverage of pneumococcal conjugate vaccine</t>
  </si>
  <si>
    <t>Proportion of the target population with access to pneumococcal conjugate third dose (PCV3) (%)</t>
  </si>
  <si>
    <t>Coverage of DTP3 vaccine</t>
  </si>
  <si>
    <t>Coverage of pneumococcal conjugate vaccine: adaptation of new vaccines for children.</t>
  </si>
  <si>
    <t>Percentage of surviving infants who received the recommended doses of pneumococcal conjugate vaccine.</t>
  </si>
  <si>
    <t>WHO, UNICEF</t>
  </si>
  <si>
    <t>CC.INF.AHC.IMM.DTP3</t>
  </si>
  <si>
    <t>CC.INF.AHC.IMM.MCV2</t>
  </si>
  <si>
    <t>CC.INF.AHC.IMM.PCV3</t>
  </si>
  <si>
    <t>This goes go beyond the basic level of access (MDG target 7.c) and addresses safe management of drinking water services, including dimensions of accessibility, availability and quality.</t>
  </si>
  <si>
    <t>This goes go beyond the basic level of access (MDG target 7.c) and addresses safe management of sanitation services, including dimensions of accessibility, availability and quality</t>
  </si>
  <si>
    <t>SDG Target 7.1: By 2030, ensure universal access to affordable, reliable and modern energy services
Indicator 7.1.1: Proportion of population with access to electricity</t>
  </si>
  <si>
    <t>SDG Target 9.c: Significantly increase access to information and communications technology and strive to provide universal and affordable access to the Internet in least developed countries by 2020
Indicator 9.c.1: Proportion of population covered by a mobile network, by technology</t>
  </si>
  <si>
    <t>SDG Target 11.1: By 2030, ensure access for all to adequate, safe and affordable housing and basic services and upgrade slums
Indicator 11.1.1: Proportion of urban population living in slums, informal settlements or inadequate housing</t>
  </si>
  <si>
    <t>SDG Target 17.8: Fully operationalize the technology bank and science, technology and innovation capacitybuilding mechanism for least developed countries by 2017 and enhance the use of enabling technology, in particular information and communications technology
Indicator 17.8.1: Proportion of individuals using the Internet</t>
  </si>
  <si>
    <r>
      <t xml:space="preserve">9 September 2019 v 0.3.9 - </t>
    </r>
    <r>
      <rPr>
        <b/>
        <i/>
        <sz val="9"/>
        <color rgb="FF323232"/>
        <rFont val="Arial"/>
        <family val="2"/>
      </rPr>
      <t>Revised indicators</t>
    </r>
    <r>
      <rPr>
        <i/>
        <sz val="9"/>
        <color rgb="FF323232"/>
        <rFont val="Arial"/>
        <family val="2"/>
      </rPr>
      <t xml:space="preserve">: 'GDP per capita PPP int USD' replaced by 'GDP per capita (current US$)'. </t>
    </r>
    <r>
      <rPr>
        <b/>
        <i/>
        <sz val="9"/>
        <color rgb="FF323232"/>
        <rFont val="Arial"/>
        <family val="2"/>
      </rPr>
      <t>Changed source</t>
    </r>
    <r>
      <rPr>
        <i/>
        <sz val="9"/>
        <color rgb="FF323232"/>
        <rFont val="Arial"/>
        <family val="2"/>
      </rPr>
      <t xml:space="preserve">: 'Total population' from UNDESA. </t>
    </r>
    <r>
      <rPr>
        <b/>
        <i/>
        <sz val="9"/>
        <color rgb="FF323232"/>
        <rFont val="Arial"/>
        <family val="2"/>
      </rPr>
      <t>Updated indicators</t>
    </r>
    <r>
      <rPr>
        <i/>
        <sz val="9"/>
        <color rgb="FF323232"/>
        <rFont val="Arial"/>
        <family val="2"/>
      </rPr>
      <t xml:space="preserve">: 'Income Gini coefficient', 'Internally displaced persons (IDPs), 'Proportion of the target population with access to 3 doses of diphtheria-tetanus-pertussis (DTP3)' , 'Proportion of the target population with access to measles-containing-vaccine second-dose (MCV2)', 'Proportion of the target population with access to pneumococcal conjugate 3rd dose (PCV3)', 'Mobile cellular subscriptions'. </t>
    </r>
  </si>
  <si>
    <r>
      <t xml:space="preserve">30 August 2019 v 0.3.8 - </t>
    </r>
    <r>
      <rPr>
        <b/>
        <i/>
        <sz val="9"/>
        <color rgb="FF323232"/>
        <rFont val="Arial"/>
        <family val="2"/>
      </rPr>
      <t>New component</t>
    </r>
    <r>
      <rPr>
        <i/>
        <sz val="9"/>
        <color rgb="FF323232"/>
        <rFont val="Arial"/>
        <family val="2"/>
      </rPr>
      <t xml:space="preserve">: Epidemic. </t>
    </r>
    <r>
      <rPr>
        <b/>
        <i/>
        <sz val="9"/>
        <color rgb="FF323232"/>
        <rFont val="Arial"/>
        <family val="2"/>
      </rPr>
      <t>New indicators</t>
    </r>
    <r>
      <rPr>
        <i/>
        <sz val="9"/>
        <color rgb="FF323232"/>
        <rFont val="Arial"/>
        <family val="2"/>
      </rPr>
      <t xml:space="preserve">: 'Volume of remittances (in USD) as a proportion of total GDP (%)', 'Number of new HIV infections per 1,000 uninfected population', 'Malaria incidence per 1,000 population at risk', 'Number of people requiring interventions against neglected tropical diseases', 'Proportion of the target population with access to 3 doses of diphtheria-tetanus-pertussis (DTP3)' , 'Proportion of the target population with access to measles-containing-vaccine second-dose (MCV2)', 'Proportion of the target population with access to pneumococcal conjugate 3rd dose (PCV3)'. </t>
    </r>
    <r>
      <rPr>
        <b/>
        <i/>
        <sz val="9"/>
        <color rgb="FF323232"/>
        <rFont val="Arial"/>
        <family val="2"/>
      </rPr>
      <t>Revised indicators</t>
    </r>
    <r>
      <rPr>
        <i/>
        <sz val="9"/>
        <color rgb="FF323232"/>
        <rFont val="Arial"/>
        <family val="2"/>
      </rPr>
      <t xml:space="preserve">: 'Refugees by country of asylum' replaced by 'Refugees and asylum-seekers by country of asylum'; 'Improved sanitation facilities (% of population with access) ' replaced by 'People using at least basic sanitation services (% of population)'; 'Improved water source (% of population with access)' replaced by 'People using at least basic drinking water services (% of population)' . </t>
    </r>
    <r>
      <rPr>
        <b/>
        <i/>
        <sz val="9"/>
        <color rgb="FF323232"/>
        <rFont val="Arial"/>
        <family val="2"/>
      </rPr>
      <t>Changed source</t>
    </r>
    <r>
      <rPr>
        <i/>
        <sz val="9"/>
        <color rgb="FF323232"/>
        <rFont val="Arial"/>
        <family val="2"/>
      </rPr>
      <t xml:space="preserve">: 'Physical exposure to earthquake' from GEM.. </t>
    </r>
    <r>
      <rPr>
        <b/>
        <i/>
        <sz val="9"/>
        <color rgb="FF323232"/>
        <rFont val="Arial"/>
        <family val="2"/>
      </rPr>
      <t>Updated indicators</t>
    </r>
    <r>
      <rPr>
        <i/>
        <sz val="9"/>
        <color rgb="FF323232"/>
        <rFont val="Arial"/>
        <family val="2"/>
      </rPr>
      <t>: 'Physical exposure to earthquake MMI VI', ''Physical exposure to earthquake MMI VIII'', 'GCRI Violent Conflict probability', 'GCRI Highly Violent Conflict probability', 'Humanitarian Aid (FTS)', Physicians Density, Income Gini coefficient, People affected by Natural Disasters, Internally displaced persons (IDPs), Refugees and asylium-seekers by country of asylum, Returned Refugees, Access to electricity, Total Population.</t>
    </r>
  </si>
  <si>
    <r>
      <t xml:space="preserve">18 October 2019 v 0.4.0 - </t>
    </r>
    <r>
      <rPr>
        <b/>
        <i/>
        <sz val="9"/>
        <color rgb="FF323232"/>
        <rFont val="Arial"/>
        <family val="2"/>
      </rPr>
      <t>Correct normalisation</t>
    </r>
    <r>
      <rPr>
        <i/>
        <sz val="9"/>
        <color rgb="FF323232"/>
        <rFont val="Arial"/>
        <family val="2"/>
      </rPr>
      <t>: 'Number of vets', 'IHR capacity score: Food safety'</t>
    </r>
  </si>
  <si>
    <t>Children under 5 (% of population)</t>
  </si>
  <si>
    <t>Children under 5 (% of total population)</t>
  </si>
  <si>
    <t>Percentage of children under 5 years old of total population in the country.</t>
  </si>
  <si>
    <t>Individuals using the Internet (% of population)</t>
  </si>
  <si>
    <t>Internet users are individuals who have used the Internet (from any location) in the last 3 months.</t>
  </si>
  <si>
    <t>http://data.worldbank.org/indicator/IT.NET.USER.ZS</t>
  </si>
  <si>
    <t>Individuals using the Internet</t>
  </si>
  <si>
    <t>Maternal Mortality Ratio (modeled estimate)</t>
  </si>
  <si>
    <t>Maternal mortality ratio (modeled estimate, per 100,000 live births)</t>
  </si>
  <si>
    <t>WHO, UNICEF, UNFPA, World Bank Group, and the United Nations Population Division. Trends in Maternal Mortality: 2000 to 2017. Geneva, World Health Organization, 2019</t>
  </si>
  <si>
    <t>http://data.worldbank.org/indicator/SH.STA.MMRT</t>
  </si>
  <si>
    <t>WHO, UNICEF, UNFPA, World Bank Group, and the United Nations Population Division</t>
  </si>
  <si>
    <t>World Health Organization's Global Health Workforce Statistics, OECD, supplemented by country data.</t>
  </si>
  <si>
    <t>http://data.worldbank.org/indicator/SH.MED.PHYS.ZS</t>
  </si>
  <si>
    <t>Government</t>
  </si>
  <si>
    <t>https://drmkc.jrc.ec.europa.eu/inform-index</t>
  </si>
  <si>
    <t>31 March 2020 v 0.4.1 - update: National Power Conflict Intensity (Highly Violent), Subnational Conflict Intensity (Highly Violent), GCRI Violent Conflict probability, GCRI Highly Violent Conflict probability, Human Development Index, Multidimensional Poverty Index, Humanitarian Aid (FTS), Development Aid (ODA), Net ODA received (% of GNI), Under-5 Mortality rate, Gender Inequality Index, Income Gini coefficient, People affected by Natural Disasters, Internally displaced persons (IDPs), Refugees by country of asylum, Government Effectiveness, Corruption Perception Index, Adult literacy rate, Internet users, Mobile cellular subscriptions, Maternal Mortality ratio.</t>
  </si>
  <si>
    <t>The INFORM initiative began in 2012 as a convergence of interests of UN agencies, donors, NGOs and research institutions to establish a common evidence-base for global humanitarian risk analysis. 
The INFORM Risk Index identifies the countries at a high risk of humanitarian crisis that are more likely to require international assistance. The INFORM Risk Index model is based on risk concepts published in scientific literature and envisages three dimensions of risk: Hazards &amp; Exposure, Vulnerability and Lack of Coping Capacity. The INFORM Risk Index model is split into different levels to provide a quick overview of the underlying factors leading to humanitarian risk. 
The INFORM Risk Index supports a proactive crisis management framework. It will be helpful for an objective allocation of resources for disaster management as well as for coordinated actions focused on anticipating, mitigating, and preparing for humanitarian emergencies.</t>
  </si>
  <si>
    <t>INFORM RISK 2020</t>
  </si>
  <si>
    <t>INFORM RISK 2019</t>
  </si>
  <si>
    <t>INFORM RISK 2018</t>
  </si>
  <si>
    <t>INFORM RISK 2017</t>
  </si>
  <si>
    <t>INFORM RISK 2016</t>
  </si>
  <si>
    <t>INFORM RISK 2015</t>
  </si>
  <si>
    <t>NH.EQ.GEM.MMI6.SP</t>
  </si>
  <si>
    <t>NH.EQ.GEM.MMI8.SP</t>
  </si>
  <si>
    <t>Population exposed to EVD (zoonoses)</t>
  </si>
  <si>
    <t>SP.POP.0005.TO.ZS</t>
  </si>
  <si>
    <t>TRPS</t>
  </si>
  <si>
    <t>GovernmentEffectiveness</t>
  </si>
  <si>
    <t>IT.NET.USER.P2</t>
  </si>
  <si>
    <t>Incidence of HIV (per 1,000 uninfected population ages 15-49)</t>
  </si>
  <si>
    <t>Number of new HIV infections among uninfected populations ages 15-49 expressed per 1,000 uninfected population in the year before the period</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</si>
  <si>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</si>
  <si>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</si>
  <si>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</si>
  <si>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IDMC  Global  Report  on  Internal  Displacement  2019 Conflict 
Dataset</t>
  </si>
  <si>
    <t>UNHCR Refugee Population Statistics Database</t>
  </si>
  <si>
    <t>UNHCR Refugee Population Statistics Database; Operational Data Portal</t>
  </si>
  <si>
    <t>https://www.unhcr.org/refugee-statistics/</t>
  </si>
  <si>
    <t>https://www.unhcr.org/refugee-statistics/
http://data2.unhcr.org/en/situations</t>
  </si>
  <si>
    <t>GCRI derived</t>
  </si>
  <si>
    <t>United Nations, Department of Economic and Social Affairs, Population Division (2019).
Database on Household Size and Composition 2019</t>
  </si>
  <si>
    <t>2015-2019</t>
  </si>
  <si>
    <t>Value from Kiribati</t>
  </si>
  <si>
    <t>31 August 2018 v 0.3.5 - new indicator: “Current health expenditure per capita, PPP (current international $)” replaced "Health expenditure per capita, PPP (constant 2011 international $)" not longer available. -  Revised: MPI normalization criteria. - Update: Physical exposure to earthquake MMI VI, Physical exposure to earthquake MMI VIII, Annual Expected Exposed People to Floods, Annual Expected Exposed People to Tsunamis, Annual Expected Exposed People to Cyclone's Wind SS1, Annual Expected Exposed People to Cyclone's Wind SS3, Annual Expected Exposed People to Cyclone Surge, GCRI Violent Conflict probability, GCRI Highly Violent Conflict probability, Humanitarian Aid (FTS), U5 Under weight, Physicians Density, Income Gini coefficient, People affected by Natural Disasters, Internally displaced persons (IDPs), Refugees by country of asylum, Returned Refugees, Access to electricity, Total Population.</t>
  </si>
  <si>
    <r>
      <t xml:space="preserve">31 August 2020 v 0.5.0 - </t>
    </r>
    <r>
      <rPr>
        <b/>
        <i/>
        <sz val="9"/>
        <color rgb="FF323232"/>
        <rFont val="Arial"/>
        <family val="2"/>
      </rPr>
      <t>Updated indicators</t>
    </r>
    <r>
      <rPr>
        <i/>
        <sz val="9"/>
        <color rgb="FF323232"/>
        <rFont val="Arial"/>
        <family val="2"/>
      </rPr>
      <t>: ‘Total affected by Drought’, ‘Frequency of Drought events’, ‘Agriculture Drought probability’, ‘Household size’, ‘Number of vets’, ‘IHR capacity score: Food safety’, ‘Population living in slums (% of urban population)’, ‘Children under 5 (% of population)’, ‘GCRI Violent Conflict probability’, ‘GCRI Highly Violent Conflict probability’, ‘Multidimensional Poverty Index’, ‘Humanitarian Aid (FTS)’, ‘Volume of remittances (in USD) as a proportion of total GDP (%)’’, ‘U5 Under weight’, ‘Incidence of Tuberculosis’, ‘Estimated number of people living with HIV - Adult (&gt;15) rate’’, ‘Number of new HIV infections per 1,000 uninfected population’, ‘Malaria incidence per 1,000 population at risk’’, ‘Number of people requiring interventions against neglected tropical diseases’, ‘Income Gini coefficient’, ‘People affected by Natural Disasters’, ‘Internally displaced persons (IDPs)’, ‘Refugees and asylum-seekers by country of asylum’, ‘Returned Refugees’, ‘Average Dietary Energy Supply Adequacy’, ‘Prevalence of Undernourishment’, ‘Access to electricity’, ‘Proportion of the target population with access to 3 doses of diphtheria-tetanus-pertussis (DTP3) (%)’, ‘Proportion of the target population with access to measles-containing-vaccine second-dose (MCV2) (%)’, ‘Proportion of the target population with access to pneumococcal conjugate 3rd dose (PCV3) (%)’, ‘Current health expenditure per capita’, ‘GDP per capita (current US$)’.</t>
    </r>
  </si>
  <si>
    <t>Economic Dependency</t>
  </si>
  <si>
    <t>High income</t>
  </si>
  <si>
    <t>M49</t>
  </si>
  <si>
    <t>FAOST_CODE</t>
  </si>
  <si>
    <t>30 September 2020 v 0.5.1 - Update the missing FTS data for Congo DR</t>
  </si>
  <si>
    <t>INFORM RISK INDEX</t>
  </si>
  <si>
    <t>OBJECTIVES AND PROCESS</t>
  </si>
  <si>
    <t>release:</t>
  </si>
  <si>
    <t>Data shared by the authors</t>
  </si>
  <si>
    <r>
      <rPr>
        <b/>
        <i/>
        <sz val="10"/>
        <color rgb="FF323232"/>
        <rFont val="Arial"/>
        <family val="2"/>
      </rPr>
      <t>Citation</t>
    </r>
    <r>
      <rPr>
        <i/>
        <sz val="10"/>
        <color rgb="FF323232"/>
        <rFont val="Arial"/>
        <family val="2"/>
      </rPr>
      <t xml:space="preserve">
INFORM. 2021. INFORM Risk Index 2022. https://drmkc.jrc.ec.europa.eu/inform-index. INFORM is a collaboration of the Inter-Agency Standing Committee Reference Group on Risk, Early Warning and Preparedness and the European Commission. The European Commission Joint Research Centre is the scientific lead of INFORM.</t>
    </r>
  </si>
  <si>
    <r>
      <t xml:space="preserve">6 April 2021 v 0.5.3 - </t>
    </r>
    <r>
      <rPr>
        <b/>
        <i/>
        <sz val="9"/>
        <color rgb="FF323232"/>
        <rFont val="Arial"/>
        <family val="2"/>
      </rPr>
      <t>Updated indicators</t>
    </r>
    <r>
      <rPr>
        <i/>
        <sz val="9"/>
        <color rgb="FF323232"/>
        <rFont val="Arial"/>
        <family val="2"/>
      </rPr>
      <t>: ‘Volume of remittances (in USD) as a proportion of total GDP (%)’’, 'Mortality rate, under-5', 'Number of people requiring interventions against neglected tropical diseases', 'Adult literacy rate'</t>
    </r>
  </si>
  <si>
    <r>
      <t xml:space="preserve">31 March 2021 v 0.5.2 - </t>
    </r>
    <r>
      <rPr>
        <b/>
        <i/>
        <sz val="9"/>
        <color rgb="FF323232"/>
        <rFont val="Arial"/>
        <family val="2"/>
      </rPr>
      <t>Updated indicators</t>
    </r>
    <r>
      <rPr>
        <i/>
        <sz val="9"/>
        <color rgb="FF323232"/>
        <rFont val="Arial"/>
        <family val="2"/>
      </rPr>
      <t>: National Power Conflict Intensity (Highly Violent), Subnational Conflict Intensity (Highly Violent), GCRI Violent Conflict probability, GCRI Highly Violent Conflict probability, Human Development Index, Humanitarian Aid (FTS), Development Aid (ODA), Net ODA received (% of GNI), Incidence of Tuberculosis, Estimated number of people living with HIV - Adult (&gt;15) rate’, Number of new HIV infections per 1,000 uninfected population, Gender Inequality Index, Income Gini coefficient, People affected by Natural Disasters, Internally displaced persons (IDPs), Refugees by country of asylum, Government Effectiveness, Corruption Perception Index, Internet users, Mobile cellular subscriptions.</t>
    </r>
  </si>
  <si>
    <t>INFORM RISK 2022</t>
  </si>
  <si>
    <r>
      <t>Average Dietary Energy Supply Adequacy</t>
    </r>
    <r>
      <rPr>
        <sz val="10"/>
        <color rgb="FFFFFF00"/>
        <rFont val="Calibri"/>
        <family val="2"/>
        <scheme val="minor"/>
      </rPr>
      <t xml:space="preserve"> </t>
    </r>
  </si>
  <si>
    <t>Prevalence of Undernourishment</t>
  </si>
  <si>
    <t>Regional average</t>
  </si>
  <si>
    <t xml:space="preserve">Regional average </t>
  </si>
  <si>
    <t>INFORM RISK 2021</t>
  </si>
  <si>
    <t>http://data.worldbank.org/indicator/NY.GDP.PCAP.CD, https://www.bok.or.kr/eng/bbs/E0000634/view.do?nttId=10065833&amp;menuNo=400069&amp;pageIndex=2</t>
  </si>
  <si>
    <t>World Bank, Bank of Korea</t>
  </si>
  <si>
    <t>Bank of Korea</t>
  </si>
  <si>
    <t>Coastal flood</t>
  </si>
  <si>
    <t>Physical exposure to coastal flood</t>
  </si>
  <si>
    <t>Physical exposure to coastal flood (absolute)</t>
  </si>
  <si>
    <t>Physical exposure to coastal flood (relative)</t>
  </si>
  <si>
    <t>JRC</t>
  </si>
  <si>
    <t>Coastal flood (absolute)</t>
  </si>
  <si>
    <t>Coastal flood (relative)</t>
  </si>
  <si>
    <t>Physical exposure to coastal flood - average annual population exposed (percentage of the total population)</t>
  </si>
  <si>
    <t>EX_CFL</t>
  </si>
  <si>
    <t>https://data.jrc.ec.europa.eu/collection/id-0054</t>
  </si>
  <si>
    <t>Coastal flood is one of the rapid on-set hazards considered in the natural hazard category.</t>
  </si>
  <si>
    <t>Coastal is one of the rapid on-set hazards considered in the natural hazard category.</t>
  </si>
  <si>
    <t>The indicator is based on the estimated number of people exposed to coastal flood per year. It results from the combination of the hazard zones and the total population living in the spatial unit. It thus indicates the expected number of people exposed in the hazard zone in one year.</t>
  </si>
  <si>
    <t>We use the coastal flood extent which is estimated by the JRC LISFLOOD-FP numerical model and derived by the various design return periods of the total water level. The extreme total water level describes the contribution of the mean sea level, tides and extreme episodic water level variations (storm surges and waves), without considering the non-linear interactions between the hydrodynamic components. Although the episodic offshore water level has been validated with tide gauge and wave buoy records, uncertainties of the derived inundation extent may arise due to the performance skill of the utilized hydrodynamic numerical models, in the absence of high resolution and accurate nearshore topobathy data, especially in locations with complex morphology.</t>
  </si>
  <si>
    <t xml:space="preserve">Vousdoukas, M.I., Mentaschi, L., Voukouvalas, E., Verlaan, M., Jevrejeva, S., Jackson, L.
P., Feyen, L., 2018. Global probabilistic projections of extreme sea levels show
intensification of coastal flood hazard. Nat. Commun. 9, 2360. https://doi.org/
10.1038/s41467-018-04692-w.                                                                                                                                                                                                                                                                                Vousdoukas, M.I., Mentaschi, L., Voukouvalas, E., Bianchi, A., Dottori, F., Feyen, L.,
2018. Climatic and socioeconomic controls of future coastal flood risk in Europe.
Nat. Clim. Change. 89 (8), 776–780. https://doi.org/10.1038/s41558-018-0260-4.                                                                                                                                                                            Dottori, F., Salamon, P., Bianchi, A., Alfieri, L., Hirpa, F.A., Feyen, L., 2016. Development
and evaluation of a framework for global flood hazard mapping. Adv. Water Resour.
94, 87–102. https://doi.org/10.1016/j.advwatres.2016.05.002.    </t>
  </si>
  <si>
    <t xml:space="preserve">Dottori F; Salamon P; Alfieri L; Bianchi A; Feyen L; Hirpa F; Lorini V. Flood Hazard Maps at European and Global Scale. European Commission; 2016. JRC103765/                                 Alfieri, L., Salamon, P., Bianchi, A., Neal, J., Bates, P.D., Feyen, L., 2014. Advances in pan-European flood hazard mapping, Hydrol. Process., 28 (18), 4928-4937, doi:10.1002/hyp.9947.                                                                                                                                                                                                                                                                Dottori, F., Salamon, P., Bianchi, A., Alfieri, L., Hirpa, F.A., Feyen, L., 2016a. Development and evaluation of a framework for global flood hazard mapping. Advances in Water Resources 94, 87-102      </t>
  </si>
  <si>
    <t xml:space="preserve">Dottori F; Salamon P; Alfieri L; Bianchi A; Feyen L; Hirpa F; Lorini V. Flood Hazard Maps at European and Global Scale. European Commission; 2016. JRC103765/                                 Alfieri, L., Salamon, P., Bianchi, A., Neal, J., Bates, P.D., Feyen, L., 2014. Advances in pan-European flood hazard mapping, Hydrol. Process., 28 (18), 4928-4937, doi:10.1002/hyp.9947.                                                                                                                                                                                                                                                               Dottori, F., Salamon, P., Bianchi, A., Alfieri, L., Hirpa, F.A., Feyen, L., 2016a. Development and evaluation of a framework for global flood hazard mapping. Advances in Water Resources 94, 87-102                </t>
  </si>
  <si>
    <t>https://data.jrc.ec.europa.eu/collection/liscoast</t>
  </si>
  <si>
    <t>We use tropical cyclone maximum wind speed return periods, generated using the Synthetic Tropical cyclOne geneRation Model (STORM). Input TC data are extracted from the International Best Track Archive for Climate Stewardship (IBTrACS) dataset (1980–2018). Comparison between the TC characteristics from the IBTrACS dataset to those generated by STORM shows that the STORM dataset performs sufficiently to be used for TC risk assessments and TC hazard analyses. The STORM model does not distinguish between tropical and extratropical systems. Therefore, TCs with extratropical nature in higher latitudes are not considered in our TC-related analysis.</t>
  </si>
  <si>
    <t>Deltares, Royal Netherlands Meteorological Institute (KNMI), University of Southampton, Vrije Universiteit Amsterdam</t>
  </si>
  <si>
    <t xml:space="preserve">Bloemendaal, N., Haigh, I.D., de Moel, H. et al. Generation of a global synthetic tropical cyclone hazard dataset using STORM. Sci Data 7, 40 (2020). https://doi.org/10.1038/s41597-020-0381-2                                                                                                                                                                                                             Bloemendaal, Nadia; de Moel, H. (Hans); Muis, S; Haigh, I.D. (Ivan); Aerts, J.C.J.H. (Jeroen) (2023): STORM tropical cyclone wind speed return periods. Version 4. 4TU.ResearchData. dataset. https://doi.org/10.4121/12705164.v4                                                                                                                                                            </t>
  </si>
  <si>
    <t>https://data.4tu.nl/datasets/0ea98bdd-5772-4da8-ae97-99735e891aff/4</t>
  </si>
  <si>
    <t>Hazards &amp; Exposure calculations</t>
  </si>
  <si>
    <t>GHSL multi-temporal Population Grid</t>
  </si>
  <si>
    <t>Schiavina M., Freire S., Carioli A., MacManus K. (2023): GHS-POP R2023A - GHS population grid multitemporal (1975-2030).European Commission, Joint Research Centre (JRC), PID: http://data.europa.eu/89h/2ff68a52-5b5b-4a22-8f40-c41da8332cfe, doi:10.2905/2FF68A52-5B5B-4A22-8F40-C41DA8332CFE                                                            European Commission, GHSL Data Package 2023, Publications Office of the European Union, Luxembourg, 2023,
doi:10.2760/098587, JRC133256</t>
  </si>
  <si>
    <t>Total population (both sexes combined)</t>
  </si>
  <si>
    <t>Estimates (up to 2021) and medium projections from 2022.</t>
  </si>
  <si>
    <t>https://ghsl.jrc.ec.europa.eu/ghs_pop2023.php</t>
  </si>
  <si>
    <t>World Population Prospects - Population Division - United Nations</t>
  </si>
  <si>
    <t>United Nations, Department of Economic and Social Affairs, Population Division (2022). World Population Prospects 2022, Online Edition.</t>
  </si>
  <si>
    <t>INFORM RISK 2023</t>
  </si>
  <si>
    <r>
      <t xml:space="preserve">31 March 2023 v. 0.6.6 - </t>
    </r>
    <r>
      <rPr>
        <b/>
        <i/>
        <sz val="9"/>
        <color rgb="FF323232"/>
        <rFont val="Arial"/>
        <family val="2"/>
      </rPr>
      <t>Updated Indicators:</t>
    </r>
    <r>
      <rPr>
        <i/>
        <sz val="9"/>
        <color rgb="FF323232"/>
        <rFont val="Arial"/>
        <family val="2"/>
      </rPr>
      <t xml:space="preserve"> 'Total affected by Drought', 'Frequency of Drought events', 'Agriculture Drought probability', 'Urban population growth (annual %)', 'Population living in urban areas (%)', 'Household size', 'Population living in slums (% of urban population)', 'Children under 5 (% of population)', 'Human Development Index', 'Multidimensional Poverty Index', 'Humanitarian Aid (FTS)', 'Development Aid (ODA)', 'Net ODA received (% of GNI)', 'Volume of remittances (in USD) as a proportion of total GDP (%)', 'Mortality rate, under-5', 'U5 Under weight', 'Incidence of Tuberculosis', 'Estimated number of people living with HIV - Adult (&gt;15) rate', 'Incidence of HIV (per 1,000 uninfected population ages 15-49)', 'Malaria incidence per 1,000 population at risk', 'Gender Inequality Index', 'Income Gini coefficient', 'People affected by Natural Disasters', 'Internally displaced persons (IDPs)', 'Refugees and asylum-seekers by country of asylum', 'Returned Refugees', 'Government Effectiveness', 'Corruption Perception Index', 'Adult literacy rate', 'Individuals using the Internet', 'Mobile cellular subscriptions', 'Physicians Density', 'GDP per capita (current US$)'
31 August 2022 v 0.6.5 - </t>
    </r>
    <r>
      <rPr>
        <b/>
        <i/>
        <sz val="9"/>
        <color rgb="FF323232"/>
        <rFont val="Arial"/>
        <family val="2"/>
      </rPr>
      <t>New indicator:</t>
    </r>
    <r>
      <rPr>
        <i/>
        <sz val="9"/>
        <color rgb="FF323232"/>
        <rFont val="Arial"/>
        <family val="2"/>
      </rPr>
      <t xml:space="preserve"> 'GCRI internal conflict probability” replaced two indicators: “GCRI Violent Conflict probability” and “GCRI Highly Violent Conflict probability” that are no longer available', </t>
    </r>
    <r>
      <rPr>
        <b/>
        <i/>
        <sz val="9"/>
        <color rgb="FF323232"/>
        <rFont val="Arial"/>
        <family val="2"/>
      </rPr>
      <t xml:space="preserve">Updated Indicators: </t>
    </r>
    <r>
      <rPr>
        <i/>
        <sz val="9"/>
        <color rgb="FF323232"/>
        <rFont val="Arial"/>
        <family val="2"/>
      </rPr>
      <t>'Total affected by Drought', 'Frequency of Drought events', 'Populations at risk of Plasmodium vivax malaria (vector borne)', 'Populations at risk of Plasmodium falciparum malaria (vector borne)', '% of Populations at risk of Plasmodium vivax malaria (vector borne)', '% of Populations at risk of Plasmodium falciparum malaria (vector borne)', 'Number of vets (consolidated)', 'IHR capacity score: Food safety', 'Children under 5 (% of population)', 'Humanitarian Aid (FTS)', 'Development Aid (ODA)', 'People affected by Natural Disasters', 'Internally displaced persons (IDPs)', 'Refugees and asylum-seekers by country of asylum', 'Returned Refugees',  'Average Dietary Energy Supply Adequacy', 'Prevalence of Undernourishment', 'Government Effectiveness', 'Corruption Perception Index', 'Adult literacy rate', 'Total Population','Mortality rate, under-5', 'Volume of remittances (in USD) as a proportion of total GDP (%)', 'U5 Under weight', 'Net ODA received (% of GNI)', 'GDP per capita (current US$)', 'Income Gini coefficient', 'Estimated number of people living with HIV - Adult (&gt;15) rate', 'Mobile cellular subscriptions', 'Individuals using the Internet', 'People using at least basic drinking water services (% of population)', 'Proportion of the target population with access to 3 doses of diphtheria-tetanus-pertussis (DTP3) (%)',  'Proportion of the target population with access to measles-containing-vaccine second-dose (MCV2) (%)', 'Proportion of the target population with access to pneumococcal conjugate 3rd dose (PCV3) (%)'</t>
    </r>
  </si>
  <si>
    <r>
      <rPr>
        <i/>
        <sz val="9"/>
        <color rgb="FF323232"/>
        <rFont val="Arial"/>
        <family val="2"/>
      </rPr>
      <t xml:space="preserve">8 April 2022 v.0.6.4 - </t>
    </r>
    <r>
      <rPr>
        <b/>
        <i/>
        <sz val="9"/>
        <color rgb="FF323232"/>
        <rFont val="Arial"/>
        <family val="2"/>
      </rPr>
      <t xml:space="preserve">Updated Indicators: </t>
    </r>
    <r>
      <rPr>
        <i/>
        <sz val="9"/>
        <color rgb="FF323232"/>
        <rFont val="Arial"/>
        <family val="2"/>
      </rPr>
      <t>'Internally displaced persons (IDPs)' for Ukraine</t>
    </r>
  </si>
  <si>
    <r>
      <t xml:space="preserve">31 March 2022 v 0.6.3 - </t>
    </r>
    <r>
      <rPr>
        <b/>
        <i/>
        <sz val="9"/>
        <color rgb="FF323232"/>
        <rFont val="Arial"/>
        <family val="2"/>
      </rPr>
      <t>Updated Indicators:</t>
    </r>
    <r>
      <rPr>
        <i/>
        <sz val="9"/>
        <color rgb="FF323232"/>
        <rFont val="Arial"/>
        <family val="2"/>
      </rPr>
      <t xml:space="preserve"> 'National Power Conflict Intensity (Highly Violent)', 'Subnational Conflict Intensity (Highly Violent)', 'GCRI Violent Conflict probability', 'GCRI Highly Violent Conflict probability', 'Total affected by Drought', 'Frequency of Drought events', 'Refugees and asylum-seekers by country of asylum', 'Returned Refugees', 'Palestine Refugees', 'Prevalence of Undernourishment', 'Government Effectiveness', 'Corruption Perception Index', 'Humanitarian Aid (FTS)', 'People affected by Natural Disasters', 'Volume of remittances (in USD) as a proportion of total GDP (%)', 'Estimated number of people living with HIV - Adult (&gt;15) rate', 'Mortality rate, under-5', 'Incidence of HIV (per 1,000 uninfected population ages 15-49)', 'Incidence of Tuberculosis', 'Individuals using the Internet'</t>
    </r>
  </si>
  <si>
    <t>INFORM RISK 2024</t>
  </si>
  <si>
    <t>18 January 2021 v 0.6.2 - Revised indicators: 'GDP per capita PPP int USD' replaced by 'GDP per capita (current US$)' for Korea DPR. Changed Source : 'GDP per capita (current US$)' from Bank of Korea for Korea DPR. Update the missing GDP data for Korea DPR</t>
  </si>
  <si>
    <t>31 August 2021 v 0.6.1 - Revised indicators: 'Populations at risk of Plasmodium vivax malaria in 2010 - Unstable trasmission (vector borne)' and 'Populations at risk of Plasmodium vivax malaria in 2010  - Stable trasmission (vector borne)' replaced by 'Populations at risk of Plasmodium vivax malaria (vector borne)', "Populations at risk of Plasmodium falciparum malaria in 2010 - Unstable trasmission (vector borne)' and "Populations at risk of Plasmodium falciparum malaria in 2010 - Stable trasmission (vector borne)' replaced by "Populations at risk of Plasmodium falciparum malaria (vector borne)". Updated indicators: ‘Total affected by Drought’, ‘Frequency of Drought events’, ‘Agriculture Drought probability’, ‘IHR capacity score: Food safety’, ‘GCRI Violent Conflict probability’, ‘GCRI Highly Violent Conflict probability’, ‘Humanitarian Aid (FTS)’, ‘Volume of remittances (in USD) as a proportion of total GDP (%)’’, ‘U5 Under weight’, ‘Number of people requiring interventions against neglected tropical diseases’, ‘People affected by Natural Disasters’, ‘Internally displaced persons (IDPs)’, ‘Refugees and asylum-seekers by country of asylum’, ‘Returned Refugees’, ‘Average Dietary Energy Supply Adequacy’, ‘Prevalence of Undernourishment’, 'Urban population growth', 'Population living in urban areas', ‘Access to electricity’, ‘Adult literacy rate’, ‘GDP per capita (current US$)’, 'Proportion of the target population with access to 3 doses of diphtheria-tetanus-pertussis',  'Proportion of the target population with access to measles-containing-vaccine second-dose', 'Proportion of the target population with access to pneumococcal conjugate 3rd dose', 'Current health expenditure per capita'.</t>
  </si>
  <si>
    <t xml:space="preserve">We overlay the hazard map for various return periods with the multi-temporal population density maps from GHSL to calculate the exposure to earthquake, tsunami, flood, coastal flood and cyclone. </t>
  </si>
  <si>
    <t>The GHS-POP spatial raster product (GHS-POP_GLOBE_R2023) depicts the distribution of human population, expressed as the number of people per cell. Residential population estimates at 5 years interval between 1975 and 2030.</t>
  </si>
  <si>
    <t xml:space="preserve"> The UN World Population Prospects 2022 is used as an input to generate the GHSL layers. Therefore, we use for total population UN estimates and projections at country level. Total population is needed to calculate relative exposure or transform other indicators into non-dimensional scales. </t>
  </si>
  <si>
    <t>2011-2021</t>
  </si>
  <si>
    <t>2020-2022</t>
  </si>
  <si>
    <t>2013-2015</t>
  </si>
  <si>
    <t>Annual Expected Exposed People to Coastal Floods</t>
  </si>
  <si>
    <t>HA.NAT.CFL-ABS</t>
  </si>
  <si>
    <t>HA.NAT.CFL-REL</t>
  </si>
  <si>
    <t>2019-2020</t>
  </si>
  <si>
    <t>River Flood</t>
  </si>
  <si>
    <t>Physical exposure to river flood (relative)</t>
  </si>
  <si>
    <t>Annual Expected Exposed People to River Floods</t>
  </si>
  <si>
    <t>Physical exposure to river flood</t>
  </si>
  <si>
    <t>Physical exposure to river flood - average annual population exposed (inhabitants)</t>
  </si>
  <si>
    <t>Physical exposure to river flood - average annual population exposed (percentage of the total population)</t>
  </si>
  <si>
    <t>River flood is one of the rapid on-set hazards considered in the natural hazard category.</t>
  </si>
  <si>
    <t>The indicator is based on the estimated number of people exposed to river floods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</si>
  <si>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river floods per year. It results from the combination of the hazard zones and the total population living in the spatial unit. It thus indicates the expected number of people exposed in the hazard zone in one year.</t>
  </si>
  <si>
    <t>The dataset is one of the first attempt to carry out a large scale evaluation of a global river flood hazard mapping methodology for river basins in several continents. The relatively good results obtained in a number of tests suggest that the methodology can be an effective tool for large scale flood hazard mapping. The limitations of the current version of modelling procedure are the low accuracy of hydrological data in semi-arid areas and the need of refining the mapping methodology to reproduce complex hydraulic contexts such as large wetland areas and rivers with multiple channels.</t>
  </si>
  <si>
    <t>2014-2022</t>
  </si>
  <si>
    <t>2021-2024</t>
  </si>
  <si>
    <t>2011-2022</t>
  </si>
  <si>
    <t>2015-2022</t>
  </si>
  <si>
    <t>2016-2022</t>
  </si>
  <si>
    <t>2012-2021</t>
  </si>
  <si>
    <r>
      <t xml:space="preserve">31 March 2024 v. 0.6.8 - Updated Indicators: 'Total affected by Drought', 'Frequency of Drought events', 'Population density (people per sq. km of land area)', 'Urban population growth (annual %)', 'Population living in urban areas (%)', 'People practicing open defecation (% of population)', 'Proportion of population with basic handwashing facilities on premises (% of population)', 'Population living in slums (% of urban population)', 'GCRI Highly Violent Conflict probability', 'Human Development Index', 'Multidimensional Poverty Index', 'Humanitarian Aid (FTS)', 'Development Aid (ODA)', 'Net ODA received (% of GNI)', 'Volume of remittances (in USD) as a proportion of total GDP (%)', 'Mortality rate, under-5', 'U5 Under weight', 'Incidence of Tuberculosis', 'Estimated number of people living with HIV - Adult (&gt;15) rate', 'Incidence of HIV (per 1,000 uninfected population ages 15-49)', 'Malaria incidence per 1,000 population at risk', 'Number of people requiring interventions against neglected tropical diseases', 'Gender Inequality Index', 'Income Gini coefficient', 'People affected by Natural Disasters', 'Internally displaced persons (IDPs)', 'Refugees and asylum-seekers by country of asylum', 'Returned Refugees', 'Government Effectiveness', 'Corruption Perception Index', 'Adult literacy rate', 'Mobile cellular subscriptions', 'People using at least basic sanitation services (% of population)', 'People using at least basic drinking water services (% of population)', 'Physicians Density', 'GDP per capita (current US$)'                                                                                                                                                                                                                                                                            31 August 2023 v 0.6.7 - </t>
    </r>
    <r>
      <rPr>
        <b/>
        <i/>
        <sz val="9"/>
        <color rgb="FF323232"/>
        <rFont val="Arial"/>
        <family val="2"/>
      </rPr>
      <t>Revised Natural hazard category</t>
    </r>
    <r>
      <rPr>
        <i/>
        <sz val="9"/>
        <color rgb="FF323232"/>
        <rFont val="Arial"/>
        <family val="2"/>
      </rPr>
      <t xml:space="preserve"> with the following components: earthquake, tsunami, river flood (previuosly 'flood'), coastal flood, tropical cyclone wind, drought and epidemics. </t>
    </r>
    <r>
      <rPr>
        <b/>
        <i/>
        <sz val="9"/>
        <color rgb="FF323232"/>
        <rFont val="Arial"/>
        <family val="2"/>
      </rPr>
      <t>Changed Source</t>
    </r>
    <r>
      <rPr>
        <i/>
        <sz val="9"/>
        <color rgb="FF323232"/>
        <rFont val="Arial"/>
        <family val="2"/>
      </rPr>
      <t xml:space="preserve">: river flood, coastal flood, tropical cyclone wind. New component: coastal flood (replaces tropical storm surge). </t>
    </r>
    <r>
      <rPr>
        <b/>
        <i/>
        <sz val="9"/>
        <color rgb="FF323232"/>
        <rFont val="Arial"/>
        <family val="2"/>
      </rPr>
      <t>Revised indicators:</t>
    </r>
    <r>
      <rPr>
        <i/>
        <sz val="9"/>
        <color rgb="FF323232"/>
        <rFont val="Arial"/>
        <family val="2"/>
      </rPr>
      <t xml:space="preserve"> 'GHSL population multi-temporal package', 'Refugees and asylum-seekers by country of asylum (sum of Refugees under UNHCR's mandate, Asylum-seekers, Other people in need of international protection, and Stateless persons)'.  </t>
    </r>
    <r>
      <rPr>
        <b/>
        <i/>
        <sz val="9"/>
        <color rgb="FF323232"/>
        <rFont val="Arial"/>
        <family val="2"/>
      </rPr>
      <t>Updated indicators:</t>
    </r>
    <r>
      <rPr>
        <i/>
        <sz val="9"/>
        <color rgb="FF323232"/>
        <rFont val="Arial"/>
        <family val="2"/>
      </rPr>
      <t xml:space="preserve"> 'Total affected by Drought', 'Frequency of Drought events', 'Children under 5 (% of population)', 'GCRI Highly Violent Conflict probability', 'National Power Conflict Intensity (Highly Violent)', 'Subnational Conflict Intensity (Highly Violent)', 'Humanitarian Aid (FTS)', 'Development Aid (ODA)', 'People affected by Natural Disasters', 'Internally displaced persons (IDPs)', 'Returned Refugees', 'Palestine Refugees', 'Average Dietary Energy Supply Adequacy', 'Prevalence of Undernourishment', 'Total Population', 'Agriculture Drought probability', 'Urban population growth (annual %)', 'Population living in urban areas (%)', 'People practicing open defecation (% of population)', 'Proportion of population with basic handwashing facilities on premises (% of population)', 'Population living in slums (% of urban population)', 'Multidimensional Poverty Index', 'Net ODA received (% of GNI)', 'Volume of remittances (in USD) as a proportion of total GDP (%)', 'Mortality rate', under-5', 'U5 Under weight', 'Incidence of Tuberculosis',  'Estimated number of people living with HIV - Adult (&gt;15) rate', 'Number of new HIV infections per 1,000 uninfected population', 'Malaria incidence per 1,000 population at risk', 'Number of people requiring interventions against neglected tropical diseases', 'Gender Inequality Index', 'Income Gini coefficient', 'Access to electricity', 'Adult literacy rate', 'Individuals using the Internet', 'Mobile cellular subscriptions', 'People using at least basic sanitation services (% of population)', 'People using at least basic drinking water services (% of population)', 'Physicians Density', 'Proportion of the target population with access to 3 doses of diphtheria-tetanus-pertussis (DTP3) (%)', 'Proportion of the target population with access to measles-containing-vaccine second-dose (MCV2) (%)', 'Proportion of the target population with access to pneumococcal conjugate 3rd dose (PCV3) (%)', 'Current health expenditure per capita', 'Maternal Mortality Ratio (modeled estimate)', 'GDP per capita (current US$)'.</t>
    </r>
  </si>
  <si>
    <t>2025</t>
  </si>
  <si>
    <t>31 August 2024 v 0.6.9</t>
  </si>
  <si>
    <t>POP.EXP.VECT.MAL</t>
  </si>
  <si>
    <t>POP.EXP.VECT.MAL.ZS</t>
  </si>
  <si>
    <t>CON_UCDP</t>
  </si>
  <si>
    <t>Populations at risk of malaria (vector borne)</t>
  </si>
  <si>
    <t>% of Populations at risk of malaria (vector borne)</t>
  </si>
  <si>
    <t>GCRI derived Conflict probability</t>
  </si>
  <si>
    <t>Current  Conflict Intensity</t>
  </si>
  <si>
    <t>Populations at risk of malaria (absolute)</t>
  </si>
  <si>
    <t>Populations at risk of malaria (relative)</t>
  </si>
  <si>
    <t>The Global Conflict Risk Index (GCRI) estimates the risk of internal conflict at the country level within the next 4 years. INFORM Risk uses the GCRI probability estimates for the “any conflict” category, which includes the sub-categories “state-based conflict”, “non-state conflict”, and “one-sided violence”.</t>
  </si>
  <si>
    <t>The Uppsala Conflict Data Program (UCDP)</t>
  </si>
  <si>
    <t xml:space="preserve">Davies, Shawn, Garoun Engström, Therese Pettersson &amp; Magnus Öberg (2024). Organized violence 1989-2023, and the prevalence of organized crime groups. Journal of Peace Research 61(4).
Sundberg, Ralph and Erik Melander (2013) Introducing the UCDP Georeferenced Event Dataset. Journal of Peace Research 50(4).           </t>
  </si>
  <si>
    <t>https://ucdp.uu.se/downloads/index.html#ged_global</t>
  </si>
  <si>
    <t>UCDP Georeferenced Event Dataset (GED) estimates the number of fatalities from the individual events of organized violence occurring at a given time and place, using 3 different estimates: A “low” estimate, a “high” estimate and a “best” estimate (i.e. middle-of-the-road estimate). INFORM Risk uses the UCDP “best” estimate total fatalities by country-year as a measure of conflict intensity.</t>
  </si>
  <si>
    <t>https://www.who.int/teams/global-malaria-programme/reports/world-malaria-report-2023</t>
  </si>
  <si>
    <t>World malaria report 2023. Geneva: World Health Organization; 2023. Licence: CC BY-NC-SA 3.0 IGO.</t>
  </si>
  <si>
    <t xml:space="preserve">The WHO estimates annual population at risk of malaria based on the United Nations population, times the proportion of the population at risk
at baseline. </t>
  </si>
  <si>
    <t>HA.HUM.CON.UCDP</t>
  </si>
  <si>
    <t>HA.HUM.CON.GCRI</t>
  </si>
  <si>
    <t>No data</t>
  </si>
  <si>
    <t>Average dietary energy supply adequacy (percent) (3-year average)</t>
  </si>
  <si>
    <t>Prevalence of undernourishment (% of population) (3-year average)</t>
  </si>
  <si>
    <t>https://www.fao.org/faostat/en/#data/FS</t>
  </si>
  <si>
    <t>INFORM RISK 2025</t>
  </si>
  <si>
    <t>Regional average (Southern Africa)</t>
  </si>
  <si>
    <t>1990-2024</t>
  </si>
  <si>
    <t>2019-2022</t>
  </si>
  <si>
    <t>2020-2023</t>
  </si>
  <si>
    <t>2011-2023</t>
  </si>
  <si>
    <t>2017-2022</t>
  </si>
  <si>
    <t>Projected Conflict Probability</t>
  </si>
  <si>
    <t>UCDP</t>
  </si>
  <si>
    <t>Türkiye</t>
  </si>
  <si>
    <r>
      <t xml:space="preserve">31 August 2024 v 0.6.9 - </t>
    </r>
    <r>
      <rPr>
        <b/>
        <i/>
        <sz val="9"/>
        <color rgb="FF323232"/>
        <rFont val="Arial"/>
        <family val="2"/>
      </rPr>
      <t>Revised epidemics component</t>
    </r>
    <r>
      <rPr>
        <i/>
        <sz val="9"/>
        <color rgb="FF323232"/>
        <rFont val="Arial"/>
        <family val="2"/>
      </rPr>
      <t xml:space="preserve"> with the following indicators: Physical exposure to CCHF, Physical exposure to EDV, Physical exposure to Lassa Fever, Physical exposure to MVD, Population exposed to Zika, Population at Risk of Aedes, Population exposed to Dengue and Populations at risk of malaria (previously 'Populations at risk of Plasmodium vivax malaria' and 'Populations at risk of Plasmodium falciparum malaria'). </t>
    </r>
    <r>
      <rPr>
        <b/>
        <i/>
        <sz val="9"/>
        <color rgb="FF323232"/>
        <rFont val="Arial"/>
        <family val="2"/>
      </rPr>
      <t>Changed Source:</t>
    </r>
    <r>
      <rPr>
        <i/>
        <sz val="9"/>
        <color rgb="FF323232"/>
        <rFont val="Arial"/>
        <family val="2"/>
      </rPr>
      <t xml:space="preserve"> Populations at risk of malaria. </t>
    </r>
    <r>
      <rPr>
        <b/>
        <i/>
        <sz val="9"/>
        <color rgb="FF323232"/>
        <rFont val="Arial"/>
        <family val="2"/>
      </rPr>
      <t>Revised human hazard category</t>
    </r>
    <r>
      <rPr>
        <i/>
        <sz val="9"/>
        <color rgb="FF323232"/>
        <rFont val="Arial"/>
        <family val="2"/>
      </rPr>
      <t xml:space="preserve"> with the following component: 'Projected conflict probability' and 'Current conflict intensity'. </t>
    </r>
    <r>
      <rPr>
        <b/>
        <i/>
        <sz val="9"/>
        <color rgb="FF323232"/>
        <rFont val="Arial"/>
        <family val="2"/>
      </rPr>
      <t>New indicator:</t>
    </r>
    <r>
      <rPr>
        <i/>
        <sz val="9"/>
        <color rgb="FF323232"/>
        <rFont val="Arial"/>
        <family val="2"/>
      </rPr>
      <t xml:space="preserve"> UCDP Georeferenced Event Dataset (GED) fatalities replaced two indicators from HIIK (National Power Conflict Intensity and Subnational Conflict Intensity). </t>
    </r>
    <r>
      <rPr>
        <b/>
        <i/>
        <sz val="9"/>
        <color rgb="FF323232"/>
        <rFont val="Arial"/>
        <family val="2"/>
      </rPr>
      <t>Revised indicators:</t>
    </r>
    <r>
      <rPr>
        <i/>
        <sz val="9"/>
        <color rgb="FF323232"/>
        <rFont val="Arial"/>
        <family val="2"/>
      </rPr>
      <t xml:space="preserve"> 'Agricultural Stress Index (ASI)', 'Average Dietary Energy Supply Adequacy (3-year moving average)', 'Prevalence of Undernourishment (3-year moving average)', 'Refugees and asylum-seekers by country of asylum (sum of Refugees under UNHCR's mandate, Asylum-seekers, Other people in need of international protection, Stateless persons, and Others of concern)'. </t>
    </r>
    <r>
      <rPr>
        <b/>
        <i/>
        <sz val="9"/>
        <color rgb="FF323232"/>
        <rFont val="Arial"/>
        <family val="2"/>
      </rPr>
      <t>Updated indicators:</t>
    </r>
    <r>
      <rPr>
        <i/>
        <sz val="9"/>
        <color rgb="FF323232"/>
        <rFont val="Arial"/>
        <family val="2"/>
      </rPr>
      <t xml:space="preserve"> 'Total affected by Drought', 'Frequency of Drought events', 'Children under 5 (% of population)', 'Humanitarian Aid (FTS)', 'Development Aid (ODA)', 'People affected by Natural Disasters', 'Internally displaced persons (IDPs)', 'Returned Refugees', 'Palestine Refugees', 'Total Population', 'Volume of remittances (in USD) as a proportion of total GDP (%)', 'Mortality rate', under-5', 'Children Under Weight', 'Urban population growth (annual %)', 'Population living in urban areas (%)', 'People practicing open defecation (% of population)', 'Proportion of population with basic handwashing facilities on premises (% of population)', 'Population living in slums (% of urban population)', 'Human Development Index', 'Multidimensional Poverty Index', 'Net ODA received (% of GNI)', 'Incidence of Tuberculosis',  'Estimated number of people living with HIV - Adult (&gt;15) rate', 'Number of new HIV infections per 1,000 uninfected population', 'Malaria incidence per 1,000 population at risk', 'Number of people requiring interventions against neglected tropical diseases', 'Gender Inequality Index', 'Income Gini coefficient', 'Access to electricity', 'Adult literacy rate', 'Individuals using the Internet', 'Mobile cellular subscriptions', 'People using at least basic sanitation services (% of population)', 'People using at least basic drinking water services (% of population)', 'Physicians Density', 'Proportion of the target population with access to 3 doses of diphtheria-tetanus-pertussis (DTP3) (%)', 'Proportion of the target population with access to measles-containing-vaccine second-dose (MCV2) (%)', 'Proportion of the target population with access to pneumococcal conjugate 3rd dose (PCV3) (%)', 'Current health expenditure per capita', 'Maternal Mortality Ratio (modeled estimate)', 'Population density (people per sq. km of land area)', 'GDP per capita (current US$)'.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</si>
</sst>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0_);_(* \(#,##0\);_(* &quot;-&quot;_);_(@_)"/>
    <numFmt numFmtId="43" formatCode="_(* #,##0.00_);_(* \(#,##0.00\);_(* &quot;-&quot;??_);_(@_)"/>
    <numFmt numFmtId="164" formatCode="0.0"/>
    <numFmt numFmtId="165" formatCode="0.000%"/>
    <numFmt numFmtId="166" formatCode="_-* #,##0.0_-;\-* #,##0.0_-;_-* &quot;-&quot;??_-;_-@_-"/>
    <numFmt numFmtId="167" formatCode="0.0%"/>
    <numFmt numFmtId="168" formatCode="_-* #,##0.00_-;_-* #,##0.00\-;_-* &quot;-&quot;??_-;_-@_-"/>
    <numFmt numFmtId="169" formatCode="&quot;$&quot;#,##0\ ;\(&quot;$&quot;#,##0\)"/>
    <numFmt numFmtId="170" formatCode="_-* #,##0\ _F_B_-;\-* #,##0\ _F_B_-;_-* &quot;-&quot;\ _F_B_-;_-@_-"/>
    <numFmt numFmtId="171" formatCode="_-* #,##0.00\ _F_B_-;\-* #,##0.00\ _F_B_-;_-* &quot;-&quot;??\ _F_B_-;_-@_-"/>
    <numFmt numFmtId="172" formatCode="_(&quot;€&quot;* #,##0.00_);_(&quot;€&quot;* \(#,##0.00\);_(&quot;€&quot;* &quot;-&quot;??_);_(@_)"/>
    <numFmt numFmtId="173" formatCode="_-&quot;$&quot;* #,##0_-;\-&quot;$&quot;* #,##0_-;_-&quot;$&quot;* &quot;-&quot;_-;_-@_-"/>
    <numFmt numFmtId="174" formatCode="_-&quot;$&quot;* #,##0.00_-;\-&quot;$&quot;* #,##0.00_-;_-&quot;$&quot;* &quot;-&quot;??_-;_-@_-"/>
    <numFmt numFmtId="175" formatCode="##0.0"/>
    <numFmt numFmtId="176" formatCode="##0.0\ \|"/>
    <numFmt numFmtId="177" formatCode="_-* #,##0\ &quot;FB&quot;_-;\-* #,##0\ &quot;FB&quot;_-;_-* &quot;-&quot;\ &quot;FB&quot;_-;_-@_-"/>
    <numFmt numFmtId="178" formatCode="_-* #,##0.00\ &quot;FB&quot;_-;\-* #,##0.00\ &quot;FB&quot;_-;_-* &quot;-&quot;??\ &quot;FB&quot;_-;_-@_-"/>
    <numFmt numFmtId="179" formatCode="#,##0.0"/>
    <numFmt numFmtId="180" formatCode="d/mm/yyyy;@"/>
    <numFmt numFmtId="181" formatCode="0.000"/>
    <numFmt numFmtId="182" formatCode="0.0000%"/>
    <numFmt numFmtId="183" formatCode="0.0000"/>
  </numFmts>
  <fonts count="119">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0"/>
      <color theme="1"/>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sz val="11"/>
      <color theme="1" tint="0.499984740745262"/>
      <name val="Calibri"/>
      <family val="2"/>
      <scheme val="minor"/>
    </font>
    <font>
      <sz val="11"/>
      <name val="Calibri"/>
      <family val="2"/>
      <scheme val="minor"/>
    </font>
    <font>
      <u/>
      <sz val="11"/>
      <color theme="10"/>
      <name val="Calibri"/>
      <family val="2"/>
      <scheme val="minor"/>
    </font>
    <font>
      <i/>
      <sz val="11"/>
      <color theme="0" tint="-0.499984740745262"/>
      <name val="Calibri"/>
      <family val="2"/>
      <scheme val="minor"/>
    </font>
    <font>
      <sz val="10"/>
      <color theme="0" tint="-0.499984740745262"/>
      <name val="Arial"/>
      <family val="2"/>
    </font>
    <font>
      <sz val="10"/>
      <color theme="1"/>
      <name val="Arial"/>
      <family val="2"/>
    </font>
    <font>
      <i/>
      <sz val="10"/>
      <color theme="1"/>
      <name val="Arial"/>
      <family val="2"/>
    </font>
    <font>
      <sz val="10"/>
      <color theme="1" tint="0.499984740745262"/>
      <name val="Arial"/>
      <family val="2"/>
    </font>
    <font>
      <sz val="10"/>
      <color rgb="FF323232"/>
      <name val="Arial"/>
      <family val="2"/>
    </font>
    <font>
      <sz val="11"/>
      <color rgb="FF323232"/>
      <name val="Arial"/>
      <family val="2"/>
    </font>
    <font>
      <i/>
      <sz val="10"/>
      <color rgb="FF323232"/>
      <name val="Arial"/>
      <family val="2"/>
    </font>
    <font>
      <b/>
      <i/>
      <sz val="10"/>
      <color rgb="FF323232"/>
      <name val="Arial"/>
      <family val="2"/>
    </font>
    <font>
      <i/>
      <sz val="9"/>
      <color rgb="FF323232"/>
      <name val="Arial"/>
      <family val="2"/>
    </font>
    <font>
      <i/>
      <u/>
      <sz val="10"/>
      <color rgb="FF323232"/>
      <name val="Arial"/>
      <family val="2"/>
    </font>
    <font>
      <b/>
      <sz val="10"/>
      <color rgb="FF323232"/>
      <name val="Arial"/>
      <family val="2"/>
    </font>
    <font>
      <sz val="10"/>
      <color theme="8" tint="-0.249977111117893"/>
      <name val="Arial"/>
      <family val="2"/>
    </font>
    <font>
      <b/>
      <sz val="10"/>
      <color theme="8" tint="-0.249977111117893"/>
      <name val="Arial"/>
      <family val="2"/>
    </font>
    <font>
      <sz val="10"/>
      <color theme="0"/>
      <name val="Arial"/>
      <family val="2"/>
    </font>
    <font>
      <b/>
      <sz val="10"/>
      <color theme="0"/>
      <name val="Arial"/>
      <family val="2"/>
    </font>
    <font>
      <b/>
      <sz val="9"/>
      <color rgb="FF323232"/>
      <name val="Arial"/>
      <family val="2"/>
    </font>
    <font>
      <sz val="9"/>
      <color theme="1"/>
      <name val="Arial"/>
      <family val="2"/>
    </font>
    <font>
      <b/>
      <sz val="10"/>
      <color theme="1" tint="0.499984740745262"/>
      <name val="Arial"/>
      <family val="2"/>
    </font>
    <font>
      <i/>
      <sz val="10"/>
      <color theme="1" tint="0.499984740745262"/>
      <name val="Arial"/>
      <family val="2"/>
    </font>
    <font>
      <b/>
      <sz val="10"/>
      <color theme="1"/>
      <name val="Arial"/>
      <family val="2"/>
    </font>
    <font>
      <sz val="9"/>
      <color indexed="81"/>
      <name val="Tahoma"/>
      <family val="2"/>
    </font>
    <font>
      <b/>
      <sz val="9"/>
      <color indexed="81"/>
      <name val="Tahoma"/>
      <family val="2"/>
    </font>
    <font>
      <b/>
      <sz val="13"/>
      <name val="Calibri"/>
      <family val="2"/>
      <scheme val="minor"/>
    </font>
    <font>
      <b/>
      <i/>
      <sz val="9"/>
      <color rgb="FF323232"/>
      <name val="Arial"/>
      <family val="2"/>
    </font>
    <font>
      <u/>
      <sz val="10"/>
      <color indexed="30"/>
      <name val="Arial"/>
      <family val="2"/>
    </font>
    <font>
      <sz val="10"/>
      <name val="Calibri"/>
      <family val="2"/>
      <scheme val="minor"/>
    </font>
    <font>
      <sz val="6"/>
      <name val="Calibri"/>
      <family val="2"/>
      <scheme val="minor"/>
    </font>
    <font>
      <i/>
      <sz val="6"/>
      <name val="Calibri"/>
      <family val="2"/>
      <scheme val="minor"/>
    </font>
    <font>
      <sz val="11"/>
      <color rgb="FF323232"/>
      <name val="Helvethia"/>
    </font>
    <font>
      <b/>
      <sz val="48"/>
      <color rgb="FFEA0029"/>
      <name val="Helvethia"/>
    </font>
    <font>
      <b/>
      <sz val="22"/>
      <color rgb="FFEA0029"/>
      <name val="Helvethia"/>
    </font>
    <font>
      <b/>
      <sz val="16"/>
      <color rgb="FFEA0029"/>
      <name val="Helvethia"/>
    </font>
    <font>
      <b/>
      <sz val="10"/>
      <color rgb="FF691C32"/>
      <name val="Arial"/>
      <family val="2"/>
    </font>
    <font>
      <b/>
      <sz val="10"/>
      <color rgb="FFA04121"/>
      <name val="Arial"/>
      <family val="2"/>
    </font>
    <font>
      <b/>
      <sz val="10"/>
      <color rgb="FF9B5747"/>
      <name val="Arial"/>
      <family val="2"/>
    </font>
    <font>
      <sz val="10"/>
      <color rgb="FFD6724E"/>
      <name val="Arial"/>
      <family val="2"/>
    </font>
    <font>
      <b/>
      <sz val="10"/>
      <color rgb="FF617283"/>
      <name val="Arial"/>
      <family val="2"/>
    </font>
    <font>
      <b/>
      <sz val="10"/>
      <color rgb="FF133D73"/>
      <name val="Arial"/>
      <family val="2"/>
    </font>
    <font>
      <sz val="10"/>
      <color rgb="FF18657D"/>
      <name val="Arial"/>
      <family val="2"/>
    </font>
    <font>
      <i/>
      <sz val="10"/>
      <color rgb="FF388297"/>
      <name val="Arial"/>
      <family val="2"/>
    </font>
    <font>
      <b/>
      <sz val="10"/>
      <color rgb="FF006853"/>
      <name val="Arial"/>
      <family val="2"/>
    </font>
    <font>
      <b/>
      <sz val="10"/>
      <color rgb="FF35574A"/>
      <name val="Arial"/>
      <family val="2"/>
    </font>
    <font>
      <sz val="10"/>
      <color rgb="FF397553"/>
      <name val="Arial"/>
      <family val="2"/>
    </font>
    <font>
      <sz val="10"/>
      <color rgb="FFFFFF00"/>
      <name val="Calibri"/>
      <family val="2"/>
      <scheme val="minor"/>
    </font>
    <font>
      <i/>
      <u/>
      <sz val="10"/>
      <color theme="1"/>
      <name val="Arial"/>
      <family val="2"/>
    </font>
    <font>
      <u/>
      <sz val="6"/>
      <name val="Calibri"/>
      <family val="2"/>
      <scheme val="minor"/>
    </font>
  </fonts>
  <fills count="66">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rgb="FFCE3327"/>
        <bgColor indexed="64"/>
      </patternFill>
    </fill>
    <fill>
      <patternFill patternType="solid">
        <fgColor rgb="FFFFFF00"/>
        <bgColor indexed="64"/>
      </patternFill>
    </fill>
    <fill>
      <patternFill patternType="solid">
        <fgColor rgb="FFEA0029"/>
        <bgColor indexed="64"/>
      </patternFill>
    </fill>
    <fill>
      <patternFill patternType="solid">
        <fgColor rgb="FFF8AFB0"/>
        <bgColor indexed="64"/>
      </patternFill>
    </fill>
    <fill>
      <patternFill patternType="solid">
        <fgColor rgb="FFFF7900"/>
        <bgColor indexed="64"/>
      </patternFill>
    </fill>
    <fill>
      <patternFill patternType="solid">
        <fgColor rgb="FFF9FFC9"/>
        <bgColor indexed="64"/>
      </patternFill>
    </fill>
    <fill>
      <patternFill patternType="solid">
        <fgColor rgb="FF9B5747"/>
        <bgColor indexed="64"/>
      </patternFill>
    </fill>
    <fill>
      <patternFill patternType="solid">
        <fgColor rgb="FFD6724E"/>
        <bgColor indexed="64"/>
      </patternFill>
    </fill>
    <fill>
      <patternFill patternType="solid">
        <fgColor rgb="FFF7946D"/>
        <bgColor indexed="64"/>
      </patternFill>
    </fill>
    <fill>
      <patternFill patternType="solid">
        <fgColor rgb="FFFBBF9A"/>
        <bgColor indexed="64"/>
      </patternFill>
    </fill>
    <fill>
      <patternFill patternType="solid">
        <fgColor rgb="FFFADCCD"/>
        <bgColor indexed="64"/>
      </patternFill>
    </fill>
    <fill>
      <patternFill patternType="solid">
        <fgColor theme="0" tint="-0.14999847407452621"/>
        <bgColor indexed="64"/>
      </patternFill>
    </fill>
    <fill>
      <patternFill patternType="solid">
        <fgColor rgb="FF4AC0DF"/>
        <bgColor indexed="64"/>
      </patternFill>
    </fill>
    <fill>
      <patternFill patternType="solid">
        <fgColor rgb="FFCFECF5"/>
        <bgColor indexed="64"/>
      </patternFill>
    </fill>
    <fill>
      <patternFill patternType="solid">
        <fgColor rgb="FF0E5163"/>
        <bgColor indexed="64"/>
      </patternFill>
    </fill>
    <fill>
      <patternFill patternType="solid">
        <fgColor rgb="FF18657D"/>
        <bgColor indexed="64"/>
      </patternFill>
    </fill>
    <fill>
      <patternFill patternType="solid">
        <fgColor rgb="FF388297"/>
        <bgColor indexed="64"/>
      </patternFill>
    </fill>
    <fill>
      <patternFill patternType="solid">
        <fgColor rgb="FF8FB6C0"/>
        <bgColor indexed="64"/>
      </patternFill>
    </fill>
    <fill>
      <patternFill patternType="solid">
        <fgColor rgb="FFB8CED8"/>
        <bgColor indexed="64"/>
      </patternFill>
    </fill>
    <fill>
      <patternFill patternType="solid">
        <fgColor rgb="FF70C396"/>
        <bgColor indexed="64"/>
      </patternFill>
    </fill>
    <fill>
      <patternFill patternType="solid">
        <fgColor rgb="FFDFEDE0"/>
        <bgColor indexed="64"/>
      </patternFill>
    </fill>
    <fill>
      <patternFill patternType="solid">
        <fgColor rgb="FF35574A"/>
        <bgColor indexed="64"/>
      </patternFill>
    </fill>
    <fill>
      <patternFill patternType="solid">
        <fgColor rgb="FF397553"/>
        <bgColor indexed="64"/>
      </patternFill>
    </fill>
    <fill>
      <patternFill patternType="solid">
        <fgColor rgb="FF61917D"/>
        <bgColor indexed="64"/>
      </patternFill>
    </fill>
    <fill>
      <patternFill patternType="solid">
        <fgColor rgb="FFACBDA7"/>
        <bgColor indexed="64"/>
      </patternFill>
    </fill>
  </fills>
  <borders count="50">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auto="1"/>
      </left>
      <right style="thin">
        <color auto="1"/>
      </right>
      <top/>
      <bottom/>
      <diagonal/>
    </border>
    <border>
      <left/>
      <right/>
      <top/>
      <bottom style="thick">
        <color theme="0"/>
      </bottom>
      <diagonal/>
    </border>
    <border>
      <left style="thick">
        <color theme="0"/>
      </left>
      <right style="thick">
        <color theme="0"/>
      </right>
      <top/>
      <bottom style="thick">
        <color theme="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theme="0"/>
      </left>
      <right/>
      <top/>
      <bottom style="thick">
        <color theme="0"/>
      </bottom>
      <diagonal/>
    </border>
    <border>
      <left style="thick">
        <color indexed="9"/>
      </left>
      <right style="thin">
        <color indexed="9"/>
      </right>
      <top style="thick">
        <color theme="0"/>
      </top>
      <bottom style="thin">
        <color theme="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14993743705557422"/>
      </left>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style="medium">
        <color theme="0" tint="-4.9989318521683403E-2"/>
      </top>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s>
  <cellStyleXfs count="251">
    <xf numFmtId="0" fontId="0" fillId="0" borderId="0"/>
    <xf numFmtId="0" fontId="2" fillId="3" borderId="2" applyNumberFormat="0" applyAlignment="0" applyProtection="0"/>
    <xf numFmtId="0" fontId="3" fillId="4" borderId="3" applyNumberFormat="0" applyAlignment="0" applyProtection="0"/>
    <xf numFmtId="0" fontId="4" fillId="4" borderId="2" applyNumberFormat="0" applyAlignment="0" applyProtection="0"/>
    <xf numFmtId="0" fontId="5" fillId="0" borderId="4" applyNumberFormat="0" applyFill="0" applyAlignment="0" applyProtection="0"/>
    <xf numFmtId="0" fontId="6" fillId="5" borderId="5" applyNumberFormat="0" applyAlignment="0" applyProtection="0"/>
    <xf numFmtId="0" fontId="7" fillId="0" borderId="0" applyNumberFormat="0" applyFill="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9" fillId="15"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6" borderId="0" applyNumberFormat="0" applyBorder="0" applyAlignment="0" applyProtection="0"/>
    <xf numFmtId="0" fontId="13" fillId="2" borderId="0" applyNumberFormat="0" applyBorder="0" applyAlignment="0" applyProtection="0"/>
    <xf numFmtId="0" fontId="4" fillId="21" borderId="2" applyNumberFormat="0" applyAlignment="0" applyProtection="0"/>
    <xf numFmtId="0" fontId="14" fillId="0" borderId="7" applyNumberFormat="0" applyFill="0" applyAlignment="0" applyProtection="0"/>
    <xf numFmtId="0" fontId="15" fillId="0" borderId="1" applyNumberFormat="0" applyFill="0" applyAlignment="0" applyProtection="0"/>
    <xf numFmtId="0" fontId="16" fillId="0" borderId="8" applyNumberFormat="0" applyFill="0" applyAlignment="0" applyProtection="0"/>
    <xf numFmtId="0" fontId="16" fillId="0" borderId="0" applyNumberFormat="0" applyFill="0" applyBorder="0" applyAlignment="0" applyProtection="0"/>
    <xf numFmtId="0" fontId="10" fillId="0" borderId="0"/>
    <xf numFmtId="0" fontId="10" fillId="0" borderId="0" applyNumberFormat="0" applyFill="0" applyBorder="0" applyAlignment="0" applyProtection="0"/>
    <xf numFmtId="0" fontId="10" fillId="0" borderId="0"/>
    <xf numFmtId="0" fontId="12" fillId="6" borderId="6" applyNumberFormat="0" applyFont="0" applyAlignment="0" applyProtection="0"/>
    <xf numFmtId="0" fontId="3" fillId="21" borderId="3" applyNumberFormat="0" applyAlignment="0" applyProtection="0"/>
    <xf numFmtId="0" fontId="17" fillId="0" borderId="0" applyNumberFormat="0" applyFill="0" applyBorder="0" applyAlignment="0" applyProtection="0"/>
    <xf numFmtId="0" fontId="8" fillId="0" borderId="9" applyNumberFormat="0" applyFill="0" applyAlignment="0" applyProtection="0"/>
    <xf numFmtId="43" fontId="10" fillId="0" borderId="0" applyFont="0" applyFill="0" applyBorder="0" applyAlignment="0" applyProtection="0"/>
    <xf numFmtId="0" fontId="1" fillId="0" borderId="0"/>
    <xf numFmtId="0" fontId="1" fillId="6" borderId="6" applyNumberFormat="0" applyFont="0" applyAlignment="0" applyProtection="0"/>
    <xf numFmtId="9" fontId="1" fillId="0" borderId="0" applyFont="0" applyFill="0" applyBorder="0" applyAlignment="0" applyProtection="0"/>
    <xf numFmtId="43" fontId="1" fillId="0" borderId="0" applyFont="0" applyFill="0" applyBorder="0" applyAlignment="0" applyProtection="0"/>
    <xf numFmtId="0" fontId="1" fillId="6" borderId="6" applyNumberFormat="0" applyFont="0" applyAlignment="0" applyProtection="0"/>
    <xf numFmtId="0" fontId="10" fillId="0" borderId="0"/>
    <xf numFmtId="43" fontId="10" fillId="0" borderId="0" applyFont="0" applyFill="0" applyBorder="0" applyAlignment="0" applyProtection="0"/>
    <xf numFmtId="0" fontId="10" fillId="0" borderId="0"/>
    <xf numFmtId="0" fontId="19" fillId="0" borderId="0">
      <alignment vertical="top"/>
    </xf>
    <xf numFmtId="0" fontId="19" fillId="0" borderId="0">
      <alignment vertical="top"/>
    </xf>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20" fillId="27" borderId="0" applyNumberFormat="0" applyBorder="0" applyAlignment="0" applyProtection="0"/>
    <xf numFmtId="0" fontId="12" fillId="27" borderId="0" applyNumberFormat="0" applyBorder="0" applyAlignment="0" applyProtection="0"/>
    <xf numFmtId="0" fontId="20" fillId="28" borderId="0" applyNumberFormat="0" applyBorder="0" applyAlignment="0" applyProtection="0"/>
    <xf numFmtId="0" fontId="12" fillId="2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12" borderId="0" applyNumberFormat="0" applyBorder="0" applyAlignment="0" applyProtection="0"/>
    <xf numFmtId="0" fontId="20" fillId="29" borderId="0" applyNumberFormat="0" applyBorder="0" applyAlignment="0" applyProtection="0"/>
    <xf numFmtId="0" fontId="12" fillId="29" borderId="0" applyNumberFormat="0" applyBorder="0" applyAlignment="0" applyProtection="0"/>
    <xf numFmtId="0" fontId="12" fillId="13" borderId="0" applyNumberFormat="0" applyBorder="0" applyAlignment="0" applyProtection="0"/>
    <xf numFmtId="0" fontId="12" fillId="11" borderId="0" applyNumberFormat="0" applyBorder="0" applyAlignment="0" applyProtection="0"/>
    <xf numFmtId="0" fontId="20"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xf numFmtId="0" fontId="12" fillId="29" borderId="0" applyNumberFormat="0" applyBorder="0" applyAlignment="0" applyProtection="0"/>
    <xf numFmtId="0" fontId="12" fillId="13"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21" fillId="15" borderId="0" applyNumberFormat="0" applyBorder="0" applyAlignment="0" applyProtection="0"/>
    <xf numFmtId="0" fontId="22" fillId="29" borderId="0" applyNumberFormat="0" applyBorder="0" applyAlignment="0" applyProtection="0"/>
    <xf numFmtId="0" fontId="21" fillId="29" borderId="0" applyNumberFormat="0" applyBorder="0" applyAlignment="0" applyProtection="0"/>
    <xf numFmtId="0" fontId="21" fillId="13" borderId="0" applyNumberFormat="0" applyBorder="0" applyAlignment="0" applyProtection="0"/>
    <xf numFmtId="0" fontId="21" fillId="16" borderId="0" applyNumberFormat="0" applyBorder="0" applyAlignment="0" applyProtection="0"/>
    <xf numFmtId="0" fontId="22" fillId="30" borderId="0" applyNumberFormat="0" applyBorder="0" applyAlignment="0" applyProtection="0"/>
    <xf numFmtId="0" fontId="21" fillId="30" borderId="0" applyNumberFormat="0" applyBorder="0" applyAlignment="0" applyProtection="0"/>
    <xf numFmtId="0" fontId="21" fillId="17"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13" borderId="0" applyNumberFormat="0" applyBorder="0" applyAlignment="0" applyProtection="0"/>
    <xf numFmtId="0" fontId="21" fillId="16" borderId="0" applyNumberFormat="0" applyBorder="0" applyAlignment="0" applyProtection="0"/>
    <xf numFmtId="0" fontId="21" fillId="30"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2" fillId="30" borderId="0" applyNumberFormat="0" applyBorder="0" applyAlignment="0" applyProtection="0"/>
    <xf numFmtId="0" fontId="21" fillId="30" borderId="0" applyNumberFormat="0" applyBorder="0" applyAlignment="0" applyProtection="0"/>
    <xf numFmtId="0" fontId="22" fillId="31" borderId="0" applyNumberFormat="0" applyBorder="0" applyAlignment="0" applyProtection="0"/>
    <xf numFmtId="0" fontId="21" fillId="31" borderId="0" applyNumberFormat="0" applyBorder="0" applyAlignment="0" applyProtection="0"/>
    <xf numFmtId="0" fontId="10" fillId="0" borderId="0" applyNumberFormat="0" applyFill="0" applyBorder="0" applyAlignment="0" applyProtection="0"/>
    <xf numFmtId="0" fontId="23" fillId="21" borderId="14" applyNumberFormat="0" applyAlignment="0" applyProtection="0"/>
    <xf numFmtId="0" fontId="24" fillId="32" borderId="15"/>
    <xf numFmtId="0" fontId="25" fillId="33" borderId="16">
      <alignment horizontal="right" vertical="top" wrapText="1"/>
    </xf>
    <xf numFmtId="0" fontId="24" fillId="0" borderId="13"/>
    <xf numFmtId="0" fontId="26" fillId="34" borderId="18" applyNumberFormat="0" applyAlignment="0" applyProtection="0"/>
    <xf numFmtId="0" fontId="27" fillId="25" borderId="0">
      <alignment horizontal="center"/>
    </xf>
    <xf numFmtId="0" fontId="28" fillId="25" borderId="0">
      <alignment horizontal="center" vertical="center"/>
    </xf>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10" fillId="35" borderId="0">
      <alignment horizontal="center" wrapText="1"/>
    </xf>
    <xf numFmtId="0" fontId="29" fillId="25" borderId="0">
      <alignment horizontal="center"/>
    </xf>
    <xf numFmtId="168" fontId="20"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3" fontId="10" fillId="0" borderId="0" applyFont="0" applyFill="0" applyBorder="0" applyAlignment="0" applyProtection="0"/>
    <xf numFmtId="0" fontId="26" fillId="34" borderId="18" applyNumberFormat="0" applyAlignment="0" applyProtection="0"/>
    <xf numFmtId="169" fontId="10" fillId="0" borderId="0" applyFont="0" applyFill="0" applyBorder="0" applyAlignment="0" applyProtection="0"/>
    <xf numFmtId="0" fontId="30" fillId="26" borderId="15" applyBorder="0">
      <protection locked="0"/>
    </xf>
    <xf numFmtId="0" fontId="10" fillId="0" borderId="0" applyFont="0" applyFill="0" applyBorder="0" applyAlignment="0" applyProtection="0"/>
    <xf numFmtId="170" fontId="10" fillId="0" borderId="0" applyFont="0" applyFill="0" applyBorder="0" applyAlignment="0" applyProtection="0"/>
    <xf numFmtId="171" fontId="10" fillId="0" borderId="0" applyFont="0" applyFill="0" applyBorder="0" applyAlignment="0" applyProtection="0"/>
    <xf numFmtId="0" fontId="31" fillId="26" borderId="15">
      <protection locked="0"/>
    </xf>
    <xf numFmtId="0" fontId="10" fillId="26" borderId="13"/>
    <xf numFmtId="0" fontId="10" fillId="25" borderId="0"/>
    <xf numFmtId="172" fontId="10" fillId="0" borderId="0" applyFont="0" applyFill="0" applyBorder="0" applyAlignment="0" applyProtection="0"/>
    <xf numFmtId="0" fontId="32" fillId="0" borderId="0" applyNumberFormat="0" applyFill="0" applyBorder="0" applyAlignment="0" applyProtection="0"/>
    <xf numFmtId="2" fontId="10" fillId="0" borderId="0" applyFont="0" applyFill="0" applyBorder="0" applyAlignment="0" applyProtection="0"/>
    <xf numFmtId="0" fontId="33" fillId="25" borderId="13">
      <alignment horizontal="left"/>
    </xf>
    <xf numFmtId="0" fontId="19" fillId="25" borderId="0">
      <alignment horizontal="left"/>
    </xf>
    <xf numFmtId="0" fontId="34" fillId="0" borderId="17" applyNumberFormat="0" applyFill="0" applyAlignment="0" applyProtection="0"/>
    <xf numFmtId="0" fontId="35" fillId="10" borderId="0" applyNumberFormat="0" applyBorder="0" applyAlignment="0" applyProtection="0"/>
    <xf numFmtId="0" fontId="35" fillId="10" borderId="0" applyNumberFormat="0" applyBorder="0" applyAlignment="0" applyProtection="0"/>
    <xf numFmtId="0" fontId="25" fillId="36" borderId="0">
      <alignment horizontal="right" vertical="top" wrapText="1"/>
    </xf>
    <xf numFmtId="0" fontId="36" fillId="0" borderId="0" applyNumberFormat="0" applyFill="0" applyBorder="0" applyAlignment="0" applyProtection="0">
      <alignment vertical="top"/>
      <protection locked="0"/>
    </xf>
    <xf numFmtId="0" fontId="37" fillId="28" borderId="14" applyNumberFormat="0" applyAlignment="0" applyProtection="0"/>
    <xf numFmtId="0" fontId="37" fillId="28" borderId="14" applyNumberFormat="0" applyAlignment="0" applyProtection="0"/>
    <xf numFmtId="0" fontId="38" fillId="35" borderId="0">
      <alignment horizontal="center"/>
    </xf>
    <xf numFmtId="0" fontId="10" fillId="25" borderId="13">
      <alignment horizontal="centerContinuous" wrapText="1"/>
    </xf>
    <xf numFmtId="0" fontId="39" fillId="37" borderId="0">
      <alignment horizontal="center" wrapText="1"/>
    </xf>
    <xf numFmtId="168" fontId="20" fillId="0" borderId="0" applyFont="0" applyFill="0" applyBorder="0" applyAlignment="0" applyProtection="0"/>
    <xf numFmtId="0" fontId="40" fillId="0" borderId="7" applyNumberFormat="0" applyFill="0" applyAlignment="0" applyProtection="0"/>
    <xf numFmtId="0" fontId="41" fillId="0" borderId="19" applyNumberFormat="0" applyFill="0" applyAlignment="0" applyProtection="0"/>
    <xf numFmtId="0" fontId="42" fillId="0" borderId="8" applyNumberFormat="0" applyFill="0" applyAlignment="0" applyProtection="0"/>
    <xf numFmtId="0" fontId="42" fillId="0" borderId="0" applyNumberFormat="0" applyFill="0" applyBorder="0" applyAlignment="0" applyProtection="0"/>
    <xf numFmtId="0" fontId="24" fillId="25" borderId="20">
      <alignment wrapText="1"/>
    </xf>
    <xf numFmtId="0" fontId="24" fillId="25" borderId="10"/>
    <xf numFmtId="0" fontId="24" fillId="25" borderId="21"/>
    <xf numFmtId="0" fontId="24" fillId="25" borderId="22">
      <alignment horizontal="center" wrapText="1"/>
    </xf>
    <xf numFmtId="0" fontId="34" fillId="0" borderId="17" applyNumberFormat="0" applyFill="0" applyAlignment="0" applyProtection="0"/>
    <xf numFmtId="0" fontId="10" fillId="0" borderId="0" applyFont="0" applyFill="0" applyBorder="0" applyAlignment="0" applyProtection="0"/>
    <xf numFmtId="41" fontId="10" fillId="0" borderId="0" applyFont="0" applyFill="0" applyBorder="0" applyAlignment="0" applyProtection="0"/>
    <xf numFmtId="43" fontId="10" fillId="0" borderId="0" applyFont="0" applyFill="0" applyBorder="0" applyAlignment="0" applyProtection="0"/>
    <xf numFmtId="173" fontId="10" fillId="0" borderId="0" applyFont="0" applyFill="0" applyBorder="0" applyAlignment="0" applyProtection="0"/>
    <xf numFmtId="174" fontId="10" fillId="0" borderId="0" applyFont="0" applyFill="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4" fillId="38" borderId="0" applyNumberFormat="0" applyBorder="0" applyAlignment="0" applyProtection="0"/>
    <xf numFmtId="0" fontId="12" fillId="0" borderId="0"/>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0" fillId="0" borderId="0"/>
    <xf numFmtId="0" fontId="20" fillId="0" borderId="0"/>
    <xf numFmtId="0" fontId="12" fillId="0" borderId="0"/>
    <xf numFmtId="0" fontId="20" fillId="0" borderId="0"/>
    <xf numFmtId="0" fontId="20" fillId="0" borderId="0"/>
    <xf numFmtId="0" fontId="10" fillId="0" borderId="0"/>
    <xf numFmtId="0" fontId="20" fillId="0" borderId="0"/>
    <xf numFmtId="0" fontId="12" fillId="0" borderId="0"/>
    <xf numFmtId="0" fontId="20" fillId="0" borderId="0"/>
    <xf numFmtId="0" fontId="10" fillId="0" borderId="0" applyNumberFormat="0" applyFill="0" applyBorder="0" applyAlignment="0" applyProtection="0"/>
    <xf numFmtId="0" fontId="12" fillId="0" borderId="0"/>
    <xf numFmtId="0" fontId="10" fillId="0" borderId="0"/>
    <xf numFmtId="0" fontId="10" fillId="0" borderId="0"/>
    <xf numFmtId="0" fontId="10" fillId="0" borderId="0"/>
    <xf numFmtId="0" fontId="10" fillId="0" borderId="0"/>
    <xf numFmtId="0" fontId="12" fillId="39" borderId="23" applyNumberFormat="0" applyFont="0" applyAlignment="0" applyProtection="0"/>
    <xf numFmtId="0" fontId="20" fillId="39" borderId="23" applyNumberFormat="0" applyFont="0" applyAlignment="0" applyProtection="0"/>
    <xf numFmtId="0" fontId="45" fillId="9" borderId="0" applyNumberFormat="0" applyBorder="0" applyAlignment="0" applyProtection="0"/>
    <xf numFmtId="9" fontId="10" fillId="0" borderId="0" applyFont="0" applyFill="0" applyBorder="0" applyAlignment="0" applyProtection="0"/>
    <xf numFmtId="9" fontId="10" fillId="0" borderId="0" applyNumberFormat="0" applyFont="0" applyFill="0" applyBorder="0" applyAlignment="0" applyProtection="0"/>
    <xf numFmtId="0" fontId="24" fillId="25" borderId="13"/>
    <xf numFmtId="0" fontId="28" fillId="25" borderId="0">
      <alignment horizontal="right"/>
    </xf>
    <xf numFmtId="0" fontId="46" fillId="37" borderId="0">
      <alignment horizontal="center"/>
    </xf>
    <xf numFmtId="0" fontId="47" fillId="36" borderId="13">
      <alignment horizontal="left" vertical="top" wrapText="1"/>
    </xf>
    <xf numFmtId="0" fontId="48" fillId="36" borderId="24">
      <alignment horizontal="left" vertical="top" wrapText="1"/>
    </xf>
    <xf numFmtId="0" fontId="47" fillId="36" borderId="25">
      <alignment horizontal="left" vertical="top" wrapText="1"/>
    </xf>
    <xf numFmtId="0" fontId="47" fillId="36" borderId="24">
      <alignment horizontal="left" vertical="top"/>
    </xf>
    <xf numFmtId="0" fontId="10" fillId="40" borderId="0" applyNumberFormat="0" applyFont="0" applyBorder="0" applyProtection="0">
      <alignment horizontal="left" vertical="center"/>
    </xf>
    <xf numFmtId="0" fontId="10" fillId="0" borderId="26" applyNumberFormat="0" applyFill="0" applyProtection="0">
      <alignment horizontal="left" vertical="center" wrapText="1" indent="1"/>
    </xf>
    <xf numFmtId="175" fontId="10" fillId="0" borderId="26" applyFill="0" applyProtection="0">
      <alignment horizontal="right" vertical="center" wrapText="1"/>
    </xf>
    <xf numFmtId="0" fontId="10" fillId="0" borderId="0" applyNumberFormat="0" applyFill="0" applyBorder="0" applyProtection="0">
      <alignment horizontal="left" vertical="center" wrapText="1"/>
    </xf>
    <xf numFmtId="0" fontId="10" fillId="0" borderId="0" applyNumberFormat="0" applyFill="0" applyBorder="0" applyProtection="0">
      <alignment horizontal="left" vertical="center" wrapText="1" indent="1"/>
    </xf>
    <xf numFmtId="175" fontId="10" fillId="0" borderId="0" applyFill="0" applyBorder="0" applyProtection="0">
      <alignment horizontal="right" vertical="center" wrapText="1"/>
    </xf>
    <xf numFmtId="176" fontId="10" fillId="0" borderId="0" applyFill="0" applyBorder="0" applyProtection="0">
      <alignment horizontal="right" vertical="center" wrapText="1"/>
    </xf>
    <xf numFmtId="0" fontId="10" fillId="0" borderId="27" applyNumberFormat="0" applyFill="0" applyProtection="0">
      <alignment horizontal="left" vertical="center" wrapText="1"/>
    </xf>
    <xf numFmtId="0" fontId="10" fillId="0" borderId="27" applyNumberFormat="0" applyFill="0" applyProtection="0">
      <alignment horizontal="left" vertical="center" wrapText="1" indent="1"/>
    </xf>
    <xf numFmtId="175" fontId="10" fillId="0" borderId="27" applyFill="0" applyProtection="0">
      <alignment horizontal="right" vertical="center" wrapText="1"/>
    </xf>
    <xf numFmtId="0" fontId="10" fillId="0" borderId="0" applyNumberFormat="0" applyFill="0" applyBorder="0" applyProtection="0">
      <alignment vertical="center" wrapText="1"/>
    </xf>
    <xf numFmtId="0" fontId="10" fillId="0" borderId="0" applyNumberFormat="0" applyFill="0" applyBorder="0" applyAlignment="0" applyProtection="0"/>
    <xf numFmtId="0" fontId="10" fillId="0" borderId="0" applyNumberFormat="0" applyFill="0" applyBorder="0" applyProtection="0">
      <alignment vertical="center" wrapText="1"/>
    </xf>
    <xf numFmtId="0" fontId="10" fillId="0" borderId="0" applyNumberFormat="0" applyFill="0" applyBorder="0" applyProtection="0">
      <alignment vertical="center" wrapText="1"/>
    </xf>
    <xf numFmtId="0" fontId="10" fillId="0" borderId="0" applyNumberFormat="0" applyFont="0" applyFill="0" applyBorder="0" applyProtection="0">
      <alignment horizontal="right" vertical="center"/>
    </xf>
    <xf numFmtId="0" fontId="49" fillId="0" borderId="0" applyNumberFormat="0" applyFill="0" applyBorder="0" applyProtection="0">
      <alignment horizontal="left" vertical="center" wrapText="1"/>
    </xf>
    <xf numFmtId="0" fontId="49" fillId="0" borderId="0" applyNumberFormat="0" applyFill="0" applyBorder="0" applyProtection="0">
      <alignment horizontal="left" vertical="center" wrapText="1"/>
    </xf>
    <xf numFmtId="0" fontId="50" fillId="0" borderId="0" applyNumberFormat="0" applyFill="0" applyBorder="0" applyProtection="0">
      <alignment vertical="center" wrapText="1"/>
    </xf>
    <xf numFmtId="0" fontId="10" fillId="0" borderId="28" applyNumberFormat="0" applyFont="0" applyFill="0" applyProtection="0">
      <alignment horizontal="center" vertical="center" wrapText="1"/>
    </xf>
    <xf numFmtId="0" fontId="49" fillId="0" borderId="28" applyNumberFormat="0" applyFill="0" applyProtection="0">
      <alignment horizontal="center" vertical="center" wrapText="1"/>
    </xf>
    <xf numFmtId="0" fontId="49" fillId="0" borderId="28" applyNumberFormat="0" applyFill="0" applyProtection="0">
      <alignment horizontal="center" vertical="center" wrapText="1"/>
    </xf>
    <xf numFmtId="0" fontId="10" fillId="0" borderId="26" applyNumberFormat="0" applyFill="0" applyProtection="0">
      <alignment horizontal="left" vertical="center" wrapText="1"/>
    </xf>
    <xf numFmtId="0" fontId="20" fillId="0" borderId="0"/>
    <xf numFmtId="0" fontId="51" fillId="0" borderId="0"/>
    <xf numFmtId="0" fontId="10" fillId="0" borderId="0"/>
    <xf numFmtId="0" fontId="10" fillId="0" borderId="0">
      <alignment horizontal="left" wrapText="1"/>
    </xf>
    <xf numFmtId="0" fontId="10" fillId="0" borderId="0">
      <alignment vertical="top"/>
    </xf>
    <xf numFmtId="0" fontId="52" fillId="0" borderId="29"/>
    <xf numFmtId="0" fontId="53" fillId="0" borderId="0"/>
    <xf numFmtId="0" fontId="54" fillId="0" borderId="0">
      <alignment horizontal="left" vertical="top"/>
    </xf>
    <xf numFmtId="0" fontId="27" fillId="25" borderId="0">
      <alignment horizontal="center"/>
    </xf>
    <xf numFmtId="0" fontId="55" fillId="0" borderId="0" applyNumberFormat="0" applyFill="0" applyBorder="0" applyAlignment="0" applyProtection="0"/>
    <xf numFmtId="0" fontId="56" fillId="0" borderId="0">
      <alignment vertical="top"/>
    </xf>
    <xf numFmtId="0" fontId="57" fillId="25" borderId="0"/>
    <xf numFmtId="0" fontId="58" fillId="0" borderId="0" applyNumberFormat="0" applyFill="0" applyBorder="0" applyAlignment="0" applyProtection="0"/>
    <xf numFmtId="0" fontId="59" fillId="0" borderId="7" applyNumberFormat="0" applyFill="0" applyAlignment="0" applyProtection="0"/>
    <xf numFmtId="0" fontId="60" fillId="0" borderId="19" applyNumberFormat="0" applyFill="0" applyAlignment="0" applyProtection="0"/>
    <xf numFmtId="0" fontId="61" fillId="0" borderId="8" applyNumberFormat="0" applyFill="0" applyAlignment="0" applyProtection="0"/>
    <xf numFmtId="0" fontId="61" fillId="0" borderId="0" applyNumberFormat="0" applyFill="0" applyBorder="0" applyAlignment="0" applyProtection="0"/>
    <xf numFmtId="0" fontId="62" fillId="0" borderId="9" applyNumberFormat="0" applyFill="0" applyAlignment="0" applyProtection="0"/>
    <xf numFmtId="0" fontId="63" fillId="0" borderId="9" applyNumberFormat="0" applyFill="0" applyAlignment="0" applyProtection="0"/>
    <xf numFmtId="0" fontId="64" fillId="21" borderId="30" applyNumberFormat="0" applyAlignment="0" applyProtection="0"/>
    <xf numFmtId="0" fontId="65" fillId="9" borderId="0" applyNumberFormat="0" applyBorder="0" applyAlignment="0" applyProtection="0"/>
    <xf numFmtId="0" fontId="66" fillId="10" borderId="0" applyNumberFormat="0" applyBorder="0" applyAlignment="0" applyProtection="0"/>
    <xf numFmtId="0" fontId="32" fillId="0" borderId="0" applyNumberFormat="0" applyFill="0" applyBorder="0" applyAlignment="0" applyProtection="0"/>
    <xf numFmtId="0" fontId="67" fillId="0" borderId="0" applyNumberFormat="0" applyFill="0" applyBorder="0" applyAlignment="0" applyProtection="0"/>
    <xf numFmtId="177" fontId="10" fillId="0" borderId="0" applyFont="0" applyFill="0" applyBorder="0" applyAlignment="0" applyProtection="0"/>
    <xf numFmtId="178" fontId="10" fillId="0" borderId="0" applyFon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alignment vertical="top"/>
      <protection locked="0"/>
    </xf>
    <xf numFmtId="0" fontId="71" fillId="0" borderId="0" applyNumberFormat="0" applyFill="0" applyBorder="0" applyAlignment="0" applyProtection="0"/>
    <xf numFmtId="164" fontId="19" fillId="24" borderId="36">
      <alignment horizontal="center" vertical="center"/>
    </xf>
    <xf numFmtId="0" fontId="97" fillId="0" borderId="0" applyNumberFormat="0" applyFill="0" applyBorder="0" applyAlignment="0" applyProtection="0"/>
    <xf numFmtId="0" fontId="1" fillId="0" borderId="0"/>
    <xf numFmtId="0" fontId="12" fillId="0" borderId="0"/>
  </cellStyleXfs>
  <cellXfs count="266">
    <xf numFmtId="0" fontId="0" fillId="0" borderId="0" xfId="0"/>
    <xf numFmtId="0" fontId="0" fillId="23" borderId="0" xfId="0" applyFill="1"/>
    <xf numFmtId="0" fontId="0" fillId="23" borderId="0" xfId="0" applyFill="1" applyAlignment="1">
      <alignment wrapText="1"/>
    </xf>
    <xf numFmtId="0" fontId="6" fillId="23" borderId="0" xfId="83" applyFont="1" applyFill="1" applyBorder="1"/>
    <xf numFmtId="0" fontId="11" fillId="23" borderId="0" xfId="55" applyFont="1" applyFill="1" applyBorder="1"/>
    <xf numFmtId="0" fontId="1" fillId="23" borderId="0" xfId="69" applyFont="1" applyFill="1" applyBorder="1"/>
    <xf numFmtId="0" fontId="69" fillId="23" borderId="0" xfId="59" applyFont="1" applyFill="1" applyBorder="1" applyAlignment="1">
      <alignment horizontal="center" vertical="center"/>
    </xf>
    <xf numFmtId="0" fontId="6" fillId="23" borderId="0" xfId="105" applyFont="1" applyFill="1" applyBorder="1"/>
    <xf numFmtId="0" fontId="0" fillId="23" borderId="0" xfId="0" applyFill="1" applyAlignment="1">
      <alignment textRotation="90"/>
    </xf>
    <xf numFmtId="0" fontId="0" fillId="23" borderId="0" xfId="0" applyFill="1" applyAlignment="1">
      <alignment horizontal="center"/>
    </xf>
    <xf numFmtId="0" fontId="6" fillId="23" borderId="0" xfId="86" applyFont="1" applyFill="1" applyBorder="1"/>
    <xf numFmtId="164" fontId="0" fillId="23" borderId="0" xfId="0" applyNumberFormat="1" applyFill="1"/>
    <xf numFmtId="0" fontId="0" fillId="23" borderId="0" xfId="0" applyFill="1" applyAlignment="1">
      <alignment horizontal="center" textRotation="90" wrapText="1"/>
    </xf>
    <xf numFmtId="0" fontId="18" fillId="23" borderId="0" xfId="0" applyFont="1" applyFill="1"/>
    <xf numFmtId="0" fontId="70" fillId="23" borderId="0" xfId="0" applyFont="1" applyFill="1"/>
    <xf numFmtId="0" fontId="72" fillId="23" borderId="0" xfId="0" applyFont="1" applyFill="1"/>
    <xf numFmtId="0" fontId="0" fillId="0" borderId="0" xfId="37" applyFont="1"/>
    <xf numFmtId="0" fontId="78" fillId="22" borderId="0" xfId="0" applyFont="1" applyFill="1" applyAlignment="1">
      <alignment horizontal="right" wrapText="1"/>
    </xf>
    <xf numFmtId="0" fontId="74" fillId="23" borderId="0" xfId="0" applyFont="1" applyFill="1" applyAlignment="1">
      <alignment horizontal="center"/>
    </xf>
    <xf numFmtId="0" fontId="76" fillId="22" borderId="0" xfId="59" applyFont="1" applyFill="1" applyBorder="1" applyAlignment="1">
      <alignment horizontal="center" vertical="center"/>
    </xf>
    <xf numFmtId="0" fontId="74" fillId="23" borderId="0" xfId="0" applyFont="1" applyFill="1" applyAlignment="1">
      <alignment horizontal="center" wrapText="1"/>
    </xf>
    <xf numFmtId="0" fontId="76" fillId="22" borderId="0" xfId="0" applyFont="1" applyFill="1"/>
    <xf numFmtId="1" fontId="73" fillId="0" borderId="0" xfId="0" applyNumberFormat="1" applyFont="1" applyAlignment="1">
      <alignment horizontal="right"/>
    </xf>
    <xf numFmtId="0" fontId="74" fillId="0" borderId="0" xfId="0" applyFont="1"/>
    <xf numFmtId="0" fontId="75" fillId="0" borderId="0" xfId="0" applyFont="1" applyAlignment="1">
      <alignment horizontal="center" vertical="center" wrapText="1"/>
    </xf>
    <xf numFmtId="0" fontId="83" fillId="0" borderId="34" xfId="0" applyFont="1" applyBorder="1" applyAlignment="1">
      <alignment horizontal="center"/>
    </xf>
    <xf numFmtId="0" fontId="92" fillId="0" borderId="0" xfId="0" applyFont="1"/>
    <xf numFmtId="0" fontId="92" fillId="0" borderId="0" xfId="37" applyFont="1"/>
    <xf numFmtId="0" fontId="79" fillId="23" borderId="13" xfId="0" applyFont="1" applyFill="1" applyBorder="1" applyAlignment="1">
      <alignment horizontal="left" wrapText="1" indent="1"/>
    </xf>
    <xf numFmtId="0" fontId="74" fillId="23" borderId="0" xfId="0" applyFont="1" applyFill="1" applyAlignment="1">
      <alignment horizontal="left" indent="1"/>
    </xf>
    <xf numFmtId="0" fontId="74" fillId="0" borderId="0" xfId="0" applyFont="1" applyAlignment="1">
      <alignment horizontal="left" indent="1"/>
    </xf>
    <xf numFmtId="0" fontId="75" fillId="0" borderId="0" xfId="0" applyFont="1" applyAlignment="1">
      <alignment horizontal="left" indent="1"/>
    </xf>
    <xf numFmtId="0" fontId="75" fillId="0" borderId="0" xfId="0" applyFont="1" applyAlignment="1">
      <alignment horizontal="left" vertical="center" indent="1"/>
    </xf>
    <xf numFmtId="0" fontId="77" fillId="0" borderId="22" xfId="0" applyFont="1" applyBorder="1" applyAlignment="1">
      <alignment horizontal="left" vertical="top" wrapText="1" indent="1"/>
    </xf>
    <xf numFmtId="0" fontId="77" fillId="0" borderId="13" xfId="0" applyFont="1" applyBorder="1" applyAlignment="1">
      <alignment horizontal="left" vertical="top" wrapText="1" indent="1"/>
    </xf>
    <xf numFmtId="0" fontId="77" fillId="22" borderId="13" xfId="0" applyFont="1" applyFill="1" applyBorder="1" applyAlignment="1">
      <alignment horizontal="left" vertical="top" wrapText="1" indent="1"/>
    </xf>
    <xf numFmtId="0" fontId="74" fillId="0" borderId="0" xfId="0" applyFont="1" applyAlignment="1">
      <alignment horizontal="center" textRotation="90" wrapText="1"/>
    </xf>
    <xf numFmtId="0" fontId="95" fillId="23" borderId="0" xfId="232" applyFont="1" applyFill="1" applyBorder="1" applyAlignment="1">
      <alignment horizontal="center" textRotation="90" wrapText="1"/>
    </xf>
    <xf numFmtId="0" fontId="73" fillId="23" borderId="0" xfId="0" applyFont="1" applyFill="1" applyAlignment="1">
      <alignment horizontal="center" vertical="center"/>
    </xf>
    <xf numFmtId="49" fontId="73" fillId="0" borderId="0" xfId="0" applyNumberFormat="1" applyFont="1" applyAlignment="1">
      <alignment horizontal="center"/>
    </xf>
    <xf numFmtId="0" fontId="73" fillId="0" borderId="0" xfId="0" applyFont="1" applyAlignment="1">
      <alignment horizontal="center"/>
    </xf>
    <xf numFmtId="0" fontId="0" fillId="0" borderId="0" xfId="0" applyAlignment="1">
      <alignment textRotation="90"/>
    </xf>
    <xf numFmtId="0" fontId="0" fillId="0" borderId="0" xfId="0" applyAlignment="1">
      <alignment horizontal="center"/>
    </xf>
    <xf numFmtId="2" fontId="0" fillId="0" borderId="0" xfId="0" applyNumberFormat="1"/>
    <xf numFmtId="9" fontId="0" fillId="0" borderId="0" xfId="39" applyFont="1"/>
    <xf numFmtId="0" fontId="95" fillId="23" borderId="0" xfId="232" applyFont="1" applyFill="1" applyBorder="1" applyAlignment="1">
      <alignment horizontal="center" textRotation="90"/>
    </xf>
    <xf numFmtId="164" fontId="0" fillId="0" borderId="0" xfId="0" applyNumberFormat="1"/>
    <xf numFmtId="0" fontId="8" fillId="0" borderId="37" xfId="0" applyFont="1" applyBorder="1"/>
    <xf numFmtId="2" fontId="0" fillId="23" borderId="0" xfId="0" applyNumberFormat="1" applyFill="1"/>
    <xf numFmtId="0" fontId="98" fillId="22" borderId="13" xfId="0" applyFont="1" applyFill="1" applyBorder="1" applyAlignment="1">
      <alignment horizontal="center" vertical="top" wrapText="1"/>
    </xf>
    <xf numFmtId="0" fontId="99" fillId="22" borderId="13" xfId="0" applyFont="1" applyFill="1" applyBorder="1" applyAlignment="1">
      <alignment horizontal="center" vertical="center" wrapText="1"/>
    </xf>
    <xf numFmtId="0" fontId="77" fillId="42" borderId="13" xfId="0" applyFont="1" applyFill="1" applyBorder="1" applyAlignment="1">
      <alignment horizontal="left" vertical="top" wrapText="1" indent="1"/>
    </xf>
    <xf numFmtId="0" fontId="74" fillId="41" borderId="0" xfId="0" applyFont="1" applyFill="1"/>
    <xf numFmtId="180" fontId="0" fillId="23" borderId="0" xfId="0" applyNumberFormat="1" applyFill="1"/>
    <xf numFmtId="0" fontId="77" fillId="23" borderId="38" xfId="0" applyFont="1" applyFill="1" applyBorder="1" applyAlignment="1">
      <alignment horizontal="left" indent="1"/>
    </xf>
    <xf numFmtId="0" fontId="68" fillId="23" borderId="22" xfId="245" applyFill="1" applyBorder="1" applyAlignment="1" applyProtection="1">
      <alignment horizontal="left" indent="1"/>
    </xf>
    <xf numFmtId="0" fontId="82" fillId="23" borderId="10" xfId="0" applyFont="1" applyFill="1" applyBorder="1" applyAlignment="1">
      <alignment horizontal="left" indent="1"/>
    </xf>
    <xf numFmtId="0" fontId="96" fillId="23" borderId="38" xfId="0" applyFont="1" applyFill="1" applyBorder="1" applyAlignment="1">
      <alignment horizontal="left" wrapText="1" indent="1"/>
    </xf>
    <xf numFmtId="0" fontId="81" fillId="0" borderId="10" xfId="0" applyFont="1" applyBorder="1" applyAlignment="1">
      <alignment horizontal="left" wrapText="1" indent="1"/>
    </xf>
    <xf numFmtId="0" fontId="81" fillId="23" borderId="10" xfId="0" applyFont="1" applyFill="1" applyBorder="1" applyAlignment="1">
      <alignment horizontal="left" wrapText="1" indent="1"/>
    </xf>
    <xf numFmtId="0" fontId="81" fillId="23" borderId="22" xfId="0" applyFont="1" applyFill="1" applyBorder="1" applyAlignment="1">
      <alignment horizontal="left" wrapText="1" indent="1"/>
    </xf>
    <xf numFmtId="2" fontId="73" fillId="0" borderId="0" xfId="0" applyNumberFormat="1" applyFont="1" applyAlignment="1">
      <alignment horizontal="center"/>
    </xf>
    <xf numFmtId="0" fontId="83" fillId="23" borderId="11" xfId="232" applyFont="1" applyFill="1" applyBorder="1" applyAlignment="1" applyProtection="1">
      <alignment horizontal="left" indent="1"/>
      <protection locked="0"/>
    </xf>
    <xf numFmtId="0" fontId="83" fillId="23" borderId="11" xfId="232" applyFont="1" applyFill="1" applyBorder="1" applyProtection="1">
      <protection locked="0"/>
    </xf>
    <xf numFmtId="0" fontId="85" fillId="23" borderId="12" xfId="232" applyFont="1" applyFill="1" applyBorder="1" applyAlignment="1" applyProtection="1">
      <alignment horizontal="center" textRotation="90" wrapText="1"/>
      <protection locked="0"/>
    </xf>
    <xf numFmtId="0" fontId="84" fillId="23" borderId="12" xfId="232" applyFont="1" applyFill="1" applyBorder="1" applyAlignment="1" applyProtection="1">
      <alignment horizontal="center" textRotation="90" wrapText="1"/>
      <protection locked="0"/>
    </xf>
    <xf numFmtId="0" fontId="88" fillId="23" borderId="0" xfId="232" applyFont="1" applyFill="1" applyBorder="1" applyAlignment="1" applyProtection="1">
      <alignment horizontal="left" indent="1"/>
      <protection locked="0"/>
    </xf>
    <xf numFmtId="0" fontId="88" fillId="23" borderId="0" xfId="232" applyFont="1" applyFill="1" applyBorder="1" applyProtection="1">
      <protection locked="0"/>
    </xf>
    <xf numFmtId="0" fontId="88" fillId="23" borderId="0" xfId="232" applyFont="1" applyFill="1" applyBorder="1" applyAlignment="1" applyProtection="1">
      <protection locked="0"/>
    </xf>
    <xf numFmtId="0" fontId="38" fillId="23" borderId="0" xfId="232" applyFont="1" applyFill="1" applyBorder="1" applyAlignment="1" applyProtection="1">
      <alignment horizontal="center" textRotation="90"/>
      <protection locked="0"/>
    </xf>
    <xf numFmtId="0" fontId="38" fillId="23" borderId="0" xfId="232" applyFont="1" applyFill="1" applyBorder="1" applyAlignment="1" applyProtection="1">
      <alignment horizontal="center" textRotation="90" wrapText="1"/>
      <protection locked="0"/>
    </xf>
    <xf numFmtId="0" fontId="101" fillId="22" borderId="0" xfId="0" applyFont="1" applyFill="1" applyAlignment="1">
      <alignment horizontal="right" wrapText="1"/>
    </xf>
    <xf numFmtId="0" fontId="101" fillId="23" borderId="0" xfId="0" applyFont="1" applyFill="1" applyAlignment="1">
      <alignment horizontal="left" vertical="center" wrapText="1" indent="1"/>
    </xf>
    <xf numFmtId="0" fontId="102" fillId="23" borderId="0" xfId="0" applyFont="1" applyFill="1" applyAlignment="1">
      <alignment horizontal="center" vertical="center"/>
    </xf>
    <xf numFmtId="17" fontId="103" fillId="23" borderId="0" xfId="0" quotePrefix="1" applyNumberFormat="1" applyFont="1" applyFill="1" applyAlignment="1">
      <alignment horizontal="center" vertical="top"/>
    </xf>
    <xf numFmtId="0" fontId="104" fillId="23" borderId="0" xfId="0" applyFont="1" applyFill="1" applyAlignment="1">
      <alignment horizontal="left" vertical="top" wrapText="1" indent="1"/>
    </xf>
    <xf numFmtId="0" fontId="0" fillId="43" borderId="0" xfId="0" applyFill="1" applyProtection="1">
      <protection locked="0"/>
    </xf>
    <xf numFmtId="0" fontId="83" fillId="23" borderId="39" xfId="249" applyFont="1" applyFill="1" applyBorder="1" applyAlignment="1" applyProtection="1">
      <alignment horizontal="left" indent="1"/>
      <protection locked="0"/>
    </xf>
    <xf numFmtId="0" fontId="105" fillId="44" borderId="12" xfId="231" applyFont="1" applyFill="1" applyBorder="1" applyAlignment="1" applyProtection="1">
      <alignment horizontal="center" textRotation="90" wrapText="1"/>
      <protection locked="0"/>
    </xf>
    <xf numFmtId="164" fontId="19" fillId="24" borderId="40" xfId="0" applyNumberFormat="1" applyFont="1" applyFill="1" applyBorder="1" applyAlignment="1" applyProtection="1">
      <alignment horizontal="center" vertical="center"/>
      <protection locked="0"/>
    </xf>
    <xf numFmtId="0" fontId="75" fillId="23" borderId="40" xfId="0" applyFont="1" applyFill="1" applyBorder="1" applyAlignment="1" applyProtection="1">
      <alignment horizontal="center"/>
      <protection locked="0"/>
    </xf>
    <xf numFmtId="164" fontId="92" fillId="23" borderId="40" xfId="0" applyNumberFormat="1" applyFont="1" applyFill="1" applyBorder="1" applyAlignment="1" applyProtection="1">
      <alignment horizontal="center"/>
      <protection locked="0"/>
    </xf>
    <xf numFmtId="0" fontId="74" fillId="23" borderId="40" xfId="0" applyFont="1" applyFill="1" applyBorder="1" applyAlignment="1" applyProtection="1">
      <alignment horizontal="center"/>
      <protection locked="0"/>
    </xf>
    <xf numFmtId="9" fontId="74" fillId="23" borderId="40" xfId="39" applyFont="1" applyFill="1" applyBorder="1" applyProtection="1">
      <protection locked="0"/>
    </xf>
    <xf numFmtId="2" fontId="74" fillId="23" borderId="40" xfId="0" applyNumberFormat="1" applyFont="1" applyFill="1" applyBorder="1" applyProtection="1">
      <protection locked="0"/>
    </xf>
    <xf numFmtId="164" fontId="19" fillId="50" borderId="40" xfId="0" applyNumberFormat="1" applyFont="1" applyFill="1" applyBorder="1" applyAlignment="1" applyProtection="1">
      <alignment horizontal="center" vertical="center"/>
      <protection locked="0"/>
    </xf>
    <xf numFmtId="0" fontId="107" fillId="23" borderId="12" xfId="232" applyFont="1" applyFill="1" applyBorder="1" applyAlignment="1" applyProtection="1">
      <alignment horizontal="center" textRotation="90" wrapText="1"/>
      <protection locked="0"/>
    </xf>
    <xf numFmtId="0" fontId="108" fillId="23" borderId="12" xfId="232" applyFont="1" applyFill="1" applyBorder="1" applyAlignment="1" applyProtection="1">
      <alignment horizontal="center" textRotation="90" wrapText="1"/>
      <protection locked="0"/>
    </xf>
    <xf numFmtId="0" fontId="109" fillId="23" borderId="0" xfId="232" applyFont="1" applyFill="1" applyBorder="1" applyAlignment="1" applyProtection="1">
      <alignment horizontal="center" textRotation="90" wrapText="1"/>
      <protection locked="0"/>
    </xf>
    <xf numFmtId="0" fontId="106" fillId="46" borderId="35" xfId="231" applyFont="1" applyFill="1" applyBorder="1" applyAlignment="1" applyProtection="1">
      <alignment horizontal="center" textRotation="90" wrapText="1"/>
      <protection locked="0"/>
    </xf>
    <xf numFmtId="0" fontId="74" fillId="23" borderId="42" xfId="0" applyFont="1" applyFill="1" applyBorder="1" applyAlignment="1">
      <alignment horizontal="left" indent="1"/>
    </xf>
    <xf numFmtId="0" fontId="10" fillId="22" borderId="0" xfId="59" applyFont="1" applyFill="1" applyBorder="1" applyAlignment="1">
      <alignment horizontal="center" vertical="center" wrapText="1"/>
    </xf>
    <xf numFmtId="166" fontId="24" fillId="22" borderId="44" xfId="40" applyNumberFormat="1" applyFont="1" applyFill="1" applyBorder="1" applyAlignment="1">
      <alignment horizontal="center" vertical="center" wrapText="1"/>
    </xf>
    <xf numFmtId="0" fontId="24" fillId="22" borderId="44" xfId="59" applyFont="1" applyFill="1" applyBorder="1" applyAlignment="1">
      <alignment horizontal="center" vertical="center" textRotation="90" wrapText="1"/>
    </xf>
    <xf numFmtId="0" fontId="24" fillId="22" borderId="44" xfId="59" applyFont="1" applyFill="1" applyBorder="1" applyAlignment="1">
      <alignment horizontal="center" vertical="center" wrapText="1"/>
    </xf>
    <xf numFmtId="167" fontId="24" fillId="22" borderId="44" xfId="39" applyNumberFormat="1" applyFont="1" applyFill="1" applyBorder="1" applyAlignment="1">
      <alignment horizontal="center" vertical="center" wrapText="1"/>
    </xf>
    <xf numFmtId="9" fontId="24" fillId="22" borderId="44" xfId="39" applyFont="1" applyFill="1" applyBorder="1" applyAlignment="1">
      <alignment horizontal="center" vertical="center" wrapText="1"/>
    </xf>
    <xf numFmtId="10" fontId="24" fillId="22" borderId="44" xfId="39" applyNumberFormat="1" applyFont="1" applyFill="1" applyBorder="1" applyAlignment="1">
      <alignment horizontal="center" vertical="center" wrapText="1"/>
    </xf>
    <xf numFmtId="164" fontId="24" fillId="22" borderId="44" xfId="39" applyNumberFormat="1" applyFont="1" applyFill="1" applyBorder="1" applyAlignment="1">
      <alignment horizontal="center" vertical="center" wrapText="1"/>
    </xf>
    <xf numFmtId="2" fontId="24" fillId="22" borderId="44" xfId="39" applyNumberFormat="1" applyFont="1" applyFill="1" applyBorder="1" applyAlignment="1">
      <alignment horizontal="center" vertical="center" wrapText="1"/>
    </xf>
    <xf numFmtId="0" fontId="24" fillId="22" borderId="44" xfId="59" applyFont="1" applyFill="1" applyBorder="1" applyAlignment="1">
      <alignment horizontal="center" vertical="center"/>
    </xf>
    <xf numFmtId="0" fontId="74" fillId="49" borderId="13" xfId="69" applyFont="1" applyFill="1" applyBorder="1" applyAlignment="1">
      <alignment horizontal="center" textRotation="90" wrapText="1"/>
    </xf>
    <xf numFmtId="0" fontId="87" fillId="48" borderId="13" xfId="83" applyFont="1" applyFill="1" applyBorder="1" applyAlignment="1">
      <alignment horizontal="center" textRotation="90" wrapText="1"/>
    </xf>
    <xf numFmtId="0" fontId="87" fillId="47" borderId="13" xfId="105" applyFont="1" applyFill="1" applyBorder="1" applyAlignment="1">
      <alignment horizontal="center" textRotation="90" wrapText="1"/>
    </xf>
    <xf numFmtId="0" fontId="74" fillId="50" borderId="13" xfId="69" applyFont="1" applyFill="1" applyBorder="1" applyAlignment="1">
      <alignment horizontal="center" textRotation="90" wrapText="1"/>
    </xf>
    <xf numFmtId="0" fontId="74" fillId="51" borderId="13" xfId="69" applyFont="1" applyFill="1" applyBorder="1" applyAlignment="1">
      <alignment horizontal="center" textRotation="90" wrapText="1"/>
    </xf>
    <xf numFmtId="0" fontId="74" fillId="23" borderId="13" xfId="55" applyFont="1" applyFill="1" applyBorder="1" applyAlignment="1">
      <alignment horizontal="center" textRotation="90" wrapText="1"/>
    </xf>
    <xf numFmtId="0" fontId="75" fillId="50" borderId="13" xfId="69" applyFont="1" applyFill="1" applyBorder="1" applyAlignment="1">
      <alignment horizontal="center" textRotation="90" wrapText="1"/>
    </xf>
    <xf numFmtId="164" fontId="24" fillId="22" borderId="44" xfId="40" applyNumberFormat="1" applyFont="1" applyFill="1" applyBorder="1" applyAlignment="1">
      <alignment horizontal="center" vertical="center" wrapText="1"/>
    </xf>
    <xf numFmtId="164" fontId="24" fillId="22" borderId="45" xfId="40" applyNumberFormat="1" applyFont="1" applyFill="1" applyBorder="1" applyAlignment="1">
      <alignment horizontal="center" vertical="center" wrapText="1"/>
    </xf>
    <xf numFmtId="0" fontId="24" fillId="22" borderId="45" xfId="59" applyFont="1" applyFill="1" applyBorder="1" applyAlignment="1">
      <alignment horizontal="center" vertical="center" textRotation="90" wrapText="1"/>
    </xf>
    <xf numFmtId="0" fontId="24" fillId="22" borderId="45" xfId="59" applyFont="1" applyFill="1" applyBorder="1" applyAlignment="1">
      <alignment horizontal="center" vertical="center" wrapText="1"/>
    </xf>
    <xf numFmtId="9" fontId="24" fillId="22" borderId="45" xfId="39" applyFont="1" applyFill="1" applyBorder="1" applyAlignment="1">
      <alignment horizontal="center" vertical="center" wrapText="1"/>
    </xf>
    <xf numFmtId="10" fontId="24" fillId="22" borderId="45" xfId="39" applyNumberFormat="1" applyFont="1" applyFill="1" applyBorder="1" applyAlignment="1">
      <alignment horizontal="center" vertical="center" wrapText="1"/>
    </xf>
    <xf numFmtId="164" fontId="24" fillId="22" borderId="45" xfId="39" applyNumberFormat="1" applyFont="1" applyFill="1" applyBorder="1" applyAlignment="1">
      <alignment horizontal="center" vertical="center" wrapText="1"/>
    </xf>
    <xf numFmtId="2" fontId="24" fillId="22" borderId="45" xfId="39" applyNumberFormat="1" applyFont="1" applyFill="1" applyBorder="1" applyAlignment="1">
      <alignment horizontal="center" vertical="center" wrapText="1"/>
    </xf>
    <xf numFmtId="166" fontId="24" fillId="22" borderId="45" xfId="40" applyNumberFormat="1" applyFont="1" applyFill="1" applyBorder="1" applyAlignment="1">
      <alignment horizontal="center" vertical="center" wrapText="1"/>
    </xf>
    <xf numFmtId="0" fontId="24" fillId="22" borderId="45" xfId="59" applyFont="1" applyFill="1" applyBorder="1" applyAlignment="1">
      <alignment horizontal="center" vertical="center"/>
    </xf>
    <xf numFmtId="164" fontId="24" fillId="52" borderId="0" xfId="40" applyNumberFormat="1" applyFont="1" applyFill="1" applyBorder="1" applyAlignment="1">
      <alignment horizontal="center" vertical="center" wrapText="1"/>
    </xf>
    <xf numFmtId="0" fontId="24" fillId="52" borderId="0" xfId="59" applyFont="1" applyFill="1" applyBorder="1" applyAlignment="1">
      <alignment horizontal="center" vertical="center" textRotation="90" wrapText="1"/>
    </xf>
    <xf numFmtId="0" fontId="24" fillId="52" borderId="0" xfId="59" applyFont="1" applyFill="1" applyBorder="1" applyAlignment="1">
      <alignment horizontal="center" vertical="center" wrapText="1"/>
    </xf>
    <xf numFmtId="9" fontId="24" fillId="52" borderId="0" xfId="39" applyFont="1" applyFill="1" applyBorder="1" applyAlignment="1">
      <alignment horizontal="center" vertical="center" wrapText="1"/>
    </xf>
    <xf numFmtId="10" fontId="24" fillId="52" borderId="0" xfId="39" applyNumberFormat="1" applyFont="1" applyFill="1" applyBorder="1" applyAlignment="1">
      <alignment horizontal="center" vertical="center" wrapText="1"/>
    </xf>
    <xf numFmtId="164" fontId="24" fillId="52" borderId="0" xfId="39" applyNumberFormat="1" applyFont="1" applyFill="1" applyBorder="1" applyAlignment="1">
      <alignment horizontal="center" vertical="center" wrapText="1"/>
    </xf>
    <xf numFmtId="2" fontId="24" fillId="52" borderId="0" xfId="39" applyNumberFormat="1" applyFont="1" applyFill="1" applyBorder="1" applyAlignment="1">
      <alignment horizontal="center" vertical="center" wrapText="1"/>
    </xf>
    <xf numFmtId="166" fontId="24" fillId="52" borderId="0" xfId="40" applyNumberFormat="1" applyFont="1" applyFill="1" applyBorder="1" applyAlignment="1">
      <alignment horizontal="center" vertical="center" wrapText="1"/>
    </xf>
    <xf numFmtId="0" fontId="24" fillId="52" borderId="0" xfId="59" applyFont="1" applyFill="1" applyBorder="1" applyAlignment="1">
      <alignment horizontal="center" vertical="center"/>
    </xf>
    <xf numFmtId="0" fontId="10" fillId="52" borderId="0" xfId="59" applyFont="1" applyFill="1" applyBorder="1" applyAlignment="1">
      <alignment horizontal="left" vertical="center" indent="1"/>
    </xf>
    <xf numFmtId="0" fontId="10" fillId="52" borderId="0" xfId="59" applyFont="1" applyFill="1" applyBorder="1" applyAlignment="1">
      <alignment horizontal="left" vertical="center" wrapText="1" indent="1"/>
    </xf>
    <xf numFmtId="0" fontId="111" fillId="23" borderId="12" xfId="233" applyFont="1" applyFill="1" applyBorder="1" applyAlignment="1" applyProtection="1">
      <alignment horizontal="center" textRotation="90" wrapText="1"/>
      <protection locked="0"/>
    </xf>
    <xf numFmtId="0" fontId="112" fillId="23" borderId="12" xfId="233" applyFont="1" applyFill="1" applyBorder="1" applyAlignment="1" applyProtection="1">
      <alignment horizontal="center" textRotation="90" wrapText="1"/>
      <protection locked="0"/>
    </xf>
    <xf numFmtId="164" fontId="19" fillId="59" borderId="40" xfId="0" applyNumberFormat="1" applyFont="1" applyFill="1" applyBorder="1" applyAlignment="1" applyProtection="1">
      <alignment horizontal="center" vertical="center"/>
      <protection locked="0"/>
    </xf>
    <xf numFmtId="164" fontId="19" fillId="58" borderId="40" xfId="0" applyNumberFormat="1" applyFont="1" applyFill="1" applyBorder="1" applyAlignment="1" applyProtection="1">
      <alignment horizontal="center" vertical="center"/>
      <protection locked="0"/>
    </xf>
    <xf numFmtId="0" fontId="113" fillId="61" borderId="12" xfId="231" applyFont="1" applyFill="1" applyBorder="1" applyAlignment="1" applyProtection="1">
      <alignment horizontal="center" textRotation="90" wrapText="1"/>
      <protection locked="0"/>
    </xf>
    <xf numFmtId="0" fontId="110" fillId="54" borderId="12" xfId="231" applyFont="1" applyFill="1" applyBorder="1" applyAlignment="1" applyProtection="1">
      <alignment horizontal="center" textRotation="90" wrapText="1"/>
      <protection locked="0"/>
    </xf>
    <xf numFmtId="0" fontId="114" fillId="23" borderId="12" xfId="232" applyFont="1" applyFill="1" applyBorder="1" applyAlignment="1" applyProtection="1">
      <alignment horizontal="center" textRotation="90" wrapText="1"/>
      <protection locked="0"/>
    </xf>
    <xf numFmtId="0" fontId="115" fillId="23" borderId="12" xfId="233" applyFont="1" applyFill="1" applyBorder="1" applyAlignment="1" applyProtection="1">
      <alignment horizontal="center" textRotation="90" wrapText="1"/>
      <protection locked="0"/>
    </xf>
    <xf numFmtId="164" fontId="19" fillId="65" borderId="40" xfId="0" applyNumberFormat="1" applyFont="1" applyFill="1" applyBorder="1" applyAlignment="1" applyProtection="1">
      <alignment horizontal="center" vertical="center"/>
      <protection locked="0"/>
    </xf>
    <xf numFmtId="1" fontId="76" fillId="52" borderId="0" xfId="72" applyNumberFormat="1" applyFont="1" applyFill="1" applyBorder="1" applyAlignment="1">
      <alignment horizontal="center" vertical="center" wrapText="1"/>
    </xf>
    <xf numFmtId="1" fontId="90" fillId="52" borderId="0" xfId="86" applyNumberFormat="1" applyFont="1" applyFill="1" applyBorder="1" applyAlignment="1">
      <alignment horizontal="center" vertical="center" wrapText="1"/>
    </xf>
    <xf numFmtId="164" fontId="76" fillId="52" borderId="0" xfId="72" applyNumberFormat="1" applyFont="1" applyFill="1" applyBorder="1" applyAlignment="1">
      <alignment horizontal="center" vertical="center" wrapText="1"/>
    </xf>
    <xf numFmtId="0" fontId="90" fillId="52" borderId="0" xfId="86" applyFont="1" applyFill="1" applyBorder="1" applyAlignment="1">
      <alignment horizontal="center" vertical="center" wrapText="1"/>
    </xf>
    <xf numFmtId="164" fontId="91" fillId="52" borderId="0" xfId="72" applyNumberFormat="1" applyFont="1" applyFill="1" applyBorder="1" applyAlignment="1">
      <alignment horizontal="center" vertical="center" wrapText="1"/>
    </xf>
    <xf numFmtId="0" fontId="10" fillId="22" borderId="0" xfId="59" applyFont="1" applyFill="1" applyBorder="1" applyAlignment="1">
      <alignment horizontal="center" wrapText="1"/>
    </xf>
    <xf numFmtId="1" fontId="24" fillId="22" borderId="0" xfId="72" applyNumberFormat="1" applyFont="1" applyFill="1" applyBorder="1" applyAlignment="1">
      <alignment horizontal="center" vertical="center" wrapText="1"/>
    </xf>
    <xf numFmtId="1" fontId="57" fillId="22" borderId="0" xfId="86" applyNumberFormat="1" applyFont="1" applyFill="1" applyBorder="1" applyAlignment="1">
      <alignment horizontal="center" vertical="center" wrapText="1"/>
    </xf>
    <xf numFmtId="164" fontId="24" fillId="22" borderId="0" xfId="72" applyNumberFormat="1" applyFont="1" applyFill="1" applyBorder="1" applyAlignment="1">
      <alignment horizontal="center" vertical="center" wrapText="1"/>
    </xf>
    <xf numFmtId="0" fontId="57" fillId="22" borderId="0" xfId="86" applyFont="1" applyFill="1" applyBorder="1" applyAlignment="1">
      <alignment horizontal="center" vertical="center" wrapText="1"/>
    </xf>
    <xf numFmtId="0" fontId="24" fillId="22" borderId="0" xfId="72" applyFont="1" applyFill="1" applyBorder="1" applyAlignment="1">
      <alignment horizontal="center" vertical="center" wrapText="1"/>
    </xf>
    <xf numFmtId="164" fontId="54" fillId="22" borderId="0" xfId="72" applyNumberFormat="1" applyFont="1" applyFill="1" applyBorder="1" applyAlignment="1">
      <alignment horizontal="center" vertical="center" wrapText="1"/>
    </xf>
    <xf numFmtId="0" fontId="10" fillId="52" borderId="0" xfId="0" applyFont="1" applyFill="1" applyAlignment="1">
      <alignment horizontal="left" indent="1"/>
    </xf>
    <xf numFmtId="0" fontId="10" fillId="52" borderId="0" xfId="59" applyFont="1" applyFill="1" applyBorder="1" applyAlignment="1">
      <alignment horizontal="left" wrapText="1" indent="1"/>
    </xf>
    <xf numFmtId="0" fontId="87" fillId="62" borderId="33" xfId="108" applyFont="1" applyFill="1" applyBorder="1" applyAlignment="1">
      <alignment horizontal="center" textRotation="90" wrapText="1"/>
    </xf>
    <xf numFmtId="0" fontId="87" fillId="63" borderId="32" xfId="86" applyFont="1" applyFill="1" applyBorder="1" applyAlignment="1">
      <alignment horizontal="center" textRotation="90" wrapText="1"/>
    </xf>
    <xf numFmtId="0" fontId="74" fillId="64" borderId="32" xfId="72" applyFont="1" applyFill="1" applyBorder="1" applyAlignment="1">
      <alignment horizontal="center" textRotation="90" wrapText="1"/>
    </xf>
    <xf numFmtId="0" fontId="0" fillId="65" borderId="32" xfId="58" applyFont="1" applyFill="1" applyBorder="1" applyAlignment="1">
      <alignment horizontal="center" textRotation="90" wrapText="1"/>
    </xf>
    <xf numFmtId="0" fontId="0" fillId="23" borderId="32" xfId="58" applyFont="1" applyFill="1" applyBorder="1" applyAlignment="1">
      <alignment horizontal="center" textRotation="90" wrapText="1"/>
    </xf>
    <xf numFmtId="164" fontId="74" fillId="64" borderId="41" xfId="72" applyNumberFormat="1" applyFont="1" applyFill="1" applyBorder="1" applyAlignment="1">
      <alignment horizontal="center" vertical="center"/>
    </xf>
    <xf numFmtId="164" fontId="87" fillId="63" borderId="41" xfId="86" applyNumberFormat="1" applyFont="1" applyFill="1" applyBorder="1" applyAlignment="1">
      <alignment horizontal="center" vertical="center"/>
    </xf>
    <xf numFmtId="164" fontId="87" fillId="62" borderId="41" xfId="108" applyNumberFormat="1" applyFont="1" applyFill="1" applyBorder="1" applyAlignment="1">
      <alignment horizontal="center" vertical="center"/>
    </xf>
    <xf numFmtId="0" fontId="74" fillId="23" borderId="43" xfId="0" applyFont="1" applyFill="1" applyBorder="1" applyAlignment="1">
      <alignment horizontal="center"/>
    </xf>
    <xf numFmtId="164" fontId="74" fillId="23" borderId="41" xfId="58" applyNumberFormat="1" applyFont="1" applyFill="1" applyBorder="1" applyAlignment="1">
      <alignment horizontal="center" vertical="center"/>
    </xf>
    <xf numFmtId="164" fontId="74" fillId="65" borderId="41" xfId="58" applyNumberFormat="1" applyFont="1" applyFill="1" applyBorder="1" applyAlignment="1">
      <alignment horizontal="center" vertical="center"/>
    </xf>
    <xf numFmtId="1" fontId="73" fillId="0" borderId="40" xfId="0" applyNumberFormat="1" applyFont="1" applyBorder="1" applyAlignment="1">
      <alignment horizontal="right"/>
    </xf>
    <xf numFmtId="2" fontId="73" fillId="0" borderId="40" xfId="0" applyNumberFormat="1" applyFont="1" applyBorder="1" applyAlignment="1">
      <alignment horizontal="right"/>
    </xf>
    <xf numFmtId="164" fontId="73" fillId="0" borderId="40" xfId="0" applyNumberFormat="1" applyFont="1" applyBorder="1" applyAlignment="1">
      <alignment horizontal="right"/>
    </xf>
    <xf numFmtId="181" fontId="73" fillId="0" borderId="40" xfId="0" applyNumberFormat="1" applyFont="1" applyBorder="1" applyAlignment="1">
      <alignment horizontal="right"/>
    </xf>
    <xf numFmtId="0" fontId="74" fillId="0" borderId="46" xfId="0" applyFont="1" applyBorder="1" applyAlignment="1">
      <alignment horizontal="left" indent="1"/>
    </xf>
    <xf numFmtId="0" fontId="74" fillId="23" borderId="46" xfId="0" applyFont="1" applyFill="1" applyBorder="1" applyAlignment="1">
      <alignment horizontal="left" indent="1"/>
    </xf>
    <xf numFmtId="0" fontId="75" fillId="22" borderId="0" xfId="0" applyFont="1" applyFill="1" applyAlignment="1">
      <alignment horizontal="left" vertical="center" indent="1"/>
    </xf>
    <xf numFmtId="0" fontId="75" fillId="22" borderId="0" xfId="0" applyFont="1" applyFill="1" applyAlignment="1">
      <alignment horizontal="center" vertical="center" wrapText="1"/>
    </xf>
    <xf numFmtId="164" fontId="74" fillId="51" borderId="40" xfId="69" applyNumberFormat="1" applyFont="1" applyFill="1" applyBorder="1" applyAlignment="1">
      <alignment horizontal="center" vertical="center"/>
    </xf>
    <xf numFmtId="164" fontId="74" fillId="50" borderId="40" xfId="69" applyNumberFormat="1" applyFont="1" applyFill="1" applyBorder="1" applyAlignment="1">
      <alignment horizontal="center" vertical="center"/>
    </xf>
    <xf numFmtId="10" fontId="74" fillId="23" borderId="40" xfId="55" applyNumberFormat="1" applyFont="1" applyFill="1" applyBorder="1" applyAlignment="1">
      <alignment horizontal="center" vertical="center"/>
    </xf>
    <xf numFmtId="164" fontId="74" fillId="49" borderId="40" xfId="69" applyNumberFormat="1" applyFont="1" applyFill="1" applyBorder="1" applyAlignment="1">
      <alignment horizontal="center" vertical="center"/>
    </xf>
    <xf numFmtId="164" fontId="86" fillId="48" borderId="40" xfId="83" applyNumberFormat="1" applyFont="1" applyFill="1" applyBorder="1" applyAlignment="1">
      <alignment horizontal="center" vertical="center"/>
    </xf>
    <xf numFmtId="164" fontId="74" fillId="7" borderId="40" xfId="69" applyNumberFormat="1" applyFont="1" applyFill="1" applyBorder="1" applyAlignment="1">
      <alignment horizontal="center" vertical="center"/>
    </xf>
    <xf numFmtId="164" fontId="87" fillId="47" borderId="40" xfId="105" applyNumberFormat="1" applyFont="1" applyFill="1" applyBorder="1" applyAlignment="1">
      <alignment horizontal="center"/>
    </xf>
    <xf numFmtId="164" fontId="74" fillId="51" borderId="47" xfId="69" applyNumberFormat="1" applyFont="1" applyFill="1" applyBorder="1" applyAlignment="1">
      <alignment horizontal="center" vertical="center"/>
    </xf>
    <xf numFmtId="0" fontId="74" fillId="23" borderId="39" xfId="0" applyFont="1" applyFill="1" applyBorder="1" applyAlignment="1">
      <alignment horizontal="left" indent="1"/>
    </xf>
    <xf numFmtId="0" fontId="74" fillId="23" borderId="48" xfId="0" applyFont="1" applyFill="1" applyBorder="1" applyAlignment="1">
      <alignment horizontal="left" vertical="center" indent="1"/>
    </xf>
    <xf numFmtId="0" fontId="98" fillId="60" borderId="13" xfId="0" applyFont="1" applyFill="1" applyBorder="1" applyAlignment="1">
      <alignment horizontal="center" vertical="top" wrapText="1"/>
    </xf>
    <xf numFmtId="0" fontId="99" fillId="60" borderId="13" xfId="0" applyFont="1" applyFill="1" applyBorder="1" applyAlignment="1">
      <alignment horizontal="center" vertical="center" wrapText="1"/>
    </xf>
    <xf numFmtId="0" fontId="87" fillId="55" borderId="33" xfId="110" applyFont="1" applyFill="1" applyBorder="1" applyAlignment="1">
      <alignment horizontal="center" textRotation="90" wrapText="1"/>
    </xf>
    <xf numFmtId="0" fontId="87" fillId="55" borderId="31" xfId="110" applyFont="1" applyFill="1" applyBorder="1" applyAlignment="1">
      <alignment horizontal="center" textRotation="90" wrapText="1"/>
    </xf>
    <xf numFmtId="0" fontId="86" fillId="56" borderId="33" xfId="109" applyFont="1" applyFill="1" applyBorder="1" applyAlignment="1">
      <alignment horizontal="center" textRotation="90" wrapText="1"/>
    </xf>
    <xf numFmtId="0" fontId="86" fillId="56" borderId="31" xfId="109" applyFont="1" applyFill="1" applyBorder="1" applyAlignment="1">
      <alignment horizontal="center" textRotation="90" wrapText="1"/>
    </xf>
    <xf numFmtId="0" fontId="86" fillId="56" borderId="31" xfId="87" applyFont="1" applyFill="1" applyBorder="1" applyAlignment="1">
      <alignment horizontal="center" textRotation="90" wrapText="1"/>
    </xf>
    <xf numFmtId="0" fontId="86" fillId="57" borderId="31" xfId="87" applyFont="1" applyFill="1" applyBorder="1" applyAlignment="1">
      <alignment horizontal="center" textRotation="90" wrapText="1"/>
    </xf>
    <xf numFmtId="0" fontId="74" fillId="58" borderId="32" xfId="73" applyFont="1" applyFill="1" applyBorder="1" applyAlignment="1">
      <alignment horizontal="center" textRotation="90" wrapText="1"/>
    </xf>
    <xf numFmtId="0" fontId="74" fillId="58" borderId="31" xfId="73" applyFont="1" applyFill="1" applyBorder="1" applyAlignment="1">
      <alignment horizontal="center" textRotation="90" wrapText="1"/>
    </xf>
    <xf numFmtId="0" fontId="74" fillId="23" borderId="32" xfId="59" applyFont="1" applyFill="1" applyBorder="1" applyAlignment="1">
      <alignment horizontal="center" textRotation="90" wrapText="1"/>
    </xf>
    <xf numFmtId="3" fontId="74" fillId="23" borderId="32" xfId="59" applyNumberFormat="1" applyFont="1" applyFill="1" applyBorder="1" applyAlignment="1">
      <alignment horizontal="center" textRotation="90" wrapText="1"/>
    </xf>
    <xf numFmtId="0" fontId="74" fillId="59" borderId="32" xfId="73" applyFont="1" applyFill="1" applyBorder="1" applyAlignment="1">
      <alignment horizontal="center" textRotation="90" wrapText="1"/>
    </xf>
    <xf numFmtId="0" fontId="76" fillId="52" borderId="0" xfId="0" applyFont="1" applyFill="1" applyAlignment="1">
      <alignment horizontal="center" vertical="center"/>
    </xf>
    <xf numFmtId="9" fontId="76" fillId="52" borderId="0" xfId="39" applyFont="1" applyFill="1" applyAlignment="1">
      <alignment horizontal="center" vertical="center"/>
    </xf>
    <xf numFmtId="0" fontId="10" fillId="52" borderId="0" xfId="0" applyFont="1" applyFill="1" applyAlignment="1">
      <alignment horizontal="left" vertical="center" indent="1"/>
    </xf>
    <xf numFmtId="0" fontId="10" fillId="22" borderId="0" xfId="0" applyFont="1" applyFill="1"/>
    <xf numFmtId="0" fontId="10" fillId="22" borderId="0" xfId="0" applyFont="1" applyFill="1" applyAlignment="1">
      <alignment horizontal="center" vertical="center"/>
    </xf>
    <xf numFmtId="0" fontId="24" fillId="22" borderId="0" xfId="0" applyFont="1" applyFill="1" applyAlignment="1">
      <alignment horizontal="center" vertical="center"/>
    </xf>
    <xf numFmtId="165" fontId="24" fillId="22" borderId="0" xfId="39" applyNumberFormat="1" applyFont="1" applyFill="1" applyAlignment="1">
      <alignment horizontal="center" vertical="center"/>
    </xf>
    <xf numFmtId="9" fontId="24" fillId="22" borderId="0" xfId="39" applyFont="1" applyFill="1" applyAlignment="1">
      <alignment horizontal="center" vertical="center"/>
    </xf>
    <xf numFmtId="164" fontId="74" fillId="58" borderId="40" xfId="73" applyNumberFormat="1" applyFont="1" applyFill="1" applyBorder="1" applyAlignment="1">
      <alignment horizontal="center" vertical="center"/>
    </xf>
    <xf numFmtId="164" fontId="86" fillId="56" borderId="40" xfId="87" applyNumberFormat="1" applyFont="1" applyFill="1" applyBorder="1" applyAlignment="1">
      <alignment horizontal="center" vertical="center"/>
    </xf>
    <xf numFmtId="3" fontId="74" fillId="23" borderId="40" xfId="59" applyNumberFormat="1" applyFont="1" applyFill="1" applyBorder="1" applyAlignment="1">
      <alignment horizontal="right" vertical="center"/>
    </xf>
    <xf numFmtId="164" fontId="86" fillId="55" borderId="40" xfId="110" applyNumberFormat="1" applyFont="1" applyFill="1" applyBorder="1" applyAlignment="1">
      <alignment horizontal="center" vertical="center"/>
    </xf>
    <xf numFmtId="179" fontId="74" fillId="23" borderId="40" xfId="59" applyNumberFormat="1" applyFont="1" applyFill="1" applyBorder="1" applyAlignment="1">
      <alignment horizontal="right" vertical="center"/>
    </xf>
    <xf numFmtId="10" fontId="74" fillId="23" borderId="40" xfId="59" applyNumberFormat="1" applyFont="1" applyFill="1" applyBorder="1" applyAlignment="1">
      <alignment horizontal="right" vertical="center"/>
    </xf>
    <xf numFmtId="164" fontId="86" fillId="56" borderId="40" xfId="109" applyNumberFormat="1" applyFont="1" applyFill="1" applyBorder="1" applyAlignment="1">
      <alignment horizontal="center" vertical="center"/>
    </xf>
    <xf numFmtId="164" fontId="74" fillId="59" borderId="40" xfId="73" applyNumberFormat="1" applyFont="1" applyFill="1" applyBorder="1" applyAlignment="1">
      <alignment horizontal="center" vertical="center"/>
    </xf>
    <xf numFmtId="164" fontId="86" fillId="57" borderId="40" xfId="87" applyNumberFormat="1" applyFont="1" applyFill="1" applyBorder="1" applyAlignment="1">
      <alignment horizontal="center" vertical="center"/>
    </xf>
    <xf numFmtId="167" fontId="74" fillId="23" borderId="40" xfId="39" applyNumberFormat="1" applyFont="1" applyFill="1" applyBorder="1" applyAlignment="1">
      <alignment horizontal="right" vertical="center"/>
    </xf>
    <xf numFmtId="164" fontId="87" fillId="55" borderId="40" xfId="110" applyNumberFormat="1" applyFont="1" applyFill="1" applyBorder="1" applyAlignment="1">
      <alignment horizontal="center" vertical="center"/>
    </xf>
    <xf numFmtId="164" fontId="74" fillId="58" borderId="47" xfId="73" applyNumberFormat="1" applyFont="1" applyFill="1" applyBorder="1" applyAlignment="1">
      <alignment horizontal="center" vertical="center"/>
    </xf>
    <xf numFmtId="0" fontId="98" fillId="53" borderId="13" xfId="0" applyFont="1" applyFill="1" applyBorder="1" applyAlignment="1">
      <alignment horizontal="center" vertical="top" wrapText="1"/>
    </xf>
    <xf numFmtId="0" fontId="99" fillId="53" borderId="13" xfId="0" applyFont="1" applyFill="1" applyBorder="1" applyAlignment="1">
      <alignment horizontal="center" vertical="center" wrapText="1"/>
    </xf>
    <xf numFmtId="0" fontId="98" fillId="45" borderId="13" xfId="0" applyFont="1" applyFill="1" applyBorder="1" applyAlignment="1">
      <alignment horizontal="center" vertical="top" wrapText="1"/>
    </xf>
    <xf numFmtId="0" fontId="99" fillId="45" borderId="13" xfId="0" applyFont="1" applyFill="1" applyBorder="1" applyAlignment="1">
      <alignment horizontal="center" vertical="center" wrapText="1"/>
    </xf>
    <xf numFmtId="0" fontId="100" fillId="45" borderId="13" xfId="0" applyFont="1" applyFill="1" applyBorder="1" applyAlignment="1">
      <alignment horizontal="center" vertical="center" wrapText="1"/>
    </xf>
    <xf numFmtId="0" fontId="77" fillId="45" borderId="22" xfId="0" applyFont="1" applyFill="1" applyBorder="1" applyAlignment="1">
      <alignment horizontal="left" vertical="top" wrapText="1" indent="1"/>
    </xf>
    <xf numFmtId="0" fontId="77" fillId="45" borderId="13" xfId="0" applyFont="1" applyFill="1" applyBorder="1" applyAlignment="1">
      <alignment horizontal="left" vertical="top" wrapText="1" indent="1"/>
    </xf>
    <xf numFmtId="0" fontId="77" fillId="53" borderId="13" xfId="0" applyFont="1" applyFill="1" applyBorder="1" applyAlignment="1">
      <alignment horizontal="left" vertical="top" wrapText="1" indent="1"/>
    </xf>
    <xf numFmtId="0" fontId="77" fillId="60" borderId="13" xfId="0" applyFont="1" applyFill="1" applyBorder="1" applyAlignment="1">
      <alignment horizontal="left" vertical="top" wrapText="1" indent="1"/>
    </xf>
    <xf numFmtId="0" fontId="0" fillId="43" borderId="0" xfId="0" applyFill="1"/>
    <xf numFmtId="167" fontId="74" fillId="23" borderId="40" xfId="55" applyNumberFormat="1" applyFont="1" applyFill="1" applyBorder="1" applyAlignment="1">
      <alignment horizontal="center" vertical="center"/>
    </xf>
    <xf numFmtId="0" fontId="0" fillId="23" borderId="0" xfId="0" applyFill="1" applyAlignment="1">
      <alignment horizontal="left"/>
    </xf>
    <xf numFmtId="49" fontId="73" fillId="0" borderId="0" xfId="0" applyNumberFormat="1" applyFont="1" applyAlignment="1">
      <alignment horizontal="left"/>
    </xf>
    <xf numFmtId="0" fontId="75" fillId="23" borderId="0" xfId="0" applyFont="1" applyFill="1" applyAlignment="1">
      <alignment horizontal="center" vertical="center" wrapText="1"/>
    </xf>
    <xf numFmtId="2" fontId="73" fillId="0" borderId="0" xfId="0" applyNumberFormat="1" applyFont="1" applyAlignment="1">
      <alignment horizontal="right"/>
    </xf>
    <xf numFmtId="2" fontId="73" fillId="23" borderId="40" xfId="0" applyNumberFormat="1" applyFont="1" applyFill="1" applyBorder="1" applyAlignment="1">
      <alignment horizontal="right"/>
    </xf>
    <xf numFmtId="2" fontId="98" fillId="45" borderId="13" xfId="0" applyNumberFormat="1" applyFont="1" applyFill="1" applyBorder="1" applyAlignment="1">
      <alignment horizontal="center" vertical="top" wrapText="1"/>
    </xf>
    <xf numFmtId="2" fontId="99" fillId="45" borderId="13" xfId="0" applyNumberFormat="1" applyFont="1" applyFill="1" applyBorder="1" applyAlignment="1">
      <alignment horizontal="center" vertical="center" wrapText="1"/>
    </xf>
    <xf numFmtId="2" fontId="75" fillId="22" borderId="0" xfId="0" applyNumberFormat="1" applyFont="1" applyFill="1" applyAlignment="1">
      <alignment horizontal="center" vertical="center" wrapText="1"/>
    </xf>
    <xf numFmtId="2" fontId="73" fillId="0" borderId="40" xfId="39" applyNumberFormat="1" applyFont="1" applyBorder="1" applyAlignment="1">
      <alignment horizontal="right"/>
    </xf>
    <xf numFmtId="0" fontId="75" fillId="23" borderId="25" xfId="0" applyFont="1" applyFill="1" applyBorder="1" applyAlignment="1">
      <alignment horizontal="center" vertical="center" wrapText="1"/>
    </xf>
    <xf numFmtId="0" fontId="74" fillId="23" borderId="0" xfId="0" applyFont="1" applyFill="1"/>
    <xf numFmtId="0" fontId="74" fillId="23" borderId="47" xfId="0" applyFont="1" applyFill="1" applyBorder="1"/>
    <xf numFmtId="1" fontId="73" fillId="0" borderId="46" xfId="0" applyNumberFormat="1" applyFont="1" applyBorder="1" applyAlignment="1">
      <alignment horizontal="right"/>
    </xf>
    <xf numFmtId="2" fontId="73" fillId="0" borderId="47" xfId="0" applyNumberFormat="1" applyFont="1" applyBorder="1" applyAlignment="1">
      <alignment horizontal="right"/>
    </xf>
    <xf numFmtId="1" fontId="73" fillId="0" borderId="47" xfId="0" applyNumberFormat="1" applyFont="1" applyBorder="1" applyAlignment="1">
      <alignment horizontal="right"/>
    </xf>
    <xf numFmtId="2" fontId="73" fillId="0" borderId="49" xfId="0" applyNumberFormat="1" applyFont="1" applyBorder="1" applyAlignment="1">
      <alignment horizontal="right"/>
    </xf>
    <xf numFmtId="164" fontId="98" fillId="53" borderId="13" xfId="0" applyNumberFormat="1" applyFont="1" applyFill="1" applyBorder="1" applyAlignment="1">
      <alignment horizontal="center" vertical="top" wrapText="1"/>
    </xf>
    <xf numFmtId="164" fontId="99" fillId="53" borderId="13" xfId="0" applyNumberFormat="1" applyFont="1" applyFill="1" applyBorder="1" applyAlignment="1">
      <alignment horizontal="center" vertical="center" wrapText="1"/>
    </xf>
    <xf numFmtId="164" fontId="75" fillId="22" borderId="0" xfId="0" applyNumberFormat="1" applyFont="1" applyFill="1" applyAlignment="1">
      <alignment horizontal="center" vertical="center" wrapText="1"/>
    </xf>
    <xf numFmtId="164" fontId="73" fillId="23" borderId="40" xfId="0" applyNumberFormat="1" applyFont="1" applyFill="1" applyBorder="1" applyAlignment="1">
      <alignment horizontal="right"/>
    </xf>
    <xf numFmtId="182" fontId="74" fillId="23" borderId="40" xfId="55" applyNumberFormat="1" applyFont="1" applyFill="1" applyBorder="1" applyAlignment="1">
      <alignment horizontal="center" vertical="center"/>
    </xf>
    <xf numFmtId="10" fontId="0" fillId="0" borderId="0" xfId="39" applyNumberFormat="1" applyFont="1" applyAlignment="1">
      <alignment horizontal="center"/>
    </xf>
    <xf numFmtId="0" fontId="68" fillId="0" borderId="13" xfId="245" applyBorder="1" applyAlignment="1" applyProtection="1">
      <alignment horizontal="left" vertical="top" wrapText="1" indent="1"/>
    </xf>
    <xf numFmtId="0" fontId="68" fillId="0" borderId="13" xfId="245" applyBorder="1" applyAlignment="1" applyProtection="1">
      <alignment horizontal="left" vertical="top"/>
    </xf>
    <xf numFmtId="0" fontId="96" fillId="23" borderId="10" xfId="0" applyFont="1" applyFill="1" applyBorder="1" applyAlignment="1">
      <alignment horizontal="left" wrapText="1" indent="1"/>
    </xf>
    <xf numFmtId="0" fontId="0" fillId="23" borderId="0" xfId="0" applyFill="1" applyAlignment="1">
      <alignment vertical="top"/>
    </xf>
    <xf numFmtId="183" fontId="73" fillId="0" borderId="40" xfId="0" applyNumberFormat="1" applyFont="1" applyBorder="1" applyAlignment="1">
      <alignment horizontal="right"/>
    </xf>
    <xf numFmtId="164" fontId="24" fillId="22" borderId="0" xfId="0" applyNumberFormat="1" applyFont="1" applyFill="1" applyAlignment="1">
      <alignment horizontal="center" vertical="center"/>
    </xf>
    <xf numFmtId="0" fontId="117" fillId="23" borderId="40" xfId="0" applyFont="1" applyFill="1" applyBorder="1" applyAlignment="1" applyProtection="1">
      <alignment horizontal="center"/>
      <protection locked="0"/>
    </xf>
    <xf numFmtId="1" fontId="75" fillId="23" borderId="0" xfId="0" applyNumberFormat="1" applyFont="1" applyFill="1" applyAlignment="1">
      <alignment horizontal="center" vertical="center" wrapText="1"/>
    </xf>
    <xf numFmtId="0" fontId="118" fillId="45" borderId="13" xfId="0" applyFont="1" applyFill="1" applyBorder="1" applyAlignment="1">
      <alignment horizontal="center" vertical="center" wrapText="1"/>
    </xf>
    <xf numFmtId="10" fontId="1" fillId="0" borderId="0" xfId="39" applyNumberFormat="1" applyFont="1" applyAlignment="1">
      <alignment horizontal="center"/>
    </xf>
    <xf numFmtId="0" fontId="24" fillId="22" borderId="44" xfId="39" applyNumberFormat="1" applyFont="1" applyFill="1" applyBorder="1" applyAlignment="1">
      <alignment horizontal="center" vertical="center" wrapText="1"/>
    </xf>
    <xf numFmtId="0" fontId="24" fillId="22" borderId="45" xfId="39" applyNumberFormat="1" applyFont="1" applyFill="1" applyBorder="1" applyAlignment="1">
      <alignment horizontal="center" vertical="center" wrapText="1"/>
    </xf>
    <xf numFmtId="0" fontId="89" fillId="45" borderId="0" xfId="0" applyFont="1" applyFill="1" applyAlignment="1">
      <alignment horizontal="center"/>
    </xf>
    <xf numFmtId="0" fontId="0" fillId="53" borderId="0" xfId="0" applyFill="1" applyAlignment="1">
      <alignment horizontal="center"/>
    </xf>
    <xf numFmtId="0" fontId="74" fillId="60" borderId="0" xfId="0" applyFont="1" applyFill="1" applyAlignment="1">
      <alignment horizontal="center"/>
    </xf>
    <xf numFmtId="0" fontId="74" fillId="43" borderId="0" xfId="0" applyFont="1" applyFill="1" applyAlignment="1">
      <alignment horizontal="center"/>
    </xf>
    <xf numFmtId="0" fontId="74" fillId="41" borderId="0" xfId="0" applyFont="1" applyFill="1" applyAlignment="1">
      <alignment horizontal="center"/>
    </xf>
    <xf numFmtId="0" fontId="74" fillId="43" borderId="21" xfId="0" applyFont="1" applyFill="1" applyBorder="1" applyAlignment="1">
      <alignment horizontal="center"/>
    </xf>
    <xf numFmtId="0" fontId="74" fillId="41" borderId="21" xfId="0" applyFont="1" applyFill="1" applyBorder="1" applyAlignment="1">
      <alignment horizontal="center"/>
    </xf>
  </cellXfs>
  <cellStyles count="251">
    <cellStyle name="_x000d__x000a_JournalTemplate=C:\COMFO\CTALK\JOURSTD.TPL_x000d__x000a_LbStateAddress=3 3 0 251 1 89 2 311_x000d__x000a_LbStateJou" xfId="44" xr:uid="{00000000-0005-0000-0000-000000000000}"/>
    <cellStyle name="_KF08 DL 080909 raw data Part III Ch1" xfId="45" xr:uid="{00000000-0005-0000-0000-000001000000}"/>
    <cellStyle name="_KF08 DL 080909 raw data Part III Ch1_KF2010 Figure 1 1 1 World GERD 100310 (2)" xfId="46" xr:uid="{00000000-0005-0000-0000-000002000000}"/>
    <cellStyle name="20% - Accent1" xfId="55" builtinId="30" customBuiltin="1"/>
    <cellStyle name="20% - Accent1 2" xfId="7" xr:uid="{00000000-0005-0000-0000-000004000000}"/>
    <cellStyle name="20% - Accent1 3" xfId="47" xr:uid="{00000000-0005-0000-0000-000005000000}"/>
    <cellStyle name="20% - Accent2" xfId="56" builtinId="34" customBuiltin="1"/>
    <cellStyle name="20% - Accent2 2" xfId="8" xr:uid="{00000000-0005-0000-0000-000007000000}"/>
    <cellStyle name="20% - Accent2 3" xfId="48" xr:uid="{00000000-0005-0000-0000-000008000000}"/>
    <cellStyle name="20% - Accent3" xfId="57" builtinId="38" customBuiltin="1"/>
    <cellStyle name="20% - Accent3 2" xfId="9" xr:uid="{00000000-0005-0000-0000-00000A000000}"/>
    <cellStyle name="20% - Accent3 3" xfId="49" xr:uid="{00000000-0005-0000-0000-00000B000000}"/>
    <cellStyle name="20% - Accent4" xfId="58" builtinId="42" customBuiltin="1"/>
    <cellStyle name="20% - Accent4 2" xfId="10" xr:uid="{00000000-0005-0000-0000-00000D000000}"/>
    <cellStyle name="20% - Accent4 3" xfId="50" xr:uid="{00000000-0005-0000-0000-00000E000000}"/>
    <cellStyle name="20% - Accent5" xfId="59" builtinId="46" customBuiltin="1"/>
    <cellStyle name="20% - Accent5 2" xfId="51" xr:uid="{00000000-0005-0000-0000-000010000000}"/>
    <cellStyle name="20% - Accent5 3" xfId="52" xr:uid="{00000000-0005-0000-0000-000011000000}"/>
    <cellStyle name="20% - Accent6" xfId="60" builtinId="50" customBuiltin="1"/>
    <cellStyle name="20% - Accent6 2" xfId="53" xr:uid="{00000000-0005-0000-0000-000013000000}"/>
    <cellStyle name="20% - Accent6 3" xfId="54" xr:uid="{00000000-0005-0000-0000-000014000000}"/>
    <cellStyle name="40% - Accent1" xfId="69" builtinId="31" customBuiltin="1"/>
    <cellStyle name="40% - Accent1 2" xfId="11" xr:uid="{00000000-0005-0000-0000-000016000000}"/>
    <cellStyle name="40% - Accent1 3" xfId="61" xr:uid="{00000000-0005-0000-0000-000017000000}"/>
    <cellStyle name="40% - Accent2" xfId="70" builtinId="35" customBuiltin="1"/>
    <cellStyle name="40% - Accent2 2" xfId="62" xr:uid="{00000000-0005-0000-0000-000019000000}"/>
    <cellStyle name="40% - Accent2 3" xfId="63" xr:uid="{00000000-0005-0000-0000-00001A000000}"/>
    <cellStyle name="40% - Accent3" xfId="71" builtinId="39" customBuiltin="1"/>
    <cellStyle name="40% - Accent3 2" xfId="12" xr:uid="{00000000-0005-0000-0000-00001C000000}"/>
    <cellStyle name="40% - Accent3 3" xfId="64" xr:uid="{00000000-0005-0000-0000-00001D000000}"/>
    <cellStyle name="40% - Accent4" xfId="72" builtinId="43" customBuiltin="1"/>
    <cellStyle name="40% - Accent4 2" xfId="13" xr:uid="{00000000-0005-0000-0000-00001F000000}"/>
    <cellStyle name="40% - Accent4 3" xfId="65" xr:uid="{00000000-0005-0000-0000-000020000000}"/>
    <cellStyle name="40% - Accent5" xfId="73" builtinId="47" customBuiltin="1"/>
    <cellStyle name="40% - Accent5 2" xfId="66" xr:uid="{00000000-0005-0000-0000-000022000000}"/>
    <cellStyle name="40% - Accent5 3" xfId="67" xr:uid="{00000000-0005-0000-0000-000023000000}"/>
    <cellStyle name="40% - Accent6" xfId="74" builtinId="51" customBuiltin="1"/>
    <cellStyle name="40% - Accent6 2" xfId="14" xr:uid="{00000000-0005-0000-0000-000025000000}"/>
    <cellStyle name="40% - Accent6 3" xfId="68" xr:uid="{00000000-0005-0000-0000-000026000000}"/>
    <cellStyle name="60% - Accent1" xfId="83" builtinId="32" customBuiltin="1"/>
    <cellStyle name="60% - Accent1 2" xfId="15" xr:uid="{00000000-0005-0000-0000-000028000000}"/>
    <cellStyle name="60% - Accent1 3" xfId="75" xr:uid="{00000000-0005-0000-0000-000029000000}"/>
    <cellStyle name="60% - Accent2" xfId="84" builtinId="36" customBuiltin="1"/>
    <cellStyle name="60% - Accent2 2" xfId="76" xr:uid="{00000000-0005-0000-0000-00002B000000}"/>
    <cellStyle name="60% - Accent2 3" xfId="77" xr:uid="{00000000-0005-0000-0000-00002C000000}"/>
    <cellStyle name="60% - Accent3" xfId="85" builtinId="40" customBuiltin="1"/>
    <cellStyle name="60% - Accent3 2" xfId="16" xr:uid="{00000000-0005-0000-0000-00002E000000}"/>
    <cellStyle name="60% - Accent3 3" xfId="78" xr:uid="{00000000-0005-0000-0000-00002F000000}"/>
    <cellStyle name="60% - Accent4" xfId="86" builtinId="44" customBuiltin="1"/>
    <cellStyle name="60% - Accent4 2" xfId="17" xr:uid="{00000000-0005-0000-0000-000031000000}"/>
    <cellStyle name="60% - Accent4 3" xfId="79" xr:uid="{00000000-0005-0000-0000-000032000000}"/>
    <cellStyle name="60% - Accent5" xfId="87" builtinId="48" customBuiltin="1"/>
    <cellStyle name="60% - Accent5 2" xfId="80" xr:uid="{00000000-0005-0000-0000-000034000000}"/>
    <cellStyle name="60% - Accent5 3" xfId="81" xr:uid="{00000000-0005-0000-0000-000035000000}"/>
    <cellStyle name="60% - Accent6" xfId="88" builtinId="52" customBuiltin="1"/>
    <cellStyle name="60% - Accent6 2" xfId="18" xr:uid="{00000000-0005-0000-0000-000037000000}"/>
    <cellStyle name="60% - Accent6 3" xfId="82" xr:uid="{00000000-0005-0000-0000-000038000000}"/>
    <cellStyle name="Accent1" xfId="105" builtinId="29" customBuiltin="1"/>
    <cellStyle name="Accent1 2" xfId="19" xr:uid="{00000000-0005-0000-0000-00003A000000}"/>
    <cellStyle name="Accent1 3" xfId="89" xr:uid="{00000000-0005-0000-0000-00003B000000}"/>
    <cellStyle name="Accent2" xfId="106" builtinId="33" customBuiltin="1"/>
    <cellStyle name="Accent2 2" xfId="20" xr:uid="{00000000-0005-0000-0000-00003D000000}"/>
    <cellStyle name="Accent2 3" xfId="90" xr:uid="{00000000-0005-0000-0000-00003E000000}"/>
    <cellStyle name="Accent3" xfId="107" builtinId="37" customBuiltin="1"/>
    <cellStyle name="Accent3 2" xfId="21" xr:uid="{00000000-0005-0000-0000-000040000000}"/>
    <cellStyle name="Accent3 3" xfId="91" xr:uid="{00000000-0005-0000-0000-000041000000}"/>
    <cellStyle name="Accent4" xfId="108" builtinId="41" customBuiltin="1"/>
    <cellStyle name="Accent4 2" xfId="22" xr:uid="{00000000-0005-0000-0000-000043000000}"/>
    <cellStyle name="Accent4 3" xfId="92" xr:uid="{00000000-0005-0000-0000-000044000000}"/>
    <cellStyle name="Accent5" xfId="109" builtinId="45" customBuiltin="1"/>
    <cellStyle name="Accent5 2" xfId="93" xr:uid="{00000000-0005-0000-0000-000046000000}"/>
    <cellStyle name="Accent5 3" xfId="94" xr:uid="{00000000-0005-0000-0000-000047000000}"/>
    <cellStyle name="Accent6" xfId="110" builtinId="49" customBuiltin="1"/>
    <cellStyle name="Accent6 2" xfId="95" xr:uid="{00000000-0005-0000-0000-000049000000}"/>
    <cellStyle name="Accent6 3" xfId="96" xr:uid="{00000000-0005-0000-0000-00004A000000}"/>
    <cellStyle name="ANCLAS,REZONES Y SUS PARTES,DE FUNDICION,DE HIERRO O DE ACERO" xfId="97" xr:uid="{00000000-0005-0000-0000-00004B000000}"/>
    <cellStyle name="Bad" xfId="238" builtinId="27" customBuiltin="1"/>
    <cellStyle name="Bad 2" xfId="23" xr:uid="{00000000-0005-0000-0000-00004D000000}"/>
    <cellStyle name="Berekening 2" xfId="98" xr:uid="{00000000-0005-0000-0000-00004E000000}"/>
    <cellStyle name="bin" xfId="99" xr:uid="{00000000-0005-0000-0000-00004F000000}"/>
    <cellStyle name="blue" xfId="100" xr:uid="{00000000-0005-0000-0000-000050000000}"/>
    <cellStyle name="Calcolo" xfId="3" xr:uid="{00000000-0005-0000-0000-000051000000}"/>
    <cellStyle name="Calculation 2" xfId="24" xr:uid="{00000000-0005-0000-0000-000052000000}"/>
    <cellStyle name="cell" xfId="101" xr:uid="{00000000-0005-0000-0000-000053000000}"/>
    <cellStyle name="Cella collegata" xfId="4" xr:uid="{00000000-0005-0000-0000-000054000000}"/>
    <cellStyle name="Cella da controllare" xfId="5" xr:uid="{00000000-0005-0000-0000-000055000000}"/>
    <cellStyle name="Check Cell 2" xfId="102" xr:uid="{00000000-0005-0000-0000-000056000000}"/>
    <cellStyle name="Col&amp;RowHeadings" xfId="103" xr:uid="{00000000-0005-0000-0000-000057000000}"/>
    <cellStyle name="ColCodes" xfId="104" xr:uid="{00000000-0005-0000-0000-000058000000}"/>
    <cellStyle name="ColTitles" xfId="111" xr:uid="{00000000-0005-0000-0000-000059000000}"/>
    <cellStyle name="column" xfId="112" xr:uid="{00000000-0005-0000-0000-00005A000000}"/>
    <cellStyle name="Comma" xfId="40" builtinId="3"/>
    <cellStyle name="Comma 2" xfId="36" xr:uid="{00000000-0005-0000-0000-00005C000000}"/>
    <cellStyle name="Comma 2 2" xfId="113" xr:uid="{00000000-0005-0000-0000-00005D000000}"/>
    <cellStyle name="Comma 2 3" xfId="114" xr:uid="{00000000-0005-0000-0000-00005E000000}"/>
    <cellStyle name="Comma 2_GII2013_Mika_June07" xfId="43" xr:uid="{00000000-0005-0000-0000-00005F000000}"/>
    <cellStyle name="Comma 3" xfId="115" xr:uid="{00000000-0005-0000-0000-000060000000}"/>
    <cellStyle name="Comma0" xfId="116" xr:uid="{00000000-0005-0000-0000-000061000000}"/>
    <cellStyle name="Controlecel 2" xfId="117" xr:uid="{00000000-0005-0000-0000-000062000000}"/>
    <cellStyle name="Currency0" xfId="118" xr:uid="{00000000-0005-0000-0000-000063000000}"/>
    <cellStyle name="DataEntryCells" xfId="119" xr:uid="{00000000-0005-0000-0000-000064000000}"/>
    <cellStyle name="Date" xfId="120" xr:uid="{00000000-0005-0000-0000-000065000000}"/>
    <cellStyle name="Dezimal [0]_Germany" xfId="121" xr:uid="{00000000-0005-0000-0000-000066000000}"/>
    <cellStyle name="Dezimal_Germany" xfId="122" xr:uid="{00000000-0005-0000-0000-000067000000}"/>
    <cellStyle name="ErrRpt_DataEntryCells" xfId="123" xr:uid="{00000000-0005-0000-0000-000068000000}"/>
    <cellStyle name="ErrRpt-DataEntryCells" xfId="124" xr:uid="{00000000-0005-0000-0000-000069000000}"/>
    <cellStyle name="ErrRpt-GreyBackground" xfId="125" xr:uid="{00000000-0005-0000-0000-00006A000000}"/>
    <cellStyle name="Euro" xfId="126" xr:uid="{00000000-0005-0000-0000-00006B000000}"/>
    <cellStyle name="Excel Built-in Normal" xfId="250" xr:uid="{00000000-0005-0000-0000-00006C000000}"/>
    <cellStyle name="Explanatory Text" xfId="227" builtinId="53" customBuiltin="1"/>
    <cellStyle name="Explanatory Text 2" xfId="127" xr:uid="{00000000-0005-0000-0000-00006E000000}"/>
    <cellStyle name="Fixed" xfId="128" xr:uid="{00000000-0005-0000-0000-00006F000000}"/>
    <cellStyle name="formula" xfId="129" xr:uid="{00000000-0005-0000-0000-000070000000}"/>
    <cellStyle name="gap" xfId="130" xr:uid="{00000000-0005-0000-0000-000071000000}"/>
    <cellStyle name="Gekoppelde cel 2" xfId="131" xr:uid="{00000000-0005-0000-0000-000072000000}"/>
    <cellStyle name="Goed 2" xfId="132" xr:uid="{00000000-0005-0000-0000-000073000000}"/>
    <cellStyle name="Good" xfId="239" builtinId="26" customBuiltin="1"/>
    <cellStyle name="Good 2" xfId="133" xr:uid="{00000000-0005-0000-0000-000075000000}"/>
    <cellStyle name="GreyBackground" xfId="134" xr:uid="{00000000-0005-0000-0000-000076000000}"/>
    <cellStyle name="Heading 1" xfId="231" builtinId="16" customBuiltin="1"/>
    <cellStyle name="Heading 1 2" xfId="25" xr:uid="{00000000-0005-0000-0000-000078000000}"/>
    <cellStyle name="Heading 2" xfId="232" builtinId="17" customBuiltin="1"/>
    <cellStyle name="Heading 2 2" xfId="26" xr:uid="{00000000-0005-0000-0000-00007A000000}"/>
    <cellStyle name="Heading 3" xfId="233" builtinId="18" customBuiltin="1"/>
    <cellStyle name="Heading 3 2" xfId="27" xr:uid="{00000000-0005-0000-0000-00007C000000}"/>
    <cellStyle name="Heading 4" xfId="234" builtinId="19" customBuiltin="1"/>
    <cellStyle name="Heading 4 2" xfId="28" xr:uid="{00000000-0005-0000-0000-00007E000000}"/>
    <cellStyle name="Hyperlink" xfId="245" builtinId="8"/>
    <cellStyle name="Hyperlink 2" xfId="135" xr:uid="{00000000-0005-0000-0000-000080000000}"/>
    <cellStyle name="Hyperlink 3" xfId="246" xr:uid="{00000000-0005-0000-0000-000081000000}"/>
    <cellStyle name="Hyperlink 4" xfId="248" xr:uid="{00000000-0005-0000-0000-000082000000}"/>
    <cellStyle name="Input" xfId="1" builtinId="20" customBuiltin="1"/>
    <cellStyle name="Input 2" xfId="136" xr:uid="{00000000-0005-0000-0000-000084000000}"/>
    <cellStyle name="Invoer 2" xfId="137" xr:uid="{00000000-0005-0000-0000-000085000000}"/>
    <cellStyle name="ISC" xfId="138" xr:uid="{00000000-0005-0000-0000-000086000000}"/>
    <cellStyle name="isced" xfId="139" xr:uid="{00000000-0005-0000-0000-000087000000}"/>
    <cellStyle name="ISCED Titles" xfId="140" xr:uid="{00000000-0005-0000-0000-000088000000}"/>
    <cellStyle name="Komma 2" xfId="141" xr:uid="{00000000-0005-0000-0000-000089000000}"/>
    <cellStyle name="Kop 1 2" xfId="142" xr:uid="{00000000-0005-0000-0000-00008A000000}"/>
    <cellStyle name="Kop 2 2" xfId="143" xr:uid="{00000000-0005-0000-0000-00008B000000}"/>
    <cellStyle name="Kop 3 2" xfId="144" xr:uid="{00000000-0005-0000-0000-00008C000000}"/>
    <cellStyle name="Kop 4 2" xfId="145" xr:uid="{00000000-0005-0000-0000-00008D000000}"/>
    <cellStyle name="level1a" xfId="146" xr:uid="{00000000-0005-0000-0000-00008E000000}"/>
    <cellStyle name="level2" xfId="147" xr:uid="{00000000-0005-0000-0000-00008F000000}"/>
    <cellStyle name="level2a" xfId="148" xr:uid="{00000000-0005-0000-0000-000090000000}"/>
    <cellStyle name="level3" xfId="149" xr:uid="{00000000-0005-0000-0000-000091000000}"/>
    <cellStyle name="Linked Cell 2" xfId="150" xr:uid="{00000000-0005-0000-0000-000092000000}"/>
    <cellStyle name="Migliaia (0)_conti99" xfId="151" xr:uid="{00000000-0005-0000-0000-000093000000}"/>
    <cellStyle name="Milliers [0]_8GRAD" xfId="152" xr:uid="{00000000-0005-0000-0000-000094000000}"/>
    <cellStyle name="Milliers_8GRAD" xfId="153" xr:uid="{00000000-0005-0000-0000-000095000000}"/>
    <cellStyle name="Monétaire [0]_8GRAD" xfId="154" xr:uid="{00000000-0005-0000-0000-000096000000}"/>
    <cellStyle name="Monétaire_8GRAD" xfId="155" xr:uid="{00000000-0005-0000-0000-000097000000}"/>
    <cellStyle name="Neutraal 2" xfId="156" xr:uid="{00000000-0005-0000-0000-000098000000}"/>
    <cellStyle name="Neutral" xfId="158" builtinId="28" customBuiltin="1"/>
    <cellStyle name="Neutral 2" xfId="157" xr:uid="{00000000-0005-0000-0000-00009A000000}"/>
    <cellStyle name="Normal" xfId="0" builtinId="0"/>
    <cellStyle name="Normal 19" xfId="159" xr:uid="{00000000-0005-0000-0000-00009C000000}"/>
    <cellStyle name="Normal 2" xfId="29" xr:uid="{00000000-0005-0000-0000-00009D000000}"/>
    <cellStyle name="Normal 2 2" xfId="30" xr:uid="{00000000-0005-0000-0000-00009E000000}"/>
    <cellStyle name="Normal 2 2 2" xfId="160" xr:uid="{00000000-0005-0000-0000-00009F000000}"/>
    <cellStyle name="Normal 2 2 3" xfId="161" xr:uid="{00000000-0005-0000-0000-0000A0000000}"/>
    <cellStyle name="Normal 2 2_GII2013_Mika_June07" xfId="42" xr:uid="{00000000-0005-0000-0000-0000A1000000}"/>
    <cellStyle name="Normal 2 3" xfId="37" xr:uid="{00000000-0005-0000-0000-0000A2000000}"/>
    <cellStyle name="Normal 2 3 2" xfId="162" xr:uid="{00000000-0005-0000-0000-0000A3000000}"/>
    <cellStyle name="Normal 2 3_GII2013_Mika_June07" xfId="163" xr:uid="{00000000-0005-0000-0000-0000A4000000}"/>
    <cellStyle name="Normal 2 4" xfId="164" xr:uid="{00000000-0005-0000-0000-0000A5000000}"/>
    <cellStyle name="Normal 2 5" xfId="165" xr:uid="{00000000-0005-0000-0000-0000A6000000}"/>
    <cellStyle name="Normal 2 6" xfId="166" xr:uid="{00000000-0005-0000-0000-0000A7000000}"/>
    <cellStyle name="Normal 2 7" xfId="167" xr:uid="{00000000-0005-0000-0000-0000A8000000}"/>
    <cellStyle name="Normal 2 8" xfId="168" xr:uid="{00000000-0005-0000-0000-0000A9000000}"/>
    <cellStyle name="Normal 2_962010071P1G001" xfId="169" xr:uid="{00000000-0005-0000-0000-0000AA000000}"/>
    <cellStyle name="Normal 3" xfId="31" xr:uid="{00000000-0005-0000-0000-0000AB000000}"/>
    <cellStyle name="Normal 3 2" xfId="170" xr:uid="{00000000-0005-0000-0000-0000AC000000}"/>
    <cellStyle name="Normal 3 2 2" xfId="171" xr:uid="{00000000-0005-0000-0000-0000AD000000}"/>
    <cellStyle name="Normal 3 2_SSI2012-Finaldata_JRCresults_2003" xfId="172" xr:uid="{00000000-0005-0000-0000-0000AE000000}"/>
    <cellStyle name="Normal 3 3" xfId="173" xr:uid="{00000000-0005-0000-0000-0000AF000000}"/>
    <cellStyle name="Normal 3 3 2" xfId="174" xr:uid="{00000000-0005-0000-0000-0000B0000000}"/>
    <cellStyle name="Normal 3 3_SSI2012-Finaldata_JRCresults_2003" xfId="175" xr:uid="{00000000-0005-0000-0000-0000B1000000}"/>
    <cellStyle name="Normal 3 4" xfId="176" xr:uid="{00000000-0005-0000-0000-0000B2000000}"/>
    <cellStyle name="Normal 3 5" xfId="249" xr:uid="{00000000-0005-0000-0000-0000B3000000}"/>
    <cellStyle name="Normal 3_SSI2012-Finaldata_JRCresults_2003" xfId="177" xr:uid="{00000000-0005-0000-0000-0000B4000000}"/>
    <cellStyle name="Normal 4" xfId="178" xr:uid="{00000000-0005-0000-0000-0000B5000000}"/>
    <cellStyle name="Normal 5" xfId="179" xr:uid="{00000000-0005-0000-0000-0000B6000000}"/>
    <cellStyle name="Normal 6" xfId="180" xr:uid="{00000000-0005-0000-0000-0000B7000000}"/>
    <cellStyle name="Normal 6 2" xfId="181" xr:uid="{00000000-0005-0000-0000-0000B8000000}"/>
    <cellStyle name="Normal 7" xfId="182" xr:uid="{00000000-0005-0000-0000-0000B9000000}"/>
    <cellStyle name="Normal 8" xfId="183" xr:uid="{00000000-0005-0000-0000-0000BA000000}"/>
    <cellStyle name="Nota" xfId="41" xr:uid="{00000000-0005-0000-0000-0000BB000000}"/>
    <cellStyle name="Note 2" xfId="32" xr:uid="{00000000-0005-0000-0000-0000BC000000}"/>
    <cellStyle name="Note 2 2" xfId="38" xr:uid="{00000000-0005-0000-0000-0000BD000000}"/>
    <cellStyle name="Note 2 3" xfId="184" xr:uid="{00000000-0005-0000-0000-0000BE000000}"/>
    <cellStyle name="Notitie 2" xfId="185" xr:uid="{00000000-0005-0000-0000-0000BF000000}"/>
    <cellStyle name="Ongeldig 2" xfId="186" xr:uid="{00000000-0005-0000-0000-0000C0000000}"/>
    <cellStyle name="Output" xfId="2" builtinId="21" customBuiltin="1"/>
    <cellStyle name="Output 2" xfId="33" xr:uid="{00000000-0005-0000-0000-0000C2000000}"/>
    <cellStyle name="Percent" xfId="39" builtinId="5"/>
    <cellStyle name="Percent 2" xfId="187" xr:uid="{00000000-0005-0000-0000-0000C4000000}"/>
    <cellStyle name="Prozent_SubCatperStud" xfId="188" xr:uid="{00000000-0005-0000-0000-0000C5000000}"/>
    <cellStyle name="row" xfId="189" xr:uid="{00000000-0005-0000-0000-0000C6000000}"/>
    <cellStyle name="Row-Col Headings" xfId="191" xr:uid="{00000000-0005-0000-0000-0000C8000000}"/>
    <cellStyle name="RowCodes" xfId="190" xr:uid="{00000000-0005-0000-0000-0000C7000000}"/>
    <cellStyle name="RowTitles" xfId="192" xr:uid="{00000000-0005-0000-0000-0000C9000000}"/>
    <cellStyle name="RowTitles-Col2" xfId="194" xr:uid="{00000000-0005-0000-0000-0000CB000000}"/>
    <cellStyle name="RowTitles-Detail" xfId="195" xr:uid="{00000000-0005-0000-0000-0000CC000000}"/>
    <cellStyle name="RowTitles1-Detail" xfId="193" xr:uid="{00000000-0005-0000-0000-0000CA000000}"/>
    <cellStyle name="ss1" xfId="196" xr:uid="{00000000-0005-0000-0000-0000CD000000}"/>
    <cellStyle name="ss10" xfId="197" xr:uid="{00000000-0005-0000-0000-0000CE000000}"/>
    <cellStyle name="ss11" xfId="198" xr:uid="{00000000-0005-0000-0000-0000CF000000}"/>
    <cellStyle name="ss12" xfId="199" xr:uid="{00000000-0005-0000-0000-0000D0000000}"/>
    <cellStyle name="ss13" xfId="200" xr:uid="{00000000-0005-0000-0000-0000D1000000}"/>
    <cellStyle name="ss14" xfId="201" xr:uid="{00000000-0005-0000-0000-0000D2000000}"/>
    <cellStyle name="ss15" xfId="202" xr:uid="{00000000-0005-0000-0000-0000D3000000}"/>
    <cellStyle name="ss16" xfId="203" xr:uid="{00000000-0005-0000-0000-0000D4000000}"/>
    <cellStyle name="ss17" xfId="204" xr:uid="{00000000-0005-0000-0000-0000D5000000}"/>
    <cellStyle name="ss18" xfId="205" xr:uid="{00000000-0005-0000-0000-0000D6000000}"/>
    <cellStyle name="ss19" xfId="206" xr:uid="{00000000-0005-0000-0000-0000D7000000}"/>
    <cellStyle name="ss2" xfId="207" xr:uid="{00000000-0005-0000-0000-0000D8000000}"/>
    <cellStyle name="ss20" xfId="208" xr:uid="{00000000-0005-0000-0000-0000D9000000}"/>
    <cellStyle name="ss21" xfId="209" xr:uid="{00000000-0005-0000-0000-0000DA000000}"/>
    <cellStyle name="ss22" xfId="210" xr:uid="{00000000-0005-0000-0000-0000DB000000}"/>
    <cellStyle name="ss3" xfId="211" xr:uid="{00000000-0005-0000-0000-0000DC000000}"/>
    <cellStyle name="ss4" xfId="212" xr:uid="{00000000-0005-0000-0000-0000DD000000}"/>
    <cellStyle name="ss5" xfId="213" xr:uid="{00000000-0005-0000-0000-0000DE000000}"/>
    <cellStyle name="ss6" xfId="214" xr:uid="{00000000-0005-0000-0000-0000DF000000}"/>
    <cellStyle name="ss7" xfId="215" xr:uid="{00000000-0005-0000-0000-0000E0000000}"/>
    <cellStyle name="ss8" xfId="216" xr:uid="{00000000-0005-0000-0000-0000E1000000}"/>
    <cellStyle name="ss9" xfId="217" xr:uid="{00000000-0005-0000-0000-0000E2000000}"/>
    <cellStyle name="Standaard 2" xfId="218" xr:uid="{00000000-0005-0000-0000-0000E3000000}"/>
    <cellStyle name="Standaard 3" xfId="219" xr:uid="{00000000-0005-0000-0000-0000E4000000}"/>
    <cellStyle name="Standard_cpi-mp-be-stats" xfId="220" xr:uid="{00000000-0005-0000-0000-0000E5000000}"/>
    <cellStyle name="Style 1" xfId="221" xr:uid="{00000000-0005-0000-0000-0000E6000000}"/>
    <cellStyle name="Style 2" xfId="222" xr:uid="{00000000-0005-0000-0000-0000E7000000}"/>
    <cellStyle name="Table No." xfId="223" xr:uid="{00000000-0005-0000-0000-0000E8000000}"/>
    <cellStyle name="Table Title" xfId="224" xr:uid="{00000000-0005-0000-0000-0000E9000000}"/>
    <cellStyle name="Tagline" xfId="225" xr:uid="{00000000-0005-0000-0000-0000EA000000}"/>
    <cellStyle name="temp" xfId="226" xr:uid="{00000000-0005-0000-0000-0000EB000000}"/>
    <cellStyle name="test" xfId="247" xr:uid="{00000000-0005-0000-0000-0000EC000000}"/>
    <cellStyle name="Testo avviso" xfId="6" xr:uid="{00000000-0005-0000-0000-0000ED000000}"/>
    <cellStyle name="Title" xfId="230" builtinId="15" customBuiltin="1"/>
    <cellStyle name="Title 1" xfId="228" xr:uid="{00000000-0005-0000-0000-0000EF000000}"/>
    <cellStyle name="Title 2" xfId="34" xr:uid="{00000000-0005-0000-0000-0000F0000000}"/>
    <cellStyle name="title1" xfId="229" xr:uid="{00000000-0005-0000-0000-0000F1000000}"/>
    <cellStyle name="Totaal 2" xfId="235" xr:uid="{00000000-0005-0000-0000-0000F2000000}"/>
    <cellStyle name="Total" xfId="236" builtinId="25" customBuiltin="1"/>
    <cellStyle name="Total 2" xfId="35" xr:uid="{00000000-0005-0000-0000-0000F4000000}"/>
    <cellStyle name="Uitvoer 2" xfId="237" xr:uid="{00000000-0005-0000-0000-0000F5000000}"/>
    <cellStyle name="Verklarende tekst 2" xfId="240" xr:uid="{00000000-0005-0000-0000-0000F6000000}"/>
    <cellStyle name="Waarschuwingstekst 2" xfId="241" xr:uid="{00000000-0005-0000-0000-0000F7000000}"/>
    <cellStyle name="Währung [0]_Germany" xfId="242" xr:uid="{00000000-0005-0000-0000-0000F8000000}"/>
    <cellStyle name="Währung_Germany" xfId="243" xr:uid="{00000000-0005-0000-0000-0000F9000000}"/>
    <cellStyle name="Warning Text 2" xfId="244" xr:uid="{00000000-0005-0000-0000-0000FA000000}"/>
  </cellStyles>
  <dxfs count="57">
    <dxf>
      <fill>
        <patternFill>
          <bgColor rgb="FFFF0000"/>
        </patternFill>
      </fill>
    </dxf>
    <dxf>
      <font>
        <b/>
        <i val="0"/>
        <color theme="0"/>
      </font>
      <fill>
        <patternFill>
          <bgColor rgb="FFFF0000"/>
        </patternFill>
      </fill>
    </dxf>
    <dxf>
      <font>
        <b/>
        <i val="0"/>
        <color theme="0"/>
      </font>
      <fill>
        <patternFill>
          <bgColor rgb="FF35574A"/>
        </patternFill>
      </fill>
    </dxf>
    <dxf>
      <font>
        <b/>
        <i val="0"/>
        <color theme="0"/>
      </font>
      <fill>
        <patternFill>
          <bgColor rgb="FF397553"/>
        </patternFill>
      </fill>
    </dxf>
    <dxf>
      <font>
        <b/>
        <i val="0"/>
      </font>
      <fill>
        <patternFill>
          <bgColor rgb="FF61917D"/>
        </patternFill>
      </fill>
    </dxf>
    <dxf>
      <font>
        <b/>
        <i val="0"/>
      </font>
      <fill>
        <patternFill>
          <bgColor rgb="FFACBDA7"/>
        </patternFill>
      </fill>
    </dxf>
    <dxf>
      <font>
        <b/>
        <i val="0"/>
      </font>
      <fill>
        <patternFill>
          <bgColor rgb="FFC7CFBA"/>
        </patternFill>
      </fill>
    </dxf>
    <dxf>
      <font>
        <b/>
        <i val="0"/>
        <color theme="0"/>
      </font>
      <fill>
        <patternFill>
          <bgColor rgb="FF35574A"/>
        </patternFill>
      </fill>
    </dxf>
    <dxf>
      <font>
        <b/>
        <i val="0"/>
      </font>
      <fill>
        <patternFill>
          <bgColor rgb="FFC7CFBA"/>
        </patternFill>
      </fill>
    </dxf>
    <dxf>
      <font>
        <b/>
        <i val="0"/>
      </font>
      <fill>
        <patternFill>
          <bgColor rgb="FFACBDA7"/>
        </patternFill>
      </fill>
    </dxf>
    <dxf>
      <font>
        <b/>
        <i val="0"/>
        <color theme="0"/>
      </font>
      <fill>
        <patternFill>
          <bgColor rgb="FF397553"/>
        </patternFill>
      </fill>
    </dxf>
    <dxf>
      <font>
        <b/>
        <i val="0"/>
        <color theme="0"/>
      </font>
      <fill>
        <patternFill>
          <bgColor rgb="FF61917D"/>
        </patternFill>
      </fill>
    </dxf>
    <dxf>
      <font>
        <b/>
        <i val="0"/>
      </font>
      <fill>
        <patternFill>
          <bgColor rgb="FFDFEDE0"/>
        </patternFill>
      </fill>
    </dxf>
    <dxf>
      <font>
        <b/>
        <i val="0"/>
      </font>
      <fill>
        <patternFill>
          <bgColor rgb="FFBFE1C5"/>
        </patternFill>
      </fill>
    </dxf>
    <dxf>
      <font>
        <b/>
        <i val="0"/>
      </font>
      <fill>
        <patternFill>
          <bgColor rgb="FF70C396"/>
        </patternFill>
      </fill>
    </dxf>
    <dxf>
      <font>
        <b/>
        <i val="0"/>
        <color theme="0"/>
      </font>
      <fill>
        <patternFill>
          <bgColor rgb="FF00AB69"/>
        </patternFill>
      </fill>
    </dxf>
    <dxf>
      <font>
        <b/>
        <i val="0"/>
        <color theme="0"/>
      </font>
      <fill>
        <patternFill>
          <bgColor rgb="FF006853"/>
        </patternFill>
      </fill>
    </dxf>
    <dxf>
      <font>
        <b/>
        <i val="0"/>
        <color theme="0"/>
      </font>
      <fill>
        <patternFill>
          <bgColor rgb="FF0E5163"/>
        </patternFill>
      </fill>
    </dxf>
    <dxf>
      <font>
        <b/>
        <i val="0"/>
        <color theme="0"/>
      </font>
      <fill>
        <patternFill>
          <bgColor rgb="FF18657D"/>
        </patternFill>
      </fill>
    </dxf>
    <dxf>
      <font>
        <b/>
        <i val="0"/>
        <color theme="0"/>
      </font>
      <fill>
        <patternFill>
          <bgColor rgb="FF388297"/>
        </patternFill>
      </fill>
    </dxf>
    <dxf>
      <font>
        <b/>
        <i val="0"/>
      </font>
      <fill>
        <patternFill>
          <bgColor rgb="FF8FB6C0"/>
        </patternFill>
      </fill>
    </dxf>
    <dxf>
      <font>
        <b/>
        <i val="0"/>
      </font>
      <fill>
        <patternFill>
          <bgColor rgb="FFB8CED8"/>
        </patternFill>
      </fill>
    </dxf>
    <dxf>
      <font>
        <b/>
        <i val="0"/>
      </font>
      <fill>
        <patternFill>
          <bgColor theme="8" tint="0.79998168889431442"/>
        </patternFill>
      </fill>
    </dxf>
    <dxf>
      <font>
        <b/>
        <i val="0"/>
      </font>
      <fill>
        <patternFill>
          <bgColor rgb="FFB8CED8"/>
        </patternFill>
      </fill>
    </dxf>
    <dxf>
      <font>
        <b/>
        <i val="0"/>
      </font>
      <fill>
        <patternFill>
          <bgColor rgb="FF8FB6C0"/>
        </patternFill>
      </fill>
    </dxf>
    <dxf>
      <font>
        <b/>
        <i val="0"/>
        <color theme="0"/>
      </font>
      <fill>
        <patternFill>
          <bgColor rgb="FF388297"/>
        </patternFill>
      </fill>
    </dxf>
    <dxf>
      <font>
        <b/>
        <i val="0"/>
        <color theme="0"/>
      </font>
      <fill>
        <patternFill>
          <bgColor rgb="FF0E5163"/>
        </patternFill>
      </fill>
    </dxf>
    <dxf>
      <font>
        <b/>
        <i val="0"/>
      </font>
      <fill>
        <patternFill>
          <bgColor rgb="FF4AC0DF"/>
        </patternFill>
      </fill>
    </dxf>
    <dxf>
      <font>
        <b/>
        <i val="0"/>
      </font>
      <fill>
        <patternFill>
          <bgColor rgb="FFCFECF5"/>
        </patternFill>
      </fill>
    </dxf>
    <dxf>
      <font>
        <b/>
        <i val="0"/>
      </font>
      <fill>
        <patternFill>
          <bgColor rgb="FFA2D8E6"/>
        </patternFill>
      </fill>
    </dxf>
    <dxf>
      <font>
        <b/>
        <i val="0"/>
        <color theme="0"/>
      </font>
      <fill>
        <patternFill>
          <bgColor rgb="FF18657D"/>
        </patternFill>
      </fill>
    </dxf>
    <dxf>
      <font>
        <b/>
        <i val="0"/>
        <color theme="0"/>
      </font>
      <fill>
        <patternFill>
          <bgColor rgb="FF0092C8"/>
        </patternFill>
      </fill>
    </dxf>
    <dxf>
      <font>
        <b/>
        <i val="0"/>
        <color theme="0"/>
      </font>
      <fill>
        <patternFill>
          <bgColor rgb="FFD6724E"/>
        </patternFill>
      </fill>
    </dxf>
    <dxf>
      <font>
        <b/>
        <i val="0"/>
      </font>
      <fill>
        <patternFill>
          <bgColor rgb="FFFADCCD"/>
        </patternFill>
      </fill>
    </dxf>
    <dxf>
      <font>
        <b/>
        <i val="0"/>
      </font>
      <fill>
        <patternFill>
          <bgColor rgb="FFFBBF9A"/>
        </patternFill>
      </fill>
    </dxf>
    <dxf>
      <font>
        <b/>
        <i val="0"/>
      </font>
      <fill>
        <patternFill>
          <bgColor rgb="FFF7946D"/>
        </patternFill>
      </fill>
    </dxf>
    <dxf>
      <font>
        <b/>
        <i val="0"/>
        <color theme="0"/>
      </font>
      <fill>
        <patternFill>
          <bgColor rgb="FF9B5747"/>
        </patternFill>
      </fill>
    </dxf>
    <dxf>
      <font>
        <b/>
        <i val="0"/>
        <color theme="0"/>
      </font>
      <fill>
        <patternFill>
          <bgColor rgb="FFF7946D"/>
        </patternFill>
      </fill>
    </dxf>
    <dxf>
      <font>
        <b/>
        <i val="0"/>
      </font>
      <fill>
        <patternFill>
          <bgColor rgb="FFFBBF9A"/>
        </patternFill>
      </fill>
    </dxf>
    <dxf>
      <font>
        <b/>
        <i val="0"/>
      </font>
      <fill>
        <patternFill>
          <bgColor theme="4" tint="0.79998168889431442"/>
        </patternFill>
      </fill>
    </dxf>
    <dxf>
      <font>
        <b/>
        <i val="0"/>
        <color theme="0"/>
      </font>
      <fill>
        <patternFill>
          <bgColor rgb="FFD6724E"/>
        </patternFill>
      </fill>
    </dxf>
    <dxf>
      <font>
        <b/>
        <i val="0"/>
      </font>
      <fill>
        <patternFill>
          <bgColor rgb="FFFADCCD"/>
        </patternFill>
      </fill>
    </dxf>
    <dxf>
      <font>
        <b/>
        <i val="0"/>
        <color theme="0"/>
      </font>
      <fill>
        <patternFill>
          <bgColor rgb="FF9B5747"/>
        </patternFill>
      </fill>
    </dxf>
    <dxf>
      <font>
        <b/>
        <i val="0"/>
      </font>
      <fill>
        <patternFill>
          <bgColor rgb="FFF9FFC9"/>
        </patternFill>
      </fill>
    </dxf>
    <dxf>
      <font>
        <b/>
        <i val="0"/>
        <color theme="0"/>
      </font>
      <fill>
        <patternFill>
          <bgColor rgb="FFD44E27"/>
        </patternFill>
      </fill>
    </dxf>
    <dxf>
      <font>
        <b/>
        <i val="0"/>
      </font>
      <fill>
        <patternFill>
          <bgColor rgb="FFFF7900"/>
        </patternFill>
      </fill>
    </dxf>
    <dxf>
      <font>
        <b/>
        <i val="0"/>
      </font>
      <fill>
        <patternFill>
          <bgColor rgb="FFFFAF79"/>
        </patternFill>
      </fill>
    </dxf>
    <dxf>
      <font>
        <b/>
        <i val="0"/>
        <color theme="0"/>
      </font>
      <fill>
        <patternFill>
          <bgColor rgb="FFA32035"/>
        </patternFill>
      </fill>
    </dxf>
    <dxf>
      <font>
        <b/>
        <i val="0"/>
        <color theme="0"/>
      </font>
      <fill>
        <patternFill>
          <bgColor rgb="FFEA0029"/>
        </patternFill>
      </fill>
    </dxf>
    <dxf>
      <font>
        <b/>
        <i val="0"/>
      </font>
      <fill>
        <patternFill>
          <bgColor rgb="FFFF796C"/>
        </patternFill>
      </fill>
    </dxf>
    <dxf>
      <font>
        <b/>
        <i val="0"/>
      </font>
      <fill>
        <patternFill>
          <bgColor rgb="FFF8AFB0"/>
        </patternFill>
      </fill>
    </dxf>
    <dxf>
      <font>
        <b/>
        <i val="0"/>
        <color theme="0"/>
      </font>
      <fill>
        <patternFill>
          <bgColor rgb="FF691C32"/>
        </patternFill>
      </fill>
    </dxf>
    <dxf>
      <font>
        <b/>
        <i val="0"/>
      </font>
      <fill>
        <patternFill>
          <bgColor rgb="FFF8AFB0"/>
        </patternFill>
      </fill>
    </dxf>
    <dxf>
      <font>
        <b/>
        <i val="0"/>
      </font>
      <fill>
        <patternFill>
          <bgColor rgb="FFFF796C"/>
        </patternFill>
      </fill>
    </dxf>
    <dxf>
      <font>
        <b/>
        <i val="0"/>
        <color theme="0"/>
      </font>
      <fill>
        <patternFill>
          <bgColor rgb="FFEA0029"/>
        </patternFill>
      </fill>
    </dxf>
    <dxf>
      <font>
        <b/>
        <i val="0"/>
        <color theme="0"/>
      </font>
      <fill>
        <patternFill>
          <bgColor rgb="FFA32035"/>
        </patternFill>
      </fill>
    </dxf>
    <dxf>
      <font>
        <b/>
        <i val="0"/>
        <color theme="0"/>
      </font>
      <fill>
        <patternFill>
          <bgColor rgb="FF691C32"/>
        </patternFill>
      </fill>
    </dxf>
  </dxfs>
  <tableStyles count="0" defaultTableStyle="TableStyleMedium2" defaultPivotStyle="PivotStyleLight16"/>
  <colors>
    <mruColors>
      <color rgb="FFEA0029"/>
      <color rgb="FF70C396"/>
      <color rgb="FF4AC0DF"/>
      <color rgb="FFFF7900"/>
      <color rgb="FFB8CED8"/>
      <color rgb="FF8FB6C0"/>
      <color rgb="FF388297"/>
      <color rgb="FF18657D"/>
      <color rgb="FF0E5163"/>
      <color rgb="FFACBD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5857875</xdr:colOff>
      <xdr:row>9</xdr:row>
      <xdr:rowOff>104775</xdr:rowOff>
    </xdr:from>
    <xdr:to>
      <xdr:col>0</xdr:col>
      <xdr:colOff>7085286</xdr:colOff>
      <xdr:row>9</xdr:row>
      <xdr:rowOff>534217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7875" y="7010400"/>
          <a:ext cx="1227411" cy="429442"/>
        </a:xfrm>
        <a:prstGeom prst="rect">
          <a:avLst/>
        </a:prstGeom>
      </xdr:spPr>
    </xdr:pic>
    <xdr:clientData/>
  </xdr:twoCellAnchor>
  <xdr:twoCellAnchor editAs="oneCell">
    <xdr:from>
      <xdr:col>0</xdr:col>
      <xdr:colOff>0</xdr:colOff>
      <xdr:row>0</xdr:row>
      <xdr:rowOff>0</xdr:rowOff>
    </xdr:from>
    <xdr:to>
      <xdr:col>1</xdr:col>
      <xdr:colOff>25680</xdr:colOff>
      <xdr:row>0</xdr:row>
      <xdr:rowOff>1554480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0773" b="20373"/>
        <a:stretch/>
      </xdr:blipFill>
      <xdr:spPr>
        <a:xfrm>
          <a:off x="0" y="0"/>
          <a:ext cx="7920000" cy="1554480"/>
        </a:xfrm>
        <a:prstGeom prst="rect">
          <a:avLst/>
        </a:prstGeom>
      </xdr:spPr>
    </xdr:pic>
    <xdr:clientData/>
  </xdr:twoCellAnchor>
  <xdr:twoCellAnchor editAs="oneCell">
    <xdr:from>
      <xdr:col>0</xdr:col>
      <xdr:colOff>0</xdr:colOff>
      <xdr:row>7</xdr:row>
      <xdr:rowOff>0</xdr:rowOff>
    </xdr:from>
    <xdr:to>
      <xdr:col>1</xdr:col>
      <xdr:colOff>106411</xdr:colOff>
      <xdr:row>8</xdr:row>
      <xdr:rowOff>3714750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a:stretch>
          <a:fillRect/>
        </a:stretch>
      </xdr:blipFill>
      <xdr:spPr>
        <a:xfrm>
          <a:off x="0" y="6248400"/>
          <a:ext cx="7783561" cy="4038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209550</xdr:colOff>
      <xdr:row>1</xdr:row>
      <xdr:rowOff>200025</xdr:rowOff>
    </xdr:from>
    <xdr:to>
      <xdr:col>0</xdr:col>
      <xdr:colOff>1498525</xdr:colOff>
      <xdr:row>1</xdr:row>
      <xdr:rowOff>803500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381000"/>
          <a:ext cx="1288975" cy="6034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209550</xdr:colOff>
      <xdr:row>1</xdr:row>
      <xdr:rowOff>238125</xdr:rowOff>
    </xdr:from>
    <xdr:to>
      <xdr:col>0</xdr:col>
      <xdr:colOff>1498525</xdr:colOff>
      <xdr:row>1</xdr:row>
      <xdr:rowOff>841600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419100"/>
          <a:ext cx="1288975" cy="6034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121920</xdr:colOff>
      <xdr:row>0</xdr:row>
      <xdr:rowOff>228600</xdr:rowOff>
    </xdr:from>
    <xdr:to>
      <xdr:col>0</xdr:col>
      <xdr:colOff>1410895</xdr:colOff>
      <xdr:row>0</xdr:row>
      <xdr:rowOff>832075</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228600"/>
          <a:ext cx="1288975" cy="603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220134</xdr:colOff>
      <xdr:row>1</xdr:row>
      <xdr:rowOff>186267</xdr:rowOff>
    </xdr:from>
    <xdr:to>
      <xdr:col>0</xdr:col>
      <xdr:colOff>1509109</xdr:colOff>
      <xdr:row>1</xdr:row>
      <xdr:rowOff>789742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134" y="372534"/>
          <a:ext cx="1288975" cy="603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129540</xdr:colOff>
      <xdr:row>1</xdr:row>
      <xdr:rowOff>220980</xdr:rowOff>
    </xdr:from>
    <xdr:to>
      <xdr:col>1</xdr:col>
      <xdr:colOff>464422</xdr:colOff>
      <xdr:row>1</xdr:row>
      <xdr:rowOff>1202266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540" y="407247"/>
          <a:ext cx="2095949" cy="981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144780</xdr:colOff>
      <xdr:row>1</xdr:row>
      <xdr:rowOff>220980</xdr:rowOff>
    </xdr:from>
    <xdr:to>
      <xdr:col>1</xdr:col>
      <xdr:colOff>451576</xdr:colOff>
      <xdr:row>1</xdr:row>
      <xdr:rowOff>1188720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403860"/>
          <a:ext cx="2067016" cy="9677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167640</xdr:colOff>
      <xdr:row>1</xdr:row>
      <xdr:rowOff>205740</xdr:rowOff>
    </xdr:from>
    <xdr:to>
      <xdr:col>1</xdr:col>
      <xdr:colOff>344231</xdr:colOff>
      <xdr:row>1</xdr:row>
      <xdr:rowOff>1112520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640" y="388620"/>
          <a:ext cx="1936811" cy="906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600075</xdr:colOff>
      <xdr:row>1</xdr:row>
      <xdr:rowOff>200025</xdr:rowOff>
    </xdr:from>
    <xdr:to>
      <xdr:col>0</xdr:col>
      <xdr:colOff>2797297</xdr:colOff>
      <xdr:row>1</xdr:row>
      <xdr:rowOff>1228725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075" y="381000"/>
          <a:ext cx="2197222" cy="1028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171450</xdr:colOff>
      <xdr:row>1</xdr:row>
      <xdr:rowOff>180975</xdr:rowOff>
    </xdr:from>
    <xdr:to>
      <xdr:col>0</xdr:col>
      <xdr:colOff>1460425</xdr:colOff>
      <xdr:row>1</xdr:row>
      <xdr:rowOff>784450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371475"/>
          <a:ext cx="1288975" cy="6034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171450</xdr:colOff>
      <xdr:row>1</xdr:row>
      <xdr:rowOff>180975</xdr:rowOff>
    </xdr:from>
    <xdr:to>
      <xdr:col>0</xdr:col>
      <xdr:colOff>1460425</xdr:colOff>
      <xdr:row>1</xdr:row>
      <xdr:rowOff>784450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361950"/>
          <a:ext cx="1288975" cy="6034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lldan/Downloads/LastIndicatorDatesForWorkflow.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stIndicatorDatesForWorkflow"/>
      <sheetName val="Foglio3"/>
      <sheetName val="Foglio2"/>
      <sheetName val="Foglio1"/>
    </sheetNames>
    <sheetDataSet>
      <sheetData sheetId="0"/>
      <sheetData sheetId="1">
        <row r="1">
          <cell r="B1" t="str">
            <v>Iso3</v>
          </cell>
          <cell r="C1" t="str">
            <v>LastUpdateYear</v>
          </cell>
        </row>
        <row r="2">
          <cell r="B2" t="str">
            <v>AFG</v>
          </cell>
          <cell r="C2">
            <v>2022</v>
          </cell>
        </row>
        <row r="3">
          <cell r="B3" t="str">
            <v>AFG</v>
          </cell>
          <cell r="C3">
            <v>2022</v>
          </cell>
        </row>
        <row r="4">
          <cell r="B4" t="str">
            <v>AGO</v>
          </cell>
          <cell r="C4">
            <v>2020</v>
          </cell>
        </row>
        <row r="5">
          <cell r="B5" t="str">
            <v>AGO</v>
          </cell>
          <cell r="C5">
            <v>2020</v>
          </cell>
        </row>
        <row r="6">
          <cell r="B6" t="str">
            <v>ARM</v>
          </cell>
          <cell r="C6">
            <v>2022</v>
          </cell>
        </row>
        <row r="7">
          <cell r="B7" t="str">
            <v>ARM</v>
          </cell>
          <cell r="C7">
            <v>2022</v>
          </cell>
        </row>
        <row r="8">
          <cell r="B8" t="str">
            <v>AZE</v>
          </cell>
          <cell r="C8">
            <v>2017</v>
          </cell>
        </row>
        <row r="9">
          <cell r="B9" t="str">
            <v>BDI</v>
          </cell>
          <cell r="C9">
            <v>2022</v>
          </cell>
        </row>
        <row r="10">
          <cell r="B10" t="str">
            <v>BEN</v>
          </cell>
          <cell r="C10">
            <v>2022</v>
          </cell>
        </row>
        <row r="11">
          <cell r="B11" t="str">
            <v>BFA</v>
          </cell>
          <cell r="C11">
            <v>2022</v>
          </cell>
        </row>
        <row r="12">
          <cell r="B12" t="str">
            <v>BGD</v>
          </cell>
          <cell r="C12">
            <v>2022</v>
          </cell>
        </row>
        <row r="13">
          <cell r="B13" t="str">
            <v>AZE</v>
          </cell>
          <cell r="C13">
            <v>2017</v>
          </cell>
        </row>
        <row r="14">
          <cell r="B14" t="str">
            <v>BOL</v>
          </cell>
          <cell r="C14">
            <v>2022</v>
          </cell>
        </row>
        <row r="15">
          <cell r="B15" t="str">
            <v>BDI</v>
          </cell>
          <cell r="C15">
            <v>2022</v>
          </cell>
        </row>
        <row r="16">
          <cell r="B16" t="str">
            <v>BEN</v>
          </cell>
          <cell r="C16">
            <v>2022</v>
          </cell>
        </row>
        <row r="17">
          <cell r="B17" t="str">
            <v>CAF</v>
          </cell>
          <cell r="C17">
            <v>2022</v>
          </cell>
        </row>
        <row r="18">
          <cell r="B18" t="str">
            <v>CAF</v>
          </cell>
          <cell r="C18">
            <v>2022</v>
          </cell>
        </row>
        <row r="19">
          <cell r="B19" t="str">
            <v>BFA</v>
          </cell>
          <cell r="C19">
            <v>2022</v>
          </cell>
        </row>
        <row r="20">
          <cell r="B20" t="str">
            <v>BGD</v>
          </cell>
          <cell r="C20">
            <v>2022</v>
          </cell>
        </row>
        <row r="21">
          <cell r="B21" t="str">
            <v>BLZ</v>
          </cell>
          <cell r="C21">
            <v>2022</v>
          </cell>
        </row>
        <row r="22">
          <cell r="B22" t="str">
            <v>BLZ</v>
          </cell>
          <cell r="C22">
            <v>2022</v>
          </cell>
        </row>
        <row r="23">
          <cell r="B23" t="str">
            <v>BOL</v>
          </cell>
          <cell r="C23">
            <v>2022</v>
          </cell>
        </row>
        <row r="24">
          <cell r="B24" t="str">
            <v>CIV</v>
          </cell>
          <cell r="C24">
            <v>2022</v>
          </cell>
        </row>
        <row r="25">
          <cell r="B25" t="str">
            <v>BTN</v>
          </cell>
          <cell r="C25">
            <v>2022</v>
          </cell>
        </row>
        <row r="26">
          <cell r="B26" t="str">
            <v>BTN</v>
          </cell>
          <cell r="C26">
            <v>2022</v>
          </cell>
        </row>
        <row r="27">
          <cell r="B27" t="str">
            <v>COD</v>
          </cell>
          <cell r="C27">
            <v>2022</v>
          </cell>
        </row>
        <row r="28">
          <cell r="B28" t="str">
            <v>COD</v>
          </cell>
          <cell r="C28">
            <v>2022</v>
          </cell>
        </row>
        <row r="29">
          <cell r="B29" t="str">
            <v>CHN</v>
          </cell>
          <cell r="C29">
            <v>2022</v>
          </cell>
        </row>
        <row r="30">
          <cell r="B30" t="str">
            <v>CHN</v>
          </cell>
          <cell r="C30">
            <v>2022</v>
          </cell>
        </row>
        <row r="31">
          <cell r="B31" t="str">
            <v>CRI</v>
          </cell>
          <cell r="C31">
            <v>2022</v>
          </cell>
        </row>
        <row r="32">
          <cell r="B32" t="str">
            <v>CRI</v>
          </cell>
          <cell r="C32">
            <v>2022</v>
          </cell>
        </row>
        <row r="33">
          <cell r="B33" t="str">
            <v>CUB</v>
          </cell>
          <cell r="C33">
            <v>2022</v>
          </cell>
        </row>
        <row r="34">
          <cell r="B34" t="str">
            <v>CIV</v>
          </cell>
          <cell r="C34">
            <v>2022</v>
          </cell>
        </row>
        <row r="35">
          <cell r="B35" t="str">
            <v>CMR</v>
          </cell>
          <cell r="C35">
            <v>2022</v>
          </cell>
        </row>
        <row r="36">
          <cell r="B36" t="str">
            <v>CMR</v>
          </cell>
          <cell r="C36">
            <v>2022</v>
          </cell>
        </row>
        <row r="37">
          <cell r="B37" t="str">
            <v>COG</v>
          </cell>
          <cell r="C37">
            <v>2019</v>
          </cell>
        </row>
        <row r="38">
          <cell r="B38" t="str">
            <v>COG</v>
          </cell>
          <cell r="C38">
            <v>2019</v>
          </cell>
        </row>
        <row r="39">
          <cell r="B39" t="str">
            <v>COL</v>
          </cell>
          <cell r="C39">
            <v>2022</v>
          </cell>
        </row>
        <row r="40">
          <cell r="B40" t="str">
            <v>COL</v>
          </cell>
          <cell r="C40">
            <v>2022</v>
          </cell>
        </row>
        <row r="41">
          <cell r="B41" t="str">
            <v>CUB</v>
          </cell>
          <cell r="C41">
            <v>2022</v>
          </cell>
        </row>
        <row r="42">
          <cell r="B42" t="str">
            <v>DOM</v>
          </cell>
          <cell r="C42">
            <v>2022</v>
          </cell>
        </row>
        <row r="43">
          <cell r="B43" t="str">
            <v>DZA</v>
          </cell>
          <cell r="C43">
            <v>2022</v>
          </cell>
        </row>
        <row r="44">
          <cell r="B44" t="str">
            <v>ECU</v>
          </cell>
          <cell r="C44">
            <v>2022</v>
          </cell>
        </row>
        <row r="45">
          <cell r="B45" t="str">
            <v>ECU</v>
          </cell>
          <cell r="C45">
            <v>2022</v>
          </cell>
        </row>
        <row r="46">
          <cell r="B46" t="str">
            <v>ETH</v>
          </cell>
          <cell r="C46">
            <v>2022</v>
          </cell>
        </row>
        <row r="47">
          <cell r="B47" t="str">
            <v>ETH</v>
          </cell>
          <cell r="C47">
            <v>2022</v>
          </cell>
        </row>
        <row r="48">
          <cell r="B48" t="str">
            <v>DOM</v>
          </cell>
          <cell r="C48">
            <v>2022</v>
          </cell>
        </row>
        <row r="49">
          <cell r="B49" t="str">
            <v>DZA</v>
          </cell>
          <cell r="C49">
            <v>2022</v>
          </cell>
        </row>
        <row r="50">
          <cell r="B50" t="str">
            <v>EGY</v>
          </cell>
          <cell r="C50">
            <v>2020</v>
          </cell>
        </row>
        <row r="51">
          <cell r="B51" t="str">
            <v>EGY</v>
          </cell>
          <cell r="C51">
            <v>2020</v>
          </cell>
        </row>
        <row r="52">
          <cell r="B52" t="str">
            <v>GEO</v>
          </cell>
          <cell r="C52">
            <v>2022</v>
          </cell>
        </row>
        <row r="53">
          <cell r="B53" t="str">
            <v>GEO</v>
          </cell>
          <cell r="C53">
            <v>2022</v>
          </cell>
        </row>
        <row r="54">
          <cell r="B54" t="str">
            <v>GIN</v>
          </cell>
          <cell r="C54">
            <v>2022</v>
          </cell>
        </row>
        <row r="55">
          <cell r="B55" t="str">
            <v>GMB</v>
          </cell>
          <cell r="C55">
            <v>2022</v>
          </cell>
        </row>
        <row r="56">
          <cell r="B56" t="str">
            <v>GMB</v>
          </cell>
          <cell r="C56">
            <v>2022</v>
          </cell>
        </row>
        <row r="57">
          <cell r="B57" t="str">
            <v>GNB</v>
          </cell>
          <cell r="C57">
            <v>2022</v>
          </cell>
        </row>
        <row r="58">
          <cell r="B58" t="str">
            <v>GNB</v>
          </cell>
          <cell r="C58">
            <v>2022</v>
          </cell>
        </row>
        <row r="59">
          <cell r="B59" t="str">
            <v>FJI</v>
          </cell>
          <cell r="C59">
            <v>2022</v>
          </cell>
        </row>
        <row r="60">
          <cell r="B60" t="str">
            <v>FJI</v>
          </cell>
          <cell r="C60">
            <v>2022</v>
          </cell>
        </row>
        <row r="61">
          <cell r="B61" t="str">
            <v>GHA</v>
          </cell>
          <cell r="C61">
            <v>2022</v>
          </cell>
        </row>
        <row r="62">
          <cell r="B62" t="str">
            <v>GHA</v>
          </cell>
          <cell r="C62">
            <v>2022</v>
          </cell>
        </row>
        <row r="63">
          <cell r="B63" t="str">
            <v>GIN</v>
          </cell>
          <cell r="C63">
            <v>2022</v>
          </cell>
        </row>
        <row r="64">
          <cell r="B64" t="str">
            <v>HND</v>
          </cell>
          <cell r="C64">
            <v>2022</v>
          </cell>
        </row>
        <row r="65">
          <cell r="B65" t="str">
            <v>HTI</v>
          </cell>
          <cell r="C65">
            <v>2022</v>
          </cell>
        </row>
        <row r="66">
          <cell r="B66" t="str">
            <v>HTI</v>
          </cell>
          <cell r="C66">
            <v>2022</v>
          </cell>
        </row>
        <row r="67">
          <cell r="B67" t="str">
            <v>GTM</v>
          </cell>
          <cell r="C67">
            <v>2019</v>
          </cell>
        </row>
        <row r="68">
          <cell r="B68" t="str">
            <v>GTM</v>
          </cell>
          <cell r="C68">
            <v>2019</v>
          </cell>
        </row>
        <row r="69">
          <cell r="B69" t="str">
            <v>GUY</v>
          </cell>
          <cell r="C69">
            <v>2022</v>
          </cell>
        </row>
        <row r="70">
          <cell r="B70" t="str">
            <v>GUY</v>
          </cell>
          <cell r="C70">
            <v>2022</v>
          </cell>
        </row>
        <row r="71">
          <cell r="B71" t="str">
            <v>HND</v>
          </cell>
          <cell r="C71">
            <v>2022</v>
          </cell>
        </row>
        <row r="72">
          <cell r="B72" t="str">
            <v>IDN</v>
          </cell>
          <cell r="C72">
            <v>2022</v>
          </cell>
        </row>
        <row r="73">
          <cell r="B73" t="str">
            <v>IDN</v>
          </cell>
          <cell r="C73">
            <v>2022</v>
          </cell>
        </row>
        <row r="74">
          <cell r="B74" t="str">
            <v>IND</v>
          </cell>
          <cell r="C74">
            <v>2022</v>
          </cell>
        </row>
        <row r="75">
          <cell r="B75" t="str">
            <v>IND</v>
          </cell>
          <cell r="C75">
            <v>2022</v>
          </cell>
        </row>
        <row r="76">
          <cell r="B76" t="str">
            <v>IRQ</v>
          </cell>
          <cell r="C76">
            <v>2022</v>
          </cell>
        </row>
        <row r="77">
          <cell r="B77" t="str">
            <v>IRQ</v>
          </cell>
          <cell r="C77">
            <v>2022</v>
          </cell>
        </row>
        <row r="78">
          <cell r="B78" t="str">
            <v>KAZ</v>
          </cell>
          <cell r="C78">
            <v>2019</v>
          </cell>
        </row>
        <row r="79">
          <cell r="B79" t="str">
            <v>KEN</v>
          </cell>
          <cell r="C79">
            <v>2022</v>
          </cell>
        </row>
        <row r="80">
          <cell r="B80" t="str">
            <v>KGZ</v>
          </cell>
          <cell r="C80">
            <v>2020</v>
          </cell>
        </row>
        <row r="81">
          <cell r="B81" t="str">
            <v>KHM</v>
          </cell>
          <cell r="C81">
            <v>2022</v>
          </cell>
        </row>
        <row r="82">
          <cell r="B82" t="str">
            <v>KHM</v>
          </cell>
          <cell r="C82">
            <v>2022</v>
          </cell>
        </row>
        <row r="83">
          <cell r="B83" t="str">
            <v>KAZ</v>
          </cell>
          <cell r="C83">
            <v>2019</v>
          </cell>
        </row>
        <row r="84">
          <cell r="B84" t="str">
            <v>KEN</v>
          </cell>
          <cell r="C84">
            <v>2022</v>
          </cell>
        </row>
        <row r="85">
          <cell r="B85" t="str">
            <v>KGZ</v>
          </cell>
          <cell r="C85">
            <v>2020</v>
          </cell>
        </row>
        <row r="86">
          <cell r="B86" t="str">
            <v>KIR</v>
          </cell>
          <cell r="C86">
            <v>2022</v>
          </cell>
        </row>
        <row r="87">
          <cell r="B87" t="str">
            <v>KIR</v>
          </cell>
          <cell r="C87">
            <v>2022</v>
          </cell>
        </row>
        <row r="88">
          <cell r="B88" t="str">
            <v>LAO</v>
          </cell>
          <cell r="C88">
            <v>2021</v>
          </cell>
        </row>
        <row r="89">
          <cell r="B89" t="str">
            <v>LAO</v>
          </cell>
          <cell r="C89">
            <v>2021</v>
          </cell>
        </row>
        <row r="90">
          <cell r="B90" t="str">
            <v>LKA</v>
          </cell>
          <cell r="C90">
            <v>2022</v>
          </cell>
        </row>
        <row r="91">
          <cell r="B91" t="str">
            <v>LKA</v>
          </cell>
          <cell r="C91">
            <v>2022</v>
          </cell>
        </row>
        <row r="92">
          <cell r="B92" t="str">
            <v>LSO</v>
          </cell>
          <cell r="C92">
            <v>2022</v>
          </cell>
        </row>
        <row r="93">
          <cell r="B93" t="str">
            <v>LBR</v>
          </cell>
          <cell r="C93">
            <v>2022</v>
          </cell>
        </row>
        <row r="94">
          <cell r="B94" t="str">
            <v>LBR</v>
          </cell>
          <cell r="C94">
            <v>2022</v>
          </cell>
        </row>
        <row r="95">
          <cell r="B95" t="str">
            <v>MDG</v>
          </cell>
          <cell r="C95">
            <v>2022</v>
          </cell>
        </row>
        <row r="96">
          <cell r="B96" t="str">
            <v>MEX</v>
          </cell>
          <cell r="C96">
            <v>2022</v>
          </cell>
        </row>
        <row r="97">
          <cell r="B97" t="str">
            <v>LSO</v>
          </cell>
          <cell r="C97">
            <v>2022</v>
          </cell>
        </row>
        <row r="98">
          <cell r="B98" t="str">
            <v>MHL</v>
          </cell>
          <cell r="C98">
            <v>2021</v>
          </cell>
        </row>
        <row r="99">
          <cell r="B99" t="str">
            <v>MHL</v>
          </cell>
          <cell r="C99">
            <v>2021</v>
          </cell>
        </row>
        <row r="100">
          <cell r="B100" t="str">
            <v>MKD</v>
          </cell>
          <cell r="C100">
            <v>2020</v>
          </cell>
        </row>
        <row r="101">
          <cell r="B101" t="str">
            <v>MKD</v>
          </cell>
          <cell r="C101">
            <v>2020</v>
          </cell>
        </row>
        <row r="102">
          <cell r="B102" t="str">
            <v>MNG</v>
          </cell>
          <cell r="C102">
            <v>2022</v>
          </cell>
        </row>
        <row r="103">
          <cell r="B103" t="str">
            <v>MWI</v>
          </cell>
          <cell r="C103">
            <v>2022</v>
          </cell>
        </row>
        <row r="104">
          <cell r="B104" t="str">
            <v>MWI</v>
          </cell>
          <cell r="C104">
            <v>2022</v>
          </cell>
        </row>
        <row r="105">
          <cell r="B105" t="str">
            <v>NAM</v>
          </cell>
          <cell r="C105">
            <v>2017</v>
          </cell>
        </row>
        <row r="106">
          <cell r="B106" t="str">
            <v>NER</v>
          </cell>
          <cell r="C106">
            <v>2022</v>
          </cell>
        </row>
        <row r="107">
          <cell r="B107" t="str">
            <v>NGA</v>
          </cell>
          <cell r="C107">
            <v>2022</v>
          </cell>
        </row>
        <row r="108">
          <cell r="B108" t="str">
            <v>NGA</v>
          </cell>
          <cell r="C108">
            <v>2022</v>
          </cell>
        </row>
        <row r="109">
          <cell r="B109" t="str">
            <v>NPL</v>
          </cell>
          <cell r="C109">
            <v>2022</v>
          </cell>
        </row>
        <row r="110">
          <cell r="B110" t="str">
            <v>NPL</v>
          </cell>
          <cell r="C110">
            <v>2022</v>
          </cell>
        </row>
        <row r="111">
          <cell r="B111" t="str">
            <v>OMN</v>
          </cell>
          <cell r="C111">
            <v>2021</v>
          </cell>
        </row>
        <row r="112">
          <cell r="B112" t="str">
            <v>OMN</v>
          </cell>
          <cell r="C112">
            <v>2021</v>
          </cell>
        </row>
        <row r="113">
          <cell r="B113" t="str">
            <v>PAK</v>
          </cell>
          <cell r="C113">
            <v>2022</v>
          </cell>
        </row>
        <row r="114">
          <cell r="B114" t="str">
            <v>PAK</v>
          </cell>
          <cell r="C114">
            <v>2022</v>
          </cell>
        </row>
        <row r="115">
          <cell r="B115" t="str">
            <v>MDG</v>
          </cell>
          <cell r="C115">
            <v>2022</v>
          </cell>
        </row>
        <row r="116">
          <cell r="B116" t="str">
            <v>MDV</v>
          </cell>
          <cell r="C116">
            <v>2021</v>
          </cell>
        </row>
        <row r="117">
          <cell r="B117" t="str">
            <v>MDV</v>
          </cell>
          <cell r="C117">
            <v>2021</v>
          </cell>
        </row>
        <row r="118">
          <cell r="B118" t="str">
            <v>MEX</v>
          </cell>
          <cell r="C118">
            <v>2022</v>
          </cell>
        </row>
        <row r="119">
          <cell r="B119" t="str">
            <v>PNG</v>
          </cell>
          <cell r="C119">
            <v>2022</v>
          </cell>
        </row>
        <row r="120">
          <cell r="B120" t="str">
            <v>PNG</v>
          </cell>
          <cell r="C120">
            <v>2022</v>
          </cell>
        </row>
        <row r="121">
          <cell r="B121" t="str">
            <v>PSE</v>
          </cell>
          <cell r="C121">
            <v>2022</v>
          </cell>
        </row>
        <row r="122">
          <cell r="B122" t="str">
            <v>PSE</v>
          </cell>
          <cell r="C122">
            <v>2022</v>
          </cell>
        </row>
        <row r="123">
          <cell r="B123" t="str">
            <v>SDN</v>
          </cell>
          <cell r="C123">
            <v>2022</v>
          </cell>
        </row>
        <row r="124">
          <cell r="B124" t="str">
            <v>SEN</v>
          </cell>
          <cell r="C124">
            <v>2022</v>
          </cell>
        </row>
        <row r="125">
          <cell r="B125" t="str">
            <v>MLI</v>
          </cell>
          <cell r="C125">
            <v>2022</v>
          </cell>
        </row>
        <row r="126">
          <cell r="B126" t="str">
            <v>MLI</v>
          </cell>
          <cell r="C126">
            <v>2022</v>
          </cell>
        </row>
        <row r="127">
          <cell r="B127" t="str">
            <v>MMR</v>
          </cell>
          <cell r="C127">
            <v>2022</v>
          </cell>
        </row>
        <row r="128">
          <cell r="B128" t="str">
            <v>MMR</v>
          </cell>
          <cell r="C128">
            <v>2022</v>
          </cell>
        </row>
        <row r="129">
          <cell r="B129" t="str">
            <v>MNE</v>
          </cell>
          <cell r="C129">
            <v>2020</v>
          </cell>
        </row>
        <row r="130">
          <cell r="B130" t="str">
            <v>MNE</v>
          </cell>
          <cell r="C130">
            <v>2020</v>
          </cell>
        </row>
        <row r="131">
          <cell r="B131" t="str">
            <v>MNG</v>
          </cell>
          <cell r="C131">
            <v>2022</v>
          </cell>
        </row>
        <row r="132">
          <cell r="B132" t="str">
            <v>MRT</v>
          </cell>
          <cell r="C132">
            <v>2022</v>
          </cell>
        </row>
        <row r="133">
          <cell r="B133" t="str">
            <v>MRT</v>
          </cell>
          <cell r="C133">
            <v>2022</v>
          </cell>
        </row>
        <row r="134">
          <cell r="B134" t="str">
            <v>SLE</v>
          </cell>
          <cell r="C134">
            <v>2022</v>
          </cell>
        </row>
        <row r="135">
          <cell r="B135" t="str">
            <v>SLE</v>
          </cell>
          <cell r="C135">
            <v>2022</v>
          </cell>
        </row>
        <row r="136">
          <cell r="B136" t="str">
            <v>SLV</v>
          </cell>
          <cell r="C136">
            <v>2018</v>
          </cell>
        </row>
        <row r="137">
          <cell r="B137" t="str">
            <v>NAM</v>
          </cell>
          <cell r="C137">
            <v>2017</v>
          </cell>
        </row>
        <row r="138">
          <cell r="B138" t="str">
            <v>NER</v>
          </cell>
          <cell r="C138">
            <v>2022</v>
          </cell>
        </row>
        <row r="139">
          <cell r="B139" t="str">
            <v>PHL</v>
          </cell>
          <cell r="C139">
            <v>2022</v>
          </cell>
        </row>
        <row r="140">
          <cell r="B140" t="str">
            <v>PHL</v>
          </cell>
          <cell r="C140">
            <v>2022</v>
          </cell>
        </row>
        <row r="141">
          <cell r="B141" t="str">
            <v>SOM</v>
          </cell>
          <cell r="C141">
            <v>2022</v>
          </cell>
        </row>
        <row r="142">
          <cell r="B142" t="str">
            <v>SSD</v>
          </cell>
          <cell r="C142">
            <v>2022</v>
          </cell>
        </row>
        <row r="143">
          <cell r="B143" t="str">
            <v>SSD</v>
          </cell>
          <cell r="C143">
            <v>2022</v>
          </cell>
        </row>
        <row r="144">
          <cell r="B144" t="str">
            <v>STP</v>
          </cell>
          <cell r="C144">
            <v>2022</v>
          </cell>
        </row>
        <row r="145">
          <cell r="B145" t="str">
            <v>STP</v>
          </cell>
          <cell r="C145">
            <v>2022</v>
          </cell>
        </row>
        <row r="146">
          <cell r="B146" t="str">
            <v>SUR</v>
          </cell>
          <cell r="C146">
            <v>2022</v>
          </cell>
        </row>
        <row r="147">
          <cell r="B147" t="str">
            <v>PRY</v>
          </cell>
          <cell r="C147">
            <v>2020</v>
          </cell>
        </row>
        <row r="148">
          <cell r="B148" t="str">
            <v>PRY</v>
          </cell>
          <cell r="C148">
            <v>2020</v>
          </cell>
        </row>
        <row r="149">
          <cell r="B149" t="str">
            <v>SYR</v>
          </cell>
          <cell r="C149">
            <v>2022</v>
          </cell>
        </row>
        <row r="150">
          <cell r="B150" t="str">
            <v>TCD</v>
          </cell>
          <cell r="C150">
            <v>2022</v>
          </cell>
        </row>
        <row r="151">
          <cell r="B151" t="str">
            <v>THA</v>
          </cell>
          <cell r="C151">
            <v>2022</v>
          </cell>
        </row>
        <row r="152">
          <cell r="B152" t="str">
            <v>TJK</v>
          </cell>
          <cell r="C152">
            <v>2022</v>
          </cell>
        </row>
        <row r="153">
          <cell r="B153" t="str">
            <v>TJK</v>
          </cell>
          <cell r="C153">
            <v>2022</v>
          </cell>
        </row>
        <row r="154">
          <cell r="B154" t="str">
            <v>TLS</v>
          </cell>
          <cell r="C154">
            <v>2020</v>
          </cell>
        </row>
        <row r="155">
          <cell r="B155" t="str">
            <v>TON</v>
          </cell>
          <cell r="C155">
            <v>2022</v>
          </cell>
        </row>
        <row r="156">
          <cell r="B156" t="str">
            <v>TON</v>
          </cell>
          <cell r="C156">
            <v>2022</v>
          </cell>
        </row>
        <row r="157">
          <cell r="B157" t="str">
            <v>TUV</v>
          </cell>
          <cell r="C157">
            <v>2022</v>
          </cell>
        </row>
        <row r="158">
          <cell r="B158" t="str">
            <v>UZB</v>
          </cell>
          <cell r="C158">
            <v>2022</v>
          </cell>
        </row>
        <row r="159">
          <cell r="B159" t="str">
            <v>UZB</v>
          </cell>
          <cell r="C159">
            <v>2022</v>
          </cell>
        </row>
        <row r="160">
          <cell r="B160" t="str">
            <v>RWA</v>
          </cell>
          <cell r="C160">
            <v>2022</v>
          </cell>
        </row>
        <row r="161">
          <cell r="B161" t="str">
            <v>RWA</v>
          </cell>
          <cell r="C161">
            <v>2022</v>
          </cell>
        </row>
        <row r="162">
          <cell r="B162" t="str">
            <v>SDN</v>
          </cell>
          <cell r="C162">
            <v>2022</v>
          </cell>
        </row>
        <row r="163">
          <cell r="B163" t="str">
            <v>WSM</v>
          </cell>
          <cell r="C163">
            <v>2022</v>
          </cell>
        </row>
        <row r="164">
          <cell r="B164" t="str">
            <v>WSM</v>
          </cell>
          <cell r="C164">
            <v>2022</v>
          </cell>
        </row>
        <row r="165">
          <cell r="B165" t="str">
            <v>YEM</v>
          </cell>
          <cell r="C165">
            <v>2017</v>
          </cell>
        </row>
        <row r="166">
          <cell r="B166" t="str">
            <v>ZMB</v>
          </cell>
          <cell r="C166">
            <v>2022</v>
          </cell>
        </row>
        <row r="167">
          <cell r="B167" t="str">
            <v>ZMB</v>
          </cell>
          <cell r="C167">
            <v>2022</v>
          </cell>
        </row>
        <row r="168">
          <cell r="B168" t="str">
            <v>ZWE</v>
          </cell>
          <cell r="C168">
            <v>2022</v>
          </cell>
        </row>
        <row r="169">
          <cell r="B169" t="str">
            <v>SEN</v>
          </cell>
          <cell r="C169">
            <v>2022</v>
          </cell>
        </row>
        <row r="170">
          <cell r="B170" t="str">
            <v>SLB</v>
          </cell>
          <cell r="C170">
            <v>2019</v>
          </cell>
        </row>
        <row r="171">
          <cell r="B171" t="str">
            <v>SLB</v>
          </cell>
          <cell r="C171">
            <v>2019</v>
          </cell>
        </row>
        <row r="172">
          <cell r="B172" t="str">
            <v>SLV</v>
          </cell>
          <cell r="C172">
            <v>2018</v>
          </cell>
        </row>
        <row r="173">
          <cell r="B173" t="str">
            <v>SOM</v>
          </cell>
          <cell r="C173">
            <v>2022</v>
          </cell>
        </row>
        <row r="174">
          <cell r="B174" t="str">
            <v>SUR</v>
          </cell>
          <cell r="C174">
            <v>2022</v>
          </cell>
        </row>
        <row r="175">
          <cell r="B175" t="str">
            <v>SWZ</v>
          </cell>
          <cell r="C175">
            <v>2020</v>
          </cell>
        </row>
        <row r="176">
          <cell r="B176" t="str">
            <v>SWZ</v>
          </cell>
          <cell r="C176">
            <v>2020</v>
          </cell>
        </row>
        <row r="177">
          <cell r="B177" t="str">
            <v>SYR</v>
          </cell>
          <cell r="C177">
            <v>2022</v>
          </cell>
        </row>
        <row r="178">
          <cell r="B178" t="str">
            <v>TCD</v>
          </cell>
          <cell r="C178">
            <v>2022</v>
          </cell>
        </row>
        <row r="179">
          <cell r="B179" t="str">
            <v>TGO</v>
          </cell>
          <cell r="C179">
            <v>2022</v>
          </cell>
        </row>
        <row r="180">
          <cell r="B180" t="str">
            <v>TGO</v>
          </cell>
          <cell r="C180">
            <v>2022</v>
          </cell>
        </row>
        <row r="181">
          <cell r="B181" t="str">
            <v>THA</v>
          </cell>
          <cell r="C181">
            <v>2022</v>
          </cell>
        </row>
        <row r="182">
          <cell r="B182" t="str">
            <v>TKM</v>
          </cell>
          <cell r="C182">
            <v>2020</v>
          </cell>
        </row>
        <row r="183">
          <cell r="B183" t="str">
            <v>TKM</v>
          </cell>
          <cell r="C183">
            <v>2020</v>
          </cell>
        </row>
        <row r="184">
          <cell r="B184" t="str">
            <v>TLS</v>
          </cell>
          <cell r="C184">
            <v>2020</v>
          </cell>
        </row>
        <row r="185">
          <cell r="B185" t="str">
            <v>TUN</v>
          </cell>
          <cell r="C185">
            <v>2022</v>
          </cell>
        </row>
        <row r="186">
          <cell r="B186" t="str">
            <v>TUN</v>
          </cell>
          <cell r="C186">
            <v>2022</v>
          </cell>
        </row>
        <row r="187">
          <cell r="B187" t="str">
            <v>TUV</v>
          </cell>
          <cell r="C187">
            <v>2022</v>
          </cell>
        </row>
        <row r="188">
          <cell r="B188" t="str">
            <v>TZA</v>
          </cell>
          <cell r="C188">
            <v>2022</v>
          </cell>
        </row>
        <row r="189">
          <cell r="B189" t="str">
            <v>TZA</v>
          </cell>
          <cell r="C189">
            <v>2022</v>
          </cell>
        </row>
        <row r="190">
          <cell r="B190" t="str">
            <v>UGA</v>
          </cell>
          <cell r="C190">
            <v>2022</v>
          </cell>
        </row>
        <row r="191">
          <cell r="B191" t="str">
            <v>UGA</v>
          </cell>
          <cell r="C191">
            <v>2022</v>
          </cell>
        </row>
        <row r="192">
          <cell r="B192" t="str">
            <v>VNM</v>
          </cell>
          <cell r="C192">
            <v>2022</v>
          </cell>
        </row>
        <row r="193">
          <cell r="B193" t="str">
            <v>VNM</v>
          </cell>
          <cell r="C193">
            <v>2022</v>
          </cell>
        </row>
        <row r="194">
          <cell r="B194" t="str">
            <v>VUT</v>
          </cell>
          <cell r="C194">
            <v>2022</v>
          </cell>
        </row>
        <row r="195">
          <cell r="B195" t="str">
            <v>VUT</v>
          </cell>
          <cell r="C195">
            <v>2022</v>
          </cell>
        </row>
        <row r="196">
          <cell r="B196" t="str">
            <v>YEM</v>
          </cell>
          <cell r="C196">
            <v>2017</v>
          </cell>
        </row>
        <row r="197">
          <cell r="B197" t="str">
            <v>ZAF</v>
          </cell>
          <cell r="C197">
            <v>2020</v>
          </cell>
        </row>
        <row r="198">
          <cell r="B198" t="str">
            <v>ZAF</v>
          </cell>
          <cell r="C198">
            <v>2020</v>
          </cell>
        </row>
        <row r="199">
          <cell r="B199" t="str">
            <v>ZWE</v>
          </cell>
          <cell r="C199">
            <v>2022</v>
          </cell>
        </row>
      </sheetData>
      <sheetData sheetId="2"/>
      <sheetData sheetId="3">
        <row r="1">
          <cell r="B1" t="str">
            <v>Iso3</v>
          </cell>
          <cell r="C1" t="str">
            <v>LastUpdateYear</v>
          </cell>
        </row>
        <row r="2">
          <cell r="B2" t="str">
            <v>AFG</v>
          </cell>
          <cell r="C2">
            <v>2015</v>
          </cell>
        </row>
        <row r="3">
          <cell r="B3" t="str">
            <v>AGO</v>
          </cell>
          <cell r="C3">
            <v>2016</v>
          </cell>
        </row>
        <row r="4">
          <cell r="B4" t="str">
            <v>ALB</v>
          </cell>
          <cell r="C4">
            <v>2017</v>
          </cell>
        </row>
        <row r="5">
          <cell r="B5" t="str">
            <v>ARG</v>
          </cell>
          <cell r="C5">
            <v>2019</v>
          </cell>
        </row>
        <row r="6">
          <cell r="B6" t="str">
            <v>AFG</v>
          </cell>
          <cell r="C6">
            <v>2015</v>
          </cell>
        </row>
        <row r="7">
          <cell r="B7" t="str">
            <v>AGO</v>
          </cell>
          <cell r="C7">
            <v>2016</v>
          </cell>
        </row>
        <row r="8">
          <cell r="B8" t="str">
            <v>ARM</v>
          </cell>
          <cell r="C8">
            <v>2016</v>
          </cell>
        </row>
        <row r="9">
          <cell r="B9" t="str">
            <v>ARM</v>
          </cell>
          <cell r="C9">
            <v>2016</v>
          </cell>
        </row>
        <row r="10">
          <cell r="B10" t="str">
            <v>AUS</v>
          </cell>
          <cell r="C10">
            <v>2016</v>
          </cell>
        </row>
        <row r="11">
          <cell r="B11" t="str">
            <v>ALB</v>
          </cell>
          <cell r="C11">
            <v>2017</v>
          </cell>
        </row>
        <row r="12">
          <cell r="B12" t="str">
            <v>ARG</v>
          </cell>
          <cell r="C12">
            <v>2019</v>
          </cell>
        </row>
        <row r="13">
          <cell r="B13" t="str">
            <v>AUS</v>
          </cell>
          <cell r="C13">
            <v>2016</v>
          </cell>
        </row>
        <row r="14">
          <cell r="B14" t="str">
            <v>AUT</v>
          </cell>
          <cell r="C14">
            <v>2011</v>
          </cell>
        </row>
        <row r="15">
          <cell r="B15" t="str">
            <v>AZE</v>
          </cell>
          <cell r="C15">
            <v>2009</v>
          </cell>
        </row>
        <row r="16">
          <cell r="B16" t="str">
            <v>BDI</v>
          </cell>
          <cell r="C16">
            <v>2016</v>
          </cell>
        </row>
        <row r="17">
          <cell r="B17" t="str">
            <v>BEL</v>
          </cell>
          <cell r="C17">
            <v>2011</v>
          </cell>
        </row>
        <row r="18">
          <cell r="B18" t="str">
            <v>BEL</v>
          </cell>
          <cell r="C18">
            <v>2011</v>
          </cell>
        </row>
        <row r="19">
          <cell r="B19" t="str">
            <v>BEN</v>
          </cell>
          <cell r="C19">
            <v>2018</v>
          </cell>
        </row>
        <row r="20">
          <cell r="B20" t="str">
            <v>BFA</v>
          </cell>
          <cell r="C20">
            <v>2014</v>
          </cell>
        </row>
        <row r="21">
          <cell r="B21" t="str">
            <v>BFA</v>
          </cell>
          <cell r="C21">
            <v>2014</v>
          </cell>
        </row>
        <row r="22">
          <cell r="B22" t="str">
            <v>BGD</v>
          </cell>
          <cell r="C22">
            <v>2019</v>
          </cell>
        </row>
        <row r="23">
          <cell r="B23" t="str">
            <v>BGR</v>
          </cell>
          <cell r="C23">
            <v>2011</v>
          </cell>
        </row>
        <row r="24">
          <cell r="B24" t="str">
            <v>BGR</v>
          </cell>
          <cell r="C24">
            <v>2011</v>
          </cell>
        </row>
        <row r="25">
          <cell r="B25" t="str">
            <v>BHS</v>
          </cell>
          <cell r="C25">
            <v>2010</v>
          </cell>
        </row>
        <row r="26">
          <cell r="B26" t="str">
            <v>BIH</v>
          </cell>
          <cell r="C26">
            <v>2011</v>
          </cell>
        </row>
        <row r="27">
          <cell r="B27" t="str">
            <v>BIH</v>
          </cell>
          <cell r="C27">
            <v>2011</v>
          </cell>
        </row>
        <row r="28">
          <cell r="B28" t="str">
            <v>AUT</v>
          </cell>
          <cell r="C28">
            <v>2011</v>
          </cell>
        </row>
        <row r="29">
          <cell r="B29" t="str">
            <v>AZE</v>
          </cell>
          <cell r="C29">
            <v>2009</v>
          </cell>
        </row>
        <row r="30">
          <cell r="B30" t="str">
            <v>BOL</v>
          </cell>
          <cell r="C30">
            <v>2012</v>
          </cell>
        </row>
        <row r="31">
          <cell r="B31" t="str">
            <v>BRB</v>
          </cell>
          <cell r="C31">
            <v>2012</v>
          </cell>
        </row>
        <row r="32">
          <cell r="B32" t="str">
            <v>BDI</v>
          </cell>
          <cell r="C32">
            <v>2016</v>
          </cell>
        </row>
        <row r="33">
          <cell r="B33" t="str">
            <v>BEN</v>
          </cell>
          <cell r="C33">
            <v>2018</v>
          </cell>
        </row>
        <row r="34">
          <cell r="B34" t="str">
            <v>BWA</v>
          </cell>
          <cell r="C34">
            <v>2011</v>
          </cell>
        </row>
        <row r="35">
          <cell r="B35" t="str">
            <v>CAF</v>
          </cell>
          <cell r="C35">
            <v>2018</v>
          </cell>
        </row>
        <row r="36">
          <cell r="B36" t="str">
            <v>CAN</v>
          </cell>
          <cell r="C36">
            <v>2016</v>
          </cell>
        </row>
        <row r="37">
          <cell r="B37" t="str">
            <v>BGD</v>
          </cell>
          <cell r="C37">
            <v>2019</v>
          </cell>
        </row>
        <row r="38">
          <cell r="B38" t="str">
            <v>BHS</v>
          </cell>
          <cell r="C38">
            <v>2010</v>
          </cell>
        </row>
        <row r="39">
          <cell r="B39" t="str">
            <v>BLR</v>
          </cell>
          <cell r="C39">
            <v>2019</v>
          </cell>
        </row>
        <row r="40">
          <cell r="B40" t="str">
            <v>BLR</v>
          </cell>
          <cell r="C40">
            <v>2019</v>
          </cell>
        </row>
        <row r="41">
          <cell r="B41" t="str">
            <v>BLZ</v>
          </cell>
          <cell r="C41">
            <v>2015</v>
          </cell>
        </row>
        <row r="42">
          <cell r="B42" t="str">
            <v>BLZ</v>
          </cell>
          <cell r="C42">
            <v>2015</v>
          </cell>
        </row>
        <row r="43">
          <cell r="B43" t="str">
            <v>BOL</v>
          </cell>
          <cell r="C43">
            <v>2012</v>
          </cell>
        </row>
        <row r="44">
          <cell r="B44" t="str">
            <v>BRA</v>
          </cell>
          <cell r="C44">
            <v>2010</v>
          </cell>
        </row>
        <row r="45">
          <cell r="B45" t="str">
            <v>BRA</v>
          </cell>
          <cell r="C45">
            <v>2010</v>
          </cell>
        </row>
        <row r="46">
          <cell r="B46" t="str">
            <v>BRB</v>
          </cell>
          <cell r="C46">
            <v>2012</v>
          </cell>
        </row>
        <row r="47">
          <cell r="B47" t="str">
            <v>CHL</v>
          </cell>
          <cell r="C47">
            <v>2017</v>
          </cell>
        </row>
        <row r="48">
          <cell r="B48" t="str">
            <v>CHL</v>
          </cell>
          <cell r="C48">
            <v>2017</v>
          </cell>
        </row>
        <row r="49">
          <cell r="B49" t="str">
            <v>CIV</v>
          </cell>
          <cell r="C49">
            <v>2016</v>
          </cell>
        </row>
        <row r="50">
          <cell r="B50" t="str">
            <v>BTN</v>
          </cell>
          <cell r="C50">
            <v>2010</v>
          </cell>
        </row>
        <row r="51">
          <cell r="B51" t="str">
            <v>BTN</v>
          </cell>
          <cell r="C51">
            <v>2010</v>
          </cell>
        </row>
        <row r="52">
          <cell r="B52" t="str">
            <v>BWA</v>
          </cell>
          <cell r="C52">
            <v>2011</v>
          </cell>
        </row>
        <row r="53">
          <cell r="B53" t="str">
            <v>CAF</v>
          </cell>
          <cell r="C53">
            <v>2018</v>
          </cell>
        </row>
        <row r="54">
          <cell r="B54" t="str">
            <v>CAN</v>
          </cell>
          <cell r="C54">
            <v>2016</v>
          </cell>
        </row>
        <row r="55">
          <cell r="B55" t="str">
            <v>COL</v>
          </cell>
          <cell r="C55">
            <v>2015</v>
          </cell>
        </row>
        <row r="56">
          <cell r="B56" t="str">
            <v>COM</v>
          </cell>
          <cell r="C56">
            <v>2012</v>
          </cell>
        </row>
        <row r="57">
          <cell r="B57" t="str">
            <v>CRI</v>
          </cell>
          <cell r="C57">
            <v>2018</v>
          </cell>
        </row>
        <row r="58">
          <cell r="B58" t="str">
            <v>CUB</v>
          </cell>
          <cell r="C58">
            <v>2019</v>
          </cell>
        </row>
        <row r="59">
          <cell r="B59" t="str">
            <v>CYP</v>
          </cell>
          <cell r="C59">
            <v>2011</v>
          </cell>
        </row>
        <row r="60">
          <cell r="B60" t="str">
            <v>CIV</v>
          </cell>
          <cell r="C60">
            <v>2016</v>
          </cell>
        </row>
        <row r="61">
          <cell r="B61" t="str">
            <v>CMR</v>
          </cell>
          <cell r="C61">
            <v>2018</v>
          </cell>
        </row>
        <row r="62">
          <cell r="B62" t="str">
            <v>CMR</v>
          </cell>
          <cell r="C62">
            <v>2018</v>
          </cell>
        </row>
        <row r="63">
          <cell r="B63" t="str">
            <v>COD</v>
          </cell>
          <cell r="C63">
            <v>2017</v>
          </cell>
        </row>
        <row r="64">
          <cell r="B64" t="str">
            <v>COD</v>
          </cell>
          <cell r="C64">
            <v>2017</v>
          </cell>
        </row>
        <row r="65">
          <cell r="B65" t="str">
            <v>COG</v>
          </cell>
          <cell r="C65">
            <v>2014</v>
          </cell>
        </row>
        <row r="66">
          <cell r="B66" t="str">
            <v>COG</v>
          </cell>
          <cell r="C66">
            <v>2014</v>
          </cell>
        </row>
        <row r="67">
          <cell r="B67" t="str">
            <v>COL</v>
          </cell>
          <cell r="C67">
            <v>2015</v>
          </cell>
        </row>
        <row r="68">
          <cell r="B68" t="str">
            <v>COM</v>
          </cell>
          <cell r="C68">
            <v>2012</v>
          </cell>
        </row>
        <row r="69">
          <cell r="B69" t="str">
            <v>CRI</v>
          </cell>
          <cell r="C69">
            <v>2018</v>
          </cell>
        </row>
        <row r="70">
          <cell r="B70" t="str">
            <v>CUB</v>
          </cell>
          <cell r="C70">
            <v>2019</v>
          </cell>
        </row>
        <row r="71">
          <cell r="B71" t="str">
            <v>CYP</v>
          </cell>
          <cell r="C71">
            <v>2011</v>
          </cell>
        </row>
        <row r="72">
          <cell r="B72" t="str">
            <v>CZE</v>
          </cell>
          <cell r="C72">
            <v>2011</v>
          </cell>
        </row>
        <row r="73">
          <cell r="B73" t="str">
            <v>CZE</v>
          </cell>
          <cell r="C73">
            <v>2011</v>
          </cell>
        </row>
        <row r="74">
          <cell r="B74" t="str">
            <v>DEU</v>
          </cell>
          <cell r="C74">
            <v>2011</v>
          </cell>
        </row>
        <row r="75">
          <cell r="B75" t="str">
            <v>DJI</v>
          </cell>
          <cell r="C75">
            <v>2006</v>
          </cell>
        </row>
        <row r="76">
          <cell r="B76" t="str">
            <v>DEU</v>
          </cell>
          <cell r="C76">
            <v>2011</v>
          </cell>
        </row>
        <row r="77">
          <cell r="B77" t="str">
            <v>DJI</v>
          </cell>
          <cell r="C77">
            <v>2006</v>
          </cell>
        </row>
        <row r="78">
          <cell r="B78" t="str">
            <v>DOM</v>
          </cell>
          <cell r="C78">
            <v>2019</v>
          </cell>
        </row>
        <row r="79">
          <cell r="B79" t="str">
            <v>ECU</v>
          </cell>
          <cell r="C79">
            <v>2010</v>
          </cell>
        </row>
        <row r="80">
          <cell r="B80" t="str">
            <v>EGY</v>
          </cell>
          <cell r="C80">
            <v>2014</v>
          </cell>
        </row>
        <row r="81">
          <cell r="B81" t="str">
            <v>ESP</v>
          </cell>
          <cell r="C81">
            <v>2011</v>
          </cell>
        </row>
        <row r="82">
          <cell r="B82" t="str">
            <v>EST</v>
          </cell>
          <cell r="C82">
            <v>2011</v>
          </cell>
        </row>
        <row r="83">
          <cell r="B83" t="str">
            <v>DOM</v>
          </cell>
          <cell r="C83">
            <v>2019</v>
          </cell>
        </row>
        <row r="84">
          <cell r="B84" t="str">
            <v>ETH</v>
          </cell>
          <cell r="C84">
            <v>2019</v>
          </cell>
        </row>
        <row r="85">
          <cell r="B85" t="str">
            <v>FIN</v>
          </cell>
          <cell r="C85">
            <v>2010</v>
          </cell>
        </row>
        <row r="86">
          <cell r="B86" t="str">
            <v>FJI</v>
          </cell>
          <cell r="C86">
            <v>2014</v>
          </cell>
        </row>
        <row r="87">
          <cell r="B87" t="str">
            <v>DZA</v>
          </cell>
          <cell r="C87">
            <v>2018</v>
          </cell>
        </row>
        <row r="88">
          <cell r="B88" t="str">
            <v>DZA</v>
          </cell>
          <cell r="C88">
            <v>2018</v>
          </cell>
        </row>
        <row r="89">
          <cell r="B89" t="str">
            <v>ECU</v>
          </cell>
          <cell r="C89">
            <v>2010</v>
          </cell>
        </row>
        <row r="90">
          <cell r="B90" t="str">
            <v>EGY</v>
          </cell>
          <cell r="C90">
            <v>2014</v>
          </cell>
        </row>
        <row r="91">
          <cell r="B91" t="str">
            <v>ESP</v>
          </cell>
          <cell r="C91">
            <v>2011</v>
          </cell>
        </row>
        <row r="92">
          <cell r="B92" t="str">
            <v>FRA</v>
          </cell>
          <cell r="C92">
            <v>2015</v>
          </cell>
        </row>
        <row r="93">
          <cell r="B93" t="str">
            <v>FRA</v>
          </cell>
          <cell r="C93">
            <v>2015</v>
          </cell>
        </row>
        <row r="94">
          <cell r="B94" t="str">
            <v>GBR</v>
          </cell>
          <cell r="C94">
            <v>2011</v>
          </cell>
        </row>
        <row r="95">
          <cell r="B95" t="str">
            <v>GEO</v>
          </cell>
          <cell r="C95">
            <v>2018</v>
          </cell>
        </row>
        <row r="96">
          <cell r="B96" t="str">
            <v>GMB</v>
          </cell>
          <cell r="C96">
            <v>2020</v>
          </cell>
        </row>
        <row r="97">
          <cell r="B97" t="str">
            <v>GNB</v>
          </cell>
          <cell r="C97">
            <v>2018</v>
          </cell>
        </row>
        <row r="98">
          <cell r="B98" t="str">
            <v>GNB</v>
          </cell>
          <cell r="C98">
            <v>2018</v>
          </cell>
        </row>
        <row r="99">
          <cell r="B99" t="str">
            <v>EST</v>
          </cell>
          <cell r="C99">
            <v>2011</v>
          </cell>
        </row>
        <row r="100">
          <cell r="B100" t="str">
            <v>ETH</v>
          </cell>
          <cell r="C100">
            <v>2019</v>
          </cell>
        </row>
        <row r="101">
          <cell r="B101" t="str">
            <v>FIN</v>
          </cell>
          <cell r="C101">
            <v>2010</v>
          </cell>
        </row>
        <row r="102">
          <cell r="B102" t="str">
            <v>FJI</v>
          </cell>
          <cell r="C102">
            <v>2014</v>
          </cell>
        </row>
        <row r="103">
          <cell r="B103" t="str">
            <v>GAB</v>
          </cell>
          <cell r="C103">
            <v>2012</v>
          </cell>
        </row>
        <row r="104">
          <cell r="B104" t="str">
            <v>GAB</v>
          </cell>
          <cell r="C104">
            <v>2012</v>
          </cell>
        </row>
        <row r="105">
          <cell r="B105" t="str">
            <v>GBR</v>
          </cell>
          <cell r="C105">
            <v>2011</v>
          </cell>
        </row>
        <row r="106">
          <cell r="B106" t="str">
            <v>GEO</v>
          </cell>
          <cell r="C106">
            <v>2018</v>
          </cell>
        </row>
        <row r="107">
          <cell r="B107" t="str">
            <v>GHA</v>
          </cell>
          <cell r="C107">
            <v>2019</v>
          </cell>
        </row>
        <row r="108">
          <cell r="B108" t="str">
            <v>GHA</v>
          </cell>
          <cell r="C108">
            <v>2019</v>
          </cell>
        </row>
        <row r="109">
          <cell r="B109" t="str">
            <v>GIN</v>
          </cell>
          <cell r="C109">
            <v>2021</v>
          </cell>
        </row>
        <row r="110">
          <cell r="B110" t="str">
            <v>GIN</v>
          </cell>
          <cell r="C110">
            <v>2021</v>
          </cell>
        </row>
        <row r="111">
          <cell r="B111" t="str">
            <v>GMB</v>
          </cell>
          <cell r="C111">
            <v>2020</v>
          </cell>
        </row>
        <row r="112">
          <cell r="B112" t="str">
            <v>HND</v>
          </cell>
          <cell r="C112">
            <v>2019</v>
          </cell>
        </row>
        <row r="113">
          <cell r="B113" t="str">
            <v>HRV</v>
          </cell>
          <cell r="C113">
            <v>2011</v>
          </cell>
        </row>
        <row r="114">
          <cell r="B114" t="str">
            <v>HRV</v>
          </cell>
          <cell r="C114">
            <v>2011</v>
          </cell>
        </row>
        <row r="115">
          <cell r="B115" t="str">
            <v>GRC</v>
          </cell>
          <cell r="C115">
            <v>2011</v>
          </cell>
        </row>
        <row r="116">
          <cell r="B116" t="str">
            <v>GRC</v>
          </cell>
          <cell r="C116">
            <v>2011</v>
          </cell>
        </row>
        <row r="117">
          <cell r="B117" t="str">
            <v>GTM</v>
          </cell>
          <cell r="C117">
            <v>2015</v>
          </cell>
        </row>
        <row r="118">
          <cell r="B118" t="str">
            <v>GTM</v>
          </cell>
          <cell r="C118">
            <v>2015</v>
          </cell>
        </row>
        <row r="119">
          <cell r="B119" t="str">
            <v>GUY</v>
          </cell>
          <cell r="C119">
            <v>2019</v>
          </cell>
        </row>
        <row r="120">
          <cell r="B120" t="str">
            <v>GUY</v>
          </cell>
          <cell r="C120">
            <v>2019</v>
          </cell>
        </row>
        <row r="121">
          <cell r="B121" t="str">
            <v>HND</v>
          </cell>
          <cell r="C121">
            <v>2019</v>
          </cell>
        </row>
        <row r="122">
          <cell r="B122" t="str">
            <v>HTI</v>
          </cell>
          <cell r="C122">
            <v>2017</v>
          </cell>
        </row>
        <row r="123">
          <cell r="B123" t="str">
            <v>HTI</v>
          </cell>
          <cell r="C123">
            <v>2017</v>
          </cell>
        </row>
        <row r="124">
          <cell r="B124" t="str">
            <v>HUN</v>
          </cell>
          <cell r="C124">
            <v>2011</v>
          </cell>
        </row>
        <row r="125">
          <cell r="B125" t="str">
            <v>IDN</v>
          </cell>
          <cell r="C125">
            <v>2017</v>
          </cell>
        </row>
        <row r="126">
          <cell r="B126" t="str">
            <v>HUN</v>
          </cell>
          <cell r="C126">
            <v>2011</v>
          </cell>
        </row>
        <row r="127">
          <cell r="B127" t="str">
            <v>IDN</v>
          </cell>
          <cell r="C127">
            <v>2017</v>
          </cell>
        </row>
        <row r="128">
          <cell r="B128" t="str">
            <v>IND</v>
          </cell>
          <cell r="C128">
            <v>2020</v>
          </cell>
        </row>
        <row r="129">
          <cell r="B129" t="str">
            <v>IND</v>
          </cell>
          <cell r="C129">
            <v>2020</v>
          </cell>
        </row>
        <row r="130">
          <cell r="B130" t="str">
            <v>IRL</v>
          </cell>
          <cell r="C130">
            <v>2016</v>
          </cell>
        </row>
        <row r="131">
          <cell r="B131" t="str">
            <v>IRN</v>
          </cell>
          <cell r="C131">
            <v>2011</v>
          </cell>
        </row>
        <row r="132">
          <cell r="B132" t="str">
            <v>IRL</v>
          </cell>
          <cell r="C132">
            <v>2016</v>
          </cell>
        </row>
        <row r="133">
          <cell r="B133" t="str">
            <v>IRN</v>
          </cell>
          <cell r="C133">
            <v>2011</v>
          </cell>
        </row>
        <row r="134">
          <cell r="B134" t="str">
            <v>IRQ</v>
          </cell>
          <cell r="C134">
            <v>2018</v>
          </cell>
        </row>
        <row r="135">
          <cell r="B135" t="str">
            <v>ISR</v>
          </cell>
          <cell r="C135">
            <v>2008</v>
          </cell>
        </row>
        <row r="136">
          <cell r="B136" t="str">
            <v>ISR</v>
          </cell>
          <cell r="C136">
            <v>2008</v>
          </cell>
        </row>
        <row r="137">
          <cell r="B137" t="str">
            <v>IRQ</v>
          </cell>
          <cell r="C137">
            <v>2018</v>
          </cell>
        </row>
        <row r="138">
          <cell r="B138" t="str">
            <v>ITA</v>
          </cell>
          <cell r="C138">
            <v>2011</v>
          </cell>
        </row>
        <row r="139">
          <cell r="B139" t="str">
            <v>JAM</v>
          </cell>
          <cell r="C139">
            <v>2011</v>
          </cell>
        </row>
        <row r="140">
          <cell r="B140" t="str">
            <v>KAZ</v>
          </cell>
          <cell r="C140">
            <v>2015</v>
          </cell>
        </row>
        <row r="141">
          <cell r="B141" t="str">
            <v>KEN</v>
          </cell>
          <cell r="C141">
            <v>2020</v>
          </cell>
        </row>
        <row r="142">
          <cell r="B142" t="str">
            <v>KGZ</v>
          </cell>
          <cell r="C142">
            <v>2018</v>
          </cell>
        </row>
        <row r="143">
          <cell r="B143" t="str">
            <v>KHM</v>
          </cell>
          <cell r="C143">
            <v>2014</v>
          </cell>
        </row>
        <row r="144">
          <cell r="B144" t="str">
            <v>KHM</v>
          </cell>
          <cell r="C144">
            <v>2014</v>
          </cell>
        </row>
        <row r="145">
          <cell r="B145" t="str">
            <v>KOR</v>
          </cell>
          <cell r="C145">
            <v>2020</v>
          </cell>
        </row>
        <row r="146">
          <cell r="B146" t="str">
            <v>ITA</v>
          </cell>
          <cell r="C146">
            <v>2011</v>
          </cell>
        </row>
        <row r="147">
          <cell r="B147" t="str">
            <v>JAM</v>
          </cell>
          <cell r="C147">
            <v>2011</v>
          </cell>
        </row>
        <row r="148">
          <cell r="B148" t="str">
            <v>JOR</v>
          </cell>
          <cell r="C148">
            <v>2017</v>
          </cell>
        </row>
        <row r="149">
          <cell r="B149" t="str">
            <v>JOR</v>
          </cell>
          <cell r="C149">
            <v>2017</v>
          </cell>
        </row>
        <row r="150">
          <cell r="B150" t="str">
            <v>JPN</v>
          </cell>
          <cell r="C150">
            <v>2015</v>
          </cell>
        </row>
        <row r="151">
          <cell r="B151" t="str">
            <v>JPN</v>
          </cell>
          <cell r="C151">
            <v>2015</v>
          </cell>
        </row>
        <row r="152">
          <cell r="B152" t="str">
            <v>KAZ</v>
          </cell>
          <cell r="C152">
            <v>2015</v>
          </cell>
        </row>
        <row r="153">
          <cell r="B153" t="str">
            <v>KEN</v>
          </cell>
          <cell r="C153">
            <v>2020</v>
          </cell>
        </row>
        <row r="154">
          <cell r="B154" t="str">
            <v>KGZ</v>
          </cell>
          <cell r="C154">
            <v>2018</v>
          </cell>
        </row>
        <row r="155">
          <cell r="B155" t="str">
            <v>KIR</v>
          </cell>
          <cell r="C155">
            <v>2018</v>
          </cell>
        </row>
        <row r="156">
          <cell r="B156" t="str">
            <v>KIR</v>
          </cell>
          <cell r="C156">
            <v>2018</v>
          </cell>
        </row>
        <row r="157">
          <cell r="B157" t="str">
            <v>KOR</v>
          </cell>
          <cell r="C157">
            <v>2020</v>
          </cell>
        </row>
        <row r="158">
          <cell r="B158" t="str">
            <v>LAO</v>
          </cell>
          <cell r="C158">
            <v>2017</v>
          </cell>
        </row>
        <row r="159">
          <cell r="B159" t="str">
            <v>LAO</v>
          </cell>
          <cell r="C159">
            <v>2017</v>
          </cell>
        </row>
        <row r="160">
          <cell r="B160" t="str">
            <v>LBR</v>
          </cell>
          <cell r="C160">
            <v>2019</v>
          </cell>
        </row>
        <row r="161">
          <cell r="B161" t="str">
            <v>LCA</v>
          </cell>
          <cell r="C161">
            <v>2012</v>
          </cell>
        </row>
        <row r="162">
          <cell r="B162" t="str">
            <v>LCA</v>
          </cell>
          <cell r="C162">
            <v>2012</v>
          </cell>
        </row>
        <row r="163">
          <cell r="B163" t="str">
            <v>LIE</v>
          </cell>
          <cell r="C163">
            <v>2015</v>
          </cell>
        </row>
        <row r="164">
          <cell r="B164" t="str">
            <v>LSO</v>
          </cell>
          <cell r="C164">
            <v>2018</v>
          </cell>
        </row>
        <row r="165">
          <cell r="B165" t="str">
            <v>LBR</v>
          </cell>
          <cell r="C165">
            <v>2019</v>
          </cell>
        </row>
        <row r="166">
          <cell r="B166" t="str">
            <v>LTU</v>
          </cell>
          <cell r="C166">
            <v>2011</v>
          </cell>
        </row>
        <row r="167">
          <cell r="B167" t="str">
            <v>LUX</v>
          </cell>
          <cell r="C167">
            <v>2011</v>
          </cell>
        </row>
        <row r="168">
          <cell r="B168" t="str">
            <v>LUX</v>
          </cell>
          <cell r="C168">
            <v>2011</v>
          </cell>
        </row>
        <row r="169">
          <cell r="B169" t="str">
            <v>MDA</v>
          </cell>
          <cell r="C169">
            <v>2014</v>
          </cell>
        </row>
        <row r="170">
          <cell r="B170" t="str">
            <v>MDA</v>
          </cell>
          <cell r="C170">
            <v>2014</v>
          </cell>
        </row>
        <row r="171">
          <cell r="B171" t="str">
            <v>MDG</v>
          </cell>
          <cell r="C171">
            <v>2018</v>
          </cell>
        </row>
        <row r="172">
          <cell r="B172" t="str">
            <v>MDG</v>
          </cell>
          <cell r="C172">
            <v>2018</v>
          </cell>
        </row>
        <row r="173">
          <cell r="B173" t="str">
            <v>MDV</v>
          </cell>
          <cell r="C173">
            <v>2017</v>
          </cell>
        </row>
        <row r="174">
          <cell r="B174" t="str">
            <v>MEX</v>
          </cell>
          <cell r="C174">
            <v>2015</v>
          </cell>
        </row>
        <row r="175">
          <cell r="B175" t="str">
            <v>LIE</v>
          </cell>
          <cell r="C175">
            <v>2015</v>
          </cell>
        </row>
        <row r="176">
          <cell r="B176" t="str">
            <v>MKD</v>
          </cell>
          <cell r="C176">
            <v>2018</v>
          </cell>
        </row>
        <row r="177">
          <cell r="B177" t="str">
            <v>LSO</v>
          </cell>
          <cell r="C177">
            <v>2018</v>
          </cell>
        </row>
        <row r="178">
          <cell r="B178" t="str">
            <v>LTU</v>
          </cell>
          <cell r="C178">
            <v>2011</v>
          </cell>
        </row>
        <row r="179">
          <cell r="B179" t="str">
            <v>MLT</v>
          </cell>
          <cell r="C179">
            <v>2011</v>
          </cell>
        </row>
        <row r="180">
          <cell r="B180" t="str">
            <v>MNE</v>
          </cell>
          <cell r="C180">
            <v>2018</v>
          </cell>
        </row>
        <row r="181">
          <cell r="B181" t="str">
            <v>MNG</v>
          </cell>
          <cell r="C181">
            <v>2018</v>
          </cell>
        </row>
        <row r="182">
          <cell r="B182" t="str">
            <v>MNG</v>
          </cell>
          <cell r="C182">
            <v>2018</v>
          </cell>
        </row>
        <row r="183">
          <cell r="B183" t="str">
            <v>MUS</v>
          </cell>
          <cell r="C183">
            <v>2011</v>
          </cell>
        </row>
        <row r="184">
          <cell r="B184" t="str">
            <v>MWI</v>
          </cell>
          <cell r="C184">
            <v>2019</v>
          </cell>
        </row>
        <row r="185">
          <cell r="B185" t="str">
            <v>NER</v>
          </cell>
          <cell r="C185">
            <v>2012</v>
          </cell>
        </row>
        <row r="186">
          <cell r="B186" t="str">
            <v>NGA</v>
          </cell>
          <cell r="C186">
            <v>2018</v>
          </cell>
        </row>
        <row r="187">
          <cell r="B187" t="str">
            <v>NIC</v>
          </cell>
          <cell r="C187">
            <v>2005</v>
          </cell>
        </row>
        <row r="188">
          <cell r="B188" t="str">
            <v>NOR</v>
          </cell>
          <cell r="C188">
            <v>2011</v>
          </cell>
        </row>
        <row r="189">
          <cell r="B189" t="str">
            <v>NOR</v>
          </cell>
          <cell r="C189">
            <v>2011</v>
          </cell>
        </row>
        <row r="190">
          <cell r="B190" t="str">
            <v>NPL</v>
          </cell>
          <cell r="C190">
            <v>2019</v>
          </cell>
        </row>
        <row r="191">
          <cell r="B191" t="str">
            <v>LVA</v>
          </cell>
          <cell r="C191">
            <v>2021</v>
          </cell>
        </row>
        <row r="192">
          <cell r="B192" t="str">
            <v>LVA</v>
          </cell>
          <cell r="C192">
            <v>2021</v>
          </cell>
        </row>
        <row r="193">
          <cell r="B193" t="str">
            <v>MAR</v>
          </cell>
          <cell r="C193">
            <v>2014</v>
          </cell>
        </row>
        <row r="194">
          <cell r="B194" t="str">
            <v>MAR</v>
          </cell>
          <cell r="C194">
            <v>2014</v>
          </cell>
        </row>
        <row r="195">
          <cell r="B195" t="str">
            <v>PAK</v>
          </cell>
          <cell r="C195">
            <v>2013</v>
          </cell>
        </row>
        <row r="196">
          <cell r="B196" t="str">
            <v>MDV</v>
          </cell>
          <cell r="C196">
            <v>2017</v>
          </cell>
        </row>
        <row r="197">
          <cell r="B197" t="str">
            <v>MEX</v>
          </cell>
          <cell r="C197">
            <v>2015</v>
          </cell>
        </row>
        <row r="198">
          <cell r="B198" t="str">
            <v>PAN</v>
          </cell>
          <cell r="C198">
            <v>2013</v>
          </cell>
        </row>
        <row r="199">
          <cell r="B199" t="str">
            <v>PAN</v>
          </cell>
          <cell r="C199">
            <v>2013</v>
          </cell>
        </row>
        <row r="200">
          <cell r="B200" t="str">
            <v>PER</v>
          </cell>
          <cell r="C200">
            <v>2017</v>
          </cell>
        </row>
        <row r="201">
          <cell r="B201" t="str">
            <v>PRK</v>
          </cell>
          <cell r="C201">
            <v>2008</v>
          </cell>
        </row>
        <row r="202">
          <cell r="B202" t="str">
            <v>PRT</v>
          </cell>
          <cell r="C202">
            <v>2011</v>
          </cell>
        </row>
        <row r="203">
          <cell r="B203" t="str">
            <v>MKD</v>
          </cell>
          <cell r="C203">
            <v>2018</v>
          </cell>
        </row>
        <row r="204">
          <cell r="B204" t="str">
            <v>PRY</v>
          </cell>
          <cell r="C204">
            <v>2016</v>
          </cell>
        </row>
        <row r="205">
          <cell r="B205" t="str">
            <v>PSE</v>
          </cell>
          <cell r="C205">
            <v>2019</v>
          </cell>
        </row>
        <row r="206">
          <cell r="B206" t="str">
            <v>QAT</v>
          </cell>
          <cell r="C206">
            <v>2012</v>
          </cell>
        </row>
        <row r="207">
          <cell r="B207" t="str">
            <v>ROU</v>
          </cell>
          <cell r="C207">
            <v>2011</v>
          </cell>
        </row>
        <row r="208">
          <cell r="B208" t="str">
            <v>ROU</v>
          </cell>
          <cell r="C208">
            <v>2011</v>
          </cell>
        </row>
        <row r="209">
          <cell r="B209" t="str">
            <v>RUS</v>
          </cell>
          <cell r="C209">
            <v>2010</v>
          </cell>
        </row>
        <row r="210">
          <cell r="B210" t="str">
            <v>RWA</v>
          </cell>
          <cell r="C210">
            <v>2020</v>
          </cell>
        </row>
        <row r="211">
          <cell r="B211" t="str">
            <v>SDN</v>
          </cell>
          <cell r="C211">
            <v>2014</v>
          </cell>
        </row>
        <row r="212">
          <cell r="B212" t="str">
            <v>SEN</v>
          </cell>
          <cell r="C212">
            <v>2017</v>
          </cell>
        </row>
        <row r="213">
          <cell r="B213" t="str">
            <v>SEN</v>
          </cell>
          <cell r="C213">
            <v>2017</v>
          </cell>
        </row>
        <row r="214">
          <cell r="B214" t="str">
            <v>SGP</v>
          </cell>
          <cell r="C214">
            <v>2020</v>
          </cell>
        </row>
        <row r="215">
          <cell r="B215" t="str">
            <v>SGP</v>
          </cell>
          <cell r="C215">
            <v>2020</v>
          </cell>
        </row>
        <row r="216">
          <cell r="B216" t="str">
            <v>MLI</v>
          </cell>
          <cell r="C216">
            <v>2018</v>
          </cell>
        </row>
        <row r="217">
          <cell r="B217" t="str">
            <v>MLI</v>
          </cell>
          <cell r="C217">
            <v>2018</v>
          </cell>
        </row>
        <row r="218">
          <cell r="B218" t="str">
            <v>MLT</v>
          </cell>
          <cell r="C218">
            <v>2011</v>
          </cell>
        </row>
        <row r="219">
          <cell r="B219" t="str">
            <v>MMR</v>
          </cell>
          <cell r="C219">
            <v>2016</v>
          </cell>
        </row>
        <row r="220">
          <cell r="B220" t="str">
            <v>MMR</v>
          </cell>
          <cell r="C220">
            <v>2016</v>
          </cell>
        </row>
        <row r="221">
          <cell r="B221" t="str">
            <v>MNE</v>
          </cell>
          <cell r="C221">
            <v>2018</v>
          </cell>
        </row>
        <row r="222">
          <cell r="B222" t="str">
            <v>MOZ</v>
          </cell>
          <cell r="C222">
            <v>2018</v>
          </cell>
        </row>
        <row r="223">
          <cell r="B223" t="str">
            <v>MOZ</v>
          </cell>
          <cell r="C223">
            <v>2018</v>
          </cell>
        </row>
        <row r="224">
          <cell r="B224" t="str">
            <v>MRT</v>
          </cell>
          <cell r="C224">
            <v>2015</v>
          </cell>
        </row>
        <row r="225">
          <cell r="B225" t="str">
            <v>MRT</v>
          </cell>
          <cell r="C225">
            <v>2015</v>
          </cell>
        </row>
        <row r="226">
          <cell r="B226" t="str">
            <v>MUS</v>
          </cell>
          <cell r="C226">
            <v>2011</v>
          </cell>
        </row>
        <row r="227">
          <cell r="B227" t="str">
            <v>MWI</v>
          </cell>
          <cell r="C227">
            <v>2019</v>
          </cell>
        </row>
        <row r="228">
          <cell r="B228" t="str">
            <v>SLE</v>
          </cell>
          <cell r="C228">
            <v>2019</v>
          </cell>
        </row>
        <row r="229">
          <cell r="B229" t="str">
            <v>NAM</v>
          </cell>
          <cell r="C229">
            <v>2013</v>
          </cell>
        </row>
        <row r="230">
          <cell r="B230" t="str">
            <v>NAM</v>
          </cell>
          <cell r="C230">
            <v>2013</v>
          </cell>
        </row>
        <row r="231">
          <cell r="B231" t="str">
            <v>NER</v>
          </cell>
          <cell r="C231">
            <v>2012</v>
          </cell>
        </row>
        <row r="232">
          <cell r="B232" t="str">
            <v>NGA</v>
          </cell>
          <cell r="C232">
            <v>2018</v>
          </cell>
        </row>
        <row r="233">
          <cell r="B233" t="str">
            <v>NIC</v>
          </cell>
          <cell r="C233">
            <v>2005</v>
          </cell>
        </row>
        <row r="234">
          <cell r="B234" t="str">
            <v>NLD</v>
          </cell>
          <cell r="C234">
            <v>2011</v>
          </cell>
        </row>
        <row r="235">
          <cell r="B235" t="str">
            <v>NLD</v>
          </cell>
          <cell r="C235">
            <v>2011</v>
          </cell>
        </row>
        <row r="236">
          <cell r="B236" t="str">
            <v>NPL</v>
          </cell>
          <cell r="C236">
            <v>2019</v>
          </cell>
        </row>
        <row r="237">
          <cell r="B237" t="str">
            <v>NZL</v>
          </cell>
          <cell r="C237">
            <v>2018</v>
          </cell>
        </row>
        <row r="238">
          <cell r="B238" t="str">
            <v>NZL</v>
          </cell>
          <cell r="C238">
            <v>2018</v>
          </cell>
        </row>
        <row r="239">
          <cell r="B239" t="str">
            <v>PAK</v>
          </cell>
          <cell r="C239">
            <v>2013</v>
          </cell>
        </row>
        <row r="240">
          <cell r="B240" t="str">
            <v>PER</v>
          </cell>
          <cell r="C240">
            <v>2017</v>
          </cell>
        </row>
        <row r="241">
          <cell r="B241" t="str">
            <v>PHL</v>
          </cell>
          <cell r="C241">
            <v>2017</v>
          </cell>
        </row>
        <row r="242">
          <cell r="B242" t="str">
            <v>PHL</v>
          </cell>
          <cell r="C242">
            <v>2017</v>
          </cell>
        </row>
        <row r="243">
          <cell r="B243" t="str">
            <v>POL</v>
          </cell>
          <cell r="C243">
            <v>2011</v>
          </cell>
        </row>
        <row r="244">
          <cell r="B244" t="str">
            <v>POL</v>
          </cell>
          <cell r="C244">
            <v>2011</v>
          </cell>
        </row>
        <row r="245">
          <cell r="B245" t="str">
            <v>PRK</v>
          </cell>
          <cell r="C245">
            <v>2008</v>
          </cell>
        </row>
        <row r="246">
          <cell r="B246" t="str">
            <v>SOM</v>
          </cell>
          <cell r="C246">
            <v>2011</v>
          </cell>
        </row>
        <row r="247">
          <cell r="B247" t="str">
            <v>SOM</v>
          </cell>
          <cell r="C247">
            <v>2011</v>
          </cell>
        </row>
        <row r="248">
          <cell r="B248" t="str">
            <v>SRB</v>
          </cell>
          <cell r="C248">
            <v>2019</v>
          </cell>
        </row>
        <row r="249">
          <cell r="B249" t="str">
            <v>SRB</v>
          </cell>
          <cell r="C249">
            <v>2019</v>
          </cell>
        </row>
        <row r="250">
          <cell r="B250" t="str">
            <v>SSD</v>
          </cell>
          <cell r="C250">
            <v>2010</v>
          </cell>
        </row>
        <row r="251">
          <cell r="B251" t="str">
            <v>STP</v>
          </cell>
          <cell r="C251">
            <v>2019</v>
          </cell>
        </row>
        <row r="252">
          <cell r="B252" t="str">
            <v>STP</v>
          </cell>
          <cell r="C252">
            <v>2019</v>
          </cell>
        </row>
        <row r="253">
          <cell r="B253" t="str">
            <v>SUR</v>
          </cell>
          <cell r="C253">
            <v>2018</v>
          </cell>
        </row>
        <row r="254">
          <cell r="B254" t="str">
            <v>PRT</v>
          </cell>
          <cell r="C254">
            <v>2011</v>
          </cell>
        </row>
        <row r="255">
          <cell r="B255" t="str">
            <v>PRY</v>
          </cell>
          <cell r="C255">
            <v>2016</v>
          </cell>
        </row>
        <row r="256">
          <cell r="B256" t="str">
            <v>PSE</v>
          </cell>
          <cell r="C256">
            <v>2019</v>
          </cell>
        </row>
        <row r="257">
          <cell r="B257" t="str">
            <v>SWZ</v>
          </cell>
          <cell r="C257">
            <v>2014</v>
          </cell>
        </row>
        <row r="258">
          <cell r="B258" t="str">
            <v>SYR</v>
          </cell>
          <cell r="C258">
            <v>2006</v>
          </cell>
        </row>
        <row r="259">
          <cell r="B259" t="str">
            <v>TCD</v>
          </cell>
          <cell r="C259">
            <v>2019</v>
          </cell>
        </row>
        <row r="260">
          <cell r="B260" t="str">
            <v>TGO</v>
          </cell>
          <cell r="C260">
            <v>2017</v>
          </cell>
        </row>
        <row r="261">
          <cell r="B261" t="str">
            <v>THA</v>
          </cell>
          <cell r="C261">
            <v>2019</v>
          </cell>
        </row>
        <row r="262">
          <cell r="B262" t="str">
            <v>TJK</v>
          </cell>
          <cell r="C262">
            <v>2017</v>
          </cell>
        </row>
        <row r="263">
          <cell r="B263" t="str">
            <v>TJK</v>
          </cell>
          <cell r="C263">
            <v>2017</v>
          </cell>
        </row>
        <row r="264">
          <cell r="B264" t="str">
            <v>TLS</v>
          </cell>
          <cell r="C264">
            <v>2016</v>
          </cell>
        </row>
        <row r="265">
          <cell r="B265" t="str">
            <v>TLS</v>
          </cell>
          <cell r="C265">
            <v>2016</v>
          </cell>
        </row>
        <row r="266">
          <cell r="B266" t="str">
            <v>TON</v>
          </cell>
          <cell r="C266">
            <v>2019</v>
          </cell>
        </row>
        <row r="267">
          <cell r="B267" t="str">
            <v>TON</v>
          </cell>
          <cell r="C267">
            <v>2019</v>
          </cell>
        </row>
        <row r="268">
          <cell r="B268" t="str">
            <v>TTO</v>
          </cell>
          <cell r="C268">
            <v>2011</v>
          </cell>
        </row>
        <row r="269">
          <cell r="B269" t="str">
            <v>TTO</v>
          </cell>
          <cell r="C269">
            <v>2011</v>
          </cell>
        </row>
        <row r="270">
          <cell r="B270" t="str">
            <v>QAT</v>
          </cell>
          <cell r="C270">
            <v>2012</v>
          </cell>
        </row>
        <row r="271">
          <cell r="B271" t="str">
            <v>RUS</v>
          </cell>
          <cell r="C271">
            <v>2010</v>
          </cell>
        </row>
        <row r="272">
          <cell r="B272" t="str">
            <v>TUN</v>
          </cell>
          <cell r="C272">
            <v>2018</v>
          </cell>
        </row>
        <row r="273">
          <cell r="B273" t="str">
            <v>TUR</v>
          </cell>
          <cell r="C273">
            <v>2004</v>
          </cell>
        </row>
        <row r="274">
          <cell r="B274" t="str">
            <v>TUR</v>
          </cell>
          <cell r="C274">
            <v>2004</v>
          </cell>
        </row>
        <row r="275">
          <cell r="B275" t="str">
            <v>TUV</v>
          </cell>
          <cell r="C275">
            <v>2019</v>
          </cell>
        </row>
        <row r="276">
          <cell r="B276" t="str">
            <v>TZA</v>
          </cell>
          <cell r="C276">
            <v>2015</v>
          </cell>
        </row>
        <row r="277">
          <cell r="B277" t="str">
            <v>UGA</v>
          </cell>
          <cell r="C277">
            <v>2019</v>
          </cell>
        </row>
        <row r="278">
          <cell r="B278" t="str">
            <v>UKR</v>
          </cell>
          <cell r="C278">
            <v>2012</v>
          </cell>
        </row>
        <row r="279">
          <cell r="B279" t="str">
            <v>USA</v>
          </cell>
          <cell r="C279">
            <v>2015</v>
          </cell>
        </row>
        <row r="280">
          <cell r="B280" t="str">
            <v>USA</v>
          </cell>
          <cell r="C280">
            <v>2015</v>
          </cell>
        </row>
        <row r="281">
          <cell r="B281" t="str">
            <v>UZB</v>
          </cell>
          <cell r="C281">
            <v>2006</v>
          </cell>
        </row>
        <row r="282">
          <cell r="B282" t="str">
            <v>UZB</v>
          </cell>
          <cell r="C282">
            <v>2006</v>
          </cell>
        </row>
        <row r="283">
          <cell r="B283" t="str">
            <v>RWA</v>
          </cell>
          <cell r="C283">
            <v>2020</v>
          </cell>
        </row>
        <row r="284">
          <cell r="B284" t="str">
            <v>VUT</v>
          </cell>
          <cell r="C284">
            <v>2007</v>
          </cell>
        </row>
        <row r="285">
          <cell r="B285" t="str">
            <v>ZAF</v>
          </cell>
          <cell r="C285">
            <v>2016</v>
          </cell>
        </row>
        <row r="286">
          <cell r="B286" t="str">
            <v>ZMB</v>
          </cell>
          <cell r="C286">
            <v>2018</v>
          </cell>
        </row>
        <row r="287">
          <cell r="B287" t="str">
            <v>ZMB</v>
          </cell>
          <cell r="C287">
            <v>2018</v>
          </cell>
        </row>
        <row r="288">
          <cell r="B288" t="str">
            <v>ZWE</v>
          </cell>
          <cell r="C288">
            <v>2019</v>
          </cell>
        </row>
        <row r="289">
          <cell r="B289" t="str">
            <v>ZWE</v>
          </cell>
          <cell r="C289">
            <v>2019</v>
          </cell>
        </row>
        <row r="290">
          <cell r="B290" t="str">
            <v>SDN</v>
          </cell>
          <cell r="C290">
            <v>2014</v>
          </cell>
        </row>
        <row r="291">
          <cell r="B291" t="str">
            <v>SLE</v>
          </cell>
          <cell r="C291">
            <v>2019</v>
          </cell>
        </row>
        <row r="292">
          <cell r="B292" t="str">
            <v>SLV</v>
          </cell>
          <cell r="C292">
            <v>2014</v>
          </cell>
        </row>
        <row r="293">
          <cell r="B293" t="str">
            <v>SLV</v>
          </cell>
          <cell r="C293">
            <v>2014</v>
          </cell>
        </row>
        <row r="294">
          <cell r="B294" t="str">
            <v>SSD</v>
          </cell>
          <cell r="C294">
            <v>2010</v>
          </cell>
        </row>
        <row r="295">
          <cell r="B295" t="str">
            <v>SUR</v>
          </cell>
          <cell r="C295">
            <v>2018</v>
          </cell>
        </row>
        <row r="296">
          <cell r="B296" t="str">
            <v>SVK</v>
          </cell>
          <cell r="C296">
            <v>2011</v>
          </cell>
        </row>
        <row r="297">
          <cell r="B297" t="str">
            <v>SVK</v>
          </cell>
          <cell r="C297">
            <v>2011</v>
          </cell>
        </row>
        <row r="298">
          <cell r="B298" t="str">
            <v>SVN</v>
          </cell>
          <cell r="C298">
            <v>2015</v>
          </cell>
        </row>
        <row r="299">
          <cell r="B299" t="str">
            <v>SVN</v>
          </cell>
          <cell r="C299">
            <v>2015</v>
          </cell>
        </row>
        <row r="300">
          <cell r="B300" t="str">
            <v>SWZ</v>
          </cell>
          <cell r="C300">
            <v>2014</v>
          </cell>
        </row>
        <row r="301">
          <cell r="B301" t="str">
            <v>SYR</v>
          </cell>
          <cell r="C301">
            <v>2006</v>
          </cell>
        </row>
        <row r="302">
          <cell r="B302" t="str">
            <v>TCD</v>
          </cell>
          <cell r="C302">
            <v>2019</v>
          </cell>
        </row>
        <row r="303">
          <cell r="B303" t="str">
            <v>TGO</v>
          </cell>
          <cell r="C303">
            <v>2017</v>
          </cell>
        </row>
        <row r="304">
          <cell r="B304" t="str">
            <v>THA</v>
          </cell>
          <cell r="C304">
            <v>2019</v>
          </cell>
        </row>
        <row r="305">
          <cell r="B305" t="str">
            <v>TKM</v>
          </cell>
          <cell r="C305">
            <v>2019</v>
          </cell>
        </row>
        <row r="306">
          <cell r="B306" t="str">
            <v>TKM</v>
          </cell>
          <cell r="C306">
            <v>2019</v>
          </cell>
        </row>
        <row r="307">
          <cell r="B307" t="str">
            <v>TUN</v>
          </cell>
          <cell r="C307">
            <v>2018</v>
          </cell>
        </row>
        <row r="308">
          <cell r="B308" t="str">
            <v>TUV</v>
          </cell>
          <cell r="C308">
            <v>2019</v>
          </cell>
        </row>
        <row r="309">
          <cell r="B309" t="str">
            <v>TZA</v>
          </cell>
          <cell r="C309">
            <v>2015</v>
          </cell>
        </row>
        <row r="310">
          <cell r="B310" t="str">
            <v>UGA</v>
          </cell>
          <cell r="C310">
            <v>2019</v>
          </cell>
        </row>
        <row r="311">
          <cell r="B311" t="str">
            <v>UKR</v>
          </cell>
          <cell r="C311">
            <v>2012</v>
          </cell>
        </row>
        <row r="312">
          <cell r="B312" t="str">
            <v>URY</v>
          </cell>
          <cell r="C312">
            <v>2012</v>
          </cell>
        </row>
        <row r="313">
          <cell r="B313" t="str">
            <v>URY</v>
          </cell>
          <cell r="C313">
            <v>2012</v>
          </cell>
        </row>
        <row r="314">
          <cell r="B314" t="str">
            <v>VNM</v>
          </cell>
          <cell r="C314">
            <v>2020</v>
          </cell>
        </row>
        <row r="315">
          <cell r="B315" t="str">
            <v>VNM</v>
          </cell>
          <cell r="C315">
            <v>2020</v>
          </cell>
        </row>
        <row r="316">
          <cell r="B316" t="str">
            <v>VUT</v>
          </cell>
          <cell r="C316">
            <v>2007</v>
          </cell>
        </row>
        <row r="317">
          <cell r="B317" t="str">
            <v>WSM</v>
          </cell>
          <cell r="C317">
            <v>2019</v>
          </cell>
        </row>
        <row r="318">
          <cell r="B318" t="str">
            <v>WSM</v>
          </cell>
          <cell r="C318">
            <v>2019</v>
          </cell>
        </row>
        <row r="319">
          <cell r="B319" t="str">
            <v>YEM</v>
          </cell>
          <cell r="C319">
            <v>2013</v>
          </cell>
        </row>
        <row r="320">
          <cell r="B320" t="str">
            <v>YEM</v>
          </cell>
          <cell r="C320">
            <v>2013</v>
          </cell>
        </row>
        <row r="321">
          <cell r="B321" t="str">
            <v>ZAF</v>
          </cell>
          <cell r="C321">
            <v>2016</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12.06.11 - GFM Indicator List" connectionId="1" xr16:uid="{00000000-0016-0000-0E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mkc.jrc.ec.europa.eu/inform-index"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8" Type="http://schemas.openxmlformats.org/officeDocument/2006/relationships/hyperlink" Target="https://data.jrc.ec.europa.eu/collection/liscoast" TargetMode="External"/><Relationship Id="rId13" Type="http://schemas.openxmlformats.org/officeDocument/2006/relationships/hyperlink" Target="https://data.4tu.nl/datasets/0ea98bdd-5772-4da8-ae97-99735e891aff/4" TargetMode="External"/><Relationship Id="rId3" Type="http://schemas.openxmlformats.org/officeDocument/2006/relationships/hyperlink" Target="http://data.worldbank.org/indicator/NY.GDP.PCAP.CD" TargetMode="External"/><Relationship Id="rId7" Type="http://schemas.openxmlformats.org/officeDocument/2006/relationships/hyperlink" Target="https://data.jrc.ec.europa.eu/collection/id-0054" TargetMode="External"/><Relationship Id="rId12" Type="http://schemas.openxmlformats.org/officeDocument/2006/relationships/hyperlink" Target="https://data.4tu.nl/datasets/0ea98bdd-5772-4da8-ae97-99735e891aff/4" TargetMode="External"/><Relationship Id="rId17" Type="http://schemas.openxmlformats.org/officeDocument/2006/relationships/queryTable" Target="../queryTables/queryTable1.xml"/><Relationship Id="rId2" Type="http://schemas.openxmlformats.org/officeDocument/2006/relationships/hyperlink" Target="http://risk.preventionweb.net/capraviewer/download.jsp" TargetMode="External"/><Relationship Id="rId16" Type="http://schemas.openxmlformats.org/officeDocument/2006/relationships/printerSettings" Target="../printerSettings/printerSettings13.bin"/><Relationship Id="rId1" Type="http://schemas.openxmlformats.org/officeDocument/2006/relationships/hyperlink" Target="http://risk.preventionweb.net/capraviewer/download.jsp" TargetMode="External"/><Relationship Id="rId6" Type="http://schemas.openxmlformats.org/officeDocument/2006/relationships/hyperlink" Target="https://data.jrc.ec.europa.eu/collection/id-0054" TargetMode="External"/><Relationship Id="rId11" Type="http://schemas.openxmlformats.org/officeDocument/2006/relationships/hyperlink" Target="https://data.4tu.nl/datasets/0ea98bdd-5772-4da8-ae97-99735e891aff/4" TargetMode="External"/><Relationship Id="rId5" Type="http://schemas.openxmlformats.org/officeDocument/2006/relationships/hyperlink" Target="http://data.worldbank.org/indicator/SH.STA.MMRT" TargetMode="External"/><Relationship Id="rId15" Type="http://schemas.openxmlformats.org/officeDocument/2006/relationships/hyperlink" Target="https://ucdp.uu.se/downloads/index.html" TargetMode="External"/><Relationship Id="rId10" Type="http://schemas.openxmlformats.org/officeDocument/2006/relationships/hyperlink" Target="https://data.4tu.nl/datasets/0ea98bdd-5772-4da8-ae97-99735e891aff/4" TargetMode="External"/><Relationship Id="rId4" Type="http://schemas.openxmlformats.org/officeDocument/2006/relationships/hyperlink" Target="http://data.worldbank.org/indicator/SH.STA.MMRT" TargetMode="External"/><Relationship Id="rId9" Type="http://schemas.openxmlformats.org/officeDocument/2006/relationships/hyperlink" Target="https://data.jrc.ec.europa.eu/collection/liscoast" TargetMode="External"/><Relationship Id="rId14" Type="http://schemas.openxmlformats.org/officeDocument/2006/relationships/hyperlink" Target="https://population.un.org/wpp/Download/Standard/MostUsed/"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69"/>
  <sheetViews>
    <sheetView zoomScaleNormal="100" workbookViewId="0"/>
  </sheetViews>
  <sheetFormatPr baseColWidth="10" defaultColWidth="9.1640625" defaultRowHeight="15"/>
  <cols>
    <col min="1" max="1" width="115.1640625" style="1" customWidth="1"/>
    <col min="2" max="16384" width="9.1640625" style="1"/>
  </cols>
  <sheetData>
    <row r="1" spans="1:1" ht="123.5" customHeight="1">
      <c r="A1" s="17"/>
    </row>
    <row r="2" spans="1:1" ht="20.5" customHeight="1">
      <c r="A2" s="71" t="s">
        <v>1270</v>
      </c>
    </row>
    <row r="3" spans="1:1" ht="20.5" customHeight="1">
      <c r="A3" s="71" t="s">
        <v>1349</v>
      </c>
    </row>
    <row r="4" spans="1:1" ht="60">
      <c r="A4" s="73" t="s">
        <v>1268</v>
      </c>
    </row>
    <row r="5" spans="1:1" ht="80" customHeight="1">
      <c r="A5" s="74" t="s">
        <v>1348</v>
      </c>
    </row>
    <row r="6" spans="1:1" ht="22">
      <c r="A6" s="75" t="s">
        <v>1269</v>
      </c>
    </row>
    <row r="7" spans="1:1" ht="169" customHeight="1">
      <c r="A7" s="72" t="s">
        <v>1233</v>
      </c>
    </row>
    <row r="8" spans="1:1" ht="25.5" customHeight="1">
      <c r="A8" s="2"/>
    </row>
    <row r="9" spans="1:1" ht="308.25" customHeight="1">
      <c r="A9"/>
    </row>
    <row r="10" spans="1:1" ht="45.75" customHeight="1">
      <c r="A10" s="28" t="s">
        <v>920</v>
      </c>
    </row>
    <row r="11" spans="1:1" ht="58.5" customHeight="1">
      <c r="A11" s="28" t="s">
        <v>1272</v>
      </c>
    </row>
    <row r="12" spans="1:1" s="13" customFormat="1" ht="173.25" customHeight="1">
      <c r="A12" s="28" t="s">
        <v>919</v>
      </c>
    </row>
    <row r="13" spans="1:1" ht="24" customHeight="1">
      <c r="A13" s="54" t="s">
        <v>418</v>
      </c>
    </row>
    <row r="14" spans="1:1" ht="15.75" customHeight="1">
      <c r="A14" s="55" t="s">
        <v>1231</v>
      </c>
    </row>
    <row r="15" spans="1:1" ht="21" customHeight="1">
      <c r="A15" s="57" t="s">
        <v>1373</v>
      </c>
    </row>
    <row r="16" spans="1:1" ht="264" customHeight="1">
      <c r="A16" s="59" t="s">
        <v>1383</v>
      </c>
    </row>
    <row r="17" spans="1:4" ht="22" customHeight="1">
      <c r="A17" s="57" t="s">
        <v>1318</v>
      </c>
    </row>
    <row r="18" spans="1:4" ht="366.75" customHeight="1">
      <c r="A18" s="59" t="s">
        <v>1347</v>
      </c>
    </row>
    <row r="19" spans="1:4" ht="22.5" customHeight="1">
      <c r="A19" s="57" t="s">
        <v>1314</v>
      </c>
    </row>
    <row r="20" spans="1:4" ht="267.75" customHeight="1">
      <c r="A20" s="59" t="s">
        <v>1315</v>
      </c>
    </row>
    <row r="21" spans="1:4">
      <c r="A21" s="57" t="s">
        <v>1275</v>
      </c>
    </row>
    <row r="22" spans="1:4">
      <c r="A22" s="249" t="s">
        <v>1316</v>
      </c>
    </row>
    <row r="23" spans="1:4" ht="79">
      <c r="A23" s="59" t="s">
        <v>1317</v>
      </c>
      <c r="D23" s="250"/>
    </row>
    <row r="24" spans="1:4" ht="27">
      <c r="A24" s="59" t="s">
        <v>1319</v>
      </c>
    </row>
    <row r="25" spans="1:4" ht="165.75" customHeight="1">
      <c r="A25" s="59" t="s">
        <v>1320</v>
      </c>
    </row>
    <row r="26" spans="1:4">
      <c r="A26" s="56" t="s">
        <v>679</v>
      </c>
    </row>
    <row r="27" spans="1:4" ht="24.75" customHeight="1">
      <c r="A27" s="57" t="s">
        <v>1280</v>
      </c>
    </row>
    <row r="28" spans="1:4" ht="34.5" customHeight="1">
      <c r="A28" s="59" t="s">
        <v>1273</v>
      </c>
    </row>
    <row r="29" spans="1:4" ht="75.5" customHeight="1">
      <c r="A29" s="58" t="s">
        <v>1274</v>
      </c>
    </row>
    <row r="30" spans="1:4" ht="24.5" customHeight="1">
      <c r="A30" s="59" t="s">
        <v>1267</v>
      </c>
    </row>
    <row r="31" spans="1:4" ht="146.25" customHeight="1">
      <c r="A31" s="58" t="s">
        <v>1262</v>
      </c>
    </row>
    <row r="32" spans="1:4" ht="24.75" customHeight="1">
      <c r="A32" s="57" t="s">
        <v>1234</v>
      </c>
    </row>
    <row r="33" spans="1:1" ht="75.5" customHeight="1">
      <c r="A33" s="59" t="s">
        <v>1232</v>
      </c>
    </row>
    <row r="34" spans="1:1" ht="24.75" customHeight="1">
      <c r="A34" s="59" t="s">
        <v>1215</v>
      </c>
    </row>
    <row r="35" spans="1:1" ht="69" customHeight="1">
      <c r="A35" s="59" t="s">
        <v>1213</v>
      </c>
    </row>
    <row r="36" spans="1:1" ht="137.5" customHeight="1">
      <c r="A36" s="58" t="s">
        <v>1214</v>
      </c>
    </row>
    <row r="37" spans="1:1" ht="24.75" customHeight="1">
      <c r="A37" s="57" t="s">
        <v>1235</v>
      </c>
    </row>
    <row r="38" spans="1:1" ht="83.25" customHeight="1">
      <c r="A38" s="59" t="s">
        <v>958</v>
      </c>
    </row>
    <row r="39" spans="1:1" ht="33" customHeight="1">
      <c r="A39" s="59" t="s">
        <v>916</v>
      </c>
    </row>
    <row r="40" spans="1:1" ht="97.25" customHeight="1">
      <c r="A40" s="59" t="s">
        <v>1261</v>
      </c>
    </row>
    <row r="41" spans="1:1" ht="25.5" customHeight="1">
      <c r="A41" s="57" t="s">
        <v>1236</v>
      </c>
    </row>
    <row r="42" spans="1:1" ht="63" customHeight="1">
      <c r="A42" s="59" t="s">
        <v>915</v>
      </c>
    </row>
    <row r="43" spans="1:1" ht="69.75" customHeight="1">
      <c r="A43" s="59" t="s">
        <v>908</v>
      </c>
    </row>
    <row r="44" spans="1:1">
      <c r="A44" s="57" t="s">
        <v>1237</v>
      </c>
    </row>
    <row r="45" spans="1:1" ht="63" customHeight="1">
      <c r="A45" s="59" t="s">
        <v>890</v>
      </c>
    </row>
    <row r="46" spans="1:1" ht="111.75" customHeight="1">
      <c r="A46" s="59" t="s">
        <v>871</v>
      </c>
    </row>
    <row r="47" spans="1:1">
      <c r="A47" s="57" t="s">
        <v>1238</v>
      </c>
    </row>
    <row r="48" spans="1:1" ht="40">
      <c r="A48" s="59" t="s">
        <v>817</v>
      </c>
    </row>
    <row r="49" spans="1:1" ht="29.25" customHeight="1">
      <c r="A49" s="59" t="s">
        <v>816</v>
      </c>
    </row>
    <row r="50" spans="1:1">
      <c r="A50" s="59" t="s">
        <v>815</v>
      </c>
    </row>
    <row r="51" spans="1:1">
      <c r="A51" s="59" t="s">
        <v>814</v>
      </c>
    </row>
    <row r="52" spans="1:1">
      <c r="A52" s="57" t="s">
        <v>1239</v>
      </c>
    </row>
    <row r="53" spans="1:1">
      <c r="A53" s="59" t="s">
        <v>758</v>
      </c>
    </row>
    <row r="54" spans="1:1" ht="63.75" customHeight="1">
      <c r="A54" s="59" t="s">
        <v>757</v>
      </c>
    </row>
    <row r="55" spans="1:1">
      <c r="A55" s="59" t="s">
        <v>753</v>
      </c>
    </row>
    <row r="56" spans="1:1">
      <c r="A56" s="59" t="s">
        <v>730</v>
      </c>
    </row>
    <row r="57" spans="1:1">
      <c r="A57" s="59" t="s">
        <v>729</v>
      </c>
    </row>
    <row r="58" spans="1:1">
      <c r="A58" s="59" t="s">
        <v>716</v>
      </c>
    </row>
    <row r="59" spans="1:1" ht="66">
      <c r="A59" s="59" t="s">
        <v>756</v>
      </c>
    </row>
    <row r="60" spans="1:1">
      <c r="A60" s="59" t="s">
        <v>702</v>
      </c>
    </row>
    <row r="61" spans="1:1" ht="27">
      <c r="A61" s="59" t="s">
        <v>697</v>
      </c>
    </row>
    <row r="62" spans="1:1">
      <c r="A62" s="59" t="s">
        <v>682</v>
      </c>
    </row>
    <row r="63" spans="1:1">
      <c r="A63" s="59" t="s">
        <v>681</v>
      </c>
    </row>
    <row r="64" spans="1:1">
      <c r="A64" s="59" t="s">
        <v>673</v>
      </c>
    </row>
    <row r="65" spans="1:1">
      <c r="A65" s="59" t="s">
        <v>674</v>
      </c>
    </row>
    <row r="66" spans="1:1">
      <c r="A66" s="59" t="s">
        <v>675</v>
      </c>
    </row>
    <row r="67" spans="1:1" ht="27">
      <c r="A67" s="59" t="s">
        <v>676</v>
      </c>
    </row>
    <row r="68" spans="1:1">
      <c r="A68" s="59" t="s">
        <v>677</v>
      </c>
    </row>
    <row r="69" spans="1:1">
      <c r="A69" s="60" t="s">
        <v>678</v>
      </c>
    </row>
  </sheetData>
  <hyperlinks>
    <hyperlink ref="A14" r:id="rId1" xr:uid="{00000000-0004-0000-0000-00000000000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BY193"/>
  <sheetViews>
    <sheetView zoomScale="80" zoomScaleNormal="80" workbookViewId="0">
      <pane xSplit="1" ySplit="2" topLeftCell="AS3" activePane="bottomRight" state="frozen"/>
      <selection pane="topRight" activeCell="B1" sqref="B1"/>
      <selection pane="bottomLeft" activeCell="A3" sqref="A3"/>
      <selection pane="bottomRight" activeCell="BA15" sqref="BA15"/>
    </sheetView>
  </sheetViews>
  <sheetFormatPr baseColWidth="10" defaultColWidth="8.83203125" defaultRowHeight="15"/>
  <cols>
    <col min="2" max="3" width="5.5" bestFit="1" customWidth="1"/>
    <col min="4" max="8" width="5" bestFit="1" customWidth="1"/>
    <col min="9" max="9" width="4.5" customWidth="1"/>
    <col min="10" max="19" width="5" bestFit="1" customWidth="1"/>
    <col min="20" max="20" width="4.5" customWidth="1"/>
    <col min="21" max="29" width="5" bestFit="1" customWidth="1"/>
    <col min="30" max="30" width="5.83203125" bestFit="1" customWidth="1"/>
    <col min="31" max="43" width="5" bestFit="1" customWidth="1"/>
    <col min="44" max="52" width="5" customWidth="1"/>
    <col min="53" max="53" width="8.5" bestFit="1" customWidth="1"/>
    <col min="54" max="72" width="5" customWidth="1"/>
  </cols>
  <sheetData>
    <row r="1" spans="1:77" ht="138.75" customHeight="1">
      <c r="A1" t="s">
        <v>357</v>
      </c>
      <c r="B1" s="41" t="str">
        <f>'Indicator Data'!C2</f>
        <v>Physical exposure to earthquake MMI VI</v>
      </c>
      <c r="C1" s="41" t="str">
        <f>'Indicator Data'!D2</f>
        <v>Physical exposure to earthquake MMI VIII</v>
      </c>
      <c r="D1" s="41" t="str">
        <f>'Indicator Data'!E2</f>
        <v>Annual Expected Exposed People to River Floods</v>
      </c>
      <c r="E1" s="41" t="str">
        <f>'Indicator Data'!F2</f>
        <v>Annual Expected Exposed People to Tsunamis</v>
      </c>
      <c r="F1" s="41" t="str">
        <f>'Indicator Data'!G2</f>
        <v>Annual Expected Exposed People to Cyclone's Wind SS1</v>
      </c>
      <c r="G1" s="41" t="str">
        <f>'Indicator Data'!H2</f>
        <v>Annual Expected Exposed People to Cyclone's Wind SS3</v>
      </c>
      <c r="H1" s="41" t="str">
        <f>'Indicator Data'!I2</f>
        <v>Annual Expected Exposed People to Coastal Floods</v>
      </c>
      <c r="I1" s="41" t="str">
        <f>'Indicator Data'!J2</f>
        <v>Total affected by Drought</v>
      </c>
      <c r="J1" s="41" t="str">
        <f>'Indicator Data'!K2</f>
        <v>Frequency of Drought events</v>
      </c>
      <c r="K1" s="41" t="str">
        <f>'Indicator Data'!L2</f>
        <v>Agriculture Drought probability</v>
      </c>
      <c r="L1" s="41" t="str">
        <f>'Indicator Data'!M2</f>
        <v>Population exposed to CCHF (zoonoses)</v>
      </c>
      <c r="M1" s="41" t="str">
        <f>'Indicator Data'!N2</f>
        <v>Population exposed to EVD (zoonoses)</v>
      </c>
      <c r="N1" s="41" t="str">
        <f>'Indicator Data'!O2</f>
        <v>Population exposed to Lassa Fever (zoonoses)</v>
      </c>
      <c r="O1" s="41" t="str">
        <f>'Indicator Data'!P2</f>
        <v>Population exposed to MVD (zoonoses)</v>
      </c>
      <c r="P1" s="41" t="str">
        <f>'Indicator Data'!Q2</f>
        <v>Populations at risk of malaria (vector borne)</v>
      </c>
      <c r="Q1" s="41" t="str">
        <f>'Indicator Data'!R2</f>
        <v>% of Populations at risk of malaria (vector borne)</v>
      </c>
      <c r="R1" s="41" t="str">
        <f>'Indicator Data'!S2</f>
        <v>Population exposed to Zika (vector borne)</v>
      </c>
      <c r="S1" s="41" t="str">
        <f>'Indicator Data'!T2</f>
        <v>Population at Risk to Aedes (vector borne)</v>
      </c>
      <c r="T1" s="41" t="str">
        <f>'Indicator Data'!U2</f>
        <v>Population exposed to Dengue (vector borne)</v>
      </c>
      <c r="U1" s="41" t="str">
        <f>'Indicator Data'!V2</f>
        <v>Population density (people per sq. km of land area)</v>
      </c>
      <c r="V1" s="41" t="str">
        <f>'Indicator Data'!W2</f>
        <v>Urban population growth (annual %)</v>
      </c>
      <c r="W1" s="41" t="str">
        <f>'Indicator Data'!X2</f>
        <v>Population living in urban areas (%)</v>
      </c>
      <c r="X1" s="41" t="str">
        <f>'Indicator Data'!Y2</f>
        <v>Household size</v>
      </c>
      <c r="Y1" s="41" t="str">
        <f>'Indicator Data'!Z2</f>
        <v>People practicing open defecation (% of population)</v>
      </c>
      <c r="Z1" s="41" t="str">
        <f>'Indicator Data'!AA2</f>
        <v>People with basic handwashing facilities including soap and water (% of population)</v>
      </c>
      <c r="AA1" s="41" t="str">
        <f>'Indicator Data'!AB2</f>
        <v>Number of vets</v>
      </c>
      <c r="AB1" s="41" t="str">
        <f>'Indicator Data'!AC2</f>
        <v>IHR capacity score: Food safety</v>
      </c>
      <c r="AC1" s="41" t="str">
        <f>'Indicator Data'!AD2</f>
        <v>Population living in slums (% of urban population)</v>
      </c>
      <c r="AD1" s="41" t="str">
        <f>'Indicator Data'!AE2</f>
        <v>Children under 5 (% of population)</v>
      </c>
      <c r="AE1" s="41" t="str">
        <f>'Indicator Data'!AF2</f>
        <v>Projected Conflict Probability</v>
      </c>
      <c r="AF1" s="41" t="str">
        <f>'Indicator Data'!AG2</f>
        <v>Current  Conflict Intensity</v>
      </c>
      <c r="AG1" s="41" t="str">
        <f>'Indicator Data'!AH2</f>
        <v>Human Development Index</v>
      </c>
      <c r="AH1" s="41" t="str">
        <f>'Indicator Data'!AI2</f>
        <v>Multidimensional Poverty Index</v>
      </c>
      <c r="AI1" s="41" t="str">
        <f>'Indicator Data'!AJ2</f>
        <v>Humanitarian Aid (FTS)</v>
      </c>
      <c r="AJ1" s="41" t="str">
        <f>'Indicator Data'!AK2</f>
        <v>Development Aid (ODA)</v>
      </c>
      <c r="AK1" s="41" t="str">
        <f>'Indicator Data'!AL2</f>
        <v>Development Aid (ODA)</v>
      </c>
      <c r="AL1" s="41" t="str">
        <f>'Indicator Data'!AM2</f>
        <v>Net ODA received (% of GNI)</v>
      </c>
      <c r="AM1" s="41" t="str">
        <f>'Indicator Data'!AN2</f>
        <v>Volume of remittances (in USD) as a proportion of total GDP (%)</v>
      </c>
      <c r="AN1" s="41" t="str">
        <f>'Indicator Data'!AO2</f>
        <v>Mortality rate, under-5</v>
      </c>
      <c r="AO1" s="41" t="str">
        <f>'Indicator Data'!AP2</f>
        <v>U5 Under weight</v>
      </c>
      <c r="AP1" s="41" t="str">
        <f>'Indicator Data'!AQ2</f>
        <v>Incidence of Tuberculosis</v>
      </c>
      <c r="AQ1" s="41" t="str">
        <f>'Indicator Data'!AR2</f>
        <v>Estimated number of people living with HIV - Adult (&gt;15) rate</v>
      </c>
      <c r="AR1" s="41" t="str">
        <f>'Indicator Data'!AS2</f>
        <v>Incidence of HIV (per 1,000 uninfected population ages 15-49)</v>
      </c>
      <c r="AS1" s="41" t="str">
        <f>'Indicator Data'!AT2</f>
        <v>Malaria incidence per 1,000 population at risk</v>
      </c>
      <c r="AT1" s="41" t="str">
        <f>'Indicator Data'!AU2</f>
        <v>Number of people requiring interventions against neglected tropical diseases</v>
      </c>
      <c r="AU1" s="41" t="str">
        <f>'Indicator Data'!AV2</f>
        <v>Gender Inequality Index</v>
      </c>
      <c r="AV1" s="41" t="str">
        <f>'Indicator Data'!AW2</f>
        <v>Income Gini coefficient</v>
      </c>
      <c r="AW1" s="41" t="str">
        <f>'Indicator Data'!AX2</f>
        <v>People affected by Natural Disasters</v>
      </c>
      <c r="AX1" s="41" t="str">
        <f>'Indicator Data'!AY2</f>
        <v>People affected by Natural Disasters</v>
      </c>
      <c r="AY1" s="41" t="str">
        <f>'Indicator Data'!AZ2</f>
        <v>People affected by Natural Disasters</v>
      </c>
      <c r="AZ1" s="41" t="str">
        <f>'Indicator Data'!BA2</f>
        <v>Internally displaced persons (IDPs)</v>
      </c>
      <c r="BA1" s="41" t="str">
        <f>'Indicator Data'!BB2</f>
        <v>Refugees and asylum-seekers by country of asylum</v>
      </c>
      <c r="BB1" s="41" t="str">
        <f>'Indicator Data'!BC2</f>
        <v>Returned Refugees</v>
      </c>
      <c r="BC1" s="41" t="str">
        <f>'Indicator Data'!BD2</f>
        <v xml:space="preserve">Average Dietary Energy Supply Adequacy </v>
      </c>
      <c r="BD1" s="41" t="str">
        <f>'Indicator Data'!BE2</f>
        <v>Prevalence of Undernourishment</v>
      </c>
      <c r="BE1" s="41" t="str">
        <f>'Indicator Data'!BF2</f>
        <v>HFA Scores Last recent</v>
      </c>
      <c r="BF1" s="41" t="str">
        <f>'Indicator Data'!BG2</f>
        <v>Government Effectiveness</v>
      </c>
      <c r="BG1" s="41" t="str">
        <f>'Indicator Data'!BH2</f>
        <v>Corruption Perception Index</v>
      </c>
      <c r="BH1" s="41" t="str">
        <f>'Indicator Data'!BI2</f>
        <v>Access to electricity</v>
      </c>
      <c r="BI1" s="41" t="str">
        <f>'Indicator Data'!BJ2</f>
        <v>Adult literacy rate</v>
      </c>
      <c r="BJ1" s="41" t="str">
        <f>'Indicator Data'!BK2</f>
        <v>Individuals using the Internet</v>
      </c>
      <c r="BK1" s="41" t="str">
        <f>'Indicator Data'!BL2</f>
        <v>Mobile cellular subscriptions</v>
      </c>
      <c r="BL1" s="41" t="str">
        <f>'Indicator Data'!BM2</f>
        <v>Road lenght</v>
      </c>
      <c r="BM1" s="41" t="str">
        <f>'Indicator Data'!BN2</f>
        <v>People using at least basic sanitation services (% of population)</v>
      </c>
      <c r="BN1" s="41" t="str">
        <f>'Indicator Data'!BO2</f>
        <v>People using at least basic drinking water services (% of population)</v>
      </c>
      <c r="BO1" s="41" t="str">
        <f>'Indicator Data'!BP2</f>
        <v>Physicians Density</v>
      </c>
      <c r="BP1" s="41" t="str">
        <f>'Indicator Data'!BQ2</f>
        <v>Proportion of the target population with access to 3 doses of diphtheria-tetanus-pertussis (DTP3) (%)</v>
      </c>
      <c r="BQ1" s="41" t="str">
        <f>'Indicator Data'!BR2</f>
        <v>Proportion of the target population with access to measles-containing-vaccine second-dose (MCV2) (%)</v>
      </c>
      <c r="BR1" s="41" t="str">
        <f>'Indicator Data'!BS2</f>
        <v>Proportion of the target population with access to pneumococcal conjugate 3rd dose (PCV3) (%)</v>
      </c>
      <c r="BS1" s="41" t="str">
        <f>'Indicator Data'!BT2</f>
        <v>Current health expenditure per capita</v>
      </c>
      <c r="BT1" s="41" t="str">
        <f>'Indicator Data'!BU2</f>
        <v>Maternal Mortality Ratio (modeled estimate)</v>
      </c>
    </row>
    <row r="2" spans="1:77">
      <c r="A2" t="s">
        <v>836</v>
      </c>
      <c r="B2" t="str">
        <f>'Indicator Date hidden'!C3</f>
        <v>2024</v>
      </c>
      <c r="C2" t="str">
        <f>'Indicator Date hidden'!D3</f>
        <v>2024</v>
      </c>
      <c r="D2" t="str">
        <f>'Indicator Date hidden'!E3</f>
        <v>2024</v>
      </c>
      <c r="E2" t="str">
        <f>'Indicator Date hidden'!F3</f>
        <v>2024</v>
      </c>
      <c r="F2" t="str">
        <f>'Indicator Date hidden'!G3</f>
        <v>2024</v>
      </c>
      <c r="G2" t="str">
        <f>'Indicator Date hidden'!H3</f>
        <v>2024</v>
      </c>
      <c r="H2" t="str">
        <f>'Indicator Date hidden'!I3</f>
        <v>2024</v>
      </c>
      <c r="I2" t="str">
        <f>'Indicator Date hidden'!J3</f>
        <v>2024</v>
      </c>
      <c r="J2" t="str">
        <f>'Indicator Date hidden'!K3</f>
        <v>2024</v>
      </c>
      <c r="K2" t="str">
        <f>'Indicator Date hidden'!L3</f>
        <v>2024</v>
      </c>
      <c r="L2" t="str">
        <f>'Indicator Date hidden'!M3</f>
        <v>2024</v>
      </c>
      <c r="M2" t="str">
        <f>'Indicator Date hidden'!N3</f>
        <v>2024</v>
      </c>
      <c r="N2" t="str">
        <f>'Indicator Date hidden'!O3</f>
        <v>2024</v>
      </c>
      <c r="O2" t="str">
        <f>'Indicator Date hidden'!P3</f>
        <v>2024</v>
      </c>
      <c r="P2" t="str">
        <f>'Indicator Date hidden'!Q3</f>
        <v>2024</v>
      </c>
      <c r="Q2" t="str">
        <f>'Indicator Date hidden'!R3</f>
        <v>2024</v>
      </c>
      <c r="R2" t="str">
        <f>'Indicator Date hidden'!S3</f>
        <v>2024</v>
      </c>
      <c r="S2" t="str">
        <f>'Indicator Date hidden'!T3</f>
        <v>2024</v>
      </c>
      <c r="T2" t="str">
        <f>'Indicator Date hidden'!U3</f>
        <v>2024</v>
      </c>
      <c r="U2" t="str">
        <f>'Indicator Date hidden'!V3</f>
        <v>2021</v>
      </c>
      <c r="V2" t="str">
        <f>'Indicator Date hidden'!W3</f>
        <v>2022</v>
      </c>
      <c r="W2" t="str">
        <f>'Indicator Date hidden'!X3</f>
        <v>2022</v>
      </c>
      <c r="X2" t="str">
        <f>'Indicator Date hidden'!Y3</f>
        <v>2021</v>
      </c>
      <c r="Y2" t="str">
        <f>'Indicator Date hidden'!Z3</f>
        <v>2022</v>
      </c>
      <c r="Z2" t="str">
        <f>'Indicator Date hidden'!AA3</f>
        <v>2022</v>
      </c>
      <c r="AA2" t="str">
        <f>'Indicator Date hidden'!AB3</f>
        <v>2019</v>
      </c>
      <c r="AB2" t="str">
        <f>'Indicator Date hidden'!AC3</f>
        <v>2020</v>
      </c>
      <c r="AC2" t="str">
        <f>'Indicator Date hidden'!AD3</f>
        <v>2020</v>
      </c>
      <c r="AD2" t="str">
        <f>'Indicator Date hidden'!AE3</f>
        <v>2024</v>
      </c>
      <c r="AE2" t="str">
        <f>'Indicator Date hidden'!AF3</f>
        <v>2024</v>
      </c>
      <c r="AF2" t="str">
        <f>'Indicator Date hidden'!AG3</f>
        <v>2024</v>
      </c>
      <c r="AG2" t="str">
        <f>'Indicator Date hidden'!AH3</f>
        <v>2022</v>
      </c>
      <c r="AH2" t="str">
        <f>'Indicator Date hidden'!AI3</f>
        <v>2021</v>
      </c>
      <c r="AI2" t="str">
        <f>'Indicator Date hidden'!AJ3</f>
        <v>2024</v>
      </c>
      <c r="AJ2" t="str">
        <f>'Indicator Date hidden'!AK3</f>
        <v>2021</v>
      </c>
      <c r="AK2" t="str">
        <f>'Indicator Date hidden'!AL3</f>
        <v>2022</v>
      </c>
      <c r="AL2" t="str">
        <f>'Indicator Date hidden'!AM3</f>
        <v>2022</v>
      </c>
      <c r="AM2" t="str">
        <f>'Indicator Date hidden'!AN3</f>
        <v>2023</v>
      </c>
      <c r="AN2" t="str">
        <f>'Indicator Date hidden'!AO3</f>
        <v>2022</v>
      </c>
      <c r="AO2" t="str">
        <f>'Indicator Date hidden'!AP3</f>
        <v>2022</v>
      </c>
      <c r="AP2" t="str">
        <f>'Indicator Date hidden'!AQ3</f>
        <v>2022</v>
      </c>
      <c r="AQ2" t="str">
        <f>'Indicator Date hidden'!AR3</f>
        <v>2022</v>
      </c>
      <c r="AR2" t="str">
        <f>'Indicator Date hidden'!AS3</f>
        <v>2022</v>
      </c>
      <c r="AS2" t="str">
        <f>'Indicator Date hidden'!AT3</f>
        <v>2022</v>
      </c>
      <c r="AT2" t="str">
        <f>'Indicator Date hidden'!AU3</f>
        <v>2022</v>
      </c>
      <c r="AU2" t="str">
        <f>'Indicator Date hidden'!AV3</f>
        <v>2022</v>
      </c>
      <c r="AV2" t="str">
        <f>'Indicator Date hidden'!AW3</f>
        <v>2022</v>
      </c>
      <c r="AW2" t="str">
        <f>'Indicator Date hidden'!AX3</f>
        <v>2022</v>
      </c>
      <c r="AX2" t="str">
        <f>'Indicator Date hidden'!AY3</f>
        <v>2023</v>
      </c>
      <c r="AY2" t="str">
        <f>'Indicator Date hidden'!AZ3</f>
        <v>2024</v>
      </c>
      <c r="AZ2" t="str">
        <f>'Indicator Date hidden'!BA3</f>
        <v>2024</v>
      </c>
      <c r="BA2" t="str">
        <f>'Indicator Date hidden'!BB3</f>
        <v>2024</v>
      </c>
      <c r="BB2" t="str">
        <f>'Indicator Date hidden'!BC3</f>
        <v>2023</v>
      </c>
      <c r="BC2" t="str">
        <f>'Indicator Date hidden'!BD3</f>
        <v>2024</v>
      </c>
      <c r="BD2" t="str">
        <f>'Indicator Date hidden'!BE3</f>
        <v>2024</v>
      </c>
      <c r="BE2" t="str">
        <f>'Indicator Date hidden'!BF3</f>
        <v>2015</v>
      </c>
      <c r="BF2" t="str">
        <f>'Indicator Date hidden'!BG3</f>
        <v>2022</v>
      </c>
      <c r="BG2" t="str">
        <f>'Indicator Date hidden'!BH3</f>
        <v>2023</v>
      </c>
      <c r="BH2" t="str">
        <f>'Indicator Date hidden'!BI3</f>
        <v>2022</v>
      </c>
      <c r="BI2" t="str">
        <f>'Indicator Date hidden'!BJ3</f>
        <v>2023</v>
      </c>
      <c r="BJ2" t="str">
        <f>'Indicator Date hidden'!BK3</f>
        <v>2022</v>
      </c>
      <c r="BK2" t="str">
        <f>'Indicator Date hidden'!BL3</f>
        <v>2022</v>
      </c>
      <c r="BL2" t="str">
        <f>'Indicator Date hidden'!BM3</f>
        <v>2014</v>
      </c>
      <c r="BM2" t="str">
        <f>'Indicator Date hidden'!BN3</f>
        <v>2022</v>
      </c>
      <c r="BN2" t="str">
        <f>'Indicator Date hidden'!BO3</f>
        <v>2022</v>
      </c>
      <c r="BO2" t="str">
        <f>'Indicator Date hidden'!BP3</f>
        <v>2021</v>
      </c>
      <c r="BP2" t="str">
        <f>'Indicator Date hidden'!BQ3</f>
        <v>2022</v>
      </c>
      <c r="BQ2" t="str">
        <f>'Indicator Date hidden'!BR3</f>
        <v>2022</v>
      </c>
      <c r="BR2" t="str">
        <f>'Indicator Date hidden'!BS3</f>
        <v>2022</v>
      </c>
      <c r="BS2" t="str">
        <f>'Indicator Date hidden'!BT3</f>
        <v>2022</v>
      </c>
      <c r="BT2" t="str">
        <f>'Indicator Date hidden'!BU3</f>
        <v>2020</v>
      </c>
      <c r="BU2" t="s">
        <v>857</v>
      </c>
      <c r="BV2" t="s">
        <v>856</v>
      </c>
      <c r="BW2" t="s">
        <v>859</v>
      </c>
      <c r="BX2" t="s">
        <v>863</v>
      </c>
      <c r="BY2" t="s">
        <v>867</v>
      </c>
    </row>
    <row r="3" spans="1:77">
      <c r="A3" t="str">
        <f>'Indicator Data'!B6</f>
        <v>AFG</v>
      </c>
      <c r="B3" s="42">
        <f>IF('Indicator Date hidden'!C4="x","x",B$2-'Indicator Date hidden'!C4)</f>
        <v>0</v>
      </c>
      <c r="C3" s="42">
        <f>IF('Indicator Date hidden'!D4="x","x",C$2-'Indicator Date hidden'!D4)</f>
        <v>0</v>
      </c>
      <c r="D3" s="42">
        <f>IF('Indicator Date hidden'!E4="x","x",D$2-'Indicator Date hidden'!E4)</f>
        <v>0</v>
      </c>
      <c r="E3" s="42">
        <f>IF('Indicator Date hidden'!F4="x","x",E$2-'Indicator Date hidden'!F4)</f>
        <v>0</v>
      </c>
      <c r="F3" s="42">
        <f>IF('Indicator Date hidden'!G4="x","x",F$2-'Indicator Date hidden'!G4)</f>
        <v>0</v>
      </c>
      <c r="G3" s="42">
        <f>IF('Indicator Date hidden'!H4="x","x",G$2-'Indicator Date hidden'!H4)</f>
        <v>0</v>
      </c>
      <c r="H3" s="42">
        <f>IF('Indicator Date hidden'!I4="x","x",H$2-'Indicator Date hidden'!I4)</f>
        <v>0</v>
      </c>
      <c r="I3" s="42">
        <f>IF('Indicator Date hidden'!J4="x","x",I$2-'Indicator Date hidden'!J4)</f>
        <v>0</v>
      </c>
      <c r="J3" s="42">
        <f>IF('Indicator Date hidden'!K4="x","x",J$2-'Indicator Date hidden'!K4)</f>
        <v>0</v>
      </c>
      <c r="K3" s="42">
        <f>IF('Indicator Date hidden'!L4="x","x",K$2-'Indicator Date hidden'!L4)</f>
        <v>0</v>
      </c>
      <c r="L3" s="42">
        <f>IF('Indicator Date hidden'!M4="x","x",L$2-'Indicator Date hidden'!M4)</f>
        <v>0</v>
      </c>
      <c r="M3" s="42" t="str">
        <f>IF('Indicator Date hidden'!N4="x","x",M$2-'Indicator Date hidden'!N4)</f>
        <v>x</v>
      </c>
      <c r="N3" s="42" t="str">
        <f>IF('Indicator Date hidden'!O4="x","x",N$2-'Indicator Date hidden'!O4)</f>
        <v>x</v>
      </c>
      <c r="O3" s="42" t="str">
        <f>IF('Indicator Date hidden'!P4="x","x",O$2-'Indicator Date hidden'!P4)</f>
        <v>x</v>
      </c>
      <c r="P3" s="42">
        <f>IF('Indicator Date hidden'!Q4="x","x",P$2-'Indicator Date hidden'!Q4)</f>
        <v>0</v>
      </c>
      <c r="Q3" s="42">
        <f>IF('Indicator Date hidden'!R4="x","x",Q$2-'Indicator Date hidden'!R4)</f>
        <v>0</v>
      </c>
      <c r="R3" s="42">
        <f>IF('Indicator Date hidden'!S4="x","x",R$2-'Indicator Date hidden'!S4)</f>
        <v>0</v>
      </c>
      <c r="S3" s="42">
        <f>IF('Indicator Date hidden'!T4="x","x",S$2-'Indicator Date hidden'!T4)</f>
        <v>0</v>
      </c>
      <c r="T3" s="42">
        <f>IF('Indicator Date hidden'!U4="x","x",T$2-'Indicator Date hidden'!U4)</f>
        <v>0</v>
      </c>
      <c r="U3" s="42">
        <f>IF('Indicator Date hidden'!V4="x","x",U$2-'Indicator Date hidden'!V4)</f>
        <v>0</v>
      </c>
      <c r="V3" s="42">
        <f>IF('Indicator Date hidden'!W4="x","x",V$2-'Indicator Date hidden'!W4)</f>
        <v>0</v>
      </c>
      <c r="W3" s="42">
        <f>IF('Indicator Date hidden'!X4="x","x",W$2-'Indicator Date hidden'!X4)</f>
        <v>0</v>
      </c>
      <c r="X3" s="42">
        <f>IF('Indicator Date hidden'!Y4="x","x",X$2-'Indicator Date hidden'!Y4)</f>
        <v>6</v>
      </c>
      <c r="Y3" s="42">
        <f>IF('Indicator Date hidden'!Z4="x","x",Y$2-'Indicator Date hidden'!Z4)</f>
        <v>0</v>
      </c>
      <c r="Z3" s="42">
        <f>IF('Indicator Date hidden'!AA4="x","x",Z$2-'Indicator Date hidden'!AA4)</f>
        <v>0</v>
      </c>
      <c r="AA3" s="42">
        <f>IF('Indicator Date hidden'!AB4="x","x",AA$2-'Indicator Date hidden'!AB4)</f>
        <v>2</v>
      </c>
      <c r="AB3" s="42">
        <f>IF('Indicator Date hidden'!AC4="x","x",AB$2-'Indicator Date hidden'!AC4)</f>
        <v>0</v>
      </c>
      <c r="AC3" s="42">
        <f>IF('Indicator Date hidden'!AD4="x","x",AC$2-'Indicator Date hidden'!AD4)</f>
        <v>-2</v>
      </c>
      <c r="AD3" s="42">
        <f>IF('Indicator Date hidden'!AE4="x","x",AD$2-'Indicator Date hidden'!AE4)</f>
        <v>0</v>
      </c>
      <c r="AE3" s="42">
        <f>IF('Indicator Date hidden'!AF4="x","x",AE$2-'Indicator Date hidden'!AF4)</f>
        <v>0</v>
      </c>
      <c r="AF3" s="42">
        <f>IF('Indicator Date hidden'!AG4="x","x",AF$2-'Indicator Date hidden'!AG4)</f>
        <v>0</v>
      </c>
      <c r="AG3" s="42">
        <f>IF('Indicator Date hidden'!AH4="x","x",AG$2-'Indicator Date hidden'!AH4)</f>
        <v>0</v>
      </c>
      <c r="AH3" s="42">
        <f>IF('Indicator Date hidden'!AI4="x","x",AH$2-'Indicator Date hidden'!AI4)</f>
        <v>6</v>
      </c>
      <c r="AI3" s="42">
        <f>IF('Indicator Date hidden'!AJ4="x","x",AI$2-'Indicator Date hidden'!AJ4)</f>
        <v>0</v>
      </c>
      <c r="AJ3" s="42">
        <f>IF('Indicator Date hidden'!AK4="x","x",AJ$2-'Indicator Date hidden'!AK4)</f>
        <v>0</v>
      </c>
      <c r="AK3" s="42">
        <f>IF('Indicator Date hidden'!AL4="x","x",AK$2-'Indicator Date hidden'!AL4)</f>
        <v>0</v>
      </c>
      <c r="AL3" s="42">
        <f>IF('Indicator Date hidden'!AM4="x","x",AL$2-'Indicator Date hidden'!AM4)</f>
        <v>0</v>
      </c>
      <c r="AM3" s="42">
        <f>IF('Indicator Date hidden'!AN4="x","x",AM$2-'Indicator Date hidden'!AN4)</f>
        <v>1</v>
      </c>
      <c r="AN3" s="42">
        <f>IF('Indicator Date hidden'!AO4="x","x",AN$2-'Indicator Date hidden'!AO4)</f>
        <v>0</v>
      </c>
      <c r="AO3" s="42">
        <f>IF('Indicator Date hidden'!AP4="x","x",AO$2-'Indicator Date hidden'!AP4)</f>
        <v>0</v>
      </c>
      <c r="AP3" s="42">
        <f>IF('Indicator Date hidden'!AQ4="x","x",AP$2-'Indicator Date hidden'!AQ4)</f>
        <v>0</v>
      </c>
      <c r="AQ3" s="42">
        <f>IF('Indicator Date hidden'!AR4="x","x",AQ$2-'Indicator Date hidden'!AR4)</f>
        <v>0</v>
      </c>
      <c r="AR3" s="42">
        <f>IF('Indicator Date hidden'!AS4="x","x",AR$2-'Indicator Date hidden'!AS4)</f>
        <v>0</v>
      </c>
      <c r="AS3" s="42">
        <f>IF('Indicator Date hidden'!AT4="x","x",AS$2-'Indicator Date hidden'!AT4)</f>
        <v>0</v>
      </c>
      <c r="AT3" s="42">
        <f>IF('Indicator Date hidden'!AU4="x","x",AT$2-'Indicator Date hidden'!AU4)</f>
        <v>0</v>
      </c>
      <c r="AU3" s="42">
        <f>IF('Indicator Date hidden'!AV4="x","x",AU$2-'Indicator Date hidden'!AV4)</f>
        <v>0</v>
      </c>
      <c r="AV3" s="42" t="str">
        <f>IF('Indicator Date hidden'!AW4="x","x",AV$2-'Indicator Date hidden'!AW4)</f>
        <v>x</v>
      </c>
      <c r="AW3" s="42">
        <f>IF('Indicator Date hidden'!AX4="x","x",AW$2-'Indicator Date hidden'!AX4)</f>
        <v>0</v>
      </c>
      <c r="AX3" s="42">
        <f>IF('Indicator Date hidden'!AY4="x","x",AX$2-'Indicator Date hidden'!AY4)</f>
        <v>0</v>
      </c>
      <c r="AY3" s="42">
        <f>IF('Indicator Date hidden'!AZ4="x","x",AY$2-'Indicator Date hidden'!AZ4)</f>
        <v>0</v>
      </c>
      <c r="AZ3" s="42">
        <f>IF('Indicator Date hidden'!BA4="x","x",AZ$2-'Indicator Date hidden'!BA4)</f>
        <v>0</v>
      </c>
      <c r="BA3" s="42">
        <f>IF('Indicator Date hidden'!BB4="x","x",BA$2-'Indicator Date hidden'!BB4)</f>
        <v>0</v>
      </c>
      <c r="BB3" s="42">
        <f>IF('Indicator Date hidden'!BC4="x","x",BB$2-'Indicator Date hidden'!BC4)</f>
        <v>-1</v>
      </c>
      <c r="BC3" s="42">
        <f>IF('Indicator Date hidden'!BD4="x","x",BC$2-'Indicator Date hidden'!BD4)</f>
        <v>0</v>
      </c>
      <c r="BD3" s="42">
        <f>IF('Indicator Date hidden'!BE4="x","x",BD$2-'Indicator Date hidden'!BE4)</f>
        <v>0</v>
      </c>
      <c r="BE3" s="42">
        <f>IF('Indicator Date hidden'!BF4="x","x",BE$2-'Indicator Date hidden'!BF4)</f>
        <v>0</v>
      </c>
      <c r="BF3" s="42">
        <f>IF('Indicator Date hidden'!BG4="x","x",BF$2-'Indicator Date hidden'!BG4)</f>
        <v>0</v>
      </c>
      <c r="BG3" s="42">
        <f>IF('Indicator Date hidden'!BH4="x","x",BG$2-'Indicator Date hidden'!BH4)</f>
        <v>0</v>
      </c>
      <c r="BH3" s="42">
        <f>IF('Indicator Date hidden'!BI4="x","x",BH$2-'Indicator Date hidden'!BI4)</f>
        <v>0</v>
      </c>
      <c r="BI3" s="42">
        <f>IF('Indicator Date hidden'!BJ4="x","x",BI$2-'Indicator Date hidden'!BJ4)</f>
        <v>2</v>
      </c>
      <c r="BJ3" s="42">
        <f>IF('Indicator Date hidden'!BK4="x","x",BJ$2-'Indicator Date hidden'!BK4)</f>
        <v>2</v>
      </c>
      <c r="BK3" s="42">
        <f>IF('Indicator Date hidden'!BL4="x","x",BK$2-'Indicator Date hidden'!BL4)</f>
        <v>1</v>
      </c>
      <c r="BL3" s="42">
        <f>IF('Indicator Date hidden'!BM4="x","x",BL$2-'Indicator Date hidden'!BM4)</f>
        <v>0</v>
      </c>
      <c r="BM3" s="42">
        <f>IF('Indicator Date hidden'!BN4="x","x",BM$2-'Indicator Date hidden'!BN4)</f>
        <v>0</v>
      </c>
      <c r="BN3" s="42">
        <f>IF('Indicator Date hidden'!BO4="x","x",BN$2-'Indicator Date hidden'!BO4)</f>
        <v>0</v>
      </c>
      <c r="BO3" s="42">
        <f>IF('Indicator Date hidden'!BP4="x","x",BO$2-'Indicator Date hidden'!BP4)</f>
        <v>1</v>
      </c>
      <c r="BP3" s="42">
        <f>IF('Indicator Date hidden'!BQ4="x","x",BP$2-'Indicator Date hidden'!BQ4)</f>
        <v>0</v>
      </c>
      <c r="BQ3" s="42">
        <f>IF('Indicator Date hidden'!BR4="x","x",BQ$2-'Indicator Date hidden'!BR4)</f>
        <v>0</v>
      </c>
      <c r="BR3" s="42">
        <f>IF('Indicator Date hidden'!BS4="x","x",BR$2-'Indicator Date hidden'!BS4)</f>
        <v>0</v>
      </c>
      <c r="BS3" s="42">
        <f>IF('Indicator Date hidden'!BT4="x","x",BS$2-'Indicator Date hidden'!BT4)</f>
        <v>1</v>
      </c>
      <c r="BT3" s="42">
        <f>IF('Indicator Date hidden'!BU4="x","x",BT$2-'Indicator Date hidden'!BU4)</f>
        <v>0</v>
      </c>
      <c r="BU3">
        <f t="shared" ref="BU3:BU34" si="0">SUM(B3:BT3)</f>
        <v>19</v>
      </c>
      <c r="BV3" s="43">
        <f t="shared" ref="BV3:BV34" si="1">BU3/COUNT(B3:BT3)</f>
        <v>0.28358208955223879</v>
      </c>
      <c r="BW3">
        <f t="shared" ref="BW3:BW34" si="2">COUNTIF(B3:BT3,"&gt;0")</f>
        <v>9</v>
      </c>
      <c r="BX3" s="43">
        <f t="shared" ref="BX3:BX34" si="3">_xlfn.STDEV.P(B3:BT3)</f>
        <v>1.143521272201669</v>
      </c>
      <c r="BY3" s="46">
        <f t="shared" ref="BY3:BY34" si="4">MEDIAN(B3:BT3)</f>
        <v>0</v>
      </c>
    </row>
    <row r="4" spans="1:77">
      <c r="A4" t="str">
        <f>'Indicator Data'!B7</f>
        <v>ALB</v>
      </c>
      <c r="B4" s="42">
        <f>IF('Indicator Date hidden'!C5="x","x",B$2-'Indicator Date hidden'!C5)</f>
        <v>0</v>
      </c>
      <c r="C4" s="42">
        <f>IF('Indicator Date hidden'!D5="x","x",C$2-'Indicator Date hidden'!D5)</f>
        <v>0</v>
      </c>
      <c r="D4" s="42">
        <f>IF('Indicator Date hidden'!E5="x","x",D$2-'Indicator Date hidden'!E5)</f>
        <v>0</v>
      </c>
      <c r="E4" s="42">
        <f>IF('Indicator Date hidden'!F5="x","x",E$2-'Indicator Date hidden'!F5)</f>
        <v>0</v>
      </c>
      <c r="F4" s="42">
        <f>IF('Indicator Date hidden'!G5="x","x",F$2-'Indicator Date hidden'!G5)</f>
        <v>0</v>
      </c>
      <c r="G4" s="42">
        <f>IF('Indicator Date hidden'!H5="x","x",G$2-'Indicator Date hidden'!H5)</f>
        <v>0</v>
      </c>
      <c r="H4" s="42">
        <f>IF('Indicator Date hidden'!I5="x","x",H$2-'Indicator Date hidden'!I5)</f>
        <v>0</v>
      </c>
      <c r="I4" s="42">
        <f>IF('Indicator Date hidden'!J5="x","x",I$2-'Indicator Date hidden'!J5)</f>
        <v>0</v>
      </c>
      <c r="J4" s="42">
        <f>IF('Indicator Date hidden'!K5="x","x",J$2-'Indicator Date hidden'!K5)</f>
        <v>0</v>
      </c>
      <c r="K4" s="42">
        <f>IF('Indicator Date hidden'!L5="x","x",K$2-'Indicator Date hidden'!L5)</f>
        <v>0</v>
      </c>
      <c r="L4" s="42">
        <f>IF('Indicator Date hidden'!M5="x","x",L$2-'Indicator Date hidden'!M5)</f>
        <v>0</v>
      </c>
      <c r="M4" s="42" t="str">
        <f>IF('Indicator Date hidden'!N5="x","x",M$2-'Indicator Date hidden'!N5)</f>
        <v>x</v>
      </c>
      <c r="N4" s="42" t="str">
        <f>IF('Indicator Date hidden'!O5="x","x",N$2-'Indicator Date hidden'!O5)</f>
        <v>x</v>
      </c>
      <c r="O4" s="42" t="str">
        <f>IF('Indicator Date hidden'!P5="x","x",O$2-'Indicator Date hidden'!P5)</f>
        <v>x</v>
      </c>
      <c r="P4" s="42">
        <f>IF('Indicator Date hidden'!Q5="x","x",P$2-'Indicator Date hidden'!Q5)</f>
        <v>0</v>
      </c>
      <c r="Q4" s="42">
        <f>IF('Indicator Date hidden'!R5="x","x",Q$2-'Indicator Date hidden'!R5)</f>
        <v>0</v>
      </c>
      <c r="R4" s="42">
        <f>IF('Indicator Date hidden'!S5="x","x",R$2-'Indicator Date hidden'!S5)</f>
        <v>0</v>
      </c>
      <c r="S4" s="42">
        <f>IF('Indicator Date hidden'!T5="x","x",S$2-'Indicator Date hidden'!T5)</f>
        <v>0</v>
      </c>
      <c r="T4" s="42">
        <f>IF('Indicator Date hidden'!U5="x","x",T$2-'Indicator Date hidden'!U5)</f>
        <v>0</v>
      </c>
      <c r="U4" s="42">
        <f>IF('Indicator Date hidden'!V5="x","x",U$2-'Indicator Date hidden'!V5)</f>
        <v>0</v>
      </c>
      <c r="V4" s="42">
        <f>IF('Indicator Date hidden'!W5="x","x",V$2-'Indicator Date hidden'!W5)</f>
        <v>0</v>
      </c>
      <c r="W4" s="42">
        <f>IF('Indicator Date hidden'!X5="x","x",W$2-'Indicator Date hidden'!X5)</f>
        <v>0</v>
      </c>
      <c r="X4" s="42">
        <f>IF('Indicator Date hidden'!Y5="x","x",X$2-'Indicator Date hidden'!Y5)</f>
        <v>4</v>
      </c>
      <c r="Y4" s="42">
        <f>IF('Indicator Date hidden'!Z5="x","x",Y$2-'Indicator Date hidden'!Z5)</f>
        <v>0</v>
      </c>
      <c r="Z4" s="42" t="str">
        <f>IF('Indicator Date hidden'!AA5="x","x",Z$2-'Indicator Date hidden'!AA5)</f>
        <v>x</v>
      </c>
      <c r="AA4" s="42">
        <f>IF('Indicator Date hidden'!AB5="x","x",AA$2-'Indicator Date hidden'!AB5)</f>
        <v>1</v>
      </c>
      <c r="AB4" s="42">
        <f>IF('Indicator Date hidden'!AC5="x","x",AB$2-'Indicator Date hidden'!AC5)</f>
        <v>0</v>
      </c>
      <c r="AC4" s="42">
        <f>IF('Indicator Date hidden'!AD5="x","x",AC$2-'Indicator Date hidden'!AD5)</f>
        <v>-2</v>
      </c>
      <c r="AD4" s="42">
        <f>IF('Indicator Date hidden'!AE5="x","x",AD$2-'Indicator Date hidden'!AE5)</f>
        <v>0</v>
      </c>
      <c r="AE4" s="42">
        <f>IF('Indicator Date hidden'!AF5="x","x",AE$2-'Indicator Date hidden'!AF5)</f>
        <v>0</v>
      </c>
      <c r="AF4" s="42">
        <f>IF('Indicator Date hidden'!AG5="x","x",AF$2-'Indicator Date hidden'!AG5)</f>
        <v>0</v>
      </c>
      <c r="AG4" s="42">
        <f>IF('Indicator Date hidden'!AH5="x","x",AG$2-'Indicator Date hidden'!AH5)</f>
        <v>0</v>
      </c>
      <c r="AH4" s="42">
        <f>IF('Indicator Date hidden'!AI5="x","x",AH$2-'Indicator Date hidden'!AI5)</f>
        <v>4</v>
      </c>
      <c r="AI4" s="42">
        <f>IF('Indicator Date hidden'!AJ5="x","x",AI$2-'Indicator Date hidden'!AJ5)</f>
        <v>0</v>
      </c>
      <c r="AJ4" s="42">
        <f>IF('Indicator Date hidden'!AK5="x","x",AJ$2-'Indicator Date hidden'!AK5)</f>
        <v>0</v>
      </c>
      <c r="AK4" s="42">
        <f>IF('Indicator Date hidden'!AL5="x","x",AK$2-'Indicator Date hidden'!AL5)</f>
        <v>0</v>
      </c>
      <c r="AL4" s="42">
        <f>IF('Indicator Date hidden'!AM5="x","x",AL$2-'Indicator Date hidden'!AM5)</f>
        <v>0</v>
      </c>
      <c r="AM4" s="42">
        <f>IF('Indicator Date hidden'!AN5="x","x",AM$2-'Indicator Date hidden'!AN5)</f>
        <v>0</v>
      </c>
      <c r="AN4" s="42">
        <f>IF('Indicator Date hidden'!AO5="x","x",AN$2-'Indicator Date hidden'!AO5)</f>
        <v>0</v>
      </c>
      <c r="AO4" s="42">
        <f>IF('Indicator Date hidden'!AP5="x","x",AO$2-'Indicator Date hidden'!AP5)</f>
        <v>5</v>
      </c>
      <c r="AP4" s="42">
        <f>IF('Indicator Date hidden'!AQ5="x","x",AP$2-'Indicator Date hidden'!AQ5)</f>
        <v>0</v>
      </c>
      <c r="AQ4" s="42">
        <f>IF('Indicator Date hidden'!AR5="x","x",AQ$2-'Indicator Date hidden'!AR5)</f>
        <v>0</v>
      </c>
      <c r="AR4" s="42">
        <f>IF('Indicator Date hidden'!AS5="x","x",AR$2-'Indicator Date hidden'!AS5)</f>
        <v>0</v>
      </c>
      <c r="AS4" s="42" t="str">
        <f>IF('Indicator Date hidden'!AT5="x","x",AS$2-'Indicator Date hidden'!AT5)</f>
        <v>x</v>
      </c>
      <c r="AT4" s="42">
        <f>IF('Indicator Date hidden'!AU5="x","x",AT$2-'Indicator Date hidden'!AU5)</f>
        <v>0</v>
      </c>
      <c r="AU4" s="42">
        <f>IF('Indicator Date hidden'!AV5="x","x",AU$2-'Indicator Date hidden'!AV5)</f>
        <v>0</v>
      </c>
      <c r="AV4" s="42">
        <f>IF('Indicator Date hidden'!AW5="x","x",AV$2-'Indicator Date hidden'!AW5)</f>
        <v>2</v>
      </c>
      <c r="AW4" s="42">
        <f>IF('Indicator Date hidden'!AX5="x","x",AW$2-'Indicator Date hidden'!AX5)</f>
        <v>0</v>
      </c>
      <c r="AX4" s="42">
        <f>IF('Indicator Date hidden'!AY5="x","x",AX$2-'Indicator Date hidden'!AY5)</f>
        <v>0</v>
      </c>
      <c r="AY4" s="42">
        <f>IF('Indicator Date hidden'!AZ5="x","x",AY$2-'Indicator Date hidden'!AZ5)</f>
        <v>0</v>
      </c>
      <c r="AZ4" s="42" t="str">
        <f>IF('Indicator Date hidden'!BA5="x","x",AZ$2-'Indicator Date hidden'!BA5)</f>
        <v>x</v>
      </c>
      <c r="BA4" s="42">
        <f>IF('Indicator Date hidden'!BB5="x","x",BA$2-'Indicator Date hidden'!BB5)</f>
        <v>0</v>
      </c>
      <c r="BB4" s="42">
        <f>IF('Indicator Date hidden'!BC5="x","x",BB$2-'Indicator Date hidden'!BC5)</f>
        <v>0</v>
      </c>
      <c r="BC4" s="42">
        <f>IF('Indicator Date hidden'!BD5="x","x",BC$2-'Indicator Date hidden'!BD5)</f>
        <v>0</v>
      </c>
      <c r="BD4" s="42">
        <f>IF('Indicator Date hidden'!BE5="x","x",BD$2-'Indicator Date hidden'!BE5)</f>
        <v>0</v>
      </c>
      <c r="BE4" s="42" t="str">
        <f>IF('Indicator Date hidden'!BF5="x","x",BE$2-'Indicator Date hidden'!BF5)</f>
        <v>x</v>
      </c>
      <c r="BF4" s="42">
        <f>IF('Indicator Date hidden'!BG5="x","x",BF$2-'Indicator Date hidden'!BG5)</f>
        <v>0</v>
      </c>
      <c r="BG4" s="42">
        <f>IF('Indicator Date hidden'!BH5="x","x",BG$2-'Indicator Date hidden'!BH5)</f>
        <v>0</v>
      </c>
      <c r="BH4" s="42">
        <f>IF('Indicator Date hidden'!BI5="x","x",BH$2-'Indicator Date hidden'!BI5)</f>
        <v>0</v>
      </c>
      <c r="BI4" s="42">
        <f>IF('Indicator Date hidden'!BJ5="x","x",BI$2-'Indicator Date hidden'!BJ5)</f>
        <v>1</v>
      </c>
      <c r="BJ4" s="42">
        <f>IF('Indicator Date hidden'!BK5="x","x",BJ$2-'Indicator Date hidden'!BK5)</f>
        <v>0</v>
      </c>
      <c r="BK4" s="42">
        <f>IF('Indicator Date hidden'!BL5="x","x",BK$2-'Indicator Date hidden'!BL5)</f>
        <v>0</v>
      </c>
      <c r="BL4" s="42">
        <f>IF('Indicator Date hidden'!BM5="x","x",BL$2-'Indicator Date hidden'!BM5)</f>
        <v>0</v>
      </c>
      <c r="BM4" s="42">
        <f>IF('Indicator Date hidden'!BN5="x","x",BM$2-'Indicator Date hidden'!BN5)</f>
        <v>0</v>
      </c>
      <c r="BN4" s="42">
        <f>IF('Indicator Date hidden'!BO5="x","x",BN$2-'Indicator Date hidden'!BO5)</f>
        <v>0</v>
      </c>
      <c r="BO4" s="42">
        <f>IF('Indicator Date hidden'!BP5="x","x",BO$2-'Indicator Date hidden'!BP5)</f>
        <v>1</v>
      </c>
      <c r="BP4" s="42">
        <f>IF('Indicator Date hidden'!BQ5="x","x",BP$2-'Indicator Date hidden'!BQ5)</f>
        <v>0</v>
      </c>
      <c r="BQ4" s="42">
        <f>IF('Indicator Date hidden'!BR5="x","x",BQ$2-'Indicator Date hidden'!BR5)</f>
        <v>0</v>
      </c>
      <c r="BR4" s="42">
        <f>IF('Indicator Date hidden'!BS5="x","x",BR$2-'Indicator Date hidden'!BS5)</f>
        <v>0</v>
      </c>
      <c r="BS4" s="42">
        <f>IF('Indicator Date hidden'!BT5="x","x",BS$2-'Indicator Date hidden'!BT5)</f>
        <v>1</v>
      </c>
      <c r="BT4" s="42">
        <f>IF('Indicator Date hidden'!BU5="x","x",BT$2-'Indicator Date hidden'!BU5)</f>
        <v>0</v>
      </c>
      <c r="BU4">
        <f t="shared" si="0"/>
        <v>17</v>
      </c>
      <c r="BV4" s="43">
        <f t="shared" si="1"/>
        <v>0.265625</v>
      </c>
      <c r="BW4">
        <f t="shared" si="2"/>
        <v>8</v>
      </c>
      <c r="BX4" s="43">
        <f t="shared" si="3"/>
        <v>1.0037770466468139</v>
      </c>
      <c r="BY4" s="46">
        <f t="shared" si="4"/>
        <v>0</v>
      </c>
    </row>
    <row r="5" spans="1:77">
      <c r="A5" t="str">
        <f>'Indicator Data'!B8</f>
        <v>DZA</v>
      </c>
      <c r="B5" s="42">
        <f>IF('Indicator Date hidden'!C6="x","x",B$2-'Indicator Date hidden'!C6)</f>
        <v>0</v>
      </c>
      <c r="C5" s="42">
        <f>IF('Indicator Date hidden'!D6="x","x",C$2-'Indicator Date hidden'!D6)</f>
        <v>0</v>
      </c>
      <c r="D5" s="42">
        <f>IF('Indicator Date hidden'!E6="x","x",D$2-'Indicator Date hidden'!E6)</f>
        <v>0</v>
      </c>
      <c r="E5" s="42">
        <f>IF('Indicator Date hidden'!F6="x","x",E$2-'Indicator Date hidden'!F6)</f>
        <v>0</v>
      </c>
      <c r="F5" s="42">
        <f>IF('Indicator Date hidden'!G6="x","x",F$2-'Indicator Date hidden'!G6)</f>
        <v>0</v>
      </c>
      <c r="G5" s="42">
        <f>IF('Indicator Date hidden'!H6="x","x",G$2-'Indicator Date hidden'!H6)</f>
        <v>0</v>
      </c>
      <c r="H5" s="42">
        <f>IF('Indicator Date hidden'!I6="x","x",H$2-'Indicator Date hidden'!I6)</f>
        <v>0</v>
      </c>
      <c r="I5" s="42">
        <f>IF('Indicator Date hidden'!J6="x","x",I$2-'Indicator Date hidden'!J6)</f>
        <v>0</v>
      </c>
      <c r="J5" s="42">
        <f>IF('Indicator Date hidden'!K6="x","x",J$2-'Indicator Date hidden'!K6)</f>
        <v>0</v>
      </c>
      <c r="K5" s="42">
        <f>IF('Indicator Date hidden'!L6="x","x",K$2-'Indicator Date hidden'!L6)</f>
        <v>0</v>
      </c>
      <c r="L5" s="42">
        <f>IF('Indicator Date hidden'!M6="x","x",L$2-'Indicator Date hidden'!M6)</f>
        <v>0</v>
      </c>
      <c r="M5" s="42">
        <f>IF('Indicator Date hidden'!N6="x","x",M$2-'Indicator Date hidden'!N6)</f>
        <v>0</v>
      </c>
      <c r="N5" s="42">
        <f>IF('Indicator Date hidden'!O6="x","x",N$2-'Indicator Date hidden'!O6)</f>
        <v>0</v>
      </c>
      <c r="O5" s="42">
        <f>IF('Indicator Date hidden'!P6="x","x",O$2-'Indicator Date hidden'!P6)</f>
        <v>0</v>
      </c>
      <c r="P5" s="42">
        <f>IF('Indicator Date hidden'!Q6="x","x",P$2-'Indicator Date hidden'!Q6)</f>
        <v>0</v>
      </c>
      <c r="Q5" s="42">
        <f>IF('Indicator Date hidden'!R6="x","x",Q$2-'Indicator Date hidden'!R6)</f>
        <v>0</v>
      </c>
      <c r="R5" s="42">
        <f>IF('Indicator Date hidden'!S6="x","x",R$2-'Indicator Date hidden'!S6)</f>
        <v>0</v>
      </c>
      <c r="S5" s="42">
        <f>IF('Indicator Date hidden'!T6="x","x",S$2-'Indicator Date hidden'!T6)</f>
        <v>0</v>
      </c>
      <c r="T5" s="42">
        <f>IF('Indicator Date hidden'!U6="x","x",T$2-'Indicator Date hidden'!U6)</f>
        <v>0</v>
      </c>
      <c r="U5" s="42">
        <f>IF('Indicator Date hidden'!V6="x","x",U$2-'Indicator Date hidden'!V6)</f>
        <v>0</v>
      </c>
      <c r="V5" s="42">
        <f>IF('Indicator Date hidden'!W6="x","x",V$2-'Indicator Date hidden'!W6)</f>
        <v>0</v>
      </c>
      <c r="W5" s="42">
        <f>IF('Indicator Date hidden'!X6="x","x",W$2-'Indicator Date hidden'!X6)</f>
        <v>0</v>
      </c>
      <c r="X5" s="42">
        <f>IF('Indicator Date hidden'!Y6="x","x",X$2-'Indicator Date hidden'!Y6)</f>
        <v>3</v>
      </c>
      <c r="Y5" s="42">
        <f>IF('Indicator Date hidden'!Z6="x","x",Y$2-'Indicator Date hidden'!Z6)</f>
        <v>0</v>
      </c>
      <c r="Z5" s="42">
        <f>IF('Indicator Date hidden'!AA6="x","x",Z$2-'Indicator Date hidden'!AA6)</f>
        <v>0</v>
      </c>
      <c r="AA5" s="42">
        <f>IF('Indicator Date hidden'!AB6="x","x",AA$2-'Indicator Date hidden'!AB6)</f>
        <v>1</v>
      </c>
      <c r="AB5" s="42">
        <f>IF('Indicator Date hidden'!AC6="x","x",AB$2-'Indicator Date hidden'!AC6)</f>
        <v>0</v>
      </c>
      <c r="AC5" s="42">
        <f>IF('Indicator Date hidden'!AD6="x","x",AC$2-'Indicator Date hidden'!AD6)</f>
        <v>-2</v>
      </c>
      <c r="AD5" s="42">
        <f>IF('Indicator Date hidden'!AE6="x","x",AD$2-'Indicator Date hidden'!AE6)</f>
        <v>0</v>
      </c>
      <c r="AE5" s="42">
        <f>IF('Indicator Date hidden'!AF6="x","x",AE$2-'Indicator Date hidden'!AF6)</f>
        <v>0</v>
      </c>
      <c r="AF5" s="42">
        <f>IF('Indicator Date hidden'!AG6="x","x",AF$2-'Indicator Date hidden'!AG6)</f>
        <v>0</v>
      </c>
      <c r="AG5" s="42">
        <f>IF('Indicator Date hidden'!AH6="x","x",AG$2-'Indicator Date hidden'!AH6)</f>
        <v>0</v>
      </c>
      <c r="AH5" s="42">
        <f>IF('Indicator Date hidden'!AI6="x","x",AH$2-'Indicator Date hidden'!AI6)</f>
        <v>3</v>
      </c>
      <c r="AI5" s="42">
        <f>IF('Indicator Date hidden'!AJ6="x","x",AI$2-'Indicator Date hidden'!AJ6)</f>
        <v>0</v>
      </c>
      <c r="AJ5" s="42">
        <f>IF('Indicator Date hidden'!AK6="x","x",AJ$2-'Indicator Date hidden'!AK6)</f>
        <v>0</v>
      </c>
      <c r="AK5" s="42">
        <f>IF('Indicator Date hidden'!AL6="x","x",AK$2-'Indicator Date hidden'!AL6)</f>
        <v>0</v>
      </c>
      <c r="AL5" s="42">
        <f>IF('Indicator Date hidden'!AM6="x","x",AL$2-'Indicator Date hidden'!AM6)</f>
        <v>0</v>
      </c>
      <c r="AM5" s="42">
        <f>IF('Indicator Date hidden'!AN6="x","x",AM$2-'Indicator Date hidden'!AN6)</f>
        <v>0</v>
      </c>
      <c r="AN5" s="42">
        <f>IF('Indicator Date hidden'!AO6="x","x",AN$2-'Indicator Date hidden'!AO6)</f>
        <v>0</v>
      </c>
      <c r="AO5" s="42">
        <f>IF('Indicator Date hidden'!AP6="x","x",AO$2-'Indicator Date hidden'!AP6)</f>
        <v>3</v>
      </c>
      <c r="AP5" s="42">
        <f>IF('Indicator Date hidden'!AQ6="x","x",AP$2-'Indicator Date hidden'!AQ6)</f>
        <v>0</v>
      </c>
      <c r="AQ5" s="42">
        <f>IF('Indicator Date hidden'!AR6="x","x",AQ$2-'Indicator Date hidden'!AR6)</f>
        <v>0</v>
      </c>
      <c r="AR5" s="42">
        <f>IF('Indicator Date hidden'!AS6="x","x",AR$2-'Indicator Date hidden'!AS6)</f>
        <v>0</v>
      </c>
      <c r="AS5" s="42">
        <f>IF('Indicator Date hidden'!AT6="x","x",AS$2-'Indicator Date hidden'!AT6)</f>
        <v>0</v>
      </c>
      <c r="AT5" s="42">
        <f>IF('Indicator Date hidden'!AU6="x","x",AT$2-'Indicator Date hidden'!AU6)</f>
        <v>0</v>
      </c>
      <c r="AU5" s="42">
        <f>IF('Indicator Date hidden'!AV6="x","x",AU$2-'Indicator Date hidden'!AV6)</f>
        <v>0</v>
      </c>
      <c r="AV5" s="42">
        <f>IF('Indicator Date hidden'!AW6="x","x",AV$2-'Indicator Date hidden'!AW6)</f>
        <v>11</v>
      </c>
      <c r="AW5" s="42">
        <f>IF('Indicator Date hidden'!AX6="x","x",AW$2-'Indicator Date hidden'!AX6)</f>
        <v>0</v>
      </c>
      <c r="AX5" s="42">
        <f>IF('Indicator Date hidden'!AY6="x","x",AX$2-'Indicator Date hidden'!AY6)</f>
        <v>0</v>
      </c>
      <c r="AY5" s="42">
        <f>IF('Indicator Date hidden'!AZ6="x","x",AY$2-'Indicator Date hidden'!AZ6)</f>
        <v>0</v>
      </c>
      <c r="AZ5" s="42">
        <f>IF('Indicator Date hidden'!BA6="x","x",AZ$2-'Indicator Date hidden'!BA6)</f>
        <v>7</v>
      </c>
      <c r="BA5" s="42">
        <f>IF('Indicator Date hidden'!BB6="x","x",BA$2-'Indicator Date hidden'!BB6)</f>
        <v>0</v>
      </c>
      <c r="BB5" s="42">
        <f>IF('Indicator Date hidden'!BC6="x","x",BB$2-'Indicator Date hidden'!BC6)</f>
        <v>0</v>
      </c>
      <c r="BC5" s="42">
        <f>IF('Indicator Date hidden'!BD6="x","x",BC$2-'Indicator Date hidden'!BD6)</f>
        <v>0</v>
      </c>
      <c r="BD5" s="42">
        <f>IF('Indicator Date hidden'!BE6="x","x",BD$2-'Indicator Date hidden'!BE6)</f>
        <v>0</v>
      </c>
      <c r="BE5" s="42">
        <f>IF('Indicator Date hidden'!BF6="x","x",BE$2-'Indicator Date hidden'!BF6)</f>
        <v>2</v>
      </c>
      <c r="BF5" s="42">
        <f>IF('Indicator Date hidden'!BG6="x","x",BF$2-'Indicator Date hidden'!BG6)</f>
        <v>0</v>
      </c>
      <c r="BG5" s="42">
        <f>IF('Indicator Date hidden'!BH6="x","x",BG$2-'Indicator Date hidden'!BH6)</f>
        <v>0</v>
      </c>
      <c r="BH5" s="42">
        <f>IF('Indicator Date hidden'!BI6="x","x",BH$2-'Indicator Date hidden'!BI6)</f>
        <v>0</v>
      </c>
      <c r="BI5" s="42">
        <f>IF('Indicator Date hidden'!BJ6="x","x",BI$2-'Indicator Date hidden'!BJ6)</f>
        <v>5</v>
      </c>
      <c r="BJ5" s="42">
        <f>IF('Indicator Date hidden'!BK6="x","x",BJ$2-'Indicator Date hidden'!BK6)</f>
        <v>1</v>
      </c>
      <c r="BK5" s="42">
        <f>IF('Indicator Date hidden'!BL6="x","x",BK$2-'Indicator Date hidden'!BL6)</f>
        <v>0</v>
      </c>
      <c r="BL5" s="42">
        <f>IF('Indicator Date hidden'!BM6="x","x",BL$2-'Indicator Date hidden'!BM6)</f>
        <v>0</v>
      </c>
      <c r="BM5" s="42">
        <f>IF('Indicator Date hidden'!BN6="x","x",BM$2-'Indicator Date hidden'!BN6)</f>
        <v>0</v>
      </c>
      <c r="BN5" s="42">
        <f>IF('Indicator Date hidden'!BO6="x","x",BN$2-'Indicator Date hidden'!BO6)</f>
        <v>0</v>
      </c>
      <c r="BO5" s="42">
        <f>IF('Indicator Date hidden'!BP6="x","x",BO$2-'Indicator Date hidden'!BP6)</f>
        <v>3</v>
      </c>
      <c r="BP5" s="42">
        <f>IF('Indicator Date hidden'!BQ6="x","x",BP$2-'Indicator Date hidden'!BQ6)</f>
        <v>0</v>
      </c>
      <c r="BQ5" s="42">
        <f>IF('Indicator Date hidden'!BR6="x","x",BQ$2-'Indicator Date hidden'!BR6)</f>
        <v>0</v>
      </c>
      <c r="BR5" s="42">
        <f>IF('Indicator Date hidden'!BS6="x","x",BR$2-'Indicator Date hidden'!BS6)</f>
        <v>0</v>
      </c>
      <c r="BS5" s="42">
        <f>IF('Indicator Date hidden'!BT6="x","x",BS$2-'Indicator Date hidden'!BT6)</f>
        <v>1</v>
      </c>
      <c r="BT5" s="42">
        <f>IF('Indicator Date hidden'!BU6="x","x",BT$2-'Indicator Date hidden'!BU6)</f>
        <v>0</v>
      </c>
      <c r="BU5">
        <f t="shared" si="0"/>
        <v>38</v>
      </c>
      <c r="BV5" s="43">
        <f t="shared" si="1"/>
        <v>0.53521126760563376</v>
      </c>
      <c r="BW5">
        <f t="shared" si="2"/>
        <v>11</v>
      </c>
      <c r="BX5" s="43">
        <f t="shared" si="3"/>
        <v>1.7669181088135699</v>
      </c>
      <c r="BY5" s="46">
        <f t="shared" si="4"/>
        <v>0</v>
      </c>
    </row>
    <row r="6" spans="1:77">
      <c r="A6" t="str">
        <f>'Indicator Data'!B9</f>
        <v>AGO</v>
      </c>
      <c r="B6" s="42">
        <f>IF('Indicator Date hidden'!C7="x","x",B$2-'Indicator Date hidden'!C7)</f>
        <v>0</v>
      </c>
      <c r="C6" s="42">
        <f>IF('Indicator Date hidden'!D7="x","x",C$2-'Indicator Date hidden'!D7)</f>
        <v>0</v>
      </c>
      <c r="D6" s="42">
        <f>IF('Indicator Date hidden'!E7="x","x",D$2-'Indicator Date hidden'!E7)</f>
        <v>0</v>
      </c>
      <c r="E6" s="42">
        <f>IF('Indicator Date hidden'!F7="x","x",E$2-'Indicator Date hidden'!F7)</f>
        <v>0</v>
      </c>
      <c r="F6" s="42">
        <f>IF('Indicator Date hidden'!G7="x","x",F$2-'Indicator Date hidden'!G7)</f>
        <v>0</v>
      </c>
      <c r="G6" s="42">
        <f>IF('Indicator Date hidden'!H7="x","x",G$2-'Indicator Date hidden'!H7)</f>
        <v>0</v>
      </c>
      <c r="H6" s="42">
        <f>IF('Indicator Date hidden'!I7="x","x",H$2-'Indicator Date hidden'!I7)</f>
        <v>0</v>
      </c>
      <c r="I6" s="42">
        <f>IF('Indicator Date hidden'!J7="x","x",I$2-'Indicator Date hidden'!J7)</f>
        <v>0</v>
      </c>
      <c r="J6" s="42">
        <f>IF('Indicator Date hidden'!K7="x","x",J$2-'Indicator Date hidden'!K7)</f>
        <v>0</v>
      </c>
      <c r="K6" s="42">
        <f>IF('Indicator Date hidden'!L7="x","x",K$2-'Indicator Date hidden'!L7)</f>
        <v>0</v>
      </c>
      <c r="L6" s="42">
        <f>IF('Indicator Date hidden'!M7="x","x",L$2-'Indicator Date hidden'!M7)</f>
        <v>0</v>
      </c>
      <c r="M6" s="42">
        <f>IF('Indicator Date hidden'!N7="x","x",M$2-'Indicator Date hidden'!N7)</f>
        <v>0</v>
      </c>
      <c r="N6" s="42">
        <f>IF('Indicator Date hidden'!O7="x","x",N$2-'Indicator Date hidden'!O7)</f>
        <v>0</v>
      </c>
      <c r="O6" s="42">
        <f>IF('Indicator Date hidden'!P7="x","x",O$2-'Indicator Date hidden'!P7)</f>
        <v>0</v>
      </c>
      <c r="P6" s="42">
        <f>IF('Indicator Date hidden'!Q7="x","x",P$2-'Indicator Date hidden'!Q7)</f>
        <v>0</v>
      </c>
      <c r="Q6" s="42">
        <f>IF('Indicator Date hidden'!R7="x","x",Q$2-'Indicator Date hidden'!R7)</f>
        <v>0</v>
      </c>
      <c r="R6" s="42">
        <f>IF('Indicator Date hidden'!S7="x","x",R$2-'Indicator Date hidden'!S7)</f>
        <v>0</v>
      </c>
      <c r="S6" s="42">
        <f>IF('Indicator Date hidden'!T7="x","x",S$2-'Indicator Date hidden'!T7)</f>
        <v>0</v>
      </c>
      <c r="T6" s="42">
        <f>IF('Indicator Date hidden'!U7="x","x",T$2-'Indicator Date hidden'!U7)</f>
        <v>0</v>
      </c>
      <c r="U6" s="42">
        <f>IF('Indicator Date hidden'!V7="x","x",U$2-'Indicator Date hidden'!V7)</f>
        <v>0</v>
      </c>
      <c r="V6" s="42">
        <f>IF('Indicator Date hidden'!W7="x","x",V$2-'Indicator Date hidden'!W7)</f>
        <v>0</v>
      </c>
      <c r="W6" s="42">
        <f>IF('Indicator Date hidden'!X7="x","x",W$2-'Indicator Date hidden'!X7)</f>
        <v>0</v>
      </c>
      <c r="X6" s="42">
        <f>IF('Indicator Date hidden'!Y7="x","x",X$2-'Indicator Date hidden'!Y7)</f>
        <v>5</v>
      </c>
      <c r="Y6" s="42">
        <f>IF('Indicator Date hidden'!Z7="x","x",Y$2-'Indicator Date hidden'!Z7)</f>
        <v>0</v>
      </c>
      <c r="Z6" s="42">
        <f>IF('Indicator Date hidden'!AA7="x","x",Z$2-'Indicator Date hidden'!AA7)</f>
        <v>2</v>
      </c>
      <c r="AA6" s="42">
        <f>IF('Indicator Date hidden'!AB7="x","x",AA$2-'Indicator Date hidden'!AB7)</f>
        <v>1</v>
      </c>
      <c r="AB6" s="42">
        <f>IF('Indicator Date hidden'!AC7="x","x",AB$2-'Indicator Date hidden'!AC7)</f>
        <v>0</v>
      </c>
      <c r="AC6" s="42">
        <f>IF('Indicator Date hidden'!AD7="x","x",AC$2-'Indicator Date hidden'!AD7)</f>
        <v>-2</v>
      </c>
      <c r="AD6" s="42">
        <f>IF('Indicator Date hidden'!AE7="x","x",AD$2-'Indicator Date hidden'!AE7)</f>
        <v>0</v>
      </c>
      <c r="AE6" s="42">
        <f>IF('Indicator Date hidden'!AF7="x","x",AE$2-'Indicator Date hidden'!AF7)</f>
        <v>0</v>
      </c>
      <c r="AF6" s="42">
        <f>IF('Indicator Date hidden'!AG7="x","x",AF$2-'Indicator Date hidden'!AG7)</f>
        <v>0</v>
      </c>
      <c r="AG6" s="42">
        <f>IF('Indicator Date hidden'!AH7="x","x",AG$2-'Indicator Date hidden'!AH7)</f>
        <v>0</v>
      </c>
      <c r="AH6" s="42">
        <f>IF('Indicator Date hidden'!AI7="x","x",AH$2-'Indicator Date hidden'!AI7)</f>
        <v>6</v>
      </c>
      <c r="AI6" s="42">
        <f>IF('Indicator Date hidden'!AJ7="x","x",AI$2-'Indicator Date hidden'!AJ7)</f>
        <v>0</v>
      </c>
      <c r="AJ6" s="42">
        <f>IF('Indicator Date hidden'!AK7="x","x",AJ$2-'Indicator Date hidden'!AK7)</f>
        <v>0</v>
      </c>
      <c r="AK6" s="42">
        <f>IF('Indicator Date hidden'!AL7="x","x",AK$2-'Indicator Date hidden'!AL7)</f>
        <v>0</v>
      </c>
      <c r="AL6" s="42">
        <f>IF('Indicator Date hidden'!AM7="x","x",AL$2-'Indicator Date hidden'!AM7)</f>
        <v>0</v>
      </c>
      <c r="AM6" s="42">
        <f>IF('Indicator Date hidden'!AN7="x","x",AM$2-'Indicator Date hidden'!AN7)</f>
        <v>0</v>
      </c>
      <c r="AN6" s="42">
        <f>IF('Indicator Date hidden'!AO7="x","x",AN$2-'Indicator Date hidden'!AO7)</f>
        <v>0</v>
      </c>
      <c r="AO6" s="42">
        <f>IF('Indicator Date hidden'!AP7="x","x",AO$2-'Indicator Date hidden'!AP7)</f>
        <v>7</v>
      </c>
      <c r="AP6" s="42">
        <f>IF('Indicator Date hidden'!AQ7="x","x",AP$2-'Indicator Date hidden'!AQ7)</f>
        <v>0</v>
      </c>
      <c r="AQ6" s="42">
        <f>IF('Indicator Date hidden'!AR7="x","x",AQ$2-'Indicator Date hidden'!AR7)</f>
        <v>0</v>
      </c>
      <c r="AR6" s="42">
        <f>IF('Indicator Date hidden'!AS7="x","x",AR$2-'Indicator Date hidden'!AS7)</f>
        <v>0</v>
      </c>
      <c r="AS6" s="42">
        <f>IF('Indicator Date hidden'!AT7="x","x",AS$2-'Indicator Date hidden'!AT7)</f>
        <v>0</v>
      </c>
      <c r="AT6" s="42">
        <f>IF('Indicator Date hidden'!AU7="x","x",AT$2-'Indicator Date hidden'!AU7)</f>
        <v>0</v>
      </c>
      <c r="AU6" s="42">
        <f>IF('Indicator Date hidden'!AV7="x","x",AU$2-'Indicator Date hidden'!AV7)</f>
        <v>0</v>
      </c>
      <c r="AV6" s="42">
        <f>IF('Indicator Date hidden'!AW7="x","x",AV$2-'Indicator Date hidden'!AW7)</f>
        <v>4</v>
      </c>
      <c r="AW6" s="42">
        <f>IF('Indicator Date hidden'!AX7="x","x",AW$2-'Indicator Date hidden'!AX7)</f>
        <v>0</v>
      </c>
      <c r="AX6" s="42">
        <f>IF('Indicator Date hidden'!AY7="x","x",AX$2-'Indicator Date hidden'!AY7)</f>
        <v>0</v>
      </c>
      <c r="AY6" s="42">
        <f>IF('Indicator Date hidden'!AZ7="x","x",AY$2-'Indicator Date hidden'!AZ7)</f>
        <v>0</v>
      </c>
      <c r="AZ6" s="42" t="str">
        <f>IF('Indicator Date hidden'!BA7="x","x",AZ$2-'Indicator Date hidden'!BA7)</f>
        <v>x</v>
      </c>
      <c r="BA6" s="42">
        <f>IF('Indicator Date hidden'!BB7="x","x",BA$2-'Indicator Date hidden'!BB7)</f>
        <v>0</v>
      </c>
      <c r="BB6" s="42">
        <f>IF('Indicator Date hidden'!BC7="x","x",BB$2-'Indicator Date hidden'!BC7)</f>
        <v>0</v>
      </c>
      <c r="BC6" s="42">
        <f>IF('Indicator Date hidden'!BD7="x","x",BC$2-'Indicator Date hidden'!BD7)</f>
        <v>0</v>
      </c>
      <c r="BD6" s="42">
        <f>IF('Indicator Date hidden'!BE7="x","x",BD$2-'Indicator Date hidden'!BE7)</f>
        <v>0</v>
      </c>
      <c r="BE6" s="42">
        <f>IF('Indicator Date hidden'!BF7="x","x",BE$2-'Indicator Date hidden'!BF7)</f>
        <v>2</v>
      </c>
      <c r="BF6" s="42">
        <f>IF('Indicator Date hidden'!BG7="x","x",BF$2-'Indicator Date hidden'!BG7)</f>
        <v>0</v>
      </c>
      <c r="BG6" s="42">
        <f>IF('Indicator Date hidden'!BH7="x","x",BG$2-'Indicator Date hidden'!BH7)</f>
        <v>0</v>
      </c>
      <c r="BH6" s="42">
        <f>IF('Indicator Date hidden'!BI7="x","x",BH$2-'Indicator Date hidden'!BI7)</f>
        <v>0</v>
      </c>
      <c r="BI6" s="42">
        <f>IF('Indicator Date hidden'!BJ7="x","x",BI$2-'Indicator Date hidden'!BJ7)</f>
        <v>1</v>
      </c>
      <c r="BJ6" s="42">
        <f>IF('Indicator Date hidden'!BK7="x","x",BJ$2-'Indicator Date hidden'!BK7)</f>
        <v>1</v>
      </c>
      <c r="BK6" s="42">
        <f>IF('Indicator Date hidden'!BL7="x","x",BK$2-'Indicator Date hidden'!BL7)</f>
        <v>0</v>
      </c>
      <c r="BL6" s="42">
        <f>IF('Indicator Date hidden'!BM7="x","x",BL$2-'Indicator Date hidden'!BM7)</f>
        <v>0</v>
      </c>
      <c r="BM6" s="42">
        <f>IF('Indicator Date hidden'!BN7="x","x",BM$2-'Indicator Date hidden'!BN7)</f>
        <v>0</v>
      </c>
      <c r="BN6" s="42">
        <f>IF('Indicator Date hidden'!BO7="x","x",BN$2-'Indicator Date hidden'!BO7)</f>
        <v>0</v>
      </c>
      <c r="BO6" s="42">
        <f>IF('Indicator Date hidden'!BP7="x","x",BO$2-'Indicator Date hidden'!BP7)</f>
        <v>3</v>
      </c>
      <c r="BP6" s="42">
        <f>IF('Indicator Date hidden'!BQ7="x","x",BP$2-'Indicator Date hidden'!BQ7)</f>
        <v>0</v>
      </c>
      <c r="BQ6" s="42">
        <f>IF('Indicator Date hidden'!BR7="x","x",BQ$2-'Indicator Date hidden'!BR7)</f>
        <v>0</v>
      </c>
      <c r="BR6" s="42">
        <f>IF('Indicator Date hidden'!BS7="x","x",BR$2-'Indicator Date hidden'!BS7)</f>
        <v>0</v>
      </c>
      <c r="BS6" s="42">
        <f>IF('Indicator Date hidden'!BT7="x","x",BS$2-'Indicator Date hidden'!BT7)</f>
        <v>1</v>
      </c>
      <c r="BT6" s="42">
        <f>IF('Indicator Date hidden'!BU7="x","x",BT$2-'Indicator Date hidden'!BU7)</f>
        <v>0</v>
      </c>
      <c r="BU6">
        <f t="shared" si="0"/>
        <v>31</v>
      </c>
      <c r="BV6" s="43">
        <f t="shared" si="1"/>
        <v>0.44285714285714284</v>
      </c>
      <c r="BW6">
        <f t="shared" si="2"/>
        <v>11</v>
      </c>
      <c r="BX6" s="43">
        <f t="shared" si="3"/>
        <v>1.4003643840669704</v>
      </c>
      <c r="BY6" s="46">
        <f t="shared" si="4"/>
        <v>0</v>
      </c>
    </row>
    <row r="7" spans="1:77">
      <c r="A7" t="str">
        <f>'Indicator Data'!B10</f>
        <v>ATG</v>
      </c>
      <c r="B7" s="42">
        <f>IF('Indicator Date hidden'!C8="x","x",B$2-'Indicator Date hidden'!C8)</f>
        <v>0</v>
      </c>
      <c r="C7" s="42">
        <f>IF('Indicator Date hidden'!D8="x","x",C$2-'Indicator Date hidden'!D8)</f>
        <v>0</v>
      </c>
      <c r="D7" s="42">
        <f>IF('Indicator Date hidden'!E8="x","x",D$2-'Indicator Date hidden'!E8)</f>
        <v>0</v>
      </c>
      <c r="E7" s="42">
        <f>IF('Indicator Date hidden'!F8="x","x",E$2-'Indicator Date hidden'!F8)</f>
        <v>0</v>
      </c>
      <c r="F7" s="42">
        <f>IF('Indicator Date hidden'!G8="x","x",F$2-'Indicator Date hidden'!G8)</f>
        <v>0</v>
      </c>
      <c r="G7" s="42">
        <f>IF('Indicator Date hidden'!H8="x","x",G$2-'Indicator Date hidden'!H8)</f>
        <v>0</v>
      </c>
      <c r="H7" s="42">
        <f>IF('Indicator Date hidden'!I8="x","x",H$2-'Indicator Date hidden'!I8)</f>
        <v>0</v>
      </c>
      <c r="I7" s="42">
        <f>IF('Indicator Date hidden'!J8="x","x",I$2-'Indicator Date hidden'!J8)</f>
        <v>0</v>
      </c>
      <c r="J7" s="42">
        <f>IF('Indicator Date hidden'!K8="x","x",J$2-'Indicator Date hidden'!K8)</f>
        <v>0</v>
      </c>
      <c r="K7" s="42">
        <f>IF('Indicator Date hidden'!L8="x","x",K$2-'Indicator Date hidden'!L8)</f>
        <v>0</v>
      </c>
      <c r="L7" s="42" t="str">
        <f>IF('Indicator Date hidden'!M8="x","x",L$2-'Indicator Date hidden'!M8)</f>
        <v>x</v>
      </c>
      <c r="M7" s="42" t="str">
        <f>IF('Indicator Date hidden'!N8="x","x",M$2-'Indicator Date hidden'!N8)</f>
        <v>x</v>
      </c>
      <c r="N7" s="42" t="str">
        <f>IF('Indicator Date hidden'!O8="x","x",N$2-'Indicator Date hidden'!O8)</f>
        <v>x</v>
      </c>
      <c r="O7" s="42" t="str">
        <f>IF('Indicator Date hidden'!P8="x","x",O$2-'Indicator Date hidden'!P8)</f>
        <v>x</v>
      </c>
      <c r="P7" s="42">
        <f>IF('Indicator Date hidden'!Q8="x","x",P$2-'Indicator Date hidden'!Q8)</f>
        <v>0</v>
      </c>
      <c r="Q7" s="42">
        <f>IF('Indicator Date hidden'!R8="x","x",Q$2-'Indicator Date hidden'!R8)</f>
        <v>0</v>
      </c>
      <c r="R7" s="42">
        <f>IF('Indicator Date hidden'!S8="x","x",R$2-'Indicator Date hidden'!S8)</f>
        <v>0</v>
      </c>
      <c r="S7" s="42">
        <f>IF('Indicator Date hidden'!T8="x","x",S$2-'Indicator Date hidden'!T8)</f>
        <v>0</v>
      </c>
      <c r="T7" s="42">
        <f>IF('Indicator Date hidden'!U8="x","x",T$2-'Indicator Date hidden'!U8)</f>
        <v>0</v>
      </c>
      <c r="U7" s="42">
        <f>IF('Indicator Date hidden'!V8="x","x",U$2-'Indicator Date hidden'!V8)</f>
        <v>0</v>
      </c>
      <c r="V7" s="42">
        <f>IF('Indicator Date hidden'!W8="x","x",V$2-'Indicator Date hidden'!W8)</f>
        <v>0</v>
      </c>
      <c r="W7" s="42">
        <f>IF('Indicator Date hidden'!X8="x","x",W$2-'Indicator Date hidden'!X8)</f>
        <v>0</v>
      </c>
      <c r="X7" s="42" t="str">
        <f>IF('Indicator Date hidden'!Y8="x","x",X$2-'Indicator Date hidden'!Y8)</f>
        <v>x</v>
      </c>
      <c r="Y7" s="42">
        <f>IF('Indicator Date hidden'!Z8="x","x",Y$2-'Indicator Date hidden'!Z8)</f>
        <v>0</v>
      </c>
      <c r="Z7" s="42" t="str">
        <f>IF('Indicator Date hidden'!AA8="x","x",Z$2-'Indicator Date hidden'!AA8)</f>
        <v>x</v>
      </c>
      <c r="AA7" s="42" t="str">
        <f>IF('Indicator Date hidden'!AB8="x","x",AA$2-'Indicator Date hidden'!AB8)</f>
        <v>x</v>
      </c>
      <c r="AB7" s="42" t="str">
        <f>IF('Indicator Date hidden'!AC8="x","x",AB$2-'Indicator Date hidden'!AC8)</f>
        <v>x</v>
      </c>
      <c r="AC7" s="42">
        <f>IF('Indicator Date hidden'!AD8="x","x",AC$2-'Indicator Date hidden'!AD8)</f>
        <v>-2</v>
      </c>
      <c r="AD7" s="42">
        <f>IF('Indicator Date hidden'!AE8="x","x",AD$2-'Indicator Date hidden'!AE8)</f>
        <v>0</v>
      </c>
      <c r="AE7" s="42">
        <f>IF('Indicator Date hidden'!AF8="x","x",AE$2-'Indicator Date hidden'!AF8)</f>
        <v>16</v>
      </c>
      <c r="AF7" s="42" t="str">
        <f>IF('Indicator Date hidden'!AG8="x","x",AF$2-'Indicator Date hidden'!AG8)</f>
        <v>x</v>
      </c>
      <c r="AG7" s="42">
        <f>IF('Indicator Date hidden'!AH8="x","x",AG$2-'Indicator Date hidden'!AH8)</f>
        <v>0</v>
      </c>
      <c r="AH7" s="42" t="str">
        <f>IF('Indicator Date hidden'!AI8="x","x",AH$2-'Indicator Date hidden'!AI8)</f>
        <v>x</v>
      </c>
      <c r="AI7" s="42">
        <f>IF('Indicator Date hidden'!AJ8="x","x",AI$2-'Indicator Date hidden'!AJ8)</f>
        <v>0</v>
      </c>
      <c r="AJ7" s="42">
        <f>IF('Indicator Date hidden'!AK8="x","x",AJ$2-'Indicator Date hidden'!AK8)</f>
        <v>0</v>
      </c>
      <c r="AK7" s="42">
        <f>IF('Indicator Date hidden'!AL8="x","x",AK$2-'Indicator Date hidden'!AL8)</f>
        <v>0</v>
      </c>
      <c r="AL7" s="42">
        <f>IF('Indicator Date hidden'!AM8="x","x",AL$2-'Indicator Date hidden'!AM8)</f>
        <v>1</v>
      </c>
      <c r="AM7" s="42">
        <f>IF('Indicator Date hidden'!AN8="x","x",AM$2-'Indicator Date hidden'!AN8)</f>
        <v>0</v>
      </c>
      <c r="AN7" s="42">
        <f>IF('Indicator Date hidden'!AO8="x","x",AN$2-'Indicator Date hidden'!AO8)</f>
        <v>0</v>
      </c>
      <c r="AO7" s="42" t="str">
        <f>IF('Indicator Date hidden'!AP8="x","x",AO$2-'Indicator Date hidden'!AP8)</f>
        <v>x</v>
      </c>
      <c r="AP7" s="42">
        <f>IF('Indicator Date hidden'!AQ8="x","x",AP$2-'Indicator Date hidden'!AQ8)</f>
        <v>0</v>
      </c>
      <c r="AQ7" s="42" t="str">
        <f>IF('Indicator Date hidden'!AR8="x","x",AQ$2-'Indicator Date hidden'!AR8)</f>
        <v>x</v>
      </c>
      <c r="AR7" s="42" t="str">
        <f>IF('Indicator Date hidden'!AS8="x","x",AR$2-'Indicator Date hidden'!AS8)</f>
        <v>x</v>
      </c>
      <c r="AS7" s="42" t="str">
        <f>IF('Indicator Date hidden'!AT8="x","x",AS$2-'Indicator Date hidden'!AT8)</f>
        <v>x</v>
      </c>
      <c r="AT7" s="42">
        <f>IF('Indicator Date hidden'!AU8="x","x",AT$2-'Indicator Date hidden'!AU8)</f>
        <v>0</v>
      </c>
      <c r="AU7" s="42" t="str">
        <f>IF('Indicator Date hidden'!AV8="x","x",AU$2-'Indicator Date hidden'!AV8)</f>
        <v>x</v>
      </c>
      <c r="AV7" s="42" t="str">
        <f>IF('Indicator Date hidden'!AW8="x","x",AV$2-'Indicator Date hidden'!AW8)</f>
        <v>x</v>
      </c>
      <c r="AW7" s="42">
        <f>IF('Indicator Date hidden'!AX8="x","x",AW$2-'Indicator Date hidden'!AX8)</f>
        <v>0</v>
      </c>
      <c r="AX7" s="42">
        <f>IF('Indicator Date hidden'!AY8="x","x",AX$2-'Indicator Date hidden'!AY8)</f>
        <v>0</v>
      </c>
      <c r="AY7" s="42">
        <f>IF('Indicator Date hidden'!AZ8="x","x",AY$2-'Indicator Date hidden'!AZ8)</f>
        <v>0</v>
      </c>
      <c r="AZ7" s="42" t="str">
        <f>IF('Indicator Date hidden'!BA8="x","x",AZ$2-'Indicator Date hidden'!BA8)</f>
        <v>x</v>
      </c>
      <c r="BA7" s="42">
        <f>IF('Indicator Date hidden'!BB8="x","x",BA$2-'Indicator Date hidden'!BB8)</f>
        <v>1</v>
      </c>
      <c r="BB7" s="42">
        <f>IF('Indicator Date hidden'!BC8="x","x",BB$2-'Indicator Date hidden'!BC8)</f>
        <v>0</v>
      </c>
      <c r="BC7" s="42">
        <f>IF('Indicator Date hidden'!BD8="x","x",BC$2-'Indicator Date hidden'!BD8)</f>
        <v>0</v>
      </c>
      <c r="BD7" s="42">
        <f>IF('Indicator Date hidden'!BE8="x","x",BD$2-'Indicator Date hidden'!BE8)</f>
        <v>0</v>
      </c>
      <c r="BE7" s="42">
        <f>IF('Indicator Date hidden'!BF8="x","x",BE$2-'Indicator Date hidden'!BF8)</f>
        <v>2</v>
      </c>
      <c r="BF7" s="42">
        <f>IF('Indicator Date hidden'!BG8="x","x",BF$2-'Indicator Date hidden'!BG8)</f>
        <v>0</v>
      </c>
      <c r="BG7" s="42" t="str">
        <f>IF('Indicator Date hidden'!BH8="x","x",BG$2-'Indicator Date hidden'!BH8)</f>
        <v>x</v>
      </c>
      <c r="BH7" s="42">
        <f>IF('Indicator Date hidden'!BI8="x","x",BH$2-'Indicator Date hidden'!BI8)</f>
        <v>0</v>
      </c>
      <c r="BI7" s="42" t="str">
        <f>IF('Indicator Date hidden'!BJ8="x","x",BI$2-'Indicator Date hidden'!BJ8)</f>
        <v>x</v>
      </c>
      <c r="BJ7" s="42">
        <f>IF('Indicator Date hidden'!BK8="x","x",BJ$2-'Indicator Date hidden'!BK8)</f>
        <v>1</v>
      </c>
      <c r="BK7" s="42">
        <f>IF('Indicator Date hidden'!BL8="x","x",BK$2-'Indicator Date hidden'!BL8)</f>
        <v>1</v>
      </c>
      <c r="BL7" s="42">
        <f>IF('Indicator Date hidden'!BM8="x","x",BL$2-'Indicator Date hidden'!BM8)</f>
        <v>0</v>
      </c>
      <c r="BM7" s="42">
        <f>IF('Indicator Date hidden'!BN8="x","x",BM$2-'Indicator Date hidden'!BN8)</f>
        <v>0</v>
      </c>
      <c r="BN7" s="42">
        <f>IF('Indicator Date hidden'!BO8="x","x",BN$2-'Indicator Date hidden'!BO8)</f>
        <v>0</v>
      </c>
      <c r="BO7" s="42">
        <f>IF('Indicator Date hidden'!BP8="x","x",BO$2-'Indicator Date hidden'!BP8)</f>
        <v>4</v>
      </c>
      <c r="BP7" s="42">
        <f>IF('Indicator Date hidden'!BQ8="x","x",BP$2-'Indicator Date hidden'!BQ8)</f>
        <v>0</v>
      </c>
      <c r="BQ7" s="42">
        <f>IF('Indicator Date hidden'!BR8="x","x",BQ$2-'Indicator Date hidden'!BR8)</f>
        <v>0</v>
      </c>
      <c r="BR7" s="42" t="str">
        <f>IF('Indicator Date hidden'!BS8="x","x",BR$2-'Indicator Date hidden'!BS8)</f>
        <v>x</v>
      </c>
      <c r="BS7" s="42">
        <f>IF('Indicator Date hidden'!BT8="x","x",BS$2-'Indicator Date hidden'!BT8)</f>
        <v>1</v>
      </c>
      <c r="BT7" s="42">
        <f>IF('Indicator Date hidden'!BU8="x","x",BT$2-'Indicator Date hidden'!BU8)</f>
        <v>0</v>
      </c>
      <c r="BU7">
        <f t="shared" si="0"/>
        <v>25</v>
      </c>
      <c r="BV7" s="43">
        <f t="shared" si="1"/>
        <v>0.49019607843137253</v>
      </c>
      <c r="BW7">
        <f t="shared" si="2"/>
        <v>8</v>
      </c>
      <c r="BX7" s="43">
        <f t="shared" si="3"/>
        <v>2.3125620205322388</v>
      </c>
      <c r="BY7" s="46">
        <f t="shared" si="4"/>
        <v>0</v>
      </c>
    </row>
    <row r="8" spans="1:77">
      <c r="A8" t="str">
        <f>'Indicator Data'!B11</f>
        <v>ARG</v>
      </c>
      <c r="B8" s="42">
        <f>IF('Indicator Date hidden'!C9="x","x",B$2-'Indicator Date hidden'!C9)</f>
        <v>0</v>
      </c>
      <c r="C8" s="42">
        <f>IF('Indicator Date hidden'!D9="x","x",C$2-'Indicator Date hidden'!D9)</f>
        <v>0</v>
      </c>
      <c r="D8" s="42">
        <f>IF('Indicator Date hidden'!E9="x","x",D$2-'Indicator Date hidden'!E9)</f>
        <v>0</v>
      </c>
      <c r="E8" s="42">
        <f>IF('Indicator Date hidden'!F9="x","x",E$2-'Indicator Date hidden'!F9)</f>
        <v>0</v>
      </c>
      <c r="F8" s="42">
        <f>IF('Indicator Date hidden'!G9="x","x",F$2-'Indicator Date hidden'!G9)</f>
        <v>0</v>
      </c>
      <c r="G8" s="42">
        <f>IF('Indicator Date hidden'!H9="x","x",G$2-'Indicator Date hidden'!H9)</f>
        <v>0</v>
      </c>
      <c r="H8" s="42">
        <f>IF('Indicator Date hidden'!I9="x","x",H$2-'Indicator Date hidden'!I9)</f>
        <v>0</v>
      </c>
      <c r="I8" s="42">
        <f>IF('Indicator Date hidden'!J9="x","x",I$2-'Indicator Date hidden'!J9)</f>
        <v>0</v>
      </c>
      <c r="J8" s="42">
        <f>IF('Indicator Date hidden'!K9="x","x",J$2-'Indicator Date hidden'!K9)</f>
        <v>0</v>
      </c>
      <c r="K8" s="42">
        <f>IF('Indicator Date hidden'!L9="x","x",K$2-'Indicator Date hidden'!L9)</f>
        <v>0</v>
      </c>
      <c r="L8" s="42" t="str">
        <f>IF('Indicator Date hidden'!M9="x","x",L$2-'Indicator Date hidden'!M9)</f>
        <v>x</v>
      </c>
      <c r="M8" s="42" t="str">
        <f>IF('Indicator Date hidden'!N9="x","x",M$2-'Indicator Date hidden'!N9)</f>
        <v>x</v>
      </c>
      <c r="N8" s="42" t="str">
        <f>IF('Indicator Date hidden'!O9="x","x",N$2-'Indicator Date hidden'!O9)</f>
        <v>x</v>
      </c>
      <c r="O8" s="42" t="str">
        <f>IF('Indicator Date hidden'!P9="x","x",O$2-'Indicator Date hidden'!P9)</f>
        <v>x</v>
      </c>
      <c r="P8" s="42">
        <f>IF('Indicator Date hidden'!Q9="x","x",P$2-'Indicator Date hidden'!Q9)</f>
        <v>0</v>
      </c>
      <c r="Q8" s="42">
        <f>IF('Indicator Date hidden'!R9="x","x",Q$2-'Indicator Date hidden'!R9)</f>
        <v>0</v>
      </c>
      <c r="R8" s="42">
        <f>IF('Indicator Date hidden'!S9="x","x",R$2-'Indicator Date hidden'!S9)</f>
        <v>0</v>
      </c>
      <c r="S8" s="42">
        <f>IF('Indicator Date hidden'!T9="x","x",S$2-'Indicator Date hidden'!T9)</f>
        <v>0</v>
      </c>
      <c r="T8" s="42">
        <f>IF('Indicator Date hidden'!U9="x","x",T$2-'Indicator Date hidden'!U9)</f>
        <v>0</v>
      </c>
      <c r="U8" s="42">
        <f>IF('Indicator Date hidden'!V9="x","x",U$2-'Indicator Date hidden'!V9)</f>
        <v>0</v>
      </c>
      <c r="V8" s="42">
        <f>IF('Indicator Date hidden'!W9="x","x",V$2-'Indicator Date hidden'!W9)</f>
        <v>0</v>
      </c>
      <c r="W8" s="42">
        <f>IF('Indicator Date hidden'!X9="x","x",W$2-'Indicator Date hidden'!X9)</f>
        <v>0</v>
      </c>
      <c r="X8" s="42">
        <f>IF('Indicator Date hidden'!Y9="x","x",X$2-'Indicator Date hidden'!Y9)</f>
        <v>2</v>
      </c>
      <c r="Y8" s="42">
        <f>IF('Indicator Date hidden'!Z9="x","x",Y$2-'Indicator Date hidden'!Z9)</f>
        <v>8</v>
      </c>
      <c r="Z8" s="42" t="str">
        <f>IF('Indicator Date hidden'!AA9="x","x",Z$2-'Indicator Date hidden'!AA9)</f>
        <v>x</v>
      </c>
      <c r="AA8" s="42">
        <f>IF('Indicator Date hidden'!AB9="x","x",AA$2-'Indicator Date hidden'!AB9)</f>
        <v>0</v>
      </c>
      <c r="AB8" s="42">
        <f>IF('Indicator Date hidden'!AC9="x","x",AB$2-'Indicator Date hidden'!AC9)</f>
        <v>0</v>
      </c>
      <c r="AC8" s="42">
        <f>IF('Indicator Date hidden'!AD9="x","x",AC$2-'Indicator Date hidden'!AD9)</f>
        <v>-2</v>
      </c>
      <c r="AD8" s="42">
        <f>IF('Indicator Date hidden'!AE9="x","x",AD$2-'Indicator Date hidden'!AE9)</f>
        <v>0</v>
      </c>
      <c r="AE8" s="42">
        <f>IF('Indicator Date hidden'!AF9="x","x",AE$2-'Indicator Date hidden'!AF9)</f>
        <v>0</v>
      </c>
      <c r="AF8" s="42">
        <f>IF('Indicator Date hidden'!AG9="x","x",AF$2-'Indicator Date hidden'!AG9)</f>
        <v>0</v>
      </c>
      <c r="AG8" s="42">
        <f>IF('Indicator Date hidden'!AH9="x","x",AG$2-'Indicator Date hidden'!AH9)</f>
        <v>0</v>
      </c>
      <c r="AH8" s="42">
        <f>IF('Indicator Date hidden'!AI9="x","x",AH$2-'Indicator Date hidden'!AI9)</f>
        <v>2</v>
      </c>
      <c r="AI8" s="42">
        <f>IF('Indicator Date hidden'!AJ9="x","x",AI$2-'Indicator Date hidden'!AJ9)</f>
        <v>0</v>
      </c>
      <c r="AJ8" s="42">
        <f>IF('Indicator Date hidden'!AK9="x","x",AJ$2-'Indicator Date hidden'!AK9)</f>
        <v>0</v>
      </c>
      <c r="AK8" s="42">
        <f>IF('Indicator Date hidden'!AL9="x","x",AK$2-'Indicator Date hidden'!AL9)</f>
        <v>0</v>
      </c>
      <c r="AL8" s="42">
        <f>IF('Indicator Date hidden'!AM9="x","x",AL$2-'Indicator Date hidden'!AM9)</f>
        <v>0</v>
      </c>
      <c r="AM8" s="42">
        <f>IF('Indicator Date hidden'!AN9="x","x",AM$2-'Indicator Date hidden'!AN9)</f>
        <v>0</v>
      </c>
      <c r="AN8" s="42">
        <f>IF('Indicator Date hidden'!AO9="x","x",AN$2-'Indicator Date hidden'!AO9)</f>
        <v>0</v>
      </c>
      <c r="AO8" s="42">
        <f>IF('Indicator Date hidden'!AP9="x","x",AO$2-'Indicator Date hidden'!AP9)</f>
        <v>3</v>
      </c>
      <c r="AP8" s="42">
        <f>IF('Indicator Date hidden'!AQ9="x","x",AP$2-'Indicator Date hidden'!AQ9)</f>
        <v>0</v>
      </c>
      <c r="AQ8" s="42">
        <f>IF('Indicator Date hidden'!AR9="x","x",AQ$2-'Indicator Date hidden'!AR9)</f>
        <v>0</v>
      </c>
      <c r="AR8" s="42">
        <f>IF('Indicator Date hidden'!AS9="x","x",AR$2-'Indicator Date hidden'!AS9)</f>
        <v>0</v>
      </c>
      <c r="AS8" s="42">
        <f>IF('Indicator Date hidden'!AT9="x","x",AS$2-'Indicator Date hidden'!AT9)</f>
        <v>0</v>
      </c>
      <c r="AT8" s="42">
        <f>IF('Indicator Date hidden'!AU9="x","x",AT$2-'Indicator Date hidden'!AU9)</f>
        <v>0</v>
      </c>
      <c r="AU8" s="42">
        <f>IF('Indicator Date hidden'!AV9="x","x",AU$2-'Indicator Date hidden'!AV9)</f>
        <v>0</v>
      </c>
      <c r="AV8" s="42">
        <f>IF('Indicator Date hidden'!AW9="x","x",AV$2-'Indicator Date hidden'!AW9)</f>
        <v>0</v>
      </c>
      <c r="AW8" s="42">
        <f>IF('Indicator Date hidden'!AX9="x","x",AW$2-'Indicator Date hidden'!AX9)</f>
        <v>0</v>
      </c>
      <c r="AX8" s="42">
        <f>IF('Indicator Date hidden'!AY9="x","x",AX$2-'Indicator Date hidden'!AY9)</f>
        <v>0</v>
      </c>
      <c r="AY8" s="42">
        <f>IF('Indicator Date hidden'!AZ9="x","x",AY$2-'Indicator Date hidden'!AZ9)</f>
        <v>0</v>
      </c>
      <c r="AZ8" s="42" t="str">
        <f>IF('Indicator Date hidden'!BA9="x","x",AZ$2-'Indicator Date hidden'!BA9)</f>
        <v>x</v>
      </c>
      <c r="BA8" s="42">
        <f>IF('Indicator Date hidden'!BB9="x","x",BA$2-'Indicator Date hidden'!BB9)</f>
        <v>0</v>
      </c>
      <c r="BB8" s="42" t="str">
        <f>IF('Indicator Date hidden'!BC9="x","x",BB$2-'Indicator Date hidden'!BC9)</f>
        <v>x</v>
      </c>
      <c r="BC8" s="42">
        <f>IF('Indicator Date hidden'!BD9="x","x",BC$2-'Indicator Date hidden'!BD9)</f>
        <v>0</v>
      </c>
      <c r="BD8" s="42">
        <f>IF('Indicator Date hidden'!BE9="x","x",BD$2-'Indicator Date hidden'!BE9)</f>
        <v>0</v>
      </c>
      <c r="BE8" s="42">
        <f>IF('Indicator Date hidden'!BF9="x","x",BE$2-'Indicator Date hidden'!BF9)</f>
        <v>0</v>
      </c>
      <c r="BF8" s="42">
        <f>IF('Indicator Date hidden'!BG9="x","x",BF$2-'Indicator Date hidden'!BG9)</f>
        <v>0</v>
      </c>
      <c r="BG8" s="42">
        <f>IF('Indicator Date hidden'!BH9="x","x",BG$2-'Indicator Date hidden'!BH9)</f>
        <v>0</v>
      </c>
      <c r="BH8" s="42">
        <f>IF('Indicator Date hidden'!BI9="x","x",BH$2-'Indicator Date hidden'!BI9)</f>
        <v>0</v>
      </c>
      <c r="BI8" s="42" t="str">
        <f>IF('Indicator Date hidden'!BJ9="x","x",BI$2-'Indicator Date hidden'!BJ9)</f>
        <v>x</v>
      </c>
      <c r="BJ8" s="42">
        <f>IF('Indicator Date hidden'!BK9="x","x",BJ$2-'Indicator Date hidden'!BK9)</f>
        <v>0</v>
      </c>
      <c r="BK8" s="42">
        <f>IF('Indicator Date hidden'!BL9="x","x",BK$2-'Indicator Date hidden'!BL9)</f>
        <v>0</v>
      </c>
      <c r="BL8" s="42">
        <f>IF('Indicator Date hidden'!BM9="x","x",BL$2-'Indicator Date hidden'!BM9)</f>
        <v>0</v>
      </c>
      <c r="BM8" s="42">
        <f>IF('Indicator Date hidden'!BN9="x","x",BM$2-'Indicator Date hidden'!BN9)</f>
        <v>0</v>
      </c>
      <c r="BN8" s="42">
        <f>IF('Indicator Date hidden'!BO9="x","x",BN$2-'Indicator Date hidden'!BO9)</f>
        <v>0</v>
      </c>
      <c r="BO8" s="42">
        <f>IF('Indicator Date hidden'!BP9="x","x",BO$2-'Indicator Date hidden'!BP9)</f>
        <v>1</v>
      </c>
      <c r="BP8" s="42">
        <f>IF('Indicator Date hidden'!BQ9="x","x",BP$2-'Indicator Date hidden'!BQ9)</f>
        <v>0</v>
      </c>
      <c r="BQ8" s="42">
        <f>IF('Indicator Date hidden'!BR9="x","x",BQ$2-'Indicator Date hidden'!BR9)</f>
        <v>0</v>
      </c>
      <c r="BR8" s="42">
        <f>IF('Indicator Date hidden'!BS9="x","x",BR$2-'Indicator Date hidden'!BS9)</f>
        <v>0</v>
      </c>
      <c r="BS8" s="42">
        <f>IF('Indicator Date hidden'!BT9="x","x",BS$2-'Indicator Date hidden'!BT9)</f>
        <v>1</v>
      </c>
      <c r="BT8" s="42">
        <f>IF('Indicator Date hidden'!BU9="x","x",BT$2-'Indicator Date hidden'!BU9)</f>
        <v>0</v>
      </c>
      <c r="BU8">
        <f t="shared" si="0"/>
        <v>15</v>
      </c>
      <c r="BV8" s="43">
        <f t="shared" si="1"/>
        <v>0.23809523809523808</v>
      </c>
      <c r="BW8">
        <f t="shared" si="2"/>
        <v>6</v>
      </c>
      <c r="BX8" s="43">
        <f t="shared" si="3"/>
        <v>1.1507662831994832</v>
      </c>
      <c r="BY8" s="46">
        <f t="shared" si="4"/>
        <v>0</v>
      </c>
    </row>
    <row r="9" spans="1:77">
      <c r="A9" t="str">
        <f>'Indicator Data'!B12</f>
        <v>ARM</v>
      </c>
      <c r="B9" s="42">
        <f>IF('Indicator Date hidden'!C10="x","x",B$2-'Indicator Date hidden'!C10)</f>
        <v>0</v>
      </c>
      <c r="C9" s="42">
        <f>IF('Indicator Date hidden'!D10="x","x",C$2-'Indicator Date hidden'!D10)</f>
        <v>0</v>
      </c>
      <c r="D9" s="42">
        <f>IF('Indicator Date hidden'!E10="x","x",D$2-'Indicator Date hidden'!E10)</f>
        <v>0</v>
      </c>
      <c r="E9" s="42">
        <f>IF('Indicator Date hidden'!F10="x","x",E$2-'Indicator Date hidden'!F10)</f>
        <v>0</v>
      </c>
      <c r="F9" s="42">
        <f>IF('Indicator Date hidden'!G10="x","x",F$2-'Indicator Date hidden'!G10)</f>
        <v>0</v>
      </c>
      <c r="G9" s="42">
        <f>IF('Indicator Date hidden'!H10="x","x",G$2-'Indicator Date hidden'!H10)</f>
        <v>0</v>
      </c>
      <c r="H9" s="42">
        <f>IF('Indicator Date hidden'!I10="x","x",H$2-'Indicator Date hidden'!I10)</f>
        <v>0</v>
      </c>
      <c r="I9" s="42">
        <f>IF('Indicator Date hidden'!J10="x","x",I$2-'Indicator Date hidden'!J10)</f>
        <v>0</v>
      </c>
      <c r="J9" s="42">
        <f>IF('Indicator Date hidden'!K10="x","x",J$2-'Indicator Date hidden'!K10)</f>
        <v>0</v>
      </c>
      <c r="K9" s="42">
        <f>IF('Indicator Date hidden'!L10="x","x",K$2-'Indicator Date hidden'!L10)</f>
        <v>0</v>
      </c>
      <c r="L9" s="42">
        <f>IF('Indicator Date hidden'!M10="x","x",L$2-'Indicator Date hidden'!M10)</f>
        <v>0</v>
      </c>
      <c r="M9" s="42" t="str">
        <f>IF('Indicator Date hidden'!N10="x","x",M$2-'Indicator Date hidden'!N10)</f>
        <v>x</v>
      </c>
      <c r="N9" s="42" t="str">
        <f>IF('Indicator Date hidden'!O10="x","x",N$2-'Indicator Date hidden'!O10)</f>
        <v>x</v>
      </c>
      <c r="O9" s="42" t="str">
        <f>IF('Indicator Date hidden'!P10="x","x",O$2-'Indicator Date hidden'!P10)</f>
        <v>x</v>
      </c>
      <c r="P9" s="42">
        <f>IF('Indicator Date hidden'!Q10="x","x",P$2-'Indicator Date hidden'!Q10)</f>
        <v>0</v>
      </c>
      <c r="Q9" s="42">
        <f>IF('Indicator Date hidden'!R10="x","x",Q$2-'Indicator Date hidden'!R10)</f>
        <v>0</v>
      </c>
      <c r="R9" s="42">
        <f>IF('Indicator Date hidden'!S10="x","x",R$2-'Indicator Date hidden'!S10)</f>
        <v>0</v>
      </c>
      <c r="S9" s="42">
        <f>IF('Indicator Date hidden'!T10="x","x",S$2-'Indicator Date hidden'!T10)</f>
        <v>0</v>
      </c>
      <c r="T9" s="42">
        <f>IF('Indicator Date hidden'!U10="x","x",T$2-'Indicator Date hidden'!U10)</f>
        <v>0</v>
      </c>
      <c r="U9" s="42">
        <f>IF('Indicator Date hidden'!V10="x","x",U$2-'Indicator Date hidden'!V10)</f>
        <v>0</v>
      </c>
      <c r="V9" s="42">
        <f>IF('Indicator Date hidden'!W10="x","x",V$2-'Indicator Date hidden'!W10)</f>
        <v>0</v>
      </c>
      <c r="W9" s="42">
        <f>IF('Indicator Date hidden'!X10="x","x",W$2-'Indicator Date hidden'!X10)</f>
        <v>0</v>
      </c>
      <c r="X9" s="42">
        <f>IF('Indicator Date hidden'!Y10="x","x",X$2-'Indicator Date hidden'!Y10)</f>
        <v>5</v>
      </c>
      <c r="Y9" s="42">
        <f>IF('Indicator Date hidden'!Z10="x","x",Y$2-'Indicator Date hidden'!Z10)</f>
        <v>0</v>
      </c>
      <c r="Z9" s="42">
        <f>IF('Indicator Date hidden'!AA10="x","x",Z$2-'Indicator Date hidden'!AA10)</f>
        <v>0</v>
      </c>
      <c r="AA9" s="42">
        <f>IF('Indicator Date hidden'!AB10="x","x",AA$2-'Indicator Date hidden'!AB10)</f>
        <v>0</v>
      </c>
      <c r="AB9" s="42">
        <f>IF('Indicator Date hidden'!AC10="x","x",AB$2-'Indicator Date hidden'!AC10)</f>
        <v>0</v>
      </c>
      <c r="AC9" s="42">
        <f>IF('Indicator Date hidden'!AD10="x","x",AC$2-'Indicator Date hidden'!AD10)</f>
        <v>-2</v>
      </c>
      <c r="AD9" s="42">
        <f>IF('Indicator Date hidden'!AE10="x","x",AD$2-'Indicator Date hidden'!AE10)</f>
        <v>0</v>
      </c>
      <c r="AE9" s="42">
        <f>IF('Indicator Date hidden'!AF10="x","x",AE$2-'Indicator Date hidden'!AF10)</f>
        <v>0</v>
      </c>
      <c r="AF9" s="42">
        <f>IF('Indicator Date hidden'!AG10="x","x",AF$2-'Indicator Date hidden'!AG10)</f>
        <v>0</v>
      </c>
      <c r="AG9" s="42">
        <f>IF('Indicator Date hidden'!AH10="x","x",AG$2-'Indicator Date hidden'!AH10)</f>
        <v>0</v>
      </c>
      <c r="AH9" s="42">
        <f>IF('Indicator Date hidden'!AI10="x","x",AH$2-'Indicator Date hidden'!AI10)</f>
        <v>6</v>
      </c>
      <c r="AI9" s="42">
        <f>IF('Indicator Date hidden'!AJ10="x","x",AI$2-'Indicator Date hidden'!AJ10)</f>
        <v>0</v>
      </c>
      <c r="AJ9" s="42">
        <f>IF('Indicator Date hidden'!AK10="x","x",AJ$2-'Indicator Date hidden'!AK10)</f>
        <v>0</v>
      </c>
      <c r="AK9" s="42">
        <f>IF('Indicator Date hidden'!AL10="x","x",AK$2-'Indicator Date hidden'!AL10)</f>
        <v>0</v>
      </c>
      <c r="AL9" s="42">
        <f>IF('Indicator Date hidden'!AM10="x","x",AL$2-'Indicator Date hidden'!AM10)</f>
        <v>0</v>
      </c>
      <c r="AM9" s="42">
        <f>IF('Indicator Date hidden'!AN10="x","x",AM$2-'Indicator Date hidden'!AN10)</f>
        <v>0</v>
      </c>
      <c r="AN9" s="42">
        <f>IF('Indicator Date hidden'!AO10="x","x",AN$2-'Indicator Date hidden'!AO10)</f>
        <v>0</v>
      </c>
      <c r="AO9" s="42">
        <f>IF('Indicator Date hidden'!AP10="x","x",AO$2-'Indicator Date hidden'!AP10)</f>
        <v>6</v>
      </c>
      <c r="AP9" s="42">
        <f>IF('Indicator Date hidden'!AQ10="x","x",AP$2-'Indicator Date hidden'!AQ10)</f>
        <v>0</v>
      </c>
      <c r="AQ9" s="42">
        <f>IF('Indicator Date hidden'!AR10="x","x",AQ$2-'Indicator Date hidden'!AR10)</f>
        <v>0</v>
      </c>
      <c r="AR9" s="42">
        <f>IF('Indicator Date hidden'!AS10="x","x",AR$2-'Indicator Date hidden'!AS10)</f>
        <v>0</v>
      </c>
      <c r="AS9" s="42">
        <f>IF('Indicator Date hidden'!AT10="x","x",AS$2-'Indicator Date hidden'!AT10)</f>
        <v>0</v>
      </c>
      <c r="AT9" s="42">
        <f>IF('Indicator Date hidden'!AU10="x","x",AT$2-'Indicator Date hidden'!AU10)</f>
        <v>0</v>
      </c>
      <c r="AU9" s="42">
        <f>IF('Indicator Date hidden'!AV10="x","x",AU$2-'Indicator Date hidden'!AV10)</f>
        <v>0</v>
      </c>
      <c r="AV9" s="42">
        <f>IF('Indicator Date hidden'!AW10="x","x",AV$2-'Indicator Date hidden'!AW10)</f>
        <v>0</v>
      </c>
      <c r="AW9" s="42">
        <f>IF('Indicator Date hidden'!AX10="x","x",AW$2-'Indicator Date hidden'!AX10)</f>
        <v>0</v>
      </c>
      <c r="AX9" s="42">
        <f>IF('Indicator Date hidden'!AY10="x","x",AX$2-'Indicator Date hidden'!AY10)</f>
        <v>0</v>
      </c>
      <c r="AY9" s="42">
        <f>IF('Indicator Date hidden'!AZ10="x","x",AY$2-'Indicator Date hidden'!AZ10)</f>
        <v>0</v>
      </c>
      <c r="AZ9" s="42">
        <f>IF('Indicator Date hidden'!BA10="x","x",AZ$2-'Indicator Date hidden'!BA10)</f>
        <v>0</v>
      </c>
      <c r="BA9" s="42">
        <f>IF('Indicator Date hidden'!BB10="x","x",BA$2-'Indicator Date hidden'!BB10)</f>
        <v>0</v>
      </c>
      <c r="BB9" s="42">
        <f>IF('Indicator Date hidden'!BC10="x","x",BB$2-'Indicator Date hidden'!BC10)</f>
        <v>0</v>
      </c>
      <c r="BC9" s="42">
        <f>IF('Indicator Date hidden'!BD10="x","x",BC$2-'Indicator Date hidden'!BD10)</f>
        <v>0</v>
      </c>
      <c r="BD9" s="42">
        <f>IF('Indicator Date hidden'!BE10="x","x",BD$2-'Indicator Date hidden'!BE10)</f>
        <v>0</v>
      </c>
      <c r="BE9" s="42">
        <f>IF('Indicator Date hidden'!BF10="x","x",BE$2-'Indicator Date hidden'!BF10)</f>
        <v>2</v>
      </c>
      <c r="BF9" s="42">
        <f>IF('Indicator Date hidden'!BG10="x","x",BF$2-'Indicator Date hidden'!BG10)</f>
        <v>0</v>
      </c>
      <c r="BG9" s="42">
        <f>IF('Indicator Date hidden'!BH10="x","x",BG$2-'Indicator Date hidden'!BH10)</f>
        <v>0</v>
      </c>
      <c r="BH9" s="42">
        <f>IF('Indicator Date hidden'!BI10="x","x",BH$2-'Indicator Date hidden'!BI10)</f>
        <v>0</v>
      </c>
      <c r="BI9" s="42">
        <f>IF('Indicator Date hidden'!BJ10="x","x",BI$2-'Indicator Date hidden'!BJ10)</f>
        <v>3</v>
      </c>
      <c r="BJ9" s="42">
        <f>IF('Indicator Date hidden'!BK10="x","x",BJ$2-'Indicator Date hidden'!BK10)</f>
        <v>1</v>
      </c>
      <c r="BK9" s="42">
        <f>IF('Indicator Date hidden'!BL10="x","x",BK$2-'Indicator Date hidden'!BL10)</f>
        <v>0</v>
      </c>
      <c r="BL9" s="42">
        <f>IF('Indicator Date hidden'!BM10="x","x",BL$2-'Indicator Date hidden'!BM10)</f>
        <v>0</v>
      </c>
      <c r="BM9" s="42">
        <f>IF('Indicator Date hidden'!BN10="x","x",BM$2-'Indicator Date hidden'!BN10)</f>
        <v>0</v>
      </c>
      <c r="BN9" s="42">
        <f>IF('Indicator Date hidden'!BO10="x","x",BN$2-'Indicator Date hidden'!BO10)</f>
        <v>0</v>
      </c>
      <c r="BO9" s="42">
        <f>IF('Indicator Date hidden'!BP10="x","x",BO$2-'Indicator Date hidden'!BP10)</f>
        <v>4</v>
      </c>
      <c r="BP9" s="42">
        <f>IF('Indicator Date hidden'!BQ10="x","x",BP$2-'Indicator Date hidden'!BQ10)</f>
        <v>0</v>
      </c>
      <c r="BQ9" s="42">
        <f>IF('Indicator Date hidden'!BR10="x","x",BQ$2-'Indicator Date hidden'!BR10)</f>
        <v>0</v>
      </c>
      <c r="BR9" s="42">
        <f>IF('Indicator Date hidden'!BS10="x","x",BR$2-'Indicator Date hidden'!BS10)</f>
        <v>0</v>
      </c>
      <c r="BS9" s="42">
        <f>IF('Indicator Date hidden'!BT10="x","x",BS$2-'Indicator Date hidden'!BT10)</f>
        <v>1</v>
      </c>
      <c r="BT9" s="42">
        <f>IF('Indicator Date hidden'!BU10="x","x",BT$2-'Indicator Date hidden'!BU10)</f>
        <v>0</v>
      </c>
      <c r="BU9">
        <f t="shared" si="0"/>
        <v>26</v>
      </c>
      <c r="BV9" s="43">
        <f t="shared" si="1"/>
        <v>0.38235294117647056</v>
      </c>
      <c r="BW9">
        <f t="shared" si="2"/>
        <v>8</v>
      </c>
      <c r="BX9" s="43">
        <f t="shared" si="3"/>
        <v>1.3397696439918088</v>
      </c>
      <c r="BY9" s="46">
        <f t="shared" si="4"/>
        <v>0</v>
      </c>
    </row>
    <row r="10" spans="1:77">
      <c r="A10" t="str">
        <f>'Indicator Data'!B13</f>
        <v>AUS</v>
      </c>
      <c r="B10" s="42">
        <f>IF('Indicator Date hidden'!C11="x","x",B$2-'Indicator Date hidden'!C11)</f>
        <v>0</v>
      </c>
      <c r="C10" s="42">
        <f>IF('Indicator Date hidden'!D11="x","x",C$2-'Indicator Date hidden'!D11)</f>
        <v>0</v>
      </c>
      <c r="D10" s="42">
        <f>IF('Indicator Date hidden'!E11="x","x",D$2-'Indicator Date hidden'!E11)</f>
        <v>0</v>
      </c>
      <c r="E10" s="42">
        <f>IF('Indicator Date hidden'!F11="x","x",E$2-'Indicator Date hidden'!F11)</f>
        <v>0</v>
      </c>
      <c r="F10" s="42">
        <f>IF('Indicator Date hidden'!G11="x","x",F$2-'Indicator Date hidden'!G11)</f>
        <v>0</v>
      </c>
      <c r="G10" s="42">
        <f>IF('Indicator Date hidden'!H11="x","x",G$2-'Indicator Date hidden'!H11)</f>
        <v>0</v>
      </c>
      <c r="H10" s="42">
        <f>IF('Indicator Date hidden'!I11="x","x",H$2-'Indicator Date hidden'!I11)</f>
        <v>0</v>
      </c>
      <c r="I10" s="42">
        <f>IF('Indicator Date hidden'!J11="x","x",I$2-'Indicator Date hidden'!J11)</f>
        <v>0</v>
      </c>
      <c r="J10" s="42">
        <f>IF('Indicator Date hidden'!K11="x","x",J$2-'Indicator Date hidden'!K11)</f>
        <v>0</v>
      </c>
      <c r="K10" s="42">
        <f>IF('Indicator Date hidden'!L11="x","x",K$2-'Indicator Date hidden'!L11)</f>
        <v>0</v>
      </c>
      <c r="L10" s="42">
        <f>IF('Indicator Date hidden'!M11="x","x",L$2-'Indicator Date hidden'!M11)</f>
        <v>0</v>
      </c>
      <c r="M10" s="42" t="str">
        <f>IF('Indicator Date hidden'!N11="x","x",M$2-'Indicator Date hidden'!N11)</f>
        <v>x</v>
      </c>
      <c r="N10" s="42" t="str">
        <f>IF('Indicator Date hidden'!O11="x","x",N$2-'Indicator Date hidden'!O11)</f>
        <v>x</v>
      </c>
      <c r="O10" s="42" t="str">
        <f>IF('Indicator Date hidden'!P11="x","x",O$2-'Indicator Date hidden'!P11)</f>
        <v>x</v>
      </c>
      <c r="P10" s="42">
        <f>IF('Indicator Date hidden'!Q11="x","x",P$2-'Indicator Date hidden'!Q11)</f>
        <v>0</v>
      </c>
      <c r="Q10" s="42">
        <f>IF('Indicator Date hidden'!R11="x","x",Q$2-'Indicator Date hidden'!R11)</f>
        <v>0</v>
      </c>
      <c r="R10" s="42">
        <f>IF('Indicator Date hidden'!S11="x","x",R$2-'Indicator Date hidden'!S11)</f>
        <v>0</v>
      </c>
      <c r="S10" s="42">
        <f>IF('Indicator Date hidden'!T11="x","x",S$2-'Indicator Date hidden'!T11)</f>
        <v>0</v>
      </c>
      <c r="T10" s="42">
        <f>IF('Indicator Date hidden'!U11="x","x",T$2-'Indicator Date hidden'!U11)</f>
        <v>0</v>
      </c>
      <c r="U10" s="42">
        <f>IF('Indicator Date hidden'!V11="x","x",U$2-'Indicator Date hidden'!V11)</f>
        <v>0</v>
      </c>
      <c r="V10" s="42">
        <f>IF('Indicator Date hidden'!W11="x","x",V$2-'Indicator Date hidden'!W11)</f>
        <v>0</v>
      </c>
      <c r="W10" s="42">
        <f>IF('Indicator Date hidden'!X11="x","x",W$2-'Indicator Date hidden'!X11)</f>
        <v>0</v>
      </c>
      <c r="X10" s="42">
        <f>IF('Indicator Date hidden'!Y11="x","x",X$2-'Indicator Date hidden'!Y11)</f>
        <v>5</v>
      </c>
      <c r="Y10" s="42">
        <f>IF('Indicator Date hidden'!Z11="x","x",Y$2-'Indicator Date hidden'!Z11)</f>
        <v>0</v>
      </c>
      <c r="Z10" s="42" t="str">
        <f>IF('Indicator Date hidden'!AA11="x","x",Z$2-'Indicator Date hidden'!AA11)</f>
        <v>x</v>
      </c>
      <c r="AA10" s="42">
        <f>IF('Indicator Date hidden'!AB11="x","x",AA$2-'Indicator Date hidden'!AB11)</f>
        <v>1</v>
      </c>
      <c r="AB10" s="42">
        <f>IF('Indicator Date hidden'!AC11="x","x",AB$2-'Indicator Date hidden'!AC11)</f>
        <v>0</v>
      </c>
      <c r="AC10" s="42">
        <f>IF('Indicator Date hidden'!AD11="x","x",AC$2-'Indicator Date hidden'!AD11)</f>
        <v>-2</v>
      </c>
      <c r="AD10" s="42">
        <f>IF('Indicator Date hidden'!AE11="x","x",AD$2-'Indicator Date hidden'!AE11)</f>
        <v>0</v>
      </c>
      <c r="AE10" s="42">
        <f>IF('Indicator Date hidden'!AF11="x","x",AE$2-'Indicator Date hidden'!AF11)</f>
        <v>0</v>
      </c>
      <c r="AF10" s="42">
        <f>IF('Indicator Date hidden'!AG11="x","x",AF$2-'Indicator Date hidden'!AG11)</f>
        <v>0</v>
      </c>
      <c r="AG10" s="42">
        <f>IF('Indicator Date hidden'!AH11="x","x",AG$2-'Indicator Date hidden'!AH11)</f>
        <v>0</v>
      </c>
      <c r="AH10" s="42" t="str">
        <f>IF('Indicator Date hidden'!AI11="x","x",AH$2-'Indicator Date hidden'!AI11)</f>
        <v>x</v>
      </c>
      <c r="AI10" s="42">
        <f>IF('Indicator Date hidden'!AJ11="x","x",AI$2-'Indicator Date hidden'!AJ11)</f>
        <v>0</v>
      </c>
      <c r="AJ10" s="42">
        <f>IF('Indicator Date hidden'!AK11="x","x",AJ$2-'Indicator Date hidden'!AK11)</f>
        <v>0</v>
      </c>
      <c r="AK10" s="42">
        <f>IF('Indicator Date hidden'!AL11="x","x",AK$2-'Indicator Date hidden'!AL11)</f>
        <v>0</v>
      </c>
      <c r="AL10" s="42" t="str">
        <f>IF('Indicator Date hidden'!AM11="x","x",AL$2-'Indicator Date hidden'!AM11)</f>
        <v>x</v>
      </c>
      <c r="AM10" s="42">
        <f>IF('Indicator Date hidden'!AN11="x","x",AM$2-'Indicator Date hidden'!AN11)</f>
        <v>0</v>
      </c>
      <c r="AN10" s="42">
        <f>IF('Indicator Date hidden'!AO11="x","x",AN$2-'Indicator Date hidden'!AO11)</f>
        <v>0</v>
      </c>
      <c r="AO10" s="42" t="str">
        <f>IF('Indicator Date hidden'!AP11="x","x",AO$2-'Indicator Date hidden'!AP11)</f>
        <v>x</v>
      </c>
      <c r="AP10" s="42">
        <f>IF('Indicator Date hidden'!AQ11="x","x",AP$2-'Indicator Date hidden'!AQ11)</f>
        <v>0</v>
      </c>
      <c r="AQ10" s="42">
        <f>IF('Indicator Date hidden'!AR11="x","x",AQ$2-'Indicator Date hidden'!AR11)</f>
        <v>1</v>
      </c>
      <c r="AR10" s="42">
        <f>IF('Indicator Date hidden'!AS11="x","x",AR$2-'Indicator Date hidden'!AS11)</f>
        <v>1</v>
      </c>
      <c r="AS10" s="42" t="str">
        <f>IF('Indicator Date hidden'!AT11="x","x",AS$2-'Indicator Date hidden'!AT11)</f>
        <v>x</v>
      </c>
      <c r="AT10" s="42">
        <f>IF('Indicator Date hidden'!AU11="x","x",AT$2-'Indicator Date hidden'!AU11)</f>
        <v>0</v>
      </c>
      <c r="AU10" s="42">
        <f>IF('Indicator Date hidden'!AV11="x","x",AU$2-'Indicator Date hidden'!AV11)</f>
        <v>0</v>
      </c>
      <c r="AV10" s="42">
        <f>IF('Indicator Date hidden'!AW11="x","x",AV$2-'Indicator Date hidden'!AW11)</f>
        <v>4</v>
      </c>
      <c r="AW10" s="42">
        <f>IF('Indicator Date hidden'!AX11="x","x",AW$2-'Indicator Date hidden'!AX11)</f>
        <v>0</v>
      </c>
      <c r="AX10" s="42">
        <f>IF('Indicator Date hidden'!AY11="x","x",AX$2-'Indicator Date hidden'!AY11)</f>
        <v>0</v>
      </c>
      <c r="AY10" s="42">
        <f>IF('Indicator Date hidden'!AZ11="x","x",AY$2-'Indicator Date hidden'!AZ11)</f>
        <v>0</v>
      </c>
      <c r="AZ10" s="42" t="str">
        <f>IF('Indicator Date hidden'!BA11="x","x",AZ$2-'Indicator Date hidden'!BA11)</f>
        <v>x</v>
      </c>
      <c r="BA10" s="42">
        <f>IF('Indicator Date hidden'!BB11="x","x",BA$2-'Indicator Date hidden'!BB11)</f>
        <v>0</v>
      </c>
      <c r="BB10" s="42" t="str">
        <f>IF('Indicator Date hidden'!BC11="x","x",BB$2-'Indicator Date hidden'!BC11)</f>
        <v>x</v>
      </c>
      <c r="BC10" s="42">
        <f>IF('Indicator Date hidden'!BD11="x","x",BC$2-'Indicator Date hidden'!BD11)</f>
        <v>0</v>
      </c>
      <c r="BD10" s="42">
        <f>IF('Indicator Date hidden'!BE11="x","x",BD$2-'Indicator Date hidden'!BE11)</f>
        <v>0</v>
      </c>
      <c r="BE10" s="42">
        <f>IF('Indicator Date hidden'!BF11="x","x",BE$2-'Indicator Date hidden'!BF11)</f>
        <v>0</v>
      </c>
      <c r="BF10" s="42">
        <f>IF('Indicator Date hidden'!BG11="x","x",BF$2-'Indicator Date hidden'!BG11)</f>
        <v>0</v>
      </c>
      <c r="BG10" s="42">
        <f>IF('Indicator Date hidden'!BH11="x","x",BG$2-'Indicator Date hidden'!BH11)</f>
        <v>0</v>
      </c>
      <c r="BH10" s="42">
        <f>IF('Indicator Date hidden'!BI11="x","x",BH$2-'Indicator Date hidden'!BI11)</f>
        <v>0</v>
      </c>
      <c r="BI10" s="42" t="str">
        <f>IF('Indicator Date hidden'!BJ11="x","x",BI$2-'Indicator Date hidden'!BJ11)</f>
        <v>x</v>
      </c>
      <c r="BJ10" s="42">
        <f>IF('Indicator Date hidden'!BK11="x","x",BJ$2-'Indicator Date hidden'!BK11)</f>
        <v>1</v>
      </c>
      <c r="BK10" s="42">
        <f>IF('Indicator Date hidden'!BL11="x","x",BK$2-'Indicator Date hidden'!BL11)</f>
        <v>0</v>
      </c>
      <c r="BL10" s="42">
        <f>IF('Indicator Date hidden'!BM11="x","x",BL$2-'Indicator Date hidden'!BM11)</f>
        <v>0</v>
      </c>
      <c r="BM10" s="42">
        <f>IF('Indicator Date hidden'!BN11="x","x",BM$2-'Indicator Date hidden'!BN11)</f>
        <v>0</v>
      </c>
      <c r="BN10" s="42">
        <f>IF('Indicator Date hidden'!BO11="x","x",BN$2-'Indicator Date hidden'!BO11)</f>
        <v>0</v>
      </c>
      <c r="BO10" s="42">
        <f>IF('Indicator Date hidden'!BP11="x","x",BO$2-'Indicator Date hidden'!BP11)</f>
        <v>1</v>
      </c>
      <c r="BP10" s="42">
        <f>IF('Indicator Date hidden'!BQ11="x","x",BP$2-'Indicator Date hidden'!BQ11)</f>
        <v>0</v>
      </c>
      <c r="BQ10" s="42">
        <f>IF('Indicator Date hidden'!BR11="x","x",BQ$2-'Indicator Date hidden'!BR11)</f>
        <v>0</v>
      </c>
      <c r="BR10" s="42">
        <f>IF('Indicator Date hidden'!BS11="x","x",BR$2-'Indicator Date hidden'!BS11)</f>
        <v>0</v>
      </c>
      <c r="BS10" s="42">
        <f>IF('Indicator Date hidden'!BT11="x","x",BS$2-'Indicator Date hidden'!BT11)</f>
        <v>1</v>
      </c>
      <c r="BT10" s="42">
        <f>IF('Indicator Date hidden'!BU11="x","x",BT$2-'Indicator Date hidden'!BU11)</f>
        <v>0</v>
      </c>
      <c r="BU10">
        <f t="shared" si="0"/>
        <v>13</v>
      </c>
      <c r="BV10" s="43">
        <f t="shared" si="1"/>
        <v>0.21666666666666667</v>
      </c>
      <c r="BW10">
        <f t="shared" si="2"/>
        <v>8</v>
      </c>
      <c r="BX10" s="43">
        <f t="shared" si="3"/>
        <v>0.89613367058467097</v>
      </c>
      <c r="BY10" s="46">
        <f t="shared" si="4"/>
        <v>0</v>
      </c>
    </row>
    <row r="11" spans="1:77">
      <c r="A11" t="str">
        <f>'Indicator Data'!B14</f>
        <v>AUT</v>
      </c>
      <c r="B11" s="42">
        <f>IF('Indicator Date hidden'!C12="x","x",B$2-'Indicator Date hidden'!C12)</f>
        <v>0</v>
      </c>
      <c r="C11" s="42">
        <f>IF('Indicator Date hidden'!D12="x","x",C$2-'Indicator Date hidden'!D12)</f>
        <v>0</v>
      </c>
      <c r="D11" s="42">
        <f>IF('Indicator Date hidden'!E12="x","x",D$2-'Indicator Date hidden'!E12)</f>
        <v>0</v>
      </c>
      <c r="E11" s="42">
        <f>IF('Indicator Date hidden'!F12="x","x",E$2-'Indicator Date hidden'!F12)</f>
        <v>0</v>
      </c>
      <c r="F11" s="42">
        <f>IF('Indicator Date hidden'!G12="x","x",F$2-'Indicator Date hidden'!G12)</f>
        <v>0</v>
      </c>
      <c r="G11" s="42">
        <f>IF('Indicator Date hidden'!H12="x","x",G$2-'Indicator Date hidden'!H12)</f>
        <v>0</v>
      </c>
      <c r="H11" s="42">
        <f>IF('Indicator Date hidden'!I12="x","x",H$2-'Indicator Date hidden'!I12)</f>
        <v>0</v>
      </c>
      <c r="I11" s="42">
        <f>IF('Indicator Date hidden'!J12="x","x",I$2-'Indicator Date hidden'!J12)</f>
        <v>0</v>
      </c>
      <c r="J11" s="42">
        <f>IF('Indicator Date hidden'!K12="x","x",J$2-'Indicator Date hidden'!K12)</f>
        <v>0</v>
      </c>
      <c r="K11" s="42">
        <f>IF('Indicator Date hidden'!L12="x","x",K$2-'Indicator Date hidden'!L12)</f>
        <v>0</v>
      </c>
      <c r="L11" s="42">
        <f>IF('Indicator Date hidden'!M12="x","x",L$2-'Indicator Date hidden'!M12)</f>
        <v>0</v>
      </c>
      <c r="M11" s="42" t="str">
        <f>IF('Indicator Date hidden'!N12="x","x",M$2-'Indicator Date hidden'!N12)</f>
        <v>x</v>
      </c>
      <c r="N11" s="42" t="str">
        <f>IF('Indicator Date hidden'!O12="x","x",N$2-'Indicator Date hidden'!O12)</f>
        <v>x</v>
      </c>
      <c r="O11" s="42" t="str">
        <f>IF('Indicator Date hidden'!P12="x","x",O$2-'Indicator Date hidden'!P12)</f>
        <v>x</v>
      </c>
      <c r="P11" s="42">
        <f>IF('Indicator Date hidden'!Q12="x","x",P$2-'Indicator Date hidden'!Q12)</f>
        <v>0</v>
      </c>
      <c r="Q11" s="42">
        <f>IF('Indicator Date hidden'!R12="x","x",Q$2-'Indicator Date hidden'!R12)</f>
        <v>0</v>
      </c>
      <c r="R11" s="42">
        <f>IF('Indicator Date hidden'!S12="x","x",R$2-'Indicator Date hidden'!S12)</f>
        <v>0</v>
      </c>
      <c r="S11" s="42">
        <f>IF('Indicator Date hidden'!T12="x","x",S$2-'Indicator Date hidden'!T12)</f>
        <v>0</v>
      </c>
      <c r="T11" s="42">
        <f>IF('Indicator Date hidden'!U12="x","x",T$2-'Indicator Date hidden'!U12)</f>
        <v>0</v>
      </c>
      <c r="U11" s="42">
        <f>IF('Indicator Date hidden'!V12="x","x",U$2-'Indicator Date hidden'!V12)</f>
        <v>0</v>
      </c>
      <c r="V11" s="42">
        <f>IF('Indicator Date hidden'!W12="x","x",V$2-'Indicator Date hidden'!W12)</f>
        <v>0</v>
      </c>
      <c r="W11" s="42">
        <f>IF('Indicator Date hidden'!X12="x","x",W$2-'Indicator Date hidden'!X12)</f>
        <v>0</v>
      </c>
      <c r="X11" s="42">
        <f>IF('Indicator Date hidden'!Y12="x","x",X$2-'Indicator Date hidden'!Y12)</f>
        <v>10</v>
      </c>
      <c r="Y11" s="42">
        <f>IF('Indicator Date hidden'!Z12="x","x",Y$2-'Indicator Date hidden'!Z12)</f>
        <v>0</v>
      </c>
      <c r="Z11" s="42" t="str">
        <f>IF('Indicator Date hidden'!AA12="x","x",Z$2-'Indicator Date hidden'!AA12)</f>
        <v>x</v>
      </c>
      <c r="AA11" s="42">
        <f>IF('Indicator Date hidden'!AB12="x","x",AA$2-'Indicator Date hidden'!AB12)</f>
        <v>1</v>
      </c>
      <c r="AB11" s="42">
        <f>IF('Indicator Date hidden'!AC12="x","x",AB$2-'Indicator Date hidden'!AC12)</f>
        <v>0</v>
      </c>
      <c r="AC11" s="42">
        <f>IF('Indicator Date hidden'!AD12="x","x",AC$2-'Indicator Date hidden'!AD12)</f>
        <v>-2</v>
      </c>
      <c r="AD11" s="42">
        <f>IF('Indicator Date hidden'!AE12="x","x",AD$2-'Indicator Date hidden'!AE12)</f>
        <v>0</v>
      </c>
      <c r="AE11" s="42">
        <f>IF('Indicator Date hidden'!AF12="x","x",AE$2-'Indicator Date hidden'!AF12)</f>
        <v>0</v>
      </c>
      <c r="AF11" s="42">
        <f>IF('Indicator Date hidden'!AG12="x","x",AF$2-'Indicator Date hidden'!AG12)</f>
        <v>0</v>
      </c>
      <c r="AG11" s="42">
        <f>IF('Indicator Date hidden'!AH12="x","x",AG$2-'Indicator Date hidden'!AH12)</f>
        <v>0</v>
      </c>
      <c r="AH11" s="42" t="str">
        <f>IF('Indicator Date hidden'!AI12="x","x",AH$2-'Indicator Date hidden'!AI12)</f>
        <v>x</v>
      </c>
      <c r="AI11" s="42">
        <f>IF('Indicator Date hidden'!AJ12="x","x",AI$2-'Indicator Date hidden'!AJ12)</f>
        <v>0</v>
      </c>
      <c r="AJ11" s="42">
        <f>IF('Indicator Date hidden'!AK12="x","x",AJ$2-'Indicator Date hidden'!AK12)</f>
        <v>0</v>
      </c>
      <c r="AK11" s="42">
        <f>IF('Indicator Date hidden'!AL12="x","x",AK$2-'Indicator Date hidden'!AL12)</f>
        <v>0</v>
      </c>
      <c r="AL11" s="42" t="str">
        <f>IF('Indicator Date hidden'!AM12="x","x",AL$2-'Indicator Date hidden'!AM12)</f>
        <v>x</v>
      </c>
      <c r="AM11" s="42">
        <f>IF('Indicator Date hidden'!AN12="x","x",AM$2-'Indicator Date hidden'!AN12)</f>
        <v>0</v>
      </c>
      <c r="AN11" s="42">
        <f>IF('Indicator Date hidden'!AO12="x","x",AN$2-'Indicator Date hidden'!AO12)</f>
        <v>0</v>
      </c>
      <c r="AO11" s="42" t="str">
        <f>IF('Indicator Date hidden'!AP12="x","x",AO$2-'Indicator Date hidden'!AP12)</f>
        <v>x</v>
      </c>
      <c r="AP11" s="42">
        <f>IF('Indicator Date hidden'!AQ12="x","x",AP$2-'Indicator Date hidden'!AQ12)</f>
        <v>0</v>
      </c>
      <c r="AQ11" s="42" t="str">
        <f>IF('Indicator Date hidden'!AR12="x","x",AQ$2-'Indicator Date hidden'!AR12)</f>
        <v>x</v>
      </c>
      <c r="AR11" s="42" t="str">
        <f>IF('Indicator Date hidden'!AS12="x","x",AR$2-'Indicator Date hidden'!AS12)</f>
        <v>x</v>
      </c>
      <c r="AS11" s="42" t="str">
        <f>IF('Indicator Date hidden'!AT12="x","x",AS$2-'Indicator Date hidden'!AT12)</f>
        <v>x</v>
      </c>
      <c r="AT11" s="42">
        <f>IF('Indicator Date hidden'!AU12="x","x",AT$2-'Indicator Date hidden'!AU12)</f>
        <v>0</v>
      </c>
      <c r="AU11" s="42">
        <f>IF('Indicator Date hidden'!AV12="x","x",AU$2-'Indicator Date hidden'!AV12)</f>
        <v>0</v>
      </c>
      <c r="AV11" s="42">
        <f>IF('Indicator Date hidden'!AW12="x","x",AV$2-'Indicator Date hidden'!AW12)</f>
        <v>1</v>
      </c>
      <c r="AW11" s="42">
        <f>IF('Indicator Date hidden'!AX12="x","x",AW$2-'Indicator Date hidden'!AX12)</f>
        <v>0</v>
      </c>
      <c r="AX11" s="42">
        <f>IF('Indicator Date hidden'!AY12="x","x",AX$2-'Indicator Date hidden'!AY12)</f>
        <v>0</v>
      </c>
      <c r="AY11" s="42">
        <f>IF('Indicator Date hidden'!AZ12="x","x",AY$2-'Indicator Date hidden'!AZ12)</f>
        <v>0</v>
      </c>
      <c r="AZ11" s="42" t="str">
        <f>IF('Indicator Date hidden'!BA12="x","x",AZ$2-'Indicator Date hidden'!BA12)</f>
        <v>x</v>
      </c>
      <c r="BA11" s="42">
        <f>IF('Indicator Date hidden'!BB12="x","x",BA$2-'Indicator Date hidden'!BB12)</f>
        <v>0</v>
      </c>
      <c r="BB11" s="42" t="str">
        <f>IF('Indicator Date hidden'!BC12="x","x",BB$2-'Indicator Date hidden'!BC12)</f>
        <v>x</v>
      </c>
      <c r="BC11" s="42">
        <f>IF('Indicator Date hidden'!BD12="x","x",BC$2-'Indicator Date hidden'!BD12)</f>
        <v>0</v>
      </c>
      <c r="BD11" s="42">
        <f>IF('Indicator Date hidden'!BE12="x","x",BD$2-'Indicator Date hidden'!BE12)</f>
        <v>0</v>
      </c>
      <c r="BE11" s="42">
        <f>IF('Indicator Date hidden'!BF12="x","x",BE$2-'Indicator Date hidden'!BF12)</f>
        <v>0</v>
      </c>
      <c r="BF11" s="42">
        <f>IF('Indicator Date hidden'!BG12="x","x",BF$2-'Indicator Date hidden'!BG12)</f>
        <v>0</v>
      </c>
      <c r="BG11" s="42">
        <f>IF('Indicator Date hidden'!BH12="x","x",BG$2-'Indicator Date hidden'!BH12)</f>
        <v>0</v>
      </c>
      <c r="BH11" s="42">
        <f>IF('Indicator Date hidden'!BI12="x","x",BH$2-'Indicator Date hidden'!BI12)</f>
        <v>0</v>
      </c>
      <c r="BI11" s="42" t="str">
        <f>IF('Indicator Date hidden'!BJ12="x","x",BI$2-'Indicator Date hidden'!BJ12)</f>
        <v>x</v>
      </c>
      <c r="BJ11" s="42">
        <f>IF('Indicator Date hidden'!BK12="x","x",BJ$2-'Indicator Date hidden'!BK12)</f>
        <v>0</v>
      </c>
      <c r="BK11" s="42">
        <f>IF('Indicator Date hidden'!BL12="x","x",BK$2-'Indicator Date hidden'!BL12)</f>
        <v>0</v>
      </c>
      <c r="BL11" s="42">
        <f>IF('Indicator Date hidden'!BM12="x","x",BL$2-'Indicator Date hidden'!BM12)</f>
        <v>0</v>
      </c>
      <c r="BM11" s="42">
        <f>IF('Indicator Date hidden'!BN12="x","x",BM$2-'Indicator Date hidden'!BN12)</f>
        <v>0</v>
      </c>
      <c r="BN11" s="42">
        <f>IF('Indicator Date hidden'!BO12="x","x",BN$2-'Indicator Date hidden'!BO12)</f>
        <v>0</v>
      </c>
      <c r="BO11" s="42">
        <f>IF('Indicator Date hidden'!BP12="x","x",BO$2-'Indicator Date hidden'!BP12)</f>
        <v>0</v>
      </c>
      <c r="BP11" s="42">
        <f>IF('Indicator Date hidden'!BQ12="x","x",BP$2-'Indicator Date hidden'!BQ12)</f>
        <v>0</v>
      </c>
      <c r="BQ11" s="42">
        <f>IF('Indicator Date hidden'!BR12="x","x",BQ$2-'Indicator Date hidden'!BR12)</f>
        <v>0</v>
      </c>
      <c r="BR11" s="42" t="str">
        <f>IF('Indicator Date hidden'!BS12="x","x",BR$2-'Indicator Date hidden'!BS12)</f>
        <v>x</v>
      </c>
      <c r="BS11" s="42">
        <f>IF('Indicator Date hidden'!BT12="x","x",BS$2-'Indicator Date hidden'!BT12)</f>
        <v>1</v>
      </c>
      <c r="BT11" s="42">
        <f>IF('Indicator Date hidden'!BU12="x","x",BT$2-'Indicator Date hidden'!BU12)</f>
        <v>0</v>
      </c>
      <c r="BU11">
        <f t="shared" si="0"/>
        <v>11</v>
      </c>
      <c r="BV11" s="43">
        <f t="shared" si="1"/>
        <v>0.19298245614035087</v>
      </c>
      <c r="BW11">
        <f t="shared" si="2"/>
        <v>4</v>
      </c>
      <c r="BX11" s="43">
        <f t="shared" si="3"/>
        <v>1.3564478442159793</v>
      </c>
      <c r="BY11" s="46">
        <f t="shared" si="4"/>
        <v>0</v>
      </c>
    </row>
    <row r="12" spans="1:77">
      <c r="A12" t="str">
        <f>'Indicator Data'!B15</f>
        <v>AZE</v>
      </c>
      <c r="B12" s="42">
        <f>IF('Indicator Date hidden'!C13="x","x",B$2-'Indicator Date hidden'!C13)</f>
        <v>0</v>
      </c>
      <c r="C12" s="42">
        <f>IF('Indicator Date hidden'!D13="x","x",C$2-'Indicator Date hidden'!D13)</f>
        <v>0</v>
      </c>
      <c r="D12" s="42">
        <f>IF('Indicator Date hidden'!E13="x","x",D$2-'Indicator Date hidden'!E13)</f>
        <v>0</v>
      </c>
      <c r="E12" s="42">
        <f>IF('Indicator Date hidden'!F13="x","x",E$2-'Indicator Date hidden'!F13)</f>
        <v>0</v>
      </c>
      <c r="F12" s="42">
        <f>IF('Indicator Date hidden'!G13="x","x",F$2-'Indicator Date hidden'!G13)</f>
        <v>0</v>
      </c>
      <c r="G12" s="42">
        <f>IF('Indicator Date hidden'!H13="x","x",G$2-'Indicator Date hidden'!H13)</f>
        <v>0</v>
      </c>
      <c r="H12" s="42">
        <f>IF('Indicator Date hidden'!I13="x","x",H$2-'Indicator Date hidden'!I13)</f>
        <v>0</v>
      </c>
      <c r="I12" s="42">
        <f>IF('Indicator Date hidden'!J13="x","x",I$2-'Indicator Date hidden'!J13)</f>
        <v>0</v>
      </c>
      <c r="J12" s="42">
        <f>IF('Indicator Date hidden'!K13="x","x",J$2-'Indicator Date hidden'!K13)</f>
        <v>0</v>
      </c>
      <c r="K12" s="42">
        <f>IF('Indicator Date hidden'!L13="x","x",K$2-'Indicator Date hidden'!L13)</f>
        <v>0</v>
      </c>
      <c r="L12" s="42">
        <f>IF('Indicator Date hidden'!M13="x","x",L$2-'Indicator Date hidden'!M13)</f>
        <v>0</v>
      </c>
      <c r="M12" s="42" t="str">
        <f>IF('Indicator Date hidden'!N13="x","x",M$2-'Indicator Date hidden'!N13)</f>
        <v>x</v>
      </c>
      <c r="N12" s="42" t="str">
        <f>IF('Indicator Date hidden'!O13="x","x",N$2-'Indicator Date hidden'!O13)</f>
        <v>x</v>
      </c>
      <c r="O12" s="42" t="str">
        <f>IF('Indicator Date hidden'!P13="x","x",O$2-'Indicator Date hidden'!P13)</f>
        <v>x</v>
      </c>
      <c r="P12" s="42">
        <f>IF('Indicator Date hidden'!Q13="x","x",P$2-'Indicator Date hidden'!Q13)</f>
        <v>0</v>
      </c>
      <c r="Q12" s="42">
        <f>IF('Indicator Date hidden'!R13="x","x",Q$2-'Indicator Date hidden'!R13)</f>
        <v>0</v>
      </c>
      <c r="R12" s="42">
        <f>IF('Indicator Date hidden'!S13="x","x",R$2-'Indicator Date hidden'!S13)</f>
        <v>0</v>
      </c>
      <c r="S12" s="42">
        <f>IF('Indicator Date hidden'!T13="x","x",S$2-'Indicator Date hidden'!T13)</f>
        <v>0</v>
      </c>
      <c r="T12" s="42">
        <f>IF('Indicator Date hidden'!U13="x","x",T$2-'Indicator Date hidden'!U13)</f>
        <v>0</v>
      </c>
      <c r="U12" s="42">
        <f>IF('Indicator Date hidden'!V13="x","x",U$2-'Indicator Date hidden'!V13)</f>
        <v>0</v>
      </c>
      <c r="V12" s="42">
        <f>IF('Indicator Date hidden'!W13="x","x",V$2-'Indicator Date hidden'!W13)</f>
        <v>0</v>
      </c>
      <c r="W12" s="42">
        <f>IF('Indicator Date hidden'!X13="x","x",W$2-'Indicator Date hidden'!X13)</f>
        <v>0</v>
      </c>
      <c r="X12" s="42">
        <f>IF('Indicator Date hidden'!Y13="x","x",X$2-'Indicator Date hidden'!Y13)</f>
        <v>12</v>
      </c>
      <c r="Y12" s="42">
        <f>IF('Indicator Date hidden'!Z13="x","x",Y$2-'Indicator Date hidden'!Z13)</f>
        <v>3</v>
      </c>
      <c r="Z12" s="42">
        <f>IF('Indicator Date hidden'!AA13="x","x",Z$2-'Indicator Date hidden'!AA13)</f>
        <v>5</v>
      </c>
      <c r="AA12" s="42">
        <f>IF('Indicator Date hidden'!AB13="x","x",AA$2-'Indicator Date hidden'!AB13)</f>
        <v>0</v>
      </c>
      <c r="AB12" s="42">
        <f>IF('Indicator Date hidden'!AC13="x","x",AB$2-'Indicator Date hidden'!AC13)</f>
        <v>0</v>
      </c>
      <c r="AC12" s="42" t="str">
        <f>IF('Indicator Date hidden'!AD13="x","x",AC$2-'Indicator Date hidden'!AD13)</f>
        <v>x</v>
      </c>
      <c r="AD12" s="42">
        <f>IF('Indicator Date hidden'!AE13="x","x",AD$2-'Indicator Date hidden'!AE13)</f>
        <v>0</v>
      </c>
      <c r="AE12" s="42">
        <f>IF('Indicator Date hidden'!AF13="x","x",AE$2-'Indicator Date hidden'!AF13)</f>
        <v>0</v>
      </c>
      <c r="AF12" s="42">
        <f>IF('Indicator Date hidden'!AG13="x","x",AF$2-'Indicator Date hidden'!AG13)</f>
        <v>0</v>
      </c>
      <c r="AG12" s="42">
        <f>IF('Indicator Date hidden'!AH13="x","x",AG$2-'Indicator Date hidden'!AH13)</f>
        <v>0</v>
      </c>
      <c r="AH12" s="42" t="str">
        <f>IF('Indicator Date hidden'!AI13="x","x",AH$2-'Indicator Date hidden'!AI13)</f>
        <v>x</v>
      </c>
      <c r="AI12" s="42">
        <f>IF('Indicator Date hidden'!AJ13="x","x",AI$2-'Indicator Date hidden'!AJ13)</f>
        <v>0</v>
      </c>
      <c r="AJ12" s="42">
        <f>IF('Indicator Date hidden'!AK13="x","x",AJ$2-'Indicator Date hidden'!AK13)</f>
        <v>0</v>
      </c>
      <c r="AK12" s="42">
        <f>IF('Indicator Date hidden'!AL13="x","x",AK$2-'Indicator Date hidden'!AL13)</f>
        <v>0</v>
      </c>
      <c r="AL12" s="42">
        <f>IF('Indicator Date hidden'!AM13="x","x",AL$2-'Indicator Date hidden'!AM13)</f>
        <v>0</v>
      </c>
      <c r="AM12" s="42">
        <f>IF('Indicator Date hidden'!AN13="x","x",AM$2-'Indicator Date hidden'!AN13)</f>
        <v>0</v>
      </c>
      <c r="AN12" s="42">
        <f>IF('Indicator Date hidden'!AO13="x","x",AN$2-'Indicator Date hidden'!AO13)</f>
        <v>0</v>
      </c>
      <c r="AO12" s="42">
        <f>IF('Indicator Date hidden'!AP13="x","x",AO$2-'Indicator Date hidden'!AP13)</f>
        <v>9</v>
      </c>
      <c r="AP12" s="42">
        <f>IF('Indicator Date hidden'!AQ13="x","x",AP$2-'Indicator Date hidden'!AQ13)</f>
        <v>0</v>
      </c>
      <c r="AQ12" s="42">
        <f>IF('Indicator Date hidden'!AR13="x","x",AQ$2-'Indicator Date hidden'!AR13)</f>
        <v>0</v>
      </c>
      <c r="AR12" s="42">
        <f>IF('Indicator Date hidden'!AS13="x","x",AR$2-'Indicator Date hidden'!AS13)</f>
        <v>0</v>
      </c>
      <c r="AS12" s="42">
        <f>IF('Indicator Date hidden'!AT13="x","x",AS$2-'Indicator Date hidden'!AT13)</f>
        <v>0</v>
      </c>
      <c r="AT12" s="42">
        <f>IF('Indicator Date hidden'!AU13="x","x",AT$2-'Indicator Date hidden'!AU13)</f>
        <v>0</v>
      </c>
      <c r="AU12" s="42">
        <f>IF('Indicator Date hidden'!AV13="x","x",AU$2-'Indicator Date hidden'!AV13)</f>
        <v>0</v>
      </c>
      <c r="AV12" s="42" t="str">
        <f>IF('Indicator Date hidden'!AW13="x","x",AV$2-'Indicator Date hidden'!AW13)</f>
        <v>x</v>
      </c>
      <c r="AW12" s="42">
        <f>IF('Indicator Date hidden'!AX13="x","x",AW$2-'Indicator Date hidden'!AX13)</f>
        <v>0</v>
      </c>
      <c r="AX12" s="42">
        <f>IF('Indicator Date hidden'!AY13="x","x",AX$2-'Indicator Date hidden'!AY13)</f>
        <v>0</v>
      </c>
      <c r="AY12" s="42">
        <f>IF('Indicator Date hidden'!AZ13="x","x",AY$2-'Indicator Date hidden'!AZ13)</f>
        <v>0</v>
      </c>
      <c r="AZ12" s="42">
        <f>IF('Indicator Date hidden'!BA13="x","x",AZ$2-'Indicator Date hidden'!BA13)</f>
        <v>0</v>
      </c>
      <c r="BA12" s="42">
        <f>IF('Indicator Date hidden'!BB13="x","x",BA$2-'Indicator Date hidden'!BB13)</f>
        <v>0</v>
      </c>
      <c r="BB12" s="42">
        <f>IF('Indicator Date hidden'!BC13="x","x",BB$2-'Indicator Date hidden'!BC13)</f>
        <v>0</v>
      </c>
      <c r="BC12" s="42">
        <f>IF('Indicator Date hidden'!BD13="x","x",BC$2-'Indicator Date hidden'!BD13)</f>
        <v>0</v>
      </c>
      <c r="BD12" s="42">
        <f>IF('Indicator Date hidden'!BE13="x","x",BD$2-'Indicator Date hidden'!BE13)</f>
        <v>0</v>
      </c>
      <c r="BE12" s="42" t="str">
        <f>IF('Indicator Date hidden'!BF13="x","x",BE$2-'Indicator Date hidden'!BF13)</f>
        <v>x</v>
      </c>
      <c r="BF12" s="42">
        <f>IF('Indicator Date hidden'!BG13="x","x",BF$2-'Indicator Date hidden'!BG13)</f>
        <v>0</v>
      </c>
      <c r="BG12" s="42">
        <f>IF('Indicator Date hidden'!BH13="x","x",BG$2-'Indicator Date hidden'!BH13)</f>
        <v>0</v>
      </c>
      <c r="BH12" s="42">
        <f>IF('Indicator Date hidden'!BI13="x","x",BH$2-'Indicator Date hidden'!BI13)</f>
        <v>0</v>
      </c>
      <c r="BI12" s="42">
        <f>IF('Indicator Date hidden'!BJ13="x","x",BI$2-'Indicator Date hidden'!BJ13)</f>
        <v>0</v>
      </c>
      <c r="BJ12" s="42">
        <f>IF('Indicator Date hidden'!BK13="x","x",BJ$2-'Indicator Date hidden'!BK13)</f>
        <v>1</v>
      </c>
      <c r="BK12" s="42">
        <f>IF('Indicator Date hidden'!BL13="x","x",BK$2-'Indicator Date hidden'!BL13)</f>
        <v>0</v>
      </c>
      <c r="BL12" s="42">
        <f>IF('Indicator Date hidden'!BM13="x","x",BL$2-'Indicator Date hidden'!BM13)</f>
        <v>0</v>
      </c>
      <c r="BM12" s="42">
        <f>IF('Indicator Date hidden'!BN13="x","x",BM$2-'Indicator Date hidden'!BN13)</f>
        <v>0</v>
      </c>
      <c r="BN12" s="42">
        <f>IF('Indicator Date hidden'!BO13="x","x",BN$2-'Indicator Date hidden'!BO13)</f>
        <v>0</v>
      </c>
      <c r="BO12" s="42">
        <f>IF('Indicator Date hidden'!BP13="x","x",BO$2-'Indicator Date hidden'!BP13)</f>
        <v>2</v>
      </c>
      <c r="BP12" s="42">
        <f>IF('Indicator Date hidden'!BQ13="x","x",BP$2-'Indicator Date hidden'!BQ13)</f>
        <v>0</v>
      </c>
      <c r="BQ12" s="42">
        <f>IF('Indicator Date hidden'!BR13="x","x",BQ$2-'Indicator Date hidden'!BR13)</f>
        <v>0</v>
      </c>
      <c r="BR12" s="42">
        <f>IF('Indicator Date hidden'!BS13="x","x",BR$2-'Indicator Date hidden'!BS13)</f>
        <v>0</v>
      </c>
      <c r="BS12" s="42">
        <f>IF('Indicator Date hidden'!BT13="x","x",BS$2-'Indicator Date hidden'!BT13)</f>
        <v>1</v>
      </c>
      <c r="BT12" s="42">
        <f>IF('Indicator Date hidden'!BU13="x","x",BT$2-'Indicator Date hidden'!BU13)</f>
        <v>0</v>
      </c>
      <c r="BU12">
        <f t="shared" si="0"/>
        <v>33</v>
      </c>
      <c r="BV12" s="43">
        <f t="shared" si="1"/>
        <v>0.515625</v>
      </c>
      <c r="BW12">
        <f t="shared" si="2"/>
        <v>7</v>
      </c>
      <c r="BX12" s="43">
        <f t="shared" si="3"/>
        <v>1.9684399557454122</v>
      </c>
      <c r="BY12" s="46">
        <f t="shared" si="4"/>
        <v>0</v>
      </c>
    </row>
    <row r="13" spans="1:77">
      <c r="A13" t="str">
        <f>'Indicator Data'!B16</f>
        <v>BHS</v>
      </c>
      <c r="B13" s="42">
        <f>IF('Indicator Date hidden'!C14="x","x",B$2-'Indicator Date hidden'!C14)</f>
        <v>0</v>
      </c>
      <c r="C13" s="42">
        <f>IF('Indicator Date hidden'!D14="x","x",C$2-'Indicator Date hidden'!D14)</f>
        <v>0</v>
      </c>
      <c r="D13" s="42">
        <f>IF('Indicator Date hidden'!E14="x","x",D$2-'Indicator Date hidden'!E14)</f>
        <v>0</v>
      </c>
      <c r="E13" s="42">
        <f>IF('Indicator Date hidden'!F14="x","x",E$2-'Indicator Date hidden'!F14)</f>
        <v>0</v>
      </c>
      <c r="F13" s="42">
        <f>IF('Indicator Date hidden'!G14="x","x",F$2-'Indicator Date hidden'!G14)</f>
        <v>0</v>
      </c>
      <c r="G13" s="42">
        <f>IF('Indicator Date hidden'!H14="x","x",G$2-'Indicator Date hidden'!H14)</f>
        <v>0</v>
      </c>
      <c r="H13" s="42">
        <f>IF('Indicator Date hidden'!I14="x","x",H$2-'Indicator Date hidden'!I14)</f>
        <v>0</v>
      </c>
      <c r="I13" s="42">
        <f>IF('Indicator Date hidden'!J14="x","x",I$2-'Indicator Date hidden'!J14)</f>
        <v>0</v>
      </c>
      <c r="J13" s="42">
        <f>IF('Indicator Date hidden'!K14="x","x",J$2-'Indicator Date hidden'!K14)</f>
        <v>0</v>
      </c>
      <c r="K13" s="42">
        <f>IF('Indicator Date hidden'!L14="x","x",K$2-'Indicator Date hidden'!L14)</f>
        <v>0</v>
      </c>
      <c r="L13" s="42" t="str">
        <f>IF('Indicator Date hidden'!M14="x","x",L$2-'Indicator Date hidden'!M14)</f>
        <v>x</v>
      </c>
      <c r="M13" s="42" t="str">
        <f>IF('Indicator Date hidden'!N14="x","x",M$2-'Indicator Date hidden'!N14)</f>
        <v>x</v>
      </c>
      <c r="N13" s="42" t="str">
        <f>IF('Indicator Date hidden'!O14="x","x",N$2-'Indicator Date hidden'!O14)</f>
        <v>x</v>
      </c>
      <c r="O13" s="42" t="str">
        <f>IF('Indicator Date hidden'!P14="x","x",O$2-'Indicator Date hidden'!P14)</f>
        <v>x</v>
      </c>
      <c r="P13" s="42">
        <f>IF('Indicator Date hidden'!Q14="x","x",P$2-'Indicator Date hidden'!Q14)</f>
        <v>0</v>
      </c>
      <c r="Q13" s="42">
        <f>IF('Indicator Date hidden'!R14="x","x",Q$2-'Indicator Date hidden'!R14)</f>
        <v>0</v>
      </c>
      <c r="R13" s="42">
        <f>IF('Indicator Date hidden'!S14="x","x",R$2-'Indicator Date hidden'!S14)</f>
        <v>0</v>
      </c>
      <c r="S13" s="42">
        <f>IF('Indicator Date hidden'!T14="x","x",S$2-'Indicator Date hidden'!T14)</f>
        <v>0</v>
      </c>
      <c r="T13" s="42">
        <f>IF('Indicator Date hidden'!U14="x","x",T$2-'Indicator Date hidden'!U14)</f>
        <v>0</v>
      </c>
      <c r="U13" s="42">
        <f>IF('Indicator Date hidden'!V14="x","x",U$2-'Indicator Date hidden'!V14)</f>
        <v>0</v>
      </c>
      <c r="V13" s="42">
        <f>IF('Indicator Date hidden'!W14="x","x",V$2-'Indicator Date hidden'!W14)</f>
        <v>0</v>
      </c>
      <c r="W13" s="42">
        <f>IF('Indicator Date hidden'!X14="x","x",W$2-'Indicator Date hidden'!X14)</f>
        <v>0</v>
      </c>
      <c r="X13" s="42">
        <f>IF('Indicator Date hidden'!Y14="x","x",X$2-'Indicator Date hidden'!Y14)</f>
        <v>11</v>
      </c>
      <c r="Y13" s="42">
        <f>IF('Indicator Date hidden'!Z14="x","x",Y$2-'Indicator Date hidden'!Z14)</f>
        <v>3</v>
      </c>
      <c r="Z13" s="42" t="str">
        <f>IF('Indicator Date hidden'!AA14="x","x",Z$2-'Indicator Date hidden'!AA14)</f>
        <v>x</v>
      </c>
      <c r="AA13" s="42">
        <f>IF('Indicator Date hidden'!AB14="x","x",AA$2-'Indicator Date hidden'!AB14)</f>
        <v>1</v>
      </c>
      <c r="AB13" s="42">
        <f>IF('Indicator Date hidden'!AC14="x","x",AB$2-'Indicator Date hidden'!AC14)</f>
        <v>0</v>
      </c>
      <c r="AC13" s="42" t="str">
        <f>IF('Indicator Date hidden'!AD14="x","x",AC$2-'Indicator Date hidden'!AD14)</f>
        <v>x</v>
      </c>
      <c r="AD13" s="42">
        <f>IF('Indicator Date hidden'!AE14="x","x",AD$2-'Indicator Date hidden'!AE14)</f>
        <v>0</v>
      </c>
      <c r="AE13" s="42">
        <f>IF('Indicator Date hidden'!AF14="x","x",AE$2-'Indicator Date hidden'!AF14)</f>
        <v>0</v>
      </c>
      <c r="AF13" s="42">
        <f>IF('Indicator Date hidden'!AG14="x","x",AF$2-'Indicator Date hidden'!AG14)</f>
        <v>0</v>
      </c>
      <c r="AG13" s="42">
        <f>IF('Indicator Date hidden'!AH14="x","x",AG$2-'Indicator Date hidden'!AH14)</f>
        <v>0</v>
      </c>
      <c r="AH13" s="42" t="str">
        <f>IF('Indicator Date hidden'!AI14="x","x",AH$2-'Indicator Date hidden'!AI14)</f>
        <v>x</v>
      </c>
      <c r="AI13" s="42">
        <f>IF('Indicator Date hidden'!AJ14="x","x",AI$2-'Indicator Date hidden'!AJ14)</f>
        <v>0</v>
      </c>
      <c r="AJ13" s="42">
        <f>IF('Indicator Date hidden'!AK14="x","x",AJ$2-'Indicator Date hidden'!AK14)</f>
        <v>0</v>
      </c>
      <c r="AK13" s="42">
        <f>IF('Indicator Date hidden'!AL14="x","x",AK$2-'Indicator Date hidden'!AL14)</f>
        <v>0</v>
      </c>
      <c r="AL13" s="42" t="str">
        <f>IF('Indicator Date hidden'!AM14="x","x",AL$2-'Indicator Date hidden'!AM14)</f>
        <v>x</v>
      </c>
      <c r="AM13" s="42">
        <f>IF('Indicator Date hidden'!AN14="x","x",AM$2-'Indicator Date hidden'!AN14)</f>
        <v>0</v>
      </c>
      <c r="AN13" s="42">
        <f>IF('Indicator Date hidden'!AO14="x","x",AN$2-'Indicator Date hidden'!AO14)</f>
        <v>0</v>
      </c>
      <c r="AO13" s="42" t="str">
        <f>IF('Indicator Date hidden'!AP14="x","x",AO$2-'Indicator Date hidden'!AP14)</f>
        <v>x</v>
      </c>
      <c r="AP13" s="42">
        <f>IF('Indicator Date hidden'!AQ14="x","x",AP$2-'Indicator Date hidden'!AQ14)</f>
        <v>0</v>
      </c>
      <c r="AQ13" s="42">
        <f>IF('Indicator Date hidden'!AR14="x","x",AQ$2-'Indicator Date hidden'!AR14)</f>
        <v>0</v>
      </c>
      <c r="AR13" s="42">
        <f>IF('Indicator Date hidden'!AS14="x","x",AR$2-'Indicator Date hidden'!AS14)</f>
        <v>0</v>
      </c>
      <c r="AS13" s="42" t="str">
        <f>IF('Indicator Date hidden'!AT14="x","x",AS$2-'Indicator Date hidden'!AT14)</f>
        <v>x</v>
      </c>
      <c r="AT13" s="42">
        <f>IF('Indicator Date hidden'!AU14="x","x",AT$2-'Indicator Date hidden'!AU14)</f>
        <v>0</v>
      </c>
      <c r="AU13" s="42">
        <f>IF('Indicator Date hidden'!AV14="x","x",AU$2-'Indicator Date hidden'!AV14)</f>
        <v>0</v>
      </c>
      <c r="AV13" s="42" t="str">
        <f>IF('Indicator Date hidden'!AW14="x","x",AV$2-'Indicator Date hidden'!AW14)</f>
        <v>x</v>
      </c>
      <c r="AW13" s="42">
        <f>IF('Indicator Date hidden'!AX14="x","x",AW$2-'Indicator Date hidden'!AX14)</f>
        <v>0</v>
      </c>
      <c r="AX13" s="42">
        <f>IF('Indicator Date hidden'!AY14="x","x",AX$2-'Indicator Date hidden'!AY14)</f>
        <v>0</v>
      </c>
      <c r="AY13" s="42">
        <f>IF('Indicator Date hidden'!AZ14="x","x",AY$2-'Indicator Date hidden'!AZ14)</f>
        <v>0</v>
      </c>
      <c r="AZ13" s="42" t="str">
        <f>IF('Indicator Date hidden'!BA14="x","x",AZ$2-'Indicator Date hidden'!BA14)</f>
        <v>x</v>
      </c>
      <c r="BA13" s="42">
        <f>IF('Indicator Date hidden'!BB14="x","x",BA$2-'Indicator Date hidden'!BB14)</f>
        <v>0</v>
      </c>
      <c r="BB13" s="42">
        <f>IF('Indicator Date hidden'!BC14="x","x",BB$2-'Indicator Date hidden'!BC14)</f>
        <v>0</v>
      </c>
      <c r="BC13" s="42">
        <f>IF('Indicator Date hidden'!BD14="x","x",BC$2-'Indicator Date hidden'!BD14)</f>
        <v>0</v>
      </c>
      <c r="BD13" s="42">
        <f>IF('Indicator Date hidden'!BE14="x","x",BD$2-'Indicator Date hidden'!BE14)</f>
        <v>0</v>
      </c>
      <c r="BE13" s="42" t="str">
        <f>IF('Indicator Date hidden'!BF14="x","x",BE$2-'Indicator Date hidden'!BF14)</f>
        <v>x</v>
      </c>
      <c r="BF13" s="42">
        <f>IF('Indicator Date hidden'!BG14="x","x",BF$2-'Indicator Date hidden'!BG14)</f>
        <v>0</v>
      </c>
      <c r="BG13" s="42">
        <f>IF('Indicator Date hidden'!BH14="x","x",BG$2-'Indicator Date hidden'!BH14)</f>
        <v>0</v>
      </c>
      <c r="BH13" s="42">
        <f>IF('Indicator Date hidden'!BI14="x","x",BH$2-'Indicator Date hidden'!BI14)</f>
        <v>0</v>
      </c>
      <c r="BI13" s="42" t="str">
        <f>IF('Indicator Date hidden'!BJ14="x","x",BI$2-'Indicator Date hidden'!BJ14)</f>
        <v>x</v>
      </c>
      <c r="BJ13" s="42">
        <f>IF('Indicator Date hidden'!BK14="x","x",BJ$2-'Indicator Date hidden'!BK14)</f>
        <v>1</v>
      </c>
      <c r="BK13" s="42">
        <f>IF('Indicator Date hidden'!BL14="x","x",BK$2-'Indicator Date hidden'!BL14)</f>
        <v>0</v>
      </c>
      <c r="BL13" s="42">
        <f>IF('Indicator Date hidden'!BM14="x","x",BL$2-'Indicator Date hidden'!BM14)</f>
        <v>0</v>
      </c>
      <c r="BM13" s="42">
        <f>IF('Indicator Date hidden'!BN14="x","x",BM$2-'Indicator Date hidden'!BN14)</f>
        <v>0</v>
      </c>
      <c r="BN13" s="42">
        <f>IF('Indicator Date hidden'!BO14="x","x",BN$2-'Indicator Date hidden'!BO14)</f>
        <v>0</v>
      </c>
      <c r="BO13" s="42">
        <f>IF('Indicator Date hidden'!BP14="x","x",BO$2-'Indicator Date hidden'!BP14)</f>
        <v>4</v>
      </c>
      <c r="BP13" s="42">
        <f>IF('Indicator Date hidden'!BQ14="x","x",BP$2-'Indicator Date hidden'!BQ14)</f>
        <v>0</v>
      </c>
      <c r="BQ13" s="42">
        <f>IF('Indicator Date hidden'!BR14="x","x",BQ$2-'Indicator Date hidden'!BR14)</f>
        <v>0</v>
      </c>
      <c r="BR13" s="42">
        <f>IF('Indicator Date hidden'!BS14="x","x",BR$2-'Indicator Date hidden'!BS14)</f>
        <v>0</v>
      </c>
      <c r="BS13" s="42">
        <f>IF('Indicator Date hidden'!BT14="x","x",BS$2-'Indicator Date hidden'!BT14)</f>
        <v>1</v>
      </c>
      <c r="BT13" s="42">
        <f>IF('Indicator Date hidden'!BU14="x","x",BT$2-'Indicator Date hidden'!BU14)</f>
        <v>0</v>
      </c>
      <c r="BU13">
        <f t="shared" si="0"/>
        <v>21</v>
      </c>
      <c r="BV13" s="43">
        <f t="shared" si="1"/>
        <v>0.36842105263157893</v>
      </c>
      <c r="BW13">
        <f t="shared" si="2"/>
        <v>6</v>
      </c>
      <c r="BX13" s="43">
        <f t="shared" si="3"/>
        <v>1.574262054328039</v>
      </c>
      <c r="BY13" s="46">
        <f t="shared" si="4"/>
        <v>0</v>
      </c>
    </row>
    <row r="14" spans="1:77">
      <c r="A14" t="str">
        <f>'Indicator Data'!B17</f>
        <v>BHR</v>
      </c>
      <c r="B14" s="42">
        <f>IF('Indicator Date hidden'!C15="x","x",B$2-'Indicator Date hidden'!C15)</f>
        <v>0</v>
      </c>
      <c r="C14" s="42">
        <f>IF('Indicator Date hidden'!D15="x","x",C$2-'Indicator Date hidden'!D15)</f>
        <v>0</v>
      </c>
      <c r="D14" s="42">
        <f>IF('Indicator Date hidden'!E15="x","x",D$2-'Indicator Date hidden'!E15)</f>
        <v>0</v>
      </c>
      <c r="E14" s="42">
        <f>IF('Indicator Date hidden'!F15="x","x",E$2-'Indicator Date hidden'!F15)</f>
        <v>0</v>
      </c>
      <c r="F14" s="42">
        <f>IF('Indicator Date hidden'!G15="x","x",F$2-'Indicator Date hidden'!G15)</f>
        <v>0</v>
      </c>
      <c r="G14" s="42">
        <f>IF('Indicator Date hidden'!H15="x","x",G$2-'Indicator Date hidden'!H15)</f>
        <v>0</v>
      </c>
      <c r="H14" s="42">
        <f>IF('Indicator Date hidden'!I15="x","x",H$2-'Indicator Date hidden'!I15)</f>
        <v>0</v>
      </c>
      <c r="I14" s="42">
        <f>IF('Indicator Date hidden'!J15="x","x",I$2-'Indicator Date hidden'!J15)</f>
        <v>0</v>
      </c>
      <c r="J14" s="42">
        <f>IF('Indicator Date hidden'!K15="x","x",J$2-'Indicator Date hidden'!K15)</f>
        <v>0</v>
      </c>
      <c r="K14" s="42" t="str">
        <f>IF('Indicator Date hidden'!L15="x","x",K$2-'Indicator Date hidden'!L15)</f>
        <v>x</v>
      </c>
      <c r="L14" s="42">
        <f>IF('Indicator Date hidden'!M15="x","x",L$2-'Indicator Date hidden'!M15)</f>
        <v>0</v>
      </c>
      <c r="M14" s="42" t="str">
        <f>IF('Indicator Date hidden'!N15="x","x",M$2-'Indicator Date hidden'!N15)</f>
        <v>x</v>
      </c>
      <c r="N14" s="42" t="str">
        <f>IF('Indicator Date hidden'!O15="x","x",N$2-'Indicator Date hidden'!O15)</f>
        <v>x</v>
      </c>
      <c r="O14" s="42" t="str">
        <f>IF('Indicator Date hidden'!P15="x","x",O$2-'Indicator Date hidden'!P15)</f>
        <v>x</v>
      </c>
      <c r="P14" s="42">
        <f>IF('Indicator Date hidden'!Q15="x","x",P$2-'Indicator Date hidden'!Q15)</f>
        <v>0</v>
      </c>
      <c r="Q14" s="42">
        <f>IF('Indicator Date hidden'!R15="x","x",Q$2-'Indicator Date hidden'!R15)</f>
        <v>0</v>
      </c>
      <c r="R14" s="42">
        <f>IF('Indicator Date hidden'!S15="x","x",R$2-'Indicator Date hidden'!S15)</f>
        <v>0</v>
      </c>
      <c r="S14" s="42">
        <f>IF('Indicator Date hidden'!T15="x","x",S$2-'Indicator Date hidden'!T15)</f>
        <v>0</v>
      </c>
      <c r="T14" s="42">
        <f>IF('Indicator Date hidden'!U15="x","x",T$2-'Indicator Date hidden'!U15)</f>
        <v>0</v>
      </c>
      <c r="U14" s="42">
        <f>IF('Indicator Date hidden'!V15="x","x",U$2-'Indicator Date hidden'!V15)</f>
        <v>0</v>
      </c>
      <c r="V14" s="42">
        <f>IF('Indicator Date hidden'!W15="x","x",V$2-'Indicator Date hidden'!W15)</f>
        <v>0</v>
      </c>
      <c r="W14" s="42">
        <f>IF('Indicator Date hidden'!X15="x","x",W$2-'Indicator Date hidden'!X15)</f>
        <v>0</v>
      </c>
      <c r="X14" s="42" t="str">
        <f>IF('Indicator Date hidden'!Y15="x","x",X$2-'Indicator Date hidden'!Y15)</f>
        <v>x</v>
      </c>
      <c r="Y14" s="42">
        <f>IF('Indicator Date hidden'!Z15="x","x",Y$2-'Indicator Date hidden'!Z15)</f>
        <v>0</v>
      </c>
      <c r="Z14" s="42" t="str">
        <f>IF('Indicator Date hidden'!AA15="x","x",Z$2-'Indicator Date hidden'!AA15)</f>
        <v>x</v>
      </c>
      <c r="AA14" s="42">
        <f>IF('Indicator Date hidden'!AB15="x","x",AA$2-'Indicator Date hidden'!AB15)</f>
        <v>2</v>
      </c>
      <c r="AB14" s="42" t="str">
        <f>IF('Indicator Date hidden'!AC15="x","x",AB$2-'Indicator Date hidden'!AC15)</f>
        <v>x</v>
      </c>
      <c r="AC14" s="42" t="str">
        <f>IF('Indicator Date hidden'!AD15="x","x",AC$2-'Indicator Date hidden'!AD15)</f>
        <v>x</v>
      </c>
      <c r="AD14" s="42">
        <f>IF('Indicator Date hidden'!AE15="x","x",AD$2-'Indicator Date hidden'!AE15)</f>
        <v>0</v>
      </c>
      <c r="AE14" s="42">
        <f>IF('Indicator Date hidden'!AF15="x","x",AE$2-'Indicator Date hidden'!AF15)</f>
        <v>0</v>
      </c>
      <c r="AF14" s="42">
        <f>IF('Indicator Date hidden'!AG15="x","x",AF$2-'Indicator Date hidden'!AG15)</f>
        <v>0</v>
      </c>
      <c r="AG14" s="42">
        <f>IF('Indicator Date hidden'!AH15="x","x",AG$2-'Indicator Date hidden'!AH15)</f>
        <v>0</v>
      </c>
      <c r="AH14" s="42" t="str">
        <f>IF('Indicator Date hidden'!AI15="x","x",AH$2-'Indicator Date hidden'!AI15)</f>
        <v>x</v>
      </c>
      <c r="AI14" s="42">
        <f>IF('Indicator Date hidden'!AJ15="x","x",AI$2-'Indicator Date hidden'!AJ15)</f>
        <v>0</v>
      </c>
      <c r="AJ14" s="42">
        <f>IF('Indicator Date hidden'!AK15="x","x",AJ$2-'Indicator Date hidden'!AK15)</f>
        <v>0</v>
      </c>
      <c r="AK14" s="42">
        <f>IF('Indicator Date hidden'!AL15="x","x",AK$2-'Indicator Date hidden'!AL15)</f>
        <v>0</v>
      </c>
      <c r="AL14" s="42" t="str">
        <f>IF('Indicator Date hidden'!AM15="x","x",AL$2-'Indicator Date hidden'!AM15)</f>
        <v>x</v>
      </c>
      <c r="AM14" s="42">
        <f>IF('Indicator Date hidden'!AN15="x","x",AM$2-'Indicator Date hidden'!AN15)</f>
        <v>0</v>
      </c>
      <c r="AN14" s="42">
        <f>IF('Indicator Date hidden'!AO15="x","x",AN$2-'Indicator Date hidden'!AO15)</f>
        <v>0</v>
      </c>
      <c r="AO14" s="42" t="str">
        <f>IF('Indicator Date hidden'!AP15="x","x",AO$2-'Indicator Date hidden'!AP15)</f>
        <v>x</v>
      </c>
      <c r="AP14" s="42">
        <f>IF('Indicator Date hidden'!AQ15="x","x",AP$2-'Indicator Date hidden'!AQ15)</f>
        <v>0</v>
      </c>
      <c r="AQ14" s="42">
        <f>IF('Indicator Date hidden'!AR15="x","x",AQ$2-'Indicator Date hidden'!AR15)</f>
        <v>1</v>
      </c>
      <c r="AR14" s="42" t="str">
        <f>IF('Indicator Date hidden'!AS15="x","x",AR$2-'Indicator Date hidden'!AS15)</f>
        <v>x</v>
      </c>
      <c r="AS14" s="42" t="str">
        <f>IF('Indicator Date hidden'!AT15="x","x",AS$2-'Indicator Date hidden'!AT15)</f>
        <v>x</v>
      </c>
      <c r="AT14" s="42">
        <f>IF('Indicator Date hidden'!AU15="x","x",AT$2-'Indicator Date hidden'!AU15)</f>
        <v>0</v>
      </c>
      <c r="AU14" s="42">
        <f>IF('Indicator Date hidden'!AV15="x","x",AU$2-'Indicator Date hidden'!AV15)</f>
        <v>0</v>
      </c>
      <c r="AV14" s="42" t="str">
        <f>IF('Indicator Date hidden'!AW15="x","x",AV$2-'Indicator Date hidden'!AW15)</f>
        <v>x</v>
      </c>
      <c r="AW14" s="42" t="str">
        <f>IF('Indicator Date hidden'!AX15="x","x",AW$2-'Indicator Date hidden'!AX15)</f>
        <v>x</v>
      </c>
      <c r="AX14" s="42" t="str">
        <f>IF('Indicator Date hidden'!AY15="x","x",AX$2-'Indicator Date hidden'!AY15)</f>
        <v>x</v>
      </c>
      <c r="AY14" s="42" t="str">
        <f>IF('Indicator Date hidden'!AZ15="x","x",AY$2-'Indicator Date hidden'!AZ15)</f>
        <v>x</v>
      </c>
      <c r="AZ14" s="42" t="str">
        <f>IF('Indicator Date hidden'!BA15="x","x",AZ$2-'Indicator Date hidden'!BA15)</f>
        <v>x</v>
      </c>
      <c r="BA14" s="42">
        <f>IF('Indicator Date hidden'!BB15="x","x",BA$2-'Indicator Date hidden'!BB15)</f>
        <v>0</v>
      </c>
      <c r="BB14" s="42" t="str">
        <f>IF('Indicator Date hidden'!BC15="x","x",BB$2-'Indicator Date hidden'!BC15)</f>
        <v>x</v>
      </c>
      <c r="BC14" s="42">
        <f>IF('Indicator Date hidden'!BD15="x","x",BC$2-'Indicator Date hidden'!BD15)</f>
        <v>0</v>
      </c>
      <c r="BD14" s="42">
        <f>IF('Indicator Date hidden'!BE15="x","x",BD$2-'Indicator Date hidden'!BE15)</f>
        <v>0</v>
      </c>
      <c r="BE14" s="42">
        <f>IF('Indicator Date hidden'!BF15="x","x",BE$2-'Indicator Date hidden'!BF15)</f>
        <v>2</v>
      </c>
      <c r="BF14" s="42">
        <f>IF('Indicator Date hidden'!BG15="x","x",BF$2-'Indicator Date hidden'!BG15)</f>
        <v>0</v>
      </c>
      <c r="BG14" s="42">
        <f>IF('Indicator Date hidden'!BH15="x","x",BG$2-'Indicator Date hidden'!BH15)</f>
        <v>0</v>
      </c>
      <c r="BH14" s="42">
        <f>IF('Indicator Date hidden'!BI15="x","x",BH$2-'Indicator Date hidden'!BI15)</f>
        <v>0</v>
      </c>
      <c r="BI14" s="42">
        <f>IF('Indicator Date hidden'!BJ15="x","x",BI$2-'Indicator Date hidden'!BJ15)</f>
        <v>1</v>
      </c>
      <c r="BJ14" s="42">
        <f>IF('Indicator Date hidden'!BK15="x","x",BJ$2-'Indicator Date hidden'!BK15)</f>
        <v>1</v>
      </c>
      <c r="BK14" s="42">
        <f>IF('Indicator Date hidden'!BL15="x","x",BK$2-'Indicator Date hidden'!BL15)</f>
        <v>0</v>
      </c>
      <c r="BL14" s="42">
        <f>IF('Indicator Date hidden'!BM15="x","x",BL$2-'Indicator Date hidden'!BM15)</f>
        <v>0</v>
      </c>
      <c r="BM14" s="42">
        <f>IF('Indicator Date hidden'!BN15="x","x",BM$2-'Indicator Date hidden'!BN15)</f>
        <v>0</v>
      </c>
      <c r="BN14" s="42">
        <f>IF('Indicator Date hidden'!BO15="x","x",BN$2-'Indicator Date hidden'!BO15)</f>
        <v>0</v>
      </c>
      <c r="BO14" s="42">
        <f>IF('Indicator Date hidden'!BP15="x","x",BO$2-'Indicator Date hidden'!BP15)</f>
        <v>5</v>
      </c>
      <c r="BP14" s="42">
        <f>IF('Indicator Date hidden'!BQ15="x","x",BP$2-'Indicator Date hidden'!BQ15)</f>
        <v>0</v>
      </c>
      <c r="BQ14" s="42">
        <f>IF('Indicator Date hidden'!BR15="x","x",BQ$2-'Indicator Date hidden'!BR15)</f>
        <v>0</v>
      </c>
      <c r="BR14" s="42">
        <f>IF('Indicator Date hidden'!BS15="x","x",BR$2-'Indicator Date hidden'!BS15)</f>
        <v>0</v>
      </c>
      <c r="BS14" s="42">
        <f>IF('Indicator Date hidden'!BT15="x","x",BS$2-'Indicator Date hidden'!BT15)</f>
        <v>1</v>
      </c>
      <c r="BT14" s="42">
        <f>IF('Indicator Date hidden'!BU15="x","x",BT$2-'Indicator Date hidden'!BU15)</f>
        <v>0</v>
      </c>
      <c r="BU14">
        <f t="shared" si="0"/>
        <v>13</v>
      </c>
      <c r="BV14" s="43">
        <f t="shared" si="1"/>
        <v>0.25</v>
      </c>
      <c r="BW14">
        <f t="shared" si="2"/>
        <v>7</v>
      </c>
      <c r="BX14" s="43">
        <f t="shared" si="3"/>
        <v>0.80562923329436198</v>
      </c>
      <c r="BY14" s="46">
        <f t="shared" si="4"/>
        <v>0</v>
      </c>
    </row>
    <row r="15" spans="1:77">
      <c r="A15" t="str">
        <f>'Indicator Data'!B18</f>
        <v>BGD</v>
      </c>
      <c r="B15" s="42">
        <f>IF('Indicator Date hidden'!C16="x","x",B$2-'Indicator Date hidden'!C16)</f>
        <v>0</v>
      </c>
      <c r="C15" s="42">
        <f>IF('Indicator Date hidden'!D16="x","x",C$2-'Indicator Date hidden'!D16)</f>
        <v>0</v>
      </c>
      <c r="D15" s="42">
        <f>IF('Indicator Date hidden'!E16="x","x",D$2-'Indicator Date hidden'!E16)</f>
        <v>0</v>
      </c>
      <c r="E15" s="42">
        <f>IF('Indicator Date hidden'!F16="x","x",E$2-'Indicator Date hidden'!F16)</f>
        <v>0</v>
      </c>
      <c r="F15" s="42">
        <f>IF('Indicator Date hidden'!G16="x","x",F$2-'Indicator Date hidden'!G16)</f>
        <v>0</v>
      </c>
      <c r="G15" s="42">
        <f>IF('Indicator Date hidden'!H16="x","x",G$2-'Indicator Date hidden'!H16)</f>
        <v>0</v>
      </c>
      <c r="H15" s="42">
        <f>IF('Indicator Date hidden'!I16="x","x",H$2-'Indicator Date hidden'!I16)</f>
        <v>0</v>
      </c>
      <c r="I15" s="42">
        <f>IF('Indicator Date hidden'!J16="x","x",I$2-'Indicator Date hidden'!J16)</f>
        <v>0</v>
      </c>
      <c r="J15" s="42">
        <f>IF('Indicator Date hidden'!K16="x","x",J$2-'Indicator Date hidden'!K16)</f>
        <v>0</v>
      </c>
      <c r="K15" s="42">
        <f>IF('Indicator Date hidden'!L16="x","x",K$2-'Indicator Date hidden'!L16)</f>
        <v>0</v>
      </c>
      <c r="L15" s="42">
        <f>IF('Indicator Date hidden'!M16="x","x",L$2-'Indicator Date hidden'!M16)</f>
        <v>0</v>
      </c>
      <c r="M15" s="42" t="str">
        <f>IF('Indicator Date hidden'!N16="x","x",M$2-'Indicator Date hidden'!N16)</f>
        <v>x</v>
      </c>
      <c r="N15" s="42" t="str">
        <f>IF('Indicator Date hidden'!O16="x","x",N$2-'Indicator Date hidden'!O16)</f>
        <v>x</v>
      </c>
      <c r="O15" s="42" t="str">
        <f>IF('Indicator Date hidden'!P16="x","x",O$2-'Indicator Date hidden'!P16)</f>
        <v>x</v>
      </c>
      <c r="P15" s="42">
        <f>IF('Indicator Date hidden'!Q16="x","x",P$2-'Indicator Date hidden'!Q16)</f>
        <v>0</v>
      </c>
      <c r="Q15" s="42">
        <f>IF('Indicator Date hidden'!R16="x","x",Q$2-'Indicator Date hidden'!R16)</f>
        <v>0</v>
      </c>
      <c r="R15" s="42">
        <f>IF('Indicator Date hidden'!S16="x","x",R$2-'Indicator Date hidden'!S16)</f>
        <v>0</v>
      </c>
      <c r="S15" s="42">
        <f>IF('Indicator Date hidden'!T16="x","x",S$2-'Indicator Date hidden'!T16)</f>
        <v>0</v>
      </c>
      <c r="T15" s="42">
        <f>IF('Indicator Date hidden'!U16="x","x",T$2-'Indicator Date hidden'!U16)</f>
        <v>0</v>
      </c>
      <c r="U15" s="42">
        <f>IF('Indicator Date hidden'!V16="x","x",U$2-'Indicator Date hidden'!V16)</f>
        <v>0</v>
      </c>
      <c r="V15" s="42">
        <f>IF('Indicator Date hidden'!W16="x","x",V$2-'Indicator Date hidden'!W16)</f>
        <v>0</v>
      </c>
      <c r="W15" s="42">
        <f>IF('Indicator Date hidden'!X16="x","x",W$2-'Indicator Date hidden'!X16)</f>
        <v>0</v>
      </c>
      <c r="X15" s="42">
        <f>IF('Indicator Date hidden'!Y16="x","x",X$2-'Indicator Date hidden'!Y16)</f>
        <v>2</v>
      </c>
      <c r="Y15" s="42">
        <f>IF('Indicator Date hidden'!Z16="x","x",Y$2-'Indicator Date hidden'!Z16)</f>
        <v>0</v>
      </c>
      <c r="Z15" s="42">
        <f>IF('Indicator Date hidden'!AA16="x","x",Z$2-'Indicator Date hidden'!AA16)</f>
        <v>0</v>
      </c>
      <c r="AA15" s="42">
        <f>IF('Indicator Date hidden'!AB16="x","x",AA$2-'Indicator Date hidden'!AB16)</f>
        <v>0</v>
      </c>
      <c r="AB15" s="42">
        <f>IF('Indicator Date hidden'!AC16="x","x",AB$2-'Indicator Date hidden'!AC16)</f>
        <v>0</v>
      </c>
      <c r="AC15" s="42">
        <f>IF('Indicator Date hidden'!AD16="x","x",AC$2-'Indicator Date hidden'!AD16)</f>
        <v>-2</v>
      </c>
      <c r="AD15" s="42">
        <f>IF('Indicator Date hidden'!AE16="x","x",AD$2-'Indicator Date hidden'!AE16)</f>
        <v>0</v>
      </c>
      <c r="AE15" s="42">
        <f>IF('Indicator Date hidden'!AF16="x","x",AE$2-'Indicator Date hidden'!AF16)</f>
        <v>0</v>
      </c>
      <c r="AF15" s="42">
        <f>IF('Indicator Date hidden'!AG16="x","x",AF$2-'Indicator Date hidden'!AG16)</f>
        <v>0</v>
      </c>
      <c r="AG15" s="42">
        <f>IF('Indicator Date hidden'!AH16="x","x",AG$2-'Indicator Date hidden'!AH16)</f>
        <v>0</v>
      </c>
      <c r="AH15" s="42">
        <f>IF('Indicator Date hidden'!AI16="x","x",AH$2-'Indicator Date hidden'!AI16)</f>
        <v>2</v>
      </c>
      <c r="AI15" s="42">
        <f>IF('Indicator Date hidden'!AJ16="x","x",AI$2-'Indicator Date hidden'!AJ16)</f>
        <v>0</v>
      </c>
      <c r="AJ15" s="42">
        <f>IF('Indicator Date hidden'!AK16="x","x",AJ$2-'Indicator Date hidden'!AK16)</f>
        <v>0</v>
      </c>
      <c r="AK15" s="42">
        <f>IF('Indicator Date hidden'!AL16="x","x",AK$2-'Indicator Date hidden'!AL16)</f>
        <v>0</v>
      </c>
      <c r="AL15" s="42">
        <f>IF('Indicator Date hidden'!AM16="x","x",AL$2-'Indicator Date hidden'!AM16)</f>
        <v>0</v>
      </c>
      <c r="AM15" s="42">
        <f>IF('Indicator Date hidden'!AN16="x","x",AM$2-'Indicator Date hidden'!AN16)</f>
        <v>0</v>
      </c>
      <c r="AN15" s="42">
        <f>IF('Indicator Date hidden'!AO16="x","x",AN$2-'Indicator Date hidden'!AO16)</f>
        <v>0</v>
      </c>
      <c r="AO15" s="42">
        <f>IF('Indicator Date hidden'!AP16="x","x",AO$2-'Indicator Date hidden'!AP16)</f>
        <v>0</v>
      </c>
      <c r="AP15" s="42">
        <f>IF('Indicator Date hidden'!AQ16="x","x",AP$2-'Indicator Date hidden'!AQ16)</f>
        <v>0</v>
      </c>
      <c r="AQ15" s="42">
        <f>IF('Indicator Date hidden'!AR16="x","x",AQ$2-'Indicator Date hidden'!AR16)</f>
        <v>0</v>
      </c>
      <c r="AR15" s="42">
        <f>IF('Indicator Date hidden'!AS16="x","x",AR$2-'Indicator Date hidden'!AS16)</f>
        <v>0</v>
      </c>
      <c r="AS15" s="42">
        <f>IF('Indicator Date hidden'!AT16="x","x",AS$2-'Indicator Date hidden'!AT16)</f>
        <v>0</v>
      </c>
      <c r="AT15" s="42">
        <f>IF('Indicator Date hidden'!AU16="x","x",AT$2-'Indicator Date hidden'!AU16)</f>
        <v>0</v>
      </c>
      <c r="AU15" s="42">
        <f>IF('Indicator Date hidden'!AV16="x","x",AU$2-'Indicator Date hidden'!AV16)</f>
        <v>0</v>
      </c>
      <c r="AV15" s="42">
        <f>IF('Indicator Date hidden'!AW16="x","x",AV$2-'Indicator Date hidden'!AW16)</f>
        <v>0</v>
      </c>
      <c r="AW15" s="42">
        <f>IF('Indicator Date hidden'!AX16="x","x",AW$2-'Indicator Date hidden'!AX16)</f>
        <v>-2</v>
      </c>
      <c r="AX15" s="42">
        <f>IF('Indicator Date hidden'!AY16="x","x",AX$2-'Indicator Date hidden'!AY16)</f>
        <v>-1</v>
      </c>
      <c r="AY15" s="42">
        <f>IF('Indicator Date hidden'!AZ16="x","x",AY$2-'Indicator Date hidden'!AZ16)</f>
        <v>0</v>
      </c>
      <c r="AZ15" s="42">
        <f>IF('Indicator Date hidden'!BA16="x","x",AZ$2-'Indicator Date hidden'!BA16)</f>
        <v>0</v>
      </c>
      <c r="BA15" s="42">
        <f>IF('Indicator Date hidden'!BB16="x","x",BA$2-'Indicator Date hidden'!BB16)</f>
        <v>0</v>
      </c>
      <c r="BB15" s="42">
        <f>IF('Indicator Date hidden'!BC16="x","x",BB$2-'Indicator Date hidden'!BC16)</f>
        <v>0</v>
      </c>
      <c r="BC15" s="42">
        <f>IF('Indicator Date hidden'!BD16="x","x",BC$2-'Indicator Date hidden'!BD16)</f>
        <v>0</v>
      </c>
      <c r="BD15" s="42">
        <f>IF('Indicator Date hidden'!BE16="x","x",BD$2-'Indicator Date hidden'!BE16)</f>
        <v>0</v>
      </c>
      <c r="BE15" s="42">
        <f>IF('Indicator Date hidden'!BF16="x","x",BE$2-'Indicator Date hidden'!BF16)</f>
        <v>0</v>
      </c>
      <c r="BF15" s="42">
        <f>IF('Indicator Date hidden'!BG16="x","x",BF$2-'Indicator Date hidden'!BG16)</f>
        <v>0</v>
      </c>
      <c r="BG15" s="42">
        <f>IF('Indicator Date hidden'!BH16="x","x",BG$2-'Indicator Date hidden'!BH16)</f>
        <v>0</v>
      </c>
      <c r="BH15" s="42">
        <f>IF('Indicator Date hidden'!BI16="x","x",BH$2-'Indicator Date hidden'!BI16)</f>
        <v>0</v>
      </c>
      <c r="BI15" s="42">
        <f>IF('Indicator Date hidden'!BJ16="x","x",BI$2-'Indicator Date hidden'!BJ16)</f>
        <v>2</v>
      </c>
      <c r="BJ15" s="42">
        <f>IF('Indicator Date hidden'!BK16="x","x",BJ$2-'Indicator Date hidden'!BK16)</f>
        <v>1</v>
      </c>
      <c r="BK15" s="42">
        <f>IF('Indicator Date hidden'!BL16="x","x",BK$2-'Indicator Date hidden'!BL16)</f>
        <v>0</v>
      </c>
      <c r="BL15" s="42">
        <f>IF('Indicator Date hidden'!BM16="x","x",BL$2-'Indicator Date hidden'!BM16)</f>
        <v>0</v>
      </c>
      <c r="BM15" s="42">
        <f>IF('Indicator Date hidden'!BN16="x","x",BM$2-'Indicator Date hidden'!BN16)</f>
        <v>0</v>
      </c>
      <c r="BN15" s="42">
        <f>IF('Indicator Date hidden'!BO16="x","x",BN$2-'Indicator Date hidden'!BO16)</f>
        <v>0</v>
      </c>
      <c r="BO15" s="42">
        <f>IF('Indicator Date hidden'!BP16="x","x",BO$2-'Indicator Date hidden'!BP16)</f>
        <v>0</v>
      </c>
      <c r="BP15" s="42">
        <f>IF('Indicator Date hidden'!BQ16="x","x",BP$2-'Indicator Date hidden'!BQ16)</f>
        <v>0</v>
      </c>
      <c r="BQ15" s="42">
        <f>IF('Indicator Date hidden'!BR16="x","x",BQ$2-'Indicator Date hidden'!BR16)</f>
        <v>0</v>
      </c>
      <c r="BR15" s="42">
        <f>IF('Indicator Date hidden'!BS16="x","x",BR$2-'Indicator Date hidden'!BS16)</f>
        <v>0</v>
      </c>
      <c r="BS15" s="42">
        <f>IF('Indicator Date hidden'!BT16="x","x",BS$2-'Indicator Date hidden'!BT16)</f>
        <v>1</v>
      </c>
      <c r="BT15" s="42">
        <f>IF('Indicator Date hidden'!BU16="x","x",BT$2-'Indicator Date hidden'!BU16)</f>
        <v>0</v>
      </c>
      <c r="BU15">
        <f t="shared" si="0"/>
        <v>3</v>
      </c>
      <c r="BV15" s="43">
        <f t="shared" si="1"/>
        <v>4.4117647058823532E-2</v>
      </c>
      <c r="BW15">
        <f t="shared" si="2"/>
        <v>5</v>
      </c>
      <c r="BX15" s="43">
        <f t="shared" si="3"/>
        <v>0.57990423979795158</v>
      </c>
      <c r="BY15" s="46">
        <f t="shared" si="4"/>
        <v>0</v>
      </c>
    </row>
    <row r="16" spans="1:77">
      <c r="A16" t="str">
        <f>'Indicator Data'!B19</f>
        <v>BRB</v>
      </c>
      <c r="B16" s="42">
        <f>IF('Indicator Date hidden'!C17="x","x",B$2-'Indicator Date hidden'!C17)</f>
        <v>0</v>
      </c>
      <c r="C16" s="42">
        <f>IF('Indicator Date hidden'!D17="x","x",C$2-'Indicator Date hidden'!D17)</f>
        <v>0</v>
      </c>
      <c r="D16" s="42">
        <f>IF('Indicator Date hidden'!E17="x","x",D$2-'Indicator Date hidden'!E17)</f>
        <v>0</v>
      </c>
      <c r="E16" s="42">
        <f>IF('Indicator Date hidden'!F17="x","x",E$2-'Indicator Date hidden'!F17)</f>
        <v>0</v>
      </c>
      <c r="F16" s="42">
        <f>IF('Indicator Date hidden'!G17="x","x",F$2-'Indicator Date hidden'!G17)</f>
        <v>0</v>
      </c>
      <c r="G16" s="42">
        <f>IF('Indicator Date hidden'!H17="x","x",G$2-'Indicator Date hidden'!H17)</f>
        <v>0</v>
      </c>
      <c r="H16" s="42">
        <f>IF('Indicator Date hidden'!I17="x","x",H$2-'Indicator Date hidden'!I17)</f>
        <v>0</v>
      </c>
      <c r="I16" s="42">
        <f>IF('Indicator Date hidden'!J17="x","x",I$2-'Indicator Date hidden'!J17)</f>
        <v>0</v>
      </c>
      <c r="J16" s="42">
        <f>IF('Indicator Date hidden'!K17="x","x",J$2-'Indicator Date hidden'!K17)</f>
        <v>0</v>
      </c>
      <c r="K16" s="42" t="str">
        <f>IF('Indicator Date hidden'!L17="x","x",K$2-'Indicator Date hidden'!L17)</f>
        <v>x</v>
      </c>
      <c r="L16" s="42" t="str">
        <f>IF('Indicator Date hidden'!M17="x","x",L$2-'Indicator Date hidden'!M17)</f>
        <v>x</v>
      </c>
      <c r="M16" s="42" t="str">
        <f>IF('Indicator Date hidden'!N17="x","x",M$2-'Indicator Date hidden'!N17)</f>
        <v>x</v>
      </c>
      <c r="N16" s="42" t="str">
        <f>IF('Indicator Date hidden'!O17="x","x",N$2-'Indicator Date hidden'!O17)</f>
        <v>x</v>
      </c>
      <c r="O16" s="42" t="str">
        <f>IF('Indicator Date hidden'!P17="x","x",O$2-'Indicator Date hidden'!P17)</f>
        <v>x</v>
      </c>
      <c r="P16" s="42">
        <f>IF('Indicator Date hidden'!Q17="x","x",P$2-'Indicator Date hidden'!Q17)</f>
        <v>0</v>
      </c>
      <c r="Q16" s="42">
        <f>IF('Indicator Date hidden'!R17="x","x",Q$2-'Indicator Date hidden'!R17)</f>
        <v>0</v>
      </c>
      <c r="R16" s="42">
        <f>IF('Indicator Date hidden'!S17="x","x",R$2-'Indicator Date hidden'!S17)</f>
        <v>0</v>
      </c>
      <c r="S16" s="42">
        <f>IF('Indicator Date hidden'!T17="x","x",S$2-'Indicator Date hidden'!T17)</f>
        <v>0</v>
      </c>
      <c r="T16" s="42">
        <f>IF('Indicator Date hidden'!U17="x","x",T$2-'Indicator Date hidden'!U17)</f>
        <v>0</v>
      </c>
      <c r="U16" s="42">
        <f>IF('Indicator Date hidden'!V17="x","x",U$2-'Indicator Date hidden'!V17)</f>
        <v>0</v>
      </c>
      <c r="V16" s="42">
        <f>IF('Indicator Date hidden'!W17="x","x",V$2-'Indicator Date hidden'!W17)</f>
        <v>0</v>
      </c>
      <c r="W16" s="42">
        <f>IF('Indicator Date hidden'!X17="x","x",W$2-'Indicator Date hidden'!X17)</f>
        <v>0</v>
      </c>
      <c r="X16" s="42">
        <f>IF('Indicator Date hidden'!Y17="x","x",X$2-'Indicator Date hidden'!Y17)</f>
        <v>9</v>
      </c>
      <c r="Y16" s="42">
        <f>IF('Indicator Date hidden'!Z17="x","x",Y$2-'Indicator Date hidden'!Z17)</f>
        <v>4</v>
      </c>
      <c r="Z16" s="42" t="str">
        <f>IF('Indicator Date hidden'!AA17="x","x",Z$2-'Indicator Date hidden'!AA17)</f>
        <v>x</v>
      </c>
      <c r="AA16" s="42">
        <f>IF('Indicator Date hidden'!AB17="x","x",AA$2-'Indicator Date hidden'!AB17)</f>
        <v>2</v>
      </c>
      <c r="AB16" s="42">
        <f>IF('Indicator Date hidden'!AC17="x","x",AB$2-'Indicator Date hidden'!AC17)</f>
        <v>0</v>
      </c>
      <c r="AC16" s="42" t="str">
        <f>IF('Indicator Date hidden'!AD17="x","x",AC$2-'Indicator Date hidden'!AD17)</f>
        <v>x</v>
      </c>
      <c r="AD16" s="42">
        <f>IF('Indicator Date hidden'!AE17="x","x",AD$2-'Indicator Date hidden'!AE17)</f>
        <v>0</v>
      </c>
      <c r="AE16" s="42">
        <f>IF('Indicator Date hidden'!AF17="x","x",AE$2-'Indicator Date hidden'!AF17)</f>
        <v>0</v>
      </c>
      <c r="AF16" s="42">
        <f>IF('Indicator Date hidden'!AG17="x","x",AF$2-'Indicator Date hidden'!AG17)</f>
        <v>0</v>
      </c>
      <c r="AG16" s="42">
        <f>IF('Indicator Date hidden'!AH17="x","x",AG$2-'Indicator Date hidden'!AH17)</f>
        <v>0</v>
      </c>
      <c r="AH16" s="42">
        <f>IF('Indicator Date hidden'!AI17="x","x",AH$2-'Indicator Date hidden'!AI17)</f>
        <v>9</v>
      </c>
      <c r="AI16" s="42">
        <f>IF('Indicator Date hidden'!AJ17="x","x",AI$2-'Indicator Date hidden'!AJ17)</f>
        <v>0</v>
      </c>
      <c r="AJ16" s="42">
        <f>IF('Indicator Date hidden'!AK17="x","x",AJ$2-'Indicator Date hidden'!AK17)</f>
        <v>0</v>
      </c>
      <c r="AK16" s="42">
        <f>IF('Indicator Date hidden'!AL17="x","x",AK$2-'Indicator Date hidden'!AL17)</f>
        <v>0</v>
      </c>
      <c r="AL16" s="42" t="str">
        <f>IF('Indicator Date hidden'!AM17="x","x",AL$2-'Indicator Date hidden'!AM17)</f>
        <v>x</v>
      </c>
      <c r="AM16" s="42">
        <f>IF('Indicator Date hidden'!AN17="x","x",AM$2-'Indicator Date hidden'!AN17)</f>
        <v>0</v>
      </c>
      <c r="AN16" s="42">
        <f>IF('Indicator Date hidden'!AO17="x","x",AN$2-'Indicator Date hidden'!AO17)</f>
        <v>0</v>
      </c>
      <c r="AO16" s="42">
        <f>IF('Indicator Date hidden'!AP17="x","x",AO$2-'Indicator Date hidden'!AP17)</f>
        <v>10</v>
      </c>
      <c r="AP16" s="42">
        <f>IF('Indicator Date hidden'!AQ17="x","x",AP$2-'Indicator Date hidden'!AQ17)</f>
        <v>0</v>
      </c>
      <c r="AQ16" s="42">
        <f>IF('Indicator Date hidden'!AR17="x","x",AQ$2-'Indicator Date hidden'!AR17)</f>
        <v>0</v>
      </c>
      <c r="AR16" s="42">
        <f>IF('Indicator Date hidden'!AS17="x","x",AR$2-'Indicator Date hidden'!AS17)</f>
        <v>0</v>
      </c>
      <c r="AS16" s="42" t="str">
        <f>IF('Indicator Date hidden'!AT17="x","x",AS$2-'Indicator Date hidden'!AT17)</f>
        <v>x</v>
      </c>
      <c r="AT16" s="42">
        <f>IF('Indicator Date hidden'!AU17="x","x",AT$2-'Indicator Date hidden'!AU17)</f>
        <v>0</v>
      </c>
      <c r="AU16" s="42">
        <f>IF('Indicator Date hidden'!AV17="x","x",AU$2-'Indicator Date hidden'!AV17)</f>
        <v>0</v>
      </c>
      <c r="AV16" s="42" t="str">
        <f>IF('Indicator Date hidden'!AW17="x","x",AV$2-'Indicator Date hidden'!AW17)</f>
        <v>x</v>
      </c>
      <c r="AW16" s="42">
        <f>IF('Indicator Date hidden'!AX17="x","x",AW$2-'Indicator Date hidden'!AX17)</f>
        <v>-2</v>
      </c>
      <c r="AX16" s="42">
        <f>IF('Indicator Date hidden'!AY17="x","x",AX$2-'Indicator Date hidden'!AY17)</f>
        <v>-1</v>
      </c>
      <c r="AY16" s="42">
        <f>IF('Indicator Date hidden'!AZ17="x","x",AY$2-'Indicator Date hidden'!AZ17)</f>
        <v>0</v>
      </c>
      <c r="AZ16" s="42" t="str">
        <f>IF('Indicator Date hidden'!BA17="x","x",AZ$2-'Indicator Date hidden'!BA17)</f>
        <v>x</v>
      </c>
      <c r="BA16" s="42">
        <f>IF('Indicator Date hidden'!BB17="x","x",BA$2-'Indicator Date hidden'!BB17)</f>
        <v>0</v>
      </c>
      <c r="BB16" s="42">
        <f>IF('Indicator Date hidden'!BC17="x","x",BB$2-'Indicator Date hidden'!BC17)</f>
        <v>0</v>
      </c>
      <c r="BC16" s="42">
        <f>IF('Indicator Date hidden'!BD17="x","x",BC$2-'Indicator Date hidden'!BD17)</f>
        <v>0</v>
      </c>
      <c r="BD16" s="42">
        <f>IF('Indicator Date hidden'!BE17="x","x",BD$2-'Indicator Date hidden'!BE17)</f>
        <v>0</v>
      </c>
      <c r="BE16" s="42">
        <f>IF('Indicator Date hidden'!BF17="x","x",BE$2-'Indicator Date hidden'!BF17)</f>
        <v>2</v>
      </c>
      <c r="BF16" s="42">
        <f>IF('Indicator Date hidden'!BG17="x","x",BF$2-'Indicator Date hidden'!BG17)</f>
        <v>0</v>
      </c>
      <c r="BG16" s="42">
        <f>IF('Indicator Date hidden'!BH17="x","x",BG$2-'Indicator Date hidden'!BH17)</f>
        <v>0</v>
      </c>
      <c r="BH16" s="42">
        <f>IF('Indicator Date hidden'!BI17="x","x",BH$2-'Indicator Date hidden'!BI17)</f>
        <v>0</v>
      </c>
      <c r="BI16" s="42" t="str">
        <f>IF('Indicator Date hidden'!BJ17="x","x",BI$2-'Indicator Date hidden'!BJ17)</f>
        <v>x</v>
      </c>
      <c r="BJ16" s="42">
        <f>IF('Indicator Date hidden'!BK17="x","x",BJ$2-'Indicator Date hidden'!BK17)</f>
        <v>1</v>
      </c>
      <c r="BK16" s="42">
        <f>IF('Indicator Date hidden'!BL17="x","x",BK$2-'Indicator Date hidden'!BL17)</f>
        <v>0</v>
      </c>
      <c r="BL16" s="42">
        <f>IF('Indicator Date hidden'!BM17="x","x",BL$2-'Indicator Date hidden'!BM17)</f>
        <v>0</v>
      </c>
      <c r="BM16" s="42">
        <f>IF('Indicator Date hidden'!BN17="x","x",BM$2-'Indicator Date hidden'!BN17)</f>
        <v>0</v>
      </c>
      <c r="BN16" s="42">
        <f>IF('Indicator Date hidden'!BO17="x","x",BN$2-'Indicator Date hidden'!BO17)</f>
        <v>0</v>
      </c>
      <c r="BO16" s="42">
        <f>IF('Indicator Date hidden'!BP17="x","x",BO$2-'Indicator Date hidden'!BP17)</f>
        <v>4</v>
      </c>
      <c r="BP16" s="42">
        <f>IF('Indicator Date hidden'!BQ17="x","x",BP$2-'Indicator Date hidden'!BQ17)</f>
        <v>0</v>
      </c>
      <c r="BQ16" s="42">
        <f>IF('Indicator Date hidden'!BR17="x","x",BQ$2-'Indicator Date hidden'!BR17)</f>
        <v>0</v>
      </c>
      <c r="BR16" s="42">
        <f>IF('Indicator Date hidden'!BS17="x","x",BR$2-'Indicator Date hidden'!BS17)</f>
        <v>0</v>
      </c>
      <c r="BS16" s="42">
        <f>IF('Indicator Date hidden'!BT17="x","x",BS$2-'Indicator Date hidden'!BT17)</f>
        <v>1</v>
      </c>
      <c r="BT16" s="42">
        <f>IF('Indicator Date hidden'!BU17="x","x",BT$2-'Indicator Date hidden'!BU17)</f>
        <v>0</v>
      </c>
      <c r="BU16">
        <f t="shared" si="0"/>
        <v>39</v>
      </c>
      <c r="BV16" s="43">
        <f t="shared" si="1"/>
        <v>0.66101694915254239</v>
      </c>
      <c r="BW16">
        <f t="shared" si="2"/>
        <v>9</v>
      </c>
      <c r="BX16" s="43">
        <f t="shared" si="3"/>
        <v>2.1909689017706948</v>
      </c>
      <c r="BY16" s="46">
        <f t="shared" si="4"/>
        <v>0</v>
      </c>
    </row>
    <row r="17" spans="1:77">
      <c r="A17" t="str">
        <f>'Indicator Data'!B20</f>
        <v>BLR</v>
      </c>
      <c r="B17" s="42">
        <f>IF('Indicator Date hidden'!C18="x","x",B$2-'Indicator Date hidden'!C18)</f>
        <v>0</v>
      </c>
      <c r="C17" s="42">
        <f>IF('Indicator Date hidden'!D18="x","x",C$2-'Indicator Date hidden'!D18)</f>
        <v>0</v>
      </c>
      <c r="D17" s="42">
        <f>IF('Indicator Date hidden'!E18="x","x",D$2-'Indicator Date hidden'!E18)</f>
        <v>0</v>
      </c>
      <c r="E17" s="42">
        <f>IF('Indicator Date hidden'!F18="x","x",E$2-'Indicator Date hidden'!F18)</f>
        <v>0</v>
      </c>
      <c r="F17" s="42">
        <f>IF('Indicator Date hidden'!G18="x","x",F$2-'Indicator Date hidden'!G18)</f>
        <v>0</v>
      </c>
      <c r="G17" s="42">
        <f>IF('Indicator Date hidden'!H18="x","x",G$2-'Indicator Date hidden'!H18)</f>
        <v>0</v>
      </c>
      <c r="H17" s="42">
        <f>IF('Indicator Date hidden'!I18="x","x",H$2-'Indicator Date hidden'!I18)</f>
        <v>0</v>
      </c>
      <c r="I17" s="42">
        <f>IF('Indicator Date hidden'!J18="x","x",I$2-'Indicator Date hidden'!J18)</f>
        <v>0</v>
      </c>
      <c r="J17" s="42">
        <f>IF('Indicator Date hidden'!K18="x","x",J$2-'Indicator Date hidden'!K18)</f>
        <v>0</v>
      </c>
      <c r="K17" s="42">
        <f>IF('Indicator Date hidden'!L18="x","x",K$2-'Indicator Date hidden'!L18)</f>
        <v>0</v>
      </c>
      <c r="L17" s="42">
        <f>IF('Indicator Date hidden'!M18="x","x",L$2-'Indicator Date hidden'!M18)</f>
        <v>0</v>
      </c>
      <c r="M17" s="42" t="str">
        <f>IF('Indicator Date hidden'!N18="x","x",M$2-'Indicator Date hidden'!N18)</f>
        <v>x</v>
      </c>
      <c r="N17" s="42" t="str">
        <f>IF('Indicator Date hidden'!O18="x","x",N$2-'Indicator Date hidden'!O18)</f>
        <v>x</v>
      </c>
      <c r="O17" s="42" t="str">
        <f>IF('Indicator Date hidden'!P18="x","x",O$2-'Indicator Date hidden'!P18)</f>
        <v>x</v>
      </c>
      <c r="P17" s="42">
        <f>IF('Indicator Date hidden'!Q18="x","x",P$2-'Indicator Date hidden'!Q18)</f>
        <v>0</v>
      </c>
      <c r="Q17" s="42">
        <f>IF('Indicator Date hidden'!R18="x","x",Q$2-'Indicator Date hidden'!R18)</f>
        <v>0</v>
      </c>
      <c r="R17" s="42">
        <f>IF('Indicator Date hidden'!S18="x","x",R$2-'Indicator Date hidden'!S18)</f>
        <v>0</v>
      </c>
      <c r="S17" s="42">
        <f>IF('Indicator Date hidden'!T18="x","x",S$2-'Indicator Date hidden'!T18)</f>
        <v>0</v>
      </c>
      <c r="T17" s="42">
        <f>IF('Indicator Date hidden'!U18="x","x",T$2-'Indicator Date hidden'!U18)</f>
        <v>0</v>
      </c>
      <c r="U17" s="42">
        <f>IF('Indicator Date hidden'!V18="x","x",U$2-'Indicator Date hidden'!V18)</f>
        <v>0</v>
      </c>
      <c r="V17" s="42">
        <f>IF('Indicator Date hidden'!W18="x","x",V$2-'Indicator Date hidden'!W18)</f>
        <v>0</v>
      </c>
      <c r="W17" s="42">
        <f>IF('Indicator Date hidden'!X18="x","x",W$2-'Indicator Date hidden'!X18)</f>
        <v>0</v>
      </c>
      <c r="X17" s="42">
        <f>IF('Indicator Date hidden'!Y18="x","x",X$2-'Indicator Date hidden'!Y18)</f>
        <v>2</v>
      </c>
      <c r="Y17" s="42">
        <f>IF('Indicator Date hidden'!Z18="x","x",Y$2-'Indicator Date hidden'!Z18)</f>
        <v>0</v>
      </c>
      <c r="Z17" s="42" t="str">
        <f>IF('Indicator Date hidden'!AA18="x","x",Z$2-'Indicator Date hidden'!AA18)</f>
        <v>x</v>
      </c>
      <c r="AA17" s="42">
        <f>IF('Indicator Date hidden'!AB18="x","x",AA$2-'Indicator Date hidden'!AB18)</f>
        <v>5</v>
      </c>
      <c r="AB17" s="42">
        <f>IF('Indicator Date hidden'!AC18="x","x",AB$2-'Indicator Date hidden'!AC18)</f>
        <v>0</v>
      </c>
      <c r="AC17" s="42">
        <f>IF('Indicator Date hidden'!AD18="x","x",AC$2-'Indicator Date hidden'!AD18)</f>
        <v>0</v>
      </c>
      <c r="AD17" s="42">
        <f>IF('Indicator Date hidden'!AE18="x","x",AD$2-'Indicator Date hidden'!AE18)</f>
        <v>0</v>
      </c>
      <c r="AE17" s="42">
        <f>IF('Indicator Date hidden'!AF18="x","x",AE$2-'Indicator Date hidden'!AF18)</f>
        <v>0</v>
      </c>
      <c r="AF17" s="42">
        <f>IF('Indicator Date hidden'!AG18="x","x",AF$2-'Indicator Date hidden'!AG18)</f>
        <v>0</v>
      </c>
      <c r="AG17" s="42">
        <f>IF('Indicator Date hidden'!AH18="x","x",AG$2-'Indicator Date hidden'!AH18)</f>
        <v>0</v>
      </c>
      <c r="AH17" s="42" t="str">
        <f>IF('Indicator Date hidden'!AI18="x","x",AH$2-'Indicator Date hidden'!AI18)</f>
        <v>x</v>
      </c>
      <c r="AI17" s="42">
        <f>IF('Indicator Date hidden'!AJ18="x","x",AI$2-'Indicator Date hidden'!AJ18)</f>
        <v>0</v>
      </c>
      <c r="AJ17" s="42">
        <f>IF('Indicator Date hidden'!AK18="x","x",AJ$2-'Indicator Date hidden'!AK18)</f>
        <v>0</v>
      </c>
      <c r="AK17" s="42">
        <f>IF('Indicator Date hidden'!AL18="x","x",AK$2-'Indicator Date hidden'!AL18)</f>
        <v>0</v>
      </c>
      <c r="AL17" s="42">
        <f>IF('Indicator Date hidden'!AM18="x","x",AL$2-'Indicator Date hidden'!AM18)</f>
        <v>0</v>
      </c>
      <c r="AM17" s="42">
        <f>IF('Indicator Date hidden'!AN18="x","x",AM$2-'Indicator Date hidden'!AN18)</f>
        <v>0</v>
      </c>
      <c r="AN17" s="42">
        <f>IF('Indicator Date hidden'!AO18="x","x",AN$2-'Indicator Date hidden'!AO18)</f>
        <v>0</v>
      </c>
      <c r="AO17" s="42" t="str">
        <f>IF('Indicator Date hidden'!AP18="x","x",AO$2-'Indicator Date hidden'!AP18)</f>
        <v>x</v>
      </c>
      <c r="AP17" s="42">
        <f>IF('Indicator Date hidden'!AQ18="x","x",AP$2-'Indicator Date hidden'!AQ18)</f>
        <v>0</v>
      </c>
      <c r="AQ17" s="42">
        <f>IF('Indicator Date hidden'!AR18="x","x",AQ$2-'Indicator Date hidden'!AR18)</f>
        <v>0</v>
      </c>
      <c r="AR17" s="42">
        <f>IF('Indicator Date hidden'!AS18="x","x",AR$2-'Indicator Date hidden'!AS18)</f>
        <v>0</v>
      </c>
      <c r="AS17" s="42" t="str">
        <f>IF('Indicator Date hidden'!AT18="x","x",AS$2-'Indicator Date hidden'!AT18)</f>
        <v>x</v>
      </c>
      <c r="AT17" s="42">
        <f>IF('Indicator Date hidden'!AU18="x","x",AT$2-'Indicator Date hidden'!AU18)</f>
        <v>0</v>
      </c>
      <c r="AU17" s="42">
        <f>IF('Indicator Date hidden'!AV18="x","x",AU$2-'Indicator Date hidden'!AV18)</f>
        <v>0</v>
      </c>
      <c r="AV17" s="42">
        <f>IF('Indicator Date hidden'!AW18="x","x",AV$2-'Indicator Date hidden'!AW18)</f>
        <v>2</v>
      </c>
      <c r="AW17" s="42">
        <f>IF('Indicator Date hidden'!AX18="x","x",AW$2-'Indicator Date hidden'!AX18)</f>
        <v>-2</v>
      </c>
      <c r="AX17" s="42">
        <f>IF('Indicator Date hidden'!AY18="x","x",AX$2-'Indicator Date hidden'!AY18)</f>
        <v>-1</v>
      </c>
      <c r="AY17" s="42">
        <f>IF('Indicator Date hidden'!AZ18="x","x",AY$2-'Indicator Date hidden'!AZ18)</f>
        <v>0</v>
      </c>
      <c r="AZ17" s="42" t="str">
        <f>IF('Indicator Date hidden'!BA18="x","x",AZ$2-'Indicator Date hidden'!BA18)</f>
        <v>x</v>
      </c>
      <c r="BA17" s="42">
        <f>IF('Indicator Date hidden'!BB18="x","x",BA$2-'Indicator Date hidden'!BB18)</f>
        <v>0</v>
      </c>
      <c r="BB17" s="42">
        <f>IF('Indicator Date hidden'!BC18="x","x",BB$2-'Indicator Date hidden'!BC18)</f>
        <v>0</v>
      </c>
      <c r="BC17" s="42">
        <f>IF('Indicator Date hidden'!BD18="x","x",BC$2-'Indicator Date hidden'!BD18)</f>
        <v>0</v>
      </c>
      <c r="BD17" s="42">
        <f>IF('Indicator Date hidden'!BE18="x","x",BD$2-'Indicator Date hidden'!BE18)</f>
        <v>0</v>
      </c>
      <c r="BE17" s="42">
        <f>IF('Indicator Date hidden'!BF18="x","x",BE$2-'Indicator Date hidden'!BF18)</f>
        <v>0</v>
      </c>
      <c r="BF17" s="42">
        <f>IF('Indicator Date hidden'!BG18="x","x",BF$2-'Indicator Date hidden'!BG18)</f>
        <v>0</v>
      </c>
      <c r="BG17" s="42">
        <f>IF('Indicator Date hidden'!BH18="x","x",BG$2-'Indicator Date hidden'!BH18)</f>
        <v>0</v>
      </c>
      <c r="BH17" s="42">
        <f>IF('Indicator Date hidden'!BI18="x","x",BH$2-'Indicator Date hidden'!BI18)</f>
        <v>0</v>
      </c>
      <c r="BI17" s="42">
        <f>IF('Indicator Date hidden'!BJ18="x","x",BI$2-'Indicator Date hidden'!BJ18)</f>
        <v>4</v>
      </c>
      <c r="BJ17" s="42">
        <f>IF('Indicator Date hidden'!BK18="x","x",BJ$2-'Indicator Date hidden'!BK18)</f>
        <v>0</v>
      </c>
      <c r="BK17" s="42">
        <f>IF('Indicator Date hidden'!BL18="x","x",BK$2-'Indicator Date hidden'!BL18)</f>
        <v>0</v>
      </c>
      <c r="BL17" s="42">
        <f>IF('Indicator Date hidden'!BM18="x","x",BL$2-'Indicator Date hidden'!BM18)</f>
        <v>0</v>
      </c>
      <c r="BM17" s="42">
        <f>IF('Indicator Date hidden'!BN18="x","x",BM$2-'Indicator Date hidden'!BN18)</f>
        <v>0</v>
      </c>
      <c r="BN17" s="42">
        <f>IF('Indicator Date hidden'!BO18="x","x",BN$2-'Indicator Date hidden'!BO18)</f>
        <v>0</v>
      </c>
      <c r="BO17" s="42">
        <f>IF('Indicator Date hidden'!BP18="x","x",BO$2-'Indicator Date hidden'!BP18)</f>
        <v>2</v>
      </c>
      <c r="BP17" s="42">
        <f>IF('Indicator Date hidden'!BQ18="x","x",BP$2-'Indicator Date hidden'!BQ18)</f>
        <v>0</v>
      </c>
      <c r="BQ17" s="42">
        <f>IF('Indicator Date hidden'!BR18="x","x",BQ$2-'Indicator Date hidden'!BR18)</f>
        <v>0</v>
      </c>
      <c r="BR17" s="42" t="str">
        <f>IF('Indicator Date hidden'!BS18="x","x",BR$2-'Indicator Date hidden'!BS18)</f>
        <v>x</v>
      </c>
      <c r="BS17" s="42">
        <f>IF('Indicator Date hidden'!BT18="x","x",BS$2-'Indicator Date hidden'!BT18)</f>
        <v>1</v>
      </c>
      <c r="BT17" s="42">
        <f>IF('Indicator Date hidden'!BU18="x","x",BT$2-'Indicator Date hidden'!BU18)</f>
        <v>0</v>
      </c>
      <c r="BU17">
        <f t="shared" si="0"/>
        <v>13</v>
      </c>
      <c r="BV17" s="43">
        <f t="shared" si="1"/>
        <v>0.20967741935483872</v>
      </c>
      <c r="BW17">
        <f t="shared" si="2"/>
        <v>6</v>
      </c>
      <c r="BX17" s="43">
        <f t="shared" si="3"/>
        <v>0.95270576939499085</v>
      </c>
      <c r="BY17" s="46">
        <f t="shared" si="4"/>
        <v>0</v>
      </c>
    </row>
    <row r="18" spans="1:77">
      <c r="A18" t="str">
        <f>'Indicator Data'!B21</f>
        <v>BEL</v>
      </c>
      <c r="B18" s="42">
        <f>IF('Indicator Date hidden'!C19="x","x",B$2-'Indicator Date hidden'!C19)</f>
        <v>0</v>
      </c>
      <c r="C18" s="42">
        <f>IF('Indicator Date hidden'!D19="x","x",C$2-'Indicator Date hidden'!D19)</f>
        <v>0</v>
      </c>
      <c r="D18" s="42">
        <f>IF('Indicator Date hidden'!E19="x","x",D$2-'Indicator Date hidden'!E19)</f>
        <v>0</v>
      </c>
      <c r="E18" s="42">
        <f>IF('Indicator Date hidden'!F19="x","x",E$2-'Indicator Date hidden'!F19)</f>
        <v>0</v>
      </c>
      <c r="F18" s="42">
        <f>IF('Indicator Date hidden'!G19="x","x",F$2-'Indicator Date hidden'!G19)</f>
        <v>0</v>
      </c>
      <c r="G18" s="42">
        <f>IF('Indicator Date hidden'!H19="x","x",G$2-'Indicator Date hidden'!H19)</f>
        <v>0</v>
      </c>
      <c r="H18" s="42">
        <f>IF('Indicator Date hidden'!I19="x","x",H$2-'Indicator Date hidden'!I19)</f>
        <v>0</v>
      </c>
      <c r="I18" s="42">
        <f>IF('Indicator Date hidden'!J19="x","x",I$2-'Indicator Date hidden'!J19)</f>
        <v>0</v>
      </c>
      <c r="J18" s="42">
        <f>IF('Indicator Date hidden'!K19="x","x",J$2-'Indicator Date hidden'!K19)</f>
        <v>0</v>
      </c>
      <c r="K18" s="42">
        <f>IF('Indicator Date hidden'!L19="x","x",K$2-'Indicator Date hidden'!L19)</f>
        <v>0</v>
      </c>
      <c r="L18" s="42">
        <f>IF('Indicator Date hidden'!M19="x","x",L$2-'Indicator Date hidden'!M19)</f>
        <v>0</v>
      </c>
      <c r="M18" s="42" t="str">
        <f>IF('Indicator Date hidden'!N19="x","x",M$2-'Indicator Date hidden'!N19)</f>
        <v>x</v>
      </c>
      <c r="N18" s="42" t="str">
        <f>IF('Indicator Date hidden'!O19="x","x",N$2-'Indicator Date hidden'!O19)</f>
        <v>x</v>
      </c>
      <c r="O18" s="42" t="str">
        <f>IF('Indicator Date hidden'!P19="x","x",O$2-'Indicator Date hidden'!P19)</f>
        <v>x</v>
      </c>
      <c r="P18" s="42">
        <f>IF('Indicator Date hidden'!Q19="x","x",P$2-'Indicator Date hidden'!Q19)</f>
        <v>0</v>
      </c>
      <c r="Q18" s="42">
        <f>IF('Indicator Date hidden'!R19="x","x",Q$2-'Indicator Date hidden'!R19)</f>
        <v>0</v>
      </c>
      <c r="R18" s="42">
        <f>IF('Indicator Date hidden'!S19="x","x",R$2-'Indicator Date hidden'!S19)</f>
        <v>0</v>
      </c>
      <c r="S18" s="42">
        <f>IF('Indicator Date hidden'!T19="x","x",S$2-'Indicator Date hidden'!T19)</f>
        <v>0</v>
      </c>
      <c r="T18" s="42">
        <f>IF('Indicator Date hidden'!U19="x","x",T$2-'Indicator Date hidden'!U19)</f>
        <v>0</v>
      </c>
      <c r="U18" s="42">
        <f>IF('Indicator Date hidden'!V19="x","x",U$2-'Indicator Date hidden'!V19)</f>
        <v>0</v>
      </c>
      <c r="V18" s="42">
        <f>IF('Indicator Date hidden'!W19="x","x",V$2-'Indicator Date hidden'!W19)</f>
        <v>0</v>
      </c>
      <c r="W18" s="42">
        <f>IF('Indicator Date hidden'!X19="x","x",W$2-'Indicator Date hidden'!X19)</f>
        <v>0</v>
      </c>
      <c r="X18" s="42">
        <f>IF('Indicator Date hidden'!Y19="x","x",X$2-'Indicator Date hidden'!Y19)</f>
        <v>10</v>
      </c>
      <c r="Y18" s="42">
        <f>IF('Indicator Date hidden'!Z19="x","x",Y$2-'Indicator Date hidden'!Z19)</f>
        <v>0</v>
      </c>
      <c r="Z18" s="42" t="str">
        <f>IF('Indicator Date hidden'!AA19="x","x",Z$2-'Indicator Date hidden'!AA19)</f>
        <v>x</v>
      </c>
      <c r="AA18" s="42">
        <f>IF('Indicator Date hidden'!AB19="x","x",AA$2-'Indicator Date hidden'!AB19)</f>
        <v>1</v>
      </c>
      <c r="AB18" s="42">
        <f>IF('Indicator Date hidden'!AC19="x","x",AB$2-'Indicator Date hidden'!AC19)</f>
        <v>0</v>
      </c>
      <c r="AC18" s="42">
        <f>IF('Indicator Date hidden'!AD19="x","x",AC$2-'Indicator Date hidden'!AD19)</f>
        <v>-2</v>
      </c>
      <c r="AD18" s="42">
        <f>IF('Indicator Date hidden'!AE19="x","x",AD$2-'Indicator Date hidden'!AE19)</f>
        <v>0</v>
      </c>
      <c r="AE18" s="42">
        <f>IF('Indicator Date hidden'!AF19="x","x",AE$2-'Indicator Date hidden'!AF19)</f>
        <v>0</v>
      </c>
      <c r="AF18" s="42">
        <f>IF('Indicator Date hidden'!AG19="x","x",AF$2-'Indicator Date hidden'!AG19)</f>
        <v>0</v>
      </c>
      <c r="AG18" s="42">
        <f>IF('Indicator Date hidden'!AH19="x","x",AG$2-'Indicator Date hidden'!AH19)</f>
        <v>0</v>
      </c>
      <c r="AH18" s="42" t="str">
        <f>IF('Indicator Date hidden'!AI19="x","x",AH$2-'Indicator Date hidden'!AI19)</f>
        <v>x</v>
      </c>
      <c r="AI18" s="42">
        <f>IF('Indicator Date hidden'!AJ19="x","x",AI$2-'Indicator Date hidden'!AJ19)</f>
        <v>0</v>
      </c>
      <c r="AJ18" s="42">
        <f>IF('Indicator Date hidden'!AK19="x","x",AJ$2-'Indicator Date hidden'!AK19)</f>
        <v>0</v>
      </c>
      <c r="AK18" s="42">
        <f>IF('Indicator Date hidden'!AL19="x","x",AK$2-'Indicator Date hidden'!AL19)</f>
        <v>0</v>
      </c>
      <c r="AL18" s="42" t="str">
        <f>IF('Indicator Date hidden'!AM19="x","x",AL$2-'Indicator Date hidden'!AM19)</f>
        <v>x</v>
      </c>
      <c r="AM18" s="42">
        <f>IF('Indicator Date hidden'!AN19="x","x",AM$2-'Indicator Date hidden'!AN19)</f>
        <v>0</v>
      </c>
      <c r="AN18" s="42">
        <f>IF('Indicator Date hidden'!AO19="x","x",AN$2-'Indicator Date hidden'!AO19)</f>
        <v>0</v>
      </c>
      <c r="AO18" s="42">
        <f>IF('Indicator Date hidden'!AP19="x","x",AO$2-'Indicator Date hidden'!AP19)</f>
        <v>8</v>
      </c>
      <c r="AP18" s="42">
        <f>IF('Indicator Date hidden'!AQ19="x","x",AP$2-'Indicator Date hidden'!AQ19)</f>
        <v>0</v>
      </c>
      <c r="AQ18" s="42">
        <f>IF('Indicator Date hidden'!AR19="x","x",AQ$2-'Indicator Date hidden'!AR19)</f>
        <v>0</v>
      </c>
      <c r="AR18" s="42">
        <f>IF('Indicator Date hidden'!AS19="x","x",AR$2-'Indicator Date hidden'!AS19)</f>
        <v>0</v>
      </c>
      <c r="AS18" s="42" t="str">
        <f>IF('Indicator Date hidden'!AT19="x","x",AS$2-'Indicator Date hidden'!AT19)</f>
        <v>x</v>
      </c>
      <c r="AT18" s="42">
        <f>IF('Indicator Date hidden'!AU19="x","x",AT$2-'Indicator Date hidden'!AU19)</f>
        <v>0</v>
      </c>
      <c r="AU18" s="42">
        <f>IF('Indicator Date hidden'!AV19="x","x",AU$2-'Indicator Date hidden'!AV19)</f>
        <v>0</v>
      </c>
      <c r="AV18" s="42">
        <f>IF('Indicator Date hidden'!AW19="x","x",AV$2-'Indicator Date hidden'!AW19)</f>
        <v>1</v>
      </c>
      <c r="AW18" s="42">
        <f>IF('Indicator Date hidden'!AX19="x","x",AW$2-'Indicator Date hidden'!AX19)</f>
        <v>-2</v>
      </c>
      <c r="AX18" s="42">
        <f>IF('Indicator Date hidden'!AY19="x","x",AX$2-'Indicator Date hidden'!AY19)</f>
        <v>-1</v>
      </c>
      <c r="AY18" s="42">
        <f>IF('Indicator Date hidden'!AZ19="x","x",AY$2-'Indicator Date hidden'!AZ19)</f>
        <v>0</v>
      </c>
      <c r="AZ18" s="42" t="str">
        <f>IF('Indicator Date hidden'!BA19="x","x",AZ$2-'Indicator Date hidden'!BA19)</f>
        <v>x</v>
      </c>
      <c r="BA18" s="42">
        <f>IF('Indicator Date hidden'!BB19="x","x",BA$2-'Indicator Date hidden'!BB19)</f>
        <v>0</v>
      </c>
      <c r="BB18" s="42" t="str">
        <f>IF('Indicator Date hidden'!BC19="x","x",BB$2-'Indicator Date hidden'!BC19)</f>
        <v>x</v>
      </c>
      <c r="BC18" s="42">
        <f>IF('Indicator Date hidden'!BD19="x","x",BC$2-'Indicator Date hidden'!BD19)</f>
        <v>0</v>
      </c>
      <c r="BD18" s="42">
        <f>IF('Indicator Date hidden'!BE19="x","x",BD$2-'Indicator Date hidden'!BE19)</f>
        <v>0</v>
      </c>
      <c r="BE18" s="42" t="str">
        <f>IF('Indicator Date hidden'!BF19="x","x",BE$2-'Indicator Date hidden'!BF19)</f>
        <v>x</v>
      </c>
      <c r="BF18" s="42">
        <f>IF('Indicator Date hidden'!BG19="x","x",BF$2-'Indicator Date hidden'!BG19)</f>
        <v>0</v>
      </c>
      <c r="BG18" s="42">
        <f>IF('Indicator Date hidden'!BH19="x","x",BG$2-'Indicator Date hidden'!BH19)</f>
        <v>0</v>
      </c>
      <c r="BH18" s="42">
        <f>IF('Indicator Date hidden'!BI19="x","x",BH$2-'Indicator Date hidden'!BI19)</f>
        <v>0</v>
      </c>
      <c r="BI18" s="42" t="str">
        <f>IF('Indicator Date hidden'!BJ19="x","x",BI$2-'Indicator Date hidden'!BJ19)</f>
        <v>x</v>
      </c>
      <c r="BJ18" s="42">
        <f>IF('Indicator Date hidden'!BK19="x","x",BJ$2-'Indicator Date hidden'!BK19)</f>
        <v>0</v>
      </c>
      <c r="BK18" s="42">
        <f>IF('Indicator Date hidden'!BL19="x","x",BK$2-'Indicator Date hidden'!BL19)</f>
        <v>0</v>
      </c>
      <c r="BL18" s="42">
        <f>IF('Indicator Date hidden'!BM19="x","x",BL$2-'Indicator Date hidden'!BM19)</f>
        <v>0</v>
      </c>
      <c r="BM18" s="42">
        <f>IF('Indicator Date hidden'!BN19="x","x",BM$2-'Indicator Date hidden'!BN19)</f>
        <v>0</v>
      </c>
      <c r="BN18" s="42">
        <f>IF('Indicator Date hidden'!BO19="x","x",BN$2-'Indicator Date hidden'!BO19)</f>
        <v>0</v>
      </c>
      <c r="BO18" s="42">
        <f>IF('Indicator Date hidden'!BP19="x","x",BO$2-'Indicator Date hidden'!BP19)</f>
        <v>0</v>
      </c>
      <c r="BP18" s="42">
        <f>IF('Indicator Date hidden'!BQ19="x","x",BP$2-'Indicator Date hidden'!BQ19)</f>
        <v>0</v>
      </c>
      <c r="BQ18" s="42">
        <f>IF('Indicator Date hidden'!BR19="x","x",BQ$2-'Indicator Date hidden'!BR19)</f>
        <v>0</v>
      </c>
      <c r="BR18" s="42">
        <f>IF('Indicator Date hidden'!BS19="x","x",BR$2-'Indicator Date hidden'!BS19)</f>
        <v>0</v>
      </c>
      <c r="BS18" s="42">
        <f>IF('Indicator Date hidden'!BT19="x","x",BS$2-'Indicator Date hidden'!BT19)</f>
        <v>1</v>
      </c>
      <c r="BT18" s="42">
        <f>IF('Indicator Date hidden'!BU19="x","x",BT$2-'Indicator Date hidden'!BU19)</f>
        <v>0</v>
      </c>
      <c r="BU18">
        <f t="shared" si="0"/>
        <v>16</v>
      </c>
      <c r="BV18" s="43">
        <f t="shared" si="1"/>
        <v>0.26666666666666666</v>
      </c>
      <c r="BW18">
        <f t="shared" si="2"/>
        <v>5</v>
      </c>
      <c r="BX18" s="43">
        <f t="shared" si="3"/>
        <v>1.6918103387266026</v>
      </c>
      <c r="BY18" s="46">
        <f t="shared" si="4"/>
        <v>0</v>
      </c>
    </row>
    <row r="19" spans="1:77">
      <c r="A19" t="str">
        <f>'Indicator Data'!B22</f>
        <v>BLZ</v>
      </c>
      <c r="B19" s="42">
        <f>IF('Indicator Date hidden'!C20="x","x",B$2-'Indicator Date hidden'!C20)</f>
        <v>0</v>
      </c>
      <c r="C19" s="42">
        <f>IF('Indicator Date hidden'!D20="x","x",C$2-'Indicator Date hidden'!D20)</f>
        <v>0</v>
      </c>
      <c r="D19" s="42">
        <f>IF('Indicator Date hidden'!E20="x","x",D$2-'Indicator Date hidden'!E20)</f>
        <v>0</v>
      </c>
      <c r="E19" s="42">
        <f>IF('Indicator Date hidden'!F20="x","x",E$2-'Indicator Date hidden'!F20)</f>
        <v>0</v>
      </c>
      <c r="F19" s="42">
        <f>IF('Indicator Date hidden'!G20="x","x",F$2-'Indicator Date hidden'!G20)</f>
        <v>0</v>
      </c>
      <c r="G19" s="42">
        <f>IF('Indicator Date hidden'!H20="x","x",G$2-'Indicator Date hidden'!H20)</f>
        <v>0</v>
      </c>
      <c r="H19" s="42">
        <f>IF('Indicator Date hidden'!I20="x","x",H$2-'Indicator Date hidden'!I20)</f>
        <v>0</v>
      </c>
      <c r="I19" s="42">
        <f>IF('Indicator Date hidden'!J20="x","x",I$2-'Indicator Date hidden'!J20)</f>
        <v>0</v>
      </c>
      <c r="J19" s="42">
        <f>IF('Indicator Date hidden'!K20="x","x",J$2-'Indicator Date hidden'!K20)</f>
        <v>0</v>
      </c>
      <c r="K19" s="42">
        <f>IF('Indicator Date hidden'!L20="x","x",K$2-'Indicator Date hidden'!L20)</f>
        <v>0</v>
      </c>
      <c r="L19" s="42" t="str">
        <f>IF('Indicator Date hidden'!M20="x","x",L$2-'Indicator Date hidden'!M20)</f>
        <v>x</v>
      </c>
      <c r="M19" s="42" t="str">
        <f>IF('Indicator Date hidden'!N20="x","x",M$2-'Indicator Date hidden'!N20)</f>
        <v>x</v>
      </c>
      <c r="N19" s="42" t="str">
        <f>IF('Indicator Date hidden'!O20="x","x",N$2-'Indicator Date hidden'!O20)</f>
        <v>x</v>
      </c>
      <c r="O19" s="42" t="str">
        <f>IF('Indicator Date hidden'!P20="x","x",O$2-'Indicator Date hidden'!P20)</f>
        <v>x</v>
      </c>
      <c r="P19" s="42">
        <f>IF('Indicator Date hidden'!Q20="x","x",P$2-'Indicator Date hidden'!Q20)</f>
        <v>0</v>
      </c>
      <c r="Q19" s="42">
        <f>IF('Indicator Date hidden'!R20="x","x",Q$2-'Indicator Date hidden'!R20)</f>
        <v>0</v>
      </c>
      <c r="R19" s="42">
        <f>IF('Indicator Date hidden'!S20="x","x",R$2-'Indicator Date hidden'!S20)</f>
        <v>0</v>
      </c>
      <c r="S19" s="42">
        <f>IF('Indicator Date hidden'!T20="x","x",S$2-'Indicator Date hidden'!T20)</f>
        <v>0</v>
      </c>
      <c r="T19" s="42">
        <f>IF('Indicator Date hidden'!U20="x","x",T$2-'Indicator Date hidden'!U20)</f>
        <v>0</v>
      </c>
      <c r="U19" s="42">
        <f>IF('Indicator Date hidden'!V20="x","x",U$2-'Indicator Date hidden'!V20)</f>
        <v>0</v>
      </c>
      <c r="V19" s="42">
        <f>IF('Indicator Date hidden'!W20="x","x",V$2-'Indicator Date hidden'!W20)</f>
        <v>0</v>
      </c>
      <c r="W19" s="42">
        <f>IF('Indicator Date hidden'!X20="x","x",W$2-'Indicator Date hidden'!X20)</f>
        <v>0</v>
      </c>
      <c r="X19" s="42">
        <f>IF('Indicator Date hidden'!Y20="x","x",X$2-'Indicator Date hidden'!Y20)</f>
        <v>6</v>
      </c>
      <c r="Y19" s="42">
        <f>IF('Indicator Date hidden'!Z20="x","x",Y$2-'Indicator Date hidden'!Z20)</f>
        <v>0</v>
      </c>
      <c r="Z19" s="42">
        <f>IF('Indicator Date hidden'!AA20="x","x",Z$2-'Indicator Date hidden'!AA20)</f>
        <v>0</v>
      </c>
      <c r="AA19" s="42">
        <f>IF('Indicator Date hidden'!AB20="x","x",AA$2-'Indicator Date hidden'!AB20)</f>
        <v>1</v>
      </c>
      <c r="AB19" s="42">
        <f>IF('Indicator Date hidden'!AC20="x","x",AB$2-'Indicator Date hidden'!AC20)</f>
        <v>0</v>
      </c>
      <c r="AC19" s="42">
        <f>IF('Indicator Date hidden'!AD20="x","x",AC$2-'Indicator Date hidden'!AD20)</f>
        <v>-2</v>
      </c>
      <c r="AD19" s="42">
        <f>IF('Indicator Date hidden'!AE20="x","x",AD$2-'Indicator Date hidden'!AE20)</f>
        <v>0</v>
      </c>
      <c r="AE19" s="42">
        <f>IF('Indicator Date hidden'!AF20="x","x",AE$2-'Indicator Date hidden'!AF20)</f>
        <v>0</v>
      </c>
      <c r="AF19" s="42">
        <f>IF('Indicator Date hidden'!AG20="x","x",AF$2-'Indicator Date hidden'!AG20)</f>
        <v>0</v>
      </c>
      <c r="AG19" s="42">
        <f>IF('Indicator Date hidden'!AH20="x","x",AG$2-'Indicator Date hidden'!AH20)</f>
        <v>0</v>
      </c>
      <c r="AH19" s="42">
        <f>IF('Indicator Date hidden'!AI20="x","x",AH$2-'Indicator Date hidden'!AI20)</f>
        <v>6</v>
      </c>
      <c r="AI19" s="42">
        <f>IF('Indicator Date hidden'!AJ20="x","x",AI$2-'Indicator Date hidden'!AJ20)</f>
        <v>0</v>
      </c>
      <c r="AJ19" s="42">
        <f>IF('Indicator Date hidden'!AK20="x","x",AJ$2-'Indicator Date hidden'!AK20)</f>
        <v>0</v>
      </c>
      <c r="AK19" s="42">
        <f>IF('Indicator Date hidden'!AL20="x","x",AK$2-'Indicator Date hidden'!AL20)</f>
        <v>0</v>
      </c>
      <c r="AL19" s="42">
        <f>IF('Indicator Date hidden'!AM20="x","x",AL$2-'Indicator Date hidden'!AM20)</f>
        <v>0</v>
      </c>
      <c r="AM19" s="42">
        <f>IF('Indicator Date hidden'!AN20="x","x",AM$2-'Indicator Date hidden'!AN20)</f>
        <v>0</v>
      </c>
      <c r="AN19" s="42">
        <f>IF('Indicator Date hidden'!AO20="x","x",AN$2-'Indicator Date hidden'!AO20)</f>
        <v>0</v>
      </c>
      <c r="AO19" s="42">
        <f>IF('Indicator Date hidden'!AP20="x","x",AO$2-'Indicator Date hidden'!AP20)</f>
        <v>7</v>
      </c>
      <c r="AP19" s="42">
        <f>IF('Indicator Date hidden'!AQ20="x","x",AP$2-'Indicator Date hidden'!AQ20)</f>
        <v>0</v>
      </c>
      <c r="AQ19" s="42">
        <f>IF('Indicator Date hidden'!AR20="x","x",AQ$2-'Indicator Date hidden'!AR20)</f>
        <v>0</v>
      </c>
      <c r="AR19" s="42">
        <f>IF('Indicator Date hidden'!AS20="x","x",AR$2-'Indicator Date hidden'!AS20)</f>
        <v>0</v>
      </c>
      <c r="AS19" s="42">
        <f>IF('Indicator Date hidden'!AT20="x","x",AS$2-'Indicator Date hidden'!AT20)</f>
        <v>0</v>
      </c>
      <c r="AT19" s="42">
        <f>IF('Indicator Date hidden'!AU20="x","x",AT$2-'Indicator Date hidden'!AU20)</f>
        <v>0</v>
      </c>
      <c r="AU19" s="42">
        <f>IF('Indicator Date hidden'!AV20="x","x",AU$2-'Indicator Date hidden'!AV20)</f>
        <v>0</v>
      </c>
      <c r="AV19" s="42" t="str">
        <f>IF('Indicator Date hidden'!AW20="x","x",AV$2-'Indicator Date hidden'!AW20)</f>
        <v>x</v>
      </c>
      <c r="AW19" s="42">
        <f>IF('Indicator Date hidden'!AX20="x","x",AW$2-'Indicator Date hidden'!AX20)</f>
        <v>-2</v>
      </c>
      <c r="AX19" s="42">
        <f>IF('Indicator Date hidden'!AY20="x","x",AX$2-'Indicator Date hidden'!AY20)</f>
        <v>-1</v>
      </c>
      <c r="AY19" s="42">
        <f>IF('Indicator Date hidden'!AZ20="x","x",AY$2-'Indicator Date hidden'!AZ20)</f>
        <v>0</v>
      </c>
      <c r="AZ19" s="42" t="str">
        <f>IF('Indicator Date hidden'!BA20="x","x",AZ$2-'Indicator Date hidden'!BA20)</f>
        <v>x</v>
      </c>
      <c r="BA19" s="42">
        <f>IF('Indicator Date hidden'!BB20="x","x",BA$2-'Indicator Date hidden'!BB20)</f>
        <v>0</v>
      </c>
      <c r="BB19" s="42" t="str">
        <f>IF('Indicator Date hidden'!BC20="x","x",BB$2-'Indicator Date hidden'!BC20)</f>
        <v>x</v>
      </c>
      <c r="BC19" s="42">
        <f>IF('Indicator Date hidden'!BD20="x","x",BC$2-'Indicator Date hidden'!BD20)</f>
        <v>0</v>
      </c>
      <c r="BD19" s="42">
        <f>IF('Indicator Date hidden'!BE20="x","x",BD$2-'Indicator Date hidden'!BE20)</f>
        <v>0</v>
      </c>
      <c r="BE19" s="42" t="str">
        <f>IF('Indicator Date hidden'!BF20="x","x",BE$2-'Indicator Date hidden'!BF20)</f>
        <v>x</v>
      </c>
      <c r="BF19" s="42">
        <f>IF('Indicator Date hidden'!BG20="x","x",BF$2-'Indicator Date hidden'!BG20)</f>
        <v>0</v>
      </c>
      <c r="BG19" s="42" t="str">
        <f>IF('Indicator Date hidden'!BH20="x","x",BG$2-'Indicator Date hidden'!BH20)</f>
        <v>x</v>
      </c>
      <c r="BH19" s="42">
        <f>IF('Indicator Date hidden'!BI20="x","x",BH$2-'Indicator Date hidden'!BI20)</f>
        <v>0</v>
      </c>
      <c r="BI19" s="42" t="str">
        <f>IF('Indicator Date hidden'!BJ20="x","x",BI$2-'Indicator Date hidden'!BJ20)</f>
        <v>x</v>
      </c>
      <c r="BJ19" s="42">
        <f>IF('Indicator Date hidden'!BK20="x","x",BJ$2-'Indicator Date hidden'!BK20)</f>
        <v>1</v>
      </c>
      <c r="BK19" s="42">
        <f>IF('Indicator Date hidden'!BL20="x","x",BK$2-'Indicator Date hidden'!BL20)</f>
        <v>1</v>
      </c>
      <c r="BL19" s="42">
        <f>IF('Indicator Date hidden'!BM20="x","x",BL$2-'Indicator Date hidden'!BM20)</f>
        <v>0</v>
      </c>
      <c r="BM19" s="42">
        <f>IF('Indicator Date hidden'!BN20="x","x",BM$2-'Indicator Date hidden'!BN20)</f>
        <v>0</v>
      </c>
      <c r="BN19" s="42">
        <f>IF('Indicator Date hidden'!BO20="x","x",BN$2-'Indicator Date hidden'!BO20)</f>
        <v>0</v>
      </c>
      <c r="BO19" s="42">
        <f>IF('Indicator Date hidden'!BP20="x","x",BO$2-'Indicator Date hidden'!BP20)</f>
        <v>3</v>
      </c>
      <c r="BP19" s="42">
        <f>IF('Indicator Date hidden'!BQ20="x","x",BP$2-'Indicator Date hidden'!BQ20)</f>
        <v>0</v>
      </c>
      <c r="BQ19" s="42">
        <f>IF('Indicator Date hidden'!BR20="x","x",BQ$2-'Indicator Date hidden'!BR20)</f>
        <v>0</v>
      </c>
      <c r="BR19" s="42" t="str">
        <f>IF('Indicator Date hidden'!BS20="x","x",BR$2-'Indicator Date hidden'!BS20)</f>
        <v>x</v>
      </c>
      <c r="BS19" s="42">
        <f>IF('Indicator Date hidden'!BT20="x","x",BS$2-'Indicator Date hidden'!BT20)</f>
        <v>1</v>
      </c>
      <c r="BT19" s="42">
        <f>IF('Indicator Date hidden'!BU20="x","x",BT$2-'Indicator Date hidden'!BU20)</f>
        <v>0</v>
      </c>
      <c r="BU19">
        <f t="shared" si="0"/>
        <v>21</v>
      </c>
      <c r="BV19" s="43">
        <f t="shared" si="1"/>
        <v>0.35</v>
      </c>
      <c r="BW19">
        <f t="shared" si="2"/>
        <v>8</v>
      </c>
      <c r="BX19" s="43">
        <f t="shared" si="3"/>
        <v>1.5036067748362048</v>
      </c>
      <c r="BY19" s="46">
        <f t="shared" si="4"/>
        <v>0</v>
      </c>
    </row>
    <row r="20" spans="1:77">
      <c r="A20" t="str">
        <f>'Indicator Data'!B23</f>
        <v>BEN</v>
      </c>
      <c r="B20" s="42">
        <f>IF('Indicator Date hidden'!C21="x","x",B$2-'Indicator Date hidden'!C21)</f>
        <v>0</v>
      </c>
      <c r="C20" s="42">
        <f>IF('Indicator Date hidden'!D21="x","x",C$2-'Indicator Date hidden'!D21)</f>
        <v>0</v>
      </c>
      <c r="D20" s="42">
        <f>IF('Indicator Date hidden'!E21="x","x",D$2-'Indicator Date hidden'!E21)</f>
        <v>0</v>
      </c>
      <c r="E20" s="42">
        <f>IF('Indicator Date hidden'!F21="x","x",E$2-'Indicator Date hidden'!F21)</f>
        <v>0</v>
      </c>
      <c r="F20" s="42">
        <f>IF('Indicator Date hidden'!G21="x","x",F$2-'Indicator Date hidden'!G21)</f>
        <v>0</v>
      </c>
      <c r="G20" s="42">
        <f>IF('Indicator Date hidden'!H21="x","x",G$2-'Indicator Date hidden'!H21)</f>
        <v>0</v>
      </c>
      <c r="H20" s="42">
        <f>IF('Indicator Date hidden'!I21="x","x",H$2-'Indicator Date hidden'!I21)</f>
        <v>0</v>
      </c>
      <c r="I20" s="42">
        <f>IF('Indicator Date hidden'!J21="x","x",I$2-'Indicator Date hidden'!J21)</f>
        <v>0</v>
      </c>
      <c r="J20" s="42">
        <f>IF('Indicator Date hidden'!K21="x","x",J$2-'Indicator Date hidden'!K21)</f>
        <v>0</v>
      </c>
      <c r="K20" s="42">
        <f>IF('Indicator Date hidden'!L21="x","x",K$2-'Indicator Date hidden'!L21)</f>
        <v>0</v>
      </c>
      <c r="L20" s="42">
        <f>IF('Indicator Date hidden'!M21="x","x",L$2-'Indicator Date hidden'!M21)</f>
        <v>0</v>
      </c>
      <c r="M20" s="42">
        <f>IF('Indicator Date hidden'!N21="x","x",M$2-'Indicator Date hidden'!N21)</f>
        <v>0</v>
      </c>
      <c r="N20" s="42">
        <f>IF('Indicator Date hidden'!O21="x","x",N$2-'Indicator Date hidden'!O21)</f>
        <v>0</v>
      </c>
      <c r="O20" s="42">
        <f>IF('Indicator Date hidden'!P21="x","x",O$2-'Indicator Date hidden'!P21)</f>
        <v>0</v>
      </c>
      <c r="P20" s="42">
        <f>IF('Indicator Date hidden'!Q21="x","x",P$2-'Indicator Date hidden'!Q21)</f>
        <v>0</v>
      </c>
      <c r="Q20" s="42">
        <f>IF('Indicator Date hidden'!R21="x","x",Q$2-'Indicator Date hidden'!R21)</f>
        <v>0</v>
      </c>
      <c r="R20" s="42">
        <f>IF('Indicator Date hidden'!S21="x","x",R$2-'Indicator Date hidden'!S21)</f>
        <v>0</v>
      </c>
      <c r="S20" s="42">
        <f>IF('Indicator Date hidden'!T21="x","x",S$2-'Indicator Date hidden'!T21)</f>
        <v>0</v>
      </c>
      <c r="T20" s="42">
        <f>IF('Indicator Date hidden'!U21="x","x",T$2-'Indicator Date hidden'!U21)</f>
        <v>0</v>
      </c>
      <c r="U20" s="42">
        <f>IF('Indicator Date hidden'!V21="x","x",U$2-'Indicator Date hidden'!V21)</f>
        <v>0</v>
      </c>
      <c r="V20" s="42">
        <f>IF('Indicator Date hidden'!W21="x","x",V$2-'Indicator Date hidden'!W21)</f>
        <v>0</v>
      </c>
      <c r="W20" s="42">
        <f>IF('Indicator Date hidden'!X21="x","x",W$2-'Indicator Date hidden'!X21)</f>
        <v>0</v>
      </c>
      <c r="X20" s="42">
        <f>IF('Indicator Date hidden'!Y21="x","x",X$2-'Indicator Date hidden'!Y21)</f>
        <v>3</v>
      </c>
      <c r="Y20" s="42">
        <f>IF('Indicator Date hidden'!Z21="x","x",Y$2-'Indicator Date hidden'!Z21)</f>
        <v>0</v>
      </c>
      <c r="Z20" s="42">
        <f>IF('Indicator Date hidden'!AA21="x","x",Z$2-'Indicator Date hidden'!AA21)</f>
        <v>0</v>
      </c>
      <c r="AA20" s="42">
        <f>IF('Indicator Date hidden'!AB21="x","x",AA$2-'Indicator Date hidden'!AB21)</f>
        <v>1</v>
      </c>
      <c r="AB20" s="42">
        <f>IF('Indicator Date hidden'!AC21="x","x",AB$2-'Indicator Date hidden'!AC21)</f>
        <v>0</v>
      </c>
      <c r="AC20" s="42">
        <f>IF('Indicator Date hidden'!AD21="x","x",AC$2-'Indicator Date hidden'!AD21)</f>
        <v>-2</v>
      </c>
      <c r="AD20" s="42">
        <f>IF('Indicator Date hidden'!AE21="x","x",AD$2-'Indicator Date hidden'!AE21)</f>
        <v>0</v>
      </c>
      <c r="AE20" s="42">
        <f>IF('Indicator Date hidden'!AF21="x","x",AE$2-'Indicator Date hidden'!AF21)</f>
        <v>0</v>
      </c>
      <c r="AF20" s="42">
        <f>IF('Indicator Date hidden'!AG21="x","x",AF$2-'Indicator Date hidden'!AG21)</f>
        <v>0</v>
      </c>
      <c r="AG20" s="42">
        <f>IF('Indicator Date hidden'!AH21="x","x",AG$2-'Indicator Date hidden'!AH21)</f>
        <v>0</v>
      </c>
      <c r="AH20" s="42">
        <f>IF('Indicator Date hidden'!AI21="x","x",AH$2-'Indicator Date hidden'!AI21)</f>
        <v>4</v>
      </c>
      <c r="AI20" s="42">
        <f>IF('Indicator Date hidden'!AJ21="x","x",AI$2-'Indicator Date hidden'!AJ21)</f>
        <v>0</v>
      </c>
      <c r="AJ20" s="42">
        <f>IF('Indicator Date hidden'!AK21="x","x",AJ$2-'Indicator Date hidden'!AK21)</f>
        <v>0</v>
      </c>
      <c r="AK20" s="42">
        <f>IF('Indicator Date hidden'!AL21="x","x",AK$2-'Indicator Date hidden'!AL21)</f>
        <v>0</v>
      </c>
      <c r="AL20" s="42">
        <f>IF('Indicator Date hidden'!AM21="x","x",AL$2-'Indicator Date hidden'!AM21)</f>
        <v>0</v>
      </c>
      <c r="AM20" s="42">
        <f>IF('Indicator Date hidden'!AN21="x","x",AM$2-'Indicator Date hidden'!AN21)</f>
        <v>0</v>
      </c>
      <c r="AN20" s="42">
        <f>IF('Indicator Date hidden'!AO21="x","x",AN$2-'Indicator Date hidden'!AO21)</f>
        <v>0</v>
      </c>
      <c r="AO20" s="42">
        <f>IF('Indicator Date hidden'!AP21="x","x",AO$2-'Indicator Date hidden'!AP21)</f>
        <v>1</v>
      </c>
      <c r="AP20" s="42">
        <f>IF('Indicator Date hidden'!AQ21="x","x",AP$2-'Indicator Date hidden'!AQ21)</f>
        <v>0</v>
      </c>
      <c r="AQ20" s="42">
        <f>IF('Indicator Date hidden'!AR21="x","x",AQ$2-'Indicator Date hidden'!AR21)</f>
        <v>0</v>
      </c>
      <c r="AR20" s="42">
        <f>IF('Indicator Date hidden'!AS21="x","x",AR$2-'Indicator Date hidden'!AS21)</f>
        <v>0</v>
      </c>
      <c r="AS20" s="42">
        <f>IF('Indicator Date hidden'!AT21="x","x",AS$2-'Indicator Date hidden'!AT21)</f>
        <v>0</v>
      </c>
      <c r="AT20" s="42">
        <f>IF('Indicator Date hidden'!AU21="x","x",AT$2-'Indicator Date hidden'!AU21)</f>
        <v>0</v>
      </c>
      <c r="AU20" s="42">
        <f>IF('Indicator Date hidden'!AV21="x","x",AU$2-'Indicator Date hidden'!AV21)</f>
        <v>0</v>
      </c>
      <c r="AV20" s="42">
        <f>IF('Indicator Date hidden'!AW21="x","x",AV$2-'Indicator Date hidden'!AW21)</f>
        <v>1</v>
      </c>
      <c r="AW20" s="42">
        <f>IF('Indicator Date hidden'!AX21="x","x",AW$2-'Indicator Date hidden'!AX21)</f>
        <v>-2</v>
      </c>
      <c r="AX20" s="42">
        <f>IF('Indicator Date hidden'!AY21="x","x",AX$2-'Indicator Date hidden'!AY21)</f>
        <v>-1</v>
      </c>
      <c r="AY20" s="42">
        <f>IF('Indicator Date hidden'!AZ21="x","x",AY$2-'Indicator Date hidden'!AZ21)</f>
        <v>0</v>
      </c>
      <c r="AZ20" s="42">
        <f>IF('Indicator Date hidden'!BA21="x","x",AZ$2-'Indicator Date hidden'!BA21)</f>
        <v>0</v>
      </c>
      <c r="BA20" s="42">
        <f>IF('Indicator Date hidden'!BB21="x","x",BA$2-'Indicator Date hidden'!BB21)</f>
        <v>0</v>
      </c>
      <c r="BB20" s="42" t="str">
        <f>IF('Indicator Date hidden'!BC21="x","x",BB$2-'Indicator Date hidden'!BC21)</f>
        <v>x</v>
      </c>
      <c r="BC20" s="42">
        <f>IF('Indicator Date hidden'!BD21="x","x",BC$2-'Indicator Date hidden'!BD21)</f>
        <v>0</v>
      </c>
      <c r="BD20" s="42">
        <f>IF('Indicator Date hidden'!BE21="x","x",BD$2-'Indicator Date hidden'!BE21)</f>
        <v>0</v>
      </c>
      <c r="BE20" s="42">
        <f>IF('Indicator Date hidden'!BF21="x","x",BE$2-'Indicator Date hidden'!BF21)</f>
        <v>0</v>
      </c>
      <c r="BF20" s="42">
        <f>IF('Indicator Date hidden'!BG21="x","x",BF$2-'Indicator Date hidden'!BG21)</f>
        <v>0</v>
      </c>
      <c r="BG20" s="42">
        <f>IF('Indicator Date hidden'!BH21="x","x",BG$2-'Indicator Date hidden'!BH21)</f>
        <v>0</v>
      </c>
      <c r="BH20" s="42">
        <f>IF('Indicator Date hidden'!BI21="x","x",BH$2-'Indicator Date hidden'!BI21)</f>
        <v>0</v>
      </c>
      <c r="BI20" s="42">
        <f>IF('Indicator Date hidden'!BJ21="x","x",BI$2-'Indicator Date hidden'!BJ21)</f>
        <v>1</v>
      </c>
      <c r="BJ20" s="42">
        <f>IF('Indicator Date hidden'!BK21="x","x",BJ$2-'Indicator Date hidden'!BK21)</f>
        <v>1</v>
      </c>
      <c r="BK20" s="42">
        <f>IF('Indicator Date hidden'!BL21="x","x",BK$2-'Indicator Date hidden'!BL21)</f>
        <v>0</v>
      </c>
      <c r="BL20" s="42">
        <f>IF('Indicator Date hidden'!BM21="x","x",BL$2-'Indicator Date hidden'!BM21)</f>
        <v>0</v>
      </c>
      <c r="BM20" s="42">
        <f>IF('Indicator Date hidden'!BN21="x","x",BM$2-'Indicator Date hidden'!BN21)</f>
        <v>0</v>
      </c>
      <c r="BN20" s="42">
        <f>IF('Indicator Date hidden'!BO21="x","x",BN$2-'Indicator Date hidden'!BO21)</f>
        <v>0</v>
      </c>
      <c r="BO20" s="42">
        <f>IF('Indicator Date hidden'!BP21="x","x",BO$2-'Indicator Date hidden'!BP21)</f>
        <v>2</v>
      </c>
      <c r="BP20" s="42">
        <f>IF('Indicator Date hidden'!BQ21="x","x",BP$2-'Indicator Date hidden'!BQ21)</f>
        <v>0</v>
      </c>
      <c r="BQ20" s="42" t="str">
        <f>IF('Indicator Date hidden'!BR21="x","x",BQ$2-'Indicator Date hidden'!BR21)</f>
        <v>x</v>
      </c>
      <c r="BR20" s="42">
        <f>IF('Indicator Date hidden'!BS21="x","x",BR$2-'Indicator Date hidden'!BS21)</f>
        <v>0</v>
      </c>
      <c r="BS20" s="42">
        <f>IF('Indicator Date hidden'!BT21="x","x",BS$2-'Indicator Date hidden'!BT21)</f>
        <v>1</v>
      </c>
      <c r="BT20" s="42">
        <f>IF('Indicator Date hidden'!BU21="x","x",BT$2-'Indicator Date hidden'!BU21)</f>
        <v>0</v>
      </c>
      <c r="BU20">
        <f t="shared" si="0"/>
        <v>10</v>
      </c>
      <c r="BV20" s="43">
        <f t="shared" si="1"/>
        <v>0.14492753623188406</v>
      </c>
      <c r="BW20">
        <f t="shared" si="2"/>
        <v>9</v>
      </c>
      <c r="BX20" s="43">
        <f t="shared" si="3"/>
        <v>0.78528795270400387</v>
      </c>
      <c r="BY20" s="46">
        <f t="shared" si="4"/>
        <v>0</v>
      </c>
    </row>
    <row r="21" spans="1:77">
      <c r="A21" t="str">
        <f>'Indicator Data'!B24</f>
        <v>BTN</v>
      </c>
      <c r="B21" s="42">
        <f>IF('Indicator Date hidden'!C22="x","x",B$2-'Indicator Date hidden'!C22)</f>
        <v>0</v>
      </c>
      <c r="C21" s="42">
        <f>IF('Indicator Date hidden'!D22="x","x",C$2-'Indicator Date hidden'!D22)</f>
        <v>0</v>
      </c>
      <c r="D21" s="42">
        <f>IF('Indicator Date hidden'!E22="x","x",D$2-'Indicator Date hidden'!E22)</f>
        <v>0</v>
      </c>
      <c r="E21" s="42">
        <f>IF('Indicator Date hidden'!F22="x","x",E$2-'Indicator Date hidden'!F22)</f>
        <v>0</v>
      </c>
      <c r="F21" s="42">
        <f>IF('Indicator Date hidden'!G22="x","x",F$2-'Indicator Date hidden'!G22)</f>
        <v>0</v>
      </c>
      <c r="G21" s="42">
        <f>IF('Indicator Date hidden'!H22="x","x",G$2-'Indicator Date hidden'!H22)</f>
        <v>0</v>
      </c>
      <c r="H21" s="42">
        <f>IF('Indicator Date hidden'!I22="x","x",H$2-'Indicator Date hidden'!I22)</f>
        <v>0</v>
      </c>
      <c r="I21" s="42">
        <f>IF('Indicator Date hidden'!J22="x","x",I$2-'Indicator Date hidden'!J22)</f>
        <v>0</v>
      </c>
      <c r="J21" s="42">
        <f>IF('Indicator Date hidden'!K22="x","x",J$2-'Indicator Date hidden'!K22)</f>
        <v>0</v>
      </c>
      <c r="K21" s="42">
        <f>IF('Indicator Date hidden'!L22="x","x",K$2-'Indicator Date hidden'!L22)</f>
        <v>0</v>
      </c>
      <c r="L21" s="42">
        <f>IF('Indicator Date hidden'!M22="x","x",L$2-'Indicator Date hidden'!M22)</f>
        <v>0</v>
      </c>
      <c r="M21" s="42" t="str">
        <f>IF('Indicator Date hidden'!N22="x","x",M$2-'Indicator Date hidden'!N22)</f>
        <v>x</v>
      </c>
      <c r="N21" s="42" t="str">
        <f>IF('Indicator Date hidden'!O22="x","x",N$2-'Indicator Date hidden'!O22)</f>
        <v>x</v>
      </c>
      <c r="O21" s="42" t="str">
        <f>IF('Indicator Date hidden'!P22="x","x",O$2-'Indicator Date hidden'!P22)</f>
        <v>x</v>
      </c>
      <c r="P21" s="42">
        <f>IF('Indicator Date hidden'!Q22="x","x",P$2-'Indicator Date hidden'!Q22)</f>
        <v>0</v>
      </c>
      <c r="Q21" s="42">
        <f>IF('Indicator Date hidden'!R22="x","x",Q$2-'Indicator Date hidden'!R22)</f>
        <v>0</v>
      </c>
      <c r="R21" s="42">
        <f>IF('Indicator Date hidden'!S22="x","x",R$2-'Indicator Date hidden'!S22)</f>
        <v>0</v>
      </c>
      <c r="S21" s="42">
        <f>IF('Indicator Date hidden'!T22="x","x",S$2-'Indicator Date hidden'!T22)</f>
        <v>0</v>
      </c>
      <c r="T21" s="42">
        <f>IF('Indicator Date hidden'!U22="x","x",T$2-'Indicator Date hidden'!U22)</f>
        <v>0</v>
      </c>
      <c r="U21" s="42">
        <f>IF('Indicator Date hidden'!V22="x","x",U$2-'Indicator Date hidden'!V22)</f>
        <v>0</v>
      </c>
      <c r="V21" s="42">
        <f>IF('Indicator Date hidden'!W22="x","x",V$2-'Indicator Date hidden'!W22)</f>
        <v>0</v>
      </c>
      <c r="W21" s="42">
        <f>IF('Indicator Date hidden'!X22="x","x",W$2-'Indicator Date hidden'!X22)</f>
        <v>0</v>
      </c>
      <c r="X21" s="42">
        <f>IF('Indicator Date hidden'!Y22="x","x",X$2-'Indicator Date hidden'!Y22)</f>
        <v>11</v>
      </c>
      <c r="Y21" s="42">
        <f>IF('Indicator Date hidden'!Z22="x","x",Y$2-'Indicator Date hidden'!Z22)</f>
        <v>0</v>
      </c>
      <c r="Z21" s="42">
        <f>IF('Indicator Date hidden'!AA22="x","x",Z$2-'Indicator Date hidden'!AA22)</f>
        <v>0</v>
      </c>
      <c r="AA21" s="42">
        <f>IF('Indicator Date hidden'!AB22="x","x",AA$2-'Indicator Date hidden'!AB22)</f>
        <v>1</v>
      </c>
      <c r="AB21" s="42">
        <f>IF('Indicator Date hidden'!AC22="x","x",AB$2-'Indicator Date hidden'!AC22)</f>
        <v>0</v>
      </c>
      <c r="AC21" s="42">
        <f>IF('Indicator Date hidden'!AD22="x","x",AC$2-'Indicator Date hidden'!AD22)</f>
        <v>-2</v>
      </c>
      <c r="AD21" s="42">
        <f>IF('Indicator Date hidden'!AE22="x","x",AD$2-'Indicator Date hidden'!AE22)</f>
        <v>0</v>
      </c>
      <c r="AE21" s="42">
        <f>IF('Indicator Date hidden'!AF22="x","x",AE$2-'Indicator Date hidden'!AF22)</f>
        <v>0</v>
      </c>
      <c r="AF21" s="42">
        <f>IF('Indicator Date hidden'!AG22="x","x",AF$2-'Indicator Date hidden'!AG22)</f>
        <v>0</v>
      </c>
      <c r="AG21" s="42">
        <f>IF('Indicator Date hidden'!AH22="x","x",AG$2-'Indicator Date hidden'!AH22)</f>
        <v>0</v>
      </c>
      <c r="AH21" s="42" t="str">
        <f>IF('Indicator Date hidden'!AI22="x","x",AH$2-'Indicator Date hidden'!AI22)</f>
        <v>x</v>
      </c>
      <c r="AI21" s="42">
        <f>IF('Indicator Date hidden'!AJ22="x","x",AI$2-'Indicator Date hidden'!AJ22)</f>
        <v>0</v>
      </c>
      <c r="AJ21" s="42">
        <f>IF('Indicator Date hidden'!AK22="x","x",AJ$2-'Indicator Date hidden'!AK22)</f>
        <v>0</v>
      </c>
      <c r="AK21" s="42">
        <f>IF('Indicator Date hidden'!AL22="x","x",AK$2-'Indicator Date hidden'!AL22)</f>
        <v>0</v>
      </c>
      <c r="AL21" s="42">
        <f>IF('Indicator Date hidden'!AM22="x","x",AL$2-'Indicator Date hidden'!AM22)</f>
        <v>0</v>
      </c>
      <c r="AM21" s="42">
        <f>IF('Indicator Date hidden'!AN22="x","x",AM$2-'Indicator Date hidden'!AN22)</f>
        <v>1</v>
      </c>
      <c r="AN21" s="42">
        <f>IF('Indicator Date hidden'!AO22="x","x",AN$2-'Indicator Date hidden'!AO22)</f>
        <v>0</v>
      </c>
      <c r="AO21" s="42">
        <f>IF('Indicator Date hidden'!AP22="x","x",AO$2-'Indicator Date hidden'!AP22)</f>
        <v>12</v>
      </c>
      <c r="AP21" s="42">
        <f>IF('Indicator Date hidden'!AQ22="x","x",AP$2-'Indicator Date hidden'!AQ22)</f>
        <v>0</v>
      </c>
      <c r="AQ21" s="42">
        <f>IF('Indicator Date hidden'!AR22="x","x",AQ$2-'Indicator Date hidden'!AR22)</f>
        <v>0</v>
      </c>
      <c r="AR21" s="42">
        <f>IF('Indicator Date hidden'!AS22="x","x",AR$2-'Indicator Date hidden'!AS22)</f>
        <v>0</v>
      </c>
      <c r="AS21" s="42">
        <f>IF('Indicator Date hidden'!AT22="x","x",AS$2-'Indicator Date hidden'!AT22)</f>
        <v>0</v>
      </c>
      <c r="AT21" s="42">
        <f>IF('Indicator Date hidden'!AU22="x","x",AT$2-'Indicator Date hidden'!AU22)</f>
        <v>0</v>
      </c>
      <c r="AU21" s="42">
        <f>IF('Indicator Date hidden'!AV22="x","x",AU$2-'Indicator Date hidden'!AV22)</f>
        <v>0</v>
      </c>
      <c r="AV21" s="42">
        <f>IF('Indicator Date hidden'!AW22="x","x",AV$2-'Indicator Date hidden'!AW22)</f>
        <v>0</v>
      </c>
      <c r="AW21" s="42">
        <f>IF('Indicator Date hidden'!AX22="x","x",AW$2-'Indicator Date hidden'!AX22)</f>
        <v>-2</v>
      </c>
      <c r="AX21" s="42">
        <f>IF('Indicator Date hidden'!AY22="x","x",AX$2-'Indicator Date hidden'!AY22)</f>
        <v>-1</v>
      </c>
      <c r="AY21" s="42">
        <f>IF('Indicator Date hidden'!AZ22="x","x",AY$2-'Indicator Date hidden'!AZ22)</f>
        <v>0</v>
      </c>
      <c r="AZ21" s="42" t="str">
        <f>IF('Indicator Date hidden'!BA22="x","x",AZ$2-'Indicator Date hidden'!BA22)</f>
        <v>x</v>
      </c>
      <c r="BA21" s="42" t="str">
        <f>IF('Indicator Date hidden'!BB22="x","x",BA$2-'Indicator Date hidden'!BB22)</f>
        <v>x</v>
      </c>
      <c r="BB21" s="42" t="str">
        <f>IF('Indicator Date hidden'!BC22="x","x",BB$2-'Indicator Date hidden'!BC22)</f>
        <v>x</v>
      </c>
      <c r="BC21" s="42">
        <f>IF('Indicator Date hidden'!BD22="x","x",BC$2-'Indicator Date hidden'!BD22)</f>
        <v>0</v>
      </c>
      <c r="BD21" s="42">
        <f>IF('Indicator Date hidden'!BE22="x","x",BD$2-'Indicator Date hidden'!BE22)</f>
        <v>0</v>
      </c>
      <c r="BE21" s="42">
        <f>IF('Indicator Date hidden'!BF22="x","x",BE$2-'Indicator Date hidden'!BF22)</f>
        <v>0</v>
      </c>
      <c r="BF21" s="42">
        <f>IF('Indicator Date hidden'!BG22="x","x",BF$2-'Indicator Date hidden'!BG22)</f>
        <v>0</v>
      </c>
      <c r="BG21" s="42">
        <f>IF('Indicator Date hidden'!BH22="x","x",BG$2-'Indicator Date hidden'!BH22)</f>
        <v>0</v>
      </c>
      <c r="BH21" s="42">
        <f>IF('Indicator Date hidden'!BI22="x","x",BH$2-'Indicator Date hidden'!BI22)</f>
        <v>0</v>
      </c>
      <c r="BI21" s="42">
        <f>IF('Indicator Date hidden'!BJ22="x","x",BI$2-'Indicator Date hidden'!BJ22)</f>
        <v>1</v>
      </c>
      <c r="BJ21" s="42">
        <f>IF('Indicator Date hidden'!BK22="x","x",BJ$2-'Indicator Date hidden'!BK22)</f>
        <v>1</v>
      </c>
      <c r="BK21" s="42">
        <f>IF('Indicator Date hidden'!BL22="x","x",BK$2-'Indicator Date hidden'!BL22)</f>
        <v>0</v>
      </c>
      <c r="BL21" s="42">
        <f>IF('Indicator Date hidden'!BM22="x","x",BL$2-'Indicator Date hidden'!BM22)</f>
        <v>0</v>
      </c>
      <c r="BM21" s="42">
        <f>IF('Indicator Date hidden'!BN22="x","x",BM$2-'Indicator Date hidden'!BN22)</f>
        <v>0</v>
      </c>
      <c r="BN21" s="42">
        <f>IF('Indicator Date hidden'!BO22="x","x",BN$2-'Indicator Date hidden'!BO22)</f>
        <v>0</v>
      </c>
      <c r="BO21" s="42">
        <f>IF('Indicator Date hidden'!BP22="x","x",BO$2-'Indicator Date hidden'!BP22)</f>
        <v>0</v>
      </c>
      <c r="BP21" s="42">
        <f>IF('Indicator Date hidden'!BQ22="x","x",BP$2-'Indicator Date hidden'!BQ22)</f>
        <v>0</v>
      </c>
      <c r="BQ21" s="42">
        <f>IF('Indicator Date hidden'!BR22="x","x",BQ$2-'Indicator Date hidden'!BR22)</f>
        <v>0</v>
      </c>
      <c r="BR21" s="42">
        <f>IF('Indicator Date hidden'!BS22="x","x",BR$2-'Indicator Date hidden'!BS22)</f>
        <v>0</v>
      </c>
      <c r="BS21" s="42">
        <f>IF('Indicator Date hidden'!BT22="x","x",BS$2-'Indicator Date hidden'!BT22)</f>
        <v>1</v>
      </c>
      <c r="BT21" s="42">
        <f>IF('Indicator Date hidden'!BU22="x","x",BT$2-'Indicator Date hidden'!BU22)</f>
        <v>0</v>
      </c>
      <c r="BU21">
        <f t="shared" si="0"/>
        <v>23</v>
      </c>
      <c r="BV21" s="43">
        <f t="shared" si="1"/>
        <v>0.359375</v>
      </c>
      <c r="BW21">
        <f t="shared" si="2"/>
        <v>7</v>
      </c>
      <c r="BX21" s="43">
        <f t="shared" si="3"/>
        <v>2.0567509838030951</v>
      </c>
      <c r="BY21" s="46">
        <f t="shared" si="4"/>
        <v>0</v>
      </c>
    </row>
    <row r="22" spans="1:77">
      <c r="A22" t="str">
        <f>'Indicator Data'!B25</f>
        <v>BOL</v>
      </c>
      <c r="B22" s="42">
        <f>IF('Indicator Date hidden'!C23="x","x",B$2-'Indicator Date hidden'!C23)</f>
        <v>0</v>
      </c>
      <c r="C22" s="42">
        <f>IF('Indicator Date hidden'!D23="x","x",C$2-'Indicator Date hidden'!D23)</f>
        <v>0</v>
      </c>
      <c r="D22" s="42">
        <f>IF('Indicator Date hidden'!E23="x","x",D$2-'Indicator Date hidden'!E23)</f>
        <v>0</v>
      </c>
      <c r="E22" s="42">
        <f>IF('Indicator Date hidden'!F23="x","x",E$2-'Indicator Date hidden'!F23)</f>
        <v>0</v>
      </c>
      <c r="F22" s="42">
        <f>IF('Indicator Date hidden'!G23="x","x",F$2-'Indicator Date hidden'!G23)</f>
        <v>0</v>
      </c>
      <c r="G22" s="42">
        <f>IF('Indicator Date hidden'!H23="x","x",G$2-'Indicator Date hidden'!H23)</f>
        <v>0</v>
      </c>
      <c r="H22" s="42">
        <f>IF('Indicator Date hidden'!I23="x","x",H$2-'Indicator Date hidden'!I23)</f>
        <v>0</v>
      </c>
      <c r="I22" s="42">
        <f>IF('Indicator Date hidden'!J23="x","x",I$2-'Indicator Date hidden'!J23)</f>
        <v>0</v>
      </c>
      <c r="J22" s="42">
        <f>IF('Indicator Date hidden'!K23="x","x",J$2-'Indicator Date hidden'!K23)</f>
        <v>0</v>
      </c>
      <c r="K22" s="42">
        <f>IF('Indicator Date hidden'!L23="x","x",K$2-'Indicator Date hidden'!L23)</f>
        <v>0</v>
      </c>
      <c r="L22" s="42" t="str">
        <f>IF('Indicator Date hidden'!M23="x","x",L$2-'Indicator Date hidden'!M23)</f>
        <v>x</v>
      </c>
      <c r="M22" s="42" t="str">
        <f>IF('Indicator Date hidden'!N23="x","x",M$2-'Indicator Date hidden'!N23)</f>
        <v>x</v>
      </c>
      <c r="N22" s="42" t="str">
        <f>IF('Indicator Date hidden'!O23="x","x",N$2-'Indicator Date hidden'!O23)</f>
        <v>x</v>
      </c>
      <c r="O22" s="42" t="str">
        <f>IF('Indicator Date hidden'!P23="x","x",O$2-'Indicator Date hidden'!P23)</f>
        <v>x</v>
      </c>
      <c r="P22" s="42">
        <f>IF('Indicator Date hidden'!Q23="x","x",P$2-'Indicator Date hidden'!Q23)</f>
        <v>0</v>
      </c>
      <c r="Q22" s="42">
        <f>IF('Indicator Date hidden'!R23="x","x",Q$2-'Indicator Date hidden'!R23)</f>
        <v>0</v>
      </c>
      <c r="R22" s="42">
        <f>IF('Indicator Date hidden'!S23="x","x",R$2-'Indicator Date hidden'!S23)</f>
        <v>0</v>
      </c>
      <c r="S22" s="42">
        <f>IF('Indicator Date hidden'!T23="x","x",S$2-'Indicator Date hidden'!T23)</f>
        <v>0</v>
      </c>
      <c r="T22" s="42">
        <f>IF('Indicator Date hidden'!U23="x","x",T$2-'Indicator Date hidden'!U23)</f>
        <v>0</v>
      </c>
      <c r="U22" s="42">
        <f>IF('Indicator Date hidden'!V23="x","x",U$2-'Indicator Date hidden'!V23)</f>
        <v>0</v>
      </c>
      <c r="V22" s="42">
        <f>IF('Indicator Date hidden'!W23="x","x",V$2-'Indicator Date hidden'!W23)</f>
        <v>0</v>
      </c>
      <c r="W22" s="42">
        <f>IF('Indicator Date hidden'!X23="x","x",W$2-'Indicator Date hidden'!X23)</f>
        <v>0</v>
      </c>
      <c r="X22" s="42">
        <f>IF('Indicator Date hidden'!Y23="x","x",X$2-'Indicator Date hidden'!Y23)</f>
        <v>9</v>
      </c>
      <c r="Y22" s="42">
        <f>IF('Indicator Date hidden'!Z23="x","x",Y$2-'Indicator Date hidden'!Z23)</f>
        <v>0</v>
      </c>
      <c r="Z22" s="42">
        <f>IF('Indicator Date hidden'!AA23="x","x",Z$2-'Indicator Date hidden'!AA23)</f>
        <v>0</v>
      </c>
      <c r="AA22" s="42">
        <f>IF('Indicator Date hidden'!AB23="x","x",AA$2-'Indicator Date hidden'!AB23)</f>
        <v>1</v>
      </c>
      <c r="AB22" s="42">
        <f>IF('Indicator Date hidden'!AC23="x","x",AB$2-'Indicator Date hidden'!AC23)</f>
        <v>0</v>
      </c>
      <c r="AC22" s="42">
        <f>IF('Indicator Date hidden'!AD23="x","x",AC$2-'Indicator Date hidden'!AD23)</f>
        <v>-2</v>
      </c>
      <c r="AD22" s="42">
        <f>IF('Indicator Date hidden'!AE23="x","x",AD$2-'Indicator Date hidden'!AE23)</f>
        <v>0</v>
      </c>
      <c r="AE22" s="42">
        <f>IF('Indicator Date hidden'!AF23="x","x",AE$2-'Indicator Date hidden'!AF23)</f>
        <v>0</v>
      </c>
      <c r="AF22" s="42">
        <f>IF('Indicator Date hidden'!AG23="x","x",AF$2-'Indicator Date hidden'!AG23)</f>
        <v>0</v>
      </c>
      <c r="AG22" s="42">
        <f>IF('Indicator Date hidden'!AH23="x","x",AG$2-'Indicator Date hidden'!AH23)</f>
        <v>0</v>
      </c>
      <c r="AH22" s="42">
        <f>IF('Indicator Date hidden'!AI23="x","x",AH$2-'Indicator Date hidden'!AI23)</f>
        <v>5</v>
      </c>
      <c r="AI22" s="42">
        <f>IF('Indicator Date hidden'!AJ23="x","x",AI$2-'Indicator Date hidden'!AJ23)</f>
        <v>0</v>
      </c>
      <c r="AJ22" s="42">
        <f>IF('Indicator Date hidden'!AK23="x","x",AJ$2-'Indicator Date hidden'!AK23)</f>
        <v>0</v>
      </c>
      <c r="AK22" s="42">
        <f>IF('Indicator Date hidden'!AL23="x","x",AK$2-'Indicator Date hidden'!AL23)</f>
        <v>0</v>
      </c>
      <c r="AL22" s="42">
        <f>IF('Indicator Date hidden'!AM23="x","x",AL$2-'Indicator Date hidden'!AM23)</f>
        <v>0</v>
      </c>
      <c r="AM22" s="42">
        <f>IF('Indicator Date hidden'!AN23="x","x",AM$2-'Indicator Date hidden'!AN23)</f>
        <v>0</v>
      </c>
      <c r="AN22" s="42">
        <f>IF('Indicator Date hidden'!AO23="x","x",AN$2-'Indicator Date hidden'!AO23)</f>
        <v>0</v>
      </c>
      <c r="AO22" s="42">
        <f>IF('Indicator Date hidden'!AP23="x","x",AO$2-'Indicator Date hidden'!AP23)</f>
        <v>6</v>
      </c>
      <c r="AP22" s="42">
        <f>IF('Indicator Date hidden'!AQ23="x","x",AP$2-'Indicator Date hidden'!AQ23)</f>
        <v>0</v>
      </c>
      <c r="AQ22" s="42">
        <f>IF('Indicator Date hidden'!AR23="x","x",AQ$2-'Indicator Date hidden'!AR23)</f>
        <v>0</v>
      </c>
      <c r="AR22" s="42">
        <f>IF('Indicator Date hidden'!AS23="x","x",AR$2-'Indicator Date hidden'!AS23)</f>
        <v>0</v>
      </c>
      <c r="AS22" s="42">
        <f>IF('Indicator Date hidden'!AT23="x","x",AS$2-'Indicator Date hidden'!AT23)</f>
        <v>0</v>
      </c>
      <c r="AT22" s="42">
        <f>IF('Indicator Date hidden'!AU23="x","x",AT$2-'Indicator Date hidden'!AU23)</f>
        <v>0</v>
      </c>
      <c r="AU22" s="42">
        <f>IF('Indicator Date hidden'!AV23="x","x",AU$2-'Indicator Date hidden'!AV23)</f>
        <v>0</v>
      </c>
      <c r="AV22" s="42">
        <f>IF('Indicator Date hidden'!AW23="x","x",AV$2-'Indicator Date hidden'!AW23)</f>
        <v>1</v>
      </c>
      <c r="AW22" s="42">
        <f>IF('Indicator Date hidden'!AX23="x","x",AW$2-'Indicator Date hidden'!AX23)</f>
        <v>-2</v>
      </c>
      <c r="AX22" s="42">
        <f>IF('Indicator Date hidden'!AY23="x","x",AX$2-'Indicator Date hidden'!AY23)</f>
        <v>-1</v>
      </c>
      <c r="AY22" s="42">
        <f>IF('Indicator Date hidden'!AZ23="x","x",AY$2-'Indicator Date hidden'!AZ23)</f>
        <v>0</v>
      </c>
      <c r="AZ22" s="42">
        <f>IF('Indicator Date hidden'!BA23="x","x",AZ$2-'Indicator Date hidden'!BA23)</f>
        <v>4</v>
      </c>
      <c r="BA22" s="42">
        <f>IF('Indicator Date hidden'!BB23="x","x",BA$2-'Indicator Date hidden'!BB23)</f>
        <v>0</v>
      </c>
      <c r="BB22" s="42" t="str">
        <f>IF('Indicator Date hidden'!BC23="x","x",BB$2-'Indicator Date hidden'!BC23)</f>
        <v>x</v>
      </c>
      <c r="BC22" s="42">
        <f>IF('Indicator Date hidden'!BD23="x","x",BC$2-'Indicator Date hidden'!BD23)</f>
        <v>0</v>
      </c>
      <c r="BD22" s="42">
        <f>IF('Indicator Date hidden'!BE23="x","x",BD$2-'Indicator Date hidden'!BE23)</f>
        <v>0</v>
      </c>
      <c r="BE22" s="42">
        <f>IF('Indicator Date hidden'!BF23="x","x",BE$2-'Indicator Date hidden'!BF23)</f>
        <v>2</v>
      </c>
      <c r="BF22" s="42">
        <f>IF('Indicator Date hidden'!BG23="x","x",BF$2-'Indicator Date hidden'!BG23)</f>
        <v>0</v>
      </c>
      <c r="BG22" s="42">
        <f>IF('Indicator Date hidden'!BH23="x","x",BG$2-'Indicator Date hidden'!BH23)</f>
        <v>0</v>
      </c>
      <c r="BH22" s="42">
        <f>IF('Indicator Date hidden'!BI23="x","x",BH$2-'Indicator Date hidden'!BI23)</f>
        <v>0</v>
      </c>
      <c r="BI22" s="42">
        <f>IF('Indicator Date hidden'!BJ23="x","x",BI$2-'Indicator Date hidden'!BJ23)</f>
        <v>3</v>
      </c>
      <c r="BJ22" s="42">
        <f>IF('Indicator Date hidden'!BK23="x","x",BJ$2-'Indicator Date hidden'!BK23)</f>
        <v>1</v>
      </c>
      <c r="BK22" s="42">
        <f>IF('Indicator Date hidden'!BL23="x","x",BK$2-'Indicator Date hidden'!BL23)</f>
        <v>1</v>
      </c>
      <c r="BL22" s="42">
        <f>IF('Indicator Date hidden'!BM23="x","x",BL$2-'Indicator Date hidden'!BM23)</f>
        <v>0</v>
      </c>
      <c r="BM22" s="42">
        <f>IF('Indicator Date hidden'!BN23="x","x",BM$2-'Indicator Date hidden'!BN23)</f>
        <v>0</v>
      </c>
      <c r="BN22" s="42">
        <f>IF('Indicator Date hidden'!BO23="x","x",BN$2-'Indicator Date hidden'!BO23)</f>
        <v>0</v>
      </c>
      <c r="BO22" s="42">
        <f>IF('Indicator Date hidden'!BP23="x","x",BO$2-'Indicator Date hidden'!BP23)</f>
        <v>4</v>
      </c>
      <c r="BP22" s="42">
        <f>IF('Indicator Date hidden'!BQ23="x","x",BP$2-'Indicator Date hidden'!BQ23)</f>
        <v>0</v>
      </c>
      <c r="BQ22" s="42">
        <f>IF('Indicator Date hidden'!BR23="x","x",BQ$2-'Indicator Date hidden'!BR23)</f>
        <v>0</v>
      </c>
      <c r="BR22" s="42">
        <f>IF('Indicator Date hidden'!BS23="x","x",BR$2-'Indicator Date hidden'!BS23)</f>
        <v>0</v>
      </c>
      <c r="BS22" s="42">
        <f>IF('Indicator Date hidden'!BT23="x","x",BS$2-'Indicator Date hidden'!BT23)</f>
        <v>1</v>
      </c>
      <c r="BT22" s="42">
        <f>IF('Indicator Date hidden'!BU23="x","x",BT$2-'Indicator Date hidden'!BU23)</f>
        <v>0</v>
      </c>
      <c r="BU22">
        <f t="shared" si="0"/>
        <v>33</v>
      </c>
      <c r="BV22" s="43">
        <f t="shared" si="1"/>
        <v>0.5</v>
      </c>
      <c r="BW22">
        <f t="shared" si="2"/>
        <v>12</v>
      </c>
      <c r="BX22" s="43">
        <f t="shared" si="3"/>
        <v>1.6719612870681382</v>
      </c>
      <c r="BY22" s="46">
        <f t="shared" si="4"/>
        <v>0</v>
      </c>
    </row>
    <row r="23" spans="1:77">
      <c r="A23" t="str">
        <f>'Indicator Data'!B26</f>
        <v>BIH</v>
      </c>
      <c r="B23" s="42">
        <f>IF('Indicator Date hidden'!C24="x","x",B$2-'Indicator Date hidden'!C24)</f>
        <v>0</v>
      </c>
      <c r="C23" s="42">
        <f>IF('Indicator Date hidden'!D24="x","x",C$2-'Indicator Date hidden'!D24)</f>
        <v>0</v>
      </c>
      <c r="D23" s="42">
        <f>IF('Indicator Date hidden'!E24="x","x",D$2-'Indicator Date hidden'!E24)</f>
        <v>0</v>
      </c>
      <c r="E23" s="42">
        <f>IF('Indicator Date hidden'!F24="x","x",E$2-'Indicator Date hidden'!F24)</f>
        <v>0</v>
      </c>
      <c r="F23" s="42">
        <f>IF('Indicator Date hidden'!G24="x","x",F$2-'Indicator Date hidden'!G24)</f>
        <v>0</v>
      </c>
      <c r="G23" s="42">
        <f>IF('Indicator Date hidden'!H24="x","x",G$2-'Indicator Date hidden'!H24)</f>
        <v>0</v>
      </c>
      <c r="H23" s="42">
        <f>IF('Indicator Date hidden'!I24="x","x",H$2-'Indicator Date hidden'!I24)</f>
        <v>0</v>
      </c>
      <c r="I23" s="42">
        <f>IF('Indicator Date hidden'!J24="x","x",I$2-'Indicator Date hidden'!J24)</f>
        <v>0</v>
      </c>
      <c r="J23" s="42">
        <f>IF('Indicator Date hidden'!K24="x","x",J$2-'Indicator Date hidden'!K24)</f>
        <v>0</v>
      </c>
      <c r="K23" s="42">
        <f>IF('Indicator Date hidden'!L24="x","x",K$2-'Indicator Date hidden'!L24)</f>
        <v>0</v>
      </c>
      <c r="L23" s="42">
        <f>IF('Indicator Date hidden'!M24="x","x",L$2-'Indicator Date hidden'!M24)</f>
        <v>0</v>
      </c>
      <c r="M23" s="42" t="str">
        <f>IF('Indicator Date hidden'!N24="x","x",M$2-'Indicator Date hidden'!N24)</f>
        <v>x</v>
      </c>
      <c r="N23" s="42" t="str">
        <f>IF('Indicator Date hidden'!O24="x","x",N$2-'Indicator Date hidden'!O24)</f>
        <v>x</v>
      </c>
      <c r="O23" s="42" t="str">
        <f>IF('Indicator Date hidden'!P24="x","x",O$2-'Indicator Date hidden'!P24)</f>
        <v>x</v>
      </c>
      <c r="P23" s="42">
        <f>IF('Indicator Date hidden'!Q24="x","x",P$2-'Indicator Date hidden'!Q24)</f>
        <v>0</v>
      </c>
      <c r="Q23" s="42">
        <f>IF('Indicator Date hidden'!R24="x","x",Q$2-'Indicator Date hidden'!R24)</f>
        <v>0</v>
      </c>
      <c r="R23" s="42">
        <f>IF('Indicator Date hidden'!S24="x","x",R$2-'Indicator Date hidden'!S24)</f>
        <v>0</v>
      </c>
      <c r="S23" s="42">
        <f>IF('Indicator Date hidden'!T24="x","x",S$2-'Indicator Date hidden'!T24)</f>
        <v>0</v>
      </c>
      <c r="T23" s="42">
        <f>IF('Indicator Date hidden'!U24="x","x",T$2-'Indicator Date hidden'!U24)</f>
        <v>0</v>
      </c>
      <c r="U23" s="42">
        <f>IF('Indicator Date hidden'!V24="x","x",U$2-'Indicator Date hidden'!V24)</f>
        <v>0</v>
      </c>
      <c r="V23" s="42">
        <f>IF('Indicator Date hidden'!W24="x","x",V$2-'Indicator Date hidden'!W24)</f>
        <v>0</v>
      </c>
      <c r="W23" s="42">
        <f>IF('Indicator Date hidden'!X24="x","x",W$2-'Indicator Date hidden'!X24)</f>
        <v>0</v>
      </c>
      <c r="X23" s="42">
        <f>IF('Indicator Date hidden'!Y24="x","x",X$2-'Indicator Date hidden'!Y24)</f>
        <v>10</v>
      </c>
      <c r="Y23" s="42">
        <f>IF('Indicator Date hidden'!Z24="x","x",Y$2-'Indicator Date hidden'!Z24)</f>
        <v>4</v>
      </c>
      <c r="Z23" s="42" t="str">
        <f>IF('Indicator Date hidden'!AA24="x","x",Z$2-'Indicator Date hidden'!AA24)</f>
        <v>x</v>
      </c>
      <c r="AA23" s="42">
        <f>IF('Indicator Date hidden'!AB24="x","x",AA$2-'Indicator Date hidden'!AB24)</f>
        <v>1</v>
      </c>
      <c r="AB23" s="42" t="str">
        <f>IF('Indicator Date hidden'!AC24="x","x",AB$2-'Indicator Date hidden'!AC24)</f>
        <v>x</v>
      </c>
      <c r="AC23" s="42">
        <f>IF('Indicator Date hidden'!AD24="x","x",AC$2-'Indicator Date hidden'!AD24)</f>
        <v>-2</v>
      </c>
      <c r="AD23" s="42">
        <f>IF('Indicator Date hidden'!AE24="x","x",AD$2-'Indicator Date hidden'!AE24)</f>
        <v>0</v>
      </c>
      <c r="AE23" s="42">
        <f>IF('Indicator Date hidden'!AF24="x","x",AE$2-'Indicator Date hidden'!AF24)</f>
        <v>0</v>
      </c>
      <c r="AF23" s="42">
        <f>IF('Indicator Date hidden'!AG24="x","x",AF$2-'Indicator Date hidden'!AG24)</f>
        <v>0</v>
      </c>
      <c r="AG23" s="42">
        <f>IF('Indicator Date hidden'!AH24="x","x",AG$2-'Indicator Date hidden'!AH24)</f>
        <v>0</v>
      </c>
      <c r="AH23" s="42">
        <f>IF('Indicator Date hidden'!AI24="x","x",AH$2-'Indicator Date hidden'!AI24)</f>
        <v>10</v>
      </c>
      <c r="AI23" s="42">
        <f>IF('Indicator Date hidden'!AJ24="x","x",AI$2-'Indicator Date hidden'!AJ24)</f>
        <v>0</v>
      </c>
      <c r="AJ23" s="42">
        <f>IF('Indicator Date hidden'!AK24="x","x",AJ$2-'Indicator Date hidden'!AK24)</f>
        <v>0</v>
      </c>
      <c r="AK23" s="42">
        <f>IF('Indicator Date hidden'!AL24="x","x",AK$2-'Indicator Date hidden'!AL24)</f>
        <v>0</v>
      </c>
      <c r="AL23" s="42">
        <f>IF('Indicator Date hidden'!AM24="x","x",AL$2-'Indicator Date hidden'!AM24)</f>
        <v>0</v>
      </c>
      <c r="AM23" s="42">
        <f>IF('Indicator Date hidden'!AN24="x","x",AM$2-'Indicator Date hidden'!AN24)</f>
        <v>0</v>
      </c>
      <c r="AN23" s="42">
        <f>IF('Indicator Date hidden'!AO24="x","x",AN$2-'Indicator Date hidden'!AO24)</f>
        <v>0</v>
      </c>
      <c r="AO23" s="42">
        <f>IF('Indicator Date hidden'!AP24="x","x",AO$2-'Indicator Date hidden'!AP24)</f>
        <v>10</v>
      </c>
      <c r="AP23" s="42">
        <f>IF('Indicator Date hidden'!AQ24="x","x",AP$2-'Indicator Date hidden'!AQ24)</f>
        <v>0</v>
      </c>
      <c r="AQ23" s="42" t="str">
        <f>IF('Indicator Date hidden'!AR24="x","x",AQ$2-'Indicator Date hidden'!AR24)</f>
        <v>x</v>
      </c>
      <c r="AR23" s="42" t="str">
        <f>IF('Indicator Date hidden'!AS24="x","x",AR$2-'Indicator Date hidden'!AS24)</f>
        <v>x</v>
      </c>
      <c r="AS23" s="42" t="str">
        <f>IF('Indicator Date hidden'!AT24="x","x",AS$2-'Indicator Date hidden'!AT24)</f>
        <v>x</v>
      </c>
      <c r="AT23" s="42">
        <f>IF('Indicator Date hidden'!AU24="x","x",AT$2-'Indicator Date hidden'!AU24)</f>
        <v>0</v>
      </c>
      <c r="AU23" s="42">
        <f>IF('Indicator Date hidden'!AV24="x","x",AU$2-'Indicator Date hidden'!AV24)</f>
        <v>0</v>
      </c>
      <c r="AV23" s="42">
        <f>IF('Indicator Date hidden'!AW24="x","x",AV$2-'Indicator Date hidden'!AW24)</f>
        <v>11</v>
      </c>
      <c r="AW23" s="42">
        <f>IF('Indicator Date hidden'!AX24="x","x",AW$2-'Indicator Date hidden'!AX24)</f>
        <v>-2</v>
      </c>
      <c r="AX23" s="42">
        <f>IF('Indicator Date hidden'!AY24="x","x",AX$2-'Indicator Date hidden'!AY24)</f>
        <v>-1</v>
      </c>
      <c r="AY23" s="42">
        <f>IF('Indicator Date hidden'!AZ24="x","x",AY$2-'Indicator Date hidden'!AZ24)</f>
        <v>0</v>
      </c>
      <c r="AZ23" s="42">
        <f>IF('Indicator Date hidden'!BA24="x","x",AZ$2-'Indicator Date hidden'!BA24)</f>
        <v>0</v>
      </c>
      <c r="BA23" s="42">
        <f>IF('Indicator Date hidden'!BB24="x","x",BA$2-'Indicator Date hidden'!BB24)</f>
        <v>0</v>
      </c>
      <c r="BB23" s="42">
        <f>IF('Indicator Date hidden'!BC24="x","x",BB$2-'Indicator Date hidden'!BC24)</f>
        <v>0</v>
      </c>
      <c r="BC23" s="42">
        <f>IF('Indicator Date hidden'!BD24="x","x",BC$2-'Indicator Date hidden'!BD24)</f>
        <v>0</v>
      </c>
      <c r="BD23" s="42">
        <f>IF('Indicator Date hidden'!BE24="x","x",BD$2-'Indicator Date hidden'!BE24)</f>
        <v>0</v>
      </c>
      <c r="BE23" s="42" t="str">
        <f>IF('Indicator Date hidden'!BF24="x","x",BE$2-'Indicator Date hidden'!BF24)</f>
        <v>x</v>
      </c>
      <c r="BF23" s="42">
        <f>IF('Indicator Date hidden'!BG24="x","x",BF$2-'Indicator Date hidden'!BG24)</f>
        <v>0</v>
      </c>
      <c r="BG23" s="42">
        <f>IF('Indicator Date hidden'!BH24="x","x",BG$2-'Indicator Date hidden'!BH24)</f>
        <v>0</v>
      </c>
      <c r="BH23" s="42">
        <f>IF('Indicator Date hidden'!BI24="x","x",BH$2-'Indicator Date hidden'!BI24)</f>
        <v>0</v>
      </c>
      <c r="BI23" s="42">
        <f>IF('Indicator Date hidden'!BJ24="x","x",BI$2-'Indicator Date hidden'!BJ24)</f>
        <v>1</v>
      </c>
      <c r="BJ23" s="42">
        <f>IF('Indicator Date hidden'!BK24="x","x",BJ$2-'Indicator Date hidden'!BK24)</f>
        <v>0</v>
      </c>
      <c r="BK23" s="42">
        <f>IF('Indicator Date hidden'!BL24="x","x",BK$2-'Indicator Date hidden'!BL24)</f>
        <v>0</v>
      </c>
      <c r="BL23" s="42">
        <f>IF('Indicator Date hidden'!BM24="x","x",BL$2-'Indicator Date hidden'!BM24)</f>
        <v>0</v>
      </c>
      <c r="BM23" s="42">
        <f>IF('Indicator Date hidden'!BN24="x","x",BM$2-'Indicator Date hidden'!BN24)</f>
        <v>0</v>
      </c>
      <c r="BN23" s="42">
        <f>IF('Indicator Date hidden'!BO24="x","x",BN$2-'Indicator Date hidden'!BO24)</f>
        <v>0</v>
      </c>
      <c r="BO23" s="42">
        <f>IF('Indicator Date hidden'!BP24="x","x",BO$2-'Indicator Date hidden'!BP24)</f>
        <v>6</v>
      </c>
      <c r="BP23" s="42">
        <f>IF('Indicator Date hidden'!BQ24="x","x",BP$2-'Indicator Date hidden'!BQ24)</f>
        <v>0</v>
      </c>
      <c r="BQ23" s="42">
        <f>IF('Indicator Date hidden'!BR24="x","x",BQ$2-'Indicator Date hidden'!BR24)</f>
        <v>0</v>
      </c>
      <c r="BR23" s="42" t="str">
        <f>IF('Indicator Date hidden'!BS24="x","x",BR$2-'Indicator Date hidden'!BS24)</f>
        <v>x</v>
      </c>
      <c r="BS23" s="42">
        <f>IF('Indicator Date hidden'!BT24="x","x",BS$2-'Indicator Date hidden'!BT24)</f>
        <v>1</v>
      </c>
      <c r="BT23" s="42">
        <f>IF('Indicator Date hidden'!BU24="x","x",BT$2-'Indicator Date hidden'!BU24)</f>
        <v>0</v>
      </c>
      <c r="BU23">
        <f t="shared" si="0"/>
        <v>49</v>
      </c>
      <c r="BV23" s="43">
        <f t="shared" si="1"/>
        <v>0.80327868852459017</v>
      </c>
      <c r="BW23">
        <f t="shared" si="2"/>
        <v>9</v>
      </c>
      <c r="BX23" s="43">
        <f t="shared" si="3"/>
        <v>2.7028805043311408</v>
      </c>
      <c r="BY23" s="46">
        <f t="shared" si="4"/>
        <v>0</v>
      </c>
    </row>
    <row r="24" spans="1:77">
      <c r="A24" t="str">
        <f>'Indicator Data'!B27</f>
        <v>BWA</v>
      </c>
      <c r="B24" s="42">
        <f>IF('Indicator Date hidden'!C25="x","x",B$2-'Indicator Date hidden'!C25)</f>
        <v>0</v>
      </c>
      <c r="C24" s="42">
        <f>IF('Indicator Date hidden'!D25="x","x",C$2-'Indicator Date hidden'!D25)</f>
        <v>0</v>
      </c>
      <c r="D24" s="42">
        <f>IF('Indicator Date hidden'!E25="x","x",D$2-'Indicator Date hidden'!E25)</f>
        <v>0</v>
      </c>
      <c r="E24" s="42">
        <f>IF('Indicator Date hidden'!F25="x","x",E$2-'Indicator Date hidden'!F25)</f>
        <v>0</v>
      </c>
      <c r="F24" s="42">
        <f>IF('Indicator Date hidden'!G25="x","x",F$2-'Indicator Date hidden'!G25)</f>
        <v>0</v>
      </c>
      <c r="G24" s="42">
        <f>IF('Indicator Date hidden'!H25="x","x",G$2-'Indicator Date hidden'!H25)</f>
        <v>0</v>
      </c>
      <c r="H24" s="42">
        <f>IF('Indicator Date hidden'!I25="x","x",H$2-'Indicator Date hidden'!I25)</f>
        <v>0</v>
      </c>
      <c r="I24" s="42">
        <f>IF('Indicator Date hidden'!J25="x","x",I$2-'Indicator Date hidden'!J25)</f>
        <v>0</v>
      </c>
      <c r="J24" s="42">
        <f>IF('Indicator Date hidden'!K25="x","x",J$2-'Indicator Date hidden'!K25)</f>
        <v>0</v>
      </c>
      <c r="K24" s="42">
        <f>IF('Indicator Date hidden'!L25="x","x",K$2-'Indicator Date hidden'!L25)</f>
        <v>0</v>
      </c>
      <c r="L24" s="42">
        <f>IF('Indicator Date hidden'!M25="x","x",L$2-'Indicator Date hidden'!M25)</f>
        <v>0</v>
      </c>
      <c r="M24" s="42">
        <f>IF('Indicator Date hidden'!N25="x","x",M$2-'Indicator Date hidden'!N25)</f>
        <v>0</v>
      </c>
      <c r="N24" s="42">
        <f>IF('Indicator Date hidden'!O25="x","x",N$2-'Indicator Date hidden'!O25)</f>
        <v>0</v>
      </c>
      <c r="O24" s="42">
        <f>IF('Indicator Date hidden'!P25="x","x",O$2-'Indicator Date hidden'!P25)</f>
        <v>0</v>
      </c>
      <c r="P24" s="42">
        <f>IF('Indicator Date hidden'!Q25="x","x",P$2-'Indicator Date hidden'!Q25)</f>
        <v>0</v>
      </c>
      <c r="Q24" s="42">
        <f>IF('Indicator Date hidden'!R25="x","x",Q$2-'Indicator Date hidden'!R25)</f>
        <v>0</v>
      </c>
      <c r="R24" s="42">
        <f>IF('Indicator Date hidden'!S25="x","x",R$2-'Indicator Date hidden'!S25)</f>
        <v>0</v>
      </c>
      <c r="S24" s="42">
        <f>IF('Indicator Date hidden'!T25="x","x",S$2-'Indicator Date hidden'!T25)</f>
        <v>0</v>
      </c>
      <c r="T24" s="42">
        <f>IF('Indicator Date hidden'!U25="x","x",T$2-'Indicator Date hidden'!U25)</f>
        <v>0</v>
      </c>
      <c r="U24" s="42">
        <f>IF('Indicator Date hidden'!V25="x","x",U$2-'Indicator Date hidden'!V25)</f>
        <v>0</v>
      </c>
      <c r="V24" s="42">
        <f>IF('Indicator Date hidden'!W25="x","x",V$2-'Indicator Date hidden'!W25)</f>
        <v>0</v>
      </c>
      <c r="W24" s="42">
        <f>IF('Indicator Date hidden'!X25="x","x",W$2-'Indicator Date hidden'!X25)</f>
        <v>0</v>
      </c>
      <c r="X24" s="42">
        <f>IF('Indicator Date hidden'!Y25="x","x",X$2-'Indicator Date hidden'!Y25)</f>
        <v>10</v>
      </c>
      <c r="Y24" s="42">
        <f>IF('Indicator Date hidden'!Z25="x","x",Y$2-'Indicator Date hidden'!Z25)</f>
        <v>0</v>
      </c>
      <c r="Z24" s="42" t="str">
        <f>IF('Indicator Date hidden'!AA25="x","x",Z$2-'Indicator Date hidden'!AA25)</f>
        <v>x</v>
      </c>
      <c r="AA24" s="42">
        <f>IF('Indicator Date hidden'!AB25="x","x",AA$2-'Indicator Date hidden'!AB25)</f>
        <v>1</v>
      </c>
      <c r="AB24" s="42">
        <f>IF('Indicator Date hidden'!AC25="x","x",AB$2-'Indicator Date hidden'!AC25)</f>
        <v>0</v>
      </c>
      <c r="AC24" s="42">
        <f>IF('Indicator Date hidden'!AD25="x","x",AC$2-'Indicator Date hidden'!AD25)</f>
        <v>-2</v>
      </c>
      <c r="AD24" s="42">
        <f>IF('Indicator Date hidden'!AE25="x","x",AD$2-'Indicator Date hidden'!AE25)</f>
        <v>0</v>
      </c>
      <c r="AE24" s="42">
        <f>IF('Indicator Date hidden'!AF25="x","x",AE$2-'Indicator Date hidden'!AF25)</f>
        <v>0</v>
      </c>
      <c r="AF24" s="42">
        <f>IF('Indicator Date hidden'!AG25="x","x",AF$2-'Indicator Date hidden'!AG25)</f>
        <v>0</v>
      </c>
      <c r="AG24" s="42">
        <f>IF('Indicator Date hidden'!AH25="x","x",AG$2-'Indicator Date hidden'!AH25)</f>
        <v>0</v>
      </c>
      <c r="AH24" s="42">
        <f>IF('Indicator Date hidden'!AI25="x","x",AH$2-'Indicator Date hidden'!AI25)</f>
        <v>6</v>
      </c>
      <c r="AI24" s="42">
        <f>IF('Indicator Date hidden'!AJ25="x","x",AI$2-'Indicator Date hidden'!AJ25)</f>
        <v>0</v>
      </c>
      <c r="AJ24" s="42">
        <f>IF('Indicator Date hidden'!AK25="x","x",AJ$2-'Indicator Date hidden'!AK25)</f>
        <v>0</v>
      </c>
      <c r="AK24" s="42">
        <f>IF('Indicator Date hidden'!AL25="x","x",AK$2-'Indicator Date hidden'!AL25)</f>
        <v>0</v>
      </c>
      <c r="AL24" s="42">
        <f>IF('Indicator Date hidden'!AM25="x","x",AL$2-'Indicator Date hidden'!AM25)</f>
        <v>0</v>
      </c>
      <c r="AM24" s="42">
        <f>IF('Indicator Date hidden'!AN25="x","x",AM$2-'Indicator Date hidden'!AN25)</f>
        <v>0</v>
      </c>
      <c r="AN24" s="42">
        <f>IF('Indicator Date hidden'!AO25="x","x",AN$2-'Indicator Date hidden'!AO25)</f>
        <v>0</v>
      </c>
      <c r="AO24" s="42" t="str">
        <f>IF('Indicator Date hidden'!AP25="x","x",AO$2-'Indicator Date hidden'!AP25)</f>
        <v>x</v>
      </c>
      <c r="AP24" s="42">
        <f>IF('Indicator Date hidden'!AQ25="x","x",AP$2-'Indicator Date hidden'!AQ25)</f>
        <v>0</v>
      </c>
      <c r="AQ24" s="42">
        <f>IF('Indicator Date hidden'!AR25="x","x",AQ$2-'Indicator Date hidden'!AR25)</f>
        <v>0</v>
      </c>
      <c r="AR24" s="42">
        <f>IF('Indicator Date hidden'!AS25="x","x",AR$2-'Indicator Date hidden'!AS25)</f>
        <v>0</v>
      </c>
      <c r="AS24" s="42">
        <f>IF('Indicator Date hidden'!AT25="x","x",AS$2-'Indicator Date hidden'!AT25)</f>
        <v>0</v>
      </c>
      <c r="AT24" s="42">
        <f>IF('Indicator Date hidden'!AU25="x","x",AT$2-'Indicator Date hidden'!AU25)</f>
        <v>0</v>
      </c>
      <c r="AU24" s="42">
        <f>IF('Indicator Date hidden'!AV25="x","x",AU$2-'Indicator Date hidden'!AV25)</f>
        <v>0</v>
      </c>
      <c r="AV24" s="42">
        <f>IF('Indicator Date hidden'!AW25="x","x",AV$2-'Indicator Date hidden'!AW25)</f>
        <v>7</v>
      </c>
      <c r="AW24" s="42">
        <f>IF('Indicator Date hidden'!AX25="x","x",AW$2-'Indicator Date hidden'!AX25)</f>
        <v>-2</v>
      </c>
      <c r="AX24" s="42">
        <f>IF('Indicator Date hidden'!AY25="x","x",AX$2-'Indicator Date hidden'!AY25)</f>
        <v>-1</v>
      </c>
      <c r="AY24" s="42">
        <f>IF('Indicator Date hidden'!AZ25="x","x",AY$2-'Indicator Date hidden'!AZ25)</f>
        <v>0</v>
      </c>
      <c r="AZ24" s="42" t="str">
        <f>IF('Indicator Date hidden'!BA25="x","x",AZ$2-'Indicator Date hidden'!BA25)</f>
        <v>x</v>
      </c>
      <c r="BA24" s="42">
        <f>IF('Indicator Date hidden'!BB25="x","x",BA$2-'Indicator Date hidden'!BB25)</f>
        <v>0</v>
      </c>
      <c r="BB24" s="42" t="str">
        <f>IF('Indicator Date hidden'!BC25="x","x",BB$2-'Indicator Date hidden'!BC25)</f>
        <v>x</v>
      </c>
      <c r="BC24" s="42">
        <f>IF('Indicator Date hidden'!BD25="x","x",BC$2-'Indicator Date hidden'!BD25)</f>
        <v>0</v>
      </c>
      <c r="BD24" s="42">
        <f>IF('Indicator Date hidden'!BE25="x","x",BD$2-'Indicator Date hidden'!BE25)</f>
        <v>0</v>
      </c>
      <c r="BE24" s="42">
        <f>IF('Indicator Date hidden'!BF25="x","x",BE$2-'Indicator Date hidden'!BF25)</f>
        <v>0</v>
      </c>
      <c r="BF24" s="42">
        <f>IF('Indicator Date hidden'!BG25="x","x",BF$2-'Indicator Date hidden'!BG25)</f>
        <v>0</v>
      </c>
      <c r="BG24" s="42">
        <f>IF('Indicator Date hidden'!BH25="x","x",BG$2-'Indicator Date hidden'!BH25)</f>
        <v>0</v>
      </c>
      <c r="BH24" s="42">
        <f>IF('Indicator Date hidden'!BI25="x","x",BH$2-'Indicator Date hidden'!BI25)</f>
        <v>0</v>
      </c>
      <c r="BI24" s="42">
        <f>IF('Indicator Date hidden'!BJ25="x","x",BI$2-'Indicator Date hidden'!BJ25)</f>
        <v>10</v>
      </c>
      <c r="BJ24" s="42">
        <f>IF('Indicator Date hidden'!BK25="x","x",BJ$2-'Indicator Date hidden'!BK25)</f>
        <v>1</v>
      </c>
      <c r="BK24" s="42">
        <f>IF('Indicator Date hidden'!BL25="x","x",BK$2-'Indicator Date hidden'!BL25)</f>
        <v>0</v>
      </c>
      <c r="BL24" s="42">
        <f>IF('Indicator Date hidden'!BM25="x","x",BL$2-'Indicator Date hidden'!BM25)</f>
        <v>0</v>
      </c>
      <c r="BM24" s="42">
        <f>IF('Indicator Date hidden'!BN25="x","x",BM$2-'Indicator Date hidden'!BN25)</f>
        <v>0</v>
      </c>
      <c r="BN24" s="42">
        <f>IF('Indicator Date hidden'!BO25="x","x",BN$2-'Indicator Date hidden'!BO25)</f>
        <v>0</v>
      </c>
      <c r="BO24" s="42">
        <f>IF('Indicator Date hidden'!BP25="x","x",BO$2-'Indicator Date hidden'!BP25)</f>
        <v>3</v>
      </c>
      <c r="BP24" s="42">
        <f>IF('Indicator Date hidden'!BQ25="x","x",BP$2-'Indicator Date hidden'!BQ25)</f>
        <v>0</v>
      </c>
      <c r="BQ24" s="42">
        <f>IF('Indicator Date hidden'!BR25="x","x",BQ$2-'Indicator Date hidden'!BR25)</f>
        <v>0</v>
      </c>
      <c r="BR24" s="42">
        <f>IF('Indicator Date hidden'!BS25="x","x",BR$2-'Indicator Date hidden'!BS25)</f>
        <v>0</v>
      </c>
      <c r="BS24" s="42">
        <f>IF('Indicator Date hidden'!BT25="x","x",BS$2-'Indicator Date hidden'!BT25)</f>
        <v>1</v>
      </c>
      <c r="BT24" s="42">
        <f>IF('Indicator Date hidden'!BU25="x","x",BT$2-'Indicator Date hidden'!BU25)</f>
        <v>0</v>
      </c>
      <c r="BU24">
        <f t="shared" si="0"/>
        <v>34</v>
      </c>
      <c r="BV24" s="43">
        <f t="shared" si="1"/>
        <v>0.5074626865671642</v>
      </c>
      <c r="BW24">
        <f t="shared" si="2"/>
        <v>8</v>
      </c>
      <c r="BX24" s="43">
        <f t="shared" si="3"/>
        <v>2.0759686415855403</v>
      </c>
      <c r="BY24" s="46">
        <f t="shared" si="4"/>
        <v>0</v>
      </c>
    </row>
    <row r="25" spans="1:77">
      <c r="A25" t="str">
        <f>'Indicator Data'!B28</f>
        <v>BRA</v>
      </c>
      <c r="B25" s="42">
        <f>IF('Indicator Date hidden'!C26="x","x",B$2-'Indicator Date hidden'!C26)</f>
        <v>0</v>
      </c>
      <c r="C25" s="42">
        <f>IF('Indicator Date hidden'!D26="x","x",C$2-'Indicator Date hidden'!D26)</f>
        <v>0</v>
      </c>
      <c r="D25" s="42">
        <f>IF('Indicator Date hidden'!E26="x","x",D$2-'Indicator Date hidden'!E26)</f>
        <v>0</v>
      </c>
      <c r="E25" s="42">
        <f>IF('Indicator Date hidden'!F26="x","x",E$2-'Indicator Date hidden'!F26)</f>
        <v>0</v>
      </c>
      <c r="F25" s="42">
        <f>IF('Indicator Date hidden'!G26="x","x",F$2-'Indicator Date hidden'!G26)</f>
        <v>0</v>
      </c>
      <c r="G25" s="42">
        <f>IF('Indicator Date hidden'!H26="x","x",G$2-'Indicator Date hidden'!H26)</f>
        <v>0</v>
      </c>
      <c r="H25" s="42">
        <f>IF('Indicator Date hidden'!I26="x","x",H$2-'Indicator Date hidden'!I26)</f>
        <v>0</v>
      </c>
      <c r="I25" s="42">
        <f>IF('Indicator Date hidden'!J26="x","x",I$2-'Indicator Date hidden'!J26)</f>
        <v>0</v>
      </c>
      <c r="J25" s="42">
        <f>IF('Indicator Date hidden'!K26="x","x",J$2-'Indicator Date hidden'!K26)</f>
        <v>0</v>
      </c>
      <c r="K25" s="42">
        <f>IF('Indicator Date hidden'!L26="x","x",K$2-'Indicator Date hidden'!L26)</f>
        <v>0</v>
      </c>
      <c r="L25" s="42" t="str">
        <f>IF('Indicator Date hidden'!M26="x","x",L$2-'Indicator Date hidden'!M26)</f>
        <v>x</v>
      </c>
      <c r="M25" s="42" t="str">
        <f>IF('Indicator Date hidden'!N26="x","x",M$2-'Indicator Date hidden'!N26)</f>
        <v>x</v>
      </c>
      <c r="N25" s="42" t="str">
        <f>IF('Indicator Date hidden'!O26="x","x",N$2-'Indicator Date hidden'!O26)</f>
        <v>x</v>
      </c>
      <c r="O25" s="42" t="str">
        <f>IF('Indicator Date hidden'!P26="x","x",O$2-'Indicator Date hidden'!P26)</f>
        <v>x</v>
      </c>
      <c r="P25" s="42">
        <f>IF('Indicator Date hidden'!Q26="x","x",P$2-'Indicator Date hidden'!Q26)</f>
        <v>0</v>
      </c>
      <c r="Q25" s="42">
        <f>IF('Indicator Date hidden'!R26="x","x",Q$2-'Indicator Date hidden'!R26)</f>
        <v>0</v>
      </c>
      <c r="R25" s="42">
        <f>IF('Indicator Date hidden'!S26="x","x",R$2-'Indicator Date hidden'!S26)</f>
        <v>0</v>
      </c>
      <c r="S25" s="42">
        <f>IF('Indicator Date hidden'!T26="x","x",S$2-'Indicator Date hidden'!T26)</f>
        <v>0</v>
      </c>
      <c r="T25" s="42">
        <f>IF('Indicator Date hidden'!U26="x","x",T$2-'Indicator Date hidden'!U26)</f>
        <v>0</v>
      </c>
      <c r="U25" s="42">
        <f>IF('Indicator Date hidden'!V26="x","x",U$2-'Indicator Date hidden'!V26)</f>
        <v>0</v>
      </c>
      <c r="V25" s="42">
        <f>IF('Indicator Date hidden'!W26="x","x",V$2-'Indicator Date hidden'!W26)</f>
        <v>0</v>
      </c>
      <c r="W25" s="42">
        <f>IF('Indicator Date hidden'!X26="x","x",W$2-'Indicator Date hidden'!X26)</f>
        <v>0</v>
      </c>
      <c r="X25" s="42">
        <f>IF('Indicator Date hidden'!Y26="x","x",X$2-'Indicator Date hidden'!Y26)</f>
        <v>11</v>
      </c>
      <c r="Y25" s="42">
        <f>IF('Indicator Date hidden'!Z26="x","x",Y$2-'Indicator Date hidden'!Z26)</f>
        <v>0</v>
      </c>
      <c r="Z25" s="42" t="str">
        <f>IF('Indicator Date hidden'!AA26="x","x",Z$2-'Indicator Date hidden'!AA26)</f>
        <v>x</v>
      </c>
      <c r="AA25" s="42">
        <f>IF('Indicator Date hidden'!AB26="x","x",AA$2-'Indicator Date hidden'!AB26)</f>
        <v>0</v>
      </c>
      <c r="AB25" s="42">
        <f>IF('Indicator Date hidden'!AC26="x","x",AB$2-'Indicator Date hidden'!AC26)</f>
        <v>0</v>
      </c>
      <c r="AC25" s="42">
        <f>IF('Indicator Date hidden'!AD26="x","x",AC$2-'Indicator Date hidden'!AD26)</f>
        <v>-2</v>
      </c>
      <c r="AD25" s="42">
        <f>IF('Indicator Date hidden'!AE26="x","x",AD$2-'Indicator Date hidden'!AE26)</f>
        <v>0</v>
      </c>
      <c r="AE25" s="42">
        <f>IF('Indicator Date hidden'!AF26="x","x",AE$2-'Indicator Date hidden'!AF26)</f>
        <v>0</v>
      </c>
      <c r="AF25" s="42">
        <f>IF('Indicator Date hidden'!AG26="x","x",AF$2-'Indicator Date hidden'!AG26)</f>
        <v>0</v>
      </c>
      <c r="AG25" s="42">
        <f>IF('Indicator Date hidden'!AH26="x","x",AG$2-'Indicator Date hidden'!AH26)</f>
        <v>0</v>
      </c>
      <c r="AH25" s="42">
        <f>IF('Indicator Date hidden'!AI26="x","x",AH$2-'Indicator Date hidden'!AI26)</f>
        <v>6</v>
      </c>
      <c r="AI25" s="42">
        <f>IF('Indicator Date hidden'!AJ26="x","x",AI$2-'Indicator Date hidden'!AJ26)</f>
        <v>0</v>
      </c>
      <c r="AJ25" s="42">
        <f>IF('Indicator Date hidden'!AK26="x","x",AJ$2-'Indicator Date hidden'!AK26)</f>
        <v>0</v>
      </c>
      <c r="AK25" s="42">
        <f>IF('Indicator Date hidden'!AL26="x","x",AK$2-'Indicator Date hidden'!AL26)</f>
        <v>0</v>
      </c>
      <c r="AL25" s="42">
        <f>IF('Indicator Date hidden'!AM26="x","x",AL$2-'Indicator Date hidden'!AM26)</f>
        <v>0</v>
      </c>
      <c r="AM25" s="42">
        <f>IF('Indicator Date hidden'!AN26="x","x",AM$2-'Indicator Date hidden'!AN26)</f>
        <v>0</v>
      </c>
      <c r="AN25" s="42">
        <f>IF('Indicator Date hidden'!AO26="x","x",AN$2-'Indicator Date hidden'!AO26)</f>
        <v>0</v>
      </c>
      <c r="AO25" s="42">
        <f>IF('Indicator Date hidden'!AP26="x","x",AO$2-'Indicator Date hidden'!AP26)</f>
        <v>3</v>
      </c>
      <c r="AP25" s="42">
        <f>IF('Indicator Date hidden'!AQ26="x","x",AP$2-'Indicator Date hidden'!AQ26)</f>
        <v>0</v>
      </c>
      <c r="AQ25" s="42">
        <f>IF('Indicator Date hidden'!AR26="x","x",AQ$2-'Indicator Date hidden'!AR26)</f>
        <v>0</v>
      </c>
      <c r="AR25" s="42">
        <f>IF('Indicator Date hidden'!AS26="x","x",AR$2-'Indicator Date hidden'!AS26)</f>
        <v>0</v>
      </c>
      <c r="AS25" s="42">
        <f>IF('Indicator Date hidden'!AT26="x","x",AS$2-'Indicator Date hidden'!AT26)</f>
        <v>0</v>
      </c>
      <c r="AT25" s="42">
        <f>IF('Indicator Date hidden'!AU26="x","x",AT$2-'Indicator Date hidden'!AU26)</f>
        <v>0</v>
      </c>
      <c r="AU25" s="42">
        <f>IF('Indicator Date hidden'!AV26="x","x",AU$2-'Indicator Date hidden'!AV26)</f>
        <v>0</v>
      </c>
      <c r="AV25" s="42">
        <f>IF('Indicator Date hidden'!AW26="x","x",AV$2-'Indicator Date hidden'!AW26)</f>
        <v>0</v>
      </c>
      <c r="AW25" s="42">
        <f>IF('Indicator Date hidden'!AX26="x","x",AW$2-'Indicator Date hidden'!AX26)</f>
        <v>-2</v>
      </c>
      <c r="AX25" s="42">
        <f>IF('Indicator Date hidden'!AY26="x","x",AX$2-'Indicator Date hidden'!AY26)</f>
        <v>-1</v>
      </c>
      <c r="AY25" s="42">
        <f>IF('Indicator Date hidden'!AZ26="x","x",AY$2-'Indicator Date hidden'!AZ26)</f>
        <v>0</v>
      </c>
      <c r="AZ25" s="42">
        <f>IF('Indicator Date hidden'!BA26="x","x",AZ$2-'Indicator Date hidden'!BA26)</f>
        <v>0</v>
      </c>
      <c r="BA25" s="42">
        <f>IF('Indicator Date hidden'!BB26="x","x",BA$2-'Indicator Date hidden'!BB26)</f>
        <v>0</v>
      </c>
      <c r="BB25" s="42">
        <f>IF('Indicator Date hidden'!BC26="x","x",BB$2-'Indicator Date hidden'!BC26)</f>
        <v>0</v>
      </c>
      <c r="BC25" s="42">
        <f>IF('Indicator Date hidden'!BD26="x","x",BC$2-'Indicator Date hidden'!BD26)</f>
        <v>0</v>
      </c>
      <c r="BD25" s="42">
        <f>IF('Indicator Date hidden'!BE26="x","x",BD$2-'Indicator Date hidden'!BE26)</f>
        <v>0</v>
      </c>
      <c r="BE25" s="42">
        <f>IF('Indicator Date hidden'!BF26="x","x",BE$2-'Indicator Date hidden'!BF26)</f>
        <v>2</v>
      </c>
      <c r="BF25" s="42">
        <f>IF('Indicator Date hidden'!BG26="x","x",BF$2-'Indicator Date hidden'!BG26)</f>
        <v>0</v>
      </c>
      <c r="BG25" s="42">
        <f>IF('Indicator Date hidden'!BH26="x","x",BG$2-'Indicator Date hidden'!BH26)</f>
        <v>0</v>
      </c>
      <c r="BH25" s="42">
        <f>IF('Indicator Date hidden'!BI26="x","x",BH$2-'Indicator Date hidden'!BI26)</f>
        <v>0</v>
      </c>
      <c r="BI25" s="42">
        <f>IF('Indicator Date hidden'!BJ26="x","x",BI$2-'Indicator Date hidden'!BJ26)</f>
        <v>1</v>
      </c>
      <c r="BJ25" s="42">
        <f>IF('Indicator Date hidden'!BK26="x","x",BJ$2-'Indicator Date hidden'!BK26)</f>
        <v>0</v>
      </c>
      <c r="BK25" s="42">
        <f>IF('Indicator Date hidden'!BL26="x","x",BK$2-'Indicator Date hidden'!BL26)</f>
        <v>0</v>
      </c>
      <c r="BL25" s="42">
        <f>IF('Indicator Date hidden'!BM26="x","x",BL$2-'Indicator Date hidden'!BM26)</f>
        <v>0</v>
      </c>
      <c r="BM25" s="42">
        <f>IF('Indicator Date hidden'!BN26="x","x",BM$2-'Indicator Date hidden'!BN26)</f>
        <v>0</v>
      </c>
      <c r="BN25" s="42">
        <f>IF('Indicator Date hidden'!BO26="x","x",BN$2-'Indicator Date hidden'!BO26)</f>
        <v>0</v>
      </c>
      <c r="BO25" s="42">
        <f>IF('Indicator Date hidden'!BP26="x","x",BO$2-'Indicator Date hidden'!BP26)</f>
        <v>0</v>
      </c>
      <c r="BP25" s="42">
        <f>IF('Indicator Date hidden'!BQ26="x","x",BP$2-'Indicator Date hidden'!BQ26)</f>
        <v>0</v>
      </c>
      <c r="BQ25" s="42">
        <f>IF('Indicator Date hidden'!BR26="x","x",BQ$2-'Indicator Date hidden'!BR26)</f>
        <v>0</v>
      </c>
      <c r="BR25" s="42">
        <f>IF('Indicator Date hidden'!BS26="x","x",BR$2-'Indicator Date hidden'!BS26)</f>
        <v>0</v>
      </c>
      <c r="BS25" s="42">
        <f>IF('Indicator Date hidden'!BT26="x","x",BS$2-'Indicator Date hidden'!BT26)</f>
        <v>1</v>
      </c>
      <c r="BT25" s="42">
        <f>IF('Indicator Date hidden'!BU26="x","x",BT$2-'Indicator Date hidden'!BU26)</f>
        <v>0</v>
      </c>
      <c r="BU25">
        <f t="shared" si="0"/>
        <v>19</v>
      </c>
      <c r="BV25" s="43">
        <f t="shared" si="1"/>
        <v>0.2878787878787879</v>
      </c>
      <c r="BW25">
        <f t="shared" si="2"/>
        <v>6</v>
      </c>
      <c r="BX25" s="43">
        <f t="shared" si="3"/>
        <v>1.6308126949204445</v>
      </c>
      <c r="BY25" s="46">
        <f t="shared" si="4"/>
        <v>0</v>
      </c>
    </row>
    <row r="26" spans="1:77">
      <c r="A26" t="str">
        <f>'Indicator Data'!B29</f>
        <v>BRN</v>
      </c>
      <c r="B26" s="42">
        <f>IF('Indicator Date hidden'!C27="x","x",B$2-'Indicator Date hidden'!C27)</f>
        <v>0</v>
      </c>
      <c r="C26" s="42">
        <f>IF('Indicator Date hidden'!D27="x","x",C$2-'Indicator Date hidden'!D27)</f>
        <v>0</v>
      </c>
      <c r="D26" s="42">
        <f>IF('Indicator Date hidden'!E27="x","x",D$2-'Indicator Date hidden'!E27)</f>
        <v>0</v>
      </c>
      <c r="E26" s="42">
        <f>IF('Indicator Date hidden'!F27="x","x",E$2-'Indicator Date hidden'!F27)</f>
        <v>0</v>
      </c>
      <c r="F26" s="42">
        <f>IF('Indicator Date hidden'!G27="x","x",F$2-'Indicator Date hidden'!G27)</f>
        <v>0</v>
      </c>
      <c r="G26" s="42">
        <f>IF('Indicator Date hidden'!H27="x","x",G$2-'Indicator Date hidden'!H27)</f>
        <v>0</v>
      </c>
      <c r="H26" s="42">
        <f>IF('Indicator Date hidden'!I27="x","x",H$2-'Indicator Date hidden'!I27)</f>
        <v>0</v>
      </c>
      <c r="I26" s="42">
        <f>IF('Indicator Date hidden'!J27="x","x",I$2-'Indicator Date hidden'!J27)</f>
        <v>0</v>
      </c>
      <c r="J26" s="42">
        <f>IF('Indicator Date hidden'!K27="x","x",J$2-'Indicator Date hidden'!K27)</f>
        <v>0</v>
      </c>
      <c r="K26" s="42">
        <f>IF('Indicator Date hidden'!L27="x","x",K$2-'Indicator Date hidden'!L27)</f>
        <v>0</v>
      </c>
      <c r="L26" s="42">
        <f>IF('Indicator Date hidden'!M27="x","x",L$2-'Indicator Date hidden'!M27)</f>
        <v>0</v>
      </c>
      <c r="M26" s="42" t="str">
        <f>IF('Indicator Date hidden'!N27="x","x",M$2-'Indicator Date hidden'!N27)</f>
        <v>x</v>
      </c>
      <c r="N26" s="42" t="str">
        <f>IF('Indicator Date hidden'!O27="x","x",N$2-'Indicator Date hidden'!O27)</f>
        <v>x</v>
      </c>
      <c r="O26" s="42" t="str">
        <f>IF('Indicator Date hidden'!P27="x","x",O$2-'Indicator Date hidden'!P27)</f>
        <v>x</v>
      </c>
      <c r="P26" s="42">
        <f>IF('Indicator Date hidden'!Q27="x","x",P$2-'Indicator Date hidden'!Q27)</f>
        <v>0</v>
      </c>
      <c r="Q26" s="42">
        <f>IF('Indicator Date hidden'!R27="x","x",Q$2-'Indicator Date hidden'!R27)</f>
        <v>0</v>
      </c>
      <c r="R26" s="42">
        <f>IF('Indicator Date hidden'!S27="x","x",R$2-'Indicator Date hidden'!S27)</f>
        <v>0</v>
      </c>
      <c r="S26" s="42">
        <f>IF('Indicator Date hidden'!T27="x","x",S$2-'Indicator Date hidden'!T27)</f>
        <v>0</v>
      </c>
      <c r="T26" s="42">
        <f>IF('Indicator Date hidden'!U27="x","x",T$2-'Indicator Date hidden'!U27)</f>
        <v>0</v>
      </c>
      <c r="U26" s="42">
        <f>IF('Indicator Date hidden'!V27="x","x",U$2-'Indicator Date hidden'!V27)</f>
        <v>0</v>
      </c>
      <c r="V26" s="42">
        <f>IF('Indicator Date hidden'!W27="x","x",V$2-'Indicator Date hidden'!W27)</f>
        <v>0</v>
      </c>
      <c r="W26" s="42">
        <f>IF('Indicator Date hidden'!X27="x","x",W$2-'Indicator Date hidden'!X27)</f>
        <v>0</v>
      </c>
      <c r="X26" s="42" t="str">
        <f>IF('Indicator Date hidden'!Y27="x","x",X$2-'Indicator Date hidden'!Y27)</f>
        <v>x</v>
      </c>
      <c r="Y26" s="42">
        <f>IF('Indicator Date hidden'!Z27="x","x",Y$2-'Indicator Date hidden'!Z27)</f>
        <v>0</v>
      </c>
      <c r="Z26" s="42" t="str">
        <f>IF('Indicator Date hidden'!AA27="x","x",Z$2-'Indicator Date hidden'!AA27)</f>
        <v>x</v>
      </c>
      <c r="AA26" s="42">
        <f>IF('Indicator Date hidden'!AB27="x","x",AA$2-'Indicator Date hidden'!AB27)</f>
        <v>1</v>
      </c>
      <c r="AB26" s="42" t="str">
        <f>IF('Indicator Date hidden'!AC27="x","x",AB$2-'Indicator Date hidden'!AC27)</f>
        <v>x</v>
      </c>
      <c r="AC26" s="42">
        <f>IF('Indicator Date hidden'!AD27="x","x",AC$2-'Indicator Date hidden'!AD27)</f>
        <v>-2</v>
      </c>
      <c r="AD26" s="42">
        <f>IF('Indicator Date hidden'!AE27="x","x",AD$2-'Indicator Date hidden'!AE27)</f>
        <v>0</v>
      </c>
      <c r="AE26" s="42">
        <f>IF('Indicator Date hidden'!AF27="x","x",AE$2-'Indicator Date hidden'!AF27)</f>
        <v>0</v>
      </c>
      <c r="AF26" s="42">
        <f>IF('Indicator Date hidden'!AG27="x","x",AF$2-'Indicator Date hidden'!AG27)</f>
        <v>0</v>
      </c>
      <c r="AG26" s="42">
        <f>IF('Indicator Date hidden'!AH27="x","x",AG$2-'Indicator Date hidden'!AH27)</f>
        <v>0</v>
      </c>
      <c r="AH26" s="42" t="str">
        <f>IF('Indicator Date hidden'!AI27="x","x",AH$2-'Indicator Date hidden'!AI27)</f>
        <v>x</v>
      </c>
      <c r="AI26" s="42">
        <f>IF('Indicator Date hidden'!AJ27="x","x",AI$2-'Indicator Date hidden'!AJ27)</f>
        <v>0</v>
      </c>
      <c r="AJ26" s="42">
        <f>IF('Indicator Date hidden'!AK27="x","x",AJ$2-'Indicator Date hidden'!AK27)</f>
        <v>0</v>
      </c>
      <c r="AK26" s="42">
        <f>IF('Indicator Date hidden'!AL27="x","x",AK$2-'Indicator Date hidden'!AL27)</f>
        <v>0</v>
      </c>
      <c r="AL26" s="42" t="str">
        <f>IF('Indicator Date hidden'!AM27="x","x",AL$2-'Indicator Date hidden'!AM27)</f>
        <v>x</v>
      </c>
      <c r="AM26" s="42">
        <f>IF('Indicator Date hidden'!AN27="x","x",AM$2-'Indicator Date hidden'!AN27)</f>
        <v>0</v>
      </c>
      <c r="AN26" s="42">
        <f>IF('Indicator Date hidden'!AO27="x","x",AN$2-'Indicator Date hidden'!AO27)</f>
        <v>0</v>
      </c>
      <c r="AO26" s="42" t="str">
        <f>IF('Indicator Date hidden'!AP27="x","x",AO$2-'Indicator Date hidden'!AP27)</f>
        <v>x</v>
      </c>
      <c r="AP26" s="42">
        <f>IF('Indicator Date hidden'!AQ27="x","x",AP$2-'Indicator Date hidden'!AQ27)</f>
        <v>0</v>
      </c>
      <c r="AQ26" s="42" t="str">
        <f>IF('Indicator Date hidden'!AR27="x","x",AQ$2-'Indicator Date hidden'!AR27)</f>
        <v>x</v>
      </c>
      <c r="AR26" s="42" t="str">
        <f>IF('Indicator Date hidden'!AS27="x","x",AR$2-'Indicator Date hidden'!AS27)</f>
        <v>x</v>
      </c>
      <c r="AS26" s="42" t="str">
        <f>IF('Indicator Date hidden'!AT27="x","x",AS$2-'Indicator Date hidden'!AT27)</f>
        <v>x</v>
      </c>
      <c r="AT26" s="42">
        <f>IF('Indicator Date hidden'!AU27="x","x",AT$2-'Indicator Date hidden'!AU27)</f>
        <v>0</v>
      </c>
      <c r="AU26" s="42">
        <f>IF('Indicator Date hidden'!AV27="x","x",AU$2-'Indicator Date hidden'!AV27)</f>
        <v>0</v>
      </c>
      <c r="AV26" s="42" t="str">
        <f>IF('Indicator Date hidden'!AW27="x","x",AV$2-'Indicator Date hidden'!AW27)</f>
        <v>x</v>
      </c>
      <c r="AW26" s="42">
        <f>IF('Indicator Date hidden'!AX27="x","x",AW$2-'Indicator Date hidden'!AX27)</f>
        <v>-2</v>
      </c>
      <c r="AX26" s="42">
        <f>IF('Indicator Date hidden'!AY27="x","x",AX$2-'Indicator Date hidden'!AY27)</f>
        <v>-1</v>
      </c>
      <c r="AY26" s="42">
        <f>IF('Indicator Date hidden'!AZ27="x","x",AY$2-'Indicator Date hidden'!AZ27)</f>
        <v>0</v>
      </c>
      <c r="AZ26" s="42" t="str">
        <f>IF('Indicator Date hidden'!BA27="x","x",AZ$2-'Indicator Date hidden'!BA27)</f>
        <v>x</v>
      </c>
      <c r="BA26" s="42">
        <f>IF('Indicator Date hidden'!BB27="x","x",BA$2-'Indicator Date hidden'!BB27)</f>
        <v>0</v>
      </c>
      <c r="BB26" s="42" t="str">
        <f>IF('Indicator Date hidden'!BC27="x","x",BB$2-'Indicator Date hidden'!BC27)</f>
        <v>x</v>
      </c>
      <c r="BC26" s="42">
        <f>IF('Indicator Date hidden'!BD27="x","x",BC$2-'Indicator Date hidden'!BD27)</f>
        <v>0</v>
      </c>
      <c r="BD26" s="42">
        <f>IF('Indicator Date hidden'!BE27="x","x",BD$2-'Indicator Date hidden'!BE27)</f>
        <v>0</v>
      </c>
      <c r="BE26" s="42">
        <f>IF('Indicator Date hidden'!BF27="x","x",BE$2-'Indicator Date hidden'!BF27)</f>
        <v>2</v>
      </c>
      <c r="BF26" s="42">
        <f>IF('Indicator Date hidden'!BG27="x","x",BF$2-'Indicator Date hidden'!BG27)</f>
        <v>0</v>
      </c>
      <c r="BG26" s="42">
        <f>IF('Indicator Date hidden'!BH27="x","x",BG$2-'Indicator Date hidden'!BH27)</f>
        <v>3</v>
      </c>
      <c r="BH26" s="42">
        <f>IF('Indicator Date hidden'!BI27="x","x",BH$2-'Indicator Date hidden'!BI27)</f>
        <v>0</v>
      </c>
      <c r="BI26" s="42">
        <f>IF('Indicator Date hidden'!BJ27="x","x",BI$2-'Indicator Date hidden'!BJ27)</f>
        <v>2</v>
      </c>
      <c r="BJ26" s="42">
        <f>IF('Indicator Date hidden'!BK27="x","x",BJ$2-'Indicator Date hidden'!BK27)</f>
        <v>1</v>
      </c>
      <c r="BK26" s="42">
        <f>IF('Indicator Date hidden'!BL27="x","x",BK$2-'Indicator Date hidden'!BL27)</f>
        <v>0</v>
      </c>
      <c r="BL26" s="42">
        <f>IF('Indicator Date hidden'!BM27="x","x",BL$2-'Indicator Date hidden'!BM27)</f>
        <v>0</v>
      </c>
      <c r="BM26" s="42">
        <f>IF('Indicator Date hidden'!BN27="x","x",BM$2-'Indicator Date hidden'!BN27)</f>
        <v>0</v>
      </c>
      <c r="BN26" s="42">
        <f>IF('Indicator Date hidden'!BO27="x","x",BN$2-'Indicator Date hidden'!BO27)</f>
        <v>0</v>
      </c>
      <c r="BO26" s="42">
        <f>IF('Indicator Date hidden'!BP27="x","x",BO$2-'Indicator Date hidden'!BP27)</f>
        <v>0</v>
      </c>
      <c r="BP26" s="42">
        <f>IF('Indicator Date hidden'!BQ27="x","x",BP$2-'Indicator Date hidden'!BQ27)</f>
        <v>0</v>
      </c>
      <c r="BQ26" s="42">
        <f>IF('Indicator Date hidden'!BR27="x","x",BQ$2-'Indicator Date hidden'!BR27)</f>
        <v>0</v>
      </c>
      <c r="BR26" s="42" t="str">
        <f>IF('Indicator Date hidden'!BS27="x","x",BR$2-'Indicator Date hidden'!BS27)</f>
        <v>x</v>
      </c>
      <c r="BS26" s="42">
        <f>IF('Indicator Date hidden'!BT27="x","x",BS$2-'Indicator Date hidden'!BT27)</f>
        <v>1</v>
      </c>
      <c r="BT26" s="42">
        <f>IF('Indicator Date hidden'!BU27="x","x",BT$2-'Indicator Date hidden'!BU27)</f>
        <v>0</v>
      </c>
      <c r="BU26">
        <f t="shared" si="0"/>
        <v>5</v>
      </c>
      <c r="BV26" s="43">
        <f t="shared" si="1"/>
        <v>9.0909090909090912E-2</v>
      </c>
      <c r="BW26">
        <f t="shared" si="2"/>
        <v>6</v>
      </c>
      <c r="BX26" s="43">
        <f t="shared" si="3"/>
        <v>0.72042228204214365</v>
      </c>
      <c r="BY26" s="46">
        <f t="shared" si="4"/>
        <v>0</v>
      </c>
    </row>
    <row r="27" spans="1:77">
      <c r="A27" t="str">
        <f>'Indicator Data'!B30</f>
        <v>BGR</v>
      </c>
      <c r="B27" s="42">
        <f>IF('Indicator Date hidden'!C28="x","x",B$2-'Indicator Date hidden'!C28)</f>
        <v>0</v>
      </c>
      <c r="C27" s="42">
        <f>IF('Indicator Date hidden'!D28="x","x",C$2-'Indicator Date hidden'!D28)</f>
        <v>0</v>
      </c>
      <c r="D27" s="42">
        <f>IF('Indicator Date hidden'!E28="x","x",D$2-'Indicator Date hidden'!E28)</f>
        <v>0</v>
      </c>
      <c r="E27" s="42">
        <f>IF('Indicator Date hidden'!F28="x","x",E$2-'Indicator Date hidden'!F28)</f>
        <v>0</v>
      </c>
      <c r="F27" s="42">
        <f>IF('Indicator Date hidden'!G28="x","x",F$2-'Indicator Date hidden'!G28)</f>
        <v>0</v>
      </c>
      <c r="G27" s="42">
        <f>IF('Indicator Date hidden'!H28="x","x",G$2-'Indicator Date hidden'!H28)</f>
        <v>0</v>
      </c>
      <c r="H27" s="42">
        <f>IF('Indicator Date hidden'!I28="x","x",H$2-'Indicator Date hidden'!I28)</f>
        <v>0</v>
      </c>
      <c r="I27" s="42">
        <f>IF('Indicator Date hidden'!J28="x","x",I$2-'Indicator Date hidden'!J28)</f>
        <v>0</v>
      </c>
      <c r="J27" s="42">
        <f>IF('Indicator Date hidden'!K28="x","x",J$2-'Indicator Date hidden'!K28)</f>
        <v>0</v>
      </c>
      <c r="K27" s="42">
        <f>IF('Indicator Date hidden'!L28="x","x",K$2-'Indicator Date hidden'!L28)</f>
        <v>0</v>
      </c>
      <c r="L27" s="42">
        <f>IF('Indicator Date hidden'!M28="x","x",L$2-'Indicator Date hidden'!M28)</f>
        <v>0</v>
      </c>
      <c r="M27" s="42" t="str">
        <f>IF('Indicator Date hidden'!N28="x","x",M$2-'Indicator Date hidden'!N28)</f>
        <v>x</v>
      </c>
      <c r="N27" s="42" t="str">
        <f>IF('Indicator Date hidden'!O28="x","x",N$2-'Indicator Date hidden'!O28)</f>
        <v>x</v>
      </c>
      <c r="O27" s="42" t="str">
        <f>IF('Indicator Date hidden'!P28="x","x",O$2-'Indicator Date hidden'!P28)</f>
        <v>x</v>
      </c>
      <c r="P27" s="42">
        <f>IF('Indicator Date hidden'!Q28="x","x",P$2-'Indicator Date hidden'!Q28)</f>
        <v>0</v>
      </c>
      <c r="Q27" s="42">
        <f>IF('Indicator Date hidden'!R28="x","x",Q$2-'Indicator Date hidden'!R28)</f>
        <v>0</v>
      </c>
      <c r="R27" s="42">
        <f>IF('Indicator Date hidden'!S28="x","x",R$2-'Indicator Date hidden'!S28)</f>
        <v>0</v>
      </c>
      <c r="S27" s="42">
        <f>IF('Indicator Date hidden'!T28="x","x",S$2-'Indicator Date hidden'!T28)</f>
        <v>0</v>
      </c>
      <c r="T27" s="42">
        <f>IF('Indicator Date hidden'!U28="x","x",T$2-'Indicator Date hidden'!U28)</f>
        <v>0</v>
      </c>
      <c r="U27" s="42">
        <f>IF('Indicator Date hidden'!V28="x","x",U$2-'Indicator Date hidden'!V28)</f>
        <v>0</v>
      </c>
      <c r="V27" s="42">
        <f>IF('Indicator Date hidden'!W28="x","x",V$2-'Indicator Date hidden'!W28)</f>
        <v>0</v>
      </c>
      <c r="W27" s="42">
        <f>IF('Indicator Date hidden'!X28="x","x",W$2-'Indicator Date hidden'!X28)</f>
        <v>0</v>
      </c>
      <c r="X27" s="42">
        <f>IF('Indicator Date hidden'!Y28="x","x",X$2-'Indicator Date hidden'!Y28)</f>
        <v>10</v>
      </c>
      <c r="Y27" s="42">
        <f>IF('Indicator Date hidden'!Z28="x","x",Y$2-'Indicator Date hidden'!Z28)</f>
        <v>0</v>
      </c>
      <c r="Z27" s="42" t="str">
        <f>IF('Indicator Date hidden'!AA28="x","x",Z$2-'Indicator Date hidden'!AA28)</f>
        <v>x</v>
      </c>
      <c r="AA27" s="42">
        <f>IF('Indicator Date hidden'!AB28="x","x",AA$2-'Indicator Date hidden'!AB28)</f>
        <v>1</v>
      </c>
      <c r="AB27" s="42">
        <f>IF('Indicator Date hidden'!AC28="x","x",AB$2-'Indicator Date hidden'!AC28)</f>
        <v>0</v>
      </c>
      <c r="AC27" s="42">
        <f>IF('Indicator Date hidden'!AD28="x","x",AC$2-'Indicator Date hidden'!AD28)</f>
        <v>-2</v>
      </c>
      <c r="AD27" s="42">
        <f>IF('Indicator Date hidden'!AE28="x","x",AD$2-'Indicator Date hidden'!AE28)</f>
        <v>0</v>
      </c>
      <c r="AE27" s="42">
        <f>IF('Indicator Date hidden'!AF28="x","x",AE$2-'Indicator Date hidden'!AF28)</f>
        <v>0</v>
      </c>
      <c r="AF27" s="42">
        <f>IF('Indicator Date hidden'!AG28="x","x",AF$2-'Indicator Date hidden'!AG28)</f>
        <v>0</v>
      </c>
      <c r="AG27" s="42">
        <f>IF('Indicator Date hidden'!AH28="x","x",AG$2-'Indicator Date hidden'!AH28)</f>
        <v>0</v>
      </c>
      <c r="AH27" s="42" t="str">
        <f>IF('Indicator Date hidden'!AI28="x","x",AH$2-'Indicator Date hidden'!AI28)</f>
        <v>x</v>
      </c>
      <c r="AI27" s="42">
        <f>IF('Indicator Date hidden'!AJ28="x","x",AI$2-'Indicator Date hidden'!AJ28)</f>
        <v>0</v>
      </c>
      <c r="AJ27" s="42">
        <f>IF('Indicator Date hidden'!AK28="x","x",AJ$2-'Indicator Date hidden'!AK28)</f>
        <v>0</v>
      </c>
      <c r="AK27" s="42">
        <f>IF('Indicator Date hidden'!AL28="x","x",AK$2-'Indicator Date hidden'!AL28)</f>
        <v>0</v>
      </c>
      <c r="AL27" s="42" t="str">
        <f>IF('Indicator Date hidden'!AM28="x","x",AL$2-'Indicator Date hidden'!AM28)</f>
        <v>x</v>
      </c>
      <c r="AM27" s="42">
        <f>IF('Indicator Date hidden'!AN28="x","x",AM$2-'Indicator Date hidden'!AN28)</f>
        <v>0</v>
      </c>
      <c r="AN27" s="42">
        <f>IF('Indicator Date hidden'!AO28="x","x",AN$2-'Indicator Date hidden'!AO28)</f>
        <v>0</v>
      </c>
      <c r="AO27" s="42">
        <f>IF('Indicator Date hidden'!AP28="x","x",AO$2-'Indicator Date hidden'!AP28)</f>
        <v>8</v>
      </c>
      <c r="AP27" s="42">
        <f>IF('Indicator Date hidden'!AQ28="x","x",AP$2-'Indicator Date hidden'!AQ28)</f>
        <v>0</v>
      </c>
      <c r="AQ27" s="42">
        <f>IF('Indicator Date hidden'!AR28="x","x",AQ$2-'Indicator Date hidden'!AR28)</f>
        <v>0</v>
      </c>
      <c r="AR27" s="42">
        <f>IF('Indicator Date hidden'!AS28="x","x",AR$2-'Indicator Date hidden'!AS28)</f>
        <v>0</v>
      </c>
      <c r="AS27" s="42" t="str">
        <f>IF('Indicator Date hidden'!AT28="x","x",AS$2-'Indicator Date hidden'!AT28)</f>
        <v>x</v>
      </c>
      <c r="AT27" s="42">
        <f>IF('Indicator Date hidden'!AU28="x","x",AT$2-'Indicator Date hidden'!AU28)</f>
        <v>0</v>
      </c>
      <c r="AU27" s="42">
        <f>IF('Indicator Date hidden'!AV28="x","x",AU$2-'Indicator Date hidden'!AV28)</f>
        <v>0</v>
      </c>
      <c r="AV27" s="42">
        <f>IF('Indicator Date hidden'!AW28="x","x",AV$2-'Indicator Date hidden'!AW28)</f>
        <v>1</v>
      </c>
      <c r="AW27" s="42">
        <f>IF('Indicator Date hidden'!AX28="x","x",AW$2-'Indicator Date hidden'!AX28)</f>
        <v>-2</v>
      </c>
      <c r="AX27" s="42">
        <f>IF('Indicator Date hidden'!AY28="x","x",AX$2-'Indicator Date hidden'!AY28)</f>
        <v>-1</v>
      </c>
      <c r="AY27" s="42">
        <f>IF('Indicator Date hidden'!AZ28="x","x",AY$2-'Indicator Date hidden'!AZ28)</f>
        <v>0</v>
      </c>
      <c r="AZ27" s="42" t="str">
        <f>IF('Indicator Date hidden'!BA28="x","x",AZ$2-'Indicator Date hidden'!BA28)</f>
        <v>x</v>
      </c>
      <c r="BA27" s="42">
        <f>IF('Indicator Date hidden'!BB28="x","x",BA$2-'Indicator Date hidden'!BB28)</f>
        <v>0</v>
      </c>
      <c r="BB27" s="42">
        <f>IF('Indicator Date hidden'!BC28="x","x",BB$2-'Indicator Date hidden'!BC28)</f>
        <v>0</v>
      </c>
      <c r="BC27" s="42">
        <f>IF('Indicator Date hidden'!BD28="x","x",BC$2-'Indicator Date hidden'!BD28)</f>
        <v>0</v>
      </c>
      <c r="BD27" s="42">
        <f>IF('Indicator Date hidden'!BE28="x","x",BD$2-'Indicator Date hidden'!BE28)</f>
        <v>0</v>
      </c>
      <c r="BE27" s="42">
        <f>IF('Indicator Date hidden'!BF28="x","x",BE$2-'Indicator Date hidden'!BF28)</f>
        <v>0</v>
      </c>
      <c r="BF27" s="42">
        <f>IF('Indicator Date hidden'!BG28="x","x",BF$2-'Indicator Date hidden'!BG28)</f>
        <v>0</v>
      </c>
      <c r="BG27" s="42">
        <f>IF('Indicator Date hidden'!BH28="x","x",BG$2-'Indicator Date hidden'!BH28)</f>
        <v>0</v>
      </c>
      <c r="BH27" s="42">
        <f>IF('Indicator Date hidden'!BI28="x","x",BH$2-'Indicator Date hidden'!BI28)</f>
        <v>0</v>
      </c>
      <c r="BI27" s="42">
        <f>IF('Indicator Date hidden'!BJ28="x","x",BI$2-'Indicator Date hidden'!BJ28)</f>
        <v>2</v>
      </c>
      <c r="BJ27" s="42">
        <f>IF('Indicator Date hidden'!BK28="x","x",BJ$2-'Indicator Date hidden'!BK28)</f>
        <v>0</v>
      </c>
      <c r="BK27" s="42">
        <f>IF('Indicator Date hidden'!BL28="x","x",BK$2-'Indicator Date hidden'!BL28)</f>
        <v>0</v>
      </c>
      <c r="BL27" s="42">
        <f>IF('Indicator Date hidden'!BM28="x","x",BL$2-'Indicator Date hidden'!BM28)</f>
        <v>0</v>
      </c>
      <c r="BM27" s="42">
        <f>IF('Indicator Date hidden'!BN28="x","x",BM$2-'Indicator Date hidden'!BN28)</f>
        <v>0</v>
      </c>
      <c r="BN27" s="42">
        <f>IF('Indicator Date hidden'!BO28="x","x",BN$2-'Indicator Date hidden'!BO28)</f>
        <v>0</v>
      </c>
      <c r="BO27" s="42">
        <f>IF('Indicator Date hidden'!BP28="x","x",BO$2-'Indicator Date hidden'!BP28)</f>
        <v>3</v>
      </c>
      <c r="BP27" s="42">
        <f>IF('Indicator Date hidden'!BQ28="x","x",BP$2-'Indicator Date hidden'!BQ28)</f>
        <v>0</v>
      </c>
      <c r="BQ27" s="42">
        <f>IF('Indicator Date hidden'!BR28="x","x",BQ$2-'Indicator Date hidden'!BR28)</f>
        <v>0</v>
      </c>
      <c r="BR27" s="42">
        <f>IF('Indicator Date hidden'!BS28="x","x",BR$2-'Indicator Date hidden'!BS28)</f>
        <v>0</v>
      </c>
      <c r="BS27" s="42">
        <f>IF('Indicator Date hidden'!BT28="x","x",BS$2-'Indicator Date hidden'!BT28)</f>
        <v>1</v>
      </c>
      <c r="BT27" s="42">
        <f>IF('Indicator Date hidden'!BU28="x","x",BT$2-'Indicator Date hidden'!BU28)</f>
        <v>0</v>
      </c>
      <c r="BU27">
        <f t="shared" si="0"/>
        <v>21</v>
      </c>
      <c r="BV27" s="43">
        <f t="shared" si="1"/>
        <v>0.33333333333333331</v>
      </c>
      <c r="BW27">
        <f t="shared" si="2"/>
        <v>7</v>
      </c>
      <c r="BX27" s="43">
        <f t="shared" si="3"/>
        <v>1.699673171197595</v>
      </c>
      <c r="BY27" s="46">
        <f t="shared" si="4"/>
        <v>0</v>
      </c>
    </row>
    <row r="28" spans="1:77">
      <c r="A28" t="str">
        <f>'Indicator Data'!B31</f>
        <v>BFA</v>
      </c>
      <c r="B28" s="42">
        <f>IF('Indicator Date hidden'!C29="x","x",B$2-'Indicator Date hidden'!C29)</f>
        <v>0</v>
      </c>
      <c r="C28" s="42">
        <f>IF('Indicator Date hidden'!D29="x","x",C$2-'Indicator Date hidden'!D29)</f>
        <v>0</v>
      </c>
      <c r="D28" s="42">
        <f>IF('Indicator Date hidden'!E29="x","x",D$2-'Indicator Date hidden'!E29)</f>
        <v>0</v>
      </c>
      <c r="E28" s="42">
        <f>IF('Indicator Date hidden'!F29="x","x",E$2-'Indicator Date hidden'!F29)</f>
        <v>0</v>
      </c>
      <c r="F28" s="42">
        <f>IF('Indicator Date hidden'!G29="x","x",F$2-'Indicator Date hidden'!G29)</f>
        <v>0</v>
      </c>
      <c r="G28" s="42">
        <f>IF('Indicator Date hidden'!H29="x","x",G$2-'Indicator Date hidden'!H29)</f>
        <v>0</v>
      </c>
      <c r="H28" s="42">
        <f>IF('Indicator Date hidden'!I29="x","x",H$2-'Indicator Date hidden'!I29)</f>
        <v>0</v>
      </c>
      <c r="I28" s="42">
        <f>IF('Indicator Date hidden'!J29="x","x",I$2-'Indicator Date hidden'!J29)</f>
        <v>0</v>
      </c>
      <c r="J28" s="42">
        <f>IF('Indicator Date hidden'!K29="x","x",J$2-'Indicator Date hidden'!K29)</f>
        <v>0</v>
      </c>
      <c r="K28" s="42">
        <f>IF('Indicator Date hidden'!L29="x","x",K$2-'Indicator Date hidden'!L29)</f>
        <v>0</v>
      </c>
      <c r="L28" s="42">
        <f>IF('Indicator Date hidden'!M29="x","x",L$2-'Indicator Date hidden'!M29)</f>
        <v>0</v>
      </c>
      <c r="M28" s="42">
        <f>IF('Indicator Date hidden'!N29="x","x",M$2-'Indicator Date hidden'!N29)</f>
        <v>0</v>
      </c>
      <c r="N28" s="42">
        <f>IF('Indicator Date hidden'!O29="x","x",N$2-'Indicator Date hidden'!O29)</f>
        <v>0</v>
      </c>
      <c r="O28" s="42">
        <f>IF('Indicator Date hidden'!P29="x","x",O$2-'Indicator Date hidden'!P29)</f>
        <v>0</v>
      </c>
      <c r="P28" s="42">
        <f>IF('Indicator Date hidden'!Q29="x","x",P$2-'Indicator Date hidden'!Q29)</f>
        <v>0</v>
      </c>
      <c r="Q28" s="42">
        <f>IF('Indicator Date hidden'!R29="x","x",Q$2-'Indicator Date hidden'!R29)</f>
        <v>0</v>
      </c>
      <c r="R28" s="42">
        <f>IF('Indicator Date hidden'!S29="x","x",R$2-'Indicator Date hidden'!S29)</f>
        <v>0</v>
      </c>
      <c r="S28" s="42">
        <f>IF('Indicator Date hidden'!T29="x","x",S$2-'Indicator Date hidden'!T29)</f>
        <v>0</v>
      </c>
      <c r="T28" s="42">
        <f>IF('Indicator Date hidden'!U29="x","x",T$2-'Indicator Date hidden'!U29)</f>
        <v>0</v>
      </c>
      <c r="U28" s="42">
        <f>IF('Indicator Date hidden'!V29="x","x",U$2-'Indicator Date hidden'!V29)</f>
        <v>0</v>
      </c>
      <c r="V28" s="42">
        <f>IF('Indicator Date hidden'!W29="x","x",V$2-'Indicator Date hidden'!W29)</f>
        <v>0</v>
      </c>
      <c r="W28" s="42">
        <f>IF('Indicator Date hidden'!X29="x","x",W$2-'Indicator Date hidden'!X29)</f>
        <v>0</v>
      </c>
      <c r="X28" s="42">
        <f>IF('Indicator Date hidden'!Y29="x","x",X$2-'Indicator Date hidden'!Y29)</f>
        <v>7</v>
      </c>
      <c r="Y28" s="42">
        <f>IF('Indicator Date hidden'!Z29="x","x",Y$2-'Indicator Date hidden'!Z29)</f>
        <v>0</v>
      </c>
      <c r="Z28" s="42">
        <f>IF('Indicator Date hidden'!AA29="x","x",Z$2-'Indicator Date hidden'!AA29)</f>
        <v>0</v>
      </c>
      <c r="AA28" s="42">
        <f>IF('Indicator Date hidden'!AB29="x","x",AA$2-'Indicator Date hidden'!AB29)</f>
        <v>1</v>
      </c>
      <c r="AB28" s="42">
        <f>IF('Indicator Date hidden'!AC29="x","x",AB$2-'Indicator Date hidden'!AC29)</f>
        <v>0</v>
      </c>
      <c r="AC28" s="42">
        <f>IF('Indicator Date hidden'!AD29="x","x",AC$2-'Indicator Date hidden'!AD29)</f>
        <v>-2</v>
      </c>
      <c r="AD28" s="42">
        <f>IF('Indicator Date hidden'!AE29="x","x",AD$2-'Indicator Date hidden'!AE29)</f>
        <v>0</v>
      </c>
      <c r="AE28" s="42">
        <f>IF('Indicator Date hidden'!AF29="x","x",AE$2-'Indicator Date hidden'!AF29)</f>
        <v>0</v>
      </c>
      <c r="AF28" s="42">
        <f>IF('Indicator Date hidden'!AG29="x","x",AF$2-'Indicator Date hidden'!AG29)</f>
        <v>0</v>
      </c>
      <c r="AG28" s="42">
        <f>IF('Indicator Date hidden'!AH29="x","x",AG$2-'Indicator Date hidden'!AH29)</f>
        <v>0</v>
      </c>
      <c r="AH28" s="42" t="str">
        <f>IF('Indicator Date hidden'!AI29="x","x",AH$2-'Indicator Date hidden'!AI29)</f>
        <v>x</v>
      </c>
      <c r="AI28" s="42">
        <f>IF('Indicator Date hidden'!AJ29="x","x",AI$2-'Indicator Date hidden'!AJ29)</f>
        <v>0</v>
      </c>
      <c r="AJ28" s="42">
        <f>IF('Indicator Date hidden'!AK29="x","x",AJ$2-'Indicator Date hidden'!AK29)</f>
        <v>0</v>
      </c>
      <c r="AK28" s="42">
        <f>IF('Indicator Date hidden'!AL29="x","x",AK$2-'Indicator Date hidden'!AL29)</f>
        <v>0</v>
      </c>
      <c r="AL28" s="42">
        <f>IF('Indicator Date hidden'!AM29="x","x",AL$2-'Indicator Date hidden'!AM29)</f>
        <v>0</v>
      </c>
      <c r="AM28" s="42">
        <f>IF('Indicator Date hidden'!AN29="x","x",AM$2-'Indicator Date hidden'!AN29)</f>
        <v>0</v>
      </c>
      <c r="AN28" s="42">
        <f>IF('Indicator Date hidden'!AO29="x","x",AN$2-'Indicator Date hidden'!AO29)</f>
        <v>0</v>
      </c>
      <c r="AO28" s="42">
        <f>IF('Indicator Date hidden'!AP29="x","x",AO$2-'Indicator Date hidden'!AP29)</f>
        <v>1</v>
      </c>
      <c r="AP28" s="42">
        <f>IF('Indicator Date hidden'!AQ29="x","x",AP$2-'Indicator Date hidden'!AQ29)</f>
        <v>0</v>
      </c>
      <c r="AQ28" s="42">
        <f>IF('Indicator Date hidden'!AR29="x","x",AQ$2-'Indicator Date hidden'!AR29)</f>
        <v>0</v>
      </c>
      <c r="AR28" s="42">
        <f>IF('Indicator Date hidden'!AS29="x","x",AR$2-'Indicator Date hidden'!AS29)</f>
        <v>0</v>
      </c>
      <c r="AS28" s="42">
        <f>IF('Indicator Date hidden'!AT29="x","x",AS$2-'Indicator Date hidden'!AT29)</f>
        <v>0</v>
      </c>
      <c r="AT28" s="42">
        <f>IF('Indicator Date hidden'!AU29="x","x",AT$2-'Indicator Date hidden'!AU29)</f>
        <v>0</v>
      </c>
      <c r="AU28" s="42">
        <f>IF('Indicator Date hidden'!AV29="x","x",AU$2-'Indicator Date hidden'!AV29)</f>
        <v>0</v>
      </c>
      <c r="AV28" s="42">
        <f>IF('Indicator Date hidden'!AW29="x","x",AV$2-'Indicator Date hidden'!AW29)</f>
        <v>1</v>
      </c>
      <c r="AW28" s="42">
        <f>IF('Indicator Date hidden'!AX29="x","x",AW$2-'Indicator Date hidden'!AX29)</f>
        <v>-2</v>
      </c>
      <c r="AX28" s="42">
        <f>IF('Indicator Date hidden'!AY29="x","x",AX$2-'Indicator Date hidden'!AY29)</f>
        <v>-1</v>
      </c>
      <c r="AY28" s="42">
        <f>IF('Indicator Date hidden'!AZ29="x","x",AY$2-'Indicator Date hidden'!AZ29)</f>
        <v>0</v>
      </c>
      <c r="AZ28" s="42">
        <f>IF('Indicator Date hidden'!BA29="x","x",AZ$2-'Indicator Date hidden'!BA29)</f>
        <v>0</v>
      </c>
      <c r="BA28" s="42">
        <f>IF('Indicator Date hidden'!BB29="x","x",BA$2-'Indicator Date hidden'!BB29)</f>
        <v>0</v>
      </c>
      <c r="BB28" s="42">
        <f>IF('Indicator Date hidden'!BC29="x","x",BB$2-'Indicator Date hidden'!BC29)</f>
        <v>0</v>
      </c>
      <c r="BC28" s="42">
        <f>IF('Indicator Date hidden'!BD29="x","x",BC$2-'Indicator Date hidden'!BD29)</f>
        <v>0</v>
      </c>
      <c r="BD28" s="42">
        <f>IF('Indicator Date hidden'!BE29="x","x",BD$2-'Indicator Date hidden'!BE29)</f>
        <v>0</v>
      </c>
      <c r="BE28" s="42">
        <f>IF('Indicator Date hidden'!BF29="x","x",BE$2-'Indicator Date hidden'!BF29)</f>
        <v>0</v>
      </c>
      <c r="BF28" s="42">
        <f>IF('Indicator Date hidden'!BG29="x","x",BF$2-'Indicator Date hidden'!BG29)</f>
        <v>0</v>
      </c>
      <c r="BG28" s="42">
        <f>IF('Indicator Date hidden'!BH29="x","x",BG$2-'Indicator Date hidden'!BH29)</f>
        <v>0</v>
      </c>
      <c r="BH28" s="42">
        <f>IF('Indicator Date hidden'!BI29="x","x",BH$2-'Indicator Date hidden'!BI29)</f>
        <v>0</v>
      </c>
      <c r="BI28" s="42">
        <f>IF('Indicator Date hidden'!BJ29="x","x",BI$2-'Indicator Date hidden'!BJ29)</f>
        <v>1</v>
      </c>
      <c r="BJ28" s="42">
        <f>IF('Indicator Date hidden'!BK29="x","x",BJ$2-'Indicator Date hidden'!BK29)</f>
        <v>1</v>
      </c>
      <c r="BK28" s="42">
        <f>IF('Indicator Date hidden'!BL29="x","x",BK$2-'Indicator Date hidden'!BL29)</f>
        <v>1</v>
      </c>
      <c r="BL28" s="42">
        <f>IF('Indicator Date hidden'!BM29="x","x",BL$2-'Indicator Date hidden'!BM29)</f>
        <v>0</v>
      </c>
      <c r="BM28" s="42">
        <f>IF('Indicator Date hidden'!BN29="x","x",BM$2-'Indicator Date hidden'!BN29)</f>
        <v>0</v>
      </c>
      <c r="BN28" s="42">
        <f>IF('Indicator Date hidden'!BO29="x","x",BN$2-'Indicator Date hidden'!BO29)</f>
        <v>0</v>
      </c>
      <c r="BO28" s="42">
        <f>IF('Indicator Date hidden'!BP29="x","x",BO$2-'Indicator Date hidden'!BP29)</f>
        <v>2</v>
      </c>
      <c r="BP28" s="42">
        <f>IF('Indicator Date hidden'!BQ29="x","x",BP$2-'Indicator Date hidden'!BQ29)</f>
        <v>0</v>
      </c>
      <c r="BQ28" s="42">
        <f>IF('Indicator Date hidden'!BR29="x","x",BQ$2-'Indicator Date hidden'!BR29)</f>
        <v>0</v>
      </c>
      <c r="BR28" s="42">
        <f>IF('Indicator Date hidden'!BS29="x","x",BR$2-'Indicator Date hidden'!BS29)</f>
        <v>0</v>
      </c>
      <c r="BS28" s="42">
        <f>IF('Indicator Date hidden'!BT29="x","x",BS$2-'Indicator Date hidden'!BT29)</f>
        <v>1</v>
      </c>
      <c r="BT28" s="42">
        <f>IF('Indicator Date hidden'!BU29="x","x",BT$2-'Indicator Date hidden'!BU29)</f>
        <v>0</v>
      </c>
      <c r="BU28">
        <f t="shared" si="0"/>
        <v>11</v>
      </c>
      <c r="BV28" s="43">
        <f t="shared" si="1"/>
        <v>0.15714285714285714</v>
      </c>
      <c r="BW28">
        <f t="shared" si="2"/>
        <v>9</v>
      </c>
      <c r="BX28" s="43">
        <f t="shared" si="3"/>
        <v>0.9803164836741578</v>
      </c>
      <c r="BY28" s="46">
        <f t="shared" si="4"/>
        <v>0</v>
      </c>
    </row>
    <row r="29" spans="1:77">
      <c r="A29" t="str">
        <f>'Indicator Data'!B32</f>
        <v>BDI</v>
      </c>
      <c r="B29" s="42">
        <f>IF('Indicator Date hidden'!C30="x","x",B$2-'Indicator Date hidden'!C30)</f>
        <v>0</v>
      </c>
      <c r="C29" s="42">
        <f>IF('Indicator Date hidden'!D30="x","x",C$2-'Indicator Date hidden'!D30)</f>
        <v>0</v>
      </c>
      <c r="D29" s="42">
        <f>IF('Indicator Date hidden'!E30="x","x",D$2-'Indicator Date hidden'!E30)</f>
        <v>0</v>
      </c>
      <c r="E29" s="42">
        <f>IF('Indicator Date hidden'!F30="x","x",E$2-'Indicator Date hidden'!F30)</f>
        <v>0</v>
      </c>
      <c r="F29" s="42">
        <f>IF('Indicator Date hidden'!G30="x","x",F$2-'Indicator Date hidden'!G30)</f>
        <v>0</v>
      </c>
      <c r="G29" s="42">
        <f>IF('Indicator Date hidden'!H30="x","x",G$2-'Indicator Date hidden'!H30)</f>
        <v>0</v>
      </c>
      <c r="H29" s="42">
        <f>IF('Indicator Date hidden'!I30="x","x",H$2-'Indicator Date hidden'!I30)</f>
        <v>0</v>
      </c>
      <c r="I29" s="42">
        <f>IF('Indicator Date hidden'!J30="x","x",I$2-'Indicator Date hidden'!J30)</f>
        <v>0</v>
      </c>
      <c r="J29" s="42">
        <f>IF('Indicator Date hidden'!K30="x","x",J$2-'Indicator Date hidden'!K30)</f>
        <v>0</v>
      </c>
      <c r="K29" s="42">
        <f>IF('Indicator Date hidden'!L30="x","x",K$2-'Indicator Date hidden'!L30)</f>
        <v>0</v>
      </c>
      <c r="L29" s="42">
        <f>IF('Indicator Date hidden'!M30="x","x",L$2-'Indicator Date hidden'!M30)</f>
        <v>0</v>
      </c>
      <c r="M29" s="42">
        <f>IF('Indicator Date hidden'!N30="x","x",M$2-'Indicator Date hidden'!N30)</f>
        <v>0</v>
      </c>
      <c r="N29" s="42">
        <f>IF('Indicator Date hidden'!O30="x","x",N$2-'Indicator Date hidden'!O30)</f>
        <v>0</v>
      </c>
      <c r="O29" s="42">
        <f>IF('Indicator Date hidden'!P30="x","x",O$2-'Indicator Date hidden'!P30)</f>
        <v>0</v>
      </c>
      <c r="P29" s="42">
        <f>IF('Indicator Date hidden'!Q30="x","x",P$2-'Indicator Date hidden'!Q30)</f>
        <v>0</v>
      </c>
      <c r="Q29" s="42">
        <f>IF('Indicator Date hidden'!R30="x","x",Q$2-'Indicator Date hidden'!R30)</f>
        <v>0</v>
      </c>
      <c r="R29" s="42">
        <f>IF('Indicator Date hidden'!S30="x","x",R$2-'Indicator Date hidden'!S30)</f>
        <v>0</v>
      </c>
      <c r="S29" s="42">
        <f>IF('Indicator Date hidden'!T30="x","x",S$2-'Indicator Date hidden'!T30)</f>
        <v>0</v>
      </c>
      <c r="T29" s="42">
        <f>IF('Indicator Date hidden'!U30="x","x",T$2-'Indicator Date hidden'!U30)</f>
        <v>0</v>
      </c>
      <c r="U29" s="42">
        <f>IF('Indicator Date hidden'!V30="x","x",U$2-'Indicator Date hidden'!V30)</f>
        <v>0</v>
      </c>
      <c r="V29" s="42">
        <f>IF('Indicator Date hidden'!W30="x","x",V$2-'Indicator Date hidden'!W30)</f>
        <v>0</v>
      </c>
      <c r="W29" s="42">
        <f>IF('Indicator Date hidden'!X30="x","x",W$2-'Indicator Date hidden'!X30)</f>
        <v>0</v>
      </c>
      <c r="X29" s="42">
        <f>IF('Indicator Date hidden'!Y30="x","x",X$2-'Indicator Date hidden'!Y30)</f>
        <v>5</v>
      </c>
      <c r="Y29" s="42">
        <f>IF('Indicator Date hidden'!Z30="x","x",Y$2-'Indicator Date hidden'!Z30)</f>
        <v>0</v>
      </c>
      <c r="Z29" s="42">
        <f>IF('Indicator Date hidden'!AA30="x","x",Z$2-'Indicator Date hidden'!AA30)</f>
        <v>0</v>
      </c>
      <c r="AA29" s="42">
        <f>IF('Indicator Date hidden'!AB30="x","x",AA$2-'Indicator Date hidden'!AB30)</f>
        <v>1</v>
      </c>
      <c r="AB29" s="42">
        <f>IF('Indicator Date hidden'!AC30="x","x",AB$2-'Indicator Date hidden'!AC30)</f>
        <v>0</v>
      </c>
      <c r="AC29" s="42">
        <f>IF('Indicator Date hidden'!AD30="x","x",AC$2-'Indicator Date hidden'!AD30)</f>
        <v>-2</v>
      </c>
      <c r="AD29" s="42">
        <f>IF('Indicator Date hidden'!AE30="x","x",AD$2-'Indicator Date hidden'!AE30)</f>
        <v>0</v>
      </c>
      <c r="AE29" s="42">
        <f>IF('Indicator Date hidden'!AF30="x","x",AE$2-'Indicator Date hidden'!AF30)</f>
        <v>0</v>
      </c>
      <c r="AF29" s="42">
        <f>IF('Indicator Date hidden'!AG30="x","x",AF$2-'Indicator Date hidden'!AG30)</f>
        <v>0</v>
      </c>
      <c r="AG29" s="42">
        <f>IF('Indicator Date hidden'!AH30="x","x",AG$2-'Indicator Date hidden'!AH30)</f>
        <v>0</v>
      </c>
      <c r="AH29" s="42">
        <f>IF('Indicator Date hidden'!AI30="x","x",AH$2-'Indicator Date hidden'!AI30)</f>
        <v>5</v>
      </c>
      <c r="AI29" s="42">
        <f>IF('Indicator Date hidden'!AJ30="x","x",AI$2-'Indicator Date hidden'!AJ30)</f>
        <v>0</v>
      </c>
      <c r="AJ29" s="42">
        <f>IF('Indicator Date hidden'!AK30="x","x",AJ$2-'Indicator Date hidden'!AK30)</f>
        <v>0</v>
      </c>
      <c r="AK29" s="42">
        <f>IF('Indicator Date hidden'!AL30="x","x",AK$2-'Indicator Date hidden'!AL30)</f>
        <v>0</v>
      </c>
      <c r="AL29" s="42">
        <f>IF('Indicator Date hidden'!AM30="x","x",AL$2-'Indicator Date hidden'!AM30)</f>
        <v>0</v>
      </c>
      <c r="AM29" s="42">
        <f>IF('Indicator Date hidden'!AN30="x","x",AM$2-'Indicator Date hidden'!AN30)</f>
        <v>0</v>
      </c>
      <c r="AN29" s="42">
        <f>IF('Indicator Date hidden'!AO30="x","x",AN$2-'Indicator Date hidden'!AO30)</f>
        <v>0</v>
      </c>
      <c r="AO29" s="42">
        <f>IF('Indicator Date hidden'!AP30="x","x",AO$2-'Indicator Date hidden'!AP30)</f>
        <v>0</v>
      </c>
      <c r="AP29" s="42">
        <f>IF('Indicator Date hidden'!AQ30="x","x",AP$2-'Indicator Date hidden'!AQ30)</f>
        <v>0</v>
      </c>
      <c r="AQ29" s="42">
        <f>IF('Indicator Date hidden'!AR30="x","x",AQ$2-'Indicator Date hidden'!AR30)</f>
        <v>0</v>
      </c>
      <c r="AR29" s="42">
        <f>IF('Indicator Date hidden'!AS30="x","x",AR$2-'Indicator Date hidden'!AS30)</f>
        <v>0</v>
      </c>
      <c r="AS29" s="42">
        <f>IF('Indicator Date hidden'!AT30="x","x",AS$2-'Indicator Date hidden'!AT30)</f>
        <v>0</v>
      </c>
      <c r="AT29" s="42">
        <f>IF('Indicator Date hidden'!AU30="x","x",AT$2-'Indicator Date hidden'!AU30)</f>
        <v>0</v>
      </c>
      <c r="AU29" s="42">
        <f>IF('Indicator Date hidden'!AV30="x","x",AU$2-'Indicator Date hidden'!AV30)</f>
        <v>0</v>
      </c>
      <c r="AV29" s="42">
        <f>IF('Indicator Date hidden'!AW30="x","x",AV$2-'Indicator Date hidden'!AW30)</f>
        <v>2</v>
      </c>
      <c r="AW29" s="42">
        <f>IF('Indicator Date hidden'!AX30="x","x",AW$2-'Indicator Date hidden'!AX30)</f>
        <v>-2</v>
      </c>
      <c r="AX29" s="42">
        <f>IF('Indicator Date hidden'!AY30="x","x",AX$2-'Indicator Date hidden'!AY30)</f>
        <v>-1</v>
      </c>
      <c r="AY29" s="42">
        <f>IF('Indicator Date hidden'!AZ30="x","x",AY$2-'Indicator Date hidden'!AZ30)</f>
        <v>0</v>
      </c>
      <c r="AZ29" s="42">
        <f>IF('Indicator Date hidden'!BA30="x","x",AZ$2-'Indicator Date hidden'!BA30)</f>
        <v>0</v>
      </c>
      <c r="BA29" s="42">
        <f>IF('Indicator Date hidden'!BB30="x","x",BA$2-'Indicator Date hidden'!BB30)</f>
        <v>0</v>
      </c>
      <c r="BB29" s="42">
        <f>IF('Indicator Date hidden'!BC30="x","x",BB$2-'Indicator Date hidden'!BC30)</f>
        <v>-1</v>
      </c>
      <c r="BC29" s="42">
        <f>IF('Indicator Date hidden'!BD30="x","x",BC$2-'Indicator Date hidden'!BD30)</f>
        <v>0</v>
      </c>
      <c r="BD29" s="42">
        <f>IF('Indicator Date hidden'!BE30="x","x",BD$2-'Indicator Date hidden'!BE30)</f>
        <v>0</v>
      </c>
      <c r="BE29" s="42">
        <f>IF('Indicator Date hidden'!BF30="x","x",BE$2-'Indicator Date hidden'!BF30)</f>
        <v>0</v>
      </c>
      <c r="BF29" s="42">
        <f>IF('Indicator Date hidden'!BG30="x","x",BF$2-'Indicator Date hidden'!BG30)</f>
        <v>0</v>
      </c>
      <c r="BG29" s="42">
        <f>IF('Indicator Date hidden'!BH30="x","x",BG$2-'Indicator Date hidden'!BH30)</f>
        <v>0</v>
      </c>
      <c r="BH29" s="42">
        <f>IF('Indicator Date hidden'!BI30="x","x",BH$2-'Indicator Date hidden'!BI30)</f>
        <v>0</v>
      </c>
      <c r="BI29" s="42">
        <f>IF('Indicator Date hidden'!BJ30="x","x",BI$2-'Indicator Date hidden'!BJ30)</f>
        <v>1</v>
      </c>
      <c r="BJ29" s="42">
        <f>IF('Indicator Date hidden'!BK30="x","x",BJ$2-'Indicator Date hidden'!BK30)</f>
        <v>1</v>
      </c>
      <c r="BK29" s="42">
        <f>IF('Indicator Date hidden'!BL30="x","x",BK$2-'Indicator Date hidden'!BL30)</f>
        <v>0</v>
      </c>
      <c r="BL29" s="42">
        <f>IF('Indicator Date hidden'!BM30="x","x",BL$2-'Indicator Date hidden'!BM30)</f>
        <v>0</v>
      </c>
      <c r="BM29" s="42">
        <f>IF('Indicator Date hidden'!BN30="x","x",BM$2-'Indicator Date hidden'!BN30)</f>
        <v>0</v>
      </c>
      <c r="BN29" s="42">
        <f>IF('Indicator Date hidden'!BO30="x","x",BN$2-'Indicator Date hidden'!BO30)</f>
        <v>0</v>
      </c>
      <c r="BO29" s="42">
        <f>IF('Indicator Date hidden'!BP30="x","x",BO$2-'Indicator Date hidden'!BP30)</f>
        <v>0</v>
      </c>
      <c r="BP29" s="42">
        <f>IF('Indicator Date hidden'!BQ30="x","x",BP$2-'Indicator Date hidden'!BQ30)</f>
        <v>0</v>
      </c>
      <c r="BQ29" s="42">
        <f>IF('Indicator Date hidden'!BR30="x","x",BQ$2-'Indicator Date hidden'!BR30)</f>
        <v>0</v>
      </c>
      <c r="BR29" s="42">
        <f>IF('Indicator Date hidden'!BS30="x","x",BR$2-'Indicator Date hidden'!BS30)</f>
        <v>0</v>
      </c>
      <c r="BS29" s="42">
        <f>IF('Indicator Date hidden'!BT30="x","x",BS$2-'Indicator Date hidden'!BT30)</f>
        <v>1</v>
      </c>
      <c r="BT29" s="42">
        <f>IF('Indicator Date hidden'!BU30="x","x",BT$2-'Indicator Date hidden'!BU30)</f>
        <v>0</v>
      </c>
      <c r="BU29">
        <f t="shared" si="0"/>
        <v>10</v>
      </c>
      <c r="BV29" s="43">
        <f t="shared" si="1"/>
        <v>0.14084507042253522</v>
      </c>
      <c r="BW29">
        <f t="shared" si="2"/>
        <v>7</v>
      </c>
      <c r="BX29" s="43">
        <f t="shared" si="3"/>
        <v>0.96845709508006106</v>
      </c>
      <c r="BY29" s="46">
        <f t="shared" si="4"/>
        <v>0</v>
      </c>
    </row>
    <row r="30" spans="1:77">
      <c r="A30" t="str">
        <f>'Indicator Data'!B33</f>
        <v>CPV</v>
      </c>
      <c r="B30" s="42">
        <f>IF('Indicator Date hidden'!C31="x","x",B$2-'Indicator Date hidden'!C31)</f>
        <v>0</v>
      </c>
      <c r="C30" s="42">
        <f>IF('Indicator Date hidden'!D31="x","x",C$2-'Indicator Date hidden'!D31)</f>
        <v>0</v>
      </c>
      <c r="D30" s="42">
        <f>IF('Indicator Date hidden'!E31="x","x",D$2-'Indicator Date hidden'!E31)</f>
        <v>0</v>
      </c>
      <c r="E30" s="42">
        <f>IF('Indicator Date hidden'!F31="x","x",E$2-'Indicator Date hidden'!F31)</f>
        <v>0</v>
      </c>
      <c r="F30" s="42">
        <f>IF('Indicator Date hidden'!G31="x","x",F$2-'Indicator Date hidden'!G31)</f>
        <v>0</v>
      </c>
      <c r="G30" s="42">
        <f>IF('Indicator Date hidden'!H31="x","x",G$2-'Indicator Date hidden'!H31)</f>
        <v>0</v>
      </c>
      <c r="H30" s="42">
        <f>IF('Indicator Date hidden'!I31="x","x",H$2-'Indicator Date hidden'!I31)</f>
        <v>0</v>
      </c>
      <c r="I30" s="42">
        <f>IF('Indicator Date hidden'!J31="x","x",I$2-'Indicator Date hidden'!J31)</f>
        <v>0</v>
      </c>
      <c r="J30" s="42">
        <f>IF('Indicator Date hidden'!K31="x","x",J$2-'Indicator Date hidden'!K31)</f>
        <v>0</v>
      </c>
      <c r="K30" s="42" t="str">
        <f>IF('Indicator Date hidden'!L31="x","x",K$2-'Indicator Date hidden'!L31)</f>
        <v>x</v>
      </c>
      <c r="L30" s="42">
        <f>IF('Indicator Date hidden'!M31="x","x",L$2-'Indicator Date hidden'!M31)</f>
        <v>0</v>
      </c>
      <c r="M30" s="42" t="str">
        <f>IF('Indicator Date hidden'!N31="x","x",M$2-'Indicator Date hidden'!N31)</f>
        <v>x</v>
      </c>
      <c r="N30" s="42" t="str">
        <f>IF('Indicator Date hidden'!O31="x","x",N$2-'Indicator Date hidden'!O31)</f>
        <v>x</v>
      </c>
      <c r="O30" s="42" t="str">
        <f>IF('Indicator Date hidden'!P31="x","x",O$2-'Indicator Date hidden'!P31)</f>
        <v>x</v>
      </c>
      <c r="P30" s="42">
        <f>IF('Indicator Date hidden'!Q31="x","x",P$2-'Indicator Date hidden'!Q31)</f>
        <v>0</v>
      </c>
      <c r="Q30" s="42">
        <f>IF('Indicator Date hidden'!R31="x","x",Q$2-'Indicator Date hidden'!R31)</f>
        <v>0</v>
      </c>
      <c r="R30" s="42">
        <f>IF('Indicator Date hidden'!S31="x","x",R$2-'Indicator Date hidden'!S31)</f>
        <v>0</v>
      </c>
      <c r="S30" s="42">
        <f>IF('Indicator Date hidden'!T31="x","x",S$2-'Indicator Date hidden'!T31)</f>
        <v>0</v>
      </c>
      <c r="T30" s="42">
        <f>IF('Indicator Date hidden'!U31="x","x",T$2-'Indicator Date hidden'!U31)</f>
        <v>0</v>
      </c>
      <c r="U30" s="42">
        <f>IF('Indicator Date hidden'!V31="x","x",U$2-'Indicator Date hidden'!V31)</f>
        <v>0</v>
      </c>
      <c r="V30" s="42">
        <f>IF('Indicator Date hidden'!W31="x","x",V$2-'Indicator Date hidden'!W31)</f>
        <v>0</v>
      </c>
      <c r="W30" s="42">
        <f>IF('Indicator Date hidden'!X31="x","x",W$2-'Indicator Date hidden'!X31)</f>
        <v>0</v>
      </c>
      <c r="X30" s="42" t="str">
        <f>IF('Indicator Date hidden'!Y31="x","x",X$2-'Indicator Date hidden'!Y31)</f>
        <v>x</v>
      </c>
      <c r="Y30" s="42">
        <f>IF('Indicator Date hidden'!Z31="x","x",Y$2-'Indicator Date hidden'!Z31)</f>
        <v>0</v>
      </c>
      <c r="Z30" s="42" t="str">
        <f>IF('Indicator Date hidden'!AA31="x","x",Z$2-'Indicator Date hidden'!AA31)</f>
        <v>x</v>
      </c>
      <c r="AA30" s="42">
        <f>IF('Indicator Date hidden'!AB31="x","x",AA$2-'Indicator Date hidden'!AB31)</f>
        <v>1</v>
      </c>
      <c r="AB30" s="42">
        <f>IF('Indicator Date hidden'!AC31="x","x",AB$2-'Indicator Date hidden'!AC31)</f>
        <v>0</v>
      </c>
      <c r="AC30" s="42">
        <f>IF('Indicator Date hidden'!AD31="x","x",AC$2-'Indicator Date hidden'!AD31)</f>
        <v>-2</v>
      </c>
      <c r="AD30" s="42">
        <f>IF('Indicator Date hidden'!AE31="x","x",AD$2-'Indicator Date hidden'!AE31)</f>
        <v>0</v>
      </c>
      <c r="AE30" s="42">
        <f>IF('Indicator Date hidden'!AF31="x","x",AE$2-'Indicator Date hidden'!AF31)</f>
        <v>0</v>
      </c>
      <c r="AF30" s="42">
        <f>IF('Indicator Date hidden'!AG31="x","x",AF$2-'Indicator Date hidden'!AG31)</f>
        <v>0</v>
      </c>
      <c r="AG30" s="42">
        <f>IF('Indicator Date hidden'!AH31="x","x",AG$2-'Indicator Date hidden'!AH31)</f>
        <v>0</v>
      </c>
      <c r="AH30" s="42" t="str">
        <f>IF('Indicator Date hidden'!AI31="x","x",AH$2-'Indicator Date hidden'!AI31)</f>
        <v>x</v>
      </c>
      <c r="AI30" s="42">
        <f>IF('Indicator Date hidden'!AJ31="x","x",AI$2-'Indicator Date hidden'!AJ31)</f>
        <v>0</v>
      </c>
      <c r="AJ30" s="42">
        <f>IF('Indicator Date hidden'!AK31="x","x",AJ$2-'Indicator Date hidden'!AK31)</f>
        <v>0</v>
      </c>
      <c r="AK30" s="42">
        <f>IF('Indicator Date hidden'!AL31="x","x",AK$2-'Indicator Date hidden'!AL31)</f>
        <v>0</v>
      </c>
      <c r="AL30" s="42">
        <f>IF('Indicator Date hidden'!AM31="x","x",AL$2-'Indicator Date hidden'!AM31)</f>
        <v>0</v>
      </c>
      <c r="AM30" s="42">
        <f>IF('Indicator Date hidden'!AN31="x","x",AM$2-'Indicator Date hidden'!AN31)</f>
        <v>0</v>
      </c>
      <c r="AN30" s="42">
        <f>IF('Indicator Date hidden'!AO31="x","x",AN$2-'Indicator Date hidden'!AO31)</f>
        <v>0</v>
      </c>
      <c r="AO30" s="42" t="str">
        <f>IF('Indicator Date hidden'!AP31="x","x",AO$2-'Indicator Date hidden'!AP31)</f>
        <v>x</v>
      </c>
      <c r="AP30" s="42">
        <f>IF('Indicator Date hidden'!AQ31="x","x",AP$2-'Indicator Date hidden'!AQ31)</f>
        <v>0</v>
      </c>
      <c r="AQ30" s="42">
        <f>IF('Indicator Date hidden'!AR31="x","x",AQ$2-'Indicator Date hidden'!AR31)</f>
        <v>0</v>
      </c>
      <c r="AR30" s="42">
        <f>IF('Indicator Date hidden'!AS31="x","x",AR$2-'Indicator Date hidden'!AS31)</f>
        <v>0</v>
      </c>
      <c r="AS30" s="42">
        <f>IF('Indicator Date hidden'!AT31="x","x",AS$2-'Indicator Date hidden'!AT31)</f>
        <v>0</v>
      </c>
      <c r="AT30" s="42">
        <f>IF('Indicator Date hidden'!AU31="x","x",AT$2-'Indicator Date hidden'!AU31)</f>
        <v>0</v>
      </c>
      <c r="AU30" s="42">
        <f>IF('Indicator Date hidden'!AV31="x","x",AU$2-'Indicator Date hidden'!AV31)</f>
        <v>0</v>
      </c>
      <c r="AV30" s="42">
        <f>IF('Indicator Date hidden'!AW31="x","x",AV$2-'Indicator Date hidden'!AW31)</f>
        <v>7</v>
      </c>
      <c r="AW30" s="42">
        <f>IF('Indicator Date hidden'!AX31="x","x",AW$2-'Indicator Date hidden'!AX31)</f>
        <v>-2</v>
      </c>
      <c r="AX30" s="42">
        <f>IF('Indicator Date hidden'!AY31="x","x",AX$2-'Indicator Date hidden'!AY31)</f>
        <v>-1</v>
      </c>
      <c r="AY30" s="42">
        <f>IF('Indicator Date hidden'!AZ31="x","x",AY$2-'Indicator Date hidden'!AZ31)</f>
        <v>0</v>
      </c>
      <c r="AZ30" s="42" t="str">
        <f>IF('Indicator Date hidden'!BA31="x","x",AZ$2-'Indicator Date hidden'!BA31)</f>
        <v>x</v>
      </c>
      <c r="BA30" s="42">
        <f>IF('Indicator Date hidden'!BB31="x","x",BA$2-'Indicator Date hidden'!BB31)</f>
        <v>0</v>
      </c>
      <c r="BB30" s="42" t="str">
        <f>IF('Indicator Date hidden'!BC31="x","x",BB$2-'Indicator Date hidden'!BC31)</f>
        <v>x</v>
      </c>
      <c r="BC30" s="42">
        <f>IF('Indicator Date hidden'!BD31="x","x",BC$2-'Indicator Date hidden'!BD31)</f>
        <v>0</v>
      </c>
      <c r="BD30" s="42">
        <f>IF('Indicator Date hidden'!BE31="x","x",BD$2-'Indicator Date hidden'!BE31)</f>
        <v>0</v>
      </c>
      <c r="BE30" s="42">
        <f>IF('Indicator Date hidden'!BF31="x","x",BE$2-'Indicator Date hidden'!BF31)</f>
        <v>0</v>
      </c>
      <c r="BF30" s="42">
        <f>IF('Indicator Date hidden'!BG31="x","x",BF$2-'Indicator Date hidden'!BG31)</f>
        <v>0</v>
      </c>
      <c r="BG30" s="42">
        <f>IF('Indicator Date hidden'!BH31="x","x",BG$2-'Indicator Date hidden'!BH31)</f>
        <v>0</v>
      </c>
      <c r="BH30" s="42">
        <f>IF('Indicator Date hidden'!BI31="x","x",BH$2-'Indicator Date hidden'!BI31)</f>
        <v>0</v>
      </c>
      <c r="BI30" s="42">
        <f>IF('Indicator Date hidden'!BJ31="x","x",BI$2-'Indicator Date hidden'!BJ31)</f>
        <v>1</v>
      </c>
      <c r="BJ30" s="42">
        <f>IF('Indicator Date hidden'!BK31="x","x",BJ$2-'Indicator Date hidden'!BK31)</f>
        <v>1</v>
      </c>
      <c r="BK30" s="42">
        <f>IF('Indicator Date hidden'!BL31="x","x",BK$2-'Indicator Date hidden'!BL31)</f>
        <v>0</v>
      </c>
      <c r="BL30" s="42">
        <f>IF('Indicator Date hidden'!BM31="x","x",BL$2-'Indicator Date hidden'!BM31)</f>
        <v>0</v>
      </c>
      <c r="BM30" s="42">
        <f>IF('Indicator Date hidden'!BN31="x","x",BM$2-'Indicator Date hidden'!BN31)</f>
        <v>0</v>
      </c>
      <c r="BN30" s="42">
        <f>IF('Indicator Date hidden'!BO31="x","x",BN$2-'Indicator Date hidden'!BO31)</f>
        <v>0</v>
      </c>
      <c r="BO30" s="42">
        <f>IF('Indicator Date hidden'!BP31="x","x",BO$2-'Indicator Date hidden'!BP31)</f>
        <v>3</v>
      </c>
      <c r="BP30" s="42">
        <f>IF('Indicator Date hidden'!BQ31="x","x",BP$2-'Indicator Date hidden'!BQ31)</f>
        <v>0</v>
      </c>
      <c r="BQ30" s="42">
        <f>IF('Indicator Date hidden'!BR31="x","x",BQ$2-'Indicator Date hidden'!BR31)</f>
        <v>0</v>
      </c>
      <c r="BR30" s="42" t="str">
        <f>IF('Indicator Date hidden'!BS31="x","x",BR$2-'Indicator Date hidden'!BS31)</f>
        <v>x</v>
      </c>
      <c r="BS30" s="42">
        <f>IF('Indicator Date hidden'!BT31="x","x",BS$2-'Indicator Date hidden'!BT31)</f>
        <v>1</v>
      </c>
      <c r="BT30" s="42">
        <f>IF('Indicator Date hidden'!BU31="x","x",BT$2-'Indicator Date hidden'!BU31)</f>
        <v>0</v>
      </c>
      <c r="BU30">
        <f t="shared" si="0"/>
        <v>9</v>
      </c>
      <c r="BV30" s="43">
        <f t="shared" si="1"/>
        <v>0.15</v>
      </c>
      <c r="BW30">
        <f t="shared" si="2"/>
        <v>6</v>
      </c>
      <c r="BX30" s="43">
        <f t="shared" si="3"/>
        <v>1.0774197572595992</v>
      </c>
      <c r="BY30" s="46">
        <f t="shared" si="4"/>
        <v>0</v>
      </c>
    </row>
    <row r="31" spans="1:77">
      <c r="A31" t="str">
        <f>'Indicator Data'!B34</f>
        <v>KHM</v>
      </c>
      <c r="B31" s="42">
        <f>IF('Indicator Date hidden'!C32="x","x",B$2-'Indicator Date hidden'!C32)</f>
        <v>0</v>
      </c>
      <c r="C31" s="42">
        <f>IF('Indicator Date hidden'!D32="x","x",C$2-'Indicator Date hidden'!D32)</f>
        <v>0</v>
      </c>
      <c r="D31" s="42">
        <f>IF('Indicator Date hidden'!E32="x","x",D$2-'Indicator Date hidden'!E32)</f>
        <v>0</v>
      </c>
      <c r="E31" s="42">
        <f>IF('Indicator Date hidden'!F32="x","x",E$2-'Indicator Date hidden'!F32)</f>
        <v>0</v>
      </c>
      <c r="F31" s="42">
        <f>IF('Indicator Date hidden'!G32="x","x",F$2-'Indicator Date hidden'!G32)</f>
        <v>0</v>
      </c>
      <c r="G31" s="42">
        <f>IF('Indicator Date hidden'!H32="x","x",G$2-'Indicator Date hidden'!H32)</f>
        <v>0</v>
      </c>
      <c r="H31" s="42">
        <f>IF('Indicator Date hidden'!I32="x","x",H$2-'Indicator Date hidden'!I32)</f>
        <v>0</v>
      </c>
      <c r="I31" s="42">
        <f>IF('Indicator Date hidden'!J32="x","x",I$2-'Indicator Date hidden'!J32)</f>
        <v>0</v>
      </c>
      <c r="J31" s="42">
        <f>IF('Indicator Date hidden'!K32="x","x",J$2-'Indicator Date hidden'!K32)</f>
        <v>0</v>
      </c>
      <c r="K31" s="42">
        <f>IF('Indicator Date hidden'!L32="x","x",K$2-'Indicator Date hidden'!L32)</f>
        <v>0</v>
      </c>
      <c r="L31" s="42">
        <f>IF('Indicator Date hidden'!M32="x","x",L$2-'Indicator Date hidden'!M32)</f>
        <v>0</v>
      </c>
      <c r="M31" s="42" t="str">
        <f>IF('Indicator Date hidden'!N32="x","x",M$2-'Indicator Date hidden'!N32)</f>
        <v>x</v>
      </c>
      <c r="N31" s="42" t="str">
        <f>IF('Indicator Date hidden'!O32="x","x",N$2-'Indicator Date hidden'!O32)</f>
        <v>x</v>
      </c>
      <c r="O31" s="42" t="str">
        <f>IF('Indicator Date hidden'!P32="x","x",O$2-'Indicator Date hidden'!P32)</f>
        <v>x</v>
      </c>
      <c r="P31" s="42">
        <f>IF('Indicator Date hidden'!Q32="x","x",P$2-'Indicator Date hidden'!Q32)</f>
        <v>0</v>
      </c>
      <c r="Q31" s="42">
        <f>IF('Indicator Date hidden'!R32="x","x",Q$2-'Indicator Date hidden'!R32)</f>
        <v>0</v>
      </c>
      <c r="R31" s="42">
        <f>IF('Indicator Date hidden'!S32="x","x",R$2-'Indicator Date hidden'!S32)</f>
        <v>0</v>
      </c>
      <c r="S31" s="42">
        <f>IF('Indicator Date hidden'!T32="x","x",S$2-'Indicator Date hidden'!T32)</f>
        <v>0</v>
      </c>
      <c r="T31" s="42">
        <f>IF('Indicator Date hidden'!U32="x","x",T$2-'Indicator Date hidden'!U32)</f>
        <v>0</v>
      </c>
      <c r="U31" s="42">
        <f>IF('Indicator Date hidden'!V32="x","x",U$2-'Indicator Date hidden'!V32)</f>
        <v>0</v>
      </c>
      <c r="V31" s="42">
        <f>IF('Indicator Date hidden'!W32="x","x",V$2-'Indicator Date hidden'!W32)</f>
        <v>0</v>
      </c>
      <c r="W31" s="42">
        <f>IF('Indicator Date hidden'!X32="x","x",W$2-'Indicator Date hidden'!X32)</f>
        <v>0</v>
      </c>
      <c r="X31" s="42">
        <f>IF('Indicator Date hidden'!Y32="x","x",X$2-'Indicator Date hidden'!Y32)</f>
        <v>7</v>
      </c>
      <c r="Y31" s="42">
        <f>IF('Indicator Date hidden'!Z32="x","x",Y$2-'Indicator Date hidden'!Z32)</f>
        <v>0</v>
      </c>
      <c r="Z31" s="42">
        <f>IF('Indicator Date hidden'!AA32="x","x",Z$2-'Indicator Date hidden'!AA32)</f>
        <v>0</v>
      </c>
      <c r="AA31" s="42">
        <f>IF('Indicator Date hidden'!AB32="x","x",AA$2-'Indicator Date hidden'!AB32)</f>
        <v>0</v>
      </c>
      <c r="AB31" s="42">
        <f>IF('Indicator Date hidden'!AC32="x","x",AB$2-'Indicator Date hidden'!AC32)</f>
        <v>0</v>
      </c>
      <c r="AC31" s="42">
        <f>IF('Indicator Date hidden'!AD32="x","x",AC$2-'Indicator Date hidden'!AD32)</f>
        <v>-2</v>
      </c>
      <c r="AD31" s="42">
        <f>IF('Indicator Date hidden'!AE32="x","x",AD$2-'Indicator Date hidden'!AE32)</f>
        <v>0</v>
      </c>
      <c r="AE31" s="42">
        <f>IF('Indicator Date hidden'!AF32="x","x",AE$2-'Indicator Date hidden'!AF32)</f>
        <v>0</v>
      </c>
      <c r="AF31" s="42">
        <f>IF('Indicator Date hidden'!AG32="x","x",AF$2-'Indicator Date hidden'!AG32)</f>
        <v>0</v>
      </c>
      <c r="AG31" s="42">
        <f>IF('Indicator Date hidden'!AH32="x","x",AG$2-'Indicator Date hidden'!AH32)</f>
        <v>0</v>
      </c>
      <c r="AH31" s="42">
        <f>IF('Indicator Date hidden'!AI32="x","x",AH$2-'Indicator Date hidden'!AI32)</f>
        <v>0</v>
      </c>
      <c r="AI31" s="42">
        <f>IF('Indicator Date hidden'!AJ32="x","x",AI$2-'Indicator Date hidden'!AJ32)</f>
        <v>0</v>
      </c>
      <c r="AJ31" s="42">
        <f>IF('Indicator Date hidden'!AK32="x","x",AJ$2-'Indicator Date hidden'!AK32)</f>
        <v>0</v>
      </c>
      <c r="AK31" s="42">
        <f>IF('Indicator Date hidden'!AL32="x","x",AK$2-'Indicator Date hidden'!AL32)</f>
        <v>0</v>
      </c>
      <c r="AL31" s="42">
        <f>IF('Indicator Date hidden'!AM32="x","x",AL$2-'Indicator Date hidden'!AM32)</f>
        <v>0</v>
      </c>
      <c r="AM31" s="42">
        <f>IF('Indicator Date hidden'!AN32="x","x",AM$2-'Indicator Date hidden'!AN32)</f>
        <v>0</v>
      </c>
      <c r="AN31" s="42">
        <f>IF('Indicator Date hidden'!AO32="x","x",AN$2-'Indicator Date hidden'!AO32)</f>
        <v>0</v>
      </c>
      <c r="AO31" s="42">
        <f>IF('Indicator Date hidden'!AP32="x","x",AO$2-'Indicator Date hidden'!AP32)</f>
        <v>1</v>
      </c>
      <c r="AP31" s="42">
        <f>IF('Indicator Date hidden'!AQ32="x","x",AP$2-'Indicator Date hidden'!AQ32)</f>
        <v>0</v>
      </c>
      <c r="AQ31" s="42">
        <f>IF('Indicator Date hidden'!AR32="x","x",AQ$2-'Indicator Date hidden'!AR32)</f>
        <v>0</v>
      </c>
      <c r="AR31" s="42">
        <f>IF('Indicator Date hidden'!AS32="x","x",AR$2-'Indicator Date hidden'!AS32)</f>
        <v>0</v>
      </c>
      <c r="AS31" s="42">
        <f>IF('Indicator Date hidden'!AT32="x","x",AS$2-'Indicator Date hidden'!AT32)</f>
        <v>0</v>
      </c>
      <c r="AT31" s="42">
        <f>IF('Indicator Date hidden'!AU32="x","x",AT$2-'Indicator Date hidden'!AU32)</f>
        <v>0</v>
      </c>
      <c r="AU31" s="42">
        <f>IF('Indicator Date hidden'!AV32="x","x",AU$2-'Indicator Date hidden'!AV32)</f>
        <v>0</v>
      </c>
      <c r="AV31" s="42" t="str">
        <f>IF('Indicator Date hidden'!AW32="x","x",AV$2-'Indicator Date hidden'!AW32)</f>
        <v>x</v>
      </c>
      <c r="AW31" s="42">
        <f>IF('Indicator Date hidden'!AX32="x","x",AW$2-'Indicator Date hidden'!AX32)</f>
        <v>-2</v>
      </c>
      <c r="AX31" s="42">
        <f>IF('Indicator Date hidden'!AY32="x","x",AX$2-'Indicator Date hidden'!AY32)</f>
        <v>-1</v>
      </c>
      <c r="AY31" s="42">
        <f>IF('Indicator Date hidden'!AZ32="x","x",AY$2-'Indicator Date hidden'!AZ32)</f>
        <v>0</v>
      </c>
      <c r="AZ31" s="42" t="str">
        <f>IF('Indicator Date hidden'!BA32="x","x",AZ$2-'Indicator Date hidden'!BA32)</f>
        <v>x</v>
      </c>
      <c r="BA31" s="42">
        <f>IF('Indicator Date hidden'!BB32="x","x",BA$2-'Indicator Date hidden'!BB32)</f>
        <v>0</v>
      </c>
      <c r="BB31" s="42" t="str">
        <f>IF('Indicator Date hidden'!BC32="x","x",BB$2-'Indicator Date hidden'!BC32)</f>
        <v>x</v>
      </c>
      <c r="BC31" s="42">
        <f>IF('Indicator Date hidden'!BD32="x","x",BC$2-'Indicator Date hidden'!BD32)</f>
        <v>0</v>
      </c>
      <c r="BD31" s="42">
        <f>IF('Indicator Date hidden'!BE32="x","x",BD$2-'Indicator Date hidden'!BE32)</f>
        <v>0</v>
      </c>
      <c r="BE31" s="42">
        <f>IF('Indicator Date hidden'!BF32="x","x",BE$2-'Indicator Date hidden'!BF32)</f>
        <v>2</v>
      </c>
      <c r="BF31" s="42">
        <f>IF('Indicator Date hidden'!BG32="x","x",BF$2-'Indicator Date hidden'!BG32)</f>
        <v>0</v>
      </c>
      <c r="BG31" s="42">
        <f>IF('Indicator Date hidden'!BH32="x","x",BG$2-'Indicator Date hidden'!BH32)</f>
        <v>0</v>
      </c>
      <c r="BH31" s="42">
        <f>IF('Indicator Date hidden'!BI32="x","x",BH$2-'Indicator Date hidden'!BI32)</f>
        <v>0</v>
      </c>
      <c r="BI31" s="42">
        <f>IF('Indicator Date hidden'!BJ32="x","x",BI$2-'Indicator Date hidden'!BJ32)</f>
        <v>1</v>
      </c>
      <c r="BJ31" s="42">
        <f>IF('Indicator Date hidden'!BK32="x","x",BJ$2-'Indicator Date hidden'!BK32)</f>
        <v>1</v>
      </c>
      <c r="BK31" s="42">
        <f>IF('Indicator Date hidden'!BL32="x","x",BK$2-'Indicator Date hidden'!BL32)</f>
        <v>0</v>
      </c>
      <c r="BL31" s="42">
        <f>IF('Indicator Date hidden'!BM32="x","x",BL$2-'Indicator Date hidden'!BM32)</f>
        <v>0</v>
      </c>
      <c r="BM31" s="42">
        <f>IF('Indicator Date hidden'!BN32="x","x",BM$2-'Indicator Date hidden'!BN32)</f>
        <v>0</v>
      </c>
      <c r="BN31" s="42">
        <f>IF('Indicator Date hidden'!BO32="x","x",BN$2-'Indicator Date hidden'!BO32)</f>
        <v>0</v>
      </c>
      <c r="BO31" s="42">
        <f>IF('Indicator Date hidden'!BP32="x","x",BO$2-'Indicator Date hidden'!BP32)</f>
        <v>2</v>
      </c>
      <c r="BP31" s="42">
        <f>IF('Indicator Date hidden'!BQ32="x","x",BP$2-'Indicator Date hidden'!BQ32)</f>
        <v>0</v>
      </c>
      <c r="BQ31" s="42">
        <f>IF('Indicator Date hidden'!BR32="x","x",BQ$2-'Indicator Date hidden'!BR32)</f>
        <v>0</v>
      </c>
      <c r="BR31" s="42">
        <f>IF('Indicator Date hidden'!BS32="x","x",BR$2-'Indicator Date hidden'!BS32)</f>
        <v>0</v>
      </c>
      <c r="BS31" s="42">
        <f>IF('Indicator Date hidden'!BT32="x","x",BS$2-'Indicator Date hidden'!BT32)</f>
        <v>1</v>
      </c>
      <c r="BT31" s="42">
        <f>IF('Indicator Date hidden'!BU32="x","x",BT$2-'Indicator Date hidden'!BU32)</f>
        <v>0</v>
      </c>
      <c r="BU31">
        <f t="shared" si="0"/>
        <v>10</v>
      </c>
      <c r="BV31" s="43">
        <f t="shared" si="1"/>
        <v>0.15384615384615385</v>
      </c>
      <c r="BW31">
        <f t="shared" si="2"/>
        <v>7</v>
      </c>
      <c r="BX31" s="43">
        <f t="shared" si="3"/>
        <v>1.0262818510866412</v>
      </c>
      <c r="BY31" s="46">
        <f t="shared" si="4"/>
        <v>0</v>
      </c>
    </row>
    <row r="32" spans="1:77">
      <c r="A32" t="str">
        <f>'Indicator Data'!B35</f>
        <v>CMR</v>
      </c>
      <c r="B32" s="42">
        <f>IF('Indicator Date hidden'!C33="x","x",B$2-'Indicator Date hidden'!C33)</f>
        <v>0</v>
      </c>
      <c r="C32" s="42">
        <f>IF('Indicator Date hidden'!D33="x","x",C$2-'Indicator Date hidden'!D33)</f>
        <v>0</v>
      </c>
      <c r="D32" s="42">
        <f>IF('Indicator Date hidden'!E33="x","x",D$2-'Indicator Date hidden'!E33)</f>
        <v>0</v>
      </c>
      <c r="E32" s="42">
        <f>IF('Indicator Date hidden'!F33="x","x",E$2-'Indicator Date hidden'!F33)</f>
        <v>0</v>
      </c>
      <c r="F32" s="42">
        <f>IF('Indicator Date hidden'!G33="x","x",F$2-'Indicator Date hidden'!G33)</f>
        <v>0</v>
      </c>
      <c r="G32" s="42">
        <f>IF('Indicator Date hidden'!H33="x","x",G$2-'Indicator Date hidden'!H33)</f>
        <v>0</v>
      </c>
      <c r="H32" s="42">
        <f>IF('Indicator Date hidden'!I33="x","x",H$2-'Indicator Date hidden'!I33)</f>
        <v>0</v>
      </c>
      <c r="I32" s="42">
        <f>IF('Indicator Date hidden'!J33="x","x",I$2-'Indicator Date hidden'!J33)</f>
        <v>0</v>
      </c>
      <c r="J32" s="42">
        <f>IF('Indicator Date hidden'!K33="x","x",J$2-'Indicator Date hidden'!K33)</f>
        <v>0</v>
      </c>
      <c r="K32" s="42">
        <f>IF('Indicator Date hidden'!L33="x","x",K$2-'Indicator Date hidden'!L33)</f>
        <v>0</v>
      </c>
      <c r="L32" s="42">
        <f>IF('Indicator Date hidden'!M33="x","x",L$2-'Indicator Date hidden'!M33)</f>
        <v>0</v>
      </c>
      <c r="M32" s="42">
        <f>IF('Indicator Date hidden'!N33="x","x",M$2-'Indicator Date hidden'!N33)</f>
        <v>0</v>
      </c>
      <c r="N32" s="42">
        <f>IF('Indicator Date hidden'!O33="x","x",N$2-'Indicator Date hidden'!O33)</f>
        <v>0</v>
      </c>
      <c r="O32" s="42">
        <f>IF('Indicator Date hidden'!P33="x","x",O$2-'Indicator Date hidden'!P33)</f>
        <v>0</v>
      </c>
      <c r="P32" s="42">
        <f>IF('Indicator Date hidden'!Q33="x","x",P$2-'Indicator Date hidden'!Q33)</f>
        <v>0</v>
      </c>
      <c r="Q32" s="42">
        <f>IF('Indicator Date hidden'!R33="x","x",Q$2-'Indicator Date hidden'!R33)</f>
        <v>0</v>
      </c>
      <c r="R32" s="42">
        <f>IF('Indicator Date hidden'!S33="x","x",R$2-'Indicator Date hidden'!S33)</f>
        <v>0</v>
      </c>
      <c r="S32" s="42">
        <f>IF('Indicator Date hidden'!T33="x","x",S$2-'Indicator Date hidden'!T33)</f>
        <v>0</v>
      </c>
      <c r="T32" s="42">
        <f>IF('Indicator Date hidden'!U33="x","x",T$2-'Indicator Date hidden'!U33)</f>
        <v>0</v>
      </c>
      <c r="U32" s="42">
        <f>IF('Indicator Date hidden'!V33="x","x",U$2-'Indicator Date hidden'!V33)</f>
        <v>0</v>
      </c>
      <c r="V32" s="42">
        <f>IF('Indicator Date hidden'!W33="x","x",V$2-'Indicator Date hidden'!W33)</f>
        <v>0</v>
      </c>
      <c r="W32" s="42">
        <f>IF('Indicator Date hidden'!X33="x","x",W$2-'Indicator Date hidden'!X33)</f>
        <v>0</v>
      </c>
      <c r="X32" s="42">
        <f>IF('Indicator Date hidden'!Y33="x","x",X$2-'Indicator Date hidden'!Y33)</f>
        <v>3</v>
      </c>
      <c r="Y32" s="42">
        <f>IF('Indicator Date hidden'!Z33="x","x",Y$2-'Indicator Date hidden'!Z33)</f>
        <v>0</v>
      </c>
      <c r="Z32" s="42">
        <f>IF('Indicator Date hidden'!AA33="x","x",Z$2-'Indicator Date hidden'!AA33)</f>
        <v>0</v>
      </c>
      <c r="AA32" s="42">
        <f>IF('Indicator Date hidden'!AB33="x","x",AA$2-'Indicator Date hidden'!AB33)</f>
        <v>3</v>
      </c>
      <c r="AB32" s="42">
        <f>IF('Indicator Date hidden'!AC33="x","x",AB$2-'Indicator Date hidden'!AC33)</f>
        <v>0</v>
      </c>
      <c r="AC32" s="42">
        <f>IF('Indicator Date hidden'!AD33="x","x",AC$2-'Indicator Date hidden'!AD33)</f>
        <v>-2</v>
      </c>
      <c r="AD32" s="42">
        <f>IF('Indicator Date hidden'!AE33="x","x",AD$2-'Indicator Date hidden'!AE33)</f>
        <v>0</v>
      </c>
      <c r="AE32" s="42">
        <f>IF('Indicator Date hidden'!AF33="x","x",AE$2-'Indicator Date hidden'!AF33)</f>
        <v>0</v>
      </c>
      <c r="AF32" s="42">
        <f>IF('Indicator Date hidden'!AG33="x","x",AF$2-'Indicator Date hidden'!AG33)</f>
        <v>0</v>
      </c>
      <c r="AG32" s="42">
        <f>IF('Indicator Date hidden'!AH33="x","x",AG$2-'Indicator Date hidden'!AH33)</f>
        <v>0</v>
      </c>
      <c r="AH32" s="42">
        <f>IF('Indicator Date hidden'!AI33="x","x",AH$2-'Indicator Date hidden'!AI33)</f>
        <v>3</v>
      </c>
      <c r="AI32" s="42">
        <f>IF('Indicator Date hidden'!AJ33="x","x",AI$2-'Indicator Date hidden'!AJ33)</f>
        <v>0</v>
      </c>
      <c r="AJ32" s="42">
        <f>IF('Indicator Date hidden'!AK33="x","x",AJ$2-'Indicator Date hidden'!AK33)</f>
        <v>0</v>
      </c>
      <c r="AK32" s="42">
        <f>IF('Indicator Date hidden'!AL33="x","x",AK$2-'Indicator Date hidden'!AL33)</f>
        <v>0</v>
      </c>
      <c r="AL32" s="42">
        <f>IF('Indicator Date hidden'!AM33="x","x",AL$2-'Indicator Date hidden'!AM33)</f>
        <v>0</v>
      </c>
      <c r="AM32" s="42">
        <f>IF('Indicator Date hidden'!AN33="x","x",AM$2-'Indicator Date hidden'!AN33)</f>
        <v>0</v>
      </c>
      <c r="AN32" s="42">
        <f>IF('Indicator Date hidden'!AO33="x","x",AN$2-'Indicator Date hidden'!AO33)</f>
        <v>0</v>
      </c>
      <c r="AO32" s="42">
        <f>IF('Indicator Date hidden'!AP33="x","x",AO$2-'Indicator Date hidden'!AP33)</f>
        <v>4</v>
      </c>
      <c r="AP32" s="42">
        <f>IF('Indicator Date hidden'!AQ33="x","x",AP$2-'Indicator Date hidden'!AQ33)</f>
        <v>0</v>
      </c>
      <c r="AQ32" s="42">
        <f>IF('Indicator Date hidden'!AR33="x","x",AQ$2-'Indicator Date hidden'!AR33)</f>
        <v>0</v>
      </c>
      <c r="AR32" s="42">
        <f>IF('Indicator Date hidden'!AS33="x","x",AR$2-'Indicator Date hidden'!AS33)</f>
        <v>0</v>
      </c>
      <c r="AS32" s="42">
        <f>IF('Indicator Date hidden'!AT33="x","x",AS$2-'Indicator Date hidden'!AT33)</f>
        <v>0</v>
      </c>
      <c r="AT32" s="42">
        <f>IF('Indicator Date hidden'!AU33="x","x",AT$2-'Indicator Date hidden'!AU33)</f>
        <v>0</v>
      </c>
      <c r="AU32" s="42">
        <f>IF('Indicator Date hidden'!AV33="x","x",AU$2-'Indicator Date hidden'!AV33)</f>
        <v>0</v>
      </c>
      <c r="AV32" s="42">
        <f>IF('Indicator Date hidden'!AW33="x","x",AV$2-'Indicator Date hidden'!AW33)</f>
        <v>1</v>
      </c>
      <c r="AW32" s="42">
        <f>IF('Indicator Date hidden'!AX33="x","x",AW$2-'Indicator Date hidden'!AX33)</f>
        <v>-2</v>
      </c>
      <c r="AX32" s="42">
        <f>IF('Indicator Date hidden'!AY33="x","x",AX$2-'Indicator Date hidden'!AY33)</f>
        <v>-1</v>
      </c>
      <c r="AY32" s="42">
        <f>IF('Indicator Date hidden'!AZ33="x","x",AY$2-'Indicator Date hidden'!AZ33)</f>
        <v>0</v>
      </c>
      <c r="AZ32" s="42">
        <f>IF('Indicator Date hidden'!BA33="x","x",AZ$2-'Indicator Date hidden'!BA33)</f>
        <v>0</v>
      </c>
      <c r="BA32" s="42">
        <f>IF('Indicator Date hidden'!BB33="x","x",BA$2-'Indicator Date hidden'!BB33)</f>
        <v>0</v>
      </c>
      <c r="BB32" s="42">
        <f>IF('Indicator Date hidden'!BC33="x","x",BB$2-'Indicator Date hidden'!BC33)</f>
        <v>-1</v>
      </c>
      <c r="BC32" s="42">
        <f>IF('Indicator Date hidden'!BD33="x","x",BC$2-'Indicator Date hidden'!BD33)</f>
        <v>0</v>
      </c>
      <c r="BD32" s="42">
        <f>IF('Indicator Date hidden'!BE33="x","x",BD$2-'Indicator Date hidden'!BE33)</f>
        <v>0</v>
      </c>
      <c r="BE32" s="42">
        <f>IF('Indicator Date hidden'!BF33="x","x",BE$2-'Indicator Date hidden'!BF33)</f>
        <v>0</v>
      </c>
      <c r="BF32" s="42">
        <f>IF('Indicator Date hidden'!BG33="x","x",BF$2-'Indicator Date hidden'!BG33)</f>
        <v>0</v>
      </c>
      <c r="BG32" s="42">
        <f>IF('Indicator Date hidden'!BH33="x","x",BG$2-'Indicator Date hidden'!BH33)</f>
        <v>0</v>
      </c>
      <c r="BH32" s="42">
        <f>IF('Indicator Date hidden'!BI33="x","x",BH$2-'Indicator Date hidden'!BI33)</f>
        <v>0</v>
      </c>
      <c r="BI32" s="42">
        <f>IF('Indicator Date hidden'!BJ33="x","x",BI$2-'Indicator Date hidden'!BJ33)</f>
        <v>3</v>
      </c>
      <c r="BJ32" s="42">
        <f>IF('Indicator Date hidden'!BK33="x","x",BJ$2-'Indicator Date hidden'!BK33)</f>
        <v>1</v>
      </c>
      <c r="BK32" s="42">
        <f>IF('Indicator Date hidden'!BL33="x","x",BK$2-'Indicator Date hidden'!BL33)</f>
        <v>0</v>
      </c>
      <c r="BL32" s="42">
        <f>IF('Indicator Date hidden'!BM33="x","x",BL$2-'Indicator Date hidden'!BM33)</f>
        <v>0</v>
      </c>
      <c r="BM32" s="42">
        <f>IF('Indicator Date hidden'!BN33="x","x",BM$2-'Indicator Date hidden'!BN33)</f>
        <v>0</v>
      </c>
      <c r="BN32" s="42">
        <f>IF('Indicator Date hidden'!BO33="x","x",BN$2-'Indicator Date hidden'!BO33)</f>
        <v>0</v>
      </c>
      <c r="BO32" s="42">
        <f>IF('Indicator Date hidden'!BP33="x","x",BO$2-'Indicator Date hidden'!BP33)</f>
        <v>0</v>
      </c>
      <c r="BP32" s="42">
        <f>IF('Indicator Date hidden'!BQ33="x","x",BP$2-'Indicator Date hidden'!BQ33)</f>
        <v>0</v>
      </c>
      <c r="BQ32" s="42">
        <f>IF('Indicator Date hidden'!BR33="x","x",BQ$2-'Indicator Date hidden'!BR33)</f>
        <v>0</v>
      </c>
      <c r="BR32" s="42">
        <f>IF('Indicator Date hidden'!BS33="x","x",BR$2-'Indicator Date hidden'!BS33)</f>
        <v>0</v>
      </c>
      <c r="BS32" s="42">
        <f>IF('Indicator Date hidden'!BT33="x","x",BS$2-'Indicator Date hidden'!BT33)</f>
        <v>1</v>
      </c>
      <c r="BT32" s="42">
        <f>IF('Indicator Date hidden'!BU33="x","x",BT$2-'Indicator Date hidden'!BU33)</f>
        <v>0</v>
      </c>
      <c r="BU32">
        <f t="shared" si="0"/>
        <v>13</v>
      </c>
      <c r="BV32" s="43">
        <f t="shared" si="1"/>
        <v>0.18309859154929578</v>
      </c>
      <c r="BW32">
        <f t="shared" si="2"/>
        <v>8</v>
      </c>
      <c r="BX32" s="43">
        <f t="shared" si="3"/>
        <v>0.93913144102364232</v>
      </c>
      <c r="BY32" s="46">
        <f t="shared" si="4"/>
        <v>0</v>
      </c>
    </row>
    <row r="33" spans="1:77">
      <c r="A33" t="str">
        <f>'Indicator Data'!B36</f>
        <v>CAN</v>
      </c>
      <c r="B33" s="42">
        <f>IF('Indicator Date hidden'!C34="x","x",B$2-'Indicator Date hidden'!C34)</f>
        <v>0</v>
      </c>
      <c r="C33" s="42">
        <f>IF('Indicator Date hidden'!D34="x","x",C$2-'Indicator Date hidden'!D34)</f>
        <v>0</v>
      </c>
      <c r="D33" s="42">
        <f>IF('Indicator Date hidden'!E34="x","x",D$2-'Indicator Date hidden'!E34)</f>
        <v>0</v>
      </c>
      <c r="E33" s="42">
        <f>IF('Indicator Date hidden'!F34="x","x",E$2-'Indicator Date hidden'!F34)</f>
        <v>0</v>
      </c>
      <c r="F33" s="42">
        <f>IF('Indicator Date hidden'!G34="x","x",F$2-'Indicator Date hidden'!G34)</f>
        <v>0</v>
      </c>
      <c r="G33" s="42">
        <f>IF('Indicator Date hidden'!H34="x","x",G$2-'Indicator Date hidden'!H34)</f>
        <v>0</v>
      </c>
      <c r="H33" s="42">
        <f>IF('Indicator Date hidden'!I34="x","x",H$2-'Indicator Date hidden'!I34)</f>
        <v>0</v>
      </c>
      <c r="I33" s="42">
        <f>IF('Indicator Date hidden'!J34="x","x",I$2-'Indicator Date hidden'!J34)</f>
        <v>0</v>
      </c>
      <c r="J33" s="42">
        <f>IF('Indicator Date hidden'!K34="x","x",J$2-'Indicator Date hidden'!K34)</f>
        <v>0</v>
      </c>
      <c r="K33" s="42">
        <f>IF('Indicator Date hidden'!L34="x","x",K$2-'Indicator Date hidden'!L34)</f>
        <v>0</v>
      </c>
      <c r="L33" s="42" t="str">
        <f>IF('Indicator Date hidden'!M34="x","x",L$2-'Indicator Date hidden'!M34)</f>
        <v>x</v>
      </c>
      <c r="M33" s="42" t="str">
        <f>IF('Indicator Date hidden'!N34="x","x",M$2-'Indicator Date hidden'!N34)</f>
        <v>x</v>
      </c>
      <c r="N33" s="42" t="str">
        <f>IF('Indicator Date hidden'!O34="x","x",N$2-'Indicator Date hidden'!O34)</f>
        <v>x</v>
      </c>
      <c r="O33" s="42" t="str">
        <f>IF('Indicator Date hidden'!P34="x","x",O$2-'Indicator Date hidden'!P34)</f>
        <v>x</v>
      </c>
      <c r="P33" s="42">
        <f>IF('Indicator Date hidden'!Q34="x","x",P$2-'Indicator Date hidden'!Q34)</f>
        <v>0</v>
      </c>
      <c r="Q33" s="42">
        <f>IF('Indicator Date hidden'!R34="x","x",Q$2-'Indicator Date hidden'!R34)</f>
        <v>0</v>
      </c>
      <c r="R33" s="42">
        <f>IF('Indicator Date hidden'!S34="x","x",R$2-'Indicator Date hidden'!S34)</f>
        <v>0</v>
      </c>
      <c r="S33" s="42">
        <f>IF('Indicator Date hidden'!T34="x","x",S$2-'Indicator Date hidden'!T34)</f>
        <v>0</v>
      </c>
      <c r="T33" s="42">
        <f>IF('Indicator Date hidden'!U34="x","x",T$2-'Indicator Date hidden'!U34)</f>
        <v>0</v>
      </c>
      <c r="U33" s="42">
        <f>IF('Indicator Date hidden'!V34="x","x",U$2-'Indicator Date hidden'!V34)</f>
        <v>0</v>
      </c>
      <c r="V33" s="42">
        <f>IF('Indicator Date hidden'!W34="x","x",V$2-'Indicator Date hidden'!W34)</f>
        <v>0</v>
      </c>
      <c r="W33" s="42">
        <f>IF('Indicator Date hidden'!X34="x","x",W$2-'Indicator Date hidden'!X34)</f>
        <v>0</v>
      </c>
      <c r="X33" s="42">
        <f>IF('Indicator Date hidden'!Y34="x","x",X$2-'Indicator Date hidden'!Y34)</f>
        <v>5</v>
      </c>
      <c r="Y33" s="42">
        <f>IF('Indicator Date hidden'!Z34="x","x",Y$2-'Indicator Date hidden'!Z34)</f>
        <v>0</v>
      </c>
      <c r="Z33" s="42" t="str">
        <f>IF('Indicator Date hidden'!AA34="x","x",Z$2-'Indicator Date hidden'!AA34)</f>
        <v>x</v>
      </c>
      <c r="AA33" s="42">
        <f>IF('Indicator Date hidden'!AB34="x","x",AA$2-'Indicator Date hidden'!AB34)</f>
        <v>1</v>
      </c>
      <c r="AB33" s="42">
        <f>IF('Indicator Date hidden'!AC34="x","x",AB$2-'Indicator Date hidden'!AC34)</f>
        <v>0</v>
      </c>
      <c r="AC33" s="42">
        <f>IF('Indicator Date hidden'!AD34="x","x",AC$2-'Indicator Date hidden'!AD34)</f>
        <v>-2</v>
      </c>
      <c r="AD33" s="42">
        <f>IF('Indicator Date hidden'!AE34="x","x",AD$2-'Indicator Date hidden'!AE34)</f>
        <v>0</v>
      </c>
      <c r="AE33" s="42">
        <f>IF('Indicator Date hidden'!AF34="x","x",AE$2-'Indicator Date hidden'!AF34)</f>
        <v>0</v>
      </c>
      <c r="AF33" s="42">
        <f>IF('Indicator Date hidden'!AG34="x","x",AF$2-'Indicator Date hidden'!AG34)</f>
        <v>0</v>
      </c>
      <c r="AG33" s="42">
        <f>IF('Indicator Date hidden'!AH34="x","x",AG$2-'Indicator Date hidden'!AH34)</f>
        <v>0</v>
      </c>
      <c r="AH33" s="42" t="str">
        <f>IF('Indicator Date hidden'!AI34="x","x",AH$2-'Indicator Date hidden'!AI34)</f>
        <v>x</v>
      </c>
      <c r="AI33" s="42">
        <f>IF('Indicator Date hidden'!AJ34="x","x",AI$2-'Indicator Date hidden'!AJ34)</f>
        <v>0</v>
      </c>
      <c r="AJ33" s="42">
        <f>IF('Indicator Date hidden'!AK34="x","x",AJ$2-'Indicator Date hidden'!AK34)</f>
        <v>0</v>
      </c>
      <c r="AK33" s="42">
        <f>IF('Indicator Date hidden'!AL34="x","x",AK$2-'Indicator Date hidden'!AL34)</f>
        <v>0</v>
      </c>
      <c r="AL33" s="42" t="str">
        <f>IF('Indicator Date hidden'!AM34="x","x",AL$2-'Indicator Date hidden'!AM34)</f>
        <v>x</v>
      </c>
      <c r="AM33" s="42">
        <f>IF('Indicator Date hidden'!AN34="x","x",AM$2-'Indicator Date hidden'!AN34)</f>
        <v>0</v>
      </c>
      <c r="AN33" s="42">
        <f>IF('Indicator Date hidden'!AO34="x","x",AN$2-'Indicator Date hidden'!AO34)</f>
        <v>0</v>
      </c>
      <c r="AO33" s="42" t="str">
        <f>IF('Indicator Date hidden'!AP34="x","x",AO$2-'Indicator Date hidden'!AP34)</f>
        <v>x</v>
      </c>
      <c r="AP33" s="42">
        <f>IF('Indicator Date hidden'!AQ34="x","x",AP$2-'Indicator Date hidden'!AQ34)</f>
        <v>0</v>
      </c>
      <c r="AQ33" s="42">
        <f>IF('Indicator Date hidden'!AR34="x","x",AQ$2-'Indicator Date hidden'!AR34)</f>
        <v>2</v>
      </c>
      <c r="AR33" s="42">
        <f>IF('Indicator Date hidden'!AS34="x","x",AR$2-'Indicator Date hidden'!AS34)</f>
        <v>2</v>
      </c>
      <c r="AS33" s="42" t="str">
        <f>IF('Indicator Date hidden'!AT34="x","x",AS$2-'Indicator Date hidden'!AT34)</f>
        <v>x</v>
      </c>
      <c r="AT33" s="42">
        <f>IF('Indicator Date hidden'!AU34="x","x",AT$2-'Indicator Date hidden'!AU34)</f>
        <v>0</v>
      </c>
      <c r="AU33" s="42">
        <f>IF('Indicator Date hidden'!AV34="x","x",AU$2-'Indicator Date hidden'!AV34)</f>
        <v>0</v>
      </c>
      <c r="AV33" s="42">
        <f>IF('Indicator Date hidden'!AW34="x","x",AV$2-'Indicator Date hidden'!AW34)</f>
        <v>3</v>
      </c>
      <c r="AW33" s="42">
        <f>IF('Indicator Date hidden'!AX34="x","x",AW$2-'Indicator Date hidden'!AX34)</f>
        <v>-2</v>
      </c>
      <c r="AX33" s="42">
        <f>IF('Indicator Date hidden'!AY34="x","x",AX$2-'Indicator Date hidden'!AY34)</f>
        <v>-1</v>
      </c>
      <c r="AY33" s="42">
        <f>IF('Indicator Date hidden'!AZ34="x","x",AY$2-'Indicator Date hidden'!AZ34)</f>
        <v>0</v>
      </c>
      <c r="AZ33" s="42" t="str">
        <f>IF('Indicator Date hidden'!BA34="x","x",AZ$2-'Indicator Date hidden'!BA34)</f>
        <v>x</v>
      </c>
      <c r="BA33" s="42">
        <f>IF('Indicator Date hidden'!BB34="x","x",BA$2-'Indicator Date hidden'!BB34)</f>
        <v>0</v>
      </c>
      <c r="BB33" s="42" t="str">
        <f>IF('Indicator Date hidden'!BC34="x","x",BB$2-'Indicator Date hidden'!BC34)</f>
        <v>x</v>
      </c>
      <c r="BC33" s="42">
        <f>IF('Indicator Date hidden'!BD34="x","x",BC$2-'Indicator Date hidden'!BD34)</f>
        <v>0</v>
      </c>
      <c r="BD33" s="42">
        <f>IF('Indicator Date hidden'!BE34="x","x",BD$2-'Indicator Date hidden'!BE34)</f>
        <v>0</v>
      </c>
      <c r="BE33" s="42">
        <f>IF('Indicator Date hidden'!BF34="x","x",BE$2-'Indicator Date hidden'!BF34)</f>
        <v>2</v>
      </c>
      <c r="BF33" s="42">
        <f>IF('Indicator Date hidden'!BG34="x","x",BF$2-'Indicator Date hidden'!BG34)</f>
        <v>0</v>
      </c>
      <c r="BG33" s="42">
        <f>IF('Indicator Date hidden'!BH34="x","x",BG$2-'Indicator Date hidden'!BH34)</f>
        <v>0</v>
      </c>
      <c r="BH33" s="42">
        <f>IF('Indicator Date hidden'!BI34="x","x",BH$2-'Indicator Date hidden'!BI34)</f>
        <v>0</v>
      </c>
      <c r="BI33" s="42" t="str">
        <f>IF('Indicator Date hidden'!BJ34="x","x",BI$2-'Indicator Date hidden'!BJ34)</f>
        <v>x</v>
      </c>
      <c r="BJ33" s="42">
        <f>IF('Indicator Date hidden'!BK34="x","x",BJ$2-'Indicator Date hidden'!BK34)</f>
        <v>1</v>
      </c>
      <c r="BK33" s="42">
        <f>IF('Indicator Date hidden'!BL34="x","x",BK$2-'Indicator Date hidden'!BL34)</f>
        <v>0</v>
      </c>
      <c r="BL33" s="42">
        <f>IF('Indicator Date hidden'!BM34="x","x",BL$2-'Indicator Date hidden'!BM34)</f>
        <v>0</v>
      </c>
      <c r="BM33" s="42">
        <f>IF('Indicator Date hidden'!BN34="x","x",BM$2-'Indicator Date hidden'!BN34)</f>
        <v>0</v>
      </c>
      <c r="BN33" s="42">
        <f>IF('Indicator Date hidden'!BO34="x","x",BN$2-'Indicator Date hidden'!BO34)</f>
        <v>0</v>
      </c>
      <c r="BO33" s="42">
        <f>IF('Indicator Date hidden'!BP34="x","x",BO$2-'Indicator Date hidden'!BP34)</f>
        <v>0</v>
      </c>
      <c r="BP33" s="42">
        <f>IF('Indicator Date hidden'!BQ34="x","x",BP$2-'Indicator Date hidden'!BQ34)</f>
        <v>0</v>
      </c>
      <c r="BQ33" s="42">
        <f>IF('Indicator Date hidden'!BR34="x","x",BQ$2-'Indicator Date hidden'!BR34)</f>
        <v>0</v>
      </c>
      <c r="BR33" s="42">
        <f>IF('Indicator Date hidden'!BS34="x","x",BR$2-'Indicator Date hidden'!BS34)</f>
        <v>0</v>
      </c>
      <c r="BS33" s="42">
        <f>IF('Indicator Date hidden'!BT34="x","x",BS$2-'Indicator Date hidden'!BT34)</f>
        <v>0</v>
      </c>
      <c r="BT33" s="42">
        <f>IF('Indicator Date hidden'!BU34="x","x",BT$2-'Indicator Date hidden'!BU34)</f>
        <v>0</v>
      </c>
      <c r="BU33">
        <f t="shared" si="0"/>
        <v>11</v>
      </c>
      <c r="BV33" s="43">
        <f t="shared" si="1"/>
        <v>0.1864406779661017</v>
      </c>
      <c r="BW33">
        <f t="shared" si="2"/>
        <v>7</v>
      </c>
      <c r="BX33" s="43">
        <f t="shared" si="3"/>
        <v>0.96506039630418705</v>
      </c>
      <c r="BY33" s="46">
        <f t="shared" si="4"/>
        <v>0</v>
      </c>
    </row>
    <row r="34" spans="1:77">
      <c r="A34" t="str">
        <f>'Indicator Data'!B37</f>
        <v>CAF</v>
      </c>
      <c r="B34" s="42">
        <f>IF('Indicator Date hidden'!C35="x","x",B$2-'Indicator Date hidden'!C35)</f>
        <v>0</v>
      </c>
      <c r="C34" s="42">
        <f>IF('Indicator Date hidden'!D35="x","x",C$2-'Indicator Date hidden'!D35)</f>
        <v>0</v>
      </c>
      <c r="D34" s="42">
        <f>IF('Indicator Date hidden'!E35="x","x",D$2-'Indicator Date hidden'!E35)</f>
        <v>0</v>
      </c>
      <c r="E34" s="42">
        <f>IF('Indicator Date hidden'!F35="x","x",E$2-'Indicator Date hidden'!F35)</f>
        <v>0</v>
      </c>
      <c r="F34" s="42">
        <f>IF('Indicator Date hidden'!G35="x","x",F$2-'Indicator Date hidden'!G35)</f>
        <v>0</v>
      </c>
      <c r="G34" s="42">
        <f>IF('Indicator Date hidden'!H35="x","x",G$2-'Indicator Date hidden'!H35)</f>
        <v>0</v>
      </c>
      <c r="H34" s="42">
        <f>IF('Indicator Date hidden'!I35="x","x",H$2-'Indicator Date hidden'!I35)</f>
        <v>0</v>
      </c>
      <c r="I34" s="42">
        <f>IF('Indicator Date hidden'!J35="x","x",I$2-'Indicator Date hidden'!J35)</f>
        <v>0</v>
      </c>
      <c r="J34" s="42">
        <f>IF('Indicator Date hidden'!K35="x","x",J$2-'Indicator Date hidden'!K35)</f>
        <v>0</v>
      </c>
      <c r="K34" s="42">
        <f>IF('Indicator Date hidden'!L35="x","x",K$2-'Indicator Date hidden'!L35)</f>
        <v>0</v>
      </c>
      <c r="L34" s="42">
        <f>IF('Indicator Date hidden'!M35="x","x",L$2-'Indicator Date hidden'!M35)</f>
        <v>0</v>
      </c>
      <c r="M34" s="42">
        <f>IF('Indicator Date hidden'!N35="x","x",M$2-'Indicator Date hidden'!N35)</f>
        <v>0</v>
      </c>
      <c r="N34" s="42">
        <f>IF('Indicator Date hidden'!O35="x","x",N$2-'Indicator Date hidden'!O35)</f>
        <v>0</v>
      </c>
      <c r="O34" s="42">
        <f>IF('Indicator Date hidden'!P35="x","x",O$2-'Indicator Date hidden'!P35)</f>
        <v>0</v>
      </c>
      <c r="P34" s="42">
        <f>IF('Indicator Date hidden'!Q35="x","x",P$2-'Indicator Date hidden'!Q35)</f>
        <v>0</v>
      </c>
      <c r="Q34" s="42">
        <f>IF('Indicator Date hidden'!R35="x","x",Q$2-'Indicator Date hidden'!R35)</f>
        <v>0</v>
      </c>
      <c r="R34" s="42">
        <f>IF('Indicator Date hidden'!S35="x","x",R$2-'Indicator Date hidden'!S35)</f>
        <v>0</v>
      </c>
      <c r="S34" s="42">
        <f>IF('Indicator Date hidden'!T35="x","x",S$2-'Indicator Date hidden'!T35)</f>
        <v>0</v>
      </c>
      <c r="T34" s="42">
        <f>IF('Indicator Date hidden'!U35="x","x",T$2-'Indicator Date hidden'!U35)</f>
        <v>0</v>
      </c>
      <c r="U34" s="42">
        <f>IF('Indicator Date hidden'!V35="x","x",U$2-'Indicator Date hidden'!V35)</f>
        <v>0</v>
      </c>
      <c r="V34" s="42">
        <f>IF('Indicator Date hidden'!W35="x","x",V$2-'Indicator Date hidden'!W35)</f>
        <v>0</v>
      </c>
      <c r="W34" s="42">
        <f>IF('Indicator Date hidden'!X35="x","x",W$2-'Indicator Date hidden'!X35)</f>
        <v>0</v>
      </c>
      <c r="X34" s="42">
        <f>IF('Indicator Date hidden'!Y35="x","x",X$2-'Indicator Date hidden'!Y35)</f>
        <v>3</v>
      </c>
      <c r="Y34" s="42">
        <f>IF('Indicator Date hidden'!Z35="x","x",Y$2-'Indicator Date hidden'!Z35)</f>
        <v>0</v>
      </c>
      <c r="Z34" s="42">
        <f>IF('Indicator Date hidden'!AA35="x","x",Z$2-'Indicator Date hidden'!AA35)</f>
        <v>0</v>
      </c>
      <c r="AA34" s="42">
        <f>IF('Indicator Date hidden'!AB35="x","x",AA$2-'Indicator Date hidden'!AB35)</f>
        <v>2</v>
      </c>
      <c r="AB34" s="42" t="str">
        <f>IF('Indicator Date hidden'!AC35="x","x",AB$2-'Indicator Date hidden'!AC35)</f>
        <v>x</v>
      </c>
      <c r="AC34" s="42">
        <f>IF('Indicator Date hidden'!AD35="x","x",AC$2-'Indicator Date hidden'!AD35)</f>
        <v>-2</v>
      </c>
      <c r="AD34" s="42">
        <f>IF('Indicator Date hidden'!AE35="x","x",AD$2-'Indicator Date hidden'!AE35)</f>
        <v>0</v>
      </c>
      <c r="AE34" s="42">
        <f>IF('Indicator Date hidden'!AF35="x","x",AE$2-'Indicator Date hidden'!AF35)</f>
        <v>0</v>
      </c>
      <c r="AF34" s="42">
        <f>IF('Indicator Date hidden'!AG35="x","x",AF$2-'Indicator Date hidden'!AG35)</f>
        <v>0</v>
      </c>
      <c r="AG34" s="42">
        <f>IF('Indicator Date hidden'!AH35="x","x",AG$2-'Indicator Date hidden'!AH35)</f>
        <v>0</v>
      </c>
      <c r="AH34" s="42">
        <f>IF('Indicator Date hidden'!AI35="x","x",AH$2-'Indicator Date hidden'!AI35)</f>
        <v>3</v>
      </c>
      <c r="AI34" s="42">
        <f>IF('Indicator Date hidden'!AJ35="x","x",AI$2-'Indicator Date hidden'!AJ35)</f>
        <v>0</v>
      </c>
      <c r="AJ34" s="42">
        <f>IF('Indicator Date hidden'!AK35="x","x",AJ$2-'Indicator Date hidden'!AK35)</f>
        <v>0</v>
      </c>
      <c r="AK34" s="42">
        <f>IF('Indicator Date hidden'!AL35="x","x",AK$2-'Indicator Date hidden'!AL35)</f>
        <v>0</v>
      </c>
      <c r="AL34" s="42">
        <f>IF('Indicator Date hidden'!AM35="x","x",AL$2-'Indicator Date hidden'!AM35)</f>
        <v>0</v>
      </c>
      <c r="AM34" s="42">
        <f>IF('Indicator Date hidden'!AN35="x","x",AM$2-'Indicator Date hidden'!AN35)</f>
        <v>0</v>
      </c>
      <c r="AN34" s="42">
        <f>IF('Indicator Date hidden'!AO35="x","x",AN$2-'Indicator Date hidden'!AO35)</f>
        <v>0</v>
      </c>
      <c r="AO34" s="42">
        <f>IF('Indicator Date hidden'!AP35="x","x",AO$2-'Indicator Date hidden'!AP35)</f>
        <v>3</v>
      </c>
      <c r="AP34" s="42">
        <f>IF('Indicator Date hidden'!AQ35="x","x",AP$2-'Indicator Date hidden'!AQ35)</f>
        <v>0</v>
      </c>
      <c r="AQ34" s="42">
        <f>IF('Indicator Date hidden'!AR35="x","x",AQ$2-'Indicator Date hidden'!AR35)</f>
        <v>0</v>
      </c>
      <c r="AR34" s="42">
        <f>IF('Indicator Date hidden'!AS35="x","x",AR$2-'Indicator Date hidden'!AS35)</f>
        <v>0</v>
      </c>
      <c r="AS34" s="42">
        <f>IF('Indicator Date hidden'!AT35="x","x",AS$2-'Indicator Date hidden'!AT35)</f>
        <v>0</v>
      </c>
      <c r="AT34" s="42">
        <f>IF('Indicator Date hidden'!AU35="x","x",AT$2-'Indicator Date hidden'!AU35)</f>
        <v>0</v>
      </c>
      <c r="AU34" s="42">
        <f>IF('Indicator Date hidden'!AV35="x","x",AU$2-'Indicator Date hidden'!AV35)</f>
        <v>1</v>
      </c>
      <c r="AV34" s="42">
        <f>IF('Indicator Date hidden'!AW35="x","x",AV$2-'Indicator Date hidden'!AW35)</f>
        <v>1</v>
      </c>
      <c r="AW34" s="42">
        <f>IF('Indicator Date hidden'!AX35="x","x",AW$2-'Indicator Date hidden'!AX35)</f>
        <v>-2</v>
      </c>
      <c r="AX34" s="42">
        <f>IF('Indicator Date hidden'!AY35="x","x",AX$2-'Indicator Date hidden'!AY35)</f>
        <v>-1</v>
      </c>
      <c r="AY34" s="42">
        <f>IF('Indicator Date hidden'!AZ35="x","x",AY$2-'Indicator Date hidden'!AZ35)</f>
        <v>0</v>
      </c>
      <c r="AZ34" s="42">
        <f>IF('Indicator Date hidden'!BA35="x","x",AZ$2-'Indicator Date hidden'!BA35)</f>
        <v>0</v>
      </c>
      <c r="BA34" s="42">
        <f>IF('Indicator Date hidden'!BB35="x","x",BA$2-'Indicator Date hidden'!BB35)</f>
        <v>0</v>
      </c>
      <c r="BB34" s="42">
        <f>IF('Indicator Date hidden'!BC35="x","x",BB$2-'Indicator Date hidden'!BC35)</f>
        <v>-1</v>
      </c>
      <c r="BC34" s="42">
        <f>IF('Indicator Date hidden'!BD35="x","x",BC$2-'Indicator Date hidden'!BD35)</f>
        <v>0</v>
      </c>
      <c r="BD34" s="42">
        <f>IF('Indicator Date hidden'!BE35="x","x",BD$2-'Indicator Date hidden'!BE35)</f>
        <v>0</v>
      </c>
      <c r="BE34" s="42" t="str">
        <f>IF('Indicator Date hidden'!BF35="x","x",BE$2-'Indicator Date hidden'!BF35)</f>
        <v>x</v>
      </c>
      <c r="BF34" s="42">
        <f>IF('Indicator Date hidden'!BG35="x","x",BF$2-'Indicator Date hidden'!BG35)</f>
        <v>0</v>
      </c>
      <c r="BG34" s="42">
        <f>IF('Indicator Date hidden'!BH35="x","x",BG$2-'Indicator Date hidden'!BH35)</f>
        <v>0</v>
      </c>
      <c r="BH34" s="42">
        <f>IF('Indicator Date hidden'!BI35="x","x",BH$2-'Indicator Date hidden'!BI35)</f>
        <v>0</v>
      </c>
      <c r="BI34" s="42">
        <f>IF('Indicator Date hidden'!BJ35="x","x",BI$2-'Indicator Date hidden'!BJ35)</f>
        <v>3</v>
      </c>
      <c r="BJ34" s="42">
        <f>IF('Indicator Date hidden'!BK35="x","x",BJ$2-'Indicator Date hidden'!BK35)</f>
        <v>1</v>
      </c>
      <c r="BK34" s="42">
        <f>IF('Indicator Date hidden'!BL35="x","x",BK$2-'Indicator Date hidden'!BL35)</f>
        <v>1</v>
      </c>
      <c r="BL34" s="42">
        <f>IF('Indicator Date hidden'!BM35="x","x",BL$2-'Indicator Date hidden'!BM35)</f>
        <v>0</v>
      </c>
      <c r="BM34" s="42">
        <f>IF('Indicator Date hidden'!BN35="x","x",BM$2-'Indicator Date hidden'!BN35)</f>
        <v>0</v>
      </c>
      <c r="BN34" s="42">
        <f>IF('Indicator Date hidden'!BO35="x","x",BN$2-'Indicator Date hidden'!BO35)</f>
        <v>0</v>
      </c>
      <c r="BO34" s="42">
        <f>IF('Indicator Date hidden'!BP35="x","x",BO$2-'Indicator Date hidden'!BP35)</f>
        <v>3</v>
      </c>
      <c r="BP34" s="42">
        <f>IF('Indicator Date hidden'!BQ35="x","x",BP$2-'Indicator Date hidden'!BQ35)</f>
        <v>0</v>
      </c>
      <c r="BQ34" s="42" t="str">
        <f>IF('Indicator Date hidden'!BR35="x","x",BQ$2-'Indicator Date hidden'!BR35)</f>
        <v>x</v>
      </c>
      <c r="BR34" s="42">
        <f>IF('Indicator Date hidden'!BS35="x","x",BR$2-'Indicator Date hidden'!BS35)</f>
        <v>0</v>
      </c>
      <c r="BS34" s="42">
        <f>IF('Indicator Date hidden'!BT35="x","x",BS$2-'Indicator Date hidden'!BT35)</f>
        <v>1</v>
      </c>
      <c r="BT34" s="42">
        <f>IF('Indicator Date hidden'!BU35="x","x",BT$2-'Indicator Date hidden'!BU35)</f>
        <v>0</v>
      </c>
      <c r="BU34">
        <f t="shared" si="0"/>
        <v>16</v>
      </c>
      <c r="BV34" s="43">
        <f t="shared" si="1"/>
        <v>0.23529411764705882</v>
      </c>
      <c r="BW34">
        <f t="shared" si="2"/>
        <v>11</v>
      </c>
      <c r="BX34" s="43">
        <f t="shared" si="3"/>
        <v>0.94117647058823528</v>
      </c>
      <c r="BY34" s="46">
        <f t="shared" si="4"/>
        <v>0</v>
      </c>
    </row>
    <row r="35" spans="1:77">
      <c r="A35" t="str">
        <f>'Indicator Data'!B38</f>
        <v>TCD</v>
      </c>
      <c r="B35" s="42">
        <f>IF('Indicator Date hidden'!C36="x","x",B$2-'Indicator Date hidden'!C36)</f>
        <v>0</v>
      </c>
      <c r="C35" s="42">
        <f>IF('Indicator Date hidden'!D36="x","x",C$2-'Indicator Date hidden'!D36)</f>
        <v>0</v>
      </c>
      <c r="D35" s="42">
        <f>IF('Indicator Date hidden'!E36="x","x",D$2-'Indicator Date hidden'!E36)</f>
        <v>0</v>
      </c>
      <c r="E35" s="42">
        <f>IF('Indicator Date hidden'!F36="x","x",E$2-'Indicator Date hidden'!F36)</f>
        <v>0</v>
      </c>
      <c r="F35" s="42">
        <f>IF('Indicator Date hidden'!G36="x","x",F$2-'Indicator Date hidden'!G36)</f>
        <v>0</v>
      </c>
      <c r="G35" s="42">
        <f>IF('Indicator Date hidden'!H36="x","x",G$2-'Indicator Date hidden'!H36)</f>
        <v>0</v>
      </c>
      <c r="H35" s="42">
        <f>IF('Indicator Date hidden'!I36="x","x",H$2-'Indicator Date hidden'!I36)</f>
        <v>0</v>
      </c>
      <c r="I35" s="42">
        <f>IF('Indicator Date hidden'!J36="x","x",I$2-'Indicator Date hidden'!J36)</f>
        <v>0</v>
      </c>
      <c r="J35" s="42">
        <f>IF('Indicator Date hidden'!K36="x","x",J$2-'Indicator Date hidden'!K36)</f>
        <v>0</v>
      </c>
      <c r="K35" s="42">
        <f>IF('Indicator Date hidden'!L36="x","x",K$2-'Indicator Date hidden'!L36)</f>
        <v>0</v>
      </c>
      <c r="L35" s="42">
        <f>IF('Indicator Date hidden'!M36="x","x",L$2-'Indicator Date hidden'!M36)</f>
        <v>0</v>
      </c>
      <c r="M35" s="42">
        <f>IF('Indicator Date hidden'!N36="x","x",M$2-'Indicator Date hidden'!N36)</f>
        <v>0</v>
      </c>
      <c r="N35" s="42">
        <f>IF('Indicator Date hidden'!O36="x","x",N$2-'Indicator Date hidden'!O36)</f>
        <v>0</v>
      </c>
      <c r="O35" s="42">
        <f>IF('Indicator Date hidden'!P36="x","x",O$2-'Indicator Date hidden'!P36)</f>
        <v>0</v>
      </c>
      <c r="P35" s="42">
        <f>IF('Indicator Date hidden'!Q36="x","x",P$2-'Indicator Date hidden'!Q36)</f>
        <v>0</v>
      </c>
      <c r="Q35" s="42">
        <f>IF('Indicator Date hidden'!R36="x","x",Q$2-'Indicator Date hidden'!R36)</f>
        <v>0</v>
      </c>
      <c r="R35" s="42">
        <f>IF('Indicator Date hidden'!S36="x","x",R$2-'Indicator Date hidden'!S36)</f>
        <v>0</v>
      </c>
      <c r="S35" s="42">
        <f>IF('Indicator Date hidden'!T36="x","x",S$2-'Indicator Date hidden'!T36)</f>
        <v>0</v>
      </c>
      <c r="T35" s="42">
        <f>IF('Indicator Date hidden'!U36="x","x",T$2-'Indicator Date hidden'!U36)</f>
        <v>0</v>
      </c>
      <c r="U35" s="42">
        <f>IF('Indicator Date hidden'!V36="x","x",U$2-'Indicator Date hidden'!V36)</f>
        <v>0</v>
      </c>
      <c r="V35" s="42">
        <f>IF('Indicator Date hidden'!W36="x","x",V$2-'Indicator Date hidden'!W36)</f>
        <v>0</v>
      </c>
      <c r="W35" s="42">
        <f>IF('Indicator Date hidden'!X36="x","x",W$2-'Indicator Date hidden'!X36)</f>
        <v>0</v>
      </c>
      <c r="X35" s="42">
        <f>IF('Indicator Date hidden'!Y36="x","x",X$2-'Indicator Date hidden'!Y36)</f>
        <v>2</v>
      </c>
      <c r="Y35" s="42">
        <f>IF('Indicator Date hidden'!Z36="x","x",Y$2-'Indicator Date hidden'!Z36)</f>
        <v>0</v>
      </c>
      <c r="Z35" s="42">
        <f>IF('Indicator Date hidden'!AA36="x","x",Z$2-'Indicator Date hidden'!AA36)</f>
        <v>0</v>
      </c>
      <c r="AA35" s="42">
        <f>IF('Indicator Date hidden'!AB36="x","x",AA$2-'Indicator Date hidden'!AB36)</f>
        <v>1</v>
      </c>
      <c r="AB35" s="42">
        <f>IF('Indicator Date hidden'!AC36="x","x",AB$2-'Indicator Date hidden'!AC36)</f>
        <v>0</v>
      </c>
      <c r="AC35" s="42">
        <f>IF('Indicator Date hidden'!AD36="x","x",AC$2-'Indicator Date hidden'!AD36)</f>
        <v>-2</v>
      </c>
      <c r="AD35" s="42">
        <f>IF('Indicator Date hidden'!AE36="x","x",AD$2-'Indicator Date hidden'!AE36)</f>
        <v>0</v>
      </c>
      <c r="AE35" s="42">
        <f>IF('Indicator Date hidden'!AF36="x","x",AE$2-'Indicator Date hidden'!AF36)</f>
        <v>0</v>
      </c>
      <c r="AF35" s="42">
        <f>IF('Indicator Date hidden'!AG36="x","x",AF$2-'Indicator Date hidden'!AG36)</f>
        <v>0</v>
      </c>
      <c r="AG35" s="42">
        <f>IF('Indicator Date hidden'!AH36="x","x",AG$2-'Indicator Date hidden'!AH36)</f>
        <v>0</v>
      </c>
      <c r="AH35" s="42">
        <f>IF('Indicator Date hidden'!AI36="x","x",AH$2-'Indicator Date hidden'!AI36)</f>
        <v>2</v>
      </c>
      <c r="AI35" s="42">
        <f>IF('Indicator Date hidden'!AJ36="x","x",AI$2-'Indicator Date hidden'!AJ36)</f>
        <v>0</v>
      </c>
      <c r="AJ35" s="42">
        <f>IF('Indicator Date hidden'!AK36="x","x",AJ$2-'Indicator Date hidden'!AK36)</f>
        <v>0</v>
      </c>
      <c r="AK35" s="42">
        <f>IF('Indicator Date hidden'!AL36="x","x",AK$2-'Indicator Date hidden'!AL36)</f>
        <v>0</v>
      </c>
      <c r="AL35" s="42">
        <f>IF('Indicator Date hidden'!AM36="x","x",AL$2-'Indicator Date hidden'!AM36)</f>
        <v>0</v>
      </c>
      <c r="AM35" s="42">
        <f>IF('Indicator Date hidden'!AN36="x","x",AM$2-'Indicator Date hidden'!AN36)</f>
        <v>0</v>
      </c>
      <c r="AN35" s="42">
        <f>IF('Indicator Date hidden'!AO36="x","x",AN$2-'Indicator Date hidden'!AO36)</f>
        <v>0</v>
      </c>
      <c r="AO35" s="42">
        <f>IF('Indicator Date hidden'!AP36="x","x",AO$2-'Indicator Date hidden'!AP36)</f>
        <v>0</v>
      </c>
      <c r="AP35" s="42">
        <f>IF('Indicator Date hidden'!AQ36="x","x",AP$2-'Indicator Date hidden'!AQ36)</f>
        <v>0</v>
      </c>
      <c r="AQ35" s="42">
        <f>IF('Indicator Date hidden'!AR36="x","x",AQ$2-'Indicator Date hidden'!AR36)</f>
        <v>0</v>
      </c>
      <c r="AR35" s="42">
        <f>IF('Indicator Date hidden'!AS36="x","x",AR$2-'Indicator Date hidden'!AS36)</f>
        <v>0</v>
      </c>
      <c r="AS35" s="42">
        <f>IF('Indicator Date hidden'!AT36="x","x",AS$2-'Indicator Date hidden'!AT36)</f>
        <v>0</v>
      </c>
      <c r="AT35" s="42">
        <f>IF('Indicator Date hidden'!AU36="x","x",AT$2-'Indicator Date hidden'!AU36)</f>
        <v>0</v>
      </c>
      <c r="AU35" s="42">
        <f>IF('Indicator Date hidden'!AV36="x","x",AU$2-'Indicator Date hidden'!AV36)</f>
        <v>0</v>
      </c>
      <c r="AV35" s="42">
        <f>IF('Indicator Date hidden'!AW36="x","x",AV$2-'Indicator Date hidden'!AW36)</f>
        <v>0</v>
      </c>
      <c r="AW35" s="42">
        <f>IF('Indicator Date hidden'!AX36="x","x",AW$2-'Indicator Date hidden'!AX36)</f>
        <v>-2</v>
      </c>
      <c r="AX35" s="42">
        <f>IF('Indicator Date hidden'!AY36="x","x",AX$2-'Indicator Date hidden'!AY36)</f>
        <v>-1</v>
      </c>
      <c r="AY35" s="42">
        <f>IF('Indicator Date hidden'!AZ36="x","x",AY$2-'Indicator Date hidden'!AZ36)</f>
        <v>0</v>
      </c>
      <c r="AZ35" s="42">
        <f>IF('Indicator Date hidden'!BA36="x","x",AZ$2-'Indicator Date hidden'!BA36)</f>
        <v>0</v>
      </c>
      <c r="BA35" s="42">
        <f>IF('Indicator Date hidden'!BB36="x","x",BA$2-'Indicator Date hidden'!BB36)</f>
        <v>0</v>
      </c>
      <c r="BB35" s="42">
        <f>IF('Indicator Date hidden'!BC36="x","x",BB$2-'Indicator Date hidden'!BC36)</f>
        <v>0</v>
      </c>
      <c r="BC35" s="42">
        <f>IF('Indicator Date hidden'!BD36="x","x",BC$2-'Indicator Date hidden'!BD36)</f>
        <v>0</v>
      </c>
      <c r="BD35" s="42">
        <f>IF('Indicator Date hidden'!BE36="x","x",BD$2-'Indicator Date hidden'!BE36)</f>
        <v>0</v>
      </c>
      <c r="BE35" s="42" t="str">
        <f>IF('Indicator Date hidden'!BF36="x","x",BE$2-'Indicator Date hidden'!BF36)</f>
        <v>x</v>
      </c>
      <c r="BF35" s="42">
        <f>IF('Indicator Date hidden'!BG36="x","x",BF$2-'Indicator Date hidden'!BG36)</f>
        <v>0</v>
      </c>
      <c r="BG35" s="42">
        <f>IF('Indicator Date hidden'!BH36="x","x",BG$2-'Indicator Date hidden'!BH36)</f>
        <v>0</v>
      </c>
      <c r="BH35" s="42">
        <f>IF('Indicator Date hidden'!BI36="x","x",BH$2-'Indicator Date hidden'!BI36)</f>
        <v>0</v>
      </c>
      <c r="BI35" s="42">
        <f>IF('Indicator Date hidden'!BJ36="x","x",BI$2-'Indicator Date hidden'!BJ36)</f>
        <v>1</v>
      </c>
      <c r="BJ35" s="42">
        <f>IF('Indicator Date hidden'!BK36="x","x",BJ$2-'Indicator Date hidden'!BK36)</f>
        <v>1</v>
      </c>
      <c r="BK35" s="42">
        <f>IF('Indicator Date hidden'!BL36="x","x",BK$2-'Indicator Date hidden'!BL36)</f>
        <v>0</v>
      </c>
      <c r="BL35" s="42">
        <f>IF('Indicator Date hidden'!BM36="x","x",BL$2-'Indicator Date hidden'!BM36)</f>
        <v>0</v>
      </c>
      <c r="BM35" s="42">
        <f>IF('Indicator Date hidden'!BN36="x","x",BM$2-'Indicator Date hidden'!BN36)</f>
        <v>0</v>
      </c>
      <c r="BN35" s="42">
        <f>IF('Indicator Date hidden'!BO36="x","x",BN$2-'Indicator Date hidden'!BO36)</f>
        <v>0</v>
      </c>
      <c r="BO35" s="42">
        <f>IF('Indicator Date hidden'!BP36="x","x",BO$2-'Indicator Date hidden'!BP36)</f>
        <v>0</v>
      </c>
      <c r="BP35" s="42">
        <f>IF('Indicator Date hidden'!BQ36="x","x",BP$2-'Indicator Date hidden'!BQ36)</f>
        <v>0</v>
      </c>
      <c r="BQ35" s="42">
        <f>IF('Indicator Date hidden'!BR36="x","x",BQ$2-'Indicator Date hidden'!BR36)</f>
        <v>0</v>
      </c>
      <c r="BR35" s="42" t="str">
        <f>IF('Indicator Date hidden'!BS36="x","x",BR$2-'Indicator Date hidden'!BS36)</f>
        <v>x</v>
      </c>
      <c r="BS35" s="42">
        <f>IF('Indicator Date hidden'!BT36="x","x",BS$2-'Indicator Date hidden'!BT36)</f>
        <v>1</v>
      </c>
      <c r="BT35" s="42">
        <f>IF('Indicator Date hidden'!BU36="x","x",BT$2-'Indicator Date hidden'!BU36)</f>
        <v>0</v>
      </c>
      <c r="BU35">
        <f t="shared" ref="BU35:BU66" si="5">SUM(B35:BT35)</f>
        <v>3</v>
      </c>
      <c r="BV35" s="43">
        <f t="shared" ref="BV35:BV66" si="6">BU35/COUNT(B35:BT35)</f>
        <v>4.3478260869565216E-2</v>
      </c>
      <c r="BW35">
        <f t="shared" ref="BW35:BW66" si="7">COUNTIF(B35:BT35,"&gt;0")</f>
        <v>6</v>
      </c>
      <c r="BX35" s="43">
        <f t="shared" ref="BX35:BX66" si="8">_xlfn.STDEV.P(B35:BT35)</f>
        <v>0.54996133220319643</v>
      </c>
      <c r="BY35" s="46">
        <f t="shared" ref="BY35:BY66" si="9">MEDIAN(B35:BT35)</f>
        <v>0</v>
      </c>
    </row>
    <row r="36" spans="1:77">
      <c r="A36" t="str">
        <f>'Indicator Data'!B39</f>
        <v>CHL</v>
      </c>
      <c r="B36" s="42">
        <f>IF('Indicator Date hidden'!C37="x","x",B$2-'Indicator Date hidden'!C37)</f>
        <v>0</v>
      </c>
      <c r="C36" s="42">
        <f>IF('Indicator Date hidden'!D37="x","x",C$2-'Indicator Date hidden'!D37)</f>
        <v>0</v>
      </c>
      <c r="D36" s="42">
        <f>IF('Indicator Date hidden'!E37="x","x",D$2-'Indicator Date hidden'!E37)</f>
        <v>0</v>
      </c>
      <c r="E36" s="42">
        <f>IF('Indicator Date hidden'!F37="x","x",E$2-'Indicator Date hidden'!F37)</f>
        <v>0</v>
      </c>
      <c r="F36" s="42">
        <f>IF('Indicator Date hidden'!G37="x","x",F$2-'Indicator Date hidden'!G37)</f>
        <v>0</v>
      </c>
      <c r="G36" s="42">
        <f>IF('Indicator Date hidden'!H37="x","x",G$2-'Indicator Date hidden'!H37)</f>
        <v>0</v>
      </c>
      <c r="H36" s="42">
        <f>IF('Indicator Date hidden'!I37="x","x",H$2-'Indicator Date hidden'!I37)</f>
        <v>0</v>
      </c>
      <c r="I36" s="42">
        <f>IF('Indicator Date hidden'!J37="x","x",I$2-'Indicator Date hidden'!J37)</f>
        <v>0</v>
      </c>
      <c r="J36" s="42">
        <f>IF('Indicator Date hidden'!K37="x","x",J$2-'Indicator Date hidden'!K37)</f>
        <v>0</v>
      </c>
      <c r="K36" s="42">
        <f>IF('Indicator Date hidden'!L37="x","x",K$2-'Indicator Date hidden'!L37)</f>
        <v>0</v>
      </c>
      <c r="L36" s="42" t="str">
        <f>IF('Indicator Date hidden'!M37="x","x",L$2-'Indicator Date hidden'!M37)</f>
        <v>x</v>
      </c>
      <c r="M36" s="42" t="str">
        <f>IF('Indicator Date hidden'!N37="x","x",M$2-'Indicator Date hidden'!N37)</f>
        <v>x</v>
      </c>
      <c r="N36" s="42" t="str">
        <f>IF('Indicator Date hidden'!O37="x","x",N$2-'Indicator Date hidden'!O37)</f>
        <v>x</v>
      </c>
      <c r="O36" s="42" t="str">
        <f>IF('Indicator Date hidden'!P37="x","x",O$2-'Indicator Date hidden'!P37)</f>
        <v>x</v>
      </c>
      <c r="P36" s="42">
        <f>IF('Indicator Date hidden'!Q37="x","x",P$2-'Indicator Date hidden'!Q37)</f>
        <v>0</v>
      </c>
      <c r="Q36" s="42">
        <f>IF('Indicator Date hidden'!R37="x","x",Q$2-'Indicator Date hidden'!R37)</f>
        <v>0</v>
      </c>
      <c r="R36" s="42">
        <f>IF('Indicator Date hidden'!S37="x","x",R$2-'Indicator Date hidden'!S37)</f>
        <v>0</v>
      </c>
      <c r="S36" s="42">
        <f>IF('Indicator Date hidden'!T37="x","x",S$2-'Indicator Date hidden'!T37)</f>
        <v>0</v>
      </c>
      <c r="T36" s="42">
        <f>IF('Indicator Date hidden'!U37="x","x",T$2-'Indicator Date hidden'!U37)</f>
        <v>0</v>
      </c>
      <c r="U36" s="42">
        <f>IF('Indicator Date hidden'!V37="x","x",U$2-'Indicator Date hidden'!V37)</f>
        <v>0</v>
      </c>
      <c r="V36" s="42">
        <f>IF('Indicator Date hidden'!W37="x","x",V$2-'Indicator Date hidden'!W37)</f>
        <v>0</v>
      </c>
      <c r="W36" s="42">
        <f>IF('Indicator Date hidden'!X37="x","x",W$2-'Indicator Date hidden'!X37)</f>
        <v>0</v>
      </c>
      <c r="X36" s="42">
        <f>IF('Indicator Date hidden'!Y37="x","x",X$2-'Indicator Date hidden'!Y37)</f>
        <v>4</v>
      </c>
      <c r="Y36" s="42">
        <f>IF('Indicator Date hidden'!Z37="x","x",Y$2-'Indicator Date hidden'!Z37)</f>
        <v>0</v>
      </c>
      <c r="Z36" s="42" t="str">
        <f>IF('Indicator Date hidden'!AA37="x","x",Z$2-'Indicator Date hidden'!AA37)</f>
        <v>x</v>
      </c>
      <c r="AA36" s="42">
        <f>IF('Indicator Date hidden'!AB37="x","x",AA$2-'Indicator Date hidden'!AB37)</f>
        <v>1</v>
      </c>
      <c r="AB36" s="42">
        <f>IF('Indicator Date hidden'!AC37="x","x",AB$2-'Indicator Date hidden'!AC37)</f>
        <v>0</v>
      </c>
      <c r="AC36" s="42">
        <f>IF('Indicator Date hidden'!AD37="x","x",AC$2-'Indicator Date hidden'!AD37)</f>
        <v>-2</v>
      </c>
      <c r="AD36" s="42">
        <f>IF('Indicator Date hidden'!AE37="x","x",AD$2-'Indicator Date hidden'!AE37)</f>
        <v>0</v>
      </c>
      <c r="AE36" s="42">
        <f>IF('Indicator Date hidden'!AF37="x","x",AE$2-'Indicator Date hidden'!AF37)</f>
        <v>0</v>
      </c>
      <c r="AF36" s="42">
        <f>IF('Indicator Date hidden'!AG37="x","x",AF$2-'Indicator Date hidden'!AG37)</f>
        <v>0</v>
      </c>
      <c r="AG36" s="42">
        <f>IF('Indicator Date hidden'!AH37="x","x",AG$2-'Indicator Date hidden'!AH37)</f>
        <v>0</v>
      </c>
      <c r="AH36" s="42" t="str">
        <f>IF('Indicator Date hidden'!AI37="x","x",AH$2-'Indicator Date hidden'!AI37)</f>
        <v>x</v>
      </c>
      <c r="AI36" s="42">
        <f>IF('Indicator Date hidden'!AJ37="x","x",AI$2-'Indicator Date hidden'!AJ37)</f>
        <v>0</v>
      </c>
      <c r="AJ36" s="42">
        <f>IF('Indicator Date hidden'!AK37="x","x",AJ$2-'Indicator Date hidden'!AK37)</f>
        <v>0</v>
      </c>
      <c r="AK36" s="42">
        <f>IF('Indicator Date hidden'!AL37="x","x",AK$2-'Indicator Date hidden'!AL37)</f>
        <v>0</v>
      </c>
      <c r="AL36" s="42" t="str">
        <f>IF('Indicator Date hidden'!AM37="x","x",AL$2-'Indicator Date hidden'!AM37)</f>
        <v>x</v>
      </c>
      <c r="AM36" s="42">
        <f>IF('Indicator Date hidden'!AN37="x","x",AM$2-'Indicator Date hidden'!AN37)</f>
        <v>0</v>
      </c>
      <c r="AN36" s="42">
        <f>IF('Indicator Date hidden'!AO37="x","x",AN$2-'Indicator Date hidden'!AO37)</f>
        <v>0</v>
      </c>
      <c r="AO36" s="42">
        <f>IF('Indicator Date hidden'!AP37="x","x",AO$2-'Indicator Date hidden'!AP37)</f>
        <v>8</v>
      </c>
      <c r="AP36" s="42">
        <f>IF('Indicator Date hidden'!AQ37="x","x",AP$2-'Indicator Date hidden'!AQ37)</f>
        <v>0</v>
      </c>
      <c r="AQ36" s="42">
        <f>IF('Indicator Date hidden'!AR37="x","x",AQ$2-'Indicator Date hidden'!AR37)</f>
        <v>0</v>
      </c>
      <c r="AR36" s="42">
        <f>IF('Indicator Date hidden'!AS37="x","x",AR$2-'Indicator Date hidden'!AS37)</f>
        <v>0</v>
      </c>
      <c r="AS36" s="42" t="str">
        <f>IF('Indicator Date hidden'!AT37="x","x",AS$2-'Indicator Date hidden'!AT37)</f>
        <v>x</v>
      </c>
      <c r="AT36" s="42">
        <f>IF('Indicator Date hidden'!AU37="x","x",AT$2-'Indicator Date hidden'!AU37)</f>
        <v>0</v>
      </c>
      <c r="AU36" s="42">
        <f>IF('Indicator Date hidden'!AV37="x","x",AU$2-'Indicator Date hidden'!AV37)</f>
        <v>0</v>
      </c>
      <c r="AV36" s="42">
        <f>IF('Indicator Date hidden'!AW37="x","x",AV$2-'Indicator Date hidden'!AW37)</f>
        <v>0</v>
      </c>
      <c r="AW36" s="42">
        <f>IF('Indicator Date hidden'!AX37="x","x",AW$2-'Indicator Date hidden'!AX37)</f>
        <v>-2</v>
      </c>
      <c r="AX36" s="42">
        <f>IF('Indicator Date hidden'!AY37="x","x",AX$2-'Indicator Date hidden'!AY37)</f>
        <v>-1</v>
      </c>
      <c r="AY36" s="42">
        <f>IF('Indicator Date hidden'!AZ37="x","x",AY$2-'Indicator Date hidden'!AZ37)</f>
        <v>0</v>
      </c>
      <c r="AZ36" s="42" t="str">
        <f>IF('Indicator Date hidden'!BA37="x","x",AZ$2-'Indicator Date hidden'!BA37)</f>
        <v>x</v>
      </c>
      <c r="BA36" s="42">
        <f>IF('Indicator Date hidden'!BB37="x","x",BA$2-'Indicator Date hidden'!BB37)</f>
        <v>0</v>
      </c>
      <c r="BB36" s="42">
        <f>IF('Indicator Date hidden'!BC37="x","x",BB$2-'Indicator Date hidden'!BC37)</f>
        <v>0</v>
      </c>
      <c r="BC36" s="42">
        <f>IF('Indicator Date hidden'!BD37="x","x",BC$2-'Indicator Date hidden'!BD37)</f>
        <v>0</v>
      </c>
      <c r="BD36" s="42">
        <f>IF('Indicator Date hidden'!BE37="x","x",BD$2-'Indicator Date hidden'!BE37)</f>
        <v>0</v>
      </c>
      <c r="BE36" s="42">
        <f>IF('Indicator Date hidden'!BF37="x","x",BE$2-'Indicator Date hidden'!BF37)</f>
        <v>2</v>
      </c>
      <c r="BF36" s="42">
        <f>IF('Indicator Date hidden'!BG37="x","x",BF$2-'Indicator Date hidden'!BG37)</f>
        <v>0</v>
      </c>
      <c r="BG36" s="42">
        <f>IF('Indicator Date hidden'!BH37="x","x",BG$2-'Indicator Date hidden'!BH37)</f>
        <v>0</v>
      </c>
      <c r="BH36" s="42">
        <f>IF('Indicator Date hidden'!BI37="x","x",BH$2-'Indicator Date hidden'!BI37)</f>
        <v>0</v>
      </c>
      <c r="BI36" s="42">
        <f>IF('Indicator Date hidden'!BJ37="x","x",BI$2-'Indicator Date hidden'!BJ37)</f>
        <v>1</v>
      </c>
      <c r="BJ36" s="42">
        <f>IF('Indicator Date hidden'!BK37="x","x",BJ$2-'Indicator Date hidden'!BK37)</f>
        <v>1</v>
      </c>
      <c r="BK36" s="42">
        <f>IF('Indicator Date hidden'!BL37="x","x",BK$2-'Indicator Date hidden'!BL37)</f>
        <v>0</v>
      </c>
      <c r="BL36" s="42">
        <f>IF('Indicator Date hidden'!BM37="x","x",BL$2-'Indicator Date hidden'!BM37)</f>
        <v>0</v>
      </c>
      <c r="BM36" s="42">
        <f>IF('Indicator Date hidden'!BN37="x","x",BM$2-'Indicator Date hidden'!BN37)</f>
        <v>0</v>
      </c>
      <c r="BN36" s="42">
        <f>IF('Indicator Date hidden'!BO37="x","x",BN$2-'Indicator Date hidden'!BO37)</f>
        <v>0</v>
      </c>
      <c r="BO36" s="42">
        <f>IF('Indicator Date hidden'!BP37="x","x",BO$2-'Indicator Date hidden'!BP37)</f>
        <v>0</v>
      </c>
      <c r="BP36" s="42">
        <f>IF('Indicator Date hidden'!BQ37="x","x",BP$2-'Indicator Date hidden'!BQ37)</f>
        <v>0</v>
      </c>
      <c r="BQ36" s="42">
        <f>IF('Indicator Date hidden'!BR37="x","x",BQ$2-'Indicator Date hidden'!BR37)</f>
        <v>0</v>
      </c>
      <c r="BR36" s="42">
        <f>IF('Indicator Date hidden'!BS37="x","x",BR$2-'Indicator Date hidden'!BS37)</f>
        <v>0</v>
      </c>
      <c r="BS36" s="42">
        <f>IF('Indicator Date hidden'!BT37="x","x",BS$2-'Indicator Date hidden'!BT37)</f>
        <v>0</v>
      </c>
      <c r="BT36" s="42">
        <f>IF('Indicator Date hidden'!BU37="x","x",BT$2-'Indicator Date hidden'!BU37)</f>
        <v>0</v>
      </c>
      <c r="BU36">
        <f t="shared" si="5"/>
        <v>12</v>
      </c>
      <c r="BV36" s="43">
        <f t="shared" si="6"/>
        <v>0.19354838709677419</v>
      </c>
      <c r="BW36">
        <f t="shared" si="7"/>
        <v>6</v>
      </c>
      <c r="BX36" s="43">
        <f t="shared" si="8"/>
        <v>1.2291973473069453</v>
      </c>
      <c r="BY36" s="46">
        <f t="shared" si="9"/>
        <v>0</v>
      </c>
    </row>
    <row r="37" spans="1:77">
      <c r="A37" t="str">
        <f>'Indicator Data'!B40</f>
        <v>CHN</v>
      </c>
      <c r="B37" s="42">
        <f>IF('Indicator Date hidden'!C38="x","x",B$2-'Indicator Date hidden'!C38)</f>
        <v>0</v>
      </c>
      <c r="C37" s="42">
        <f>IF('Indicator Date hidden'!D38="x","x",C$2-'Indicator Date hidden'!D38)</f>
        <v>0</v>
      </c>
      <c r="D37" s="42">
        <f>IF('Indicator Date hidden'!E38="x","x",D$2-'Indicator Date hidden'!E38)</f>
        <v>0</v>
      </c>
      <c r="E37" s="42">
        <f>IF('Indicator Date hidden'!F38="x","x",E$2-'Indicator Date hidden'!F38)</f>
        <v>0</v>
      </c>
      <c r="F37" s="42">
        <f>IF('Indicator Date hidden'!G38="x","x",F$2-'Indicator Date hidden'!G38)</f>
        <v>0</v>
      </c>
      <c r="G37" s="42">
        <f>IF('Indicator Date hidden'!H38="x","x",G$2-'Indicator Date hidden'!H38)</f>
        <v>0</v>
      </c>
      <c r="H37" s="42">
        <f>IF('Indicator Date hidden'!I38="x","x",H$2-'Indicator Date hidden'!I38)</f>
        <v>0</v>
      </c>
      <c r="I37" s="42">
        <f>IF('Indicator Date hidden'!J38="x","x",I$2-'Indicator Date hidden'!J38)</f>
        <v>0</v>
      </c>
      <c r="J37" s="42">
        <f>IF('Indicator Date hidden'!K38="x","x",J$2-'Indicator Date hidden'!K38)</f>
        <v>0</v>
      </c>
      <c r="K37" s="42">
        <f>IF('Indicator Date hidden'!L38="x","x",K$2-'Indicator Date hidden'!L38)</f>
        <v>0</v>
      </c>
      <c r="L37" s="42">
        <f>IF('Indicator Date hidden'!M38="x","x",L$2-'Indicator Date hidden'!M38)</f>
        <v>0</v>
      </c>
      <c r="M37" s="42" t="str">
        <f>IF('Indicator Date hidden'!N38="x","x",M$2-'Indicator Date hidden'!N38)</f>
        <v>x</v>
      </c>
      <c r="N37" s="42" t="str">
        <f>IF('Indicator Date hidden'!O38="x","x",N$2-'Indicator Date hidden'!O38)</f>
        <v>x</v>
      </c>
      <c r="O37" s="42" t="str">
        <f>IF('Indicator Date hidden'!P38="x","x",O$2-'Indicator Date hidden'!P38)</f>
        <v>x</v>
      </c>
      <c r="P37" s="42">
        <f>IF('Indicator Date hidden'!Q38="x","x",P$2-'Indicator Date hidden'!Q38)</f>
        <v>0</v>
      </c>
      <c r="Q37" s="42">
        <f>IF('Indicator Date hidden'!R38="x","x",Q$2-'Indicator Date hidden'!R38)</f>
        <v>0</v>
      </c>
      <c r="R37" s="42">
        <f>IF('Indicator Date hidden'!S38="x","x",R$2-'Indicator Date hidden'!S38)</f>
        <v>0</v>
      </c>
      <c r="S37" s="42">
        <f>IF('Indicator Date hidden'!T38="x","x",S$2-'Indicator Date hidden'!T38)</f>
        <v>0</v>
      </c>
      <c r="T37" s="42">
        <f>IF('Indicator Date hidden'!U38="x","x",T$2-'Indicator Date hidden'!U38)</f>
        <v>0</v>
      </c>
      <c r="U37" s="42">
        <f>IF('Indicator Date hidden'!V38="x","x",U$2-'Indicator Date hidden'!V38)</f>
        <v>0</v>
      </c>
      <c r="V37" s="42">
        <f>IF('Indicator Date hidden'!W38="x","x",V$2-'Indicator Date hidden'!W38)</f>
        <v>0</v>
      </c>
      <c r="W37" s="42">
        <f>IF('Indicator Date hidden'!X38="x","x",W$2-'Indicator Date hidden'!X38)</f>
        <v>0</v>
      </c>
      <c r="X37" s="42" t="str">
        <f>IF('Indicator Date hidden'!Y38="x","x",X$2-'Indicator Date hidden'!Y38)</f>
        <v>x</v>
      </c>
      <c r="Y37" s="42">
        <f>IF('Indicator Date hidden'!Z38="x","x",Y$2-'Indicator Date hidden'!Z38)</f>
        <v>0</v>
      </c>
      <c r="Z37" s="42">
        <f>IF('Indicator Date hidden'!AA38="x","x",Z$2-'Indicator Date hidden'!AA38)</f>
        <v>0</v>
      </c>
      <c r="AA37" s="42">
        <f>IF('Indicator Date hidden'!AB38="x","x",AA$2-'Indicator Date hidden'!AB38)</f>
        <v>5</v>
      </c>
      <c r="AB37" s="42">
        <f>IF('Indicator Date hidden'!AC38="x","x",AB$2-'Indicator Date hidden'!AC38)</f>
        <v>0</v>
      </c>
      <c r="AC37" s="42">
        <f>IF('Indicator Date hidden'!AD38="x","x",AC$2-'Indicator Date hidden'!AD38)</f>
        <v>-2</v>
      </c>
      <c r="AD37" s="42">
        <f>IF('Indicator Date hidden'!AE38="x","x",AD$2-'Indicator Date hidden'!AE38)</f>
        <v>0</v>
      </c>
      <c r="AE37" s="42">
        <f>IF('Indicator Date hidden'!AF38="x","x",AE$2-'Indicator Date hidden'!AF38)</f>
        <v>0</v>
      </c>
      <c r="AF37" s="42">
        <f>IF('Indicator Date hidden'!AG38="x","x",AF$2-'Indicator Date hidden'!AG38)</f>
        <v>0</v>
      </c>
      <c r="AG37" s="42">
        <f>IF('Indicator Date hidden'!AH38="x","x",AG$2-'Indicator Date hidden'!AH38)</f>
        <v>0</v>
      </c>
      <c r="AH37" s="42">
        <f>IF('Indicator Date hidden'!AI38="x","x",AH$2-'Indicator Date hidden'!AI38)</f>
        <v>7</v>
      </c>
      <c r="AI37" s="42">
        <f>IF('Indicator Date hidden'!AJ38="x","x",AI$2-'Indicator Date hidden'!AJ38)</f>
        <v>0</v>
      </c>
      <c r="AJ37" s="42">
        <f>IF('Indicator Date hidden'!AK38="x","x",AJ$2-'Indicator Date hidden'!AK38)</f>
        <v>0</v>
      </c>
      <c r="AK37" s="42">
        <f>IF('Indicator Date hidden'!AL38="x","x",AK$2-'Indicator Date hidden'!AL38)</f>
        <v>0</v>
      </c>
      <c r="AL37" s="42">
        <f>IF('Indicator Date hidden'!AM38="x","x",AL$2-'Indicator Date hidden'!AM38)</f>
        <v>0</v>
      </c>
      <c r="AM37" s="42">
        <f>IF('Indicator Date hidden'!AN38="x","x",AM$2-'Indicator Date hidden'!AN38)</f>
        <v>0</v>
      </c>
      <c r="AN37" s="42">
        <f>IF('Indicator Date hidden'!AO38="x","x",AN$2-'Indicator Date hidden'!AO38)</f>
        <v>0</v>
      </c>
      <c r="AO37" s="42">
        <f>IF('Indicator Date hidden'!AP38="x","x",AO$2-'Indicator Date hidden'!AP38)</f>
        <v>9</v>
      </c>
      <c r="AP37" s="42">
        <f>IF('Indicator Date hidden'!AQ38="x","x",AP$2-'Indicator Date hidden'!AQ38)</f>
        <v>0</v>
      </c>
      <c r="AQ37" s="42" t="str">
        <f>IF('Indicator Date hidden'!AR38="x","x",AQ$2-'Indicator Date hidden'!AR38)</f>
        <v>x</v>
      </c>
      <c r="AR37" s="42" t="str">
        <f>IF('Indicator Date hidden'!AS38="x","x",AR$2-'Indicator Date hidden'!AS38)</f>
        <v>x</v>
      </c>
      <c r="AS37" s="42">
        <f>IF('Indicator Date hidden'!AT38="x","x",AS$2-'Indicator Date hidden'!AT38)</f>
        <v>0</v>
      </c>
      <c r="AT37" s="42">
        <f>IF('Indicator Date hidden'!AU38="x","x",AT$2-'Indicator Date hidden'!AU38)</f>
        <v>0</v>
      </c>
      <c r="AU37" s="42">
        <f>IF('Indicator Date hidden'!AV38="x","x",AU$2-'Indicator Date hidden'!AV38)</f>
        <v>0</v>
      </c>
      <c r="AV37" s="42">
        <f>IF('Indicator Date hidden'!AW38="x","x",AV$2-'Indicator Date hidden'!AW38)</f>
        <v>2</v>
      </c>
      <c r="AW37" s="42">
        <f>IF('Indicator Date hidden'!AX38="x","x",AW$2-'Indicator Date hidden'!AX38)</f>
        <v>-2</v>
      </c>
      <c r="AX37" s="42">
        <f>IF('Indicator Date hidden'!AY38="x","x",AX$2-'Indicator Date hidden'!AY38)</f>
        <v>-1</v>
      </c>
      <c r="AY37" s="42">
        <f>IF('Indicator Date hidden'!AZ38="x","x",AY$2-'Indicator Date hidden'!AZ38)</f>
        <v>0</v>
      </c>
      <c r="AZ37" s="42" t="str">
        <f>IF('Indicator Date hidden'!BA38="x","x",AZ$2-'Indicator Date hidden'!BA38)</f>
        <v>x</v>
      </c>
      <c r="BA37" s="42">
        <f>IF('Indicator Date hidden'!BB38="x","x",BA$2-'Indicator Date hidden'!BB38)</f>
        <v>0</v>
      </c>
      <c r="BB37" s="42">
        <f>IF('Indicator Date hidden'!BC38="x","x",BB$2-'Indicator Date hidden'!BC38)</f>
        <v>0</v>
      </c>
      <c r="BC37" s="42">
        <f>IF('Indicator Date hidden'!BD38="x","x",BC$2-'Indicator Date hidden'!BD38)</f>
        <v>0</v>
      </c>
      <c r="BD37" s="42">
        <f>IF('Indicator Date hidden'!BE38="x","x",BD$2-'Indicator Date hidden'!BE38)</f>
        <v>0</v>
      </c>
      <c r="BE37" s="42">
        <f>IF('Indicator Date hidden'!BF38="x","x",BE$2-'Indicator Date hidden'!BF38)</f>
        <v>2</v>
      </c>
      <c r="BF37" s="42">
        <f>IF('Indicator Date hidden'!BG38="x","x",BF$2-'Indicator Date hidden'!BG38)</f>
        <v>0</v>
      </c>
      <c r="BG37" s="42">
        <f>IF('Indicator Date hidden'!BH38="x","x",BG$2-'Indicator Date hidden'!BH38)</f>
        <v>0</v>
      </c>
      <c r="BH37" s="42">
        <f>IF('Indicator Date hidden'!BI38="x","x",BH$2-'Indicator Date hidden'!BI38)</f>
        <v>0</v>
      </c>
      <c r="BI37" s="42">
        <f>IF('Indicator Date hidden'!BJ38="x","x",BI$2-'Indicator Date hidden'!BJ38)</f>
        <v>3</v>
      </c>
      <c r="BJ37" s="42">
        <f>IF('Indicator Date hidden'!BK38="x","x",BJ$2-'Indicator Date hidden'!BK38)</f>
        <v>0</v>
      </c>
      <c r="BK37" s="42">
        <f>IF('Indicator Date hidden'!BL38="x","x",BK$2-'Indicator Date hidden'!BL38)</f>
        <v>0</v>
      </c>
      <c r="BL37" s="42">
        <f>IF('Indicator Date hidden'!BM38="x","x",BL$2-'Indicator Date hidden'!BM38)</f>
        <v>0</v>
      </c>
      <c r="BM37" s="42">
        <f>IF('Indicator Date hidden'!BN38="x","x",BM$2-'Indicator Date hidden'!BN38)</f>
        <v>0</v>
      </c>
      <c r="BN37" s="42">
        <f>IF('Indicator Date hidden'!BO38="x","x",BN$2-'Indicator Date hidden'!BO38)</f>
        <v>0</v>
      </c>
      <c r="BO37" s="42">
        <f>IF('Indicator Date hidden'!BP38="x","x",BO$2-'Indicator Date hidden'!BP38)</f>
        <v>1</v>
      </c>
      <c r="BP37" s="42">
        <f>IF('Indicator Date hidden'!BQ38="x","x",BP$2-'Indicator Date hidden'!BQ38)</f>
        <v>0</v>
      </c>
      <c r="BQ37" s="42">
        <f>IF('Indicator Date hidden'!BR38="x","x",BQ$2-'Indicator Date hidden'!BR38)</f>
        <v>0</v>
      </c>
      <c r="BR37" s="42" t="str">
        <f>IF('Indicator Date hidden'!BS38="x","x",BR$2-'Indicator Date hidden'!BS38)</f>
        <v>x</v>
      </c>
      <c r="BS37" s="42">
        <f>IF('Indicator Date hidden'!BT38="x","x",BS$2-'Indicator Date hidden'!BT38)</f>
        <v>1</v>
      </c>
      <c r="BT37" s="42">
        <f>IF('Indicator Date hidden'!BU38="x","x",BT$2-'Indicator Date hidden'!BU38)</f>
        <v>0</v>
      </c>
      <c r="BU37">
        <f t="shared" si="5"/>
        <v>25</v>
      </c>
      <c r="BV37" s="43">
        <f t="shared" si="6"/>
        <v>0.3968253968253968</v>
      </c>
      <c r="BW37">
        <f t="shared" si="7"/>
        <v>8</v>
      </c>
      <c r="BX37" s="43">
        <f t="shared" si="8"/>
        <v>1.6574955532960778</v>
      </c>
      <c r="BY37" s="46">
        <f t="shared" si="9"/>
        <v>0</v>
      </c>
    </row>
    <row r="38" spans="1:77">
      <c r="A38" t="str">
        <f>'Indicator Data'!B41</f>
        <v>COL</v>
      </c>
      <c r="B38" s="42">
        <f>IF('Indicator Date hidden'!C39="x","x",B$2-'Indicator Date hidden'!C39)</f>
        <v>0</v>
      </c>
      <c r="C38" s="42">
        <f>IF('Indicator Date hidden'!D39="x","x",C$2-'Indicator Date hidden'!D39)</f>
        <v>0</v>
      </c>
      <c r="D38" s="42">
        <f>IF('Indicator Date hidden'!E39="x","x",D$2-'Indicator Date hidden'!E39)</f>
        <v>0</v>
      </c>
      <c r="E38" s="42">
        <f>IF('Indicator Date hidden'!F39="x","x",E$2-'Indicator Date hidden'!F39)</f>
        <v>0</v>
      </c>
      <c r="F38" s="42">
        <f>IF('Indicator Date hidden'!G39="x","x",F$2-'Indicator Date hidden'!G39)</f>
        <v>0</v>
      </c>
      <c r="G38" s="42">
        <f>IF('Indicator Date hidden'!H39="x","x",G$2-'Indicator Date hidden'!H39)</f>
        <v>0</v>
      </c>
      <c r="H38" s="42">
        <f>IF('Indicator Date hidden'!I39="x","x",H$2-'Indicator Date hidden'!I39)</f>
        <v>0</v>
      </c>
      <c r="I38" s="42">
        <f>IF('Indicator Date hidden'!J39="x","x",I$2-'Indicator Date hidden'!J39)</f>
        <v>0</v>
      </c>
      <c r="J38" s="42">
        <f>IF('Indicator Date hidden'!K39="x","x",J$2-'Indicator Date hidden'!K39)</f>
        <v>0</v>
      </c>
      <c r="K38" s="42">
        <f>IF('Indicator Date hidden'!L39="x","x",K$2-'Indicator Date hidden'!L39)</f>
        <v>0</v>
      </c>
      <c r="L38" s="42" t="str">
        <f>IF('Indicator Date hidden'!M39="x","x",L$2-'Indicator Date hidden'!M39)</f>
        <v>x</v>
      </c>
      <c r="M38" s="42" t="str">
        <f>IF('Indicator Date hidden'!N39="x","x",M$2-'Indicator Date hidden'!N39)</f>
        <v>x</v>
      </c>
      <c r="N38" s="42" t="str">
        <f>IF('Indicator Date hidden'!O39="x","x",N$2-'Indicator Date hidden'!O39)</f>
        <v>x</v>
      </c>
      <c r="O38" s="42" t="str">
        <f>IF('Indicator Date hidden'!P39="x","x",O$2-'Indicator Date hidden'!P39)</f>
        <v>x</v>
      </c>
      <c r="P38" s="42">
        <f>IF('Indicator Date hidden'!Q39="x","x",P$2-'Indicator Date hidden'!Q39)</f>
        <v>0</v>
      </c>
      <c r="Q38" s="42">
        <f>IF('Indicator Date hidden'!R39="x","x",Q$2-'Indicator Date hidden'!R39)</f>
        <v>0</v>
      </c>
      <c r="R38" s="42">
        <f>IF('Indicator Date hidden'!S39="x","x",R$2-'Indicator Date hidden'!S39)</f>
        <v>0</v>
      </c>
      <c r="S38" s="42">
        <f>IF('Indicator Date hidden'!T39="x","x",S$2-'Indicator Date hidden'!T39)</f>
        <v>0</v>
      </c>
      <c r="T38" s="42">
        <f>IF('Indicator Date hidden'!U39="x","x",T$2-'Indicator Date hidden'!U39)</f>
        <v>0</v>
      </c>
      <c r="U38" s="42">
        <f>IF('Indicator Date hidden'!V39="x","x",U$2-'Indicator Date hidden'!V39)</f>
        <v>0</v>
      </c>
      <c r="V38" s="42">
        <f>IF('Indicator Date hidden'!W39="x","x",V$2-'Indicator Date hidden'!W39)</f>
        <v>0</v>
      </c>
      <c r="W38" s="42">
        <f>IF('Indicator Date hidden'!X39="x","x",W$2-'Indicator Date hidden'!X39)</f>
        <v>0</v>
      </c>
      <c r="X38" s="42">
        <f>IF('Indicator Date hidden'!Y39="x","x",X$2-'Indicator Date hidden'!Y39)</f>
        <v>6</v>
      </c>
      <c r="Y38" s="42">
        <f>IF('Indicator Date hidden'!Z39="x","x",Y$2-'Indicator Date hidden'!Z39)</f>
        <v>0</v>
      </c>
      <c r="Z38" s="42">
        <f>IF('Indicator Date hidden'!AA39="x","x",Z$2-'Indicator Date hidden'!AA39)</f>
        <v>0</v>
      </c>
      <c r="AA38" s="42">
        <f>IF('Indicator Date hidden'!AB39="x","x",AA$2-'Indicator Date hidden'!AB39)</f>
        <v>1</v>
      </c>
      <c r="AB38" s="42">
        <f>IF('Indicator Date hidden'!AC39="x","x",AB$2-'Indicator Date hidden'!AC39)</f>
        <v>0</v>
      </c>
      <c r="AC38" s="42">
        <f>IF('Indicator Date hidden'!AD39="x","x",AC$2-'Indicator Date hidden'!AD39)</f>
        <v>-2</v>
      </c>
      <c r="AD38" s="42">
        <f>IF('Indicator Date hidden'!AE39="x","x",AD$2-'Indicator Date hidden'!AE39)</f>
        <v>0</v>
      </c>
      <c r="AE38" s="42">
        <f>IF('Indicator Date hidden'!AF39="x","x",AE$2-'Indicator Date hidden'!AF39)</f>
        <v>0</v>
      </c>
      <c r="AF38" s="42">
        <f>IF('Indicator Date hidden'!AG39="x","x",AF$2-'Indicator Date hidden'!AG39)</f>
        <v>0</v>
      </c>
      <c r="AG38" s="42">
        <f>IF('Indicator Date hidden'!AH39="x","x",AG$2-'Indicator Date hidden'!AH39)</f>
        <v>0</v>
      </c>
      <c r="AH38" s="42">
        <f>IF('Indicator Date hidden'!AI39="x","x",AH$2-'Indicator Date hidden'!AI39)</f>
        <v>6</v>
      </c>
      <c r="AI38" s="42">
        <f>IF('Indicator Date hidden'!AJ39="x","x",AI$2-'Indicator Date hidden'!AJ39)</f>
        <v>0</v>
      </c>
      <c r="AJ38" s="42">
        <f>IF('Indicator Date hidden'!AK39="x","x",AJ$2-'Indicator Date hidden'!AK39)</f>
        <v>0</v>
      </c>
      <c r="AK38" s="42">
        <f>IF('Indicator Date hidden'!AL39="x","x",AK$2-'Indicator Date hidden'!AL39)</f>
        <v>0</v>
      </c>
      <c r="AL38" s="42">
        <f>IF('Indicator Date hidden'!AM39="x","x",AL$2-'Indicator Date hidden'!AM39)</f>
        <v>0</v>
      </c>
      <c r="AM38" s="42">
        <f>IF('Indicator Date hidden'!AN39="x","x",AM$2-'Indicator Date hidden'!AN39)</f>
        <v>0</v>
      </c>
      <c r="AN38" s="42">
        <f>IF('Indicator Date hidden'!AO39="x","x",AN$2-'Indicator Date hidden'!AO39)</f>
        <v>0</v>
      </c>
      <c r="AO38" s="42">
        <f>IF('Indicator Date hidden'!AP39="x","x",AO$2-'Indicator Date hidden'!AP39)</f>
        <v>6</v>
      </c>
      <c r="AP38" s="42">
        <f>IF('Indicator Date hidden'!AQ39="x","x",AP$2-'Indicator Date hidden'!AQ39)</f>
        <v>0</v>
      </c>
      <c r="AQ38" s="42">
        <f>IF('Indicator Date hidden'!AR39="x","x",AQ$2-'Indicator Date hidden'!AR39)</f>
        <v>0</v>
      </c>
      <c r="AR38" s="42">
        <f>IF('Indicator Date hidden'!AS39="x","x",AR$2-'Indicator Date hidden'!AS39)</f>
        <v>0</v>
      </c>
      <c r="AS38" s="42">
        <f>IF('Indicator Date hidden'!AT39="x","x",AS$2-'Indicator Date hidden'!AT39)</f>
        <v>0</v>
      </c>
      <c r="AT38" s="42">
        <f>IF('Indicator Date hidden'!AU39="x","x",AT$2-'Indicator Date hidden'!AU39)</f>
        <v>0</v>
      </c>
      <c r="AU38" s="42">
        <f>IF('Indicator Date hidden'!AV39="x","x",AU$2-'Indicator Date hidden'!AV39)</f>
        <v>0</v>
      </c>
      <c r="AV38" s="42">
        <f>IF('Indicator Date hidden'!AW39="x","x",AV$2-'Indicator Date hidden'!AW39)</f>
        <v>0</v>
      </c>
      <c r="AW38" s="42">
        <f>IF('Indicator Date hidden'!AX39="x","x",AW$2-'Indicator Date hidden'!AX39)</f>
        <v>-2</v>
      </c>
      <c r="AX38" s="42">
        <f>IF('Indicator Date hidden'!AY39="x","x",AX$2-'Indicator Date hidden'!AY39)</f>
        <v>-1</v>
      </c>
      <c r="AY38" s="42">
        <f>IF('Indicator Date hidden'!AZ39="x","x",AY$2-'Indicator Date hidden'!AZ39)</f>
        <v>0</v>
      </c>
      <c r="AZ38" s="42">
        <f>IF('Indicator Date hidden'!BA39="x","x",AZ$2-'Indicator Date hidden'!BA39)</f>
        <v>0</v>
      </c>
      <c r="BA38" s="42">
        <f>IF('Indicator Date hidden'!BB39="x","x",BA$2-'Indicator Date hidden'!BB39)</f>
        <v>0</v>
      </c>
      <c r="BB38" s="42">
        <f>IF('Indicator Date hidden'!BC39="x","x",BB$2-'Indicator Date hidden'!BC39)</f>
        <v>-1</v>
      </c>
      <c r="BC38" s="42">
        <f>IF('Indicator Date hidden'!BD39="x","x",BC$2-'Indicator Date hidden'!BD39)</f>
        <v>0</v>
      </c>
      <c r="BD38" s="42">
        <f>IF('Indicator Date hidden'!BE39="x","x",BD$2-'Indicator Date hidden'!BE39)</f>
        <v>0</v>
      </c>
      <c r="BE38" s="42">
        <f>IF('Indicator Date hidden'!BF39="x","x",BE$2-'Indicator Date hidden'!BF39)</f>
        <v>0</v>
      </c>
      <c r="BF38" s="42">
        <f>IF('Indicator Date hidden'!BG39="x","x",BF$2-'Indicator Date hidden'!BG39)</f>
        <v>0</v>
      </c>
      <c r="BG38" s="42">
        <f>IF('Indicator Date hidden'!BH39="x","x",BG$2-'Indicator Date hidden'!BH39)</f>
        <v>0</v>
      </c>
      <c r="BH38" s="42">
        <f>IF('Indicator Date hidden'!BI39="x","x",BH$2-'Indicator Date hidden'!BI39)</f>
        <v>0</v>
      </c>
      <c r="BI38" s="42">
        <f>IF('Indicator Date hidden'!BJ39="x","x",BI$2-'Indicator Date hidden'!BJ39)</f>
        <v>3</v>
      </c>
      <c r="BJ38" s="42">
        <f>IF('Indicator Date hidden'!BK39="x","x",BJ$2-'Indicator Date hidden'!BK39)</f>
        <v>0</v>
      </c>
      <c r="BK38" s="42">
        <f>IF('Indicator Date hidden'!BL39="x","x",BK$2-'Indicator Date hidden'!BL39)</f>
        <v>0</v>
      </c>
      <c r="BL38" s="42">
        <f>IF('Indicator Date hidden'!BM39="x","x",BL$2-'Indicator Date hidden'!BM39)</f>
        <v>0</v>
      </c>
      <c r="BM38" s="42">
        <f>IF('Indicator Date hidden'!BN39="x","x",BM$2-'Indicator Date hidden'!BN39)</f>
        <v>0</v>
      </c>
      <c r="BN38" s="42">
        <f>IF('Indicator Date hidden'!BO39="x","x",BN$2-'Indicator Date hidden'!BO39)</f>
        <v>0</v>
      </c>
      <c r="BO38" s="42">
        <f>IF('Indicator Date hidden'!BP39="x","x",BO$2-'Indicator Date hidden'!BP39)</f>
        <v>0</v>
      </c>
      <c r="BP38" s="42">
        <f>IF('Indicator Date hidden'!BQ39="x","x",BP$2-'Indicator Date hidden'!BQ39)</f>
        <v>0</v>
      </c>
      <c r="BQ38" s="42">
        <f>IF('Indicator Date hidden'!BR39="x","x",BQ$2-'Indicator Date hidden'!BR39)</f>
        <v>0</v>
      </c>
      <c r="BR38" s="42">
        <f>IF('Indicator Date hidden'!BS39="x","x",BR$2-'Indicator Date hidden'!BS39)</f>
        <v>0</v>
      </c>
      <c r="BS38" s="42">
        <f>IF('Indicator Date hidden'!BT39="x","x",BS$2-'Indicator Date hidden'!BT39)</f>
        <v>1</v>
      </c>
      <c r="BT38" s="42">
        <f>IF('Indicator Date hidden'!BU39="x","x",BT$2-'Indicator Date hidden'!BU39)</f>
        <v>0</v>
      </c>
      <c r="BU38">
        <f t="shared" si="5"/>
        <v>17</v>
      </c>
      <c r="BV38" s="43">
        <f t="shared" si="6"/>
        <v>0.2537313432835821</v>
      </c>
      <c r="BW38">
        <f t="shared" si="7"/>
        <v>6</v>
      </c>
      <c r="BX38" s="43">
        <f t="shared" si="8"/>
        <v>1.3641823704196838</v>
      </c>
      <c r="BY38" s="46">
        <f t="shared" si="9"/>
        <v>0</v>
      </c>
    </row>
    <row r="39" spans="1:77">
      <c r="A39" t="str">
        <f>'Indicator Data'!B42</f>
        <v>COM</v>
      </c>
      <c r="B39" s="42">
        <f>IF('Indicator Date hidden'!C40="x","x",B$2-'Indicator Date hidden'!C40)</f>
        <v>0</v>
      </c>
      <c r="C39" s="42">
        <f>IF('Indicator Date hidden'!D40="x","x",C$2-'Indicator Date hidden'!D40)</f>
        <v>0</v>
      </c>
      <c r="D39" s="42">
        <f>IF('Indicator Date hidden'!E40="x","x",D$2-'Indicator Date hidden'!E40)</f>
        <v>0</v>
      </c>
      <c r="E39" s="42">
        <f>IF('Indicator Date hidden'!F40="x","x",E$2-'Indicator Date hidden'!F40)</f>
        <v>0</v>
      </c>
      <c r="F39" s="42">
        <f>IF('Indicator Date hidden'!G40="x","x",F$2-'Indicator Date hidden'!G40)</f>
        <v>0</v>
      </c>
      <c r="G39" s="42">
        <f>IF('Indicator Date hidden'!H40="x","x",G$2-'Indicator Date hidden'!H40)</f>
        <v>0</v>
      </c>
      <c r="H39" s="42">
        <f>IF('Indicator Date hidden'!I40="x","x",H$2-'Indicator Date hidden'!I40)</f>
        <v>0</v>
      </c>
      <c r="I39" s="42">
        <f>IF('Indicator Date hidden'!J40="x","x",I$2-'Indicator Date hidden'!J40)</f>
        <v>0</v>
      </c>
      <c r="J39" s="42">
        <f>IF('Indicator Date hidden'!K40="x","x",J$2-'Indicator Date hidden'!K40)</f>
        <v>0</v>
      </c>
      <c r="K39" s="42">
        <f>IF('Indicator Date hidden'!L40="x","x",K$2-'Indicator Date hidden'!L40)</f>
        <v>0</v>
      </c>
      <c r="L39" s="42">
        <f>IF('Indicator Date hidden'!M40="x","x",L$2-'Indicator Date hidden'!M40)</f>
        <v>0</v>
      </c>
      <c r="M39" s="42">
        <f>IF('Indicator Date hidden'!N40="x","x",M$2-'Indicator Date hidden'!N40)</f>
        <v>0</v>
      </c>
      <c r="N39" s="42">
        <f>IF('Indicator Date hidden'!O40="x","x",N$2-'Indicator Date hidden'!O40)</f>
        <v>0</v>
      </c>
      <c r="O39" s="42">
        <f>IF('Indicator Date hidden'!P40="x","x",O$2-'Indicator Date hidden'!P40)</f>
        <v>0</v>
      </c>
      <c r="P39" s="42">
        <f>IF('Indicator Date hidden'!Q40="x","x",P$2-'Indicator Date hidden'!Q40)</f>
        <v>0</v>
      </c>
      <c r="Q39" s="42">
        <f>IF('Indicator Date hidden'!R40="x","x",Q$2-'Indicator Date hidden'!R40)</f>
        <v>0</v>
      </c>
      <c r="R39" s="42">
        <f>IF('Indicator Date hidden'!S40="x","x",R$2-'Indicator Date hidden'!S40)</f>
        <v>0</v>
      </c>
      <c r="S39" s="42">
        <f>IF('Indicator Date hidden'!T40="x","x",S$2-'Indicator Date hidden'!T40)</f>
        <v>0</v>
      </c>
      <c r="T39" s="42">
        <f>IF('Indicator Date hidden'!U40="x","x",T$2-'Indicator Date hidden'!U40)</f>
        <v>0</v>
      </c>
      <c r="U39" s="42">
        <f>IF('Indicator Date hidden'!V40="x","x",U$2-'Indicator Date hidden'!V40)</f>
        <v>0</v>
      </c>
      <c r="V39" s="42">
        <f>IF('Indicator Date hidden'!W40="x","x",V$2-'Indicator Date hidden'!W40)</f>
        <v>0</v>
      </c>
      <c r="W39" s="42">
        <f>IF('Indicator Date hidden'!X40="x","x",W$2-'Indicator Date hidden'!X40)</f>
        <v>0</v>
      </c>
      <c r="X39" s="42">
        <f>IF('Indicator Date hidden'!Y40="x","x",X$2-'Indicator Date hidden'!Y40)</f>
        <v>9</v>
      </c>
      <c r="Y39" s="42">
        <f>IF('Indicator Date hidden'!Z40="x","x",Y$2-'Indicator Date hidden'!Z40)</f>
        <v>4</v>
      </c>
      <c r="Z39" s="42" t="str">
        <f>IF('Indicator Date hidden'!AA40="x","x",Z$2-'Indicator Date hidden'!AA40)</f>
        <v>x</v>
      </c>
      <c r="AA39" s="42">
        <f>IF('Indicator Date hidden'!AB40="x","x",AA$2-'Indicator Date hidden'!AB40)</f>
        <v>2</v>
      </c>
      <c r="AB39" s="42">
        <f>IF('Indicator Date hidden'!AC40="x","x",AB$2-'Indicator Date hidden'!AC40)</f>
        <v>0</v>
      </c>
      <c r="AC39" s="42">
        <f>IF('Indicator Date hidden'!AD40="x","x",AC$2-'Indicator Date hidden'!AD40)</f>
        <v>-2</v>
      </c>
      <c r="AD39" s="42">
        <f>IF('Indicator Date hidden'!AE40="x","x",AD$2-'Indicator Date hidden'!AE40)</f>
        <v>0</v>
      </c>
      <c r="AE39" s="42">
        <f>IF('Indicator Date hidden'!AF40="x","x",AE$2-'Indicator Date hidden'!AF40)</f>
        <v>0</v>
      </c>
      <c r="AF39" s="42">
        <f>IF('Indicator Date hidden'!AG40="x","x",AF$2-'Indicator Date hidden'!AG40)</f>
        <v>0</v>
      </c>
      <c r="AG39" s="42">
        <f>IF('Indicator Date hidden'!AH40="x","x",AG$2-'Indicator Date hidden'!AH40)</f>
        <v>0</v>
      </c>
      <c r="AH39" s="42">
        <f>IF('Indicator Date hidden'!AI40="x","x",AH$2-'Indicator Date hidden'!AI40)</f>
        <v>9</v>
      </c>
      <c r="AI39" s="42">
        <f>IF('Indicator Date hidden'!AJ40="x","x",AI$2-'Indicator Date hidden'!AJ40)</f>
        <v>0</v>
      </c>
      <c r="AJ39" s="42">
        <f>IF('Indicator Date hidden'!AK40="x","x",AJ$2-'Indicator Date hidden'!AK40)</f>
        <v>0</v>
      </c>
      <c r="AK39" s="42">
        <f>IF('Indicator Date hidden'!AL40="x","x",AK$2-'Indicator Date hidden'!AL40)</f>
        <v>0</v>
      </c>
      <c r="AL39" s="42">
        <f>IF('Indicator Date hidden'!AM40="x","x",AL$2-'Indicator Date hidden'!AM40)</f>
        <v>0</v>
      </c>
      <c r="AM39" s="42">
        <f>IF('Indicator Date hidden'!AN40="x","x",AM$2-'Indicator Date hidden'!AN40)</f>
        <v>0</v>
      </c>
      <c r="AN39" s="42">
        <f>IF('Indicator Date hidden'!AO40="x","x",AN$2-'Indicator Date hidden'!AO40)</f>
        <v>0</v>
      </c>
      <c r="AO39" s="42">
        <f>IF('Indicator Date hidden'!AP40="x","x",AO$2-'Indicator Date hidden'!AP40)</f>
        <v>10</v>
      </c>
      <c r="AP39" s="42">
        <f>IF('Indicator Date hidden'!AQ40="x","x",AP$2-'Indicator Date hidden'!AQ40)</f>
        <v>0</v>
      </c>
      <c r="AQ39" s="42">
        <f>IF('Indicator Date hidden'!AR40="x","x",AQ$2-'Indicator Date hidden'!AR40)</f>
        <v>0</v>
      </c>
      <c r="AR39" s="42" t="str">
        <f>IF('Indicator Date hidden'!AS40="x","x",AR$2-'Indicator Date hidden'!AS40)</f>
        <v>x</v>
      </c>
      <c r="AS39" s="42">
        <f>IF('Indicator Date hidden'!AT40="x","x",AS$2-'Indicator Date hidden'!AT40)</f>
        <v>0</v>
      </c>
      <c r="AT39" s="42">
        <f>IF('Indicator Date hidden'!AU40="x","x",AT$2-'Indicator Date hidden'!AU40)</f>
        <v>0</v>
      </c>
      <c r="AU39" s="42" t="str">
        <f>IF('Indicator Date hidden'!AV40="x","x",AU$2-'Indicator Date hidden'!AV40)</f>
        <v>x</v>
      </c>
      <c r="AV39" s="42">
        <f>IF('Indicator Date hidden'!AW40="x","x",AV$2-'Indicator Date hidden'!AW40)</f>
        <v>8</v>
      </c>
      <c r="AW39" s="42">
        <f>IF('Indicator Date hidden'!AX40="x","x",AW$2-'Indicator Date hidden'!AX40)</f>
        <v>-2</v>
      </c>
      <c r="AX39" s="42">
        <f>IF('Indicator Date hidden'!AY40="x","x",AX$2-'Indicator Date hidden'!AY40)</f>
        <v>-1</v>
      </c>
      <c r="AY39" s="42">
        <f>IF('Indicator Date hidden'!AZ40="x","x",AY$2-'Indicator Date hidden'!AZ40)</f>
        <v>0</v>
      </c>
      <c r="AZ39" s="42" t="str">
        <f>IF('Indicator Date hidden'!BA40="x","x",AZ$2-'Indicator Date hidden'!BA40)</f>
        <v>x</v>
      </c>
      <c r="BA39" s="42">
        <f>IF('Indicator Date hidden'!BB40="x","x",BA$2-'Indicator Date hidden'!BB40)</f>
        <v>0</v>
      </c>
      <c r="BB39" s="42" t="str">
        <f>IF('Indicator Date hidden'!BC40="x","x",BB$2-'Indicator Date hidden'!BC40)</f>
        <v>x</v>
      </c>
      <c r="BC39" s="42">
        <f>IF('Indicator Date hidden'!BD40="x","x",BC$2-'Indicator Date hidden'!BD40)</f>
        <v>0</v>
      </c>
      <c r="BD39" s="42">
        <f>IF('Indicator Date hidden'!BE40="x","x",BD$2-'Indicator Date hidden'!BE40)</f>
        <v>0</v>
      </c>
      <c r="BE39" s="42">
        <f>IF('Indicator Date hidden'!BF40="x","x",BE$2-'Indicator Date hidden'!BF40)</f>
        <v>2</v>
      </c>
      <c r="BF39" s="42">
        <f>IF('Indicator Date hidden'!BG40="x","x",BF$2-'Indicator Date hidden'!BG40)</f>
        <v>0</v>
      </c>
      <c r="BG39" s="42">
        <f>IF('Indicator Date hidden'!BH40="x","x",BG$2-'Indicator Date hidden'!BH40)</f>
        <v>0</v>
      </c>
      <c r="BH39" s="42">
        <f>IF('Indicator Date hidden'!BI40="x","x",BH$2-'Indicator Date hidden'!BI40)</f>
        <v>0</v>
      </c>
      <c r="BI39" s="42">
        <f>IF('Indicator Date hidden'!BJ40="x","x",BI$2-'Indicator Date hidden'!BJ40)</f>
        <v>1</v>
      </c>
      <c r="BJ39" s="42">
        <f>IF('Indicator Date hidden'!BK40="x","x",BJ$2-'Indicator Date hidden'!BK40)</f>
        <v>1</v>
      </c>
      <c r="BK39" s="42">
        <f>IF('Indicator Date hidden'!BL40="x","x",BK$2-'Indicator Date hidden'!BL40)</f>
        <v>0</v>
      </c>
      <c r="BL39" s="42">
        <f>IF('Indicator Date hidden'!BM40="x","x",BL$2-'Indicator Date hidden'!BM40)</f>
        <v>0</v>
      </c>
      <c r="BM39" s="42">
        <f>IF('Indicator Date hidden'!BN40="x","x",BM$2-'Indicator Date hidden'!BN40)</f>
        <v>0</v>
      </c>
      <c r="BN39" s="42">
        <f>IF('Indicator Date hidden'!BO40="x","x",BN$2-'Indicator Date hidden'!BO40)</f>
        <v>0</v>
      </c>
      <c r="BO39" s="42">
        <f>IF('Indicator Date hidden'!BP40="x","x",BO$2-'Indicator Date hidden'!BP40)</f>
        <v>3</v>
      </c>
      <c r="BP39" s="42">
        <f>IF('Indicator Date hidden'!BQ40="x","x",BP$2-'Indicator Date hidden'!BQ40)</f>
        <v>0</v>
      </c>
      <c r="BQ39" s="42">
        <f>IF('Indicator Date hidden'!BR40="x","x",BQ$2-'Indicator Date hidden'!BR40)</f>
        <v>0</v>
      </c>
      <c r="BR39" s="42" t="str">
        <f>IF('Indicator Date hidden'!BS40="x","x",BR$2-'Indicator Date hidden'!BS40)</f>
        <v>x</v>
      </c>
      <c r="BS39" s="42">
        <f>IF('Indicator Date hidden'!BT40="x","x",BS$2-'Indicator Date hidden'!BT40)</f>
        <v>1</v>
      </c>
      <c r="BT39" s="42">
        <f>IF('Indicator Date hidden'!BU40="x","x",BT$2-'Indicator Date hidden'!BU40)</f>
        <v>0</v>
      </c>
      <c r="BU39">
        <f t="shared" si="5"/>
        <v>45</v>
      </c>
      <c r="BV39" s="43">
        <f t="shared" si="6"/>
        <v>0.69230769230769229</v>
      </c>
      <c r="BW39">
        <f t="shared" si="7"/>
        <v>11</v>
      </c>
      <c r="BX39" s="43">
        <f t="shared" si="8"/>
        <v>2.2865700004294434</v>
      </c>
      <c r="BY39" s="46">
        <f t="shared" si="9"/>
        <v>0</v>
      </c>
    </row>
    <row r="40" spans="1:77">
      <c r="A40" t="str">
        <f>'Indicator Data'!B43</f>
        <v>COG</v>
      </c>
      <c r="B40" s="42">
        <f>IF('Indicator Date hidden'!C41="x","x",B$2-'Indicator Date hidden'!C41)</f>
        <v>0</v>
      </c>
      <c r="C40" s="42">
        <f>IF('Indicator Date hidden'!D41="x","x",C$2-'Indicator Date hidden'!D41)</f>
        <v>0</v>
      </c>
      <c r="D40" s="42">
        <f>IF('Indicator Date hidden'!E41="x","x",D$2-'Indicator Date hidden'!E41)</f>
        <v>0</v>
      </c>
      <c r="E40" s="42">
        <f>IF('Indicator Date hidden'!F41="x","x",E$2-'Indicator Date hidden'!F41)</f>
        <v>0</v>
      </c>
      <c r="F40" s="42">
        <f>IF('Indicator Date hidden'!G41="x","x",F$2-'Indicator Date hidden'!G41)</f>
        <v>0</v>
      </c>
      <c r="G40" s="42">
        <f>IF('Indicator Date hidden'!H41="x","x",G$2-'Indicator Date hidden'!H41)</f>
        <v>0</v>
      </c>
      <c r="H40" s="42">
        <f>IF('Indicator Date hidden'!I41="x","x",H$2-'Indicator Date hidden'!I41)</f>
        <v>0</v>
      </c>
      <c r="I40" s="42">
        <f>IF('Indicator Date hidden'!J41="x","x",I$2-'Indicator Date hidden'!J41)</f>
        <v>0</v>
      </c>
      <c r="J40" s="42">
        <f>IF('Indicator Date hidden'!K41="x","x",J$2-'Indicator Date hidden'!K41)</f>
        <v>0</v>
      </c>
      <c r="K40" s="42">
        <f>IF('Indicator Date hidden'!L41="x","x",K$2-'Indicator Date hidden'!L41)</f>
        <v>0</v>
      </c>
      <c r="L40" s="42">
        <f>IF('Indicator Date hidden'!M41="x","x",L$2-'Indicator Date hidden'!M41)</f>
        <v>0</v>
      </c>
      <c r="M40" s="42">
        <f>IF('Indicator Date hidden'!N41="x","x",M$2-'Indicator Date hidden'!N41)</f>
        <v>0</v>
      </c>
      <c r="N40" s="42">
        <f>IF('Indicator Date hidden'!O41="x","x",N$2-'Indicator Date hidden'!O41)</f>
        <v>0</v>
      </c>
      <c r="O40" s="42">
        <f>IF('Indicator Date hidden'!P41="x","x",O$2-'Indicator Date hidden'!P41)</f>
        <v>0</v>
      </c>
      <c r="P40" s="42">
        <f>IF('Indicator Date hidden'!Q41="x","x",P$2-'Indicator Date hidden'!Q41)</f>
        <v>0</v>
      </c>
      <c r="Q40" s="42">
        <f>IF('Indicator Date hidden'!R41="x","x",Q$2-'Indicator Date hidden'!R41)</f>
        <v>0</v>
      </c>
      <c r="R40" s="42">
        <f>IF('Indicator Date hidden'!S41="x","x",R$2-'Indicator Date hidden'!S41)</f>
        <v>0</v>
      </c>
      <c r="S40" s="42">
        <f>IF('Indicator Date hidden'!T41="x","x",S$2-'Indicator Date hidden'!T41)</f>
        <v>0</v>
      </c>
      <c r="T40" s="42">
        <f>IF('Indicator Date hidden'!U41="x","x",T$2-'Indicator Date hidden'!U41)</f>
        <v>0</v>
      </c>
      <c r="U40" s="42">
        <f>IF('Indicator Date hidden'!V41="x","x",U$2-'Indicator Date hidden'!V41)</f>
        <v>0</v>
      </c>
      <c r="V40" s="42">
        <f>IF('Indicator Date hidden'!W41="x","x",V$2-'Indicator Date hidden'!W41)</f>
        <v>0</v>
      </c>
      <c r="W40" s="42">
        <f>IF('Indicator Date hidden'!X41="x","x",W$2-'Indicator Date hidden'!X41)</f>
        <v>0</v>
      </c>
      <c r="X40" s="42">
        <f>IF('Indicator Date hidden'!Y41="x","x",X$2-'Indicator Date hidden'!Y41)</f>
        <v>7</v>
      </c>
      <c r="Y40" s="42">
        <f>IF('Indicator Date hidden'!Z41="x","x",Y$2-'Indicator Date hidden'!Z41)</f>
        <v>1</v>
      </c>
      <c r="Z40" s="42">
        <f>IF('Indicator Date hidden'!AA41="x","x",Z$2-'Indicator Date hidden'!AA41)</f>
        <v>3</v>
      </c>
      <c r="AA40" s="42">
        <f>IF('Indicator Date hidden'!AB41="x","x",AA$2-'Indicator Date hidden'!AB41)</f>
        <v>3</v>
      </c>
      <c r="AB40" s="42">
        <f>IF('Indicator Date hidden'!AC41="x","x",AB$2-'Indicator Date hidden'!AC41)</f>
        <v>0</v>
      </c>
      <c r="AC40" s="42">
        <f>IF('Indicator Date hidden'!AD41="x","x",AC$2-'Indicator Date hidden'!AD41)</f>
        <v>-2</v>
      </c>
      <c r="AD40" s="42">
        <f>IF('Indicator Date hidden'!AE41="x","x",AD$2-'Indicator Date hidden'!AE41)</f>
        <v>0</v>
      </c>
      <c r="AE40" s="42">
        <f>IF('Indicator Date hidden'!AF41="x","x",AE$2-'Indicator Date hidden'!AF41)</f>
        <v>0</v>
      </c>
      <c r="AF40" s="42">
        <f>IF('Indicator Date hidden'!AG41="x","x",AF$2-'Indicator Date hidden'!AG41)</f>
        <v>0</v>
      </c>
      <c r="AG40" s="42">
        <f>IF('Indicator Date hidden'!AH41="x","x",AG$2-'Indicator Date hidden'!AH41)</f>
        <v>0</v>
      </c>
      <c r="AH40" s="42">
        <f>IF('Indicator Date hidden'!AI41="x","x",AH$2-'Indicator Date hidden'!AI41)</f>
        <v>7</v>
      </c>
      <c r="AI40" s="42">
        <f>IF('Indicator Date hidden'!AJ41="x","x",AI$2-'Indicator Date hidden'!AJ41)</f>
        <v>0</v>
      </c>
      <c r="AJ40" s="42">
        <f>IF('Indicator Date hidden'!AK41="x","x",AJ$2-'Indicator Date hidden'!AK41)</f>
        <v>0</v>
      </c>
      <c r="AK40" s="42">
        <f>IF('Indicator Date hidden'!AL41="x","x",AK$2-'Indicator Date hidden'!AL41)</f>
        <v>0</v>
      </c>
      <c r="AL40" s="42">
        <f>IF('Indicator Date hidden'!AM41="x","x",AL$2-'Indicator Date hidden'!AM41)</f>
        <v>0</v>
      </c>
      <c r="AM40" s="42">
        <f>IF('Indicator Date hidden'!AN41="x","x",AM$2-'Indicator Date hidden'!AN41)</f>
        <v>0</v>
      </c>
      <c r="AN40" s="42">
        <f>IF('Indicator Date hidden'!AO41="x","x",AN$2-'Indicator Date hidden'!AO41)</f>
        <v>0</v>
      </c>
      <c r="AO40" s="42">
        <f>IF('Indicator Date hidden'!AP41="x","x",AO$2-'Indicator Date hidden'!AP41)</f>
        <v>8</v>
      </c>
      <c r="AP40" s="42">
        <f>IF('Indicator Date hidden'!AQ41="x","x",AP$2-'Indicator Date hidden'!AQ41)</f>
        <v>0</v>
      </c>
      <c r="AQ40" s="42">
        <f>IF('Indicator Date hidden'!AR41="x","x",AQ$2-'Indicator Date hidden'!AR41)</f>
        <v>0</v>
      </c>
      <c r="AR40" s="42">
        <f>IF('Indicator Date hidden'!AS41="x","x",AR$2-'Indicator Date hidden'!AS41)</f>
        <v>0</v>
      </c>
      <c r="AS40" s="42">
        <f>IF('Indicator Date hidden'!AT41="x","x",AS$2-'Indicator Date hidden'!AT41)</f>
        <v>0</v>
      </c>
      <c r="AT40" s="42">
        <f>IF('Indicator Date hidden'!AU41="x","x",AT$2-'Indicator Date hidden'!AU41)</f>
        <v>0</v>
      </c>
      <c r="AU40" s="42">
        <f>IF('Indicator Date hidden'!AV41="x","x",AU$2-'Indicator Date hidden'!AV41)</f>
        <v>0</v>
      </c>
      <c r="AV40" s="42">
        <f>IF('Indicator Date hidden'!AW41="x","x",AV$2-'Indicator Date hidden'!AW41)</f>
        <v>11</v>
      </c>
      <c r="AW40" s="42">
        <f>IF('Indicator Date hidden'!AX41="x","x",AW$2-'Indicator Date hidden'!AX41)</f>
        <v>-2</v>
      </c>
      <c r="AX40" s="42">
        <f>IF('Indicator Date hidden'!AY41="x","x",AX$2-'Indicator Date hidden'!AY41)</f>
        <v>-1</v>
      </c>
      <c r="AY40" s="42">
        <f>IF('Indicator Date hidden'!AZ41="x","x",AY$2-'Indicator Date hidden'!AZ41)</f>
        <v>0</v>
      </c>
      <c r="AZ40" s="42">
        <f>IF('Indicator Date hidden'!BA41="x","x",AZ$2-'Indicator Date hidden'!BA41)</f>
        <v>0</v>
      </c>
      <c r="BA40" s="42">
        <f>IF('Indicator Date hidden'!BB41="x","x",BA$2-'Indicator Date hidden'!BB41)</f>
        <v>0</v>
      </c>
      <c r="BB40" s="42">
        <f>IF('Indicator Date hidden'!BC41="x","x",BB$2-'Indicator Date hidden'!BC41)</f>
        <v>0</v>
      </c>
      <c r="BC40" s="42">
        <f>IF('Indicator Date hidden'!BD41="x","x",BC$2-'Indicator Date hidden'!BD41)</f>
        <v>0</v>
      </c>
      <c r="BD40" s="42">
        <f>IF('Indicator Date hidden'!BE41="x","x",BD$2-'Indicator Date hidden'!BE41)</f>
        <v>0</v>
      </c>
      <c r="BE40" s="42" t="str">
        <f>IF('Indicator Date hidden'!BF41="x","x",BE$2-'Indicator Date hidden'!BF41)</f>
        <v>x</v>
      </c>
      <c r="BF40" s="42">
        <f>IF('Indicator Date hidden'!BG41="x","x",BF$2-'Indicator Date hidden'!BG41)</f>
        <v>0</v>
      </c>
      <c r="BG40" s="42">
        <f>IF('Indicator Date hidden'!BH41="x","x",BG$2-'Indicator Date hidden'!BH41)</f>
        <v>0</v>
      </c>
      <c r="BH40" s="42">
        <f>IF('Indicator Date hidden'!BI41="x","x",BH$2-'Indicator Date hidden'!BI41)</f>
        <v>0</v>
      </c>
      <c r="BI40" s="42">
        <f>IF('Indicator Date hidden'!BJ41="x","x",BI$2-'Indicator Date hidden'!BJ41)</f>
        <v>2</v>
      </c>
      <c r="BJ40" s="42">
        <f>IF('Indicator Date hidden'!BK41="x","x",BJ$2-'Indicator Date hidden'!BK41)</f>
        <v>5</v>
      </c>
      <c r="BK40" s="42">
        <f>IF('Indicator Date hidden'!BL41="x","x",BK$2-'Indicator Date hidden'!BL41)</f>
        <v>1</v>
      </c>
      <c r="BL40" s="42">
        <f>IF('Indicator Date hidden'!BM41="x","x",BL$2-'Indicator Date hidden'!BM41)</f>
        <v>0</v>
      </c>
      <c r="BM40" s="42">
        <f>IF('Indicator Date hidden'!BN41="x","x",BM$2-'Indicator Date hidden'!BN41)</f>
        <v>0</v>
      </c>
      <c r="BN40" s="42">
        <f>IF('Indicator Date hidden'!BO41="x","x",BN$2-'Indicator Date hidden'!BO41)</f>
        <v>0</v>
      </c>
      <c r="BO40" s="42">
        <f>IF('Indicator Date hidden'!BP41="x","x",BO$2-'Indicator Date hidden'!BP41)</f>
        <v>3</v>
      </c>
      <c r="BP40" s="42">
        <f>IF('Indicator Date hidden'!BQ41="x","x",BP$2-'Indicator Date hidden'!BQ41)</f>
        <v>0</v>
      </c>
      <c r="BQ40" s="42">
        <f>IF('Indicator Date hidden'!BR41="x","x",BQ$2-'Indicator Date hidden'!BR41)</f>
        <v>0</v>
      </c>
      <c r="BR40" s="42">
        <f>IF('Indicator Date hidden'!BS41="x","x",BR$2-'Indicator Date hidden'!BS41)</f>
        <v>0</v>
      </c>
      <c r="BS40" s="42">
        <f>IF('Indicator Date hidden'!BT41="x","x",BS$2-'Indicator Date hidden'!BT41)</f>
        <v>1</v>
      </c>
      <c r="BT40" s="42">
        <f>IF('Indicator Date hidden'!BU41="x","x",BT$2-'Indicator Date hidden'!BU41)</f>
        <v>0</v>
      </c>
      <c r="BU40">
        <f t="shared" si="5"/>
        <v>47</v>
      </c>
      <c r="BV40" s="43">
        <f t="shared" si="6"/>
        <v>0.67142857142857137</v>
      </c>
      <c r="BW40">
        <f t="shared" si="7"/>
        <v>12</v>
      </c>
      <c r="BX40" s="43">
        <f t="shared" si="8"/>
        <v>2.1362278407873778</v>
      </c>
      <c r="BY40" s="46">
        <f t="shared" si="9"/>
        <v>0</v>
      </c>
    </row>
    <row r="41" spans="1:77">
      <c r="A41" t="str">
        <f>'Indicator Data'!B44</f>
        <v>COD</v>
      </c>
      <c r="B41" s="42">
        <f>IF('Indicator Date hidden'!C42="x","x",B$2-'Indicator Date hidden'!C42)</f>
        <v>0</v>
      </c>
      <c r="C41" s="42">
        <f>IF('Indicator Date hidden'!D42="x","x",C$2-'Indicator Date hidden'!D42)</f>
        <v>0</v>
      </c>
      <c r="D41" s="42">
        <f>IF('Indicator Date hidden'!E42="x","x",D$2-'Indicator Date hidden'!E42)</f>
        <v>0</v>
      </c>
      <c r="E41" s="42">
        <f>IF('Indicator Date hidden'!F42="x","x",E$2-'Indicator Date hidden'!F42)</f>
        <v>0</v>
      </c>
      <c r="F41" s="42">
        <f>IF('Indicator Date hidden'!G42="x","x",F$2-'Indicator Date hidden'!G42)</f>
        <v>0</v>
      </c>
      <c r="G41" s="42">
        <f>IF('Indicator Date hidden'!H42="x","x",G$2-'Indicator Date hidden'!H42)</f>
        <v>0</v>
      </c>
      <c r="H41" s="42">
        <f>IF('Indicator Date hidden'!I42="x","x",H$2-'Indicator Date hidden'!I42)</f>
        <v>0</v>
      </c>
      <c r="I41" s="42">
        <f>IF('Indicator Date hidden'!J42="x","x",I$2-'Indicator Date hidden'!J42)</f>
        <v>0</v>
      </c>
      <c r="J41" s="42">
        <f>IF('Indicator Date hidden'!K42="x","x",J$2-'Indicator Date hidden'!K42)</f>
        <v>0</v>
      </c>
      <c r="K41" s="42">
        <f>IF('Indicator Date hidden'!L42="x","x",K$2-'Indicator Date hidden'!L42)</f>
        <v>0</v>
      </c>
      <c r="L41" s="42">
        <f>IF('Indicator Date hidden'!M42="x","x",L$2-'Indicator Date hidden'!M42)</f>
        <v>0</v>
      </c>
      <c r="M41" s="42">
        <f>IF('Indicator Date hidden'!N42="x","x",M$2-'Indicator Date hidden'!N42)</f>
        <v>0</v>
      </c>
      <c r="N41" s="42">
        <f>IF('Indicator Date hidden'!O42="x","x",N$2-'Indicator Date hidden'!O42)</f>
        <v>0</v>
      </c>
      <c r="O41" s="42">
        <f>IF('Indicator Date hidden'!P42="x","x",O$2-'Indicator Date hidden'!P42)</f>
        <v>0</v>
      </c>
      <c r="P41" s="42">
        <f>IF('Indicator Date hidden'!Q42="x","x",P$2-'Indicator Date hidden'!Q42)</f>
        <v>0</v>
      </c>
      <c r="Q41" s="42">
        <f>IF('Indicator Date hidden'!R42="x","x",Q$2-'Indicator Date hidden'!R42)</f>
        <v>0</v>
      </c>
      <c r="R41" s="42">
        <f>IF('Indicator Date hidden'!S42="x","x",R$2-'Indicator Date hidden'!S42)</f>
        <v>0</v>
      </c>
      <c r="S41" s="42">
        <f>IF('Indicator Date hidden'!T42="x","x",S$2-'Indicator Date hidden'!T42)</f>
        <v>0</v>
      </c>
      <c r="T41" s="42">
        <f>IF('Indicator Date hidden'!U42="x","x",T$2-'Indicator Date hidden'!U42)</f>
        <v>0</v>
      </c>
      <c r="U41" s="42">
        <f>IF('Indicator Date hidden'!V42="x","x",U$2-'Indicator Date hidden'!V42)</f>
        <v>0</v>
      </c>
      <c r="V41" s="42">
        <f>IF('Indicator Date hidden'!W42="x","x",V$2-'Indicator Date hidden'!W42)</f>
        <v>0</v>
      </c>
      <c r="W41" s="42">
        <f>IF('Indicator Date hidden'!X42="x","x",W$2-'Indicator Date hidden'!X42)</f>
        <v>0</v>
      </c>
      <c r="X41" s="42">
        <f>IF('Indicator Date hidden'!Y42="x","x",X$2-'Indicator Date hidden'!Y42)</f>
        <v>4</v>
      </c>
      <c r="Y41" s="42">
        <f>IF('Indicator Date hidden'!Z42="x","x",Y$2-'Indicator Date hidden'!Z42)</f>
        <v>0</v>
      </c>
      <c r="Z41" s="42">
        <f>IF('Indicator Date hidden'!AA42="x","x",Z$2-'Indicator Date hidden'!AA42)</f>
        <v>0</v>
      </c>
      <c r="AA41" s="42">
        <f>IF('Indicator Date hidden'!AB42="x","x",AA$2-'Indicator Date hidden'!AB42)</f>
        <v>1</v>
      </c>
      <c r="AB41" s="42">
        <f>IF('Indicator Date hidden'!AC42="x","x",AB$2-'Indicator Date hidden'!AC42)</f>
        <v>0</v>
      </c>
      <c r="AC41" s="42">
        <f>IF('Indicator Date hidden'!AD42="x","x",AC$2-'Indicator Date hidden'!AD42)</f>
        <v>-2</v>
      </c>
      <c r="AD41" s="42">
        <f>IF('Indicator Date hidden'!AE42="x","x",AD$2-'Indicator Date hidden'!AE42)</f>
        <v>0</v>
      </c>
      <c r="AE41" s="42">
        <f>IF('Indicator Date hidden'!AF42="x","x",AE$2-'Indicator Date hidden'!AF42)</f>
        <v>0</v>
      </c>
      <c r="AF41" s="42">
        <f>IF('Indicator Date hidden'!AG42="x","x",AF$2-'Indicator Date hidden'!AG42)</f>
        <v>0</v>
      </c>
      <c r="AG41" s="42">
        <f>IF('Indicator Date hidden'!AH42="x","x",AG$2-'Indicator Date hidden'!AH42)</f>
        <v>0</v>
      </c>
      <c r="AH41" s="42">
        <f>IF('Indicator Date hidden'!AI42="x","x",AH$2-'Indicator Date hidden'!AI42)</f>
        <v>4</v>
      </c>
      <c r="AI41" s="42">
        <f>IF('Indicator Date hidden'!AJ42="x","x",AI$2-'Indicator Date hidden'!AJ42)</f>
        <v>0</v>
      </c>
      <c r="AJ41" s="42">
        <f>IF('Indicator Date hidden'!AK42="x","x",AJ$2-'Indicator Date hidden'!AK42)</f>
        <v>0</v>
      </c>
      <c r="AK41" s="42">
        <f>IF('Indicator Date hidden'!AL42="x","x",AK$2-'Indicator Date hidden'!AL42)</f>
        <v>0</v>
      </c>
      <c r="AL41" s="42">
        <f>IF('Indicator Date hidden'!AM42="x","x",AL$2-'Indicator Date hidden'!AM42)</f>
        <v>0</v>
      </c>
      <c r="AM41" s="42">
        <f>IF('Indicator Date hidden'!AN42="x","x",AM$2-'Indicator Date hidden'!AN42)</f>
        <v>0</v>
      </c>
      <c r="AN41" s="42">
        <f>IF('Indicator Date hidden'!AO42="x","x",AN$2-'Indicator Date hidden'!AO42)</f>
        <v>0</v>
      </c>
      <c r="AO41" s="42">
        <f>IF('Indicator Date hidden'!AP42="x","x",AO$2-'Indicator Date hidden'!AP42)</f>
        <v>5</v>
      </c>
      <c r="AP41" s="42">
        <f>IF('Indicator Date hidden'!AQ42="x","x",AP$2-'Indicator Date hidden'!AQ42)</f>
        <v>0</v>
      </c>
      <c r="AQ41" s="42">
        <f>IF('Indicator Date hidden'!AR42="x","x",AQ$2-'Indicator Date hidden'!AR42)</f>
        <v>0</v>
      </c>
      <c r="AR41" s="42">
        <f>IF('Indicator Date hidden'!AS42="x","x",AR$2-'Indicator Date hidden'!AS42)</f>
        <v>0</v>
      </c>
      <c r="AS41" s="42">
        <f>IF('Indicator Date hidden'!AT42="x","x",AS$2-'Indicator Date hidden'!AT42)</f>
        <v>0</v>
      </c>
      <c r="AT41" s="42">
        <f>IF('Indicator Date hidden'!AU42="x","x",AT$2-'Indicator Date hidden'!AU42)</f>
        <v>0</v>
      </c>
      <c r="AU41" s="42">
        <f>IF('Indicator Date hidden'!AV42="x","x",AU$2-'Indicator Date hidden'!AV42)</f>
        <v>0</v>
      </c>
      <c r="AV41" s="42">
        <f>IF('Indicator Date hidden'!AW42="x","x",AV$2-'Indicator Date hidden'!AW42)</f>
        <v>2</v>
      </c>
      <c r="AW41" s="42">
        <f>IF('Indicator Date hidden'!AX42="x","x",AW$2-'Indicator Date hidden'!AX42)</f>
        <v>-2</v>
      </c>
      <c r="AX41" s="42">
        <f>IF('Indicator Date hidden'!AY42="x","x",AX$2-'Indicator Date hidden'!AY42)</f>
        <v>-1</v>
      </c>
      <c r="AY41" s="42">
        <f>IF('Indicator Date hidden'!AZ42="x","x",AY$2-'Indicator Date hidden'!AZ42)</f>
        <v>0</v>
      </c>
      <c r="AZ41" s="42">
        <f>IF('Indicator Date hidden'!BA42="x","x",AZ$2-'Indicator Date hidden'!BA42)</f>
        <v>0</v>
      </c>
      <c r="BA41" s="42">
        <f>IF('Indicator Date hidden'!BB42="x","x",BA$2-'Indicator Date hidden'!BB42)</f>
        <v>0</v>
      </c>
      <c r="BB41" s="42">
        <f>IF('Indicator Date hidden'!BC42="x","x",BB$2-'Indicator Date hidden'!BC42)</f>
        <v>-1</v>
      </c>
      <c r="BC41" s="42">
        <f>IF('Indicator Date hidden'!BD42="x","x",BC$2-'Indicator Date hidden'!BD42)</f>
        <v>0</v>
      </c>
      <c r="BD41" s="42">
        <f>IF('Indicator Date hidden'!BE42="x","x",BD$2-'Indicator Date hidden'!BE42)</f>
        <v>0</v>
      </c>
      <c r="BE41" s="42">
        <f>IF('Indicator Date hidden'!BF42="x","x",BE$2-'Indicator Date hidden'!BF42)</f>
        <v>0</v>
      </c>
      <c r="BF41" s="42">
        <f>IF('Indicator Date hidden'!BG42="x","x",BF$2-'Indicator Date hidden'!BG42)</f>
        <v>0</v>
      </c>
      <c r="BG41" s="42">
        <f>IF('Indicator Date hidden'!BH42="x","x",BG$2-'Indicator Date hidden'!BH42)</f>
        <v>0</v>
      </c>
      <c r="BH41" s="42">
        <f>IF('Indicator Date hidden'!BI42="x","x",BH$2-'Indicator Date hidden'!BI42)</f>
        <v>0</v>
      </c>
      <c r="BI41" s="42">
        <f>IF('Indicator Date hidden'!BJ42="x","x",BI$2-'Indicator Date hidden'!BJ42)</f>
        <v>1</v>
      </c>
      <c r="BJ41" s="42">
        <f>IF('Indicator Date hidden'!BK42="x","x",BJ$2-'Indicator Date hidden'!BK42)</f>
        <v>1</v>
      </c>
      <c r="BK41" s="42">
        <f>IF('Indicator Date hidden'!BL42="x","x",BK$2-'Indicator Date hidden'!BL42)</f>
        <v>0</v>
      </c>
      <c r="BL41" s="42">
        <f>IF('Indicator Date hidden'!BM42="x","x",BL$2-'Indicator Date hidden'!BM42)</f>
        <v>0</v>
      </c>
      <c r="BM41" s="42">
        <f>IF('Indicator Date hidden'!BN42="x","x",BM$2-'Indicator Date hidden'!BN42)</f>
        <v>0</v>
      </c>
      <c r="BN41" s="42">
        <f>IF('Indicator Date hidden'!BO42="x","x",BN$2-'Indicator Date hidden'!BO42)</f>
        <v>0</v>
      </c>
      <c r="BO41" s="42">
        <f>IF('Indicator Date hidden'!BP42="x","x",BO$2-'Indicator Date hidden'!BP42)</f>
        <v>3</v>
      </c>
      <c r="BP41" s="42">
        <f>IF('Indicator Date hidden'!BQ42="x","x",BP$2-'Indicator Date hidden'!BQ42)</f>
        <v>0</v>
      </c>
      <c r="BQ41" s="42" t="str">
        <f>IF('Indicator Date hidden'!BR42="x","x",BQ$2-'Indicator Date hidden'!BR42)</f>
        <v>x</v>
      </c>
      <c r="BR41" s="42">
        <f>IF('Indicator Date hidden'!BS42="x","x",BR$2-'Indicator Date hidden'!BS42)</f>
        <v>0</v>
      </c>
      <c r="BS41" s="42">
        <f>IF('Indicator Date hidden'!BT42="x","x",BS$2-'Indicator Date hidden'!BT42)</f>
        <v>1</v>
      </c>
      <c r="BT41" s="42">
        <f>IF('Indicator Date hidden'!BU42="x","x",BT$2-'Indicator Date hidden'!BU42)</f>
        <v>0</v>
      </c>
      <c r="BU41">
        <f t="shared" si="5"/>
        <v>16</v>
      </c>
      <c r="BV41" s="43">
        <f t="shared" si="6"/>
        <v>0.22857142857142856</v>
      </c>
      <c r="BW41">
        <f t="shared" si="7"/>
        <v>9</v>
      </c>
      <c r="BX41" s="43">
        <f t="shared" si="8"/>
        <v>1.0713333291001528</v>
      </c>
      <c r="BY41" s="46">
        <f t="shared" si="9"/>
        <v>0</v>
      </c>
    </row>
    <row r="42" spans="1:77">
      <c r="A42" t="str">
        <f>'Indicator Data'!B45</f>
        <v>CRI</v>
      </c>
      <c r="B42" s="42">
        <f>IF('Indicator Date hidden'!C43="x","x",B$2-'Indicator Date hidden'!C43)</f>
        <v>0</v>
      </c>
      <c r="C42" s="42">
        <f>IF('Indicator Date hidden'!D43="x","x",C$2-'Indicator Date hidden'!D43)</f>
        <v>0</v>
      </c>
      <c r="D42" s="42">
        <f>IF('Indicator Date hidden'!E43="x","x",D$2-'Indicator Date hidden'!E43)</f>
        <v>0</v>
      </c>
      <c r="E42" s="42">
        <f>IF('Indicator Date hidden'!F43="x","x",E$2-'Indicator Date hidden'!F43)</f>
        <v>0</v>
      </c>
      <c r="F42" s="42">
        <f>IF('Indicator Date hidden'!G43="x","x",F$2-'Indicator Date hidden'!G43)</f>
        <v>0</v>
      </c>
      <c r="G42" s="42">
        <f>IF('Indicator Date hidden'!H43="x","x",G$2-'Indicator Date hidden'!H43)</f>
        <v>0</v>
      </c>
      <c r="H42" s="42">
        <f>IF('Indicator Date hidden'!I43="x","x",H$2-'Indicator Date hidden'!I43)</f>
        <v>0</v>
      </c>
      <c r="I42" s="42">
        <f>IF('Indicator Date hidden'!J43="x","x",I$2-'Indicator Date hidden'!J43)</f>
        <v>0</v>
      </c>
      <c r="J42" s="42">
        <f>IF('Indicator Date hidden'!K43="x","x",J$2-'Indicator Date hidden'!K43)</f>
        <v>0</v>
      </c>
      <c r="K42" s="42">
        <f>IF('Indicator Date hidden'!L43="x","x",K$2-'Indicator Date hidden'!L43)</f>
        <v>0</v>
      </c>
      <c r="L42" s="42" t="str">
        <f>IF('Indicator Date hidden'!M43="x","x",L$2-'Indicator Date hidden'!M43)</f>
        <v>x</v>
      </c>
      <c r="M42" s="42" t="str">
        <f>IF('Indicator Date hidden'!N43="x","x",M$2-'Indicator Date hidden'!N43)</f>
        <v>x</v>
      </c>
      <c r="N42" s="42" t="str">
        <f>IF('Indicator Date hidden'!O43="x","x",N$2-'Indicator Date hidden'!O43)</f>
        <v>x</v>
      </c>
      <c r="O42" s="42" t="str">
        <f>IF('Indicator Date hidden'!P43="x","x",O$2-'Indicator Date hidden'!P43)</f>
        <v>x</v>
      </c>
      <c r="P42" s="42">
        <f>IF('Indicator Date hidden'!Q43="x","x",P$2-'Indicator Date hidden'!Q43)</f>
        <v>0</v>
      </c>
      <c r="Q42" s="42">
        <f>IF('Indicator Date hidden'!R43="x","x",Q$2-'Indicator Date hidden'!R43)</f>
        <v>0</v>
      </c>
      <c r="R42" s="42">
        <f>IF('Indicator Date hidden'!S43="x","x",R$2-'Indicator Date hidden'!S43)</f>
        <v>0</v>
      </c>
      <c r="S42" s="42">
        <f>IF('Indicator Date hidden'!T43="x","x",S$2-'Indicator Date hidden'!T43)</f>
        <v>0</v>
      </c>
      <c r="T42" s="42">
        <f>IF('Indicator Date hidden'!U43="x","x",T$2-'Indicator Date hidden'!U43)</f>
        <v>0</v>
      </c>
      <c r="U42" s="42">
        <f>IF('Indicator Date hidden'!V43="x","x",U$2-'Indicator Date hidden'!V43)</f>
        <v>0</v>
      </c>
      <c r="V42" s="42">
        <f>IF('Indicator Date hidden'!W43="x","x",V$2-'Indicator Date hidden'!W43)</f>
        <v>0</v>
      </c>
      <c r="W42" s="42">
        <f>IF('Indicator Date hidden'!X43="x","x",W$2-'Indicator Date hidden'!X43)</f>
        <v>0</v>
      </c>
      <c r="X42" s="42">
        <f>IF('Indicator Date hidden'!Y43="x","x",X$2-'Indicator Date hidden'!Y43)</f>
        <v>3</v>
      </c>
      <c r="Y42" s="42">
        <f>IF('Indicator Date hidden'!Z43="x","x",Y$2-'Indicator Date hidden'!Z43)</f>
        <v>0</v>
      </c>
      <c r="Z42" s="42">
        <f>IF('Indicator Date hidden'!AA43="x","x",Z$2-'Indicator Date hidden'!AA43)</f>
        <v>0</v>
      </c>
      <c r="AA42" s="42">
        <f>IF('Indicator Date hidden'!AB43="x","x",AA$2-'Indicator Date hidden'!AB43)</f>
        <v>1</v>
      </c>
      <c r="AB42" s="42">
        <f>IF('Indicator Date hidden'!AC43="x","x",AB$2-'Indicator Date hidden'!AC43)</f>
        <v>0</v>
      </c>
      <c r="AC42" s="42">
        <f>IF('Indicator Date hidden'!AD43="x","x",AC$2-'Indicator Date hidden'!AD43)</f>
        <v>-2</v>
      </c>
      <c r="AD42" s="42">
        <f>IF('Indicator Date hidden'!AE43="x","x",AD$2-'Indicator Date hidden'!AE43)</f>
        <v>0</v>
      </c>
      <c r="AE42" s="42">
        <f>IF('Indicator Date hidden'!AF43="x","x",AE$2-'Indicator Date hidden'!AF43)</f>
        <v>0</v>
      </c>
      <c r="AF42" s="42">
        <f>IF('Indicator Date hidden'!AG43="x","x",AF$2-'Indicator Date hidden'!AG43)</f>
        <v>0</v>
      </c>
      <c r="AG42" s="42">
        <f>IF('Indicator Date hidden'!AH43="x","x",AG$2-'Indicator Date hidden'!AH43)</f>
        <v>0</v>
      </c>
      <c r="AH42" s="42">
        <f>IF('Indicator Date hidden'!AI43="x","x",AH$2-'Indicator Date hidden'!AI43)</f>
        <v>3</v>
      </c>
      <c r="AI42" s="42">
        <f>IF('Indicator Date hidden'!AJ43="x","x",AI$2-'Indicator Date hidden'!AJ43)</f>
        <v>0</v>
      </c>
      <c r="AJ42" s="42">
        <f>IF('Indicator Date hidden'!AK43="x","x",AJ$2-'Indicator Date hidden'!AK43)</f>
        <v>0</v>
      </c>
      <c r="AK42" s="42">
        <f>IF('Indicator Date hidden'!AL43="x","x",AK$2-'Indicator Date hidden'!AL43)</f>
        <v>0</v>
      </c>
      <c r="AL42" s="42">
        <f>IF('Indicator Date hidden'!AM43="x","x",AL$2-'Indicator Date hidden'!AM43)</f>
        <v>0</v>
      </c>
      <c r="AM42" s="42">
        <f>IF('Indicator Date hidden'!AN43="x","x",AM$2-'Indicator Date hidden'!AN43)</f>
        <v>0</v>
      </c>
      <c r="AN42" s="42">
        <f>IF('Indicator Date hidden'!AO43="x","x",AN$2-'Indicator Date hidden'!AO43)</f>
        <v>0</v>
      </c>
      <c r="AO42" s="42">
        <f>IF('Indicator Date hidden'!AP43="x","x",AO$2-'Indicator Date hidden'!AP43)</f>
        <v>4</v>
      </c>
      <c r="AP42" s="42">
        <f>IF('Indicator Date hidden'!AQ43="x","x",AP$2-'Indicator Date hidden'!AQ43)</f>
        <v>0</v>
      </c>
      <c r="AQ42" s="42">
        <f>IF('Indicator Date hidden'!AR43="x","x",AQ$2-'Indicator Date hidden'!AR43)</f>
        <v>0</v>
      </c>
      <c r="AR42" s="42">
        <f>IF('Indicator Date hidden'!AS43="x","x",AR$2-'Indicator Date hidden'!AS43)</f>
        <v>0</v>
      </c>
      <c r="AS42" s="42">
        <f>IF('Indicator Date hidden'!AT43="x","x",AS$2-'Indicator Date hidden'!AT43)</f>
        <v>0</v>
      </c>
      <c r="AT42" s="42">
        <f>IF('Indicator Date hidden'!AU43="x","x",AT$2-'Indicator Date hidden'!AU43)</f>
        <v>0</v>
      </c>
      <c r="AU42" s="42">
        <f>IF('Indicator Date hidden'!AV43="x","x",AU$2-'Indicator Date hidden'!AV43)</f>
        <v>0</v>
      </c>
      <c r="AV42" s="42">
        <f>IF('Indicator Date hidden'!AW43="x","x",AV$2-'Indicator Date hidden'!AW43)</f>
        <v>0</v>
      </c>
      <c r="AW42" s="42">
        <f>IF('Indicator Date hidden'!AX43="x","x",AW$2-'Indicator Date hidden'!AX43)</f>
        <v>-2</v>
      </c>
      <c r="AX42" s="42">
        <f>IF('Indicator Date hidden'!AY43="x","x",AX$2-'Indicator Date hidden'!AY43)</f>
        <v>-1</v>
      </c>
      <c r="AY42" s="42">
        <f>IF('Indicator Date hidden'!AZ43="x","x",AY$2-'Indicator Date hidden'!AZ43)</f>
        <v>0</v>
      </c>
      <c r="AZ42" s="42" t="str">
        <f>IF('Indicator Date hidden'!BA43="x","x",AZ$2-'Indicator Date hidden'!BA43)</f>
        <v>x</v>
      </c>
      <c r="BA42" s="42">
        <f>IF('Indicator Date hidden'!BB43="x","x",BA$2-'Indicator Date hidden'!BB43)</f>
        <v>0</v>
      </c>
      <c r="BB42" s="42" t="str">
        <f>IF('Indicator Date hidden'!BC43="x","x",BB$2-'Indicator Date hidden'!BC43)</f>
        <v>x</v>
      </c>
      <c r="BC42" s="42">
        <f>IF('Indicator Date hidden'!BD43="x","x",BC$2-'Indicator Date hidden'!BD43)</f>
        <v>0</v>
      </c>
      <c r="BD42" s="42">
        <f>IF('Indicator Date hidden'!BE43="x","x",BD$2-'Indicator Date hidden'!BE43)</f>
        <v>0</v>
      </c>
      <c r="BE42" s="42">
        <f>IF('Indicator Date hidden'!BF43="x","x",BE$2-'Indicator Date hidden'!BF43)</f>
        <v>2</v>
      </c>
      <c r="BF42" s="42">
        <f>IF('Indicator Date hidden'!BG43="x","x",BF$2-'Indicator Date hidden'!BG43)</f>
        <v>0</v>
      </c>
      <c r="BG42" s="42">
        <f>IF('Indicator Date hidden'!BH43="x","x",BG$2-'Indicator Date hidden'!BH43)</f>
        <v>0</v>
      </c>
      <c r="BH42" s="42">
        <f>IF('Indicator Date hidden'!BI43="x","x",BH$2-'Indicator Date hidden'!BI43)</f>
        <v>0</v>
      </c>
      <c r="BI42" s="42">
        <f>IF('Indicator Date hidden'!BJ43="x","x",BI$2-'Indicator Date hidden'!BJ43)</f>
        <v>2</v>
      </c>
      <c r="BJ42" s="42">
        <f>IF('Indicator Date hidden'!BK43="x","x",BJ$2-'Indicator Date hidden'!BK43)</f>
        <v>0</v>
      </c>
      <c r="BK42" s="42">
        <f>IF('Indicator Date hidden'!BL43="x","x",BK$2-'Indicator Date hidden'!BL43)</f>
        <v>0</v>
      </c>
      <c r="BL42" s="42">
        <f>IF('Indicator Date hidden'!BM43="x","x",BL$2-'Indicator Date hidden'!BM43)</f>
        <v>0</v>
      </c>
      <c r="BM42" s="42">
        <f>IF('Indicator Date hidden'!BN43="x","x",BM$2-'Indicator Date hidden'!BN43)</f>
        <v>0</v>
      </c>
      <c r="BN42" s="42">
        <f>IF('Indicator Date hidden'!BO43="x","x",BN$2-'Indicator Date hidden'!BO43)</f>
        <v>0</v>
      </c>
      <c r="BO42" s="42">
        <f>IF('Indicator Date hidden'!BP43="x","x",BO$2-'Indicator Date hidden'!BP43)</f>
        <v>0</v>
      </c>
      <c r="BP42" s="42">
        <f>IF('Indicator Date hidden'!BQ43="x","x",BP$2-'Indicator Date hidden'!BQ43)</f>
        <v>0</v>
      </c>
      <c r="BQ42" s="42">
        <f>IF('Indicator Date hidden'!BR43="x","x",BQ$2-'Indicator Date hidden'!BR43)</f>
        <v>0</v>
      </c>
      <c r="BR42" s="42">
        <f>IF('Indicator Date hidden'!BS43="x","x",BR$2-'Indicator Date hidden'!BS43)</f>
        <v>0</v>
      </c>
      <c r="BS42" s="42">
        <f>IF('Indicator Date hidden'!BT43="x","x",BS$2-'Indicator Date hidden'!BT43)</f>
        <v>1</v>
      </c>
      <c r="BT42" s="42">
        <f>IF('Indicator Date hidden'!BU43="x","x",BT$2-'Indicator Date hidden'!BU43)</f>
        <v>0</v>
      </c>
      <c r="BU42">
        <f t="shared" si="5"/>
        <v>11</v>
      </c>
      <c r="BV42" s="43">
        <f t="shared" si="6"/>
        <v>0.16923076923076924</v>
      </c>
      <c r="BW42">
        <f t="shared" si="7"/>
        <v>7</v>
      </c>
      <c r="BX42" s="43">
        <f t="shared" si="8"/>
        <v>0.88698678802458919</v>
      </c>
      <c r="BY42" s="46">
        <f t="shared" si="9"/>
        <v>0</v>
      </c>
    </row>
    <row r="43" spans="1:77">
      <c r="A43" t="str">
        <f>'Indicator Data'!B46</f>
        <v>CIV</v>
      </c>
      <c r="B43" s="42">
        <f>IF('Indicator Date hidden'!C44="x","x",B$2-'Indicator Date hidden'!C44)</f>
        <v>0</v>
      </c>
      <c r="C43" s="42">
        <f>IF('Indicator Date hidden'!D44="x","x",C$2-'Indicator Date hidden'!D44)</f>
        <v>0</v>
      </c>
      <c r="D43" s="42">
        <f>IF('Indicator Date hidden'!E44="x","x",D$2-'Indicator Date hidden'!E44)</f>
        <v>0</v>
      </c>
      <c r="E43" s="42">
        <f>IF('Indicator Date hidden'!F44="x","x",E$2-'Indicator Date hidden'!F44)</f>
        <v>0</v>
      </c>
      <c r="F43" s="42">
        <f>IF('Indicator Date hidden'!G44="x","x",F$2-'Indicator Date hidden'!G44)</f>
        <v>0</v>
      </c>
      <c r="G43" s="42">
        <f>IF('Indicator Date hidden'!H44="x","x",G$2-'Indicator Date hidden'!H44)</f>
        <v>0</v>
      </c>
      <c r="H43" s="42">
        <f>IF('Indicator Date hidden'!I44="x","x",H$2-'Indicator Date hidden'!I44)</f>
        <v>0</v>
      </c>
      <c r="I43" s="42">
        <f>IF('Indicator Date hidden'!J44="x","x",I$2-'Indicator Date hidden'!J44)</f>
        <v>0</v>
      </c>
      <c r="J43" s="42">
        <f>IF('Indicator Date hidden'!K44="x","x",J$2-'Indicator Date hidden'!K44)</f>
        <v>0</v>
      </c>
      <c r="K43" s="42">
        <f>IF('Indicator Date hidden'!L44="x","x",K$2-'Indicator Date hidden'!L44)</f>
        <v>0</v>
      </c>
      <c r="L43" s="42">
        <f>IF('Indicator Date hidden'!M44="x","x",L$2-'Indicator Date hidden'!M44)</f>
        <v>0</v>
      </c>
      <c r="M43" s="42">
        <f>IF('Indicator Date hidden'!N44="x","x",M$2-'Indicator Date hidden'!N44)</f>
        <v>0</v>
      </c>
      <c r="N43" s="42">
        <f>IF('Indicator Date hidden'!O44="x","x",N$2-'Indicator Date hidden'!O44)</f>
        <v>0</v>
      </c>
      <c r="O43" s="42">
        <f>IF('Indicator Date hidden'!P44="x","x",O$2-'Indicator Date hidden'!P44)</f>
        <v>0</v>
      </c>
      <c r="P43" s="42">
        <f>IF('Indicator Date hidden'!Q44="x","x",P$2-'Indicator Date hidden'!Q44)</f>
        <v>0</v>
      </c>
      <c r="Q43" s="42">
        <f>IF('Indicator Date hidden'!R44="x","x",Q$2-'Indicator Date hidden'!R44)</f>
        <v>0</v>
      </c>
      <c r="R43" s="42">
        <f>IF('Indicator Date hidden'!S44="x","x",R$2-'Indicator Date hidden'!S44)</f>
        <v>0</v>
      </c>
      <c r="S43" s="42">
        <f>IF('Indicator Date hidden'!T44="x","x",S$2-'Indicator Date hidden'!T44)</f>
        <v>0</v>
      </c>
      <c r="T43" s="42">
        <f>IF('Indicator Date hidden'!U44="x","x",T$2-'Indicator Date hidden'!U44)</f>
        <v>0</v>
      </c>
      <c r="U43" s="42">
        <f>IF('Indicator Date hidden'!V44="x","x",U$2-'Indicator Date hidden'!V44)</f>
        <v>0</v>
      </c>
      <c r="V43" s="42">
        <f>IF('Indicator Date hidden'!W44="x","x",V$2-'Indicator Date hidden'!W44)</f>
        <v>0</v>
      </c>
      <c r="W43" s="42">
        <f>IF('Indicator Date hidden'!X44="x","x",W$2-'Indicator Date hidden'!X44)</f>
        <v>0</v>
      </c>
      <c r="X43" s="42">
        <f>IF('Indicator Date hidden'!Y44="x","x",X$2-'Indicator Date hidden'!Y44)</f>
        <v>5</v>
      </c>
      <c r="Y43" s="42">
        <f>IF('Indicator Date hidden'!Z44="x","x",Y$2-'Indicator Date hidden'!Z44)</f>
        <v>0</v>
      </c>
      <c r="Z43" s="42">
        <f>IF('Indicator Date hidden'!AA44="x","x",Z$2-'Indicator Date hidden'!AA44)</f>
        <v>0</v>
      </c>
      <c r="AA43" s="42">
        <f>IF('Indicator Date hidden'!AB44="x","x",AA$2-'Indicator Date hidden'!AB44)</f>
        <v>1</v>
      </c>
      <c r="AB43" s="42" t="str">
        <f>IF('Indicator Date hidden'!AC44="x","x",AB$2-'Indicator Date hidden'!AC44)</f>
        <v>x</v>
      </c>
      <c r="AC43" s="42">
        <f>IF('Indicator Date hidden'!AD44="x","x",AC$2-'Indicator Date hidden'!AD44)</f>
        <v>-2</v>
      </c>
      <c r="AD43" s="42">
        <f>IF('Indicator Date hidden'!AE44="x","x",AD$2-'Indicator Date hidden'!AE44)</f>
        <v>0</v>
      </c>
      <c r="AE43" s="42">
        <f>IF('Indicator Date hidden'!AF44="x","x",AE$2-'Indicator Date hidden'!AF44)</f>
        <v>0</v>
      </c>
      <c r="AF43" s="42">
        <f>IF('Indicator Date hidden'!AG44="x","x",AF$2-'Indicator Date hidden'!AG44)</f>
        <v>0</v>
      </c>
      <c r="AG43" s="42">
        <f>IF('Indicator Date hidden'!AH44="x","x",AG$2-'Indicator Date hidden'!AH44)</f>
        <v>0</v>
      </c>
      <c r="AH43" s="42">
        <f>IF('Indicator Date hidden'!AI44="x","x",AH$2-'Indicator Date hidden'!AI44)</f>
        <v>5</v>
      </c>
      <c r="AI43" s="42">
        <f>IF('Indicator Date hidden'!AJ44="x","x",AI$2-'Indicator Date hidden'!AJ44)</f>
        <v>0</v>
      </c>
      <c r="AJ43" s="42">
        <f>IF('Indicator Date hidden'!AK44="x","x",AJ$2-'Indicator Date hidden'!AK44)</f>
        <v>0</v>
      </c>
      <c r="AK43" s="42">
        <f>IF('Indicator Date hidden'!AL44="x","x",AK$2-'Indicator Date hidden'!AL44)</f>
        <v>0</v>
      </c>
      <c r="AL43" s="42">
        <f>IF('Indicator Date hidden'!AM44="x","x",AL$2-'Indicator Date hidden'!AM44)</f>
        <v>0</v>
      </c>
      <c r="AM43" s="42">
        <f>IF('Indicator Date hidden'!AN44="x","x",AM$2-'Indicator Date hidden'!AN44)</f>
        <v>0</v>
      </c>
      <c r="AN43" s="42">
        <f>IF('Indicator Date hidden'!AO44="x","x",AN$2-'Indicator Date hidden'!AO44)</f>
        <v>0</v>
      </c>
      <c r="AO43" s="42">
        <f>IF('Indicator Date hidden'!AP44="x","x",AO$2-'Indicator Date hidden'!AP44)</f>
        <v>1</v>
      </c>
      <c r="AP43" s="42">
        <f>IF('Indicator Date hidden'!AQ44="x","x",AP$2-'Indicator Date hidden'!AQ44)</f>
        <v>0</v>
      </c>
      <c r="AQ43" s="42">
        <f>IF('Indicator Date hidden'!AR44="x","x",AQ$2-'Indicator Date hidden'!AR44)</f>
        <v>0</v>
      </c>
      <c r="AR43" s="42">
        <f>IF('Indicator Date hidden'!AS44="x","x",AR$2-'Indicator Date hidden'!AS44)</f>
        <v>0</v>
      </c>
      <c r="AS43" s="42">
        <f>IF('Indicator Date hidden'!AT44="x","x",AS$2-'Indicator Date hidden'!AT44)</f>
        <v>0</v>
      </c>
      <c r="AT43" s="42">
        <f>IF('Indicator Date hidden'!AU44="x","x",AT$2-'Indicator Date hidden'!AU44)</f>
        <v>0</v>
      </c>
      <c r="AU43" s="42">
        <f>IF('Indicator Date hidden'!AV44="x","x",AU$2-'Indicator Date hidden'!AV44)</f>
        <v>0</v>
      </c>
      <c r="AV43" s="42">
        <f>IF('Indicator Date hidden'!AW44="x","x",AV$2-'Indicator Date hidden'!AW44)</f>
        <v>1</v>
      </c>
      <c r="AW43" s="42">
        <f>IF('Indicator Date hidden'!AX44="x","x",AW$2-'Indicator Date hidden'!AX44)</f>
        <v>-2</v>
      </c>
      <c r="AX43" s="42">
        <f>IF('Indicator Date hidden'!AY44="x","x",AX$2-'Indicator Date hidden'!AY44)</f>
        <v>-1</v>
      </c>
      <c r="AY43" s="42">
        <f>IF('Indicator Date hidden'!AZ44="x","x",AY$2-'Indicator Date hidden'!AZ44)</f>
        <v>0</v>
      </c>
      <c r="AZ43" s="42">
        <f>IF('Indicator Date hidden'!BA44="x","x",AZ$2-'Indicator Date hidden'!BA44)</f>
        <v>0</v>
      </c>
      <c r="BA43" s="42">
        <f>IF('Indicator Date hidden'!BB44="x","x",BA$2-'Indicator Date hidden'!BB44)</f>
        <v>0</v>
      </c>
      <c r="BB43" s="42">
        <f>IF('Indicator Date hidden'!BC44="x","x",BB$2-'Indicator Date hidden'!BC44)</f>
        <v>-1</v>
      </c>
      <c r="BC43" s="42">
        <f>IF('Indicator Date hidden'!BD44="x","x",BC$2-'Indicator Date hidden'!BD44)</f>
        <v>0</v>
      </c>
      <c r="BD43" s="42">
        <f>IF('Indicator Date hidden'!BE44="x","x",BD$2-'Indicator Date hidden'!BE44)</f>
        <v>0</v>
      </c>
      <c r="BE43" s="42">
        <f>IF('Indicator Date hidden'!BF44="x","x",BE$2-'Indicator Date hidden'!BF44)</f>
        <v>0</v>
      </c>
      <c r="BF43" s="42">
        <f>IF('Indicator Date hidden'!BG44="x","x",BF$2-'Indicator Date hidden'!BG44)</f>
        <v>0</v>
      </c>
      <c r="BG43" s="42">
        <f>IF('Indicator Date hidden'!BH44="x","x",BG$2-'Indicator Date hidden'!BH44)</f>
        <v>0</v>
      </c>
      <c r="BH43" s="42">
        <f>IF('Indicator Date hidden'!BI44="x","x",BH$2-'Indicator Date hidden'!BI44)</f>
        <v>0</v>
      </c>
      <c r="BI43" s="42">
        <f>IF('Indicator Date hidden'!BJ44="x","x",BI$2-'Indicator Date hidden'!BJ44)</f>
        <v>4</v>
      </c>
      <c r="BJ43" s="42">
        <f>IF('Indicator Date hidden'!BK44="x","x",BJ$2-'Indicator Date hidden'!BK44)</f>
        <v>0</v>
      </c>
      <c r="BK43" s="42">
        <f>IF('Indicator Date hidden'!BL44="x","x",BK$2-'Indicator Date hidden'!BL44)</f>
        <v>0</v>
      </c>
      <c r="BL43" s="42">
        <f>IF('Indicator Date hidden'!BM44="x","x",BL$2-'Indicator Date hidden'!BM44)</f>
        <v>0</v>
      </c>
      <c r="BM43" s="42">
        <f>IF('Indicator Date hidden'!BN44="x","x",BM$2-'Indicator Date hidden'!BN44)</f>
        <v>0</v>
      </c>
      <c r="BN43" s="42">
        <f>IF('Indicator Date hidden'!BO44="x","x",BN$2-'Indicator Date hidden'!BO44)</f>
        <v>0</v>
      </c>
      <c r="BO43" s="42">
        <f>IF('Indicator Date hidden'!BP44="x","x",BO$2-'Indicator Date hidden'!BP44)</f>
        <v>2</v>
      </c>
      <c r="BP43" s="42">
        <f>IF('Indicator Date hidden'!BQ44="x","x",BP$2-'Indicator Date hidden'!BQ44)</f>
        <v>0</v>
      </c>
      <c r="BQ43" s="42">
        <f>IF('Indicator Date hidden'!BR44="x","x",BQ$2-'Indicator Date hidden'!BR44)</f>
        <v>0</v>
      </c>
      <c r="BR43" s="42">
        <f>IF('Indicator Date hidden'!BS44="x","x",BR$2-'Indicator Date hidden'!BS44)</f>
        <v>0</v>
      </c>
      <c r="BS43" s="42">
        <f>IF('Indicator Date hidden'!BT44="x","x",BS$2-'Indicator Date hidden'!BT44)</f>
        <v>1</v>
      </c>
      <c r="BT43" s="42">
        <f>IF('Indicator Date hidden'!BU44="x","x",BT$2-'Indicator Date hidden'!BU44)</f>
        <v>0</v>
      </c>
      <c r="BU43">
        <f t="shared" si="5"/>
        <v>14</v>
      </c>
      <c r="BV43" s="43">
        <f t="shared" si="6"/>
        <v>0.2</v>
      </c>
      <c r="BW43">
        <f t="shared" si="7"/>
        <v>8</v>
      </c>
      <c r="BX43" s="43">
        <f t="shared" si="8"/>
        <v>1.0770329614269007</v>
      </c>
      <c r="BY43" s="46">
        <f t="shared" si="9"/>
        <v>0</v>
      </c>
    </row>
    <row r="44" spans="1:77">
      <c r="A44" t="str">
        <f>'Indicator Data'!B47</f>
        <v>HRV</v>
      </c>
      <c r="B44" s="42">
        <f>IF('Indicator Date hidden'!C45="x","x",B$2-'Indicator Date hidden'!C45)</f>
        <v>0</v>
      </c>
      <c r="C44" s="42">
        <f>IF('Indicator Date hidden'!D45="x","x",C$2-'Indicator Date hidden'!D45)</f>
        <v>0</v>
      </c>
      <c r="D44" s="42">
        <f>IF('Indicator Date hidden'!E45="x","x",D$2-'Indicator Date hidden'!E45)</f>
        <v>0</v>
      </c>
      <c r="E44" s="42">
        <f>IF('Indicator Date hidden'!F45="x","x",E$2-'Indicator Date hidden'!F45)</f>
        <v>0</v>
      </c>
      <c r="F44" s="42">
        <f>IF('Indicator Date hidden'!G45="x","x",F$2-'Indicator Date hidden'!G45)</f>
        <v>0</v>
      </c>
      <c r="G44" s="42">
        <f>IF('Indicator Date hidden'!H45="x","x",G$2-'Indicator Date hidden'!H45)</f>
        <v>0</v>
      </c>
      <c r="H44" s="42">
        <f>IF('Indicator Date hidden'!I45="x","x",H$2-'Indicator Date hidden'!I45)</f>
        <v>0</v>
      </c>
      <c r="I44" s="42">
        <f>IF('Indicator Date hidden'!J45="x","x",I$2-'Indicator Date hidden'!J45)</f>
        <v>0</v>
      </c>
      <c r="J44" s="42">
        <f>IF('Indicator Date hidden'!K45="x","x",J$2-'Indicator Date hidden'!K45)</f>
        <v>0</v>
      </c>
      <c r="K44" s="42">
        <f>IF('Indicator Date hidden'!L45="x","x",K$2-'Indicator Date hidden'!L45)</f>
        <v>0</v>
      </c>
      <c r="L44" s="42">
        <f>IF('Indicator Date hidden'!M45="x","x",L$2-'Indicator Date hidden'!M45)</f>
        <v>0</v>
      </c>
      <c r="M44" s="42" t="str">
        <f>IF('Indicator Date hidden'!N45="x","x",M$2-'Indicator Date hidden'!N45)</f>
        <v>x</v>
      </c>
      <c r="N44" s="42" t="str">
        <f>IF('Indicator Date hidden'!O45="x","x",N$2-'Indicator Date hidden'!O45)</f>
        <v>x</v>
      </c>
      <c r="O44" s="42" t="str">
        <f>IF('Indicator Date hidden'!P45="x","x",O$2-'Indicator Date hidden'!P45)</f>
        <v>x</v>
      </c>
      <c r="P44" s="42">
        <f>IF('Indicator Date hidden'!Q45="x","x",P$2-'Indicator Date hidden'!Q45)</f>
        <v>0</v>
      </c>
      <c r="Q44" s="42">
        <f>IF('Indicator Date hidden'!R45="x","x",Q$2-'Indicator Date hidden'!R45)</f>
        <v>0</v>
      </c>
      <c r="R44" s="42">
        <f>IF('Indicator Date hidden'!S45="x","x",R$2-'Indicator Date hidden'!S45)</f>
        <v>0</v>
      </c>
      <c r="S44" s="42">
        <f>IF('Indicator Date hidden'!T45="x","x",S$2-'Indicator Date hidden'!T45)</f>
        <v>0</v>
      </c>
      <c r="T44" s="42">
        <f>IF('Indicator Date hidden'!U45="x","x",T$2-'Indicator Date hidden'!U45)</f>
        <v>0</v>
      </c>
      <c r="U44" s="42">
        <f>IF('Indicator Date hidden'!V45="x","x",U$2-'Indicator Date hidden'!V45)</f>
        <v>0</v>
      </c>
      <c r="V44" s="42">
        <f>IF('Indicator Date hidden'!W45="x","x",V$2-'Indicator Date hidden'!W45)</f>
        <v>0</v>
      </c>
      <c r="W44" s="42">
        <f>IF('Indicator Date hidden'!X45="x","x",W$2-'Indicator Date hidden'!X45)</f>
        <v>0</v>
      </c>
      <c r="X44" s="42">
        <f>IF('Indicator Date hidden'!Y45="x","x",X$2-'Indicator Date hidden'!Y45)</f>
        <v>10</v>
      </c>
      <c r="Y44" s="42">
        <f>IF('Indicator Date hidden'!Z45="x","x",Y$2-'Indicator Date hidden'!Z45)</f>
        <v>1</v>
      </c>
      <c r="Z44" s="42" t="str">
        <f>IF('Indicator Date hidden'!AA45="x","x",Z$2-'Indicator Date hidden'!AA45)</f>
        <v>x</v>
      </c>
      <c r="AA44" s="42">
        <f>IF('Indicator Date hidden'!AB45="x","x",AA$2-'Indicator Date hidden'!AB45)</f>
        <v>1</v>
      </c>
      <c r="AB44" s="42">
        <f>IF('Indicator Date hidden'!AC45="x","x",AB$2-'Indicator Date hidden'!AC45)</f>
        <v>0</v>
      </c>
      <c r="AC44" s="42">
        <f>IF('Indicator Date hidden'!AD45="x","x",AC$2-'Indicator Date hidden'!AD45)</f>
        <v>-2</v>
      </c>
      <c r="AD44" s="42">
        <f>IF('Indicator Date hidden'!AE45="x","x",AD$2-'Indicator Date hidden'!AE45)</f>
        <v>0</v>
      </c>
      <c r="AE44" s="42">
        <f>IF('Indicator Date hidden'!AF45="x","x",AE$2-'Indicator Date hidden'!AF45)</f>
        <v>0</v>
      </c>
      <c r="AF44" s="42">
        <f>IF('Indicator Date hidden'!AG45="x","x",AF$2-'Indicator Date hidden'!AG45)</f>
        <v>0</v>
      </c>
      <c r="AG44" s="42">
        <f>IF('Indicator Date hidden'!AH45="x","x",AG$2-'Indicator Date hidden'!AH45)</f>
        <v>0</v>
      </c>
      <c r="AH44" s="42" t="str">
        <f>IF('Indicator Date hidden'!AI45="x","x",AH$2-'Indicator Date hidden'!AI45)</f>
        <v>x</v>
      </c>
      <c r="AI44" s="42">
        <f>IF('Indicator Date hidden'!AJ45="x","x",AI$2-'Indicator Date hidden'!AJ45)</f>
        <v>0</v>
      </c>
      <c r="AJ44" s="42">
        <f>IF('Indicator Date hidden'!AK45="x","x",AJ$2-'Indicator Date hidden'!AK45)</f>
        <v>0</v>
      </c>
      <c r="AK44" s="42">
        <f>IF('Indicator Date hidden'!AL45="x","x",AK$2-'Indicator Date hidden'!AL45)</f>
        <v>0</v>
      </c>
      <c r="AL44" s="42" t="str">
        <f>IF('Indicator Date hidden'!AM45="x","x",AL$2-'Indicator Date hidden'!AM45)</f>
        <v>x</v>
      </c>
      <c r="AM44" s="42">
        <f>IF('Indicator Date hidden'!AN45="x","x",AM$2-'Indicator Date hidden'!AN45)</f>
        <v>0</v>
      </c>
      <c r="AN44" s="42">
        <f>IF('Indicator Date hidden'!AO45="x","x",AN$2-'Indicator Date hidden'!AO45)</f>
        <v>0</v>
      </c>
      <c r="AO44" s="42" t="str">
        <f>IF('Indicator Date hidden'!AP45="x","x",AO$2-'Indicator Date hidden'!AP45)</f>
        <v>x</v>
      </c>
      <c r="AP44" s="42">
        <f>IF('Indicator Date hidden'!AQ45="x","x",AP$2-'Indicator Date hidden'!AQ45)</f>
        <v>0</v>
      </c>
      <c r="AQ44" s="42">
        <f>IF('Indicator Date hidden'!AR45="x","x",AQ$2-'Indicator Date hidden'!AR45)</f>
        <v>0</v>
      </c>
      <c r="AR44" s="42">
        <f>IF('Indicator Date hidden'!AS45="x","x",AR$2-'Indicator Date hidden'!AS45)</f>
        <v>0</v>
      </c>
      <c r="AS44" s="42" t="str">
        <f>IF('Indicator Date hidden'!AT45="x","x",AS$2-'Indicator Date hidden'!AT45)</f>
        <v>x</v>
      </c>
      <c r="AT44" s="42">
        <f>IF('Indicator Date hidden'!AU45="x","x",AT$2-'Indicator Date hidden'!AU45)</f>
        <v>0</v>
      </c>
      <c r="AU44" s="42">
        <f>IF('Indicator Date hidden'!AV45="x","x",AU$2-'Indicator Date hidden'!AV45)</f>
        <v>0</v>
      </c>
      <c r="AV44" s="42">
        <f>IF('Indicator Date hidden'!AW45="x","x",AV$2-'Indicator Date hidden'!AW45)</f>
        <v>1</v>
      </c>
      <c r="AW44" s="42">
        <f>IF('Indicator Date hidden'!AX45="x","x",AW$2-'Indicator Date hidden'!AX45)</f>
        <v>-2</v>
      </c>
      <c r="AX44" s="42">
        <f>IF('Indicator Date hidden'!AY45="x","x",AX$2-'Indicator Date hidden'!AY45)</f>
        <v>-1</v>
      </c>
      <c r="AY44" s="42">
        <f>IF('Indicator Date hidden'!AZ45="x","x",AY$2-'Indicator Date hidden'!AZ45)</f>
        <v>0</v>
      </c>
      <c r="AZ44" s="42" t="str">
        <f>IF('Indicator Date hidden'!BA45="x","x",AZ$2-'Indicator Date hidden'!BA45)</f>
        <v>x</v>
      </c>
      <c r="BA44" s="42">
        <f>IF('Indicator Date hidden'!BB45="x","x",BA$2-'Indicator Date hidden'!BB45)</f>
        <v>0</v>
      </c>
      <c r="BB44" s="42">
        <f>IF('Indicator Date hidden'!BC45="x","x",BB$2-'Indicator Date hidden'!BC45)</f>
        <v>0</v>
      </c>
      <c r="BC44" s="42">
        <f>IF('Indicator Date hidden'!BD45="x","x",BC$2-'Indicator Date hidden'!BD45)</f>
        <v>0</v>
      </c>
      <c r="BD44" s="42">
        <f>IF('Indicator Date hidden'!BE45="x","x",BD$2-'Indicator Date hidden'!BE45)</f>
        <v>0</v>
      </c>
      <c r="BE44" s="42">
        <f>IF('Indicator Date hidden'!BF45="x","x",BE$2-'Indicator Date hidden'!BF45)</f>
        <v>0</v>
      </c>
      <c r="BF44" s="42">
        <f>IF('Indicator Date hidden'!BG45="x","x",BF$2-'Indicator Date hidden'!BG45)</f>
        <v>0</v>
      </c>
      <c r="BG44" s="42">
        <f>IF('Indicator Date hidden'!BH45="x","x",BG$2-'Indicator Date hidden'!BH45)</f>
        <v>0</v>
      </c>
      <c r="BH44" s="42">
        <f>IF('Indicator Date hidden'!BI45="x","x",BH$2-'Indicator Date hidden'!BI45)</f>
        <v>0</v>
      </c>
      <c r="BI44" s="42">
        <f>IF('Indicator Date hidden'!BJ45="x","x",BI$2-'Indicator Date hidden'!BJ45)</f>
        <v>2</v>
      </c>
      <c r="BJ44" s="42">
        <f>IF('Indicator Date hidden'!BK45="x","x",BJ$2-'Indicator Date hidden'!BK45)</f>
        <v>0</v>
      </c>
      <c r="BK44" s="42">
        <f>IF('Indicator Date hidden'!BL45="x","x",BK$2-'Indicator Date hidden'!BL45)</f>
        <v>0</v>
      </c>
      <c r="BL44" s="42">
        <f>IF('Indicator Date hidden'!BM45="x","x",BL$2-'Indicator Date hidden'!BM45)</f>
        <v>0</v>
      </c>
      <c r="BM44" s="42">
        <f>IF('Indicator Date hidden'!BN45="x","x",BM$2-'Indicator Date hidden'!BN45)</f>
        <v>0</v>
      </c>
      <c r="BN44" s="42">
        <f>IF('Indicator Date hidden'!BO45="x","x",BN$2-'Indicator Date hidden'!BO45)</f>
        <v>0</v>
      </c>
      <c r="BO44" s="42">
        <f>IF('Indicator Date hidden'!BP45="x","x",BO$2-'Indicator Date hidden'!BP45)</f>
        <v>2</v>
      </c>
      <c r="BP44" s="42">
        <f>IF('Indicator Date hidden'!BQ45="x","x",BP$2-'Indicator Date hidden'!BQ45)</f>
        <v>0</v>
      </c>
      <c r="BQ44" s="42">
        <f>IF('Indicator Date hidden'!BR45="x","x",BQ$2-'Indicator Date hidden'!BR45)</f>
        <v>0</v>
      </c>
      <c r="BR44" s="42">
        <f>IF('Indicator Date hidden'!BS45="x","x",BR$2-'Indicator Date hidden'!BS45)</f>
        <v>0</v>
      </c>
      <c r="BS44" s="42">
        <f>IF('Indicator Date hidden'!BT45="x","x",BS$2-'Indicator Date hidden'!BT45)</f>
        <v>1</v>
      </c>
      <c r="BT44" s="42">
        <f>IF('Indicator Date hidden'!BU45="x","x",BT$2-'Indicator Date hidden'!BU45)</f>
        <v>0</v>
      </c>
      <c r="BU44">
        <f t="shared" si="5"/>
        <v>13</v>
      </c>
      <c r="BV44" s="43">
        <f t="shared" si="6"/>
        <v>0.20967741935483872</v>
      </c>
      <c r="BW44">
        <f t="shared" si="7"/>
        <v>7</v>
      </c>
      <c r="BX44" s="43">
        <f t="shared" si="8"/>
        <v>1.3811764127143575</v>
      </c>
      <c r="BY44" s="46">
        <f t="shared" si="9"/>
        <v>0</v>
      </c>
    </row>
    <row r="45" spans="1:77">
      <c r="A45" t="str">
        <f>'Indicator Data'!B48</f>
        <v>CUB</v>
      </c>
      <c r="B45" s="42">
        <f>IF('Indicator Date hidden'!C46="x","x",B$2-'Indicator Date hidden'!C46)</f>
        <v>0</v>
      </c>
      <c r="C45" s="42">
        <f>IF('Indicator Date hidden'!D46="x","x",C$2-'Indicator Date hidden'!D46)</f>
        <v>0</v>
      </c>
      <c r="D45" s="42">
        <f>IF('Indicator Date hidden'!E46="x","x",D$2-'Indicator Date hidden'!E46)</f>
        <v>0</v>
      </c>
      <c r="E45" s="42">
        <f>IF('Indicator Date hidden'!F46="x","x",E$2-'Indicator Date hidden'!F46)</f>
        <v>0</v>
      </c>
      <c r="F45" s="42">
        <f>IF('Indicator Date hidden'!G46="x","x",F$2-'Indicator Date hidden'!G46)</f>
        <v>0</v>
      </c>
      <c r="G45" s="42">
        <f>IF('Indicator Date hidden'!H46="x","x",G$2-'Indicator Date hidden'!H46)</f>
        <v>0</v>
      </c>
      <c r="H45" s="42">
        <f>IF('Indicator Date hidden'!I46="x","x",H$2-'Indicator Date hidden'!I46)</f>
        <v>0</v>
      </c>
      <c r="I45" s="42">
        <f>IF('Indicator Date hidden'!J46="x","x",I$2-'Indicator Date hidden'!J46)</f>
        <v>0</v>
      </c>
      <c r="J45" s="42">
        <f>IF('Indicator Date hidden'!K46="x","x",J$2-'Indicator Date hidden'!K46)</f>
        <v>0</v>
      </c>
      <c r="K45" s="42">
        <f>IF('Indicator Date hidden'!L46="x","x",K$2-'Indicator Date hidden'!L46)</f>
        <v>0</v>
      </c>
      <c r="L45" s="42" t="str">
        <f>IF('Indicator Date hidden'!M46="x","x",L$2-'Indicator Date hidden'!M46)</f>
        <v>x</v>
      </c>
      <c r="M45" s="42" t="str">
        <f>IF('Indicator Date hidden'!N46="x","x",M$2-'Indicator Date hidden'!N46)</f>
        <v>x</v>
      </c>
      <c r="N45" s="42" t="str">
        <f>IF('Indicator Date hidden'!O46="x","x",N$2-'Indicator Date hidden'!O46)</f>
        <v>x</v>
      </c>
      <c r="O45" s="42" t="str">
        <f>IF('Indicator Date hidden'!P46="x","x",O$2-'Indicator Date hidden'!P46)</f>
        <v>x</v>
      </c>
      <c r="P45" s="42">
        <f>IF('Indicator Date hidden'!Q46="x","x",P$2-'Indicator Date hidden'!Q46)</f>
        <v>0</v>
      </c>
      <c r="Q45" s="42">
        <f>IF('Indicator Date hidden'!R46="x","x",Q$2-'Indicator Date hidden'!R46)</f>
        <v>0</v>
      </c>
      <c r="R45" s="42">
        <f>IF('Indicator Date hidden'!S46="x","x",R$2-'Indicator Date hidden'!S46)</f>
        <v>0</v>
      </c>
      <c r="S45" s="42">
        <f>IF('Indicator Date hidden'!T46="x","x",S$2-'Indicator Date hidden'!T46)</f>
        <v>0</v>
      </c>
      <c r="T45" s="42">
        <f>IF('Indicator Date hidden'!U46="x","x",T$2-'Indicator Date hidden'!U46)</f>
        <v>0</v>
      </c>
      <c r="U45" s="42">
        <f>IF('Indicator Date hidden'!V46="x","x",U$2-'Indicator Date hidden'!V46)</f>
        <v>0</v>
      </c>
      <c r="V45" s="42">
        <f>IF('Indicator Date hidden'!W46="x","x",V$2-'Indicator Date hidden'!W46)</f>
        <v>0</v>
      </c>
      <c r="W45" s="42">
        <f>IF('Indicator Date hidden'!X46="x","x",W$2-'Indicator Date hidden'!X46)</f>
        <v>0</v>
      </c>
      <c r="X45" s="42">
        <f>IF('Indicator Date hidden'!Y46="x","x",X$2-'Indicator Date hidden'!Y46)</f>
        <v>2</v>
      </c>
      <c r="Y45" s="42">
        <f>IF('Indicator Date hidden'!Z46="x","x",Y$2-'Indicator Date hidden'!Z46)</f>
        <v>0</v>
      </c>
      <c r="Z45" s="42">
        <f>IF('Indicator Date hidden'!AA46="x","x",Z$2-'Indicator Date hidden'!AA46)</f>
        <v>0</v>
      </c>
      <c r="AA45" s="42">
        <f>IF('Indicator Date hidden'!AB46="x","x",AA$2-'Indicator Date hidden'!AB46)</f>
        <v>1</v>
      </c>
      <c r="AB45" s="42" t="str">
        <f>IF('Indicator Date hidden'!AC46="x","x",AB$2-'Indicator Date hidden'!AC46)</f>
        <v>x</v>
      </c>
      <c r="AC45" s="42">
        <f>IF('Indicator Date hidden'!AD46="x","x",AC$2-'Indicator Date hidden'!AD46)</f>
        <v>-2</v>
      </c>
      <c r="AD45" s="42">
        <f>IF('Indicator Date hidden'!AE46="x","x",AD$2-'Indicator Date hidden'!AE46)</f>
        <v>0</v>
      </c>
      <c r="AE45" s="42">
        <f>IF('Indicator Date hidden'!AF46="x","x",AE$2-'Indicator Date hidden'!AF46)</f>
        <v>0</v>
      </c>
      <c r="AF45" s="42">
        <f>IF('Indicator Date hidden'!AG46="x","x",AF$2-'Indicator Date hidden'!AG46)</f>
        <v>0</v>
      </c>
      <c r="AG45" s="42">
        <f>IF('Indicator Date hidden'!AH46="x","x",AG$2-'Indicator Date hidden'!AH46)</f>
        <v>0</v>
      </c>
      <c r="AH45" s="42">
        <f>IF('Indicator Date hidden'!AI46="x","x",AH$2-'Indicator Date hidden'!AI46)</f>
        <v>2</v>
      </c>
      <c r="AI45" s="42">
        <f>IF('Indicator Date hidden'!AJ46="x","x",AI$2-'Indicator Date hidden'!AJ46)</f>
        <v>0</v>
      </c>
      <c r="AJ45" s="42">
        <f>IF('Indicator Date hidden'!AK46="x","x",AJ$2-'Indicator Date hidden'!AK46)</f>
        <v>0</v>
      </c>
      <c r="AK45" s="42">
        <f>IF('Indicator Date hidden'!AL46="x","x",AK$2-'Indicator Date hidden'!AL46)</f>
        <v>0</v>
      </c>
      <c r="AL45" s="42">
        <f>IF('Indicator Date hidden'!AM46="x","x",AL$2-'Indicator Date hidden'!AM46)</f>
        <v>3</v>
      </c>
      <c r="AM45" s="42" t="str">
        <f>IF('Indicator Date hidden'!AN46="x","x",AM$2-'Indicator Date hidden'!AN46)</f>
        <v>x</v>
      </c>
      <c r="AN45" s="42">
        <f>IF('Indicator Date hidden'!AO46="x","x",AN$2-'Indicator Date hidden'!AO46)</f>
        <v>0</v>
      </c>
      <c r="AO45" s="42">
        <f>IF('Indicator Date hidden'!AP46="x","x",AO$2-'Indicator Date hidden'!AP46)</f>
        <v>3</v>
      </c>
      <c r="AP45" s="42">
        <f>IF('Indicator Date hidden'!AQ46="x","x",AP$2-'Indicator Date hidden'!AQ46)</f>
        <v>0</v>
      </c>
      <c r="AQ45" s="42">
        <f>IF('Indicator Date hidden'!AR46="x","x",AQ$2-'Indicator Date hidden'!AR46)</f>
        <v>0</v>
      </c>
      <c r="AR45" s="42">
        <f>IF('Indicator Date hidden'!AS46="x","x",AR$2-'Indicator Date hidden'!AS46)</f>
        <v>0</v>
      </c>
      <c r="AS45" s="42" t="str">
        <f>IF('Indicator Date hidden'!AT46="x","x",AS$2-'Indicator Date hidden'!AT46)</f>
        <v>x</v>
      </c>
      <c r="AT45" s="42">
        <f>IF('Indicator Date hidden'!AU46="x","x",AT$2-'Indicator Date hidden'!AU46)</f>
        <v>0</v>
      </c>
      <c r="AU45" s="42">
        <f>IF('Indicator Date hidden'!AV46="x","x",AU$2-'Indicator Date hidden'!AV46)</f>
        <v>0</v>
      </c>
      <c r="AV45" s="42" t="str">
        <f>IF('Indicator Date hidden'!AW46="x","x",AV$2-'Indicator Date hidden'!AW46)</f>
        <v>x</v>
      </c>
      <c r="AW45" s="42">
        <f>IF('Indicator Date hidden'!AX46="x","x",AW$2-'Indicator Date hidden'!AX46)</f>
        <v>-2</v>
      </c>
      <c r="AX45" s="42">
        <f>IF('Indicator Date hidden'!AY46="x","x",AX$2-'Indicator Date hidden'!AY46)</f>
        <v>-1</v>
      </c>
      <c r="AY45" s="42">
        <f>IF('Indicator Date hidden'!AZ46="x","x",AY$2-'Indicator Date hidden'!AZ46)</f>
        <v>0</v>
      </c>
      <c r="AZ45" s="42" t="str">
        <f>IF('Indicator Date hidden'!BA46="x","x",AZ$2-'Indicator Date hidden'!BA46)</f>
        <v>x</v>
      </c>
      <c r="BA45" s="42">
        <f>IF('Indicator Date hidden'!BB46="x","x",BA$2-'Indicator Date hidden'!BB46)</f>
        <v>0</v>
      </c>
      <c r="BB45" s="42">
        <f>IF('Indicator Date hidden'!BC46="x","x",BB$2-'Indicator Date hidden'!BC46)</f>
        <v>0</v>
      </c>
      <c r="BC45" s="42">
        <f>IF('Indicator Date hidden'!BD46="x","x",BC$2-'Indicator Date hidden'!BD46)</f>
        <v>0</v>
      </c>
      <c r="BD45" s="42">
        <f>IF('Indicator Date hidden'!BE46="x","x",BD$2-'Indicator Date hidden'!BE46)</f>
        <v>0</v>
      </c>
      <c r="BE45" s="42">
        <f>IF('Indicator Date hidden'!BF46="x","x",BE$2-'Indicator Date hidden'!BF46)</f>
        <v>2</v>
      </c>
      <c r="BF45" s="42">
        <f>IF('Indicator Date hidden'!BG46="x","x",BF$2-'Indicator Date hidden'!BG46)</f>
        <v>0</v>
      </c>
      <c r="BG45" s="42">
        <f>IF('Indicator Date hidden'!BH46="x","x",BG$2-'Indicator Date hidden'!BH46)</f>
        <v>0</v>
      </c>
      <c r="BH45" s="42">
        <f>IF('Indicator Date hidden'!BI46="x","x",BH$2-'Indicator Date hidden'!BI46)</f>
        <v>0</v>
      </c>
      <c r="BI45" s="42">
        <f>IF('Indicator Date hidden'!BJ46="x","x",BI$2-'Indicator Date hidden'!BJ46)</f>
        <v>2</v>
      </c>
      <c r="BJ45" s="42">
        <f>IF('Indicator Date hidden'!BK46="x","x",BJ$2-'Indicator Date hidden'!BK46)</f>
        <v>1</v>
      </c>
      <c r="BK45" s="42">
        <f>IF('Indicator Date hidden'!BL46="x","x",BK$2-'Indicator Date hidden'!BL46)</f>
        <v>0</v>
      </c>
      <c r="BL45" s="42">
        <f>IF('Indicator Date hidden'!BM46="x","x",BL$2-'Indicator Date hidden'!BM46)</f>
        <v>0</v>
      </c>
      <c r="BM45" s="42">
        <f>IF('Indicator Date hidden'!BN46="x","x",BM$2-'Indicator Date hidden'!BN46)</f>
        <v>0</v>
      </c>
      <c r="BN45" s="42">
        <f>IF('Indicator Date hidden'!BO46="x","x",BN$2-'Indicator Date hidden'!BO46)</f>
        <v>0</v>
      </c>
      <c r="BO45" s="42">
        <f>IF('Indicator Date hidden'!BP46="x","x",BO$2-'Indicator Date hidden'!BP46)</f>
        <v>3</v>
      </c>
      <c r="BP45" s="42">
        <f>IF('Indicator Date hidden'!BQ46="x","x",BP$2-'Indicator Date hidden'!BQ46)</f>
        <v>0</v>
      </c>
      <c r="BQ45" s="42">
        <f>IF('Indicator Date hidden'!BR46="x","x",BQ$2-'Indicator Date hidden'!BR46)</f>
        <v>0</v>
      </c>
      <c r="BR45" s="42" t="str">
        <f>IF('Indicator Date hidden'!BS46="x","x",BR$2-'Indicator Date hidden'!BS46)</f>
        <v>x</v>
      </c>
      <c r="BS45" s="42">
        <f>IF('Indicator Date hidden'!BT46="x","x",BS$2-'Indicator Date hidden'!BT46)</f>
        <v>1</v>
      </c>
      <c r="BT45" s="42">
        <f>IF('Indicator Date hidden'!BU46="x","x",BT$2-'Indicator Date hidden'!BU46)</f>
        <v>0</v>
      </c>
      <c r="BU45">
        <f t="shared" si="5"/>
        <v>15</v>
      </c>
      <c r="BV45" s="43">
        <f t="shared" si="6"/>
        <v>0.24590163934426229</v>
      </c>
      <c r="BW45">
        <f t="shared" si="7"/>
        <v>10</v>
      </c>
      <c r="BX45" s="43">
        <f t="shared" si="8"/>
        <v>0.91715414627536818</v>
      </c>
      <c r="BY45" s="46">
        <f t="shared" si="9"/>
        <v>0</v>
      </c>
    </row>
    <row r="46" spans="1:77">
      <c r="A46" t="str">
        <f>'Indicator Data'!B49</f>
        <v>CYP</v>
      </c>
      <c r="B46" s="42">
        <f>IF('Indicator Date hidden'!C47="x","x",B$2-'Indicator Date hidden'!C47)</f>
        <v>0</v>
      </c>
      <c r="C46" s="42">
        <f>IF('Indicator Date hidden'!D47="x","x",C$2-'Indicator Date hidden'!D47)</f>
        <v>0</v>
      </c>
      <c r="D46" s="42">
        <f>IF('Indicator Date hidden'!E47="x","x",D$2-'Indicator Date hidden'!E47)</f>
        <v>0</v>
      </c>
      <c r="E46" s="42">
        <f>IF('Indicator Date hidden'!F47="x","x",E$2-'Indicator Date hidden'!F47)</f>
        <v>0</v>
      </c>
      <c r="F46" s="42">
        <f>IF('Indicator Date hidden'!G47="x","x",F$2-'Indicator Date hidden'!G47)</f>
        <v>0</v>
      </c>
      <c r="G46" s="42">
        <f>IF('Indicator Date hidden'!H47="x","x",G$2-'Indicator Date hidden'!H47)</f>
        <v>0</v>
      </c>
      <c r="H46" s="42">
        <f>IF('Indicator Date hidden'!I47="x","x",H$2-'Indicator Date hidden'!I47)</f>
        <v>0</v>
      </c>
      <c r="I46" s="42">
        <f>IF('Indicator Date hidden'!J47="x","x",I$2-'Indicator Date hidden'!J47)</f>
        <v>0</v>
      </c>
      <c r="J46" s="42">
        <f>IF('Indicator Date hidden'!K47="x","x",J$2-'Indicator Date hidden'!K47)</f>
        <v>0</v>
      </c>
      <c r="K46" s="42">
        <f>IF('Indicator Date hidden'!L47="x","x",K$2-'Indicator Date hidden'!L47)</f>
        <v>0</v>
      </c>
      <c r="L46" s="42">
        <f>IF('Indicator Date hidden'!M47="x","x",L$2-'Indicator Date hidden'!M47)</f>
        <v>0</v>
      </c>
      <c r="M46" s="42" t="str">
        <f>IF('Indicator Date hidden'!N47="x","x",M$2-'Indicator Date hidden'!N47)</f>
        <v>x</v>
      </c>
      <c r="N46" s="42" t="str">
        <f>IF('Indicator Date hidden'!O47="x","x",N$2-'Indicator Date hidden'!O47)</f>
        <v>x</v>
      </c>
      <c r="O46" s="42" t="str">
        <f>IF('Indicator Date hidden'!P47="x","x",O$2-'Indicator Date hidden'!P47)</f>
        <v>x</v>
      </c>
      <c r="P46" s="42">
        <f>IF('Indicator Date hidden'!Q47="x","x",P$2-'Indicator Date hidden'!Q47)</f>
        <v>0</v>
      </c>
      <c r="Q46" s="42">
        <f>IF('Indicator Date hidden'!R47="x","x",Q$2-'Indicator Date hidden'!R47)</f>
        <v>0</v>
      </c>
      <c r="R46" s="42">
        <f>IF('Indicator Date hidden'!S47="x","x",R$2-'Indicator Date hidden'!S47)</f>
        <v>0</v>
      </c>
      <c r="S46" s="42">
        <f>IF('Indicator Date hidden'!T47="x","x",S$2-'Indicator Date hidden'!T47)</f>
        <v>0</v>
      </c>
      <c r="T46" s="42">
        <f>IF('Indicator Date hidden'!U47="x","x",T$2-'Indicator Date hidden'!U47)</f>
        <v>0</v>
      </c>
      <c r="U46" s="42">
        <f>IF('Indicator Date hidden'!V47="x","x",U$2-'Indicator Date hidden'!V47)</f>
        <v>0</v>
      </c>
      <c r="V46" s="42">
        <f>IF('Indicator Date hidden'!W47="x","x",V$2-'Indicator Date hidden'!W47)</f>
        <v>0</v>
      </c>
      <c r="W46" s="42">
        <f>IF('Indicator Date hidden'!X47="x","x",W$2-'Indicator Date hidden'!X47)</f>
        <v>0</v>
      </c>
      <c r="X46" s="42">
        <f>IF('Indicator Date hidden'!Y47="x","x",X$2-'Indicator Date hidden'!Y47)</f>
        <v>10</v>
      </c>
      <c r="Y46" s="42">
        <f>IF('Indicator Date hidden'!Z47="x","x",Y$2-'Indicator Date hidden'!Z47)</f>
        <v>0</v>
      </c>
      <c r="Z46" s="42" t="str">
        <f>IF('Indicator Date hidden'!AA47="x","x",Z$2-'Indicator Date hidden'!AA47)</f>
        <v>x</v>
      </c>
      <c r="AA46" s="42">
        <f>IF('Indicator Date hidden'!AB47="x","x",AA$2-'Indicator Date hidden'!AB47)</f>
        <v>0</v>
      </c>
      <c r="AB46" s="42">
        <f>IF('Indicator Date hidden'!AC47="x","x",AB$2-'Indicator Date hidden'!AC47)</f>
        <v>0</v>
      </c>
      <c r="AC46" s="42">
        <f>IF('Indicator Date hidden'!AD47="x","x",AC$2-'Indicator Date hidden'!AD47)</f>
        <v>-2</v>
      </c>
      <c r="AD46" s="42">
        <f>IF('Indicator Date hidden'!AE47="x","x",AD$2-'Indicator Date hidden'!AE47)</f>
        <v>0</v>
      </c>
      <c r="AE46" s="42">
        <f>IF('Indicator Date hidden'!AF47="x","x",AE$2-'Indicator Date hidden'!AF47)</f>
        <v>0</v>
      </c>
      <c r="AF46" s="42">
        <f>IF('Indicator Date hidden'!AG47="x","x",AF$2-'Indicator Date hidden'!AG47)</f>
        <v>0</v>
      </c>
      <c r="AG46" s="42">
        <f>IF('Indicator Date hidden'!AH47="x","x",AG$2-'Indicator Date hidden'!AH47)</f>
        <v>0</v>
      </c>
      <c r="AH46" s="42" t="str">
        <f>IF('Indicator Date hidden'!AI47="x","x",AH$2-'Indicator Date hidden'!AI47)</f>
        <v>x</v>
      </c>
      <c r="AI46" s="42">
        <f>IF('Indicator Date hidden'!AJ47="x","x",AI$2-'Indicator Date hidden'!AJ47)</f>
        <v>0</v>
      </c>
      <c r="AJ46" s="42">
        <f>IF('Indicator Date hidden'!AK47="x","x",AJ$2-'Indicator Date hidden'!AK47)</f>
        <v>0</v>
      </c>
      <c r="AK46" s="42">
        <f>IF('Indicator Date hidden'!AL47="x","x",AK$2-'Indicator Date hidden'!AL47)</f>
        <v>0</v>
      </c>
      <c r="AL46" s="42" t="str">
        <f>IF('Indicator Date hidden'!AM47="x","x",AL$2-'Indicator Date hidden'!AM47)</f>
        <v>x</v>
      </c>
      <c r="AM46" s="42">
        <f>IF('Indicator Date hidden'!AN47="x","x",AM$2-'Indicator Date hidden'!AN47)</f>
        <v>0</v>
      </c>
      <c r="AN46" s="42">
        <f>IF('Indicator Date hidden'!AO47="x","x",AN$2-'Indicator Date hidden'!AO47)</f>
        <v>0</v>
      </c>
      <c r="AO46" s="42" t="str">
        <f>IF('Indicator Date hidden'!AP47="x","x",AO$2-'Indicator Date hidden'!AP47)</f>
        <v>x</v>
      </c>
      <c r="AP46" s="42">
        <f>IF('Indicator Date hidden'!AQ47="x","x",AP$2-'Indicator Date hidden'!AQ47)</f>
        <v>0</v>
      </c>
      <c r="AQ46" s="42">
        <f>IF('Indicator Date hidden'!AR47="x","x",AQ$2-'Indicator Date hidden'!AR47)</f>
        <v>1</v>
      </c>
      <c r="AR46" s="42">
        <f>IF('Indicator Date hidden'!AS47="x","x",AR$2-'Indicator Date hidden'!AS47)</f>
        <v>1</v>
      </c>
      <c r="AS46" s="42" t="str">
        <f>IF('Indicator Date hidden'!AT47="x","x",AS$2-'Indicator Date hidden'!AT47)</f>
        <v>x</v>
      </c>
      <c r="AT46" s="42">
        <f>IF('Indicator Date hidden'!AU47="x","x",AT$2-'Indicator Date hidden'!AU47)</f>
        <v>0</v>
      </c>
      <c r="AU46" s="42">
        <f>IF('Indicator Date hidden'!AV47="x","x",AU$2-'Indicator Date hidden'!AV47)</f>
        <v>0</v>
      </c>
      <c r="AV46" s="42">
        <f>IF('Indicator Date hidden'!AW47="x","x",AV$2-'Indicator Date hidden'!AW47)</f>
        <v>1</v>
      </c>
      <c r="AW46" s="42">
        <f>IF('Indicator Date hidden'!AX47="x","x",AW$2-'Indicator Date hidden'!AX47)</f>
        <v>-2</v>
      </c>
      <c r="AX46" s="42">
        <f>IF('Indicator Date hidden'!AY47="x","x",AX$2-'Indicator Date hidden'!AY47)</f>
        <v>-1</v>
      </c>
      <c r="AY46" s="42">
        <f>IF('Indicator Date hidden'!AZ47="x","x",AY$2-'Indicator Date hidden'!AZ47)</f>
        <v>0</v>
      </c>
      <c r="AZ46" s="42">
        <f>IF('Indicator Date hidden'!BA47="x","x",AZ$2-'Indicator Date hidden'!BA47)</f>
        <v>0</v>
      </c>
      <c r="BA46" s="42">
        <f>IF('Indicator Date hidden'!BB47="x","x",BA$2-'Indicator Date hidden'!BB47)</f>
        <v>0</v>
      </c>
      <c r="BB46" s="42" t="str">
        <f>IF('Indicator Date hidden'!BC47="x","x",BB$2-'Indicator Date hidden'!BC47)</f>
        <v>x</v>
      </c>
      <c r="BC46" s="42">
        <f>IF('Indicator Date hidden'!BD47="x","x",BC$2-'Indicator Date hidden'!BD47)</f>
        <v>0</v>
      </c>
      <c r="BD46" s="42">
        <f>IF('Indicator Date hidden'!BE47="x","x",BD$2-'Indicator Date hidden'!BE47)</f>
        <v>0</v>
      </c>
      <c r="BE46" s="42" t="str">
        <f>IF('Indicator Date hidden'!BF47="x","x",BE$2-'Indicator Date hidden'!BF47)</f>
        <v>x</v>
      </c>
      <c r="BF46" s="42">
        <f>IF('Indicator Date hidden'!BG47="x","x",BF$2-'Indicator Date hidden'!BG47)</f>
        <v>0</v>
      </c>
      <c r="BG46" s="42">
        <f>IF('Indicator Date hidden'!BH47="x","x",BG$2-'Indicator Date hidden'!BH47)</f>
        <v>0</v>
      </c>
      <c r="BH46" s="42">
        <f>IF('Indicator Date hidden'!BI47="x","x",BH$2-'Indicator Date hidden'!BI47)</f>
        <v>0</v>
      </c>
      <c r="BI46" s="42">
        <f>IF('Indicator Date hidden'!BJ47="x","x",BI$2-'Indicator Date hidden'!BJ47)</f>
        <v>2</v>
      </c>
      <c r="BJ46" s="42">
        <f>IF('Indicator Date hidden'!BK47="x","x",BJ$2-'Indicator Date hidden'!BK47)</f>
        <v>0</v>
      </c>
      <c r="BK46" s="42">
        <f>IF('Indicator Date hidden'!BL47="x","x",BK$2-'Indicator Date hidden'!BL47)</f>
        <v>1</v>
      </c>
      <c r="BL46" s="42">
        <f>IF('Indicator Date hidden'!BM47="x","x",BL$2-'Indicator Date hidden'!BM47)</f>
        <v>0</v>
      </c>
      <c r="BM46" s="42">
        <f>IF('Indicator Date hidden'!BN47="x","x",BM$2-'Indicator Date hidden'!BN47)</f>
        <v>0</v>
      </c>
      <c r="BN46" s="42">
        <f>IF('Indicator Date hidden'!BO47="x","x",BN$2-'Indicator Date hidden'!BO47)</f>
        <v>0</v>
      </c>
      <c r="BO46" s="42">
        <f>IF('Indicator Date hidden'!BP47="x","x",BO$2-'Indicator Date hidden'!BP47)</f>
        <v>0</v>
      </c>
      <c r="BP46" s="42">
        <f>IF('Indicator Date hidden'!BQ47="x","x",BP$2-'Indicator Date hidden'!BQ47)</f>
        <v>0</v>
      </c>
      <c r="BQ46" s="42">
        <f>IF('Indicator Date hidden'!BR47="x","x",BQ$2-'Indicator Date hidden'!BR47)</f>
        <v>0</v>
      </c>
      <c r="BR46" s="42">
        <f>IF('Indicator Date hidden'!BS47="x","x",BR$2-'Indicator Date hidden'!BS47)</f>
        <v>0</v>
      </c>
      <c r="BS46" s="42">
        <f>IF('Indicator Date hidden'!BT47="x","x",BS$2-'Indicator Date hidden'!BT47)</f>
        <v>1</v>
      </c>
      <c r="BT46" s="42">
        <f>IF('Indicator Date hidden'!BU47="x","x",BT$2-'Indicator Date hidden'!BU47)</f>
        <v>0</v>
      </c>
      <c r="BU46">
        <f t="shared" si="5"/>
        <v>12</v>
      </c>
      <c r="BV46" s="43">
        <f t="shared" si="6"/>
        <v>0.19672131147540983</v>
      </c>
      <c r="BW46">
        <f t="shared" si="7"/>
        <v>7</v>
      </c>
      <c r="BX46" s="43">
        <f t="shared" si="8"/>
        <v>1.3768540064653156</v>
      </c>
      <c r="BY46" s="46">
        <f t="shared" si="9"/>
        <v>0</v>
      </c>
    </row>
    <row r="47" spans="1:77">
      <c r="A47" t="str">
        <f>'Indicator Data'!B50</f>
        <v>CZE</v>
      </c>
      <c r="B47" s="42">
        <f>IF('Indicator Date hidden'!C48="x","x",B$2-'Indicator Date hidden'!C48)</f>
        <v>0</v>
      </c>
      <c r="C47" s="42">
        <f>IF('Indicator Date hidden'!D48="x","x",C$2-'Indicator Date hidden'!D48)</f>
        <v>0</v>
      </c>
      <c r="D47" s="42">
        <f>IF('Indicator Date hidden'!E48="x","x",D$2-'Indicator Date hidden'!E48)</f>
        <v>0</v>
      </c>
      <c r="E47" s="42">
        <f>IF('Indicator Date hidden'!F48="x","x",E$2-'Indicator Date hidden'!F48)</f>
        <v>0</v>
      </c>
      <c r="F47" s="42">
        <f>IF('Indicator Date hidden'!G48="x","x",F$2-'Indicator Date hidden'!G48)</f>
        <v>0</v>
      </c>
      <c r="G47" s="42">
        <f>IF('Indicator Date hidden'!H48="x","x",G$2-'Indicator Date hidden'!H48)</f>
        <v>0</v>
      </c>
      <c r="H47" s="42">
        <f>IF('Indicator Date hidden'!I48="x","x",H$2-'Indicator Date hidden'!I48)</f>
        <v>0</v>
      </c>
      <c r="I47" s="42">
        <f>IF('Indicator Date hidden'!J48="x","x",I$2-'Indicator Date hidden'!J48)</f>
        <v>0</v>
      </c>
      <c r="J47" s="42">
        <f>IF('Indicator Date hidden'!K48="x","x",J$2-'Indicator Date hidden'!K48)</f>
        <v>0</v>
      </c>
      <c r="K47" s="42">
        <f>IF('Indicator Date hidden'!L48="x","x",K$2-'Indicator Date hidden'!L48)</f>
        <v>0</v>
      </c>
      <c r="L47" s="42">
        <f>IF('Indicator Date hidden'!M48="x","x",L$2-'Indicator Date hidden'!M48)</f>
        <v>0</v>
      </c>
      <c r="M47" s="42" t="str">
        <f>IF('Indicator Date hidden'!N48="x","x",M$2-'Indicator Date hidden'!N48)</f>
        <v>x</v>
      </c>
      <c r="N47" s="42" t="str">
        <f>IF('Indicator Date hidden'!O48="x","x",N$2-'Indicator Date hidden'!O48)</f>
        <v>x</v>
      </c>
      <c r="O47" s="42" t="str">
        <f>IF('Indicator Date hidden'!P48="x","x",O$2-'Indicator Date hidden'!P48)</f>
        <v>x</v>
      </c>
      <c r="P47" s="42">
        <f>IF('Indicator Date hidden'!Q48="x","x",P$2-'Indicator Date hidden'!Q48)</f>
        <v>0</v>
      </c>
      <c r="Q47" s="42">
        <f>IF('Indicator Date hidden'!R48="x","x",Q$2-'Indicator Date hidden'!R48)</f>
        <v>0</v>
      </c>
      <c r="R47" s="42">
        <f>IF('Indicator Date hidden'!S48="x","x",R$2-'Indicator Date hidden'!S48)</f>
        <v>0</v>
      </c>
      <c r="S47" s="42">
        <f>IF('Indicator Date hidden'!T48="x","x",S$2-'Indicator Date hidden'!T48)</f>
        <v>0</v>
      </c>
      <c r="T47" s="42">
        <f>IF('Indicator Date hidden'!U48="x","x",T$2-'Indicator Date hidden'!U48)</f>
        <v>0</v>
      </c>
      <c r="U47" s="42">
        <f>IF('Indicator Date hidden'!V48="x","x",U$2-'Indicator Date hidden'!V48)</f>
        <v>0</v>
      </c>
      <c r="V47" s="42">
        <f>IF('Indicator Date hidden'!W48="x","x",V$2-'Indicator Date hidden'!W48)</f>
        <v>0</v>
      </c>
      <c r="W47" s="42">
        <f>IF('Indicator Date hidden'!X48="x","x",W$2-'Indicator Date hidden'!X48)</f>
        <v>0</v>
      </c>
      <c r="X47" s="42">
        <f>IF('Indicator Date hidden'!Y48="x","x",X$2-'Indicator Date hidden'!Y48)</f>
        <v>10</v>
      </c>
      <c r="Y47" s="42">
        <f>IF('Indicator Date hidden'!Z48="x","x",Y$2-'Indicator Date hidden'!Z48)</f>
        <v>0</v>
      </c>
      <c r="Z47" s="42" t="str">
        <f>IF('Indicator Date hidden'!AA48="x","x",Z$2-'Indicator Date hidden'!AA48)</f>
        <v>x</v>
      </c>
      <c r="AA47" s="42">
        <f>IF('Indicator Date hidden'!AB48="x","x",AA$2-'Indicator Date hidden'!AB48)</f>
        <v>0</v>
      </c>
      <c r="AB47" s="42" t="str">
        <f>IF('Indicator Date hidden'!AC48="x","x",AB$2-'Indicator Date hidden'!AC48)</f>
        <v>x</v>
      </c>
      <c r="AC47" s="42">
        <f>IF('Indicator Date hidden'!AD48="x","x",AC$2-'Indicator Date hidden'!AD48)</f>
        <v>-2</v>
      </c>
      <c r="AD47" s="42">
        <f>IF('Indicator Date hidden'!AE48="x","x",AD$2-'Indicator Date hidden'!AE48)</f>
        <v>0</v>
      </c>
      <c r="AE47" s="42">
        <f>IF('Indicator Date hidden'!AF48="x","x",AE$2-'Indicator Date hidden'!AF48)</f>
        <v>0</v>
      </c>
      <c r="AF47" s="42">
        <f>IF('Indicator Date hidden'!AG48="x","x",AF$2-'Indicator Date hidden'!AG48)</f>
        <v>0</v>
      </c>
      <c r="AG47" s="42">
        <f>IF('Indicator Date hidden'!AH48="x","x",AG$2-'Indicator Date hidden'!AH48)</f>
        <v>0</v>
      </c>
      <c r="AH47" s="42" t="str">
        <f>IF('Indicator Date hidden'!AI48="x","x",AH$2-'Indicator Date hidden'!AI48)</f>
        <v>x</v>
      </c>
      <c r="AI47" s="42">
        <f>IF('Indicator Date hidden'!AJ48="x","x",AI$2-'Indicator Date hidden'!AJ48)</f>
        <v>0</v>
      </c>
      <c r="AJ47" s="42">
        <f>IF('Indicator Date hidden'!AK48="x","x",AJ$2-'Indicator Date hidden'!AK48)</f>
        <v>0</v>
      </c>
      <c r="AK47" s="42">
        <f>IF('Indicator Date hidden'!AL48="x","x",AK$2-'Indicator Date hidden'!AL48)</f>
        <v>0</v>
      </c>
      <c r="AL47" s="42" t="str">
        <f>IF('Indicator Date hidden'!AM48="x","x",AL$2-'Indicator Date hidden'!AM48)</f>
        <v>x</v>
      </c>
      <c r="AM47" s="42">
        <f>IF('Indicator Date hidden'!AN48="x","x",AM$2-'Indicator Date hidden'!AN48)</f>
        <v>0</v>
      </c>
      <c r="AN47" s="42">
        <f>IF('Indicator Date hidden'!AO48="x","x",AN$2-'Indicator Date hidden'!AO48)</f>
        <v>0</v>
      </c>
      <c r="AO47" s="42" t="str">
        <f>IF('Indicator Date hidden'!AP48="x","x",AO$2-'Indicator Date hidden'!AP48)</f>
        <v>x</v>
      </c>
      <c r="AP47" s="42">
        <f>IF('Indicator Date hidden'!AQ48="x","x",AP$2-'Indicator Date hidden'!AQ48)</f>
        <v>0</v>
      </c>
      <c r="AQ47" s="42">
        <f>IF('Indicator Date hidden'!AR48="x","x",AQ$2-'Indicator Date hidden'!AR48)</f>
        <v>0</v>
      </c>
      <c r="AR47" s="42">
        <f>IF('Indicator Date hidden'!AS48="x","x",AR$2-'Indicator Date hidden'!AS48)</f>
        <v>0</v>
      </c>
      <c r="AS47" s="42" t="str">
        <f>IF('Indicator Date hidden'!AT48="x","x",AS$2-'Indicator Date hidden'!AT48)</f>
        <v>x</v>
      </c>
      <c r="AT47" s="42">
        <f>IF('Indicator Date hidden'!AU48="x","x",AT$2-'Indicator Date hidden'!AU48)</f>
        <v>0</v>
      </c>
      <c r="AU47" s="42">
        <f>IF('Indicator Date hidden'!AV48="x","x",AU$2-'Indicator Date hidden'!AV48)</f>
        <v>0</v>
      </c>
      <c r="AV47" s="42">
        <f>IF('Indicator Date hidden'!AW48="x","x",AV$2-'Indicator Date hidden'!AW48)</f>
        <v>1</v>
      </c>
      <c r="AW47" s="42">
        <f>IF('Indicator Date hidden'!AX48="x","x",AW$2-'Indicator Date hidden'!AX48)</f>
        <v>-2</v>
      </c>
      <c r="AX47" s="42">
        <f>IF('Indicator Date hidden'!AY48="x","x",AX$2-'Indicator Date hidden'!AY48)</f>
        <v>-1</v>
      </c>
      <c r="AY47" s="42">
        <f>IF('Indicator Date hidden'!AZ48="x","x",AY$2-'Indicator Date hidden'!AZ48)</f>
        <v>0</v>
      </c>
      <c r="AZ47" s="42" t="str">
        <f>IF('Indicator Date hidden'!BA48="x","x",AZ$2-'Indicator Date hidden'!BA48)</f>
        <v>x</v>
      </c>
      <c r="BA47" s="42">
        <f>IF('Indicator Date hidden'!BB48="x","x",BA$2-'Indicator Date hidden'!BB48)</f>
        <v>0</v>
      </c>
      <c r="BB47" s="42">
        <f>IF('Indicator Date hidden'!BC48="x","x",BB$2-'Indicator Date hidden'!BC48)</f>
        <v>0</v>
      </c>
      <c r="BC47" s="42">
        <f>IF('Indicator Date hidden'!BD48="x","x",BC$2-'Indicator Date hidden'!BD48)</f>
        <v>0</v>
      </c>
      <c r="BD47" s="42">
        <f>IF('Indicator Date hidden'!BE48="x","x",BD$2-'Indicator Date hidden'!BE48)</f>
        <v>0</v>
      </c>
      <c r="BE47" s="42">
        <f>IF('Indicator Date hidden'!BF48="x","x",BE$2-'Indicator Date hidden'!BF48)</f>
        <v>0</v>
      </c>
      <c r="BF47" s="42">
        <f>IF('Indicator Date hidden'!BG48="x","x",BF$2-'Indicator Date hidden'!BG48)</f>
        <v>0</v>
      </c>
      <c r="BG47" s="42">
        <f>IF('Indicator Date hidden'!BH48="x","x",BG$2-'Indicator Date hidden'!BH48)</f>
        <v>0</v>
      </c>
      <c r="BH47" s="42">
        <f>IF('Indicator Date hidden'!BI48="x","x",BH$2-'Indicator Date hidden'!BI48)</f>
        <v>0</v>
      </c>
      <c r="BI47" s="42" t="str">
        <f>IF('Indicator Date hidden'!BJ48="x","x",BI$2-'Indicator Date hidden'!BJ48)</f>
        <v>x</v>
      </c>
      <c r="BJ47" s="42">
        <f>IF('Indicator Date hidden'!BK48="x","x",BJ$2-'Indicator Date hidden'!BK48)</f>
        <v>0</v>
      </c>
      <c r="BK47" s="42">
        <f>IF('Indicator Date hidden'!BL48="x","x",BK$2-'Indicator Date hidden'!BL48)</f>
        <v>0</v>
      </c>
      <c r="BL47" s="42">
        <f>IF('Indicator Date hidden'!BM48="x","x",BL$2-'Indicator Date hidden'!BM48)</f>
        <v>0</v>
      </c>
      <c r="BM47" s="42">
        <f>IF('Indicator Date hidden'!BN48="x","x",BM$2-'Indicator Date hidden'!BN48)</f>
        <v>0</v>
      </c>
      <c r="BN47" s="42">
        <f>IF('Indicator Date hidden'!BO48="x","x",BN$2-'Indicator Date hidden'!BO48)</f>
        <v>0</v>
      </c>
      <c r="BO47" s="42">
        <f>IF('Indicator Date hidden'!BP48="x","x",BO$2-'Indicator Date hidden'!BP48)</f>
        <v>0</v>
      </c>
      <c r="BP47" s="42">
        <f>IF('Indicator Date hidden'!BQ48="x","x",BP$2-'Indicator Date hidden'!BQ48)</f>
        <v>0</v>
      </c>
      <c r="BQ47" s="42">
        <f>IF('Indicator Date hidden'!BR48="x","x",BQ$2-'Indicator Date hidden'!BR48)</f>
        <v>0</v>
      </c>
      <c r="BR47" s="42" t="str">
        <f>IF('Indicator Date hidden'!BS48="x","x",BR$2-'Indicator Date hidden'!BS48)</f>
        <v>x</v>
      </c>
      <c r="BS47" s="42">
        <f>IF('Indicator Date hidden'!BT48="x","x",BS$2-'Indicator Date hidden'!BT48)</f>
        <v>1</v>
      </c>
      <c r="BT47" s="42">
        <f>IF('Indicator Date hidden'!BU48="x","x",BT$2-'Indicator Date hidden'!BU48)</f>
        <v>0</v>
      </c>
      <c r="BU47">
        <f t="shared" si="5"/>
        <v>7</v>
      </c>
      <c r="BV47" s="43">
        <f t="shared" si="6"/>
        <v>0.11864406779661017</v>
      </c>
      <c r="BW47">
        <f t="shared" si="7"/>
        <v>3</v>
      </c>
      <c r="BX47" s="43">
        <f t="shared" si="8"/>
        <v>1.3664843641183981</v>
      </c>
      <c r="BY47" s="46">
        <f t="shared" si="9"/>
        <v>0</v>
      </c>
    </row>
    <row r="48" spans="1:77">
      <c r="A48" t="str">
        <f>'Indicator Data'!B51</f>
        <v>DNK</v>
      </c>
      <c r="B48" s="42">
        <f>IF('Indicator Date hidden'!C49="x","x",B$2-'Indicator Date hidden'!C49)</f>
        <v>0</v>
      </c>
      <c r="C48" s="42">
        <f>IF('Indicator Date hidden'!D49="x","x",C$2-'Indicator Date hidden'!D49)</f>
        <v>0</v>
      </c>
      <c r="D48" s="42">
        <f>IF('Indicator Date hidden'!E49="x","x",D$2-'Indicator Date hidden'!E49)</f>
        <v>0</v>
      </c>
      <c r="E48" s="42">
        <f>IF('Indicator Date hidden'!F49="x","x",E$2-'Indicator Date hidden'!F49)</f>
        <v>0</v>
      </c>
      <c r="F48" s="42">
        <f>IF('Indicator Date hidden'!G49="x","x",F$2-'Indicator Date hidden'!G49)</f>
        <v>0</v>
      </c>
      <c r="G48" s="42">
        <f>IF('Indicator Date hidden'!H49="x","x",G$2-'Indicator Date hidden'!H49)</f>
        <v>0</v>
      </c>
      <c r="H48" s="42">
        <f>IF('Indicator Date hidden'!I49="x","x",H$2-'Indicator Date hidden'!I49)</f>
        <v>0</v>
      </c>
      <c r="I48" s="42">
        <f>IF('Indicator Date hidden'!J49="x","x",I$2-'Indicator Date hidden'!J49)</f>
        <v>0</v>
      </c>
      <c r="J48" s="42">
        <f>IF('Indicator Date hidden'!K49="x","x",J$2-'Indicator Date hidden'!K49)</f>
        <v>0</v>
      </c>
      <c r="K48" s="42">
        <f>IF('Indicator Date hidden'!L49="x","x",K$2-'Indicator Date hidden'!L49)</f>
        <v>0</v>
      </c>
      <c r="L48" s="42">
        <f>IF('Indicator Date hidden'!M49="x","x",L$2-'Indicator Date hidden'!M49)</f>
        <v>0</v>
      </c>
      <c r="M48" s="42" t="str">
        <f>IF('Indicator Date hidden'!N49="x","x",M$2-'Indicator Date hidden'!N49)</f>
        <v>x</v>
      </c>
      <c r="N48" s="42" t="str">
        <f>IF('Indicator Date hidden'!O49="x","x",N$2-'Indicator Date hidden'!O49)</f>
        <v>x</v>
      </c>
      <c r="O48" s="42" t="str">
        <f>IF('Indicator Date hidden'!P49="x","x",O$2-'Indicator Date hidden'!P49)</f>
        <v>x</v>
      </c>
      <c r="P48" s="42">
        <f>IF('Indicator Date hidden'!Q49="x","x",P$2-'Indicator Date hidden'!Q49)</f>
        <v>0</v>
      </c>
      <c r="Q48" s="42">
        <f>IF('Indicator Date hidden'!R49="x","x",Q$2-'Indicator Date hidden'!R49)</f>
        <v>0</v>
      </c>
      <c r="R48" s="42">
        <f>IF('Indicator Date hidden'!S49="x","x",R$2-'Indicator Date hidden'!S49)</f>
        <v>0</v>
      </c>
      <c r="S48" s="42">
        <f>IF('Indicator Date hidden'!T49="x","x",S$2-'Indicator Date hidden'!T49)</f>
        <v>0</v>
      </c>
      <c r="T48" s="42">
        <f>IF('Indicator Date hidden'!U49="x","x",T$2-'Indicator Date hidden'!U49)</f>
        <v>0</v>
      </c>
      <c r="U48" s="42">
        <f>IF('Indicator Date hidden'!V49="x","x",U$2-'Indicator Date hidden'!V49)</f>
        <v>0</v>
      </c>
      <c r="V48" s="42">
        <f>IF('Indicator Date hidden'!W49="x","x",V$2-'Indicator Date hidden'!W49)</f>
        <v>0</v>
      </c>
      <c r="W48" s="42">
        <f>IF('Indicator Date hidden'!X49="x","x",W$2-'Indicator Date hidden'!X49)</f>
        <v>0</v>
      </c>
      <c r="X48" s="42" t="str">
        <f>IF('Indicator Date hidden'!Y49="x","x",X$2-'Indicator Date hidden'!Y49)</f>
        <v>x</v>
      </c>
      <c r="Y48" s="42">
        <f>IF('Indicator Date hidden'!Z49="x","x",Y$2-'Indicator Date hidden'!Z49)</f>
        <v>0</v>
      </c>
      <c r="Z48" s="42" t="str">
        <f>IF('Indicator Date hidden'!AA49="x","x",Z$2-'Indicator Date hidden'!AA49)</f>
        <v>x</v>
      </c>
      <c r="AA48" s="42">
        <f>IF('Indicator Date hidden'!AB49="x","x",AA$2-'Indicator Date hidden'!AB49)</f>
        <v>1</v>
      </c>
      <c r="AB48" s="42">
        <f>IF('Indicator Date hidden'!AC49="x","x",AB$2-'Indicator Date hidden'!AC49)</f>
        <v>0</v>
      </c>
      <c r="AC48" s="42">
        <f>IF('Indicator Date hidden'!AD49="x","x",AC$2-'Indicator Date hidden'!AD49)</f>
        <v>-2</v>
      </c>
      <c r="AD48" s="42">
        <f>IF('Indicator Date hidden'!AE49="x","x",AD$2-'Indicator Date hidden'!AE49)</f>
        <v>0</v>
      </c>
      <c r="AE48" s="42">
        <f>IF('Indicator Date hidden'!AF49="x","x",AE$2-'Indicator Date hidden'!AF49)</f>
        <v>0</v>
      </c>
      <c r="AF48" s="42">
        <f>IF('Indicator Date hidden'!AG49="x","x",AF$2-'Indicator Date hidden'!AG49)</f>
        <v>0</v>
      </c>
      <c r="AG48" s="42">
        <f>IF('Indicator Date hidden'!AH49="x","x",AG$2-'Indicator Date hidden'!AH49)</f>
        <v>0</v>
      </c>
      <c r="AH48" s="42" t="str">
        <f>IF('Indicator Date hidden'!AI49="x","x",AH$2-'Indicator Date hidden'!AI49)</f>
        <v>x</v>
      </c>
      <c r="AI48" s="42">
        <f>IF('Indicator Date hidden'!AJ49="x","x",AI$2-'Indicator Date hidden'!AJ49)</f>
        <v>0</v>
      </c>
      <c r="AJ48" s="42">
        <f>IF('Indicator Date hidden'!AK49="x","x",AJ$2-'Indicator Date hidden'!AK49)</f>
        <v>0</v>
      </c>
      <c r="AK48" s="42">
        <f>IF('Indicator Date hidden'!AL49="x","x",AK$2-'Indicator Date hidden'!AL49)</f>
        <v>0</v>
      </c>
      <c r="AL48" s="42" t="str">
        <f>IF('Indicator Date hidden'!AM49="x","x",AL$2-'Indicator Date hidden'!AM49)</f>
        <v>x</v>
      </c>
      <c r="AM48" s="42">
        <f>IF('Indicator Date hidden'!AN49="x","x",AM$2-'Indicator Date hidden'!AN49)</f>
        <v>0</v>
      </c>
      <c r="AN48" s="42">
        <f>IF('Indicator Date hidden'!AO49="x","x",AN$2-'Indicator Date hidden'!AO49)</f>
        <v>0</v>
      </c>
      <c r="AO48" s="42" t="str">
        <f>IF('Indicator Date hidden'!AP49="x","x",AO$2-'Indicator Date hidden'!AP49)</f>
        <v>x</v>
      </c>
      <c r="AP48" s="42">
        <f>IF('Indicator Date hidden'!AQ49="x","x",AP$2-'Indicator Date hidden'!AQ49)</f>
        <v>0</v>
      </c>
      <c r="AQ48" s="42">
        <f>IF('Indicator Date hidden'!AR49="x","x",AQ$2-'Indicator Date hidden'!AR49)</f>
        <v>0</v>
      </c>
      <c r="AR48" s="42">
        <f>IF('Indicator Date hidden'!AS49="x","x",AR$2-'Indicator Date hidden'!AS49)</f>
        <v>1</v>
      </c>
      <c r="AS48" s="42" t="str">
        <f>IF('Indicator Date hidden'!AT49="x","x",AS$2-'Indicator Date hidden'!AT49)</f>
        <v>x</v>
      </c>
      <c r="AT48" s="42">
        <f>IF('Indicator Date hidden'!AU49="x","x",AT$2-'Indicator Date hidden'!AU49)</f>
        <v>0</v>
      </c>
      <c r="AU48" s="42">
        <f>IF('Indicator Date hidden'!AV49="x","x",AU$2-'Indicator Date hidden'!AV49)</f>
        <v>0</v>
      </c>
      <c r="AV48" s="42">
        <f>IF('Indicator Date hidden'!AW49="x","x",AV$2-'Indicator Date hidden'!AW49)</f>
        <v>1</v>
      </c>
      <c r="AW48" s="42">
        <f>IF('Indicator Date hidden'!AX49="x","x",AW$2-'Indicator Date hidden'!AX49)</f>
        <v>-2</v>
      </c>
      <c r="AX48" s="42">
        <f>IF('Indicator Date hidden'!AY49="x","x",AX$2-'Indicator Date hidden'!AY49)</f>
        <v>-1</v>
      </c>
      <c r="AY48" s="42">
        <f>IF('Indicator Date hidden'!AZ49="x","x",AY$2-'Indicator Date hidden'!AZ49)</f>
        <v>0</v>
      </c>
      <c r="AZ48" s="42" t="str">
        <f>IF('Indicator Date hidden'!BA49="x","x",AZ$2-'Indicator Date hidden'!BA49)</f>
        <v>x</v>
      </c>
      <c r="BA48" s="42">
        <f>IF('Indicator Date hidden'!BB49="x","x",BA$2-'Indicator Date hidden'!BB49)</f>
        <v>0</v>
      </c>
      <c r="BB48" s="42" t="str">
        <f>IF('Indicator Date hidden'!BC49="x","x",BB$2-'Indicator Date hidden'!BC49)</f>
        <v>x</v>
      </c>
      <c r="BC48" s="42">
        <f>IF('Indicator Date hidden'!BD49="x","x",BC$2-'Indicator Date hidden'!BD49)</f>
        <v>0</v>
      </c>
      <c r="BD48" s="42">
        <f>IF('Indicator Date hidden'!BE49="x","x",BD$2-'Indicator Date hidden'!BE49)</f>
        <v>0</v>
      </c>
      <c r="BE48" s="42">
        <f>IF('Indicator Date hidden'!BF49="x","x",BE$2-'Indicator Date hidden'!BF49)</f>
        <v>0</v>
      </c>
      <c r="BF48" s="42">
        <f>IF('Indicator Date hidden'!BG49="x","x",BF$2-'Indicator Date hidden'!BG49)</f>
        <v>0</v>
      </c>
      <c r="BG48" s="42">
        <f>IF('Indicator Date hidden'!BH49="x","x",BG$2-'Indicator Date hidden'!BH49)</f>
        <v>0</v>
      </c>
      <c r="BH48" s="42">
        <f>IF('Indicator Date hidden'!BI49="x","x",BH$2-'Indicator Date hidden'!BI49)</f>
        <v>0</v>
      </c>
      <c r="BI48" s="42" t="str">
        <f>IF('Indicator Date hidden'!BJ49="x","x",BI$2-'Indicator Date hidden'!BJ49)</f>
        <v>x</v>
      </c>
      <c r="BJ48" s="42">
        <f>IF('Indicator Date hidden'!BK49="x","x",BJ$2-'Indicator Date hidden'!BK49)</f>
        <v>0</v>
      </c>
      <c r="BK48" s="42">
        <f>IF('Indicator Date hidden'!BL49="x","x",BK$2-'Indicator Date hidden'!BL49)</f>
        <v>0</v>
      </c>
      <c r="BL48" s="42">
        <f>IF('Indicator Date hidden'!BM49="x","x",BL$2-'Indicator Date hidden'!BM49)</f>
        <v>0</v>
      </c>
      <c r="BM48" s="42">
        <f>IF('Indicator Date hidden'!BN49="x","x",BM$2-'Indicator Date hidden'!BN49)</f>
        <v>0</v>
      </c>
      <c r="BN48" s="42">
        <f>IF('Indicator Date hidden'!BO49="x","x",BN$2-'Indicator Date hidden'!BO49)</f>
        <v>0</v>
      </c>
      <c r="BO48" s="42">
        <f>IF('Indicator Date hidden'!BP49="x","x",BO$2-'Indicator Date hidden'!BP49)</f>
        <v>2</v>
      </c>
      <c r="BP48" s="42">
        <f>IF('Indicator Date hidden'!BQ49="x","x",BP$2-'Indicator Date hidden'!BQ49)</f>
        <v>0</v>
      </c>
      <c r="BQ48" s="42">
        <f>IF('Indicator Date hidden'!BR49="x","x",BQ$2-'Indicator Date hidden'!BR49)</f>
        <v>0</v>
      </c>
      <c r="BR48" s="42">
        <f>IF('Indicator Date hidden'!BS49="x","x",BR$2-'Indicator Date hidden'!BS49)</f>
        <v>0</v>
      </c>
      <c r="BS48" s="42">
        <f>IF('Indicator Date hidden'!BT49="x","x",BS$2-'Indicator Date hidden'!BT49)</f>
        <v>0</v>
      </c>
      <c r="BT48" s="42">
        <f>IF('Indicator Date hidden'!BU49="x","x",BT$2-'Indicator Date hidden'!BU49)</f>
        <v>0</v>
      </c>
      <c r="BU48">
        <f t="shared" si="5"/>
        <v>0</v>
      </c>
      <c r="BV48" s="43">
        <f t="shared" si="6"/>
        <v>0</v>
      </c>
      <c r="BW48">
        <f t="shared" si="7"/>
        <v>4</v>
      </c>
      <c r="BX48" s="43">
        <f t="shared" si="8"/>
        <v>0.52075564392329543</v>
      </c>
      <c r="BY48" s="46">
        <f t="shared" si="9"/>
        <v>0</v>
      </c>
    </row>
    <row r="49" spans="1:77">
      <c r="A49" t="str">
        <f>'Indicator Data'!B52</f>
        <v>DJI</v>
      </c>
      <c r="B49" s="42">
        <f>IF('Indicator Date hidden'!C50="x","x",B$2-'Indicator Date hidden'!C50)</f>
        <v>0</v>
      </c>
      <c r="C49" s="42">
        <f>IF('Indicator Date hidden'!D50="x","x",C$2-'Indicator Date hidden'!D50)</f>
        <v>0</v>
      </c>
      <c r="D49" s="42">
        <f>IF('Indicator Date hidden'!E50="x","x",D$2-'Indicator Date hidden'!E50)</f>
        <v>0</v>
      </c>
      <c r="E49" s="42">
        <f>IF('Indicator Date hidden'!F50="x","x",E$2-'Indicator Date hidden'!F50)</f>
        <v>0</v>
      </c>
      <c r="F49" s="42">
        <f>IF('Indicator Date hidden'!G50="x","x",F$2-'Indicator Date hidden'!G50)</f>
        <v>0</v>
      </c>
      <c r="G49" s="42">
        <f>IF('Indicator Date hidden'!H50="x","x",G$2-'Indicator Date hidden'!H50)</f>
        <v>0</v>
      </c>
      <c r="H49" s="42">
        <f>IF('Indicator Date hidden'!I50="x","x",H$2-'Indicator Date hidden'!I50)</f>
        <v>0</v>
      </c>
      <c r="I49" s="42">
        <f>IF('Indicator Date hidden'!J50="x","x",I$2-'Indicator Date hidden'!J50)</f>
        <v>0</v>
      </c>
      <c r="J49" s="42">
        <f>IF('Indicator Date hidden'!K50="x","x",J$2-'Indicator Date hidden'!K50)</f>
        <v>0</v>
      </c>
      <c r="K49" s="42" t="str">
        <f>IF('Indicator Date hidden'!L50="x","x",K$2-'Indicator Date hidden'!L50)</f>
        <v>x</v>
      </c>
      <c r="L49" s="42">
        <f>IF('Indicator Date hidden'!M50="x","x",L$2-'Indicator Date hidden'!M50)</f>
        <v>0</v>
      </c>
      <c r="M49" s="42">
        <f>IF('Indicator Date hidden'!N50="x","x",M$2-'Indicator Date hidden'!N50)</f>
        <v>0</v>
      </c>
      <c r="N49" s="42">
        <f>IF('Indicator Date hidden'!O50="x","x",N$2-'Indicator Date hidden'!O50)</f>
        <v>0</v>
      </c>
      <c r="O49" s="42">
        <f>IF('Indicator Date hidden'!P50="x","x",O$2-'Indicator Date hidden'!P50)</f>
        <v>0</v>
      </c>
      <c r="P49" s="42">
        <f>IF('Indicator Date hidden'!Q50="x","x",P$2-'Indicator Date hidden'!Q50)</f>
        <v>0</v>
      </c>
      <c r="Q49" s="42">
        <f>IF('Indicator Date hidden'!R50="x","x",Q$2-'Indicator Date hidden'!R50)</f>
        <v>0</v>
      </c>
      <c r="R49" s="42">
        <f>IF('Indicator Date hidden'!S50="x","x",R$2-'Indicator Date hidden'!S50)</f>
        <v>0</v>
      </c>
      <c r="S49" s="42">
        <f>IF('Indicator Date hidden'!T50="x","x",S$2-'Indicator Date hidden'!T50)</f>
        <v>0</v>
      </c>
      <c r="T49" s="42">
        <f>IF('Indicator Date hidden'!U50="x","x",T$2-'Indicator Date hidden'!U50)</f>
        <v>0</v>
      </c>
      <c r="U49" s="42">
        <f>IF('Indicator Date hidden'!V50="x","x",U$2-'Indicator Date hidden'!V50)</f>
        <v>0</v>
      </c>
      <c r="V49" s="42">
        <f>IF('Indicator Date hidden'!W50="x","x",V$2-'Indicator Date hidden'!W50)</f>
        <v>0</v>
      </c>
      <c r="W49" s="42">
        <f>IF('Indicator Date hidden'!X50="x","x",W$2-'Indicator Date hidden'!X50)</f>
        <v>0</v>
      </c>
      <c r="X49" s="42">
        <f>IF('Indicator Date hidden'!Y50="x","x",X$2-'Indicator Date hidden'!Y50)</f>
        <v>15</v>
      </c>
      <c r="Y49" s="42">
        <f>IF('Indicator Date hidden'!Z50="x","x",Y$2-'Indicator Date hidden'!Z50)</f>
        <v>0</v>
      </c>
      <c r="Z49" s="42" t="str">
        <f>IF('Indicator Date hidden'!AA50="x","x",Z$2-'Indicator Date hidden'!AA50)</f>
        <v>x</v>
      </c>
      <c r="AA49" s="42">
        <f>IF('Indicator Date hidden'!AB50="x","x",AA$2-'Indicator Date hidden'!AB50)</f>
        <v>0</v>
      </c>
      <c r="AB49" s="42">
        <f>IF('Indicator Date hidden'!AC50="x","x",AB$2-'Indicator Date hidden'!AC50)</f>
        <v>0</v>
      </c>
      <c r="AC49" s="42">
        <f>IF('Indicator Date hidden'!AD50="x","x",AC$2-'Indicator Date hidden'!AD50)</f>
        <v>-2</v>
      </c>
      <c r="AD49" s="42">
        <f>IF('Indicator Date hidden'!AE50="x","x",AD$2-'Indicator Date hidden'!AE50)</f>
        <v>0</v>
      </c>
      <c r="AE49" s="42">
        <f>IF('Indicator Date hidden'!AF50="x","x",AE$2-'Indicator Date hidden'!AF50)</f>
        <v>0</v>
      </c>
      <c r="AF49" s="42">
        <f>IF('Indicator Date hidden'!AG50="x","x",AF$2-'Indicator Date hidden'!AG50)</f>
        <v>0</v>
      </c>
      <c r="AG49" s="42">
        <f>IF('Indicator Date hidden'!AH50="x","x",AG$2-'Indicator Date hidden'!AH50)</f>
        <v>0</v>
      </c>
      <c r="AH49" s="42" t="str">
        <f>IF('Indicator Date hidden'!AI50="x","x",AH$2-'Indicator Date hidden'!AI50)</f>
        <v>x</v>
      </c>
      <c r="AI49" s="42">
        <f>IF('Indicator Date hidden'!AJ50="x","x",AI$2-'Indicator Date hidden'!AJ50)</f>
        <v>0</v>
      </c>
      <c r="AJ49" s="42">
        <f>IF('Indicator Date hidden'!AK50="x","x",AJ$2-'Indicator Date hidden'!AK50)</f>
        <v>0</v>
      </c>
      <c r="AK49" s="42">
        <f>IF('Indicator Date hidden'!AL50="x","x",AK$2-'Indicator Date hidden'!AL50)</f>
        <v>0</v>
      </c>
      <c r="AL49" s="42">
        <f>IF('Indicator Date hidden'!AM50="x","x",AL$2-'Indicator Date hidden'!AM50)</f>
        <v>0</v>
      </c>
      <c r="AM49" s="42">
        <f>IF('Indicator Date hidden'!AN50="x","x",AM$2-'Indicator Date hidden'!AN50)</f>
        <v>0</v>
      </c>
      <c r="AN49" s="42">
        <f>IF('Indicator Date hidden'!AO50="x","x",AN$2-'Indicator Date hidden'!AO50)</f>
        <v>0</v>
      </c>
      <c r="AO49" s="42">
        <f>IF('Indicator Date hidden'!AP50="x","x",AO$2-'Indicator Date hidden'!AP50)</f>
        <v>3</v>
      </c>
      <c r="AP49" s="42">
        <f>IF('Indicator Date hidden'!AQ50="x","x",AP$2-'Indicator Date hidden'!AQ50)</f>
        <v>0</v>
      </c>
      <c r="AQ49" s="42">
        <f>IF('Indicator Date hidden'!AR50="x","x",AQ$2-'Indicator Date hidden'!AR50)</f>
        <v>1</v>
      </c>
      <c r="AR49" s="42" t="str">
        <f>IF('Indicator Date hidden'!AS50="x","x",AR$2-'Indicator Date hidden'!AS50)</f>
        <v>x</v>
      </c>
      <c r="AS49" s="42">
        <f>IF('Indicator Date hidden'!AT50="x","x",AS$2-'Indicator Date hidden'!AT50)</f>
        <v>0</v>
      </c>
      <c r="AT49" s="42">
        <f>IF('Indicator Date hidden'!AU50="x","x",AT$2-'Indicator Date hidden'!AU50)</f>
        <v>0</v>
      </c>
      <c r="AU49" s="42" t="str">
        <f>IF('Indicator Date hidden'!AV50="x","x",AU$2-'Indicator Date hidden'!AV50)</f>
        <v>x</v>
      </c>
      <c r="AV49" s="42">
        <f>IF('Indicator Date hidden'!AW50="x","x",AV$2-'Indicator Date hidden'!AW50)</f>
        <v>5</v>
      </c>
      <c r="AW49" s="42">
        <f>IF('Indicator Date hidden'!AX50="x","x",AW$2-'Indicator Date hidden'!AX50)</f>
        <v>-2</v>
      </c>
      <c r="AX49" s="42">
        <f>IF('Indicator Date hidden'!AY50="x","x",AX$2-'Indicator Date hidden'!AY50)</f>
        <v>-1</v>
      </c>
      <c r="AY49" s="42">
        <f>IF('Indicator Date hidden'!AZ50="x","x",AY$2-'Indicator Date hidden'!AZ50)</f>
        <v>0</v>
      </c>
      <c r="AZ49" s="42" t="str">
        <f>IF('Indicator Date hidden'!BA50="x","x",AZ$2-'Indicator Date hidden'!BA50)</f>
        <v>x</v>
      </c>
      <c r="BA49" s="42">
        <f>IF('Indicator Date hidden'!BB50="x","x",BA$2-'Indicator Date hidden'!BB50)</f>
        <v>0</v>
      </c>
      <c r="BB49" s="42">
        <f>IF('Indicator Date hidden'!BC50="x","x",BB$2-'Indicator Date hidden'!BC50)</f>
        <v>0</v>
      </c>
      <c r="BC49" s="42">
        <f>IF('Indicator Date hidden'!BD50="x","x",BC$2-'Indicator Date hidden'!BD50)</f>
        <v>0</v>
      </c>
      <c r="BD49" s="42">
        <f>IF('Indicator Date hidden'!BE50="x","x",BD$2-'Indicator Date hidden'!BE50)</f>
        <v>0</v>
      </c>
      <c r="BE49" s="42">
        <f>IF('Indicator Date hidden'!BF50="x","x",BE$2-'Indicator Date hidden'!BF50)</f>
        <v>2</v>
      </c>
      <c r="BF49" s="42">
        <f>IF('Indicator Date hidden'!BG50="x","x",BF$2-'Indicator Date hidden'!BG50)</f>
        <v>0</v>
      </c>
      <c r="BG49" s="42">
        <f>IF('Indicator Date hidden'!BH50="x","x",BG$2-'Indicator Date hidden'!BH50)</f>
        <v>0</v>
      </c>
      <c r="BH49" s="42">
        <f>IF('Indicator Date hidden'!BI50="x","x",BH$2-'Indicator Date hidden'!BI50)</f>
        <v>0</v>
      </c>
      <c r="BI49" s="42" t="str">
        <f>IF('Indicator Date hidden'!BJ50="x","x",BI$2-'Indicator Date hidden'!BJ50)</f>
        <v>x</v>
      </c>
      <c r="BJ49" s="42">
        <f>IF('Indicator Date hidden'!BK50="x","x",BJ$2-'Indicator Date hidden'!BK50)</f>
        <v>1</v>
      </c>
      <c r="BK49" s="42">
        <f>IF('Indicator Date hidden'!BL50="x","x",BK$2-'Indicator Date hidden'!BL50)</f>
        <v>0</v>
      </c>
      <c r="BL49" s="42">
        <f>IF('Indicator Date hidden'!BM50="x","x",BL$2-'Indicator Date hidden'!BM50)</f>
        <v>0</v>
      </c>
      <c r="BM49" s="42">
        <f>IF('Indicator Date hidden'!BN50="x","x",BM$2-'Indicator Date hidden'!BN50)</f>
        <v>0</v>
      </c>
      <c r="BN49" s="42">
        <f>IF('Indicator Date hidden'!BO50="x","x",BN$2-'Indicator Date hidden'!BO50)</f>
        <v>0</v>
      </c>
      <c r="BO49" s="42">
        <f>IF('Indicator Date hidden'!BP50="x","x",BO$2-'Indicator Date hidden'!BP50)</f>
        <v>7</v>
      </c>
      <c r="BP49" s="42">
        <f>IF('Indicator Date hidden'!BQ50="x","x",BP$2-'Indicator Date hidden'!BQ50)</f>
        <v>0</v>
      </c>
      <c r="BQ49" s="42">
        <f>IF('Indicator Date hidden'!BR50="x","x",BQ$2-'Indicator Date hidden'!BR50)</f>
        <v>0</v>
      </c>
      <c r="BR49" s="42">
        <f>IF('Indicator Date hidden'!BS50="x","x",BR$2-'Indicator Date hidden'!BS50)</f>
        <v>0</v>
      </c>
      <c r="BS49" s="42">
        <f>IF('Indicator Date hidden'!BT50="x","x",BS$2-'Indicator Date hidden'!BT50)</f>
        <v>1</v>
      </c>
      <c r="BT49" s="42">
        <f>IF('Indicator Date hidden'!BU50="x","x",BT$2-'Indicator Date hidden'!BU50)</f>
        <v>0</v>
      </c>
      <c r="BU49">
        <f t="shared" si="5"/>
        <v>30</v>
      </c>
      <c r="BV49" s="43">
        <f t="shared" si="6"/>
        <v>0.46875</v>
      </c>
      <c r="BW49">
        <f t="shared" si="7"/>
        <v>8</v>
      </c>
      <c r="BX49" s="43">
        <f t="shared" si="8"/>
        <v>2.2006302364322816</v>
      </c>
      <c r="BY49" s="46">
        <f t="shared" si="9"/>
        <v>0</v>
      </c>
    </row>
    <row r="50" spans="1:77">
      <c r="A50" t="str">
        <f>'Indicator Data'!B53</f>
        <v>DMA</v>
      </c>
      <c r="B50" s="42">
        <f>IF('Indicator Date hidden'!C51="x","x",B$2-'Indicator Date hidden'!C51)</f>
        <v>0</v>
      </c>
      <c r="C50" s="42">
        <f>IF('Indicator Date hidden'!D51="x","x",C$2-'Indicator Date hidden'!D51)</f>
        <v>0</v>
      </c>
      <c r="D50" s="42">
        <f>IF('Indicator Date hidden'!E51="x","x",D$2-'Indicator Date hidden'!E51)</f>
        <v>0</v>
      </c>
      <c r="E50" s="42">
        <f>IF('Indicator Date hidden'!F51="x","x",E$2-'Indicator Date hidden'!F51)</f>
        <v>0</v>
      </c>
      <c r="F50" s="42">
        <f>IF('Indicator Date hidden'!G51="x","x",F$2-'Indicator Date hidden'!G51)</f>
        <v>0</v>
      </c>
      <c r="G50" s="42">
        <f>IF('Indicator Date hidden'!H51="x","x",G$2-'Indicator Date hidden'!H51)</f>
        <v>0</v>
      </c>
      <c r="H50" s="42">
        <f>IF('Indicator Date hidden'!I51="x","x",H$2-'Indicator Date hidden'!I51)</f>
        <v>0</v>
      </c>
      <c r="I50" s="42">
        <f>IF('Indicator Date hidden'!J51="x","x",I$2-'Indicator Date hidden'!J51)</f>
        <v>0</v>
      </c>
      <c r="J50" s="42">
        <f>IF('Indicator Date hidden'!K51="x","x",J$2-'Indicator Date hidden'!K51)</f>
        <v>0</v>
      </c>
      <c r="K50" s="42">
        <f>IF('Indicator Date hidden'!L51="x","x",K$2-'Indicator Date hidden'!L51)</f>
        <v>0</v>
      </c>
      <c r="L50" s="42" t="str">
        <f>IF('Indicator Date hidden'!M51="x","x",L$2-'Indicator Date hidden'!M51)</f>
        <v>x</v>
      </c>
      <c r="M50" s="42" t="str">
        <f>IF('Indicator Date hidden'!N51="x","x",M$2-'Indicator Date hidden'!N51)</f>
        <v>x</v>
      </c>
      <c r="N50" s="42" t="str">
        <f>IF('Indicator Date hidden'!O51="x","x",N$2-'Indicator Date hidden'!O51)</f>
        <v>x</v>
      </c>
      <c r="O50" s="42" t="str">
        <f>IF('Indicator Date hidden'!P51="x","x",O$2-'Indicator Date hidden'!P51)</f>
        <v>x</v>
      </c>
      <c r="P50" s="42">
        <f>IF('Indicator Date hidden'!Q51="x","x",P$2-'Indicator Date hidden'!Q51)</f>
        <v>0</v>
      </c>
      <c r="Q50" s="42">
        <f>IF('Indicator Date hidden'!R51="x","x",Q$2-'Indicator Date hidden'!R51)</f>
        <v>0</v>
      </c>
      <c r="R50" s="42">
        <f>IF('Indicator Date hidden'!S51="x","x",R$2-'Indicator Date hidden'!S51)</f>
        <v>0</v>
      </c>
      <c r="S50" s="42">
        <f>IF('Indicator Date hidden'!T51="x","x",S$2-'Indicator Date hidden'!T51)</f>
        <v>0</v>
      </c>
      <c r="T50" s="42">
        <f>IF('Indicator Date hidden'!U51="x","x",T$2-'Indicator Date hidden'!U51)</f>
        <v>0</v>
      </c>
      <c r="U50" s="42">
        <f>IF('Indicator Date hidden'!V51="x","x",U$2-'Indicator Date hidden'!V51)</f>
        <v>0</v>
      </c>
      <c r="V50" s="42">
        <f>IF('Indicator Date hidden'!W51="x","x",V$2-'Indicator Date hidden'!W51)</f>
        <v>0</v>
      </c>
      <c r="W50" s="42">
        <f>IF('Indicator Date hidden'!X51="x","x",W$2-'Indicator Date hidden'!X51)</f>
        <v>0</v>
      </c>
      <c r="X50" s="42" t="str">
        <f>IF('Indicator Date hidden'!Y51="x","x",X$2-'Indicator Date hidden'!Y51)</f>
        <v>x</v>
      </c>
      <c r="Y50" s="42">
        <f>IF('Indicator Date hidden'!Z51="x","x",Y$2-'Indicator Date hidden'!Z51)</f>
        <v>5</v>
      </c>
      <c r="Z50" s="42" t="str">
        <f>IF('Indicator Date hidden'!AA51="x","x",Z$2-'Indicator Date hidden'!AA51)</f>
        <v>x</v>
      </c>
      <c r="AA50" s="42" t="str">
        <f>IF('Indicator Date hidden'!AB51="x","x",AA$2-'Indicator Date hidden'!AB51)</f>
        <v>x</v>
      </c>
      <c r="AB50" s="42" t="str">
        <f>IF('Indicator Date hidden'!AC51="x","x",AB$2-'Indicator Date hidden'!AC51)</f>
        <v>x</v>
      </c>
      <c r="AC50" s="42" t="str">
        <f>IF('Indicator Date hidden'!AD51="x","x",AC$2-'Indicator Date hidden'!AD51)</f>
        <v>x</v>
      </c>
      <c r="AD50" s="42">
        <f>IF('Indicator Date hidden'!AE51="x","x",AD$2-'Indicator Date hidden'!AE51)</f>
        <v>0</v>
      </c>
      <c r="AE50" s="42">
        <f>IF('Indicator Date hidden'!AF51="x","x",AE$2-'Indicator Date hidden'!AF51)</f>
        <v>16</v>
      </c>
      <c r="AF50" s="42" t="str">
        <f>IF('Indicator Date hidden'!AG51="x","x",AF$2-'Indicator Date hidden'!AG51)</f>
        <v>x</v>
      </c>
      <c r="AG50" s="42">
        <f>IF('Indicator Date hidden'!AH51="x","x",AG$2-'Indicator Date hidden'!AH51)</f>
        <v>0</v>
      </c>
      <c r="AH50" s="42" t="str">
        <f>IF('Indicator Date hidden'!AI51="x","x",AH$2-'Indicator Date hidden'!AI51)</f>
        <v>x</v>
      </c>
      <c r="AI50" s="42">
        <f>IF('Indicator Date hidden'!AJ51="x","x",AI$2-'Indicator Date hidden'!AJ51)</f>
        <v>0</v>
      </c>
      <c r="AJ50" s="42">
        <f>IF('Indicator Date hidden'!AK51="x","x",AJ$2-'Indicator Date hidden'!AK51)</f>
        <v>0</v>
      </c>
      <c r="AK50" s="42">
        <f>IF('Indicator Date hidden'!AL51="x","x",AK$2-'Indicator Date hidden'!AL51)</f>
        <v>0</v>
      </c>
      <c r="AL50" s="42">
        <f>IF('Indicator Date hidden'!AM51="x","x",AL$2-'Indicator Date hidden'!AM51)</f>
        <v>0</v>
      </c>
      <c r="AM50" s="42">
        <f>IF('Indicator Date hidden'!AN51="x","x",AM$2-'Indicator Date hidden'!AN51)</f>
        <v>0</v>
      </c>
      <c r="AN50" s="42">
        <f>IF('Indicator Date hidden'!AO51="x","x",AN$2-'Indicator Date hidden'!AO51)</f>
        <v>0</v>
      </c>
      <c r="AO50" s="42" t="str">
        <f>IF('Indicator Date hidden'!AP51="x","x",AO$2-'Indicator Date hidden'!AP51)</f>
        <v>x</v>
      </c>
      <c r="AP50" s="42">
        <f>IF('Indicator Date hidden'!AQ51="x","x",AP$2-'Indicator Date hidden'!AQ51)</f>
        <v>0</v>
      </c>
      <c r="AQ50" s="42" t="str">
        <f>IF('Indicator Date hidden'!AR51="x","x",AQ$2-'Indicator Date hidden'!AR51)</f>
        <v>x</v>
      </c>
      <c r="AR50" s="42" t="str">
        <f>IF('Indicator Date hidden'!AS51="x","x",AR$2-'Indicator Date hidden'!AS51)</f>
        <v>x</v>
      </c>
      <c r="AS50" s="42" t="str">
        <f>IF('Indicator Date hidden'!AT51="x","x",AS$2-'Indicator Date hidden'!AT51)</f>
        <v>x</v>
      </c>
      <c r="AT50" s="42">
        <f>IF('Indicator Date hidden'!AU51="x","x",AT$2-'Indicator Date hidden'!AU51)</f>
        <v>0</v>
      </c>
      <c r="AU50" s="42" t="str">
        <f>IF('Indicator Date hidden'!AV51="x","x",AU$2-'Indicator Date hidden'!AV51)</f>
        <v>x</v>
      </c>
      <c r="AV50" s="42" t="str">
        <f>IF('Indicator Date hidden'!AW51="x","x",AV$2-'Indicator Date hidden'!AW51)</f>
        <v>x</v>
      </c>
      <c r="AW50" s="42">
        <f>IF('Indicator Date hidden'!AX51="x","x",AW$2-'Indicator Date hidden'!AX51)</f>
        <v>-2</v>
      </c>
      <c r="AX50" s="42">
        <f>IF('Indicator Date hidden'!AY51="x","x",AX$2-'Indicator Date hidden'!AY51)</f>
        <v>-1</v>
      </c>
      <c r="AY50" s="42">
        <f>IF('Indicator Date hidden'!AZ51="x","x",AY$2-'Indicator Date hidden'!AZ51)</f>
        <v>0</v>
      </c>
      <c r="AZ50" s="42" t="str">
        <f>IF('Indicator Date hidden'!BA51="x","x",AZ$2-'Indicator Date hidden'!BA51)</f>
        <v>x</v>
      </c>
      <c r="BA50" s="42" t="str">
        <f>IF('Indicator Date hidden'!BB51="x","x",BA$2-'Indicator Date hidden'!BB51)</f>
        <v>x</v>
      </c>
      <c r="BB50" s="42" t="str">
        <f>IF('Indicator Date hidden'!BC51="x","x",BB$2-'Indicator Date hidden'!BC51)</f>
        <v>x</v>
      </c>
      <c r="BC50" s="42">
        <f>IF('Indicator Date hidden'!BD51="x","x",BC$2-'Indicator Date hidden'!BD51)</f>
        <v>0</v>
      </c>
      <c r="BD50" s="42">
        <f>IF('Indicator Date hidden'!BE51="x","x",BD$2-'Indicator Date hidden'!BE51)</f>
        <v>0</v>
      </c>
      <c r="BE50" s="42" t="str">
        <f>IF('Indicator Date hidden'!BF51="x","x",BE$2-'Indicator Date hidden'!BF51)</f>
        <v>x</v>
      </c>
      <c r="BF50" s="42">
        <f>IF('Indicator Date hidden'!BG51="x","x",BF$2-'Indicator Date hidden'!BG51)</f>
        <v>0</v>
      </c>
      <c r="BG50" s="42">
        <f>IF('Indicator Date hidden'!BH51="x","x",BG$2-'Indicator Date hidden'!BH51)</f>
        <v>0</v>
      </c>
      <c r="BH50" s="42">
        <f>IF('Indicator Date hidden'!BI51="x","x",BH$2-'Indicator Date hidden'!BI51)</f>
        <v>0</v>
      </c>
      <c r="BI50" s="42" t="str">
        <f>IF('Indicator Date hidden'!BJ51="x","x",BI$2-'Indicator Date hidden'!BJ51)</f>
        <v>x</v>
      </c>
      <c r="BJ50" s="42">
        <f>IF('Indicator Date hidden'!BK51="x","x",BJ$2-'Indicator Date hidden'!BK51)</f>
        <v>1</v>
      </c>
      <c r="BK50" s="42">
        <f>IF('Indicator Date hidden'!BL51="x","x",BK$2-'Indicator Date hidden'!BL51)</f>
        <v>1</v>
      </c>
      <c r="BL50" s="42">
        <f>IF('Indicator Date hidden'!BM51="x","x",BL$2-'Indicator Date hidden'!BM51)</f>
        <v>0</v>
      </c>
      <c r="BM50" s="42">
        <f>IF('Indicator Date hidden'!BN51="x","x",BM$2-'Indicator Date hidden'!BN51)</f>
        <v>0</v>
      </c>
      <c r="BN50" s="42">
        <f>IF('Indicator Date hidden'!BO51="x","x",BN$2-'Indicator Date hidden'!BO51)</f>
        <v>0</v>
      </c>
      <c r="BO50" s="42">
        <f>IF('Indicator Date hidden'!BP51="x","x",BO$2-'Indicator Date hidden'!BP51)</f>
        <v>3</v>
      </c>
      <c r="BP50" s="42">
        <f>IF('Indicator Date hidden'!BQ51="x","x",BP$2-'Indicator Date hidden'!BQ51)</f>
        <v>0</v>
      </c>
      <c r="BQ50" s="42">
        <f>IF('Indicator Date hidden'!BR51="x","x",BQ$2-'Indicator Date hidden'!BR51)</f>
        <v>0</v>
      </c>
      <c r="BR50" s="42" t="str">
        <f>IF('Indicator Date hidden'!BS51="x","x",BR$2-'Indicator Date hidden'!BS51)</f>
        <v>x</v>
      </c>
      <c r="BS50" s="42">
        <f>IF('Indicator Date hidden'!BT51="x","x",BS$2-'Indicator Date hidden'!BT51)</f>
        <v>1</v>
      </c>
      <c r="BT50" s="42" t="str">
        <f>IF('Indicator Date hidden'!BU51="x","x",BT$2-'Indicator Date hidden'!BU51)</f>
        <v>x</v>
      </c>
      <c r="BU50">
        <f t="shared" si="5"/>
        <v>24</v>
      </c>
      <c r="BV50" s="43">
        <f t="shared" si="6"/>
        <v>0.51063829787234039</v>
      </c>
      <c r="BW50">
        <f t="shared" si="7"/>
        <v>6</v>
      </c>
      <c r="BX50" s="43">
        <f t="shared" si="8"/>
        <v>2.4656995073732997</v>
      </c>
      <c r="BY50" s="46">
        <f t="shared" si="9"/>
        <v>0</v>
      </c>
    </row>
    <row r="51" spans="1:77">
      <c r="A51" t="str">
        <f>'Indicator Data'!B54</f>
        <v>DOM</v>
      </c>
      <c r="B51" s="42">
        <f>IF('Indicator Date hidden'!C52="x","x",B$2-'Indicator Date hidden'!C52)</f>
        <v>0</v>
      </c>
      <c r="C51" s="42">
        <f>IF('Indicator Date hidden'!D52="x","x",C$2-'Indicator Date hidden'!D52)</f>
        <v>0</v>
      </c>
      <c r="D51" s="42">
        <f>IF('Indicator Date hidden'!E52="x","x",D$2-'Indicator Date hidden'!E52)</f>
        <v>0</v>
      </c>
      <c r="E51" s="42">
        <f>IF('Indicator Date hidden'!F52="x","x",E$2-'Indicator Date hidden'!F52)</f>
        <v>0</v>
      </c>
      <c r="F51" s="42">
        <f>IF('Indicator Date hidden'!G52="x","x",F$2-'Indicator Date hidden'!G52)</f>
        <v>0</v>
      </c>
      <c r="G51" s="42">
        <f>IF('Indicator Date hidden'!H52="x","x",G$2-'Indicator Date hidden'!H52)</f>
        <v>0</v>
      </c>
      <c r="H51" s="42">
        <f>IF('Indicator Date hidden'!I52="x","x",H$2-'Indicator Date hidden'!I52)</f>
        <v>0</v>
      </c>
      <c r="I51" s="42">
        <f>IF('Indicator Date hidden'!J52="x","x",I$2-'Indicator Date hidden'!J52)</f>
        <v>0</v>
      </c>
      <c r="J51" s="42">
        <f>IF('Indicator Date hidden'!K52="x","x",J$2-'Indicator Date hidden'!K52)</f>
        <v>0</v>
      </c>
      <c r="K51" s="42">
        <f>IF('Indicator Date hidden'!L52="x","x",K$2-'Indicator Date hidden'!L52)</f>
        <v>0</v>
      </c>
      <c r="L51" s="42" t="str">
        <f>IF('Indicator Date hidden'!M52="x","x",L$2-'Indicator Date hidden'!M52)</f>
        <v>x</v>
      </c>
      <c r="M51" s="42" t="str">
        <f>IF('Indicator Date hidden'!N52="x","x",M$2-'Indicator Date hidden'!N52)</f>
        <v>x</v>
      </c>
      <c r="N51" s="42" t="str">
        <f>IF('Indicator Date hidden'!O52="x","x",N$2-'Indicator Date hidden'!O52)</f>
        <v>x</v>
      </c>
      <c r="O51" s="42" t="str">
        <f>IF('Indicator Date hidden'!P52="x","x",O$2-'Indicator Date hidden'!P52)</f>
        <v>x</v>
      </c>
      <c r="P51" s="42">
        <f>IF('Indicator Date hidden'!Q52="x","x",P$2-'Indicator Date hidden'!Q52)</f>
        <v>0</v>
      </c>
      <c r="Q51" s="42">
        <f>IF('Indicator Date hidden'!R52="x","x",Q$2-'Indicator Date hidden'!R52)</f>
        <v>0</v>
      </c>
      <c r="R51" s="42">
        <f>IF('Indicator Date hidden'!S52="x","x",R$2-'Indicator Date hidden'!S52)</f>
        <v>0</v>
      </c>
      <c r="S51" s="42">
        <f>IF('Indicator Date hidden'!T52="x","x",S$2-'Indicator Date hidden'!T52)</f>
        <v>0</v>
      </c>
      <c r="T51" s="42">
        <f>IF('Indicator Date hidden'!U52="x","x",T$2-'Indicator Date hidden'!U52)</f>
        <v>0</v>
      </c>
      <c r="U51" s="42">
        <f>IF('Indicator Date hidden'!V52="x","x",U$2-'Indicator Date hidden'!V52)</f>
        <v>0</v>
      </c>
      <c r="V51" s="42">
        <f>IF('Indicator Date hidden'!W52="x","x",V$2-'Indicator Date hidden'!W52)</f>
        <v>0</v>
      </c>
      <c r="W51" s="42">
        <f>IF('Indicator Date hidden'!X52="x","x",W$2-'Indicator Date hidden'!X52)</f>
        <v>0</v>
      </c>
      <c r="X51" s="42">
        <f>IF('Indicator Date hidden'!Y52="x","x",X$2-'Indicator Date hidden'!Y52)</f>
        <v>2</v>
      </c>
      <c r="Y51" s="42">
        <f>IF('Indicator Date hidden'!Z52="x","x",Y$2-'Indicator Date hidden'!Z52)</f>
        <v>0</v>
      </c>
      <c r="Z51" s="42">
        <f>IF('Indicator Date hidden'!AA52="x","x",Z$2-'Indicator Date hidden'!AA52)</f>
        <v>0</v>
      </c>
      <c r="AA51" s="42">
        <f>IF('Indicator Date hidden'!AB52="x","x",AA$2-'Indicator Date hidden'!AB52)</f>
        <v>1</v>
      </c>
      <c r="AB51" s="42">
        <f>IF('Indicator Date hidden'!AC52="x","x",AB$2-'Indicator Date hidden'!AC52)</f>
        <v>0</v>
      </c>
      <c r="AC51" s="42">
        <f>IF('Indicator Date hidden'!AD52="x","x",AC$2-'Indicator Date hidden'!AD52)</f>
        <v>-2</v>
      </c>
      <c r="AD51" s="42">
        <f>IF('Indicator Date hidden'!AE52="x","x",AD$2-'Indicator Date hidden'!AE52)</f>
        <v>0</v>
      </c>
      <c r="AE51" s="42">
        <f>IF('Indicator Date hidden'!AF52="x","x",AE$2-'Indicator Date hidden'!AF52)</f>
        <v>0</v>
      </c>
      <c r="AF51" s="42">
        <f>IF('Indicator Date hidden'!AG52="x","x",AF$2-'Indicator Date hidden'!AG52)</f>
        <v>0</v>
      </c>
      <c r="AG51" s="42">
        <f>IF('Indicator Date hidden'!AH52="x","x",AG$2-'Indicator Date hidden'!AH52)</f>
        <v>0</v>
      </c>
      <c r="AH51" s="42">
        <f>IF('Indicator Date hidden'!AI52="x","x",AH$2-'Indicator Date hidden'!AI52)</f>
        <v>2</v>
      </c>
      <c r="AI51" s="42">
        <f>IF('Indicator Date hidden'!AJ52="x","x",AI$2-'Indicator Date hidden'!AJ52)</f>
        <v>0</v>
      </c>
      <c r="AJ51" s="42">
        <f>IF('Indicator Date hidden'!AK52="x","x",AJ$2-'Indicator Date hidden'!AK52)</f>
        <v>0</v>
      </c>
      <c r="AK51" s="42">
        <f>IF('Indicator Date hidden'!AL52="x","x",AK$2-'Indicator Date hidden'!AL52)</f>
        <v>0</v>
      </c>
      <c r="AL51" s="42">
        <f>IF('Indicator Date hidden'!AM52="x","x",AL$2-'Indicator Date hidden'!AM52)</f>
        <v>0</v>
      </c>
      <c r="AM51" s="42">
        <f>IF('Indicator Date hidden'!AN52="x","x",AM$2-'Indicator Date hidden'!AN52)</f>
        <v>0</v>
      </c>
      <c r="AN51" s="42">
        <f>IF('Indicator Date hidden'!AO52="x","x",AN$2-'Indicator Date hidden'!AO52)</f>
        <v>0</v>
      </c>
      <c r="AO51" s="42">
        <f>IF('Indicator Date hidden'!AP52="x","x",AO$2-'Indicator Date hidden'!AP52)</f>
        <v>3</v>
      </c>
      <c r="AP51" s="42">
        <f>IF('Indicator Date hidden'!AQ52="x","x",AP$2-'Indicator Date hidden'!AQ52)</f>
        <v>0</v>
      </c>
      <c r="AQ51" s="42">
        <f>IF('Indicator Date hidden'!AR52="x","x",AQ$2-'Indicator Date hidden'!AR52)</f>
        <v>0</v>
      </c>
      <c r="AR51" s="42">
        <f>IF('Indicator Date hidden'!AS52="x","x",AR$2-'Indicator Date hidden'!AS52)</f>
        <v>0</v>
      </c>
      <c r="AS51" s="42">
        <f>IF('Indicator Date hidden'!AT52="x","x",AS$2-'Indicator Date hidden'!AT52)</f>
        <v>0</v>
      </c>
      <c r="AT51" s="42">
        <f>IF('Indicator Date hidden'!AU52="x","x",AT$2-'Indicator Date hidden'!AU52)</f>
        <v>0</v>
      </c>
      <c r="AU51" s="42">
        <f>IF('Indicator Date hidden'!AV52="x","x",AU$2-'Indicator Date hidden'!AV52)</f>
        <v>0</v>
      </c>
      <c r="AV51" s="42">
        <f>IF('Indicator Date hidden'!AW52="x","x",AV$2-'Indicator Date hidden'!AW52)</f>
        <v>0</v>
      </c>
      <c r="AW51" s="42">
        <f>IF('Indicator Date hidden'!AX52="x","x",AW$2-'Indicator Date hidden'!AX52)</f>
        <v>-2</v>
      </c>
      <c r="AX51" s="42">
        <f>IF('Indicator Date hidden'!AY52="x","x",AX$2-'Indicator Date hidden'!AY52)</f>
        <v>-1</v>
      </c>
      <c r="AY51" s="42">
        <f>IF('Indicator Date hidden'!AZ52="x","x",AY$2-'Indicator Date hidden'!AZ52)</f>
        <v>0</v>
      </c>
      <c r="AZ51" s="42" t="str">
        <f>IF('Indicator Date hidden'!BA52="x","x",AZ$2-'Indicator Date hidden'!BA52)</f>
        <v>x</v>
      </c>
      <c r="BA51" s="42">
        <f>IF('Indicator Date hidden'!BB52="x","x",BA$2-'Indicator Date hidden'!BB52)</f>
        <v>0</v>
      </c>
      <c r="BB51" s="42">
        <f>IF('Indicator Date hidden'!BC52="x","x",BB$2-'Indicator Date hidden'!BC52)</f>
        <v>0</v>
      </c>
      <c r="BC51" s="42">
        <f>IF('Indicator Date hidden'!BD52="x","x",BC$2-'Indicator Date hidden'!BD52)</f>
        <v>0</v>
      </c>
      <c r="BD51" s="42">
        <f>IF('Indicator Date hidden'!BE52="x","x",BD$2-'Indicator Date hidden'!BE52)</f>
        <v>0</v>
      </c>
      <c r="BE51" s="42">
        <f>IF('Indicator Date hidden'!BF52="x","x",BE$2-'Indicator Date hidden'!BF52)</f>
        <v>0</v>
      </c>
      <c r="BF51" s="42">
        <f>IF('Indicator Date hidden'!BG52="x","x",BF$2-'Indicator Date hidden'!BG52)</f>
        <v>0</v>
      </c>
      <c r="BG51" s="42">
        <f>IF('Indicator Date hidden'!BH52="x","x",BG$2-'Indicator Date hidden'!BH52)</f>
        <v>0</v>
      </c>
      <c r="BH51" s="42">
        <f>IF('Indicator Date hidden'!BI52="x","x",BH$2-'Indicator Date hidden'!BI52)</f>
        <v>0</v>
      </c>
      <c r="BI51" s="42">
        <f>IF('Indicator Date hidden'!BJ52="x","x",BI$2-'Indicator Date hidden'!BJ52)</f>
        <v>1</v>
      </c>
      <c r="BJ51" s="42">
        <f>IF('Indicator Date hidden'!BK52="x","x",BJ$2-'Indicator Date hidden'!BK52)</f>
        <v>1</v>
      </c>
      <c r="BK51" s="42">
        <f>IF('Indicator Date hidden'!BL52="x","x",BK$2-'Indicator Date hidden'!BL52)</f>
        <v>0</v>
      </c>
      <c r="BL51" s="42">
        <f>IF('Indicator Date hidden'!BM52="x","x",BL$2-'Indicator Date hidden'!BM52)</f>
        <v>0</v>
      </c>
      <c r="BM51" s="42">
        <f>IF('Indicator Date hidden'!BN52="x","x",BM$2-'Indicator Date hidden'!BN52)</f>
        <v>0</v>
      </c>
      <c r="BN51" s="42">
        <f>IF('Indicator Date hidden'!BO52="x","x",BN$2-'Indicator Date hidden'!BO52)</f>
        <v>0</v>
      </c>
      <c r="BO51" s="42">
        <f>IF('Indicator Date hidden'!BP52="x","x",BO$2-'Indicator Date hidden'!BP52)</f>
        <v>2</v>
      </c>
      <c r="BP51" s="42">
        <f>IF('Indicator Date hidden'!BQ52="x","x",BP$2-'Indicator Date hidden'!BQ52)</f>
        <v>0</v>
      </c>
      <c r="BQ51" s="42">
        <f>IF('Indicator Date hidden'!BR52="x","x",BQ$2-'Indicator Date hidden'!BR52)</f>
        <v>0</v>
      </c>
      <c r="BR51" s="42">
        <f>IF('Indicator Date hidden'!BS52="x","x",BR$2-'Indicator Date hidden'!BS52)</f>
        <v>0</v>
      </c>
      <c r="BS51" s="42">
        <f>IF('Indicator Date hidden'!BT52="x","x",BS$2-'Indicator Date hidden'!BT52)</f>
        <v>1</v>
      </c>
      <c r="BT51" s="42">
        <f>IF('Indicator Date hidden'!BU52="x","x",BT$2-'Indicator Date hidden'!BU52)</f>
        <v>0</v>
      </c>
      <c r="BU51">
        <f t="shared" si="5"/>
        <v>8</v>
      </c>
      <c r="BV51" s="43">
        <f t="shared" si="6"/>
        <v>0.12121212121212122</v>
      </c>
      <c r="BW51">
        <f t="shared" si="7"/>
        <v>8</v>
      </c>
      <c r="BX51" s="43">
        <f t="shared" si="8"/>
        <v>0.70743136545022745</v>
      </c>
      <c r="BY51" s="46">
        <f t="shared" si="9"/>
        <v>0</v>
      </c>
    </row>
    <row r="52" spans="1:77">
      <c r="A52" t="str">
        <f>'Indicator Data'!B55</f>
        <v>ECU</v>
      </c>
      <c r="B52" s="42">
        <f>IF('Indicator Date hidden'!C53="x","x",B$2-'Indicator Date hidden'!C53)</f>
        <v>0</v>
      </c>
      <c r="C52" s="42">
        <f>IF('Indicator Date hidden'!D53="x","x",C$2-'Indicator Date hidden'!D53)</f>
        <v>0</v>
      </c>
      <c r="D52" s="42">
        <f>IF('Indicator Date hidden'!E53="x","x",D$2-'Indicator Date hidden'!E53)</f>
        <v>0</v>
      </c>
      <c r="E52" s="42">
        <f>IF('Indicator Date hidden'!F53="x","x",E$2-'Indicator Date hidden'!F53)</f>
        <v>0</v>
      </c>
      <c r="F52" s="42">
        <f>IF('Indicator Date hidden'!G53="x","x",F$2-'Indicator Date hidden'!G53)</f>
        <v>0</v>
      </c>
      <c r="G52" s="42">
        <f>IF('Indicator Date hidden'!H53="x","x",G$2-'Indicator Date hidden'!H53)</f>
        <v>0</v>
      </c>
      <c r="H52" s="42">
        <f>IF('Indicator Date hidden'!I53="x","x",H$2-'Indicator Date hidden'!I53)</f>
        <v>0</v>
      </c>
      <c r="I52" s="42">
        <f>IF('Indicator Date hidden'!J53="x","x",I$2-'Indicator Date hidden'!J53)</f>
        <v>0</v>
      </c>
      <c r="J52" s="42">
        <f>IF('Indicator Date hidden'!K53="x","x",J$2-'Indicator Date hidden'!K53)</f>
        <v>0</v>
      </c>
      <c r="K52" s="42">
        <f>IF('Indicator Date hidden'!L53="x","x",K$2-'Indicator Date hidden'!L53)</f>
        <v>0</v>
      </c>
      <c r="L52" s="42" t="str">
        <f>IF('Indicator Date hidden'!M53="x","x",L$2-'Indicator Date hidden'!M53)</f>
        <v>x</v>
      </c>
      <c r="M52" s="42" t="str">
        <f>IF('Indicator Date hidden'!N53="x","x",M$2-'Indicator Date hidden'!N53)</f>
        <v>x</v>
      </c>
      <c r="N52" s="42" t="str">
        <f>IF('Indicator Date hidden'!O53="x","x",N$2-'Indicator Date hidden'!O53)</f>
        <v>x</v>
      </c>
      <c r="O52" s="42" t="str">
        <f>IF('Indicator Date hidden'!P53="x","x",O$2-'Indicator Date hidden'!P53)</f>
        <v>x</v>
      </c>
      <c r="P52" s="42">
        <f>IF('Indicator Date hidden'!Q53="x","x",P$2-'Indicator Date hidden'!Q53)</f>
        <v>0</v>
      </c>
      <c r="Q52" s="42">
        <f>IF('Indicator Date hidden'!R53="x","x",Q$2-'Indicator Date hidden'!R53)</f>
        <v>0</v>
      </c>
      <c r="R52" s="42">
        <f>IF('Indicator Date hidden'!S53="x","x",R$2-'Indicator Date hidden'!S53)</f>
        <v>0</v>
      </c>
      <c r="S52" s="42">
        <f>IF('Indicator Date hidden'!T53="x","x",S$2-'Indicator Date hidden'!T53)</f>
        <v>0</v>
      </c>
      <c r="T52" s="42">
        <f>IF('Indicator Date hidden'!U53="x","x",T$2-'Indicator Date hidden'!U53)</f>
        <v>0</v>
      </c>
      <c r="U52" s="42">
        <f>IF('Indicator Date hidden'!V53="x","x",U$2-'Indicator Date hidden'!V53)</f>
        <v>0</v>
      </c>
      <c r="V52" s="42">
        <f>IF('Indicator Date hidden'!W53="x","x",V$2-'Indicator Date hidden'!W53)</f>
        <v>0</v>
      </c>
      <c r="W52" s="42">
        <f>IF('Indicator Date hidden'!X53="x","x",W$2-'Indicator Date hidden'!X53)</f>
        <v>0</v>
      </c>
      <c r="X52" s="42">
        <f>IF('Indicator Date hidden'!Y53="x","x",X$2-'Indicator Date hidden'!Y53)</f>
        <v>11</v>
      </c>
      <c r="Y52" s="42">
        <f>IF('Indicator Date hidden'!Z53="x","x",Y$2-'Indicator Date hidden'!Z53)</f>
        <v>0</v>
      </c>
      <c r="Z52" s="42">
        <f>IF('Indicator Date hidden'!AA53="x","x",Z$2-'Indicator Date hidden'!AA53)</f>
        <v>0</v>
      </c>
      <c r="AA52" s="42">
        <f>IF('Indicator Date hidden'!AB53="x","x",AA$2-'Indicator Date hidden'!AB53)</f>
        <v>1</v>
      </c>
      <c r="AB52" s="42">
        <f>IF('Indicator Date hidden'!AC53="x","x",AB$2-'Indicator Date hidden'!AC53)</f>
        <v>0</v>
      </c>
      <c r="AC52" s="42">
        <f>IF('Indicator Date hidden'!AD53="x","x",AC$2-'Indicator Date hidden'!AD53)</f>
        <v>-2</v>
      </c>
      <c r="AD52" s="42">
        <f>IF('Indicator Date hidden'!AE53="x","x",AD$2-'Indicator Date hidden'!AE53)</f>
        <v>0</v>
      </c>
      <c r="AE52" s="42">
        <f>IF('Indicator Date hidden'!AF53="x","x",AE$2-'Indicator Date hidden'!AF53)</f>
        <v>0</v>
      </c>
      <c r="AF52" s="42">
        <f>IF('Indicator Date hidden'!AG53="x","x",AF$2-'Indicator Date hidden'!AG53)</f>
        <v>0</v>
      </c>
      <c r="AG52" s="42">
        <f>IF('Indicator Date hidden'!AH53="x","x",AG$2-'Indicator Date hidden'!AH53)</f>
        <v>0</v>
      </c>
      <c r="AH52" s="42">
        <f>IF('Indicator Date hidden'!AI53="x","x",AH$2-'Indicator Date hidden'!AI53)</f>
        <v>3</v>
      </c>
      <c r="AI52" s="42">
        <f>IF('Indicator Date hidden'!AJ53="x","x",AI$2-'Indicator Date hidden'!AJ53)</f>
        <v>0</v>
      </c>
      <c r="AJ52" s="42">
        <f>IF('Indicator Date hidden'!AK53="x","x",AJ$2-'Indicator Date hidden'!AK53)</f>
        <v>0</v>
      </c>
      <c r="AK52" s="42">
        <f>IF('Indicator Date hidden'!AL53="x","x",AK$2-'Indicator Date hidden'!AL53)</f>
        <v>0</v>
      </c>
      <c r="AL52" s="42">
        <f>IF('Indicator Date hidden'!AM53="x","x",AL$2-'Indicator Date hidden'!AM53)</f>
        <v>0</v>
      </c>
      <c r="AM52" s="42">
        <f>IF('Indicator Date hidden'!AN53="x","x",AM$2-'Indicator Date hidden'!AN53)</f>
        <v>0</v>
      </c>
      <c r="AN52" s="42">
        <f>IF('Indicator Date hidden'!AO53="x","x",AN$2-'Indicator Date hidden'!AO53)</f>
        <v>0</v>
      </c>
      <c r="AO52" s="42">
        <f>IF('Indicator Date hidden'!AP53="x","x",AO$2-'Indicator Date hidden'!AP53)</f>
        <v>3</v>
      </c>
      <c r="AP52" s="42">
        <f>IF('Indicator Date hidden'!AQ53="x","x",AP$2-'Indicator Date hidden'!AQ53)</f>
        <v>0</v>
      </c>
      <c r="AQ52" s="42">
        <f>IF('Indicator Date hidden'!AR53="x","x",AQ$2-'Indicator Date hidden'!AR53)</f>
        <v>0</v>
      </c>
      <c r="AR52" s="42">
        <f>IF('Indicator Date hidden'!AS53="x","x",AR$2-'Indicator Date hidden'!AS53)</f>
        <v>0</v>
      </c>
      <c r="AS52" s="42">
        <f>IF('Indicator Date hidden'!AT53="x","x",AS$2-'Indicator Date hidden'!AT53)</f>
        <v>0</v>
      </c>
      <c r="AT52" s="42">
        <f>IF('Indicator Date hidden'!AU53="x","x",AT$2-'Indicator Date hidden'!AU53)</f>
        <v>0</v>
      </c>
      <c r="AU52" s="42">
        <f>IF('Indicator Date hidden'!AV53="x","x",AU$2-'Indicator Date hidden'!AV53)</f>
        <v>0</v>
      </c>
      <c r="AV52" s="42">
        <f>IF('Indicator Date hidden'!AW53="x","x",AV$2-'Indicator Date hidden'!AW53)</f>
        <v>0</v>
      </c>
      <c r="AW52" s="42">
        <f>IF('Indicator Date hidden'!AX53="x","x",AW$2-'Indicator Date hidden'!AX53)</f>
        <v>-2</v>
      </c>
      <c r="AX52" s="42">
        <f>IF('Indicator Date hidden'!AY53="x","x",AX$2-'Indicator Date hidden'!AY53)</f>
        <v>-1</v>
      </c>
      <c r="AY52" s="42">
        <f>IF('Indicator Date hidden'!AZ53="x","x",AY$2-'Indicator Date hidden'!AZ53)</f>
        <v>0</v>
      </c>
      <c r="AZ52" s="42" t="str">
        <f>IF('Indicator Date hidden'!BA53="x","x",AZ$2-'Indicator Date hidden'!BA53)</f>
        <v>x</v>
      </c>
      <c r="BA52" s="42">
        <f>IF('Indicator Date hidden'!BB53="x","x",BA$2-'Indicator Date hidden'!BB53)</f>
        <v>0</v>
      </c>
      <c r="BB52" s="42">
        <f>IF('Indicator Date hidden'!BC53="x","x",BB$2-'Indicator Date hidden'!BC53)</f>
        <v>0</v>
      </c>
      <c r="BC52" s="42">
        <f>IF('Indicator Date hidden'!BD53="x","x",BC$2-'Indicator Date hidden'!BD53)</f>
        <v>0</v>
      </c>
      <c r="BD52" s="42">
        <f>IF('Indicator Date hidden'!BE53="x","x",BD$2-'Indicator Date hidden'!BE53)</f>
        <v>0</v>
      </c>
      <c r="BE52" s="42">
        <f>IF('Indicator Date hidden'!BF53="x","x",BE$2-'Indicator Date hidden'!BF53)</f>
        <v>0</v>
      </c>
      <c r="BF52" s="42">
        <f>IF('Indicator Date hidden'!BG53="x","x",BF$2-'Indicator Date hidden'!BG53)</f>
        <v>0</v>
      </c>
      <c r="BG52" s="42">
        <f>IF('Indicator Date hidden'!BH53="x","x",BG$2-'Indicator Date hidden'!BH53)</f>
        <v>0</v>
      </c>
      <c r="BH52" s="42">
        <f>IF('Indicator Date hidden'!BI53="x","x",BH$2-'Indicator Date hidden'!BI53)</f>
        <v>0</v>
      </c>
      <c r="BI52" s="42">
        <f>IF('Indicator Date hidden'!BJ53="x","x",BI$2-'Indicator Date hidden'!BJ53)</f>
        <v>1</v>
      </c>
      <c r="BJ52" s="42">
        <f>IF('Indicator Date hidden'!BK53="x","x",BJ$2-'Indicator Date hidden'!BK53)</f>
        <v>0</v>
      </c>
      <c r="BK52" s="42">
        <f>IF('Indicator Date hidden'!BL53="x","x",BK$2-'Indicator Date hidden'!BL53)</f>
        <v>0</v>
      </c>
      <c r="BL52" s="42">
        <f>IF('Indicator Date hidden'!BM53="x","x",BL$2-'Indicator Date hidden'!BM53)</f>
        <v>0</v>
      </c>
      <c r="BM52" s="42">
        <f>IF('Indicator Date hidden'!BN53="x","x",BM$2-'Indicator Date hidden'!BN53)</f>
        <v>0</v>
      </c>
      <c r="BN52" s="42">
        <f>IF('Indicator Date hidden'!BO53="x","x",BN$2-'Indicator Date hidden'!BO53)</f>
        <v>0</v>
      </c>
      <c r="BO52" s="42">
        <f>IF('Indicator Date hidden'!BP53="x","x",BO$2-'Indicator Date hidden'!BP53)</f>
        <v>4</v>
      </c>
      <c r="BP52" s="42">
        <f>IF('Indicator Date hidden'!BQ53="x","x",BP$2-'Indicator Date hidden'!BQ53)</f>
        <v>0</v>
      </c>
      <c r="BQ52" s="42">
        <f>IF('Indicator Date hidden'!BR53="x","x",BQ$2-'Indicator Date hidden'!BR53)</f>
        <v>0</v>
      </c>
      <c r="BR52" s="42">
        <f>IF('Indicator Date hidden'!BS53="x","x",BR$2-'Indicator Date hidden'!BS53)</f>
        <v>0</v>
      </c>
      <c r="BS52" s="42">
        <f>IF('Indicator Date hidden'!BT53="x","x",BS$2-'Indicator Date hidden'!BT53)</f>
        <v>1</v>
      </c>
      <c r="BT52" s="42">
        <f>IF('Indicator Date hidden'!BU53="x","x",BT$2-'Indicator Date hidden'!BU53)</f>
        <v>0</v>
      </c>
      <c r="BU52">
        <f t="shared" si="5"/>
        <v>19</v>
      </c>
      <c r="BV52" s="43">
        <f t="shared" si="6"/>
        <v>0.2878787878787879</v>
      </c>
      <c r="BW52">
        <f t="shared" si="7"/>
        <v>7</v>
      </c>
      <c r="BX52" s="43">
        <f t="shared" si="8"/>
        <v>1.5644260397322942</v>
      </c>
      <c r="BY52" s="46">
        <f t="shared" si="9"/>
        <v>0</v>
      </c>
    </row>
    <row r="53" spans="1:77">
      <c r="A53" t="str">
        <f>'Indicator Data'!B56</f>
        <v>EGY</v>
      </c>
      <c r="B53" s="42">
        <f>IF('Indicator Date hidden'!C54="x","x",B$2-'Indicator Date hidden'!C54)</f>
        <v>0</v>
      </c>
      <c r="C53" s="42">
        <f>IF('Indicator Date hidden'!D54="x","x",C$2-'Indicator Date hidden'!D54)</f>
        <v>0</v>
      </c>
      <c r="D53" s="42">
        <f>IF('Indicator Date hidden'!E54="x","x",D$2-'Indicator Date hidden'!E54)</f>
        <v>0</v>
      </c>
      <c r="E53" s="42">
        <f>IF('Indicator Date hidden'!F54="x","x",E$2-'Indicator Date hidden'!F54)</f>
        <v>0</v>
      </c>
      <c r="F53" s="42">
        <f>IF('Indicator Date hidden'!G54="x","x",F$2-'Indicator Date hidden'!G54)</f>
        <v>0</v>
      </c>
      <c r="G53" s="42">
        <f>IF('Indicator Date hidden'!H54="x","x",G$2-'Indicator Date hidden'!H54)</f>
        <v>0</v>
      </c>
      <c r="H53" s="42">
        <f>IF('Indicator Date hidden'!I54="x","x",H$2-'Indicator Date hidden'!I54)</f>
        <v>0</v>
      </c>
      <c r="I53" s="42">
        <f>IF('Indicator Date hidden'!J54="x","x",I$2-'Indicator Date hidden'!J54)</f>
        <v>0</v>
      </c>
      <c r="J53" s="42">
        <f>IF('Indicator Date hidden'!K54="x","x",J$2-'Indicator Date hidden'!K54)</f>
        <v>0</v>
      </c>
      <c r="K53" s="42">
        <f>IF('Indicator Date hidden'!L54="x","x",K$2-'Indicator Date hidden'!L54)</f>
        <v>0</v>
      </c>
      <c r="L53" s="42">
        <f>IF('Indicator Date hidden'!M54="x","x",L$2-'Indicator Date hidden'!M54)</f>
        <v>0</v>
      </c>
      <c r="M53" s="42">
        <f>IF('Indicator Date hidden'!N54="x","x",M$2-'Indicator Date hidden'!N54)</f>
        <v>0</v>
      </c>
      <c r="N53" s="42">
        <f>IF('Indicator Date hidden'!O54="x","x",N$2-'Indicator Date hidden'!O54)</f>
        <v>0</v>
      </c>
      <c r="O53" s="42">
        <f>IF('Indicator Date hidden'!P54="x","x",O$2-'Indicator Date hidden'!P54)</f>
        <v>0</v>
      </c>
      <c r="P53" s="42">
        <f>IF('Indicator Date hidden'!Q54="x","x",P$2-'Indicator Date hidden'!Q54)</f>
        <v>0</v>
      </c>
      <c r="Q53" s="42">
        <f>IF('Indicator Date hidden'!R54="x","x",Q$2-'Indicator Date hidden'!R54)</f>
        <v>0</v>
      </c>
      <c r="R53" s="42">
        <f>IF('Indicator Date hidden'!S54="x","x",R$2-'Indicator Date hidden'!S54)</f>
        <v>0</v>
      </c>
      <c r="S53" s="42">
        <f>IF('Indicator Date hidden'!T54="x","x",S$2-'Indicator Date hidden'!T54)</f>
        <v>0</v>
      </c>
      <c r="T53" s="42">
        <f>IF('Indicator Date hidden'!U54="x","x",T$2-'Indicator Date hidden'!U54)</f>
        <v>0</v>
      </c>
      <c r="U53" s="42">
        <f>IF('Indicator Date hidden'!V54="x","x",U$2-'Indicator Date hidden'!V54)</f>
        <v>0</v>
      </c>
      <c r="V53" s="42">
        <f>IF('Indicator Date hidden'!W54="x","x",V$2-'Indicator Date hidden'!W54)</f>
        <v>0</v>
      </c>
      <c r="W53" s="42">
        <f>IF('Indicator Date hidden'!X54="x","x",W$2-'Indicator Date hidden'!X54)</f>
        <v>0</v>
      </c>
      <c r="X53" s="42">
        <f>IF('Indicator Date hidden'!Y54="x","x",X$2-'Indicator Date hidden'!Y54)</f>
        <v>7</v>
      </c>
      <c r="Y53" s="42">
        <f>IF('Indicator Date hidden'!Z54="x","x",Y$2-'Indicator Date hidden'!Z54)</f>
        <v>0</v>
      </c>
      <c r="Z53" s="42">
        <f>IF('Indicator Date hidden'!AA54="x","x",Z$2-'Indicator Date hidden'!AA54)</f>
        <v>2</v>
      </c>
      <c r="AA53" s="42">
        <f>IF('Indicator Date hidden'!AB54="x","x",AA$2-'Indicator Date hidden'!AB54)</f>
        <v>0</v>
      </c>
      <c r="AB53" s="42">
        <f>IF('Indicator Date hidden'!AC54="x","x",AB$2-'Indicator Date hidden'!AC54)</f>
        <v>0</v>
      </c>
      <c r="AC53" s="42">
        <f>IF('Indicator Date hidden'!AD54="x","x",AC$2-'Indicator Date hidden'!AD54)</f>
        <v>-2</v>
      </c>
      <c r="AD53" s="42">
        <f>IF('Indicator Date hidden'!AE54="x","x",AD$2-'Indicator Date hidden'!AE54)</f>
        <v>0</v>
      </c>
      <c r="AE53" s="42">
        <f>IF('Indicator Date hidden'!AF54="x","x",AE$2-'Indicator Date hidden'!AF54)</f>
        <v>0</v>
      </c>
      <c r="AF53" s="42">
        <f>IF('Indicator Date hidden'!AG54="x","x",AF$2-'Indicator Date hidden'!AG54)</f>
        <v>0</v>
      </c>
      <c r="AG53" s="42">
        <f>IF('Indicator Date hidden'!AH54="x","x",AG$2-'Indicator Date hidden'!AH54)</f>
        <v>0</v>
      </c>
      <c r="AH53" s="42">
        <f>IF('Indicator Date hidden'!AI54="x","x",AH$2-'Indicator Date hidden'!AI54)</f>
        <v>7</v>
      </c>
      <c r="AI53" s="42">
        <f>IF('Indicator Date hidden'!AJ54="x","x",AI$2-'Indicator Date hidden'!AJ54)</f>
        <v>0</v>
      </c>
      <c r="AJ53" s="42">
        <f>IF('Indicator Date hidden'!AK54="x","x",AJ$2-'Indicator Date hidden'!AK54)</f>
        <v>0</v>
      </c>
      <c r="AK53" s="42">
        <f>IF('Indicator Date hidden'!AL54="x","x",AK$2-'Indicator Date hidden'!AL54)</f>
        <v>0</v>
      </c>
      <c r="AL53" s="42">
        <f>IF('Indicator Date hidden'!AM54="x","x",AL$2-'Indicator Date hidden'!AM54)</f>
        <v>0</v>
      </c>
      <c r="AM53" s="42">
        <f>IF('Indicator Date hidden'!AN54="x","x",AM$2-'Indicator Date hidden'!AN54)</f>
        <v>0</v>
      </c>
      <c r="AN53" s="42">
        <f>IF('Indicator Date hidden'!AO54="x","x",AN$2-'Indicator Date hidden'!AO54)</f>
        <v>0</v>
      </c>
      <c r="AO53" s="42">
        <f>IF('Indicator Date hidden'!AP54="x","x",AO$2-'Indicator Date hidden'!AP54)</f>
        <v>8</v>
      </c>
      <c r="AP53" s="42">
        <f>IF('Indicator Date hidden'!AQ54="x","x",AP$2-'Indicator Date hidden'!AQ54)</f>
        <v>0</v>
      </c>
      <c r="AQ53" s="42">
        <f>IF('Indicator Date hidden'!AR54="x","x",AQ$2-'Indicator Date hidden'!AR54)</f>
        <v>0</v>
      </c>
      <c r="AR53" s="42">
        <f>IF('Indicator Date hidden'!AS54="x","x",AR$2-'Indicator Date hidden'!AS54)</f>
        <v>0</v>
      </c>
      <c r="AS53" s="42">
        <f>IF('Indicator Date hidden'!AT54="x","x",AS$2-'Indicator Date hidden'!AT54)</f>
        <v>0</v>
      </c>
      <c r="AT53" s="42">
        <f>IF('Indicator Date hidden'!AU54="x","x",AT$2-'Indicator Date hidden'!AU54)</f>
        <v>0</v>
      </c>
      <c r="AU53" s="42">
        <f>IF('Indicator Date hidden'!AV54="x","x",AU$2-'Indicator Date hidden'!AV54)</f>
        <v>0</v>
      </c>
      <c r="AV53" s="42">
        <f>IF('Indicator Date hidden'!AW54="x","x",AV$2-'Indicator Date hidden'!AW54)</f>
        <v>3</v>
      </c>
      <c r="AW53" s="42">
        <f>IF('Indicator Date hidden'!AX54="x","x",AW$2-'Indicator Date hidden'!AX54)</f>
        <v>-2</v>
      </c>
      <c r="AX53" s="42">
        <f>IF('Indicator Date hidden'!AY54="x","x",AX$2-'Indicator Date hidden'!AY54)</f>
        <v>-1</v>
      </c>
      <c r="AY53" s="42">
        <f>IF('Indicator Date hidden'!AZ54="x","x",AY$2-'Indicator Date hidden'!AZ54)</f>
        <v>0</v>
      </c>
      <c r="AZ53" s="42">
        <f>IF('Indicator Date hidden'!BA54="x","x",AZ$2-'Indicator Date hidden'!BA54)</f>
        <v>2</v>
      </c>
      <c r="BA53" s="42">
        <f>IF('Indicator Date hidden'!BB54="x","x",BA$2-'Indicator Date hidden'!BB54)</f>
        <v>0</v>
      </c>
      <c r="BB53" s="42">
        <f>IF('Indicator Date hidden'!BC54="x","x",BB$2-'Indicator Date hidden'!BC54)</f>
        <v>0</v>
      </c>
      <c r="BC53" s="42">
        <f>IF('Indicator Date hidden'!BD54="x","x",BC$2-'Indicator Date hidden'!BD54)</f>
        <v>0</v>
      </c>
      <c r="BD53" s="42">
        <f>IF('Indicator Date hidden'!BE54="x","x",BD$2-'Indicator Date hidden'!BE54)</f>
        <v>0</v>
      </c>
      <c r="BE53" s="42">
        <f>IF('Indicator Date hidden'!BF54="x","x",BE$2-'Indicator Date hidden'!BF54)</f>
        <v>0</v>
      </c>
      <c r="BF53" s="42">
        <f>IF('Indicator Date hidden'!BG54="x","x",BF$2-'Indicator Date hidden'!BG54)</f>
        <v>0</v>
      </c>
      <c r="BG53" s="42">
        <f>IF('Indicator Date hidden'!BH54="x","x",BG$2-'Indicator Date hidden'!BH54)</f>
        <v>0</v>
      </c>
      <c r="BH53" s="42">
        <f>IF('Indicator Date hidden'!BI54="x","x",BH$2-'Indicator Date hidden'!BI54)</f>
        <v>0</v>
      </c>
      <c r="BI53" s="42">
        <f>IF('Indicator Date hidden'!BJ54="x","x",BI$2-'Indicator Date hidden'!BJ54)</f>
        <v>1</v>
      </c>
      <c r="BJ53" s="42">
        <f>IF('Indicator Date hidden'!BK54="x","x",BJ$2-'Indicator Date hidden'!BK54)</f>
        <v>0</v>
      </c>
      <c r="BK53" s="42">
        <f>IF('Indicator Date hidden'!BL54="x","x",BK$2-'Indicator Date hidden'!BL54)</f>
        <v>0</v>
      </c>
      <c r="BL53" s="42">
        <f>IF('Indicator Date hidden'!BM54="x","x",BL$2-'Indicator Date hidden'!BM54)</f>
        <v>0</v>
      </c>
      <c r="BM53" s="42">
        <f>IF('Indicator Date hidden'!BN54="x","x",BM$2-'Indicator Date hidden'!BN54)</f>
        <v>0</v>
      </c>
      <c r="BN53" s="42">
        <f>IF('Indicator Date hidden'!BO54="x","x",BN$2-'Indicator Date hidden'!BO54)</f>
        <v>0</v>
      </c>
      <c r="BO53" s="42">
        <f>IF('Indicator Date hidden'!BP54="x","x",BO$2-'Indicator Date hidden'!BP54)</f>
        <v>2</v>
      </c>
      <c r="BP53" s="42">
        <f>IF('Indicator Date hidden'!BQ54="x","x",BP$2-'Indicator Date hidden'!BQ54)</f>
        <v>0</v>
      </c>
      <c r="BQ53" s="42">
        <f>IF('Indicator Date hidden'!BR54="x","x",BQ$2-'Indicator Date hidden'!BR54)</f>
        <v>0</v>
      </c>
      <c r="BR53" s="42" t="str">
        <f>IF('Indicator Date hidden'!BS54="x","x",BR$2-'Indicator Date hidden'!BS54)</f>
        <v>x</v>
      </c>
      <c r="BS53" s="42">
        <f>IF('Indicator Date hidden'!BT54="x","x",BS$2-'Indicator Date hidden'!BT54)</f>
        <v>1</v>
      </c>
      <c r="BT53" s="42">
        <f>IF('Indicator Date hidden'!BU54="x","x",BT$2-'Indicator Date hidden'!BU54)</f>
        <v>0</v>
      </c>
      <c r="BU53">
        <f t="shared" si="5"/>
        <v>28</v>
      </c>
      <c r="BV53" s="43">
        <f t="shared" si="6"/>
        <v>0.4</v>
      </c>
      <c r="BW53">
        <f t="shared" si="7"/>
        <v>9</v>
      </c>
      <c r="BX53" s="43">
        <f t="shared" si="8"/>
        <v>1.6159915134147738</v>
      </c>
      <c r="BY53" s="46">
        <f t="shared" si="9"/>
        <v>0</v>
      </c>
    </row>
    <row r="54" spans="1:77">
      <c r="A54" t="str">
        <f>'Indicator Data'!B57</f>
        <v>SLV</v>
      </c>
      <c r="B54" s="42">
        <f>IF('Indicator Date hidden'!C55="x","x",B$2-'Indicator Date hidden'!C55)</f>
        <v>0</v>
      </c>
      <c r="C54" s="42">
        <f>IF('Indicator Date hidden'!D55="x","x",C$2-'Indicator Date hidden'!D55)</f>
        <v>0</v>
      </c>
      <c r="D54" s="42">
        <f>IF('Indicator Date hidden'!E55="x","x",D$2-'Indicator Date hidden'!E55)</f>
        <v>0</v>
      </c>
      <c r="E54" s="42">
        <f>IF('Indicator Date hidden'!F55="x","x",E$2-'Indicator Date hidden'!F55)</f>
        <v>0</v>
      </c>
      <c r="F54" s="42">
        <f>IF('Indicator Date hidden'!G55="x","x",F$2-'Indicator Date hidden'!G55)</f>
        <v>0</v>
      </c>
      <c r="G54" s="42">
        <f>IF('Indicator Date hidden'!H55="x","x",G$2-'Indicator Date hidden'!H55)</f>
        <v>0</v>
      </c>
      <c r="H54" s="42">
        <f>IF('Indicator Date hidden'!I55="x","x",H$2-'Indicator Date hidden'!I55)</f>
        <v>0</v>
      </c>
      <c r="I54" s="42">
        <f>IF('Indicator Date hidden'!J55="x","x",I$2-'Indicator Date hidden'!J55)</f>
        <v>0</v>
      </c>
      <c r="J54" s="42">
        <f>IF('Indicator Date hidden'!K55="x","x",J$2-'Indicator Date hidden'!K55)</f>
        <v>0</v>
      </c>
      <c r="K54" s="42">
        <f>IF('Indicator Date hidden'!L55="x","x",K$2-'Indicator Date hidden'!L55)</f>
        <v>0</v>
      </c>
      <c r="L54" s="42" t="str">
        <f>IF('Indicator Date hidden'!M55="x","x",L$2-'Indicator Date hidden'!M55)</f>
        <v>x</v>
      </c>
      <c r="M54" s="42" t="str">
        <f>IF('Indicator Date hidden'!N55="x","x",M$2-'Indicator Date hidden'!N55)</f>
        <v>x</v>
      </c>
      <c r="N54" s="42" t="str">
        <f>IF('Indicator Date hidden'!O55="x","x",N$2-'Indicator Date hidden'!O55)</f>
        <v>x</v>
      </c>
      <c r="O54" s="42" t="str">
        <f>IF('Indicator Date hidden'!P55="x","x",O$2-'Indicator Date hidden'!P55)</f>
        <v>x</v>
      </c>
      <c r="P54" s="42">
        <f>IF('Indicator Date hidden'!Q55="x","x",P$2-'Indicator Date hidden'!Q55)</f>
        <v>0</v>
      </c>
      <c r="Q54" s="42">
        <f>IF('Indicator Date hidden'!R55="x","x",Q$2-'Indicator Date hidden'!R55)</f>
        <v>0</v>
      </c>
      <c r="R54" s="42">
        <f>IF('Indicator Date hidden'!S55="x","x",R$2-'Indicator Date hidden'!S55)</f>
        <v>0</v>
      </c>
      <c r="S54" s="42">
        <f>IF('Indicator Date hidden'!T55="x","x",S$2-'Indicator Date hidden'!T55)</f>
        <v>0</v>
      </c>
      <c r="T54" s="42">
        <f>IF('Indicator Date hidden'!U55="x","x",T$2-'Indicator Date hidden'!U55)</f>
        <v>0</v>
      </c>
      <c r="U54" s="42">
        <f>IF('Indicator Date hidden'!V55="x","x",U$2-'Indicator Date hidden'!V55)</f>
        <v>0</v>
      </c>
      <c r="V54" s="42">
        <f>IF('Indicator Date hidden'!W55="x","x",V$2-'Indicator Date hidden'!W55)</f>
        <v>0</v>
      </c>
      <c r="W54" s="42">
        <f>IF('Indicator Date hidden'!X55="x","x",W$2-'Indicator Date hidden'!X55)</f>
        <v>0</v>
      </c>
      <c r="X54" s="42">
        <f>IF('Indicator Date hidden'!Y55="x","x",X$2-'Indicator Date hidden'!Y55)</f>
        <v>7</v>
      </c>
      <c r="Y54" s="42">
        <f>IF('Indicator Date hidden'!Z55="x","x",Y$2-'Indicator Date hidden'!Z55)</f>
        <v>0</v>
      </c>
      <c r="Z54" s="42">
        <f>IF('Indicator Date hidden'!AA55="x","x",Z$2-'Indicator Date hidden'!AA55)</f>
        <v>4</v>
      </c>
      <c r="AA54" s="42">
        <f>IF('Indicator Date hidden'!AB55="x","x",AA$2-'Indicator Date hidden'!AB55)</f>
        <v>3</v>
      </c>
      <c r="AB54" s="42">
        <f>IF('Indicator Date hidden'!AC55="x","x",AB$2-'Indicator Date hidden'!AC55)</f>
        <v>0</v>
      </c>
      <c r="AC54" s="42">
        <f>IF('Indicator Date hidden'!AD55="x","x",AC$2-'Indicator Date hidden'!AD55)</f>
        <v>-2</v>
      </c>
      <c r="AD54" s="42">
        <f>IF('Indicator Date hidden'!AE55="x","x",AD$2-'Indicator Date hidden'!AE55)</f>
        <v>0</v>
      </c>
      <c r="AE54" s="42">
        <f>IF('Indicator Date hidden'!AF55="x","x",AE$2-'Indicator Date hidden'!AF55)</f>
        <v>0</v>
      </c>
      <c r="AF54" s="42">
        <f>IF('Indicator Date hidden'!AG55="x","x",AF$2-'Indicator Date hidden'!AG55)</f>
        <v>0</v>
      </c>
      <c r="AG54" s="42">
        <f>IF('Indicator Date hidden'!AH55="x","x",AG$2-'Indicator Date hidden'!AH55)</f>
        <v>0</v>
      </c>
      <c r="AH54" s="42">
        <f>IF('Indicator Date hidden'!AI55="x","x",AH$2-'Indicator Date hidden'!AI55)</f>
        <v>7</v>
      </c>
      <c r="AI54" s="42">
        <f>IF('Indicator Date hidden'!AJ55="x","x",AI$2-'Indicator Date hidden'!AJ55)</f>
        <v>0</v>
      </c>
      <c r="AJ54" s="42">
        <f>IF('Indicator Date hidden'!AK55="x","x",AJ$2-'Indicator Date hidden'!AK55)</f>
        <v>0</v>
      </c>
      <c r="AK54" s="42">
        <f>IF('Indicator Date hidden'!AL55="x","x",AK$2-'Indicator Date hidden'!AL55)</f>
        <v>0</v>
      </c>
      <c r="AL54" s="42">
        <f>IF('Indicator Date hidden'!AM55="x","x",AL$2-'Indicator Date hidden'!AM55)</f>
        <v>0</v>
      </c>
      <c r="AM54" s="42">
        <f>IF('Indicator Date hidden'!AN55="x","x",AM$2-'Indicator Date hidden'!AN55)</f>
        <v>0</v>
      </c>
      <c r="AN54" s="42">
        <f>IF('Indicator Date hidden'!AO55="x","x",AN$2-'Indicator Date hidden'!AO55)</f>
        <v>0</v>
      </c>
      <c r="AO54" s="42">
        <f>IF('Indicator Date hidden'!AP55="x","x",AO$2-'Indicator Date hidden'!AP55)</f>
        <v>8</v>
      </c>
      <c r="AP54" s="42">
        <f>IF('Indicator Date hidden'!AQ55="x","x",AP$2-'Indicator Date hidden'!AQ55)</f>
        <v>0</v>
      </c>
      <c r="AQ54" s="42">
        <f>IF('Indicator Date hidden'!AR55="x","x",AQ$2-'Indicator Date hidden'!AR55)</f>
        <v>0</v>
      </c>
      <c r="AR54" s="42">
        <f>IF('Indicator Date hidden'!AS55="x","x",AR$2-'Indicator Date hidden'!AS55)</f>
        <v>0</v>
      </c>
      <c r="AS54" s="42">
        <f>IF('Indicator Date hidden'!AT55="x","x",AS$2-'Indicator Date hidden'!AT55)</f>
        <v>0</v>
      </c>
      <c r="AT54" s="42">
        <f>IF('Indicator Date hidden'!AU55="x","x",AT$2-'Indicator Date hidden'!AU55)</f>
        <v>0</v>
      </c>
      <c r="AU54" s="42">
        <f>IF('Indicator Date hidden'!AV55="x","x",AU$2-'Indicator Date hidden'!AV55)</f>
        <v>0</v>
      </c>
      <c r="AV54" s="42">
        <f>IF('Indicator Date hidden'!AW55="x","x",AV$2-'Indicator Date hidden'!AW55)</f>
        <v>0</v>
      </c>
      <c r="AW54" s="42">
        <f>IF('Indicator Date hidden'!AX55="x","x",AW$2-'Indicator Date hidden'!AX55)</f>
        <v>-2</v>
      </c>
      <c r="AX54" s="42">
        <f>IF('Indicator Date hidden'!AY55="x","x",AX$2-'Indicator Date hidden'!AY55)</f>
        <v>-1</v>
      </c>
      <c r="AY54" s="42">
        <f>IF('Indicator Date hidden'!AZ55="x","x",AY$2-'Indicator Date hidden'!AZ55)</f>
        <v>0</v>
      </c>
      <c r="AZ54" s="42">
        <f>IF('Indicator Date hidden'!BA55="x","x",AZ$2-'Indicator Date hidden'!BA55)</f>
        <v>0</v>
      </c>
      <c r="BA54" s="42">
        <f>IF('Indicator Date hidden'!BB55="x","x",BA$2-'Indicator Date hidden'!BB55)</f>
        <v>0</v>
      </c>
      <c r="BB54" s="42">
        <f>IF('Indicator Date hidden'!BC55="x","x",BB$2-'Indicator Date hidden'!BC55)</f>
        <v>0</v>
      </c>
      <c r="BC54" s="42">
        <f>IF('Indicator Date hidden'!BD55="x","x",BC$2-'Indicator Date hidden'!BD55)</f>
        <v>0</v>
      </c>
      <c r="BD54" s="42">
        <f>IF('Indicator Date hidden'!BE55="x","x",BD$2-'Indicator Date hidden'!BE55)</f>
        <v>0</v>
      </c>
      <c r="BE54" s="42">
        <f>IF('Indicator Date hidden'!BF55="x","x",BE$2-'Indicator Date hidden'!BF55)</f>
        <v>2</v>
      </c>
      <c r="BF54" s="42">
        <f>IF('Indicator Date hidden'!BG55="x","x",BF$2-'Indicator Date hidden'!BG55)</f>
        <v>0</v>
      </c>
      <c r="BG54" s="42">
        <f>IF('Indicator Date hidden'!BH55="x","x",BG$2-'Indicator Date hidden'!BH55)</f>
        <v>0</v>
      </c>
      <c r="BH54" s="42">
        <f>IF('Indicator Date hidden'!BI55="x","x",BH$2-'Indicator Date hidden'!BI55)</f>
        <v>0</v>
      </c>
      <c r="BI54" s="42">
        <f>IF('Indicator Date hidden'!BJ55="x","x",BI$2-'Indicator Date hidden'!BJ55)</f>
        <v>3</v>
      </c>
      <c r="BJ54" s="42">
        <f>IF('Indicator Date hidden'!BK55="x","x",BJ$2-'Indicator Date hidden'!BK55)</f>
        <v>1</v>
      </c>
      <c r="BK54" s="42">
        <f>IF('Indicator Date hidden'!BL55="x","x",BK$2-'Indicator Date hidden'!BL55)</f>
        <v>0</v>
      </c>
      <c r="BL54" s="42">
        <f>IF('Indicator Date hidden'!BM55="x","x",BL$2-'Indicator Date hidden'!BM55)</f>
        <v>0</v>
      </c>
      <c r="BM54" s="42">
        <f>IF('Indicator Date hidden'!BN55="x","x",BM$2-'Indicator Date hidden'!BN55)</f>
        <v>0</v>
      </c>
      <c r="BN54" s="42">
        <f>IF('Indicator Date hidden'!BO55="x","x",BN$2-'Indicator Date hidden'!BO55)</f>
        <v>0</v>
      </c>
      <c r="BO54" s="42">
        <f>IF('Indicator Date hidden'!BP55="x","x",BO$2-'Indicator Date hidden'!BP55)</f>
        <v>0</v>
      </c>
      <c r="BP54" s="42">
        <f>IF('Indicator Date hidden'!BQ55="x","x",BP$2-'Indicator Date hidden'!BQ55)</f>
        <v>0</v>
      </c>
      <c r="BQ54" s="42">
        <f>IF('Indicator Date hidden'!BR55="x","x",BQ$2-'Indicator Date hidden'!BR55)</f>
        <v>0</v>
      </c>
      <c r="BR54" s="42">
        <f>IF('Indicator Date hidden'!BS55="x","x",BR$2-'Indicator Date hidden'!BS55)</f>
        <v>0</v>
      </c>
      <c r="BS54" s="42">
        <f>IF('Indicator Date hidden'!BT55="x","x",BS$2-'Indicator Date hidden'!BT55)</f>
        <v>1</v>
      </c>
      <c r="BT54" s="42">
        <f>IF('Indicator Date hidden'!BU55="x","x",BT$2-'Indicator Date hidden'!BU55)</f>
        <v>0</v>
      </c>
      <c r="BU54">
        <f t="shared" si="5"/>
        <v>31</v>
      </c>
      <c r="BV54" s="43">
        <f t="shared" si="6"/>
        <v>0.46268656716417911</v>
      </c>
      <c r="BW54">
        <f t="shared" si="7"/>
        <v>9</v>
      </c>
      <c r="BX54" s="43">
        <f t="shared" si="8"/>
        <v>1.7132352062425962</v>
      </c>
      <c r="BY54" s="46">
        <f t="shared" si="9"/>
        <v>0</v>
      </c>
    </row>
    <row r="55" spans="1:77">
      <c r="A55" t="str">
        <f>'Indicator Data'!B58</f>
        <v>GNQ</v>
      </c>
      <c r="B55" s="42">
        <f>IF('Indicator Date hidden'!C56="x","x",B$2-'Indicator Date hidden'!C56)</f>
        <v>0</v>
      </c>
      <c r="C55" s="42">
        <f>IF('Indicator Date hidden'!D56="x","x",C$2-'Indicator Date hidden'!D56)</f>
        <v>0</v>
      </c>
      <c r="D55" s="42">
        <f>IF('Indicator Date hidden'!E56="x","x",D$2-'Indicator Date hidden'!E56)</f>
        <v>0</v>
      </c>
      <c r="E55" s="42">
        <f>IF('Indicator Date hidden'!F56="x","x",E$2-'Indicator Date hidden'!F56)</f>
        <v>0</v>
      </c>
      <c r="F55" s="42">
        <f>IF('Indicator Date hidden'!G56="x","x",F$2-'Indicator Date hidden'!G56)</f>
        <v>0</v>
      </c>
      <c r="G55" s="42">
        <f>IF('Indicator Date hidden'!H56="x","x",G$2-'Indicator Date hidden'!H56)</f>
        <v>0</v>
      </c>
      <c r="H55" s="42">
        <f>IF('Indicator Date hidden'!I56="x","x",H$2-'Indicator Date hidden'!I56)</f>
        <v>0</v>
      </c>
      <c r="I55" s="42">
        <f>IF('Indicator Date hidden'!J56="x","x",I$2-'Indicator Date hidden'!J56)</f>
        <v>0</v>
      </c>
      <c r="J55" s="42">
        <f>IF('Indicator Date hidden'!K56="x","x",J$2-'Indicator Date hidden'!K56)</f>
        <v>0</v>
      </c>
      <c r="K55" s="42">
        <f>IF('Indicator Date hidden'!L56="x","x",K$2-'Indicator Date hidden'!L56)</f>
        <v>0</v>
      </c>
      <c r="L55" s="42">
        <f>IF('Indicator Date hidden'!M56="x","x",L$2-'Indicator Date hidden'!M56)</f>
        <v>0</v>
      </c>
      <c r="M55" s="42">
        <f>IF('Indicator Date hidden'!N56="x","x",M$2-'Indicator Date hidden'!N56)</f>
        <v>0</v>
      </c>
      <c r="N55" s="42">
        <f>IF('Indicator Date hidden'!O56="x","x",N$2-'Indicator Date hidden'!O56)</f>
        <v>0</v>
      </c>
      <c r="O55" s="42">
        <f>IF('Indicator Date hidden'!P56="x","x",O$2-'Indicator Date hidden'!P56)</f>
        <v>0</v>
      </c>
      <c r="P55" s="42">
        <f>IF('Indicator Date hidden'!Q56="x","x",P$2-'Indicator Date hidden'!Q56)</f>
        <v>0</v>
      </c>
      <c r="Q55" s="42">
        <f>IF('Indicator Date hidden'!R56="x","x",Q$2-'Indicator Date hidden'!R56)</f>
        <v>0</v>
      </c>
      <c r="R55" s="42">
        <f>IF('Indicator Date hidden'!S56="x","x",R$2-'Indicator Date hidden'!S56)</f>
        <v>0</v>
      </c>
      <c r="S55" s="42">
        <f>IF('Indicator Date hidden'!T56="x","x",S$2-'Indicator Date hidden'!T56)</f>
        <v>0</v>
      </c>
      <c r="T55" s="42">
        <f>IF('Indicator Date hidden'!U56="x","x",T$2-'Indicator Date hidden'!U56)</f>
        <v>0</v>
      </c>
      <c r="U55" s="42">
        <f>IF('Indicator Date hidden'!V56="x","x",U$2-'Indicator Date hidden'!V56)</f>
        <v>0</v>
      </c>
      <c r="V55" s="42">
        <f>IF('Indicator Date hidden'!W56="x","x",V$2-'Indicator Date hidden'!W56)</f>
        <v>0</v>
      </c>
      <c r="W55" s="42">
        <f>IF('Indicator Date hidden'!X56="x","x",W$2-'Indicator Date hidden'!X56)</f>
        <v>0</v>
      </c>
      <c r="X55" s="42" t="str">
        <f>IF('Indicator Date hidden'!Y56="x","x",X$2-'Indicator Date hidden'!Y56)</f>
        <v>x</v>
      </c>
      <c r="Y55" s="42">
        <f>IF('Indicator Date hidden'!Z56="x","x",Y$2-'Indicator Date hidden'!Z56)</f>
        <v>5</v>
      </c>
      <c r="Z55" s="42" t="str">
        <f>IF('Indicator Date hidden'!AA56="x","x",Z$2-'Indicator Date hidden'!AA56)</f>
        <v>x</v>
      </c>
      <c r="AA55" s="42">
        <f>IF('Indicator Date hidden'!AB56="x","x",AA$2-'Indicator Date hidden'!AB56)</f>
        <v>5</v>
      </c>
      <c r="AB55" s="42">
        <f>IF('Indicator Date hidden'!AC56="x","x",AB$2-'Indicator Date hidden'!AC56)</f>
        <v>0</v>
      </c>
      <c r="AC55" s="42">
        <f>IF('Indicator Date hidden'!AD56="x","x",AC$2-'Indicator Date hidden'!AD56)</f>
        <v>-2</v>
      </c>
      <c r="AD55" s="42">
        <f>IF('Indicator Date hidden'!AE56="x","x",AD$2-'Indicator Date hidden'!AE56)</f>
        <v>0</v>
      </c>
      <c r="AE55" s="42">
        <f>IF('Indicator Date hidden'!AF56="x","x",AE$2-'Indicator Date hidden'!AF56)</f>
        <v>0</v>
      </c>
      <c r="AF55" s="42">
        <f>IF('Indicator Date hidden'!AG56="x","x",AF$2-'Indicator Date hidden'!AG56)</f>
        <v>0</v>
      </c>
      <c r="AG55" s="42">
        <f>IF('Indicator Date hidden'!AH56="x","x",AG$2-'Indicator Date hidden'!AH56)</f>
        <v>0</v>
      </c>
      <c r="AH55" s="42" t="str">
        <f>IF('Indicator Date hidden'!AI56="x","x",AH$2-'Indicator Date hidden'!AI56)</f>
        <v>x</v>
      </c>
      <c r="AI55" s="42">
        <f>IF('Indicator Date hidden'!AJ56="x","x",AI$2-'Indicator Date hidden'!AJ56)</f>
        <v>0</v>
      </c>
      <c r="AJ55" s="42">
        <f>IF('Indicator Date hidden'!AK56="x","x",AJ$2-'Indicator Date hidden'!AK56)</f>
        <v>0</v>
      </c>
      <c r="AK55" s="42">
        <f>IF('Indicator Date hidden'!AL56="x","x",AK$2-'Indicator Date hidden'!AL56)</f>
        <v>0</v>
      </c>
      <c r="AL55" s="42">
        <f>IF('Indicator Date hidden'!AM56="x","x",AL$2-'Indicator Date hidden'!AM56)</f>
        <v>0</v>
      </c>
      <c r="AM55" s="42">
        <f>IF('Indicator Date hidden'!AN56="x","x",AM$2-'Indicator Date hidden'!AN56)</f>
        <v>3</v>
      </c>
      <c r="AN55" s="42">
        <f>IF('Indicator Date hidden'!AO56="x","x",AN$2-'Indicator Date hidden'!AO56)</f>
        <v>0</v>
      </c>
      <c r="AO55" s="42">
        <f>IF('Indicator Date hidden'!AP56="x","x",AO$2-'Indicator Date hidden'!AP56)</f>
        <v>11</v>
      </c>
      <c r="AP55" s="42">
        <f>IF('Indicator Date hidden'!AQ56="x","x",AP$2-'Indicator Date hidden'!AQ56)</f>
        <v>0</v>
      </c>
      <c r="AQ55" s="42">
        <f>IF('Indicator Date hidden'!AR56="x","x",AQ$2-'Indicator Date hidden'!AR56)</f>
        <v>0</v>
      </c>
      <c r="AR55" s="42">
        <f>IF('Indicator Date hidden'!AS56="x","x",AR$2-'Indicator Date hidden'!AS56)</f>
        <v>0</v>
      </c>
      <c r="AS55" s="42">
        <f>IF('Indicator Date hidden'!AT56="x","x",AS$2-'Indicator Date hidden'!AT56)</f>
        <v>0</v>
      </c>
      <c r="AT55" s="42">
        <f>IF('Indicator Date hidden'!AU56="x","x",AT$2-'Indicator Date hidden'!AU56)</f>
        <v>0</v>
      </c>
      <c r="AU55" s="42" t="str">
        <f>IF('Indicator Date hidden'!AV56="x","x",AU$2-'Indicator Date hidden'!AV56)</f>
        <v>x</v>
      </c>
      <c r="AV55" s="42" t="str">
        <f>IF('Indicator Date hidden'!AW56="x","x",AV$2-'Indicator Date hidden'!AW56)</f>
        <v>x</v>
      </c>
      <c r="AW55" s="42">
        <f>IF('Indicator Date hidden'!AX56="x","x",AW$2-'Indicator Date hidden'!AX56)</f>
        <v>-2</v>
      </c>
      <c r="AX55" s="42">
        <f>IF('Indicator Date hidden'!AY56="x","x",AX$2-'Indicator Date hidden'!AY56)</f>
        <v>-1</v>
      </c>
      <c r="AY55" s="42">
        <f>IF('Indicator Date hidden'!AZ56="x","x",AY$2-'Indicator Date hidden'!AZ56)</f>
        <v>0</v>
      </c>
      <c r="AZ55" s="42" t="str">
        <f>IF('Indicator Date hidden'!BA56="x","x",AZ$2-'Indicator Date hidden'!BA56)</f>
        <v>x</v>
      </c>
      <c r="BA55" s="42" t="str">
        <f>IF('Indicator Date hidden'!BB56="x","x",BA$2-'Indicator Date hidden'!BB56)</f>
        <v>x</v>
      </c>
      <c r="BB55" s="42" t="str">
        <f>IF('Indicator Date hidden'!BC56="x","x",BB$2-'Indicator Date hidden'!BC56)</f>
        <v>x</v>
      </c>
      <c r="BC55" s="42">
        <f>IF('Indicator Date hidden'!BD56="x","x",BC$2-'Indicator Date hidden'!BD56)</f>
        <v>0</v>
      </c>
      <c r="BD55" s="42">
        <f>IF('Indicator Date hidden'!BE56="x","x",BD$2-'Indicator Date hidden'!BE56)</f>
        <v>0</v>
      </c>
      <c r="BE55" s="42" t="str">
        <f>IF('Indicator Date hidden'!BF56="x","x",BE$2-'Indicator Date hidden'!BF56)</f>
        <v>x</v>
      </c>
      <c r="BF55" s="42">
        <f>IF('Indicator Date hidden'!BG56="x","x",BF$2-'Indicator Date hidden'!BG56)</f>
        <v>0</v>
      </c>
      <c r="BG55" s="42">
        <f>IF('Indicator Date hidden'!BH56="x","x",BG$2-'Indicator Date hidden'!BH56)</f>
        <v>0</v>
      </c>
      <c r="BH55" s="42">
        <f>IF('Indicator Date hidden'!BI56="x","x",BH$2-'Indicator Date hidden'!BI56)</f>
        <v>0</v>
      </c>
      <c r="BI55" s="42" t="str">
        <f>IF('Indicator Date hidden'!BJ56="x","x",BI$2-'Indicator Date hidden'!BJ56)</f>
        <v>x</v>
      </c>
      <c r="BJ55" s="42">
        <f>IF('Indicator Date hidden'!BK56="x","x",BJ$2-'Indicator Date hidden'!BK56)</f>
        <v>1</v>
      </c>
      <c r="BK55" s="42">
        <f>IF('Indicator Date hidden'!BL56="x","x",BK$2-'Indicator Date hidden'!BL56)</f>
        <v>0</v>
      </c>
      <c r="BL55" s="42">
        <f>IF('Indicator Date hidden'!BM56="x","x",BL$2-'Indicator Date hidden'!BM56)</f>
        <v>0</v>
      </c>
      <c r="BM55" s="42">
        <f>IF('Indicator Date hidden'!BN56="x","x",BM$2-'Indicator Date hidden'!BN56)</f>
        <v>0</v>
      </c>
      <c r="BN55" s="42">
        <f>IF('Indicator Date hidden'!BO56="x","x",BN$2-'Indicator Date hidden'!BO56)</f>
        <v>0</v>
      </c>
      <c r="BO55" s="42">
        <f>IF('Indicator Date hidden'!BP56="x","x",BO$2-'Indicator Date hidden'!BP56)</f>
        <v>4</v>
      </c>
      <c r="BP55" s="42">
        <f>IF('Indicator Date hidden'!BQ56="x","x",BP$2-'Indicator Date hidden'!BQ56)</f>
        <v>0</v>
      </c>
      <c r="BQ55" s="42">
        <f>IF('Indicator Date hidden'!BR56="x","x",BQ$2-'Indicator Date hidden'!BR56)</f>
        <v>0</v>
      </c>
      <c r="BR55" s="42" t="str">
        <f>IF('Indicator Date hidden'!BS56="x","x",BR$2-'Indicator Date hidden'!BS56)</f>
        <v>x</v>
      </c>
      <c r="BS55" s="42">
        <f>IF('Indicator Date hidden'!BT56="x","x",BS$2-'Indicator Date hidden'!BT56)</f>
        <v>1</v>
      </c>
      <c r="BT55" s="42">
        <f>IF('Indicator Date hidden'!BU56="x","x",BT$2-'Indicator Date hidden'!BU56)</f>
        <v>0</v>
      </c>
      <c r="BU55">
        <f t="shared" si="5"/>
        <v>25</v>
      </c>
      <c r="BV55" s="43">
        <f t="shared" si="6"/>
        <v>0.41666666666666669</v>
      </c>
      <c r="BW55">
        <f t="shared" si="7"/>
        <v>7</v>
      </c>
      <c r="BX55" s="43">
        <f t="shared" si="8"/>
        <v>1.81007980180126</v>
      </c>
      <c r="BY55" s="46">
        <f t="shared" si="9"/>
        <v>0</v>
      </c>
    </row>
    <row r="56" spans="1:77">
      <c r="A56" t="str">
        <f>'Indicator Data'!B59</f>
        <v>ERI</v>
      </c>
      <c r="B56" s="42">
        <f>IF('Indicator Date hidden'!C57="x","x",B$2-'Indicator Date hidden'!C57)</f>
        <v>0</v>
      </c>
      <c r="C56" s="42">
        <f>IF('Indicator Date hidden'!D57="x","x",C$2-'Indicator Date hidden'!D57)</f>
        <v>0</v>
      </c>
      <c r="D56" s="42">
        <f>IF('Indicator Date hidden'!E57="x","x",D$2-'Indicator Date hidden'!E57)</f>
        <v>0</v>
      </c>
      <c r="E56" s="42">
        <f>IF('Indicator Date hidden'!F57="x","x",E$2-'Indicator Date hidden'!F57)</f>
        <v>0</v>
      </c>
      <c r="F56" s="42">
        <f>IF('Indicator Date hidden'!G57="x","x",F$2-'Indicator Date hidden'!G57)</f>
        <v>0</v>
      </c>
      <c r="G56" s="42">
        <f>IF('Indicator Date hidden'!H57="x","x",G$2-'Indicator Date hidden'!H57)</f>
        <v>0</v>
      </c>
      <c r="H56" s="42">
        <f>IF('Indicator Date hidden'!I57="x","x",H$2-'Indicator Date hidden'!I57)</f>
        <v>0</v>
      </c>
      <c r="I56" s="42">
        <f>IF('Indicator Date hidden'!J57="x","x",I$2-'Indicator Date hidden'!J57)</f>
        <v>0</v>
      </c>
      <c r="J56" s="42">
        <f>IF('Indicator Date hidden'!K57="x","x",J$2-'Indicator Date hidden'!K57)</f>
        <v>0</v>
      </c>
      <c r="K56" s="42">
        <f>IF('Indicator Date hidden'!L57="x","x",K$2-'Indicator Date hidden'!L57)</f>
        <v>0</v>
      </c>
      <c r="L56" s="42">
        <f>IF('Indicator Date hidden'!M57="x","x",L$2-'Indicator Date hidden'!M57)</f>
        <v>0</v>
      </c>
      <c r="M56" s="42">
        <f>IF('Indicator Date hidden'!N57="x","x",M$2-'Indicator Date hidden'!N57)</f>
        <v>0</v>
      </c>
      <c r="N56" s="42">
        <f>IF('Indicator Date hidden'!O57="x","x",N$2-'Indicator Date hidden'!O57)</f>
        <v>0</v>
      </c>
      <c r="O56" s="42">
        <f>IF('Indicator Date hidden'!P57="x","x",O$2-'Indicator Date hidden'!P57)</f>
        <v>0</v>
      </c>
      <c r="P56" s="42">
        <f>IF('Indicator Date hidden'!Q57="x","x",P$2-'Indicator Date hidden'!Q57)</f>
        <v>0</v>
      </c>
      <c r="Q56" s="42">
        <f>IF('Indicator Date hidden'!R57="x","x",Q$2-'Indicator Date hidden'!R57)</f>
        <v>0</v>
      </c>
      <c r="R56" s="42">
        <f>IF('Indicator Date hidden'!S57="x","x",R$2-'Indicator Date hidden'!S57)</f>
        <v>0</v>
      </c>
      <c r="S56" s="42">
        <f>IF('Indicator Date hidden'!T57="x","x",S$2-'Indicator Date hidden'!T57)</f>
        <v>0</v>
      </c>
      <c r="T56" s="42">
        <f>IF('Indicator Date hidden'!U57="x","x",T$2-'Indicator Date hidden'!U57)</f>
        <v>0</v>
      </c>
      <c r="U56" s="42">
        <f>IF('Indicator Date hidden'!V57="x","x",U$2-'Indicator Date hidden'!V57)</f>
        <v>0</v>
      </c>
      <c r="V56" s="42">
        <f>IF('Indicator Date hidden'!W57="x","x",V$2-'Indicator Date hidden'!W57)</f>
        <v>0</v>
      </c>
      <c r="W56" s="42">
        <f>IF('Indicator Date hidden'!X57="x","x",W$2-'Indicator Date hidden'!X57)</f>
        <v>0</v>
      </c>
      <c r="X56" s="42" t="str">
        <f>IF('Indicator Date hidden'!Y57="x","x",X$2-'Indicator Date hidden'!Y57)</f>
        <v>x</v>
      </c>
      <c r="Y56" s="42">
        <f>IF('Indicator Date hidden'!Z57="x","x",Y$2-'Indicator Date hidden'!Z57)</f>
        <v>6</v>
      </c>
      <c r="Z56" s="42" t="str">
        <f>IF('Indicator Date hidden'!AA57="x","x",Z$2-'Indicator Date hidden'!AA57)</f>
        <v>x</v>
      </c>
      <c r="AA56" s="42">
        <f>IF('Indicator Date hidden'!AB57="x","x",AA$2-'Indicator Date hidden'!AB57)</f>
        <v>0</v>
      </c>
      <c r="AB56" s="42">
        <f>IF('Indicator Date hidden'!AC57="x","x",AB$2-'Indicator Date hidden'!AC57)</f>
        <v>0</v>
      </c>
      <c r="AC56" s="42">
        <f>IF('Indicator Date hidden'!AD57="x","x",AC$2-'Indicator Date hidden'!AD57)</f>
        <v>-2</v>
      </c>
      <c r="AD56" s="42">
        <f>IF('Indicator Date hidden'!AE57="x","x",AD$2-'Indicator Date hidden'!AE57)</f>
        <v>0</v>
      </c>
      <c r="AE56" s="42">
        <f>IF('Indicator Date hidden'!AF57="x","x",AE$2-'Indicator Date hidden'!AF57)</f>
        <v>0</v>
      </c>
      <c r="AF56" s="42">
        <f>IF('Indicator Date hidden'!AG57="x","x",AF$2-'Indicator Date hidden'!AG57)</f>
        <v>0</v>
      </c>
      <c r="AG56" s="42">
        <f>IF('Indicator Date hidden'!AH57="x","x",AG$2-'Indicator Date hidden'!AH57)</f>
        <v>0</v>
      </c>
      <c r="AH56" s="42" t="str">
        <f>IF('Indicator Date hidden'!AI57="x","x",AH$2-'Indicator Date hidden'!AI57)</f>
        <v>x</v>
      </c>
      <c r="AI56" s="42">
        <f>IF('Indicator Date hidden'!AJ57="x","x",AI$2-'Indicator Date hidden'!AJ57)</f>
        <v>0</v>
      </c>
      <c r="AJ56" s="42">
        <f>IF('Indicator Date hidden'!AK57="x","x",AJ$2-'Indicator Date hidden'!AK57)</f>
        <v>0</v>
      </c>
      <c r="AK56" s="42">
        <f>IF('Indicator Date hidden'!AL57="x","x",AK$2-'Indicator Date hidden'!AL57)</f>
        <v>0</v>
      </c>
      <c r="AL56" s="42" t="str">
        <f>IF('Indicator Date hidden'!AM57="x","x",AL$2-'Indicator Date hidden'!AM57)</f>
        <v>x</v>
      </c>
      <c r="AM56" s="42" t="str">
        <f>IF('Indicator Date hidden'!AN57="x","x",AM$2-'Indicator Date hidden'!AN57)</f>
        <v>x</v>
      </c>
      <c r="AN56" s="42">
        <f>IF('Indicator Date hidden'!AO57="x","x",AN$2-'Indicator Date hidden'!AO57)</f>
        <v>0</v>
      </c>
      <c r="AO56" s="42">
        <f>IF('Indicator Date hidden'!AP57="x","x",AO$2-'Indicator Date hidden'!AP57)</f>
        <v>12</v>
      </c>
      <c r="AP56" s="42">
        <f>IF('Indicator Date hidden'!AQ57="x","x",AP$2-'Indicator Date hidden'!AQ57)</f>
        <v>0</v>
      </c>
      <c r="AQ56" s="42">
        <f>IF('Indicator Date hidden'!AR57="x","x",AQ$2-'Indicator Date hidden'!AR57)</f>
        <v>0</v>
      </c>
      <c r="AR56" s="42">
        <f>IF('Indicator Date hidden'!AS57="x","x",AR$2-'Indicator Date hidden'!AS57)</f>
        <v>0</v>
      </c>
      <c r="AS56" s="42">
        <f>IF('Indicator Date hidden'!AT57="x","x",AS$2-'Indicator Date hidden'!AT57)</f>
        <v>0</v>
      </c>
      <c r="AT56" s="42">
        <f>IF('Indicator Date hidden'!AU57="x","x",AT$2-'Indicator Date hidden'!AU57)</f>
        <v>0</v>
      </c>
      <c r="AU56" s="42" t="str">
        <f>IF('Indicator Date hidden'!AV57="x","x",AU$2-'Indicator Date hidden'!AV57)</f>
        <v>x</v>
      </c>
      <c r="AV56" s="42" t="str">
        <f>IF('Indicator Date hidden'!AW57="x","x",AV$2-'Indicator Date hidden'!AW57)</f>
        <v>x</v>
      </c>
      <c r="AW56" s="42">
        <f>IF('Indicator Date hidden'!AX57="x","x",AW$2-'Indicator Date hidden'!AX57)</f>
        <v>-2</v>
      </c>
      <c r="AX56" s="42">
        <f>IF('Indicator Date hidden'!AY57="x","x",AX$2-'Indicator Date hidden'!AY57)</f>
        <v>-1</v>
      </c>
      <c r="AY56" s="42">
        <f>IF('Indicator Date hidden'!AZ57="x","x",AY$2-'Indicator Date hidden'!AZ57)</f>
        <v>0</v>
      </c>
      <c r="AZ56" s="42">
        <f>IF('Indicator Date hidden'!BA57="x","x",AZ$2-'Indicator Date hidden'!BA57)</f>
        <v>9</v>
      </c>
      <c r="BA56" s="42">
        <f>IF('Indicator Date hidden'!BB57="x","x",BA$2-'Indicator Date hidden'!BB57)</f>
        <v>0</v>
      </c>
      <c r="BB56" s="42">
        <f>IF('Indicator Date hidden'!BC57="x","x",BB$2-'Indicator Date hidden'!BC57)</f>
        <v>0</v>
      </c>
      <c r="BC56" s="42">
        <f>IF('Indicator Date hidden'!BD57="x","x",BC$2-'Indicator Date hidden'!BD57)</f>
        <v>0</v>
      </c>
      <c r="BD56" s="42">
        <f>IF('Indicator Date hidden'!BE57="x","x",BD$2-'Indicator Date hidden'!BE57)</f>
        <v>0</v>
      </c>
      <c r="BE56" s="42" t="str">
        <f>IF('Indicator Date hidden'!BF57="x","x",BE$2-'Indicator Date hidden'!BF57)</f>
        <v>x</v>
      </c>
      <c r="BF56" s="42">
        <f>IF('Indicator Date hidden'!BG57="x","x",BF$2-'Indicator Date hidden'!BG57)</f>
        <v>0</v>
      </c>
      <c r="BG56" s="42">
        <f>IF('Indicator Date hidden'!BH57="x","x",BG$2-'Indicator Date hidden'!BH57)</f>
        <v>0</v>
      </c>
      <c r="BH56" s="42">
        <f>IF('Indicator Date hidden'!BI57="x","x",BH$2-'Indicator Date hidden'!BI57)</f>
        <v>0</v>
      </c>
      <c r="BI56" s="42">
        <f>IF('Indicator Date hidden'!BJ57="x","x",BI$2-'Indicator Date hidden'!BJ57)</f>
        <v>5</v>
      </c>
      <c r="BJ56" s="42">
        <f>IF('Indicator Date hidden'!BK57="x","x",BJ$2-'Indicator Date hidden'!BK57)</f>
        <v>1</v>
      </c>
      <c r="BK56" s="42">
        <f>IF('Indicator Date hidden'!BL57="x","x",BK$2-'Indicator Date hidden'!BL57)</f>
        <v>1</v>
      </c>
      <c r="BL56" s="42">
        <f>IF('Indicator Date hidden'!BM57="x","x",BL$2-'Indicator Date hidden'!BM57)</f>
        <v>0</v>
      </c>
      <c r="BM56" s="42">
        <f>IF('Indicator Date hidden'!BN57="x","x",BM$2-'Indicator Date hidden'!BN57)</f>
        <v>0</v>
      </c>
      <c r="BN56" s="42">
        <f>IF('Indicator Date hidden'!BO57="x","x",BN$2-'Indicator Date hidden'!BO57)</f>
        <v>0</v>
      </c>
      <c r="BO56" s="42">
        <f>IF('Indicator Date hidden'!BP57="x","x",BO$2-'Indicator Date hidden'!BP57)</f>
        <v>1</v>
      </c>
      <c r="BP56" s="42">
        <f>IF('Indicator Date hidden'!BQ57="x","x",BP$2-'Indicator Date hidden'!BQ57)</f>
        <v>0</v>
      </c>
      <c r="BQ56" s="42">
        <f>IF('Indicator Date hidden'!BR57="x","x",BQ$2-'Indicator Date hidden'!BR57)</f>
        <v>0</v>
      </c>
      <c r="BR56" s="42">
        <f>IF('Indicator Date hidden'!BS57="x","x",BR$2-'Indicator Date hidden'!BS57)</f>
        <v>0</v>
      </c>
      <c r="BS56" s="42">
        <f>IF('Indicator Date hidden'!BT57="x","x",BS$2-'Indicator Date hidden'!BT57)</f>
        <v>1</v>
      </c>
      <c r="BT56" s="42">
        <f>IF('Indicator Date hidden'!BU57="x","x",BT$2-'Indicator Date hidden'!BU57)</f>
        <v>0</v>
      </c>
      <c r="BU56">
        <f t="shared" si="5"/>
        <v>31</v>
      </c>
      <c r="BV56" s="43">
        <f t="shared" si="6"/>
        <v>0.49206349206349204</v>
      </c>
      <c r="BW56">
        <f t="shared" si="7"/>
        <v>8</v>
      </c>
      <c r="BX56" s="43">
        <f t="shared" si="8"/>
        <v>2.1222406239185103</v>
      </c>
      <c r="BY56" s="46">
        <f t="shared" si="9"/>
        <v>0</v>
      </c>
    </row>
    <row r="57" spans="1:77">
      <c r="A57" t="str">
        <f>'Indicator Data'!B60</f>
        <v>EST</v>
      </c>
      <c r="B57" s="42">
        <f>IF('Indicator Date hidden'!C58="x","x",B$2-'Indicator Date hidden'!C58)</f>
        <v>0</v>
      </c>
      <c r="C57" s="42">
        <f>IF('Indicator Date hidden'!D58="x","x",C$2-'Indicator Date hidden'!D58)</f>
        <v>0</v>
      </c>
      <c r="D57" s="42">
        <f>IF('Indicator Date hidden'!E58="x","x",D$2-'Indicator Date hidden'!E58)</f>
        <v>0</v>
      </c>
      <c r="E57" s="42">
        <f>IF('Indicator Date hidden'!F58="x","x",E$2-'Indicator Date hidden'!F58)</f>
        <v>0</v>
      </c>
      <c r="F57" s="42">
        <f>IF('Indicator Date hidden'!G58="x","x",F$2-'Indicator Date hidden'!G58)</f>
        <v>0</v>
      </c>
      <c r="G57" s="42">
        <f>IF('Indicator Date hidden'!H58="x","x",G$2-'Indicator Date hidden'!H58)</f>
        <v>0</v>
      </c>
      <c r="H57" s="42">
        <f>IF('Indicator Date hidden'!I58="x","x",H$2-'Indicator Date hidden'!I58)</f>
        <v>0</v>
      </c>
      <c r="I57" s="42">
        <f>IF('Indicator Date hidden'!J58="x","x",I$2-'Indicator Date hidden'!J58)</f>
        <v>0</v>
      </c>
      <c r="J57" s="42">
        <f>IF('Indicator Date hidden'!K58="x","x",J$2-'Indicator Date hidden'!K58)</f>
        <v>0</v>
      </c>
      <c r="K57" s="42">
        <f>IF('Indicator Date hidden'!L58="x","x",K$2-'Indicator Date hidden'!L58)</f>
        <v>0</v>
      </c>
      <c r="L57" s="42">
        <f>IF('Indicator Date hidden'!M58="x","x",L$2-'Indicator Date hidden'!M58)</f>
        <v>0</v>
      </c>
      <c r="M57" s="42" t="str">
        <f>IF('Indicator Date hidden'!N58="x","x",M$2-'Indicator Date hidden'!N58)</f>
        <v>x</v>
      </c>
      <c r="N57" s="42" t="str">
        <f>IF('Indicator Date hidden'!O58="x","x",N$2-'Indicator Date hidden'!O58)</f>
        <v>x</v>
      </c>
      <c r="O57" s="42" t="str">
        <f>IF('Indicator Date hidden'!P58="x","x",O$2-'Indicator Date hidden'!P58)</f>
        <v>x</v>
      </c>
      <c r="P57" s="42">
        <f>IF('Indicator Date hidden'!Q58="x","x",P$2-'Indicator Date hidden'!Q58)</f>
        <v>0</v>
      </c>
      <c r="Q57" s="42">
        <f>IF('Indicator Date hidden'!R58="x","x",Q$2-'Indicator Date hidden'!R58)</f>
        <v>0</v>
      </c>
      <c r="R57" s="42">
        <f>IF('Indicator Date hidden'!S58="x","x",R$2-'Indicator Date hidden'!S58)</f>
        <v>0</v>
      </c>
      <c r="S57" s="42">
        <f>IF('Indicator Date hidden'!T58="x","x",S$2-'Indicator Date hidden'!T58)</f>
        <v>0</v>
      </c>
      <c r="T57" s="42">
        <f>IF('Indicator Date hidden'!U58="x","x",T$2-'Indicator Date hidden'!U58)</f>
        <v>0</v>
      </c>
      <c r="U57" s="42">
        <f>IF('Indicator Date hidden'!V58="x","x",U$2-'Indicator Date hidden'!V58)</f>
        <v>0</v>
      </c>
      <c r="V57" s="42">
        <f>IF('Indicator Date hidden'!W58="x","x",V$2-'Indicator Date hidden'!W58)</f>
        <v>0</v>
      </c>
      <c r="W57" s="42">
        <f>IF('Indicator Date hidden'!X58="x","x",W$2-'Indicator Date hidden'!X58)</f>
        <v>0</v>
      </c>
      <c r="X57" s="42">
        <f>IF('Indicator Date hidden'!Y58="x","x",X$2-'Indicator Date hidden'!Y58)</f>
        <v>10</v>
      </c>
      <c r="Y57" s="42">
        <f>IF('Indicator Date hidden'!Z58="x","x",Y$2-'Indicator Date hidden'!Z58)</f>
        <v>0</v>
      </c>
      <c r="Z57" s="42" t="str">
        <f>IF('Indicator Date hidden'!AA58="x","x",Z$2-'Indicator Date hidden'!AA58)</f>
        <v>x</v>
      </c>
      <c r="AA57" s="42">
        <f>IF('Indicator Date hidden'!AB58="x","x",AA$2-'Indicator Date hidden'!AB58)</f>
        <v>0</v>
      </c>
      <c r="AB57" s="42">
        <f>IF('Indicator Date hidden'!AC58="x","x",AB$2-'Indicator Date hidden'!AC58)</f>
        <v>0</v>
      </c>
      <c r="AC57" s="42">
        <f>IF('Indicator Date hidden'!AD58="x","x",AC$2-'Indicator Date hidden'!AD58)</f>
        <v>-2</v>
      </c>
      <c r="AD57" s="42">
        <f>IF('Indicator Date hidden'!AE58="x","x",AD$2-'Indicator Date hidden'!AE58)</f>
        <v>0</v>
      </c>
      <c r="AE57" s="42">
        <f>IF('Indicator Date hidden'!AF58="x","x",AE$2-'Indicator Date hidden'!AF58)</f>
        <v>0</v>
      </c>
      <c r="AF57" s="42">
        <f>IF('Indicator Date hidden'!AG58="x","x",AF$2-'Indicator Date hidden'!AG58)</f>
        <v>0</v>
      </c>
      <c r="AG57" s="42">
        <f>IF('Indicator Date hidden'!AH58="x","x",AG$2-'Indicator Date hidden'!AH58)</f>
        <v>0</v>
      </c>
      <c r="AH57" s="42" t="str">
        <f>IF('Indicator Date hidden'!AI58="x","x",AH$2-'Indicator Date hidden'!AI58)</f>
        <v>x</v>
      </c>
      <c r="AI57" s="42">
        <f>IF('Indicator Date hidden'!AJ58="x","x",AI$2-'Indicator Date hidden'!AJ58)</f>
        <v>0</v>
      </c>
      <c r="AJ57" s="42">
        <f>IF('Indicator Date hidden'!AK58="x","x",AJ$2-'Indicator Date hidden'!AK58)</f>
        <v>0</v>
      </c>
      <c r="AK57" s="42">
        <f>IF('Indicator Date hidden'!AL58="x","x",AK$2-'Indicator Date hidden'!AL58)</f>
        <v>0</v>
      </c>
      <c r="AL57" s="42" t="str">
        <f>IF('Indicator Date hidden'!AM58="x","x",AL$2-'Indicator Date hidden'!AM58)</f>
        <v>x</v>
      </c>
      <c r="AM57" s="42">
        <f>IF('Indicator Date hidden'!AN58="x","x",AM$2-'Indicator Date hidden'!AN58)</f>
        <v>0</v>
      </c>
      <c r="AN57" s="42">
        <f>IF('Indicator Date hidden'!AO58="x","x",AN$2-'Indicator Date hidden'!AO58)</f>
        <v>0</v>
      </c>
      <c r="AO57" s="42">
        <f>IF('Indicator Date hidden'!AP58="x","x",AO$2-'Indicator Date hidden'!AP58)</f>
        <v>8</v>
      </c>
      <c r="AP57" s="42">
        <f>IF('Indicator Date hidden'!AQ58="x","x",AP$2-'Indicator Date hidden'!AQ58)</f>
        <v>0</v>
      </c>
      <c r="AQ57" s="42">
        <f>IF('Indicator Date hidden'!AR58="x","x",AQ$2-'Indicator Date hidden'!AR58)</f>
        <v>0</v>
      </c>
      <c r="AR57" s="42">
        <f>IF('Indicator Date hidden'!AS58="x","x",AR$2-'Indicator Date hidden'!AS58)</f>
        <v>0</v>
      </c>
      <c r="AS57" s="42" t="str">
        <f>IF('Indicator Date hidden'!AT58="x","x",AS$2-'Indicator Date hidden'!AT58)</f>
        <v>x</v>
      </c>
      <c r="AT57" s="42">
        <f>IF('Indicator Date hidden'!AU58="x","x",AT$2-'Indicator Date hidden'!AU58)</f>
        <v>0</v>
      </c>
      <c r="AU57" s="42">
        <f>IF('Indicator Date hidden'!AV58="x","x",AU$2-'Indicator Date hidden'!AV58)</f>
        <v>0</v>
      </c>
      <c r="AV57" s="42">
        <f>IF('Indicator Date hidden'!AW58="x","x",AV$2-'Indicator Date hidden'!AW58)</f>
        <v>1</v>
      </c>
      <c r="AW57" s="42">
        <f>IF('Indicator Date hidden'!AX58="x","x",AW$2-'Indicator Date hidden'!AX58)</f>
        <v>-2</v>
      </c>
      <c r="AX57" s="42">
        <f>IF('Indicator Date hidden'!AY58="x","x",AX$2-'Indicator Date hidden'!AY58)</f>
        <v>-1</v>
      </c>
      <c r="AY57" s="42">
        <f>IF('Indicator Date hidden'!AZ58="x","x",AY$2-'Indicator Date hidden'!AZ58)</f>
        <v>0</v>
      </c>
      <c r="AZ57" s="42" t="str">
        <f>IF('Indicator Date hidden'!BA58="x","x",AZ$2-'Indicator Date hidden'!BA58)</f>
        <v>x</v>
      </c>
      <c r="BA57" s="42">
        <f>IF('Indicator Date hidden'!BB58="x","x",BA$2-'Indicator Date hidden'!BB58)</f>
        <v>0</v>
      </c>
      <c r="BB57" s="42" t="str">
        <f>IF('Indicator Date hidden'!BC58="x","x",BB$2-'Indicator Date hidden'!BC58)</f>
        <v>x</v>
      </c>
      <c r="BC57" s="42">
        <f>IF('Indicator Date hidden'!BD58="x","x",BC$2-'Indicator Date hidden'!BD58)</f>
        <v>0</v>
      </c>
      <c r="BD57" s="42">
        <f>IF('Indicator Date hidden'!BE58="x","x",BD$2-'Indicator Date hidden'!BE58)</f>
        <v>0</v>
      </c>
      <c r="BE57" s="42" t="str">
        <f>IF('Indicator Date hidden'!BF58="x","x",BE$2-'Indicator Date hidden'!BF58)</f>
        <v>x</v>
      </c>
      <c r="BF57" s="42">
        <f>IF('Indicator Date hidden'!BG58="x","x",BF$2-'Indicator Date hidden'!BG58)</f>
        <v>0</v>
      </c>
      <c r="BG57" s="42">
        <f>IF('Indicator Date hidden'!BH58="x","x",BG$2-'Indicator Date hidden'!BH58)</f>
        <v>0</v>
      </c>
      <c r="BH57" s="42">
        <f>IF('Indicator Date hidden'!BI58="x","x",BH$2-'Indicator Date hidden'!BI58)</f>
        <v>0</v>
      </c>
      <c r="BI57" s="42">
        <f>IF('Indicator Date hidden'!BJ58="x","x",BI$2-'Indicator Date hidden'!BJ58)</f>
        <v>2</v>
      </c>
      <c r="BJ57" s="42">
        <f>IF('Indicator Date hidden'!BK58="x","x",BJ$2-'Indicator Date hidden'!BK58)</f>
        <v>0</v>
      </c>
      <c r="BK57" s="42">
        <f>IF('Indicator Date hidden'!BL58="x","x",BK$2-'Indicator Date hidden'!BL58)</f>
        <v>0</v>
      </c>
      <c r="BL57" s="42">
        <f>IF('Indicator Date hidden'!BM58="x","x",BL$2-'Indicator Date hidden'!BM58)</f>
        <v>0</v>
      </c>
      <c r="BM57" s="42">
        <f>IF('Indicator Date hidden'!BN58="x","x",BM$2-'Indicator Date hidden'!BN58)</f>
        <v>0</v>
      </c>
      <c r="BN57" s="42">
        <f>IF('Indicator Date hidden'!BO58="x","x",BN$2-'Indicator Date hidden'!BO58)</f>
        <v>0</v>
      </c>
      <c r="BO57" s="42">
        <f>IF('Indicator Date hidden'!BP58="x","x",BO$2-'Indicator Date hidden'!BP58)</f>
        <v>1</v>
      </c>
      <c r="BP57" s="42">
        <f>IF('Indicator Date hidden'!BQ58="x","x",BP$2-'Indicator Date hidden'!BQ58)</f>
        <v>0</v>
      </c>
      <c r="BQ57" s="42">
        <f>IF('Indicator Date hidden'!BR58="x","x",BQ$2-'Indicator Date hidden'!BR58)</f>
        <v>0</v>
      </c>
      <c r="BR57" s="42" t="str">
        <f>IF('Indicator Date hidden'!BS58="x","x",BR$2-'Indicator Date hidden'!BS58)</f>
        <v>x</v>
      </c>
      <c r="BS57" s="42">
        <f>IF('Indicator Date hidden'!BT58="x","x",BS$2-'Indicator Date hidden'!BT58)</f>
        <v>0</v>
      </c>
      <c r="BT57" s="42">
        <f>IF('Indicator Date hidden'!BU58="x","x",BT$2-'Indicator Date hidden'!BU58)</f>
        <v>0</v>
      </c>
      <c r="BU57">
        <f t="shared" si="5"/>
        <v>17</v>
      </c>
      <c r="BV57" s="43">
        <f t="shared" si="6"/>
        <v>0.28333333333333333</v>
      </c>
      <c r="BW57">
        <f t="shared" si="7"/>
        <v>5</v>
      </c>
      <c r="BX57" s="43">
        <f t="shared" si="8"/>
        <v>1.7038355424029501</v>
      </c>
      <c r="BY57" s="46">
        <f t="shared" si="9"/>
        <v>0</v>
      </c>
    </row>
    <row r="58" spans="1:77">
      <c r="A58" t="str">
        <f>'Indicator Data'!B61</f>
        <v>SWZ</v>
      </c>
      <c r="B58" s="42">
        <f>IF('Indicator Date hidden'!C59="x","x",B$2-'Indicator Date hidden'!C59)</f>
        <v>0</v>
      </c>
      <c r="C58" s="42">
        <f>IF('Indicator Date hidden'!D59="x","x",C$2-'Indicator Date hidden'!D59)</f>
        <v>0</v>
      </c>
      <c r="D58" s="42">
        <f>IF('Indicator Date hidden'!E59="x","x",D$2-'Indicator Date hidden'!E59)</f>
        <v>0</v>
      </c>
      <c r="E58" s="42">
        <f>IF('Indicator Date hidden'!F59="x","x",E$2-'Indicator Date hidden'!F59)</f>
        <v>0</v>
      </c>
      <c r="F58" s="42">
        <f>IF('Indicator Date hidden'!G59="x","x",F$2-'Indicator Date hidden'!G59)</f>
        <v>0</v>
      </c>
      <c r="G58" s="42">
        <f>IF('Indicator Date hidden'!H59="x","x",G$2-'Indicator Date hidden'!H59)</f>
        <v>0</v>
      </c>
      <c r="H58" s="42">
        <f>IF('Indicator Date hidden'!I59="x","x",H$2-'Indicator Date hidden'!I59)</f>
        <v>0</v>
      </c>
      <c r="I58" s="42">
        <f>IF('Indicator Date hidden'!J59="x","x",I$2-'Indicator Date hidden'!J59)</f>
        <v>0</v>
      </c>
      <c r="J58" s="42">
        <f>IF('Indicator Date hidden'!K59="x","x",J$2-'Indicator Date hidden'!K59)</f>
        <v>0</v>
      </c>
      <c r="K58" s="42">
        <f>IF('Indicator Date hidden'!L59="x","x",K$2-'Indicator Date hidden'!L59)</f>
        <v>0</v>
      </c>
      <c r="L58" s="42">
        <f>IF('Indicator Date hidden'!M59="x","x",L$2-'Indicator Date hidden'!M59)</f>
        <v>0</v>
      </c>
      <c r="M58" s="42">
        <f>IF('Indicator Date hidden'!N59="x","x",M$2-'Indicator Date hidden'!N59)</f>
        <v>0</v>
      </c>
      <c r="N58" s="42">
        <f>IF('Indicator Date hidden'!O59="x","x",N$2-'Indicator Date hidden'!O59)</f>
        <v>0</v>
      </c>
      <c r="O58" s="42">
        <f>IF('Indicator Date hidden'!P59="x","x",O$2-'Indicator Date hidden'!P59)</f>
        <v>0</v>
      </c>
      <c r="P58" s="42">
        <f>IF('Indicator Date hidden'!Q59="x","x",P$2-'Indicator Date hidden'!Q59)</f>
        <v>0</v>
      </c>
      <c r="Q58" s="42">
        <f>IF('Indicator Date hidden'!R59="x","x",Q$2-'Indicator Date hidden'!R59)</f>
        <v>0</v>
      </c>
      <c r="R58" s="42">
        <f>IF('Indicator Date hidden'!S59="x","x",R$2-'Indicator Date hidden'!S59)</f>
        <v>0</v>
      </c>
      <c r="S58" s="42">
        <f>IF('Indicator Date hidden'!T59="x","x",S$2-'Indicator Date hidden'!T59)</f>
        <v>0</v>
      </c>
      <c r="T58" s="42">
        <f>IF('Indicator Date hidden'!U59="x","x",T$2-'Indicator Date hidden'!U59)</f>
        <v>0</v>
      </c>
      <c r="U58" s="42">
        <f>IF('Indicator Date hidden'!V59="x","x",U$2-'Indicator Date hidden'!V59)</f>
        <v>0</v>
      </c>
      <c r="V58" s="42">
        <f>IF('Indicator Date hidden'!W59="x","x",V$2-'Indicator Date hidden'!W59)</f>
        <v>0</v>
      </c>
      <c r="W58" s="42">
        <f>IF('Indicator Date hidden'!X59="x","x",W$2-'Indicator Date hidden'!X59)</f>
        <v>0</v>
      </c>
      <c r="X58" s="42">
        <f>IF('Indicator Date hidden'!Y59="x","x",X$2-'Indicator Date hidden'!Y59)</f>
        <v>7</v>
      </c>
      <c r="Y58" s="42">
        <f>IF('Indicator Date hidden'!Z59="x","x",Y$2-'Indicator Date hidden'!Z59)</f>
        <v>0</v>
      </c>
      <c r="Z58" s="42">
        <f>IF('Indicator Date hidden'!AA59="x","x",Z$2-'Indicator Date hidden'!AA59)</f>
        <v>2</v>
      </c>
      <c r="AA58" s="42">
        <f>IF('Indicator Date hidden'!AB59="x","x",AA$2-'Indicator Date hidden'!AB59)</f>
        <v>1</v>
      </c>
      <c r="AB58" s="42">
        <f>IF('Indicator Date hidden'!AC59="x","x",AB$2-'Indicator Date hidden'!AC59)</f>
        <v>0</v>
      </c>
      <c r="AC58" s="42">
        <f>IF('Indicator Date hidden'!AD59="x","x",AC$2-'Indicator Date hidden'!AD59)</f>
        <v>-2</v>
      </c>
      <c r="AD58" s="42">
        <f>IF('Indicator Date hidden'!AE59="x","x",AD$2-'Indicator Date hidden'!AE59)</f>
        <v>0</v>
      </c>
      <c r="AE58" s="42">
        <f>IF('Indicator Date hidden'!AF59="x","x",AE$2-'Indicator Date hidden'!AF59)</f>
        <v>0</v>
      </c>
      <c r="AF58" s="42">
        <f>IF('Indicator Date hidden'!AG59="x","x",AF$2-'Indicator Date hidden'!AG59)</f>
        <v>0</v>
      </c>
      <c r="AG58" s="42">
        <f>IF('Indicator Date hidden'!AH59="x","x",AG$2-'Indicator Date hidden'!AH59)</f>
        <v>0</v>
      </c>
      <c r="AH58" s="42">
        <f>IF('Indicator Date hidden'!AI59="x","x",AH$2-'Indicator Date hidden'!AI59)</f>
        <v>7</v>
      </c>
      <c r="AI58" s="42">
        <f>IF('Indicator Date hidden'!AJ59="x","x",AI$2-'Indicator Date hidden'!AJ59)</f>
        <v>0</v>
      </c>
      <c r="AJ58" s="42">
        <f>IF('Indicator Date hidden'!AK59="x","x",AJ$2-'Indicator Date hidden'!AK59)</f>
        <v>0</v>
      </c>
      <c r="AK58" s="42">
        <f>IF('Indicator Date hidden'!AL59="x","x",AK$2-'Indicator Date hidden'!AL59)</f>
        <v>0</v>
      </c>
      <c r="AL58" s="42">
        <f>IF('Indicator Date hidden'!AM59="x","x",AL$2-'Indicator Date hidden'!AM59)</f>
        <v>0</v>
      </c>
      <c r="AM58" s="42">
        <f>IF('Indicator Date hidden'!AN59="x","x",AM$2-'Indicator Date hidden'!AN59)</f>
        <v>0</v>
      </c>
      <c r="AN58" s="42">
        <f>IF('Indicator Date hidden'!AO59="x","x",AN$2-'Indicator Date hidden'!AO59)</f>
        <v>0</v>
      </c>
      <c r="AO58" s="42">
        <f>IF('Indicator Date hidden'!AP59="x","x",AO$2-'Indicator Date hidden'!AP59)</f>
        <v>8</v>
      </c>
      <c r="AP58" s="42">
        <f>IF('Indicator Date hidden'!AQ59="x","x",AP$2-'Indicator Date hidden'!AQ59)</f>
        <v>0</v>
      </c>
      <c r="AQ58" s="42">
        <f>IF('Indicator Date hidden'!AR59="x","x",AQ$2-'Indicator Date hidden'!AR59)</f>
        <v>0</v>
      </c>
      <c r="AR58" s="42">
        <f>IF('Indicator Date hidden'!AS59="x","x",AR$2-'Indicator Date hidden'!AS59)</f>
        <v>0</v>
      </c>
      <c r="AS58" s="42">
        <f>IF('Indicator Date hidden'!AT59="x","x",AS$2-'Indicator Date hidden'!AT59)</f>
        <v>0</v>
      </c>
      <c r="AT58" s="42">
        <f>IF('Indicator Date hidden'!AU59="x","x",AT$2-'Indicator Date hidden'!AU59)</f>
        <v>0</v>
      </c>
      <c r="AU58" s="42">
        <f>IF('Indicator Date hidden'!AV59="x","x",AU$2-'Indicator Date hidden'!AV59)</f>
        <v>0</v>
      </c>
      <c r="AV58" s="42">
        <f>IF('Indicator Date hidden'!AW59="x","x",AV$2-'Indicator Date hidden'!AW59)</f>
        <v>6</v>
      </c>
      <c r="AW58" s="42">
        <f>IF('Indicator Date hidden'!AX59="x","x",AW$2-'Indicator Date hidden'!AX59)</f>
        <v>-2</v>
      </c>
      <c r="AX58" s="42">
        <f>IF('Indicator Date hidden'!AY59="x","x",AX$2-'Indicator Date hidden'!AY59)</f>
        <v>-1</v>
      </c>
      <c r="AY58" s="42">
        <f>IF('Indicator Date hidden'!AZ59="x","x",AY$2-'Indicator Date hidden'!AZ59)</f>
        <v>0</v>
      </c>
      <c r="AZ58" s="42" t="str">
        <f>IF('Indicator Date hidden'!BA59="x","x",AZ$2-'Indicator Date hidden'!BA59)</f>
        <v>x</v>
      </c>
      <c r="BA58" s="42">
        <f>IF('Indicator Date hidden'!BB59="x","x",BA$2-'Indicator Date hidden'!BB59)</f>
        <v>0</v>
      </c>
      <c r="BB58" s="42">
        <f>IF('Indicator Date hidden'!BC59="x","x",BB$2-'Indicator Date hidden'!BC59)</f>
        <v>6</v>
      </c>
      <c r="BC58" s="42">
        <f>IF('Indicator Date hidden'!BD59="x","x",BC$2-'Indicator Date hidden'!BD59)</f>
        <v>0</v>
      </c>
      <c r="BD58" s="42">
        <f>IF('Indicator Date hidden'!BE59="x","x",BD$2-'Indicator Date hidden'!BE59)</f>
        <v>0</v>
      </c>
      <c r="BE58" s="42">
        <f>IF('Indicator Date hidden'!BF59="x","x",BE$2-'Indicator Date hidden'!BF59)</f>
        <v>0</v>
      </c>
      <c r="BF58" s="42">
        <f>IF('Indicator Date hidden'!BG59="x","x",BF$2-'Indicator Date hidden'!BG59)</f>
        <v>0</v>
      </c>
      <c r="BG58" s="42">
        <f>IF('Indicator Date hidden'!BH59="x","x",BG$2-'Indicator Date hidden'!BH59)</f>
        <v>0</v>
      </c>
      <c r="BH58" s="42">
        <f>IF('Indicator Date hidden'!BI59="x","x",BH$2-'Indicator Date hidden'!BI59)</f>
        <v>0</v>
      </c>
      <c r="BI58" s="42">
        <f>IF('Indicator Date hidden'!BJ59="x","x",BI$2-'Indicator Date hidden'!BJ59)</f>
        <v>3</v>
      </c>
      <c r="BJ58" s="42">
        <f>IF('Indicator Date hidden'!BK59="x","x",BJ$2-'Indicator Date hidden'!BK59)</f>
        <v>1</v>
      </c>
      <c r="BK58" s="42">
        <f>IF('Indicator Date hidden'!BL59="x","x",BK$2-'Indicator Date hidden'!BL59)</f>
        <v>0</v>
      </c>
      <c r="BL58" s="42">
        <f>IF('Indicator Date hidden'!BM59="x","x",BL$2-'Indicator Date hidden'!BM59)</f>
        <v>0</v>
      </c>
      <c r="BM58" s="42">
        <f>IF('Indicator Date hidden'!BN59="x","x",BM$2-'Indicator Date hidden'!BN59)</f>
        <v>0</v>
      </c>
      <c r="BN58" s="42">
        <f>IF('Indicator Date hidden'!BO59="x","x",BN$2-'Indicator Date hidden'!BO59)</f>
        <v>0</v>
      </c>
      <c r="BO58" s="42">
        <f>IF('Indicator Date hidden'!BP59="x","x",BO$2-'Indicator Date hidden'!BP59)</f>
        <v>1</v>
      </c>
      <c r="BP58" s="42">
        <f>IF('Indicator Date hidden'!BQ59="x","x",BP$2-'Indicator Date hidden'!BQ59)</f>
        <v>0</v>
      </c>
      <c r="BQ58" s="42">
        <f>IF('Indicator Date hidden'!BR59="x","x",BQ$2-'Indicator Date hidden'!BR59)</f>
        <v>0</v>
      </c>
      <c r="BR58" s="42">
        <f>IF('Indicator Date hidden'!BS59="x","x",BR$2-'Indicator Date hidden'!BS59)</f>
        <v>0</v>
      </c>
      <c r="BS58" s="42">
        <f>IF('Indicator Date hidden'!BT59="x","x",BS$2-'Indicator Date hidden'!BT59)</f>
        <v>1</v>
      </c>
      <c r="BT58" s="42">
        <f>IF('Indicator Date hidden'!BU59="x","x",BT$2-'Indicator Date hidden'!BU59)</f>
        <v>0</v>
      </c>
      <c r="BU58">
        <f t="shared" si="5"/>
        <v>38</v>
      </c>
      <c r="BV58" s="43">
        <f t="shared" si="6"/>
        <v>0.54285714285714282</v>
      </c>
      <c r="BW58">
        <f t="shared" si="7"/>
        <v>11</v>
      </c>
      <c r="BX58" s="43">
        <f t="shared" si="8"/>
        <v>1.8492138428896465</v>
      </c>
      <c r="BY58" s="46">
        <f t="shared" si="9"/>
        <v>0</v>
      </c>
    </row>
    <row r="59" spans="1:77">
      <c r="A59" t="str">
        <f>'Indicator Data'!B62</f>
        <v>ETH</v>
      </c>
      <c r="B59" s="42">
        <f>IF('Indicator Date hidden'!C60="x","x",B$2-'Indicator Date hidden'!C60)</f>
        <v>0</v>
      </c>
      <c r="C59" s="42">
        <f>IF('Indicator Date hidden'!D60="x","x",C$2-'Indicator Date hidden'!D60)</f>
        <v>0</v>
      </c>
      <c r="D59" s="42">
        <f>IF('Indicator Date hidden'!E60="x","x",D$2-'Indicator Date hidden'!E60)</f>
        <v>0</v>
      </c>
      <c r="E59" s="42">
        <f>IF('Indicator Date hidden'!F60="x","x",E$2-'Indicator Date hidden'!F60)</f>
        <v>0</v>
      </c>
      <c r="F59" s="42">
        <f>IF('Indicator Date hidden'!G60="x","x",F$2-'Indicator Date hidden'!G60)</f>
        <v>0</v>
      </c>
      <c r="G59" s="42">
        <f>IF('Indicator Date hidden'!H60="x","x",G$2-'Indicator Date hidden'!H60)</f>
        <v>0</v>
      </c>
      <c r="H59" s="42">
        <f>IF('Indicator Date hidden'!I60="x","x",H$2-'Indicator Date hidden'!I60)</f>
        <v>0</v>
      </c>
      <c r="I59" s="42">
        <f>IF('Indicator Date hidden'!J60="x","x",I$2-'Indicator Date hidden'!J60)</f>
        <v>0</v>
      </c>
      <c r="J59" s="42">
        <f>IF('Indicator Date hidden'!K60="x","x",J$2-'Indicator Date hidden'!K60)</f>
        <v>0</v>
      </c>
      <c r="K59" s="42">
        <f>IF('Indicator Date hidden'!L60="x","x",K$2-'Indicator Date hidden'!L60)</f>
        <v>0</v>
      </c>
      <c r="L59" s="42">
        <f>IF('Indicator Date hidden'!M60="x","x",L$2-'Indicator Date hidden'!M60)</f>
        <v>0</v>
      </c>
      <c r="M59" s="42">
        <f>IF('Indicator Date hidden'!N60="x","x",M$2-'Indicator Date hidden'!N60)</f>
        <v>0</v>
      </c>
      <c r="N59" s="42">
        <f>IF('Indicator Date hidden'!O60="x","x",N$2-'Indicator Date hidden'!O60)</f>
        <v>0</v>
      </c>
      <c r="O59" s="42">
        <f>IF('Indicator Date hidden'!P60="x","x",O$2-'Indicator Date hidden'!P60)</f>
        <v>0</v>
      </c>
      <c r="P59" s="42">
        <f>IF('Indicator Date hidden'!Q60="x","x",P$2-'Indicator Date hidden'!Q60)</f>
        <v>0</v>
      </c>
      <c r="Q59" s="42">
        <f>IF('Indicator Date hidden'!R60="x","x",Q$2-'Indicator Date hidden'!R60)</f>
        <v>0</v>
      </c>
      <c r="R59" s="42">
        <f>IF('Indicator Date hidden'!S60="x","x",R$2-'Indicator Date hidden'!S60)</f>
        <v>0</v>
      </c>
      <c r="S59" s="42">
        <f>IF('Indicator Date hidden'!T60="x","x",S$2-'Indicator Date hidden'!T60)</f>
        <v>0</v>
      </c>
      <c r="T59" s="42">
        <f>IF('Indicator Date hidden'!U60="x","x",T$2-'Indicator Date hidden'!U60)</f>
        <v>0</v>
      </c>
      <c r="U59" s="42">
        <f>IF('Indicator Date hidden'!V60="x","x",U$2-'Indicator Date hidden'!V60)</f>
        <v>0</v>
      </c>
      <c r="V59" s="42">
        <f>IF('Indicator Date hidden'!W60="x","x",V$2-'Indicator Date hidden'!W60)</f>
        <v>0</v>
      </c>
      <c r="W59" s="42">
        <f>IF('Indicator Date hidden'!X60="x","x",W$2-'Indicator Date hidden'!X60)</f>
        <v>0</v>
      </c>
      <c r="X59" s="42">
        <f>IF('Indicator Date hidden'!Y60="x","x",X$2-'Indicator Date hidden'!Y60)</f>
        <v>2</v>
      </c>
      <c r="Y59" s="42">
        <f>IF('Indicator Date hidden'!Z60="x","x",Y$2-'Indicator Date hidden'!Z60)</f>
        <v>0</v>
      </c>
      <c r="Z59" s="42">
        <f>IF('Indicator Date hidden'!AA60="x","x",Z$2-'Indicator Date hidden'!AA60)</f>
        <v>0</v>
      </c>
      <c r="AA59" s="42">
        <f>IF('Indicator Date hidden'!AB60="x","x",AA$2-'Indicator Date hidden'!AB60)</f>
        <v>2</v>
      </c>
      <c r="AB59" s="42">
        <f>IF('Indicator Date hidden'!AC60="x","x",AB$2-'Indicator Date hidden'!AC60)</f>
        <v>0</v>
      </c>
      <c r="AC59" s="42">
        <f>IF('Indicator Date hidden'!AD60="x","x",AC$2-'Indicator Date hidden'!AD60)</f>
        <v>-2</v>
      </c>
      <c r="AD59" s="42">
        <f>IF('Indicator Date hidden'!AE60="x","x",AD$2-'Indicator Date hidden'!AE60)</f>
        <v>0</v>
      </c>
      <c r="AE59" s="42">
        <f>IF('Indicator Date hidden'!AF60="x","x",AE$2-'Indicator Date hidden'!AF60)</f>
        <v>0</v>
      </c>
      <c r="AF59" s="42">
        <f>IF('Indicator Date hidden'!AG60="x","x",AF$2-'Indicator Date hidden'!AG60)</f>
        <v>0</v>
      </c>
      <c r="AG59" s="42">
        <f>IF('Indicator Date hidden'!AH60="x","x",AG$2-'Indicator Date hidden'!AH60)</f>
        <v>0</v>
      </c>
      <c r="AH59" s="42">
        <f>IF('Indicator Date hidden'!AI60="x","x",AH$2-'Indicator Date hidden'!AI60)</f>
        <v>2</v>
      </c>
      <c r="AI59" s="42">
        <f>IF('Indicator Date hidden'!AJ60="x","x",AI$2-'Indicator Date hidden'!AJ60)</f>
        <v>0</v>
      </c>
      <c r="AJ59" s="42">
        <f>IF('Indicator Date hidden'!AK60="x","x",AJ$2-'Indicator Date hidden'!AK60)</f>
        <v>0</v>
      </c>
      <c r="AK59" s="42">
        <f>IF('Indicator Date hidden'!AL60="x","x",AK$2-'Indicator Date hidden'!AL60)</f>
        <v>0</v>
      </c>
      <c r="AL59" s="42">
        <f>IF('Indicator Date hidden'!AM60="x","x",AL$2-'Indicator Date hidden'!AM60)</f>
        <v>0</v>
      </c>
      <c r="AM59" s="42">
        <f>IF('Indicator Date hidden'!AN60="x","x",AM$2-'Indicator Date hidden'!AN60)</f>
        <v>0</v>
      </c>
      <c r="AN59" s="42">
        <f>IF('Indicator Date hidden'!AO60="x","x",AN$2-'Indicator Date hidden'!AO60)</f>
        <v>0</v>
      </c>
      <c r="AO59" s="42">
        <f>IF('Indicator Date hidden'!AP60="x","x",AO$2-'Indicator Date hidden'!AP60)</f>
        <v>3</v>
      </c>
      <c r="AP59" s="42">
        <f>IF('Indicator Date hidden'!AQ60="x","x",AP$2-'Indicator Date hidden'!AQ60)</f>
        <v>0</v>
      </c>
      <c r="AQ59" s="42">
        <f>IF('Indicator Date hidden'!AR60="x","x",AQ$2-'Indicator Date hidden'!AR60)</f>
        <v>0</v>
      </c>
      <c r="AR59" s="42">
        <f>IF('Indicator Date hidden'!AS60="x","x",AR$2-'Indicator Date hidden'!AS60)</f>
        <v>0</v>
      </c>
      <c r="AS59" s="42">
        <f>IF('Indicator Date hidden'!AT60="x","x",AS$2-'Indicator Date hidden'!AT60)</f>
        <v>0</v>
      </c>
      <c r="AT59" s="42">
        <f>IF('Indicator Date hidden'!AU60="x","x",AT$2-'Indicator Date hidden'!AU60)</f>
        <v>0</v>
      </c>
      <c r="AU59" s="42">
        <f>IF('Indicator Date hidden'!AV60="x","x",AU$2-'Indicator Date hidden'!AV60)</f>
        <v>0</v>
      </c>
      <c r="AV59" s="42">
        <f>IF('Indicator Date hidden'!AW60="x","x",AV$2-'Indicator Date hidden'!AW60)</f>
        <v>7</v>
      </c>
      <c r="AW59" s="42">
        <f>IF('Indicator Date hidden'!AX60="x","x",AW$2-'Indicator Date hidden'!AX60)</f>
        <v>-2</v>
      </c>
      <c r="AX59" s="42">
        <f>IF('Indicator Date hidden'!AY60="x","x",AX$2-'Indicator Date hidden'!AY60)</f>
        <v>-1</v>
      </c>
      <c r="AY59" s="42">
        <f>IF('Indicator Date hidden'!AZ60="x","x",AY$2-'Indicator Date hidden'!AZ60)</f>
        <v>0</v>
      </c>
      <c r="AZ59" s="42">
        <f>IF('Indicator Date hidden'!BA60="x","x",AZ$2-'Indicator Date hidden'!BA60)</f>
        <v>0</v>
      </c>
      <c r="BA59" s="42">
        <f>IF('Indicator Date hidden'!BB60="x","x",BA$2-'Indicator Date hidden'!BB60)</f>
        <v>0</v>
      </c>
      <c r="BB59" s="42">
        <f>IF('Indicator Date hidden'!BC60="x","x",BB$2-'Indicator Date hidden'!BC60)</f>
        <v>-1</v>
      </c>
      <c r="BC59" s="42">
        <f>IF('Indicator Date hidden'!BD60="x","x",BC$2-'Indicator Date hidden'!BD60)</f>
        <v>0</v>
      </c>
      <c r="BD59" s="42">
        <f>IF('Indicator Date hidden'!BE60="x","x",BD$2-'Indicator Date hidden'!BE60)</f>
        <v>0</v>
      </c>
      <c r="BE59" s="42">
        <f>IF('Indicator Date hidden'!BF60="x","x",BE$2-'Indicator Date hidden'!BF60)</f>
        <v>0</v>
      </c>
      <c r="BF59" s="42">
        <f>IF('Indicator Date hidden'!BG60="x","x",BF$2-'Indicator Date hidden'!BG60)</f>
        <v>0</v>
      </c>
      <c r="BG59" s="42">
        <f>IF('Indicator Date hidden'!BH60="x","x",BG$2-'Indicator Date hidden'!BH60)</f>
        <v>0</v>
      </c>
      <c r="BH59" s="42">
        <f>IF('Indicator Date hidden'!BI60="x","x",BH$2-'Indicator Date hidden'!BI60)</f>
        <v>0</v>
      </c>
      <c r="BI59" s="42">
        <f>IF('Indicator Date hidden'!BJ60="x","x",BI$2-'Indicator Date hidden'!BJ60)</f>
        <v>6</v>
      </c>
      <c r="BJ59" s="42">
        <f>IF('Indicator Date hidden'!BK60="x","x",BJ$2-'Indicator Date hidden'!BK60)</f>
        <v>1</v>
      </c>
      <c r="BK59" s="42">
        <f>IF('Indicator Date hidden'!BL60="x","x",BK$2-'Indicator Date hidden'!BL60)</f>
        <v>0</v>
      </c>
      <c r="BL59" s="42">
        <f>IF('Indicator Date hidden'!BM60="x","x",BL$2-'Indicator Date hidden'!BM60)</f>
        <v>0</v>
      </c>
      <c r="BM59" s="42">
        <f>IF('Indicator Date hidden'!BN60="x","x",BM$2-'Indicator Date hidden'!BN60)</f>
        <v>0</v>
      </c>
      <c r="BN59" s="42">
        <f>IF('Indicator Date hidden'!BO60="x","x",BN$2-'Indicator Date hidden'!BO60)</f>
        <v>0</v>
      </c>
      <c r="BO59" s="42">
        <f>IF('Indicator Date hidden'!BP60="x","x",BO$2-'Indicator Date hidden'!BP60)</f>
        <v>1</v>
      </c>
      <c r="BP59" s="42">
        <f>IF('Indicator Date hidden'!BQ60="x","x",BP$2-'Indicator Date hidden'!BQ60)</f>
        <v>0</v>
      </c>
      <c r="BQ59" s="42">
        <f>IF('Indicator Date hidden'!BR60="x","x",BQ$2-'Indicator Date hidden'!BR60)</f>
        <v>0</v>
      </c>
      <c r="BR59" s="42">
        <f>IF('Indicator Date hidden'!BS60="x","x",BR$2-'Indicator Date hidden'!BS60)</f>
        <v>0</v>
      </c>
      <c r="BS59" s="42">
        <f>IF('Indicator Date hidden'!BT60="x","x",BS$2-'Indicator Date hidden'!BT60)</f>
        <v>1</v>
      </c>
      <c r="BT59" s="42">
        <f>IF('Indicator Date hidden'!BU60="x","x",BT$2-'Indicator Date hidden'!BU60)</f>
        <v>0</v>
      </c>
      <c r="BU59">
        <f t="shared" si="5"/>
        <v>19</v>
      </c>
      <c r="BV59" s="43">
        <f t="shared" si="6"/>
        <v>0.26760563380281688</v>
      </c>
      <c r="BW59">
        <f t="shared" si="7"/>
        <v>9</v>
      </c>
      <c r="BX59" s="43">
        <f t="shared" si="8"/>
        <v>1.2666663186432177</v>
      </c>
      <c r="BY59" s="46">
        <f t="shared" si="9"/>
        <v>0</v>
      </c>
    </row>
    <row r="60" spans="1:77">
      <c r="A60" t="str">
        <f>'Indicator Data'!B63</f>
        <v>FJI</v>
      </c>
      <c r="B60" s="42">
        <f>IF('Indicator Date hidden'!C61="x","x",B$2-'Indicator Date hidden'!C61)</f>
        <v>0</v>
      </c>
      <c r="C60" s="42">
        <f>IF('Indicator Date hidden'!D61="x","x",C$2-'Indicator Date hidden'!D61)</f>
        <v>0</v>
      </c>
      <c r="D60" s="42">
        <f>IF('Indicator Date hidden'!E61="x","x",D$2-'Indicator Date hidden'!E61)</f>
        <v>0</v>
      </c>
      <c r="E60" s="42">
        <f>IF('Indicator Date hidden'!F61="x","x",E$2-'Indicator Date hidden'!F61)</f>
        <v>0</v>
      </c>
      <c r="F60" s="42">
        <f>IF('Indicator Date hidden'!G61="x","x",F$2-'Indicator Date hidden'!G61)</f>
        <v>0</v>
      </c>
      <c r="G60" s="42">
        <f>IF('Indicator Date hidden'!H61="x","x",G$2-'Indicator Date hidden'!H61)</f>
        <v>0</v>
      </c>
      <c r="H60" s="42">
        <f>IF('Indicator Date hidden'!I61="x","x",H$2-'Indicator Date hidden'!I61)</f>
        <v>0</v>
      </c>
      <c r="I60" s="42">
        <f>IF('Indicator Date hidden'!J61="x","x",I$2-'Indicator Date hidden'!J61)</f>
        <v>0</v>
      </c>
      <c r="J60" s="42">
        <f>IF('Indicator Date hidden'!K61="x","x",J$2-'Indicator Date hidden'!K61)</f>
        <v>0</v>
      </c>
      <c r="K60" s="42">
        <f>IF('Indicator Date hidden'!L61="x","x",K$2-'Indicator Date hidden'!L61)</f>
        <v>0</v>
      </c>
      <c r="L60" s="42">
        <f>IF('Indicator Date hidden'!M61="x","x",L$2-'Indicator Date hidden'!M61)</f>
        <v>0</v>
      </c>
      <c r="M60" s="42" t="str">
        <f>IF('Indicator Date hidden'!N61="x","x",M$2-'Indicator Date hidden'!N61)</f>
        <v>x</v>
      </c>
      <c r="N60" s="42" t="str">
        <f>IF('Indicator Date hidden'!O61="x","x",N$2-'Indicator Date hidden'!O61)</f>
        <v>x</v>
      </c>
      <c r="O60" s="42" t="str">
        <f>IF('Indicator Date hidden'!P61="x","x",O$2-'Indicator Date hidden'!P61)</f>
        <v>x</v>
      </c>
      <c r="P60" s="42">
        <f>IF('Indicator Date hidden'!Q61="x","x",P$2-'Indicator Date hidden'!Q61)</f>
        <v>0</v>
      </c>
      <c r="Q60" s="42">
        <f>IF('Indicator Date hidden'!R61="x","x",Q$2-'Indicator Date hidden'!R61)</f>
        <v>0</v>
      </c>
      <c r="R60" s="42">
        <f>IF('Indicator Date hidden'!S61="x","x",R$2-'Indicator Date hidden'!S61)</f>
        <v>0</v>
      </c>
      <c r="S60" s="42">
        <f>IF('Indicator Date hidden'!T61="x","x",S$2-'Indicator Date hidden'!T61)</f>
        <v>0</v>
      </c>
      <c r="T60" s="42">
        <f>IF('Indicator Date hidden'!U61="x","x",T$2-'Indicator Date hidden'!U61)</f>
        <v>0</v>
      </c>
      <c r="U60" s="42">
        <f>IF('Indicator Date hidden'!V61="x","x",U$2-'Indicator Date hidden'!V61)</f>
        <v>0</v>
      </c>
      <c r="V60" s="42">
        <f>IF('Indicator Date hidden'!W61="x","x",V$2-'Indicator Date hidden'!W61)</f>
        <v>0</v>
      </c>
      <c r="W60" s="42">
        <f>IF('Indicator Date hidden'!X61="x","x",W$2-'Indicator Date hidden'!X61)</f>
        <v>0</v>
      </c>
      <c r="X60" s="42">
        <f>IF('Indicator Date hidden'!Y61="x","x",X$2-'Indicator Date hidden'!Y61)</f>
        <v>7</v>
      </c>
      <c r="Y60" s="42">
        <f>IF('Indicator Date hidden'!Z61="x","x",Y$2-'Indicator Date hidden'!Z61)</f>
        <v>0</v>
      </c>
      <c r="Z60" s="42">
        <f>IF('Indicator Date hidden'!AA61="x","x",Z$2-'Indicator Date hidden'!AA61)</f>
        <v>0</v>
      </c>
      <c r="AA60" s="42">
        <f>IF('Indicator Date hidden'!AB61="x","x",AA$2-'Indicator Date hidden'!AB61)</f>
        <v>1</v>
      </c>
      <c r="AB60" s="42" t="str">
        <f>IF('Indicator Date hidden'!AC61="x","x",AB$2-'Indicator Date hidden'!AC61)</f>
        <v>x</v>
      </c>
      <c r="AC60" s="42">
        <f>IF('Indicator Date hidden'!AD61="x","x",AC$2-'Indicator Date hidden'!AD61)</f>
        <v>-2</v>
      </c>
      <c r="AD60" s="42">
        <f>IF('Indicator Date hidden'!AE61="x","x",AD$2-'Indicator Date hidden'!AE61)</f>
        <v>0</v>
      </c>
      <c r="AE60" s="42">
        <f>IF('Indicator Date hidden'!AF61="x","x",AE$2-'Indicator Date hidden'!AF61)</f>
        <v>0</v>
      </c>
      <c r="AF60" s="42">
        <f>IF('Indicator Date hidden'!AG61="x","x",AF$2-'Indicator Date hidden'!AG61)</f>
        <v>0</v>
      </c>
      <c r="AG60" s="42">
        <f>IF('Indicator Date hidden'!AH61="x","x",AG$2-'Indicator Date hidden'!AH61)</f>
        <v>0</v>
      </c>
      <c r="AH60" s="42">
        <f>IF('Indicator Date hidden'!AI61="x","x",AH$2-'Indicator Date hidden'!AI61)</f>
        <v>0</v>
      </c>
      <c r="AI60" s="42">
        <f>IF('Indicator Date hidden'!AJ61="x","x",AI$2-'Indicator Date hidden'!AJ61)</f>
        <v>0</v>
      </c>
      <c r="AJ60" s="42">
        <f>IF('Indicator Date hidden'!AK61="x","x",AJ$2-'Indicator Date hidden'!AK61)</f>
        <v>0</v>
      </c>
      <c r="AK60" s="42">
        <f>IF('Indicator Date hidden'!AL61="x","x",AK$2-'Indicator Date hidden'!AL61)</f>
        <v>0</v>
      </c>
      <c r="AL60" s="42">
        <f>IF('Indicator Date hidden'!AM61="x","x",AL$2-'Indicator Date hidden'!AM61)</f>
        <v>0</v>
      </c>
      <c r="AM60" s="42">
        <f>IF('Indicator Date hidden'!AN61="x","x",AM$2-'Indicator Date hidden'!AN61)</f>
        <v>0</v>
      </c>
      <c r="AN60" s="42">
        <f>IF('Indicator Date hidden'!AO61="x","x",AN$2-'Indicator Date hidden'!AO61)</f>
        <v>0</v>
      </c>
      <c r="AO60" s="42">
        <f>IF('Indicator Date hidden'!AP61="x","x",AO$2-'Indicator Date hidden'!AP61)</f>
        <v>1</v>
      </c>
      <c r="AP60" s="42">
        <f>IF('Indicator Date hidden'!AQ61="x","x",AP$2-'Indicator Date hidden'!AQ61)</f>
        <v>0</v>
      </c>
      <c r="AQ60" s="42">
        <f>IF('Indicator Date hidden'!AR61="x","x",AQ$2-'Indicator Date hidden'!AR61)</f>
        <v>0</v>
      </c>
      <c r="AR60" s="42">
        <f>IF('Indicator Date hidden'!AS61="x","x",AR$2-'Indicator Date hidden'!AS61)</f>
        <v>0</v>
      </c>
      <c r="AS60" s="42" t="str">
        <f>IF('Indicator Date hidden'!AT61="x","x",AS$2-'Indicator Date hidden'!AT61)</f>
        <v>x</v>
      </c>
      <c r="AT60" s="42">
        <f>IF('Indicator Date hidden'!AU61="x","x",AT$2-'Indicator Date hidden'!AU61)</f>
        <v>0</v>
      </c>
      <c r="AU60" s="42">
        <f>IF('Indicator Date hidden'!AV61="x","x",AU$2-'Indicator Date hidden'!AV61)</f>
        <v>0</v>
      </c>
      <c r="AV60" s="42">
        <f>IF('Indicator Date hidden'!AW61="x","x",AV$2-'Indicator Date hidden'!AW61)</f>
        <v>3</v>
      </c>
      <c r="AW60" s="42">
        <f>IF('Indicator Date hidden'!AX61="x","x",AW$2-'Indicator Date hidden'!AX61)</f>
        <v>-2</v>
      </c>
      <c r="AX60" s="42">
        <f>IF('Indicator Date hidden'!AY61="x","x",AX$2-'Indicator Date hidden'!AY61)</f>
        <v>-1</v>
      </c>
      <c r="AY60" s="42">
        <f>IF('Indicator Date hidden'!AZ61="x","x",AY$2-'Indicator Date hidden'!AZ61)</f>
        <v>0</v>
      </c>
      <c r="AZ60" s="42" t="str">
        <f>IF('Indicator Date hidden'!BA61="x","x",AZ$2-'Indicator Date hidden'!BA61)</f>
        <v>x</v>
      </c>
      <c r="BA60" s="42">
        <f>IF('Indicator Date hidden'!BB61="x","x",BA$2-'Indicator Date hidden'!BB61)</f>
        <v>0</v>
      </c>
      <c r="BB60" s="42" t="str">
        <f>IF('Indicator Date hidden'!BC61="x","x",BB$2-'Indicator Date hidden'!BC61)</f>
        <v>x</v>
      </c>
      <c r="BC60" s="42">
        <f>IF('Indicator Date hidden'!BD61="x","x",BC$2-'Indicator Date hidden'!BD61)</f>
        <v>0</v>
      </c>
      <c r="BD60" s="42">
        <f>IF('Indicator Date hidden'!BE61="x","x",BD$2-'Indicator Date hidden'!BE61)</f>
        <v>0</v>
      </c>
      <c r="BE60" s="42">
        <f>IF('Indicator Date hidden'!BF61="x","x",BE$2-'Indicator Date hidden'!BF61)</f>
        <v>0</v>
      </c>
      <c r="BF60" s="42">
        <f>IF('Indicator Date hidden'!BG61="x","x",BF$2-'Indicator Date hidden'!BG61)</f>
        <v>0</v>
      </c>
      <c r="BG60" s="42">
        <f>IF('Indicator Date hidden'!BH61="x","x",BG$2-'Indicator Date hidden'!BH61)</f>
        <v>0</v>
      </c>
      <c r="BH60" s="42">
        <f>IF('Indicator Date hidden'!BI61="x","x",BH$2-'Indicator Date hidden'!BI61)</f>
        <v>0</v>
      </c>
      <c r="BI60" s="42" t="str">
        <f>IF('Indicator Date hidden'!BJ61="x","x",BI$2-'Indicator Date hidden'!BJ61)</f>
        <v>x</v>
      </c>
      <c r="BJ60" s="42">
        <f>IF('Indicator Date hidden'!BK61="x","x",BJ$2-'Indicator Date hidden'!BK61)</f>
        <v>1</v>
      </c>
      <c r="BK60" s="42">
        <f>IF('Indicator Date hidden'!BL61="x","x",BK$2-'Indicator Date hidden'!BL61)</f>
        <v>1</v>
      </c>
      <c r="BL60" s="42">
        <f>IF('Indicator Date hidden'!BM61="x","x",BL$2-'Indicator Date hidden'!BM61)</f>
        <v>0</v>
      </c>
      <c r="BM60" s="42">
        <f>IF('Indicator Date hidden'!BN61="x","x",BM$2-'Indicator Date hidden'!BN61)</f>
        <v>0</v>
      </c>
      <c r="BN60" s="42">
        <f>IF('Indicator Date hidden'!BO61="x","x",BN$2-'Indicator Date hidden'!BO61)</f>
        <v>0</v>
      </c>
      <c r="BO60" s="42">
        <f>IF('Indicator Date hidden'!BP61="x","x",BO$2-'Indicator Date hidden'!BP61)</f>
        <v>6</v>
      </c>
      <c r="BP60" s="42">
        <f>IF('Indicator Date hidden'!BQ61="x","x",BP$2-'Indicator Date hidden'!BQ61)</f>
        <v>0</v>
      </c>
      <c r="BQ60" s="42">
        <f>IF('Indicator Date hidden'!BR61="x","x",BQ$2-'Indicator Date hidden'!BR61)</f>
        <v>0</v>
      </c>
      <c r="BR60" s="42">
        <f>IF('Indicator Date hidden'!BS61="x","x",BR$2-'Indicator Date hidden'!BS61)</f>
        <v>0</v>
      </c>
      <c r="BS60" s="42">
        <f>IF('Indicator Date hidden'!BT61="x","x",BS$2-'Indicator Date hidden'!BT61)</f>
        <v>1</v>
      </c>
      <c r="BT60" s="42">
        <f>IF('Indicator Date hidden'!BU61="x","x",BT$2-'Indicator Date hidden'!BU61)</f>
        <v>0</v>
      </c>
      <c r="BU60">
        <f t="shared" si="5"/>
        <v>16</v>
      </c>
      <c r="BV60" s="43">
        <f t="shared" si="6"/>
        <v>0.25396825396825395</v>
      </c>
      <c r="BW60">
        <f t="shared" si="7"/>
        <v>8</v>
      </c>
      <c r="BX60" s="43">
        <f t="shared" si="8"/>
        <v>1.2844398935964387</v>
      </c>
      <c r="BY60" s="46">
        <f t="shared" si="9"/>
        <v>0</v>
      </c>
    </row>
    <row r="61" spans="1:77">
      <c r="A61" t="str">
        <f>'Indicator Data'!B64</f>
        <v>FIN</v>
      </c>
      <c r="B61" s="42">
        <f>IF('Indicator Date hidden'!C62="x","x",B$2-'Indicator Date hidden'!C62)</f>
        <v>0</v>
      </c>
      <c r="C61" s="42">
        <f>IF('Indicator Date hidden'!D62="x","x",C$2-'Indicator Date hidden'!D62)</f>
        <v>0</v>
      </c>
      <c r="D61" s="42">
        <f>IF('Indicator Date hidden'!E62="x","x",D$2-'Indicator Date hidden'!E62)</f>
        <v>0</v>
      </c>
      <c r="E61" s="42">
        <f>IF('Indicator Date hidden'!F62="x","x",E$2-'Indicator Date hidden'!F62)</f>
        <v>0</v>
      </c>
      <c r="F61" s="42">
        <f>IF('Indicator Date hidden'!G62="x","x",F$2-'Indicator Date hidden'!G62)</f>
        <v>0</v>
      </c>
      <c r="G61" s="42">
        <f>IF('Indicator Date hidden'!H62="x","x",G$2-'Indicator Date hidden'!H62)</f>
        <v>0</v>
      </c>
      <c r="H61" s="42">
        <f>IF('Indicator Date hidden'!I62="x","x",H$2-'Indicator Date hidden'!I62)</f>
        <v>0</v>
      </c>
      <c r="I61" s="42">
        <f>IF('Indicator Date hidden'!J62="x","x",I$2-'Indicator Date hidden'!J62)</f>
        <v>0</v>
      </c>
      <c r="J61" s="42">
        <f>IF('Indicator Date hidden'!K62="x","x",J$2-'Indicator Date hidden'!K62)</f>
        <v>0</v>
      </c>
      <c r="K61" s="42">
        <f>IF('Indicator Date hidden'!L62="x","x",K$2-'Indicator Date hidden'!L62)</f>
        <v>0</v>
      </c>
      <c r="L61" s="42">
        <f>IF('Indicator Date hidden'!M62="x","x",L$2-'Indicator Date hidden'!M62)</f>
        <v>0</v>
      </c>
      <c r="M61" s="42" t="str">
        <f>IF('Indicator Date hidden'!N62="x","x",M$2-'Indicator Date hidden'!N62)</f>
        <v>x</v>
      </c>
      <c r="N61" s="42" t="str">
        <f>IF('Indicator Date hidden'!O62="x","x",N$2-'Indicator Date hidden'!O62)</f>
        <v>x</v>
      </c>
      <c r="O61" s="42" t="str">
        <f>IF('Indicator Date hidden'!P62="x","x",O$2-'Indicator Date hidden'!P62)</f>
        <v>x</v>
      </c>
      <c r="P61" s="42">
        <f>IF('Indicator Date hidden'!Q62="x","x",P$2-'Indicator Date hidden'!Q62)</f>
        <v>0</v>
      </c>
      <c r="Q61" s="42">
        <f>IF('Indicator Date hidden'!R62="x","x",Q$2-'Indicator Date hidden'!R62)</f>
        <v>0</v>
      </c>
      <c r="R61" s="42">
        <f>IF('Indicator Date hidden'!S62="x","x",R$2-'Indicator Date hidden'!S62)</f>
        <v>0</v>
      </c>
      <c r="S61" s="42">
        <f>IF('Indicator Date hidden'!T62="x","x",S$2-'Indicator Date hidden'!T62)</f>
        <v>0</v>
      </c>
      <c r="T61" s="42">
        <f>IF('Indicator Date hidden'!U62="x","x",T$2-'Indicator Date hidden'!U62)</f>
        <v>0</v>
      </c>
      <c r="U61" s="42">
        <f>IF('Indicator Date hidden'!V62="x","x",U$2-'Indicator Date hidden'!V62)</f>
        <v>0</v>
      </c>
      <c r="V61" s="42">
        <f>IF('Indicator Date hidden'!W62="x","x",V$2-'Indicator Date hidden'!W62)</f>
        <v>0</v>
      </c>
      <c r="W61" s="42">
        <f>IF('Indicator Date hidden'!X62="x","x",W$2-'Indicator Date hidden'!X62)</f>
        <v>0</v>
      </c>
      <c r="X61" s="42">
        <f>IF('Indicator Date hidden'!Y62="x","x",X$2-'Indicator Date hidden'!Y62)</f>
        <v>11</v>
      </c>
      <c r="Y61" s="42">
        <f>IF('Indicator Date hidden'!Z62="x","x",Y$2-'Indicator Date hidden'!Z62)</f>
        <v>0</v>
      </c>
      <c r="Z61" s="42" t="str">
        <f>IF('Indicator Date hidden'!AA62="x","x",Z$2-'Indicator Date hidden'!AA62)</f>
        <v>x</v>
      </c>
      <c r="AA61" s="42">
        <f>IF('Indicator Date hidden'!AB62="x","x",AA$2-'Indicator Date hidden'!AB62)</f>
        <v>1</v>
      </c>
      <c r="AB61" s="42">
        <f>IF('Indicator Date hidden'!AC62="x","x",AB$2-'Indicator Date hidden'!AC62)</f>
        <v>0</v>
      </c>
      <c r="AC61" s="42">
        <f>IF('Indicator Date hidden'!AD62="x","x",AC$2-'Indicator Date hidden'!AD62)</f>
        <v>-2</v>
      </c>
      <c r="AD61" s="42">
        <f>IF('Indicator Date hidden'!AE62="x","x",AD$2-'Indicator Date hidden'!AE62)</f>
        <v>0</v>
      </c>
      <c r="AE61" s="42">
        <f>IF('Indicator Date hidden'!AF62="x","x",AE$2-'Indicator Date hidden'!AF62)</f>
        <v>0</v>
      </c>
      <c r="AF61" s="42">
        <f>IF('Indicator Date hidden'!AG62="x","x",AF$2-'Indicator Date hidden'!AG62)</f>
        <v>0</v>
      </c>
      <c r="AG61" s="42">
        <f>IF('Indicator Date hidden'!AH62="x","x",AG$2-'Indicator Date hidden'!AH62)</f>
        <v>0</v>
      </c>
      <c r="AH61" s="42" t="str">
        <f>IF('Indicator Date hidden'!AI62="x","x",AH$2-'Indicator Date hidden'!AI62)</f>
        <v>x</v>
      </c>
      <c r="AI61" s="42">
        <f>IF('Indicator Date hidden'!AJ62="x","x",AI$2-'Indicator Date hidden'!AJ62)</f>
        <v>0</v>
      </c>
      <c r="AJ61" s="42">
        <f>IF('Indicator Date hidden'!AK62="x","x",AJ$2-'Indicator Date hidden'!AK62)</f>
        <v>0</v>
      </c>
      <c r="AK61" s="42">
        <f>IF('Indicator Date hidden'!AL62="x","x",AK$2-'Indicator Date hidden'!AL62)</f>
        <v>0</v>
      </c>
      <c r="AL61" s="42" t="str">
        <f>IF('Indicator Date hidden'!AM62="x","x",AL$2-'Indicator Date hidden'!AM62)</f>
        <v>x</v>
      </c>
      <c r="AM61" s="42">
        <f>IF('Indicator Date hidden'!AN62="x","x",AM$2-'Indicator Date hidden'!AN62)</f>
        <v>0</v>
      </c>
      <c r="AN61" s="42">
        <f>IF('Indicator Date hidden'!AO62="x","x",AN$2-'Indicator Date hidden'!AO62)</f>
        <v>0</v>
      </c>
      <c r="AO61" s="42" t="str">
        <f>IF('Indicator Date hidden'!AP62="x","x",AO$2-'Indicator Date hidden'!AP62)</f>
        <v>x</v>
      </c>
      <c r="AP61" s="42">
        <f>IF('Indicator Date hidden'!AQ62="x","x",AP$2-'Indicator Date hidden'!AQ62)</f>
        <v>0</v>
      </c>
      <c r="AQ61" s="42" t="str">
        <f>IF('Indicator Date hidden'!AR62="x","x",AQ$2-'Indicator Date hidden'!AR62)</f>
        <v>x</v>
      </c>
      <c r="AR61" s="42" t="str">
        <f>IF('Indicator Date hidden'!AS62="x","x",AR$2-'Indicator Date hidden'!AS62)</f>
        <v>x</v>
      </c>
      <c r="AS61" s="42" t="str">
        <f>IF('Indicator Date hidden'!AT62="x","x",AS$2-'Indicator Date hidden'!AT62)</f>
        <v>x</v>
      </c>
      <c r="AT61" s="42">
        <f>IF('Indicator Date hidden'!AU62="x","x",AT$2-'Indicator Date hidden'!AU62)</f>
        <v>0</v>
      </c>
      <c r="AU61" s="42">
        <f>IF('Indicator Date hidden'!AV62="x","x",AU$2-'Indicator Date hidden'!AV62)</f>
        <v>0</v>
      </c>
      <c r="AV61" s="42">
        <f>IF('Indicator Date hidden'!AW62="x","x",AV$2-'Indicator Date hidden'!AW62)</f>
        <v>1</v>
      </c>
      <c r="AW61" s="42">
        <f>IF('Indicator Date hidden'!AX62="x","x",AW$2-'Indicator Date hidden'!AX62)</f>
        <v>-2</v>
      </c>
      <c r="AX61" s="42">
        <f>IF('Indicator Date hidden'!AY62="x","x",AX$2-'Indicator Date hidden'!AY62)</f>
        <v>-1</v>
      </c>
      <c r="AY61" s="42">
        <f>IF('Indicator Date hidden'!AZ62="x","x",AY$2-'Indicator Date hidden'!AZ62)</f>
        <v>0</v>
      </c>
      <c r="AZ61" s="42" t="str">
        <f>IF('Indicator Date hidden'!BA62="x","x",AZ$2-'Indicator Date hidden'!BA62)</f>
        <v>x</v>
      </c>
      <c r="BA61" s="42">
        <f>IF('Indicator Date hidden'!BB62="x","x",BA$2-'Indicator Date hidden'!BB62)</f>
        <v>0</v>
      </c>
      <c r="BB61" s="42" t="str">
        <f>IF('Indicator Date hidden'!BC62="x","x",BB$2-'Indicator Date hidden'!BC62)</f>
        <v>x</v>
      </c>
      <c r="BC61" s="42">
        <f>IF('Indicator Date hidden'!BD62="x","x",BC$2-'Indicator Date hidden'!BD62)</f>
        <v>0</v>
      </c>
      <c r="BD61" s="42">
        <f>IF('Indicator Date hidden'!BE62="x","x",BD$2-'Indicator Date hidden'!BE62)</f>
        <v>0</v>
      </c>
      <c r="BE61" s="42">
        <f>IF('Indicator Date hidden'!BF62="x","x",BE$2-'Indicator Date hidden'!BF62)</f>
        <v>0</v>
      </c>
      <c r="BF61" s="42">
        <f>IF('Indicator Date hidden'!BG62="x","x",BF$2-'Indicator Date hidden'!BG62)</f>
        <v>0</v>
      </c>
      <c r="BG61" s="42">
        <f>IF('Indicator Date hidden'!BH62="x","x",BG$2-'Indicator Date hidden'!BH62)</f>
        <v>0</v>
      </c>
      <c r="BH61" s="42">
        <f>IF('Indicator Date hidden'!BI62="x","x",BH$2-'Indicator Date hidden'!BI62)</f>
        <v>0</v>
      </c>
      <c r="BI61" s="42" t="str">
        <f>IF('Indicator Date hidden'!BJ62="x","x",BI$2-'Indicator Date hidden'!BJ62)</f>
        <v>x</v>
      </c>
      <c r="BJ61" s="42">
        <f>IF('Indicator Date hidden'!BK62="x","x",BJ$2-'Indicator Date hidden'!BK62)</f>
        <v>0</v>
      </c>
      <c r="BK61" s="42">
        <f>IF('Indicator Date hidden'!BL62="x","x",BK$2-'Indicator Date hidden'!BL62)</f>
        <v>0</v>
      </c>
      <c r="BL61" s="42">
        <f>IF('Indicator Date hidden'!BM62="x","x",BL$2-'Indicator Date hidden'!BM62)</f>
        <v>0</v>
      </c>
      <c r="BM61" s="42">
        <f>IF('Indicator Date hidden'!BN62="x","x",BM$2-'Indicator Date hidden'!BN62)</f>
        <v>0</v>
      </c>
      <c r="BN61" s="42">
        <f>IF('Indicator Date hidden'!BO62="x","x",BN$2-'Indicator Date hidden'!BO62)</f>
        <v>0</v>
      </c>
      <c r="BO61" s="42">
        <f>IF('Indicator Date hidden'!BP62="x","x",BO$2-'Indicator Date hidden'!BP62)</f>
        <v>1</v>
      </c>
      <c r="BP61" s="42">
        <f>IF('Indicator Date hidden'!BQ62="x","x",BP$2-'Indicator Date hidden'!BQ62)</f>
        <v>0</v>
      </c>
      <c r="BQ61" s="42">
        <f>IF('Indicator Date hidden'!BR62="x","x",BQ$2-'Indicator Date hidden'!BR62)</f>
        <v>0</v>
      </c>
      <c r="BR61" s="42">
        <f>IF('Indicator Date hidden'!BS62="x","x",BR$2-'Indicator Date hidden'!BS62)</f>
        <v>0</v>
      </c>
      <c r="BS61" s="42">
        <f>IF('Indicator Date hidden'!BT62="x","x",BS$2-'Indicator Date hidden'!BT62)</f>
        <v>1</v>
      </c>
      <c r="BT61" s="42">
        <f>IF('Indicator Date hidden'!BU62="x","x",BT$2-'Indicator Date hidden'!BU62)</f>
        <v>0</v>
      </c>
      <c r="BU61">
        <f t="shared" si="5"/>
        <v>10</v>
      </c>
      <c r="BV61" s="43">
        <f t="shared" si="6"/>
        <v>0.17241379310344829</v>
      </c>
      <c r="BW61">
        <f t="shared" si="7"/>
        <v>5</v>
      </c>
      <c r="BX61" s="43">
        <f t="shared" si="8"/>
        <v>1.5101716165833232</v>
      </c>
      <c r="BY61" s="46">
        <f t="shared" si="9"/>
        <v>0</v>
      </c>
    </row>
    <row r="62" spans="1:77">
      <c r="A62" t="str">
        <f>'Indicator Data'!B65</f>
        <v>FRA</v>
      </c>
      <c r="B62" s="42">
        <f>IF('Indicator Date hidden'!C63="x","x",B$2-'Indicator Date hidden'!C63)</f>
        <v>0</v>
      </c>
      <c r="C62" s="42">
        <f>IF('Indicator Date hidden'!D63="x","x",C$2-'Indicator Date hidden'!D63)</f>
        <v>0</v>
      </c>
      <c r="D62" s="42">
        <f>IF('Indicator Date hidden'!E63="x","x",D$2-'Indicator Date hidden'!E63)</f>
        <v>0</v>
      </c>
      <c r="E62" s="42">
        <f>IF('Indicator Date hidden'!F63="x","x",E$2-'Indicator Date hidden'!F63)</f>
        <v>0</v>
      </c>
      <c r="F62" s="42">
        <f>IF('Indicator Date hidden'!G63="x","x",F$2-'Indicator Date hidden'!G63)</f>
        <v>0</v>
      </c>
      <c r="G62" s="42">
        <f>IF('Indicator Date hidden'!H63="x","x",G$2-'Indicator Date hidden'!H63)</f>
        <v>0</v>
      </c>
      <c r="H62" s="42">
        <f>IF('Indicator Date hidden'!I63="x","x",H$2-'Indicator Date hidden'!I63)</f>
        <v>0</v>
      </c>
      <c r="I62" s="42">
        <f>IF('Indicator Date hidden'!J63="x","x",I$2-'Indicator Date hidden'!J63)</f>
        <v>0</v>
      </c>
      <c r="J62" s="42">
        <f>IF('Indicator Date hidden'!K63="x","x",J$2-'Indicator Date hidden'!K63)</f>
        <v>0</v>
      </c>
      <c r="K62" s="42">
        <f>IF('Indicator Date hidden'!L63="x","x",K$2-'Indicator Date hidden'!L63)</f>
        <v>0</v>
      </c>
      <c r="L62" s="42">
        <f>IF('Indicator Date hidden'!M63="x","x",L$2-'Indicator Date hidden'!M63)</f>
        <v>0</v>
      </c>
      <c r="M62" s="42" t="str">
        <f>IF('Indicator Date hidden'!N63="x","x",M$2-'Indicator Date hidden'!N63)</f>
        <v>x</v>
      </c>
      <c r="N62" s="42" t="str">
        <f>IF('Indicator Date hidden'!O63="x","x",N$2-'Indicator Date hidden'!O63)</f>
        <v>x</v>
      </c>
      <c r="O62" s="42" t="str">
        <f>IF('Indicator Date hidden'!P63="x","x",O$2-'Indicator Date hidden'!P63)</f>
        <v>x</v>
      </c>
      <c r="P62" s="42">
        <f>IF('Indicator Date hidden'!Q63="x","x",P$2-'Indicator Date hidden'!Q63)</f>
        <v>0</v>
      </c>
      <c r="Q62" s="42">
        <f>IF('Indicator Date hidden'!R63="x","x",Q$2-'Indicator Date hidden'!R63)</f>
        <v>0</v>
      </c>
      <c r="R62" s="42">
        <f>IF('Indicator Date hidden'!S63="x","x",R$2-'Indicator Date hidden'!S63)</f>
        <v>0</v>
      </c>
      <c r="S62" s="42">
        <f>IF('Indicator Date hidden'!T63="x","x",S$2-'Indicator Date hidden'!T63)</f>
        <v>0</v>
      </c>
      <c r="T62" s="42">
        <f>IF('Indicator Date hidden'!U63="x","x",T$2-'Indicator Date hidden'!U63)</f>
        <v>0</v>
      </c>
      <c r="U62" s="42">
        <f>IF('Indicator Date hidden'!V63="x","x",U$2-'Indicator Date hidden'!V63)</f>
        <v>0</v>
      </c>
      <c r="V62" s="42">
        <f>IF('Indicator Date hidden'!W63="x","x",V$2-'Indicator Date hidden'!W63)</f>
        <v>0</v>
      </c>
      <c r="W62" s="42">
        <f>IF('Indicator Date hidden'!X63="x","x",W$2-'Indicator Date hidden'!X63)</f>
        <v>0</v>
      </c>
      <c r="X62" s="42">
        <f>IF('Indicator Date hidden'!Y63="x","x",X$2-'Indicator Date hidden'!Y63)</f>
        <v>6</v>
      </c>
      <c r="Y62" s="42">
        <f>IF('Indicator Date hidden'!Z63="x","x",Y$2-'Indicator Date hidden'!Z63)</f>
        <v>0</v>
      </c>
      <c r="Z62" s="42" t="str">
        <f>IF('Indicator Date hidden'!AA63="x","x",Z$2-'Indicator Date hidden'!AA63)</f>
        <v>x</v>
      </c>
      <c r="AA62" s="42">
        <f>IF('Indicator Date hidden'!AB63="x","x",AA$2-'Indicator Date hidden'!AB63)</f>
        <v>2</v>
      </c>
      <c r="AB62" s="42">
        <f>IF('Indicator Date hidden'!AC63="x","x",AB$2-'Indicator Date hidden'!AC63)</f>
        <v>0</v>
      </c>
      <c r="AC62" s="42">
        <f>IF('Indicator Date hidden'!AD63="x","x",AC$2-'Indicator Date hidden'!AD63)</f>
        <v>-2</v>
      </c>
      <c r="AD62" s="42">
        <f>IF('Indicator Date hidden'!AE63="x","x",AD$2-'Indicator Date hidden'!AE63)</f>
        <v>0</v>
      </c>
      <c r="AE62" s="42">
        <f>IF('Indicator Date hidden'!AF63="x","x",AE$2-'Indicator Date hidden'!AF63)</f>
        <v>0</v>
      </c>
      <c r="AF62" s="42">
        <f>IF('Indicator Date hidden'!AG63="x","x",AF$2-'Indicator Date hidden'!AG63)</f>
        <v>0</v>
      </c>
      <c r="AG62" s="42">
        <f>IF('Indicator Date hidden'!AH63="x","x",AG$2-'Indicator Date hidden'!AH63)</f>
        <v>0</v>
      </c>
      <c r="AH62" s="42" t="str">
        <f>IF('Indicator Date hidden'!AI63="x","x",AH$2-'Indicator Date hidden'!AI63)</f>
        <v>x</v>
      </c>
      <c r="AI62" s="42">
        <f>IF('Indicator Date hidden'!AJ63="x","x",AI$2-'Indicator Date hidden'!AJ63)</f>
        <v>0</v>
      </c>
      <c r="AJ62" s="42">
        <f>IF('Indicator Date hidden'!AK63="x","x",AJ$2-'Indicator Date hidden'!AK63)</f>
        <v>0</v>
      </c>
      <c r="AK62" s="42">
        <f>IF('Indicator Date hidden'!AL63="x","x",AK$2-'Indicator Date hidden'!AL63)</f>
        <v>0</v>
      </c>
      <c r="AL62" s="42" t="str">
        <f>IF('Indicator Date hidden'!AM63="x","x",AL$2-'Indicator Date hidden'!AM63)</f>
        <v>x</v>
      </c>
      <c r="AM62" s="42">
        <f>IF('Indicator Date hidden'!AN63="x","x",AM$2-'Indicator Date hidden'!AN63)</f>
        <v>0</v>
      </c>
      <c r="AN62" s="42">
        <f>IF('Indicator Date hidden'!AO63="x","x",AN$2-'Indicator Date hidden'!AO63)</f>
        <v>0</v>
      </c>
      <c r="AO62" s="42" t="str">
        <f>IF('Indicator Date hidden'!AP63="x","x",AO$2-'Indicator Date hidden'!AP63)</f>
        <v>x</v>
      </c>
      <c r="AP62" s="42">
        <f>IF('Indicator Date hidden'!AQ63="x","x",AP$2-'Indicator Date hidden'!AQ63)</f>
        <v>0</v>
      </c>
      <c r="AQ62" s="42">
        <f>IF('Indicator Date hidden'!AR63="x","x",AQ$2-'Indicator Date hidden'!AR63)</f>
        <v>0</v>
      </c>
      <c r="AR62" s="42">
        <f>IF('Indicator Date hidden'!AS63="x","x",AR$2-'Indicator Date hidden'!AS63)</f>
        <v>0</v>
      </c>
      <c r="AS62" s="42" t="str">
        <f>IF('Indicator Date hidden'!AT63="x","x",AS$2-'Indicator Date hidden'!AT63)</f>
        <v>x</v>
      </c>
      <c r="AT62" s="42">
        <f>IF('Indicator Date hidden'!AU63="x","x",AT$2-'Indicator Date hidden'!AU63)</f>
        <v>0</v>
      </c>
      <c r="AU62" s="42">
        <f>IF('Indicator Date hidden'!AV63="x","x",AU$2-'Indicator Date hidden'!AV63)</f>
        <v>0</v>
      </c>
      <c r="AV62" s="42">
        <f>IF('Indicator Date hidden'!AW63="x","x",AV$2-'Indicator Date hidden'!AW63)</f>
        <v>1</v>
      </c>
      <c r="AW62" s="42">
        <f>IF('Indicator Date hidden'!AX63="x","x",AW$2-'Indicator Date hidden'!AX63)</f>
        <v>-2</v>
      </c>
      <c r="AX62" s="42">
        <f>IF('Indicator Date hidden'!AY63="x","x",AX$2-'Indicator Date hidden'!AY63)</f>
        <v>-1</v>
      </c>
      <c r="AY62" s="42">
        <f>IF('Indicator Date hidden'!AZ63="x","x",AY$2-'Indicator Date hidden'!AZ63)</f>
        <v>0</v>
      </c>
      <c r="AZ62" s="42" t="str">
        <f>IF('Indicator Date hidden'!BA63="x","x",AZ$2-'Indicator Date hidden'!BA63)</f>
        <v>x</v>
      </c>
      <c r="BA62" s="42">
        <f>IF('Indicator Date hidden'!BB63="x","x",BA$2-'Indicator Date hidden'!BB63)</f>
        <v>0</v>
      </c>
      <c r="BB62" s="42" t="str">
        <f>IF('Indicator Date hidden'!BC63="x","x",BB$2-'Indicator Date hidden'!BC63)</f>
        <v>x</v>
      </c>
      <c r="BC62" s="42">
        <f>IF('Indicator Date hidden'!BD63="x","x",BC$2-'Indicator Date hidden'!BD63)</f>
        <v>0</v>
      </c>
      <c r="BD62" s="42">
        <f>IF('Indicator Date hidden'!BE63="x","x",BD$2-'Indicator Date hidden'!BE63)</f>
        <v>0</v>
      </c>
      <c r="BE62" s="42">
        <f>IF('Indicator Date hidden'!BF63="x","x",BE$2-'Indicator Date hidden'!BF63)</f>
        <v>0</v>
      </c>
      <c r="BF62" s="42">
        <f>IF('Indicator Date hidden'!BG63="x","x",BF$2-'Indicator Date hidden'!BG63)</f>
        <v>0</v>
      </c>
      <c r="BG62" s="42">
        <f>IF('Indicator Date hidden'!BH63="x","x",BG$2-'Indicator Date hidden'!BH63)</f>
        <v>0</v>
      </c>
      <c r="BH62" s="42">
        <f>IF('Indicator Date hidden'!BI63="x","x",BH$2-'Indicator Date hidden'!BI63)</f>
        <v>0</v>
      </c>
      <c r="BI62" s="42" t="str">
        <f>IF('Indicator Date hidden'!BJ63="x","x",BI$2-'Indicator Date hidden'!BJ63)</f>
        <v>x</v>
      </c>
      <c r="BJ62" s="42">
        <f>IF('Indicator Date hidden'!BK63="x","x",BJ$2-'Indicator Date hidden'!BK63)</f>
        <v>0</v>
      </c>
      <c r="BK62" s="42">
        <f>IF('Indicator Date hidden'!BL63="x","x",BK$2-'Indicator Date hidden'!BL63)</f>
        <v>0</v>
      </c>
      <c r="BL62" s="42">
        <f>IF('Indicator Date hidden'!BM63="x","x",BL$2-'Indicator Date hidden'!BM63)</f>
        <v>0</v>
      </c>
      <c r="BM62" s="42">
        <f>IF('Indicator Date hidden'!BN63="x","x",BM$2-'Indicator Date hidden'!BN63)</f>
        <v>0</v>
      </c>
      <c r="BN62" s="42">
        <f>IF('Indicator Date hidden'!BO63="x","x",BN$2-'Indicator Date hidden'!BO63)</f>
        <v>0</v>
      </c>
      <c r="BO62" s="42">
        <f>IF('Indicator Date hidden'!BP63="x","x",BO$2-'Indicator Date hidden'!BP63)</f>
        <v>1</v>
      </c>
      <c r="BP62" s="42">
        <f>IF('Indicator Date hidden'!BQ63="x","x",BP$2-'Indicator Date hidden'!BQ63)</f>
        <v>0</v>
      </c>
      <c r="BQ62" s="42">
        <f>IF('Indicator Date hidden'!BR63="x","x",BQ$2-'Indicator Date hidden'!BR63)</f>
        <v>0</v>
      </c>
      <c r="BR62" s="42">
        <f>IF('Indicator Date hidden'!BS63="x","x",BR$2-'Indicator Date hidden'!BS63)</f>
        <v>0</v>
      </c>
      <c r="BS62" s="42">
        <f>IF('Indicator Date hidden'!BT63="x","x",BS$2-'Indicator Date hidden'!BT63)</f>
        <v>1</v>
      </c>
      <c r="BT62" s="42">
        <f>IF('Indicator Date hidden'!BU63="x","x",BT$2-'Indicator Date hidden'!BU63)</f>
        <v>0</v>
      </c>
      <c r="BU62">
        <f t="shared" si="5"/>
        <v>6</v>
      </c>
      <c r="BV62" s="43">
        <f t="shared" si="6"/>
        <v>0.1</v>
      </c>
      <c r="BW62">
        <f t="shared" si="7"/>
        <v>5</v>
      </c>
      <c r="BX62" s="43">
        <f t="shared" si="8"/>
        <v>0.92556289179432139</v>
      </c>
      <c r="BY62" s="46">
        <f t="shared" si="9"/>
        <v>0</v>
      </c>
    </row>
    <row r="63" spans="1:77">
      <c r="A63" t="str">
        <f>'Indicator Data'!B66</f>
        <v>GAB</v>
      </c>
      <c r="B63" s="42">
        <f>IF('Indicator Date hidden'!C64="x","x",B$2-'Indicator Date hidden'!C64)</f>
        <v>0</v>
      </c>
      <c r="C63" s="42">
        <f>IF('Indicator Date hidden'!D64="x","x",C$2-'Indicator Date hidden'!D64)</f>
        <v>0</v>
      </c>
      <c r="D63" s="42">
        <f>IF('Indicator Date hidden'!E64="x","x",D$2-'Indicator Date hidden'!E64)</f>
        <v>0</v>
      </c>
      <c r="E63" s="42">
        <f>IF('Indicator Date hidden'!F64="x","x",E$2-'Indicator Date hidden'!F64)</f>
        <v>0</v>
      </c>
      <c r="F63" s="42">
        <f>IF('Indicator Date hidden'!G64="x","x",F$2-'Indicator Date hidden'!G64)</f>
        <v>0</v>
      </c>
      <c r="G63" s="42">
        <f>IF('Indicator Date hidden'!H64="x","x",G$2-'Indicator Date hidden'!H64)</f>
        <v>0</v>
      </c>
      <c r="H63" s="42">
        <f>IF('Indicator Date hidden'!I64="x","x",H$2-'Indicator Date hidden'!I64)</f>
        <v>0</v>
      </c>
      <c r="I63" s="42">
        <f>IF('Indicator Date hidden'!J64="x","x",I$2-'Indicator Date hidden'!J64)</f>
        <v>0</v>
      </c>
      <c r="J63" s="42">
        <f>IF('Indicator Date hidden'!K64="x","x",J$2-'Indicator Date hidden'!K64)</f>
        <v>0</v>
      </c>
      <c r="K63" s="42">
        <f>IF('Indicator Date hidden'!L64="x","x",K$2-'Indicator Date hidden'!L64)</f>
        <v>0</v>
      </c>
      <c r="L63" s="42">
        <f>IF('Indicator Date hidden'!M64="x","x",L$2-'Indicator Date hidden'!M64)</f>
        <v>0</v>
      </c>
      <c r="M63" s="42">
        <f>IF('Indicator Date hidden'!N64="x","x",M$2-'Indicator Date hidden'!N64)</f>
        <v>0</v>
      </c>
      <c r="N63" s="42">
        <f>IF('Indicator Date hidden'!O64="x","x",N$2-'Indicator Date hidden'!O64)</f>
        <v>0</v>
      </c>
      <c r="O63" s="42">
        <f>IF('Indicator Date hidden'!P64="x","x",O$2-'Indicator Date hidden'!P64)</f>
        <v>0</v>
      </c>
      <c r="P63" s="42">
        <f>IF('Indicator Date hidden'!Q64="x","x",P$2-'Indicator Date hidden'!Q64)</f>
        <v>0</v>
      </c>
      <c r="Q63" s="42">
        <f>IF('Indicator Date hidden'!R64="x","x",Q$2-'Indicator Date hidden'!R64)</f>
        <v>0</v>
      </c>
      <c r="R63" s="42">
        <f>IF('Indicator Date hidden'!S64="x","x",R$2-'Indicator Date hidden'!S64)</f>
        <v>0</v>
      </c>
      <c r="S63" s="42">
        <f>IF('Indicator Date hidden'!T64="x","x",S$2-'Indicator Date hidden'!T64)</f>
        <v>0</v>
      </c>
      <c r="T63" s="42">
        <f>IF('Indicator Date hidden'!U64="x","x",T$2-'Indicator Date hidden'!U64)</f>
        <v>0</v>
      </c>
      <c r="U63" s="42">
        <f>IF('Indicator Date hidden'!V64="x","x",U$2-'Indicator Date hidden'!V64)</f>
        <v>0</v>
      </c>
      <c r="V63" s="42">
        <f>IF('Indicator Date hidden'!W64="x","x",V$2-'Indicator Date hidden'!W64)</f>
        <v>0</v>
      </c>
      <c r="W63" s="42">
        <f>IF('Indicator Date hidden'!X64="x","x",W$2-'Indicator Date hidden'!X64)</f>
        <v>0</v>
      </c>
      <c r="X63" s="42">
        <f>IF('Indicator Date hidden'!Y64="x","x",X$2-'Indicator Date hidden'!Y64)</f>
        <v>9</v>
      </c>
      <c r="Y63" s="42">
        <f>IF('Indicator Date hidden'!Z64="x","x",Y$2-'Indicator Date hidden'!Z64)</f>
        <v>0</v>
      </c>
      <c r="Z63" s="42" t="str">
        <f>IF('Indicator Date hidden'!AA64="x","x",Z$2-'Indicator Date hidden'!AA64)</f>
        <v>x</v>
      </c>
      <c r="AA63" s="42">
        <f>IF('Indicator Date hidden'!AB64="x","x",AA$2-'Indicator Date hidden'!AB64)</f>
        <v>5</v>
      </c>
      <c r="AB63" s="42">
        <f>IF('Indicator Date hidden'!AC64="x","x",AB$2-'Indicator Date hidden'!AC64)</f>
        <v>0</v>
      </c>
      <c r="AC63" s="42">
        <f>IF('Indicator Date hidden'!AD64="x","x",AC$2-'Indicator Date hidden'!AD64)</f>
        <v>-2</v>
      </c>
      <c r="AD63" s="42">
        <f>IF('Indicator Date hidden'!AE64="x","x",AD$2-'Indicator Date hidden'!AE64)</f>
        <v>0</v>
      </c>
      <c r="AE63" s="42">
        <f>IF('Indicator Date hidden'!AF64="x","x",AE$2-'Indicator Date hidden'!AF64)</f>
        <v>0</v>
      </c>
      <c r="AF63" s="42">
        <f>IF('Indicator Date hidden'!AG64="x","x",AF$2-'Indicator Date hidden'!AG64)</f>
        <v>0</v>
      </c>
      <c r="AG63" s="42">
        <f>IF('Indicator Date hidden'!AH64="x","x",AG$2-'Indicator Date hidden'!AH64)</f>
        <v>0</v>
      </c>
      <c r="AH63" s="42">
        <f>IF('Indicator Date hidden'!AI64="x","x",AH$2-'Indicator Date hidden'!AI64)</f>
        <v>9</v>
      </c>
      <c r="AI63" s="42">
        <f>IF('Indicator Date hidden'!AJ64="x","x",AI$2-'Indicator Date hidden'!AJ64)</f>
        <v>0</v>
      </c>
      <c r="AJ63" s="42">
        <f>IF('Indicator Date hidden'!AK64="x","x",AJ$2-'Indicator Date hidden'!AK64)</f>
        <v>0</v>
      </c>
      <c r="AK63" s="42">
        <f>IF('Indicator Date hidden'!AL64="x","x",AK$2-'Indicator Date hidden'!AL64)</f>
        <v>0</v>
      </c>
      <c r="AL63" s="42">
        <f>IF('Indicator Date hidden'!AM64="x","x",AL$2-'Indicator Date hidden'!AM64)</f>
        <v>0</v>
      </c>
      <c r="AM63" s="42">
        <f>IF('Indicator Date hidden'!AN64="x","x",AM$2-'Indicator Date hidden'!AN64)</f>
        <v>0</v>
      </c>
      <c r="AN63" s="42">
        <f>IF('Indicator Date hidden'!AO64="x","x",AN$2-'Indicator Date hidden'!AO64)</f>
        <v>0</v>
      </c>
      <c r="AO63" s="42">
        <f>IF('Indicator Date hidden'!AP64="x","x",AO$2-'Indicator Date hidden'!AP64)</f>
        <v>2</v>
      </c>
      <c r="AP63" s="42">
        <f>IF('Indicator Date hidden'!AQ64="x","x",AP$2-'Indicator Date hidden'!AQ64)</f>
        <v>0</v>
      </c>
      <c r="AQ63" s="42">
        <f>IF('Indicator Date hidden'!AR64="x","x",AQ$2-'Indicator Date hidden'!AR64)</f>
        <v>0</v>
      </c>
      <c r="AR63" s="42">
        <f>IF('Indicator Date hidden'!AS64="x","x",AR$2-'Indicator Date hidden'!AS64)</f>
        <v>0</v>
      </c>
      <c r="AS63" s="42">
        <f>IF('Indicator Date hidden'!AT64="x","x",AS$2-'Indicator Date hidden'!AT64)</f>
        <v>0</v>
      </c>
      <c r="AT63" s="42">
        <f>IF('Indicator Date hidden'!AU64="x","x",AT$2-'Indicator Date hidden'!AU64)</f>
        <v>0</v>
      </c>
      <c r="AU63" s="42">
        <f>IF('Indicator Date hidden'!AV64="x","x",AU$2-'Indicator Date hidden'!AV64)</f>
        <v>0</v>
      </c>
      <c r="AV63" s="42">
        <f>IF('Indicator Date hidden'!AW64="x","x",AV$2-'Indicator Date hidden'!AW64)</f>
        <v>5</v>
      </c>
      <c r="AW63" s="42">
        <f>IF('Indicator Date hidden'!AX64="x","x",AW$2-'Indicator Date hidden'!AX64)</f>
        <v>-2</v>
      </c>
      <c r="AX63" s="42">
        <f>IF('Indicator Date hidden'!AY64="x","x",AX$2-'Indicator Date hidden'!AY64)</f>
        <v>-1</v>
      </c>
      <c r="AY63" s="42">
        <f>IF('Indicator Date hidden'!AZ64="x","x",AY$2-'Indicator Date hidden'!AZ64)</f>
        <v>0</v>
      </c>
      <c r="AZ63" s="42" t="str">
        <f>IF('Indicator Date hidden'!BA64="x","x",AZ$2-'Indicator Date hidden'!BA64)</f>
        <v>x</v>
      </c>
      <c r="BA63" s="42">
        <f>IF('Indicator Date hidden'!BB64="x","x",BA$2-'Indicator Date hidden'!BB64)</f>
        <v>0</v>
      </c>
      <c r="BB63" s="42">
        <f>IF('Indicator Date hidden'!BC64="x","x",BB$2-'Indicator Date hidden'!BC64)</f>
        <v>5</v>
      </c>
      <c r="BC63" s="42">
        <f>IF('Indicator Date hidden'!BD64="x","x",BC$2-'Indicator Date hidden'!BD64)</f>
        <v>0</v>
      </c>
      <c r="BD63" s="42">
        <f>IF('Indicator Date hidden'!BE64="x","x",BD$2-'Indicator Date hidden'!BE64)</f>
        <v>0</v>
      </c>
      <c r="BE63" s="42">
        <f>IF('Indicator Date hidden'!BF64="x","x",BE$2-'Indicator Date hidden'!BF64)</f>
        <v>0</v>
      </c>
      <c r="BF63" s="42">
        <f>IF('Indicator Date hidden'!BG64="x","x",BF$2-'Indicator Date hidden'!BG64)</f>
        <v>0</v>
      </c>
      <c r="BG63" s="42">
        <f>IF('Indicator Date hidden'!BH64="x","x",BG$2-'Indicator Date hidden'!BH64)</f>
        <v>0</v>
      </c>
      <c r="BH63" s="42">
        <f>IF('Indicator Date hidden'!BI64="x","x",BH$2-'Indicator Date hidden'!BI64)</f>
        <v>0</v>
      </c>
      <c r="BI63" s="42">
        <f>IF('Indicator Date hidden'!BJ64="x","x",BI$2-'Indicator Date hidden'!BJ64)</f>
        <v>1</v>
      </c>
      <c r="BJ63" s="42">
        <f>IF('Indicator Date hidden'!BK64="x","x",BJ$2-'Indicator Date hidden'!BK64)</f>
        <v>1</v>
      </c>
      <c r="BK63" s="42">
        <f>IF('Indicator Date hidden'!BL64="x","x",BK$2-'Indicator Date hidden'!BL64)</f>
        <v>0</v>
      </c>
      <c r="BL63" s="42">
        <f>IF('Indicator Date hidden'!BM64="x","x",BL$2-'Indicator Date hidden'!BM64)</f>
        <v>0</v>
      </c>
      <c r="BM63" s="42">
        <f>IF('Indicator Date hidden'!BN64="x","x",BM$2-'Indicator Date hidden'!BN64)</f>
        <v>0</v>
      </c>
      <c r="BN63" s="42">
        <f>IF('Indicator Date hidden'!BO64="x","x",BN$2-'Indicator Date hidden'!BO64)</f>
        <v>0</v>
      </c>
      <c r="BO63" s="42">
        <f>IF('Indicator Date hidden'!BP64="x","x",BO$2-'Indicator Date hidden'!BP64)</f>
        <v>1</v>
      </c>
      <c r="BP63" s="42">
        <f>IF('Indicator Date hidden'!BQ64="x","x",BP$2-'Indicator Date hidden'!BQ64)</f>
        <v>0</v>
      </c>
      <c r="BQ63" s="42" t="str">
        <f>IF('Indicator Date hidden'!BR64="x","x",BQ$2-'Indicator Date hidden'!BR64)</f>
        <v>x</v>
      </c>
      <c r="BR63" s="42" t="str">
        <f>IF('Indicator Date hidden'!BS64="x","x",BR$2-'Indicator Date hidden'!BS64)</f>
        <v>x</v>
      </c>
      <c r="BS63" s="42">
        <f>IF('Indicator Date hidden'!BT64="x","x",BS$2-'Indicator Date hidden'!BT64)</f>
        <v>1</v>
      </c>
      <c r="BT63" s="42">
        <f>IF('Indicator Date hidden'!BU64="x","x",BT$2-'Indicator Date hidden'!BU64)</f>
        <v>0</v>
      </c>
      <c r="BU63">
        <f t="shared" si="5"/>
        <v>34</v>
      </c>
      <c r="BV63" s="43">
        <f t="shared" si="6"/>
        <v>0.5074626865671642</v>
      </c>
      <c r="BW63">
        <f t="shared" si="7"/>
        <v>10</v>
      </c>
      <c r="BX63" s="43">
        <f t="shared" si="8"/>
        <v>1.8797676446469227</v>
      </c>
      <c r="BY63" s="46">
        <f t="shared" si="9"/>
        <v>0</v>
      </c>
    </row>
    <row r="64" spans="1:77">
      <c r="A64" t="str">
        <f>'Indicator Data'!B67</f>
        <v>GMB</v>
      </c>
      <c r="B64" s="42">
        <f>IF('Indicator Date hidden'!C65="x","x",B$2-'Indicator Date hidden'!C65)</f>
        <v>0</v>
      </c>
      <c r="C64" s="42">
        <f>IF('Indicator Date hidden'!D65="x","x",C$2-'Indicator Date hidden'!D65)</f>
        <v>0</v>
      </c>
      <c r="D64" s="42">
        <f>IF('Indicator Date hidden'!E65="x","x",D$2-'Indicator Date hidden'!E65)</f>
        <v>0</v>
      </c>
      <c r="E64" s="42">
        <f>IF('Indicator Date hidden'!F65="x","x",E$2-'Indicator Date hidden'!F65)</f>
        <v>0</v>
      </c>
      <c r="F64" s="42">
        <f>IF('Indicator Date hidden'!G65="x","x",F$2-'Indicator Date hidden'!G65)</f>
        <v>0</v>
      </c>
      <c r="G64" s="42">
        <f>IF('Indicator Date hidden'!H65="x","x",G$2-'Indicator Date hidden'!H65)</f>
        <v>0</v>
      </c>
      <c r="H64" s="42">
        <f>IF('Indicator Date hidden'!I65="x","x",H$2-'Indicator Date hidden'!I65)</f>
        <v>0</v>
      </c>
      <c r="I64" s="42">
        <f>IF('Indicator Date hidden'!J65="x","x",I$2-'Indicator Date hidden'!J65)</f>
        <v>0</v>
      </c>
      <c r="J64" s="42">
        <f>IF('Indicator Date hidden'!K65="x","x",J$2-'Indicator Date hidden'!K65)</f>
        <v>0</v>
      </c>
      <c r="K64" s="42">
        <f>IF('Indicator Date hidden'!L65="x","x",K$2-'Indicator Date hidden'!L65)</f>
        <v>0</v>
      </c>
      <c r="L64" s="42">
        <f>IF('Indicator Date hidden'!M65="x","x",L$2-'Indicator Date hidden'!M65)</f>
        <v>0</v>
      </c>
      <c r="M64" s="42">
        <f>IF('Indicator Date hidden'!N65="x","x",M$2-'Indicator Date hidden'!N65)</f>
        <v>0</v>
      </c>
      <c r="N64" s="42">
        <f>IF('Indicator Date hidden'!O65="x","x",N$2-'Indicator Date hidden'!O65)</f>
        <v>0</v>
      </c>
      <c r="O64" s="42">
        <f>IF('Indicator Date hidden'!P65="x","x",O$2-'Indicator Date hidden'!P65)</f>
        <v>0</v>
      </c>
      <c r="P64" s="42">
        <f>IF('Indicator Date hidden'!Q65="x","x",P$2-'Indicator Date hidden'!Q65)</f>
        <v>0</v>
      </c>
      <c r="Q64" s="42">
        <f>IF('Indicator Date hidden'!R65="x","x",Q$2-'Indicator Date hidden'!R65)</f>
        <v>0</v>
      </c>
      <c r="R64" s="42">
        <f>IF('Indicator Date hidden'!S65="x","x",R$2-'Indicator Date hidden'!S65)</f>
        <v>0</v>
      </c>
      <c r="S64" s="42">
        <f>IF('Indicator Date hidden'!T65="x","x",S$2-'Indicator Date hidden'!T65)</f>
        <v>0</v>
      </c>
      <c r="T64" s="42">
        <f>IF('Indicator Date hidden'!U65="x","x",T$2-'Indicator Date hidden'!U65)</f>
        <v>0</v>
      </c>
      <c r="U64" s="42">
        <f>IF('Indicator Date hidden'!V65="x","x",U$2-'Indicator Date hidden'!V65)</f>
        <v>0</v>
      </c>
      <c r="V64" s="42">
        <f>IF('Indicator Date hidden'!W65="x","x",V$2-'Indicator Date hidden'!W65)</f>
        <v>0</v>
      </c>
      <c r="W64" s="42">
        <f>IF('Indicator Date hidden'!X65="x","x",W$2-'Indicator Date hidden'!X65)</f>
        <v>0</v>
      </c>
      <c r="X64" s="42">
        <f>IF('Indicator Date hidden'!Y65="x","x",X$2-'Indicator Date hidden'!Y65)</f>
        <v>1</v>
      </c>
      <c r="Y64" s="42">
        <f>IF('Indicator Date hidden'!Z65="x","x",Y$2-'Indicator Date hidden'!Z65)</f>
        <v>0</v>
      </c>
      <c r="Z64" s="42">
        <f>IF('Indicator Date hidden'!AA65="x","x",Z$2-'Indicator Date hidden'!AA65)</f>
        <v>0</v>
      </c>
      <c r="AA64" s="42">
        <f>IF('Indicator Date hidden'!AB65="x","x",AA$2-'Indicator Date hidden'!AB65)</f>
        <v>1</v>
      </c>
      <c r="AB64" s="42">
        <f>IF('Indicator Date hidden'!AC65="x","x",AB$2-'Indicator Date hidden'!AC65)</f>
        <v>0</v>
      </c>
      <c r="AC64" s="42">
        <f>IF('Indicator Date hidden'!AD65="x","x",AC$2-'Indicator Date hidden'!AD65)</f>
        <v>-2</v>
      </c>
      <c r="AD64" s="42">
        <f>IF('Indicator Date hidden'!AE65="x","x",AD$2-'Indicator Date hidden'!AE65)</f>
        <v>0</v>
      </c>
      <c r="AE64" s="42">
        <f>IF('Indicator Date hidden'!AF65="x","x",AE$2-'Indicator Date hidden'!AF65)</f>
        <v>0</v>
      </c>
      <c r="AF64" s="42">
        <f>IF('Indicator Date hidden'!AG65="x","x",AF$2-'Indicator Date hidden'!AG65)</f>
        <v>0</v>
      </c>
      <c r="AG64" s="42">
        <f>IF('Indicator Date hidden'!AH65="x","x",AG$2-'Indicator Date hidden'!AH65)</f>
        <v>0</v>
      </c>
      <c r="AH64" s="42">
        <f>IF('Indicator Date hidden'!AI65="x","x",AH$2-'Indicator Date hidden'!AI65)</f>
        <v>2</v>
      </c>
      <c r="AI64" s="42">
        <f>IF('Indicator Date hidden'!AJ65="x","x",AI$2-'Indicator Date hidden'!AJ65)</f>
        <v>0</v>
      </c>
      <c r="AJ64" s="42">
        <f>IF('Indicator Date hidden'!AK65="x","x",AJ$2-'Indicator Date hidden'!AK65)</f>
        <v>0</v>
      </c>
      <c r="AK64" s="42">
        <f>IF('Indicator Date hidden'!AL65="x","x",AK$2-'Indicator Date hidden'!AL65)</f>
        <v>0</v>
      </c>
      <c r="AL64" s="42">
        <f>IF('Indicator Date hidden'!AM65="x","x",AL$2-'Indicator Date hidden'!AM65)</f>
        <v>0</v>
      </c>
      <c r="AM64" s="42">
        <f>IF('Indicator Date hidden'!AN65="x","x",AM$2-'Indicator Date hidden'!AN65)</f>
        <v>0</v>
      </c>
      <c r="AN64" s="42">
        <f>IF('Indicator Date hidden'!AO65="x","x",AN$2-'Indicator Date hidden'!AO65)</f>
        <v>0</v>
      </c>
      <c r="AO64" s="42">
        <f>IF('Indicator Date hidden'!AP65="x","x",AO$2-'Indicator Date hidden'!AP65)</f>
        <v>2</v>
      </c>
      <c r="AP64" s="42">
        <f>IF('Indicator Date hidden'!AQ65="x","x",AP$2-'Indicator Date hidden'!AQ65)</f>
        <v>0</v>
      </c>
      <c r="AQ64" s="42">
        <f>IF('Indicator Date hidden'!AR65="x","x",AQ$2-'Indicator Date hidden'!AR65)</f>
        <v>0</v>
      </c>
      <c r="AR64" s="42">
        <f>IF('Indicator Date hidden'!AS65="x","x",AR$2-'Indicator Date hidden'!AS65)</f>
        <v>0</v>
      </c>
      <c r="AS64" s="42">
        <f>IF('Indicator Date hidden'!AT65="x","x",AS$2-'Indicator Date hidden'!AT65)</f>
        <v>0</v>
      </c>
      <c r="AT64" s="42">
        <f>IF('Indicator Date hidden'!AU65="x","x",AT$2-'Indicator Date hidden'!AU65)</f>
        <v>0</v>
      </c>
      <c r="AU64" s="42">
        <f>IF('Indicator Date hidden'!AV65="x","x",AU$2-'Indicator Date hidden'!AV65)</f>
        <v>0</v>
      </c>
      <c r="AV64" s="42">
        <f>IF('Indicator Date hidden'!AW65="x","x",AV$2-'Indicator Date hidden'!AW65)</f>
        <v>2</v>
      </c>
      <c r="AW64" s="42">
        <f>IF('Indicator Date hidden'!AX65="x","x",AW$2-'Indicator Date hidden'!AX65)</f>
        <v>-2</v>
      </c>
      <c r="AX64" s="42">
        <f>IF('Indicator Date hidden'!AY65="x","x",AX$2-'Indicator Date hidden'!AY65)</f>
        <v>-1</v>
      </c>
      <c r="AY64" s="42">
        <f>IF('Indicator Date hidden'!AZ65="x","x",AY$2-'Indicator Date hidden'!AZ65)</f>
        <v>0</v>
      </c>
      <c r="AZ64" s="42">
        <f>IF('Indicator Date hidden'!BA65="x","x",AZ$2-'Indicator Date hidden'!BA65)</f>
        <v>0</v>
      </c>
      <c r="BA64" s="42">
        <f>IF('Indicator Date hidden'!BB65="x","x",BA$2-'Indicator Date hidden'!BB65)</f>
        <v>0</v>
      </c>
      <c r="BB64" s="42">
        <f>IF('Indicator Date hidden'!BC65="x","x",BB$2-'Indicator Date hidden'!BC65)</f>
        <v>0</v>
      </c>
      <c r="BC64" s="42">
        <f>IF('Indicator Date hidden'!BD65="x","x",BC$2-'Indicator Date hidden'!BD65)</f>
        <v>0</v>
      </c>
      <c r="BD64" s="42">
        <f>IF('Indicator Date hidden'!BE65="x","x",BD$2-'Indicator Date hidden'!BE65)</f>
        <v>0</v>
      </c>
      <c r="BE64" s="42">
        <f>IF('Indicator Date hidden'!BF65="x","x",BE$2-'Indicator Date hidden'!BF65)</f>
        <v>0</v>
      </c>
      <c r="BF64" s="42">
        <f>IF('Indicator Date hidden'!BG65="x","x",BF$2-'Indicator Date hidden'!BG65)</f>
        <v>0</v>
      </c>
      <c r="BG64" s="42">
        <f>IF('Indicator Date hidden'!BH65="x","x",BG$2-'Indicator Date hidden'!BH65)</f>
        <v>0</v>
      </c>
      <c r="BH64" s="42">
        <f>IF('Indicator Date hidden'!BI65="x","x",BH$2-'Indicator Date hidden'!BI65)</f>
        <v>0</v>
      </c>
      <c r="BI64" s="42">
        <f>IF('Indicator Date hidden'!BJ65="x","x",BI$2-'Indicator Date hidden'!BJ65)</f>
        <v>1</v>
      </c>
      <c r="BJ64" s="42">
        <f>IF('Indicator Date hidden'!BK65="x","x",BJ$2-'Indicator Date hidden'!BK65)</f>
        <v>1</v>
      </c>
      <c r="BK64" s="42">
        <f>IF('Indicator Date hidden'!BL65="x","x",BK$2-'Indicator Date hidden'!BL65)</f>
        <v>1</v>
      </c>
      <c r="BL64" s="42">
        <f>IF('Indicator Date hidden'!BM65="x","x",BL$2-'Indicator Date hidden'!BM65)</f>
        <v>0</v>
      </c>
      <c r="BM64" s="42">
        <f>IF('Indicator Date hidden'!BN65="x","x",BM$2-'Indicator Date hidden'!BN65)</f>
        <v>0</v>
      </c>
      <c r="BN64" s="42">
        <f>IF('Indicator Date hidden'!BO65="x","x",BN$2-'Indicator Date hidden'!BO65)</f>
        <v>0</v>
      </c>
      <c r="BO64" s="42">
        <f>IF('Indicator Date hidden'!BP65="x","x",BO$2-'Indicator Date hidden'!BP65)</f>
        <v>1</v>
      </c>
      <c r="BP64" s="42">
        <f>IF('Indicator Date hidden'!BQ65="x","x",BP$2-'Indicator Date hidden'!BQ65)</f>
        <v>0</v>
      </c>
      <c r="BQ64" s="42">
        <f>IF('Indicator Date hidden'!BR65="x","x",BQ$2-'Indicator Date hidden'!BR65)</f>
        <v>0</v>
      </c>
      <c r="BR64" s="42">
        <f>IF('Indicator Date hidden'!BS65="x","x",BR$2-'Indicator Date hidden'!BS65)</f>
        <v>0</v>
      </c>
      <c r="BS64" s="42">
        <f>IF('Indicator Date hidden'!BT65="x","x",BS$2-'Indicator Date hidden'!BT65)</f>
        <v>1</v>
      </c>
      <c r="BT64" s="42">
        <f>IF('Indicator Date hidden'!BU65="x","x",BT$2-'Indicator Date hidden'!BU65)</f>
        <v>0</v>
      </c>
      <c r="BU64">
        <f t="shared" si="5"/>
        <v>8</v>
      </c>
      <c r="BV64" s="43">
        <f t="shared" si="6"/>
        <v>0.11267605633802817</v>
      </c>
      <c r="BW64">
        <f t="shared" si="7"/>
        <v>10</v>
      </c>
      <c r="BX64" s="43">
        <f t="shared" si="8"/>
        <v>0.61779470984398055</v>
      </c>
      <c r="BY64" s="46">
        <f t="shared" si="9"/>
        <v>0</v>
      </c>
    </row>
    <row r="65" spans="1:77">
      <c r="A65" t="str">
        <f>'Indicator Data'!B68</f>
        <v>GEO</v>
      </c>
      <c r="B65" s="42">
        <f>IF('Indicator Date hidden'!C66="x","x",B$2-'Indicator Date hidden'!C66)</f>
        <v>0</v>
      </c>
      <c r="C65" s="42">
        <f>IF('Indicator Date hidden'!D66="x","x",C$2-'Indicator Date hidden'!D66)</f>
        <v>0</v>
      </c>
      <c r="D65" s="42">
        <f>IF('Indicator Date hidden'!E66="x","x",D$2-'Indicator Date hidden'!E66)</f>
        <v>0</v>
      </c>
      <c r="E65" s="42">
        <f>IF('Indicator Date hidden'!F66="x","x",E$2-'Indicator Date hidden'!F66)</f>
        <v>0</v>
      </c>
      <c r="F65" s="42">
        <f>IF('Indicator Date hidden'!G66="x","x",F$2-'Indicator Date hidden'!G66)</f>
        <v>0</v>
      </c>
      <c r="G65" s="42">
        <f>IF('Indicator Date hidden'!H66="x","x",G$2-'Indicator Date hidden'!H66)</f>
        <v>0</v>
      </c>
      <c r="H65" s="42">
        <f>IF('Indicator Date hidden'!I66="x","x",H$2-'Indicator Date hidden'!I66)</f>
        <v>0</v>
      </c>
      <c r="I65" s="42">
        <f>IF('Indicator Date hidden'!J66="x","x",I$2-'Indicator Date hidden'!J66)</f>
        <v>0</v>
      </c>
      <c r="J65" s="42">
        <f>IF('Indicator Date hidden'!K66="x","x",J$2-'Indicator Date hidden'!K66)</f>
        <v>0</v>
      </c>
      <c r="K65" s="42">
        <f>IF('Indicator Date hidden'!L66="x","x",K$2-'Indicator Date hidden'!L66)</f>
        <v>0</v>
      </c>
      <c r="L65" s="42">
        <f>IF('Indicator Date hidden'!M66="x","x",L$2-'Indicator Date hidden'!M66)</f>
        <v>0</v>
      </c>
      <c r="M65" s="42" t="str">
        <f>IF('Indicator Date hidden'!N66="x","x",M$2-'Indicator Date hidden'!N66)</f>
        <v>x</v>
      </c>
      <c r="N65" s="42" t="str">
        <f>IF('Indicator Date hidden'!O66="x","x",N$2-'Indicator Date hidden'!O66)</f>
        <v>x</v>
      </c>
      <c r="O65" s="42" t="str">
        <f>IF('Indicator Date hidden'!P66="x","x",O$2-'Indicator Date hidden'!P66)</f>
        <v>x</v>
      </c>
      <c r="P65" s="42">
        <f>IF('Indicator Date hidden'!Q66="x","x",P$2-'Indicator Date hidden'!Q66)</f>
        <v>0</v>
      </c>
      <c r="Q65" s="42">
        <f>IF('Indicator Date hidden'!R66="x","x",Q$2-'Indicator Date hidden'!R66)</f>
        <v>0</v>
      </c>
      <c r="R65" s="42">
        <f>IF('Indicator Date hidden'!S66="x","x",R$2-'Indicator Date hidden'!S66)</f>
        <v>0</v>
      </c>
      <c r="S65" s="42">
        <f>IF('Indicator Date hidden'!T66="x","x",S$2-'Indicator Date hidden'!T66)</f>
        <v>0</v>
      </c>
      <c r="T65" s="42">
        <f>IF('Indicator Date hidden'!U66="x","x",T$2-'Indicator Date hidden'!U66)</f>
        <v>0</v>
      </c>
      <c r="U65" s="42">
        <f>IF('Indicator Date hidden'!V66="x","x",U$2-'Indicator Date hidden'!V66)</f>
        <v>0</v>
      </c>
      <c r="V65" s="42">
        <f>IF('Indicator Date hidden'!W66="x","x",V$2-'Indicator Date hidden'!W66)</f>
        <v>0</v>
      </c>
      <c r="W65" s="42">
        <f>IF('Indicator Date hidden'!X66="x","x",W$2-'Indicator Date hidden'!X66)</f>
        <v>0</v>
      </c>
      <c r="X65" s="42">
        <f>IF('Indicator Date hidden'!Y66="x","x",X$2-'Indicator Date hidden'!Y66)</f>
        <v>3</v>
      </c>
      <c r="Y65" s="42">
        <f>IF('Indicator Date hidden'!Z66="x","x",Y$2-'Indicator Date hidden'!Z66)</f>
        <v>0</v>
      </c>
      <c r="Z65" s="42">
        <f>IF('Indicator Date hidden'!AA66="x","x",Z$2-'Indicator Date hidden'!AA66)</f>
        <v>0</v>
      </c>
      <c r="AA65" s="42">
        <f>IF('Indicator Date hidden'!AB66="x","x",AA$2-'Indicator Date hidden'!AB66)</f>
        <v>0</v>
      </c>
      <c r="AB65" s="42">
        <f>IF('Indicator Date hidden'!AC66="x","x",AB$2-'Indicator Date hidden'!AC66)</f>
        <v>0</v>
      </c>
      <c r="AC65" s="42">
        <f>IF('Indicator Date hidden'!AD66="x","x",AC$2-'Indicator Date hidden'!AD66)</f>
        <v>-2</v>
      </c>
      <c r="AD65" s="42">
        <f>IF('Indicator Date hidden'!AE66="x","x",AD$2-'Indicator Date hidden'!AE66)</f>
        <v>0</v>
      </c>
      <c r="AE65" s="42">
        <f>IF('Indicator Date hidden'!AF66="x","x",AE$2-'Indicator Date hidden'!AF66)</f>
        <v>0</v>
      </c>
      <c r="AF65" s="42">
        <f>IF('Indicator Date hidden'!AG66="x","x",AF$2-'Indicator Date hidden'!AG66)</f>
        <v>0</v>
      </c>
      <c r="AG65" s="42">
        <f>IF('Indicator Date hidden'!AH66="x","x",AG$2-'Indicator Date hidden'!AH66)</f>
        <v>0</v>
      </c>
      <c r="AH65" s="42">
        <f>IF('Indicator Date hidden'!AI66="x","x",AH$2-'Indicator Date hidden'!AI66)</f>
        <v>3</v>
      </c>
      <c r="AI65" s="42">
        <f>IF('Indicator Date hidden'!AJ66="x","x",AI$2-'Indicator Date hidden'!AJ66)</f>
        <v>0</v>
      </c>
      <c r="AJ65" s="42">
        <f>IF('Indicator Date hidden'!AK66="x","x",AJ$2-'Indicator Date hidden'!AK66)</f>
        <v>0</v>
      </c>
      <c r="AK65" s="42">
        <f>IF('Indicator Date hidden'!AL66="x","x",AK$2-'Indicator Date hidden'!AL66)</f>
        <v>0</v>
      </c>
      <c r="AL65" s="42">
        <f>IF('Indicator Date hidden'!AM66="x","x",AL$2-'Indicator Date hidden'!AM66)</f>
        <v>0</v>
      </c>
      <c r="AM65" s="42">
        <f>IF('Indicator Date hidden'!AN66="x","x",AM$2-'Indicator Date hidden'!AN66)</f>
        <v>0</v>
      </c>
      <c r="AN65" s="42">
        <f>IF('Indicator Date hidden'!AO66="x","x",AN$2-'Indicator Date hidden'!AO66)</f>
        <v>0</v>
      </c>
      <c r="AO65" s="42">
        <f>IF('Indicator Date hidden'!AP66="x","x",AO$2-'Indicator Date hidden'!AP66)</f>
        <v>4</v>
      </c>
      <c r="AP65" s="42">
        <f>IF('Indicator Date hidden'!AQ66="x","x",AP$2-'Indicator Date hidden'!AQ66)</f>
        <v>0</v>
      </c>
      <c r="AQ65" s="42">
        <f>IF('Indicator Date hidden'!AR66="x","x",AQ$2-'Indicator Date hidden'!AR66)</f>
        <v>0</v>
      </c>
      <c r="AR65" s="42">
        <f>IF('Indicator Date hidden'!AS66="x","x",AR$2-'Indicator Date hidden'!AS66)</f>
        <v>0</v>
      </c>
      <c r="AS65" s="42">
        <f>IF('Indicator Date hidden'!AT66="x","x",AS$2-'Indicator Date hidden'!AT66)</f>
        <v>2</v>
      </c>
      <c r="AT65" s="42">
        <f>IF('Indicator Date hidden'!AU66="x","x",AT$2-'Indicator Date hidden'!AU66)</f>
        <v>0</v>
      </c>
      <c r="AU65" s="42">
        <f>IF('Indicator Date hidden'!AV66="x","x",AU$2-'Indicator Date hidden'!AV66)</f>
        <v>0</v>
      </c>
      <c r="AV65" s="42">
        <f>IF('Indicator Date hidden'!AW66="x","x",AV$2-'Indicator Date hidden'!AW66)</f>
        <v>1</v>
      </c>
      <c r="AW65" s="42">
        <f>IF('Indicator Date hidden'!AX66="x","x",AW$2-'Indicator Date hidden'!AX66)</f>
        <v>-2</v>
      </c>
      <c r="AX65" s="42">
        <f>IF('Indicator Date hidden'!AY66="x","x",AX$2-'Indicator Date hidden'!AY66)</f>
        <v>-1</v>
      </c>
      <c r="AY65" s="42">
        <f>IF('Indicator Date hidden'!AZ66="x","x",AY$2-'Indicator Date hidden'!AZ66)</f>
        <v>0</v>
      </c>
      <c r="AZ65" s="42">
        <f>IF('Indicator Date hidden'!BA66="x","x",AZ$2-'Indicator Date hidden'!BA66)</f>
        <v>0</v>
      </c>
      <c r="BA65" s="42">
        <f>IF('Indicator Date hidden'!BB66="x","x",BA$2-'Indicator Date hidden'!BB66)</f>
        <v>0</v>
      </c>
      <c r="BB65" s="42">
        <f>IF('Indicator Date hidden'!BC66="x","x",BB$2-'Indicator Date hidden'!BC66)</f>
        <v>0</v>
      </c>
      <c r="BC65" s="42">
        <f>IF('Indicator Date hidden'!BD66="x","x",BC$2-'Indicator Date hidden'!BD66)</f>
        <v>0</v>
      </c>
      <c r="BD65" s="42">
        <f>IF('Indicator Date hidden'!BE66="x","x",BD$2-'Indicator Date hidden'!BE66)</f>
        <v>0</v>
      </c>
      <c r="BE65" s="42">
        <f>IF('Indicator Date hidden'!BF66="x","x",BE$2-'Indicator Date hidden'!BF66)</f>
        <v>0</v>
      </c>
      <c r="BF65" s="42">
        <f>IF('Indicator Date hidden'!BG66="x","x",BF$2-'Indicator Date hidden'!BG66)</f>
        <v>0</v>
      </c>
      <c r="BG65" s="42">
        <f>IF('Indicator Date hidden'!BH66="x","x",BG$2-'Indicator Date hidden'!BH66)</f>
        <v>0</v>
      </c>
      <c r="BH65" s="42">
        <f>IF('Indicator Date hidden'!BI66="x","x",BH$2-'Indicator Date hidden'!BI66)</f>
        <v>0</v>
      </c>
      <c r="BI65" s="42">
        <f>IF('Indicator Date hidden'!BJ66="x","x",BI$2-'Indicator Date hidden'!BJ66)</f>
        <v>1</v>
      </c>
      <c r="BJ65" s="42">
        <f>IF('Indicator Date hidden'!BK66="x","x",BJ$2-'Indicator Date hidden'!BK66)</f>
        <v>0</v>
      </c>
      <c r="BK65" s="42">
        <f>IF('Indicator Date hidden'!BL66="x","x",BK$2-'Indicator Date hidden'!BL66)</f>
        <v>0</v>
      </c>
      <c r="BL65" s="42">
        <f>IF('Indicator Date hidden'!BM66="x","x",BL$2-'Indicator Date hidden'!BM66)</f>
        <v>0</v>
      </c>
      <c r="BM65" s="42">
        <f>IF('Indicator Date hidden'!BN66="x","x",BM$2-'Indicator Date hidden'!BN66)</f>
        <v>0</v>
      </c>
      <c r="BN65" s="42">
        <f>IF('Indicator Date hidden'!BO66="x","x",BN$2-'Indicator Date hidden'!BO66)</f>
        <v>0</v>
      </c>
      <c r="BO65" s="42">
        <f>IF('Indicator Date hidden'!BP66="x","x",BO$2-'Indicator Date hidden'!BP66)</f>
        <v>0</v>
      </c>
      <c r="BP65" s="42">
        <f>IF('Indicator Date hidden'!BQ66="x","x",BP$2-'Indicator Date hidden'!BQ66)</f>
        <v>0</v>
      </c>
      <c r="BQ65" s="42">
        <f>IF('Indicator Date hidden'!BR66="x","x",BQ$2-'Indicator Date hidden'!BR66)</f>
        <v>0</v>
      </c>
      <c r="BR65" s="42">
        <f>IF('Indicator Date hidden'!BS66="x","x",BR$2-'Indicator Date hidden'!BS66)</f>
        <v>0</v>
      </c>
      <c r="BS65" s="42">
        <f>IF('Indicator Date hidden'!BT66="x","x",BS$2-'Indicator Date hidden'!BT66)</f>
        <v>0</v>
      </c>
      <c r="BT65" s="42">
        <f>IF('Indicator Date hidden'!BU66="x","x",BT$2-'Indicator Date hidden'!BU66)</f>
        <v>0</v>
      </c>
      <c r="BU65">
        <f t="shared" si="5"/>
        <v>9</v>
      </c>
      <c r="BV65" s="43">
        <f t="shared" si="6"/>
        <v>0.13235294117647059</v>
      </c>
      <c r="BW65">
        <f t="shared" si="7"/>
        <v>6</v>
      </c>
      <c r="BX65" s="43">
        <f t="shared" si="8"/>
        <v>0.83849325236167249</v>
      </c>
      <c r="BY65" s="46">
        <f t="shared" si="9"/>
        <v>0</v>
      </c>
    </row>
    <row r="66" spans="1:77">
      <c r="A66" t="str">
        <f>'Indicator Data'!B69</f>
        <v>DEU</v>
      </c>
      <c r="B66" s="42">
        <f>IF('Indicator Date hidden'!C67="x","x",B$2-'Indicator Date hidden'!C67)</f>
        <v>0</v>
      </c>
      <c r="C66" s="42">
        <f>IF('Indicator Date hidden'!D67="x","x",C$2-'Indicator Date hidden'!D67)</f>
        <v>0</v>
      </c>
      <c r="D66" s="42">
        <f>IF('Indicator Date hidden'!E67="x","x",D$2-'Indicator Date hidden'!E67)</f>
        <v>0</v>
      </c>
      <c r="E66" s="42">
        <f>IF('Indicator Date hidden'!F67="x","x",E$2-'Indicator Date hidden'!F67)</f>
        <v>0</v>
      </c>
      <c r="F66" s="42">
        <f>IF('Indicator Date hidden'!G67="x","x",F$2-'Indicator Date hidden'!G67)</f>
        <v>0</v>
      </c>
      <c r="G66" s="42">
        <f>IF('Indicator Date hidden'!H67="x","x",G$2-'Indicator Date hidden'!H67)</f>
        <v>0</v>
      </c>
      <c r="H66" s="42">
        <f>IF('Indicator Date hidden'!I67="x","x",H$2-'Indicator Date hidden'!I67)</f>
        <v>0</v>
      </c>
      <c r="I66" s="42">
        <f>IF('Indicator Date hidden'!J67="x","x",I$2-'Indicator Date hidden'!J67)</f>
        <v>0</v>
      </c>
      <c r="J66" s="42">
        <f>IF('Indicator Date hidden'!K67="x","x",J$2-'Indicator Date hidden'!K67)</f>
        <v>0</v>
      </c>
      <c r="K66" s="42">
        <f>IF('Indicator Date hidden'!L67="x","x",K$2-'Indicator Date hidden'!L67)</f>
        <v>0</v>
      </c>
      <c r="L66" s="42">
        <f>IF('Indicator Date hidden'!M67="x","x",L$2-'Indicator Date hidden'!M67)</f>
        <v>0</v>
      </c>
      <c r="M66" s="42" t="str">
        <f>IF('Indicator Date hidden'!N67="x","x",M$2-'Indicator Date hidden'!N67)</f>
        <v>x</v>
      </c>
      <c r="N66" s="42" t="str">
        <f>IF('Indicator Date hidden'!O67="x","x",N$2-'Indicator Date hidden'!O67)</f>
        <v>x</v>
      </c>
      <c r="O66" s="42" t="str">
        <f>IF('Indicator Date hidden'!P67="x","x",O$2-'Indicator Date hidden'!P67)</f>
        <v>x</v>
      </c>
      <c r="P66" s="42">
        <f>IF('Indicator Date hidden'!Q67="x","x",P$2-'Indicator Date hidden'!Q67)</f>
        <v>0</v>
      </c>
      <c r="Q66" s="42">
        <f>IF('Indicator Date hidden'!R67="x","x",Q$2-'Indicator Date hidden'!R67)</f>
        <v>0</v>
      </c>
      <c r="R66" s="42">
        <f>IF('Indicator Date hidden'!S67="x","x",R$2-'Indicator Date hidden'!S67)</f>
        <v>0</v>
      </c>
      <c r="S66" s="42">
        <f>IF('Indicator Date hidden'!T67="x","x",S$2-'Indicator Date hidden'!T67)</f>
        <v>0</v>
      </c>
      <c r="T66" s="42">
        <f>IF('Indicator Date hidden'!U67="x","x",T$2-'Indicator Date hidden'!U67)</f>
        <v>0</v>
      </c>
      <c r="U66" s="42">
        <f>IF('Indicator Date hidden'!V67="x","x",U$2-'Indicator Date hidden'!V67)</f>
        <v>0</v>
      </c>
      <c r="V66" s="42">
        <f>IF('Indicator Date hidden'!W67="x","x",V$2-'Indicator Date hidden'!W67)</f>
        <v>0</v>
      </c>
      <c r="W66" s="42">
        <f>IF('Indicator Date hidden'!X67="x","x",W$2-'Indicator Date hidden'!X67)</f>
        <v>0</v>
      </c>
      <c r="X66" s="42">
        <f>IF('Indicator Date hidden'!Y67="x","x",X$2-'Indicator Date hidden'!Y67)</f>
        <v>10</v>
      </c>
      <c r="Y66" s="42">
        <f>IF('Indicator Date hidden'!Z67="x","x",Y$2-'Indicator Date hidden'!Z67)</f>
        <v>0</v>
      </c>
      <c r="Z66" s="42" t="str">
        <f>IF('Indicator Date hidden'!AA67="x","x",Z$2-'Indicator Date hidden'!AA67)</f>
        <v>x</v>
      </c>
      <c r="AA66" s="42">
        <f>IF('Indicator Date hidden'!AB67="x","x",AA$2-'Indicator Date hidden'!AB67)</f>
        <v>0</v>
      </c>
      <c r="AB66" s="42">
        <f>IF('Indicator Date hidden'!AC67="x","x",AB$2-'Indicator Date hidden'!AC67)</f>
        <v>0</v>
      </c>
      <c r="AC66" s="42">
        <f>IF('Indicator Date hidden'!AD67="x","x",AC$2-'Indicator Date hidden'!AD67)</f>
        <v>-2</v>
      </c>
      <c r="AD66" s="42">
        <f>IF('Indicator Date hidden'!AE67="x","x",AD$2-'Indicator Date hidden'!AE67)</f>
        <v>0</v>
      </c>
      <c r="AE66" s="42">
        <f>IF('Indicator Date hidden'!AF67="x","x",AE$2-'Indicator Date hidden'!AF67)</f>
        <v>0</v>
      </c>
      <c r="AF66" s="42">
        <f>IF('Indicator Date hidden'!AG67="x","x",AF$2-'Indicator Date hidden'!AG67)</f>
        <v>0</v>
      </c>
      <c r="AG66" s="42">
        <f>IF('Indicator Date hidden'!AH67="x","x",AG$2-'Indicator Date hidden'!AH67)</f>
        <v>0</v>
      </c>
      <c r="AH66" s="42" t="str">
        <f>IF('Indicator Date hidden'!AI67="x","x",AH$2-'Indicator Date hidden'!AI67)</f>
        <v>x</v>
      </c>
      <c r="AI66" s="42">
        <f>IF('Indicator Date hidden'!AJ67="x","x",AI$2-'Indicator Date hidden'!AJ67)</f>
        <v>0</v>
      </c>
      <c r="AJ66" s="42">
        <f>IF('Indicator Date hidden'!AK67="x","x",AJ$2-'Indicator Date hidden'!AK67)</f>
        <v>0</v>
      </c>
      <c r="AK66" s="42">
        <f>IF('Indicator Date hidden'!AL67="x","x",AK$2-'Indicator Date hidden'!AL67)</f>
        <v>0</v>
      </c>
      <c r="AL66" s="42" t="str">
        <f>IF('Indicator Date hidden'!AM67="x","x",AL$2-'Indicator Date hidden'!AM67)</f>
        <v>x</v>
      </c>
      <c r="AM66" s="42">
        <f>IF('Indicator Date hidden'!AN67="x","x",AM$2-'Indicator Date hidden'!AN67)</f>
        <v>0</v>
      </c>
      <c r="AN66" s="42">
        <f>IF('Indicator Date hidden'!AO67="x","x",AN$2-'Indicator Date hidden'!AO67)</f>
        <v>0</v>
      </c>
      <c r="AO66" s="42">
        <f>IF('Indicator Date hidden'!AP67="x","x",AO$2-'Indicator Date hidden'!AP67)</f>
        <v>6</v>
      </c>
      <c r="AP66" s="42">
        <f>IF('Indicator Date hidden'!AQ67="x","x",AP$2-'Indicator Date hidden'!AQ67)</f>
        <v>0</v>
      </c>
      <c r="AQ66" s="42">
        <f>IF('Indicator Date hidden'!AR67="x","x",AQ$2-'Indicator Date hidden'!AR67)</f>
        <v>1</v>
      </c>
      <c r="AR66" s="42">
        <f>IF('Indicator Date hidden'!AS67="x","x",AR$2-'Indicator Date hidden'!AS67)</f>
        <v>1</v>
      </c>
      <c r="AS66" s="42" t="str">
        <f>IF('Indicator Date hidden'!AT67="x","x",AS$2-'Indicator Date hidden'!AT67)</f>
        <v>x</v>
      </c>
      <c r="AT66" s="42">
        <f>IF('Indicator Date hidden'!AU67="x","x",AT$2-'Indicator Date hidden'!AU67)</f>
        <v>0</v>
      </c>
      <c r="AU66" s="42">
        <f>IF('Indicator Date hidden'!AV67="x","x",AU$2-'Indicator Date hidden'!AV67)</f>
        <v>0</v>
      </c>
      <c r="AV66" s="42">
        <f>IF('Indicator Date hidden'!AW67="x","x",AV$2-'Indicator Date hidden'!AW67)</f>
        <v>3</v>
      </c>
      <c r="AW66" s="42">
        <f>IF('Indicator Date hidden'!AX67="x","x",AW$2-'Indicator Date hidden'!AX67)</f>
        <v>-2</v>
      </c>
      <c r="AX66" s="42">
        <f>IF('Indicator Date hidden'!AY67="x","x",AX$2-'Indicator Date hidden'!AY67)</f>
        <v>-1</v>
      </c>
      <c r="AY66" s="42">
        <f>IF('Indicator Date hidden'!AZ67="x","x",AY$2-'Indicator Date hidden'!AZ67)</f>
        <v>0</v>
      </c>
      <c r="AZ66" s="42" t="str">
        <f>IF('Indicator Date hidden'!BA67="x","x",AZ$2-'Indicator Date hidden'!BA67)</f>
        <v>x</v>
      </c>
      <c r="BA66" s="42">
        <f>IF('Indicator Date hidden'!BB67="x","x",BA$2-'Indicator Date hidden'!BB67)</f>
        <v>0</v>
      </c>
      <c r="BB66" s="42" t="str">
        <f>IF('Indicator Date hidden'!BC67="x","x",BB$2-'Indicator Date hidden'!BC67)</f>
        <v>x</v>
      </c>
      <c r="BC66" s="42">
        <f>IF('Indicator Date hidden'!BD67="x","x",BC$2-'Indicator Date hidden'!BD67)</f>
        <v>0</v>
      </c>
      <c r="BD66" s="42">
        <f>IF('Indicator Date hidden'!BE67="x","x",BD$2-'Indicator Date hidden'!BE67)</f>
        <v>0</v>
      </c>
      <c r="BE66" s="42">
        <f>IF('Indicator Date hidden'!BF67="x","x",BE$2-'Indicator Date hidden'!BF67)</f>
        <v>0</v>
      </c>
      <c r="BF66" s="42">
        <f>IF('Indicator Date hidden'!BG67="x","x",BF$2-'Indicator Date hidden'!BG67)</f>
        <v>0</v>
      </c>
      <c r="BG66" s="42">
        <f>IF('Indicator Date hidden'!BH67="x","x",BG$2-'Indicator Date hidden'!BH67)</f>
        <v>0</v>
      </c>
      <c r="BH66" s="42">
        <f>IF('Indicator Date hidden'!BI67="x","x",BH$2-'Indicator Date hidden'!BI67)</f>
        <v>0</v>
      </c>
      <c r="BI66" s="42" t="str">
        <f>IF('Indicator Date hidden'!BJ67="x","x",BI$2-'Indicator Date hidden'!BJ67)</f>
        <v>x</v>
      </c>
      <c r="BJ66" s="42">
        <f>IF('Indicator Date hidden'!BK67="x","x",BJ$2-'Indicator Date hidden'!BK67)</f>
        <v>0</v>
      </c>
      <c r="BK66" s="42">
        <f>IF('Indicator Date hidden'!BL67="x","x",BK$2-'Indicator Date hidden'!BL67)</f>
        <v>0</v>
      </c>
      <c r="BL66" s="42">
        <f>IF('Indicator Date hidden'!BM67="x","x",BL$2-'Indicator Date hidden'!BM67)</f>
        <v>0</v>
      </c>
      <c r="BM66" s="42">
        <f>IF('Indicator Date hidden'!BN67="x","x",BM$2-'Indicator Date hidden'!BN67)</f>
        <v>0</v>
      </c>
      <c r="BN66" s="42">
        <f>IF('Indicator Date hidden'!BO67="x","x",BN$2-'Indicator Date hidden'!BO67)</f>
        <v>0</v>
      </c>
      <c r="BO66" s="42">
        <f>IF('Indicator Date hidden'!BP67="x","x",BO$2-'Indicator Date hidden'!BP67)</f>
        <v>0</v>
      </c>
      <c r="BP66" s="42">
        <f>IF('Indicator Date hidden'!BQ67="x","x",BP$2-'Indicator Date hidden'!BQ67)</f>
        <v>0</v>
      </c>
      <c r="BQ66" s="42">
        <f>IF('Indicator Date hidden'!BR67="x","x",BQ$2-'Indicator Date hidden'!BR67)</f>
        <v>0</v>
      </c>
      <c r="BR66" s="42">
        <f>IF('Indicator Date hidden'!BS67="x","x",BR$2-'Indicator Date hidden'!BS67)</f>
        <v>0</v>
      </c>
      <c r="BS66" s="42">
        <f>IF('Indicator Date hidden'!BT67="x","x",BS$2-'Indicator Date hidden'!BT67)</f>
        <v>0</v>
      </c>
      <c r="BT66" s="42">
        <f>IF('Indicator Date hidden'!BU67="x","x",BT$2-'Indicator Date hidden'!BU67)</f>
        <v>0</v>
      </c>
      <c r="BU66">
        <f t="shared" si="5"/>
        <v>16</v>
      </c>
      <c r="BV66" s="43">
        <f t="shared" si="6"/>
        <v>0.26229508196721313</v>
      </c>
      <c r="BW66">
        <f t="shared" si="7"/>
        <v>5</v>
      </c>
      <c r="BX66" s="43">
        <f t="shared" si="8"/>
        <v>1.5775228490123814</v>
      </c>
      <c r="BY66" s="46">
        <f t="shared" si="9"/>
        <v>0</v>
      </c>
    </row>
    <row r="67" spans="1:77">
      <c r="A67" t="str">
        <f>'Indicator Data'!B70</f>
        <v>GHA</v>
      </c>
      <c r="B67" s="42">
        <f>IF('Indicator Date hidden'!C68="x","x",B$2-'Indicator Date hidden'!C68)</f>
        <v>0</v>
      </c>
      <c r="C67" s="42">
        <f>IF('Indicator Date hidden'!D68="x","x",C$2-'Indicator Date hidden'!D68)</f>
        <v>0</v>
      </c>
      <c r="D67" s="42">
        <f>IF('Indicator Date hidden'!E68="x","x",D$2-'Indicator Date hidden'!E68)</f>
        <v>0</v>
      </c>
      <c r="E67" s="42">
        <f>IF('Indicator Date hidden'!F68="x","x",E$2-'Indicator Date hidden'!F68)</f>
        <v>0</v>
      </c>
      <c r="F67" s="42">
        <f>IF('Indicator Date hidden'!G68="x","x",F$2-'Indicator Date hidden'!G68)</f>
        <v>0</v>
      </c>
      <c r="G67" s="42">
        <f>IF('Indicator Date hidden'!H68="x","x",G$2-'Indicator Date hidden'!H68)</f>
        <v>0</v>
      </c>
      <c r="H67" s="42">
        <f>IF('Indicator Date hidden'!I68="x","x",H$2-'Indicator Date hidden'!I68)</f>
        <v>0</v>
      </c>
      <c r="I67" s="42">
        <f>IF('Indicator Date hidden'!J68="x","x",I$2-'Indicator Date hidden'!J68)</f>
        <v>0</v>
      </c>
      <c r="J67" s="42">
        <f>IF('Indicator Date hidden'!K68="x","x",J$2-'Indicator Date hidden'!K68)</f>
        <v>0</v>
      </c>
      <c r="K67" s="42">
        <f>IF('Indicator Date hidden'!L68="x","x",K$2-'Indicator Date hidden'!L68)</f>
        <v>0</v>
      </c>
      <c r="L67" s="42">
        <f>IF('Indicator Date hidden'!M68="x","x",L$2-'Indicator Date hidden'!M68)</f>
        <v>0</v>
      </c>
      <c r="M67" s="42">
        <f>IF('Indicator Date hidden'!N68="x","x",M$2-'Indicator Date hidden'!N68)</f>
        <v>0</v>
      </c>
      <c r="N67" s="42">
        <f>IF('Indicator Date hidden'!O68="x","x",N$2-'Indicator Date hidden'!O68)</f>
        <v>0</v>
      </c>
      <c r="O67" s="42">
        <f>IF('Indicator Date hidden'!P68="x","x",O$2-'Indicator Date hidden'!P68)</f>
        <v>0</v>
      </c>
      <c r="P67" s="42">
        <f>IF('Indicator Date hidden'!Q68="x","x",P$2-'Indicator Date hidden'!Q68)</f>
        <v>0</v>
      </c>
      <c r="Q67" s="42">
        <f>IF('Indicator Date hidden'!R68="x","x",Q$2-'Indicator Date hidden'!R68)</f>
        <v>0</v>
      </c>
      <c r="R67" s="42">
        <f>IF('Indicator Date hidden'!S68="x","x",R$2-'Indicator Date hidden'!S68)</f>
        <v>0</v>
      </c>
      <c r="S67" s="42">
        <f>IF('Indicator Date hidden'!T68="x","x",S$2-'Indicator Date hidden'!T68)</f>
        <v>0</v>
      </c>
      <c r="T67" s="42">
        <f>IF('Indicator Date hidden'!U68="x","x",T$2-'Indicator Date hidden'!U68)</f>
        <v>0</v>
      </c>
      <c r="U67" s="42">
        <f>IF('Indicator Date hidden'!V68="x","x",U$2-'Indicator Date hidden'!V68)</f>
        <v>0</v>
      </c>
      <c r="V67" s="42">
        <f>IF('Indicator Date hidden'!W68="x","x",V$2-'Indicator Date hidden'!W68)</f>
        <v>0</v>
      </c>
      <c r="W67" s="42">
        <f>IF('Indicator Date hidden'!X68="x","x",W$2-'Indicator Date hidden'!X68)</f>
        <v>0</v>
      </c>
      <c r="X67" s="42">
        <f>IF('Indicator Date hidden'!Y68="x","x",X$2-'Indicator Date hidden'!Y68)</f>
        <v>2</v>
      </c>
      <c r="Y67" s="42">
        <f>IF('Indicator Date hidden'!Z68="x","x",Y$2-'Indicator Date hidden'!Z68)</f>
        <v>0</v>
      </c>
      <c r="Z67" s="42">
        <f>IF('Indicator Date hidden'!AA68="x","x",Z$2-'Indicator Date hidden'!AA68)</f>
        <v>0</v>
      </c>
      <c r="AA67" s="42">
        <f>IF('Indicator Date hidden'!AB68="x","x",AA$2-'Indicator Date hidden'!AB68)</f>
        <v>2</v>
      </c>
      <c r="AB67" s="42">
        <f>IF('Indicator Date hidden'!AC68="x","x",AB$2-'Indicator Date hidden'!AC68)</f>
        <v>0</v>
      </c>
      <c r="AC67" s="42">
        <f>IF('Indicator Date hidden'!AD68="x","x",AC$2-'Indicator Date hidden'!AD68)</f>
        <v>-2</v>
      </c>
      <c r="AD67" s="42">
        <f>IF('Indicator Date hidden'!AE68="x","x",AD$2-'Indicator Date hidden'!AE68)</f>
        <v>0</v>
      </c>
      <c r="AE67" s="42">
        <f>IF('Indicator Date hidden'!AF68="x","x",AE$2-'Indicator Date hidden'!AF68)</f>
        <v>0</v>
      </c>
      <c r="AF67" s="42">
        <f>IF('Indicator Date hidden'!AG68="x","x",AF$2-'Indicator Date hidden'!AG68)</f>
        <v>0</v>
      </c>
      <c r="AG67" s="42">
        <f>IF('Indicator Date hidden'!AH68="x","x",AG$2-'Indicator Date hidden'!AH68)</f>
        <v>0</v>
      </c>
      <c r="AH67" s="42">
        <f>IF('Indicator Date hidden'!AI68="x","x",AH$2-'Indicator Date hidden'!AI68)</f>
        <v>4</v>
      </c>
      <c r="AI67" s="42">
        <f>IF('Indicator Date hidden'!AJ68="x","x",AI$2-'Indicator Date hidden'!AJ68)</f>
        <v>0</v>
      </c>
      <c r="AJ67" s="42">
        <f>IF('Indicator Date hidden'!AK68="x","x",AJ$2-'Indicator Date hidden'!AK68)</f>
        <v>0</v>
      </c>
      <c r="AK67" s="42">
        <f>IF('Indicator Date hidden'!AL68="x","x",AK$2-'Indicator Date hidden'!AL68)</f>
        <v>0</v>
      </c>
      <c r="AL67" s="42">
        <f>IF('Indicator Date hidden'!AM68="x","x",AL$2-'Indicator Date hidden'!AM68)</f>
        <v>0</v>
      </c>
      <c r="AM67" s="42">
        <f>IF('Indicator Date hidden'!AN68="x","x",AM$2-'Indicator Date hidden'!AN68)</f>
        <v>0</v>
      </c>
      <c r="AN67" s="42">
        <f>IF('Indicator Date hidden'!AO68="x","x",AN$2-'Indicator Date hidden'!AO68)</f>
        <v>0</v>
      </c>
      <c r="AO67" s="42">
        <f>IF('Indicator Date hidden'!AP68="x","x",AO$2-'Indicator Date hidden'!AP68)</f>
        <v>0</v>
      </c>
      <c r="AP67" s="42">
        <f>IF('Indicator Date hidden'!AQ68="x","x",AP$2-'Indicator Date hidden'!AQ68)</f>
        <v>0</v>
      </c>
      <c r="AQ67" s="42">
        <f>IF('Indicator Date hidden'!AR68="x","x",AQ$2-'Indicator Date hidden'!AR68)</f>
        <v>0</v>
      </c>
      <c r="AR67" s="42">
        <f>IF('Indicator Date hidden'!AS68="x","x",AR$2-'Indicator Date hidden'!AS68)</f>
        <v>0</v>
      </c>
      <c r="AS67" s="42">
        <f>IF('Indicator Date hidden'!AT68="x","x",AS$2-'Indicator Date hidden'!AT68)</f>
        <v>0</v>
      </c>
      <c r="AT67" s="42">
        <f>IF('Indicator Date hidden'!AU68="x","x",AT$2-'Indicator Date hidden'!AU68)</f>
        <v>0</v>
      </c>
      <c r="AU67" s="42">
        <f>IF('Indicator Date hidden'!AV68="x","x",AU$2-'Indicator Date hidden'!AV68)</f>
        <v>0</v>
      </c>
      <c r="AV67" s="42">
        <f>IF('Indicator Date hidden'!AW68="x","x",AV$2-'Indicator Date hidden'!AW68)</f>
        <v>6</v>
      </c>
      <c r="AW67" s="42">
        <f>IF('Indicator Date hidden'!AX68="x","x",AW$2-'Indicator Date hidden'!AX68)</f>
        <v>-2</v>
      </c>
      <c r="AX67" s="42">
        <f>IF('Indicator Date hidden'!AY68="x","x",AX$2-'Indicator Date hidden'!AY68)</f>
        <v>-1</v>
      </c>
      <c r="AY67" s="42">
        <f>IF('Indicator Date hidden'!AZ68="x","x",AY$2-'Indicator Date hidden'!AZ68)</f>
        <v>0</v>
      </c>
      <c r="AZ67" s="42">
        <f>IF('Indicator Date hidden'!BA68="x","x",AZ$2-'Indicator Date hidden'!BA68)</f>
        <v>0</v>
      </c>
      <c r="BA67" s="42">
        <f>IF('Indicator Date hidden'!BB68="x","x",BA$2-'Indicator Date hidden'!BB68)</f>
        <v>0</v>
      </c>
      <c r="BB67" s="42">
        <f>IF('Indicator Date hidden'!BC68="x","x",BB$2-'Indicator Date hidden'!BC68)</f>
        <v>0</v>
      </c>
      <c r="BC67" s="42">
        <f>IF('Indicator Date hidden'!BD68="x","x",BC$2-'Indicator Date hidden'!BD68)</f>
        <v>0</v>
      </c>
      <c r="BD67" s="42">
        <f>IF('Indicator Date hidden'!BE68="x","x",BD$2-'Indicator Date hidden'!BE68)</f>
        <v>0</v>
      </c>
      <c r="BE67" s="42">
        <f>IF('Indicator Date hidden'!BF68="x","x",BE$2-'Indicator Date hidden'!BF68)</f>
        <v>0</v>
      </c>
      <c r="BF67" s="42">
        <f>IF('Indicator Date hidden'!BG68="x","x",BF$2-'Indicator Date hidden'!BG68)</f>
        <v>0</v>
      </c>
      <c r="BG67" s="42">
        <f>IF('Indicator Date hidden'!BH68="x","x",BG$2-'Indicator Date hidden'!BH68)</f>
        <v>0</v>
      </c>
      <c r="BH67" s="42">
        <f>IF('Indicator Date hidden'!BI68="x","x",BH$2-'Indicator Date hidden'!BI68)</f>
        <v>0</v>
      </c>
      <c r="BI67" s="42">
        <f>IF('Indicator Date hidden'!BJ68="x","x",BI$2-'Indicator Date hidden'!BJ68)</f>
        <v>3</v>
      </c>
      <c r="BJ67" s="42">
        <f>IF('Indicator Date hidden'!BK68="x","x",BJ$2-'Indicator Date hidden'!BK68)</f>
        <v>1</v>
      </c>
      <c r="BK67" s="42">
        <f>IF('Indicator Date hidden'!BL68="x","x",BK$2-'Indicator Date hidden'!BL68)</f>
        <v>0</v>
      </c>
      <c r="BL67" s="42">
        <f>IF('Indicator Date hidden'!BM68="x","x",BL$2-'Indicator Date hidden'!BM68)</f>
        <v>0</v>
      </c>
      <c r="BM67" s="42">
        <f>IF('Indicator Date hidden'!BN68="x","x",BM$2-'Indicator Date hidden'!BN68)</f>
        <v>0</v>
      </c>
      <c r="BN67" s="42">
        <f>IF('Indicator Date hidden'!BO68="x","x",BN$2-'Indicator Date hidden'!BO68)</f>
        <v>0</v>
      </c>
      <c r="BO67" s="42">
        <f>IF('Indicator Date hidden'!BP68="x","x",BO$2-'Indicator Date hidden'!BP68)</f>
        <v>1</v>
      </c>
      <c r="BP67" s="42">
        <f>IF('Indicator Date hidden'!BQ68="x","x",BP$2-'Indicator Date hidden'!BQ68)</f>
        <v>0</v>
      </c>
      <c r="BQ67" s="42">
        <f>IF('Indicator Date hidden'!BR68="x","x",BQ$2-'Indicator Date hidden'!BR68)</f>
        <v>0</v>
      </c>
      <c r="BR67" s="42">
        <f>IF('Indicator Date hidden'!BS68="x","x",BR$2-'Indicator Date hidden'!BS68)</f>
        <v>0</v>
      </c>
      <c r="BS67" s="42">
        <f>IF('Indicator Date hidden'!BT68="x","x",BS$2-'Indicator Date hidden'!BT68)</f>
        <v>1</v>
      </c>
      <c r="BT67" s="42">
        <f>IF('Indicator Date hidden'!BU68="x","x",BT$2-'Indicator Date hidden'!BU68)</f>
        <v>0</v>
      </c>
      <c r="BU67">
        <f t="shared" ref="BU67:BU98" si="10">SUM(B67:BT67)</f>
        <v>15</v>
      </c>
      <c r="BV67" s="43">
        <f t="shared" ref="BV67:BV98" si="11">BU67/COUNT(B67:BT67)</f>
        <v>0.21126760563380281</v>
      </c>
      <c r="BW67">
        <f t="shared" ref="BW67:BW98" si="12">COUNTIF(B67:BT67,"&gt;0")</f>
        <v>8</v>
      </c>
      <c r="BX67" s="43">
        <f t="shared" ref="BX67:BX98" si="13">_xlfn.STDEV.P(B67:BT67)</f>
        <v>1.0470009881715945</v>
      </c>
      <c r="BY67" s="46">
        <f t="shared" ref="BY67:BY98" si="14">MEDIAN(B67:BT67)</f>
        <v>0</v>
      </c>
    </row>
    <row r="68" spans="1:77">
      <c r="A68" t="str">
        <f>'Indicator Data'!B71</f>
        <v>GRC</v>
      </c>
      <c r="B68" s="42">
        <f>IF('Indicator Date hidden'!C69="x","x",B$2-'Indicator Date hidden'!C69)</f>
        <v>0</v>
      </c>
      <c r="C68" s="42">
        <f>IF('Indicator Date hidden'!D69="x","x",C$2-'Indicator Date hidden'!D69)</f>
        <v>0</v>
      </c>
      <c r="D68" s="42">
        <f>IF('Indicator Date hidden'!E69="x","x",D$2-'Indicator Date hidden'!E69)</f>
        <v>0</v>
      </c>
      <c r="E68" s="42">
        <f>IF('Indicator Date hidden'!F69="x","x",E$2-'Indicator Date hidden'!F69)</f>
        <v>0</v>
      </c>
      <c r="F68" s="42">
        <f>IF('Indicator Date hidden'!G69="x","x",F$2-'Indicator Date hidden'!G69)</f>
        <v>0</v>
      </c>
      <c r="G68" s="42">
        <f>IF('Indicator Date hidden'!H69="x","x",G$2-'Indicator Date hidden'!H69)</f>
        <v>0</v>
      </c>
      <c r="H68" s="42">
        <f>IF('Indicator Date hidden'!I69="x","x",H$2-'Indicator Date hidden'!I69)</f>
        <v>0</v>
      </c>
      <c r="I68" s="42">
        <f>IF('Indicator Date hidden'!J69="x","x",I$2-'Indicator Date hidden'!J69)</f>
        <v>0</v>
      </c>
      <c r="J68" s="42">
        <f>IF('Indicator Date hidden'!K69="x","x",J$2-'Indicator Date hidden'!K69)</f>
        <v>0</v>
      </c>
      <c r="K68" s="42">
        <f>IF('Indicator Date hidden'!L69="x","x",K$2-'Indicator Date hidden'!L69)</f>
        <v>0</v>
      </c>
      <c r="L68" s="42">
        <f>IF('Indicator Date hidden'!M69="x","x",L$2-'Indicator Date hidden'!M69)</f>
        <v>0</v>
      </c>
      <c r="M68" s="42" t="str">
        <f>IF('Indicator Date hidden'!N69="x","x",M$2-'Indicator Date hidden'!N69)</f>
        <v>x</v>
      </c>
      <c r="N68" s="42" t="str">
        <f>IF('Indicator Date hidden'!O69="x","x",N$2-'Indicator Date hidden'!O69)</f>
        <v>x</v>
      </c>
      <c r="O68" s="42" t="str">
        <f>IF('Indicator Date hidden'!P69="x","x",O$2-'Indicator Date hidden'!P69)</f>
        <v>x</v>
      </c>
      <c r="P68" s="42">
        <f>IF('Indicator Date hidden'!Q69="x","x",P$2-'Indicator Date hidden'!Q69)</f>
        <v>0</v>
      </c>
      <c r="Q68" s="42">
        <f>IF('Indicator Date hidden'!R69="x","x",Q$2-'Indicator Date hidden'!R69)</f>
        <v>0</v>
      </c>
      <c r="R68" s="42">
        <f>IF('Indicator Date hidden'!S69="x","x",R$2-'Indicator Date hidden'!S69)</f>
        <v>0</v>
      </c>
      <c r="S68" s="42">
        <f>IF('Indicator Date hidden'!T69="x","x",S$2-'Indicator Date hidden'!T69)</f>
        <v>0</v>
      </c>
      <c r="T68" s="42">
        <f>IF('Indicator Date hidden'!U69="x","x",T$2-'Indicator Date hidden'!U69)</f>
        <v>0</v>
      </c>
      <c r="U68" s="42">
        <f>IF('Indicator Date hidden'!V69="x","x",U$2-'Indicator Date hidden'!V69)</f>
        <v>0</v>
      </c>
      <c r="V68" s="42">
        <f>IF('Indicator Date hidden'!W69="x","x",V$2-'Indicator Date hidden'!W69)</f>
        <v>0</v>
      </c>
      <c r="W68" s="42">
        <f>IF('Indicator Date hidden'!X69="x","x",W$2-'Indicator Date hidden'!X69)</f>
        <v>0</v>
      </c>
      <c r="X68" s="42">
        <f>IF('Indicator Date hidden'!Y69="x","x",X$2-'Indicator Date hidden'!Y69)</f>
        <v>10</v>
      </c>
      <c r="Y68" s="42">
        <f>IF('Indicator Date hidden'!Z69="x","x",Y$2-'Indicator Date hidden'!Z69)</f>
        <v>0</v>
      </c>
      <c r="Z68" s="42" t="str">
        <f>IF('Indicator Date hidden'!AA69="x","x",Z$2-'Indicator Date hidden'!AA69)</f>
        <v>x</v>
      </c>
      <c r="AA68" s="42">
        <f>IF('Indicator Date hidden'!AB69="x","x",AA$2-'Indicator Date hidden'!AB69)</f>
        <v>4</v>
      </c>
      <c r="AB68" s="42">
        <f>IF('Indicator Date hidden'!AC69="x","x",AB$2-'Indicator Date hidden'!AC69)</f>
        <v>0</v>
      </c>
      <c r="AC68" s="42" t="str">
        <f>IF('Indicator Date hidden'!AD69="x","x",AC$2-'Indicator Date hidden'!AD69)</f>
        <v>x</v>
      </c>
      <c r="AD68" s="42">
        <f>IF('Indicator Date hidden'!AE69="x","x",AD$2-'Indicator Date hidden'!AE69)</f>
        <v>0</v>
      </c>
      <c r="AE68" s="42">
        <f>IF('Indicator Date hidden'!AF69="x","x",AE$2-'Indicator Date hidden'!AF69)</f>
        <v>0</v>
      </c>
      <c r="AF68" s="42">
        <f>IF('Indicator Date hidden'!AG69="x","x",AF$2-'Indicator Date hidden'!AG69)</f>
        <v>0</v>
      </c>
      <c r="AG68" s="42">
        <f>IF('Indicator Date hidden'!AH69="x","x",AG$2-'Indicator Date hidden'!AH69)</f>
        <v>0</v>
      </c>
      <c r="AH68" s="42" t="str">
        <f>IF('Indicator Date hidden'!AI69="x","x",AH$2-'Indicator Date hidden'!AI69)</f>
        <v>x</v>
      </c>
      <c r="AI68" s="42">
        <f>IF('Indicator Date hidden'!AJ69="x","x",AI$2-'Indicator Date hidden'!AJ69)</f>
        <v>0</v>
      </c>
      <c r="AJ68" s="42">
        <f>IF('Indicator Date hidden'!AK69="x","x",AJ$2-'Indicator Date hidden'!AK69)</f>
        <v>0</v>
      </c>
      <c r="AK68" s="42">
        <f>IF('Indicator Date hidden'!AL69="x","x",AK$2-'Indicator Date hidden'!AL69)</f>
        <v>0</v>
      </c>
      <c r="AL68" s="42" t="str">
        <f>IF('Indicator Date hidden'!AM69="x","x",AL$2-'Indicator Date hidden'!AM69)</f>
        <v>x</v>
      </c>
      <c r="AM68" s="42">
        <f>IF('Indicator Date hidden'!AN69="x","x",AM$2-'Indicator Date hidden'!AN69)</f>
        <v>0</v>
      </c>
      <c r="AN68" s="42">
        <f>IF('Indicator Date hidden'!AO69="x","x",AN$2-'Indicator Date hidden'!AO69)</f>
        <v>0</v>
      </c>
      <c r="AO68" s="42" t="str">
        <f>IF('Indicator Date hidden'!AP69="x","x",AO$2-'Indicator Date hidden'!AP69)</f>
        <v>x</v>
      </c>
      <c r="AP68" s="42">
        <f>IF('Indicator Date hidden'!AQ69="x","x",AP$2-'Indicator Date hidden'!AQ69)</f>
        <v>0</v>
      </c>
      <c r="AQ68" s="42">
        <f>IF('Indicator Date hidden'!AR69="x","x",AQ$2-'Indicator Date hidden'!AR69)</f>
        <v>0</v>
      </c>
      <c r="AR68" s="42">
        <f>IF('Indicator Date hidden'!AS69="x","x",AR$2-'Indicator Date hidden'!AS69)</f>
        <v>0</v>
      </c>
      <c r="AS68" s="42" t="str">
        <f>IF('Indicator Date hidden'!AT69="x","x",AS$2-'Indicator Date hidden'!AT69)</f>
        <v>x</v>
      </c>
      <c r="AT68" s="42">
        <f>IF('Indicator Date hidden'!AU69="x","x",AT$2-'Indicator Date hidden'!AU69)</f>
        <v>0</v>
      </c>
      <c r="AU68" s="42">
        <f>IF('Indicator Date hidden'!AV69="x","x",AU$2-'Indicator Date hidden'!AV69)</f>
        <v>0</v>
      </c>
      <c r="AV68" s="42">
        <f>IF('Indicator Date hidden'!AW69="x","x",AV$2-'Indicator Date hidden'!AW69)</f>
        <v>1</v>
      </c>
      <c r="AW68" s="42">
        <f>IF('Indicator Date hidden'!AX69="x","x",AW$2-'Indicator Date hidden'!AX69)</f>
        <v>-2</v>
      </c>
      <c r="AX68" s="42">
        <f>IF('Indicator Date hidden'!AY69="x","x",AX$2-'Indicator Date hidden'!AY69)</f>
        <v>-1</v>
      </c>
      <c r="AY68" s="42">
        <f>IF('Indicator Date hidden'!AZ69="x","x",AY$2-'Indicator Date hidden'!AZ69)</f>
        <v>0</v>
      </c>
      <c r="AZ68" s="42" t="str">
        <f>IF('Indicator Date hidden'!BA69="x","x",AZ$2-'Indicator Date hidden'!BA69)</f>
        <v>x</v>
      </c>
      <c r="BA68" s="42">
        <f>IF('Indicator Date hidden'!BB69="x","x",BA$2-'Indicator Date hidden'!BB69)</f>
        <v>0</v>
      </c>
      <c r="BB68" s="42" t="str">
        <f>IF('Indicator Date hidden'!BC69="x","x",BB$2-'Indicator Date hidden'!BC69)</f>
        <v>x</v>
      </c>
      <c r="BC68" s="42">
        <f>IF('Indicator Date hidden'!BD69="x","x",BC$2-'Indicator Date hidden'!BD69)</f>
        <v>0</v>
      </c>
      <c r="BD68" s="42">
        <f>IF('Indicator Date hidden'!BE69="x","x",BD$2-'Indicator Date hidden'!BE69)</f>
        <v>0</v>
      </c>
      <c r="BE68" s="42">
        <f>IF('Indicator Date hidden'!BF69="x","x",BE$2-'Indicator Date hidden'!BF69)</f>
        <v>0</v>
      </c>
      <c r="BF68" s="42">
        <f>IF('Indicator Date hidden'!BG69="x","x",BF$2-'Indicator Date hidden'!BG69)</f>
        <v>0</v>
      </c>
      <c r="BG68" s="42">
        <f>IF('Indicator Date hidden'!BH69="x","x",BG$2-'Indicator Date hidden'!BH69)</f>
        <v>0</v>
      </c>
      <c r="BH68" s="42">
        <f>IF('Indicator Date hidden'!BI69="x","x",BH$2-'Indicator Date hidden'!BI69)</f>
        <v>0</v>
      </c>
      <c r="BI68" s="42" t="str">
        <f>IF('Indicator Date hidden'!BJ69="x","x",BI$2-'Indicator Date hidden'!BJ69)</f>
        <v>x</v>
      </c>
      <c r="BJ68" s="42">
        <f>IF('Indicator Date hidden'!BK69="x","x",BJ$2-'Indicator Date hidden'!BK69)</f>
        <v>0</v>
      </c>
      <c r="BK68" s="42">
        <f>IF('Indicator Date hidden'!BL69="x","x",BK$2-'Indicator Date hidden'!BL69)</f>
        <v>0</v>
      </c>
      <c r="BL68" s="42">
        <f>IF('Indicator Date hidden'!BM69="x","x",BL$2-'Indicator Date hidden'!BM69)</f>
        <v>0</v>
      </c>
      <c r="BM68" s="42">
        <f>IF('Indicator Date hidden'!BN69="x","x",BM$2-'Indicator Date hidden'!BN69)</f>
        <v>0</v>
      </c>
      <c r="BN68" s="42">
        <f>IF('Indicator Date hidden'!BO69="x","x",BN$2-'Indicator Date hidden'!BO69)</f>
        <v>0</v>
      </c>
      <c r="BO68" s="42">
        <f>IF('Indicator Date hidden'!BP69="x","x",BO$2-'Indicator Date hidden'!BP69)</f>
        <v>1</v>
      </c>
      <c r="BP68" s="42">
        <f>IF('Indicator Date hidden'!BQ69="x","x",BP$2-'Indicator Date hidden'!BQ69)</f>
        <v>0</v>
      </c>
      <c r="BQ68" s="42">
        <f>IF('Indicator Date hidden'!BR69="x","x",BQ$2-'Indicator Date hidden'!BR69)</f>
        <v>0</v>
      </c>
      <c r="BR68" s="42">
        <f>IF('Indicator Date hidden'!BS69="x","x",BR$2-'Indicator Date hidden'!BS69)</f>
        <v>0</v>
      </c>
      <c r="BS68" s="42">
        <f>IF('Indicator Date hidden'!BT69="x","x",BS$2-'Indicator Date hidden'!BT69)</f>
        <v>1</v>
      </c>
      <c r="BT68" s="42">
        <f>IF('Indicator Date hidden'!BU69="x","x",BT$2-'Indicator Date hidden'!BU69)</f>
        <v>0</v>
      </c>
      <c r="BU68">
        <f t="shared" si="10"/>
        <v>14</v>
      </c>
      <c r="BV68" s="43">
        <f t="shared" si="11"/>
        <v>0.23728813559322035</v>
      </c>
      <c r="BW68">
        <f t="shared" si="12"/>
        <v>5</v>
      </c>
      <c r="BX68" s="43">
        <f t="shared" si="13"/>
        <v>1.4301710582867109</v>
      </c>
      <c r="BY68" s="46">
        <f t="shared" si="14"/>
        <v>0</v>
      </c>
    </row>
    <row r="69" spans="1:77">
      <c r="A69" t="str">
        <f>'Indicator Data'!B72</f>
        <v>GRD</v>
      </c>
      <c r="B69" s="42">
        <f>IF('Indicator Date hidden'!C70="x","x",B$2-'Indicator Date hidden'!C70)</f>
        <v>0</v>
      </c>
      <c r="C69" s="42">
        <f>IF('Indicator Date hidden'!D70="x","x",C$2-'Indicator Date hidden'!D70)</f>
        <v>0</v>
      </c>
      <c r="D69" s="42">
        <f>IF('Indicator Date hidden'!E70="x","x",D$2-'Indicator Date hidden'!E70)</f>
        <v>0</v>
      </c>
      <c r="E69" s="42">
        <f>IF('Indicator Date hidden'!F70="x","x",E$2-'Indicator Date hidden'!F70)</f>
        <v>0</v>
      </c>
      <c r="F69" s="42">
        <f>IF('Indicator Date hidden'!G70="x","x",F$2-'Indicator Date hidden'!G70)</f>
        <v>0</v>
      </c>
      <c r="G69" s="42">
        <f>IF('Indicator Date hidden'!H70="x","x",G$2-'Indicator Date hidden'!H70)</f>
        <v>0</v>
      </c>
      <c r="H69" s="42">
        <f>IF('Indicator Date hidden'!I70="x","x",H$2-'Indicator Date hidden'!I70)</f>
        <v>0</v>
      </c>
      <c r="I69" s="42">
        <f>IF('Indicator Date hidden'!J70="x","x",I$2-'Indicator Date hidden'!J70)</f>
        <v>0</v>
      </c>
      <c r="J69" s="42">
        <f>IF('Indicator Date hidden'!K70="x","x",J$2-'Indicator Date hidden'!K70)</f>
        <v>0</v>
      </c>
      <c r="K69" s="42" t="str">
        <f>IF('Indicator Date hidden'!L70="x","x",K$2-'Indicator Date hidden'!L70)</f>
        <v>x</v>
      </c>
      <c r="L69" s="42" t="str">
        <f>IF('Indicator Date hidden'!M70="x","x",L$2-'Indicator Date hidden'!M70)</f>
        <v>x</v>
      </c>
      <c r="M69" s="42" t="str">
        <f>IF('Indicator Date hidden'!N70="x","x",M$2-'Indicator Date hidden'!N70)</f>
        <v>x</v>
      </c>
      <c r="N69" s="42" t="str">
        <f>IF('Indicator Date hidden'!O70="x","x",N$2-'Indicator Date hidden'!O70)</f>
        <v>x</v>
      </c>
      <c r="O69" s="42" t="str">
        <f>IF('Indicator Date hidden'!P70="x","x",O$2-'Indicator Date hidden'!P70)</f>
        <v>x</v>
      </c>
      <c r="P69" s="42">
        <f>IF('Indicator Date hidden'!Q70="x","x",P$2-'Indicator Date hidden'!Q70)</f>
        <v>0</v>
      </c>
      <c r="Q69" s="42">
        <f>IF('Indicator Date hidden'!R70="x","x",Q$2-'Indicator Date hidden'!R70)</f>
        <v>0</v>
      </c>
      <c r="R69" s="42">
        <f>IF('Indicator Date hidden'!S70="x","x",R$2-'Indicator Date hidden'!S70)</f>
        <v>0</v>
      </c>
      <c r="S69" s="42">
        <f>IF('Indicator Date hidden'!T70="x","x",S$2-'Indicator Date hidden'!T70)</f>
        <v>0</v>
      </c>
      <c r="T69" s="42">
        <f>IF('Indicator Date hidden'!U70="x","x",T$2-'Indicator Date hidden'!U70)</f>
        <v>0</v>
      </c>
      <c r="U69" s="42">
        <f>IF('Indicator Date hidden'!V70="x","x",U$2-'Indicator Date hidden'!V70)</f>
        <v>0</v>
      </c>
      <c r="V69" s="42">
        <f>IF('Indicator Date hidden'!W70="x","x",V$2-'Indicator Date hidden'!W70)</f>
        <v>0</v>
      </c>
      <c r="W69" s="42">
        <f>IF('Indicator Date hidden'!X70="x","x",W$2-'Indicator Date hidden'!X70)</f>
        <v>0</v>
      </c>
      <c r="X69" s="42" t="str">
        <f>IF('Indicator Date hidden'!Y70="x","x",X$2-'Indicator Date hidden'!Y70)</f>
        <v>x</v>
      </c>
      <c r="Y69" s="42">
        <f>IF('Indicator Date hidden'!Z70="x","x",Y$2-'Indicator Date hidden'!Z70)</f>
        <v>5</v>
      </c>
      <c r="Z69" s="42" t="str">
        <f>IF('Indicator Date hidden'!AA70="x","x",Z$2-'Indicator Date hidden'!AA70)</f>
        <v>x</v>
      </c>
      <c r="AA69" s="42" t="str">
        <f>IF('Indicator Date hidden'!AB70="x","x",AA$2-'Indicator Date hidden'!AB70)</f>
        <v>x</v>
      </c>
      <c r="AB69" s="42" t="str">
        <f>IF('Indicator Date hidden'!AC70="x","x",AB$2-'Indicator Date hidden'!AC70)</f>
        <v>x</v>
      </c>
      <c r="AC69" s="42" t="str">
        <f>IF('Indicator Date hidden'!AD70="x","x",AC$2-'Indicator Date hidden'!AD70)</f>
        <v>x</v>
      </c>
      <c r="AD69" s="42">
        <f>IF('Indicator Date hidden'!AE70="x","x",AD$2-'Indicator Date hidden'!AE70)</f>
        <v>0</v>
      </c>
      <c r="AE69" s="42">
        <f>IF('Indicator Date hidden'!AF70="x","x",AE$2-'Indicator Date hidden'!AF70)</f>
        <v>16</v>
      </c>
      <c r="AF69" s="42" t="str">
        <f>IF('Indicator Date hidden'!AG70="x","x",AF$2-'Indicator Date hidden'!AG70)</f>
        <v>x</v>
      </c>
      <c r="AG69" s="42">
        <f>IF('Indicator Date hidden'!AH70="x","x",AG$2-'Indicator Date hidden'!AH70)</f>
        <v>0</v>
      </c>
      <c r="AH69" s="42" t="str">
        <f>IF('Indicator Date hidden'!AI70="x","x",AH$2-'Indicator Date hidden'!AI70)</f>
        <v>x</v>
      </c>
      <c r="AI69" s="42">
        <f>IF('Indicator Date hidden'!AJ70="x","x",AI$2-'Indicator Date hidden'!AJ70)</f>
        <v>0</v>
      </c>
      <c r="AJ69" s="42">
        <f>IF('Indicator Date hidden'!AK70="x","x",AJ$2-'Indicator Date hidden'!AK70)</f>
        <v>0</v>
      </c>
      <c r="AK69" s="42">
        <f>IF('Indicator Date hidden'!AL70="x","x",AK$2-'Indicator Date hidden'!AL70)</f>
        <v>0</v>
      </c>
      <c r="AL69" s="42">
        <f>IF('Indicator Date hidden'!AM70="x","x",AL$2-'Indicator Date hidden'!AM70)</f>
        <v>0</v>
      </c>
      <c r="AM69" s="42">
        <f>IF('Indicator Date hidden'!AN70="x","x",AM$2-'Indicator Date hidden'!AN70)</f>
        <v>0</v>
      </c>
      <c r="AN69" s="42">
        <f>IF('Indicator Date hidden'!AO70="x","x",AN$2-'Indicator Date hidden'!AO70)</f>
        <v>0</v>
      </c>
      <c r="AO69" s="42" t="str">
        <f>IF('Indicator Date hidden'!AP70="x","x",AO$2-'Indicator Date hidden'!AP70)</f>
        <v>x</v>
      </c>
      <c r="AP69" s="42">
        <f>IF('Indicator Date hidden'!AQ70="x","x",AP$2-'Indicator Date hidden'!AQ70)</f>
        <v>0</v>
      </c>
      <c r="AQ69" s="42" t="str">
        <f>IF('Indicator Date hidden'!AR70="x","x",AQ$2-'Indicator Date hidden'!AR70)</f>
        <v>x</v>
      </c>
      <c r="AR69" s="42" t="str">
        <f>IF('Indicator Date hidden'!AS70="x","x",AR$2-'Indicator Date hidden'!AS70)</f>
        <v>x</v>
      </c>
      <c r="AS69" s="42" t="str">
        <f>IF('Indicator Date hidden'!AT70="x","x",AS$2-'Indicator Date hidden'!AT70)</f>
        <v>x</v>
      </c>
      <c r="AT69" s="42">
        <f>IF('Indicator Date hidden'!AU70="x","x",AT$2-'Indicator Date hidden'!AU70)</f>
        <v>0</v>
      </c>
      <c r="AU69" s="42" t="str">
        <f>IF('Indicator Date hidden'!AV70="x","x",AU$2-'Indicator Date hidden'!AV70)</f>
        <v>x</v>
      </c>
      <c r="AV69" s="42">
        <f>IF('Indicator Date hidden'!AW70="x","x",AV$2-'Indicator Date hidden'!AW70)</f>
        <v>4</v>
      </c>
      <c r="AW69" s="42">
        <f>IF('Indicator Date hidden'!AX70="x","x",AW$2-'Indicator Date hidden'!AX70)</f>
        <v>-2</v>
      </c>
      <c r="AX69" s="42">
        <f>IF('Indicator Date hidden'!AY70="x","x",AX$2-'Indicator Date hidden'!AY70)</f>
        <v>-1</v>
      </c>
      <c r="AY69" s="42">
        <f>IF('Indicator Date hidden'!AZ70="x","x",AY$2-'Indicator Date hidden'!AZ70)</f>
        <v>0</v>
      </c>
      <c r="AZ69" s="42" t="str">
        <f>IF('Indicator Date hidden'!BA70="x","x",AZ$2-'Indicator Date hidden'!BA70)</f>
        <v>x</v>
      </c>
      <c r="BA69" s="42">
        <f>IF('Indicator Date hidden'!BB70="x","x",BA$2-'Indicator Date hidden'!BB70)</f>
        <v>1</v>
      </c>
      <c r="BB69" s="42" t="str">
        <f>IF('Indicator Date hidden'!BC70="x","x",BB$2-'Indicator Date hidden'!BC70)</f>
        <v>x</v>
      </c>
      <c r="BC69" s="42">
        <f>IF('Indicator Date hidden'!BD70="x","x",BC$2-'Indicator Date hidden'!BD70)</f>
        <v>0</v>
      </c>
      <c r="BD69" s="42">
        <f>IF('Indicator Date hidden'!BE70="x","x",BD$2-'Indicator Date hidden'!BE70)</f>
        <v>0</v>
      </c>
      <c r="BE69" s="42">
        <f>IF('Indicator Date hidden'!BF70="x","x",BE$2-'Indicator Date hidden'!BF70)</f>
        <v>2</v>
      </c>
      <c r="BF69" s="42">
        <f>IF('Indicator Date hidden'!BG70="x","x",BF$2-'Indicator Date hidden'!BG70)</f>
        <v>0</v>
      </c>
      <c r="BG69" s="42">
        <f>IF('Indicator Date hidden'!BH70="x","x",BG$2-'Indicator Date hidden'!BH70)</f>
        <v>0</v>
      </c>
      <c r="BH69" s="42">
        <f>IF('Indicator Date hidden'!BI70="x","x",BH$2-'Indicator Date hidden'!BI70)</f>
        <v>0</v>
      </c>
      <c r="BI69" s="42" t="str">
        <f>IF('Indicator Date hidden'!BJ70="x","x",BI$2-'Indicator Date hidden'!BJ70)</f>
        <v>x</v>
      </c>
      <c r="BJ69" s="42">
        <f>IF('Indicator Date hidden'!BK70="x","x",BJ$2-'Indicator Date hidden'!BK70)</f>
        <v>1</v>
      </c>
      <c r="BK69" s="42">
        <f>IF('Indicator Date hidden'!BL70="x","x",BK$2-'Indicator Date hidden'!BL70)</f>
        <v>1</v>
      </c>
      <c r="BL69" s="42">
        <f>IF('Indicator Date hidden'!BM70="x","x",BL$2-'Indicator Date hidden'!BM70)</f>
        <v>0</v>
      </c>
      <c r="BM69" s="42">
        <f>IF('Indicator Date hidden'!BN70="x","x",BM$2-'Indicator Date hidden'!BN70)</f>
        <v>0</v>
      </c>
      <c r="BN69" s="42">
        <f>IF('Indicator Date hidden'!BO70="x","x",BN$2-'Indicator Date hidden'!BO70)</f>
        <v>0</v>
      </c>
      <c r="BO69" s="42">
        <f>IF('Indicator Date hidden'!BP70="x","x",BO$2-'Indicator Date hidden'!BP70)</f>
        <v>3</v>
      </c>
      <c r="BP69" s="42">
        <f>IF('Indicator Date hidden'!BQ70="x","x",BP$2-'Indicator Date hidden'!BQ70)</f>
        <v>0</v>
      </c>
      <c r="BQ69" s="42">
        <f>IF('Indicator Date hidden'!BR70="x","x",BQ$2-'Indicator Date hidden'!BR70)</f>
        <v>0</v>
      </c>
      <c r="BR69" s="42" t="str">
        <f>IF('Indicator Date hidden'!BS70="x","x",BR$2-'Indicator Date hidden'!BS70)</f>
        <v>x</v>
      </c>
      <c r="BS69" s="42">
        <f>IF('Indicator Date hidden'!BT70="x","x",BS$2-'Indicator Date hidden'!BT70)</f>
        <v>1</v>
      </c>
      <c r="BT69" s="42">
        <f>IF('Indicator Date hidden'!BU70="x","x",BT$2-'Indicator Date hidden'!BU70)</f>
        <v>0</v>
      </c>
      <c r="BU69">
        <f t="shared" si="10"/>
        <v>31</v>
      </c>
      <c r="BV69" s="43">
        <f t="shared" si="11"/>
        <v>0.62</v>
      </c>
      <c r="BW69">
        <f t="shared" si="12"/>
        <v>9</v>
      </c>
      <c r="BX69" s="43">
        <f t="shared" si="13"/>
        <v>2.4485914318236106</v>
      </c>
      <c r="BY69" s="46">
        <f t="shared" si="14"/>
        <v>0</v>
      </c>
    </row>
    <row r="70" spans="1:77">
      <c r="A70" t="str">
        <f>'Indicator Data'!B73</f>
        <v>GTM</v>
      </c>
      <c r="B70" s="42">
        <f>IF('Indicator Date hidden'!C71="x","x",B$2-'Indicator Date hidden'!C71)</f>
        <v>0</v>
      </c>
      <c r="C70" s="42">
        <f>IF('Indicator Date hidden'!D71="x","x",C$2-'Indicator Date hidden'!D71)</f>
        <v>0</v>
      </c>
      <c r="D70" s="42">
        <f>IF('Indicator Date hidden'!E71="x","x",D$2-'Indicator Date hidden'!E71)</f>
        <v>0</v>
      </c>
      <c r="E70" s="42">
        <f>IF('Indicator Date hidden'!F71="x","x",E$2-'Indicator Date hidden'!F71)</f>
        <v>0</v>
      </c>
      <c r="F70" s="42">
        <f>IF('Indicator Date hidden'!G71="x","x",F$2-'Indicator Date hidden'!G71)</f>
        <v>0</v>
      </c>
      <c r="G70" s="42">
        <f>IF('Indicator Date hidden'!H71="x","x",G$2-'Indicator Date hidden'!H71)</f>
        <v>0</v>
      </c>
      <c r="H70" s="42">
        <f>IF('Indicator Date hidden'!I71="x","x",H$2-'Indicator Date hidden'!I71)</f>
        <v>0</v>
      </c>
      <c r="I70" s="42">
        <f>IF('Indicator Date hidden'!J71="x","x",I$2-'Indicator Date hidden'!J71)</f>
        <v>0</v>
      </c>
      <c r="J70" s="42">
        <f>IF('Indicator Date hidden'!K71="x","x",J$2-'Indicator Date hidden'!K71)</f>
        <v>0</v>
      </c>
      <c r="K70" s="42">
        <f>IF('Indicator Date hidden'!L71="x","x",K$2-'Indicator Date hidden'!L71)</f>
        <v>0</v>
      </c>
      <c r="L70" s="42" t="str">
        <f>IF('Indicator Date hidden'!M71="x","x",L$2-'Indicator Date hidden'!M71)</f>
        <v>x</v>
      </c>
      <c r="M70" s="42" t="str">
        <f>IF('Indicator Date hidden'!N71="x","x",M$2-'Indicator Date hidden'!N71)</f>
        <v>x</v>
      </c>
      <c r="N70" s="42" t="str">
        <f>IF('Indicator Date hidden'!O71="x","x",N$2-'Indicator Date hidden'!O71)</f>
        <v>x</v>
      </c>
      <c r="O70" s="42" t="str">
        <f>IF('Indicator Date hidden'!P71="x","x",O$2-'Indicator Date hidden'!P71)</f>
        <v>x</v>
      </c>
      <c r="P70" s="42">
        <f>IF('Indicator Date hidden'!Q71="x","x",P$2-'Indicator Date hidden'!Q71)</f>
        <v>0</v>
      </c>
      <c r="Q70" s="42">
        <f>IF('Indicator Date hidden'!R71="x","x",Q$2-'Indicator Date hidden'!R71)</f>
        <v>0</v>
      </c>
      <c r="R70" s="42">
        <f>IF('Indicator Date hidden'!S71="x","x",R$2-'Indicator Date hidden'!S71)</f>
        <v>0</v>
      </c>
      <c r="S70" s="42">
        <f>IF('Indicator Date hidden'!T71="x","x",S$2-'Indicator Date hidden'!T71)</f>
        <v>0</v>
      </c>
      <c r="T70" s="42">
        <f>IF('Indicator Date hidden'!U71="x","x",T$2-'Indicator Date hidden'!U71)</f>
        <v>0</v>
      </c>
      <c r="U70" s="42">
        <f>IF('Indicator Date hidden'!V71="x","x",U$2-'Indicator Date hidden'!V71)</f>
        <v>0</v>
      </c>
      <c r="V70" s="42">
        <f>IF('Indicator Date hidden'!W71="x","x",V$2-'Indicator Date hidden'!W71)</f>
        <v>0</v>
      </c>
      <c r="W70" s="42">
        <f>IF('Indicator Date hidden'!X71="x","x",W$2-'Indicator Date hidden'!X71)</f>
        <v>0</v>
      </c>
      <c r="X70" s="42">
        <f>IF('Indicator Date hidden'!Y71="x","x",X$2-'Indicator Date hidden'!Y71)</f>
        <v>6</v>
      </c>
      <c r="Y70" s="42">
        <f>IF('Indicator Date hidden'!Z71="x","x",Y$2-'Indicator Date hidden'!Z71)</f>
        <v>0</v>
      </c>
      <c r="Z70" s="42">
        <f>IF('Indicator Date hidden'!AA71="x","x",Z$2-'Indicator Date hidden'!AA71)</f>
        <v>3</v>
      </c>
      <c r="AA70" s="42">
        <f>IF('Indicator Date hidden'!AB71="x","x",AA$2-'Indicator Date hidden'!AB71)</f>
        <v>2</v>
      </c>
      <c r="AB70" s="42">
        <f>IF('Indicator Date hidden'!AC71="x","x",AB$2-'Indicator Date hidden'!AC71)</f>
        <v>0</v>
      </c>
      <c r="AC70" s="42">
        <f>IF('Indicator Date hidden'!AD71="x","x",AC$2-'Indicator Date hidden'!AD71)</f>
        <v>-2</v>
      </c>
      <c r="AD70" s="42">
        <f>IF('Indicator Date hidden'!AE71="x","x",AD$2-'Indicator Date hidden'!AE71)</f>
        <v>0</v>
      </c>
      <c r="AE70" s="42">
        <f>IF('Indicator Date hidden'!AF71="x","x",AE$2-'Indicator Date hidden'!AF71)</f>
        <v>0</v>
      </c>
      <c r="AF70" s="42">
        <f>IF('Indicator Date hidden'!AG71="x","x",AF$2-'Indicator Date hidden'!AG71)</f>
        <v>0</v>
      </c>
      <c r="AG70" s="42">
        <f>IF('Indicator Date hidden'!AH71="x","x",AG$2-'Indicator Date hidden'!AH71)</f>
        <v>0</v>
      </c>
      <c r="AH70" s="42">
        <f>IF('Indicator Date hidden'!AI71="x","x",AH$2-'Indicator Date hidden'!AI71)</f>
        <v>7</v>
      </c>
      <c r="AI70" s="42">
        <f>IF('Indicator Date hidden'!AJ71="x","x",AI$2-'Indicator Date hidden'!AJ71)</f>
        <v>0</v>
      </c>
      <c r="AJ70" s="42">
        <f>IF('Indicator Date hidden'!AK71="x","x",AJ$2-'Indicator Date hidden'!AK71)</f>
        <v>0</v>
      </c>
      <c r="AK70" s="42">
        <f>IF('Indicator Date hidden'!AL71="x","x",AK$2-'Indicator Date hidden'!AL71)</f>
        <v>0</v>
      </c>
      <c r="AL70" s="42">
        <f>IF('Indicator Date hidden'!AM71="x","x",AL$2-'Indicator Date hidden'!AM71)</f>
        <v>0</v>
      </c>
      <c r="AM70" s="42">
        <f>IF('Indicator Date hidden'!AN71="x","x",AM$2-'Indicator Date hidden'!AN71)</f>
        <v>0</v>
      </c>
      <c r="AN70" s="42">
        <f>IF('Indicator Date hidden'!AO71="x","x",AN$2-'Indicator Date hidden'!AO71)</f>
        <v>0</v>
      </c>
      <c r="AO70" s="42">
        <f>IF('Indicator Date hidden'!AP71="x","x",AO$2-'Indicator Date hidden'!AP71)</f>
        <v>1</v>
      </c>
      <c r="AP70" s="42">
        <f>IF('Indicator Date hidden'!AQ71="x","x",AP$2-'Indicator Date hidden'!AQ71)</f>
        <v>0</v>
      </c>
      <c r="AQ70" s="42">
        <f>IF('Indicator Date hidden'!AR71="x","x",AQ$2-'Indicator Date hidden'!AR71)</f>
        <v>0</v>
      </c>
      <c r="AR70" s="42">
        <f>IF('Indicator Date hidden'!AS71="x","x",AR$2-'Indicator Date hidden'!AS71)</f>
        <v>0</v>
      </c>
      <c r="AS70" s="42">
        <f>IF('Indicator Date hidden'!AT71="x","x",AS$2-'Indicator Date hidden'!AT71)</f>
        <v>0</v>
      </c>
      <c r="AT70" s="42">
        <f>IF('Indicator Date hidden'!AU71="x","x",AT$2-'Indicator Date hidden'!AU71)</f>
        <v>0</v>
      </c>
      <c r="AU70" s="42">
        <f>IF('Indicator Date hidden'!AV71="x","x",AU$2-'Indicator Date hidden'!AV71)</f>
        <v>0</v>
      </c>
      <c r="AV70" s="42">
        <f>IF('Indicator Date hidden'!AW71="x","x",AV$2-'Indicator Date hidden'!AW71)</f>
        <v>8</v>
      </c>
      <c r="AW70" s="42">
        <f>IF('Indicator Date hidden'!AX71="x","x",AW$2-'Indicator Date hidden'!AX71)</f>
        <v>-2</v>
      </c>
      <c r="AX70" s="42">
        <f>IF('Indicator Date hidden'!AY71="x","x",AX$2-'Indicator Date hidden'!AY71)</f>
        <v>-1</v>
      </c>
      <c r="AY70" s="42">
        <f>IF('Indicator Date hidden'!AZ71="x","x",AY$2-'Indicator Date hidden'!AZ71)</f>
        <v>0</v>
      </c>
      <c r="AZ70" s="42">
        <f>IF('Indicator Date hidden'!BA71="x","x",AZ$2-'Indicator Date hidden'!BA71)</f>
        <v>0</v>
      </c>
      <c r="BA70" s="42">
        <f>IF('Indicator Date hidden'!BB71="x","x",BA$2-'Indicator Date hidden'!BB71)</f>
        <v>0</v>
      </c>
      <c r="BB70" s="42">
        <f>IF('Indicator Date hidden'!BC71="x","x",BB$2-'Indicator Date hidden'!BC71)</f>
        <v>0</v>
      </c>
      <c r="BC70" s="42">
        <f>IF('Indicator Date hidden'!BD71="x","x",BC$2-'Indicator Date hidden'!BD71)</f>
        <v>0</v>
      </c>
      <c r="BD70" s="42">
        <f>IF('Indicator Date hidden'!BE71="x","x",BD$2-'Indicator Date hidden'!BE71)</f>
        <v>0</v>
      </c>
      <c r="BE70" s="42">
        <f>IF('Indicator Date hidden'!BF71="x","x",BE$2-'Indicator Date hidden'!BF71)</f>
        <v>0</v>
      </c>
      <c r="BF70" s="42">
        <f>IF('Indicator Date hidden'!BG71="x","x",BF$2-'Indicator Date hidden'!BG71)</f>
        <v>0</v>
      </c>
      <c r="BG70" s="42">
        <f>IF('Indicator Date hidden'!BH71="x","x",BG$2-'Indicator Date hidden'!BH71)</f>
        <v>0</v>
      </c>
      <c r="BH70" s="42">
        <f>IF('Indicator Date hidden'!BI71="x","x",BH$2-'Indicator Date hidden'!BI71)</f>
        <v>0</v>
      </c>
      <c r="BI70" s="42">
        <f>IF('Indicator Date hidden'!BJ71="x","x",BI$2-'Indicator Date hidden'!BJ71)</f>
        <v>1</v>
      </c>
      <c r="BJ70" s="42">
        <f>IF('Indicator Date hidden'!BK71="x","x",BJ$2-'Indicator Date hidden'!BK71)</f>
        <v>1</v>
      </c>
      <c r="BK70" s="42">
        <f>IF('Indicator Date hidden'!BL71="x","x",BK$2-'Indicator Date hidden'!BL71)</f>
        <v>0</v>
      </c>
      <c r="BL70" s="42">
        <f>IF('Indicator Date hidden'!BM71="x","x",BL$2-'Indicator Date hidden'!BM71)</f>
        <v>0</v>
      </c>
      <c r="BM70" s="42">
        <f>IF('Indicator Date hidden'!BN71="x","x",BM$2-'Indicator Date hidden'!BN71)</f>
        <v>0</v>
      </c>
      <c r="BN70" s="42">
        <f>IF('Indicator Date hidden'!BO71="x","x",BN$2-'Indicator Date hidden'!BO71)</f>
        <v>0</v>
      </c>
      <c r="BO70" s="42">
        <f>IF('Indicator Date hidden'!BP71="x","x",BO$2-'Indicator Date hidden'!BP71)</f>
        <v>1</v>
      </c>
      <c r="BP70" s="42">
        <f>IF('Indicator Date hidden'!BQ71="x","x",BP$2-'Indicator Date hidden'!BQ71)</f>
        <v>0</v>
      </c>
      <c r="BQ70" s="42">
        <f>IF('Indicator Date hidden'!BR71="x","x",BQ$2-'Indicator Date hidden'!BR71)</f>
        <v>0</v>
      </c>
      <c r="BR70" s="42">
        <f>IF('Indicator Date hidden'!BS71="x","x",BR$2-'Indicator Date hidden'!BS71)</f>
        <v>0</v>
      </c>
      <c r="BS70" s="42">
        <f>IF('Indicator Date hidden'!BT71="x","x",BS$2-'Indicator Date hidden'!BT71)</f>
        <v>1</v>
      </c>
      <c r="BT70" s="42">
        <f>IF('Indicator Date hidden'!BU71="x","x",BT$2-'Indicator Date hidden'!BU71)</f>
        <v>0</v>
      </c>
      <c r="BU70">
        <f t="shared" si="10"/>
        <v>26</v>
      </c>
      <c r="BV70" s="43">
        <f t="shared" si="11"/>
        <v>0.38805970149253732</v>
      </c>
      <c r="BW70">
        <f t="shared" si="12"/>
        <v>10</v>
      </c>
      <c r="BX70" s="43">
        <f t="shared" si="13"/>
        <v>1.5736185496235464</v>
      </c>
      <c r="BY70" s="46">
        <f t="shared" si="14"/>
        <v>0</v>
      </c>
    </row>
    <row r="71" spans="1:77">
      <c r="A71" t="str">
        <f>'Indicator Data'!B74</f>
        <v>GIN</v>
      </c>
      <c r="B71" s="42">
        <f>IF('Indicator Date hidden'!C72="x","x",B$2-'Indicator Date hidden'!C72)</f>
        <v>0</v>
      </c>
      <c r="C71" s="42">
        <f>IF('Indicator Date hidden'!D72="x","x",C$2-'Indicator Date hidden'!D72)</f>
        <v>0</v>
      </c>
      <c r="D71" s="42">
        <f>IF('Indicator Date hidden'!E72="x","x",D$2-'Indicator Date hidden'!E72)</f>
        <v>0</v>
      </c>
      <c r="E71" s="42">
        <f>IF('Indicator Date hidden'!F72="x","x",E$2-'Indicator Date hidden'!F72)</f>
        <v>0</v>
      </c>
      <c r="F71" s="42">
        <f>IF('Indicator Date hidden'!G72="x","x",F$2-'Indicator Date hidden'!G72)</f>
        <v>0</v>
      </c>
      <c r="G71" s="42">
        <f>IF('Indicator Date hidden'!H72="x","x",G$2-'Indicator Date hidden'!H72)</f>
        <v>0</v>
      </c>
      <c r="H71" s="42">
        <f>IF('Indicator Date hidden'!I72="x","x",H$2-'Indicator Date hidden'!I72)</f>
        <v>0</v>
      </c>
      <c r="I71" s="42">
        <f>IF('Indicator Date hidden'!J72="x","x",I$2-'Indicator Date hidden'!J72)</f>
        <v>0</v>
      </c>
      <c r="J71" s="42">
        <f>IF('Indicator Date hidden'!K72="x","x",J$2-'Indicator Date hidden'!K72)</f>
        <v>0</v>
      </c>
      <c r="K71" s="42">
        <f>IF('Indicator Date hidden'!L72="x","x",K$2-'Indicator Date hidden'!L72)</f>
        <v>0</v>
      </c>
      <c r="L71" s="42">
        <f>IF('Indicator Date hidden'!M72="x","x",L$2-'Indicator Date hidden'!M72)</f>
        <v>0</v>
      </c>
      <c r="M71" s="42">
        <f>IF('Indicator Date hidden'!N72="x","x",M$2-'Indicator Date hidden'!N72)</f>
        <v>0</v>
      </c>
      <c r="N71" s="42">
        <f>IF('Indicator Date hidden'!O72="x","x",N$2-'Indicator Date hidden'!O72)</f>
        <v>0</v>
      </c>
      <c r="O71" s="42">
        <f>IF('Indicator Date hidden'!P72="x","x",O$2-'Indicator Date hidden'!P72)</f>
        <v>0</v>
      </c>
      <c r="P71" s="42">
        <f>IF('Indicator Date hidden'!Q72="x","x",P$2-'Indicator Date hidden'!Q72)</f>
        <v>0</v>
      </c>
      <c r="Q71" s="42">
        <f>IF('Indicator Date hidden'!R72="x","x",Q$2-'Indicator Date hidden'!R72)</f>
        <v>0</v>
      </c>
      <c r="R71" s="42">
        <f>IF('Indicator Date hidden'!S72="x","x",R$2-'Indicator Date hidden'!S72)</f>
        <v>0</v>
      </c>
      <c r="S71" s="42">
        <f>IF('Indicator Date hidden'!T72="x","x",S$2-'Indicator Date hidden'!T72)</f>
        <v>0</v>
      </c>
      <c r="T71" s="42">
        <f>IF('Indicator Date hidden'!U72="x","x",T$2-'Indicator Date hidden'!U72)</f>
        <v>0</v>
      </c>
      <c r="U71" s="42">
        <f>IF('Indicator Date hidden'!V72="x","x",U$2-'Indicator Date hidden'!V72)</f>
        <v>0</v>
      </c>
      <c r="V71" s="42">
        <f>IF('Indicator Date hidden'!W72="x","x",V$2-'Indicator Date hidden'!W72)</f>
        <v>0</v>
      </c>
      <c r="W71" s="42">
        <f>IF('Indicator Date hidden'!X72="x","x",W$2-'Indicator Date hidden'!X72)</f>
        <v>0</v>
      </c>
      <c r="X71" s="42">
        <f>IF('Indicator Date hidden'!Y72="x","x",X$2-'Indicator Date hidden'!Y72)</f>
        <v>0</v>
      </c>
      <c r="Y71" s="42">
        <f>IF('Indicator Date hidden'!Z72="x","x",Y$2-'Indicator Date hidden'!Z72)</f>
        <v>0</v>
      </c>
      <c r="Z71" s="42">
        <f>IF('Indicator Date hidden'!AA72="x","x",Z$2-'Indicator Date hidden'!AA72)</f>
        <v>0</v>
      </c>
      <c r="AA71" s="42" t="str">
        <f>IF('Indicator Date hidden'!AB72="x","x",AA$2-'Indicator Date hidden'!AB72)</f>
        <v>x</v>
      </c>
      <c r="AB71" s="42">
        <f>IF('Indicator Date hidden'!AC72="x","x",AB$2-'Indicator Date hidden'!AC72)</f>
        <v>0</v>
      </c>
      <c r="AC71" s="42">
        <f>IF('Indicator Date hidden'!AD72="x","x",AC$2-'Indicator Date hidden'!AD72)</f>
        <v>-2</v>
      </c>
      <c r="AD71" s="42">
        <f>IF('Indicator Date hidden'!AE72="x","x",AD$2-'Indicator Date hidden'!AE72)</f>
        <v>0</v>
      </c>
      <c r="AE71" s="42">
        <f>IF('Indicator Date hidden'!AF72="x","x",AE$2-'Indicator Date hidden'!AF72)</f>
        <v>0</v>
      </c>
      <c r="AF71" s="42">
        <f>IF('Indicator Date hidden'!AG72="x","x",AF$2-'Indicator Date hidden'!AG72)</f>
        <v>0</v>
      </c>
      <c r="AG71" s="42">
        <f>IF('Indicator Date hidden'!AH72="x","x",AG$2-'Indicator Date hidden'!AH72)</f>
        <v>0</v>
      </c>
      <c r="AH71" s="42">
        <f>IF('Indicator Date hidden'!AI72="x","x",AH$2-'Indicator Date hidden'!AI72)</f>
        <v>3</v>
      </c>
      <c r="AI71" s="42">
        <f>IF('Indicator Date hidden'!AJ72="x","x",AI$2-'Indicator Date hidden'!AJ72)</f>
        <v>0</v>
      </c>
      <c r="AJ71" s="42">
        <f>IF('Indicator Date hidden'!AK72="x","x",AJ$2-'Indicator Date hidden'!AK72)</f>
        <v>0</v>
      </c>
      <c r="AK71" s="42">
        <f>IF('Indicator Date hidden'!AL72="x","x",AK$2-'Indicator Date hidden'!AL72)</f>
        <v>0</v>
      </c>
      <c r="AL71" s="42">
        <f>IF('Indicator Date hidden'!AM72="x","x",AL$2-'Indicator Date hidden'!AM72)</f>
        <v>0</v>
      </c>
      <c r="AM71" s="42">
        <f>IF('Indicator Date hidden'!AN72="x","x",AM$2-'Indicator Date hidden'!AN72)</f>
        <v>0</v>
      </c>
      <c r="AN71" s="42">
        <f>IF('Indicator Date hidden'!AO72="x","x",AN$2-'Indicator Date hidden'!AO72)</f>
        <v>0</v>
      </c>
      <c r="AO71" s="42">
        <f>IF('Indicator Date hidden'!AP72="x","x",AO$2-'Indicator Date hidden'!AP72)</f>
        <v>0</v>
      </c>
      <c r="AP71" s="42">
        <f>IF('Indicator Date hidden'!AQ72="x","x",AP$2-'Indicator Date hidden'!AQ72)</f>
        <v>0</v>
      </c>
      <c r="AQ71" s="42">
        <f>IF('Indicator Date hidden'!AR72="x","x",AQ$2-'Indicator Date hidden'!AR72)</f>
        <v>0</v>
      </c>
      <c r="AR71" s="42">
        <f>IF('Indicator Date hidden'!AS72="x","x",AR$2-'Indicator Date hidden'!AS72)</f>
        <v>0</v>
      </c>
      <c r="AS71" s="42">
        <f>IF('Indicator Date hidden'!AT72="x","x",AS$2-'Indicator Date hidden'!AT72)</f>
        <v>0</v>
      </c>
      <c r="AT71" s="42">
        <f>IF('Indicator Date hidden'!AU72="x","x",AT$2-'Indicator Date hidden'!AU72)</f>
        <v>0</v>
      </c>
      <c r="AU71" s="42">
        <f>IF('Indicator Date hidden'!AV72="x","x",AU$2-'Indicator Date hidden'!AV72)</f>
        <v>0</v>
      </c>
      <c r="AV71" s="42">
        <f>IF('Indicator Date hidden'!AW72="x","x",AV$2-'Indicator Date hidden'!AW72)</f>
        <v>4</v>
      </c>
      <c r="AW71" s="42">
        <f>IF('Indicator Date hidden'!AX72="x","x",AW$2-'Indicator Date hidden'!AX72)</f>
        <v>-2</v>
      </c>
      <c r="AX71" s="42">
        <f>IF('Indicator Date hidden'!AY72="x","x",AX$2-'Indicator Date hidden'!AY72)</f>
        <v>-1</v>
      </c>
      <c r="AY71" s="42">
        <f>IF('Indicator Date hidden'!AZ72="x","x",AY$2-'Indicator Date hidden'!AZ72)</f>
        <v>0</v>
      </c>
      <c r="AZ71" s="42" t="str">
        <f>IF('Indicator Date hidden'!BA72="x","x",AZ$2-'Indicator Date hidden'!BA72)</f>
        <v>x</v>
      </c>
      <c r="BA71" s="42">
        <f>IF('Indicator Date hidden'!BB72="x","x",BA$2-'Indicator Date hidden'!BB72)</f>
        <v>0</v>
      </c>
      <c r="BB71" s="42">
        <f>IF('Indicator Date hidden'!BC72="x","x",BB$2-'Indicator Date hidden'!BC72)</f>
        <v>0</v>
      </c>
      <c r="BC71" s="42">
        <f>IF('Indicator Date hidden'!BD72="x","x",BC$2-'Indicator Date hidden'!BD72)</f>
        <v>0</v>
      </c>
      <c r="BD71" s="42">
        <f>IF('Indicator Date hidden'!BE72="x","x",BD$2-'Indicator Date hidden'!BE72)</f>
        <v>0</v>
      </c>
      <c r="BE71" s="42">
        <f>IF('Indicator Date hidden'!BF72="x","x",BE$2-'Indicator Date hidden'!BF72)</f>
        <v>0</v>
      </c>
      <c r="BF71" s="42">
        <f>IF('Indicator Date hidden'!BG72="x","x",BF$2-'Indicator Date hidden'!BG72)</f>
        <v>0</v>
      </c>
      <c r="BG71" s="42">
        <f>IF('Indicator Date hidden'!BH72="x","x",BG$2-'Indicator Date hidden'!BH72)</f>
        <v>0</v>
      </c>
      <c r="BH71" s="42">
        <f>IF('Indicator Date hidden'!BI72="x","x",BH$2-'Indicator Date hidden'!BI72)</f>
        <v>0</v>
      </c>
      <c r="BI71" s="42">
        <f>IF('Indicator Date hidden'!BJ72="x","x",BI$2-'Indicator Date hidden'!BJ72)</f>
        <v>2</v>
      </c>
      <c r="BJ71" s="42">
        <f>IF('Indicator Date hidden'!BK72="x","x",BJ$2-'Indicator Date hidden'!BK72)</f>
        <v>1</v>
      </c>
      <c r="BK71" s="42">
        <f>IF('Indicator Date hidden'!BL72="x","x",BK$2-'Indicator Date hidden'!BL72)</f>
        <v>1</v>
      </c>
      <c r="BL71" s="42">
        <f>IF('Indicator Date hidden'!BM72="x","x",BL$2-'Indicator Date hidden'!BM72)</f>
        <v>0</v>
      </c>
      <c r="BM71" s="42">
        <f>IF('Indicator Date hidden'!BN72="x","x",BM$2-'Indicator Date hidden'!BN72)</f>
        <v>0</v>
      </c>
      <c r="BN71" s="42">
        <f>IF('Indicator Date hidden'!BO72="x","x",BN$2-'Indicator Date hidden'!BO72)</f>
        <v>0</v>
      </c>
      <c r="BO71" s="42">
        <f>IF('Indicator Date hidden'!BP72="x","x",BO$2-'Indicator Date hidden'!BP72)</f>
        <v>3</v>
      </c>
      <c r="BP71" s="42">
        <f>IF('Indicator Date hidden'!BQ72="x","x",BP$2-'Indicator Date hidden'!BQ72)</f>
        <v>0</v>
      </c>
      <c r="BQ71" s="42">
        <f>IF('Indicator Date hidden'!BR72="x","x",BQ$2-'Indicator Date hidden'!BR72)</f>
        <v>0</v>
      </c>
      <c r="BR71" s="42" t="str">
        <f>IF('Indicator Date hidden'!BS72="x","x",BR$2-'Indicator Date hidden'!BS72)</f>
        <v>x</v>
      </c>
      <c r="BS71" s="42">
        <f>IF('Indicator Date hidden'!BT72="x","x",BS$2-'Indicator Date hidden'!BT72)</f>
        <v>1</v>
      </c>
      <c r="BT71" s="42">
        <f>IF('Indicator Date hidden'!BU72="x","x",BT$2-'Indicator Date hidden'!BU72)</f>
        <v>0</v>
      </c>
      <c r="BU71">
        <f t="shared" si="10"/>
        <v>10</v>
      </c>
      <c r="BV71" s="43">
        <f t="shared" si="11"/>
        <v>0.14705882352941177</v>
      </c>
      <c r="BW71">
        <f t="shared" si="12"/>
        <v>7</v>
      </c>
      <c r="BX71" s="43">
        <f t="shared" si="13"/>
        <v>0.84478862449088654</v>
      </c>
      <c r="BY71" s="46">
        <f t="shared" si="14"/>
        <v>0</v>
      </c>
    </row>
    <row r="72" spans="1:77">
      <c r="A72" t="str">
        <f>'Indicator Data'!B75</f>
        <v>GNB</v>
      </c>
      <c r="B72" s="42">
        <f>IF('Indicator Date hidden'!C73="x","x",B$2-'Indicator Date hidden'!C73)</f>
        <v>0</v>
      </c>
      <c r="C72" s="42">
        <f>IF('Indicator Date hidden'!D73="x","x",C$2-'Indicator Date hidden'!D73)</f>
        <v>0</v>
      </c>
      <c r="D72" s="42">
        <f>IF('Indicator Date hidden'!E73="x","x",D$2-'Indicator Date hidden'!E73)</f>
        <v>0</v>
      </c>
      <c r="E72" s="42">
        <f>IF('Indicator Date hidden'!F73="x","x",E$2-'Indicator Date hidden'!F73)</f>
        <v>0</v>
      </c>
      <c r="F72" s="42">
        <f>IF('Indicator Date hidden'!G73="x","x",F$2-'Indicator Date hidden'!G73)</f>
        <v>0</v>
      </c>
      <c r="G72" s="42">
        <f>IF('Indicator Date hidden'!H73="x","x",G$2-'Indicator Date hidden'!H73)</f>
        <v>0</v>
      </c>
      <c r="H72" s="42">
        <f>IF('Indicator Date hidden'!I73="x","x",H$2-'Indicator Date hidden'!I73)</f>
        <v>0</v>
      </c>
      <c r="I72" s="42">
        <f>IF('Indicator Date hidden'!J73="x","x",I$2-'Indicator Date hidden'!J73)</f>
        <v>0</v>
      </c>
      <c r="J72" s="42">
        <f>IF('Indicator Date hidden'!K73="x","x",J$2-'Indicator Date hidden'!K73)</f>
        <v>0</v>
      </c>
      <c r="K72" s="42">
        <f>IF('Indicator Date hidden'!L73="x","x",K$2-'Indicator Date hidden'!L73)</f>
        <v>0</v>
      </c>
      <c r="L72" s="42">
        <f>IF('Indicator Date hidden'!M73="x","x",L$2-'Indicator Date hidden'!M73)</f>
        <v>0</v>
      </c>
      <c r="M72" s="42">
        <f>IF('Indicator Date hidden'!N73="x","x",M$2-'Indicator Date hidden'!N73)</f>
        <v>0</v>
      </c>
      <c r="N72" s="42">
        <f>IF('Indicator Date hidden'!O73="x","x",N$2-'Indicator Date hidden'!O73)</f>
        <v>0</v>
      </c>
      <c r="O72" s="42">
        <f>IF('Indicator Date hidden'!P73="x","x",O$2-'Indicator Date hidden'!P73)</f>
        <v>0</v>
      </c>
      <c r="P72" s="42">
        <f>IF('Indicator Date hidden'!Q73="x","x",P$2-'Indicator Date hidden'!Q73)</f>
        <v>0</v>
      </c>
      <c r="Q72" s="42">
        <f>IF('Indicator Date hidden'!R73="x","x",Q$2-'Indicator Date hidden'!R73)</f>
        <v>0</v>
      </c>
      <c r="R72" s="42">
        <f>IF('Indicator Date hidden'!S73="x","x",R$2-'Indicator Date hidden'!S73)</f>
        <v>0</v>
      </c>
      <c r="S72" s="42">
        <f>IF('Indicator Date hidden'!T73="x","x",S$2-'Indicator Date hidden'!T73)</f>
        <v>0</v>
      </c>
      <c r="T72" s="42">
        <f>IF('Indicator Date hidden'!U73="x","x",T$2-'Indicator Date hidden'!U73)</f>
        <v>0</v>
      </c>
      <c r="U72" s="42">
        <f>IF('Indicator Date hidden'!V73="x","x",U$2-'Indicator Date hidden'!V73)</f>
        <v>0</v>
      </c>
      <c r="V72" s="42">
        <f>IF('Indicator Date hidden'!W73="x","x",V$2-'Indicator Date hidden'!W73)</f>
        <v>0</v>
      </c>
      <c r="W72" s="42">
        <f>IF('Indicator Date hidden'!X73="x","x",W$2-'Indicator Date hidden'!X73)</f>
        <v>0</v>
      </c>
      <c r="X72" s="42">
        <f>IF('Indicator Date hidden'!Y73="x","x",X$2-'Indicator Date hidden'!Y73)</f>
        <v>3</v>
      </c>
      <c r="Y72" s="42">
        <f>IF('Indicator Date hidden'!Z73="x","x",Y$2-'Indicator Date hidden'!Z73)</f>
        <v>0</v>
      </c>
      <c r="Z72" s="42">
        <f>IF('Indicator Date hidden'!AA73="x","x",Z$2-'Indicator Date hidden'!AA73)</f>
        <v>0</v>
      </c>
      <c r="AA72" s="42">
        <f>IF('Indicator Date hidden'!AB73="x","x",AA$2-'Indicator Date hidden'!AB73)</f>
        <v>1</v>
      </c>
      <c r="AB72" s="42">
        <f>IF('Indicator Date hidden'!AC73="x","x",AB$2-'Indicator Date hidden'!AC73)</f>
        <v>0</v>
      </c>
      <c r="AC72" s="42">
        <f>IF('Indicator Date hidden'!AD73="x","x",AC$2-'Indicator Date hidden'!AD73)</f>
        <v>-2</v>
      </c>
      <c r="AD72" s="42">
        <f>IF('Indicator Date hidden'!AE73="x","x",AD$2-'Indicator Date hidden'!AE73)</f>
        <v>0</v>
      </c>
      <c r="AE72" s="42">
        <f>IF('Indicator Date hidden'!AF73="x","x",AE$2-'Indicator Date hidden'!AF73)</f>
        <v>0</v>
      </c>
      <c r="AF72" s="42">
        <f>IF('Indicator Date hidden'!AG73="x","x",AF$2-'Indicator Date hidden'!AG73)</f>
        <v>0</v>
      </c>
      <c r="AG72" s="42">
        <f>IF('Indicator Date hidden'!AH73="x","x",AG$2-'Indicator Date hidden'!AH73)</f>
        <v>0</v>
      </c>
      <c r="AH72" s="42">
        <f>IF('Indicator Date hidden'!AI73="x","x",AH$2-'Indicator Date hidden'!AI73)</f>
        <v>3</v>
      </c>
      <c r="AI72" s="42">
        <f>IF('Indicator Date hidden'!AJ73="x","x",AI$2-'Indicator Date hidden'!AJ73)</f>
        <v>0</v>
      </c>
      <c r="AJ72" s="42">
        <f>IF('Indicator Date hidden'!AK73="x","x",AJ$2-'Indicator Date hidden'!AK73)</f>
        <v>0</v>
      </c>
      <c r="AK72" s="42">
        <f>IF('Indicator Date hidden'!AL73="x","x",AK$2-'Indicator Date hidden'!AL73)</f>
        <v>0</v>
      </c>
      <c r="AL72" s="42">
        <f>IF('Indicator Date hidden'!AM73="x","x",AL$2-'Indicator Date hidden'!AM73)</f>
        <v>0</v>
      </c>
      <c r="AM72" s="42">
        <f>IF('Indicator Date hidden'!AN73="x","x",AM$2-'Indicator Date hidden'!AN73)</f>
        <v>0</v>
      </c>
      <c r="AN72" s="42">
        <f>IF('Indicator Date hidden'!AO73="x","x",AN$2-'Indicator Date hidden'!AO73)</f>
        <v>0</v>
      </c>
      <c r="AO72" s="42">
        <f>IF('Indicator Date hidden'!AP73="x","x",AO$2-'Indicator Date hidden'!AP73)</f>
        <v>3</v>
      </c>
      <c r="AP72" s="42">
        <f>IF('Indicator Date hidden'!AQ73="x","x",AP$2-'Indicator Date hidden'!AQ73)</f>
        <v>0</v>
      </c>
      <c r="AQ72" s="42">
        <f>IF('Indicator Date hidden'!AR73="x","x",AQ$2-'Indicator Date hidden'!AR73)</f>
        <v>0</v>
      </c>
      <c r="AR72" s="42">
        <f>IF('Indicator Date hidden'!AS73="x","x",AR$2-'Indicator Date hidden'!AS73)</f>
        <v>0</v>
      </c>
      <c r="AS72" s="42">
        <f>IF('Indicator Date hidden'!AT73="x","x",AS$2-'Indicator Date hidden'!AT73)</f>
        <v>0</v>
      </c>
      <c r="AT72" s="42">
        <f>IF('Indicator Date hidden'!AU73="x","x",AT$2-'Indicator Date hidden'!AU73)</f>
        <v>0</v>
      </c>
      <c r="AU72" s="42">
        <f>IF('Indicator Date hidden'!AV73="x","x",AU$2-'Indicator Date hidden'!AV73)</f>
        <v>0</v>
      </c>
      <c r="AV72" s="42">
        <f>IF('Indicator Date hidden'!AW73="x","x",AV$2-'Indicator Date hidden'!AW73)</f>
        <v>1</v>
      </c>
      <c r="AW72" s="42">
        <f>IF('Indicator Date hidden'!AX73="x","x",AW$2-'Indicator Date hidden'!AX73)</f>
        <v>-2</v>
      </c>
      <c r="AX72" s="42">
        <f>IF('Indicator Date hidden'!AY73="x","x",AX$2-'Indicator Date hidden'!AY73)</f>
        <v>-1</v>
      </c>
      <c r="AY72" s="42">
        <f>IF('Indicator Date hidden'!AZ73="x","x",AY$2-'Indicator Date hidden'!AZ73)</f>
        <v>0</v>
      </c>
      <c r="AZ72" s="42" t="str">
        <f>IF('Indicator Date hidden'!BA73="x","x",AZ$2-'Indicator Date hidden'!BA73)</f>
        <v>x</v>
      </c>
      <c r="BA72" s="42">
        <f>IF('Indicator Date hidden'!BB73="x","x",BA$2-'Indicator Date hidden'!BB73)</f>
        <v>0</v>
      </c>
      <c r="BB72" s="42" t="str">
        <f>IF('Indicator Date hidden'!BC73="x","x",BB$2-'Indicator Date hidden'!BC73)</f>
        <v>x</v>
      </c>
      <c r="BC72" s="42">
        <f>IF('Indicator Date hidden'!BD73="x","x",BC$2-'Indicator Date hidden'!BD73)</f>
        <v>0</v>
      </c>
      <c r="BD72" s="42">
        <f>IF('Indicator Date hidden'!BE73="x","x",BD$2-'Indicator Date hidden'!BE73)</f>
        <v>0</v>
      </c>
      <c r="BE72" s="42">
        <f>IF('Indicator Date hidden'!BF73="x","x",BE$2-'Indicator Date hidden'!BF73)</f>
        <v>0</v>
      </c>
      <c r="BF72" s="42">
        <f>IF('Indicator Date hidden'!BG73="x","x",BF$2-'Indicator Date hidden'!BG73)</f>
        <v>0</v>
      </c>
      <c r="BG72" s="42">
        <f>IF('Indicator Date hidden'!BH73="x","x",BG$2-'Indicator Date hidden'!BH73)</f>
        <v>0</v>
      </c>
      <c r="BH72" s="42">
        <f>IF('Indicator Date hidden'!BI73="x","x",BH$2-'Indicator Date hidden'!BI73)</f>
        <v>0</v>
      </c>
      <c r="BI72" s="42">
        <f>IF('Indicator Date hidden'!BJ73="x","x",BI$2-'Indicator Date hidden'!BJ73)</f>
        <v>1</v>
      </c>
      <c r="BJ72" s="42">
        <f>IF('Indicator Date hidden'!BK73="x","x",BJ$2-'Indicator Date hidden'!BK73)</f>
        <v>1</v>
      </c>
      <c r="BK72" s="42">
        <f>IF('Indicator Date hidden'!BL73="x","x",BK$2-'Indicator Date hidden'!BL73)</f>
        <v>0</v>
      </c>
      <c r="BL72" s="42">
        <f>IF('Indicator Date hidden'!BM73="x","x",BL$2-'Indicator Date hidden'!BM73)</f>
        <v>0</v>
      </c>
      <c r="BM72" s="42">
        <f>IF('Indicator Date hidden'!BN73="x","x",BM$2-'Indicator Date hidden'!BN73)</f>
        <v>0</v>
      </c>
      <c r="BN72" s="42">
        <f>IF('Indicator Date hidden'!BO73="x","x",BN$2-'Indicator Date hidden'!BO73)</f>
        <v>0</v>
      </c>
      <c r="BO72" s="42">
        <f>IF('Indicator Date hidden'!BP73="x","x",BO$2-'Indicator Date hidden'!BP73)</f>
        <v>0</v>
      </c>
      <c r="BP72" s="42">
        <f>IF('Indicator Date hidden'!BQ73="x","x",BP$2-'Indicator Date hidden'!BQ73)</f>
        <v>0</v>
      </c>
      <c r="BQ72" s="42">
        <f>IF('Indicator Date hidden'!BR73="x","x",BQ$2-'Indicator Date hidden'!BR73)</f>
        <v>0</v>
      </c>
      <c r="BR72" s="42">
        <f>IF('Indicator Date hidden'!BS73="x","x",BR$2-'Indicator Date hidden'!BS73)</f>
        <v>0</v>
      </c>
      <c r="BS72" s="42">
        <f>IF('Indicator Date hidden'!BT73="x","x",BS$2-'Indicator Date hidden'!BT73)</f>
        <v>1</v>
      </c>
      <c r="BT72" s="42">
        <f>IF('Indicator Date hidden'!BU73="x","x",BT$2-'Indicator Date hidden'!BU73)</f>
        <v>0</v>
      </c>
      <c r="BU72">
        <f t="shared" si="10"/>
        <v>9</v>
      </c>
      <c r="BV72" s="43">
        <f t="shared" si="11"/>
        <v>0.13043478260869565</v>
      </c>
      <c r="BW72">
        <f t="shared" si="12"/>
        <v>8</v>
      </c>
      <c r="BX72" s="43">
        <f t="shared" si="13"/>
        <v>0.7597299954829656</v>
      </c>
      <c r="BY72" s="46">
        <f t="shared" si="14"/>
        <v>0</v>
      </c>
    </row>
    <row r="73" spans="1:77">
      <c r="A73" t="str">
        <f>'Indicator Data'!B76</f>
        <v>GUY</v>
      </c>
      <c r="B73" s="42">
        <f>IF('Indicator Date hidden'!C74="x","x",B$2-'Indicator Date hidden'!C74)</f>
        <v>0</v>
      </c>
      <c r="C73" s="42">
        <f>IF('Indicator Date hidden'!D74="x","x",C$2-'Indicator Date hidden'!D74)</f>
        <v>0</v>
      </c>
      <c r="D73" s="42">
        <f>IF('Indicator Date hidden'!E74="x","x",D$2-'Indicator Date hidden'!E74)</f>
        <v>0</v>
      </c>
      <c r="E73" s="42">
        <f>IF('Indicator Date hidden'!F74="x","x",E$2-'Indicator Date hidden'!F74)</f>
        <v>0</v>
      </c>
      <c r="F73" s="42">
        <f>IF('Indicator Date hidden'!G74="x","x",F$2-'Indicator Date hidden'!G74)</f>
        <v>0</v>
      </c>
      <c r="G73" s="42">
        <f>IF('Indicator Date hidden'!H74="x","x",G$2-'Indicator Date hidden'!H74)</f>
        <v>0</v>
      </c>
      <c r="H73" s="42">
        <f>IF('Indicator Date hidden'!I74="x","x",H$2-'Indicator Date hidden'!I74)</f>
        <v>0</v>
      </c>
      <c r="I73" s="42">
        <f>IF('Indicator Date hidden'!J74="x","x",I$2-'Indicator Date hidden'!J74)</f>
        <v>0</v>
      </c>
      <c r="J73" s="42">
        <f>IF('Indicator Date hidden'!K74="x","x",J$2-'Indicator Date hidden'!K74)</f>
        <v>0</v>
      </c>
      <c r="K73" s="42">
        <f>IF('Indicator Date hidden'!L74="x","x",K$2-'Indicator Date hidden'!L74)</f>
        <v>0</v>
      </c>
      <c r="L73" s="42" t="str">
        <f>IF('Indicator Date hidden'!M74="x","x",L$2-'Indicator Date hidden'!M74)</f>
        <v>x</v>
      </c>
      <c r="M73" s="42" t="str">
        <f>IF('Indicator Date hidden'!N74="x","x",M$2-'Indicator Date hidden'!N74)</f>
        <v>x</v>
      </c>
      <c r="N73" s="42" t="str">
        <f>IF('Indicator Date hidden'!O74="x","x",N$2-'Indicator Date hidden'!O74)</f>
        <v>x</v>
      </c>
      <c r="O73" s="42" t="str">
        <f>IF('Indicator Date hidden'!P74="x","x",O$2-'Indicator Date hidden'!P74)</f>
        <v>x</v>
      </c>
      <c r="P73" s="42">
        <f>IF('Indicator Date hidden'!Q74="x","x",P$2-'Indicator Date hidden'!Q74)</f>
        <v>0</v>
      </c>
      <c r="Q73" s="42">
        <f>IF('Indicator Date hidden'!R74="x","x",Q$2-'Indicator Date hidden'!R74)</f>
        <v>0</v>
      </c>
      <c r="R73" s="42">
        <f>IF('Indicator Date hidden'!S74="x","x",R$2-'Indicator Date hidden'!S74)</f>
        <v>0</v>
      </c>
      <c r="S73" s="42">
        <f>IF('Indicator Date hidden'!T74="x","x",S$2-'Indicator Date hidden'!T74)</f>
        <v>0</v>
      </c>
      <c r="T73" s="42">
        <f>IF('Indicator Date hidden'!U74="x","x",T$2-'Indicator Date hidden'!U74)</f>
        <v>0</v>
      </c>
      <c r="U73" s="42">
        <f>IF('Indicator Date hidden'!V74="x","x",U$2-'Indicator Date hidden'!V74)</f>
        <v>0</v>
      </c>
      <c r="V73" s="42">
        <f>IF('Indicator Date hidden'!W74="x","x",V$2-'Indicator Date hidden'!W74)</f>
        <v>0</v>
      </c>
      <c r="W73" s="42">
        <f>IF('Indicator Date hidden'!X74="x","x",W$2-'Indicator Date hidden'!X74)</f>
        <v>0</v>
      </c>
      <c r="X73" s="42">
        <f>IF('Indicator Date hidden'!Y74="x","x",X$2-'Indicator Date hidden'!Y74)</f>
        <v>2</v>
      </c>
      <c r="Y73" s="42">
        <f>IF('Indicator Date hidden'!Z74="x","x",Y$2-'Indicator Date hidden'!Z74)</f>
        <v>0</v>
      </c>
      <c r="Z73" s="42">
        <f>IF('Indicator Date hidden'!AA74="x","x",Z$2-'Indicator Date hidden'!AA74)</f>
        <v>0</v>
      </c>
      <c r="AA73" s="42">
        <f>IF('Indicator Date hidden'!AB74="x","x",AA$2-'Indicator Date hidden'!AB74)</f>
        <v>1</v>
      </c>
      <c r="AB73" s="42">
        <f>IF('Indicator Date hidden'!AC74="x","x",AB$2-'Indicator Date hidden'!AC74)</f>
        <v>0</v>
      </c>
      <c r="AC73" s="42">
        <f>IF('Indicator Date hidden'!AD74="x","x",AC$2-'Indicator Date hidden'!AD74)</f>
        <v>-2</v>
      </c>
      <c r="AD73" s="42">
        <f>IF('Indicator Date hidden'!AE74="x","x",AD$2-'Indicator Date hidden'!AE74)</f>
        <v>0</v>
      </c>
      <c r="AE73" s="42">
        <f>IF('Indicator Date hidden'!AF74="x","x",AE$2-'Indicator Date hidden'!AF74)</f>
        <v>0</v>
      </c>
      <c r="AF73" s="42">
        <f>IF('Indicator Date hidden'!AG74="x","x",AF$2-'Indicator Date hidden'!AG74)</f>
        <v>0</v>
      </c>
      <c r="AG73" s="42">
        <f>IF('Indicator Date hidden'!AH74="x","x",AG$2-'Indicator Date hidden'!AH74)</f>
        <v>0</v>
      </c>
      <c r="AH73" s="42">
        <f>IF('Indicator Date hidden'!AI74="x","x",AH$2-'Indicator Date hidden'!AI74)</f>
        <v>2</v>
      </c>
      <c r="AI73" s="42">
        <f>IF('Indicator Date hidden'!AJ74="x","x",AI$2-'Indicator Date hidden'!AJ74)</f>
        <v>0</v>
      </c>
      <c r="AJ73" s="42">
        <f>IF('Indicator Date hidden'!AK74="x","x",AJ$2-'Indicator Date hidden'!AK74)</f>
        <v>0</v>
      </c>
      <c r="AK73" s="42">
        <f>IF('Indicator Date hidden'!AL74="x","x",AK$2-'Indicator Date hidden'!AL74)</f>
        <v>0</v>
      </c>
      <c r="AL73" s="42">
        <f>IF('Indicator Date hidden'!AM74="x","x",AL$2-'Indicator Date hidden'!AM74)</f>
        <v>0</v>
      </c>
      <c r="AM73" s="42">
        <f>IF('Indicator Date hidden'!AN74="x","x",AM$2-'Indicator Date hidden'!AN74)</f>
        <v>0</v>
      </c>
      <c r="AN73" s="42">
        <f>IF('Indicator Date hidden'!AO74="x","x",AN$2-'Indicator Date hidden'!AO74)</f>
        <v>0</v>
      </c>
      <c r="AO73" s="42">
        <f>IF('Indicator Date hidden'!AP74="x","x",AO$2-'Indicator Date hidden'!AP74)</f>
        <v>3</v>
      </c>
      <c r="AP73" s="42">
        <f>IF('Indicator Date hidden'!AQ74="x","x",AP$2-'Indicator Date hidden'!AQ74)</f>
        <v>0</v>
      </c>
      <c r="AQ73" s="42">
        <f>IF('Indicator Date hidden'!AR74="x","x",AQ$2-'Indicator Date hidden'!AR74)</f>
        <v>0</v>
      </c>
      <c r="AR73" s="42">
        <f>IF('Indicator Date hidden'!AS74="x","x",AR$2-'Indicator Date hidden'!AS74)</f>
        <v>0</v>
      </c>
      <c r="AS73" s="42">
        <f>IF('Indicator Date hidden'!AT74="x","x",AS$2-'Indicator Date hidden'!AT74)</f>
        <v>0</v>
      </c>
      <c r="AT73" s="42">
        <f>IF('Indicator Date hidden'!AU74="x","x",AT$2-'Indicator Date hidden'!AU74)</f>
        <v>0</v>
      </c>
      <c r="AU73" s="42">
        <f>IF('Indicator Date hidden'!AV74="x","x",AU$2-'Indicator Date hidden'!AV74)</f>
        <v>0</v>
      </c>
      <c r="AV73" s="42" t="str">
        <f>IF('Indicator Date hidden'!AW74="x","x",AV$2-'Indicator Date hidden'!AW74)</f>
        <v>x</v>
      </c>
      <c r="AW73" s="42">
        <f>IF('Indicator Date hidden'!AX74="x","x",AW$2-'Indicator Date hidden'!AX74)</f>
        <v>-2</v>
      </c>
      <c r="AX73" s="42">
        <f>IF('Indicator Date hidden'!AY74="x","x",AX$2-'Indicator Date hidden'!AY74)</f>
        <v>-1</v>
      </c>
      <c r="AY73" s="42">
        <f>IF('Indicator Date hidden'!AZ74="x","x",AY$2-'Indicator Date hidden'!AZ74)</f>
        <v>0</v>
      </c>
      <c r="AZ73" s="42" t="str">
        <f>IF('Indicator Date hidden'!BA74="x","x",AZ$2-'Indicator Date hidden'!BA74)</f>
        <v>x</v>
      </c>
      <c r="BA73" s="42">
        <f>IF('Indicator Date hidden'!BB74="x","x",BA$2-'Indicator Date hidden'!BB74)</f>
        <v>0</v>
      </c>
      <c r="BB73" s="42">
        <f>IF('Indicator Date hidden'!BC74="x","x",BB$2-'Indicator Date hidden'!BC74)</f>
        <v>0</v>
      </c>
      <c r="BC73" s="42">
        <f>IF('Indicator Date hidden'!BD74="x","x",BC$2-'Indicator Date hidden'!BD74)</f>
        <v>0</v>
      </c>
      <c r="BD73" s="42">
        <f>IF('Indicator Date hidden'!BE74="x","x",BD$2-'Indicator Date hidden'!BE74)</f>
        <v>0</v>
      </c>
      <c r="BE73" s="42" t="str">
        <f>IF('Indicator Date hidden'!BF74="x","x",BE$2-'Indicator Date hidden'!BF74)</f>
        <v>x</v>
      </c>
      <c r="BF73" s="42">
        <f>IF('Indicator Date hidden'!BG74="x","x",BF$2-'Indicator Date hidden'!BG74)</f>
        <v>0</v>
      </c>
      <c r="BG73" s="42">
        <f>IF('Indicator Date hidden'!BH74="x","x",BG$2-'Indicator Date hidden'!BH74)</f>
        <v>0</v>
      </c>
      <c r="BH73" s="42">
        <f>IF('Indicator Date hidden'!BI74="x","x",BH$2-'Indicator Date hidden'!BI74)</f>
        <v>0</v>
      </c>
      <c r="BI73" s="42">
        <f>IF('Indicator Date hidden'!BJ74="x","x",BI$2-'Indicator Date hidden'!BJ74)</f>
        <v>1</v>
      </c>
      <c r="BJ73" s="42">
        <f>IF('Indicator Date hidden'!BK74="x","x",BJ$2-'Indicator Date hidden'!BK74)</f>
        <v>1</v>
      </c>
      <c r="BK73" s="42">
        <f>IF('Indicator Date hidden'!BL74="x","x",BK$2-'Indicator Date hidden'!BL74)</f>
        <v>1</v>
      </c>
      <c r="BL73" s="42">
        <f>IF('Indicator Date hidden'!BM74="x","x",BL$2-'Indicator Date hidden'!BM74)</f>
        <v>0</v>
      </c>
      <c r="BM73" s="42">
        <f>IF('Indicator Date hidden'!BN74="x","x",BM$2-'Indicator Date hidden'!BN74)</f>
        <v>0</v>
      </c>
      <c r="BN73" s="42">
        <f>IF('Indicator Date hidden'!BO74="x","x",BN$2-'Indicator Date hidden'!BO74)</f>
        <v>0</v>
      </c>
      <c r="BO73" s="42">
        <f>IF('Indicator Date hidden'!BP74="x","x",BO$2-'Indicator Date hidden'!BP74)</f>
        <v>1</v>
      </c>
      <c r="BP73" s="42">
        <f>IF('Indicator Date hidden'!BQ74="x","x",BP$2-'Indicator Date hidden'!BQ74)</f>
        <v>0</v>
      </c>
      <c r="BQ73" s="42">
        <f>IF('Indicator Date hidden'!BR74="x","x",BQ$2-'Indicator Date hidden'!BR74)</f>
        <v>0</v>
      </c>
      <c r="BR73" s="42">
        <f>IF('Indicator Date hidden'!BS74="x","x",BR$2-'Indicator Date hidden'!BS74)</f>
        <v>0</v>
      </c>
      <c r="BS73" s="42">
        <f>IF('Indicator Date hidden'!BT74="x","x",BS$2-'Indicator Date hidden'!BT74)</f>
        <v>1</v>
      </c>
      <c r="BT73" s="42">
        <f>IF('Indicator Date hidden'!BU74="x","x",BT$2-'Indicator Date hidden'!BU74)</f>
        <v>0</v>
      </c>
      <c r="BU73">
        <f t="shared" si="10"/>
        <v>8</v>
      </c>
      <c r="BV73" s="43">
        <f t="shared" si="11"/>
        <v>0.125</v>
      </c>
      <c r="BW73">
        <f t="shared" si="12"/>
        <v>9</v>
      </c>
      <c r="BX73" s="43">
        <f t="shared" si="13"/>
        <v>0.69597054535375269</v>
      </c>
      <c r="BY73" s="46">
        <f t="shared" si="14"/>
        <v>0</v>
      </c>
    </row>
    <row r="74" spans="1:77">
      <c r="A74" t="str">
        <f>'Indicator Data'!B77</f>
        <v>HTI</v>
      </c>
      <c r="B74" s="42">
        <f>IF('Indicator Date hidden'!C75="x","x",B$2-'Indicator Date hidden'!C75)</f>
        <v>0</v>
      </c>
      <c r="C74" s="42">
        <f>IF('Indicator Date hidden'!D75="x","x",C$2-'Indicator Date hidden'!D75)</f>
        <v>0</v>
      </c>
      <c r="D74" s="42">
        <f>IF('Indicator Date hidden'!E75="x","x",D$2-'Indicator Date hidden'!E75)</f>
        <v>0</v>
      </c>
      <c r="E74" s="42">
        <f>IF('Indicator Date hidden'!F75="x","x",E$2-'Indicator Date hidden'!F75)</f>
        <v>0</v>
      </c>
      <c r="F74" s="42">
        <f>IF('Indicator Date hidden'!G75="x","x",F$2-'Indicator Date hidden'!G75)</f>
        <v>0</v>
      </c>
      <c r="G74" s="42">
        <f>IF('Indicator Date hidden'!H75="x","x",G$2-'Indicator Date hidden'!H75)</f>
        <v>0</v>
      </c>
      <c r="H74" s="42">
        <f>IF('Indicator Date hidden'!I75="x","x",H$2-'Indicator Date hidden'!I75)</f>
        <v>0</v>
      </c>
      <c r="I74" s="42">
        <f>IF('Indicator Date hidden'!J75="x","x",I$2-'Indicator Date hidden'!J75)</f>
        <v>0</v>
      </c>
      <c r="J74" s="42">
        <f>IF('Indicator Date hidden'!K75="x","x",J$2-'Indicator Date hidden'!K75)</f>
        <v>0</v>
      </c>
      <c r="K74" s="42">
        <f>IF('Indicator Date hidden'!L75="x","x",K$2-'Indicator Date hidden'!L75)</f>
        <v>0</v>
      </c>
      <c r="L74" s="42" t="str">
        <f>IF('Indicator Date hidden'!M75="x","x",L$2-'Indicator Date hidden'!M75)</f>
        <v>x</v>
      </c>
      <c r="M74" s="42" t="str">
        <f>IF('Indicator Date hidden'!N75="x","x",M$2-'Indicator Date hidden'!N75)</f>
        <v>x</v>
      </c>
      <c r="N74" s="42" t="str">
        <f>IF('Indicator Date hidden'!O75="x","x",N$2-'Indicator Date hidden'!O75)</f>
        <v>x</v>
      </c>
      <c r="O74" s="42" t="str">
        <f>IF('Indicator Date hidden'!P75="x","x",O$2-'Indicator Date hidden'!P75)</f>
        <v>x</v>
      </c>
      <c r="P74" s="42">
        <f>IF('Indicator Date hidden'!Q75="x","x",P$2-'Indicator Date hidden'!Q75)</f>
        <v>0</v>
      </c>
      <c r="Q74" s="42">
        <f>IF('Indicator Date hidden'!R75="x","x",Q$2-'Indicator Date hidden'!R75)</f>
        <v>0</v>
      </c>
      <c r="R74" s="42">
        <f>IF('Indicator Date hidden'!S75="x","x",R$2-'Indicator Date hidden'!S75)</f>
        <v>0</v>
      </c>
      <c r="S74" s="42">
        <f>IF('Indicator Date hidden'!T75="x","x",S$2-'Indicator Date hidden'!T75)</f>
        <v>0</v>
      </c>
      <c r="T74" s="42">
        <f>IF('Indicator Date hidden'!U75="x","x",T$2-'Indicator Date hidden'!U75)</f>
        <v>0</v>
      </c>
      <c r="U74" s="42">
        <f>IF('Indicator Date hidden'!V75="x","x",U$2-'Indicator Date hidden'!V75)</f>
        <v>0</v>
      </c>
      <c r="V74" s="42">
        <f>IF('Indicator Date hidden'!W75="x","x",V$2-'Indicator Date hidden'!W75)</f>
        <v>0</v>
      </c>
      <c r="W74" s="42">
        <f>IF('Indicator Date hidden'!X75="x","x",W$2-'Indicator Date hidden'!X75)</f>
        <v>0</v>
      </c>
      <c r="X74" s="42">
        <f>IF('Indicator Date hidden'!Y75="x","x",X$2-'Indicator Date hidden'!Y75)</f>
        <v>4</v>
      </c>
      <c r="Y74" s="42">
        <f>IF('Indicator Date hidden'!Z75="x","x",Y$2-'Indicator Date hidden'!Z75)</f>
        <v>0</v>
      </c>
      <c r="Z74" s="42">
        <f>IF('Indicator Date hidden'!AA75="x","x",Z$2-'Indicator Date hidden'!AA75)</f>
        <v>0</v>
      </c>
      <c r="AA74" s="42">
        <f>IF('Indicator Date hidden'!AB75="x","x",AA$2-'Indicator Date hidden'!AB75)</f>
        <v>1</v>
      </c>
      <c r="AB74" s="42">
        <f>IF('Indicator Date hidden'!AC75="x","x",AB$2-'Indicator Date hidden'!AC75)</f>
        <v>0</v>
      </c>
      <c r="AC74" s="42">
        <f>IF('Indicator Date hidden'!AD75="x","x",AC$2-'Indicator Date hidden'!AD75)</f>
        <v>-2</v>
      </c>
      <c r="AD74" s="42">
        <f>IF('Indicator Date hidden'!AE75="x","x",AD$2-'Indicator Date hidden'!AE75)</f>
        <v>0</v>
      </c>
      <c r="AE74" s="42">
        <f>IF('Indicator Date hidden'!AF75="x","x",AE$2-'Indicator Date hidden'!AF75)</f>
        <v>0</v>
      </c>
      <c r="AF74" s="42">
        <f>IF('Indicator Date hidden'!AG75="x","x",AF$2-'Indicator Date hidden'!AG75)</f>
        <v>0</v>
      </c>
      <c r="AG74" s="42">
        <f>IF('Indicator Date hidden'!AH75="x","x",AG$2-'Indicator Date hidden'!AH75)</f>
        <v>0</v>
      </c>
      <c r="AH74" s="42">
        <f>IF('Indicator Date hidden'!AI75="x","x",AH$2-'Indicator Date hidden'!AI75)</f>
        <v>5</v>
      </c>
      <c r="AI74" s="42">
        <f>IF('Indicator Date hidden'!AJ75="x","x",AI$2-'Indicator Date hidden'!AJ75)</f>
        <v>0</v>
      </c>
      <c r="AJ74" s="42">
        <f>IF('Indicator Date hidden'!AK75="x","x",AJ$2-'Indicator Date hidden'!AK75)</f>
        <v>0</v>
      </c>
      <c r="AK74" s="42">
        <f>IF('Indicator Date hidden'!AL75="x","x",AK$2-'Indicator Date hidden'!AL75)</f>
        <v>0</v>
      </c>
      <c r="AL74" s="42">
        <f>IF('Indicator Date hidden'!AM75="x","x",AL$2-'Indicator Date hidden'!AM75)</f>
        <v>0</v>
      </c>
      <c r="AM74" s="42">
        <f>IF('Indicator Date hidden'!AN75="x","x",AM$2-'Indicator Date hidden'!AN75)</f>
        <v>0</v>
      </c>
      <c r="AN74" s="42">
        <f>IF('Indicator Date hidden'!AO75="x","x",AN$2-'Indicator Date hidden'!AO75)</f>
        <v>0</v>
      </c>
      <c r="AO74" s="42">
        <f>IF('Indicator Date hidden'!AP75="x","x",AO$2-'Indicator Date hidden'!AP75)</f>
        <v>5</v>
      </c>
      <c r="AP74" s="42">
        <f>IF('Indicator Date hidden'!AQ75="x","x",AP$2-'Indicator Date hidden'!AQ75)</f>
        <v>0</v>
      </c>
      <c r="AQ74" s="42">
        <f>IF('Indicator Date hidden'!AR75="x","x",AQ$2-'Indicator Date hidden'!AR75)</f>
        <v>0</v>
      </c>
      <c r="AR74" s="42">
        <f>IF('Indicator Date hidden'!AS75="x","x",AR$2-'Indicator Date hidden'!AS75)</f>
        <v>0</v>
      </c>
      <c r="AS74" s="42">
        <f>IF('Indicator Date hidden'!AT75="x","x",AS$2-'Indicator Date hidden'!AT75)</f>
        <v>0</v>
      </c>
      <c r="AT74" s="42">
        <f>IF('Indicator Date hidden'!AU75="x","x",AT$2-'Indicator Date hidden'!AU75)</f>
        <v>0</v>
      </c>
      <c r="AU74" s="42">
        <f>IF('Indicator Date hidden'!AV75="x","x",AU$2-'Indicator Date hidden'!AV75)</f>
        <v>0</v>
      </c>
      <c r="AV74" s="42">
        <f>IF('Indicator Date hidden'!AW75="x","x",AV$2-'Indicator Date hidden'!AW75)</f>
        <v>10</v>
      </c>
      <c r="AW74" s="42">
        <f>IF('Indicator Date hidden'!AX75="x","x",AW$2-'Indicator Date hidden'!AX75)</f>
        <v>-2</v>
      </c>
      <c r="AX74" s="42">
        <f>IF('Indicator Date hidden'!AY75="x","x",AX$2-'Indicator Date hidden'!AY75)</f>
        <v>-1</v>
      </c>
      <c r="AY74" s="42">
        <f>IF('Indicator Date hidden'!AZ75="x","x",AY$2-'Indicator Date hidden'!AZ75)</f>
        <v>0</v>
      </c>
      <c r="AZ74" s="42">
        <f>IF('Indicator Date hidden'!BA75="x","x",AZ$2-'Indicator Date hidden'!BA75)</f>
        <v>0</v>
      </c>
      <c r="BA74" s="42">
        <f>IF('Indicator Date hidden'!BB75="x","x",BA$2-'Indicator Date hidden'!BB75)</f>
        <v>0</v>
      </c>
      <c r="BB74" s="42">
        <f>IF('Indicator Date hidden'!BC75="x","x",BB$2-'Indicator Date hidden'!BC75)</f>
        <v>0</v>
      </c>
      <c r="BC74" s="42">
        <f>IF('Indicator Date hidden'!BD75="x","x",BC$2-'Indicator Date hidden'!BD75)</f>
        <v>0</v>
      </c>
      <c r="BD74" s="42">
        <f>IF('Indicator Date hidden'!BE75="x","x",BD$2-'Indicator Date hidden'!BE75)</f>
        <v>0</v>
      </c>
      <c r="BE74" s="42">
        <f>IF('Indicator Date hidden'!BF75="x","x",BE$2-'Indicator Date hidden'!BF75)</f>
        <v>2</v>
      </c>
      <c r="BF74" s="42">
        <f>IF('Indicator Date hidden'!BG75="x","x",BF$2-'Indicator Date hidden'!BG75)</f>
        <v>0</v>
      </c>
      <c r="BG74" s="42">
        <f>IF('Indicator Date hidden'!BH75="x","x",BG$2-'Indicator Date hidden'!BH75)</f>
        <v>0</v>
      </c>
      <c r="BH74" s="42">
        <f>IF('Indicator Date hidden'!BI75="x","x",BH$2-'Indicator Date hidden'!BI75)</f>
        <v>0</v>
      </c>
      <c r="BI74" s="42">
        <f>IF('Indicator Date hidden'!BJ75="x","x",BI$2-'Indicator Date hidden'!BJ75)</f>
        <v>7</v>
      </c>
      <c r="BJ74" s="42">
        <f>IF('Indicator Date hidden'!BK75="x","x",BJ$2-'Indicator Date hidden'!BK75)</f>
        <v>1</v>
      </c>
      <c r="BK74" s="42">
        <f>IF('Indicator Date hidden'!BL75="x","x",BK$2-'Indicator Date hidden'!BL75)</f>
        <v>1</v>
      </c>
      <c r="BL74" s="42">
        <f>IF('Indicator Date hidden'!BM75="x","x",BL$2-'Indicator Date hidden'!BM75)</f>
        <v>0</v>
      </c>
      <c r="BM74" s="42">
        <f>IF('Indicator Date hidden'!BN75="x","x",BM$2-'Indicator Date hidden'!BN75)</f>
        <v>0</v>
      </c>
      <c r="BN74" s="42">
        <f>IF('Indicator Date hidden'!BO75="x","x",BN$2-'Indicator Date hidden'!BO75)</f>
        <v>0</v>
      </c>
      <c r="BO74" s="42">
        <f>IF('Indicator Date hidden'!BP75="x","x",BO$2-'Indicator Date hidden'!BP75)</f>
        <v>3</v>
      </c>
      <c r="BP74" s="42">
        <f>IF('Indicator Date hidden'!BQ75="x","x",BP$2-'Indicator Date hidden'!BQ75)</f>
        <v>0</v>
      </c>
      <c r="BQ74" s="42">
        <f>IF('Indicator Date hidden'!BR75="x","x",BQ$2-'Indicator Date hidden'!BR75)</f>
        <v>0</v>
      </c>
      <c r="BR74" s="42">
        <f>IF('Indicator Date hidden'!BS75="x","x",BR$2-'Indicator Date hidden'!BS75)</f>
        <v>0</v>
      </c>
      <c r="BS74" s="42">
        <f>IF('Indicator Date hidden'!BT75="x","x",BS$2-'Indicator Date hidden'!BT75)</f>
        <v>1</v>
      </c>
      <c r="BT74" s="42">
        <f>IF('Indicator Date hidden'!BU75="x","x",BT$2-'Indicator Date hidden'!BU75)</f>
        <v>0</v>
      </c>
      <c r="BU74">
        <f t="shared" si="10"/>
        <v>35</v>
      </c>
      <c r="BV74" s="43">
        <f t="shared" si="11"/>
        <v>0.52238805970149249</v>
      </c>
      <c r="BW74">
        <f t="shared" si="12"/>
        <v>11</v>
      </c>
      <c r="BX74" s="43">
        <f t="shared" si="13"/>
        <v>1.8232184840151342</v>
      </c>
      <c r="BY74" s="46">
        <f t="shared" si="14"/>
        <v>0</v>
      </c>
    </row>
    <row r="75" spans="1:77">
      <c r="A75" t="str">
        <f>'Indicator Data'!B78</f>
        <v>HND</v>
      </c>
      <c r="B75" s="42">
        <f>IF('Indicator Date hidden'!C76="x","x",B$2-'Indicator Date hidden'!C76)</f>
        <v>0</v>
      </c>
      <c r="C75" s="42">
        <f>IF('Indicator Date hidden'!D76="x","x",C$2-'Indicator Date hidden'!D76)</f>
        <v>0</v>
      </c>
      <c r="D75" s="42">
        <f>IF('Indicator Date hidden'!E76="x","x",D$2-'Indicator Date hidden'!E76)</f>
        <v>0</v>
      </c>
      <c r="E75" s="42">
        <f>IF('Indicator Date hidden'!F76="x","x",E$2-'Indicator Date hidden'!F76)</f>
        <v>0</v>
      </c>
      <c r="F75" s="42">
        <f>IF('Indicator Date hidden'!G76="x","x",F$2-'Indicator Date hidden'!G76)</f>
        <v>0</v>
      </c>
      <c r="G75" s="42">
        <f>IF('Indicator Date hidden'!H76="x","x",G$2-'Indicator Date hidden'!H76)</f>
        <v>0</v>
      </c>
      <c r="H75" s="42">
        <f>IF('Indicator Date hidden'!I76="x","x",H$2-'Indicator Date hidden'!I76)</f>
        <v>0</v>
      </c>
      <c r="I75" s="42">
        <f>IF('Indicator Date hidden'!J76="x","x",I$2-'Indicator Date hidden'!J76)</f>
        <v>0</v>
      </c>
      <c r="J75" s="42">
        <f>IF('Indicator Date hidden'!K76="x","x",J$2-'Indicator Date hidden'!K76)</f>
        <v>0</v>
      </c>
      <c r="K75" s="42">
        <f>IF('Indicator Date hidden'!L76="x","x",K$2-'Indicator Date hidden'!L76)</f>
        <v>0</v>
      </c>
      <c r="L75" s="42" t="str">
        <f>IF('Indicator Date hidden'!M76="x","x",L$2-'Indicator Date hidden'!M76)</f>
        <v>x</v>
      </c>
      <c r="M75" s="42" t="str">
        <f>IF('Indicator Date hidden'!N76="x","x",M$2-'Indicator Date hidden'!N76)</f>
        <v>x</v>
      </c>
      <c r="N75" s="42" t="str">
        <f>IF('Indicator Date hidden'!O76="x","x",N$2-'Indicator Date hidden'!O76)</f>
        <v>x</v>
      </c>
      <c r="O75" s="42" t="str">
        <f>IF('Indicator Date hidden'!P76="x","x",O$2-'Indicator Date hidden'!P76)</f>
        <v>x</v>
      </c>
      <c r="P75" s="42">
        <f>IF('Indicator Date hidden'!Q76="x","x",P$2-'Indicator Date hidden'!Q76)</f>
        <v>0</v>
      </c>
      <c r="Q75" s="42">
        <f>IF('Indicator Date hidden'!R76="x","x",Q$2-'Indicator Date hidden'!R76)</f>
        <v>0</v>
      </c>
      <c r="R75" s="42">
        <f>IF('Indicator Date hidden'!S76="x","x",R$2-'Indicator Date hidden'!S76)</f>
        <v>0</v>
      </c>
      <c r="S75" s="42">
        <f>IF('Indicator Date hidden'!T76="x","x",S$2-'Indicator Date hidden'!T76)</f>
        <v>0</v>
      </c>
      <c r="T75" s="42">
        <f>IF('Indicator Date hidden'!U76="x","x",T$2-'Indicator Date hidden'!U76)</f>
        <v>0</v>
      </c>
      <c r="U75" s="42">
        <f>IF('Indicator Date hidden'!V76="x","x",U$2-'Indicator Date hidden'!V76)</f>
        <v>0</v>
      </c>
      <c r="V75" s="42">
        <f>IF('Indicator Date hidden'!W76="x","x",V$2-'Indicator Date hidden'!W76)</f>
        <v>0</v>
      </c>
      <c r="W75" s="42">
        <f>IF('Indicator Date hidden'!X76="x","x",W$2-'Indicator Date hidden'!X76)</f>
        <v>0</v>
      </c>
      <c r="X75" s="42">
        <f>IF('Indicator Date hidden'!Y76="x","x",X$2-'Indicator Date hidden'!Y76)</f>
        <v>2</v>
      </c>
      <c r="Y75" s="42">
        <f>IF('Indicator Date hidden'!Z76="x","x",Y$2-'Indicator Date hidden'!Z76)</f>
        <v>0</v>
      </c>
      <c r="Z75" s="42">
        <f>IF('Indicator Date hidden'!AA76="x","x",Z$2-'Indicator Date hidden'!AA76)</f>
        <v>0</v>
      </c>
      <c r="AA75" s="42">
        <f>IF('Indicator Date hidden'!AB76="x","x",AA$2-'Indicator Date hidden'!AB76)</f>
        <v>2</v>
      </c>
      <c r="AB75" s="42">
        <f>IF('Indicator Date hidden'!AC76="x","x",AB$2-'Indicator Date hidden'!AC76)</f>
        <v>0</v>
      </c>
      <c r="AC75" s="42" t="str">
        <f>IF('Indicator Date hidden'!AD76="x","x",AC$2-'Indicator Date hidden'!AD76)</f>
        <v>x</v>
      </c>
      <c r="AD75" s="42">
        <f>IF('Indicator Date hidden'!AE76="x","x",AD$2-'Indicator Date hidden'!AE76)</f>
        <v>0</v>
      </c>
      <c r="AE75" s="42">
        <f>IF('Indicator Date hidden'!AF76="x","x",AE$2-'Indicator Date hidden'!AF76)</f>
        <v>0</v>
      </c>
      <c r="AF75" s="42">
        <f>IF('Indicator Date hidden'!AG76="x","x",AF$2-'Indicator Date hidden'!AG76)</f>
        <v>0</v>
      </c>
      <c r="AG75" s="42">
        <f>IF('Indicator Date hidden'!AH76="x","x",AG$2-'Indicator Date hidden'!AH76)</f>
        <v>0</v>
      </c>
      <c r="AH75" s="42">
        <f>IF('Indicator Date hidden'!AI76="x","x",AH$2-'Indicator Date hidden'!AI76)</f>
        <v>2</v>
      </c>
      <c r="AI75" s="42">
        <f>IF('Indicator Date hidden'!AJ76="x","x",AI$2-'Indicator Date hidden'!AJ76)</f>
        <v>0</v>
      </c>
      <c r="AJ75" s="42">
        <f>IF('Indicator Date hidden'!AK76="x","x",AJ$2-'Indicator Date hidden'!AK76)</f>
        <v>0</v>
      </c>
      <c r="AK75" s="42">
        <f>IF('Indicator Date hidden'!AL76="x","x",AK$2-'Indicator Date hidden'!AL76)</f>
        <v>0</v>
      </c>
      <c r="AL75" s="42">
        <f>IF('Indicator Date hidden'!AM76="x","x",AL$2-'Indicator Date hidden'!AM76)</f>
        <v>0</v>
      </c>
      <c r="AM75" s="42">
        <f>IF('Indicator Date hidden'!AN76="x","x",AM$2-'Indicator Date hidden'!AN76)</f>
        <v>0</v>
      </c>
      <c r="AN75" s="42">
        <f>IF('Indicator Date hidden'!AO76="x","x",AN$2-'Indicator Date hidden'!AO76)</f>
        <v>0</v>
      </c>
      <c r="AO75" s="42">
        <f>IF('Indicator Date hidden'!AP76="x","x",AO$2-'Indicator Date hidden'!AP76)</f>
        <v>3</v>
      </c>
      <c r="AP75" s="42">
        <f>IF('Indicator Date hidden'!AQ76="x","x",AP$2-'Indicator Date hidden'!AQ76)</f>
        <v>0</v>
      </c>
      <c r="AQ75" s="42">
        <f>IF('Indicator Date hidden'!AR76="x","x",AQ$2-'Indicator Date hidden'!AR76)</f>
        <v>0</v>
      </c>
      <c r="AR75" s="42">
        <f>IF('Indicator Date hidden'!AS76="x","x",AR$2-'Indicator Date hidden'!AS76)</f>
        <v>0</v>
      </c>
      <c r="AS75" s="42">
        <f>IF('Indicator Date hidden'!AT76="x","x",AS$2-'Indicator Date hidden'!AT76)</f>
        <v>0</v>
      </c>
      <c r="AT75" s="42">
        <f>IF('Indicator Date hidden'!AU76="x","x",AT$2-'Indicator Date hidden'!AU76)</f>
        <v>0</v>
      </c>
      <c r="AU75" s="42">
        <f>IF('Indicator Date hidden'!AV76="x","x",AU$2-'Indicator Date hidden'!AV76)</f>
        <v>0</v>
      </c>
      <c r="AV75" s="42">
        <f>IF('Indicator Date hidden'!AW76="x","x",AV$2-'Indicator Date hidden'!AW76)</f>
        <v>3</v>
      </c>
      <c r="AW75" s="42">
        <f>IF('Indicator Date hidden'!AX76="x","x",AW$2-'Indicator Date hidden'!AX76)</f>
        <v>-2</v>
      </c>
      <c r="AX75" s="42">
        <f>IF('Indicator Date hidden'!AY76="x","x",AX$2-'Indicator Date hidden'!AY76)</f>
        <v>-1</v>
      </c>
      <c r="AY75" s="42">
        <f>IF('Indicator Date hidden'!AZ76="x","x",AY$2-'Indicator Date hidden'!AZ76)</f>
        <v>0</v>
      </c>
      <c r="AZ75" s="42">
        <f>IF('Indicator Date hidden'!BA76="x","x",AZ$2-'Indicator Date hidden'!BA76)</f>
        <v>0</v>
      </c>
      <c r="BA75" s="42">
        <f>IF('Indicator Date hidden'!BB76="x","x",BA$2-'Indicator Date hidden'!BB76)</f>
        <v>0</v>
      </c>
      <c r="BB75" s="42">
        <f>IF('Indicator Date hidden'!BC76="x","x",BB$2-'Indicator Date hidden'!BC76)</f>
        <v>0</v>
      </c>
      <c r="BC75" s="42">
        <f>IF('Indicator Date hidden'!BD76="x","x",BC$2-'Indicator Date hidden'!BD76)</f>
        <v>0</v>
      </c>
      <c r="BD75" s="42">
        <f>IF('Indicator Date hidden'!BE76="x","x",BD$2-'Indicator Date hidden'!BE76)</f>
        <v>0</v>
      </c>
      <c r="BE75" s="42">
        <f>IF('Indicator Date hidden'!BF76="x","x",BE$2-'Indicator Date hidden'!BF76)</f>
        <v>2</v>
      </c>
      <c r="BF75" s="42">
        <f>IF('Indicator Date hidden'!BG76="x","x",BF$2-'Indicator Date hidden'!BG76)</f>
        <v>0</v>
      </c>
      <c r="BG75" s="42">
        <f>IF('Indicator Date hidden'!BH76="x","x",BG$2-'Indicator Date hidden'!BH76)</f>
        <v>0</v>
      </c>
      <c r="BH75" s="42">
        <f>IF('Indicator Date hidden'!BI76="x","x",BH$2-'Indicator Date hidden'!BI76)</f>
        <v>0</v>
      </c>
      <c r="BI75" s="42">
        <f>IF('Indicator Date hidden'!BJ76="x","x",BI$2-'Indicator Date hidden'!BJ76)</f>
        <v>4</v>
      </c>
      <c r="BJ75" s="42">
        <f>IF('Indicator Date hidden'!BK76="x","x",BJ$2-'Indicator Date hidden'!BK76)</f>
        <v>1</v>
      </c>
      <c r="BK75" s="42">
        <f>IF('Indicator Date hidden'!BL76="x","x",BK$2-'Indicator Date hidden'!BL76)</f>
        <v>0</v>
      </c>
      <c r="BL75" s="42">
        <f>IF('Indicator Date hidden'!BM76="x","x",BL$2-'Indicator Date hidden'!BM76)</f>
        <v>0</v>
      </c>
      <c r="BM75" s="42">
        <f>IF('Indicator Date hidden'!BN76="x","x",BM$2-'Indicator Date hidden'!BN76)</f>
        <v>0</v>
      </c>
      <c r="BN75" s="42">
        <f>IF('Indicator Date hidden'!BO76="x","x",BN$2-'Indicator Date hidden'!BO76)</f>
        <v>0</v>
      </c>
      <c r="BO75" s="42">
        <f>IF('Indicator Date hidden'!BP76="x","x",BO$2-'Indicator Date hidden'!BP76)</f>
        <v>1</v>
      </c>
      <c r="BP75" s="42">
        <f>IF('Indicator Date hidden'!BQ76="x","x",BP$2-'Indicator Date hidden'!BQ76)</f>
        <v>0</v>
      </c>
      <c r="BQ75" s="42">
        <f>IF('Indicator Date hidden'!BR76="x","x",BQ$2-'Indicator Date hidden'!BR76)</f>
        <v>0</v>
      </c>
      <c r="BR75" s="42">
        <f>IF('Indicator Date hidden'!BS76="x","x",BR$2-'Indicator Date hidden'!BS76)</f>
        <v>0</v>
      </c>
      <c r="BS75" s="42">
        <f>IF('Indicator Date hidden'!BT76="x","x",BS$2-'Indicator Date hidden'!BT76)</f>
        <v>1</v>
      </c>
      <c r="BT75" s="42">
        <f>IF('Indicator Date hidden'!BU76="x","x",BT$2-'Indicator Date hidden'!BU76)</f>
        <v>0</v>
      </c>
      <c r="BU75">
        <f t="shared" si="10"/>
        <v>18</v>
      </c>
      <c r="BV75" s="43">
        <f t="shared" si="11"/>
        <v>0.27272727272727271</v>
      </c>
      <c r="BW75">
        <f t="shared" si="12"/>
        <v>10</v>
      </c>
      <c r="BX75" s="43">
        <f t="shared" si="13"/>
        <v>0.89688779314840861</v>
      </c>
      <c r="BY75" s="46">
        <f t="shared" si="14"/>
        <v>0</v>
      </c>
    </row>
    <row r="76" spans="1:77">
      <c r="A76" t="str">
        <f>'Indicator Data'!B79</f>
        <v>HUN</v>
      </c>
      <c r="B76" s="42">
        <f>IF('Indicator Date hidden'!C77="x","x",B$2-'Indicator Date hidden'!C77)</f>
        <v>0</v>
      </c>
      <c r="C76" s="42">
        <f>IF('Indicator Date hidden'!D77="x","x",C$2-'Indicator Date hidden'!D77)</f>
        <v>0</v>
      </c>
      <c r="D76" s="42">
        <f>IF('Indicator Date hidden'!E77="x","x",D$2-'Indicator Date hidden'!E77)</f>
        <v>0</v>
      </c>
      <c r="E76" s="42">
        <f>IF('Indicator Date hidden'!F77="x","x",E$2-'Indicator Date hidden'!F77)</f>
        <v>0</v>
      </c>
      <c r="F76" s="42">
        <f>IF('Indicator Date hidden'!G77="x","x",F$2-'Indicator Date hidden'!G77)</f>
        <v>0</v>
      </c>
      <c r="G76" s="42">
        <f>IF('Indicator Date hidden'!H77="x","x",G$2-'Indicator Date hidden'!H77)</f>
        <v>0</v>
      </c>
      <c r="H76" s="42">
        <f>IF('Indicator Date hidden'!I77="x","x",H$2-'Indicator Date hidden'!I77)</f>
        <v>0</v>
      </c>
      <c r="I76" s="42">
        <f>IF('Indicator Date hidden'!J77="x","x",I$2-'Indicator Date hidden'!J77)</f>
        <v>0</v>
      </c>
      <c r="J76" s="42">
        <f>IF('Indicator Date hidden'!K77="x","x",J$2-'Indicator Date hidden'!K77)</f>
        <v>0</v>
      </c>
      <c r="K76" s="42">
        <f>IF('Indicator Date hidden'!L77="x","x",K$2-'Indicator Date hidden'!L77)</f>
        <v>0</v>
      </c>
      <c r="L76" s="42">
        <f>IF('Indicator Date hidden'!M77="x","x",L$2-'Indicator Date hidden'!M77)</f>
        <v>0</v>
      </c>
      <c r="M76" s="42" t="str">
        <f>IF('Indicator Date hidden'!N77="x","x",M$2-'Indicator Date hidden'!N77)</f>
        <v>x</v>
      </c>
      <c r="N76" s="42" t="str">
        <f>IF('Indicator Date hidden'!O77="x","x",N$2-'Indicator Date hidden'!O77)</f>
        <v>x</v>
      </c>
      <c r="O76" s="42" t="str">
        <f>IF('Indicator Date hidden'!P77="x","x",O$2-'Indicator Date hidden'!P77)</f>
        <v>x</v>
      </c>
      <c r="P76" s="42">
        <f>IF('Indicator Date hidden'!Q77="x","x",P$2-'Indicator Date hidden'!Q77)</f>
        <v>0</v>
      </c>
      <c r="Q76" s="42">
        <f>IF('Indicator Date hidden'!R77="x","x",Q$2-'Indicator Date hidden'!R77)</f>
        <v>0</v>
      </c>
      <c r="R76" s="42">
        <f>IF('Indicator Date hidden'!S77="x","x",R$2-'Indicator Date hidden'!S77)</f>
        <v>0</v>
      </c>
      <c r="S76" s="42">
        <f>IF('Indicator Date hidden'!T77="x","x",S$2-'Indicator Date hidden'!T77)</f>
        <v>0</v>
      </c>
      <c r="T76" s="42">
        <f>IF('Indicator Date hidden'!U77="x","x",T$2-'Indicator Date hidden'!U77)</f>
        <v>0</v>
      </c>
      <c r="U76" s="42">
        <f>IF('Indicator Date hidden'!V77="x","x",U$2-'Indicator Date hidden'!V77)</f>
        <v>0</v>
      </c>
      <c r="V76" s="42">
        <f>IF('Indicator Date hidden'!W77="x","x",V$2-'Indicator Date hidden'!W77)</f>
        <v>0</v>
      </c>
      <c r="W76" s="42">
        <f>IF('Indicator Date hidden'!X77="x","x",W$2-'Indicator Date hidden'!X77)</f>
        <v>0</v>
      </c>
      <c r="X76" s="42">
        <f>IF('Indicator Date hidden'!Y77="x","x",X$2-'Indicator Date hidden'!Y77)</f>
        <v>10</v>
      </c>
      <c r="Y76" s="42">
        <f>IF('Indicator Date hidden'!Z77="x","x",Y$2-'Indicator Date hidden'!Z77)</f>
        <v>0</v>
      </c>
      <c r="Z76" s="42" t="str">
        <f>IF('Indicator Date hidden'!AA77="x","x",Z$2-'Indicator Date hidden'!AA77)</f>
        <v>x</v>
      </c>
      <c r="AA76" s="42">
        <f>IF('Indicator Date hidden'!AB77="x","x",AA$2-'Indicator Date hidden'!AB77)</f>
        <v>1</v>
      </c>
      <c r="AB76" s="42">
        <f>IF('Indicator Date hidden'!AC77="x","x",AB$2-'Indicator Date hidden'!AC77)</f>
        <v>0</v>
      </c>
      <c r="AC76" s="42" t="str">
        <f>IF('Indicator Date hidden'!AD77="x","x",AC$2-'Indicator Date hidden'!AD77)</f>
        <v>x</v>
      </c>
      <c r="AD76" s="42">
        <f>IF('Indicator Date hidden'!AE77="x","x",AD$2-'Indicator Date hidden'!AE77)</f>
        <v>0</v>
      </c>
      <c r="AE76" s="42">
        <f>IF('Indicator Date hidden'!AF77="x","x",AE$2-'Indicator Date hidden'!AF77)</f>
        <v>0</v>
      </c>
      <c r="AF76" s="42">
        <f>IF('Indicator Date hidden'!AG77="x","x",AF$2-'Indicator Date hidden'!AG77)</f>
        <v>0</v>
      </c>
      <c r="AG76" s="42">
        <f>IF('Indicator Date hidden'!AH77="x","x",AG$2-'Indicator Date hidden'!AH77)</f>
        <v>0</v>
      </c>
      <c r="AH76" s="42" t="str">
        <f>IF('Indicator Date hidden'!AI77="x","x",AH$2-'Indicator Date hidden'!AI77)</f>
        <v>x</v>
      </c>
      <c r="AI76" s="42">
        <f>IF('Indicator Date hidden'!AJ77="x","x",AI$2-'Indicator Date hidden'!AJ77)</f>
        <v>0</v>
      </c>
      <c r="AJ76" s="42">
        <f>IF('Indicator Date hidden'!AK77="x","x",AJ$2-'Indicator Date hidden'!AK77)</f>
        <v>0</v>
      </c>
      <c r="AK76" s="42">
        <f>IF('Indicator Date hidden'!AL77="x","x",AK$2-'Indicator Date hidden'!AL77)</f>
        <v>0</v>
      </c>
      <c r="AL76" s="42" t="str">
        <f>IF('Indicator Date hidden'!AM77="x","x",AL$2-'Indicator Date hidden'!AM77)</f>
        <v>x</v>
      </c>
      <c r="AM76" s="42">
        <f>IF('Indicator Date hidden'!AN77="x","x",AM$2-'Indicator Date hidden'!AN77)</f>
        <v>0</v>
      </c>
      <c r="AN76" s="42">
        <f>IF('Indicator Date hidden'!AO77="x","x",AN$2-'Indicator Date hidden'!AO77)</f>
        <v>0</v>
      </c>
      <c r="AO76" s="42" t="str">
        <f>IF('Indicator Date hidden'!AP77="x","x",AO$2-'Indicator Date hidden'!AP77)</f>
        <v>x</v>
      </c>
      <c r="AP76" s="42">
        <f>IF('Indicator Date hidden'!AQ77="x","x",AP$2-'Indicator Date hidden'!AQ77)</f>
        <v>0</v>
      </c>
      <c r="AQ76" s="42" t="str">
        <f>IF('Indicator Date hidden'!AR77="x","x",AQ$2-'Indicator Date hidden'!AR77)</f>
        <v>x</v>
      </c>
      <c r="AR76" s="42" t="str">
        <f>IF('Indicator Date hidden'!AS77="x","x",AR$2-'Indicator Date hidden'!AS77)</f>
        <v>x</v>
      </c>
      <c r="AS76" s="42" t="str">
        <f>IF('Indicator Date hidden'!AT77="x","x",AS$2-'Indicator Date hidden'!AT77)</f>
        <v>x</v>
      </c>
      <c r="AT76" s="42">
        <f>IF('Indicator Date hidden'!AU77="x","x",AT$2-'Indicator Date hidden'!AU77)</f>
        <v>0</v>
      </c>
      <c r="AU76" s="42">
        <f>IF('Indicator Date hidden'!AV77="x","x",AU$2-'Indicator Date hidden'!AV77)</f>
        <v>0</v>
      </c>
      <c r="AV76" s="42">
        <f>IF('Indicator Date hidden'!AW77="x","x",AV$2-'Indicator Date hidden'!AW77)</f>
        <v>1</v>
      </c>
      <c r="AW76" s="42">
        <f>IF('Indicator Date hidden'!AX77="x","x",AW$2-'Indicator Date hidden'!AX77)</f>
        <v>-2</v>
      </c>
      <c r="AX76" s="42">
        <f>IF('Indicator Date hidden'!AY77="x","x",AX$2-'Indicator Date hidden'!AY77)</f>
        <v>-1</v>
      </c>
      <c r="AY76" s="42">
        <f>IF('Indicator Date hidden'!AZ77="x","x",AY$2-'Indicator Date hidden'!AZ77)</f>
        <v>0</v>
      </c>
      <c r="AZ76" s="42" t="str">
        <f>IF('Indicator Date hidden'!BA77="x","x",AZ$2-'Indicator Date hidden'!BA77)</f>
        <v>x</v>
      </c>
      <c r="BA76" s="42">
        <f>IF('Indicator Date hidden'!BB77="x","x",BA$2-'Indicator Date hidden'!BB77)</f>
        <v>0</v>
      </c>
      <c r="BB76" s="42">
        <f>IF('Indicator Date hidden'!BC77="x","x",BB$2-'Indicator Date hidden'!BC77)</f>
        <v>0</v>
      </c>
      <c r="BC76" s="42">
        <f>IF('Indicator Date hidden'!BD77="x","x",BC$2-'Indicator Date hidden'!BD77)</f>
        <v>0</v>
      </c>
      <c r="BD76" s="42">
        <f>IF('Indicator Date hidden'!BE77="x","x",BD$2-'Indicator Date hidden'!BE77)</f>
        <v>0</v>
      </c>
      <c r="BE76" s="42">
        <f>IF('Indicator Date hidden'!BF77="x","x",BE$2-'Indicator Date hidden'!BF77)</f>
        <v>0</v>
      </c>
      <c r="BF76" s="42">
        <f>IF('Indicator Date hidden'!BG77="x","x",BF$2-'Indicator Date hidden'!BG77)</f>
        <v>0</v>
      </c>
      <c r="BG76" s="42">
        <f>IF('Indicator Date hidden'!BH77="x","x",BG$2-'Indicator Date hidden'!BH77)</f>
        <v>0</v>
      </c>
      <c r="BH76" s="42">
        <f>IF('Indicator Date hidden'!BI77="x","x",BH$2-'Indicator Date hidden'!BI77)</f>
        <v>0</v>
      </c>
      <c r="BI76" s="42">
        <f>IF('Indicator Date hidden'!BJ77="x","x",BI$2-'Indicator Date hidden'!BJ77)</f>
        <v>2</v>
      </c>
      <c r="BJ76" s="42">
        <f>IF('Indicator Date hidden'!BK77="x","x",BJ$2-'Indicator Date hidden'!BK77)</f>
        <v>0</v>
      </c>
      <c r="BK76" s="42">
        <f>IF('Indicator Date hidden'!BL77="x","x",BK$2-'Indicator Date hidden'!BL77)</f>
        <v>0</v>
      </c>
      <c r="BL76" s="42">
        <f>IF('Indicator Date hidden'!BM77="x","x",BL$2-'Indicator Date hidden'!BM77)</f>
        <v>0</v>
      </c>
      <c r="BM76" s="42">
        <f>IF('Indicator Date hidden'!BN77="x","x",BM$2-'Indicator Date hidden'!BN77)</f>
        <v>0</v>
      </c>
      <c r="BN76" s="42">
        <f>IF('Indicator Date hidden'!BO77="x","x",BN$2-'Indicator Date hidden'!BO77)</f>
        <v>0</v>
      </c>
      <c r="BO76" s="42">
        <f>IF('Indicator Date hidden'!BP77="x","x",BO$2-'Indicator Date hidden'!BP77)</f>
        <v>0</v>
      </c>
      <c r="BP76" s="42">
        <f>IF('Indicator Date hidden'!BQ77="x","x",BP$2-'Indicator Date hidden'!BQ77)</f>
        <v>0</v>
      </c>
      <c r="BQ76" s="42">
        <f>IF('Indicator Date hidden'!BR77="x","x",BQ$2-'Indicator Date hidden'!BR77)</f>
        <v>0</v>
      </c>
      <c r="BR76" s="42">
        <f>IF('Indicator Date hidden'!BS77="x","x",BR$2-'Indicator Date hidden'!BS77)</f>
        <v>0</v>
      </c>
      <c r="BS76" s="42">
        <f>IF('Indicator Date hidden'!BT77="x","x",BS$2-'Indicator Date hidden'!BT77)</f>
        <v>1</v>
      </c>
      <c r="BT76" s="42">
        <f>IF('Indicator Date hidden'!BU77="x","x",BT$2-'Indicator Date hidden'!BU77)</f>
        <v>0</v>
      </c>
      <c r="BU76">
        <f t="shared" si="10"/>
        <v>12</v>
      </c>
      <c r="BV76" s="43">
        <f t="shared" si="11"/>
        <v>0.20338983050847459</v>
      </c>
      <c r="BW76">
        <f t="shared" si="12"/>
        <v>5</v>
      </c>
      <c r="BX76" s="43">
        <f t="shared" si="13"/>
        <v>1.362694999474019</v>
      </c>
      <c r="BY76" s="46">
        <f t="shared" si="14"/>
        <v>0</v>
      </c>
    </row>
    <row r="77" spans="1:77">
      <c r="A77" t="str">
        <f>'Indicator Data'!B80</f>
        <v>ISL</v>
      </c>
      <c r="B77" s="42">
        <f>IF('Indicator Date hidden'!C78="x","x",B$2-'Indicator Date hidden'!C78)</f>
        <v>0</v>
      </c>
      <c r="C77" s="42">
        <f>IF('Indicator Date hidden'!D78="x","x",C$2-'Indicator Date hidden'!D78)</f>
        <v>0</v>
      </c>
      <c r="D77" s="42">
        <f>IF('Indicator Date hidden'!E78="x","x",D$2-'Indicator Date hidden'!E78)</f>
        <v>0</v>
      </c>
      <c r="E77" s="42">
        <f>IF('Indicator Date hidden'!F78="x","x",E$2-'Indicator Date hidden'!F78)</f>
        <v>0</v>
      </c>
      <c r="F77" s="42">
        <f>IF('Indicator Date hidden'!G78="x","x",F$2-'Indicator Date hidden'!G78)</f>
        <v>0</v>
      </c>
      <c r="G77" s="42">
        <f>IF('Indicator Date hidden'!H78="x","x",G$2-'Indicator Date hidden'!H78)</f>
        <v>0</v>
      </c>
      <c r="H77" s="42">
        <f>IF('Indicator Date hidden'!I78="x","x",H$2-'Indicator Date hidden'!I78)</f>
        <v>0</v>
      </c>
      <c r="I77" s="42">
        <f>IF('Indicator Date hidden'!J78="x","x",I$2-'Indicator Date hidden'!J78)</f>
        <v>0</v>
      </c>
      <c r="J77" s="42">
        <f>IF('Indicator Date hidden'!K78="x","x",J$2-'Indicator Date hidden'!K78)</f>
        <v>0</v>
      </c>
      <c r="K77" s="42">
        <f>IF('Indicator Date hidden'!L78="x","x",K$2-'Indicator Date hidden'!L78)</f>
        <v>0</v>
      </c>
      <c r="L77" s="42" t="str">
        <f>IF('Indicator Date hidden'!M78="x","x",L$2-'Indicator Date hidden'!M78)</f>
        <v>x</v>
      </c>
      <c r="M77" s="42" t="str">
        <f>IF('Indicator Date hidden'!N78="x","x",M$2-'Indicator Date hidden'!N78)</f>
        <v>x</v>
      </c>
      <c r="N77" s="42" t="str">
        <f>IF('Indicator Date hidden'!O78="x","x",N$2-'Indicator Date hidden'!O78)</f>
        <v>x</v>
      </c>
      <c r="O77" s="42" t="str">
        <f>IF('Indicator Date hidden'!P78="x","x",O$2-'Indicator Date hidden'!P78)</f>
        <v>x</v>
      </c>
      <c r="P77" s="42">
        <f>IF('Indicator Date hidden'!Q78="x","x",P$2-'Indicator Date hidden'!Q78)</f>
        <v>0</v>
      </c>
      <c r="Q77" s="42">
        <f>IF('Indicator Date hidden'!R78="x","x",Q$2-'Indicator Date hidden'!R78)</f>
        <v>0</v>
      </c>
      <c r="R77" s="42">
        <f>IF('Indicator Date hidden'!S78="x","x",R$2-'Indicator Date hidden'!S78)</f>
        <v>0</v>
      </c>
      <c r="S77" s="42">
        <f>IF('Indicator Date hidden'!T78="x","x",S$2-'Indicator Date hidden'!T78)</f>
        <v>0</v>
      </c>
      <c r="T77" s="42">
        <f>IF('Indicator Date hidden'!U78="x","x",T$2-'Indicator Date hidden'!U78)</f>
        <v>0</v>
      </c>
      <c r="U77" s="42">
        <f>IF('Indicator Date hidden'!V78="x","x",U$2-'Indicator Date hidden'!V78)</f>
        <v>0</v>
      </c>
      <c r="V77" s="42">
        <f>IF('Indicator Date hidden'!W78="x","x",V$2-'Indicator Date hidden'!W78)</f>
        <v>0</v>
      </c>
      <c r="W77" s="42">
        <f>IF('Indicator Date hidden'!X78="x","x",W$2-'Indicator Date hidden'!X78)</f>
        <v>0</v>
      </c>
      <c r="X77" s="42" t="str">
        <f>IF('Indicator Date hidden'!Y78="x","x",X$2-'Indicator Date hidden'!Y78)</f>
        <v>x</v>
      </c>
      <c r="Y77" s="42">
        <f>IF('Indicator Date hidden'!Z78="x","x",Y$2-'Indicator Date hidden'!Z78)</f>
        <v>0</v>
      </c>
      <c r="Z77" s="42" t="str">
        <f>IF('Indicator Date hidden'!AA78="x","x",Z$2-'Indicator Date hidden'!AA78)</f>
        <v>x</v>
      </c>
      <c r="AA77" s="42">
        <f>IF('Indicator Date hidden'!AB78="x","x",AA$2-'Indicator Date hidden'!AB78)</f>
        <v>0</v>
      </c>
      <c r="AB77" s="42" t="str">
        <f>IF('Indicator Date hidden'!AC78="x","x",AB$2-'Indicator Date hidden'!AC78)</f>
        <v>x</v>
      </c>
      <c r="AC77" s="42">
        <f>IF('Indicator Date hidden'!AD78="x","x",AC$2-'Indicator Date hidden'!AD78)</f>
        <v>-2</v>
      </c>
      <c r="AD77" s="42">
        <f>IF('Indicator Date hidden'!AE78="x","x",AD$2-'Indicator Date hidden'!AE78)</f>
        <v>0</v>
      </c>
      <c r="AE77" s="42">
        <f>IF('Indicator Date hidden'!AF78="x","x",AE$2-'Indicator Date hidden'!AF78)</f>
        <v>0</v>
      </c>
      <c r="AF77" s="42">
        <f>IF('Indicator Date hidden'!AG78="x","x",AF$2-'Indicator Date hidden'!AG78)</f>
        <v>0</v>
      </c>
      <c r="AG77" s="42">
        <f>IF('Indicator Date hidden'!AH78="x","x",AG$2-'Indicator Date hidden'!AH78)</f>
        <v>0</v>
      </c>
      <c r="AH77" s="42" t="str">
        <f>IF('Indicator Date hidden'!AI78="x","x",AH$2-'Indicator Date hidden'!AI78)</f>
        <v>x</v>
      </c>
      <c r="AI77" s="42">
        <f>IF('Indicator Date hidden'!AJ78="x","x",AI$2-'Indicator Date hidden'!AJ78)</f>
        <v>0</v>
      </c>
      <c r="AJ77" s="42">
        <f>IF('Indicator Date hidden'!AK78="x","x",AJ$2-'Indicator Date hidden'!AK78)</f>
        <v>0</v>
      </c>
      <c r="AK77" s="42">
        <f>IF('Indicator Date hidden'!AL78="x","x",AK$2-'Indicator Date hidden'!AL78)</f>
        <v>0</v>
      </c>
      <c r="AL77" s="42" t="str">
        <f>IF('Indicator Date hidden'!AM78="x","x",AL$2-'Indicator Date hidden'!AM78)</f>
        <v>x</v>
      </c>
      <c r="AM77" s="42">
        <f>IF('Indicator Date hidden'!AN78="x","x",AM$2-'Indicator Date hidden'!AN78)</f>
        <v>0</v>
      </c>
      <c r="AN77" s="42">
        <f>IF('Indicator Date hidden'!AO78="x","x",AN$2-'Indicator Date hidden'!AO78)</f>
        <v>0</v>
      </c>
      <c r="AO77" s="42" t="str">
        <f>IF('Indicator Date hidden'!AP78="x","x",AO$2-'Indicator Date hidden'!AP78)</f>
        <v>x</v>
      </c>
      <c r="AP77" s="42">
        <f>IF('Indicator Date hidden'!AQ78="x","x",AP$2-'Indicator Date hidden'!AQ78)</f>
        <v>0</v>
      </c>
      <c r="AQ77" s="42">
        <f>IF('Indicator Date hidden'!AR78="x","x",AQ$2-'Indicator Date hidden'!AR78)</f>
        <v>0</v>
      </c>
      <c r="AR77" s="42">
        <f>IF('Indicator Date hidden'!AS78="x","x",AR$2-'Indicator Date hidden'!AS78)</f>
        <v>0</v>
      </c>
      <c r="AS77" s="42" t="str">
        <f>IF('Indicator Date hidden'!AT78="x","x",AS$2-'Indicator Date hidden'!AT78)</f>
        <v>x</v>
      </c>
      <c r="AT77" s="42">
        <f>IF('Indicator Date hidden'!AU78="x","x",AT$2-'Indicator Date hidden'!AU78)</f>
        <v>0</v>
      </c>
      <c r="AU77" s="42">
        <f>IF('Indicator Date hidden'!AV78="x","x",AU$2-'Indicator Date hidden'!AV78)</f>
        <v>0</v>
      </c>
      <c r="AV77" s="42">
        <f>IF('Indicator Date hidden'!AW78="x","x",AV$2-'Indicator Date hidden'!AW78)</f>
        <v>5</v>
      </c>
      <c r="AW77" s="42">
        <f>IF('Indicator Date hidden'!AX78="x","x",AW$2-'Indicator Date hidden'!AX78)</f>
        <v>-2</v>
      </c>
      <c r="AX77" s="42">
        <f>IF('Indicator Date hidden'!AY78="x","x",AX$2-'Indicator Date hidden'!AY78)</f>
        <v>-1</v>
      </c>
      <c r="AY77" s="42">
        <f>IF('Indicator Date hidden'!AZ78="x","x",AY$2-'Indicator Date hidden'!AZ78)</f>
        <v>0</v>
      </c>
      <c r="AZ77" s="42" t="str">
        <f>IF('Indicator Date hidden'!BA78="x","x",AZ$2-'Indicator Date hidden'!BA78)</f>
        <v>x</v>
      </c>
      <c r="BA77" s="42">
        <f>IF('Indicator Date hidden'!BB78="x","x",BA$2-'Indicator Date hidden'!BB78)</f>
        <v>0</v>
      </c>
      <c r="BB77" s="42" t="str">
        <f>IF('Indicator Date hidden'!BC78="x","x",BB$2-'Indicator Date hidden'!BC78)</f>
        <v>x</v>
      </c>
      <c r="BC77" s="42">
        <f>IF('Indicator Date hidden'!BD78="x","x",BC$2-'Indicator Date hidden'!BD78)</f>
        <v>0</v>
      </c>
      <c r="BD77" s="42">
        <f>IF('Indicator Date hidden'!BE78="x","x",BD$2-'Indicator Date hidden'!BE78)</f>
        <v>0</v>
      </c>
      <c r="BE77" s="42" t="str">
        <f>IF('Indicator Date hidden'!BF78="x","x",BE$2-'Indicator Date hidden'!BF78)</f>
        <v>x</v>
      </c>
      <c r="BF77" s="42">
        <f>IF('Indicator Date hidden'!BG78="x","x",BF$2-'Indicator Date hidden'!BG78)</f>
        <v>0</v>
      </c>
      <c r="BG77" s="42">
        <f>IF('Indicator Date hidden'!BH78="x","x",BG$2-'Indicator Date hidden'!BH78)</f>
        <v>0</v>
      </c>
      <c r="BH77" s="42">
        <f>IF('Indicator Date hidden'!BI78="x","x",BH$2-'Indicator Date hidden'!BI78)</f>
        <v>0</v>
      </c>
      <c r="BI77" s="42" t="str">
        <f>IF('Indicator Date hidden'!BJ78="x","x",BI$2-'Indicator Date hidden'!BJ78)</f>
        <v>x</v>
      </c>
      <c r="BJ77" s="42">
        <f>IF('Indicator Date hidden'!BK78="x","x",BJ$2-'Indicator Date hidden'!BK78)</f>
        <v>1</v>
      </c>
      <c r="BK77" s="42">
        <f>IF('Indicator Date hidden'!BL78="x","x",BK$2-'Indicator Date hidden'!BL78)</f>
        <v>0</v>
      </c>
      <c r="BL77" s="42">
        <f>IF('Indicator Date hidden'!BM78="x","x",BL$2-'Indicator Date hidden'!BM78)</f>
        <v>0</v>
      </c>
      <c r="BM77" s="42">
        <f>IF('Indicator Date hidden'!BN78="x","x",BM$2-'Indicator Date hidden'!BN78)</f>
        <v>0</v>
      </c>
      <c r="BN77" s="42">
        <f>IF('Indicator Date hidden'!BO78="x","x",BN$2-'Indicator Date hidden'!BO78)</f>
        <v>0</v>
      </c>
      <c r="BO77" s="42">
        <f>IF('Indicator Date hidden'!BP78="x","x",BO$2-'Indicator Date hidden'!BP78)</f>
        <v>2</v>
      </c>
      <c r="BP77" s="42">
        <f>IF('Indicator Date hidden'!BQ78="x","x",BP$2-'Indicator Date hidden'!BQ78)</f>
        <v>0</v>
      </c>
      <c r="BQ77" s="42">
        <f>IF('Indicator Date hidden'!BR78="x","x",BQ$2-'Indicator Date hidden'!BR78)</f>
        <v>0</v>
      </c>
      <c r="BR77" s="42">
        <f>IF('Indicator Date hidden'!BS78="x","x",BR$2-'Indicator Date hidden'!BS78)</f>
        <v>0</v>
      </c>
      <c r="BS77" s="42">
        <f>IF('Indicator Date hidden'!BT78="x","x",BS$2-'Indicator Date hidden'!BT78)</f>
        <v>0</v>
      </c>
      <c r="BT77" s="42">
        <f>IF('Indicator Date hidden'!BU78="x","x",BT$2-'Indicator Date hidden'!BU78)</f>
        <v>0</v>
      </c>
      <c r="BU77">
        <f t="shared" si="10"/>
        <v>3</v>
      </c>
      <c r="BV77" s="43">
        <f t="shared" si="11"/>
        <v>5.3571428571428568E-2</v>
      </c>
      <c r="BW77">
        <f t="shared" si="12"/>
        <v>3</v>
      </c>
      <c r="BX77" s="43">
        <f t="shared" si="13"/>
        <v>0.83280170116864416</v>
      </c>
      <c r="BY77" s="46">
        <f t="shared" si="14"/>
        <v>0</v>
      </c>
    </row>
    <row r="78" spans="1:77">
      <c r="A78" t="str">
        <f>'Indicator Data'!B81</f>
        <v>IND</v>
      </c>
      <c r="B78" s="42">
        <f>IF('Indicator Date hidden'!C79="x","x",B$2-'Indicator Date hidden'!C79)</f>
        <v>0</v>
      </c>
      <c r="C78" s="42">
        <f>IF('Indicator Date hidden'!D79="x","x",C$2-'Indicator Date hidden'!D79)</f>
        <v>0</v>
      </c>
      <c r="D78" s="42">
        <f>IF('Indicator Date hidden'!E79="x","x",D$2-'Indicator Date hidden'!E79)</f>
        <v>0</v>
      </c>
      <c r="E78" s="42">
        <f>IF('Indicator Date hidden'!F79="x","x",E$2-'Indicator Date hidden'!F79)</f>
        <v>0</v>
      </c>
      <c r="F78" s="42">
        <f>IF('Indicator Date hidden'!G79="x","x",F$2-'Indicator Date hidden'!G79)</f>
        <v>0</v>
      </c>
      <c r="G78" s="42">
        <f>IF('Indicator Date hidden'!H79="x","x",G$2-'Indicator Date hidden'!H79)</f>
        <v>0</v>
      </c>
      <c r="H78" s="42">
        <f>IF('Indicator Date hidden'!I79="x","x",H$2-'Indicator Date hidden'!I79)</f>
        <v>0</v>
      </c>
      <c r="I78" s="42">
        <f>IF('Indicator Date hidden'!J79="x","x",I$2-'Indicator Date hidden'!J79)</f>
        <v>0</v>
      </c>
      <c r="J78" s="42">
        <f>IF('Indicator Date hidden'!K79="x","x",J$2-'Indicator Date hidden'!K79)</f>
        <v>0</v>
      </c>
      <c r="K78" s="42">
        <f>IF('Indicator Date hidden'!L79="x","x",K$2-'Indicator Date hidden'!L79)</f>
        <v>0</v>
      </c>
      <c r="L78" s="42">
        <f>IF('Indicator Date hidden'!M79="x","x",L$2-'Indicator Date hidden'!M79)</f>
        <v>0</v>
      </c>
      <c r="M78" s="42" t="str">
        <f>IF('Indicator Date hidden'!N79="x","x",M$2-'Indicator Date hidden'!N79)</f>
        <v>x</v>
      </c>
      <c r="N78" s="42" t="str">
        <f>IF('Indicator Date hidden'!O79="x","x",N$2-'Indicator Date hidden'!O79)</f>
        <v>x</v>
      </c>
      <c r="O78" s="42" t="str">
        <f>IF('Indicator Date hidden'!P79="x","x",O$2-'Indicator Date hidden'!P79)</f>
        <v>x</v>
      </c>
      <c r="P78" s="42">
        <f>IF('Indicator Date hidden'!Q79="x","x",P$2-'Indicator Date hidden'!Q79)</f>
        <v>0</v>
      </c>
      <c r="Q78" s="42">
        <f>IF('Indicator Date hidden'!R79="x","x",Q$2-'Indicator Date hidden'!R79)</f>
        <v>0</v>
      </c>
      <c r="R78" s="42">
        <f>IF('Indicator Date hidden'!S79="x","x",R$2-'Indicator Date hidden'!S79)</f>
        <v>0</v>
      </c>
      <c r="S78" s="42">
        <f>IF('Indicator Date hidden'!T79="x","x",S$2-'Indicator Date hidden'!T79)</f>
        <v>0</v>
      </c>
      <c r="T78" s="42">
        <f>IF('Indicator Date hidden'!U79="x","x",T$2-'Indicator Date hidden'!U79)</f>
        <v>0</v>
      </c>
      <c r="U78" s="42">
        <f>IF('Indicator Date hidden'!V79="x","x",U$2-'Indicator Date hidden'!V79)</f>
        <v>0</v>
      </c>
      <c r="V78" s="42">
        <f>IF('Indicator Date hidden'!W79="x","x",V$2-'Indicator Date hidden'!W79)</f>
        <v>0</v>
      </c>
      <c r="W78" s="42">
        <f>IF('Indicator Date hidden'!X79="x","x",W$2-'Indicator Date hidden'!X79)</f>
        <v>0</v>
      </c>
      <c r="X78" s="42">
        <f>IF('Indicator Date hidden'!Y79="x","x",X$2-'Indicator Date hidden'!Y79)</f>
        <v>1</v>
      </c>
      <c r="Y78" s="42">
        <f>IF('Indicator Date hidden'!Z79="x","x",Y$2-'Indicator Date hidden'!Z79)</f>
        <v>0</v>
      </c>
      <c r="Z78" s="42">
        <f>IF('Indicator Date hidden'!AA79="x","x",Z$2-'Indicator Date hidden'!AA79)</f>
        <v>0</v>
      </c>
      <c r="AA78" s="42">
        <f>IF('Indicator Date hidden'!AB79="x","x",AA$2-'Indicator Date hidden'!AB79)</f>
        <v>2</v>
      </c>
      <c r="AB78" s="42">
        <f>IF('Indicator Date hidden'!AC79="x","x",AB$2-'Indicator Date hidden'!AC79)</f>
        <v>0</v>
      </c>
      <c r="AC78" s="42">
        <f>IF('Indicator Date hidden'!AD79="x","x",AC$2-'Indicator Date hidden'!AD79)</f>
        <v>-2</v>
      </c>
      <c r="AD78" s="42">
        <f>IF('Indicator Date hidden'!AE79="x","x",AD$2-'Indicator Date hidden'!AE79)</f>
        <v>0</v>
      </c>
      <c r="AE78" s="42">
        <f>IF('Indicator Date hidden'!AF79="x","x",AE$2-'Indicator Date hidden'!AF79)</f>
        <v>0</v>
      </c>
      <c r="AF78" s="42">
        <f>IF('Indicator Date hidden'!AG79="x","x",AF$2-'Indicator Date hidden'!AG79)</f>
        <v>0</v>
      </c>
      <c r="AG78" s="42">
        <f>IF('Indicator Date hidden'!AH79="x","x",AG$2-'Indicator Date hidden'!AH79)</f>
        <v>0</v>
      </c>
      <c r="AH78" s="42">
        <f>IF('Indicator Date hidden'!AI79="x","x",AH$2-'Indicator Date hidden'!AI79)</f>
        <v>2</v>
      </c>
      <c r="AI78" s="42">
        <f>IF('Indicator Date hidden'!AJ79="x","x",AI$2-'Indicator Date hidden'!AJ79)</f>
        <v>0</v>
      </c>
      <c r="AJ78" s="42">
        <f>IF('Indicator Date hidden'!AK79="x","x",AJ$2-'Indicator Date hidden'!AK79)</f>
        <v>0</v>
      </c>
      <c r="AK78" s="42">
        <f>IF('Indicator Date hidden'!AL79="x","x",AK$2-'Indicator Date hidden'!AL79)</f>
        <v>0</v>
      </c>
      <c r="AL78" s="42">
        <f>IF('Indicator Date hidden'!AM79="x","x",AL$2-'Indicator Date hidden'!AM79)</f>
        <v>0</v>
      </c>
      <c r="AM78" s="42">
        <f>IF('Indicator Date hidden'!AN79="x","x",AM$2-'Indicator Date hidden'!AN79)</f>
        <v>0</v>
      </c>
      <c r="AN78" s="42">
        <f>IF('Indicator Date hidden'!AO79="x","x",AN$2-'Indicator Date hidden'!AO79)</f>
        <v>0</v>
      </c>
      <c r="AO78" s="42">
        <f>IF('Indicator Date hidden'!AP79="x","x",AO$2-'Indicator Date hidden'!AP79)</f>
        <v>2</v>
      </c>
      <c r="AP78" s="42">
        <f>IF('Indicator Date hidden'!AQ79="x","x",AP$2-'Indicator Date hidden'!AQ79)</f>
        <v>0</v>
      </c>
      <c r="AQ78" s="42">
        <f>IF('Indicator Date hidden'!AR79="x","x",AQ$2-'Indicator Date hidden'!AR79)</f>
        <v>0</v>
      </c>
      <c r="AR78" s="42" t="str">
        <f>IF('Indicator Date hidden'!AS79="x","x",AR$2-'Indicator Date hidden'!AS79)</f>
        <v>x</v>
      </c>
      <c r="AS78" s="42">
        <f>IF('Indicator Date hidden'!AT79="x","x",AS$2-'Indicator Date hidden'!AT79)</f>
        <v>0</v>
      </c>
      <c r="AT78" s="42">
        <f>IF('Indicator Date hidden'!AU79="x","x",AT$2-'Indicator Date hidden'!AU79)</f>
        <v>0</v>
      </c>
      <c r="AU78" s="42">
        <f>IF('Indicator Date hidden'!AV79="x","x",AU$2-'Indicator Date hidden'!AV79)</f>
        <v>0</v>
      </c>
      <c r="AV78" s="42">
        <f>IF('Indicator Date hidden'!AW79="x","x",AV$2-'Indicator Date hidden'!AW79)</f>
        <v>1</v>
      </c>
      <c r="AW78" s="42">
        <f>IF('Indicator Date hidden'!AX79="x","x",AW$2-'Indicator Date hidden'!AX79)</f>
        <v>-2</v>
      </c>
      <c r="AX78" s="42">
        <f>IF('Indicator Date hidden'!AY79="x","x",AX$2-'Indicator Date hidden'!AY79)</f>
        <v>-1</v>
      </c>
      <c r="AY78" s="42">
        <f>IF('Indicator Date hidden'!AZ79="x","x",AY$2-'Indicator Date hidden'!AZ79)</f>
        <v>0</v>
      </c>
      <c r="AZ78" s="42">
        <f>IF('Indicator Date hidden'!BA79="x","x",AZ$2-'Indicator Date hidden'!BA79)</f>
        <v>0</v>
      </c>
      <c r="BA78" s="42">
        <f>IF('Indicator Date hidden'!BB79="x","x",BA$2-'Indicator Date hidden'!BB79)</f>
        <v>0</v>
      </c>
      <c r="BB78" s="42">
        <f>IF('Indicator Date hidden'!BC79="x","x",BB$2-'Indicator Date hidden'!BC79)</f>
        <v>0</v>
      </c>
      <c r="BC78" s="42">
        <f>IF('Indicator Date hidden'!BD79="x","x",BC$2-'Indicator Date hidden'!BD79)</f>
        <v>0</v>
      </c>
      <c r="BD78" s="42">
        <f>IF('Indicator Date hidden'!BE79="x","x",BD$2-'Indicator Date hidden'!BE79)</f>
        <v>0</v>
      </c>
      <c r="BE78" s="42">
        <f>IF('Indicator Date hidden'!BF79="x","x",BE$2-'Indicator Date hidden'!BF79)</f>
        <v>0</v>
      </c>
      <c r="BF78" s="42">
        <f>IF('Indicator Date hidden'!BG79="x","x",BF$2-'Indicator Date hidden'!BG79)</f>
        <v>0</v>
      </c>
      <c r="BG78" s="42">
        <f>IF('Indicator Date hidden'!BH79="x","x",BG$2-'Indicator Date hidden'!BH79)</f>
        <v>0</v>
      </c>
      <c r="BH78" s="42">
        <f>IF('Indicator Date hidden'!BI79="x","x",BH$2-'Indicator Date hidden'!BI79)</f>
        <v>0</v>
      </c>
      <c r="BI78" s="42">
        <f>IF('Indicator Date hidden'!BJ79="x","x",BI$2-'Indicator Date hidden'!BJ79)</f>
        <v>1</v>
      </c>
      <c r="BJ78" s="42">
        <f>IF('Indicator Date hidden'!BK79="x","x",BJ$2-'Indicator Date hidden'!BK79)</f>
        <v>1</v>
      </c>
      <c r="BK78" s="42">
        <f>IF('Indicator Date hidden'!BL79="x","x",BK$2-'Indicator Date hidden'!BL79)</f>
        <v>0</v>
      </c>
      <c r="BL78" s="42">
        <f>IF('Indicator Date hidden'!BM79="x","x",BL$2-'Indicator Date hidden'!BM79)</f>
        <v>0</v>
      </c>
      <c r="BM78" s="42">
        <f>IF('Indicator Date hidden'!BN79="x","x",BM$2-'Indicator Date hidden'!BN79)</f>
        <v>0</v>
      </c>
      <c r="BN78" s="42">
        <f>IF('Indicator Date hidden'!BO79="x","x",BN$2-'Indicator Date hidden'!BO79)</f>
        <v>0</v>
      </c>
      <c r="BO78" s="42">
        <f>IF('Indicator Date hidden'!BP79="x","x",BO$2-'Indicator Date hidden'!BP79)</f>
        <v>1</v>
      </c>
      <c r="BP78" s="42">
        <f>IF('Indicator Date hidden'!BQ79="x","x",BP$2-'Indicator Date hidden'!BQ79)</f>
        <v>0</v>
      </c>
      <c r="BQ78" s="42">
        <f>IF('Indicator Date hidden'!BR79="x","x",BQ$2-'Indicator Date hidden'!BR79)</f>
        <v>0</v>
      </c>
      <c r="BR78" s="42">
        <f>IF('Indicator Date hidden'!BS79="x","x",BR$2-'Indicator Date hidden'!BS79)</f>
        <v>0</v>
      </c>
      <c r="BS78" s="42">
        <f>IF('Indicator Date hidden'!BT79="x","x",BS$2-'Indicator Date hidden'!BT79)</f>
        <v>1</v>
      </c>
      <c r="BT78" s="42">
        <f>IF('Indicator Date hidden'!BU79="x","x",BT$2-'Indicator Date hidden'!BU79)</f>
        <v>0</v>
      </c>
      <c r="BU78">
        <f t="shared" si="10"/>
        <v>7</v>
      </c>
      <c r="BV78" s="43">
        <f t="shared" si="11"/>
        <v>0.1044776119402985</v>
      </c>
      <c r="BW78">
        <f t="shared" si="12"/>
        <v>9</v>
      </c>
      <c r="BX78" s="43">
        <f t="shared" si="13"/>
        <v>0.62615453622098605</v>
      </c>
      <c r="BY78" s="46">
        <f t="shared" si="14"/>
        <v>0</v>
      </c>
    </row>
    <row r="79" spans="1:77">
      <c r="A79" t="str">
        <f>'Indicator Data'!B82</f>
        <v>IDN</v>
      </c>
      <c r="B79" s="42">
        <f>IF('Indicator Date hidden'!C80="x","x",B$2-'Indicator Date hidden'!C80)</f>
        <v>0</v>
      </c>
      <c r="C79" s="42">
        <f>IF('Indicator Date hidden'!D80="x","x",C$2-'Indicator Date hidden'!D80)</f>
        <v>0</v>
      </c>
      <c r="D79" s="42">
        <f>IF('Indicator Date hidden'!E80="x","x",D$2-'Indicator Date hidden'!E80)</f>
        <v>0</v>
      </c>
      <c r="E79" s="42">
        <f>IF('Indicator Date hidden'!F80="x","x",E$2-'Indicator Date hidden'!F80)</f>
        <v>0</v>
      </c>
      <c r="F79" s="42">
        <f>IF('Indicator Date hidden'!G80="x","x",F$2-'Indicator Date hidden'!G80)</f>
        <v>0</v>
      </c>
      <c r="G79" s="42">
        <f>IF('Indicator Date hidden'!H80="x","x",G$2-'Indicator Date hidden'!H80)</f>
        <v>0</v>
      </c>
      <c r="H79" s="42">
        <f>IF('Indicator Date hidden'!I80="x","x",H$2-'Indicator Date hidden'!I80)</f>
        <v>0</v>
      </c>
      <c r="I79" s="42">
        <f>IF('Indicator Date hidden'!J80="x","x",I$2-'Indicator Date hidden'!J80)</f>
        <v>0</v>
      </c>
      <c r="J79" s="42">
        <f>IF('Indicator Date hidden'!K80="x","x",J$2-'Indicator Date hidden'!K80)</f>
        <v>0</v>
      </c>
      <c r="K79" s="42">
        <f>IF('Indicator Date hidden'!L80="x","x",K$2-'Indicator Date hidden'!L80)</f>
        <v>0</v>
      </c>
      <c r="L79" s="42">
        <f>IF('Indicator Date hidden'!M80="x","x",L$2-'Indicator Date hidden'!M80)</f>
        <v>0</v>
      </c>
      <c r="M79" s="42" t="str">
        <f>IF('Indicator Date hidden'!N80="x","x",M$2-'Indicator Date hidden'!N80)</f>
        <v>x</v>
      </c>
      <c r="N79" s="42" t="str">
        <f>IF('Indicator Date hidden'!O80="x","x",N$2-'Indicator Date hidden'!O80)</f>
        <v>x</v>
      </c>
      <c r="O79" s="42" t="str">
        <f>IF('Indicator Date hidden'!P80="x","x",O$2-'Indicator Date hidden'!P80)</f>
        <v>x</v>
      </c>
      <c r="P79" s="42">
        <f>IF('Indicator Date hidden'!Q80="x","x",P$2-'Indicator Date hidden'!Q80)</f>
        <v>0</v>
      </c>
      <c r="Q79" s="42">
        <f>IF('Indicator Date hidden'!R80="x","x",Q$2-'Indicator Date hidden'!R80)</f>
        <v>0</v>
      </c>
      <c r="R79" s="42">
        <f>IF('Indicator Date hidden'!S80="x","x",R$2-'Indicator Date hidden'!S80)</f>
        <v>0</v>
      </c>
      <c r="S79" s="42">
        <f>IF('Indicator Date hidden'!T80="x","x",S$2-'Indicator Date hidden'!T80)</f>
        <v>0</v>
      </c>
      <c r="T79" s="42">
        <f>IF('Indicator Date hidden'!U80="x","x",T$2-'Indicator Date hidden'!U80)</f>
        <v>0</v>
      </c>
      <c r="U79" s="42">
        <f>IF('Indicator Date hidden'!V80="x","x",U$2-'Indicator Date hidden'!V80)</f>
        <v>0</v>
      </c>
      <c r="V79" s="42">
        <f>IF('Indicator Date hidden'!W80="x","x",V$2-'Indicator Date hidden'!W80)</f>
        <v>0</v>
      </c>
      <c r="W79" s="42">
        <f>IF('Indicator Date hidden'!X80="x","x",W$2-'Indicator Date hidden'!X80)</f>
        <v>0</v>
      </c>
      <c r="X79" s="42">
        <f>IF('Indicator Date hidden'!Y80="x","x",X$2-'Indicator Date hidden'!Y80)</f>
        <v>4</v>
      </c>
      <c r="Y79" s="42">
        <f>IF('Indicator Date hidden'!Z80="x","x",Y$2-'Indicator Date hidden'!Z80)</f>
        <v>0</v>
      </c>
      <c r="Z79" s="42">
        <f>IF('Indicator Date hidden'!AA80="x","x",Z$2-'Indicator Date hidden'!AA80)</f>
        <v>0</v>
      </c>
      <c r="AA79" s="42">
        <f>IF('Indicator Date hidden'!AB80="x","x",AA$2-'Indicator Date hidden'!AB80)</f>
        <v>1</v>
      </c>
      <c r="AB79" s="42">
        <f>IF('Indicator Date hidden'!AC80="x","x",AB$2-'Indicator Date hidden'!AC80)</f>
        <v>0</v>
      </c>
      <c r="AC79" s="42">
        <f>IF('Indicator Date hidden'!AD80="x","x",AC$2-'Indicator Date hidden'!AD80)</f>
        <v>-2</v>
      </c>
      <c r="AD79" s="42">
        <f>IF('Indicator Date hidden'!AE80="x","x",AD$2-'Indicator Date hidden'!AE80)</f>
        <v>0</v>
      </c>
      <c r="AE79" s="42">
        <f>IF('Indicator Date hidden'!AF80="x","x",AE$2-'Indicator Date hidden'!AF80)</f>
        <v>0</v>
      </c>
      <c r="AF79" s="42">
        <f>IF('Indicator Date hidden'!AG80="x","x",AF$2-'Indicator Date hidden'!AG80)</f>
        <v>0</v>
      </c>
      <c r="AG79" s="42">
        <f>IF('Indicator Date hidden'!AH80="x","x",AG$2-'Indicator Date hidden'!AH80)</f>
        <v>0</v>
      </c>
      <c r="AH79" s="42">
        <f>IF('Indicator Date hidden'!AI80="x","x",AH$2-'Indicator Date hidden'!AI80)</f>
        <v>4</v>
      </c>
      <c r="AI79" s="42">
        <f>IF('Indicator Date hidden'!AJ80="x","x",AI$2-'Indicator Date hidden'!AJ80)</f>
        <v>0</v>
      </c>
      <c r="AJ79" s="42">
        <f>IF('Indicator Date hidden'!AK80="x","x",AJ$2-'Indicator Date hidden'!AK80)</f>
        <v>0</v>
      </c>
      <c r="AK79" s="42">
        <f>IF('Indicator Date hidden'!AL80="x","x",AK$2-'Indicator Date hidden'!AL80)</f>
        <v>0</v>
      </c>
      <c r="AL79" s="42">
        <f>IF('Indicator Date hidden'!AM80="x","x",AL$2-'Indicator Date hidden'!AM80)</f>
        <v>0</v>
      </c>
      <c r="AM79" s="42">
        <f>IF('Indicator Date hidden'!AN80="x","x",AM$2-'Indicator Date hidden'!AN80)</f>
        <v>0</v>
      </c>
      <c r="AN79" s="42">
        <f>IF('Indicator Date hidden'!AO80="x","x",AN$2-'Indicator Date hidden'!AO80)</f>
        <v>0</v>
      </c>
      <c r="AO79" s="42">
        <f>IF('Indicator Date hidden'!AP80="x","x",AO$2-'Indicator Date hidden'!AP80)</f>
        <v>4</v>
      </c>
      <c r="AP79" s="42">
        <f>IF('Indicator Date hidden'!AQ80="x","x",AP$2-'Indicator Date hidden'!AQ80)</f>
        <v>0</v>
      </c>
      <c r="AQ79" s="42">
        <f>IF('Indicator Date hidden'!AR80="x","x",AQ$2-'Indicator Date hidden'!AR80)</f>
        <v>0</v>
      </c>
      <c r="AR79" s="42">
        <f>IF('Indicator Date hidden'!AS80="x","x",AR$2-'Indicator Date hidden'!AS80)</f>
        <v>0</v>
      </c>
      <c r="AS79" s="42">
        <f>IF('Indicator Date hidden'!AT80="x","x",AS$2-'Indicator Date hidden'!AT80)</f>
        <v>0</v>
      </c>
      <c r="AT79" s="42">
        <f>IF('Indicator Date hidden'!AU80="x","x",AT$2-'Indicator Date hidden'!AU80)</f>
        <v>0</v>
      </c>
      <c r="AU79" s="42">
        <f>IF('Indicator Date hidden'!AV80="x","x",AU$2-'Indicator Date hidden'!AV80)</f>
        <v>0</v>
      </c>
      <c r="AV79" s="42">
        <f>IF('Indicator Date hidden'!AW80="x","x",AV$2-'Indicator Date hidden'!AW80)</f>
        <v>-1</v>
      </c>
      <c r="AW79" s="42">
        <f>IF('Indicator Date hidden'!AX80="x","x",AW$2-'Indicator Date hidden'!AX80)</f>
        <v>-2</v>
      </c>
      <c r="AX79" s="42">
        <f>IF('Indicator Date hidden'!AY80="x","x",AX$2-'Indicator Date hidden'!AY80)</f>
        <v>-1</v>
      </c>
      <c r="AY79" s="42">
        <f>IF('Indicator Date hidden'!AZ80="x","x",AY$2-'Indicator Date hidden'!AZ80)</f>
        <v>0</v>
      </c>
      <c r="AZ79" s="42">
        <f>IF('Indicator Date hidden'!BA80="x","x",AZ$2-'Indicator Date hidden'!BA80)</f>
        <v>0</v>
      </c>
      <c r="BA79" s="42">
        <f>IF('Indicator Date hidden'!BB80="x","x",BA$2-'Indicator Date hidden'!BB80)</f>
        <v>0</v>
      </c>
      <c r="BB79" s="42">
        <f>IF('Indicator Date hidden'!BC80="x","x",BB$2-'Indicator Date hidden'!BC80)</f>
        <v>-1</v>
      </c>
      <c r="BC79" s="42">
        <f>IF('Indicator Date hidden'!BD80="x","x",BC$2-'Indicator Date hidden'!BD80)</f>
        <v>0</v>
      </c>
      <c r="BD79" s="42">
        <f>IF('Indicator Date hidden'!BE80="x","x",BD$2-'Indicator Date hidden'!BE80)</f>
        <v>0</v>
      </c>
      <c r="BE79" s="42">
        <f>IF('Indicator Date hidden'!BF80="x","x",BE$2-'Indicator Date hidden'!BF80)</f>
        <v>0</v>
      </c>
      <c r="BF79" s="42">
        <f>IF('Indicator Date hidden'!BG80="x","x",BF$2-'Indicator Date hidden'!BG80)</f>
        <v>0</v>
      </c>
      <c r="BG79" s="42">
        <f>IF('Indicator Date hidden'!BH80="x","x",BG$2-'Indicator Date hidden'!BH80)</f>
        <v>0</v>
      </c>
      <c r="BH79" s="42">
        <f>IF('Indicator Date hidden'!BI80="x","x",BH$2-'Indicator Date hidden'!BI80)</f>
        <v>0</v>
      </c>
      <c r="BI79" s="42">
        <f>IF('Indicator Date hidden'!BJ80="x","x",BI$2-'Indicator Date hidden'!BJ80)</f>
        <v>3</v>
      </c>
      <c r="BJ79" s="42">
        <f>IF('Indicator Date hidden'!BK80="x","x",BJ$2-'Indicator Date hidden'!BK80)</f>
        <v>0</v>
      </c>
      <c r="BK79" s="42">
        <f>IF('Indicator Date hidden'!BL80="x","x",BK$2-'Indicator Date hidden'!BL80)</f>
        <v>0</v>
      </c>
      <c r="BL79" s="42">
        <f>IF('Indicator Date hidden'!BM80="x","x",BL$2-'Indicator Date hidden'!BM80)</f>
        <v>0</v>
      </c>
      <c r="BM79" s="42">
        <f>IF('Indicator Date hidden'!BN80="x","x",BM$2-'Indicator Date hidden'!BN80)</f>
        <v>0</v>
      </c>
      <c r="BN79" s="42">
        <f>IF('Indicator Date hidden'!BO80="x","x",BN$2-'Indicator Date hidden'!BO80)</f>
        <v>0</v>
      </c>
      <c r="BO79" s="42">
        <f>IF('Indicator Date hidden'!BP80="x","x",BO$2-'Indicator Date hidden'!BP80)</f>
        <v>0</v>
      </c>
      <c r="BP79" s="42">
        <f>IF('Indicator Date hidden'!BQ80="x","x",BP$2-'Indicator Date hidden'!BQ80)</f>
        <v>0</v>
      </c>
      <c r="BQ79" s="42">
        <f>IF('Indicator Date hidden'!BR80="x","x",BQ$2-'Indicator Date hidden'!BR80)</f>
        <v>0</v>
      </c>
      <c r="BR79" s="42">
        <f>IF('Indicator Date hidden'!BS80="x","x",BR$2-'Indicator Date hidden'!BS80)</f>
        <v>0</v>
      </c>
      <c r="BS79" s="42">
        <f>IF('Indicator Date hidden'!BT80="x","x",BS$2-'Indicator Date hidden'!BT80)</f>
        <v>1</v>
      </c>
      <c r="BT79" s="42">
        <f>IF('Indicator Date hidden'!BU80="x","x",BT$2-'Indicator Date hidden'!BU80)</f>
        <v>0</v>
      </c>
      <c r="BU79">
        <f t="shared" si="10"/>
        <v>10</v>
      </c>
      <c r="BV79" s="43">
        <f t="shared" si="11"/>
        <v>0.14705882352941177</v>
      </c>
      <c r="BW79">
        <f t="shared" si="12"/>
        <v>6</v>
      </c>
      <c r="BX79" s="43">
        <f t="shared" si="13"/>
        <v>1.0038851862280007</v>
      </c>
      <c r="BY79" s="46">
        <f t="shared" si="14"/>
        <v>0</v>
      </c>
    </row>
    <row r="80" spans="1:77">
      <c r="A80" t="str">
        <f>'Indicator Data'!B83</f>
        <v>IRN</v>
      </c>
      <c r="B80" s="42">
        <f>IF('Indicator Date hidden'!C81="x","x",B$2-'Indicator Date hidden'!C81)</f>
        <v>0</v>
      </c>
      <c r="C80" s="42">
        <f>IF('Indicator Date hidden'!D81="x","x",C$2-'Indicator Date hidden'!D81)</f>
        <v>0</v>
      </c>
      <c r="D80" s="42">
        <f>IF('Indicator Date hidden'!E81="x","x",D$2-'Indicator Date hidden'!E81)</f>
        <v>0</v>
      </c>
      <c r="E80" s="42">
        <f>IF('Indicator Date hidden'!F81="x","x",E$2-'Indicator Date hidden'!F81)</f>
        <v>0</v>
      </c>
      <c r="F80" s="42">
        <f>IF('Indicator Date hidden'!G81="x","x",F$2-'Indicator Date hidden'!G81)</f>
        <v>0</v>
      </c>
      <c r="G80" s="42">
        <f>IF('Indicator Date hidden'!H81="x","x",G$2-'Indicator Date hidden'!H81)</f>
        <v>0</v>
      </c>
      <c r="H80" s="42">
        <f>IF('Indicator Date hidden'!I81="x","x",H$2-'Indicator Date hidden'!I81)</f>
        <v>0</v>
      </c>
      <c r="I80" s="42">
        <f>IF('Indicator Date hidden'!J81="x","x",I$2-'Indicator Date hidden'!J81)</f>
        <v>0</v>
      </c>
      <c r="J80" s="42">
        <f>IF('Indicator Date hidden'!K81="x","x",J$2-'Indicator Date hidden'!K81)</f>
        <v>0</v>
      </c>
      <c r="K80" s="42">
        <f>IF('Indicator Date hidden'!L81="x","x",K$2-'Indicator Date hidden'!L81)</f>
        <v>0</v>
      </c>
      <c r="L80" s="42">
        <f>IF('Indicator Date hidden'!M81="x","x",L$2-'Indicator Date hidden'!M81)</f>
        <v>0</v>
      </c>
      <c r="M80" s="42" t="str">
        <f>IF('Indicator Date hidden'!N81="x","x",M$2-'Indicator Date hidden'!N81)</f>
        <v>x</v>
      </c>
      <c r="N80" s="42" t="str">
        <f>IF('Indicator Date hidden'!O81="x","x",N$2-'Indicator Date hidden'!O81)</f>
        <v>x</v>
      </c>
      <c r="O80" s="42" t="str">
        <f>IF('Indicator Date hidden'!P81="x","x",O$2-'Indicator Date hidden'!P81)</f>
        <v>x</v>
      </c>
      <c r="P80" s="42">
        <f>IF('Indicator Date hidden'!Q81="x","x",P$2-'Indicator Date hidden'!Q81)</f>
        <v>0</v>
      </c>
      <c r="Q80" s="42">
        <f>IF('Indicator Date hidden'!R81="x","x",Q$2-'Indicator Date hidden'!R81)</f>
        <v>0</v>
      </c>
      <c r="R80" s="42">
        <f>IF('Indicator Date hidden'!S81="x","x",R$2-'Indicator Date hidden'!S81)</f>
        <v>0</v>
      </c>
      <c r="S80" s="42">
        <f>IF('Indicator Date hidden'!T81="x","x",S$2-'Indicator Date hidden'!T81)</f>
        <v>0</v>
      </c>
      <c r="T80" s="42">
        <f>IF('Indicator Date hidden'!U81="x","x",T$2-'Indicator Date hidden'!U81)</f>
        <v>0</v>
      </c>
      <c r="U80" s="42">
        <f>IF('Indicator Date hidden'!V81="x","x",U$2-'Indicator Date hidden'!V81)</f>
        <v>0</v>
      </c>
      <c r="V80" s="42">
        <f>IF('Indicator Date hidden'!W81="x","x",V$2-'Indicator Date hidden'!W81)</f>
        <v>0</v>
      </c>
      <c r="W80" s="42">
        <f>IF('Indicator Date hidden'!X81="x","x",W$2-'Indicator Date hidden'!X81)</f>
        <v>0</v>
      </c>
      <c r="X80" s="42">
        <f>IF('Indicator Date hidden'!Y81="x","x",X$2-'Indicator Date hidden'!Y81)</f>
        <v>10</v>
      </c>
      <c r="Y80" s="42">
        <f>IF('Indicator Date hidden'!Z81="x","x",Y$2-'Indicator Date hidden'!Z81)</f>
        <v>6</v>
      </c>
      <c r="Z80" s="42" t="str">
        <f>IF('Indicator Date hidden'!AA81="x","x",Z$2-'Indicator Date hidden'!AA81)</f>
        <v>x</v>
      </c>
      <c r="AA80" s="42">
        <f>IF('Indicator Date hidden'!AB81="x","x",AA$2-'Indicator Date hidden'!AB81)</f>
        <v>2</v>
      </c>
      <c r="AB80" s="42">
        <f>IF('Indicator Date hidden'!AC81="x","x",AB$2-'Indicator Date hidden'!AC81)</f>
        <v>0</v>
      </c>
      <c r="AC80" s="42">
        <f>IF('Indicator Date hidden'!AD81="x","x",AC$2-'Indicator Date hidden'!AD81)</f>
        <v>-2</v>
      </c>
      <c r="AD80" s="42">
        <f>IF('Indicator Date hidden'!AE81="x","x",AD$2-'Indicator Date hidden'!AE81)</f>
        <v>0</v>
      </c>
      <c r="AE80" s="42">
        <f>IF('Indicator Date hidden'!AF81="x","x",AE$2-'Indicator Date hidden'!AF81)</f>
        <v>0</v>
      </c>
      <c r="AF80" s="42">
        <f>IF('Indicator Date hidden'!AG81="x","x",AF$2-'Indicator Date hidden'!AG81)</f>
        <v>0</v>
      </c>
      <c r="AG80" s="42">
        <f>IF('Indicator Date hidden'!AH81="x","x",AG$2-'Indicator Date hidden'!AH81)</f>
        <v>0</v>
      </c>
      <c r="AH80" s="42" t="str">
        <f>IF('Indicator Date hidden'!AI81="x","x",AH$2-'Indicator Date hidden'!AI81)</f>
        <v>x</v>
      </c>
      <c r="AI80" s="42">
        <f>IF('Indicator Date hidden'!AJ81="x","x",AI$2-'Indicator Date hidden'!AJ81)</f>
        <v>0</v>
      </c>
      <c r="AJ80" s="42">
        <f>IF('Indicator Date hidden'!AK81="x","x",AJ$2-'Indicator Date hidden'!AK81)</f>
        <v>0</v>
      </c>
      <c r="AK80" s="42">
        <f>IF('Indicator Date hidden'!AL81="x","x",AK$2-'Indicator Date hidden'!AL81)</f>
        <v>0</v>
      </c>
      <c r="AL80" s="42">
        <f>IF('Indicator Date hidden'!AM81="x","x",AL$2-'Indicator Date hidden'!AM81)</f>
        <v>0</v>
      </c>
      <c r="AM80" s="42">
        <f>IF('Indicator Date hidden'!AN81="x","x",AM$2-'Indicator Date hidden'!AN81)</f>
        <v>3</v>
      </c>
      <c r="AN80" s="42">
        <f>IF('Indicator Date hidden'!AO81="x","x",AN$2-'Indicator Date hidden'!AO81)</f>
        <v>0</v>
      </c>
      <c r="AO80" s="42">
        <f>IF('Indicator Date hidden'!AP81="x","x",AO$2-'Indicator Date hidden'!AP81)</f>
        <v>5</v>
      </c>
      <c r="AP80" s="42">
        <f>IF('Indicator Date hidden'!AQ81="x","x",AP$2-'Indicator Date hidden'!AQ81)</f>
        <v>0</v>
      </c>
      <c r="AQ80" s="42">
        <f>IF('Indicator Date hidden'!AR81="x","x",AQ$2-'Indicator Date hidden'!AR81)</f>
        <v>0</v>
      </c>
      <c r="AR80" s="42">
        <f>IF('Indicator Date hidden'!AS81="x","x",AR$2-'Indicator Date hidden'!AS81)</f>
        <v>0</v>
      </c>
      <c r="AS80" s="42">
        <f>IF('Indicator Date hidden'!AT81="x","x",AS$2-'Indicator Date hidden'!AT81)</f>
        <v>0</v>
      </c>
      <c r="AT80" s="42">
        <f>IF('Indicator Date hidden'!AU81="x","x",AT$2-'Indicator Date hidden'!AU81)</f>
        <v>0</v>
      </c>
      <c r="AU80" s="42">
        <f>IF('Indicator Date hidden'!AV81="x","x",AU$2-'Indicator Date hidden'!AV81)</f>
        <v>0</v>
      </c>
      <c r="AV80" s="42">
        <f>IF('Indicator Date hidden'!AW81="x","x",AV$2-'Indicator Date hidden'!AW81)</f>
        <v>0</v>
      </c>
      <c r="AW80" s="42">
        <f>IF('Indicator Date hidden'!AX81="x","x",AW$2-'Indicator Date hidden'!AX81)</f>
        <v>-2</v>
      </c>
      <c r="AX80" s="42">
        <f>IF('Indicator Date hidden'!AY81="x","x",AX$2-'Indicator Date hidden'!AY81)</f>
        <v>-1</v>
      </c>
      <c r="AY80" s="42">
        <f>IF('Indicator Date hidden'!AZ81="x","x",AY$2-'Indicator Date hidden'!AZ81)</f>
        <v>0</v>
      </c>
      <c r="AZ80" s="42" t="str">
        <f>IF('Indicator Date hidden'!BA81="x","x",AZ$2-'Indicator Date hidden'!BA81)</f>
        <v>x</v>
      </c>
      <c r="BA80" s="42">
        <f>IF('Indicator Date hidden'!BB81="x","x",BA$2-'Indicator Date hidden'!BB81)</f>
        <v>0</v>
      </c>
      <c r="BB80" s="42">
        <f>IF('Indicator Date hidden'!BC81="x","x",BB$2-'Indicator Date hidden'!BC81)</f>
        <v>-1</v>
      </c>
      <c r="BC80" s="42">
        <f>IF('Indicator Date hidden'!BD81="x","x",BC$2-'Indicator Date hidden'!BD81)</f>
        <v>0</v>
      </c>
      <c r="BD80" s="42">
        <f>IF('Indicator Date hidden'!BE81="x","x",BD$2-'Indicator Date hidden'!BE81)</f>
        <v>0</v>
      </c>
      <c r="BE80" s="42">
        <f>IF('Indicator Date hidden'!BF81="x","x",BE$2-'Indicator Date hidden'!BF81)</f>
        <v>2</v>
      </c>
      <c r="BF80" s="42">
        <f>IF('Indicator Date hidden'!BG81="x","x",BF$2-'Indicator Date hidden'!BG81)</f>
        <v>0</v>
      </c>
      <c r="BG80" s="42">
        <f>IF('Indicator Date hidden'!BH81="x","x",BG$2-'Indicator Date hidden'!BH81)</f>
        <v>0</v>
      </c>
      <c r="BH80" s="42">
        <f>IF('Indicator Date hidden'!BI81="x","x",BH$2-'Indicator Date hidden'!BI81)</f>
        <v>0</v>
      </c>
      <c r="BI80" s="42">
        <f>IF('Indicator Date hidden'!BJ81="x","x",BI$2-'Indicator Date hidden'!BJ81)</f>
        <v>1</v>
      </c>
      <c r="BJ80" s="42">
        <f>IF('Indicator Date hidden'!BK81="x","x",BJ$2-'Indicator Date hidden'!BK81)</f>
        <v>1</v>
      </c>
      <c r="BK80" s="42">
        <f>IF('Indicator Date hidden'!BL81="x","x",BK$2-'Indicator Date hidden'!BL81)</f>
        <v>0</v>
      </c>
      <c r="BL80" s="42">
        <f>IF('Indicator Date hidden'!BM81="x","x",BL$2-'Indicator Date hidden'!BM81)</f>
        <v>0</v>
      </c>
      <c r="BM80" s="42">
        <f>IF('Indicator Date hidden'!BN81="x","x",BM$2-'Indicator Date hidden'!BN81)</f>
        <v>0</v>
      </c>
      <c r="BN80" s="42">
        <f>IF('Indicator Date hidden'!BO81="x","x",BN$2-'Indicator Date hidden'!BO81)</f>
        <v>0</v>
      </c>
      <c r="BO80" s="42">
        <f>IF('Indicator Date hidden'!BP81="x","x",BO$2-'Indicator Date hidden'!BP81)</f>
        <v>3</v>
      </c>
      <c r="BP80" s="42">
        <f>IF('Indicator Date hidden'!BQ81="x","x",BP$2-'Indicator Date hidden'!BQ81)</f>
        <v>0</v>
      </c>
      <c r="BQ80" s="42">
        <f>IF('Indicator Date hidden'!BR81="x","x",BQ$2-'Indicator Date hidden'!BR81)</f>
        <v>0</v>
      </c>
      <c r="BR80" s="42" t="str">
        <f>IF('Indicator Date hidden'!BS81="x","x",BR$2-'Indicator Date hidden'!BS81)</f>
        <v>x</v>
      </c>
      <c r="BS80" s="42">
        <f>IF('Indicator Date hidden'!BT81="x","x",BS$2-'Indicator Date hidden'!BT81)</f>
        <v>1</v>
      </c>
      <c r="BT80" s="42">
        <f>IF('Indicator Date hidden'!BU81="x","x",BT$2-'Indicator Date hidden'!BU81)</f>
        <v>0</v>
      </c>
      <c r="BU80">
        <f t="shared" si="10"/>
        <v>28</v>
      </c>
      <c r="BV80" s="43">
        <f t="shared" si="11"/>
        <v>0.4375</v>
      </c>
      <c r="BW80">
        <f t="shared" si="12"/>
        <v>10</v>
      </c>
      <c r="BX80" s="43">
        <f t="shared" si="13"/>
        <v>1.7127737007555901</v>
      </c>
      <c r="BY80" s="46">
        <f t="shared" si="14"/>
        <v>0</v>
      </c>
    </row>
    <row r="81" spans="1:77">
      <c r="A81" t="str">
        <f>'Indicator Data'!B84</f>
        <v>IRQ</v>
      </c>
      <c r="B81" s="42">
        <f>IF('Indicator Date hidden'!C82="x","x",B$2-'Indicator Date hidden'!C82)</f>
        <v>0</v>
      </c>
      <c r="C81" s="42">
        <f>IF('Indicator Date hidden'!D82="x","x",C$2-'Indicator Date hidden'!D82)</f>
        <v>0</v>
      </c>
      <c r="D81" s="42">
        <f>IF('Indicator Date hidden'!E82="x","x",D$2-'Indicator Date hidden'!E82)</f>
        <v>0</v>
      </c>
      <c r="E81" s="42">
        <f>IF('Indicator Date hidden'!F82="x","x",E$2-'Indicator Date hidden'!F82)</f>
        <v>0</v>
      </c>
      <c r="F81" s="42">
        <f>IF('Indicator Date hidden'!G82="x","x",F$2-'Indicator Date hidden'!G82)</f>
        <v>0</v>
      </c>
      <c r="G81" s="42">
        <f>IF('Indicator Date hidden'!H82="x","x",G$2-'Indicator Date hidden'!H82)</f>
        <v>0</v>
      </c>
      <c r="H81" s="42">
        <f>IF('Indicator Date hidden'!I82="x","x",H$2-'Indicator Date hidden'!I82)</f>
        <v>0</v>
      </c>
      <c r="I81" s="42">
        <f>IF('Indicator Date hidden'!J82="x","x",I$2-'Indicator Date hidden'!J82)</f>
        <v>0</v>
      </c>
      <c r="J81" s="42">
        <f>IF('Indicator Date hidden'!K82="x","x",J$2-'Indicator Date hidden'!K82)</f>
        <v>0</v>
      </c>
      <c r="K81" s="42">
        <f>IF('Indicator Date hidden'!L82="x","x",K$2-'Indicator Date hidden'!L82)</f>
        <v>0</v>
      </c>
      <c r="L81" s="42">
        <f>IF('Indicator Date hidden'!M82="x","x",L$2-'Indicator Date hidden'!M82)</f>
        <v>0</v>
      </c>
      <c r="M81" s="42" t="str">
        <f>IF('Indicator Date hidden'!N82="x","x",M$2-'Indicator Date hidden'!N82)</f>
        <v>x</v>
      </c>
      <c r="N81" s="42" t="str">
        <f>IF('Indicator Date hidden'!O82="x","x",N$2-'Indicator Date hidden'!O82)</f>
        <v>x</v>
      </c>
      <c r="O81" s="42" t="str">
        <f>IF('Indicator Date hidden'!P82="x","x",O$2-'Indicator Date hidden'!P82)</f>
        <v>x</v>
      </c>
      <c r="P81" s="42">
        <f>IF('Indicator Date hidden'!Q82="x","x",P$2-'Indicator Date hidden'!Q82)</f>
        <v>0</v>
      </c>
      <c r="Q81" s="42">
        <f>IF('Indicator Date hidden'!R82="x","x",Q$2-'Indicator Date hidden'!R82)</f>
        <v>0</v>
      </c>
      <c r="R81" s="42">
        <f>IF('Indicator Date hidden'!S82="x","x",R$2-'Indicator Date hidden'!S82)</f>
        <v>0</v>
      </c>
      <c r="S81" s="42">
        <f>IF('Indicator Date hidden'!T82="x","x",S$2-'Indicator Date hidden'!T82)</f>
        <v>0</v>
      </c>
      <c r="T81" s="42">
        <f>IF('Indicator Date hidden'!U82="x","x",T$2-'Indicator Date hidden'!U82)</f>
        <v>0</v>
      </c>
      <c r="U81" s="42">
        <f>IF('Indicator Date hidden'!V82="x","x",U$2-'Indicator Date hidden'!V82)</f>
        <v>0</v>
      </c>
      <c r="V81" s="42">
        <f>IF('Indicator Date hidden'!W82="x","x",V$2-'Indicator Date hidden'!W82)</f>
        <v>0</v>
      </c>
      <c r="W81" s="42">
        <f>IF('Indicator Date hidden'!X82="x","x",W$2-'Indicator Date hidden'!X82)</f>
        <v>0</v>
      </c>
      <c r="X81" s="42">
        <f>IF('Indicator Date hidden'!Y82="x","x",X$2-'Indicator Date hidden'!Y82)</f>
        <v>3</v>
      </c>
      <c r="Y81" s="42">
        <f>IF('Indicator Date hidden'!Z82="x","x",Y$2-'Indicator Date hidden'!Z82)</f>
        <v>0</v>
      </c>
      <c r="Z81" s="42">
        <f>IF('Indicator Date hidden'!AA82="x","x",Z$2-'Indicator Date hidden'!AA82)</f>
        <v>0</v>
      </c>
      <c r="AA81" s="42">
        <f>IF('Indicator Date hidden'!AB82="x","x",AA$2-'Indicator Date hidden'!AB82)</f>
        <v>1</v>
      </c>
      <c r="AB81" s="42">
        <f>IF('Indicator Date hidden'!AC82="x","x",AB$2-'Indicator Date hidden'!AC82)</f>
        <v>0</v>
      </c>
      <c r="AC81" s="42">
        <f>IF('Indicator Date hidden'!AD82="x","x",AC$2-'Indicator Date hidden'!AD82)</f>
        <v>-2</v>
      </c>
      <c r="AD81" s="42">
        <f>IF('Indicator Date hidden'!AE82="x","x",AD$2-'Indicator Date hidden'!AE82)</f>
        <v>0</v>
      </c>
      <c r="AE81" s="42">
        <f>IF('Indicator Date hidden'!AF82="x","x",AE$2-'Indicator Date hidden'!AF82)</f>
        <v>0</v>
      </c>
      <c r="AF81" s="42">
        <f>IF('Indicator Date hidden'!AG82="x","x",AF$2-'Indicator Date hidden'!AG82)</f>
        <v>0</v>
      </c>
      <c r="AG81" s="42">
        <f>IF('Indicator Date hidden'!AH82="x","x",AG$2-'Indicator Date hidden'!AH82)</f>
        <v>0</v>
      </c>
      <c r="AH81" s="42">
        <f>IF('Indicator Date hidden'!AI82="x","x",AH$2-'Indicator Date hidden'!AI82)</f>
        <v>3</v>
      </c>
      <c r="AI81" s="42">
        <f>IF('Indicator Date hidden'!AJ82="x","x",AI$2-'Indicator Date hidden'!AJ82)</f>
        <v>0</v>
      </c>
      <c r="AJ81" s="42">
        <f>IF('Indicator Date hidden'!AK82="x","x",AJ$2-'Indicator Date hidden'!AK82)</f>
        <v>0</v>
      </c>
      <c r="AK81" s="42">
        <f>IF('Indicator Date hidden'!AL82="x","x",AK$2-'Indicator Date hidden'!AL82)</f>
        <v>0</v>
      </c>
      <c r="AL81" s="42">
        <f>IF('Indicator Date hidden'!AM82="x","x",AL$2-'Indicator Date hidden'!AM82)</f>
        <v>0</v>
      </c>
      <c r="AM81" s="42">
        <f>IF('Indicator Date hidden'!AN82="x","x",AM$2-'Indicator Date hidden'!AN82)</f>
        <v>0</v>
      </c>
      <c r="AN81" s="42">
        <f>IF('Indicator Date hidden'!AO82="x","x",AN$2-'Indicator Date hidden'!AO82)</f>
        <v>0</v>
      </c>
      <c r="AO81" s="42">
        <f>IF('Indicator Date hidden'!AP82="x","x",AO$2-'Indicator Date hidden'!AP82)</f>
        <v>4</v>
      </c>
      <c r="AP81" s="42">
        <f>IF('Indicator Date hidden'!AQ82="x","x",AP$2-'Indicator Date hidden'!AQ82)</f>
        <v>0</v>
      </c>
      <c r="AQ81" s="42">
        <f>IF('Indicator Date hidden'!AR82="x","x",AQ$2-'Indicator Date hidden'!AR82)</f>
        <v>0</v>
      </c>
      <c r="AR81" s="42">
        <f>IF('Indicator Date hidden'!AS82="x","x",AR$2-'Indicator Date hidden'!AS82)</f>
        <v>0</v>
      </c>
      <c r="AS81" s="42">
        <f>IF('Indicator Date hidden'!AT82="x","x",AS$2-'Indicator Date hidden'!AT82)</f>
        <v>0</v>
      </c>
      <c r="AT81" s="42">
        <f>IF('Indicator Date hidden'!AU82="x","x",AT$2-'Indicator Date hidden'!AU82)</f>
        <v>0</v>
      </c>
      <c r="AU81" s="42">
        <f>IF('Indicator Date hidden'!AV82="x","x",AU$2-'Indicator Date hidden'!AV82)</f>
        <v>0</v>
      </c>
      <c r="AV81" s="42">
        <f>IF('Indicator Date hidden'!AW82="x","x",AV$2-'Indicator Date hidden'!AW82)</f>
        <v>10</v>
      </c>
      <c r="AW81" s="42">
        <f>IF('Indicator Date hidden'!AX82="x","x",AW$2-'Indicator Date hidden'!AX82)</f>
        <v>-2</v>
      </c>
      <c r="AX81" s="42">
        <f>IF('Indicator Date hidden'!AY82="x","x",AX$2-'Indicator Date hidden'!AY82)</f>
        <v>-1</v>
      </c>
      <c r="AY81" s="42">
        <f>IF('Indicator Date hidden'!AZ82="x","x",AY$2-'Indicator Date hidden'!AZ82)</f>
        <v>0</v>
      </c>
      <c r="AZ81" s="42">
        <f>IF('Indicator Date hidden'!BA82="x","x",AZ$2-'Indicator Date hidden'!BA82)</f>
        <v>0</v>
      </c>
      <c r="BA81" s="42">
        <f>IF('Indicator Date hidden'!BB82="x","x",BA$2-'Indicator Date hidden'!BB82)</f>
        <v>0</v>
      </c>
      <c r="BB81" s="42">
        <f>IF('Indicator Date hidden'!BC82="x","x",BB$2-'Indicator Date hidden'!BC82)</f>
        <v>-1</v>
      </c>
      <c r="BC81" s="42">
        <f>IF('Indicator Date hidden'!BD82="x","x",BC$2-'Indicator Date hidden'!BD82)</f>
        <v>0</v>
      </c>
      <c r="BD81" s="42">
        <f>IF('Indicator Date hidden'!BE82="x","x",BD$2-'Indicator Date hidden'!BE82)</f>
        <v>0</v>
      </c>
      <c r="BE81" s="42">
        <f>IF('Indicator Date hidden'!BF82="x","x",BE$2-'Indicator Date hidden'!BF82)</f>
        <v>0</v>
      </c>
      <c r="BF81" s="42">
        <f>IF('Indicator Date hidden'!BG82="x","x",BF$2-'Indicator Date hidden'!BG82)</f>
        <v>0</v>
      </c>
      <c r="BG81" s="42">
        <f>IF('Indicator Date hidden'!BH82="x","x",BG$2-'Indicator Date hidden'!BH82)</f>
        <v>0</v>
      </c>
      <c r="BH81" s="42">
        <f>IF('Indicator Date hidden'!BI82="x","x",BH$2-'Indicator Date hidden'!BI82)</f>
        <v>0</v>
      </c>
      <c r="BI81" s="42">
        <f>IF('Indicator Date hidden'!BJ82="x","x",BI$2-'Indicator Date hidden'!BJ82)</f>
        <v>6</v>
      </c>
      <c r="BJ81" s="42">
        <f>IF('Indicator Date hidden'!BK82="x","x",BJ$2-'Indicator Date hidden'!BK82)</f>
        <v>0</v>
      </c>
      <c r="BK81" s="42">
        <f>IF('Indicator Date hidden'!BL82="x","x",BK$2-'Indicator Date hidden'!BL82)</f>
        <v>0</v>
      </c>
      <c r="BL81" s="42">
        <f>IF('Indicator Date hidden'!BM82="x","x",BL$2-'Indicator Date hidden'!BM82)</f>
        <v>0</v>
      </c>
      <c r="BM81" s="42">
        <f>IF('Indicator Date hidden'!BN82="x","x",BM$2-'Indicator Date hidden'!BN82)</f>
        <v>0</v>
      </c>
      <c r="BN81" s="42">
        <f>IF('Indicator Date hidden'!BO82="x","x",BN$2-'Indicator Date hidden'!BO82)</f>
        <v>0</v>
      </c>
      <c r="BO81" s="42">
        <f>IF('Indicator Date hidden'!BP82="x","x",BO$2-'Indicator Date hidden'!BP82)</f>
        <v>1</v>
      </c>
      <c r="BP81" s="42">
        <f>IF('Indicator Date hidden'!BQ82="x","x",BP$2-'Indicator Date hidden'!BQ82)</f>
        <v>0</v>
      </c>
      <c r="BQ81" s="42">
        <f>IF('Indicator Date hidden'!BR82="x","x",BQ$2-'Indicator Date hidden'!BR82)</f>
        <v>0</v>
      </c>
      <c r="BR81" s="42">
        <f>IF('Indicator Date hidden'!BS82="x","x",BR$2-'Indicator Date hidden'!BS82)</f>
        <v>0</v>
      </c>
      <c r="BS81" s="42">
        <f>IF('Indicator Date hidden'!BT82="x","x",BS$2-'Indicator Date hidden'!BT82)</f>
        <v>1</v>
      </c>
      <c r="BT81" s="42">
        <f>IF('Indicator Date hidden'!BU82="x","x",BT$2-'Indicator Date hidden'!BU82)</f>
        <v>0</v>
      </c>
      <c r="BU81">
        <f t="shared" si="10"/>
        <v>23</v>
      </c>
      <c r="BV81" s="43">
        <f t="shared" si="11"/>
        <v>0.33823529411764708</v>
      </c>
      <c r="BW81">
        <f t="shared" si="12"/>
        <v>8</v>
      </c>
      <c r="BX81" s="43">
        <f t="shared" si="13"/>
        <v>1.6052331159060307</v>
      </c>
      <c r="BY81" s="46">
        <f t="shared" si="14"/>
        <v>0</v>
      </c>
    </row>
    <row r="82" spans="1:77">
      <c r="A82" t="str">
        <f>'Indicator Data'!B85</f>
        <v>IRL</v>
      </c>
      <c r="B82" s="42">
        <f>IF('Indicator Date hidden'!C83="x","x",B$2-'Indicator Date hidden'!C83)</f>
        <v>0</v>
      </c>
      <c r="C82" s="42">
        <f>IF('Indicator Date hidden'!D83="x","x",C$2-'Indicator Date hidden'!D83)</f>
        <v>0</v>
      </c>
      <c r="D82" s="42">
        <f>IF('Indicator Date hidden'!E83="x","x",D$2-'Indicator Date hidden'!E83)</f>
        <v>0</v>
      </c>
      <c r="E82" s="42">
        <f>IF('Indicator Date hidden'!F83="x","x",E$2-'Indicator Date hidden'!F83)</f>
        <v>0</v>
      </c>
      <c r="F82" s="42">
        <f>IF('Indicator Date hidden'!G83="x","x",F$2-'Indicator Date hidden'!G83)</f>
        <v>0</v>
      </c>
      <c r="G82" s="42">
        <f>IF('Indicator Date hidden'!H83="x","x",G$2-'Indicator Date hidden'!H83)</f>
        <v>0</v>
      </c>
      <c r="H82" s="42">
        <f>IF('Indicator Date hidden'!I83="x","x",H$2-'Indicator Date hidden'!I83)</f>
        <v>0</v>
      </c>
      <c r="I82" s="42">
        <f>IF('Indicator Date hidden'!J83="x","x",I$2-'Indicator Date hidden'!J83)</f>
        <v>0</v>
      </c>
      <c r="J82" s="42">
        <f>IF('Indicator Date hidden'!K83="x","x",J$2-'Indicator Date hidden'!K83)</f>
        <v>0</v>
      </c>
      <c r="K82" s="42">
        <f>IF('Indicator Date hidden'!L83="x","x",K$2-'Indicator Date hidden'!L83)</f>
        <v>0</v>
      </c>
      <c r="L82" s="42">
        <f>IF('Indicator Date hidden'!M83="x","x",L$2-'Indicator Date hidden'!M83)</f>
        <v>0</v>
      </c>
      <c r="M82" s="42" t="str">
        <f>IF('Indicator Date hidden'!N83="x","x",M$2-'Indicator Date hidden'!N83)</f>
        <v>x</v>
      </c>
      <c r="N82" s="42" t="str">
        <f>IF('Indicator Date hidden'!O83="x","x",N$2-'Indicator Date hidden'!O83)</f>
        <v>x</v>
      </c>
      <c r="O82" s="42" t="str">
        <f>IF('Indicator Date hidden'!P83="x","x",O$2-'Indicator Date hidden'!P83)</f>
        <v>x</v>
      </c>
      <c r="P82" s="42">
        <f>IF('Indicator Date hidden'!Q83="x","x",P$2-'Indicator Date hidden'!Q83)</f>
        <v>0</v>
      </c>
      <c r="Q82" s="42">
        <f>IF('Indicator Date hidden'!R83="x","x",Q$2-'Indicator Date hidden'!R83)</f>
        <v>0</v>
      </c>
      <c r="R82" s="42">
        <f>IF('Indicator Date hidden'!S83="x","x",R$2-'Indicator Date hidden'!S83)</f>
        <v>0</v>
      </c>
      <c r="S82" s="42">
        <f>IF('Indicator Date hidden'!T83="x","x",S$2-'Indicator Date hidden'!T83)</f>
        <v>0</v>
      </c>
      <c r="T82" s="42">
        <f>IF('Indicator Date hidden'!U83="x","x",T$2-'Indicator Date hidden'!U83)</f>
        <v>0</v>
      </c>
      <c r="U82" s="42">
        <f>IF('Indicator Date hidden'!V83="x","x",U$2-'Indicator Date hidden'!V83)</f>
        <v>0</v>
      </c>
      <c r="V82" s="42">
        <f>IF('Indicator Date hidden'!W83="x","x",V$2-'Indicator Date hidden'!W83)</f>
        <v>0</v>
      </c>
      <c r="W82" s="42">
        <f>IF('Indicator Date hidden'!X83="x","x",W$2-'Indicator Date hidden'!X83)</f>
        <v>0</v>
      </c>
      <c r="X82" s="42">
        <f>IF('Indicator Date hidden'!Y83="x","x",X$2-'Indicator Date hidden'!Y83)</f>
        <v>5</v>
      </c>
      <c r="Y82" s="42">
        <f>IF('Indicator Date hidden'!Z83="x","x",Y$2-'Indicator Date hidden'!Z83)</f>
        <v>0</v>
      </c>
      <c r="Z82" s="42" t="str">
        <f>IF('Indicator Date hidden'!AA83="x","x",Z$2-'Indicator Date hidden'!AA83)</f>
        <v>x</v>
      </c>
      <c r="AA82" s="42">
        <f>IF('Indicator Date hidden'!AB83="x","x",AA$2-'Indicator Date hidden'!AB83)</f>
        <v>1</v>
      </c>
      <c r="AB82" s="42">
        <f>IF('Indicator Date hidden'!AC83="x","x",AB$2-'Indicator Date hidden'!AC83)</f>
        <v>0</v>
      </c>
      <c r="AC82" s="42">
        <f>IF('Indicator Date hidden'!AD83="x","x",AC$2-'Indicator Date hidden'!AD83)</f>
        <v>-2</v>
      </c>
      <c r="AD82" s="42">
        <f>IF('Indicator Date hidden'!AE83="x","x",AD$2-'Indicator Date hidden'!AE83)</f>
        <v>0</v>
      </c>
      <c r="AE82" s="42">
        <f>IF('Indicator Date hidden'!AF83="x","x",AE$2-'Indicator Date hidden'!AF83)</f>
        <v>0</v>
      </c>
      <c r="AF82" s="42">
        <f>IF('Indicator Date hidden'!AG83="x","x",AF$2-'Indicator Date hidden'!AG83)</f>
        <v>0</v>
      </c>
      <c r="AG82" s="42">
        <f>IF('Indicator Date hidden'!AH83="x","x",AG$2-'Indicator Date hidden'!AH83)</f>
        <v>0</v>
      </c>
      <c r="AH82" s="42" t="str">
        <f>IF('Indicator Date hidden'!AI83="x","x",AH$2-'Indicator Date hidden'!AI83)</f>
        <v>x</v>
      </c>
      <c r="AI82" s="42">
        <f>IF('Indicator Date hidden'!AJ83="x","x",AI$2-'Indicator Date hidden'!AJ83)</f>
        <v>0</v>
      </c>
      <c r="AJ82" s="42">
        <f>IF('Indicator Date hidden'!AK83="x","x",AJ$2-'Indicator Date hidden'!AK83)</f>
        <v>0</v>
      </c>
      <c r="AK82" s="42">
        <f>IF('Indicator Date hidden'!AL83="x","x",AK$2-'Indicator Date hidden'!AL83)</f>
        <v>0</v>
      </c>
      <c r="AL82" s="42" t="str">
        <f>IF('Indicator Date hidden'!AM83="x","x",AL$2-'Indicator Date hidden'!AM83)</f>
        <v>x</v>
      </c>
      <c r="AM82" s="42">
        <f>IF('Indicator Date hidden'!AN83="x","x",AM$2-'Indicator Date hidden'!AN83)</f>
        <v>0</v>
      </c>
      <c r="AN82" s="42">
        <f>IF('Indicator Date hidden'!AO83="x","x",AN$2-'Indicator Date hidden'!AO83)</f>
        <v>0</v>
      </c>
      <c r="AO82" s="42" t="str">
        <f>IF('Indicator Date hidden'!AP83="x","x",AO$2-'Indicator Date hidden'!AP83)</f>
        <v>x</v>
      </c>
      <c r="AP82" s="42">
        <f>IF('Indicator Date hidden'!AQ83="x","x",AP$2-'Indicator Date hidden'!AQ83)</f>
        <v>0</v>
      </c>
      <c r="AQ82" s="42">
        <f>IF('Indicator Date hidden'!AR83="x","x",AQ$2-'Indicator Date hidden'!AR83)</f>
        <v>1</v>
      </c>
      <c r="AR82" s="42" t="str">
        <f>IF('Indicator Date hidden'!AS83="x","x",AR$2-'Indicator Date hidden'!AS83)</f>
        <v>x</v>
      </c>
      <c r="AS82" s="42" t="str">
        <f>IF('Indicator Date hidden'!AT83="x","x",AS$2-'Indicator Date hidden'!AT83)</f>
        <v>x</v>
      </c>
      <c r="AT82" s="42">
        <f>IF('Indicator Date hidden'!AU83="x","x",AT$2-'Indicator Date hidden'!AU83)</f>
        <v>0</v>
      </c>
      <c r="AU82" s="42">
        <f>IF('Indicator Date hidden'!AV83="x","x",AU$2-'Indicator Date hidden'!AV83)</f>
        <v>0</v>
      </c>
      <c r="AV82" s="42">
        <f>IF('Indicator Date hidden'!AW83="x","x",AV$2-'Indicator Date hidden'!AW83)</f>
        <v>1</v>
      </c>
      <c r="AW82" s="42">
        <f>IF('Indicator Date hidden'!AX83="x","x",AW$2-'Indicator Date hidden'!AX83)</f>
        <v>-2</v>
      </c>
      <c r="AX82" s="42">
        <f>IF('Indicator Date hidden'!AY83="x","x",AX$2-'Indicator Date hidden'!AY83)</f>
        <v>-1</v>
      </c>
      <c r="AY82" s="42">
        <f>IF('Indicator Date hidden'!AZ83="x","x",AY$2-'Indicator Date hidden'!AZ83)</f>
        <v>0</v>
      </c>
      <c r="AZ82" s="42" t="str">
        <f>IF('Indicator Date hidden'!BA83="x","x",AZ$2-'Indicator Date hidden'!BA83)</f>
        <v>x</v>
      </c>
      <c r="BA82" s="42">
        <f>IF('Indicator Date hidden'!BB83="x","x",BA$2-'Indicator Date hidden'!BB83)</f>
        <v>0</v>
      </c>
      <c r="BB82" s="42" t="str">
        <f>IF('Indicator Date hidden'!BC83="x","x",BB$2-'Indicator Date hidden'!BC83)</f>
        <v>x</v>
      </c>
      <c r="BC82" s="42">
        <f>IF('Indicator Date hidden'!BD83="x","x",BC$2-'Indicator Date hidden'!BD83)</f>
        <v>0</v>
      </c>
      <c r="BD82" s="42">
        <f>IF('Indicator Date hidden'!BE83="x","x",BD$2-'Indicator Date hidden'!BE83)</f>
        <v>0</v>
      </c>
      <c r="BE82" s="42" t="str">
        <f>IF('Indicator Date hidden'!BF83="x","x",BE$2-'Indicator Date hidden'!BF83)</f>
        <v>x</v>
      </c>
      <c r="BF82" s="42">
        <f>IF('Indicator Date hidden'!BG83="x","x",BF$2-'Indicator Date hidden'!BG83)</f>
        <v>0</v>
      </c>
      <c r="BG82" s="42">
        <f>IF('Indicator Date hidden'!BH83="x","x",BG$2-'Indicator Date hidden'!BH83)</f>
        <v>0</v>
      </c>
      <c r="BH82" s="42">
        <f>IF('Indicator Date hidden'!BI83="x","x",BH$2-'Indicator Date hidden'!BI83)</f>
        <v>0</v>
      </c>
      <c r="BI82" s="42" t="str">
        <f>IF('Indicator Date hidden'!BJ83="x","x",BI$2-'Indicator Date hidden'!BJ83)</f>
        <v>x</v>
      </c>
      <c r="BJ82" s="42">
        <f>IF('Indicator Date hidden'!BK83="x","x",BJ$2-'Indicator Date hidden'!BK83)</f>
        <v>1</v>
      </c>
      <c r="BK82" s="42">
        <f>IF('Indicator Date hidden'!BL83="x","x",BK$2-'Indicator Date hidden'!BL83)</f>
        <v>0</v>
      </c>
      <c r="BL82" s="42">
        <f>IF('Indicator Date hidden'!BM83="x","x",BL$2-'Indicator Date hidden'!BM83)</f>
        <v>0</v>
      </c>
      <c r="BM82" s="42">
        <f>IF('Indicator Date hidden'!BN83="x","x",BM$2-'Indicator Date hidden'!BN83)</f>
        <v>0</v>
      </c>
      <c r="BN82" s="42">
        <f>IF('Indicator Date hidden'!BO83="x","x",BN$2-'Indicator Date hidden'!BO83)</f>
        <v>0</v>
      </c>
      <c r="BO82" s="42">
        <f>IF('Indicator Date hidden'!BP83="x","x",BO$2-'Indicator Date hidden'!BP83)</f>
        <v>0</v>
      </c>
      <c r="BP82" s="42">
        <f>IF('Indicator Date hidden'!BQ83="x","x",BP$2-'Indicator Date hidden'!BQ83)</f>
        <v>0</v>
      </c>
      <c r="BQ82" s="42" t="str">
        <f>IF('Indicator Date hidden'!BR83="x","x",BQ$2-'Indicator Date hidden'!BR83)</f>
        <v>x</v>
      </c>
      <c r="BR82" s="42">
        <f>IF('Indicator Date hidden'!BS83="x","x",BR$2-'Indicator Date hidden'!BS83)</f>
        <v>0</v>
      </c>
      <c r="BS82" s="42">
        <f>IF('Indicator Date hidden'!BT83="x","x",BS$2-'Indicator Date hidden'!BT83)</f>
        <v>0</v>
      </c>
      <c r="BT82" s="42">
        <f>IF('Indicator Date hidden'!BU83="x","x",BT$2-'Indicator Date hidden'!BU83)</f>
        <v>0</v>
      </c>
      <c r="BU82">
        <f t="shared" si="10"/>
        <v>4</v>
      </c>
      <c r="BV82" s="43">
        <f t="shared" si="11"/>
        <v>7.0175438596491224E-2</v>
      </c>
      <c r="BW82">
        <f t="shared" si="12"/>
        <v>5</v>
      </c>
      <c r="BX82" s="43">
        <f t="shared" si="13"/>
        <v>0.81347530662243017</v>
      </c>
      <c r="BY82" s="46">
        <f t="shared" si="14"/>
        <v>0</v>
      </c>
    </row>
    <row r="83" spans="1:77">
      <c r="A83" t="str">
        <f>'Indicator Data'!B86</f>
        <v>ISR</v>
      </c>
      <c r="B83" s="42">
        <f>IF('Indicator Date hidden'!C84="x","x",B$2-'Indicator Date hidden'!C84)</f>
        <v>0</v>
      </c>
      <c r="C83" s="42">
        <f>IF('Indicator Date hidden'!D84="x","x",C$2-'Indicator Date hidden'!D84)</f>
        <v>0</v>
      </c>
      <c r="D83" s="42">
        <f>IF('Indicator Date hidden'!E84="x","x",D$2-'Indicator Date hidden'!E84)</f>
        <v>0</v>
      </c>
      <c r="E83" s="42">
        <f>IF('Indicator Date hidden'!F84="x","x",E$2-'Indicator Date hidden'!F84)</f>
        <v>0</v>
      </c>
      <c r="F83" s="42">
        <f>IF('Indicator Date hidden'!G84="x","x",F$2-'Indicator Date hidden'!G84)</f>
        <v>0</v>
      </c>
      <c r="G83" s="42">
        <f>IF('Indicator Date hidden'!H84="x","x",G$2-'Indicator Date hidden'!H84)</f>
        <v>0</v>
      </c>
      <c r="H83" s="42">
        <f>IF('Indicator Date hidden'!I84="x","x",H$2-'Indicator Date hidden'!I84)</f>
        <v>0</v>
      </c>
      <c r="I83" s="42">
        <f>IF('Indicator Date hidden'!J84="x","x",I$2-'Indicator Date hidden'!J84)</f>
        <v>0</v>
      </c>
      <c r="J83" s="42">
        <f>IF('Indicator Date hidden'!K84="x","x",J$2-'Indicator Date hidden'!K84)</f>
        <v>0</v>
      </c>
      <c r="K83" s="42">
        <f>IF('Indicator Date hidden'!L84="x","x",K$2-'Indicator Date hidden'!L84)</f>
        <v>0</v>
      </c>
      <c r="L83" s="42">
        <f>IF('Indicator Date hidden'!M84="x","x",L$2-'Indicator Date hidden'!M84)</f>
        <v>0</v>
      </c>
      <c r="M83" s="42" t="str">
        <f>IF('Indicator Date hidden'!N84="x","x",M$2-'Indicator Date hidden'!N84)</f>
        <v>x</v>
      </c>
      <c r="N83" s="42" t="str">
        <f>IF('Indicator Date hidden'!O84="x","x",N$2-'Indicator Date hidden'!O84)</f>
        <v>x</v>
      </c>
      <c r="O83" s="42" t="str">
        <f>IF('Indicator Date hidden'!P84="x","x",O$2-'Indicator Date hidden'!P84)</f>
        <v>x</v>
      </c>
      <c r="P83" s="42">
        <f>IF('Indicator Date hidden'!Q84="x","x",P$2-'Indicator Date hidden'!Q84)</f>
        <v>0</v>
      </c>
      <c r="Q83" s="42">
        <f>IF('Indicator Date hidden'!R84="x","x",Q$2-'Indicator Date hidden'!R84)</f>
        <v>0</v>
      </c>
      <c r="R83" s="42">
        <f>IF('Indicator Date hidden'!S84="x","x",R$2-'Indicator Date hidden'!S84)</f>
        <v>0</v>
      </c>
      <c r="S83" s="42">
        <f>IF('Indicator Date hidden'!T84="x","x",S$2-'Indicator Date hidden'!T84)</f>
        <v>0</v>
      </c>
      <c r="T83" s="42">
        <f>IF('Indicator Date hidden'!U84="x","x",T$2-'Indicator Date hidden'!U84)</f>
        <v>0</v>
      </c>
      <c r="U83" s="42">
        <f>IF('Indicator Date hidden'!V84="x","x",U$2-'Indicator Date hidden'!V84)</f>
        <v>0</v>
      </c>
      <c r="V83" s="42">
        <f>IF('Indicator Date hidden'!W84="x","x",V$2-'Indicator Date hidden'!W84)</f>
        <v>0</v>
      </c>
      <c r="W83" s="42">
        <f>IF('Indicator Date hidden'!X84="x","x",W$2-'Indicator Date hidden'!X84)</f>
        <v>0</v>
      </c>
      <c r="X83" s="42">
        <f>IF('Indicator Date hidden'!Y84="x","x",X$2-'Indicator Date hidden'!Y84)</f>
        <v>13</v>
      </c>
      <c r="Y83" s="42">
        <f>IF('Indicator Date hidden'!Z84="x","x",Y$2-'Indicator Date hidden'!Z84)</f>
        <v>0</v>
      </c>
      <c r="Z83" s="42" t="str">
        <f>IF('Indicator Date hidden'!AA84="x","x",Z$2-'Indicator Date hidden'!AA84)</f>
        <v>x</v>
      </c>
      <c r="AA83" s="42">
        <f>IF('Indicator Date hidden'!AB84="x","x",AA$2-'Indicator Date hidden'!AB84)</f>
        <v>0</v>
      </c>
      <c r="AB83" s="42" t="str">
        <f>IF('Indicator Date hidden'!AC84="x","x",AB$2-'Indicator Date hidden'!AC84)</f>
        <v>x</v>
      </c>
      <c r="AC83" s="42">
        <f>IF('Indicator Date hidden'!AD84="x","x",AC$2-'Indicator Date hidden'!AD84)</f>
        <v>-2</v>
      </c>
      <c r="AD83" s="42">
        <f>IF('Indicator Date hidden'!AE84="x","x",AD$2-'Indicator Date hidden'!AE84)</f>
        <v>0</v>
      </c>
      <c r="AE83" s="42">
        <f>IF('Indicator Date hidden'!AF84="x","x",AE$2-'Indicator Date hidden'!AF84)</f>
        <v>0</v>
      </c>
      <c r="AF83" s="42">
        <f>IF('Indicator Date hidden'!AG84="x","x",AF$2-'Indicator Date hidden'!AG84)</f>
        <v>0</v>
      </c>
      <c r="AG83" s="42">
        <f>IF('Indicator Date hidden'!AH84="x","x",AG$2-'Indicator Date hidden'!AH84)</f>
        <v>0</v>
      </c>
      <c r="AH83" s="42" t="str">
        <f>IF('Indicator Date hidden'!AI84="x","x",AH$2-'Indicator Date hidden'!AI84)</f>
        <v>x</v>
      </c>
      <c r="AI83" s="42">
        <f>IF('Indicator Date hidden'!AJ84="x","x",AI$2-'Indicator Date hidden'!AJ84)</f>
        <v>0</v>
      </c>
      <c r="AJ83" s="42">
        <f>IF('Indicator Date hidden'!AK84="x","x",AJ$2-'Indicator Date hidden'!AK84)</f>
        <v>0</v>
      </c>
      <c r="AK83" s="42">
        <f>IF('Indicator Date hidden'!AL84="x","x",AK$2-'Indicator Date hidden'!AL84)</f>
        <v>0</v>
      </c>
      <c r="AL83" s="42" t="str">
        <f>IF('Indicator Date hidden'!AM84="x","x",AL$2-'Indicator Date hidden'!AM84)</f>
        <v>x</v>
      </c>
      <c r="AM83" s="42">
        <f>IF('Indicator Date hidden'!AN84="x","x",AM$2-'Indicator Date hidden'!AN84)</f>
        <v>0</v>
      </c>
      <c r="AN83" s="42">
        <f>IF('Indicator Date hidden'!AO84="x","x",AN$2-'Indicator Date hidden'!AO84)</f>
        <v>0</v>
      </c>
      <c r="AO83" s="42" t="str">
        <f>IF('Indicator Date hidden'!AP84="x","x",AO$2-'Indicator Date hidden'!AP84)</f>
        <v>x</v>
      </c>
      <c r="AP83" s="42">
        <f>IF('Indicator Date hidden'!AQ84="x","x",AP$2-'Indicator Date hidden'!AQ84)</f>
        <v>0</v>
      </c>
      <c r="AQ83" s="42" t="str">
        <f>IF('Indicator Date hidden'!AR84="x","x",AQ$2-'Indicator Date hidden'!AR84)</f>
        <v>x</v>
      </c>
      <c r="AR83" s="42" t="str">
        <f>IF('Indicator Date hidden'!AS84="x","x",AR$2-'Indicator Date hidden'!AS84)</f>
        <v>x</v>
      </c>
      <c r="AS83" s="42" t="str">
        <f>IF('Indicator Date hidden'!AT84="x","x",AS$2-'Indicator Date hidden'!AT84)</f>
        <v>x</v>
      </c>
      <c r="AT83" s="42">
        <f>IF('Indicator Date hidden'!AU84="x","x",AT$2-'Indicator Date hidden'!AU84)</f>
        <v>0</v>
      </c>
      <c r="AU83" s="42">
        <f>IF('Indicator Date hidden'!AV84="x","x",AU$2-'Indicator Date hidden'!AV84)</f>
        <v>0</v>
      </c>
      <c r="AV83" s="42">
        <f>IF('Indicator Date hidden'!AW84="x","x",AV$2-'Indicator Date hidden'!AW84)</f>
        <v>1</v>
      </c>
      <c r="AW83" s="42">
        <f>IF('Indicator Date hidden'!AX84="x","x",AW$2-'Indicator Date hidden'!AX84)</f>
        <v>-2</v>
      </c>
      <c r="AX83" s="42">
        <f>IF('Indicator Date hidden'!AY84="x","x",AX$2-'Indicator Date hidden'!AY84)</f>
        <v>-1</v>
      </c>
      <c r="AY83" s="42">
        <f>IF('Indicator Date hidden'!AZ84="x","x",AY$2-'Indicator Date hidden'!AZ84)</f>
        <v>0</v>
      </c>
      <c r="AZ83" s="42">
        <f>IF('Indicator Date hidden'!BA84="x","x",AZ$2-'Indicator Date hidden'!BA84)</f>
        <v>0</v>
      </c>
      <c r="BA83" s="42">
        <f>IF('Indicator Date hidden'!BB84="x","x",BA$2-'Indicator Date hidden'!BB84)</f>
        <v>0</v>
      </c>
      <c r="BB83" s="42" t="str">
        <f>IF('Indicator Date hidden'!BC84="x","x",BB$2-'Indicator Date hidden'!BC84)</f>
        <v>x</v>
      </c>
      <c r="BC83" s="42">
        <f>IF('Indicator Date hidden'!BD84="x","x",BC$2-'Indicator Date hidden'!BD84)</f>
        <v>0</v>
      </c>
      <c r="BD83" s="42">
        <f>IF('Indicator Date hidden'!BE84="x","x",BD$2-'Indicator Date hidden'!BE84)</f>
        <v>0</v>
      </c>
      <c r="BE83" s="42" t="str">
        <f>IF('Indicator Date hidden'!BF84="x","x",BE$2-'Indicator Date hidden'!BF84)</f>
        <v>x</v>
      </c>
      <c r="BF83" s="42">
        <f>IF('Indicator Date hidden'!BG84="x","x",BF$2-'Indicator Date hidden'!BG84)</f>
        <v>0</v>
      </c>
      <c r="BG83" s="42">
        <f>IF('Indicator Date hidden'!BH84="x","x",BG$2-'Indicator Date hidden'!BH84)</f>
        <v>0</v>
      </c>
      <c r="BH83" s="42">
        <f>IF('Indicator Date hidden'!BI84="x","x",BH$2-'Indicator Date hidden'!BI84)</f>
        <v>0</v>
      </c>
      <c r="BI83" s="42" t="str">
        <f>IF('Indicator Date hidden'!BJ84="x","x",BI$2-'Indicator Date hidden'!BJ84)</f>
        <v>x</v>
      </c>
      <c r="BJ83" s="42">
        <f>IF('Indicator Date hidden'!BK84="x","x",BJ$2-'Indicator Date hidden'!BK84)</f>
        <v>1</v>
      </c>
      <c r="BK83" s="42">
        <f>IF('Indicator Date hidden'!BL84="x","x",BK$2-'Indicator Date hidden'!BL84)</f>
        <v>0</v>
      </c>
      <c r="BL83" s="42">
        <f>IF('Indicator Date hidden'!BM84="x","x",BL$2-'Indicator Date hidden'!BM84)</f>
        <v>0</v>
      </c>
      <c r="BM83" s="42">
        <f>IF('Indicator Date hidden'!BN84="x","x",BM$2-'Indicator Date hidden'!BN84)</f>
        <v>0</v>
      </c>
      <c r="BN83" s="42">
        <f>IF('Indicator Date hidden'!BO84="x","x",BN$2-'Indicator Date hidden'!BO84)</f>
        <v>0</v>
      </c>
      <c r="BO83" s="42">
        <f>IF('Indicator Date hidden'!BP84="x","x",BO$2-'Indicator Date hidden'!BP84)</f>
        <v>0</v>
      </c>
      <c r="BP83" s="42">
        <f>IF('Indicator Date hidden'!BQ84="x","x",BP$2-'Indicator Date hidden'!BQ84)</f>
        <v>0</v>
      </c>
      <c r="BQ83" s="42">
        <f>IF('Indicator Date hidden'!BR84="x","x",BQ$2-'Indicator Date hidden'!BR84)</f>
        <v>0</v>
      </c>
      <c r="BR83" s="42">
        <f>IF('Indicator Date hidden'!BS84="x","x",BR$2-'Indicator Date hidden'!BS84)</f>
        <v>0</v>
      </c>
      <c r="BS83" s="42">
        <f>IF('Indicator Date hidden'!BT84="x","x",BS$2-'Indicator Date hidden'!BT84)</f>
        <v>1</v>
      </c>
      <c r="BT83" s="42">
        <f>IF('Indicator Date hidden'!BU84="x","x",BT$2-'Indicator Date hidden'!BU84)</f>
        <v>0</v>
      </c>
      <c r="BU83">
        <f t="shared" si="10"/>
        <v>11</v>
      </c>
      <c r="BV83" s="43">
        <f t="shared" si="11"/>
        <v>0.19298245614035087</v>
      </c>
      <c r="BW83">
        <f t="shared" si="12"/>
        <v>4</v>
      </c>
      <c r="BX83" s="43">
        <f t="shared" si="13"/>
        <v>1.7714955173844684</v>
      </c>
      <c r="BY83" s="46">
        <f t="shared" si="14"/>
        <v>0</v>
      </c>
    </row>
    <row r="84" spans="1:77">
      <c r="A84" t="str">
        <f>'Indicator Data'!B87</f>
        <v>ITA</v>
      </c>
      <c r="B84" s="42">
        <f>IF('Indicator Date hidden'!C85="x","x",B$2-'Indicator Date hidden'!C85)</f>
        <v>0</v>
      </c>
      <c r="C84" s="42">
        <f>IF('Indicator Date hidden'!D85="x","x",C$2-'Indicator Date hidden'!D85)</f>
        <v>0</v>
      </c>
      <c r="D84" s="42">
        <f>IF('Indicator Date hidden'!E85="x","x",D$2-'Indicator Date hidden'!E85)</f>
        <v>0</v>
      </c>
      <c r="E84" s="42">
        <f>IF('Indicator Date hidden'!F85="x","x",E$2-'Indicator Date hidden'!F85)</f>
        <v>0</v>
      </c>
      <c r="F84" s="42">
        <f>IF('Indicator Date hidden'!G85="x","x",F$2-'Indicator Date hidden'!G85)</f>
        <v>0</v>
      </c>
      <c r="G84" s="42">
        <f>IF('Indicator Date hidden'!H85="x","x",G$2-'Indicator Date hidden'!H85)</f>
        <v>0</v>
      </c>
      <c r="H84" s="42">
        <f>IF('Indicator Date hidden'!I85="x","x",H$2-'Indicator Date hidden'!I85)</f>
        <v>0</v>
      </c>
      <c r="I84" s="42">
        <f>IF('Indicator Date hidden'!J85="x","x",I$2-'Indicator Date hidden'!J85)</f>
        <v>0</v>
      </c>
      <c r="J84" s="42">
        <f>IF('Indicator Date hidden'!K85="x","x",J$2-'Indicator Date hidden'!K85)</f>
        <v>0</v>
      </c>
      <c r="K84" s="42">
        <f>IF('Indicator Date hidden'!L85="x","x",K$2-'Indicator Date hidden'!L85)</f>
        <v>0</v>
      </c>
      <c r="L84" s="42">
        <f>IF('Indicator Date hidden'!M85="x","x",L$2-'Indicator Date hidden'!M85)</f>
        <v>0</v>
      </c>
      <c r="M84" s="42" t="str">
        <f>IF('Indicator Date hidden'!N85="x","x",M$2-'Indicator Date hidden'!N85)</f>
        <v>x</v>
      </c>
      <c r="N84" s="42" t="str">
        <f>IF('Indicator Date hidden'!O85="x","x",N$2-'Indicator Date hidden'!O85)</f>
        <v>x</v>
      </c>
      <c r="O84" s="42" t="str">
        <f>IF('Indicator Date hidden'!P85="x","x",O$2-'Indicator Date hidden'!P85)</f>
        <v>x</v>
      </c>
      <c r="P84" s="42">
        <f>IF('Indicator Date hidden'!Q85="x","x",P$2-'Indicator Date hidden'!Q85)</f>
        <v>0</v>
      </c>
      <c r="Q84" s="42">
        <f>IF('Indicator Date hidden'!R85="x","x",Q$2-'Indicator Date hidden'!R85)</f>
        <v>0</v>
      </c>
      <c r="R84" s="42">
        <f>IF('Indicator Date hidden'!S85="x","x",R$2-'Indicator Date hidden'!S85)</f>
        <v>0</v>
      </c>
      <c r="S84" s="42">
        <f>IF('Indicator Date hidden'!T85="x","x",S$2-'Indicator Date hidden'!T85)</f>
        <v>0</v>
      </c>
      <c r="T84" s="42">
        <f>IF('Indicator Date hidden'!U85="x","x",T$2-'Indicator Date hidden'!U85)</f>
        <v>0</v>
      </c>
      <c r="U84" s="42">
        <f>IF('Indicator Date hidden'!V85="x","x",U$2-'Indicator Date hidden'!V85)</f>
        <v>0</v>
      </c>
      <c r="V84" s="42">
        <f>IF('Indicator Date hidden'!W85="x","x",V$2-'Indicator Date hidden'!W85)</f>
        <v>0</v>
      </c>
      <c r="W84" s="42">
        <f>IF('Indicator Date hidden'!X85="x","x",W$2-'Indicator Date hidden'!X85)</f>
        <v>0</v>
      </c>
      <c r="X84" s="42">
        <f>IF('Indicator Date hidden'!Y85="x","x",X$2-'Indicator Date hidden'!Y85)</f>
        <v>10</v>
      </c>
      <c r="Y84" s="42">
        <f>IF('Indicator Date hidden'!Z85="x","x",Y$2-'Indicator Date hidden'!Z85)</f>
        <v>0</v>
      </c>
      <c r="Z84" s="42" t="str">
        <f>IF('Indicator Date hidden'!AA85="x","x",Z$2-'Indicator Date hidden'!AA85)</f>
        <v>x</v>
      </c>
      <c r="AA84" s="42">
        <f>IF('Indicator Date hidden'!AB85="x","x",AA$2-'Indicator Date hidden'!AB85)</f>
        <v>1</v>
      </c>
      <c r="AB84" s="42">
        <f>IF('Indicator Date hidden'!AC85="x","x",AB$2-'Indicator Date hidden'!AC85)</f>
        <v>0</v>
      </c>
      <c r="AC84" s="42">
        <f>IF('Indicator Date hidden'!AD85="x","x",AC$2-'Indicator Date hidden'!AD85)</f>
        <v>-2</v>
      </c>
      <c r="AD84" s="42">
        <f>IF('Indicator Date hidden'!AE85="x","x",AD$2-'Indicator Date hidden'!AE85)</f>
        <v>0</v>
      </c>
      <c r="AE84" s="42">
        <f>IF('Indicator Date hidden'!AF85="x","x",AE$2-'Indicator Date hidden'!AF85)</f>
        <v>0</v>
      </c>
      <c r="AF84" s="42">
        <f>IF('Indicator Date hidden'!AG85="x","x",AF$2-'Indicator Date hidden'!AG85)</f>
        <v>0</v>
      </c>
      <c r="AG84" s="42">
        <f>IF('Indicator Date hidden'!AH85="x","x",AG$2-'Indicator Date hidden'!AH85)</f>
        <v>0</v>
      </c>
      <c r="AH84" s="42" t="str">
        <f>IF('Indicator Date hidden'!AI85="x","x",AH$2-'Indicator Date hidden'!AI85)</f>
        <v>x</v>
      </c>
      <c r="AI84" s="42">
        <f>IF('Indicator Date hidden'!AJ85="x","x",AI$2-'Indicator Date hidden'!AJ85)</f>
        <v>0</v>
      </c>
      <c r="AJ84" s="42">
        <f>IF('Indicator Date hidden'!AK85="x","x",AJ$2-'Indicator Date hidden'!AK85)</f>
        <v>0</v>
      </c>
      <c r="AK84" s="42">
        <f>IF('Indicator Date hidden'!AL85="x","x",AK$2-'Indicator Date hidden'!AL85)</f>
        <v>0</v>
      </c>
      <c r="AL84" s="42" t="str">
        <f>IF('Indicator Date hidden'!AM85="x","x",AL$2-'Indicator Date hidden'!AM85)</f>
        <v>x</v>
      </c>
      <c r="AM84" s="42">
        <f>IF('Indicator Date hidden'!AN85="x","x",AM$2-'Indicator Date hidden'!AN85)</f>
        <v>0</v>
      </c>
      <c r="AN84" s="42">
        <f>IF('Indicator Date hidden'!AO85="x","x",AN$2-'Indicator Date hidden'!AO85)</f>
        <v>0</v>
      </c>
      <c r="AO84" s="42" t="str">
        <f>IF('Indicator Date hidden'!AP85="x","x",AO$2-'Indicator Date hidden'!AP85)</f>
        <v>x</v>
      </c>
      <c r="AP84" s="42">
        <f>IF('Indicator Date hidden'!AQ85="x","x",AP$2-'Indicator Date hidden'!AQ85)</f>
        <v>0</v>
      </c>
      <c r="AQ84" s="42">
        <f>IF('Indicator Date hidden'!AR85="x","x",AQ$2-'Indicator Date hidden'!AR85)</f>
        <v>0</v>
      </c>
      <c r="AR84" s="42">
        <f>IF('Indicator Date hidden'!AS85="x","x",AR$2-'Indicator Date hidden'!AS85)</f>
        <v>0</v>
      </c>
      <c r="AS84" s="42" t="str">
        <f>IF('Indicator Date hidden'!AT85="x","x",AS$2-'Indicator Date hidden'!AT85)</f>
        <v>x</v>
      </c>
      <c r="AT84" s="42">
        <f>IF('Indicator Date hidden'!AU85="x","x",AT$2-'Indicator Date hidden'!AU85)</f>
        <v>0</v>
      </c>
      <c r="AU84" s="42">
        <f>IF('Indicator Date hidden'!AV85="x","x",AU$2-'Indicator Date hidden'!AV85)</f>
        <v>0</v>
      </c>
      <c r="AV84" s="42">
        <f>IF('Indicator Date hidden'!AW85="x","x",AV$2-'Indicator Date hidden'!AW85)</f>
        <v>1</v>
      </c>
      <c r="AW84" s="42">
        <f>IF('Indicator Date hidden'!AX85="x","x",AW$2-'Indicator Date hidden'!AX85)</f>
        <v>-2</v>
      </c>
      <c r="AX84" s="42">
        <f>IF('Indicator Date hidden'!AY85="x","x",AX$2-'Indicator Date hidden'!AY85)</f>
        <v>-1</v>
      </c>
      <c r="AY84" s="42">
        <f>IF('Indicator Date hidden'!AZ85="x","x",AY$2-'Indicator Date hidden'!AZ85)</f>
        <v>0</v>
      </c>
      <c r="AZ84" s="42" t="str">
        <f>IF('Indicator Date hidden'!BA85="x","x",AZ$2-'Indicator Date hidden'!BA85)</f>
        <v>x</v>
      </c>
      <c r="BA84" s="42">
        <f>IF('Indicator Date hidden'!BB85="x","x",BA$2-'Indicator Date hidden'!BB85)</f>
        <v>0</v>
      </c>
      <c r="BB84" s="42" t="str">
        <f>IF('Indicator Date hidden'!BC85="x","x",BB$2-'Indicator Date hidden'!BC85)</f>
        <v>x</v>
      </c>
      <c r="BC84" s="42">
        <f>IF('Indicator Date hidden'!BD85="x","x",BC$2-'Indicator Date hidden'!BD85)</f>
        <v>0</v>
      </c>
      <c r="BD84" s="42">
        <f>IF('Indicator Date hidden'!BE85="x","x",BD$2-'Indicator Date hidden'!BE85)</f>
        <v>0</v>
      </c>
      <c r="BE84" s="42">
        <f>IF('Indicator Date hidden'!BF85="x","x",BE$2-'Indicator Date hidden'!BF85)</f>
        <v>0</v>
      </c>
      <c r="BF84" s="42">
        <f>IF('Indicator Date hidden'!BG85="x","x",BF$2-'Indicator Date hidden'!BG85)</f>
        <v>0</v>
      </c>
      <c r="BG84" s="42">
        <f>IF('Indicator Date hidden'!BH85="x","x",BG$2-'Indicator Date hidden'!BH85)</f>
        <v>0</v>
      </c>
      <c r="BH84" s="42">
        <f>IF('Indicator Date hidden'!BI85="x","x",BH$2-'Indicator Date hidden'!BI85)</f>
        <v>0</v>
      </c>
      <c r="BI84" s="42">
        <f>IF('Indicator Date hidden'!BJ85="x","x",BI$2-'Indicator Date hidden'!BJ85)</f>
        <v>4</v>
      </c>
      <c r="BJ84" s="42">
        <f>IF('Indicator Date hidden'!BK85="x","x",BJ$2-'Indicator Date hidden'!BK85)</f>
        <v>0</v>
      </c>
      <c r="BK84" s="42">
        <f>IF('Indicator Date hidden'!BL85="x","x",BK$2-'Indicator Date hidden'!BL85)</f>
        <v>0</v>
      </c>
      <c r="BL84" s="42">
        <f>IF('Indicator Date hidden'!BM85="x","x",BL$2-'Indicator Date hidden'!BM85)</f>
        <v>0</v>
      </c>
      <c r="BM84" s="42">
        <f>IF('Indicator Date hidden'!BN85="x","x",BM$2-'Indicator Date hidden'!BN85)</f>
        <v>0</v>
      </c>
      <c r="BN84" s="42">
        <f>IF('Indicator Date hidden'!BO85="x","x",BN$2-'Indicator Date hidden'!BO85)</f>
        <v>0</v>
      </c>
      <c r="BO84" s="42">
        <f>IF('Indicator Date hidden'!BP85="x","x",BO$2-'Indicator Date hidden'!BP85)</f>
        <v>0</v>
      </c>
      <c r="BP84" s="42">
        <f>IF('Indicator Date hidden'!BQ85="x","x",BP$2-'Indicator Date hidden'!BQ85)</f>
        <v>0</v>
      </c>
      <c r="BQ84" s="42">
        <f>IF('Indicator Date hidden'!BR85="x","x",BQ$2-'Indicator Date hidden'!BR85)</f>
        <v>0</v>
      </c>
      <c r="BR84" s="42">
        <f>IF('Indicator Date hidden'!BS85="x","x",BR$2-'Indicator Date hidden'!BS85)</f>
        <v>0</v>
      </c>
      <c r="BS84" s="42">
        <f>IF('Indicator Date hidden'!BT85="x","x",BS$2-'Indicator Date hidden'!BT85)</f>
        <v>0</v>
      </c>
      <c r="BT84" s="42">
        <f>IF('Indicator Date hidden'!BU85="x","x",BT$2-'Indicator Date hidden'!BU85)</f>
        <v>0</v>
      </c>
      <c r="BU84">
        <f t="shared" si="10"/>
        <v>11</v>
      </c>
      <c r="BV84" s="43">
        <f t="shared" si="11"/>
        <v>0.18032786885245902</v>
      </c>
      <c r="BW84">
        <f t="shared" si="12"/>
        <v>4</v>
      </c>
      <c r="BX84" s="43">
        <f t="shared" si="13"/>
        <v>1.4315897012866097</v>
      </c>
      <c r="BY84" s="46">
        <f t="shared" si="14"/>
        <v>0</v>
      </c>
    </row>
    <row r="85" spans="1:77">
      <c r="A85" t="str">
        <f>'Indicator Data'!B88</f>
        <v>JAM</v>
      </c>
      <c r="B85" s="42">
        <f>IF('Indicator Date hidden'!C86="x","x",B$2-'Indicator Date hidden'!C86)</f>
        <v>0</v>
      </c>
      <c r="C85" s="42">
        <f>IF('Indicator Date hidden'!D86="x","x",C$2-'Indicator Date hidden'!D86)</f>
        <v>0</v>
      </c>
      <c r="D85" s="42">
        <f>IF('Indicator Date hidden'!E86="x","x",D$2-'Indicator Date hidden'!E86)</f>
        <v>0</v>
      </c>
      <c r="E85" s="42">
        <f>IF('Indicator Date hidden'!F86="x","x",E$2-'Indicator Date hidden'!F86)</f>
        <v>0</v>
      </c>
      <c r="F85" s="42">
        <f>IF('Indicator Date hidden'!G86="x","x",F$2-'Indicator Date hidden'!G86)</f>
        <v>0</v>
      </c>
      <c r="G85" s="42">
        <f>IF('Indicator Date hidden'!H86="x","x",G$2-'Indicator Date hidden'!H86)</f>
        <v>0</v>
      </c>
      <c r="H85" s="42">
        <f>IF('Indicator Date hidden'!I86="x","x",H$2-'Indicator Date hidden'!I86)</f>
        <v>0</v>
      </c>
      <c r="I85" s="42">
        <f>IF('Indicator Date hidden'!J86="x","x",I$2-'Indicator Date hidden'!J86)</f>
        <v>0</v>
      </c>
      <c r="J85" s="42">
        <f>IF('Indicator Date hidden'!K86="x","x",J$2-'Indicator Date hidden'!K86)</f>
        <v>0</v>
      </c>
      <c r="K85" s="42">
        <f>IF('Indicator Date hidden'!L86="x","x",K$2-'Indicator Date hidden'!L86)</f>
        <v>0</v>
      </c>
      <c r="L85" s="42" t="str">
        <f>IF('Indicator Date hidden'!M86="x","x",L$2-'Indicator Date hidden'!M86)</f>
        <v>x</v>
      </c>
      <c r="M85" s="42" t="str">
        <f>IF('Indicator Date hidden'!N86="x","x",M$2-'Indicator Date hidden'!N86)</f>
        <v>x</v>
      </c>
      <c r="N85" s="42" t="str">
        <f>IF('Indicator Date hidden'!O86="x","x",N$2-'Indicator Date hidden'!O86)</f>
        <v>x</v>
      </c>
      <c r="O85" s="42" t="str">
        <f>IF('Indicator Date hidden'!P86="x","x",O$2-'Indicator Date hidden'!P86)</f>
        <v>x</v>
      </c>
      <c r="P85" s="42">
        <f>IF('Indicator Date hidden'!Q86="x","x",P$2-'Indicator Date hidden'!Q86)</f>
        <v>0</v>
      </c>
      <c r="Q85" s="42">
        <f>IF('Indicator Date hidden'!R86="x","x",Q$2-'Indicator Date hidden'!R86)</f>
        <v>0</v>
      </c>
      <c r="R85" s="42">
        <f>IF('Indicator Date hidden'!S86="x","x",R$2-'Indicator Date hidden'!S86)</f>
        <v>0</v>
      </c>
      <c r="S85" s="42">
        <f>IF('Indicator Date hidden'!T86="x","x",S$2-'Indicator Date hidden'!T86)</f>
        <v>0</v>
      </c>
      <c r="T85" s="42">
        <f>IF('Indicator Date hidden'!U86="x","x",T$2-'Indicator Date hidden'!U86)</f>
        <v>0</v>
      </c>
      <c r="U85" s="42">
        <f>IF('Indicator Date hidden'!V86="x","x",U$2-'Indicator Date hidden'!V86)</f>
        <v>0</v>
      </c>
      <c r="V85" s="42">
        <f>IF('Indicator Date hidden'!W86="x","x",V$2-'Indicator Date hidden'!W86)</f>
        <v>0</v>
      </c>
      <c r="W85" s="42">
        <f>IF('Indicator Date hidden'!X86="x","x",W$2-'Indicator Date hidden'!X86)</f>
        <v>0</v>
      </c>
      <c r="X85" s="42">
        <f>IF('Indicator Date hidden'!Y86="x","x",X$2-'Indicator Date hidden'!Y86)</f>
        <v>10</v>
      </c>
      <c r="Y85" s="42">
        <f>IF('Indicator Date hidden'!Z86="x","x",Y$2-'Indicator Date hidden'!Z86)</f>
        <v>0</v>
      </c>
      <c r="Z85" s="42" t="str">
        <f>IF('Indicator Date hidden'!AA86="x","x",Z$2-'Indicator Date hidden'!AA86)</f>
        <v>x</v>
      </c>
      <c r="AA85" s="42">
        <f>IF('Indicator Date hidden'!AB86="x","x",AA$2-'Indicator Date hidden'!AB86)</f>
        <v>1</v>
      </c>
      <c r="AB85" s="42">
        <f>IF('Indicator Date hidden'!AC86="x","x",AB$2-'Indicator Date hidden'!AC86)</f>
        <v>0</v>
      </c>
      <c r="AC85" s="42">
        <f>IF('Indicator Date hidden'!AD86="x","x",AC$2-'Indicator Date hidden'!AD86)</f>
        <v>-2</v>
      </c>
      <c r="AD85" s="42">
        <f>IF('Indicator Date hidden'!AE86="x","x",AD$2-'Indicator Date hidden'!AE86)</f>
        <v>0</v>
      </c>
      <c r="AE85" s="42">
        <f>IF('Indicator Date hidden'!AF86="x","x",AE$2-'Indicator Date hidden'!AF86)</f>
        <v>0</v>
      </c>
      <c r="AF85" s="42">
        <f>IF('Indicator Date hidden'!AG86="x","x",AF$2-'Indicator Date hidden'!AG86)</f>
        <v>0</v>
      </c>
      <c r="AG85" s="42">
        <f>IF('Indicator Date hidden'!AH86="x","x",AG$2-'Indicator Date hidden'!AH86)</f>
        <v>0</v>
      </c>
      <c r="AH85" s="42">
        <f>IF('Indicator Date hidden'!AI86="x","x",AH$2-'Indicator Date hidden'!AI86)</f>
        <v>3</v>
      </c>
      <c r="AI85" s="42">
        <f>IF('Indicator Date hidden'!AJ86="x","x",AI$2-'Indicator Date hidden'!AJ86)</f>
        <v>0</v>
      </c>
      <c r="AJ85" s="42">
        <f>IF('Indicator Date hidden'!AK86="x","x",AJ$2-'Indicator Date hidden'!AK86)</f>
        <v>0</v>
      </c>
      <c r="AK85" s="42">
        <f>IF('Indicator Date hidden'!AL86="x","x",AK$2-'Indicator Date hidden'!AL86)</f>
        <v>0</v>
      </c>
      <c r="AL85" s="42">
        <f>IF('Indicator Date hidden'!AM86="x","x",AL$2-'Indicator Date hidden'!AM86)</f>
        <v>0</v>
      </c>
      <c r="AM85" s="42">
        <f>IF('Indicator Date hidden'!AN86="x","x",AM$2-'Indicator Date hidden'!AN86)</f>
        <v>0</v>
      </c>
      <c r="AN85" s="42">
        <f>IF('Indicator Date hidden'!AO86="x","x",AN$2-'Indicator Date hidden'!AO86)</f>
        <v>0</v>
      </c>
      <c r="AO85" s="42">
        <f>IF('Indicator Date hidden'!AP86="x","x",AO$2-'Indicator Date hidden'!AP86)</f>
        <v>4</v>
      </c>
      <c r="AP85" s="42">
        <f>IF('Indicator Date hidden'!AQ86="x","x",AP$2-'Indicator Date hidden'!AQ86)</f>
        <v>0</v>
      </c>
      <c r="AQ85" s="42">
        <f>IF('Indicator Date hidden'!AR86="x","x",AQ$2-'Indicator Date hidden'!AR86)</f>
        <v>0</v>
      </c>
      <c r="AR85" s="42">
        <f>IF('Indicator Date hidden'!AS86="x","x",AR$2-'Indicator Date hidden'!AS86)</f>
        <v>0</v>
      </c>
      <c r="AS85" s="42" t="str">
        <f>IF('Indicator Date hidden'!AT86="x","x",AS$2-'Indicator Date hidden'!AT86)</f>
        <v>x</v>
      </c>
      <c r="AT85" s="42">
        <f>IF('Indicator Date hidden'!AU86="x","x",AT$2-'Indicator Date hidden'!AU86)</f>
        <v>0</v>
      </c>
      <c r="AU85" s="42">
        <f>IF('Indicator Date hidden'!AV86="x","x",AU$2-'Indicator Date hidden'!AV86)</f>
        <v>0</v>
      </c>
      <c r="AV85" s="42">
        <f>IF('Indicator Date hidden'!AW86="x","x",AV$2-'Indicator Date hidden'!AW86)</f>
        <v>1</v>
      </c>
      <c r="AW85" s="42">
        <f>IF('Indicator Date hidden'!AX86="x","x",AW$2-'Indicator Date hidden'!AX86)</f>
        <v>-2</v>
      </c>
      <c r="AX85" s="42">
        <f>IF('Indicator Date hidden'!AY86="x","x",AX$2-'Indicator Date hidden'!AY86)</f>
        <v>-1</v>
      </c>
      <c r="AY85" s="42">
        <f>IF('Indicator Date hidden'!AZ86="x","x",AY$2-'Indicator Date hidden'!AZ86)</f>
        <v>0</v>
      </c>
      <c r="AZ85" s="42" t="str">
        <f>IF('Indicator Date hidden'!BA86="x","x",AZ$2-'Indicator Date hidden'!BA86)</f>
        <v>x</v>
      </c>
      <c r="BA85" s="42">
        <f>IF('Indicator Date hidden'!BB86="x","x",BA$2-'Indicator Date hidden'!BB86)</f>
        <v>1</v>
      </c>
      <c r="BB85" s="42">
        <f>IF('Indicator Date hidden'!BC86="x","x",BB$2-'Indicator Date hidden'!BC86)</f>
        <v>0</v>
      </c>
      <c r="BC85" s="42">
        <f>IF('Indicator Date hidden'!BD86="x","x",BC$2-'Indicator Date hidden'!BD86)</f>
        <v>0</v>
      </c>
      <c r="BD85" s="42">
        <f>IF('Indicator Date hidden'!BE86="x","x",BD$2-'Indicator Date hidden'!BE86)</f>
        <v>0</v>
      </c>
      <c r="BE85" s="42">
        <f>IF('Indicator Date hidden'!BF86="x","x",BE$2-'Indicator Date hidden'!BF86)</f>
        <v>2</v>
      </c>
      <c r="BF85" s="42">
        <f>IF('Indicator Date hidden'!BG86="x","x",BF$2-'Indicator Date hidden'!BG86)</f>
        <v>0</v>
      </c>
      <c r="BG85" s="42">
        <f>IF('Indicator Date hidden'!BH86="x","x",BG$2-'Indicator Date hidden'!BH86)</f>
        <v>0</v>
      </c>
      <c r="BH85" s="42">
        <f>IF('Indicator Date hidden'!BI86="x","x",BH$2-'Indicator Date hidden'!BI86)</f>
        <v>0</v>
      </c>
      <c r="BI85" s="42" t="str">
        <f>IF('Indicator Date hidden'!BJ86="x","x",BI$2-'Indicator Date hidden'!BJ86)</f>
        <v>x</v>
      </c>
      <c r="BJ85" s="42">
        <f>IF('Indicator Date hidden'!BK86="x","x",BJ$2-'Indicator Date hidden'!BK86)</f>
        <v>1</v>
      </c>
      <c r="BK85" s="42">
        <f>IF('Indicator Date hidden'!BL86="x","x",BK$2-'Indicator Date hidden'!BL86)</f>
        <v>0</v>
      </c>
      <c r="BL85" s="42">
        <f>IF('Indicator Date hidden'!BM86="x","x",BL$2-'Indicator Date hidden'!BM86)</f>
        <v>0</v>
      </c>
      <c r="BM85" s="42">
        <f>IF('Indicator Date hidden'!BN86="x","x",BM$2-'Indicator Date hidden'!BN86)</f>
        <v>0</v>
      </c>
      <c r="BN85" s="42">
        <f>IF('Indicator Date hidden'!BO86="x","x",BN$2-'Indicator Date hidden'!BO86)</f>
        <v>0</v>
      </c>
      <c r="BO85" s="42">
        <f>IF('Indicator Date hidden'!BP86="x","x",BO$2-'Indicator Date hidden'!BP86)</f>
        <v>3</v>
      </c>
      <c r="BP85" s="42">
        <f>IF('Indicator Date hidden'!BQ86="x","x",BP$2-'Indicator Date hidden'!BQ86)</f>
        <v>0</v>
      </c>
      <c r="BQ85" s="42">
        <f>IF('Indicator Date hidden'!BR86="x","x",BQ$2-'Indicator Date hidden'!BR86)</f>
        <v>0</v>
      </c>
      <c r="BR85" s="42" t="str">
        <f>IF('Indicator Date hidden'!BS86="x","x",BR$2-'Indicator Date hidden'!BS86)</f>
        <v>x</v>
      </c>
      <c r="BS85" s="42">
        <f>IF('Indicator Date hidden'!BT86="x","x",BS$2-'Indicator Date hidden'!BT86)</f>
        <v>1</v>
      </c>
      <c r="BT85" s="42">
        <f>IF('Indicator Date hidden'!BU86="x","x",BT$2-'Indicator Date hidden'!BU86)</f>
        <v>0</v>
      </c>
      <c r="BU85">
        <f t="shared" si="10"/>
        <v>22</v>
      </c>
      <c r="BV85" s="43">
        <f t="shared" si="11"/>
        <v>0.35483870967741937</v>
      </c>
      <c r="BW85">
        <f t="shared" si="12"/>
        <v>10</v>
      </c>
      <c r="BX85" s="43">
        <f t="shared" si="13"/>
        <v>1.5250253746545566</v>
      </c>
      <c r="BY85" s="46">
        <f t="shared" si="14"/>
        <v>0</v>
      </c>
    </row>
    <row r="86" spans="1:77">
      <c r="A86" t="str">
        <f>'Indicator Data'!B89</f>
        <v>JPN</v>
      </c>
      <c r="B86" s="42">
        <f>IF('Indicator Date hidden'!C87="x","x",B$2-'Indicator Date hidden'!C87)</f>
        <v>0</v>
      </c>
      <c r="C86" s="42">
        <f>IF('Indicator Date hidden'!D87="x","x",C$2-'Indicator Date hidden'!D87)</f>
        <v>0</v>
      </c>
      <c r="D86" s="42">
        <f>IF('Indicator Date hidden'!E87="x","x",D$2-'Indicator Date hidden'!E87)</f>
        <v>0</v>
      </c>
      <c r="E86" s="42">
        <f>IF('Indicator Date hidden'!F87="x","x",E$2-'Indicator Date hidden'!F87)</f>
        <v>0</v>
      </c>
      <c r="F86" s="42">
        <f>IF('Indicator Date hidden'!G87="x","x",F$2-'Indicator Date hidden'!G87)</f>
        <v>0</v>
      </c>
      <c r="G86" s="42">
        <f>IF('Indicator Date hidden'!H87="x","x",G$2-'Indicator Date hidden'!H87)</f>
        <v>0</v>
      </c>
      <c r="H86" s="42">
        <f>IF('Indicator Date hidden'!I87="x","x",H$2-'Indicator Date hidden'!I87)</f>
        <v>0</v>
      </c>
      <c r="I86" s="42">
        <f>IF('Indicator Date hidden'!J87="x","x",I$2-'Indicator Date hidden'!J87)</f>
        <v>0</v>
      </c>
      <c r="J86" s="42">
        <f>IF('Indicator Date hidden'!K87="x","x",J$2-'Indicator Date hidden'!K87)</f>
        <v>0</v>
      </c>
      <c r="K86" s="42">
        <f>IF('Indicator Date hidden'!L87="x","x",K$2-'Indicator Date hidden'!L87)</f>
        <v>0</v>
      </c>
      <c r="L86" s="42">
        <f>IF('Indicator Date hidden'!M87="x","x",L$2-'Indicator Date hidden'!M87)</f>
        <v>0</v>
      </c>
      <c r="M86" s="42" t="str">
        <f>IF('Indicator Date hidden'!N87="x","x",M$2-'Indicator Date hidden'!N87)</f>
        <v>x</v>
      </c>
      <c r="N86" s="42" t="str">
        <f>IF('Indicator Date hidden'!O87="x","x",N$2-'Indicator Date hidden'!O87)</f>
        <v>x</v>
      </c>
      <c r="O86" s="42" t="str">
        <f>IF('Indicator Date hidden'!P87="x","x",O$2-'Indicator Date hidden'!P87)</f>
        <v>x</v>
      </c>
      <c r="P86" s="42">
        <f>IF('Indicator Date hidden'!Q87="x","x",P$2-'Indicator Date hidden'!Q87)</f>
        <v>0</v>
      </c>
      <c r="Q86" s="42">
        <f>IF('Indicator Date hidden'!R87="x","x",Q$2-'Indicator Date hidden'!R87)</f>
        <v>0</v>
      </c>
      <c r="R86" s="42">
        <f>IF('Indicator Date hidden'!S87="x","x",R$2-'Indicator Date hidden'!S87)</f>
        <v>0</v>
      </c>
      <c r="S86" s="42">
        <f>IF('Indicator Date hidden'!T87="x","x",S$2-'Indicator Date hidden'!T87)</f>
        <v>0</v>
      </c>
      <c r="T86" s="42">
        <f>IF('Indicator Date hidden'!U87="x","x",T$2-'Indicator Date hidden'!U87)</f>
        <v>0</v>
      </c>
      <c r="U86" s="42">
        <f>IF('Indicator Date hidden'!V87="x","x",U$2-'Indicator Date hidden'!V87)</f>
        <v>0</v>
      </c>
      <c r="V86" s="42">
        <f>IF('Indicator Date hidden'!W87="x","x",V$2-'Indicator Date hidden'!W87)</f>
        <v>0</v>
      </c>
      <c r="W86" s="42">
        <f>IF('Indicator Date hidden'!X87="x","x",W$2-'Indicator Date hidden'!X87)</f>
        <v>0</v>
      </c>
      <c r="X86" s="42">
        <f>IF('Indicator Date hidden'!Y87="x","x",X$2-'Indicator Date hidden'!Y87)</f>
        <v>6</v>
      </c>
      <c r="Y86" s="42">
        <f>IF('Indicator Date hidden'!Z87="x","x",Y$2-'Indicator Date hidden'!Z87)</f>
        <v>0</v>
      </c>
      <c r="Z86" s="42" t="str">
        <f>IF('Indicator Date hidden'!AA87="x","x",Z$2-'Indicator Date hidden'!AA87)</f>
        <v>x</v>
      </c>
      <c r="AA86" s="42">
        <f>IF('Indicator Date hidden'!AB87="x","x",AA$2-'Indicator Date hidden'!AB87)</f>
        <v>1</v>
      </c>
      <c r="AB86" s="42">
        <f>IF('Indicator Date hidden'!AC87="x","x",AB$2-'Indicator Date hidden'!AC87)</f>
        <v>0</v>
      </c>
      <c r="AC86" s="42">
        <f>IF('Indicator Date hidden'!AD87="x","x",AC$2-'Indicator Date hidden'!AD87)</f>
        <v>-2</v>
      </c>
      <c r="AD86" s="42">
        <f>IF('Indicator Date hidden'!AE87="x","x",AD$2-'Indicator Date hidden'!AE87)</f>
        <v>0</v>
      </c>
      <c r="AE86" s="42">
        <f>IF('Indicator Date hidden'!AF87="x","x",AE$2-'Indicator Date hidden'!AF87)</f>
        <v>0</v>
      </c>
      <c r="AF86" s="42">
        <f>IF('Indicator Date hidden'!AG87="x","x",AF$2-'Indicator Date hidden'!AG87)</f>
        <v>0</v>
      </c>
      <c r="AG86" s="42">
        <f>IF('Indicator Date hidden'!AH87="x","x",AG$2-'Indicator Date hidden'!AH87)</f>
        <v>0</v>
      </c>
      <c r="AH86" s="42" t="str">
        <f>IF('Indicator Date hidden'!AI87="x","x",AH$2-'Indicator Date hidden'!AI87)</f>
        <v>x</v>
      </c>
      <c r="AI86" s="42">
        <f>IF('Indicator Date hidden'!AJ87="x","x",AI$2-'Indicator Date hidden'!AJ87)</f>
        <v>0</v>
      </c>
      <c r="AJ86" s="42">
        <f>IF('Indicator Date hidden'!AK87="x","x",AJ$2-'Indicator Date hidden'!AK87)</f>
        <v>0</v>
      </c>
      <c r="AK86" s="42">
        <f>IF('Indicator Date hidden'!AL87="x","x",AK$2-'Indicator Date hidden'!AL87)</f>
        <v>0</v>
      </c>
      <c r="AL86" s="42" t="str">
        <f>IF('Indicator Date hidden'!AM87="x","x",AL$2-'Indicator Date hidden'!AM87)</f>
        <v>x</v>
      </c>
      <c r="AM86" s="42">
        <f>IF('Indicator Date hidden'!AN87="x","x",AM$2-'Indicator Date hidden'!AN87)</f>
        <v>0</v>
      </c>
      <c r="AN86" s="42">
        <f>IF('Indicator Date hidden'!AO87="x","x",AN$2-'Indicator Date hidden'!AO87)</f>
        <v>0</v>
      </c>
      <c r="AO86" s="42">
        <f>IF('Indicator Date hidden'!AP87="x","x",AO$2-'Indicator Date hidden'!AP87)</f>
        <v>12</v>
      </c>
      <c r="AP86" s="42">
        <f>IF('Indicator Date hidden'!AQ87="x","x",AP$2-'Indicator Date hidden'!AQ87)</f>
        <v>0</v>
      </c>
      <c r="AQ86" s="42">
        <f>IF('Indicator Date hidden'!AR87="x","x",AQ$2-'Indicator Date hidden'!AR87)</f>
        <v>2</v>
      </c>
      <c r="AR86" s="42" t="str">
        <f>IF('Indicator Date hidden'!AS87="x","x",AR$2-'Indicator Date hidden'!AS87)</f>
        <v>x</v>
      </c>
      <c r="AS86" s="42" t="str">
        <f>IF('Indicator Date hidden'!AT87="x","x",AS$2-'Indicator Date hidden'!AT87)</f>
        <v>x</v>
      </c>
      <c r="AT86" s="42">
        <f>IF('Indicator Date hidden'!AU87="x","x",AT$2-'Indicator Date hidden'!AU87)</f>
        <v>0</v>
      </c>
      <c r="AU86" s="42">
        <f>IF('Indicator Date hidden'!AV87="x","x",AU$2-'Indicator Date hidden'!AV87)</f>
        <v>0</v>
      </c>
      <c r="AV86" s="42">
        <f>IF('Indicator Date hidden'!AW87="x","x",AV$2-'Indicator Date hidden'!AW87)</f>
        <v>9</v>
      </c>
      <c r="AW86" s="42">
        <f>IF('Indicator Date hidden'!AX87="x","x",AW$2-'Indicator Date hidden'!AX87)</f>
        <v>-2</v>
      </c>
      <c r="AX86" s="42">
        <f>IF('Indicator Date hidden'!AY87="x","x",AX$2-'Indicator Date hidden'!AY87)</f>
        <v>-1</v>
      </c>
      <c r="AY86" s="42">
        <f>IF('Indicator Date hidden'!AZ87="x","x",AY$2-'Indicator Date hidden'!AZ87)</f>
        <v>0</v>
      </c>
      <c r="AZ86" s="42" t="str">
        <f>IF('Indicator Date hidden'!BA87="x","x",AZ$2-'Indicator Date hidden'!BA87)</f>
        <v>x</v>
      </c>
      <c r="BA86" s="42">
        <f>IF('Indicator Date hidden'!BB87="x","x",BA$2-'Indicator Date hidden'!BB87)</f>
        <v>0</v>
      </c>
      <c r="BB86" s="42" t="str">
        <f>IF('Indicator Date hidden'!BC87="x","x",BB$2-'Indicator Date hidden'!BC87)</f>
        <v>x</v>
      </c>
      <c r="BC86" s="42">
        <f>IF('Indicator Date hidden'!BD87="x","x",BC$2-'Indicator Date hidden'!BD87)</f>
        <v>0</v>
      </c>
      <c r="BD86" s="42">
        <f>IF('Indicator Date hidden'!BE87="x","x",BD$2-'Indicator Date hidden'!BE87)</f>
        <v>0</v>
      </c>
      <c r="BE86" s="42">
        <f>IF('Indicator Date hidden'!BF87="x","x",BE$2-'Indicator Date hidden'!BF87)</f>
        <v>2</v>
      </c>
      <c r="BF86" s="42">
        <f>IF('Indicator Date hidden'!BG87="x","x",BF$2-'Indicator Date hidden'!BG87)</f>
        <v>0</v>
      </c>
      <c r="BG86" s="42">
        <f>IF('Indicator Date hidden'!BH87="x","x",BG$2-'Indicator Date hidden'!BH87)</f>
        <v>0</v>
      </c>
      <c r="BH86" s="42">
        <f>IF('Indicator Date hidden'!BI87="x","x",BH$2-'Indicator Date hidden'!BI87)</f>
        <v>0</v>
      </c>
      <c r="BI86" s="42" t="str">
        <f>IF('Indicator Date hidden'!BJ87="x","x",BI$2-'Indicator Date hidden'!BJ87)</f>
        <v>x</v>
      </c>
      <c r="BJ86" s="42">
        <f>IF('Indicator Date hidden'!BK87="x","x",BJ$2-'Indicator Date hidden'!BK87)</f>
        <v>1</v>
      </c>
      <c r="BK86" s="42">
        <f>IF('Indicator Date hidden'!BL87="x","x",BK$2-'Indicator Date hidden'!BL87)</f>
        <v>0</v>
      </c>
      <c r="BL86" s="42">
        <f>IF('Indicator Date hidden'!BM87="x","x",BL$2-'Indicator Date hidden'!BM87)</f>
        <v>0</v>
      </c>
      <c r="BM86" s="42">
        <f>IF('Indicator Date hidden'!BN87="x","x",BM$2-'Indicator Date hidden'!BN87)</f>
        <v>0</v>
      </c>
      <c r="BN86" s="42">
        <f>IF('Indicator Date hidden'!BO87="x","x",BN$2-'Indicator Date hidden'!BO87)</f>
        <v>0</v>
      </c>
      <c r="BO86" s="42">
        <f>IF('Indicator Date hidden'!BP87="x","x",BO$2-'Indicator Date hidden'!BP87)</f>
        <v>1</v>
      </c>
      <c r="BP86" s="42">
        <f>IF('Indicator Date hidden'!BQ87="x","x",BP$2-'Indicator Date hidden'!BQ87)</f>
        <v>0</v>
      </c>
      <c r="BQ86" s="42">
        <f>IF('Indicator Date hidden'!BR87="x","x",BQ$2-'Indicator Date hidden'!BR87)</f>
        <v>0</v>
      </c>
      <c r="BR86" s="42">
        <f>IF('Indicator Date hidden'!BS87="x","x",BR$2-'Indicator Date hidden'!BS87)</f>
        <v>0</v>
      </c>
      <c r="BS86" s="42">
        <f>IF('Indicator Date hidden'!BT87="x","x",BS$2-'Indicator Date hidden'!BT87)</f>
        <v>1</v>
      </c>
      <c r="BT86" s="42">
        <f>IF('Indicator Date hidden'!BU87="x","x",BT$2-'Indicator Date hidden'!BU87)</f>
        <v>0</v>
      </c>
      <c r="BU86">
        <f t="shared" si="10"/>
        <v>30</v>
      </c>
      <c r="BV86" s="43">
        <f t="shared" si="11"/>
        <v>0.5</v>
      </c>
      <c r="BW86">
        <f t="shared" si="12"/>
        <v>9</v>
      </c>
      <c r="BX86" s="43">
        <f t="shared" si="13"/>
        <v>2.1095023109728985</v>
      </c>
      <c r="BY86" s="46">
        <f t="shared" si="14"/>
        <v>0</v>
      </c>
    </row>
    <row r="87" spans="1:77">
      <c r="A87" t="str">
        <f>'Indicator Data'!B90</f>
        <v>JOR</v>
      </c>
      <c r="B87" s="42">
        <f>IF('Indicator Date hidden'!C88="x","x",B$2-'Indicator Date hidden'!C88)</f>
        <v>0</v>
      </c>
      <c r="C87" s="42">
        <f>IF('Indicator Date hidden'!D88="x","x",C$2-'Indicator Date hidden'!D88)</f>
        <v>0</v>
      </c>
      <c r="D87" s="42">
        <f>IF('Indicator Date hidden'!E88="x","x",D$2-'Indicator Date hidden'!E88)</f>
        <v>0</v>
      </c>
      <c r="E87" s="42">
        <f>IF('Indicator Date hidden'!F88="x","x",E$2-'Indicator Date hidden'!F88)</f>
        <v>0</v>
      </c>
      <c r="F87" s="42">
        <f>IF('Indicator Date hidden'!G88="x","x",F$2-'Indicator Date hidden'!G88)</f>
        <v>0</v>
      </c>
      <c r="G87" s="42">
        <f>IF('Indicator Date hidden'!H88="x","x",G$2-'Indicator Date hidden'!H88)</f>
        <v>0</v>
      </c>
      <c r="H87" s="42">
        <f>IF('Indicator Date hidden'!I88="x","x",H$2-'Indicator Date hidden'!I88)</f>
        <v>0</v>
      </c>
      <c r="I87" s="42">
        <f>IF('Indicator Date hidden'!J88="x","x",I$2-'Indicator Date hidden'!J88)</f>
        <v>0</v>
      </c>
      <c r="J87" s="42">
        <f>IF('Indicator Date hidden'!K88="x","x",J$2-'Indicator Date hidden'!K88)</f>
        <v>0</v>
      </c>
      <c r="K87" s="42">
        <f>IF('Indicator Date hidden'!L88="x","x",K$2-'Indicator Date hidden'!L88)</f>
        <v>0</v>
      </c>
      <c r="L87" s="42">
        <f>IF('Indicator Date hidden'!M88="x","x",L$2-'Indicator Date hidden'!M88)</f>
        <v>0</v>
      </c>
      <c r="M87" s="42" t="str">
        <f>IF('Indicator Date hidden'!N88="x","x",M$2-'Indicator Date hidden'!N88)</f>
        <v>x</v>
      </c>
      <c r="N87" s="42" t="str">
        <f>IF('Indicator Date hidden'!O88="x","x",N$2-'Indicator Date hidden'!O88)</f>
        <v>x</v>
      </c>
      <c r="O87" s="42" t="str">
        <f>IF('Indicator Date hidden'!P88="x","x",O$2-'Indicator Date hidden'!P88)</f>
        <v>x</v>
      </c>
      <c r="P87" s="42">
        <f>IF('Indicator Date hidden'!Q88="x","x",P$2-'Indicator Date hidden'!Q88)</f>
        <v>0</v>
      </c>
      <c r="Q87" s="42">
        <f>IF('Indicator Date hidden'!R88="x","x",Q$2-'Indicator Date hidden'!R88)</f>
        <v>0</v>
      </c>
      <c r="R87" s="42">
        <f>IF('Indicator Date hidden'!S88="x","x",R$2-'Indicator Date hidden'!S88)</f>
        <v>0</v>
      </c>
      <c r="S87" s="42">
        <f>IF('Indicator Date hidden'!T88="x","x",S$2-'Indicator Date hidden'!T88)</f>
        <v>0</v>
      </c>
      <c r="T87" s="42">
        <f>IF('Indicator Date hidden'!U88="x","x",T$2-'Indicator Date hidden'!U88)</f>
        <v>0</v>
      </c>
      <c r="U87" s="42">
        <f>IF('Indicator Date hidden'!V88="x","x",U$2-'Indicator Date hidden'!V88)</f>
        <v>0</v>
      </c>
      <c r="V87" s="42">
        <f>IF('Indicator Date hidden'!W88="x","x",V$2-'Indicator Date hidden'!W88)</f>
        <v>0</v>
      </c>
      <c r="W87" s="42">
        <f>IF('Indicator Date hidden'!X88="x","x",W$2-'Indicator Date hidden'!X88)</f>
        <v>0</v>
      </c>
      <c r="X87" s="42">
        <f>IF('Indicator Date hidden'!Y88="x","x",X$2-'Indicator Date hidden'!Y88)</f>
        <v>4</v>
      </c>
      <c r="Y87" s="42">
        <f>IF('Indicator Date hidden'!Z88="x","x",Y$2-'Indicator Date hidden'!Z88)</f>
        <v>0</v>
      </c>
      <c r="Z87" s="42" t="str">
        <f>IF('Indicator Date hidden'!AA88="x","x",Z$2-'Indicator Date hidden'!AA88)</f>
        <v>x</v>
      </c>
      <c r="AA87" s="42">
        <f>IF('Indicator Date hidden'!AB88="x","x",AA$2-'Indicator Date hidden'!AB88)</f>
        <v>2</v>
      </c>
      <c r="AB87" s="42">
        <f>IF('Indicator Date hidden'!AC88="x","x",AB$2-'Indicator Date hidden'!AC88)</f>
        <v>0</v>
      </c>
      <c r="AC87" s="42">
        <f>IF('Indicator Date hidden'!AD88="x","x",AC$2-'Indicator Date hidden'!AD88)</f>
        <v>-2</v>
      </c>
      <c r="AD87" s="42">
        <f>IF('Indicator Date hidden'!AE88="x","x",AD$2-'Indicator Date hidden'!AE88)</f>
        <v>0</v>
      </c>
      <c r="AE87" s="42">
        <f>IF('Indicator Date hidden'!AF88="x","x",AE$2-'Indicator Date hidden'!AF88)</f>
        <v>0</v>
      </c>
      <c r="AF87" s="42">
        <f>IF('Indicator Date hidden'!AG88="x","x",AF$2-'Indicator Date hidden'!AG88)</f>
        <v>0</v>
      </c>
      <c r="AG87" s="42">
        <f>IF('Indicator Date hidden'!AH88="x","x",AG$2-'Indicator Date hidden'!AH88)</f>
        <v>0</v>
      </c>
      <c r="AH87" s="42">
        <f>IF('Indicator Date hidden'!AI88="x","x",AH$2-'Indicator Date hidden'!AI88)</f>
        <v>4</v>
      </c>
      <c r="AI87" s="42">
        <f>IF('Indicator Date hidden'!AJ88="x","x",AI$2-'Indicator Date hidden'!AJ88)</f>
        <v>0</v>
      </c>
      <c r="AJ87" s="42">
        <f>IF('Indicator Date hidden'!AK88="x","x",AJ$2-'Indicator Date hidden'!AK88)</f>
        <v>0</v>
      </c>
      <c r="AK87" s="42">
        <f>IF('Indicator Date hidden'!AL88="x","x",AK$2-'Indicator Date hidden'!AL88)</f>
        <v>0</v>
      </c>
      <c r="AL87" s="42">
        <f>IF('Indicator Date hidden'!AM88="x","x",AL$2-'Indicator Date hidden'!AM88)</f>
        <v>0</v>
      </c>
      <c r="AM87" s="42">
        <f>IF('Indicator Date hidden'!AN88="x","x",AM$2-'Indicator Date hidden'!AN88)</f>
        <v>0</v>
      </c>
      <c r="AN87" s="42">
        <f>IF('Indicator Date hidden'!AO88="x","x",AN$2-'Indicator Date hidden'!AO88)</f>
        <v>0</v>
      </c>
      <c r="AO87" s="42">
        <f>IF('Indicator Date hidden'!AP88="x","x",AO$2-'Indicator Date hidden'!AP88)</f>
        <v>-1</v>
      </c>
      <c r="AP87" s="42">
        <f>IF('Indicator Date hidden'!AQ88="x","x",AP$2-'Indicator Date hidden'!AQ88)</f>
        <v>0</v>
      </c>
      <c r="AQ87" s="42">
        <f>IF('Indicator Date hidden'!AR88="x","x",AQ$2-'Indicator Date hidden'!AR88)</f>
        <v>0</v>
      </c>
      <c r="AR87" s="42">
        <f>IF('Indicator Date hidden'!AS88="x","x",AR$2-'Indicator Date hidden'!AS88)</f>
        <v>0</v>
      </c>
      <c r="AS87" s="42" t="str">
        <f>IF('Indicator Date hidden'!AT88="x","x",AS$2-'Indicator Date hidden'!AT88)</f>
        <v>x</v>
      </c>
      <c r="AT87" s="42">
        <f>IF('Indicator Date hidden'!AU88="x","x",AT$2-'Indicator Date hidden'!AU88)</f>
        <v>0</v>
      </c>
      <c r="AU87" s="42">
        <f>IF('Indicator Date hidden'!AV88="x","x",AU$2-'Indicator Date hidden'!AV88)</f>
        <v>0</v>
      </c>
      <c r="AV87" s="42">
        <f>IF('Indicator Date hidden'!AW88="x","x",AV$2-'Indicator Date hidden'!AW88)</f>
        <v>12</v>
      </c>
      <c r="AW87" s="42">
        <f>IF('Indicator Date hidden'!AX88="x","x",AW$2-'Indicator Date hidden'!AX88)</f>
        <v>-2</v>
      </c>
      <c r="AX87" s="42">
        <f>IF('Indicator Date hidden'!AY88="x","x",AX$2-'Indicator Date hidden'!AY88)</f>
        <v>-1</v>
      </c>
      <c r="AY87" s="42">
        <f>IF('Indicator Date hidden'!AZ88="x","x",AY$2-'Indicator Date hidden'!AZ88)</f>
        <v>0</v>
      </c>
      <c r="AZ87" s="42" t="str">
        <f>IF('Indicator Date hidden'!BA88="x","x",AZ$2-'Indicator Date hidden'!BA88)</f>
        <v>x</v>
      </c>
      <c r="BA87" s="42">
        <f>IF('Indicator Date hidden'!BB88="x","x",BA$2-'Indicator Date hidden'!BB88)</f>
        <v>0</v>
      </c>
      <c r="BB87" s="42">
        <f>IF('Indicator Date hidden'!BC88="x","x",BB$2-'Indicator Date hidden'!BC88)</f>
        <v>0</v>
      </c>
      <c r="BC87" s="42">
        <f>IF('Indicator Date hidden'!BD88="x","x",BC$2-'Indicator Date hidden'!BD88)</f>
        <v>0</v>
      </c>
      <c r="BD87" s="42">
        <f>IF('Indicator Date hidden'!BE88="x","x",BD$2-'Indicator Date hidden'!BE88)</f>
        <v>0</v>
      </c>
      <c r="BE87" s="42">
        <f>IF('Indicator Date hidden'!BF88="x","x",BE$2-'Indicator Date hidden'!BF88)</f>
        <v>2</v>
      </c>
      <c r="BF87" s="42">
        <f>IF('Indicator Date hidden'!BG88="x","x",BF$2-'Indicator Date hidden'!BG88)</f>
        <v>0</v>
      </c>
      <c r="BG87" s="42">
        <f>IF('Indicator Date hidden'!BH88="x","x",BG$2-'Indicator Date hidden'!BH88)</f>
        <v>0</v>
      </c>
      <c r="BH87" s="42">
        <f>IF('Indicator Date hidden'!BI88="x","x",BH$2-'Indicator Date hidden'!BI88)</f>
        <v>0</v>
      </c>
      <c r="BI87" s="42">
        <f>IF('Indicator Date hidden'!BJ88="x","x",BI$2-'Indicator Date hidden'!BJ88)</f>
        <v>2</v>
      </c>
      <c r="BJ87" s="42">
        <f>IF('Indicator Date hidden'!BK88="x","x",BJ$2-'Indicator Date hidden'!BK88)</f>
        <v>1</v>
      </c>
      <c r="BK87" s="42">
        <f>IF('Indicator Date hidden'!BL88="x","x",BK$2-'Indicator Date hidden'!BL88)</f>
        <v>0</v>
      </c>
      <c r="BL87" s="42">
        <f>IF('Indicator Date hidden'!BM88="x","x",BL$2-'Indicator Date hidden'!BM88)</f>
        <v>0</v>
      </c>
      <c r="BM87" s="42">
        <f>IF('Indicator Date hidden'!BN88="x","x",BM$2-'Indicator Date hidden'!BN88)</f>
        <v>0</v>
      </c>
      <c r="BN87" s="42">
        <f>IF('Indicator Date hidden'!BO88="x","x",BN$2-'Indicator Date hidden'!BO88)</f>
        <v>0</v>
      </c>
      <c r="BO87" s="42">
        <f>IF('Indicator Date hidden'!BP88="x","x",BO$2-'Indicator Date hidden'!BP88)</f>
        <v>2</v>
      </c>
      <c r="BP87" s="42">
        <f>IF('Indicator Date hidden'!BQ88="x","x",BP$2-'Indicator Date hidden'!BQ88)</f>
        <v>0</v>
      </c>
      <c r="BQ87" s="42">
        <f>IF('Indicator Date hidden'!BR88="x","x",BQ$2-'Indicator Date hidden'!BR88)</f>
        <v>0</v>
      </c>
      <c r="BR87" s="42" t="str">
        <f>IF('Indicator Date hidden'!BS88="x","x",BR$2-'Indicator Date hidden'!BS88)</f>
        <v>x</v>
      </c>
      <c r="BS87" s="42">
        <f>IF('Indicator Date hidden'!BT88="x","x",BS$2-'Indicator Date hidden'!BT88)</f>
        <v>1</v>
      </c>
      <c r="BT87" s="42">
        <f>IF('Indicator Date hidden'!BU88="x","x",BT$2-'Indicator Date hidden'!BU88)</f>
        <v>0</v>
      </c>
      <c r="BU87">
        <f t="shared" si="10"/>
        <v>24</v>
      </c>
      <c r="BV87" s="43">
        <f t="shared" si="11"/>
        <v>0.375</v>
      </c>
      <c r="BW87">
        <f t="shared" si="12"/>
        <v>9</v>
      </c>
      <c r="BX87" s="43">
        <f t="shared" si="13"/>
        <v>1.7455300054711176</v>
      </c>
      <c r="BY87" s="46">
        <f t="shared" si="14"/>
        <v>0</v>
      </c>
    </row>
    <row r="88" spans="1:77">
      <c r="A88" t="str">
        <f>'Indicator Data'!B91</f>
        <v>KAZ</v>
      </c>
      <c r="B88" s="42">
        <f>IF('Indicator Date hidden'!C89="x","x",B$2-'Indicator Date hidden'!C89)</f>
        <v>0</v>
      </c>
      <c r="C88" s="42">
        <f>IF('Indicator Date hidden'!D89="x","x",C$2-'Indicator Date hidden'!D89)</f>
        <v>0</v>
      </c>
      <c r="D88" s="42">
        <f>IF('Indicator Date hidden'!E89="x","x",D$2-'Indicator Date hidden'!E89)</f>
        <v>0</v>
      </c>
      <c r="E88" s="42">
        <f>IF('Indicator Date hidden'!F89="x","x",E$2-'Indicator Date hidden'!F89)</f>
        <v>0</v>
      </c>
      <c r="F88" s="42">
        <f>IF('Indicator Date hidden'!G89="x","x",F$2-'Indicator Date hidden'!G89)</f>
        <v>0</v>
      </c>
      <c r="G88" s="42">
        <f>IF('Indicator Date hidden'!H89="x","x",G$2-'Indicator Date hidden'!H89)</f>
        <v>0</v>
      </c>
      <c r="H88" s="42">
        <f>IF('Indicator Date hidden'!I89="x","x",H$2-'Indicator Date hidden'!I89)</f>
        <v>0</v>
      </c>
      <c r="I88" s="42">
        <f>IF('Indicator Date hidden'!J89="x","x",I$2-'Indicator Date hidden'!J89)</f>
        <v>0</v>
      </c>
      <c r="J88" s="42">
        <f>IF('Indicator Date hidden'!K89="x","x",J$2-'Indicator Date hidden'!K89)</f>
        <v>0</v>
      </c>
      <c r="K88" s="42">
        <f>IF('Indicator Date hidden'!L89="x","x",K$2-'Indicator Date hidden'!L89)</f>
        <v>0</v>
      </c>
      <c r="L88" s="42">
        <f>IF('Indicator Date hidden'!M89="x","x",L$2-'Indicator Date hidden'!M89)</f>
        <v>0</v>
      </c>
      <c r="M88" s="42" t="str">
        <f>IF('Indicator Date hidden'!N89="x","x",M$2-'Indicator Date hidden'!N89)</f>
        <v>x</v>
      </c>
      <c r="N88" s="42" t="str">
        <f>IF('Indicator Date hidden'!O89="x","x",N$2-'Indicator Date hidden'!O89)</f>
        <v>x</v>
      </c>
      <c r="O88" s="42" t="str">
        <f>IF('Indicator Date hidden'!P89="x","x",O$2-'Indicator Date hidden'!P89)</f>
        <v>x</v>
      </c>
      <c r="P88" s="42">
        <f>IF('Indicator Date hidden'!Q89="x","x",P$2-'Indicator Date hidden'!Q89)</f>
        <v>0</v>
      </c>
      <c r="Q88" s="42">
        <f>IF('Indicator Date hidden'!R89="x","x",Q$2-'Indicator Date hidden'!R89)</f>
        <v>0</v>
      </c>
      <c r="R88" s="42">
        <f>IF('Indicator Date hidden'!S89="x","x",R$2-'Indicator Date hidden'!S89)</f>
        <v>0</v>
      </c>
      <c r="S88" s="42">
        <f>IF('Indicator Date hidden'!T89="x","x",S$2-'Indicator Date hidden'!T89)</f>
        <v>0</v>
      </c>
      <c r="T88" s="42">
        <f>IF('Indicator Date hidden'!U89="x","x",T$2-'Indicator Date hidden'!U89)</f>
        <v>0</v>
      </c>
      <c r="U88" s="42">
        <f>IF('Indicator Date hidden'!V89="x","x",U$2-'Indicator Date hidden'!V89)</f>
        <v>0</v>
      </c>
      <c r="V88" s="42">
        <f>IF('Indicator Date hidden'!W89="x","x",V$2-'Indicator Date hidden'!W89)</f>
        <v>0</v>
      </c>
      <c r="W88" s="42">
        <f>IF('Indicator Date hidden'!X89="x","x",W$2-'Indicator Date hidden'!X89)</f>
        <v>0</v>
      </c>
      <c r="X88" s="42">
        <f>IF('Indicator Date hidden'!Y89="x","x",X$2-'Indicator Date hidden'!Y89)</f>
        <v>6</v>
      </c>
      <c r="Y88" s="42">
        <f>IF('Indicator Date hidden'!Z89="x","x",Y$2-'Indicator Date hidden'!Z89)</f>
        <v>0</v>
      </c>
      <c r="Z88" s="42">
        <f>IF('Indicator Date hidden'!AA89="x","x",Z$2-'Indicator Date hidden'!AA89)</f>
        <v>3</v>
      </c>
      <c r="AA88" s="42">
        <f>IF('Indicator Date hidden'!AB89="x","x",AA$2-'Indicator Date hidden'!AB89)</f>
        <v>0</v>
      </c>
      <c r="AB88" s="42">
        <f>IF('Indicator Date hidden'!AC89="x","x",AB$2-'Indicator Date hidden'!AC89)</f>
        <v>0</v>
      </c>
      <c r="AC88" s="42">
        <f>IF('Indicator Date hidden'!AD89="x","x",AC$2-'Indicator Date hidden'!AD89)</f>
        <v>-2</v>
      </c>
      <c r="AD88" s="42">
        <f>IF('Indicator Date hidden'!AE89="x","x",AD$2-'Indicator Date hidden'!AE89)</f>
        <v>0</v>
      </c>
      <c r="AE88" s="42">
        <f>IF('Indicator Date hidden'!AF89="x","x",AE$2-'Indicator Date hidden'!AF89)</f>
        <v>0</v>
      </c>
      <c r="AF88" s="42">
        <f>IF('Indicator Date hidden'!AG89="x","x",AF$2-'Indicator Date hidden'!AG89)</f>
        <v>0</v>
      </c>
      <c r="AG88" s="42">
        <f>IF('Indicator Date hidden'!AH89="x","x",AG$2-'Indicator Date hidden'!AH89)</f>
        <v>0</v>
      </c>
      <c r="AH88" s="42">
        <f>IF('Indicator Date hidden'!AI89="x","x",AH$2-'Indicator Date hidden'!AI89)</f>
        <v>6</v>
      </c>
      <c r="AI88" s="42">
        <f>IF('Indicator Date hidden'!AJ89="x","x",AI$2-'Indicator Date hidden'!AJ89)</f>
        <v>0</v>
      </c>
      <c r="AJ88" s="42">
        <f>IF('Indicator Date hidden'!AK89="x","x",AJ$2-'Indicator Date hidden'!AK89)</f>
        <v>0</v>
      </c>
      <c r="AK88" s="42">
        <f>IF('Indicator Date hidden'!AL89="x","x",AK$2-'Indicator Date hidden'!AL89)</f>
        <v>0</v>
      </c>
      <c r="AL88" s="42">
        <f>IF('Indicator Date hidden'!AM89="x","x",AL$2-'Indicator Date hidden'!AM89)</f>
        <v>0</v>
      </c>
      <c r="AM88" s="42">
        <f>IF('Indicator Date hidden'!AN89="x","x",AM$2-'Indicator Date hidden'!AN89)</f>
        <v>0</v>
      </c>
      <c r="AN88" s="42">
        <f>IF('Indicator Date hidden'!AO89="x","x",AN$2-'Indicator Date hidden'!AO89)</f>
        <v>0</v>
      </c>
      <c r="AO88" s="42">
        <f>IF('Indicator Date hidden'!AP89="x","x",AO$2-'Indicator Date hidden'!AP89)</f>
        <v>7</v>
      </c>
      <c r="AP88" s="42">
        <f>IF('Indicator Date hidden'!AQ89="x","x",AP$2-'Indicator Date hidden'!AQ89)</f>
        <v>0</v>
      </c>
      <c r="AQ88" s="42">
        <f>IF('Indicator Date hidden'!AR89="x","x",AQ$2-'Indicator Date hidden'!AR89)</f>
        <v>1</v>
      </c>
      <c r="AR88" s="42" t="str">
        <f>IF('Indicator Date hidden'!AS89="x","x",AR$2-'Indicator Date hidden'!AS89)</f>
        <v>x</v>
      </c>
      <c r="AS88" s="42" t="str">
        <f>IF('Indicator Date hidden'!AT89="x","x",AS$2-'Indicator Date hidden'!AT89)</f>
        <v>x</v>
      </c>
      <c r="AT88" s="42">
        <f>IF('Indicator Date hidden'!AU89="x","x",AT$2-'Indicator Date hidden'!AU89)</f>
        <v>0</v>
      </c>
      <c r="AU88" s="42">
        <f>IF('Indicator Date hidden'!AV89="x","x",AU$2-'Indicator Date hidden'!AV89)</f>
        <v>0</v>
      </c>
      <c r="AV88" s="42">
        <f>IF('Indicator Date hidden'!AW89="x","x",AV$2-'Indicator Date hidden'!AW89)</f>
        <v>1</v>
      </c>
      <c r="AW88" s="42">
        <f>IF('Indicator Date hidden'!AX89="x","x",AW$2-'Indicator Date hidden'!AX89)</f>
        <v>-2</v>
      </c>
      <c r="AX88" s="42">
        <f>IF('Indicator Date hidden'!AY89="x","x",AX$2-'Indicator Date hidden'!AY89)</f>
        <v>-1</v>
      </c>
      <c r="AY88" s="42">
        <f>IF('Indicator Date hidden'!AZ89="x","x",AY$2-'Indicator Date hidden'!AZ89)</f>
        <v>0</v>
      </c>
      <c r="AZ88" s="42">
        <f>IF('Indicator Date hidden'!BA89="x","x",AZ$2-'Indicator Date hidden'!BA89)</f>
        <v>0</v>
      </c>
      <c r="BA88" s="42">
        <f>IF('Indicator Date hidden'!BB89="x","x",BA$2-'Indicator Date hidden'!BB89)</f>
        <v>0</v>
      </c>
      <c r="BB88" s="42">
        <f>IF('Indicator Date hidden'!BC89="x","x",BB$2-'Indicator Date hidden'!BC89)</f>
        <v>0</v>
      </c>
      <c r="BC88" s="42">
        <f>IF('Indicator Date hidden'!BD89="x","x",BC$2-'Indicator Date hidden'!BD89)</f>
        <v>0</v>
      </c>
      <c r="BD88" s="42">
        <f>IF('Indicator Date hidden'!BE89="x","x",BD$2-'Indicator Date hidden'!BE89)</f>
        <v>0</v>
      </c>
      <c r="BE88" s="42">
        <f>IF('Indicator Date hidden'!BF89="x","x",BE$2-'Indicator Date hidden'!BF89)</f>
        <v>2</v>
      </c>
      <c r="BF88" s="42">
        <f>IF('Indicator Date hidden'!BG89="x","x",BF$2-'Indicator Date hidden'!BG89)</f>
        <v>0</v>
      </c>
      <c r="BG88" s="42">
        <f>IF('Indicator Date hidden'!BH89="x","x",BG$2-'Indicator Date hidden'!BH89)</f>
        <v>0</v>
      </c>
      <c r="BH88" s="42">
        <f>IF('Indicator Date hidden'!BI89="x","x",BH$2-'Indicator Date hidden'!BI89)</f>
        <v>0</v>
      </c>
      <c r="BI88" s="42">
        <f>IF('Indicator Date hidden'!BJ89="x","x",BI$2-'Indicator Date hidden'!BJ89)</f>
        <v>3</v>
      </c>
      <c r="BJ88" s="42">
        <f>IF('Indicator Date hidden'!BK89="x","x",BJ$2-'Indicator Date hidden'!BK89)</f>
        <v>0</v>
      </c>
      <c r="BK88" s="42">
        <f>IF('Indicator Date hidden'!BL89="x","x",BK$2-'Indicator Date hidden'!BL89)</f>
        <v>0</v>
      </c>
      <c r="BL88" s="42">
        <f>IF('Indicator Date hidden'!BM89="x","x",BL$2-'Indicator Date hidden'!BM89)</f>
        <v>0</v>
      </c>
      <c r="BM88" s="42">
        <f>IF('Indicator Date hidden'!BN89="x","x",BM$2-'Indicator Date hidden'!BN89)</f>
        <v>0</v>
      </c>
      <c r="BN88" s="42">
        <f>IF('Indicator Date hidden'!BO89="x","x",BN$2-'Indicator Date hidden'!BO89)</f>
        <v>0</v>
      </c>
      <c r="BO88" s="42">
        <f>IF('Indicator Date hidden'!BP89="x","x",BO$2-'Indicator Date hidden'!BP89)</f>
        <v>1</v>
      </c>
      <c r="BP88" s="42">
        <f>IF('Indicator Date hidden'!BQ89="x","x",BP$2-'Indicator Date hidden'!BQ89)</f>
        <v>0</v>
      </c>
      <c r="BQ88" s="42">
        <f>IF('Indicator Date hidden'!BR89="x","x",BQ$2-'Indicator Date hidden'!BR89)</f>
        <v>0</v>
      </c>
      <c r="BR88" s="42">
        <f>IF('Indicator Date hidden'!BS89="x","x",BR$2-'Indicator Date hidden'!BS89)</f>
        <v>0</v>
      </c>
      <c r="BS88" s="42">
        <f>IF('Indicator Date hidden'!BT89="x","x",BS$2-'Indicator Date hidden'!BT89)</f>
        <v>1</v>
      </c>
      <c r="BT88" s="42">
        <f>IF('Indicator Date hidden'!BU89="x","x",BT$2-'Indicator Date hidden'!BU89)</f>
        <v>0</v>
      </c>
      <c r="BU88">
        <f t="shared" si="10"/>
        <v>26</v>
      </c>
      <c r="BV88" s="43">
        <f t="shared" si="11"/>
        <v>0.39393939393939392</v>
      </c>
      <c r="BW88">
        <f t="shared" si="12"/>
        <v>10</v>
      </c>
      <c r="BX88" s="43">
        <f t="shared" si="13"/>
        <v>1.4860848285138459</v>
      </c>
      <c r="BY88" s="46">
        <f t="shared" si="14"/>
        <v>0</v>
      </c>
    </row>
    <row r="89" spans="1:77">
      <c r="A89" t="str">
        <f>'Indicator Data'!B92</f>
        <v>KEN</v>
      </c>
      <c r="B89" s="42">
        <f>IF('Indicator Date hidden'!C90="x","x",B$2-'Indicator Date hidden'!C90)</f>
        <v>0</v>
      </c>
      <c r="C89" s="42">
        <f>IF('Indicator Date hidden'!D90="x","x",C$2-'Indicator Date hidden'!D90)</f>
        <v>0</v>
      </c>
      <c r="D89" s="42">
        <f>IF('Indicator Date hidden'!E90="x","x",D$2-'Indicator Date hidden'!E90)</f>
        <v>0</v>
      </c>
      <c r="E89" s="42">
        <f>IF('Indicator Date hidden'!F90="x","x",E$2-'Indicator Date hidden'!F90)</f>
        <v>0</v>
      </c>
      <c r="F89" s="42">
        <f>IF('Indicator Date hidden'!G90="x","x",F$2-'Indicator Date hidden'!G90)</f>
        <v>0</v>
      </c>
      <c r="G89" s="42">
        <f>IF('Indicator Date hidden'!H90="x","x",G$2-'Indicator Date hidden'!H90)</f>
        <v>0</v>
      </c>
      <c r="H89" s="42">
        <f>IF('Indicator Date hidden'!I90="x","x",H$2-'Indicator Date hidden'!I90)</f>
        <v>0</v>
      </c>
      <c r="I89" s="42">
        <f>IF('Indicator Date hidden'!J90="x","x",I$2-'Indicator Date hidden'!J90)</f>
        <v>0</v>
      </c>
      <c r="J89" s="42">
        <f>IF('Indicator Date hidden'!K90="x","x",J$2-'Indicator Date hidden'!K90)</f>
        <v>0</v>
      </c>
      <c r="K89" s="42">
        <f>IF('Indicator Date hidden'!L90="x","x",K$2-'Indicator Date hidden'!L90)</f>
        <v>0</v>
      </c>
      <c r="L89" s="42">
        <f>IF('Indicator Date hidden'!M90="x","x",L$2-'Indicator Date hidden'!M90)</f>
        <v>0</v>
      </c>
      <c r="M89" s="42">
        <f>IF('Indicator Date hidden'!N90="x","x",M$2-'Indicator Date hidden'!N90)</f>
        <v>0</v>
      </c>
      <c r="N89" s="42">
        <f>IF('Indicator Date hidden'!O90="x","x",N$2-'Indicator Date hidden'!O90)</f>
        <v>0</v>
      </c>
      <c r="O89" s="42">
        <f>IF('Indicator Date hidden'!P90="x","x",O$2-'Indicator Date hidden'!P90)</f>
        <v>0</v>
      </c>
      <c r="P89" s="42">
        <f>IF('Indicator Date hidden'!Q90="x","x",P$2-'Indicator Date hidden'!Q90)</f>
        <v>0</v>
      </c>
      <c r="Q89" s="42">
        <f>IF('Indicator Date hidden'!R90="x","x",Q$2-'Indicator Date hidden'!R90)</f>
        <v>0</v>
      </c>
      <c r="R89" s="42">
        <f>IF('Indicator Date hidden'!S90="x","x",R$2-'Indicator Date hidden'!S90)</f>
        <v>0</v>
      </c>
      <c r="S89" s="42">
        <f>IF('Indicator Date hidden'!T90="x","x",S$2-'Indicator Date hidden'!T90)</f>
        <v>0</v>
      </c>
      <c r="T89" s="42">
        <f>IF('Indicator Date hidden'!U90="x","x",T$2-'Indicator Date hidden'!U90)</f>
        <v>0</v>
      </c>
      <c r="U89" s="42">
        <f>IF('Indicator Date hidden'!V90="x","x",U$2-'Indicator Date hidden'!V90)</f>
        <v>0</v>
      </c>
      <c r="V89" s="42">
        <f>IF('Indicator Date hidden'!W90="x","x",V$2-'Indicator Date hidden'!W90)</f>
        <v>0</v>
      </c>
      <c r="W89" s="42">
        <f>IF('Indicator Date hidden'!X90="x","x",W$2-'Indicator Date hidden'!X90)</f>
        <v>0</v>
      </c>
      <c r="X89" s="42">
        <f>IF('Indicator Date hidden'!Y90="x","x",X$2-'Indicator Date hidden'!Y90)</f>
        <v>1</v>
      </c>
      <c r="Y89" s="42">
        <f>IF('Indicator Date hidden'!Z90="x","x",Y$2-'Indicator Date hidden'!Z90)</f>
        <v>0</v>
      </c>
      <c r="Z89" s="42">
        <f>IF('Indicator Date hidden'!AA90="x","x",Z$2-'Indicator Date hidden'!AA90)</f>
        <v>0</v>
      </c>
      <c r="AA89" s="42">
        <f>IF('Indicator Date hidden'!AB90="x","x",AA$2-'Indicator Date hidden'!AB90)</f>
        <v>1</v>
      </c>
      <c r="AB89" s="42">
        <f>IF('Indicator Date hidden'!AC90="x","x",AB$2-'Indicator Date hidden'!AC90)</f>
        <v>0</v>
      </c>
      <c r="AC89" s="42">
        <f>IF('Indicator Date hidden'!AD90="x","x",AC$2-'Indicator Date hidden'!AD90)</f>
        <v>-2</v>
      </c>
      <c r="AD89" s="42">
        <f>IF('Indicator Date hidden'!AE90="x","x",AD$2-'Indicator Date hidden'!AE90)</f>
        <v>0</v>
      </c>
      <c r="AE89" s="42">
        <f>IF('Indicator Date hidden'!AF90="x","x",AE$2-'Indicator Date hidden'!AF90)</f>
        <v>0</v>
      </c>
      <c r="AF89" s="42">
        <f>IF('Indicator Date hidden'!AG90="x","x",AF$2-'Indicator Date hidden'!AG90)</f>
        <v>0</v>
      </c>
      <c r="AG89" s="42">
        <f>IF('Indicator Date hidden'!AH90="x","x",AG$2-'Indicator Date hidden'!AH90)</f>
        <v>0</v>
      </c>
      <c r="AH89" s="42">
        <f>IF('Indicator Date hidden'!AI90="x","x",AH$2-'Indicator Date hidden'!AI90)</f>
        <v>7</v>
      </c>
      <c r="AI89" s="42">
        <f>IF('Indicator Date hidden'!AJ90="x","x",AI$2-'Indicator Date hidden'!AJ90)</f>
        <v>0</v>
      </c>
      <c r="AJ89" s="42">
        <f>IF('Indicator Date hidden'!AK90="x","x",AJ$2-'Indicator Date hidden'!AK90)</f>
        <v>0</v>
      </c>
      <c r="AK89" s="42">
        <f>IF('Indicator Date hidden'!AL90="x","x",AK$2-'Indicator Date hidden'!AL90)</f>
        <v>0</v>
      </c>
      <c r="AL89" s="42">
        <f>IF('Indicator Date hidden'!AM90="x","x",AL$2-'Indicator Date hidden'!AM90)</f>
        <v>0</v>
      </c>
      <c r="AM89" s="42">
        <f>IF('Indicator Date hidden'!AN90="x","x",AM$2-'Indicator Date hidden'!AN90)</f>
        <v>0</v>
      </c>
      <c r="AN89" s="42">
        <f>IF('Indicator Date hidden'!AO90="x","x",AN$2-'Indicator Date hidden'!AO90)</f>
        <v>0</v>
      </c>
      <c r="AO89" s="42">
        <f>IF('Indicator Date hidden'!AP90="x","x",AO$2-'Indicator Date hidden'!AP90)</f>
        <v>0</v>
      </c>
      <c r="AP89" s="42">
        <f>IF('Indicator Date hidden'!AQ90="x","x",AP$2-'Indicator Date hidden'!AQ90)</f>
        <v>0</v>
      </c>
      <c r="AQ89" s="42">
        <f>IF('Indicator Date hidden'!AR90="x","x",AQ$2-'Indicator Date hidden'!AR90)</f>
        <v>0</v>
      </c>
      <c r="AR89" s="42">
        <f>IF('Indicator Date hidden'!AS90="x","x",AR$2-'Indicator Date hidden'!AS90)</f>
        <v>0</v>
      </c>
      <c r="AS89" s="42">
        <f>IF('Indicator Date hidden'!AT90="x","x",AS$2-'Indicator Date hidden'!AT90)</f>
        <v>0</v>
      </c>
      <c r="AT89" s="42">
        <f>IF('Indicator Date hidden'!AU90="x","x",AT$2-'Indicator Date hidden'!AU90)</f>
        <v>0</v>
      </c>
      <c r="AU89" s="42">
        <f>IF('Indicator Date hidden'!AV90="x","x",AU$2-'Indicator Date hidden'!AV90)</f>
        <v>0</v>
      </c>
      <c r="AV89" s="42">
        <f>IF('Indicator Date hidden'!AW90="x","x",AV$2-'Indicator Date hidden'!AW90)</f>
        <v>1</v>
      </c>
      <c r="AW89" s="42">
        <f>IF('Indicator Date hidden'!AX90="x","x",AW$2-'Indicator Date hidden'!AX90)</f>
        <v>-2</v>
      </c>
      <c r="AX89" s="42">
        <f>IF('Indicator Date hidden'!AY90="x","x",AX$2-'Indicator Date hidden'!AY90)</f>
        <v>-1</v>
      </c>
      <c r="AY89" s="42">
        <f>IF('Indicator Date hidden'!AZ90="x","x",AY$2-'Indicator Date hidden'!AZ90)</f>
        <v>0</v>
      </c>
      <c r="AZ89" s="42">
        <f>IF('Indicator Date hidden'!BA90="x","x",AZ$2-'Indicator Date hidden'!BA90)</f>
        <v>0</v>
      </c>
      <c r="BA89" s="42">
        <f>IF('Indicator Date hidden'!BB90="x","x",BA$2-'Indicator Date hidden'!BB90)</f>
        <v>0</v>
      </c>
      <c r="BB89" s="42">
        <f>IF('Indicator Date hidden'!BC90="x","x",BB$2-'Indicator Date hidden'!BC90)</f>
        <v>0</v>
      </c>
      <c r="BC89" s="42">
        <f>IF('Indicator Date hidden'!BD90="x","x",BC$2-'Indicator Date hidden'!BD90)</f>
        <v>0</v>
      </c>
      <c r="BD89" s="42">
        <f>IF('Indicator Date hidden'!BE90="x","x",BD$2-'Indicator Date hidden'!BE90)</f>
        <v>0</v>
      </c>
      <c r="BE89" s="42">
        <f>IF('Indicator Date hidden'!BF90="x","x",BE$2-'Indicator Date hidden'!BF90)</f>
        <v>0</v>
      </c>
      <c r="BF89" s="42">
        <f>IF('Indicator Date hidden'!BG90="x","x",BF$2-'Indicator Date hidden'!BG90)</f>
        <v>0</v>
      </c>
      <c r="BG89" s="42">
        <f>IF('Indicator Date hidden'!BH90="x","x",BG$2-'Indicator Date hidden'!BH90)</f>
        <v>0</v>
      </c>
      <c r="BH89" s="42">
        <f>IF('Indicator Date hidden'!BI90="x","x",BH$2-'Indicator Date hidden'!BI90)</f>
        <v>0</v>
      </c>
      <c r="BI89" s="42">
        <f>IF('Indicator Date hidden'!BJ90="x","x",BI$2-'Indicator Date hidden'!BJ90)</f>
        <v>1</v>
      </c>
      <c r="BJ89" s="42">
        <f>IF('Indicator Date hidden'!BK90="x","x",BJ$2-'Indicator Date hidden'!BK90)</f>
        <v>1</v>
      </c>
      <c r="BK89" s="42">
        <f>IF('Indicator Date hidden'!BL90="x","x",BK$2-'Indicator Date hidden'!BL90)</f>
        <v>0</v>
      </c>
      <c r="BL89" s="42">
        <f>IF('Indicator Date hidden'!BM90="x","x",BL$2-'Indicator Date hidden'!BM90)</f>
        <v>0</v>
      </c>
      <c r="BM89" s="42">
        <f>IF('Indicator Date hidden'!BN90="x","x",BM$2-'Indicator Date hidden'!BN90)</f>
        <v>0</v>
      </c>
      <c r="BN89" s="42">
        <f>IF('Indicator Date hidden'!BO90="x","x",BN$2-'Indicator Date hidden'!BO90)</f>
        <v>0</v>
      </c>
      <c r="BO89" s="42">
        <f>IF('Indicator Date hidden'!BP90="x","x",BO$2-'Indicator Date hidden'!BP90)</f>
        <v>0</v>
      </c>
      <c r="BP89" s="42">
        <f>IF('Indicator Date hidden'!BQ90="x","x",BP$2-'Indicator Date hidden'!BQ90)</f>
        <v>0</v>
      </c>
      <c r="BQ89" s="42">
        <f>IF('Indicator Date hidden'!BR90="x","x",BQ$2-'Indicator Date hidden'!BR90)</f>
        <v>0</v>
      </c>
      <c r="BR89" s="42">
        <f>IF('Indicator Date hidden'!BS90="x","x",BR$2-'Indicator Date hidden'!BS90)</f>
        <v>0</v>
      </c>
      <c r="BS89" s="42">
        <f>IF('Indicator Date hidden'!BT90="x","x",BS$2-'Indicator Date hidden'!BT90)</f>
        <v>1</v>
      </c>
      <c r="BT89" s="42">
        <f>IF('Indicator Date hidden'!BU90="x","x",BT$2-'Indicator Date hidden'!BU90)</f>
        <v>0</v>
      </c>
      <c r="BU89">
        <f t="shared" si="10"/>
        <v>8</v>
      </c>
      <c r="BV89" s="43">
        <f t="shared" si="11"/>
        <v>0.11267605633802817</v>
      </c>
      <c r="BW89">
        <f t="shared" si="12"/>
        <v>7</v>
      </c>
      <c r="BX89" s="43">
        <f t="shared" si="13"/>
        <v>0.94271552285529636</v>
      </c>
      <c r="BY89" s="46">
        <f t="shared" si="14"/>
        <v>0</v>
      </c>
    </row>
    <row r="90" spans="1:77">
      <c r="A90" t="str">
        <f>'Indicator Data'!B93</f>
        <v>KIR</v>
      </c>
      <c r="B90" s="42">
        <f>IF('Indicator Date hidden'!C91="x","x",B$2-'Indicator Date hidden'!C91)</f>
        <v>0</v>
      </c>
      <c r="C90" s="42">
        <f>IF('Indicator Date hidden'!D91="x","x",C$2-'Indicator Date hidden'!D91)</f>
        <v>0</v>
      </c>
      <c r="D90" s="42">
        <f>IF('Indicator Date hidden'!E91="x","x",D$2-'Indicator Date hidden'!E91)</f>
        <v>0</v>
      </c>
      <c r="E90" s="42">
        <f>IF('Indicator Date hidden'!F91="x","x",E$2-'Indicator Date hidden'!F91)</f>
        <v>0</v>
      </c>
      <c r="F90" s="42">
        <f>IF('Indicator Date hidden'!G91="x","x",F$2-'Indicator Date hidden'!G91)</f>
        <v>0</v>
      </c>
      <c r="G90" s="42">
        <f>IF('Indicator Date hidden'!H91="x","x",G$2-'Indicator Date hidden'!H91)</f>
        <v>0</v>
      </c>
      <c r="H90" s="42">
        <f>IF('Indicator Date hidden'!I91="x","x",H$2-'Indicator Date hidden'!I91)</f>
        <v>0</v>
      </c>
      <c r="I90" s="42">
        <f>IF('Indicator Date hidden'!J91="x","x",I$2-'Indicator Date hidden'!J91)</f>
        <v>0</v>
      </c>
      <c r="J90" s="42">
        <f>IF('Indicator Date hidden'!K91="x","x",J$2-'Indicator Date hidden'!K91)</f>
        <v>0</v>
      </c>
      <c r="K90" s="42" t="str">
        <f>IF('Indicator Date hidden'!L91="x","x",K$2-'Indicator Date hidden'!L91)</f>
        <v>x</v>
      </c>
      <c r="L90" s="42" t="str">
        <f>IF('Indicator Date hidden'!M91="x","x",L$2-'Indicator Date hidden'!M91)</f>
        <v>x</v>
      </c>
      <c r="M90" s="42" t="str">
        <f>IF('Indicator Date hidden'!N91="x","x",M$2-'Indicator Date hidden'!N91)</f>
        <v>x</v>
      </c>
      <c r="N90" s="42" t="str">
        <f>IF('Indicator Date hidden'!O91="x","x",N$2-'Indicator Date hidden'!O91)</f>
        <v>x</v>
      </c>
      <c r="O90" s="42" t="str">
        <f>IF('Indicator Date hidden'!P91="x","x",O$2-'Indicator Date hidden'!P91)</f>
        <v>x</v>
      </c>
      <c r="P90" s="42">
        <f>IF('Indicator Date hidden'!Q91="x","x",P$2-'Indicator Date hidden'!Q91)</f>
        <v>0</v>
      </c>
      <c r="Q90" s="42">
        <f>IF('Indicator Date hidden'!R91="x","x",Q$2-'Indicator Date hidden'!R91)</f>
        <v>0</v>
      </c>
      <c r="R90" s="42">
        <f>IF('Indicator Date hidden'!S91="x","x",R$2-'Indicator Date hidden'!S91)</f>
        <v>0</v>
      </c>
      <c r="S90" s="42">
        <f>IF('Indicator Date hidden'!T91="x","x",S$2-'Indicator Date hidden'!T91)</f>
        <v>0</v>
      </c>
      <c r="T90" s="42">
        <f>IF('Indicator Date hidden'!U91="x","x",T$2-'Indicator Date hidden'!U91)</f>
        <v>0</v>
      </c>
      <c r="U90" s="42">
        <f>IF('Indicator Date hidden'!V91="x","x",U$2-'Indicator Date hidden'!V91)</f>
        <v>0</v>
      </c>
      <c r="V90" s="42">
        <f>IF('Indicator Date hidden'!W91="x","x",V$2-'Indicator Date hidden'!W91)</f>
        <v>0</v>
      </c>
      <c r="W90" s="42">
        <f>IF('Indicator Date hidden'!X91="x","x",W$2-'Indicator Date hidden'!X91)</f>
        <v>0</v>
      </c>
      <c r="X90" s="42">
        <f>IF('Indicator Date hidden'!Y91="x","x",X$2-'Indicator Date hidden'!Y91)</f>
        <v>3</v>
      </c>
      <c r="Y90" s="42">
        <f>IF('Indicator Date hidden'!Z91="x","x",Y$2-'Indicator Date hidden'!Z91)</f>
        <v>0</v>
      </c>
      <c r="Z90" s="42">
        <f>IF('Indicator Date hidden'!AA91="x","x",Z$2-'Indicator Date hidden'!AA91)</f>
        <v>0</v>
      </c>
      <c r="AA90" s="42">
        <f>IF('Indicator Date hidden'!AB91="x","x",AA$2-'Indicator Date hidden'!AB91)</f>
        <v>5</v>
      </c>
      <c r="AB90" s="42">
        <f>IF('Indicator Date hidden'!AC91="x","x",AB$2-'Indicator Date hidden'!AC91)</f>
        <v>0</v>
      </c>
      <c r="AC90" s="42">
        <f>IF('Indicator Date hidden'!AD91="x","x",AC$2-'Indicator Date hidden'!AD91)</f>
        <v>-2</v>
      </c>
      <c r="AD90" s="42">
        <f>IF('Indicator Date hidden'!AE91="x","x",AD$2-'Indicator Date hidden'!AE91)</f>
        <v>0</v>
      </c>
      <c r="AE90" s="42">
        <f>IF('Indicator Date hidden'!AF91="x","x",AE$2-'Indicator Date hidden'!AF91)</f>
        <v>16</v>
      </c>
      <c r="AF90" s="42" t="str">
        <f>IF('Indicator Date hidden'!AG91="x","x",AF$2-'Indicator Date hidden'!AG91)</f>
        <v>x</v>
      </c>
      <c r="AG90" s="42">
        <f>IF('Indicator Date hidden'!AH91="x","x",AG$2-'Indicator Date hidden'!AH91)</f>
        <v>0</v>
      </c>
      <c r="AH90" s="42">
        <f>IF('Indicator Date hidden'!AI91="x","x",AH$2-'Indicator Date hidden'!AI91)</f>
        <v>3</v>
      </c>
      <c r="AI90" s="42">
        <f>IF('Indicator Date hidden'!AJ91="x","x",AI$2-'Indicator Date hidden'!AJ91)</f>
        <v>0</v>
      </c>
      <c r="AJ90" s="42">
        <f>IF('Indicator Date hidden'!AK91="x","x",AJ$2-'Indicator Date hidden'!AK91)</f>
        <v>0</v>
      </c>
      <c r="AK90" s="42">
        <f>IF('Indicator Date hidden'!AL91="x","x",AK$2-'Indicator Date hidden'!AL91)</f>
        <v>0</v>
      </c>
      <c r="AL90" s="42">
        <f>IF('Indicator Date hidden'!AM91="x","x",AL$2-'Indicator Date hidden'!AM91)</f>
        <v>0</v>
      </c>
      <c r="AM90" s="42">
        <f>IF('Indicator Date hidden'!AN91="x","x",AM$2-'Indicator Date hidden'!AN91)</f>
        <v>0</v>
      </c>
      <c r="AN90" s="42">
        <f>IF('Indicator Date hidden'!AO91="x","x",AN$2-'Indicator Date hidden'!AO91)</f>
        <v>0</v>
      </c>
      <c r="AO90" s="42">
        <f>IF('Indicator Date hidden'!AP91="x","x",AO$2-'Indicator Date hidden'!AP91)</f>
        <v>4</v>
      </c>
      <c r="AP90" s="42">
        <f>IF('Indicator Date hidden'!AQ91="x","x",AP$2-'Indicator Date hidden'!AQ91)</f>
        <v>0</v>
      </c>
      <c r="AQ90" s="42" t="str">
        <f>IF('Indicator Date hidden'!AR91="x","x",AQ$2-'Indicator Date hidden'!AR91)</f>
        <v>x</v>
      </c>
      <c r="AR90" s="42" t="str">
        <f>IF('Indicator Date hidden'!AS91="x","x",AR$2-'Indicator Date hidden'!AS91)</f>
        <v>x</v>
      </c>
      <c r="AS90" s="42" t="str">
        <f>IF('Indicator Date hidden'!AT91="x","x",AS$2-'Indicator Date hidden'!AT91)</f>
        <v>x</v>
      </c>
      <c r="AT90" s="42">
        <f>IF('Indicator Date hidden'!AU91="x","x",AT$2-'Indicator Date hidden'!AU91)</f>
        <v>0</v>
      </c>
      <c r="AU90" s="42" t="str">
        <f>IF('Indicator Date hidden'!AV91="x","x",AU$2-'Indicator Date hidden'!AV91)</f>
        <v>x</v>
      </c>
      <c r="AV90" s="42">
        <f>IF('Indicator Date hidden'!AW91="x","x",AV$2-'Indicator Date hidden'!AW91)</f>
        <v>3</v>
      </c>
      <c r="AW90" s="42">
        <f>IF('Indicator Date hidden'!AX91="x","x",AW$2-'Indicator Date hidden'!AX91)</f>
        <v>-2</v>
      </c>
      <c r="AX90" s="42">
        <f>IF('Indicator Date hidden'!AY91="x","x",AX$2-'Indicator Date hidden'!AY91)</f>
        <v>-1</v>
      </c>
      <c r="AY90" s="42">
        <f>IF('Indicator Date hidden'!AZ91="x","x",AY$2-'Indicator Date hidden'!AZ91)</f>
        <v>0</v>
      </c>
      <c r="AZ90" s="42" t="str">
        <f>IF('Indicator Date hidden'!BA91="x","x",AZ$2-'Indicator Date hidden'!BA91)</f>
        <v>x</v>
      </c>
      <c r="BA90" s="42" t="str">
        <f>IF('Indicator Date hidden'!BB91="x","x",BA$2-'Indicator Date hidden'!BB91)</f>
        <v>x</v>
      </c>
      <c r="BB90" s="42" t="str">
        <f>IF('Indicator Date hidden'!BC91="x","x",BB$2-'Indicator Date hidden'!BC91)</f>
        <v>x</v>
      </c>
      <c r="BC90" s="42">
        <f>IF('Indicator Date hidden'!BD91="x","x",BC$2-'Indicator Date hidden'!BD91)</f>
        <v>0</v>
      </c>
      <c r="BD90" s="42">
        <f>IF('Indicator Date hidden'!BE91="x","x",BD$2-'Indicator Date hidden'!BE91)</f>
        <v>0</v>
      </c>
      <c r="BE90" s="42" t="str">
        <f>IF('Indicator Date hidden'!BF91="x","x",BE$2-'Indicator Date hidden'!BF91)</f>
        <v>x</v>
      </c>
      <c r="BF90" s="42">
        <f>IF('Indicator Date hidden'!BG91="x","x",BF$2-'Indicator Date hidden'!BG91)</f>
        <v>0</v>
      </c>
      <c r="BG90" s="42" t="str">
        <f>IF('Indicator Date hidden'!BH91="x","x",BG$2-'Indicator Date hidden'!BH91)</f>
        <v>x</v>
      </c>
      <c r="BH90" s="42">
        <f>IF('Indicator Date hidden'!BI91="x","x",BH$2-'Indicator Date hidden'!BI91)</f>
        <v>0</v>
      </c>
      <c r="BI90" s="42" t="str">
        <f>IF('Indicator Date hidden'!BJ91="x","x",BI$2-'Indicator Date hidden'!BJ91)</f>
        <v>x</v>
      </c>
      <c r="BJ90" s="42">
        <f>IF('Indicator Date hidden'!BK91="x","x",BJ$2-'Indicator Date hidden'!BK91)</f>
        <v>1</v>
      </c>
      <c r="BK90" s="42">
        <f>IF('Indicator Date hidden'!BL91="x","x",BK$2-'Indicator Date hidden'!BL91)</f>
        <v>0</v>
      </c>
      <c r="BL90" s="42">
        <f>IF('Indicator Date hidden'!BM91="x","x",BL$2-'Indicator Date hidden'!BM91)</f>
        <v>0</v>
      </c>
      <c r="BM90" s="42">
        <f>IF('Indicator Date hidden'!BN91="x","x",BM$2-'Indicator Date hidden'!BN91)</f>
        <v>0</v>
      </c>
      <c r="BN90" s="42">
        <f>IF('Indicator Date hidden'!BO91="x","x",BN$2-'Indicator Date hidden'!BO91)</f>
        <v>0</v>
      </c>
      <c r="BO90" s="42">
        <f>IF('Indicator Date hidden'!BP91="x","x",BO$2-'Indicator Date hidden'!BP91)</f>
        <v>8</v>
      </c>
      <c r="BP90" s="42">
        <f>IF('Indicator Date hidden'!BQ91="x","x",BP$2-'Indicator Date hidden'!BQ91)</f>
        <v>0</v>
      </c>
      <c r="BQ90" s="42">
        <f>IF('Indicator Date hidden'!BR91="x","x",BQ$2-'Indicator Date hidden'!BR91)</f>
        <v>0</v>
      </c>
      <c r="BR90" s="42">
        <f>IF('Indicator Date hidden'!BS91="x","x",BR$2-'Indicator Date hidden'!BS91)</f>
        <v>0</v>
      </c>
      <c r="BS90" s="42">
        <f>IF('Indicator Date hidden'!BT91="x","x",BS$2-'Indicator Date hidden'!BT91)</f>
        <v>1</v>
      </c>
      <c r="BT90" s="42">
        <f>IF('Indicator Date hidden'!BU91="x","x",BT$2-'Indicator Date hidden'!BU91)</f>
        <v>0</v>
      </c>
      <c r="BU90">
        <f t="shared" si="10"/>
        <v>39</v>
      </c>
      <c r="BV90" s="43">
        <f t="shared" si="11"/>
        <v>0.70909090909090911</v>
      </c>
      <c r="BW90">
        <f t="shared" si="12"/>
        <v>9</v>
      </c>
      <c r="BX90" s="43">
        <f t="shared" si="13"/>
        <v>2.598410194174523</v>
      </c>
      <c r="BY90" s="46">
        <f t="shared" si="14"/>
        <v>0</v>
      </c>
    </row>
    <row r="91" spans="1:77">
      <c r="A91" t="str">
        <f>'Indicator Data'!B94</f>
        <v>PRK</v>
      </c>
      <c r="B91" s="42">
        <f>IF('Indicator Date hidden'!C92="x","x",B$2-'Indicator Date hidden'!C92)</f>
        <v>0</v>
      </c>
      <c r="C91" s="42">
        <f>IF('Indicator Date hidden'!D92="x","x",C$2-'Indicator Date hidden'!D92)</f>
        <v>0</v>
      </c>
      <c r="D91" s="42">
        <f>IF('Indicator Date hidden'!E92="x","x",D$2-'Indicator Date hidden'!E92)</f>
        <v>0</v>
      </c>
      <c r="E91" s="42">
        <f>IF('Indicator Date hidden'!F92="x","x",E$2-'Indicator Date hidden'!F92)</f>
        <v>0</v>
      </c>
      <c r="F91" s="42">
        <f>IF('Indicator Date hidden'!G92="x","x",F$2-'Indicator Date hidden'!G92)</f>
        <v>0</v>
      </c>
      <c r="G91" s="42">
        <f>IF('Indicator Date hidden'!H92="x","x",G$2-'Indicator Date hidden'!H92)</f>
        <v>0</v>
      </c>
      <c r="H91" s="42">
        <f>IF('Indicator Date hidden'!I92="x","x",H$2-'Indicator Date hidden'!I92)</f>
        <v>0</v>
      </c>
      <c r="I91" s="42">
        <f>IF('Indicator Date hidden'!J92="x","x",I$2-'Indicator Date hidden'!J92)</f>
        <v>0</v>
      </c>
      <c r="J91" s="42">
        <f>IF('Indicator Date hidden'!K92="x","x",J$2-'Indicator Date hidden'!K92)</f>
        <v>0</v>
      </c>
      <c r="K91" s="42">
        <f>IF('Indicator Date hidden'!L92="x","x",K$2-'Indicator Date hidden'!L92)</f>
        <v>0</v>
      </c>
      <c r="L91" s="42">
        <f>IF('Indicator Date hidden'!M92="x","x",L$2-'Indicator Date hidden'!M92)</f>
        <v>0</v>
      </c>
      <c r="M91" s="42" t="str">
        <f>IF('Indicator Date hidden'!N92="x","x",M$2-'Indicator Date hidden'!N92)</f>
        <v>x</v>
      </c>
      <c r="N91" s="42" t="str">
        <f>IF('Indicator Date hidden'!O92="x","x",N$2-'Indicator Date hidden'!O92)</f>
        <v>x</v>
      </c>
      <c r="O91" s="42" t="str">
        <f>IF('Indicator Date hidden'!P92="x","x",O$2-'Indicator Date hidden'!P92)</f>
        <v>x</v>
      </c>
      <c r="P91" s="42">
        <f>IF('Indicator Date hidden'!Q92="x","x",P$2-'Indicator Date hidden'!Q92)</f>
        <v>0</v>
      </c>
      <c r="Q91" s="42">
        <f>IF('Indicator Date hidden'!R92="x","x",Q$2-'Indicator Date hidden'!R92)</f>
        <v>0</v>
      </c>
      <c r="R91" s="42">
        <f>IF('Indicator Date hidden'!S92="x","x",R$2-'Indicator Date hidden'!S92)</f>
        <v>0</v>
      </c>
      <c r="S91" s="42">
        <f>IF('Indicator Date hidden'!T92="x","x",S$2-'Indicator Date hidden'!T92)</f>
        <v>0</v>
      </c>
      <c r="T91" s="42">
        <f>IF('Indicator Date hidden'!U92="x","x",T$2-'Indicator Date hidden'!U92)</f>
        <v>0</v>
      </c>
      <c r="U91" s="42">
        <f>IF('Indicator Date hidden'!V92="x","x",U$2-'Indicator Date hidden'!V92)</f>
        <v>0</v>
      </c>
      <c r="V91" s="42">
        <f>IF('Indicator Date hidden'!W92="x","x",V$2-'Indicator Date hidden'!W92)</f>
        <v>0</v>
      </c>
      <c r="W91" s="42">
        <f>IF('Indicator Date hidden'!X92="x","x",W$2-'Indicator Date hidden'!X92)</f>
        <v>0</v>
      </c>
      <c r="X91" s="42">
        <f>IF('Indicator Date hidden'!Y92="x","x",X$2-'Indicator Date hidden'!Y92)</f>
        <v>13</v>
      </c>
      <c r="Y91" s="42">
        <f>IF('Indicator Date hidden'!Z92="x","x",Y$2-'Indicator Date hidden'!Z92)</f>
        <v>0</v>
      </c>
      <c r="Z91" s="42" t="str">
        <f>IF('Indicator Date hidden'!AA92="x","x",Z$2-'Indicator Date hidden'!AA92)</f>
        <v>x</v>
      </c>
      <c r="AA91" s="42">
        <f>IF('Indicator Date hidden'!AB92="x","x",AA$2-'Indicator Date hidden'!AB92)</f>
        <v>5</v>
      </c>
      <c r="AB91" s="42">
        <f>IF('Indicator Date hidden'!AC92="x","x",AB$2-'Indicator Date hidden'!AC92)</f>
        <v>0</v>
      </c>
      <c r="AC91" s="42">
        <f>IF('Indicator Date hidden'!AD92="x","x",AC$2-'Indicator Date hidden'!AD92)</f>
        <v>-2</v>
      </c>
      <c r="AD91" s="42">
        <f>IF('Indicator Date hidden'!AE92="x","x",AD$2-'Indicator Date hidden'!AE92)</f>
        <v>0</v>
      </c>
      <c r="AE91" s="42">
        <f>IF('Indicator Date hidden'!AF92="x","x",AE$2-'Indicator Date hidden'!AF92)</f>
        <v>0</v>
      </c>
      <c r="AF91" s="42">
        <f>IF('Indicator Date hidden'!AG92="x","x",AF$2-'Indicator Date hidden'!AG92)</f>
        <v>0</v>
      </c>
      <c r="AG91" s="42" t="str">
        <f>IF('Indicator Date hidden'!AH92="x","x",AG$2-'Indicator Date hidden'!AH92)</f>
        <v>x</v>
      </c>
      <c r="AH91" s="42" t="str">
        <f>IF('Indicator Date hidden'!AI92="x","x",AH$2-'Indicator Date hidden'!AI92)</f>
        <v>x</v>
      </c>
      <c r="AI91" s="42">
        <f>IF('Indicator Date hidden'!AJ92="x","x",AI$2-'Indicator Date hidden'!AJ92)</f>
        <v>0</v>
      </c>
      <c r="AJ91" s="42">
        <f>IF('Indicator Date hidden'!AK92="x","x",AJ$2-'Indicator Date hidden'!AK92)</f>
        <v>0</v>
      </c>
      <c r="AK91" s="42">
        <f>IF('Indicator Date hidden'!AL92="x","x",AK$2-'Indicator Date hidden'!AL92)</f>
        <v>0</v>
      </c>
      <c r="AL91" s="42" t="str">
        <f>IF('Indicator Date hidden'!AM92="x","x",AL$2-'Indicator Date hidden'!AM92)</f>
        <v>x</v>
      </c>
      <c r="AM91" s="42" t="str">
        <f>IF('Indicator Date hidden'!AN92="x","x",AM$2-'Indicator Date hidden'!AN92)</f>
        <v>x</v>
      </c>
      <c r="AN91" s="42">
        <f>IF('Indicator Date hidden'!AO92="x","x",AN$2-'Indicator Date hidden'!AO92)</f>
        <v>0</v>
      </c>
      <c r="AO91" s="42">
        <f>IF('Indicator Date hidden'!AP92="x","x",AO$2-'Indicator Date hidden'!AP92)</f>
        <v>5</v>
      </c>
      <c r="AP91" s="42">
        <f>IF('Indicator Date hidden'!AQ92="x","x",AP$2-'Indicator Date hidden'!AQ92)</f>
        <v>0</v>
      </c>
      <c r="AQ91" s="42" t="str">
        <f>IF('Indicator Date hidden'!AR92="x","x",AQ$2-'Indicator Date hidden'!AR92)</f>
        <v>x</v>
      </c>
      <c r="AR91" s="42" t="str">
        <f>IF('Indicator Date hidden'!AS92="x","x",AR$2-'Indicator Date hidden'!AS92)</f>
        <v>x</v>
      </c>
      <c r="AS91" s="42">
        <f>IF('Indicator Date hidden'!AT92="x","x",AS$2-'Indicator Date hidden'!AT92)</f>
        <v>0</v>
      </c>
      <c r="AT91" s="42">
        <f>IF('Indicator Date hidden'!AU92="x","x",AT$2-'Indicator Date hidden'!AU92)</f>
        <v>0</v>
      </c>
      <c r="AU91" s="42" t="str">
        <f>IF('Indicator Date hidden'!AV92="x","x",AU$2-'Indicator Date hidden'!AV92)</f>
        <v>x</v>
      </c>
      <c r="AV91" s="42" t="str">
        <f>IF('Indicator Date hidden'!AW92="x","x",AV$2-'Indicator Date hidden'!AW92)</f>
        <v>x</v>
      </c>
      <c r="AW91" s="42">
        <f>IF('Indicator Date hidden'!AX92="x","x",AW$2-'Indicator Date hidden'!AX92)</f>
        <v>-2</v>
      </c>
      <c r="AX91" s="42">
        <f>IF('Indicator Date hidden'!AY92="x","x",AX$2-'Indicator Date hidden'!AY92)</f>
        <v>-1</v>
      </c>
      <c r="AY91" s="42">
        <f>IF('Indicator Date hidden'!AZ92="x","x",AY$2-'Indicator Date hidden'!AZ92)</f>
        <v>0</v>
      </c>
      <c r="AZ91" s="42" t="str">
        <f>IF('Indicator Date hidden'!BA92="x","x",AZ$2-'Indicator Date hidden'!BA92)</f>
        <v>x</v>
      </c>
      <c r="BA91" s="42" t="str">
        <f>IF('Indicator Date hidden'!BB92="x","x",BA$2-'Indicator Date hidden'!BB92)</f>
        <v>x</v>
      </c>
      <c r="BB91" s="42">
        <f>IF('Indicator Date hidden'!BC92="x","x",BB$2-'Indicator Date hidden'!BC92)</f>
        <v>0</v>
      </c>
      <c r="BC91" s="42">
        <f>IF('Indicator Date hidden'!BD92="x","x",BC$2-'Indicator Date hidden'!BD92)</f>
        <v>0</v>
      </c>
      <c r="BD91" s="42">
        <f>IF('Indicator Date hidden'!BE92="x","x",BD$2-'Indicator Date hidden'!BE92)</f>
        <v>0</v>
      </c>
      <c r="BE91" s="42" t="str">
        <f>IF('Indicator Date hidden'!BF92="x","x",BE$2-'Indicator Date hidden'!BF92)</f>
        <v>x</v>
      </c>
      <c r="BF91" s="42">
        <f>IF('Indicator Date hidden'!BG92="x","x",BF$2-'Indicator Date hidden'!BG92)</f>
        <v>0</v>
      </c>
      <c r="BG91" s="42">
        <f>IF('Indicator Date hidden'!BH92="x","x",BG$2-'Indicator Date hidden'!BH92)</f>
        <v>0</v>
      </c>
      <c r="BH91" s="42">
        <f>IF('Indicator Date hidden'!BI92="x","x",BH$2-'Indicator Date hidden'!BI92)</f>
        <v>0</v>
      </c>
      <c r="BI91" s="42">
        <f>IF('Indicator Date hidden'!BJ92="x","x",BI$2-'Indicator Date hidden'!BJ92)</f>
        <v>5</v>
      </c>
      <c r="BJ91" s="42">
        <f>IF('Indicator Date hidden'!BK92="x","x",BJ$2-'Indicator Date hidden'!BK92)</f>
        <v>9</v>
      </c>
      <c r="BK91" s="42">
        <f>IF('Indicator Date hidden'!BL92="x","x",BK$2-'Indicator Date hidden'!BL92)</f>
        <v>1</v>
      </c>
      <c r="BL91" s="42">
        <f>IF('Indicator Date hidden'!BM92="x","x",BL$2-'Indicator Date hidden'!BM92)</f>
        <v>0</v>
      </c>
      <c r="BM91" s="42">
        <f>IF('Indicator Date hidden'!BN92="x","x",BM$2-'Indicator Date hidden'!BN92)</f>
        <v>0</v>
      </c>
      <c r="BN91" s="42">
        <f>IF('Indicator Date hidden'!BO92="x","x",BN$2-'Indicator Date hidden'!BO92)</f>
        <v>0</v>
      </c>
      <c r="BO91" s="42">
        <f>IF('Indicator Date hidden'!BP92="x","x",BO$2-'Indicator Date hidden'!BP92)</f>
        <v>4</v>
      </c>
      <c r="BP91" s="42">
        <f>IF('Indicator Date hidden'!BQ92="x","x",BP$2-'Indicator Date hidden'!BQ92)</f>
        <v>0</v>
      </c>
      <c r="BQ91" s="42">
        <f>IF('Indicator Date hidden'!BR92="x","x",BQ$2-'Indicator Date hidden'!BR92)</f>
        <v>0</v>
      </c>
      <c r="BR91" s="42" t="str">
        <f>IF('Indicator Date hidden'!BS92="x","x",BR$2-'Indicator Date hidden'!BS92)</f>
        <v>x</v>
      </c>
      <c r="BS91" s="42" t="str">
        <f>IF('Indicator Date hidden'!BT92="x","x",BS$2-'Indicator Date hidden'!BT92)</f>
        <v>x</v>
      </c>
      <c r="BT91" s="42">
        <f>IF('Indicator Date hidden'!BU92="x","x",BT$2-'Indicator Date hidden'!BU92)</f>
        <v>0</v>
      </c>
      <c r="BU91">
        <f t="shared" si="10"/>
        <v>37</v>
      </c>
      <c r="BV91" s="43">
        <f t="shared" si="11"/>
        <v>0.68518518518518523</v>
      </c>
      <c r="BW91">
        <f t="shared" si="12"/>
        <v>7</v>
      </c>
      <c r="BX91" s="43">
        <f t="shared" si="13"/>
        <v>2.4557119664168154</v>
      </c>
      <c r="BY91" s="46">
        <f t="shared" si="14"/>
        <v>0</v>
      </c>
    </row>
    <row r="92" spans="1:77">
      <c r="A92" t="str">
        <f>'Indicator Data'!B95</f>
        <v>KOR</v>
      </c>
      <c r="B92" s="42">
        <f>IF('Indicator Date hidden'!C93="x","x",B$2-'Indicator Date hidden'!C93)</f>
        <v>0</v>
      </c>
      <c r="C92" s="42">
        <f>IF('Indicator Date hidden'!D93="x","x",C$2-'Indicator Date hidden'!D93)</f>
        <v>0</v>
      </c>
      <c r="D92" s="42">
        <f>IF('Indicator Date hidden'!E93="x","x",D$2-'Indicator Date hidden'!E93)</f>
        <v>0</v>
      </c>
      <c r="E92" s="42">
        <f>IF('Indicator Date hidden'!F93="x","x",E$2-'Indicator Date hidden'!F93)</f>
        <v>0</v>
      </c>
      <c r="F92" s="42">
        <f>IF('Indicator Date hidden'!G93="x","x",F$2-'Indicator Date hidden'!G93)</f>
        <v>0</v>
      </c>
      <c r="G92" s="42">
        <f>IF('Indicator Date hidden'!H93="x","x",G$2-'Indicator Date hidden'!H93)</f>
        <v>0</v>
      </c>
      <c r="H92" s="42">
        <f>IF('Indicator Date hidden'!I93="x","x",H$2-'Indicator Date hidden'!I93)</f>
        <v>0</v>
      </c>
      <c r="I92" s="42">
        <f>IF('Indicator Date hidden'!J93="x","x",I$2-'Indicator Date hidden'!J93)</f>
        <v>0</v>
      </c>
      <c r="J92" s="42">
        <f>IF('Indicator Date hidden'!K93="x","x",J$2-'Indicator Date hidden'!K93)</f>
        <v>0</v>
      </c>
      <c r="K92" s="42">
        <f>IF('Indicator Date hidden'!L93="x","x",K$2-'Indicator Date hidden'!L93)</f>
        <v>0</v>
      </c>
      <c r="L92" s="42">
        <f>IF('Indicator Date hidden'!M93="x","x",L$2-'Indicator Date hidden'!M93)</f>
        <v>0</v>
      </c>
      <c r="M92" s="42" t="str">
        <f>IF('Indicator Date hidden'!N93="x","x",M$2-'Indicator Date hidden'!N93)</f>
        <v>x</v>
      </c>
      <c r="N92" s="42" t="str">
        <f>IF('Indicator Date hidden'!O93="x","x",N$2-'Indicator Date hidden'!O93)</f>
        <v>x</v>
      </c>
      <c r="O92" s="42" t="str">
        <f>IF('Indicator Date hidden'!P93="x","x",O$2-'Indicator Date hidden'!P93)</f>
        <v>x</v>
      </c>
      <c r="P92" s="42">
        <f>IF('Indicator Date hidden'!Q93="x","x",P$2-'Indicator Date hidden'!Q93)</f>
        <v>0</v>
      </c>
      <c r="Q92" s="42">
        <f>IF('Indicator Date hidden'!R93="x","x",Q$2-'Indicator Date hidden'!R93)</f>
        <v>0</v>
      </c>
      <c r="R92" s="42">
        <f>IF('Indicator Date hidden'!S93="x","x",R$2-'Indicator Date hidden'!S93)</f>
        <v>0</v>
      </c>
      <c r="S92" s="42">
        <f>IF('Indicator Date hidden'!T93="x","x",S$2-'Indicator Date hidden'!T93)</f>
        <v>0</v>
      </c>
      <c r="T92" s="42">
        <f>IF('Indicator Date hidden'!U93="x","x",T$2-'Indicator Date hidden'!U93)</f>
        <v>0</v>
      </c>
      <c r="U92" s="42">
        <f>IF('Indicator Date hidden'!V93="x","x",U$2-'Indicator Date hidden'!V93)</f>
        <v>0</v>
      </c>
      <c r="V92" s="42">
        <f>IF('Indicator Date hidden'!W93="x","x",V$2-'Indicator Date hidden'!W93)</f>
        <v>0</v>
      </c>
      <c r="W92" s="42">
        <f>IF('Indicator Date hidden'!X93="x","x",W$2-'Indicator Date hidden'!X93)</f>
        <v>0</v>
      </c>
      <c r="X92" s="42">
        <f>IF('Indicator Date hidden'!Y93="x","x",X$2-'Indicator Date hidden'!Y93)</f>
        <v>1</v>
      </c>
      <c r="Y92" s="42">
        <f>IF('Indicator Date hidden'!Z93="x","x",Y$2-'Indicator Date hidden'!Z93)</f>
        <v>0</v>
      </c>
      <c r="Z92" s="42" t="str">
        <f>IF('Indicator Date hidden'!AA93="x","x",Z$2-'Indicator Date hidden'!AA93)</f>
        <v>x</v>
      </c>
      <c r="AA92" s="42">
        <f>IF('Indicator Date hidden'!AB93="x","x",AA$2-'Indicator Date hidden'!AB93)</f>
        <v>4</v>
      </c>
      <c r="AB92" s="42">
        <f>IF('Indicator Date hidden'!AC93="x","x",AB$2-'Indicator Date hidden'!AC93)</f>
        <v>0</v>
      </c>
      <c r="AC92" s="42">
        <f>IF('Indicator Date hidden'!AD93="x","x",AC$2-'Indicator Date hidden'!AD93)</f>
        <v>-2</v>
      </c>
      <c r="AD92" s="42">
        <f>IF('Indicator Date hidden'!AE93="x","x",AD$2-'Indicator Date hidden'!AE93)</f>
        <v>0</v>
      </c>
      <c r="AE92" s="42">
        <f>IF('Indicator Date hidden'!AF93="x","x",AE$2-'Indicator Date hidden'!AF93)</f>
        <v>0</v>
      </c>
      <c r="AF92" s="42">
        <f>IF('Indicator Date hidden'!AG93="x","x",AF$2-'Indicator Date hidden'!AG93)</f>
        <v>0</v>
      </c>
      <c r="AG92" s="42">
        <f>IF('Indicator Date hidden'!AH93="x","x",AG$2-'Indicator Date hidden'!AH93)</f>
        <v>0</v>
      </c>
      <c r="AH92" s="42" t="str">
        <f>IF('Indicator Date hidden'!AI93="x","x",AH$2-'Indicator Date hidden'!AI93)</f>
        <v>x</v>
      </c>
      <c r="AI92" s="42">
        <f>IF('Indicator Date hidden'!AJ93="x","x",AI$2-'Indicator Date hidden'!AJ93)</f>
        <v>0</v>
      </c>
      <c r="AJ92" s="42">
        <f>IF('Indicator Date hidden'!AK93="x","x",AJ$2-'Indicator Date hidden'!AK93)</f>
        <v>0</v>
      </c>
      <c r="AK92" s="42">
        <f>IF('Indicator Date hidden'!AL93="x","x",AK$2-'Indicator Date hidden'!AL93)</f>
        <v>0</v>
      </c>
      <c r="AL92" s="42" t="str">
        <f>IF('Indicator Date hidden'!AM93="x","x",AL$2-'Indicator Date hidden'!AM93)</f>
        <v>x</v>
      </c>
      <c r="AM92" s="42">
        <f>IF('Indicator Date hidden'!AN93="x","x",AM$2-'Indicator Date hidden'!AN93)</f>
        <v>0</v>
      </c>
      <c r="AN92" s="42">
        <f>IF('Indicator Date hidden'!AO93="x","x",AN$2-'Indicator Date hidden'!AO93)</f>
        <v>0</v>
      </c>
      <c r="AO92" s="42">
        <f>IF('Indicator Date hidden'!AP93="x","x",AO$2-'Indicator Date hidden'!AP93)</f>
        <v>2</v>
      </c>
      <c r="AP92" s="42">
        <f>IF('Indicator Date hidden'!AQ93="x","x",AP$2-'Indicator Date hidden'!AQ93)</f>
        <v>0</v>
      </c>
      <c r="AQ92" s="42" t="str">
        <f>IF('Indicator Date hidden'!AR93="x","x",AQ$2-'Indicator Date hidden'!AR93)</f>
        <v>x</v>
      </c>
      <c r="AR92" s="42" t="str">
        <f>IF('Indicator Date hidden'!AS93="x","x",AR$2-'Indicator Date hidden'!AS93)</f>
        <v>x</v>
      </c>
      <c r="AS92" s="42">
        <f>IF('Indicator Date hidden'!AT93="x","x",AS$2-'Indicator Date hidden'!AT93)</f>
        <v>0</v>
      </c>
      <c r="AT92" s="42">
        <f>IF('Indicator Date hidden'!AU93="x","x",AT$2-'Indicator Date hidden'!AU93)</f>
        <v>0</v>
      </c>
      <c r="AU92" s="42">
        <f>IF('Indicator Date hidden'!AV93="x","x",AU$2-'Indicator Date hidden'!AV93)</f>
        <v>0</v>
      </c>
      <c r="AV92" s="42">
        <f>IF('Indicator Date hidden'!AW93="x","x",AV$2-'Indicator Date hidden'!AW93)</f>
        <v>6</v>
      </c>
      <c r="AW92" s="42">
        <f>IF('Indicator Date hidden'!AX93="x","x",AW$2-'Indicator Date hidden'!AX93)</f>
        <v>-2</v>
      </c>
      <c r="AX92" s="42">
        <f>IF('Indicator Date hidden'!AY93="x","x",AX$2-'Indicator Date hidden'!AY93)</f>
        <v>-1</v>
      </c>
      <c r="AY92" s="42">
        <f>IF('Indicator Date hidden'!AZ93="x","x",AY$2-'Indicator Date hidden'!AZ93)</f>
        <v>0</v>
      </c>
      <c r="AZ92" s="42" t="str">
        <f>IF('Indicator Date hidden'!BA93="x","x",AZ$2-'Indicator Date hidden'!BA93)</f>
        <v>x</v>
      </c>
      <c r="BA92" s="42">
        <f>IF('Indicator Date hidden'!BB93="x","x",BA$2-'Indicator Date hidden'!BB93)</f>
        <v>0</v>
      </c>
      <c r="BB92" s="42" t="str">
        <f>IF('Indicator Date hidden'!BC93="x","x",BB$2-'Indicator Date hidden'!BC93)</f>
        <v>x</v>
      </c>
      <c r="BC92" s="42">
        <f>IF('Indicator Date hidden'!BD93="x","x",BC$2-'Indicator Date hidden'!BD93)</f>
        <v>0</v>
      </c>
      <c r="BD92" s="42">
        <f>IF('Indicator Date hidden'!BE93="x","x",BD$2-'Indicator Date hidden'!BE93)</f>
        <v>0</v>
      </c>
      <c r="BE92" s="42">
        <f>IF('Indicator Date hidden'!BF93="x","x",BE$2-'Indicator Date hidden'!BF93)</f>
        <v>2</v>
      </c>
      <c r="BF92" s="42">
        <f>IF('Indicator Date hidden'!BG93="x","x",BF$2-'Indicator Date hidden'!BG93)</f>
        <v>0</v>
      </c>
      <c r="BG92" s="42">
        <f>IF('Indicator Date hidden'!BH93="x","x",BG$2-'Indicator Date hidden'!BH93)</f>
        <v>0</v>
      </c>
      <c r="BH92" s="42">
        <f>IF('Indicator Date hidden'!BI93="x","x",BH$2-'Indicator Date hidden'!BI93)</f>
        <v>0</v>
      </c>
      <c r="BI92" s="42">
        <f>IF('Indicator Date hidden'!BJ93="x","x",BI$2-'Indicator Date hidden'!BJ93)</f>
        <v>5</v>
      </c>
      <c r="BJ92" s="42">
        <f>IF('Indicator Date hidden'!BK93="x","x",BJ$2-'Indicator Date hidden'!BK93)</f>
        <v>0</v>
      </c>
      <c r="BK92" s="42">
        <f>IF('Indicator Date hidden'!BL93="x","x",BK$2-'Indicator Date hidden'!BL93)</f>
        <v>0</v>
      </c>
      <c r="BL92" s="42">
        <f>IF('Indicator Date hidden'!BM93="x","x",BL$2-'Indicator Date hidden'!BM93)</f>
        <v>0</v>
      </c>
      <c r="BM92" s="42">
        <f>IF('Indicator Date hidden'!BN93="x","x",BM$2-'Indicator Date hidden'!BN93)</f>
        <v>0</v>
      </c>
      <c r="BN92" s="42">
        <f>IF('Indicator Date hidden'!BO93="x","x",BN$2-'Indicator Date hidden'!BO93)</f>
        <v>0</v>
      </c>
      <c r="BO92" s="42">
        <f>IF('Indicator Date hidden'!BP93="x","x",BO$2-'Indicator Date hidden'!BP93)</f>
        <v>1</v>
      </c>
      <c r="BP92" s="42">
        <f>IF('Indicator Date hidden'!BQ93="x","x",BP$2-'Indicator Date hidden'!BQ93)</f>
        <v>0</v>
      </c>
      <c r="BQ92" s="42">
        <f>IF('Indicator Date hidden'!BR93="x","x",BQ$2-'Indicator Date hidden'!BR93)</f>
        <v>0</v>
      </c>
      <c r="BR92" s="42">
        <f>IF('Indicator Date hidden'!BS93="x","x",BR$2-'Indicator Date hidden'!BS93)</f>
        <v>0</v>
      </c>
      <c r="BS92" s="42">
        <f>IF('Indicator Date hidden'!BT93="x","x",BS$2-'Indicator Date hidden'!BT93)</f>
        <v>0</v>
      </c>
      <c r="BT92" s="42">
        <f>IF('Indicator Date hidden'!BU93="x","x",BT$2-'Indicator Date hidden'!BU93)</f>
        <v>0</v>
      </c>
      <c r="BU92">
        <f t="shared" si="10"/>
        <v>16</v>
      </c>
      <c r="BV92" s="43">
        <f t="shared" si="11"/>
        <v>0.26229508196721313</v>
      </c>
      <c r="BW92">
        <f t="shared" si="12"/>
        <v>7</v>
      </c>
      <c r="BX92" s="43">
        <f t="shared" si="13"/>
        <v>1.2267729136963743</v>
      </c>
      <c r="BY92" s="46">
        <f t="shared" si="14"/>
        <v>0</v>
      </c>
    </row>
    <row r="93" spans="1:77">
      <c r="A93" t="str">
        <f>'Indicator Data'!B96</f>
        <v>KWT</v>
      </c>
      <c r="B93" s="42">
        <f>IF('Indicator Date hidden'!C94="x","x",B$2-'Indicator Date hidden'!C94)</f>
        <v>0</v>
      </c>
      <c r="C93" s="42">
        <f>IF('Indicator Date hidden'!D94="x","x",C$2-'Indicator Date hidden'!D94)</f>
        <v>0</v>
      </c>
      <c r="D93" s="42">
        <f>IF('Indicator Date hidden'!E94="x","x",D$2-'Indicator Date hidden'!E94)</f>
        <v>0</v>
      </c>
      <c r="E93" s="42">
        <f>IF('Indicator Date hidden'!F94="x","x",E$2-'Indicator Date hidden'!F94)</f>
        <v>0</v>
      </c>
      <c r="F93" s="42">
        <f>IF('Indicator Date hidden'!G94="x","x",F$2-'Indicator Date hidden'!G94)</f>
        <v>0</v>
      </c>
      <c r="G93" s="42">
        <f>IF('Indicator Date hidden'!H94="x","x",G$2-'Indicator Date hidden'!H94)</f>
        <v>0</v>
      </c>
      <c r="H93" s="42">
        <f>IF('Indicator Date hidden'!I94="x","x",H$2-'Indicator Date hidden'!I94)</f>
        <v>0</v>
      </c>
      <c r="I93" s="42">
        <f>IF('Indicator Date hidden'!J94="x","x",I$2-'Indicator Date hidden'!J94)</f>
        <v>0</v>
      </c>
      <c r="J93" s="42">
        <f>IF('Indicator Date hidden'!K94="x","x",J$2-'Indicator Date hidden'!K94)</f>
        <v>0</v>
      </c>
      <c r="K93" s="42">
        <f>IF('Indicator Date hidden'!L94="x","x",K$2-'Indicator Date hidden'!L94)</f>
        <v>0</v>
      </c>
      <c r="L93" s="42">
        <f>IF('Indicator Date hidden'!M94="x","x",L$2-'Indicator Date hidden'!M94)</f>
        <v>0</v>
      </c>
      <c r="M93" s="42" t="str">
        <f>IF('Indicator Date hidden'!N94="x","x",M$2-'Indicator Date hidden'!N94)</f>
        <v>x</v>
      </c>
      <c r="N93" s="42" t="str">
        <f>IF('Indicator Date hidden'!O94="x","x",N$2-'Indicator Date hidden'!O94)</f>
        <v>x</v>
      </c>
      <c r="O93" s="42" t="str">
        <f>IF('Indicator Date hidden'!P94="x","x",O$2-'Indicator Date hidden'!P94)</f>
        <v>x</v>
      </c>
      <c r="P93" s="42">
        <f>IF('Indicator Date hidden'!Q94="x","x",P$2-'Indicator Date hidden'!Q94)</f>
        <v>0</v>
      </c>
      <c r="Q93" s="42">
        <f>IF('Indicator Date hidden'!R94="x","x",Q$2-'Indicator Date hidden'!R94)</f>
        <v>0</v>
      </c>
      <c r="R93" s="42">
        <f>IF('Indicator Date hidden'!S94="x","x",R$2-'Indicator Date hidden'!S94)</f>
        <v>0</v>
      </c>
      <c r="S93" s="42">
        <f>IF('Indicator Date hidden'!T94="x","x",S$2-'Indicator Date hidden'!T94)</f>
        <v>0</v>
      </c>
      <c r="T93" s="42">
        <f>IF('Indicator Date hidden'!U94="x","x",T$2-'Indicator Date hidden'!U94)</f>
        <v>0</v>
      </c>
      <c r="U93" s="42">
        <f>IF('Indicator Date hidden'!V94="x","x",U$2-'Indicator Date hidden'!V94)</f>
        <v>0</v>
      </c>
      <c r="V93" s="42">
        <f>IF('Indicator Date hidden'!W94="x","x",V$2-'Indicator Date hidden'!W94)</f>
        <v>0</v>
      </c>
      <c r="W93" s="42">
        <f>IF('Indicator Date hidden'!X94="x","x",W$2-'Indicator Date hidden'!X94)</f>
        <v>0</v>
      </c>
      <c r="X93" s="42" t="str">
        <f>IF('Indicator Date hidden'!Y94="x","x",X$2-'Indicator Date hidden'!Y94)</f>
        <v>x</v>
      </c>
      <c r="Y93" s="42">
        <f>IF('Indicator Date hidden'!Z94="x","x",Y$2-'Indicator Date hidden'!Z94)</f>
        <v>0</v>
      </c>
      <c r="Z93" s="42" t="str">
        <f>IF('Indicator Date hidden'!AA94="x","x",Z$2-'Indicator Date hidden'!AA94)</f>
        <v>x</v>
      </c>
      <c r="AA93" s="42">
        <f>IF('Indicator Date hidden'!AB94="x","x",AA$2-'Indicator Date hidden'!AB94)</f>
        <v>1</v>
      </c>
      <c r="AB93" s="42">
        <f>IF('Indicator Date hidden'!AC94="x","x",AB$2-'Indicator Date hidden'!AC94)</f>
        <v>0</v>
      </c>
      <c r="AC93" s="42">
        <f>IF('Indicator Date hidden'!AD94="x","x",AC$2-'Indicator Date hidden'!AD94)</f>
        <v>-2</v>
      </c>
      <c r="AD93" s="42">
        <f>IF('Indicator Date hidden'!AE94="x","x",AD$2-'Indicator Date hidden'!AE94)</f>
        <v>0</v>
      </c>
      <c r="AE93" s="42">
        <f>IF('Indicator Date hidden'!AF94="x","x",AE$2-'Indicator Date hidden'!AF94)</f>
        <v>0</v>
      </c>
      <c r="AF93" s="42">
        <f>IF('Indicator Date hidden'!AG94="x","x",AF$2-'Indicator Date hidden'!AG94)</f>
        <v>0</v>
      </c>
      <c r="AG93" s="42">
        <f>IF('Indicator Date hidden'!AH94="x","x",AG$2-'Indicator Date hidden'!AH94)</f>
        <v>0</v>
      </c>
      <c r="AH93" s="42" t="str">
        <f>IF('Indicator Date hidden'!AI94="x","x",AH$2-'Indicator Date hidden'!AI94)</f>
        <v>x</v>
      </c>
      <c r="AI93" s="42">
        <f>IF('Indicator Date hidden'!AJ94="x","x",AI$2-'Indicator Date hidden'!AJ94)</f>
        <v>0</v>
      </c>
      <c r="AJ93" s="42">
        <f>IF('Indicator Date hidden'!AK94="x","x",AJ$2-'Indicator Date hidden'!AK94)</f>
        <v>0</v>
      </c>
      <c r="AK93" s="42">
        <f>IF('Indicator Date hidden'!AL94="x","x",AK$2-'Indicator Date hidden'!AL94)</f>
        <v>0</v>
      </c>
      <c r="AL93" s="42" t="str">
        <f>IF('Indicator Date hidden'!AM94="x","x",AL$2-'Indicator Date hidden'!AM94)</f>
        <v>x</v>
      </c>
      <c r="AM93" s="42">
        <f>IF('Indicator Date hidden'!AN94="x","x",AM$2-'Indicator Date hidden'!AN94)</f>
        <v>0</v>
      </c>
      <c r="AN93" s="42">
        <f>IF('Indicator Date hidden'!AO94="x","x",AN$2-'Indicator Date hidden'!AO94)</f>
        <v>0</v>
      </c>
      <c r="AO93" s="42">
        <f>IF('Indicator Date hidden'!AP94="x","x",AO$2-'Indicator Date hidden'!AP94)</f>
        <v>1</v>
      </c>
      <c r="AP93" s="42">
        <f>IF('Indicator Date hidden'!AQ94="x","x",AP$2-'Indicator Date hidden'!AQ94)</f>
        <v>0</v>
      </c>
      <c r="AQ93" s="42">
        <f>IF('Indicator Date hidden'!AR94="x","x",AQ$2-'Indicator Date hidden'!AR94)</f>
        <v>0</v>
      </c>
      <c r="AR93" s="42" t="str">
        <f>IF('Indicator Date hidden'!AS94="x","x",AR$2-'Indicator Date hidden'!AS94)</f>
        <v>x</v>
      </c>
      <c r="AS93" s="42" t="str">
        <f>IF('Indicator Date hidden'!AT94="x","x",AS$2-'Indicator Date hidden'!AT94)</f>
        <v>x</v>
      </c>
      <c r="AT93" s="42">
        <f>IF('Indicator Date hidden'!AU94="x","x",AT$2-'Indicator Date hidden'!AU94)</f>
        <v>0</v>
      </c>
      <c r="AU93" s="42">
        <f>IF('Indicator Date hidden'!AV94="x","x",AU$2-'Indicator Date hidden'!AV94)</f>
        <v>0</v>
      </c>
      <c r="AV93" s="42" t="str">
        <f>IF('Indicator Date hidden'!AW94="x","x",AV$2-'Indicator Date hidden'!AW94)</f>
        <v>x</v>
      </c>
      <c r="AW93" s="42">
        <f>IF('Indicator Date hidden'!AX94="x","x",AW$2-'Indicator Date hidden'!AX94)</f>
        <v>-2</v>
      </c>
      <c r="AX93" s="42">
        <f>IF('Indicator Date hidden'!AY94="x","x",AX$2-'Indicator Date hidden'!AY94)</f>
        <v>-1</v>
      </c>
      <c r="AY93" s="42">
        <f>IF('Indicator Date hidden'!AZ94="x","x",AY$2-'Indicator Date hidden'!AZ94)</f>
        <v>0</v>
      </c>
      <c r="AZ93" s="42" t="str">
        <f>IF('Indicator Date hidden'!BA94="x","x",AZ$2-'Indicator Date hidden'!BA94)</f>
        <v>x</v>
      </c>
      <c r="BA93" s="42">
        <f>IF('Indicator Date hidden'!BB94="x","x",BA$2-'Indicator Date hidden'!BB94)</f>
        <v>0</v>
      </c>
      <c r="BB93" s="42">
        <f>IF('Indicator Date hidden'!BC94="x","x",BB$2-'Indicator Date hidden'!BC94)</f>
        <v>0</v>
      </c>
      <c r="BC93" s="42">
        <f>IF('Indicator Date hidden'!BD94="x","x",BC$2-'Indicator Date hidden'!BD94)</f>
        <v>0</v>
      </c>
      <c r="BD93" s="42">
        <f>IF('Indicator Date hidden'!BE94="x","x",BD$2-'Indicator Date hidden'!BE94)</f>
        <v>0</v>
      </c>
      <c r="BE93" s="42" t="str">
        <f>IF('Indicator Date hidden'!BF94="x","x",BE$2-'Indicator Date hidden'!BF94)</f>
        <v>x</v>
      </c>
      <c r="BF93" s="42">
        <f>IF('Indicator Date hidden'!BG94="x","x",BF$2-'Indicator Date hidden'!BG94)</f>
        <v>0</v>
      </c>
      <c r="BG93" s="42">
        <f>IF('Indicator Date hidden'!BH94="x","x",BG$2-'Indicator Date hidden'!BH94)</f>
        <v>0</v>
      </c>
      <c r="BH93" s="42">
        <f>IF('Indicator Date hidden'!BI94="x","x",BH$2-'Indicator Date hidden'!BI94)</f>
        <v>0</v>
      </c>
      <c r="BI93" s="42">
        <f>IF('Indicator Date hidden'!BJ94="x","x",BI$2-'Indicator Date hidden'!BJ94)</f>
        <v>3</v>
      </c>
      <c r="BJ93" s="42">
        <f>IF('Indicator Date hidden'!BK94="x","x",BJ$2-'Indicator Date hidden'!BK94)</f>
        <v>1</v>
      </c>
      <c r="BK93" s="42">
        <f>IF('Indicator Date hidden'!BL94="x","x",BK$2-'Indicator Date hidden'!BL94)</f>
        <v>0</v>
      </c>
      <c r="BL93" s="42">
        <f>IF('Indicator Date hidden'!BM94="x","x",BL$2-'Indicator Date hidden'!BM94)</f>
        <v>0</v>
      </c>
      <c r="BM93" s="42">
        <f>IF('Indicator Date hidden'!BN94="x","x",BM$2-'Indicator Date hidden'!BN94)</f>
        <v>0</v>
      </c>
      <c r="BN93" s="42">
        <f>IF('Indicator Date hidden'!BO94="x","x",BN$2-'Indicator Date hidden'!BO94)</f>
        <v>0</v>
      </c>
      <c r="BO93" s="42">
        <f>IF('Indicator Date hidden'!BP94="x","x",BO$2-'Indicator Date hidden'!BP94)</f>
        <v>1</v>
      </c>
      <c r="BP93" s="42">
        <f>IF('Indicator Date hidden'!BQ94="x","x",BP$2-'Indicator Date hidden'!BQ94)</f>
        <v>0</v>
      </c>
      <c r="BQ93" s="42">
        <f>IF('Indicator Date hidden'!BR94="x","x",BQ$2-'Indicator Date hidden'!BR94)</f>
        <v>0</v>
      </c>
      <c r="BR93" s="42">
        <f>IF('Indicator Date hidden'!BS94="x","x",BR$2-'Indicator Date hidden'!BS94)</f>
        <v>0</v>
      </c>
      <c r="BS93" s="42">
        <f>IF('Indicator Date hidden'!BT94="x","x",BS$2-'Indicator Date hidden'!BT94)</f>
        <v>1</v>
      </c>
      <c r="BT93" s="42">
        <f>IF('Indicator Date hidden'!BU94="x","x",BT$2-'Indicator Date hidden'!BU94)</f>
        <v>0</v>
      </c>
      <c r="BU93">
        <f t="shared" si="10"/>
        <v>3</v>
      </c>
      <c r="BV93" s="43">
        <f t="shared" si="11"/>
        <v>5.0847457627118647E-2</v>
      </c>
      <c r="BW93">
        <f t="shared" si="12"/>
        <v>6</v>
      </c>
      <c r="BX93" s="43">
        <f t="shared" si="13"/>
        <v>0.6222901610401973</v>
      </c>
      <c r="BY93" s="46">
        <f t="shared" si="14"/>
        <v>0</v>
      </c>
    </row>
    <row r="94" spans="1:77">
      <c r="A94" t="str">
        <f>'Indicator Data'!B97</f>
        <v>KGZ</v>
      </c>
      <c r="B94" s="42">
        <f>IF('Indicator Date hidden'!C95="x","x",B$2-'Indicator Date hidden'!C95)</f>
        <v>0</v>
      </c>
      <c r="C94" s="42">
        <f>IF('Indicator Date hidden'!D95="x","x",C$2-'Indicator Date hidden'!D95)</f>
        <v>0</v>
      </c>
      <c r="D94" s="42">
        <f>IF('Indicator Date hidden'!E95="x","x",D$2-'Indicator Date hidden'!E95)</f>
        <v>0</v>
      </c>
      <c r="E94" s="42">
        <f>IF('Indicator Date hidden'!F95="x","x",E$2-'Indicator Date hidden'!F95)</f>
        <v>0</v>
      </c>
      <c r="F94" s="42">
        <f>IF('Indicator Date hidden'!G95="x","x",F$2-'Indicator Date hidden'!G95)</f>
        <v>0</v>
      </c>
      <c r="G94" s="42">
        <f>IF('Indicator Date hidden'!H95="x","x",G$2-'Indicator Date hidden'!H95)</f>
        <v>0</v>
      </c>
      <c r="H94" s="42">
        <f>IF('Indicator Date hidden'!I95="x","x",H$2-'Indicator Date hidden'!I95)</f>
        <v>0</v>
      </c>
      <c r="I94" s="42">
        <f>IF('Indicator Date hidden'!J95="x","x",I$2-'Indicator Date hidden'!J95)</f>
        <v>0</v>
      </c>
      <c r="J94" s="42">
        <f>IF('Indicator Date hidden'!K95="x","x",J$2-'Indicator Date hidden'!K95)</f>
        <v>0</v>
      </c>
      <c r="K94" s="42">
        <f>IF('Indicator Date hidden'!L95="x","x",K$2-'Indicator Date hidden'!L95)</f>
        <v>0</v>
      </c>
      <c r="L94" s="42">
        <f>IF('Indicator Date hidden'!M95="x","x",L$2-'Indicator Date hidden'!M95)</f>
        <v>0</v>
      </c>
      <c r="M94" s="42" t="str">
        <f>IF('Indicator Date hidden'!N95="x","x",M$2-'Indicator Date hidden'!N95)</f>
        <v>x</v>
      </c>
      <c r="N94" s="42" t="str">
        <f>IF('Indicator Date hidden'!O95="x","x",N$2-'Indicator Date hidden'!O95)</f>
        <v>x</v>
      </c>
      <c r="O94" s="42" t="str">
        <f>IF('Indicator Date hidden'!P95="x","x",O$2-'Indicator Date hidden'!P95)</f>
        <v>x</v>
      </c>
      <c r="P94" s="42">
        <f>IF('Indicator Date hidden'!Q95="x","x",P$2-'Indicator Date hidden'!Q95)</f>
        <v>0</v>
      </c>
      <c r="Q94" s="42">
        <f>IF('Indicator Date hidden'!R95="x","x",Q$2-'Indicator Date hidden'!R95)</f>
        <v>0</v>
      </c>
      <c r="R94" s="42">
        <f>IF('Indicator Date hidden'!S95="x","x",R$2-'Indicator Date hidden'!S95)</f>
        <v>0</v>
      </c>
      <c r="S94" s="42">
        <f>IF('Indicator Date hidden'!T95="x","x",S$2-'Indicator Date hidden'!T95)</f>
        <v>0</v>
      </c>
      <c r="T94" s="42">
        <f>IF('Indicator Date hidden'!U95="x","x",T$2-'Indicator Date hidden'!U95)</f>
        <v>0</v>
      </c>
      <c r="U94" s="42">
        <f>IF('Indicator Date hidden'!V95="x","x",U$2-'Indicator Date hidden'!V95)</f>
        <v>0</v>
      </c>
      <c r="V94" s="42">
        <f>IF('Indicator Date hidden'!W95="x","x",V$2-'Indicator Date hidden'!W95)</f>
        <v>0</v>
      </c>
      <c r="W94" s="42">
        <f>IF('Indicator Date hidden'!X95="x","x",W$2-'Indicator Date hidden'!X95)</f>
        <v>0</v>
      </c>
      <c r="X94" s="42">
        <f>IF('Indicator Date hidden'!Y95="x","x",X$2-'Indicator Date hidden'!Y95)</f>
        <v>3</v>
      </c>
      <c r="Y94" s="42">
        <f>IF('Indicator Date hidden'!Z95="x","x",Y$2-'Indicator Date hidden'!Z95)</f>
        <v>0</v>
      </c>
      <c r="Z94" s="42">
        <f>IF('Indicator Date hidden'!AA95="x","x",Z$2-'Indicator Date hidden'!AA95)</f>
        <v>2</v>
      </c>
      <c r="AA94" s="42">
        <f>IF('Indicator Date hidden'!AB95="x","x",AA$2-'Indicator Date hidden'!AB95)</f>
        <v>1</v>
      </c>
      <c r="AB94" s="42">
        <f>IF('Indicator Date hidden'!AC95="x","x",AB$2-'Indicator Date hidden'!AC95)</f>
        <v>0</v>
      </c>
      <c r="AC94" s="42">
        <f>IF('Indicator Date hidden'!AD95="x","x",AC$2-'Indicator Date hidden'!AD95)</f>
        <v>-2</v>
      </c>
      <c r="AD94" s="42">
        <f>IF('Indicator Date hidden'!AE95="x","x",AD$2-'Indicator Date hidden'!AE95)</f>
        <v>0</v>
      </c>
      <c r="AE94" s="42">
        <f>IF('Indicator Date hidden'!AF95="x","x",AE$2-'Indicator Date hidden'!AF95)</f>
        <v>0</v>
      </c>
      <c r="AF94" s="42">
        <f>IF('Indicator Date hidden'!AG95="x","x",AF$2-'Indicator Date hidden'!AG95)</f>
        <v>0</v>
      </c>
      <c r="AG94" s="42">
        <f>IF('Indicator Date hidden'!AH95="x","x",AG$2-'Indicator Date hidden'!AH95)</f>
        <v>0</v>
      </c>
      <c r="AH94" s="42">
        <f>IF('Indicator Date hidden'!AI95="x","x",AH$2-'Indicator Date hidden'!AI95)</f>
        <v>3</v>
      </c>
      <c r="AI94" s="42">
        <f>IF('Indicator Date hidden'!AJ95="x","x",AI$2-'Indicator Date hidden'!AJ95)</f>
        <v>0</v>
      </c>
      <c r="AJ94" s="42">
        <f>IF('Indicator Date hidden'!AK95="x","x",AJ$2-'Indicator Date hidden'!AK95)</f>
        <v>0</v>
      </c>
      <c r="AK94" s="42">
        <f>IF('Indicator Date hidden'!AL95="x","x",AK$2-'Indicator Date hidden'!AL95)</f>
        <v>0</v>
      </c>
      <c r="AL94" s="42">
        <f>IF('Indicator Date hidden'!AM95="x","x",AL$2-'Indicator Date hidden'!AM95)</f>
        <v>0</v>
      </c>
      <c r="AM94" s="42">
        <f>IF('Indicator Date hidden'!AN95="x","x",AM$2-'Indicator Date hidden'!AN95)</f>
        <v>0</v>
      </c>
      <c r="AN94" s="42">
        <f>IF('Indicator Date hidden'!AO95="x","x",AN$2-'Indicator Date hidden'!AO95)</f>
        <v>0</v>
      </c>
      <c r="AO94" s="42">
        <f>IF('Indicator Date hidden'!AP95="x","x",AO$2-'Indicator Date hidden'!AP95)</f>
        <v>1</v>
      </c>
      <c r="AP94" s="42">
        <f>IF('Indicator Date hidden'!AQ95="x","x",AP$2-'Indicator Date hidden'!AQ95)</f>
        <v>0</v>
      </c>
      <c r="AQ94" s="42">
        <f>IF('Indicator Date hidden'!AR95="x","x",AQ$2-'Indicator Date hidden'!AR95)</f>
        <v>0</v>
      </c>
      <c r="AR94" s="42">
        <f>IF('Indicator Date hidden'!AS95="x","x",AR$2-'Indicator Date hidden'!AS95)</f>
        <v>0</v>
      </c>
      <c r="AS94" s="42">
        <f>IF('Indicator Date hidden'!AT95="x","x",AS$2-'Indicator Date hidden'!AT95)</f>
        <v>2</v>
      </c>
      <c r="AT94" s="42">
        <f>IF('Indicator Date hidden'!AU95="x","x",AT$2-'Indicator Date hidden'!AU95)</f>
        <v>0</v>
      </c>
      <c r="AU94" s="42">
        <f>IF('Indicator Date hidden'!AV95="x","x",AU$2-'Indicator Date hidden'!AV95)</f>
        <v>0</v>
      </c>
      <c r="AV94" s="42">
        <f>IF('Indicator Date hidden'!AW95="x","x",AV$2-'Indicator Date hidden'!AW95)</f>
        <v>1</v>
      </c>
      <c r="AW94" s="42">
        <f>IF('Indicator Date hidden'!AX95="x","x",AW$2-'Indicator Date hidden'!AX95)</f>
        <v>-2</v>
      </c>
      <c r="AX94" s="42">
        <f>IF('Indicator Date hidden'!AY95="x","x",AX$2-'Indicator Date hidden'!AY95)</f>
        <v>-1</v>
      </c>
      <c r="AY94" s="42">
        <f>IF('Indicator Date hidden'!AZ95="x","x",AY$2-'Indicator Date hidden'!AZ95)</f>
        <v>0</v>
      </c>
      <c r="AZ94" s="42">
        <f>IF('Indicator Date hidden'!BA95="x","x",AZ$2-'Indicator Date hidden'!BA95)</f>
        <v>0</v>
      </c>
      <c r="BA94" s="42">
        <f>IF('Indicator Date hidden'!BB95="x","x",BA$2-'Indicator Date hidden'!BB95)</f>
        <v>0</v>
      </c>
      <c r="BB94" s="42" t="str">
        <f>IF('Indicator Date hidden'!BC95="x","x",BB$2-'Indicator Date hidden'!BC95)</f>
        <v>x</v>
      </c>
      <c r="BC94" s="42">
        <f>IF('Indicator Date hidden'!BD95="x","x",BC$2-'Indicator Date hidden'!BD95)</f>
        <v>0</v>
      </c>
      <c r="BD94" s="42">
        <f>IF('Indicator Date hidden'!BE95="x","x",BD$2-'Indicator Date hidden'!BE95)</f>
        <v>0</v>
      </c>
      <c r="BE94" s="42">
        <f>IF('Indicator Date hidden'!BF95="x","x",BE$2-'Indicator Date hidden'!BF95)</f>
        <v>0</v>
      </c>
      <c r="BF94" s="42">
        <f>IF('Indicator Date hidden'!BG95="x","x",BF$2-'Indicator Date hidden'!BG95)</f>
        <v>0</v>
      </c>
      <c r="BG94" s="42">
        <f>IF('Indicator Date hidden'!BH95="x","x",BG$2-'Indicator Date hidden'!BH95)</f>
        <v>0</v>
      </c>
      <c r="BH94" s="42">
        <f>IF('Indicator Date hidden'!BI95="x","x",BH$2-'Indicator Date hidden'!BI95)</f>
        <v>0</v>
      </c>
      <c r="BI94" s="42">
        <f>IF('Indicator Date hidden'!BJ95="x","x",BI$2-'Indicator Date hidden'!BJ95)</f>
        <v>4</v>
      </c>
      <c r="BJ94" s="42">
        <f>IF('Indicator Date hidden'!BK95="x","x",BJ$2-'Indicator Date hidden'!BK95)</f>
        <v>1</v>
      </c>
      <c r="BK94" s="42">
        <f>IF('Indicator Date hidden'!BL95="x","x",BK$2-'Indicator Date hidden'!BL95)</f>
        <v>1</v>
      </c>
      <c r="BL94" s="42">
        <f>IF('Indicator Date hidden'!BM95="x","x",BL$2-'Indicator Date hidden'!BM95)</f>
        <v>0</v>
      </c>
      <c r="BM94" s="42">
        <f>IF('Indicator Date hidden'!BN95="x","x",BM$2-'Indicator Date hidden'!BN95)</f>
        <v>0</v>
      </c>
      <c r="BN94" s="42">
        <f>IF('Indicator Date hidden'!BO95="x","x",BN$2-'Indicator Date hidden'!BO95)</f>
        <v>0</v>
      </c>
      <c r="BO94" s="42">
        <f>IF('Indicator Date hidden'!BP95="x","x",BO$2-'Indicator Date hidden'!BP95)</f>
        <v>2</v>
      </c>
      <c r="BP94" s="42">
        <f>IF('Indicator Date hidden'!BQ95="x","x",BP$2-'Indicator Date hidden'!BQ95)</f>
        <v>0</v>
      </c>
      <c r="BQ94" s="42">
        <f>IF('Indicator Date hidden'!BR95="x","x",BQ$2-'Indicator Date hidden'!BR95)</f>
        <v>0</v>
      </c>
      <c r="BR94" s="42">
        <f>IF('Indicator Date hidden'!BS95="x","x",BR$2-'Indicator Date hidden'!BS95)</f>
        <v>0</v>
      </c>
      <c r="BS94" s="42">
        <f>IF('Indicator Date hidden'!BT95="x","x",BS$2-'Indicator Date hidden'!BT95)</f>
        <v>1</v>
      </c>
      <c r="BT94" s="42">
        <f>IF('Indicator Date hidden'!BU95="x","x",BT$2-'Indicator Date hidden'!BU95)</f>
        <v>0</v>
      </c>
      <c r="BU94">
        <f t="shared" si="10"/>
        <v>17</v>
      </c>
      <c r="BV94" s="43">
        <f t="shared" si="11"/>
        <v>0.2537313432835821</v>
      </c>
      <c r="BW94">
        <f t="shared" si="12"/>
        <v>12</v>
      </c>
      <c r="BX94" s="43">
        <f t="shared" si="13"/>
        <v>0.91981963809734946</v>
      </c>
      <c r="BY94" s="46">
        <f t="shared" si="14"/>
        <v>0</v>
      </c>
    </row>
    <row r="95" spans="1:77">
      <c r="A95" t="str">
        <f>'Indicator Data'!B98</f>
        <v>LAO</v>
      </c>
      <c r="B95" s="42">
        <f>IF('Indicator Date hidden'!C96="x","x",B$2-'Indicator Date hidden'!C96)</f>
        <v>0</v>
      </c>
      <c r="C95" s="42">
        <f>IF('Indicator Date hidden'!D96="x","x",C$2-'Indicator Date hidden'!D96)</f>
        <v>0</v>
      </c>
      <c r="D95" s="42">
        <f>IF('Indicator Date hidden'!E96="x","x",D$2-'Indicator Date hidden'!E96)</f>
        <v>0</v>
      </c>
      <c r="E95" s="42">
        <f>IF('Indicator Date hidden'!F96="x","x",E$2-'Indicator Date hidden'!F96)</f>
        <v>0</v>
      </c>
      <c r="F95" s="42">
        <f>IF('Indicator Date hidden'!G96="x","x",F$2-'Indicator Date hidden'!G96)</f>
        <v>0</v>
      </c>
      <c r="G95" s="42">
        <f>IF('Indicator Date hidden'!H96="x","x",G$2-'Indicator Date hidden'!H96)</f>
        <v>0</v>
      </c>
      <c r="H95" s="42">
        <f>IF('Indicator Date hidden'!I96="x","x",H$2-'Indicator Date hidden'!I96)</f>
        <v>0</v>
      </c>
      <c r="I95" s="42">
        <f>IF('Indicator Date hidden'!J96="x","x",I$2-'Indicator Date hidden'!J96)</f>
        <v>0</v>
      </c>
      <c r="J95" s="42">
        <f>IF('Indicator Date hidden'!K96="x","x",J$2-'Indicator Date hidden'!K96)</f>
        <v>0</v>
      </c>
      <c r="K95" s="42">
        <f>IF('Indicator Date hidden'!L96="x","x",K$2-'Indicator Date hidden'!L96)</f>
        <v>0</v>
      </c>
      <c r="L95" s="42">
        <f>IF('Indicator Date hidden'!M96="x","x",L$2-'Indicator Date hidden'!M96)</f>
        <v>0</v>
      </c>
      <c r="M95" s="42" t="str">
        <f>IF('Indicator Date hidden'!N96="x","x",M$2-'Indicator Date hidden'!N96)</f>
        <v>x</v>
      </c>
      <c r="N95" s="42" t="str">
        <f>IF('Indicator Date hidden'!O96="x","x",N$2-'Indicator Date hidden'!O96)</f>
        <v>x</v>
      </c>
      <c r="O95" s="42" t="str">
        <f>IF('Indicator Date hidden'!P96="x","x",O$2-'Indicator Date hidden'!P96)</f>
        <v>x</v>
      </c>
      <c r="P95" s="42">
        <f>IF('Indicator Date hidden'!Q96="x","x",P$2-'Indicator Date hidden'!Q96)</f>
        <v>0</v>
      </c>
      <c r="Q95" s="42">
        <f>IF('Indicator Date hidden'!R96="x","x",Q$2-'Indicator Date hidden'!R96)</f>
        <v>0</v>
      </c>
      <c r="R95" s="42">
        <f>IF('Indicator Date hidden'!S96="x","x",R$2-'Indicator Date hidden'!S96)</f>
        <v>0</v>
      </c>
      <c r="S95" s="42">
        <f>IF('Indicator Date hidden'!T96="x","x",S$2-'Indicator Date hidden'!T96)</f>
        <v>0</v>
      </c>
      <c r="T95" s="42">
        <f>IF('Indicator Date hidden'!U96="x","x",T$2-'Indicator Date hidden'!U96)</f>
        <v>0</v>
      </c>
      <c r="U95" s="42">
        <f>IF('Indicator Date hidden'!V96="x","x",U$2-'Indicator Date hidden'!V96)</f>
        <v>0</v>
      </c>
      <c r="V95" s="42">
        <f>IF('Indicator Date hidden'!W96="x","x",V$2-'Indicator Date hidden'!W96)</f>
        <v>0</v>
      </c>
      <c r="W95" s="42">
        <f>IF('Indicator Date hidden'!X96="x","x",W$2-'Indicator Date hidden'!X96)</f>
        <v>0</v>
      </c>
      <c r="X95" s="42">
        <f>IF('Indicator Date hidden'!Y96="x","x",X$2-'Indicator Date hidden'!Y96)</f>
        <v>4</v>
      </c>
      <c r="Y95" s="42">
        <f>IF('Indicator Date hidden'!Z96="x","x",Y$2-'Indicator Date hidden'!Z96)</f>
        <v>0</v>
      </c>
      <c r="Z95" s="42">
        <f>IF('Indicator Date hidden'!AA96="x","x",Z$2-'Indicator Date hidden'!AA96)</f>
        <v>1</v>
      </c>
      <c r="AA95" s="42">
        <f>IF('Indicator Date hidden'!AB96="x","x",AA$2-'Indicator Date hidden'!AB96)</f>
        <v>1</v>
      </c>
      <c r="AB95" s="42">
        <f>IF('Indicator Date hidden'!AC96="x","x",AB$2-'Indicator Date hidden'!AC96)</f>
        <v>0</v>
      </c>
      <c r="AC95" s="42">
        <f>IF('Indicator Date hidden'!AD96="x","x",AC$2-'Indicator Date hidden'!AD96)</f>
        <v>-2</v>
      </c>
      <c r="AD95" s="42">
        <f>IF('Indicator Date hidden'!AE96="x","x",AD$2-'Indicator Date hidden'!AE96)</f>
        <v>0</v>
      </c>
      <c r="AE95" s="42">
        <f>IF('Indicator Date hidden'!AF96="x","x",AE$2-'Indicator Date hidden'!AF96)</f>
        <v>0</v>
      </c>
      <c r="AF95" s="42">
        <f>IF('Indicator Date hidden'!AG96="x","x",AF$2-'Indicator Date hidden'!AG96)</f>
        <v>0</v>
      </c>
      <c r="AG95" s="42">
        <f>IF('Indicator Date hidden'!AH96="x","x",AG$2-'Indicator Date hidden'!AH96)</f>
        <v>0</v>
      </c>
      <c r="AH95" s="42">
        <f>IF('Indicator Date hidden'!AI96="x","x",AH$2-'Indicator Date hidden'!AI96)</f>
        <v>4</v>
      </c>
      <c r="AI95" s="42">
        <f>IF('Indicator Date hidden'!AJ96="x","x",AI$2-'Indicator Date hidden'!AJ96)</f>
        <v>0</v>
      </c>
      <c r="AJ95" s="42">
        <f>IF('Indicator Date hidden'!AK96="x","x",AJ$2-'Indicator Date hidden'!AK96)</f>
        <v>0</v>
      </c>
      <c r="AK95" s="42">
        <f>IF('Indicator Date hidden'!AL96="x","x",AK$2-'Indicator Date hidden'!AL96)</f>
        <v>0</v>
      </c>
      <c r="AL95" s="42">
        <f>IF('Indicator Date hidden'!AM96="x","x",AL$2-'Indicator Date hidden'!AM96)</f>
        <v>0</v>
      </c>
      <c r="AM95" s="42">
        <f>IF('Indicator Date hidden'!AN96="x","x",AM$2-'Indicator Date hidden'!AN96)</f>
        <v>0</v>
      </c>
      <c r="AN95" s="42">
        <f>IF('Indicator Date hidden'!AO96="x","x",AN$2-'Indicator Date hidden'!AO96)</f>
        <v>0</v>
      </c>
      <c r="AO95" s="42">
        <f>IF('Indicator Date hidden'!AP96="x","x",AO$2-'Indicator Date hidden'!AP96)</f>
        <v>5</v>
      </c>
      <c r="AP95" s="42">
        <f>IF('Indicator Date hidden'!AQ96="x","x",AP$2-'Indicator Date hidden'!AQ96)</f>
        <v>0</v>
      </c>
      <c r="AQ95" s="42">
        <f>IF('Indicator Date hidden'!AR96="x","x",AQ$2-'Indicator Date hidden'!AR96)</f>
        <v>0</v>
      </c>
      <c r="AR95" s="42">
        <f>IF('Indicator Date hidden'!AS96="x","x",AR$2-'Indicator Date hidden'!AS96)</f>
        <v>0</v>
      </c>
      <c r="AS95" s="42">
        <f>IF('Indicator Date hidden'!AT96="x","x",AS$2-'Indicator Date hidden'!AT96)</f>
        <v>0</v>
      </c>
      <c r="AT95" s="42">
        <f>IF('Indicator Date hidden'!AU96="x","x",AT$2-'Indicator Date hidden'!AU96)</f>
        <v>0</v>
      </c>
      <c r="AU95" s="42">
        <f>IF('Indicator Date hidden'!AV96="x","x",AU$2-'Indicator Date hidden'!AV96)</f>
        <v>0</v>
      </c>
      <c r="AV95" s="42">
        <f>IF('Indicator Date hidden'!AW96="x","x",AV$2-'Indicator Date hidden'!AW96)</f>
        <v>4</v>
      </c>
      <c r="AW95" s="42">
        <f>IF('Indicator Date hidden'!AX96="x","x",AW$2-'Indicator Date hidden'!AX96)</f>
        <v>-2</v>
      </c>
      <c r="AX95" s="42">
        <f>IF('Indicator Date hidden'!AY96="x","x",AX$2-'Indicator Date hidden'!AY96)</f>
        <v>-1</v>
      </c>
      <c r="AY95" s="42">
        <f>IF('Indicator Date hidden'!AZ96="x","x",AY$2-'Indicator Date hidden'!AZ96)</f>
        <v>0</v>
      </c>
      <c r="AZ95" s="42" t="str">
        <f>IF('Indicator Date hidden'!BA96="x","x",AZ$2-'Indicator Date hidden'!BA96)</f>
        <v>x</v>
      </c>
      <c r="BA95" s="42" t="str">
        <f>IF('Indicator Date hidden'!BB96="x","x",BA$2-'Indicator Date hidden'!BB96)</f>
        <v>x</v>
      </c>
      <c r="BB95" s="42" t="str">
        <f>IF('Indicator Date hidden'!BC96="x","x",BB$2-'Indicator Date hidden'!BC96)</f>
        <v>x</v>
      </c>
      <c r="BC95" s="42">
        <f>IF('Indicator Date hidden'!BD96="x","x",BC$2-'Indicator Date hidden'!BD96)</f>
        <v>0</v>
      </c>
      <c r="BD95" s="42">
        <f>IF('Indicator Date hidden'!BE96="x","x",BD$2-'Indicator Date hidden'!BE96)</f>
        <v>0</v>
      </c>
      <c r="BE95" s="42">
        <f>IF('Indicator Date hidden'!BF96="x","x",BE$2-'Indicator Date hidden'!BF96)</f>
        <v>0</v>
      </c>
      <c r="BF95" s="42">
        <f>IF('Indicator Date hidden'!BG96="x","x",BF$2-'Indicator Date hidden'!BG96)</f>
        <v>0</v>
      </c>
      <c r="BG95" s="42">
        <f>IF('Indicator Date hidden'!BH96="x","x",BG$2-'Indicator Date hidden'!BH96)</f>
        <v>0</v>
      </c>
      <c r="BH95" s="42">
        <f>IF('Indicator Date hidden'!BI96="x","x",BH$2-'Indicator Date hidden'!BI96)</f>
        <v>0</v>
      </c>
      <c r="BI95" s="42">
        <f>IF('Indicator Date hidden'!BJ96="x","x",BI$2-'Indicator Date hidden'!BJ96)</f>
        <v>1</v>
      </c>
      <c r="BJ95" s="42">
        <f>IF('Indicator Date hidden'!BK96="x","x",BJ$2-'Indicator Date hidden'!BK96)</f>
        <v>1</v>
      </c>
      <c r="BK95" s="42">
        <f>IF('Indicator Date hidden'!BL96="x","x",BK$2-'Indicator Date hidden'!BL96)</f>
        <v>1</v>
      </c>
      <c r="BL95" s="42">
        <f>IF('Indicator Date hidden'!BM96="x","x",BL$2-'Indicator Date hidden'!BM96)</f>
        <v>0</v>
      </c>
      <c r="BM95" s="42">
        <f>IF('Indicator Date hidden'!BN96="x","x",BM$2-'Indicator Date hidden'!BN96)</f>
        <v>0</v>
      </c>
      <c r="BN95" s="42">
        <f>IF('Indicator Date hidden'!BO96="x","x",BN$2-'Indicator Date hidden'!BO96)</f>
        <v>0</v>
      </c>
      <c r="BO95" s="42">
        <f>IF('Indicator Date hidden'!BP96="x","x",BO$2-'Indicator Date hidden'!BP96)</f>
        <v>0</v>
      </c>
      <c r="BP95" s="42">
        <f>IF('Indicator Date hidden'!BQ96="x","x",BP$2-'Indicator Date hidden'!BQ96)</f>
        <v>0</v>
      </c>
      <c r="BQ95" s="42">
        <f>IF('Indicator Date hidden'!BR96="x","x",BQ$2-'Indicator Date hidden'!BR96)</f>
        <v>0</v>
      </c>
      <c r="BR95" s="42">
        <f>IF('Indicator Date hidden'!BS96="x","x",BR$2-'Indicator Date hidden'!BS96)</f>
        <v>0</v>
      </c>
      <c r="BS95" s="42">
        <f>IF('Indicator Date hidden'!BT96="x","x",BS$2-'Indicator Date hidden'!BT96)</f>
        <v>1</v>
      </c>
      <c r="BT95" s="42">
        <f>IF('Indicator Date hidden'!BU96="x","x",BT$2-'Indicator Date hidden'!BU96)</f>
        <v>0</v>
      </c>
      <c r="BU95">
        <f t="shared" si="10"/>
        <v>18</v>
      </c>
      <c r="BV95" s="43">
        <f t="shared" si="11"/>
        <v>0.27692307692307694</v>
      </c>
      <c r="BW95">
        <f t="shared" si="12"/>
        <v>10</v>
      </c>
      <c r="BX95" s="43">
        <f t="shared" si="13"/>
        <v>1.1301149336742742</v>
      </c>
      <c r="BY95" s="46">
        <f t="shared" si="14"/>
        <v>0</v>
      </c>
    </row>
    <row r="96" spans="1:77">
      <c r="A96" t="str">
        <f>'Indicator Data'!B99</f>
        <v>LVA</v>
      </c>
      <c r="B96" s="42">
        <f>IF('Indicator Date hidden'!C97="x","x",B$2-'Indicator Date hidden'!C97)</f>
        <v>0</v>
      </c>
      <c r="C96" s="42">
        <f>IF('Indicator Date hidden'!D97="x","x",C$2-'Indicator Date hidden'!D97)</f>
        <v>0</v>
      </c>
      <c r="D96" s="42">
        <f>IF('Indicator Date hidden'!E97="x","x",D$2-'Indicator Date hidden'!E97)</f>
        <v>0</v>
      </c>
      <c r="E96" s="42">
        <f>IF('Indicator Date hidden'!F97="x","x",E$2-'Indicator Date hidden'!F97)</f>
        <v>0</v>
      </c>
      <c r="F96" s="42">
        <f>IF('Indicator Date hidden'!G97="x","x",F$2-'Indicator Date hidden'!G97)</f>
        <v>0</v>
      </c>
      <c r="G96" s="42">
        <f>IF('Indicator Date hidden'!H97="x","x",G$2-'Indicator Date hidden'!H97)</f>
        <v>0</v>
      </c>
      <c r="H96" s="42">
        <f>IF('Indicator Date hidden'!I97="x","x",H$2-'Indicator Date hidden'!I97)</f>
        <v>0</v>
      </c>
      <c r="I96" s="42">
        <f>IF('Indicator Date hidden'!J97="x","x",I$2-'Indicator Date hidden'!J97)</f>
        <v>0</v>
      </c>
      <c r="J96" s="42">
        <f>IF('Indicator Date hidden'!K97="x","x",J$2-'Indicator Date hidden'!K97)</f>
        <v>0</v>
      </c>
      <c r="K96" s="42">
        <f>IF('Indicator Date hidden'!L97="x","x",K$2-'Indicator Date hidden'!L97)</f>
        <v>0</v>
      </c>
      <c r="L96" s="42">
        <f>IF('Indicator Date hidden'!M97="x","x",L$2-'Indicator Date hidden'!M97)</f>
        <v>0</v>
      </c>
      <c r="M96" s="42" t="str">
        <f>IF('Indicator Date hidden'!N97="x","x",M$2-'Indicator Date hidden'!N97)</f>
        <v>x</v>
      </c>
      <c r="N96" s="42" t="str">
        <f>IF('Indicator Date hidden'!O97="x","x",N$2-'Indicator Date hidden'!O97)</f>
        <v>x</v>
      </c>
      <c r="O96" s="42" t="str">
        <f>IF('Indicator Date hidden'!P97="x","x",O$2-'Indicator Date hidden'!P97)</f>
        <v>x</v>
      </c>
      <c r="P96" s="42">
        <f>IF('Indicator Date hidden'!Q97="x","x",P$2-'Indicator Date hidden'!Q97)</f>
        <v>0</v>
      </c>
      <c r="Q96" s="42">
        <f>IF('Indicator Date hidden'!R97="x","x",Q$2-'Indicator Date hidden'!R97)</f>
        <v>0</v>
      </c>
      <c r="R96" s="42">
        <f>IF('Indicator Date hidden'!S97="x","x",R$2-'Indicator Date hidden'!S97)</f>
        <v>0</v>
      </c>
      <c r="S96" s="42">
        <f>IF('Indicator Date hidden'!T97="x","x",S$2-'Indicator Date hidden'!T97)</f>
        <v>0</v>
      </c>
      <c r="T96" s="42">
        <f>IF('Indicator Date hidden'!U97="x","x",T$2-'Indicator Date hidden'!U97)</f>
        <v>0</v>
      </c>
      <c r="U96" s="42">
        <f>IF('Indicator Date hidden'!V97="x","x",U$2-'Indicator Date hidden'!V97)</f>
        <v>0</v>
      </c>
      <c r="V96" s="42">
        <f>IF('Indicator Date hidden'!W97="x","x",V$2-'Indicator Date hidden'!W97)</f>
        <v>0</v>
      </c>
      <c r="W96" s="42">
        <f>IF('Indicator Date hidden'!X97="x","x",W$2-'Indicator Date hidden'!X97)</f>
        <v>0</v>
      </c>
      <c r="X96" s="42">
        <f>IF('Indicator Date hidden'!Y97="x","x",X$2-'Indicator Date hidden'!Y97)</f>
        <v>0</v>
      </c>
      <c r="Y96" s="42">
        <f>IF('Indicator Date hidden'!Z97="x","x",Y$2-'Indicator Date hidden'!Z97)</f>
        <v>1</v>
      </c>
      <c r="Z96" s="42" t="str">
        <f>IF('Indicator Date hidden'!AA97="x","x",Z$2-'Indicator Date hidden'!AA97)</f>
        <v>x</v>
      </c>
      <c r="AA96" s="42">
        <f>IF('Indicator Date hidden'!AB97="x","x",AA$2-'Indicator Date hidden'!AB97)</f>
        <v>1</v>
      </c>
      <c r="AB96" s="42">
        <f>IF('Indicator Date hidden'!AC97="x","x",AB$2-'Indicator Date hidden'!AC97)</f>
        <v>0</v>
      </c>
      <c r="AC96" s="42">
        <f>IF('Indicator Date hidden'!AD97="x","x",AC$2-'Indicator Date hidden'!AD97)</f>
        <v>-2</v>
      </c>
      <c r="AD96" s="42">
        <f>IF('Indicator Date hidden'!AE97="x","x",AD$2-'Indicator Date hidden'!AE97)</f>
        <v>0</v>
      </c>
      <c r="AE96" s="42">
        <f>IF('Indicator Date hidden'!AF97="x","x",AE$2-'Indicator Date hidden'!AF97)</f>
        <v>0</v>
      </c>
      <c r="AF96" s="42">
        <f>IF('Indicator Date hidden'!AG97="x","x",AF$2-'Indicator Date hidden'!AG97)</f>
        <v>0</v>
      </c>
      <c r="AG96" s="42">
        <f>IF('Indicator Date hidden'!AH97="x","x",AG$2-'Indicator Date hidden'!AH97)</f>
        <v>0</v>
      </c>
      <c r="AH96" s="42" t="str">
        <f>IF('Indicator Date hidden'!AI97="x","x",AH$2-'Indicator Date hidden'!AI97)</f>
        <v>x</v>
      </c>
      <c r="AI96" s="42">
        <f>IF('Indicator Date hidden'!AJ97="x","x",AI$2-'Indicator Date hidden'!AJ97)</f>
        <v>0</v>
      </c>
      <c r="AJ96" s="42">
        <f>IF('Indicator Date hidden'!AK97="x","x",AJ$2-'Indicator Date hidden'!AK97)</f>
        <v>0</v>
      </c>
      <c r="AK96" s="42">
        <f>IF('Indicator Date hidden'!AL97="x","x",AK$2-'Indicator Date hidden'!AL97)</f>
        <v>0</v>
      </c>
      <c r="AL96" s="42" t="str">
        <f>IF('Indicator Date hidden'!AM97="x","x",AL$2-'Indicator Date hidden'!AM97)</f>
        <v>x</v>
      </c>
      <c r="AM96" s="42">
        <f>IF('Indicator Date hidden'!AN97="x","x",AM$2-'Indicator Date hidden'!AN97)</f>
        <v>0</v>
      </c>
      <c r="AN96" s="42">
        <f>IF('Indicator Date hidden'!AO97="x","x",AN$2-'Indicator Date hidden'!AO97)</f>
        <v>0</v>
      </c>
      <c r="AO96" s="42">
        <f>IF('Indicator Date hidden'!AP97="x","x",AO$2-'Indicator Date hidden'!AP97)</f>
        <v>1</v>
      </c>
      <c r="AP96" s="42">
        <f>IF('Indicator Date hidden'!AQ97="x","x",AP$2-'Indicator Date hidden'!AQ97)</f>
        <v>0</v>
      </c>
      <c r="AQ96" s="42">
        <f>IF('Indicator Date hidden'!AR97="x","x",AQ$2-'Indicator Date hidden'!AR97)</f>
        <v>0</v>
      </c>
      <c r="AR96" s="42">
        <f>IF('Indicator Date hidden'!AS97="x","x",AR$2-'Indicator Date hidden'!AS97)</f>
        <v>0</v>
      </c>
      <c r="AS96" s="42" t="str">
        <f>IF('Indicator Date hidden'!AT97="x","x",AS$2-'Indicator Date hidden'!AT97)</f>
        <v>x</v>
      </c>
      <c r="AT96" s="42">
        <f>IF('Indicator Date hidden'!AU97="x","x",AT$2-'Indicator Date hidden'!AU97)</f>
        <v>0</v>
      </c>
      <c r="AU96" s="42">
        <f>IF('Indicator Date hidden'!AV97="x","x",AU$2-'Indicator Date hidden'!AV97)</f>
        <v>0</v>
      </c>
      <c r="AV96" s="42">
        <f>IF('Indicator Date hidden'!AW97="x","x",AV$2-'Indicator Date hidden'!AW97)</f>
        <v>1</v>
      </c>
      <c r="AW96" s="42">
        <f>IF('Indicator Date hidden'!AX97="x","x",AW$2-'Indicator Date hidden'!AX97)</f>
        <v>-2</v>
      </c>
      <c r="AX96" s="42">
        <f>IF('Indicator Date hidden'!AY97="x","x",AX$2-'Indicator Date hidden'!AY97)</f>
        <v>-1</v>
      </c>
      <c r="AY96" s="42">
        <f>IF('Indicator Date hidden'!AZ97="x","x",AY$2-'Indicator Date hidden'!AZ97)</f>
        <v>0</v>
      </c>
      <c r="AZ96" s="42" t="str">
        <f>IF('Indicator Date hidden'!BA97="x","x",AZ$2-'Indicator Date hidden'!BA97)</f>
        <v>x</v>
      </c>
      <c r="BA96" s="42">
        <f>IF('Indicator Date hidden'!BB97="x","x",BA$2-'Indicator Date hidden'!BB97)</f>
        <v>0</v>
      </c>
      <c r="BB96" s="42" t="str">
        <f>IF('Indicator Date hidden'!BC97="x","x",BB$2-'Indicator Date hidden'!BC97)</f>
        <v>x</v>
      </c>
      <c r="BC96" s="42">
        <f>IF('Indicator Date hidden'!BD97="x","x",BC$2-'Indicator Date hidden'!BD97)</f>
        <v>0</v>
      </c>
      <c r="BD96" s="42">
        <f>IF('Indicator Date hidden'!BE97="x","x",BD$2-'Indicator Date hidden'!BE97)</f>
        <v>0</v>
      </c>
      <c r="BE96" s="42" t="str">
        <f>IF('Indicator Date hidden'!BF97="x","x",BE$2-'Indicator Date hidden'!BF97)</f>
        <v>x</v>
      </c>
      <c r="BF96" s="42">
        <f>IF('Indicator Date hidden'!BG97="x","x",BF$2-'Indicator Date hidden'!BG97)</f>
        <v>0</v>
      </c>
      <c r="BG96" s="42">
        <f>IF('Indicator Date hidden'!BH97="x","x",BG$2-'Indicator Date hidden'!BH97)</f>
        <v>0</v>
      </c>
      <c r="BH96" s="42">
        <f>IF('Indicator Date hidden'!BI97="x","x",BH$2-'Indicator Date hidden'!BI97)</f>
        <v>0</v>
      </c>
      <c r="BI96" s="42">
        <f>IF('Indicator Date hidden'!BJ97="x","x",BI$2-'Indicator Date hidden'!BJ97)</f>
        <v>2</v>
      </c>
      <c r="BJ96" s="42">
        <f>IF('Indicator Date hidden'!BK97="x","x",BJ$2-'Indicator Date hidden'!BK97)</f>
        <v>0</v>
      </c>
      <c r="BK96" s="42">
        <f>IF('Indicator Date hidden'!BL97="x","x",BK$2-'Indicator Date hidden'!BL97)</f>
        <v>0</v>
      </c>
      <c r="BL96" s="42">
        <f>IF('Indicator Date hidden'!BM97="x","x",BL$2-'Indicator Date hidden'!BM97)</f>
        <v>0</v>
      </c>
      <c r="BM96" s="42">
        <f>IF('Indicator Date hidden'!BN97="x","x",BM$2-'Indicator Date hidden'!BN97)</f>
        <v>0</v>
      </c>
      <c r="BN96" s="42">
        <f>IF('Indicator Date hidden'!BO97="x","x",BN$2-'Indicator Date hidden'!BO97)</f>
        <v>0</v>
      </c>
      <c r="BO96" s="42">
        <f>IF('Indicator Date hidden'!BP97="x","x",BO$2-'Indicator Date hidden'!BP97)</f>
        <v>1</v>
      </c>
      <c r="BP96" s="42">
        <f>IF('Indicator Date hidden'!BQ97="x","x",BP$2-'Indicator Date hidden'!BQ97)</f>
        <v>0</v>
      </c>
      <c r="BQ96" s="42">
        <f>IF('Indicator Date hidden'!BR97="x","x",BQ$2-'Indicator Date hidden'!BR97)</f>
        <v>0</v>
      </c>
      <c r="BR96" s="42">
        <f>IF('Indicator Date hidden'!BS97="x","x",BR$2-'Indicator Date hidden'!BS97)</f>
        <v>0</v>
      </c>
      <c r="BS96" s="42">
        <f>IF('Indicator Date hidden'!BT97="x","x",BS$2-'Indicator Date hidden'!BT97)</f>
        <v>1</v>
      </c>
      <c r="BT96" s="42">
        <f>IF('Indicator Date hidden'!BU97="x","x",BT$2-'Indicator Date hidden'!BU97)</f>
        <v>0</v>
      </c>
      <c r="BU96">
        <f t="shared" si="10"/>
        <v>3</v>
      </c>
      <c r="BV96" s="43">
        <f t="shared" si="11"/>
        <v>4.9180327868852458E-2</v>
      </c>
      <c r="BW96">
        <f t="shared" si="12"/>
        <v>7</v>
      </c>
      <c r="BX96" s="43">
        <f t="shared" si="13"/>
        <v>0.55592868714141541</v>
      </c>
      <c r="BY96" s="46">
        <f t="shared" si="14"/>
        <v>0</v>
      </c>
    </row>
    <row r="97" spans="1:77">
      <c r="A97" t="str">
        <f>'Indicator Data'!B100</f>
        <v>LBN</v>
      </c>
      <c r="B97" s="42">
        <f>IF('Indicator Date hidden'!C98="x","x",B$2-'Indicator Date hidden'!C98)</f>
        <v>0</v>
      </c>
      <c r="C97" s="42">
        <f>IF('Indicator Date hidden'!D98="x","x",C$2-'Indicator Date hidden'!D98)</f>
        <v>0</v>
      </c>
      <c r="D97" s="42">
        <f>IF('Indicator Date hidden'!E98="x","x",D$2-'Indicator Date hidden'!E98)</f>
        <v>0</v>
      </c>
      <c r="E97" s="42">
        <f>IF('Indicator Date hidden'!F98="x","x",E$2-'Indicator Date hidden'!F98)</f>
        <v>0</v>
      </c>
      <c r="F97" s="42">
        <f>IF('Indicator Date hidden'!G98="x","x",F$2-'Indicator Date hidden'!G98)</f>
        <v>0</v>
      </c>
      <c r="G97" s="42">
        <f>IF('Indicator Date hidden'!H98="x","x",G$2-'Indicator Date hidden'!H98)</f>
        <v>0</v>
      </c>
      <c r="H97" s="42">
        <f>IF('Indicator Date hidden'!I98="x","x",H$2-'Indicator Date hidden'!I98)</f>
        <v>0</v>
      </c>
      <c r="I97" s="42">
        <f>IF('Indicator Date hidden'!J98="x","x",I$2-'Indicator Date hidden'!J98)</f>
        <v>0</v>
      </c>
      <c r="J97" s="42">
        <f>IF('Indicator Date hidden'!K98="x","x",J$2-'Indicator Date hidden'!K98)</f>
        <v>0</v>
      </c>
      <c r="K97" s="42">
        <f>IF('Indicator Date hidden'!L98="x","x",K$2-'Indicator Date hidden'!L98)</f>
        <v>0</v>
      </c>
      <c r="L97" s="42">
        <f>IF('Indicator Date hidden'!M98="x","x",L$2-'Indicator Date hidden'!M98)</f>
        <v>0</v>
      </c>
      <c r="M97" s="42" t="str">
        <f>IF('Indicator Date hidden'!N98="x","x",M$2-'Indicator Date hidden'!N98)</f>
        <v>x</v>
      </c>
      <c r="N97" s="42" t="str">
        <f>IF('Indicator Date hidden'!O98="x","x",N$2-'Indicator Date hidden'!O98)</f>
        <v>x</v>
      </c>
      <c r="O97" s="42" t="str">
        <f>IF('Indicator Date hidden'!P98="x","x",O$2-'Indicator Date hidden'!P98)</f>
        <v>x</v>
      </c>
      <c r="P97" s="42">
        <f>IF('Indicator Date hidden'!Q98="x","x",P$2-'Indicator Date hidden'!Q98)</f>
        <v>0</v>
      </c>
      <c r="Q97" s="42">
        <f>IF('Indicator Date hidden'!R98="x","x",Q$2-'Indicator Date hidden'!R98)</f>
        <v>0</v>
      </c>
      <c r="R97" s="42">
        <f>IF('Indicator Date hidden'!S98="x","x",R$2-'Indicator Date hidden'!S98)</f>
        <v>0</v>
      </c>
      <c r="S97" s="42">
        <f>IF('Indicator Date hidden'!T98="x","x",S$2-'Indicator Date hidden'!T98)</f>
        <v>0</v>
      </c>
      <c r="T97" s="42">
        <f>IF('Indicator Date hidden'!U98="x","x",T$2-'Indicator Date hidden'!U98)</f>
        <v>0</v>
      </c>
      <c r="U97" s="42">
        <f>IF('Indicator Date hidden'!V98="x","x",U$2-'Indicator Date hidden'!V98)</f>
        <v>0</v>
      </c>
      <c r="V97" s="42">
        <f>IF('Indicator Date hidden'!W98="x","x",V$2-'Indicator Date hidden'!W98)</f>
        <v>0</v>
      </c>
      <c r="W97" s="42">
        <f>IF('Indicator Date hidden'!X98="x","x",W$2-'Indicator Date hidden'!X98)</f>
        <v>0</v>
      </c>
      <c r="X97" s="42" t="str">
        <f>IF('Indicator Date hidden'!Y98="x","x",X$2-'Indicator Date hidden'!Y98)</f>
        <v>x</v>
      </c>
      <c r="Y97" s="42">
        <f>IF('Indicator Date hidden'!Z98="x","x",Y$2-'Indicator Date hidden'!Z98)</f>
        <v>0</v>
      </c>
      <c r="Z97" s="42" t="str">
        <f>IF('Indicator Date hidden'!AA98="x","x",Z$2-'Indicator Date hidden'!AA98)</f>
        <v>x</v>
      </c>
      <c r="AA97" s="42">
        <f>IF('Indicator Date hidden'!AB98="x","x",AA$2-'Indicator Date hidden'!AB98)</f>
        <v>5</v>
      </c>
      <c r="AB97" s="42">
        <f>IF('Indicator Date hidden'!AC98="x","x",AB$2-'Indicator Date hidden'!AC98)</f>
        <v>0</v>
      </c>
      <c r="AC97" s="42">
        <f>IF('Indicator Date hidden'!AD98="x","x",AC$2-'Indicator Date hidden'!AD98)</f>
        <v>-2</v>
      </c>
      <c r="AD97" s="42">
        <f>IF('Indicator Date hidden'!AE98="x","x",AD$2-'Indicator Date hidden'!AE98)</f>
        <v>0</v>
      </c>
      <c r="AE97" s="42">
        <f>IF('Indicator Date hidden'!AF98="x","x",AE$2-'Indicator Date hidden'!AF98)</f>
        <v>0</v>
      </c>
      <c r="AF97" s="42">
        <f>IF('Indicator Date hidden'!AG98="x","x",AF$2-'Indicator Date hidden'!AG98)</f>
        <v>0</v>
      </c>
      <c r="AG97" s="42">
        <f>IF('Indicator Date hidden'!AH98="x","x",AG$2-'Indicator Date hidden'!AH98)</f>
        <v>0</v>
      </c>
      <c r="AH97" s="42" t="str">
        <f>IF('Indicator Date hidden'!AI98="x","x",AH$2-'Indicator Date hidden'!AI98)</f>
        <v>x</v>
      </c>
      <c r="AI97" s="42">
        <f>IF('Indicator Date hidden'!AJ98="x","x",AI$2-'Indicator Date hidden'!AJ98)</f>
        <v>0</v>
      </c>
      <c r="AJ97" s="42">
        <f>IF('Indicator Date hidden'!AK98="x","x",AJ$2-'Indicator Date hidden'!AK98)</f>
        <v>0</v>
      </c>
      <c r="AK97" s="42">
        <f>IF('Indicator Date hidden'!AL98="x","x",AK$2-'Indicator Date hidden'!AL98)</f>
        <v>0</v>
      </c>
      <c r="AL97" s="42">
        <f>IF('Indicator Date hidden'!AM98="x","x",AL$2-'Indicator Date hidden'!AM98)</f>
        <v>0</v>
      </c>
      <c r="AM97" s="42">
        <f>IF('Indicator Date hidden'!AN98="x","x",AM$2-'Indicator Date hidden'!AN98)</f>
        <v>0</v>
      </c>
      <c r="AN97" s="42">
        <f>IF('Indicator Date hidden'!AO98="x","x",AN$2-'Indicator Date hidden'!AO98)</f>
        <v>0</v>
      </c>
      <c r="AO97" s="42">
        <f>IF('Indicator Date hidden'!AP98="x","x",AO$2-'Indicator Date hidden'!AP98)</f>
        <v>1</v>
      </c>
      <c r="AP97" s="42">
        <f>IF('Indicator Date hidden'!AQ98="x","x",AP$2-'Indicator Date hidden'!AQ98)</f>
        <v>0</v>
      </c>
      <c r="AQ97" s="42">
        <f>IF('Indicator Date hidden'!AR98="x","x",AQ$2-'Indicator Date hidden'!AR98)</f>
        <v>0</v>
      </c>
      <c r="AR97" s="42" t="str">
        <f>IF('Indicator Date hidden'!AS98="x","x",AR$2-'Indicator Date hidden'!AS98)</f>
        <v>x</v>
      </c>
      <c r="AS97" s="42" t="str">
        <f>IF('Indicator Date hidden'!AT98="x","x",AS$2-'Indicator Date hidden'!AT98)</f>
        <v>x</v>
      </c>
      <c r="AT97" s="42">
        <f>IF('Indicator Date hidden'!AU98="x","x",AT$2-'Indicator Date hidden'!AU98)</f>
        <v>0</v>
      </c>
      <c r="AU97" s="42">
        <f>IF('Indicator Date hidden'!AV98="x","x",AU$2-'Indicator Date hidden'!AV98)</f>
        <v>0</v>
      </c>
      <c r="AV97" s="42">
        <f>IF('Indicator Date hidden'!AW98="x","x",AV$2-'Indicator Date hidden'!AW98)</f>
        <v>11</v>
      </c>
      <c r="AW97" s="42">
        <f>IF('Indicator Date hidden'!AX98="x","x",AW$2-'Indicator Date hidden'!AX98)</f>
        <v>-2</v>
      </c>
      <c r="AX97" s="42">
        <f>IF('Indicator Date hidden'!AY98="x","x",AX$2-'Indicator Date hidden'!AY98)</f>
        <v>-1</v>
      </c>
      <c r="AY97" s="42">
        <f>IF('Indicator Date hidden'!AZ98="x","x",AY$2-'Indicator Date hidden'!AZ98)</f>
        <v>0</v>
      </c>
      <c r="AZ97" s="42">
        <f>IF('Indicator Date hidden'!BA98="x","x",AZ$2-'Indicator Date hidden'!BA98)</f>
        <v>0</v>
      </c>
      <c r="BA97" s="42">
        <f>IF('Indicator Date hidden'!BB98="x","x",BA$2-'Indicator Date hidden'!BB98)</f>
        <v>0</v>
      </c>
      <c r="BB97" s="42">
        <f>IF('Indicator Date hidden'!BC98="x","x",BB$2-'Indicator Date hidden'!BC98)</f>
        <v>0</v>
      </c>
      <c r="BC97" s="42">
        <f>IF('Indicator Date hidden'!BD98="x","x",BC$2-'Indicator Date hidden'!BD98)</f>
        <v>0</v>
      </c>
      <c r="BD97" s="42">
        <f>IF('Indicator Date hidden'!BE98="x","x",BD$2-'Indicator Date hidden'!BE98)</f>
        <v>0</v>
      </c>
      <c r="BE97" s="42">
        <f>IF('Indicator Date hidden'!BF98="x","x",BE$2-'Indicator Date hidden'!BF98)</f>
        <v>0</v>
      </c>
      <c r="BF97" s="42">
        <f>IF('Indicator Date hidden'!BG98="x","x",BF$2-'Indicator Date hidden'!BG98)</f>
        <v>0</v>
      </c>
      <c r="BG97" s="42">
        <f>IF('Indicator Date hidden'!BH98="x","x",BG$2-'Indicator Date hidden'!BH98)</f>
        <v>0</v>
      </c>
      <c r="BH97" s="42">
        <f>IF('Indicator Date hidden'!BI98="x","x",BH$2-'Indicator Date hidden'!BI98)</f>
        <v>0</v>
      </c>
      <c r="BI97" s="42">
        <f>IF('Indicator Date hidden'!BJ98="x","x",BI$2-'Indicator Date hidden'!BJ98)</f>
        <v>5</v>
      </c>
      <c r="BJ97" s="42">
        <f>IF('Indicator Date hidden'!BK98="x","x",BJ$2-'Indicator Date hidden'!BK98)</f>
        <v>1</v>
      </c>
      <c r="BK97" s="42">
        <f>IF('Indicator Date hidden'!BL98="x","x",BK$2-'Indicator Date hidden'!BL98)</f>
        <v>1</v>
      </c>
      <c r="BL97" s="42">
        <f>IF('Indicator Date hidden'!BM98="x","x",BL$2-'Indicator Date hidden'!BM98)</f>
        <v>0</v>
      </c>
      <c r="BM97" s="42">
        <f>IF('Indicator Date hidden'!BN98="x","x",BM$2-'Indicator Date hidden'!BN98)</f>
        <v>0</v>
      </c>
      <c r="BN97" s="42">
        <f>IF('Indicator Date hidden'!BO98="x","x",BN$2-'Indicator Date hidden'!BO98)</f>
        <v>0</v>
      </c>
      <c r="BO97" s="42">
        <f>IF('Indicator Date hidden'!BP98="x","x",BO$2-'Indicator Date hidden'!BP98)</f>
        <v>2</v>
      </c>
      <c r="BP97" s="42">
        <f>IF('Indicator Date hidden'!BQ98="x","x",BP$2-'Indicator Date hidden'!BQ98)</f>
        <v>0</v>
      </c>
      <c r="BQ97" s="42">
        <f>IF('Indicator Date hidden'!BR98="x","x",BQ$2-'Indicator Date hidden'!BR98)</f>
        <v>0</v>
      </c>
      <c r="BR97" s="42">
        <f>IF('Indicator Date hidden'!BS98="x","x",BR$2-'Indicator Date hidden'!BS98)</f>
        <v>0</v>
      </c>
      <c r="BS97" s="42">
        <f>IF('Indicator Date hidden'!BT98="x","x",BS$2-'Indicator Date hidden'!BT98)</f>
        <v>1</v>
      </c>
      <c r="BT97" s="42">
        <f>IF('Indicator Date hidden'!BU98="x","x",BT$2-'Indicator Date hidden'!BU98)</f>
        <v>0</v>
      </c>
      <c r="BU97">
        <f t="shared" si="10"/>
        <v>22</v>
      </c>
      <c r="BV97" s="43">
        <f t="shared" si="11"/>
        <v>0.34920634920634919</v>
      </c>
      <c r="BW97">
        <f t="shared" si="12"/>
        <v>8</v>
      </c>
      <c r="BX97" s="43">
        <f t="shared" si="13"/>
        <v>1.6917984246951401</v>
      </c>
      <c r="BY97" s="46">
        <f t="shared" si="14"/>
        <v>0</v>
      </c>
    </row>
    <row r="98" spans="1:77">
      <c r="A98" t="str">
        <f>'Indicator Data'!B101</f>
        <v>LSO</v>
      </c>
      <c r="B98" s="42">
        <f>IF('Indicator Date hidden'!C99="x","x",B$2-'Indicator Date hidden'!C99)</f>
        <v>0</v>
      </c>
      <c r="C98" s="42">
        <f>IF('Indicator Date hidden'!D99="x","x",C$2-'Indicator Date hidden'!D99)</f>
        <v>0</v>
      </c>
      <c r="D98" s="42">
        <f>IF('Indicator Date hidden'!E99="x","x",D$2-'Indicator Date hidden'!E99)</f>
        <v>0</v>
      </c>
      <c r="E98" s="42">
        <f>IF('Indicator Date hidden'!F99="x","x",E$2-'Indicator Date hidden'!F99)</f>
        <v>0</v>
      </c>
      <c r="F98" s="42">
        <f>IF('Indicator Date hidden'!G99="x","x",F$2-'Indicator Date hidden'!G99)</f>
        <v>0</v>
      </c>
      <c r="G98" s="42">
        <f>IF('Indicator Date hidden'!H99="x","x",G$2-'Indicator Date hidden'!H99)</f>
        <v>0</v>
      </c>
      <c r="H98" s="42">
        <f>IF('Indicator Date hidden'!I99="x","x",H$2-'Indicator Date hidden'!I99)</f>
        <v>0</v>
      </c>
      <c r="I98" s="42">
        <f>IF('Indicator Date hidden'!J99="x","x",I$2-'Indicator Date hidden'!J99)</f>
        <v>0</v>
      </c>
      <c r="J98" s="42">
        <f>IF('Indicator Date hidden'!K99="x","x",J$2-'Indicator Date hidden'!K99)</f>
        <v>0</v>
      </c>
      <c r="K98" s="42">
        <f>IF('Indicator Date hidden'!L99="x","x",K$2-'Indicator Date hidden'!L99)</f>
        <v>0</v>
      </c>
      <c r="L98" s="42">
        <f>IF('Indicator Date hidden'!M99="x","x",L$2-'Indicator Date hidden'!M99)</f>
        <v>0</v>
      </c>
      <c r="M98" s="42">
        <f>IF('Indicator Date hidden'!N99="x","x",M$2-'Indicator Date hidden'!N99)</f>
        <v>0</v>
      </c>
      <c r="N98" s="42">
        <f>IF('Indicator Date hidden'!O99="x","x",N$2-'Indicator Date hidden'!O99)</f>
        <v>0</v>
      </c>
      <c r="O98" s="42">
        <f>IF('Indicator Date hidden'!P99="x","x",O$2-'Indicator Date hidden'!P99)</f>
        <v>0</v>
      </c>
      <c r="P98" s="42">
        <f>IF('Indicator Date hidden'!Q99="x","x",P$2-'Indicator Date hidden'!Q99)</f>
        <v>0</v>
      </c>
      <c r="Q98" s="42">
        <f>IF('Indicator Date hidden'!R99="x","x",Q$2-'Indicator Date hidden'!R99)</f>
        <v>0</v>
      </c>
      <c r="R98" s="42">
        <f>IF('Indicator Date hidden'!S99="x","x",R$2-'Indicator Date hidden'!S99)</f>
        <v>0</v>
      </c>
      <c r="S98" s="42">
        <f>IF('Indicator Date hidden'!T99="x","x",S$2-'Indicator Date hidden'!T99)</f>
        <v>0</v>
      </c>
      <c r="T98" s="42">
        <f>IF('Indicator Date hidden'!U99="x","x",T$2-'Indicator Date hidden'!U99)</f>
        <v>0</v>
      </c>
      <c r="U98" s="42">
        <f>IF('Indicator Date hidden'!V99="x","x",U$2-'Indicator Date hidden'!V99)</f>
        <v>0</v>
      </c>
      <c r="V98" s="42">
        <f>IF('Indicator Date hidden'!W99="x","x",V$2-'Indicator Date hidden'!W99)</f>
        <v>0</v>
      </c>
      <c r="W98" s="42">
        <f>IF('Indicator Date hidden'!X99="x","x",W$2-'Indicator Date hidden'!X99)</f>
        <v>0</v>
      </c>
      <c r="X98" s="42">
        <f>IF('Indicator Date hidden'!Y99="x","x",X$2-'Indicator Date hidden'!Y99)</f>
        <v>3</v>
      </c>
      <c r="Y98" s="42">
        <f>IF('Indicator Date hidden'!Z99="x","x",Y$2-'Indicator Date hidden'!Z99)</f>
        <v>0</v>
      </c>
      <c r="Z98" s="42">
        <f>IF('Indicator Date hidden'!AA99="x","x",Z$2-'Indicator Date hidden'!AA99)</f>
        <v>0</v>
      </c>
      <c r="AA98" s="42">
        <f>IF('Indicator Date hidden'!AB99="x","x",AA$2-'Indicator Date hidden'!AB99)</f>
        <v>4</v>
      </c>
      <c r="AB98" s="42">
        <f>IF('Indicator Date hidden'!AC99="x","x",AB$2-'Indicator Date hidden'!AC99)</f>
        <v>0</v>
      </c>
      <c r="AC98" s="42">
        <f>IF('Indicator Date hidden'!AD99="x","x",AC$2-'Indicator Date hidden'!AD99)</f>
        <v>-2</v>
      </c>
      <c r="AD98" s="42">
        <f>IF('Indicator Date hidden'!AE99="x","x",AD$2-'Indicator Date hidden'!AE99)</f>
        <v>0</v>
      </c>
      <c r="AE98" s="42">
        <f>IF('Indicator Date hidden'!AF99="x","x",AE$2-'Indicator Date hidden'!AF99)</f>
        <v>0</v>
      </c>
      <c r="AF98" s="42">
        <f>IF('Indicator Date hidden'!AG99="x","x",AF$2-'Indicator Date hidden'!AG99)</f>
        <v>0</v>
      </c>
      <c r="AG98" s="42">
        <f>IF('Indicator Date hidden'!AH99="x","x",AG$2-'Indicator Date hidden'!AH99)</f>
        <v>0</v>
      </c>
      <c r="AH98" s="42">
        <f>IF('Indicator Date hidden'!AI99="x","x",AH$2-'Indicator Date hidden'!AI99)</f>
        <v>3</v>
      </c>
      <c r="AI98" s="42">
        <f>IF('Indicator Date hidden'!AJ99="x","x",AI$2-'Indicator Date hidden'!AJ99)</f>
        <v>0</v>
      </c>
      <c r="AJ98" s="42">
        <f>IF('Indicator Date hidden'!AK99="x","x",AJ$2-'Indicator Date hidden'!AK99)</f>
        <v>0</v>
      </c>
      <c r="AK98" s="42">
        <f>IF('Indicator Date hidden'!AL99="x","x",AK$2-'Indicator Date hidden'!AL99)</f>
        <v>0</v>
      </c>
      <c r="AL98" s="42">
        <f>IF('Indicator Date hidden'!AM99="x","x",AL$2-'Indicator Date hidden'!AM99)</f>
        <v>0</v>
      </c>
      <c r="AM98" s="42">
        <f>IF('Indicator Date hidden'!AN99="x","x",AM$2-'Indicator Date hidden'!AN99)</f>
        <v>0</v>
      </c>
      <c r="AN98" s="42">
        <f>IF('Indicator Date hidden'!AO99="x","x",AN$2-'Indicator Date hidden'!AO99)</f>
        <v>0</v>
      </c>
      <c r="AO98" s="42">
        <f>IF('Indicator Date hidden'!AP99="x","x",AO$2-'Indicator Date hidden'!AP99)</f>
        <v>4</v>
      </c>
      <c r="AP98" s="42">
        <f>IF('Indicator Date hidden'!AQ99="x","x",AP$2-'Indicator Date hidden'!AQ99)</f>
        <v>0</v>
      </c>
      <c r="AQ98" s="42">
        <f>IF('Indicator Date hidden'!AR99="x","x",AQ$2-'Indicator Date hidden'!AR99)</f>
        <v>0</v>
      </c>
      <c r="AR98" s="42">
        <f>IF('Indicator Date hidden'!AS99="x","x",AR$2-'Indicator Date hidden'!AS99)</f>
        <v>0</v>
      </c>
      <c r="AS98" s="42" t="str">
        <f>IF('Indicator Date hidden'!AT99="x","x",AS$2-'Indicator Date hidden'!AT99)</f>
        <v>x</v>
      </c>
      <c r="AT98" s="42">
        <f>IF('Indicator Date hidden'!AU99="x","x",AT$2-'Indicator Date hidden'!AU99)</f>
        <v>0</v>
      </c>
      <c r="AU98" s="42">
        <f>IF('Indicator Date hidden'!AV99="x","x",AU$2-'Indicator Date hidden'!AV99)</f>
        <v>0</v>
      </c>
      <c r="AV98" s="42">
        <f>IF('Indicator Date hidden'!AW99="x","x",AV$2-'Indicator Date hidden'!AW99)</f>
        <v>5</v>
      </c>
      <c r="AW98" s="42">
        <f>IF('Indicator Date hidden'!AX99="x","x",AW$2-'Indicator Date hidden'!AX99)</f>
        <v>-2</v>
      </c>
      <c r="AX98" s="42">
        <f>IF('Indicator Date hidden'!AY99="x","x",AX$2-'Indicator Date hidden'!AY99)</f>
        <v>-1</v>
      </c>
      <c r="AY98" s="42">
        <f>IF('Indicator Date hidden'!AZ99="x","x",AY$2-'Indicator Date hidden'!AZ99)</f>
        <v>0</v>
      </c>
      <c r="AZ98" s="42" t="str">
        <f>IF('Indicator Date hidden'!BA99="x","x",AZ$2-'Indicator Date hidden'!BA99)</f>
        <v>x</v>
      </c>
      <c r="BA98" s="42">
        <f>IF('Indicator Date hidden'!BB99="x","x",BA$2-'Indicator Date hidden'!BB99)</f>
        <v>0</v>
      </c>
      <c r="BB98" s="42" t="str">
        <f>IF('Indicator Date hidden'!BC99="x","x",BB$2-'Indicator Date hidden'!BC99)</f>
        <v>x</v>
      </c>
      <c r="BC98" s="42">
        <f>IF('Indicator Date hidden'!BD99="x","x",BC$2-'Indicator Date hidden'!BD99)</f>
        <v>0</v>
      </c>
      <c r="BD98" s="42">
        <f>IF('Indicator Date hidden'!BE99="x","x",BD$2-'Indicator Date hidden'!BE99)</f>
        <v>0</v>
      </c>
      <c r="BE98" s="42">
        <f>IF('Indicator Date hidden'!BF99="x","x",BE$2-'Indicator Date hidden'!BF99)</f>
        <v>0</v>
      </c>
      <c r="BF98" s="42">
        <f>IF('Indicator Date hidden'!BG99="x","x",BF$2-'Indicator Date hidden'!BG99)</f>
        <v>0</v>
      </c>
      <c r="BG98" s="42">
        <f>IF('Indicator Date hidden'!BH99="x","x",BG$2-'Indicator Date hidden'!BH99)</f>
        <v>0</v>
      </c>
      <c r="BH98" s="42">
        <f>IF('Indicator Date hidden'!BI99="x","x",BH$2-'Indicator Date hidden'!BI99)</f>
        <v>0</v>
      </c>
      <c r="BI98" s="42">
        <f>IF('Indicator Date hidden'!BJ99="x","x",BI$2-'Indicator Date hidden'!BJ99)</f>
        <v>1</v>
      </c>
      <c r="BJ98" s="42">
        <f>IF('Indicator Date hidden'!BK99="x","x",BJ$2-'Indicator Date hidden'!BK99)</f>
        <v>1</v>
      </c>
      <c r="BK98" s="42">
        <f>IF('Indicator Date hidden'!BL99="x","x",BK$2-'Indicator Date hidden'!BL99)</f>
        <v>0</v>
      </c>
      <c r="BL98" s="42">
        <f>IF('Indicator Date hidden'!BM99="x","x",BL$2-'Indicator Date hidden'!BM99)</f>
        <v>0</v>
      </c>
      <c r="BM98" s="42">
        <f>IF('Indicator Date hidden'!BN99="x","x",BM$2-'Indicator Date hidden'!BN99)</f>
        <v>0</v>
      </c>
      <c r="BN98" s="42">
        <f>IF('Indicator Date hidden'!BO99="x","x",BN$2-'Indicator Date hidden'!BO99)</f>
        <v>0</v>
      </c>
      <c r="BO98" s="42">
        <f>IF('Indicator Date hidden'!BP99="x","x",BO$2-'Indicator Date hidden'!BP99)</f>
        <v>3</v>
      </c>
      <c r="BP98" s="42">
        <f>IF('Indicator Date hidden'!BQ99="x","x",BP$2-'Indicator Date hidden'!BQ99)</f>
        <v>0</v>
      </c>
      <c r="BQ98" s="42">
        <f>IF('Indicator Date hidden'!BR99="x","x",BQ$2-'Indicator Date hidden'!BR99)</f>
        <v>0</v>
      </c>
      <c r="BR98" s="42">
        <f>IF('Indicator Date hidden'!BS99="x","x",BR$2-'Indicator Date hidden'!BS99)</f>
        <v>0</v>
      </c>
      <c r="BS98" s="42">
        <f>IF('Indicator Date hidden'!BT99="x","x",BS$2-'Indicator Date hidden'!BT99)</f>
        <v>1</v>
      </c>
      <c r="BT98" s="42">
        <f>IF('Indicator Date hidden'!BU99="x","x",BT$2-'Indicator Date hidden'!BU99)</f>
        <v>0</v>
      </c>
      <c r="BU98">
        <f t="shared" si="10"/>
        <v>20</v>
      </c>
      <c r="BV98" s="43">
        <f t="shared" si="11"/>
        <v>0.29411764705882354</v>
      </c>
      <c r="BW98">
        <f t="shared" si="12"/>
        <v>9</v>
      </c>
      <c r="BX98" s="43">
        <f t="shared" si="13"/>
        <v>1.1511991641635839</v>
      </c>
      <c r="BY98" s="46">
        <f t="shared" si="14"/>
        <v>0</v>
      </c>
    </row>
    <row r="99" spans="1:77">
      <c r="A99" t="str">
        <f>'Indicator Data'!B102</f>
        <v>LBR</v>
      </c>
      <c r="B99" s="42">
        <f>IF('Indicator Date hidden'!C100="x","x",B$2-'Indicator Date hidden'!C100)</f>
        <v>0</v>
      </c>
      <c r="C99" s="42">
        <f>IF('Indicator Date hidden'!D100="x","x",C$2-'Indicator Date hidden'!D100)</f>
        <v>0</v>
      </c>
      <c r="D99" s="42">
        <f>IF('Indicator Date hidden'!E100="x","x",D$2-'Indicator Date hidden'!E100)</f>
        <v>0</v>
      </c>
      <c r="E99" s="42">
        <f>IF('Indicator Date hidden'!F100="x","x",E$2-'Indicator Date hidden'!F100)</f>
        <v>0</v>
      </c>
      <c r="F99" s="42">
        <f>IF('Indicator Date hidden'!G100="x","x",F$2-'Indicator Date hidden'!G100)</f>
        <v>0</v>
      </c>
      <c r="G99" s="42">
        <f>IF('Indicator Date hidden'!H100="x","x",G$2-'Indicator Date hidden'!H100)</f>
        <v>0</v>
      </c>
      <c r="H99" s="42">
        <f>IF('Indicator Date hidden'!I100="x","x",H$2-'Indicator Date hidden'!I100)</f>
        <v>0</v>
      </c>
      <c r="I99" s="42">
        <f>IF('Indicator Date hidden'!J100="x","x",I$2-'Indicator Date hidden'!J100)</f>
        <v>0</v>
      </c>
      <c r="J99" s="42">
        <f>IF('Indicator Date hidden'!K100="x","x",J$2-'Indicator Date hidden'!K100)</f>
        <v>0</v>
      </c>
      <c r="K99" s="42">
        <f>IF('Indicator Date hidden'!L100="x","x",K$2-'Indicator Date hidden'!L100)</f>
        <v>0</v>
      </c>
      <c r="L99" s="42">
        <f>IF('Indicator Date hidden'!M100="x","x",L$2-'Indicator Date hidden'!M100)</f>
        <v>0</v>
      </c>
      <c r="M99" s="42">
        <f>IF('Indicator Date hidden'!N100="x","x",M$2-'Indicator Date hidden'!N100)</f>
        <v>0</v>
      </c>
      <c r="N99" s="42">
        <f>IF('Indicator Date hidden'!O100="x","x",N$2-'Indicator Date hidden'!O100)</f>
        <v>0</v>
      </c>
      <c r="O99" s="42">
        <f>IF('Indicator Date hidden'!P100="x","x",O$2-'Indicator Date hidden'!P100)</f>
        <v>0</v>
      </c>
      <c r="P99" s="42">
        <f>IF('Indicator Date hidden'!Q100="x","x",P$2-'Indicator Date hidden'!Q100)</f>
        <v>0</v>
      </c>
      <c r="Q99" s="42">
        <f>IF('Indicator Date hidden'!R100="x","x",Q$2-'Indicator Date hidden'!R100)</f>
        <v>0</v>
      </c>
      <c r="R99" s="42">
        <f>IF('Indicator Date hidden'!S100="x","x",R$2-'Indicator Date hidden'!S100)</f>
        <v>0</v>
      </c>
      <c r="S99" s="42">
        <f>IF('Indicator Date hidden'!T100="x","x",S$2-'Indicator Date hidden'!T100)</f>
        <v>0</v>
      </c>
      <c r="T99" s="42">
        <f>IF('Indicator Date hidden'!U100="x","x",T$2-'Indicator Date hidden'!U100)</f>
        <v>0</v>
      </c>
      <c r="U99" s="42">
        <f>IF('Indicator Date hidden'!V100="x","x",U$2-'Indicator Date hidden'!V100)</f>
        <v>0</v>
      </c>
      <c r="V99" s="42">
        <f>IF('Indicator Date hidden'!W100="x","x",V$2-'Indicator Date hidden'!W100)</f>
        <v>0</v>
      </c>
      <c r="W99" s="42">
        <f>IF('Indicator Date hidden'!X100="x","x",W$2-'Indicator Date hidden'!X100)</f>
        <v>0</v>
      </c>
      <c r="X99" s="42">
        <f>IF('Indicator Date hidden'!Y100="x","x",X$2-'Indicator Date hidden'!Y100)</f>
        <v>2</v>
      </c>
      <c r="Y99" s="42">
        <f>IF('Indicator Date hidden'!Z100="x","x",Y$2-'Indicator Date hidden'!Z100)</f>
        <v>0</v>
      </c>
      <c r="Z99" s="42">
        <f>IF('Indicator Date hidden'!AA100="x","x",Z$2-'Indicator Date hidden'!AA100)</f>
        <v>0</v>
      </c>
      <c r="AA99" s="42" t="str">
        <f>IF('Indicator Date hidden'!AB100="x","x",AA$2-'Indicator Date hidden'!AB100)</f>
        <v>x</v>
      </c>
      <c r="AB99" s="42">
        <f>IF('Indicator Date hidden'!AC100="x","x",AB$2-'Indicator Date hidden'!AC100)</f>
        <v>0</v>
      </c>
      <c r="AC99" s="42">
        <f>IF('Indicator Date hidden'!AD100="x","x",AC$2-'Indicator Date hidden'!AD100)</f>
        <v>-2</v>
      </c>
      <c r="AD99" s="42">
        <f>IF('Indicator Date hidden'!AE100="x","x",AD$2-'Indicator Date hidden'!AE100)</f>
        <v>0</v>
      </c>
      <c r="AE99" s="42">
        <f>IF('Indicator Date hidden'!AF100="x","x",AE$2-'Indicator Date hidden'!AF100)</f>
        <v>0</v>
      </c>
      <c r="AF99" s="42">
        <f>IF('Indicator Date hidden'!AG100="x","x",AF$2-'Indicator Date hidden'!AG100)</f>
        <v>0</v>
      </c>
      <c r="AG99" s="42">
        <f>IF('Indicator Date hidden'!AH100="x","x",AG$2-'Indicator Date hidden'!AH100)</f>
        <v>0</v>
      </c>
      <c r="AH99" s="42">
        <f>IF('Indicator Date hidden'!AI100="x","x",AH$2-'Indicator Date hidden'!AI100)</f>
        <v>2</v>
      </c>
      <c r="AI99" s="42">
        <f>IF('Indicator Date hidden'!AJ100="x","x",AI$2-'Indicator Date hidden'!AJ100)</f>
        <v>0</v>
      </c>
      <c r="AJ99" s="42">
        <f>IF('Indicator Date hidden'!AK100="x","x",AJ$2-'Indicator Date hidden'!AK100)</f>
        <v>0</v>
      </c>
      <c r="AK99" s="42">
        <f>IF('Indicator Date hidden'!AL100="x","x",AK$2-'Indicator Date hidden'!AL100)</f>
        <v>0</v>
      </c>
      <c r="AL99" s="42">
        <f>IF('Indicator Date hidden'!AM100="x","x",AL$2-'Indicator Date hidden'!AM100)</f>
        <v>0</v>
      </c>
      <c r="AM99" s="42">
        <f>IF('Indicator Date hidden'!AN100="x","x",AM$2-'Indicator Date hidden'!AN100)</f>
        <v>0</v>
      </c>
      <c r="AN99" s="42">
        <f>IF('Indicator Date hidden'!AO100="x","x",AN$2-'Indicator Date hidden'!AO100)</f>
        <v>0</v>
      </c>
      <c r="AO99" s="42">
        <f>IF('Indicator Date hidden'!AP100="x","x",AO$2-'Indicator Date hidden'!AP100)</f>
        <v>3</v>
      </c>
      <c r="AP99" s="42">
        <f>IF('Indicator Date hidden'!AQ100="x","x",AP$2-'Indicator Date hidden'!AQ100)</f>
        <v>0</v>
      </c>
      <c r="AQ99" s="42">
        <f>IF('Indicator Date hidden'!AR100="x","x",AQ$2-'Indicator Date hidden'!AR100)</f>
        <v>0</v>
      </c>
      <c r="AR99" s="42">
        <f>IF('Indicator Date hidden'!AS100="x","x",AR$2-'Indicator Date hidden'!AS100)</f>
        <v>0</v>
      </c>
      <c r="AS99" s="42">
        <f>IF('Indicator Date hidden'!AT100="x","x",AS$2-'Indicator Date hidden'!AT100)</f>
        <v>0</v>
      </c>
      <c r="AT99" s="42">
        <f>IF('Indicator Date hidden'!AU100="x","x",AT$2-'Indicator Date hidden'!AU100)</f>
        <v>0</v>
      </c>
      <c r="AU99" s="42">
        <f>IF('Indicator Date hidden'!AV100="x","x",AU$2-'Indicator Date hidden'!AV100)</f>
        <v>0</v>
      </c>
      <c r="AV99" s="42">
        <f>IF('Indicator Date hidden'!AW100="x","x",AV$2-'Indicator Date hidden'!AW100)</f>
        <v>6</v>
      </c>
      <c r="AW99" s="42">
        <f>IF('Indicator Date hidden'!AX100="x","x",AW$2-'Indicator Date hidden'!AX100)</f>
        <v>-2</v>
      </c>
      <c r="AX99" s="42">
        <f>IF('Indicator Date hidden'!AY100="x","x",AX$2-'Indicator Date hidden'!AY100)</f>
        <v>-1</v>
      </c>
      <c r="AY99" s="42">
        <f>IF('Indicator Date hidden'!AZ100="x","x",AY$2-'Indicator Date hidden'!AZ100)</f>
        <v>0</v>
      </c>
      <c r="AZ99" s="42">
        <f>IF('Indicator Date hidden'!BA100="x","x",AZ$2-'Indicator Date hidden'!BA100)</f>
        <v>9</v>
      </c>
      <c r="BA99" s="42">
        <f>IF('Indicator Date hidden'!BB100="x","x",BA$2-'Indicator Date hidden'!BB100)</f>
        <v>0</v>
      </c>
      <c r="BB99" s="42">
        <f>IF('Indicator Date hidden'!BC100="x","x",BB$2-'Indicator Date hidden'!BC100)</f>
        <v>0</v>
      </c>
      <c r="BC99" s="42">
        <f>IF('Indicator Date hidden'!BD100="x","x",BC$2-'Indicator Date hidden'!BD100)</f>
        <v>0</v>
      </c>
      <c r="BD99" s="42">
        <f>IF('Indicator Date hidden'!BE100="x","x",BD$2-'Indicator Date hidden'!BE100)</f>
        <v>0</v>
      </c>
      <c r="BE99" s="42" t="str">
        <f>IF('Indicator Date hidden'!BF100="x","x",BE$2-'Indicator Date hidden'!BF100)</f>
        <v>x</v>
      </c>
      <c r="BF99" s="42">
        <f>IF('Indicator Date hidden'!BG100="x","x",BF$2-'Indicator Date hidden'!BG100)</f>
        <v>0</v>
      </c>
      <c r="BG99" s="42">
        <f>IF('Indicator Date hidden'!BH100="x","x",BG$2-'Indicator Date hidden'!BH100)</f>
        <v>0</v>
      </c>
      <c r="BH99" s="42">
        <f>IF('Indicator Date hidden'!BI100="x","x",BH$2-'Indicator Date hidden'!BI100)</f>
        <v>0</v>
      </c>
      <c r="BI99" s="42">
        <f>IF('Indicator Date hidden'!BJ100="x","x",BI$2-'Indicator Date hidden'!BJ100)</f>
        <v>6</v>
      </c>
      <c r="BJ99" s="42">
        <f>IF('Indicator Date hidden'!BK100="x","x",BJ$2-'Indicator Date hidden'!BK100)</f>
        <v>1</v>
      </c>
      <c r="BK99" s="42">
        <f>IF('Indicator Date hidden'!BL100="x","x",BK$2-'Indicator Date hidden'!BL100)</f>
        <v>1</v>
      </c>
      <c r="BL99" s="42">
        <f>IF('Indicator Date hidden'!BM100="x","x",BL$2-'Indicator Date hidden'!BM100)</f>
        <v>0</v>
      </c>
      <c r="BM99" s="42">
        <f>IF('Indicator Date hidden'!BN100="x","x",BM$2-'Indicator Date hidden'!BN100)</f>
        <v>0</v>
      </c>
      <c r="BN99" s="42">
        <f>IF('Indicator Date hidden'!BO100="x","x",BN$2-'Indicator Date hidden'!BO100)</f>
        <v>0</v>
      </c>
      <c r="BO99" s="42">
        <f>IF('Indicator Date hidden'!BP100="x","x",BO$2-'Indicator Date hidden'!BP100)</f>
        <v>3</v>
      </c>
      <c r="BP99" s="42">
        <f>IF('Indicator Date hidden'!BQ100="x","x",BP$2-'Indicator Date hidden'!BQ100)</f>
        <v>0</v>
      </c>
      <c r="BQ99" s="42">
        <f>IF('Indicator Date hidden'!BR100="x","x",BQ$2-'Indicator Date hidden'!BR100)</f>
        <v>0</v>
      </c>
      <c r="BR99" s="42">
        <f>IF('Indicator Date hidden'!BS100="x","x",BR$2-'Indicator Date hidden'!BS100)</f>
        <v>0</v>
      </c>
      <c r="BS99" s="42">
        <f>IF('Indicator Date hidden'!BT100="x","x",BS$2-'Indicator Date hidden'!BT100)</f>
        <v>1</v>
      </c>
      <c r="BT99" s="42">
        <f>IF('Indicator Date hidden'!BU100="x","x",BT$2-'Indicator Date hidden'!BU100)</f>
        <v>0</v>
      </c>
      <c r="BU99">
        <f t="shared" ref="BU99:BU130" si="15">SUM(B99:BT99)</f>
        <v>29</v>
      </c>
      <c r="BV99" s="43">
        <f t="shared" ref="BV99:BV130" si="16">BU99/COUNT(B99:BT99)</f>
        <v>0.42028985507246375</v>
      </c>
      <c r="BW99">
        <f t="shared" ref="BW99:BW130" si="17">COUNTIF(B99:BT99,"&gt;0")</f>
        <v>10</v>
      </c>
      <c r="BX99" s="43">
        <f t="shared" ref="BX99:BX130" si="18">_xlfn.STDEV.P(B99:BT99)</f>
        <v>1.609805075079636</v>
      </c>
      <c r="BY99" s="46">
        <f t="shared" ref="BY99:BY130" si="19">MEDIAN(B99:BT99)</f>
        <v>0</v>
      </c>
    </row>
    <row r="100" spans="1:77">
      <c r="A100" t="str">
        <f>'Indicator Data'!B103</f>
        <v>LBY</v>
      </c>
      <c r="B100" s="42">
        <f>IF('Indicator Date hidden'!C101="x","x",B$2-'Indicator Date hidden'!C101)</f>
        <v>0</v>
      </c>
      <c r="C100" s="42">
        <f>IF('Indicator Date hidden'!D101="x","x",C$2-'Indicator Date hidden'!D101)</f>
        <v>0</v>
      </c>
      <c r="D100" s="42">
        <f>IF('Indicator Date hidden'!E101="x","x",D$2-'Indicator Date hidden'!E101)</f>
        <v>0</v>
      </c>
      <c r="E100" s="42">
        <f>IF('Indicator Date hidden'!F101="x","x",E$2-'Indicator Date hidden'!F101)</f>
        <v>0</v>
      </c>
      <c r="F100" s="42">
        <f>IF('Indicator Date hidden'!G101="x","x",F$2-'Indicator Date hidden'!G101)</f>
        <v>0</v>
      </c>
      <c r="G100" s="42">
        <f>IF('Indicator Date hidden'!H101="x","x",G$2-'Indicator Date hidden'!H101)</f>
        <v>0</v>
      </c>
      <c r="H100" s="42">
        <f>IF('Indicator Date hidden'!I101="x","x",H$2-'Indicator Date hidden'!I101)</f>
        <v>0</v>
      </c>
      <c r="I100" s="42">
        <f>IF('Indicator Date hidden'!J101="x","x",I$2-'Indicator Date hidden'!J101)</f>
        <v>0</v>
      </c>
      <c r="J100" s="42">
        <f>IF('Indicator Date hidden'!K101="x","x",J$2-'Indicator Date hidden'!K101)</f>
        <v>0</v>
      </c>
      <c r="K100" s="42">
        <f>IF('Indicator Date hidden'!L101="x","x",K$2-'Indicator Date hidden'!L101)</f>
        <v>0</v>
      </c>
      <c r="L100" s="42">
        <f>IF('Indicator Date hidden'!M101="x","x",L$2-'Indicator Date hidden'!M101)</f>
        <v>0</v>
      </c>
      <c r="M100" s="42">
        <f>IF('Indicator Date hidden'!N101="x","x",M$2-'Indicator Date hidden'!N101)</f>
        <v>0</v>
      </c>
      <c r="N100" s="42">
        <f>IF('Indicator Date hidden'!O101="x","x",N$2-'Indicator Date hidden'!O101)</f>
        <v>0</v>
      </c>
      <c r="O100" s="42">
        <f>IF('Indicator Date hidden'!P101="x","x",O$2-'Indicator Date hidden'!P101)</f>
        <v>0</v>
      </c>
      <c r="P100" s="42">
        <f>IF('Indicator Date hidden'!Q101="x","x",P$2-'Indicator Date hidden'!Q101)</f>
        <v>0</v>
      </c>
      <c r="Q100" s="42">
        <f>IF('Indicator Date hidden'!R101="x","x",Q$2-'Indicator Date hidden'!R101)</f>
        <v>0</v>
      </c>
      <c r="R100" s="42">
        <f>IF('Indicator Date hidden'!S101="x","x",R$2-'Indicator Date hidden'!S101)</f>
        <v>0</v>
      </c>
      <c r="S100" s="42">
        <f>IF('Indicator Date hidden'!T101="x","x",S$2-'Indicator Date hidden'!T101)</f>
        <v>0</v>
      </c>
      <c r="T100" s="42">
        <f>IF('Indicator Date hidden'!U101="x","x",T$2-'Indicator Date hidden'!U101)</f>
        <v>0</v>
      </c>
      <c r="U100" s="42">
        <f>IF('Indicator Date hidden'!V101="x","x",U$2-'Indicator Date hidden'!V101)</f>
        <v>0</v>
      </c>
      <c r="V100" s="42">
        <f>IF('Indicator Date hidden'!W101="x","x",V$2-'Indicator Date hidden'!W101)</f>
        <v>0</v>
      </c>
      <c r="W100" s="42">
        <f>IF('Indicator Date hidden'!X101="x","x",W$2-'Indicator Date hidden'!X101)</f>
        <v>0</v>
      </c>
      <c r="X100" s="42" t="str">
        <f>IF('Indicator Date hidden'!Y101="x","x",X$2-'Indicator Date hidden'!Y101)</f>
        <v>x</v>
      </c>
      <c r="Y100" s="42">
        <f>IF('Indicator Date hidden'!Z101="x","x",Y$2-'Indicator Date hidden'!Z101)</f>
        <v>0</v>
      </c>
      <c r="Z100" s="42" t="str">
        <f>IF('Indicator Date hidden'!AA101="x","x",Z$2-'Indicator Date hidden'!AA101)</f>
        <v>x</v>
      </c>
      <c r="AA100" s="42">
        <f>IF('Indicator Date hidden'!AB101="x","x",AA$2-'Indicator Date hidden'!AB101)</f>
        <v>3</v>
      </c>
      <c r="AB100" s="42">
        <f>IF('Indicator Date hidden'!AC101="x","x",AB$2-'Indicator Date hidden'!AC101)</f>
        <v>0</v>
      </c>
      <c r="AC100" s="42">
        <f>IF('Indicator Date hidden'!AD101="x","x",AC$2-'Indicator Date hidden'!AD101)</f>
        <v>-2</v>
      </c>
      <c r="AD100" s="42">
        <f>IF('Indicator Date hidden'!AE101="x","x",AD$2-'Indicator Date hidden'!AE101)</f>
        <v>0</v>
      </c>
      <c r="AE100" s="42">
        <f>IF('Indicator Date hidden'!AF101="x","x",AE$2-'Indicator Date hidden'!AF101)</f>
        <v>0</v>
      </c>
      <c r="AF100" s="42">
        <f>IF('Indicator Date hidden'!AG101="x","x",AF$2-'Indicator Date hidden'!AG101)</f>
        <v>0</v>
      </c>
      <c r="AG100" s="42">
        <f>IF('Indicator Date hidden'!AH101="x","x",AG$2-'Indicator Date hidden'!AH101)</f>
        <v>0</v>
      </c>
      <c r="AH100" s="42">
        <f>IF('Indicator Date hidden'!AI101="x","x",AH$2-'Indicator Date hidden'!AI101)</f>
        <v>7</v>
      </c>
      <c r="AI100" s="42">
        <f>IF('Indicator Date hidden'!AJ101="x","x",AI$2-'Indicator Date hidden'!AJ101)</f>
        <v>0</v>
      </c>
      <c r="AJ100" s="42">
        <f>IF('Indicator Date hidden'!AK101="x","x",AJ$2-'Indicator Date hidden'!AK101)</f>
        <v>0</v>
      </c>
      <c r="AK100" s="42">
        <f>IF('Indicator Date hidden'!AL101="x","x",AK$2-'Indicator Date hidden'!AL101)</f>
        <v>0</v>
      </c>
      <c r="AL100" s="42">
        <f>IF('Indicator Date hidden'!AM101="x","x",AL$2-'Indicator Date hidden'!AM101)</f>
        <v>0</v>
      </c>
      <c r="AM100" s="42">
        <f>IF('Indicator Date hidden'!AN101="x","x",AM$2-'Indicator Date hidden'!AN101)</f>
        <v>1</v>
      </c>
      <c r="AN100" s="42">
        <f>IF('Indicator Date hidden'!AO101="x","x",AN$2-'Indicator Date hidden'!AO101)</f>
        <v>0</v>
      </c>
      <c r="AO100" s="42">
        <f>IF('Indicator Date hidden'!AP101="x","x",AO$2-'Indicator Date hidden'!AP101)</f>
        <v>8</v>
      </c>
      <c r="AP100" s="42">
        <f>IF('Indicator Date hidden'!AQ101="x","x",AP$2-'Indicator Date hidden'!AQ101)</f>
        <v>0</v>
      </c>
      <c r="AQ100" s="42">
        <f>IF('Indicator Date hidden'!AR101="x","x",AQ$2-'Indicator Date hidden'!AR101)</f>
        <v>0</v>
      </c>
      <c r="AR100" s="42" t="str">
        <f>IF('Indicator Date hidden'!AS101="x","x",AR$2-'Indicator Date hidden'!AS101)</f>
        <v>x</v>
      </c>
      <c r="AS100" s="42" t="str">
        <f>IF('Indicator Date hidden'!AT101="x","x",AS$2-'Indicator Date hidden'!AT101)</f>
        <v>x</v>
      </c>
      <c r="AT100" s="42">
        <f>IF('Indicator Date hidden'!AU101="x","x",AT$2-'Indicator Date hidden'!AU101)</f>
        <v>0</v>
      </c>
      <c r="AU100" s="42">
        <f>IF('Indicator Date hidden'!AV101="x","x",AU$2-'Indicator Date hidden'!AV101)</f>
        <v>0</v>
      </c>
      <c r="AV100" s="42" t="str">
        <f>IF('Indicator Date hidden'!AW101="x","x",AV$2-'Indicator Date hidden'!AW101)</f>
        <v>x</v>
      </c>
      <c r="AW100" s="42">
        <f>IF('Indicator Date hidden'!AX101="x","x",AW$2-'Indicator Date hidden'!AX101)</f>
        <v>-2</v>
      </c>
      <c r="AX100" s="42">
        <f>IF('Indicator Date hidden'!AY101="x","x",AX$2-'Indicator Date hidden'!AY101)</f>
        <v>-1</v>
      </c>
      <c r="AY100" s="42">
        <f>IF('Indicator Date hidden'!AZ101="x","x",AY$2-'Indicator Date hidden'!AZ101)</f>
        <v>0</v>
      </c>
      <c r="AZ100" s="42">
        <f>IF('Indicator Date hidden'!BA101="x","x",AZ$2-'Indicator Date hidden'!BA101)</f>
        <v>0</v>
      </c>
      <c r="BA100" s="42">
        <f>IF('Indicator Date hidden'!BB101="x","x",BA$2-'Indicator Date hidden'!BB101)</f>
        <v>0</v>
      </c>
      <c r="BB100" s="42">
        <f>IF('Indicator Date hidden'!BC101="x","x",BB$2-'Indicator Date hidden'!BC101)</f>
        <v>-1</v>
      </c>
      <c r="BC100" s="42">
        <f>IF('Indicator Date hidden'!BD101="x","x",BC$2-'Indicator Date hidden'!BD101)</f>
        <v>0</v>
      </c>
      <c r="BD100" s="42">
        <f>IF('Indicator Date hidden'!BE101="x","x",BD$2-'Indicator Date hidden'!BE101)</f>
        <v>0</v>
      </c>
      <c r="BE100" s="42" t="str">
        <f>IF('Indicator Date hidden'!BF101="x","x",BE$2-'Indicator Date hidden'!BF101)</f>
        <v>x</v>
      </c>
      <c r="BF100" s="42">
        <f>IF('Indicator Date hidden'!BG101="x","x",BF$2-'Indicator Date hidden'!BG101)</f>
        <v>0</v>
      </c>
      <c r="BG100" s="42">
        <f>IF('Indicator Date hidden'!BH101="x","x",BG$2-'Indicator Date hidden'!BH101)</f>
        <v>0</v>
      </c>
      <c r="BH100" s="42">
        <f>IF('Indicator Date hidden'!BI101="x","x",BH$2-'Indicator Date hidden'!BI101)</f>
        <v>0</v>
      </c>
      <c r="BI100" s="42" t="str">
        <f>IF('Indicator Date hidden'!BJ101="x","x",BI$2-'Indicator Date hidden'!BJ101)</f>
        <v>x</v>
      </c>
      <c r="BJ100" s="42">
        <f>IF('Indicator Date hidden'!BK101="x","x",BJ$2-'Indicator Date hidden'!BK101)</f>
        <v>8</v>
      </c>
      <c r="BK100" s="42">
        <f>IF('Indicator Date hidden'!BL101="x","x",BK$2-'Indicator Date hidden'!BL101)</f>
        <v>0</v>
      </c>
      <c r="BL100" s="42">
        <f>IF('Indicator Date hidden'!BM101="x","x",BL$2-'Indicator Date hidden'!BM101)</f>
        <v>0</v>
      </c>
      <c r="BM100" s="42">
        <f>IF('Indicator Date hidden'!BN101="x","x",BM$2-'Indicator Date hidden'!BN101)</f>
        <v>0</v>
      </c>
      <c r="BN100" s="42">
        <f>IF('Indicator Date hidden'!BO101="x","x",BN$2-'Indicator Date hidden'!BO101)</f>
        <v>0</v>
      </c>
      <c r="BO100" s="42">
        <f>IF('Indicator Date hidden'!BP101="x","x",BO$2-'Indicator Date hidden'!BP101)</f>
        <v>4</v>
      </c>
      <c r="BP100" s="42">
        <f>IF('Indicator Date hidden'!BQ101="x","x",BP$2-'Indicator Date hidden'!BQ101)</f>
        <v>0</v>
      </c>
      <c r="BQ100" s="42">
        <f>IF('Indicator Date hidden'!BR101="x","x",BQ$2-'Indicator Date hidden'!BR101)</f>
        <v>0</v>
      </c>
      <c r="BR100" s="42">
        <f>IF('Indicator Date hidden'!BS101="x","x",BR$2-'Indicator Date hidden'!BS101)</f>
        <v>0</v>
      </c>
      <c r="BS100" s="42" t="str">
        <f>IF('Indicator Date hidden'!BT101="x","x",BS$2-'Indicator Date hidden'!BT101)</f>
        <v>x</v>
      </c>
      <c r="BT100" s="42">
        <f>IF('Indicator Date hidden'!BU101="x","x",BT$2-'Indicator Date hidden'!BU101)</f>
        <v>0</v>
      </c>
      <c r="BU100">
        <f t="shared" si="15"/>
        <v>25</v>
      </c>
      <c r="BV100" s="43">
        <f t="shared" si="16"/>
        <v>0.3968253968253968</v>
      </c>
      <c r="BW100">
        <f t="shared" si="17"/>
        <v>6</v>
      </c>
      <c r="BX100" s="43">
        <f t="shared" si="18"/>
        <v>1.7954057996416151</v>
      </c>
      <c r="BY100" s="46">
        <f t="shared" si="19"/>
        <v>0</v>
      </c>
    </row>
    <row r="101" spans="1:77">
      <c r="A101" t="str">
        <f>'Indicator Data'!B104</f>
        <v>LIE</v>
      </c>
      <c r="B101" s="42">
        <f>IF('Indicator Date hidden'!C102="x","x",B$2-'Indicator Date hidden'!C102)</f>
        <v>0</v>
      </c>
      <c r="C101" s="42">
        <f>IF('Indicator Date hidden'!D102="x","x",C$2-'Indicator Date hidden'!D102)</f>
        <v>0</v>
      </c>
      <c r="D101" s="42">
        <f>IF('Indicator Date hidden'!E102="x","x",D$2-'Indicator Date hidden'!E102)</f>
        <v>0</v>
      </c>
      <c r="E101" s="42">
        <f>IF('Indicator Date hidden'!F102="x","x",E$2-'Indicator Date hidden'!F102)</f>
        <v>0</v>
      </c>
      <c r="F101" s="42">
        <f>IF('Indicator Date hidden'!G102="x","x",F$2-'Indicator Date hidden'!G102)</f>
        <v>0</v>
      </c>
      <c r="G101" s="42">
        <f>IF('Indicator Date hidden'!H102="x","x",G$2-'Indicator Date hidden'!H102)</f>
        <v>0</v>
      </c>
      <c r="H101" s="42">
        <f>IF('Indicator Date hidden'!I102="x","x",H$2-'Indicator Date hidden'!I102)</f>
        <v>0</v>
      </c>
      <c r="I101" s="42">
        <f>IF('Indicator Date hidden'!J102="x","x",I$2-'Indicator Date hidden'!J102)</f>
        <v>0</v>
      </c>
      <c r="J101" s="42">
        <f>IF('Indicator Date hidden'!K102="x","x",J$2-'Indicator Date hidden'!K102)</f>
        <v>0</v>
      </c>
      <c r="K101" s="42">
        <f>IF('Indicator Date hidden'!L102="x","x",K$2-'Indicator Date hidden'!L102)</f>
        <v>0</v>
      </c>
      <c r="L101" s="42">
        <f>IF('Indicator Date hidden'!M102="x","x",L$2-'Indicator Date hidden'!M102)</f>
        <v>0</v>
      </c>
      <c r="M101" s="42" t="str">
        <f>IF('Indicator Date hidden'!N102="x","x",M$2-'Indicator Date hidden'!N102)</f>
        <v>x</v>
      </c>
      <c r="N101" s="42" t="str">
        <f>IF('Indicator Date hidden'!O102="x","x",N$2-'Indicator Date hidden'!O102)</f>
        <v>x</v>
      </c>
      <c r="O101" s="42" t="str">
        <f>IF('Indicator Date hidden'!P102="x","x",O$2-'Indicator Date hidden'!P102)</f>
        <v>x</v>
      </c>
      <c r="P101" s="42">
        <f>IF('Indicator Date hidden'!Q102="x","x",P$2-'Indicator Date hidden'!Q102)</f>
        <v>0</v>
      </c>
      <c r="Q101" s="42">
        <f>IF('Indicator Date hidden'!R102="x","x",Q$2-'Indicator Date hidden'!R102)</f>
        <v>0</v>
      </c>
      <c r="R101" s="42">
        <f>IF('Indicator Date hidden'!S102="x","x",R$2-'Indicator Date hidden'!S102)</f>
        <v>0</v>
      </c>
      <c r="S101" s="42">
        <f>IF('Indicator Date hidden'!T102="x","x",S$2-'Indicator Date hidden'!T102)</f>
        <v>0</v>
      </c>
      <c r="T101" s="42">
        <f>IF('Indicator Date hidden'!U102="x","x",T$2-'Indicator Date hidden'!U102)</f>
        <v>0</v>
      </c>
      <c r="U101" s="42">
        <f>IF('Indicator Date hidden'!V102="x","x",U$2-'Indicator Date hidden'!V102)</f>
        <v>0</v>
      </c>
      <c r="V101" s="42">
        <f>IF('Indicator Date hidden'!W102="x","x",V$2-'Indicator Date hidden'!W102)</f>
        <v>0</v>
      </c>
      <c r="W101" s="42">
        <f>IF('Indicator Date hidden'!X102="x","x",W$2-'Indicator Date hidden'!X102)</f>
        <v>0</v>
      </c>
      <c r="X101" s="42">
        <f>IF('Indicator Date hidden'!Y102="x","x",X$2-'Indicator Date hidden'!Y102)</f>
        <v>6</v>
      </c>
      <c r="Y101" s="42">
        <f>IF('Indicator Date hidden'!Z102="x","x",Y$2-'Indicator Date hidden'!Z102)</f>
        <v>0</v>
      </c>
      <c r="Z101" s="42" t="str">
        <f>IF('Indicator Date hidden'!AA102="x","x",Z$2-'Indicator Date hidden'!AA102)</f>
        <v>x</v>
      </c>
      <c r="AA101" s="42">
        <f>IF('Indicator Date hidden'!AB102="x","x",AA$2-'Indicator Date hidden'!AB102)</f>
        <v>0</v>
      </c>
      <c r="AB101" s="42">
        <f>IF('Indicator Date hidden'!AC102="x","x",AB$2-'Indicator Date hidden'!AC102)</f>
        <v>0</v>
      </c>
      <c r="AC101" s="42" t="str">
        <f>IF('Indicator Date hidden'!AD102="x","x",AC$2-'Indicator Date hidden'!AD102)</f>
        <v>x</v>
      </c>
      <c r="AD101" s="42">
        <f>IF('Indicator Date hidden'!AE102="x","x",AD$2-'Indicator Date hidden'!AE102)</f>
        <v>0</v>
      </c>
      <c r="AE101" s="42">
        <f>IF('Indicator Date hidden'!AF102="x","x",AE$2-'Indicator Date hidden'!AF102)</f>
        <v>16</v>
      </c>
      <c r="AF101" s="42" t="str">
        <f>IF('Indicator Date hidden'!AG102="x","x",AF$2-'Indicator Date hidden'!AG102)</f>
        <v>x</v>
      </c>
      <c r="AG101" s="42">
        <f>IF('Indicator Date hidden'!AH102="x","x",AG$2-'Indicator Date hidden'!AH102)</f>
        <v>0</v>
      </c>
      <c r="AH101" s="42" t="str">
        <f>IF('Indicator Date hidden'!AI102="x","x",AH$2-'Indicator Date hidden'!AI102)</f>
        <v>x</v>
      </c>
      <c r="AI101" s="42">
        <f>IF('Indicator Date hidden'!AJ102="x","x",AI$2-'Indicator Date hidden'!AJ102)</f>
        <v>0</v>
      </c>
      <c r="AJ101" s="42">
        <f>IF('Indicator Date hidden'!AK102="x","x",AJ$2-'Indicator Date hidden'!AK102)</f>
        <v>0</v>
      </c>
      <c r="AK101" s="42">
        <f>IF('Indicator Date hidden'!AL102="x","x",AK$2-'Indicator Date hidden'!AL102)</f>
        <v>0</v>
      </c>
      <c r="AL101" s="42" t="str">
        <f>IF('Indicator Date hidden'!AM102="x","x",AL$2-'Indicator Date hidden'!AM102)</f>
        <v>x</v>
      </c>
      <c r="AM101" s="42" t="str">
        <f>IF('Indicator Date hidden'!AN102="x","x",AM$2-'Indicator Date hidden'!AN102)</f>
        <v>x</v>
      </c>
      <c r="AN101" s="42" t="str">
        <f>IF('Indicator Date hidden'!AO102="x","x",AN$2-'Indicator Date hidden'!AO102)</f>
        <v>x</v>
      </c>
      <c r="AO101" s="42" t="str">
        <f>IF('Indicator Date hidden'!AP102="x","x",AO$2-'Indicator Date hidden'!AP102)</f>
        <v>x</v>
      </c>
      <c r="AP101" s="42" t="str">
        <f>IF('Indicator Date hidden'!AQ102="x","x",AP$2-'Indicator Date hidden'!AQ102)</f>
        <v>x</v>
      </c>
      <c r="AQ101" s="42" t="str">
        <f>IF('Indicator Date hidden'!AR102="x","x",AQ$2-'Indicator Date hidden'!AR102)</f>
        <v>x</v>
      </c>
      <c r="AR101" s="42" t="str">
        <f>IF('Indicator Date hidden'!AS102="x","x",AR$2-'Indicator Date hidden'!AS102)</f>
        <v>x</v>
      </c>
      <c r="AS101" s="42" t="str">
        <f>IF('Indicator Date hidden'!AT102="x","x",AS$2-'Indicator Date hidden'!AT102)</f>
        <v>x</v>
      </c>
      <c r="AT101" s="42" t="str">
        <f>IF('Indicator Date hidden'!AU102="x","x",AT$2-'Indicator Date hidden'!AU102)</f>
        <v>x</v>
      </c>
      <c r="AU101" s="42" t="str">
        <f>IF('Indicator Date hidden'!AV102="x","x",AU$2-'Indicator Date hidden'!AV102)</f>
        <v>x</v>
      </c>
      <c r="AV101" s="42" t="str">
        <f>IF('Indicator Date hidden'!AW102="x","x",AV$2-'Indicator Date hidden'!AW102)</f>
        <v>x</v>
      </c>
      <c r="AW101" s="42" t="str">
        <f>IF('Indicator Date hidden'!AX102="x","x",AW$2-'Indicator Date hidden'!AX102)</f>
        <v>x</v>
      </c>
      <c r="AX101" s="42" t="str">
        <f>IF('Indicator Date hidden'!AY102="x","x",AX$2-'Indicator Date hidden'!AY102)</f>
        <v>x</v>
      </c>
      <c r="AY101" s="42" t="str">
        <f>IF('Indicator Date hidden'!AZ102="x","x",AY$2-'Indicator Date hidden'!AZ102)</f>
        <v>x</v>
      </c>
      <c r="AZ101" s="42" t="str">
        <f>IF('Indicator Date hidden'!BA102="x","x",AZ$2-'Indicator Date hidden'!BA102)</f>
        <v>x</v>
      </c>
      <c r="BA101" s="42">
        <f>IF('Indicator Date hidden'!BB102="x","x",BA$2-'Indicator Date hidden'!BB102)</f>
        <v>0</v>
      </c>
      <c r="BB101" s="42" t="str">
        <f>IF('Indicator Date hidden'!BC102="x","x",BB$2-'Indicator Date hidden'!BC102)</f>
        <v>x</v>
      </c>
      <c r="BC101" s="42">
        <f>IF('Indicator Date hidden'!BD102="x","x",BC$2-'Indicator Date hidden'!BD102)</f>
        <v>0</v>
      </c>
      <c r="BD101" s="42">
        <f>IF('Indicator Date hidden'!BE102="x","x",BD$2-'Indicator Date hidden'!BE102)</f>
        <v>0</v>
      </c>
      <c r="BE101" s="42" t="str">
        <f>IF('Indicator Date hidden'!BF102="x","x",BE$2-'Indicator Date hidden'!BF102)</f>
        <v>x</v>
      </c>
      <c r="BF101" s="42">
        <f>IF('Indicator Date hidden'!BG102="x","x",BF$2-'Indicator Date hidden'!BG102)</f>
        <v>0</v>
      </c>
      <c r="BG101" s="42" t="str">
        <f>IF('Indicator Date hidden'!BH102="x","x",BG$2-'Indicator Date hidden'!BH102)</f>
        <v>x</v>
      </c>
      <c r="BH101" s="42">
        <f>IF('Indicator Date hidden'!BI102="x","x",BH$2-'Indicator Date hidden'!BI102)</f>
        <v>0</v>
      </c>
      <c r="BI101" s="42" t="str">
        <f>IF('Indicator Date hidden'!BJ102="x","x",BI$2-'Indicator Date hidden'!BJ102)</f>
        <v>x</v>
      </c>
      <c r="BJ101" s="42">
        <f>IF('Indicator Date hidden'!BK102="x","x",BJ$2-'Indicator Date hidden'!BK102)</f>
        <v>1</v>
      </c>
      <c r="BK101" s="42">
        <f>IF('Indicator Date hidden'!BL102="x","x",BK$2-'Indicator Date hidden'!BL102)</f>
        <v>0</v>
      </c>
      <c r="BL101" s="42">
        <f>IF('Indicator Date hidden'!BM102="x","x",BL$2-'Indicator Date hidden'!BM102)</f>
        <v>0</v>
      </c>
      <c r="BM101" s="42">
        <f>IF('Indicator Date hidden'!BN102="x","x",BM$2-'Indicator Date hidden'!BN102)</f>
        <v>0</v>
      </c>
      <c r="BN101" s="42">
        <f>IF('Indicator Date hidden'!BO102="x","x",BN$2-'Indicator Date hidden'!BO102)</f>
        <v>0</v>
      </c>
      <c r="BO101" s="42" t="str">
        <f>IF('Indicator Date hidden'!BP102="x","x",BO$2-'Indicator Date hidden'!BP102)</f>
        <v>x</v>
      </c>
      <c r="BP101" s="42" t="str">
        <f>IF('Indicator Date hidden'!BQ102="x","x",BP$2-'Indicator Date hidden'!BQ102)</f>
        <v>x</v>
      </c>
      <c r="BQ101" s="42" t="str">
        <f>IF('Indicator Date hidden'!BR102="x","x",BQ$2-'Indicator Date hidden'!BR102)</f>
        <v>x</v>
      </c>
      <c r="BR101" s="42" t="str">
        <f>IF('Indicator Date hidden'!BS102="x","x",BR$2-'Indicator Date hidden'!BS102)</f>
        <v>x</v>
      </c>
      <c r="BS101" s="42" t="str">
        <f>IF('Indicator Date hidden'!BT102="x","x",BS$2-'Indicator Date hidden'!BT102)</f>
        <v>x</v>
      </c>
      <c r="BT101" s="42" t="str">
        <f>IF('Indicator Date hidden'!BU102="x","x",BT$2-'Indicator Date hidden'!BU102)</f>
        <v>x</v>
      </c>
      <c r="BU101">
        <f t="shared" si="15"/>
        <v>23</v>
      </c>
      <c r="BV101" s="43">
        <f t="shared" si="16"/>
        <v>0.58974358974358976</v>
      </c>
      <c r="BW101">
        <f t="shared" si="17"/>
        <v>3</v>
      </c>
      <c r="BX101" s="43">
        <f t="shared" si="18"/>
        <v>2.6767560612011057</v>
      </c>
      <c r="BY101" s="46">
        <f t="shared" si="19"/>
        <v>0</v>
      </c>
    </row>
    <row r="102" spans="1:77">
      <c r="A102" t="str">
        <f>'Indicator Data'!B105</f>
        <v>LTU</v>
      </c>
      <c r="B102" s="42">
        <f>IF('Indicator Date hidden'!C103="x","x",B$2-'Indicator Date hidden'!C103)</f>
        <v>0</v>
      </c>
      <c r="C102" s="42">
        <f>IF('Indicator Date hidden'!D103="x","x",C$2-'Indicator Date hidden'!D103)</f>
        <v>0</v>
      </c>
      <c r="D102" s="42">
        <f>IF('Indicator Date hidden'!E103="x","x",D$2-'Indicator Date hidden'!E103)</f>
        <v>0</v>
      </c>
      <c r="E102" s="42">
        <f>IF('Indicator Date hidden'!F103="x","x",E$2-'Indicator Date hidden'!F103)</f>
        <v>0</v>
      </c>
      <c r="F102" s="42">
        <f>IF('Indicator Date hidden'!G103="x","x",F$2-'Indicator Date hidden'!G103)</f>
        <v>0</v>
      </c>
      <c r="G102" s="42">
        <f>IF('Indicator Date hidden'!H103="x","x",G$2-'Indicator Date hidden'!H103)</f>
        <v>0</v>
      </c>
      <c r="H102" s="42">
        <f>IF('Indicator Date hidden'!I103="x","x",H$2-'Indicator Date hidden'!I103)</f>
        <v>0</v>
      </c>
      <c r="I102" s="42">
        <f>IF('Indicator Date hidden'!J103="x","x",I$2-'Indicator Date hidden'!J103)</f>
        <v>0</v>
      </c>
      <c r="J102" s="42">
        <f>IF('Indicator Date hidden'!K103="x","x",J$2-'Indicator Date hidden'!K103)</f>
        <v>0</v>
      </c>
      <c r="K102" s="42">
        <f>IF('Indicator Date hidden'!L103="x","x",K$2-'Indicator Date hidden'!L103)</f>
        <v>0</v>
      </c>
      <c r="L102" s="42">
        <f>IF('Indicator Date hidden'!M103="x","x",L$2-'Indicator Date hidden'!M103)</f>
        <v>0</v>
      </c>
      <c r="M102" s="42" t="str">
        <f>IF('Indicator Date hidden'!N103="x","x",M$2-'Indicator Date hidden'!N103)</f>
        <v>x</v>
      </c>
      <c r="N102" s="42" t="str">
        <f>IF('Indicator Date hidden'!O103="x","x",N$2-'Indicator Date hidden'!O103)</f>
        <v>x</v>
      </c>
      <c r="O102" s="42" t="str">
        <f>IF('Indicator Date hidden'!P103="x","x",O$2-'Indicator Date hidden'!P103)</f>
        <v>x</v>
      </c>
      <c r="P102" s="42">
        <f>IF('Indicator Date hidden'!Q103="x","x",P$2-'Indicator Date hidden'!Q103)</f>
        <v>0</v>
      </c>
      <c r="Q102" s="42">
        <f>IF('Indicator Date hidden'!R103="x","x",Q$2-'Indicator Date hidden'!R103)</f>
        <v>0</v>
      </c>
      <c r="R102" s="42">
        <f>IF('Indicator Date hidden'!S103="x","x",R$2-'Indicator Date hidden'!S103)</f>
        <v>0</v>
      </c>
      <c r="S102" s="42">
        <f>IF('Indicator Date hidden'!T103="x","x",S$2-'Indicator Date hidden'!T103)</f>
        <v>0</v>
      </c>
      <c r="T102" s="42">
        <f>IF('Indicator Date hidden'!U103="x","x",T$2-'Indicator Date hidden'!U103)</f>
        <v>0</v>
      </c>
      <c r="U102" s="42">
        <f>IF('Indicator Date hidden'!V103="x","x",U$2-'Indicator Date hidden'!V103)</f>
        <v>0</v>
      </c>
      <c r="V102" s="42">
        <f>IF('Indicator Date hidden'!W103="x","x",V$2-'Indicator Date hidden'!W103)</f>
        <v>0</v>
      </c>
      <c r="W102" s="42">
        <f>IF('Indicator Date hidden'!X103="x","x",W$2-'Indicator Date hidden'!X103)</f>
        <v>0</v>
      </c>
      <c r="X102" s="42">
        <f>IF('Indicator Date hidden'!Y103="x","x",X$2-'Indicator Date hidden'!Y103)</f>
        <v>10</v>
      </c>
      <c r="Y102" s="42">
        <f>IF('Indicator Date hidden'!Z103="x","x",Y$2-'Indicator Date hidden'!Z103)</f>
        <v>0</v>
      </c>
      <c r="Z102" s="42" t="str">
        <f>IF('Indicator Date hidden'!AA103="x","x",Z$2-'Indicator Date hidden'!AA103)</f>
        <v>x</v>
      </c>
      <c r="AA102" s="42">
        <f>IF('Indicator Date hidden'!AB103="x","x",AA$2-'Indicator Date hidden'!AB103)</f>
        <v>1</v>
      </c>
      <c r="AB102" s="42">
        <f>IF('Indicator Date hidden'!AC103="x","x",AB$2-'Indicator Date hidden'!AC103)</f>
        <v>0</v>
      </c>
      <c r="AC102" s="42">
        <f>IF('Indicator Date hidden'!AD103="x","x",AC$2-'Indicator Date hidden'!AD103)</f>
        <v>-2</v>
      </c>
      <c r="AD102" s="42">
        <f>IF('Indicator Date hidden'!AE103="x","x",AD$2-'Indicator Date hidden'!AE103)</f>
        <v>0</v>
      </c>
      <c r="AE102" s="42">
        <f>IF('Indicator Date hidden'!AF103="x","x",AE$2-'Indicator Date hidden'!AF103)</f>
        <v>0</v>
      </c>
      <c r="AF102" s="42">
        <f>IF('Indicator Date hidden'!AG103="x","x",AF$2-'Indicator Date hidden'!AG103)</f>
        <v>0</v>
      </c>
      <c r="AG102" s="42">
        <f>IF('Indicator Date hidden'!AH103="x","x",AG$2-'Indicator Date hidden'!AH103)</f>
        <v>0</v>
      </c>
      <c r="AH102" s="42" t="str">
        <f>IF('Indicator Date hidden'!AI103="x","x",AH$2-'Indicator Date hidden'!AI103)</f>
        <v>x</v>
      </c>
      <c r="AI102" s="42">
        <f>IF('Indicator Date hidden'!AJ103="x","x",AI$2-'Indicator Date hidden'!AJ103)</f>
        <v>0</v>
      </c>
      <c r="AJ102" s="42">
        <f>IF('Indicator Date hidden'!AK103="x","x",AJ$2-'Indicator Date hidden'!AK103)</f>
        <v>0</v>
      </c>
      <c r="AK102" s="42">
        <f>IF('Indicator Date hidden'!AL103="x","x",AK$2-'Indicator Date hidden'!AL103)</f>
        <v>0</v>
      </c>
      <c r="AL102" s="42" t="str">
        <f>IF('Indicator Date hidden'!AM103="x","x",AL$2-'Indicator Date hidden'!AM103)</f>
        <v>x</v>
      </c>
      <c r="AM102" s="42">
        <f>IF('Indicator Date hidden'!AN103="x","x",AM$2-'Indicator Date hidden'!AN103)</f>
        <v>0</v>
      </c>
      <c r="AN102" s="42">
        <f>IF('Indicator Date hidden'!AO103="x","x",AN$2-'Indicator Date hidden'!AO103)</f>
        <v>0</v>
      </c>
      <c r="AO102" s="42">
        <f>IF('Indicator Date hidden'!AP103="x","x",AO$2-'Indicator Date hidden'!AP103)</f>
        <v>1</v>
      </c>
      <c r="AP102" s="42">
        <f>IF('Indicator Date hidden'!AQ103="x","x",AP$2-'Indicator Date hidden'!AQ103)</f>
        <v>0</v>
      </c>
      <c r="AQ102" s="42">
        <f>IF('Indicator Date hidden'!AR103="x","x",AQ$2-'Indicator Date hidden'!AR103)</f>
        <v>0</v>
      </c>
      <c r="AR102" s="42">
        <f>IF('Indicator Date hidden'!AS103="x","x",AR$2-'Indicator Date hidden'!AS103)</f>
        <v>0</v>
      </c>
      <c r="AS102" s="42" t="str">
        <f>IF('Indicator Date hidden'!AT103="x","x",AS$2-'Indicator Date hidden'!AT103)</f>
        <v>x</v>
      </c>
      <c r="AT102" s="42">
        <f>IF('Indicator Date hidden'!AU103="x","x",AT$2-'Indicator Date hidden'!AU103)</f>
        <v>0</v>
      </c>
      <c r="AU102" s="42">
        <f>IF('Indicator Date hidden'!AV103="x","x",AU$2-'Indicator Date hidden'!AV103)</f>
        <v>0</v>
      </c>
      <c r="AV102" s="42">
        <f>IF('Indicator Date hidden'!AW103="x","x",AV$2-'Indicator Date hidden'!AW103)</f>
        <v>1</v>
      </c>
      <c r="AW102" s="42">
        <f>IF('Indicator Date hidden'!AX103="x","x",AW$2-'Indicator Date hidden'!AX103)</f>
        <v>-2</v>
      </c>
      <c r="AX102" s="42">
        <f>IF('Indicator Date hidden'!AY103="x","x",AX$2-'Indicator Date hidden'!AY103)</f>
        <v>-1</v>
      </c>
      <c r="AY102" s="42">
        <f>IF('Indicator Date hidden'!AZ103="x","x",AY$2-'Indicator Date hidden'!AZ103)</f>
        <v>0</v>
      </c>
      <c r="AZ102" s="42" t="str">
        <f>IF('Indicator Date hidden'!BA103="x","x",AZ$2-'Indicator Date hidden'!BA103)</f>
        <v>x</v>
      </c>
      <c r="BA102" s="42">
        <f>IF('Indicator Date hidden'!BB103="x","x",BA$2-'Indicator Date hidden'!BB103)</f>
        <v>0</v>
      </c>
      <c r="BB102" s="42" t="str">
        <f>IF('Indicator Date hidden'!BC103="x","x",BB$2-'Indicator Date hidden'!BC103)</f>
        <v>x</v>
      </c>
      <c r="BC102" s="42">
        <f>IF('Indicator Date hidden'!BD103="x","x",BC$2-'Indicator Date hidden'!BD103)</f>
        <v>0</v>
      </c>
      <c r="BD102" s="42">
        <f>IF('Indicator Date hidden'!BE103="x","x",BD$2-'Indicator Date hidden'!BE103)</f>
        <v>0</v>
      </c>
      <c r="BE102" s="42" t="str">
        <f>IF('Indicator Date hidden'!BF103="x","x",BE$2-'Indicator Date hidden'!BF103)</f>
        <v>x</v>
      </c>
      <c r="BF102" s="42">
        <f>IF('Indicator Date hidden'!BG103="x","x",BF$2-'Indicator Date hidden'!BG103)</f>
        <v>0</v>
      </c>
      <c r="BG102" s="42">
        <f>IF('Indicator Date hidden'!BH103="x","x",BG$2-'Indicator Date hidden'!BH103)</f>
        <v>0</v>
      </c>
      <c r="BH102" s="42">
        <f>IF('Indicator Date hidden'!BI103="x","x",BH$2-'Indicator Date hidden'!BI103)</f>
        <v>0</v>
      </c>
      <c r="BI102" s="42">
        <f>IF('Indicator Date hidden'!BJ103="x","x",BI$2-'Indicator Date hidden'!BJ103)</f>
        <v>2</v>
      </c>
      <c r="BJ102" s="42">
        <f>IF('Indicator Date hidden'!BK103="x","x",BJ$2-'Indicator Date hidden'!BK103)</f>
        <v>0</v>
      </c>
      <c r="BK102" s="42">
        <f>IF('Indicator Date hidden'!BL103="x","x",BK$2-'Indicator Date hidden'!BL103)</f>
        <v>0</v>
      </c>
      <c r="BL102" s="42">
        <f>IF('Indicator Date hidden'!BM103="x","x",BL$2-'Indicator Date hidden'!BM103)</f>
        <v>0</v>
      </c>
      <c r="BM102" s="42">
        <f>IF('Indicator Date hidden'!BN103="x","x",BM$2-'Indicator Date hidden'!BN103)</f>
        <v>0</v>
      </c>
      <c r="BN102" s="42">
        <f>IF('Indicator Date hidden'!BO103="x","x",BN$2-'Indicator Date hidden'!BO103)</f>
        <v>0</v>
      </c>
      <c r="BO102" s="42">
        <f>IF('Indicator Date hidden'!BP103="x","x",BO$2-'Indicator Date hidden'!BP103)</f>
        <v>0</v>
      </c>
      <c r="BP102" s="42">
        <f>IF('Indicator Date hidden'!BQ103="x","x",BP$2-'Indicator Date hidden'!BQ103)</f>
        <v>0</v>
      </c>
      <c r="BQ102" s="42">
        <f>IF('Indicator Date hidden'!BR103="x","x",BQ$2-'Indicator Date hidden'!BR103)</f>
        <v>0</v>
      </c>
      <c r="BR102" s="42">
        <f>IF('Indicator Date hidden'!BS103="x","x",BR$2-'Indicator Date hidden'!BS103)</f>
        <v>0</v>
      </c>
      <c r="BS102" s="42">
        <f>IF('Indicator Date hidden'!BT103="x","x",BS$2-'Indicator Date hidden'!BT103)</f>
        <v>0</v>
      </c>
      <c r="BT102" s="42">
        <f>IF('Indicator Date hidden'!BU103="x","x",BT$2-'Indicator Date hidden'!BU103)</f>
        <v>0</v>
      </c>
      <c r="BU102">
        <f t="shared" si="15"/>
        <v>10</v>
      </c>
      <c r="BV102" s="43">
        <f t="shared" si="16"/>
        <v>0.16393442622950818</v>
      </c>
      <c r="BW102">
        <f t="shared" si="17"/>
        <v>5</v>
      </c>
      <c r="BX102" s="43">
        <f t="shared" si="18"/>
        <v>1.3692205257587606</v>
      </c>
      <c r="BY102" s="46">
        <f t="shared" si="19"/>
        <v>0</v>
      </c>
    </row>
    <row r="103" spans="1:77">
      <c r="A103" t="str">
        <f>'Indicator Data'!B106</f>
        <v>LUX</v>
      </c>
      <c r="B103" s="42">
        <f>IF('Indicator Date hidden'!C104="x","x",B$2-'Indicator Date hidden'!C104)</f>
        <v>0</v>
      </c>
      <c r="C103" s="42">
        <f>IF('Indicator Date hidden'!D104="x","x",C$2-'Indicator Date hidden'!D104)</f>
        <v>0</v>
      </c>
      <c r="D103" s="42">
        <f>IF('Indicator Date hidden'!E104="x","x",D$2-'Indicator Date hidden'!E104)</f>
        <v>0</v>
      </c>
      <c r="E103" s="42">
        <f>IF('Indicator Date hidden'!F104="x","x",E$2-'Indicator Date hidden'!F104)</f>
        <v>0</v>
      </c>
      <c r="F103" s="42">
        <f>IF('Indicator Date hidden'!G104="x","x",F$2-'Indicator Date hidden'!G104)</f>
        <v>0</v>
      </c>
      <c r="G103" s="42">
        <f>IF('Indicator Date hidden'!H104="x","x",G$2-'Indicator Date hidden'!H104)</f>
        <v>0</v>
      </c>
      <c r="H103" s="42">
        <f>IF('Indicator Date hidden'!I104="x","x",H$2-'Indicator Date hidden'!I104)</f>
        <v>0</v>
      </c>
      <c r="I103" s="42">
        <f>IF('Indicator Date hidden'!J104="x","x",I$2-'Indicator Date hidden'!J104)</f>
        <v>0</v>
      </c>
      <c r="J103" s="42">
        <f>IF('Indicator Date hidden'!K104="x","x",J$2-'Indicator Date hidden'!K104)</f>
        <v>0</v>
      </c>
      <c r="K103" s="42">
        <f>IF('Indicator Date hidden'!L104="x","x",K$2-'Indicator Date hidden'!L104)</f>
        <v>0</v>
      </c>
      <c r="L103" s="42">
        <f>IF('Indicator Date hidden'!M104="x","x",L$2-'Indicator Date hidden'!M104)</f>
        <v>0</v>
      </c>
      <c r="M103" s="42" t="str">
        <f>IF('Indicator Date hidden'!N104="x","x",M$2-'Indicator Date hidden'!N104)</f>
        <v>x</v>
      </c>
      <c r="N103" s="42" t="str">
        <f>IF('Indicator Date hidden'!O104="x","x",N$2-'Indicator Date hidden'!O104)</f>
        <v>x</v>
      </c>
      <c r="O103" s="42" t="str">
        <f>IF('Indicator Date hidden'!P104="x","x",O$2-'Indicator Date hidden'!P104)</f>
        <v>x</v>
      </c>
      <c r="P103" s="42">
        <f>IF('Indicator Date hidden'!Q104="x","x",P$2-'Indicator Date hidden'!Q104)</f>
        <v>0</v>
      </c>
      <c r="Q103" s="42">
        <f>IF('Indicator Date hidden'!R104="x","x",Q$2-'Indicator Date hidden'!R104)</f>
        <v>0</v>
      </c>
      <c r="R103" s="42">
        <f>IF('Indicator Date hidden'!S104="x","x",R$2-'Indicator Date hidden'!S104)</f>
        <v>0</v>
      </c>
      <c r="S103" s="42">
        <f>IF('Indicator Date hidden'!T104="x","x",S$2-'Indicator Date hidden'!T104)</f>
        <v>0</v>
      </c>
      <c r="T103" s="42">
        <f>IF('Indicator Date hidden'!U104="x","x",T$2-'Indicator Date hidden'!U104)</f>
        <v>0</v>
      </c>
      <c r="U103" s="42">
        <f>IF('Indicator Date hidden'!V104="x","x",U$2-'Indicator Date hidden'!V104)</f>
        <v>0</v>
      </c>
      <c r="V103" s="42">
        <f>IF('Indicator Date hidden'!W104="x","x",V$2-'Indicator Date hidden'!W104)</f>
        <v>0</v>
      </c>
      <c r="W103" s="42">
        <f>IF('Indicator Date hidden'!X104="x","x",W$2-'Indicator Date hidden'!X104)</f>
        <v>0</v>
      </c>
      <c r="X103" s="42">
        <f>IF('Indicator Date hidden'!Y104="x","x",X$2-'Indicator Date hidden'!Y104)</f>
        <v>10</v>
      </c>
      <c r="Y103" s="42">
        <f>IF('Indicator Date hidden'!Z104="x","x",Y$2-'Indicator Date hidden'!Z104)</f>
        <v>0</v>
      </c>
      <c r="Z103" s="42" t="str">
        <f>IF('Indicator Date hidden'!AA104="x","x",Z$2-'Indicator Date hidden'!AA104)</f>
        <v>x</v>
      </c>
      <c r="AA103" s="42">
        <f>IF('Indicator Date hidden'!AB104="x","x",AA$2-'Indicator Date hidden'!AB104)</f>
        <v>5</v>
      </c>
      <c r="AB103" s="42">
        <f>IF('Indicator Date hidden'!AC104="x","x",AB$2-'Indicator Date hidden'!AC104)</f>
        <v>0</v>
      </c>
      <c r="AC103" s="42">
        <f>IF('Indicator Date hidden'!AD104="x","x",AC$2-'Indicator Date hidden'!AD104)</f>
        <v>-2</v>
      </c>
      <c r="AD103" s="42">
        <f>IF('Indicator Date hidden'!AE104="x","x",AD$2-'Indicator Date hidden'!AE104)</f>
        <v>0</v>
      </c>
      <c r="AE103" s="42">
        <f>IF('Indicator Date hidden'!AF104="x","x",AE$2-'Indicator Date hidden'!AF104)</f>
        <v>0</v>
      </c>
      <c r="AF103" s="42">
        <f>IF('Indicator Date hidden'!AG104="x","x",AF$2-'Indicator Date hidden'!AG104)</f>
        <v>0</v>
      </c>
      <c r="AG103" s="42">
        <f>IF('Indicator Date hidden'!AH104="x","x",AG$2-'Indicator Date hidden'!AH104)</f>
        <v>0</v>
      </c>
      <c r="AH103" s="42" t="str">
        <f>IF('Indicator Date hidden'!AI104="x","x",AH$2-'Indicator Date hidden'!AI104)</f>
        <v>x</v>
      </c>
      <c r="AI103" s="42">
        <f>IF('Indicator Date hidden'!AJ104="x","x",AI$2-'Indicator Date hidden'!AJ104)</f>
        <v>0</v>
      </c>
      <c r="AJ103" s="42">
        <f>IF('Indicator Date hidden'!AK104="x","x",AJ$2-'Indicator Date hidden'!AK104)</f>
        <v>0</v>
      </c>
      <c r="AK103" s="42">
        <f>IF('Indicator Date hidden'!AL104="x","x",AK$2-'Indicator Date hidden'!AL104)</f>
        <v>0</v>
      </c>
      <c r="AL103" s="42" t="str">
        <f>IF('Indicator Date hidden'!AM104="x","x",AL$2-'Indicator Date hidden'!AM104)</f>
        <v>x</v>
      </c>
      <c r="AM103" s="42">
        <f>IF('Indicator Date hidden'!AN104="x","x",AM$2-'Indicator Date hidden'!AN104)</f>
        <v>0</v>
      </c>
      <c r="AN103" s="42">
        <f>IF('Indicator Date hidden'!AO104="x","x",AN$2-'Indicator Date hidden'!AO104)</f>
        <v>0</v>
      </c>
      <c r="AO103" s="42" t="str">
        <f>IF('Indicator Date hidden'!AP104="x","x",AO$2-'Indicator Date hidden'!AP104)</f>
        <v>x</v>
      </c>
      <c r="AP103" s="42">
        <f>IF('Indicator Date hidden'!AQ104="x","x",AP$2-'Indicator Date hidden'!AQ104)</f>
        <v>0</v>
      </c>
      <c r="AQ103" s="42">
        <f>IF('Indicator Date hidden'!AR104="x","x",AQ$2-'Indicator Date hidden'!AR104)</f>
        <v>0</v>
      </c>
      <c r="AR103" s="42">
        <f>IF('Indicator Date hidden'!AS104="x","x",AR$2-'Indicator Date hidden'!AS104)</f>
        <v>0</v>
      </c>
      <c r="AS103" s="42" t="str">
        <f>IF('Indicator Date hidden'!AT104="x","x",AS$2-'Indicator Date hidden'!AT104)</f>
        <v>x</v>
      </c>
      <c r="AT103" s="42">
        <f>IF('Indicator Date hidden'!AU104="x","x",AT$2-'Indicator Date hidden'!AU104)</f>
        <v>0</v>
      </c>
      <c r="AU103" s="42">
        <f>IF('Indicator Date hidden'!AV104="x","x",AU$2-'Indicator Date hidden'!AV104)</f>
        <v>0</v>
      </c>
      <c r="AV103" s="42">
        <f>IF('Indicator Date hidden'!AW104="x","x",AV$2-'Indicator Date hidden'!AW104)</f>
        <v>1</v>
      </c>
      <c r="AW103" s="42">
        <f>IF('Indicator Date hidden'!AX104="x","x",AW$2-'Indicator Date hidden'!AX104)</f>
        <v>-2</v>
      </c>
      <c r="AX103" s="42">
        <f>IF('Indicator Date hidden'!AY104="x","x",AX$2-'Indicator Date hidden'!AY104)</f>
        <v>-1</v>
      </c>
      <c r="AY103" s="42">
        <f>IF('Indicator Date hidden'!AZ104="x","x",AY$2-'Indicator Date hidden'!AZ104)</f>
        <v>0</v>
      </c>
      <c r="AZ103" s="42" t="str">
        <f>IF('Indicator Date hidden'!BA104="x","x",AZ$2-'Indicator Date hidden'!BA104)</f>
        <v>x</v>
      </c>
      <c r="BA103" s="42">
        <f>IF('Indicator Date hidden'!BB104="x","x",BA$2-'Indicator Date hidden'!BB104)</f>
        <v>0</v>
      </c>
      <c r="BB103" s="42" t="str">
        <f>IF('Indicator Date hidden'!BC104="x","x",BB$2-'Indicator Date hidden'!BC104)</f>
        <v>x</v>
      </c>
      <c r="BC103" s="42">
        <f>IF('Indicator Date hidden'!BD104="x","x",BC$2-'Indicator Date hidden'!BD104)</f>
        <v>0</v>
      </c>
      <c r="BD103" s="42">
        <f>IF('Indicator Date hidden'!BE104="x","x",BD$2-'Indicator Date hidden'!BE104)</f>
        <v>0</v>
      </c>
      <c r="BE103" s="42" t="str">
        <f>IF('Indicator Date hidden'!BF104="x","x",BE$2-'Indicator Date hidden'!BF104)</f>
        <v>x</v>
      </c>
      <c r="BF103" s="42">
        <f>IF('Indicator Date hidden'!BG104="x","x",BF$2-'Indicator Date hidden'!BG104)</f>
        <v>0</v>
      </c>
      <c r="BG103" s="42">
        <f>IF('Indicator Date hidden'!BH104="x","x",BG$2-'Indicator Date hidden'!BH104)</f>
        <v>0</v>
      </c>
      <c r="BH103" s="42">
        <f>IF('Indicator Date hidden'!BI104="x","x",BH$2-'Indicator Date hidden'!BI104)</f>
        <v>0</v>
      </c>
      <c r="BI103" s="42" t="str">
        <f>IF('Indicator Date hidden'!BJ104="x","x",BI$2-'Indicator Date hidden'!BJ104)</f>
        <v>x</v>
      </c>
      <c r="BJ103" s="42">
        <f>IF('Indicator Date hidden'!BK104="x","x",BJ$2-'Indicator Date hidden'!BK104)</f>
        <v>0</v>
      </c>
      <c r="BK103" s="42">
        <f>IF('Indicator Date hidden'!BL104="x","x",BK$2-'Indicator Date hidden'!BL104)</f>
        <v>1</v>
      </c>
      <c r="BL103" s="42">
        <f>IF('Indicator Date hidden'!BM104="x","x",BL$2-'Indicator Date hidden'!BM104)</f>
        <v>0</v>
      </c>
      <c r="BM103" s="42">
        <f>IF('Indicator Date hidden'!BN104="x","x",BM$2-'Indicator Date hidden'!BN104)</f>
        <v>0</v>
      </c>
      <c r="BN103" s="42">
        <f>IF('Indicator Date hidden'!BO104="x","x",BN$2-'Indicator Date hidden'!BO104)</f>
        <v>0</v>
      </c>
      <c r="BO103" s="42">
        <f>IF('Indicator Date hidden'!BP104="x","x",BO$2-'Indicator Date hidden'!BP104)</f>
        <v>4</v>
      </c>
      <c r="BP103" s="42">
        <f>IF('Indicator Date hidden'!BQ104="x","x",BP$2-'Indicator Date hidden'!BQ104)</f>
        <v>0</v>
      </c>
      <c r="BQ103" s="42">
        <f>IF('Indicator Date hidden'!BR104="x","x",BQ$2-'Indicator Date hidden'!BR104)</f>
        <v>0</v>
      </c>
      <c r="BR103" s="42">
        <f>IF('Indicator Date hidden'!BS104="x","x",BR$2-'Indicator Date hidden'!BS104)</f>
        <v>0</v>
      </c>
      <c r="BS103" s="42">
        <f>IF('Indicator Date hidden'!BT104="x","x",BS$2-'Indicator Date hidden'!BT104)</f>
        <v>0</v>
      </c>
      <c r="BT103" s="42">
        <f>IF('Indicator Date hidden'!BU104="x","x",BT$2-'Indicator Date hidden'!BU104)</f>
        <v>0</v>
      </c>
      <c r="BU103">
        <f t="shared" si="15"/>
        <v>16</v>
      </c>
      <c r="BV103" s="43">
        <f t="shared" si="16"/>
        <v>0.2711864406779661</v>
      </c>
      <c r="BW103">
        <f t="shared" si="17"/>
        <v>5</v>
      </c>
      <c r="BX103" s="43">
        <f t="shared" si="18"/>
        <v>1.5820016121461742</v>
      </c>
      <c r="BY103" s="46">
        <f t="shared" si="19"/>
        <v>0</v>
      </c>
    </row>
    <row r="104" spans="1:77">
      <c r="A104" t="str">
        <f>'Indicator Data'!B107</f>
        <v>MDG</v>
      </c>
      <c r="B104" s="42">
        <f>IF('Indicator Date hidden'!C105="x","x",B$2-'Indicator Date hidden'!C105)</f>
        <v>0</v>
      </c>
      <c r="C104" s="42">
        <f>IF('Indicator Date hidden'!D105="x","x",C$2-'Indicator Date hidden'!D105)</f>
        <v>0</v>
      </c>
      <c r="D104" s="42">
        <f>IF('Indicator Date hidden'!E105="x","x",D$2-'Indicator Date hidden'!E105)</f>
        <v>0</v>
      </c>
      <c r="E104" s="42">
        <f>IF('Indicator Date hidden'!F105="x","x",E$2-'Indicator Date hidden'!F105)</f>
        <v>0</v>
      </c>
      <c r="F104" s="42">
        <f>IF('Indicator Date hidden'!G105="x","x",F$2-'Indicator Date hidden'!G105)</f>
        <v>0</v>
      </c>
      <c r="G104" s="42">
        <f>IF('Indicator Date hidden'!H105="x","x",G$2-'Indicator Date hidden'!H105)</f>
        <v>0</v>
      </c>
      <c r="H104" s="42">
        <f>IF('Indicator Date hidden'!I105="x","x",H$2-'Indicator Date hidden'!I105)</f>
        <v>0</v>
      </c>
      <c r="I104" s="42">
        <f>IF('Indicator Date hidden'!J105="x","x",I$2-'Indicator Date hidden'!J105)</f>
        <v>0</v>
      </c>
      <c r="J104" s="42">
        <f>IF('Indicator Date hidden'!K105="x","x",J$2-'Indicator Date hidden'!K105)</f>
        <v>0</v>
      </c>
      <c r="K104" s="42">
        <f>IF('Indicator Date hidden'!L105="x","x",K$2-'Indicator Date hidden'!L105)</f>
        <v>0</v>
      </c>
      <c r="L104" s="42">
        <f>IF('Indicator Date hidden'!M105="x","x",L$2-'Indicator Date hidden'!M105)</f>
        <v>0</v>
      </c>
      <c r="M104" s="42">
        <f>IF('Indicator Date hidden'!N105="x","x",M$2-'Indicator Date hidden'!N105)</f>
        <v>0</v>
      </c>
      <c r="N104" s="42">
        <f>IF('Indicator Date hidden'!O105="x","x",N$2-'Indicator Date hidden'!O105)</f>
        <v>0</v>
      </c>
      <c r="O104" s="42">
        <f>IF('Indicator Date hidden'!P105="x","x",O$2-'Indicator Date hidden'!P105)</f>
        <v>0</v>
      </c>
      <c r="P104" s="42">
        <f>IF('Indicator Date hidden'!Q105="x","x",P$2-'Indicator Date hidden'!Q105)</f>
        <v>0</v>
      </c>
      <c r="Q104" s="42">
        <f>IF('Indicator Date hidden'!R105="x","x",Q$2-'Indicator Date hidden'!R105)</f>
        <v>0</v>
      </c>
      <c r="R104" s="42">
        <f>IF('Indicator Date hidden'!S105="x","x",R$2-'Indicator Date hidden'!S105)</f>
        <v>0</v>
      </c>
      <c r="S104" s="42">
        <f>IF('Indicator Date hidden'!T105="x","x",S$2-'Indicator Date hidden'!T105)</f>
        <v>0</v>
      </c>
      <c r="T104" s="42">
        <f>IF('Indicator Date hidden'!U105="x","x",T$2-'Indicator Date hidden'!U105)</f>
        <v>0</v>
      </c>
      <c r="U104" s="42">
        <f>IF('Indicator Date hidden'!V105="x","x",U$2-'Indicator Date hidden'!V105)</f>
        <v>0</v>
      </c>
      <c r="V104" s="42">
        <f>IF('Indicator Date hidden'!W105="x","x",V$2-'Indicator Date hidden'!W105)</f>
        <v>0</v>
      </c>
      <c r="W104" s="42">
        <f>IF('Indicator Date hidden'!X105="x","x",W$2-'Indicator Date hidden'!X105)</f>
        <v>0</v>
      </c>
      <c r="X104" s="42">
        <f>IF('Indicator Date hidden'!Y105="x","x",X$2-'Indicator Date hidden'!Y105)</f>
        <v>3</v>
      </c>
      <c r="Y104" s="42">
        <f>IF('Indicator Date hidden'!Z105="x","x",Y$2-'Indicator Date hidden'!Z105)</f>
        <v>0</v>
      </c>
      <c r="Z104" s="42">
        <f>IF('Indicator Date hidden'!AA105="x","x",Z$2-'Indicator Date hidden'!AA105)</f>
        <v>0</v>
      </c>
      <c r="AA104" s="42">
        <f>IF('Indicator Date hidden'!AB105="x","x",AA$2-'Indicator Date hidden'!AB105)</f>
        <v>1</v>
      </c>
      <c r="AB104" s="42">
        <f>IF('Indicator Date hidden'!AC105="x","x",AB$2-'Indicator Date hidden'!AC105)</f>
        <v>0</v>
      </c>
      <c r="AC104" s="42">
        <f>IF('Indicator Date hidden'!AD105="x","x",AC$2-'Indicator Date hidden'!AD105)</f>
        <v>-2</v>
      </c>
      <c r="AD104" s="42">
        <f>IF('Indicator Date hidden'!AE105="x","x",AD$2-'Indicator Date hidden'!AE105)</f>
        <v>0</v>
      </c>
      <c r="AE104" s="42">
        <f>IF('Indicator Date hidden'!AF105="x","x",AE$2-'Indicator Date hidden'!AF105)</f>
        <v>0</v>
      </c>
      <c r="AF104" s="42">
        <f>IF('Indicator Date hidden'!AG105="x","x",AF$2-'Indicator Date hidden'!AG105)</f>
        <v>0</v>
      </c>
      <c r="AG104" s="42">
        <f>IF('Indicator Date hidden'!AH105="x","x",AG$2-'Indicator Date hidden'!AH105)</f>
        <v>0</v>
      </c>
      <c r="AH104" s="42">
        <f>IF('Indicator Date hidden'!AI105="x","x",AH$2-'Indicator Date hidden'!AI105)</f>
        <v>0</v>
      </c>
      <c r="AI104" s="42">
        <f>IF('Indicator Date hidden'!AJ105="x","x",AI$2-'Indicator Date hidden'!AJ105)</f>
        <v>0</v>
      </c>
      <c r="AJ104" s="42">
        <f>IF('Indicator Date hidden'!AK105="x","x",AJ$2-'Indicator Date hidden'!AK105)</f>
        <v>0</v>
      </c>
      <c r="AK104" s="42">
        <f>IF('Indicator Date hidden'!AL105="x","x",AK$2-'Indicator Date hidden'!AL105)</f>
        <v>0</v>
      </c>
      <c r="AL104" s="42">
        <f>IF('Indicator Date hidden'!AM105="x","x",AL$2-'Indicator Date hidden'!AM105)</f>
        <v>0</v>
      </c>
      <c r="AM104" s="42">
        <f>IF('Indicator Date hidden'!AN105="x","x",AM$2-'Indicator Date hidden'!AN105)</f>
        <v>0</v>
      </c>
      <c r="AN104" s="42">
        <f>IF('Indicator Date hidden'!AO105="x","x",AN$2-'Indicator Date hidden'!AO105)</f>
        <v>0</v>
      </c>
      <c r="AO104" s="42">
        <f>IF('Indicator Date hidden'!AP105="x","x",AO$2-'Indicator Date hidden'!AP105)</f>
        <v>1</v>
      </c>
      <c r="AP104" s="42">
        <f>IF('Indicator Date hidden'!AQ105="x","x",AP$2-'Indicator Date hidden'!AQ105)</f>
        <v>0</v>
      </c>
      <c r="AQ104" s="42">
        <f>IF('Indicator Date hidden'!AR105="x","x",AQ$2-'Indicator Date hidden'!AR105)</f>
        <v>0</v>
      </c>
      <c r="AR104" s="42">
        <f>IF('Indicator Date hidden'!AS105="x","x",AR$2-'Indicator Date hidden'!AS105)</f>
        <v>0</v>
      </c>
      <c r="AS104" s="42">
        <f>IF('Indicator Date hidden'!AT105="x","x",AS$2-'Indicator Date hidden'!AT105)</f>
        <v>0</v>
      </c>
      <c r="AT104" s="42">
        <f>IF('Indicator Date hidden'!AU105="x","x",AT$2-'Indicator Date hidden'!AU105)</f>
        <v>0</v>
      </c>
      <c r="AU104" s="42">
        <f>IF('Indicator Date hidden'!AV105="x","x",AU$2-'Indicator Date hidden'!AV105)</f>
        <v>0</v>
      </c>
      <c r="AV104" s="42">
        <f>IF('Indicator Date hidden'!AW105="x","x",AV$2-'Indicator Date hidden'!AW105)</f>
        <v>10</v>
      </c>
      <c r="AW104" s="42">
        <f>IF('Indicator Date hidden'!AX105="x","x",AW$2-'Indicator Date hidden'!AX105)</f>
        <v>-2</v>
      </c>
      <c r="AX104" s="42">
        <f>IF('Indicator Date hidden'!AY105="x","x",AX$2-'Indicator Date hidden'!AY105)</f>
        <v>-1</v>
      </c>
      <c r="AY104" s="42">
        <f>IF('Indicator Date hidden'!AZ105="x","x",AY$2-'Indicator Date hidden'!AZ105)</f>
        <v>0</v>
      </c>
      <c r="AZ104" s="42">
        <f>IF('Indicator Date hidden'!BA105="x","x",AZ$2-'Indicator Date hidden'!BA105)</f>
        <v>0</v>
      </c>
      <c r="BA104" s="42">
        <f>IF('Indicator Date hidden'!BB105="x","x",BA$2-'Indicator Date hidden'!BB105)</f>
        <v>0</v>
      </c>
      <c r="BB104" s="42" t="str">
        <f>IF('Indicator Date hidden'!BC105="x","x",BB$2-'Indicator Date hidden'!BC105)</f>
        <v>x</v>
      </c>
      <c r="BC104" s="42">
        <f>IF('Indicator Date hidden'!BD105="x","x",BC$2-'Indicator Date hidden'!BD105)</f>
        <v>0</v>
      </c>
      <c r="BD104" s="42">
        <f>IF('Indicator Date hidden'!BE105="x","x",BD$2-'Indicator Date hidden'!BE105)</f>
        <v>0</v>
      </c>
      <c r="BE104" s="42">
        <f>IF('Indicator Date hidden'!BF105="x","x",BE$2-'Indicator Date hidden'!BF105)</f>
        <v>0</v>
      </c>
      <c r="BF104" s="42">
        <f>IF('Indicator Date hidden'!BG105="x","x",BF$2-'Indicator Date hidden'!BG105)</f>
        <v>0</v>
      </c>
      <c r="BG104" s="42">
        <f>IF('Indicator Date hidden'!BH105="x","x",BG$2-'Indicator Date hidden'!BH105)</f>
        <v>0</v>
      </c>
      <c r="BH104" s="42">
        <f>IF('Indicator Date hidden'!BI105="x","x",BH$2-'Indicator Date hidden'!BI105)</f>
        <v>0</v>
      </c>
      <c r="BI104" s="42">
        <f>IF('Indicator Date hidden'!BJ105="x","x",BI$2-'Indicator Date hidden'!BJ105)</f>
        <v>1</v>
      </c>
      <c r="BJ104" s="42">
        <f>IF('Indicator Date hidden'!BK105="x","x",BJ$2-'Indicator Date hidden'!BK105)</f>
        <v>1</v>
      </c>
      <c r="BK104" s="42">
        <f>IF('Indicator Date hidden'!BL105="x","x",BK$2-'Indicator Date hidden'!BL105)</f>
        <v>0</v>
      </c>
      <c r="BL104" s="42">
        <f>IF('Indicator Date hidden'!BM105="x","x",BL$2-'Indicator Date hidden'!BM105)</f>
        <v>0</v>
      </c>
      <c r="BM104" s="42">
        <f>IF('Indicator Date hidden'!BN105="x","x",BM$2-'Indicator Date hidden'!BN105)</f>
        <v>0</v>
      </c>
      <c r="BN104" s="42">
        <f>IF('Indicator Date hidden'!BO105="x","x",BN$2-'Indicator Date hidden'!BO105)</f>
        <v>0</v>
      </c>
      <c r="BO104" s="42">
        <f>IF('Indicator Date hidden'!BP105="x","x",BO$2-'Indicator Date hidden'!BP105)</f>
        <v>3</v>
      </c>
      <c r="BP104" s="42">
        <f>IF('Indicator Date hidden'!BQ105="x","x",BP$2-'Indicator Date hidden'!BQ105)</f>
        <v>0</v>
      </c>
      <c r="BQ104" s="42">
        <f>IF('Indicator Date hidden'!BR105="x","x",BQ$2-'Indicator Date hidden'!BR105)</f>
        <v>0</v>
      </c>
      <c r="BR104" s="42">
        <f>IF('Indicator Date hidden'!BS105="x","x",BR$2-'Indicator Date hidden'!BS105)</f>
        <v>0</v>
      </c>
      <c r="BS104" s="42">
        <f>IF('Indicator Date hidden'!BT105="x","x",BS$2-'Indicator Date hidden'!BT105)</f>
        <v>1</v>
      </c>
      <c r="BT104" s="42">
        <f>IF('Indicator Date hidden'!BU105="x","x",BT$2-'Indicator Date hidden'!BU105)</f>
        <v>0</v>
      </c>
      <c r="BU104">
        <f t="shared" si="15"/>
        <v>16</v>
      </c>
      <c r="BV104" s="43">
        <f t="shared" si="16"/>
        <v>0.22857142857142856</v>
      </c>
      <c r="BW104">
        <f t="shared" si="17"/>
        <v>8</v>
      </c>
      <c r="BX104" s="43">
        <f t="shared" si="18"/>
        <v>1.3540566412654613</v>
      </c>
      <c r="BY104" s="46">
        <f t="shared" si="19"/>
        <v>0</v>
      </c>
    </row>
    <row r="105" spans="1:77">
      <c r="A105" t="str">
        <f>'Indicator Data'!B108</f>
        <v>MWI</v>
      </c>
      <c r="B105" s="42">
        <f>IF('Indicator Date hidden'!C106="x","x",B$2-'Indicator Date hidden'!C106)</f>
        <v>0</v>
      </c>
      <c r="C105" s="42">
        <f>IF('Indicator Date hidden'!D106="x","x",C$2-'Indicator Date hidden'!D106)</f>
        <v>0</v>
      </c>
      <c r="D105" s="42">
        <f>IF('Indicator Date hidden'!E106="x","x",D$2-'Indicator Date hidden'!E106)</f>
        <v>0</v>
      </c>
      <c r="E105" s="42">
        <f>IF('Indicator Date hidden'!F106="x","x",E$2-'Indicator Date hidden'!F106)</f>
        <v>0</v>
      </c>
      <c r="F105" s="42">
        <f>IF('Indicator Date hidden'!G106="x","x",F$2-'Indicator Date hidden'!G106)</f>
        <v>0</v>
      </c>
      <c r="G105" s="42">
        <f>IF('Indicator Date hidden'!H106="x","x",G$2-'Indicator Date hidden'!H106)</f>
        <v>0</v>
      </c>
      <c r="H105" s="42">
        <f>IF('Indicator Date hidden'!I106="x","x",H$2-'Indicator Date hidden'!I106)</f>
        <v>0</v>
      </c>
      <c r="I105" s="42">
        <f>IF('Indicator Date hidden'!J106="x","x",I$2-'Indicator Date hidden'!J106)</f>
        <v>0</v>
      </c>
      <c r="J105" s="42">
        <f>IF('Indicator Date hidden'!K106="x","x",J$2-'Indicator Date hidden'!K106)</f>
        <v>0</v>
      </c>
      <c r="K105" s="42">
        <f>IF('Indicator Date hidden'!L106="x","x",K$2-'Indicator Date hidden'!L106)</f>
        <v>0</v>
      </c>
      <c r="L105" s="42">
        <f>IF('Indicator Date hidden'!M106="x","x",L$2-'Indicator Date hidden'!M106)</f>
        <v>0</v>
      </c>
      <c r="M105" s="42">
        <f>IF('Indicator Date hidden'!N106="x","x",M$2-'Indicator Date hidden'!N106)</f>
        <v>0</v>
      </c>
      <c r="N105" s="42">
        <f>IF('Indicator Date hidden'!O106="x","x",N$2-'Indicator Date hidden'!O106)</f>
        <v>0</v>
      </c>
      <c r="O105" s="42">
        <f>IF('Indicator Date hidden'!P106="x","x",O$2-'Indicator Date hidden'!P106)</f>
        <v>0</v>
      </c>
      <c r="P105" s="42">
        <f>IF('Indicator Date hidden'!Q106="x","x",P$2-'Indicator Date hidden'!Q106)</f>
        <v>0</v>
      </c>
      <c r="Q105" s="42">
        <f>IF('Indicator Date hidden'!R106="x","x",Q$2-'Indicator Date hidden'!R106)</f>
        <v>0</v>
      </c>
      <c r="R105" s="42">
        <f>IF('Indicator Date hidden'!S106="x","x",R$2-'Indicator Date hidden'!S106)</f>
        <v>0</v>
      </c>
      <c r="S105" s="42">
        <f>IF('Indicator Date hidden'!T106="x","x",S$2-'Indicator Date hidden'!T106)</f>
        <v>0</v>
      </c>
      <c r="T105" s="42">
        <f>IF('Indicator Date hidden'!U106="x","x",T$2-'Indicator Date hidden'!U106)</f>
        <v>0</v>
      </c>
      <c r="U105" s="42">
        <f>IF('Indicator Date hidden'!V106="x","x",U$2-'Indicator Date hidden'!V106)</f>
        <v>0</v>
      </c>
      <c r="V105" s="42">
        <f>IF('Indicator Date hidden'!W106="x","x",V$2-'Indicator Date hidden'!W106)</f>
        <v>0</v>
      </c>
      <c r="W105" s="42">
        <f>IF('Indicator Date hidden'!X106="x","x",W$2-'Indicator Date hidden'!X106)</f>
        <v>0</v>
      </c>
      <c r="X105" s="42">
        <f>IF('Indicator Date hidden'!Y106="x","x",X$2-'Indicator Date hidden'!Y106)</f>
        <v>2</v>
      </c>
      <c r="Y105" s="42">
        <f>IF('Indicator Date hidden'!Z106="x","x",Y$2-'Indicator Date hidden'!Z106)</f>
        <v>0</v>
      </c>
      <c r="Z105" s="42">
        <f>IF('Indicator Date hidden'!AA106="x","x",Z$2-'Indicator Date hidden'!AA106)</f>
        <v>0</v>
      </c>
      <c r="AA105" s="42">
        <f>IF('Indicator Date hidden'!AB106="x","x",AA$2-'Indicator Date hidden'!AB106)</f>
        <v>1</v>
      </c>
      <c r="AB105" s="42">
        <f>IF('Indicator Date hidden'!AC106="x","x",AB$2-'Indicator Date hidden'!AC106)</f>
        <v>0</v>
      </c>
      <c r="AC105" s="42">
        <f>IF('Indicator Date hidden'!AD106="x","x",AC$2-'Indicator Date hidden'!AD106)</f>
        <v>-2</v>
      </c>
      <c r="AD105" s="42">
        <f>IF('Indicator Date hidden'!AE106="x","x",AD$2-'Indicator Date hidden'!AE106)</f>
        <v>0</v>
      </c>
      <c r="AE105" s="42">
        <f>IF('Indicator Date hidden'!AF106="x","x",AE$2-'Indicator Date hidden'!AF106)</f>
        <v>0</v>
      </c>
      <c r="AF105" s="42">
        <f>IF('Indicator Date hidden'!AG106="x","x",AF$2-'Indicator Date hidden'!AG106)</f>
        <v>0</v>
      </c>
      <c r="AG105" s="42">
        <f>IF('Indicator Date hidden'!AH106="x","x",AG$2-'Indicator Date hidden'!AH106)</f>
        <v>0</v>
      </c>
      <c r="AH105" s="42">
        <f>IF('Indicator Date hidden'!AI106="x","x",AH$2-'Indicator Date hidden'!AI106)</f>
        <v>2</v>
      </c>
      <c r="AI105" s="42">
        <f>IF('Indicator Date hidden'!AJ106="x","x",AI$2-'Indicator Date hidden'!AJ106)</f>
        <v>0</v>
      </c>
      <c r="AJ105" s="42">
        <f>IF('Indicator Date hidden'!AK106="x","x",AJ$2-'Indicator Date hidden'!AK106)</f>
        <v>0</v>
      </c>
      <c r="AK105" s="42">
        <f>IF('Indicator Date hidden'!AL106="x","x",AK$2-'Indicator Date hidden'!AL106)</f>
        <v>0</v>
      </c>
      <c r="AL105" s="42">
        <f>IF('Indicator Date hidden'!AM106="x","x",AL$2-'Indicator Date hidden'!AM106)</f>
        <v>0</v>
      </c>
      <c r="AM105" s="42">
        <f>IF('Indicator Date hidden'!AN106="x","x",AM$2-'Indicator Date hidden'!AN106)</f>
        <v>0</v>
      </c>
      <c r="AN105" s="42">
        <f>IF('Indicator Date hidden'!AO106="x","x",AN$2-'Indicator Date hidden'!AO106)</f>
        <v>0</v>
      </c>
      <c r="AO105" s="42">
        <f>IF('Indicator Date hidden'!AP106="x","x",AO$2-'Indicator Date hidden'!AP106)</f>
        <v>2</v>
      </c>
      <c r="AP105" s="42">
        <f>IF('Indicator Date hidden'!AQ106="x","x",AP$2-'Indicator Date hidden'!AQ106)</f>
        <v>0</v>
      </c>
      <c r="AQ105" s="42">
        <f>IF('Indicator Date hidden'!AR106="x","x",AQ$2-'Indicator Date hidden'!AR106)</f>
        <v>0</v>
      </c>
      <c r="AR105" s="42">
        <f>IF('Indicator Date hidden'!AS106="x","x",AR$2-'Indicator Date hidden'!AS106)</f>
        <v>0</v>
      </c>
      <c r="AS105" s="42">
        <f>IF('Indicator Date hidden'!AT106="x","x",AS$2-'Indicator Date hidden'!AT106)</f>
        <v>0</v>
      </c>
      <c r="AT105" s="42">
        <f>IF('Indicator Date hidden'!AU106="x","x",AT$2-'Indicator Date hidden'!AU106)</f>
        <v>0</v>
      </c>
      <c r="AU105" s="42">
        <f>IF('Indicator Date hidden'!AV106="x","x",AU$2-'Indicator Date hidden'!AV106)</f>
        <v>0</v>
      </c>
      <c r="AV105" s="42">
        <f>IF('Indicator Date hidden'!AW106="x","x",AV$2-'Indicator Date hidden'!AW106)</f>
        <v>3</v>
      </c>
      <c r="AW105" s="42">
        <f>IF('Indicator Date hidden'!AX106="x","x",AW$2-'Indicator Date hidden'!AX106)</f>
        <v>-2</v>
      </c>
      <c r="AX105" s="42">
        <f>IF('Indicator Date hidden'!AY106="x","x",AX$2-'Indicator Date hidden'!AY106)</f>
        <v>-1</v>
      </c>
      <c r="AY105" s="42">
        <f>IF('Indicator Date hidden'!AZ106="x","x",AY$2-'Indicator Date hidden'!AZ106)</f>
        <v>0</v>
      </c>
      <c r="AZ105" s="42" t="str">
        <f>IF('Indicator Date hidden'!BA106="x","x",AZ$2-'Indicator Date hidden'!BA106)</f>
        <v>x</v>
      </c>
      <c r="BA105" s="42">
        <f>IF('Indicator Date hidden'!BB106="x","x",BA$2-'Indicator Date hidden'!BB106)</f>
        <v>0</v>
      </c>
      <c r="BB105" s="42" t="str">
        <f>IF('Indicator Date hidden'!BC106="x","x",BB$2-'Indicator Date hidden'!BC106)</f>
        <v>x</v>
      </c>
      <c r="BC105" s="42">
        <f>IF('Indicator Date hidden'!BD106="x","x",BC$2-'Indicator Date hidden'!BD106)</f>
        <v>0</v>
      </c>
      <c r="BD105" s="42">
        <f>IF('Indicator Date hidden'!BE106="x","x",BD$2-'Indicator Date hidden'!BE106)</f>
        <v>0</v>
      </c>
      <c r="BE105" s="42">
        <f>IF('Indicator Date hidden'!BF106="x","x",BE$2-'Indicator Date hidden'!BF106)</f>
        <v>0</v>
      </c>
      <c r="BF105" s="42">
        <f>IF('Indicator Date hidden'!BG106="x","x",BF$2-'Indicator Date hidden'!BG106)</f>
        <v>0</v>
      </c>
      <c r="BG105" s="42">
        <f>IF('Indicator Date hidden'!BH106="x","x",BG$2-'Indicator Date hidden'!BH106)</f>
        <v>0</v>
      </c>
      <c r="BH105" s="42">
        <f>IF('Indicator Date hidden'!BI106="x","x",BH$2-'Indicator Date hidden'!BI106)</f>
        <v>0</v>
      </c>
      <c r="BI105" s="42">
        <f>IF('Indicator Date hidden'!BJ106="x","x",BI$2-'Indicator Date hidden'!BJ106)</f>
        <v>1</v>
      </c>
      <c r="BJ105" s="42">
        <f>IF('Indicator Date hidden'!BK106="x","x",BJ$2-'Indicator Date hidden'!BK106)</f>
        <v>1</v>
      </c>
      <c r="BK105" s="42">
        <f>IF('Indicator Date hidden'!BL106="x","x",BK$2-'Indicator Date hidden'!BL106)</f>
        <v>0</v>
      </c>
      <c r="BL105" s="42">
        <f>IF('Indicator Date hidden'!BM106="x","x",BL$2-'Indicator Date hidden'!BM106)</f>
        <v>0</v>
      </c>
      <c r="BM105" s="42">
        <f>IF('Indicator Date hidden'!BN106="x","x",BM$2-'Indicator Date hidden'!BN106)</f>
        <v>0</v>
      </c>
      <c r="BN105" s="42">
        <f>IF('Indicator Date hidden'!BO106="x","x",BN$2-'Indicator Date hidden'!BO106)</f>
        <v>0</v>
      </c>
      <c r="BO105" s="42">
        <f>IF('Indicator Date hidden'!BP106="x","x",BO$2-'Indicator Date hidden'!BP106)</f>
        <v>1</v>
      </c>
      <c r="BP105" s="42">
        <f>IF('Indicator Date hidden'!BQ106="x","x",BP$2-'Indicator Date hidden'!BQ106)</f>
        <v>0</v>
      </c>
      <c r="BQ105" s="42">
        <f>IF('Indicator Date hidden'!BR106="x","x",BQ$2-'Indicator Date hidden'!BR106)</f>
        <v>0</v>
      </c>
      <c r="BR105" s="42">
        <f>IF('Indicator Date hidden'!BS106="x","x",BR$2-'Indicator Date hidden'!BS106)</f>
        <v>0</v>
      </c>
      <c r="BS105" s="42">
        <f>IF('Indicator Date hidden'!BT106="x","x",BS$2-'Indicator Date hidden'!BT106)</f>
        <v>1</v>
      </c>
      <c r="BT105" s="42">
        <f>IF('Indicator Date hidden'!BU106="x","x",BT$2-'Indicator Date hidden'!BU106)</f>
        <v>0</v>
      </c>
      <c r="BU105">
        <f t="shared" si="15"/>
        <v>9</v>
      </c>
      <c r="BV105" s="43">
        <f t="shared" si="16"/>
        <v>0.13043478260869565</v>
      </c>
      <c r="BW105">
        <f t="shared" si="17"/>
        <v>9</v>
      </c>
      <c r="BX105" s="43">
        <f t="shared" si="18"/>
        <v>0.70016651183658907</v>
      </c>
      <c r="BY105" s="46">
        <f t="shared" si="19"/>
        <v>0</v>
      </c>
    </row>
    <row r="106" spans="1:77">
      <c r="A106" t="str">
        <f>'Indicator Data'!B109</f>
        <v>MYS</v>
      </c>
      <c r="B106" s="42">
        <f>IF('Indicator Date hidden'!C107="x","x",B$2-'Indicator Date hidden'!C107)</f>
        <v>0</v>
      </c>
      <c r="C106" s="42">
        <f>IF('Indicator Date hidden'!D107="x","x",C$2-'Indicator Date hidden'!D107)</f>
        <v>0</v>
      </c>
      <c r="D106" s="42">
        <f>IF('Indicator Date hidden'!E107="x","x",D$2-'Indicator Date hidden'!E107)</f>
        <v>0</v>
      </c>
      <c r="E106" s="42">
        <f>IF('Indicator Date hidden'!F107="x","x",E$2-'Indicator Date hidden'!F107)</f>
        <v>0</v>
      </c>
      <c r="F106" s="42">
        <f>IF('Indicator Date hidden'!G107="x","x",F$2-'Indicator Date hidden'!G107)</f>
        <v>0</v>
      </c>
      <c r="G106" s="42">
        <f>IF('Indicator Date hidden'!H107="x","x",G$2-'Indicator Date hidden'!H107)</f>
        <v>0</v>
      </c>
      <c r="H106" s="42">
        <f>IF('Indicator Date hidden'!I107="x","x",H$2-'Indicator Date hidden'!I107)</f>
        <v>0</v>
      </c>
      <c r="I106" s="42">
        <f>IF('Indicator Date hidden'!J107="x","x",I$2-'Indicator Date hidden'!J107)</f>
        <v>0</v>
      </c>
      <c r="J106" s="42">
        <f>IF('Indicator Date hidden'!K107="x","x",J$2-'Indicator Date hidden'!K107)</f>
        <v>0</v>
      </c>
      <c r="K106" s="42">
        <f>IF('Indicator Date hidden'!L107="x","x",K$2-'Indicator Date hidden'!L107)</f>
        <v>0</v>
      </c>
      <c r="L106" s="42">
        <f>IF('Indicator Date hidden'!M107="x","x",L$2-'Indicator Date hidden'!M107)</f>
        <v>0</v>
      </c>
      <c r="M106" s="42" t="str">
        <f>IF('Indicator Date hidden'!N107="x","x",M$2-'Indicator Date hidden'!N107)</f>
        <v>x</v>
      </c>
      <c r="N106" s="42" t="str">
        <f>IF('Indicator Date hidden'!O107="x","x",N$2-'Indicator Date hidden'!O107)</f>
        <v>x</v>
      </c>
      <c r="O106" s="42" t="str">
        <f>IF('Indicator Date hidden'!P107="x","x",O$2-'Indicator Date hidden'!P107)</f>
        <v>x</v>
      </c>
      <c r="P106" s="42">
        <f>IF('Indicator Date hidden'!Q107="x","x",P$2-'Indicator Date hidden'!Q107)</f>
        <v>0</v>
      </c>
      <c r="Q106" s="42">
        <f>IF('Indicator Date hidden'!R107="x","x",Q$2-'Indicator Date hidden'!R107)</f>
        <v>0</v>
      </c>
      <c r="R106" s="42">
        <f>IF('Indicator Date hidden'!S107="x","x",R$2-'Indicator Date hidden'!S107)</f>
        <v>0</v>
      </c>
      <c r="S106" s="42">
        <f>IF('Indicator Date hidden'!T107="x","x",S$2-'Indicator Date hidden'!T107)</f>
        <v>0</v>
      </c>
      <c r="T106" s="42">
        <f>IF('Indicator Date hidden'!U107="x","x",T$2-'Indicator Date hidden'!U107)</f>
        <v>0</v>
      </c>
      <c r="U106" s="42">
        <f>IF('Indicator Date hidden'!V107="x","x",U$2-'Indicator Date hidden'!V107)</f>
        <v>0</v>
      </c>
      <c r="V106" s="42">
        <f>IF('Indicator Date hidden'!W107="x","x",V$2-'Indicator Date hidden'!W107)</f>
        <v>0</v>
      </c>
      <c r="W106" s="42">
        <f>IF('Indicator Date hidden'!X107="x","x",W$2-'Indicator Date hidden'!X107)</f>
        <v>0</v>
      </c>
      <c r="X106" s="42" t="str">
        <f>IF('Indicator Date hidden'!Y107="x","x",X$2-'Indicator Date hidden'!Y107)</f>
        <v>x</v>
      </c>
      <c r="Y106" s="42">
        <f>IF('Indicator Date hidden'!Z107="x","x",Y$2-'Indicator Date hidden'!Z107)</f>
        <v>6</v>
      </c>
      <c r="Z106" s="42" t="str">
        <f>IF('Indicator Date hidden'!AA107="x","x",Z$2-'Indicator Date hidden'!AA107)</f>
        <v>x</v>
      </c>
      <c r="AA106" s="42">
        <f>IF('Indicator Date hidden'!AB107="x","x",AA$2-'Indicator Date hidden'!AB107)</f>
        <v>2</v>
      </c>
      <c r="AB106" s="42">
        <f>IF('Indicator Date hidden'!AC107="x","x",AB$2-'Indicator Date hidden'!AC107)</f>
        <v>0</v>
      </c>
      <c r="AC106" s="42">
        <f>IF('Indicator Date hidden'!AD107="x","x",AC$2-'Indicator Date hidden'!AD107)</f>
        <v>-2</v>
      </c>
      <c r="AD106" s="42">
        <f>IF('Indicator Date hidden'!AE107="x","x",AD$2-'Indicator Date hidden'!AE107)</f>
        <v>0</v>
      </c>
      <c r="AE106" s="42">
        <f>IF('Indicator Date hidden'!AF107="x","x",AE$2-'Indicator Date hidden'!AF107)</f>
        <v>0</v>
      </c>
      <c r="AF106" s="42">
        <f>IF('Indicator Date hidden'!AG107="x","x",AF$2-'Indicator Date hidden'!AG107)</f>
        <v>0</v>
      </c>
      <c r="AG106" s="42">
        <f>IF('Indicator Date hidden'!AH107="x","x",AG$2-'Indicator Date hidden'!AH107)</f>
        <v>0</v>
      </c>
      <c r="AH106" s="42" t="str">
        <f>IF('Indicator Date hidden'!AI107="x","x",AH$2-'Indicator Date hidden'!AI107)</f>
        <v>x</v>
      </c>
      <c r="AI106" s="42">
        <f>IF('Indicator Date hidden'!AJ107="x","x",AI$2-'Indicator Date hidden'!AJ107)</f>
        <v>0</v>
      </c>
      <c r="AJ106" s="42">
        <f>IF('Indicator Date hidden'!AK107="x","x",AJ$2-'Indicator Date hidden'!AK107)</f>
        <v>0</v>
      </c>
      <c r="AK106" s="42">
        <f>IF('Indicator Date hidden'!AL107="x","x",AK$2-'Indicator Date hidden'!AL107)</f>
        <v>0</v>
      </c>
      <c r="AL106" s="42">
        <f>IF('Indicator Date hidden'!AM107="x","x",AL$2-'Indicator Date hidden'!AM107)</f>
        <v>0</v>
      </c>
      <c r="AM106" s="42">
        <f>IF('Indicator Date hidden'!AN107="x","x",AM$2-'Indicator Date hidden'!AN107)</f>
        <v>0</v>
      </c>
      <c r="AN106" s="42">
        <f>IF('Indicator Date hidden'!AO107="x","x",AN$2-'Indicator Date hidden'!AO107)</f>
        <v>0</v>
      </c>
      <c r="AO106" s="42">
        <f>IF('Indicator Date hidden'!AP107="x","x",AO$2-'Indicator Date hidden'!AP107)</f>
        <v>0</v>
      </c>
      <c r="AP106" s="42">
        <f>IF('Indicator Date hidden'!AQ107="x","x",AP$2-'Indicator Date hidden'!AQ107)</f>
        <v>0</v>
      </c>
      <c r="AQ106" s="42">
        <f>IF('Indicator Date hidden'!AR107="x","x",AQ$2-'Indicator Date hidden'!AR107)</f>
        <v>0</v>
      </c>
      <c r="AR106" s="42">
        <f>IF('Indicator Date hidden'!AS107="x","x",AR$2-'Indicator Date hidden'!AS107)</f>
        <v>0</v>
      </c>
      <c r="AS106" s="42">
        <f>IF('Indicator Date hidden'!AT107="x","x",AS$2-'Indicator Date hidden'!AT107)</f>
        <v>0</v>
      </c>
      <c r="AT106" s="42">
        <f>IF('Indicator Date hidden'!AU107="x","x",AT$2-'Indicator Date hidden'!AU107)</f>
        <v>0</v>
      </c>
      <c r="AU106" s="42">
        <f>IF('Indicator Date hidden'!AV107="x","x",AU$2-'Indicator Date hidden'!AV107)</f>
        <v>0</v>
      </c>
      <c r="AV106" s="42">
        <f>IF('Indicator Date hidden'!AW107="x","x",AV$2-'Indicator Date hidden'!AW107)</f>
        <v>1</v>
      </c>
      <c r="AW106" s="42">
        <f>IF('Indicator Date hidden'!AX107="x","x",AW$2-'Indicator Date hidden'!AX107)</f>
        <v>-2</v>
      </c>
      <c r="AX106" s="42">
        <f>IF('Indicator Date hidden'!AY107="x","x",AX$2-'Indicator Date hidden'!AY107)</f>
        <v>-1</v>
      </c>
      <c r="AY106" s="42">
        <f>IF('Indicator Date hidden'!AZ107="x","x",AY$2-'Indicator Date hidden'!AZ107)</f>
        <v>0</v>
      </c>
      <c r="AZ106" s="42" t="str">
        <f>IF('Indicator Date hidden'!BA107="x","x",AZ$2-'Indicator Date hidden'!BA107)</f>
        <v>x</v>
      </c>
      <c r="BA106" s="42">
        <f>IF('Indicator Date hidden'!BB107="x","x",BA$2-'Indicator Date hidden'!BB107)</f>
        <v>0</v>
      </c>
      <c r="BB106" s="42" t="str">
        <f>IF('Indicator Date hidden'!BC107="x","x",BB$2-'Indicator Date hidden'!BC107)</f>
        <v>x</v>
      </c>
      <c r="BC106" s="42">
        <f>IF('Indicator Date hidden'!BD107="x","x",BC$2-'Indicator Date hidden'!BD107)</f>
        <v>0</v>
      </c>
      <c r="BD106" s="42">
        <f>IF('Indicator Date hidden'!BE107="x","x",BD$2-'Indicator Date hidden'!BE107)</f>
        <v>0</v>
      </c>
      <c r="BE106" s="42">
        <f>IF('Indicator Date hidden'!BF107="x","x",BE$2-'Indicator Date hidden'!BF107)</f>
        <v>2</v>
      </c>
      <c r="BF106" s="42">
        <f>IF('Indicator Date hidden'!BG107="x","x",BF$2-'Indicator Date hidden'!BG107)</f>
        <v>0</v>
      </c>
      <c r="BG106" s="42">
        <f>IF('Indicator Date hidden'!BH107="x","x",BG$2-'Indicator Date hidden'!BH107)</f>
        <v>0</v>
      </c>
      <c r="BH106" s="42">
        <f>IF('Indicator Date hidden'!BI107="x","x",BH$2-'Indicator Date hidden'!BI107)</f>
        <v>0</v>
      </c>
      <c r="BI106" s="42" t="str">
        <f>IF('Indicator Date hidden'!BJ107="x","x",BI$2-'Indicator Date hidden'!BJ107)</f>
        <v>x</v>
      </c>
      <c r="BJ106" s="42">
        <f>IF('Indicator Date hidden'!BK107="x","x",BJ$2-'Indicator Date hidden'!BK107)</f>
        <v>0</v>
      </c>
      <c r="BK106" s="42">
        <f>IF('Indicator Date hidden'!BL107="x","x",BK$2-'Indicator Date hidden'!BL107)</f>
        <v>0</v>
      </c>
      <c r="BL106" s="42">
        <f>IF('Indicator Date hidden'!BM107="x","x",BL$2-'Indicator Date hidden'!BM107)</f>
        <v>0</v>
      </c>
      <c r="BM106" s="42">
        <f>IF('Indicator Date hidden'!BN107="x","x",BM$2-'Indicator Date hidden'!BN107)</f>
        <v>0</v>
      </c>
      <c r="BN106" s="42">
        <f>IF('Indicator Date hidden'!BO107="x","x",BN$2-'Indicator Date hidden'!BO107)</f>
        <v>0</v>
      </c>
      <c r="BO106" s="42">
        <f>IF('Indicator Date hidden'!BP107="x","x",BO$2-'Indicator Date hidden'!BP107)</f>
        <v>1</v>
      </c>
      <c r="BP106" s="42">
        <f>IF('Indicator Date hidden'!BQ107="x","x",BP$2-'Indicator Date hidden'!BQ107)</f>
        <v>0</v>
      </c>
      <c r="BQ106" s="42">
        <f>IF('Indicator Date hidden'!BR107="x","x",BQ$2-'Indicator Date hidden'!BR107)</f>
        <v>0</v>
      </c>
      <c r="BR106" s="42">
        <f>IF('Indicator Date hidden'!BS107="x","x",BR$2-'Indicator Date hidden'!BS107)</f>
        <v>0</v>
      </c>
      <c r="BS106" s="42">
        <f>IF('Indicator Date hidden'!BT107="x","x",BS$2-'Indicator Date hidden'!BT107)</f>
        <v>1</v>
      </c>
      <c r="BT106" s="42">
        <f>IF('Indicator Date hidden'!BU107="x","x",BT$2-'Indicator Date hidden'!BU107)</f>
        <v>0</v>
      </c>
      <c r="BU106">
        <f t="shared" si="15"/>
        <v>8</v>
      </c>
      <c r="BV106" s="43">
        <f t="shared" si="16"/>
        <v>0.12903225806451613</v>
      </c>
      <c r="BW106">
        <f t="shared" si="17"/>
        <v>6</v>
      </c>
      <c r="BX106" s="43">
        <f t="shared" si="18"/>
        <v>0.94158190447267254</v>
      </c>
      <c r="BY106" s="46">
        <f t="shared" si="19"/>
        <v>0</v>
      </c>
    </row>
    <row r="107" spans="1:77">
      <c r="A107" t="str">
        <f>'Indicator Data'!B110</f>
        <v>MDV</v>
      </c>
      <c r="B107" s="42">
        <f>IF('Indicator Date hidden'!C108="x","x",B$2-'Indicator Date hidden'!C108)</f>
        <v>0</v>
      </c>
      <c r="C107" s="42">
        <f>IF('Indicator Date hidden'!D108="x","x",C$2-'Indicator Date hidden'!D108)</f>
        <v>0</v>
      </c>
      <c r="D107" s="42">
        <f>IF('Indicator Date hidden'!E108="x","x",D$2-'Indicator Date hidden'!E108)</f>
        <v>0</v>
      </c>
      <c r="E107" s="42">
        <f>IF('Indicator Date hidden'!F108="x","x",E$2-'Indicator Date hidden'!F108)</f>
        <v>0</v>
      </c>
      <c r="F107" s="42">
        <f>IF('Indicator Date hidden'!G108="x","x",F$2-'Indicator Date hidden'!G108)</f>
        <v>0</v>
      </c>
      <c r="G107" s="42">
        <f>IF('Indicator Date hidden'!H108="x","x",G$2-'Indicator Date hidden'!H108)</f>
        <v>0</v>
      </c>
      <c r="H107" s="42">
        <f>IF('Indicator Date hidden'!I108="x","x",H$2-'Indicator Date hidden'!I108)</f>
        <v>0</v>
      </c>
      <c r="I107" s="42">
        <f>IF('Indicator Date hidden'!J108="x","x",I$2-'Indicator Date hidden'!J108)</f>
        <v>0</v>
      </c>
      <c r="J107" s="42">
        <f>IF('Indicator Date hidden'!K108="x","x",J$2-'Indicator Date hidden'!K108)</f>
        <v>0</v>
      </c>
      <c r="K107" s="42" t="str">
        <f>IF('Indicator Date hidden'!L108="x","x",K$2-'Indicator Date hidden'!L108)</f>
        <v>x</v>
      </c>
      <c r="L107" s="42" t="str">
        <f>IF('Indicator Date hidden'!M108="x","x",L$2-'Indicator Date hidden'!M108)</f>
        <v>x</v>
      </c>
      <c r="M107" s="42" t="str">
        <f>IF('Indicator Date hidden'!N108="x","x",M$2-'Indicator Date hidden'!N108)</f>
        <v>x</v>
      </c>
      <c r="N107" s="42" t="str">
        <f>IF('Indicator Date hidden'!O108="x","x",N$2-'Indicator Date hidden'!O108)</f>
        <v>x</v>
      </c>
      <c r="O107" s="42" t="str">
        <f>IF('Indicator Date hidden'!P108="x","x",O$2-'Indicator Date hidden'!P108)</f>
        <v>x</v>
      </c>
      <c r="P107" s="42">
        <f>IF('Indicator Date hidden'!Q108="x","x",P$2-'Indicator Date hidden'!Q108)</f>
        <v>0</v>
      </c>
      <c r="Q107" s="42">
        <f>IF('Indicator Date hidden'!R108="x","x",Q$2-'Indicator Date hidden'!R108)</f>
        <v>0</v>
      </c>
      <c r="R107" s="42">
        <f>IF('Indicator Date hidden'!S108="x","x",R$2-'Indicator Date hidden'!S108)</f>
        <v>0</v>
      </c>
      <c r="S107" s="42">
        <f>IF('Indicator Date hidden'!T108="x","x",S$2-'Indicator Date hidden'!T108)</f>
        <v>0</v>
      </c>
      <c r="T107" s="42">
        <f>IF('Indicator Date hidden'!U108="x","x",T$2-'Indicator Date hidden'!U108)</f>
        <v>0</v>
      </c>
      <c r="U107" s="42">
        <f>IF('Indicator Date hidden'!V108="x","x",U$2-'Indicator Date hidden'!V108)</f>
        <v>0</v>
      </c>
      <c r="V107" s="42">
        <f>IF('Indicator Date hidden'!W108="x","x",V$2-'Indicator Date hidden'!W108)</f>
        <v>0</v>
      </c>
      <c r="W107" s="42">
        <f>IF('Indicator Date hidden'!X108="x","x",W$2-'Indicator Date hidden'!X108)</f>
        <v>0</v>
      </c>
      <c r="X107" s="42">
        <f>IF('Indicator Date hidden'!Y108="x","x",X$2-'Indicator Date hidden'!Y108)</f>
        <v>4</v>
      </c>
      <c r="Y107" s="42">
        <f>IF('Indicator Date hidden'!Z108="x","x",Y$2-'Indicator Date hidden'!Z108)</f>
        <v>0</v>
      </c>
      <c r="Z107" s="42">
        <f>IF('Indicator Date hidden'!AA108="x","x",Z$2-'Indicator Date hidden'!AA108)</f>
        <v>1</v>
      </c>
      <c r="AA107" s="42">
        <f>IF('Indicator Date hidden'!AB108="x","x",AA$2-'Indicator Date hidden'!AB108)</f>
        <v>5</v>
      </c>
      <c r="AB107" s="42">
        <f>IF('Indicator Date hidden'!AC108="x","x",AB$2-'Indicator Date hidden'!AC108)</f>
        <v>0</v>
      </c>
      <c r="AC107" s="42">
        <f>IF('Indicator Date hidden'!AD108="x","x",AC$2-'Indicator Date hidden'!AD108)</f>
        <v>-2</v>
      </c>
      <c r="AD107" s="42">
        <f>IF('Indicator Date hidden'!AE108="x","x",AD$2-'Indicator Date hidden'!AE108)</f>
        <v>0</v>
      </c>
      <c r="AE107" s="42">
        <f>IF('Indicator Date hidden'!AF108="x","x",AE$2-'Indicator Date hidden'!AF108)</f>
        <v>0</v>
      </c>
      <c r="AF107" s="42">
        <f>IF('Indicator Date hidden'!AG108="x","x",AF$2-'Indicator Date hidden'!AG108)</f>
        <v>0</v>
      </c>
      <c r="AG107" s="42">
        <f>IF('Indicator Date hidden'!AH108="x","x",AG$2-'Indicator Date hidden'!AH108)</f>
        <v>0</v>
      </c>
      <c r="AH107" s="42">
        <f>IF('Indicator Date hidden'!AI108="x","x",AH$2-'Indicator Date hidden'!AI108)</f>
        <v>5</v>
      </c>
      <c r="AI107" s="42">
        <f>IF('Indicator Date hidden'!AJ108="x","x",AI$2-'Indicator Date hidden'!AJ108)</f>
        <v>0</v>
      </c>
      <c r="AJ107" s="42">
        <f>IF('Indicator Date hidden'!AK108="x","x",AJ$2-'Indicator Date hidden'!AK108)</f>
        <v>0</v>
      </c>
      <c r="AK107" s="42">
        <f>IF('Indicator Date hidden'!AL108="x","x",AK$2-'Indicator Date hidden'!AL108)</f>
        <v>0</v>
      </c>
      <c r="AL107" s="42">
        <f>IF('Indicator Date hidden'!AM108="x","x",AL$2-'Indicator Date hidden'!AM108)</f>
        <v>0</v>
      </c>
      <c r="AM107" s="42">
        <f>IF('Indicator Date hidden'!AN108="x","x",AM$2-'Indicator Date hidden'!AN108)</f>
        <v>0</v>
      </c>
      <c r="AN107" s="42">
        <f>IF('Indicator Date hidden'!AO108="x","x",AN$2-'Indicator Date hidden'!AO108)</f>
        <v>0</v>
      </c>
      <c r="AO107" s="42">
        <f>IF('Indicator Date hidden'!AP108="x","x",AO$2-'Indicator Date hidden'!AP108)</f>
        <v>5</v>
      </c>
      <c r="AP107" s="42">
        <f>IF('Indicator Date hidden'!AQ108="x","x",AP$2-'Indicator Date hidden'!AQ108)</f>
        <v>0</v>
      </c>
      <c r="AQ107" s="42">
        <f>IF('Indicator Date hidden'!AR108="x","x",AQ$2-'Indicator Date hidden'!AR108)</f>
        <v>0</v>
      </c>
      <c r="AR107" s="42">
        <f>IF('Indicator Date hidden'!AS108="x","x",AR$2-'Indicator Date hidden'!AS108)</f>
        <v>0</v>
      </c>
      <c r="AS107" s="42" t="str">
        <f>IF('Indicator Date hidden'!AT108="x","x",AS$2-'Indicator Date hidden'!AT108)</f>
        <v>x</v>
      </c>
      <c r="AT107" s="42">
        <f>IF('Indicator Date hidden'!AU108="x","x",AT$2-'Indicator Date hidden'!AU108)</f>
        <v>0</v>
      </c>
      <c r="AU107" s="42">
        <f>IF('Indicator Date hidden'!AV108="x","x",AU$2-'Indicator Date hidden'!AV108)</f>
        <v>0</v>
      </c>
      <c r="AV107" s="42">
        <f>IF('Indicator Date hidden'!AW108="x","x",AV$2-'Indicator Date hidden'!AW108)</f>
        <v>3</v>
      </c>
      <c r="AW107" s="42">
        <f>IF('Indicator Date hidden'!AX108="x","x",AW$2-'Indicator Date hidden'!AX108)</f>
        <v>-2</v>
      </c>
      <c r="AX107" s="42">
        <f>IF('Indicator Date hidden'!AY108="x","x",AX$2-'Indicator Date hidden'!AY108)</f>
        <v>-1</v>
      </c>
      <c r="AY107" s="42">
        <f>IF('Indicator Date hidden'!AZ108="x","x",AY$2-'Indicator Date hidden'!AZ108)</f>
        <v>0</v>
      </c>
      <c r="AZ107" s="42" t="str">
        <f>IF('Indicator Date hidden'!BA108="x","x",AZ$2-'Indicator Date hidden'!BA108)</f>
        <v>x</v>
      </c>
      <c r="BA107" s="42" t="str">
        <f>IF('Indicator Date hidden'!BB108="x","x",BA$2-'Indicator Date hidden'!BB108)</f>
        <v>x</v>
      </c>
      <c r="BB107" s="42" t="str">
        <f>IF('Indicator Date hidden'!BC108="x","x",BB$2-'Indicator Date hidden'!BC108)</f>
        <v>x</v>
      </c>
      <c r="BC107" s="42">
        <f>IF('Indicator Date hidden'!BD108="x","x",BC$2-'Indicator Date hidden'!BD108)</f>
        <v>0</v>
      </c>
      <c r="BD107" s="42">
        <f>IF('Indicator Date hidden'!BE108="x","x",BD$2-'Indicator Date hidden'!BE108)</f>
        <v>0</v>
      </c>
      <c r="BE107" s="42">
        <f>IF('Indicator Date hidden'!BF108="x","x",BE$2-'Indicator Date hidden'!BF108)</f>
        <v>2</v>
      </c>
      <c r="BF107" s="42">
        <f>IF('Indicator Date hidden'!BG108="x","x",BF$2-'Indicator Date hidden'!BG108)</f>
        <v>0</v>
      </c>
      <c r="BG107" s="42">
        <f>IF('Indicator Date hidden'!BH108="x","x",BG$2-'Indicator Date hidden'!BH108)</f>
        <v>0</v>
      </c>
      <c r="BH107" s="42">
        <f>IF('Indicator Date hidden'!BI108="x","x",BH$2-'Indicator Date hidden'!BI108)</f>
        <v>0</v>
      </c>
      <c r="BI107" s="42">
        <f>IF('Indicator Date hidden'!BJ108="x","x",BI$2-'Indicator Date hidden'!BJ108)</f>
        <v>2</v>
      </c>
      <c r="BJ107" s="42">
        <f>IF('Indicator Date hidden'!BK108="x","x",BJ$2-'Indicator Date hidden'!BK108)</f>
        <v>1</v>
      </c>
      <c r="BK107" s="42">
        <f>IF('Indicator Date hidden'!BL108="x","x",BK$2-'Indicator Date hidden'!BL108)</f>
        <v>0</v>
      </c>
      <c r="BL107" s="42">
        <f>IF('Indicator Date hidden'!BM108="x","x",BL$2-'Indicator Date hidden'!BM108)</f>
        <v>0</v>
      </c>
      <c r="BM107" s="42">
        <f>IF('Indicator Date hidden'!BN108="x","x",BM$2-'Indicator Date hidden'!BN108)</f>
        <v>0</v>
      </c>
      <c r="BN107" s="42">
        <f>IF('Indicator Date hidden'!BO108="x","x",BN$2-'Indicator Date hidden'!BO108)</f>
        <v>0</v>
      </c>
      <c r="BO107" s="42">
        <f>IF('Indicator Date hidden'!BP108="x","x",BO$2-'Indicator Date hidden'!BP108)</f>
        <v>2</v>
      </c>
      <c r="BP107" s="42">
        <f>IF('Indicator Date hidden'!BQ108="x","x",BP$2-'Indicator Date hidden'!BQ108)</f>
        <v>0</v>
      </c>
      <c r="BQ107" s="42">
        <f>IF('Indicator Date hidden'!BR108="x","x",BQ$2-'Indicator Date hidden'!BR108)</f>
        <v>0</v>
      </c>
      <c r="BR107" s="42" t="str">
        <f>IF('Indicator Date hidden'!BS108="x","x",BR$2-'Indicator Date hidden'!BS108)</f>
        <v>x</v>
      </c>
      <c r="BS107" s="42">
        <f>IF('Indicator Date hidden'!BT108="x","x",BS$2-'Indicator Date hidden'!BT108)</f>
        <v>1</v>
      </c>
      <c r="BT107" s="42">
        <f>IF('Indicator Date hidden'!BU108="x","x",BT$2-'Indicator Date hidden'!BU108)</f>
        <v>0</v>
      </c>
      <c r="BU107">
        <f t="shared" si="15"/>
        <v>26</v>
      </c>
      <c r="BV107" s="43">
        <f t="shared" si="16"/>
        <v>0.42622950819672129</v>
      </c>
      <c r="BW107">
        <f t="shared" si="17"/>
        <v>11</v>
      </c>
      <c r="BX107" s="43">
        <f t="shared" si="18"/>
        <v>1.3605569784423888</v>
      </c>
      <c r="BY107" s="46">
        <f t="shared" si="19"/>
        <v>0</v>
      </c>
    </row>
    <row r="108" spans="1:77">
      <c r="A108" t="str">
        <f>'Indicator Data'!B111</f>
        <v>MLI</v>
      </c>
      <c r="B108" s="42">
        <f>IF('Indicator Date hidden'!C109="x","x",B$2-'Indicator Date hidden'!C109)</f>
        <v>0</v>
      </c>
      <c r="C108" s="42">
        <f>IF('Indicator Date hidden'!D109="x","x",C$2-'Indicator Date hidden'!D109)</f>
        <v>0</v>
      </c>
      <c r="D108" s="42">
        <f>IF('Indicator Date hidden'!E109="x","x",D$2-'Indicator Date hidden'!E109)</f>
        <v>0</v>
      </c>
      <c r="E108" s="42">
        <f>IF('Indicator Date hidden'!F109="x","x",E$2-'Indicator Date hidden'!F109)</f>
        <v>0</v>
      </c>
      <c r="F108" s="42">
        <f>IF('Indicator Date hidden'!G109="x","x",F$2-'Indicator Date hidden'!G109)</f>
        <v>0</v>
      </c>
      <c r="G108" s="42">
        <f>IF('Indicator Date hidden'!H109="x","x",G$2-'Indicator Date hidden'!H109)</f>
        <v>0</v>
      </c>
      <c r="H108" s="42">
        <f>IF('Indicator Date hidden'!I109="x","x",H$2-'Indicator Date hidden'!I109)</f>
        <v>0</v>
      </c>
      <c r="I108" s="42">
        <f>IF('Indicator Date hidden'!J109="x","x",I$2-'Indicator Date hidden'!J109)</f>
        <v>0</v>
      </c>
      <c r="J108" s="42">
        <f>IF('Indicator Date hidden'!K109="x","x",J$2-'Indicator Date hidden'!K109)</f>
        <v>0</v>
      </c>
      <c r="K108" s="42">
        <f>IF('Indicator Date hidden'!L109="x","x",K$2-'Indicator Date hidden'!L109)</f>
        <v>0</v>
      </c>
      <c r="L108" s="42">
        <f>IF('Indicator Date hidden'!M109="x","x",L$2-'Indicator Date hidden'!M109)</f>
        <v>0</v>
      </c>
      <c r="M108" s="42">
        <f>IF('Indicator Date hidden'!N109="x","x",M$2-'Indicator Date hidden'!N109)</f>
        <v>0</v>
      </c>
      <c r="N108" s="42">
        <f>IF('Indicator Date hidden'!O109="x","x",N$2-'Indicator Date hidden'!O109)</f>
        <v>0</v>
      </c>
      <c r="O108" s="42">
        <f>IF('Indicator Date hidden'!P109="x","x",O$2-'Indicator Date hidden'!P109)</f>
        <v>0</v>
      </c>
      <c r="P108" s="42">
        <f>IF('Indicator Date hidden'!Q109="x","x",P$2-'Indicator Date hidden'!Q109)</f>
        <v>0</v>
      </c>
      <c r="Q108" s="42">
        <f>IF('Indicator Date hidden'!R109="x","x",Q$2-'Indicator Date hidden'!R109)</f>
        <v>0</v>
      </c>
      <c r="R108" s="42">
        <f>IF('Indicator Date hidden'!S109="x","x",R$2-'Indicator Date hidden'!S109)</f>
        <v>0</v>
      </c>
      <c r="S108" s="42">
        <f>IF('Indicator Date hidden'!T109="x","x",S$2-'Indicator Date hidden'!T109)</f>
        <v>0</v>
      </c>
      <c r="T108" s="42">
        <f>IF('Indicator Date hidden'!U109="x","x",T$2-'Indicator Date hidden'!U109)</f>
        <v>0</v>
      </c>
      <c r="U108" s="42">
        <f>IF('Indicator Date hidden'!V109="x","x",U$2-'Indicator Date hidden'!V109)</f>
        <v>0</v>
      </c>
      <c r="V108" s="42">
        <f>IF('Indicator Date hidden'!W109="x","x",V$2-'Indicator Date hidden'!W109)</f>
        <v>0</v>
      </c>
      <c r="W108" s="42">
        <f>IF('Indicator Date hidden'!X109="x","x",W$2-'Indicator Date hidden'!X109)</f>
        <v>0</v>
      </c>
      <c r="X108" s="42">
        <f>IF('Indicator Date hidden'!Y109="x","x",X$2-'Indicator Date hidden'!Y109)</f>
        <v>3</v>
      </c>
      <c r="Y108" s="42">
        <f>IF('Indicator Date hidden'!Z109="x","x",Y$2-'Indicator Date hidden'!Z109)</f>
        <v>0</v>
      </c>
      <c r="Z108" s="42">
        <f>IF('Indicator Date hidden'!AA109="x","x",Z$2-'Indicator Date hidden'!AA109)</f>
        <v>0</v>
      </c>
      <c r="AA108" s="42">
        <f>IF('Indicator Date hidden'!AB109="x","x",AA$2-'Indicator Date hidden'!AB109)</f>
        <v>1</v>
      </c>
      <c r="AB108" s="42">
        <f>IF('Indicator Date hidden'!AC109="x","x",AB$2-'Indicator Date hidden'!AC109)</f>
        <v>0</v>
      </c>
      <c r="AC108" s="42">
        <f>IF('Indicator Date hidden'!AD109="x","x",AC$2-'Indicator Date hidden'!AD109)</f>
        <v>-2</v>
      </c>
      <c r="AD108" s="42">
        <f>IF('Indicator Date hidden'!AE109="x","x",AD$2-'Indicator Date hidden'!AE109)</f>
        <v>0</v>
      </c>
      <c r="AE108" s="42">
        <f>IF('Indicator Date hidden'!AF109="x","x",AE$2-'Indicator Date hidden'!AF109)</f>
        <v>0</v>
      </c>
      <c r="AF108" s="42">
        <f>IF('Indicator Date hidden'!AG109="x","x",AF$2-'Indicator Date hidden'!AG109)</f>
        <v>0</v>
      </c>
      <c r="AG108" s="42">
        <f>IF('Indicator Date hidden'!AH109="x","x",AG$2-'Indicator Date hidden'!AH109)</f>
        <v>0</v>
      </c>
      <c r="AH108" s="42">
        <f>IF('Indicator Date hidden'!AI109="x","x",AH$2-'Indicator Date hidden'!AI109)</f>
        <v>3</v>
      </c>
      <c r="AI108" s="42">
        <f>IF('Indicator Date hidden'!AJ109="x","x",AI$2-'Indicator Date hidden'!AJ109)</f>
        <v>0</v>
      </c>
      <c r="AJ108" s="42">
        <f>IF('Indicator Date hidden'!AK109="x","x",AJ$2-'Indicator Date hidden'!AK109)</f>
        <v>0</v>
      </c>
      <c r="AK108" s="42">
        <f>IF('Indicator Date hidden'!AL109="x","x",AK$2-'Indicator Date hidden'!AL109)</f>
        <v>0</v>
      </c>
      <c r="AL108" s="42">
        <f>IF('Indicator Date hidden'!AM109="x","x",AL$2-'Indicator Date hidden'!AM109)</f>
        <v>0</v>
      </c>
      <c r="AM108" s="42">
        <f>IF('Indicator Date hidden'!AN109="x","x",AM$2-'Indicator Date hidden'!AN109)</f>
        <v>0</v>
      </c>
      <c r="AN108" s="42">
        <f>IF('Indicator Date hidden'!AO109="x","x",AN$2-'Indicator Date hidden'!AO109)</f>
        <v>0</v>
      </c>
      <c r="AO108" s="42">
        <f>IF('Indicator Date hidden'!AP109="x","x",AO$2-'Indicator Date hidden'!AP109)</f>
        <v>0</v>
      </c>
      <c r="AP108" s="42">
        <f>IF('Indicator Date hidden'!AQ109="x","x",AP$2-'Indicator Date hidden'!AQ109)</f>
        <v>0</v>
      </c>
      <c r="AQ108" s="42">
        <f>IF('Indicator Date hidden'!AR109="x","x",AQ$2-'Indicator Date hidden'!AR109)</f>
        <v>0</v>
      </c>
      <c r="AR108" s="42">
        <f>IF('Indicator Date hidden'!AS109="x","x",AR$2-'Indicator Date hidden'!AS109)</f>
        <v>0</v>
      </c>
      <c r="AS108" s="42">
        <f>IF('Indicator Date hidden'!AT109="x","x",AS$2-'Indicator Date hidden'!AT109)</f>
        <v>0</v>
      </c>
      <c r="AT108" s="42">
        <f>IF('Indicator Date hidden'!AU109="x","x",AT$2-'Indicator Date hidden'!AU109)</f>
        <v>0</v>
      </c>
      <c r="AU108" s="42">
        <f>IF('Indicator Date hidden'!AV109="x","x",AU$2-'Indicator Date hidden'!AV109)</f>
        <v>0</v>
      </c>
      <c r="AV108" s="42">
        <f>IF('Indicator Date hidden'!AW109="x","x",AV$2-'Indicator Date hidden'!AW109)</f>
        <v>1</v>
      </c>
      <c r="AW108" s="42">
        <f>IF('Indicator Date hidden'!AX109="x","x",AW$2-'Indicator Date hidden'!AX109)</f>
        <v>-2</v>
      </c>
      <c r="AX108" s="42">
        <f>IF('Indicator Date hidden'!AY109="x","x",AX$2-'Indicator Date hidden'!AY109)</f>
        <v>-1</v>
      </c>
      <c r="AY108" s="42">
        <f>IF('Indicator Date hidden'!AZ109="x","x",AY$2-'Indicator Date hidden'!AZ109)</f>
        <v>0</v>
      </c>
      <c r="AZ108" s="42">
        <f>IF('Indicator Date hidden'!BA109="x","x",AZ$2-'Indicator Date hidden'!BA109)</f>
        <v>0</v>
      </c>
      <c r="BA108" s="42">
        <f>IF('Indicator Date hidden'!BB109="x","x",BA$2-'Indicator Date hidden'!BB109)</f>
        <v>0</v>
      </c>
      <c r="BB108" s="42">
        <f>IF('Indicator Date hidden'!BC109="x","x",BB$2-'Indicator Date hidden'!BC109)</f>
        <v>-1</v>
      </c>
      <c r="BC108" s="42">
        <f>IF('Indicator Date hidden'!BD109="x","x",BC$2-'Indicator Date hidden'!BD109)</f>
        <v>0</v>
      </c>
      <c r="BD108" s="42">
        <f>IF('Indicator Date hidden'!BE109="x","x",BD$2-'Indicator Date hidden'!BE109)</f>
        <v>0</v>
      </c>
      <c r="BE108" s="42">
        <f>IF('Indicator Date hidden'!BF109="x","x",BE$2-'Indicator Date hidden'!BF109)</f>
        <v>0</v>
      </c>
      <c r="BF108" s="42">
        <f>IF('Indicator Date hidden'!BG109="x","x",BF$2-'Indicator Date hidden'!BG109)</f>
        <v>0</v>
      </c>
      <c r="BG108" s="42">
        <f>IF('Indicator Date hidden'!BH109="x","x",BG$2-'Indicator Date hidden'!BH109)</f>
        <v>0</v>
      </c>
      <c r="BH108" s="42">
        <f>IF('Indicator Date hidden'!BI109="x","x",BH$2-'Indicator Date hidden'!BI109)</f>
        <v>0</v>
      </c>
      <c r="BI108" s="42">
        <f>IF('Indicator Date hidden'!BJ109="x","x",BI$2-'Indicator Date hidden'!BJ109)</f>
        <v>3</v>
      </c>
      <c r="BJ108" s="42">
        <f>IF('Indicator Date hidden'!BK109="x","x",BJ$2-'Indicator Date hidden'!BK109)</f>
        <v>1</v>
      </c>
      <c r="BK108" s="42">
        <f>IF('Indicator Date hidden'!BL109="x","x",BK$2-'Indicator Date hidden'!BL109)</f>
        <v>0</v>
      </c>
      <c r="BL108" s="42">
        <f>IF('Indicator Date hidden'!BM109="x","x",BL$2-'Indicator Date hidden'!BM109)</f>
        <v>0</v>
      </c>
      <c r="BM108" s="42">
        <f>IF('Indicator Date hidden'!BN109="x","x",BM$2-'Indicator Date hidden'!BN109)</f>
        <v>0</v>
      </c>
      <c r="BN108" s="42">
        <f>IF('Indicator Date hidden'!BO109="x","x",BN$2-'Indicator Date hidden'!BO109)</f>
        <v>0</v>
      </c>
      <c r="BO108" s="42">
        <f>IF('Indicator Date hidden'!BP109="x","x",BO$2-'Indicator Date hidden'!BP109)</f>
        <v>3</v>
      </c>
      <c r="BP108" s="42">
        <f>IF('Indicator Date hidden'!BQ109="x","x",BP$2-'Indicator Date hidden'!BQ109)</f>
        <v>0</v>
      </c>
      <c r="BQ108" s="42">
        <f>IF('Indicator Date hidden'!BR109="x","x",BQ$2-'Indicator Date hidden'!BR109)</f>
        <v>0</v>
      </c>
      <c r="BR108" s="42">
        <f>IF('Indicator Date hidden'!BS109="x","x",BR$2-'Indicator Date hidden'!BS109)</f>
        <v>0</v>
      </c>
      <c r="BS108" s="42">
        <f>IF('Indicator Date hidden'!BT109="x","x",BS$2-'Indicator Date hidden'!BT109)</f>
        <v>1</v>
      </c>
      <c r="BT108" s="42">
        <f>IF('Indicator Date hidden'!BU109="x","x",BT$2-'Indicator Date hidden'!BU109)</f>
        <v>0</v>
      </c>
      <c r="BU108">
        <f t="shared" si="15"/>
        <v>10</v>
      </c>
      <c r="BV108" s="43">
        <f t="shared" si="16"/>
        <v>0.14084507042253522</v>
      </c>
      <c r="BW108">
        <f t="shared" si="17"/>
        <v>8</v>
      </c>
      <c r="BX108" s="43">
        <f t="shared" si="18"/>
        <v>0.82727747355427683</v>
      </c>
      <c r="BY108" s="46">
        <f t="shared" si="19"/>
        <v>0</v>
      </c>
    </row>
    <row r="109" spans="1:77">
      <c r="A109" t="str">
        <f>'Indicator Data'!B112</f>
        <v>MLT</v>
      </c>
      <c r="B109" s="42">
        <f>IF('Indicator Date hidden'!C110="x","x",B$2-'Indicator Date hidden'!C110)</f>
        <v>0</v>
      </c>
      <c r="C109" s="42">
        <f>IF('Indicator Date hidden'!D110="x","x",C$2-'Indicator Date hidden'!D110)</f>
        <v>0</v>
      </c>
      <c r="D109" s="42">
        <f>IF('Indicator Date hidden'!E110="x","x",D$2-'Indicator Date hidden'!E110)</f>
        <v>0</v>
      </c>
      <c r="E109" s="42">
        <f>IF('Indicator Date hidden'!F110="x","x",E$2-'Indicator Date hidden'!F110)</f>
        <v>0</v>
      </c>
      <c r="F109" s="42">
        <f>IF('Indicator Date hidden'!G110="x","x",F$2-'Indicator Date hidden'!G110)</f>
        <v>0</v>
      </c>
      <c r="G109" s="42">
        <f>IF('Indicator Date hidden'!H110="x","x",G$2-'Indicator Date hidden'!H110)</f>
        <v>0</v>
      </c>
      <c r="H109" s="42">
        <f>IF('Indicator Date hidden'!I110="x","x",H$2-'Indicator Date hidden'!I110)</f>
        <v>0</v>
      </c>
      <c r="I109" s="42">
        <f>IF('Indicator Date hidden'!J110="x","x",I$2-'Indicator Date hidden'!J110)</f>
        <v>0</v>
      </c>
      <c r="J109" s="42">
        <f>IF('Indicator Date hidden'!K110="x","x",J$2-'Indicator Date hidden'!K110)</f>
        <v>0</v>
      </c>
      <c r="K109" s="42">
        <f>IF('Indicator Date hidden'!L110="x","x",K$2-'Indicator Date hidden'!L110)</f>
        <v>0</v>
      </c>
      <c r="L109" s="42">
        <f>IF('Indicator Date hidden'!M110="x","x",L$2-'Indicator Date hidden'!M110)</f>
        <v>0</v>
      </c>
      <c r="M109" s="42" t="str">
        <f>IF('Indicator Date hidden'!N110="x","x",M$2-'Indicator Date hidden'!N110)</f>
        <v>x</v>
      </c>
      <c r="N109" s="42" t="str">
        <f>IF('Indicator Date hidden'!O110="x","x",N$2-'Indicator Date hidden'!O110)</f>
        <v>x</v>
      </c>
      <c r="O109" s="42" t="str">
        <f>IF('Indicator Date hidden'!P110="x","x",O$2-'Indicator Date hidden'!P110)</f>
        <v>x</v>
      </c>
      <c r="P109" s="42">
        <f>IF('Indicator Date hidden'!Q110="x","x",P$2-'Indicator Date hidden'!Q110)</f>
        <v>0</v>
      </c>
      <c r="Q109" s="42">
        <f>IF('Indicator Date hidden'!R110="x","x",Q$2-'Indicator Date hidden'!R110)</f>
        <v>0</v>
      </c>
      <c r="R109" s="42">
        <f>IF('Indicator Date hidden'!S110="x","x",R$2-'Indicator Date hidden'!S110)</f>
        <v>0</v>
      </c>
      <c r="S109" s="42">
        <f>IF('Indicator Date hidden'!T110="x","x",S$2-'Indicator Date hidden'!T110)</f>
        <v>0</v>
      </c>
      <c r="T109" s="42">
        <f>IF('Indicator Date hidden'!U110="x","x",T$2-'Indicator Date hidden'!U110)</f>
        <v>0</v>
      </c>
      <c r="U109" s="42">
        <f>IF('Indicator Date hidden'!V110="x","x",U$2-'Indicator Date hidden'!V110)</f>
        <v>0</v>
      </c>
      <c r="V109" s="42">
        <f>IF('Indicator Date hidden'!W110="x","x",V$2-'Indicator Date hidden'!W110)</f>
        <v>0</v>
      </c>
      <c r="W109" s="42">
        <f>IF('Indicator Date hidden'!X110="x","x",W$2-'Indicator Date hidden'!X110)</f>
        <v>0</v>
      </c>
      <c r="X109" s="42">
        <f>IF('Indicator Date hidden'!Y110="x","x",X$2-'Indicator Date hidden'!Y110)</f>
        <v>10</v>
      </c>
      <c r="Y109" s="42">
        <f>IF('Indicator Date hidden'!Z110="x","x",Y$2-'Indicator Date hidden'!Z110)</f>
        <v>0</v>
      </c>
      <c r="Z109" s="42" t="str">
        <f>IF('Indicator Date hidden'!AA110="x","x",Z$2-'Indicator Date hidden'!AA110)</f>
        <v>x</v>
      </c>
      <c r="AA109" s="42">
        <f>IF('Indicator Date hidden'!AB110="x","x",AA$2-'Indicator Date hidden'!AB110)</f>
        <v>1</v>
      </c>
      <c r="AB109" s="42">
        <f>IF('Indicator Date hidden'!AC110="x","x",AB$2-'Indicator Date hidden'!AC110)</f>
        <v>0</v>
      </c>
      <c r="AC109" s="42">
        <f>IF('Indicator Date hidden'!AD110="x","x",AC$2-'Indicator Date hidden'!AD110)</f>
        <v>-2</v>
      </c>
      <c r="AD109" s="42">
        <f>IF('Indicator Date hidden'!AE110="x","x",AD$2-'Indicator Date hidden'!AE110)</f>
        <v>0</v>
      </c>
      <c r="AE109" s="42">
        <f>IF('Indicator Date hidden'!AF110="x","x",AE$2-'Indicator Date hidden'!AF110)</f>
        <v>0</v>
      </c>
      <c r="AF109" s="42">
        <f>IF('Indicator Date hidden'!AG110="x","x",AF$2-'Indicator Date hidden'!AG110)</f>
        <v>0</v>
      </c>
      <c r="AG109" s="42">
        <f>IF('Indicator Date hidden'!AH110="x","x",AG$2-'Indicator Date hidden'!AH110)</f>
        <v>0</v>
      </c>
      <c r="AH109" s="42" t="str">
        <f>IF('Indicator Date hidden'!AI110="x","x",AH$2-'Indicator Date hidden'!AI110)</f>
        <v>x</v>
      </c>
      <c r="AI109" s="42">
        <f>IF('Indicator Date hidden'!AJ110="x","x",AI$2-'Indicator Date hidden'!AJ110)</f>
        <v>0</v>
      </c>
      <c r="AJ109" s="42">
        <f>IF('Indicator Date hidden'!AK110="x","x",AJ$2-'Indicator Date hidden'!AK110)</f>
        <v>0</v>
      </c>
      <c r="AK109" s="42">
        <f>IF('Indicator Date hidden'!AL110="x","x",AK$2-'Indicator Date hidden'!AL110)</f>
        <v>0</v>
      </c>
      <c r="AL109" s="42" t="str">
        <f>IF('Indicator Date hidden'!AM110="x","x",AL$2-'Indicator Date hidden'!AM110)</f>
        <v>x</v>
      </c>
      <c r="AM109" s="42">
        <f>IF('Indicator Date hidden'!AN110="x","x",AM$2-'Indicator Date hidden'!AN110)</f>
        <v>0</v>
      </c>
      <c r="AN109" s="42">
        <f>IF('Indicator Date hidden'!AO110="x","x",AN$2-'Indicator Date hidden'!AO110)</f>
        <v>0</v>
      </c>
      <c r="AO109" s="42" t="str">
        <f>IF('Indicator Date hidden'!AP110="x","x",AO$2-'Indicator Date hidden'!AP110)</f>
        <v>x</v>
      </c>
      <c r="AP109" s="42">
        <f>IF('Indicator Date hidden'!AQ110="x","x",AP$2-'Indicator Date hidden'!AQ110)</f>
        <v>0</v>
      </c>
      <c r="AQ109" s="42">
        <f>IF('Indicator Date hidden'!AR110="x","x",AQ$2-'Indicator Date hidden'!AR110)</f>
        <v>0</v>
      </c>
      <c r="AR109" s="42">
        <f>IF('Indicator Date hidden'!AS110="x","x",AR$2-'Indicator Date hidden'!AS110)</f>
        <v>0</v>
      </c>
      <c r="AS109" s="42" t="str">
        <f>IF('Indicator Date hidden'!AT110="x","x",AS$2-'Indicator Date hidden'!AT110)</f>
        <v>x</v>
      </c>
      <c r="AT109" s="42">
        <f>IF('Indicator Date hidden'!AU110="x","x",AT$2-'Indicator Date hidden'!AU110)</f>
        <v>0</v>
      </c>
      <c r="AU109" s="42">
        <f>IF('Indicator Date hidden'!AV110="x","x",AU$2-'Indicator Date hidden'!AV110)</f>
        <v>0</v>
      </c>
      <c r="AV109" s="42">
        <f>IF('Indicator Date hidden'!AW110="x","x",AV$2-'Indicator Date hidden'!AW110)</f>
        <v>2</v>
      </c>
      <c r="AW109" s="42">
        <f>IF('Indicator Date hidden'!AX110="x","x",AW$2-'Indicator Date hidden'!AX110)</f>
        <v>-2</v>
      </c>
      <c r="AX109" s="42">
        <f>IF('Indicator Date hidden'!AY110="x","x",AX$2-'Indicator Date hidden'!AY110)</f>
        <v>-1</v>
      </c>
      <c r="AY109" s="42">
        <f>IF('Indicator Date hidden'!AZ110="x","x",AY$2-'Indicator Date hidden'!AZ110)</f>
        <v>0</v>
      </c>
      <c r="AZ109" s="42" t="str">
        <f>IF('Indicator Date hidden'!BA110="x","x",AZ$2-'Indicator Date hidden'!BA110)</f>
        <v>x</v>
      </c>
      <c r="BA109" s="42">
        <f>IF('Indicator Date hidden'!BB110="x","x",BA$2-'Indicator Date hidden'!BB110)</f>
        <v>0</v>
      </c>
      <c r="BB109" s="42" t="str">
        <f>IF('Indicator Date hidden'!BC110="x","x",BB$2-'Indicator Date hidden'!BC110)</f>
        <v>x</v>
      </c>
      <c r="BC109" s="42">
        <f>IF('Indicator Date hidden'!BD110="x","x",BC$2-'Indicator Date hidden'!BD110)</f>
        <v>0</v>
      </c>
      <c r="BD109" s="42">
        <f>IF('Indicator Date hidden'!BE110="x","x",BD$2-'Indicator Date hidden'!BE110)</f>
        <v>0</v>
      </c>
      <c r="BE109" s="42" t="str">
        <f>IF('Indicator Date hidden'!BF110="x","x",BE$2-'Indicator Date hidden'!BF110)</f>
        <v>x</v>
      </c>
      <c r="BF109" s="42">
        <f>IF('Indicator Date hidden'!BG110="x","x",BF$2-'Indicator Date hidden'!BG110)</f>
        <v>0</v>
      </c>
      <c r="BG109" s="42">
        <f>IF('Indicator Date hidden'!BH110="x","x",BG$2-'Indicator Date hidden'!BH110)</f>
        <v>0</v>
      </c>
      <c r="BH109" s="42">
        <f>IF('Indicator Date hidden'!BI110="x","x",BH$2-'Indicator Date hidden'!BI110)</f>
        <v>0</v>
      </c>
      <c r="BI109" s="42">
        <f>IF('Indicator Date hidden'!BJ110="x","x",BI$2-'Indicator Date hidden'!BJ110)</f>
        <v>2</v>
      </c>
      <c r="BJ109" s="42">
        <f>IF('Indicator Date hidden'!BK110="x","x",BJ$2-'Indicator Date hidden'!BK110)</f>
        <v>0</v>
      </c>
      <c r="BK109" s="42">
        <f>IF('Indicator Date hidden'!BL110="x","x",BK$2-'Indicator Date hidden'!BL110)</f>
        <v>0</v>
      </c>
      <c r="BL109" s="42">
        <f>IF('Indicator Date hidden'!BM110="x","x",BL$2-'Indicator Date hidden'!BM110)</f>
        <v>0</v>
      </c>
      <c r="BM109" s="42">
        <f>IF('Indicator Date hidden'!BN110="x","x",BM$2-'Indicator Date hidden'!BN110)</f>
        <v>0</v>
      </c>
      <c r="BN109" s="42">
        <f>IF('Indicator Date hidden'!BO110="x","x",BN$2-'Indicator Date hidden'!BO110)</f>
        <v>0</v>
      </c>
      <c r="BO109" s="42">
        <f>IF('Indicator Date hidden'!BP110="x","x",BO$2-'Indicator Date hidden'!BP110)</f>
        <v>0</v>
      </c>
      <c r="BP109" s="42">
        <f>IF('Indicator Date hidden'!BQ110="x","x",BP$2-'Indicator Date hidden'!BQ110)</f>
        <v>0</v>
      </c>
      <c r="BQ109" s="42">
        <f>IF('Indicator Date hidden'!BR110="x","x",BQ$2-'Indicator Date hidden'!BR110)</f>
        <v>0</v>
      </c>
      <c r="BR109" s="42">
        <f>IF('Indicator Date hidden'!BS110="x","x",BR$2-'Indicator Date hidden'!BS110)</f>
        <v>0</v>
      </c>
      <c r="BS109" s="42">
        <f>IF('Indicator Date hidden'!BT110="x","x",BS$2-'Indicator Date hidden'!BT110)</f>
        <v>1</v>
      </c>
      <c r="BT109" s="42">
        <f>IF('Indicator Date hidden'!BU110="x","x",BT$2-'Indicator Date hidden'!BU110)</f>
        <v>0</v>
      </c>
      <c r="BU109">
        <f t="shared" si="15"/>
        <v>11</v>
      </c>
      <c r="BV109" s="43">
        <f t="shared" si="16"/>
        <v>0.18333333333333332</v>
      </c>
      <c r="BW109">
        <f t="shared" si="17"/>
        <v>5</v>
      </c>
      <c r="BX109" s="43">
        <f t="shared" si="18"/>
        <v>1.3963245404354325</v>
      </c>
      <c r="BY109" s="46">
        <f t="shared" si="19"/>
        <v>0</v>
      </c>
    </row>
    <row r="110" spans="1:77">
      <c r="A110" t="str">
        <f>'Indicator Data'!B113</f>
        <v>MHL</v>
      </c>
      <c r="B110" s="42">
        <f>IF('Indicator Date hidden'!C111="x","x",B$2-'Indicator Date hidden'!C111)</f>
        <v>0</v>
      </c>
      <c r="C110" s="42">
        <f>IF('Indicator Date hidden'!D111="x","x",C$2-'Indicator Date hidden'!D111)</f>
        <v>0</v>
      </c>
      <c r="D110" s="42">
        <f>IF('Indicator Date hidden'!E111="x","x",D$2-'Indicator Date hidden'!E111)</f>
        <v>0</v>
      </c>
      <c r="E110" s="42">
        <f>IF('Indicator Date hidden'!F111="x","x",E$2-'Indicator Date hidden'!F111)</f>
        <v>0</v>
      </c>
      <c r="F110" s="42">
        <f>IF('Indicator Date hidden'!G111="x","x",F$2-'Indicator Date hidden'!G111)</f>
        <v>0</v>
      </c>
      <c r="G110" s="42">
        <f>IF('Indicator Date hidden'!H111="x","x",G$2-'Indicator Date hidden'!H111)</f>
        <v>0</v>
      </c>
      <c r="H110" s="42">
        <f>IF('Indicator Date hidden'!I111="x","x",H$2-'Indicator Date hidden'!I111)</f>
        <v>0</v>
      </c>
      <c r="I110" s="42">
        <f>IF('Indicator Date hidden'!J111="x","x",I$2-'Indicator Date hidden'!J111)</f>
        <v>0</v>
      </c>
      <c r="J110" s="42">
        <f>IF('Indicator Date hidden'!K111="x","x",J$2-'Indicator Date hidden'!K111)</f>
        <v>0</v>
      </c>
      <c r="K110" s="42" t="str">
        <f>IF('Indicator Date hidden'!L111="x","x",K$2-'Indicator Date hidden'!L111)</f>
        <v>x</v>
      </c>
      <c r="L110" s="42" t="str">
        <f>IF('Indicator Date hidden'!M111="x","x",L$2-'Indicator Date hidden'!M111)</f>
        <v>x</v>
      </c>
      <c r="M110" s="42" t="str">
        <f>IF('Indicator Date hidden'!N111="x","x",M$2-'Indicator Date hidden'!N111)</f>
        <v>x</v>
      </c>
      <c r="N110" s="42" t="str">
        <f>IF('Indicator Date hidden'!O111="x","x",N$2-'Indicator Date hidden'!O111)</f>
        <v>x</v>
      </c>
      <c r="O110" s="42" t="str">
        <f>IF('Indicator Date hidden'!P111="x","x",O$2-'Indicator Date hidden'!P111)</f>
        <v>x</v>
      </c>
      <c r="P110" s="42">
        <f>IF('Indicator Date hidden'!Q111="x","x",P$2-'Indicator Date hidden'!Q111)</f>
        <v>0</v>
      </c>
      <c r="Q110" s="42">
        <f>IF('Indicator Date hidden'!R111="x","x",Q$2-'Indicator Date hidden'!R111)</f>
        <v>0</v>
      </c>
      <c r="R110" s="42">
        <f>IF('Indicator Date hidden'!S111="x","x",R$2-'Indicator Date hidden'!S111)</f>
        <v>0</v>
      </c>
      <c r="S110" s="42">
        <f>IF('Indicator Date hidden'!T111="x","x",S$2-'Indicator Date hidden'!T111)</f>
        <v>0</v>
      </c>
      <c r="T110" s="42">
        <f>IF('Indicator Date hidden'!U111="x","x",T$2-'Indicator Date hidden'!U111)</f>
        <v>0</v>
      </c>
      <c r="U110" s="42">
        <f>IF('Indicator Date hidden'!V111="x","x",U$2-'Indicator Date hidden'!V111)</f>
        <v>0</v>
      </c>
      <c r="V110" s="42">
        <f>IF('Indicator Date hidden'!W111="x","x",V$2-'Indicator Date hidden'!W111)</f>
        <v>0</v>
      </c>
      <c r="W110" s="42">
        <f>IF('Indicator Date hidden'!X111="x","x",W$2-'Indicator Date hidden'!X111)</f>
        <v>0</v>
      </c>
      <c r="X110" s="42" t="str">
        <f>IF('Indicator Date hidden'!Y111="x","x",X$2-'Indicator Date hidden'!Y111)</f>
        <v>x</v>
      </c>
      <c r="Y110" s="42">
        <f>IF('Indicator Date hidden'!Z111="x","x",Y$2-'Indicator Date hidden'!Z111)</f>
        <v>0</v>
      </c>
      <c r="Z110" s="42">
        <f>IF('Indicator Date hidden'!AA111="x","x",Z$2-'Indicator Date hidden'!AA111)</f>
        <v>1</v>
      </c>
      <c r="AA110" s="42">
        <f>IF('Indicator Date hidden'!AB111="x","x",AA$2-'Indicator Date hidden'!AB111)</f>
        <v>5</v>
      </c>
      <c r="AB110" s="42">
        <f>IF('Indicator Date hidden'!AC111="x","x",AB$2-'Indicator Date hidden'!AC111)</f>
        <v>0</v>
      </c>
      <c r="AC110" s="42">
        <f>IF('Indicator Date hidden'!AD111="x","x",AC$2-'Indicator Date hidden'!AD111)</f>
        <v>-2</v>
      </c>
      <c r="AD110" s="42">
        <f>IF('Indicator Date hidden'!AE111="x","x",AD$2-'Indicator Date hidden'!AE111)</f>
        <v>0</v>
      </c>
      <c r="AE110" s="42">
        <f>IF('Indicator Date hidden'!AF111="x","x",AE$2-'Indicator Date hidden'!AF111)</f>
        <v>16</v>
      </c>
      <c r="AF110" s="42" t="str">
        <f>IF('Indicator Date hidden'!AG111="x","x",AF$2-'Indicator Date hidden'!AG111)</f>
        <v>x</v>
      </c>
      <c r="AG110" s="42">
        <f>IF('Indicator Date hidden'!AH111="x","x",AG$2-'Indicator Date hidden'!AH111)</f>
        <v>0</v>
      </c>
      <c r="AH110" s="42" t="str">
        <f>IF('Indicator Date hidden'!AI111="x","x",AH$2-'Indicator Date hidden'!AI111)</f>
        <v>x</v>
      </c>
      <c r="AI110" s="42">
        <f>IF('Indicator Date hidden'!AJ111="x","x",AI$2-'Indicator Date hidden'!AJ111)</f>
        <v>0</v>
      </c>
      <c r="AJ110" s="42">
        <f>IF('Indicator Date hidden'!AK111="x","x",AJ$2-'Indicator Date hidden'!AK111)</f>
        <v>0</v>
      </c>
      <c r="AK110" s="42">
        <f>IF('Indicator Date hidden'!AL111="x","x",AK$2-'Indicator Date hidden'!AL111)</f>
        <v>0</v>
      </c>
      <c r="AL110" s="42">
        <f>IF('Indicator Date hidden'!AM111="x","x",AL$2-'Indicator Date hidden'!AM111)</f>
        <v>0</v>
      </c>
      <c r="AM110" s="42">
        <f>IF('Indicator Date hidden'!AN111="x","x",AM$2-'Indicator Date hidden'!AN111)</f>
        <v>0</v>
      </c>
      <c r="AN110" s="42">
        <f>IF('Indicator Date hidden'!AO111="x","x",AN$2-'Indicator Date hidden'!AO111)</f>
        <v>0</v>
      </c>
      <c r="AO110" s="42">
        <f>IF('Indicator Date hidden'!AP111="x","x",AO$2-'Indicator Date hidden'!AP111)</f>
        <v>5</v>
      </c>
      <c r="AP110" s="42">
        <f>IF('Indicator Date hidden'!AQ111="x","x",AP$2-'Indicator Date hidden'!AQ111)</f>
        <v>0</v>
      </c>
      <c r="AQ110" s="42" t="str">
        <f>IF('Indicator Date hidden'!AR111="x","x",AQ$2-'Indicator Date hidden'!AR111)</f>
        <v>x</v>
      </c>
      <c r="AR110" s="42" t="str">
        <f>IF('Indicator Date hidden'!AS111="x","x",AR$2-'Indicator Date hidden'!AS111)</f>
        <v>x</v>
      </c>
      <c r="AS110" s="42" t="str">
        <f>IF('Indicator Date hidden'!AT111="x","x",AS$2-'Indicator Date hidden'!AT111)</f>
        <v>x</v>
      </c>
      <c r="AT110" s="42">
        <f>IF('Indicator Date hidden'!AU111="x","x",AT$2-'Indicator Date hidden'!AU111)</f>
        <v>0</v>
      </c>
      <c r="AU110" s="42" t="str">
        <f>IF('Indicator Date hidden'!AV111="x","x",AU$2-'Indicator Date hidden'!AV111)</f>
        <v>x</v>
      </c>
      <c r="AV110" s="42">
        <f>IF('Indicator Date hidden'!AW111="x","x",AV$2-'Indicator Date hidden'!AW111)</f>
        <v>3</v>
      </c>
      <c r="AW110" s="42">
        <f>IF('Indicator Date hidden'!AX111="x","x",AW$2-'Indicator Date hidden'!AX111)</f>
        <v>-2</v>
      </c>
      <c r="AX110" s="42">
        <f>IF('Indicator Date hidden'!AY111="x","x",AX$2-'Indicator Date hidden'!AY111)</f>
        <v>-1</v>
      </c>
      <c r="AY110" s="42">
        <f>IF('Indicator Date hidden'!AZ111="x","x",AY$2-'Indicator Date hidden'!AZ111)</f>
        <v>0</v>
      </c>
      <c r="AZ110" s="42" t="str">
        <f>IF('Indicator Date hidden'!BA111="x","x",AZ$2-'Indicator Date hidden'!BA111)</f>
        <v>x</v>
      </c>
      <c r="BA110" s="42" t="str">
        <f>IF('Indicator Date hidden'!BB111="x","x",BA$2-'Indicator Date hidden'!BB111)</f>
        <v>x</v>
      </c>
      <c r="BB110" s="42" t="str">
        <f>IF('Indicator Date hidden'!BC111="x","x",BB$2-'Indicator Date hidden'!BC111)</f>
        <v>x</v>
      </c>
      <c r="BC110" s="42">
        <f>IF('Indicator Date hidden'!BD111="x","x",BC$2-'Indicator Date hidden'!BD111)</f>
        <v>0</v>
      </c>
      <c r="BD110" s="42">
        <f>IF('Indicator Date hidden'!BE111="x","x",BD$2-'Indicator Date hidden'!BE111)</f>
        <v>0</v>
      </c>
      <c r="BE110" s="42">
        <f>IF('Indicator Date hidden'!BF111="x","x",BE$2-'Indicator Date hidden'!BF111)</f>
        <v>2</v>
      </c>
      <c r="BF110" s="42">
        <f>IF('Indicator Date hidden'!BG111="x","x",BF$2-'Indicator Date hidden'!BG111)</f>
        <v>0</v>
      </c>
      <c r="BG110" s="42" t="str">
        <f>IF('Indicator Date hidden'!BH111="x","x",BG$2-'Indicator Date hidden'!BH111)</f>
        <v>x</v>
      </c>
      <c r="BH110" s="42">
        <f>IF('Indicator Date hidden'!BI111="x","x",BH$2-'Indicator Date hidden'!BI111)</f>
        <v>0</v>
      </c>
      <c r="BI110" s="42">
        <f>IF('Indicator Date hidden'!BJ111="x","x",BI$2-'Indicator Date hidden'!BJ111)</f>
        <v>12</v>
      </c>
      <c r="BJ110" s="42">
        <f>IF('Indicator Date hidden'!BK111="x","x",BJ$2-'Indicator Date hidden'!BK111)</f>
        <v>5</v>
      </c>
      <c r="BK110" s="42">
        <f>IF('Indicator Date hidden'!BL111="x","x",BK$2-'Indicator Date hidden'!BL111)</f>
        <v>1</v>
      </c>
      <c r="BL110" s="42">
        <f>IF('Indicator Date hidden'!BM111="x","x",BL$2-'Indicator Date hidden'!BM111)</f>
        <v>0</v>
      </c>
      <c r="BM110" s="42">
        <f>IF('Indicator Date hidden'!BN111="x","x",BM$2-'Indicator Date hidden'!BN111)</f>
        <v>0</v>
      </c>
      <c r="BN110" s="42">
        <f>IF('Indicator Date hidden'!BO111="x","x",BN$2-'Indicator Date hidden'!BO111)</f>
        <v>0</v>
      </c>
      <c r="BO110" s="42">
        <f>IF('Indicator Date hidden'!BP111="x","x",BO$2-'Indicator Date hidden'!BP111)</f>
        <v>9</v>
      </c>
      <c r="BP110" s="42">
        <f>IF('Indicator Date hidden'!BQ111="x","x",BP$2-'Indicator Date hidden'!BQ111)</f>
        <v>0</v>
      </c>
      <c r="BQ110" s="42">
        <f>IF('Indicator Date hidden'!BR111="x","x",BQ$2-'Indicator Date hidden'!BR111)</f>
        <v>0</v>
      </c>
      <c r="BR110" s="42">
        <f>IF('Indicator Date hidden'!BS111="x","x",BR$2-'Indicator Date hidden'!BS111)</f>
        <v>0</v>
      </c>
      <c r="BS110" s="42">
        <f>IF('Indicator Date hidden'!BT111="x","x",BS$2-'Indicator Date hidden'!BT111)</f>
        <v>1</v>
      </c>
      <c r="BT110" s="42" t="str">
        <f>IF('Indicator Date hidden'!BU111="x","x",BT$2-'Indicator Date hidden'!BU111)</f>
        <v>x</v>
      </c>
      <c r="BU110">
        <f t="shared" si="15"/>
        <v>55</v>
      </c>
      <c r="BV110" s="43">
        <f t="shared" si="16"/>
        <v>1.0185185185185186</v>
      </c>
      <c r="BW110">
        <f t="shared" si="17"/>
        <v>11</v>
      </c>
      <c r="BX110" s="43">
        <f t="shared" si="18"/>
        <v>3.1179928298015858</v>
      </c>
      <c r="BY110" s="46">
        <f t="shared" si="19"/>
        <v>0</v>
      </c>
    </row>
    <row r="111" spans="1:77">
      <c r="A111" t="str">
        <f>'Indicator Data'!B114</f>
        <v>MRT</v>
      </c>
      <c r="B111" s="42">
        <f>IF('Indicator Date hidden'!C112="x","x",B$2-'Indicator Date hidden'!C112)</f>
        <v>0</v>
      </c>
      <c r="C111" s="42">
        <f>IF('Indicator Date hidden'!D112="x","x",C$2-'Indicator Date hidden'!D112)</f>
        <v>0</v>
      </c>
      <c r="D111" s="42">
        <f>IF('Indicator Date hidden'!E112="x","x",D$2-'Indicator Date hidden'!E112)</f>
        <v>0</v>
      </c>
      <c r="E111" s="42">
        <f>IF('Indicator Date hidden'!F112="x","x",E$2-'Indicator Date hidden'!F112)</f>
        <v>0</v>
      </c>
      <c r="F111" s="42">
        <f>IF('Indicator Date hidden'!G112="x","x",F$2-'Indicator Date hidden'!G112)</f>
        <v>0</v>
      </c>
      <c r="G111" s="42">
        <f>IF('Indicator Date hidden'!H112="x","x",G$2-'Indicator Date hidden'!H112)</f>
        <v>0</v>
      </c>
      <c r="H111" s="42">
        <f>IF('Indicator Date hidden'!I112="x","x",H$2-'Indicator Date hidden'!I112)</f>
        <v>0</v>
      </c>
      <c r="I111" s="42">
        <f>IF('Indicator Date hidden'!J112="x","x",I$2-'Indicator Date hidden'!J112)</f>
        <v>0</v>
      </c>
      <c r="J111" s="42">
        <f>IF('Indicator Date hidden'!K112="x","x",J$2-'Indicator Date hidden'!K112)</f>
        <v>0</v>
      </c>
      <c r="K111" s="42">
        <f>IF('Indicator Date hidden'!L112="x","x",K$2-'Indicator Date hidden'!L112)</f>
        <v>0</v>
      </c>
      <c r="L111" s="42">
        <f>IF('Indicator Date hidden'!M112="x","x",L$2-'Indicator Date hidden'!M112)</f>
        <v>0</v>
      </c>
      <c r="M111" s="42">
        <f>IF('Indicator Date hidden'!N112="x","x",M$2-'Indicator Date hidden'!N112)</f>
        <v>0</v>
      </c>
      <c r="N111" s="42">
        <f>IF('Indicator Date hidden'!O112="x","x",N$2-'Indicator Date hidden'!O112)</f>
        <v>0</v>
      </c>
      <c r="O111" s="42">
        <f>IF('Indicator Date hidden'!P112="x","x",O$2-'Indicator Date hidden'!P112)</f>
        <v>0</v>
      </c>
      <c r="P111" s="42">
        <f>IF('Indicator Date hidden'!Q112="x","x",P$2-'Indicator Date hidden'!Q112)</f>
        <v>0</v>
      </c>
      <c r="Q111" s="42">
        <f>IF('Indicator Date hidden'!R112="x","x",Q$2-'Indicator Date hidden'!R112)</f>
        <v>0</v>
      </c>
      <c r="R111" s="42">
        <f>IF('Indicator Date hidden'!S112="x","x",R$2-'Indicator Date hidden'!S112)</f>
        <v>0</v>
      </c>
      <c r="S111" s="42">
        <f>IF('Indicator Date hidden'!T112="x","x",S$2-'Indicator Date hidden'!T112)</f>
        <v>0</v>
      </c>
      <c r="T111" s="42">
        <f>IF('Indicator Date hidden'!U112="x","x",T$2-'Indicator Date hidden'!U112)</f>
        <v>0</v>
      </c>
      <c r="U111" s="42">
        <f>IF('Indicator Date hidden'!V112="x","x",U$2-'Indicator Date hidden'!V112)</f>
        <v>0</v>
      </c>
      <c r="V111" s="42">
        <f>IF('Indicator Date hidden'!W112="x","x",V$2-'Indicator Date hidden'!W112)</f>
        <v>0</v>
      </c>
      <c r="W111" s="42">
        <f>IF('Indicator Date hidden'!X112="x","x",W$2-'Indicator Date hidden'!X112)</f>
        <v>0</v>
      </c>
      <c r="X111" s="42">
        <f>IF('Indicator Date hidden'!Y112="x","x",X$2-'Indicator Date hidden'!Y112)</f>
        <v>6</v>
      </c>
      <c r="Y111" s="42">
        <f>IF('Indicator Date hidden'!Z112="x","x",Y$2-'Indicator Date hidden'!Z112)</f>
        <v>0</v>
      </c>
      <c r="Z111" s="42">
        <f>IF('Indicator Date hidden'!AA112="x","x",Z$2-'Indicator Date hidden'!AA112)</f>
        <v>0</v>
      </c>
      <c r="AA111" s="42">
        <f>IF('Indicator Date hidden'!AB112="x","x",AA$2-'Indicator Date hidden'!AB112)</f>
        <v>5</v>
      </c>
      <c r="AB111" s="42">
        <f>IF('Indicator Date hidden'!AC112="x","x",AB$2-'Indicator Date hidden'!AC112)</f>
        <v>0</v>
      </c>
      <c r="AC111" s="42">
        <f>IF('Indicator Date hidden'!AD112="x","x",AC$2-'Indicator Date hidden'!AD112)</f>
        <v>-2</v>
      </c>
      <c r="AD111" s="42">
        <f>IF('Indicator Date hidden'!AE112="x","x",AD$2-'Indicator Date hidden'!AE112)</f>
        <v>0</v>
      </c>
      <c r="AE111" s="42">
        <f>IF('Indicator Date hidden'!AF112="x","x",AE$2-'Indicator Date hidden'!AF112)</f>
        <v>0</v>
      </c>
      <c r="AF111" s="42">
        <f>IF('Indicator Date hidden'!AG112="x","x",AF$2-'Indicator Date hidden'!AG112)</f>
        <v>0</v>
      </c>
      <c r="AG111" s="42">
        <f>IF('Indicator Date hidden'!AH112="x","x",AG$2-'Indicator Date hidden'!AH112)</f>
        <v>0</v>
      </c>
      <c r="AH111" s="42">
        <f>IF('Indicator Date hidden'!AI112="x","x",AH$2-'Indicator Date hidden'!AI112)</f>
        <v>2</v>
      </c>
      <c r="AI111" s="42">
        <f>IF('Indicator Date hidden'!AJ112="x","x",AI$2-'Indicator Date hidden'!AJ112)</f>
        <v>0</v>
      </c>
      <c r="AJ111" s="42">
        <f>IF('Indicator Date hidden'!AK112="x","x",AJ$2-'Indicator Date hidden'!AK112)</f>
        <v>0</v>
      </c>
      <c r="AK111" s="42">
        <f>IF('Indicator Date hidden'!AL112="x","x",AK$2-'Indicator Date hidden'!AL112)</f>
        <v>0</v>
      </c>
      <c r="AL111" s="42">
        <f>IF('Indicator Date hidden'!AM112="x","x",AL$2-'Indicator Date hidden'!AM112)</f>
        <v>0</v>
      </c>
      <c r="AM111" s="42">
        <f>IF('Indicator Date hidden'!AN112="x","x",AM$2-'Indicator Date hidden'!AN112)</f>
        <v>0</v>
      </c>
      <c r="AN111" s="42">
        <f>IF('Indicator Date hidden'!AO112="x","x",AN$2-'Indicator Date hidden'!AO112)</f>
        <v>0</v>
      </c>
      <c r="AO111" s="42">
        <f>IF('Indicator Date hidden'!AP112="x","x",AO$2-'Indicator Date hidden'!AP112)</f>
        <v>0</v>
      </c>
      <c r="AP111" s="42">
        <f>IF('Indicator Date hidden'!AQ112="x","x",AP$2-'Indicator Date hidden'!AQ112)</f>
        <v>0</v>
      </c>
      <c r="AQ111" s="42">
        <f>IF('Indicator Date hidden'!AR112="x","x",AQ$2-'Indicator Date hidden'!AR112)</f>
        <v>0</v>
      </c>
      <c r="AR111" s="42">
        <f>IF('Indicator Date hidden'!AS112="x","x",AR$2-'Indicator Date hidden'!AS112)</f>
        <v>0</v>
      </c>
      <c r="AS111" s="42">
        <f>IF('Indicator Date hidden'!AT112="x","x",AS$2-'Indicator Date hidden'!AT112)</f>
        <v>0</v>
      </c>
      <c r="AT111" s="42">
        <f>IF('Indicator Date hidden'!AU112="x","x",AT$2-'Indicator Date hidden'!AU112)</f>
        <v>0</v>
      </c>
      <c r="AU111" s="42">
        <f>IF('Indicator Date hidden'!AV112="x","x",AU$2-'Indicator Date hidden'!AV112)</f>
        <v>0</v>
      </c>
      <c r="AV111" s="42">
        <f>IF('Indicator Date hidden'!AW112="x","x",AV$2-'Indicator Date hidden'!AW112)</f>
        <v>3</v>
      </c>
      <c r="AW111" s="42">
        <f>IF('Indicator Date hidden'!AX112="x","x",AW$2-'Indicator Date hidden'!AX112)</f>
        <v>-2</v>
      </c>
      <c r="AX111" s="42">
        <f>IF('Indicator Date hidden'!AY112="x","x",AX$2-'Indicator Date hidden'!AY112)</f>
        <v>-1</v>
      </c>
      <c r="AY111" s="42">
        <f>IF('Indicator Date hidden'!AZ112="x","x",AY$2-'Indicator Date hidden'!AZ112)</f>
        <v>0</v>
      </c>
      <c r="AZ111" s="42" t="str">
        <f>IF('Indicator Date hidden'!BA112="x","x",AZ$2-'Indicator Date hidden'!BA112)</f>
        <v>x</v>
      </c>
      <c r="BA111" s="42">
        <f>IF('Indicator Date hidden'!BB112="x","x",BA$2-'Indicator Date hidden'!BB112)</f>
        <v>0</v>
      </c>
      <c r="BB111" s="42">
        <f>IF('Indicator Date hidden'!BC112="x","x",BB$2-'Indicator Date hidden'!BC112)</f>
        <v>0</v>
      </c>
      <c r="BC111" s="42">
        <f>IF('Indicator Date hidden'!BD112="x","x",BC$2-'Indicator Date hidden'!BD112)</f>
        <v>0</v>
      </c>
      <c r="BD111" s="42">
        <f>IF('Indicator Date hidden'!BE112="x","x",BD$2-'Indicator Date hidden'!BE112)</f>
        <v>0</v>
      </c>
      <c r="BE111" s="42">
        <f>IF('Indicator Date hidden'!BF112="x","x",BE$2-'Indicator Date hidden'!BF112)</f>
        <v>2</v>
      </c>
      <c r="BF111" s="42">
        <f>IF('Indicator Date hidden'!BG112="x","x",BF$2-'Indicator Date hidden'!BG112)</f>
        <v>0</v>
      </c>
      <c r="BG111" s="42">
        <f>IF('Indicator Date hidden'!BH112="x","x",BG$2-'Indicator Date hidden'!BH112)</f>
        <v>0</v>
      </c>
      <c r="BH111" s="42">
        <f>IF('Indicator Date hidden'!BI112="x","x",BH$2-'Indicator Date hidden'!BI112)</f>
        <v>0</v>
      </c>
      <c r="BI111" s="42">
        <f>IF('Indicator Date hidden'!BJ112="x","x",BI$2-'Indicator Date hidden'!BJ112)</f>
        <v>2</v>
      </c>
      <c r="BJ111" s="42">
        <f>IF('Indicator Date hidden'!BK112="x","x",BJ$2-'Indicator Date hidden'!BK112)</f>
        <v>1</v>
      </c>
      <c r="BK111" s="42">
        <f>IF('Indicator Date hidden'!BL112="x","x",BK$2-'Indicator Date hidden'!BL112)</f>
        <v>0</v>
      </c>
      <c r="BL111" s="42">
        <f>IF('Indicator Date hidden'!BM112="x","x",BL$2-'Indicator Date hidden'!BM112)</f>
        <v>0</v>
      </c>
      <c r="BM111" s="42">
        <f>IF('Indicator Date hidden'!BN112="x","x",BM$2-'Indicator Date hidden'!BN112)</f>
        <v>0</v>
      </c>
      <c r="BN111" s="42">
        <f>IF('Indicator Date hidden'!BO112="x","x",BN$2-'Indicator Date hidden'!BO112)</f>
        <v>0</v>
      </c>
      <c r="BO111" s="42">
        <f>IF('Indicator Date hidden'!BP112="x","x",BO$2-'Indicator Date hidden'!BP112)</f>
        <v>3</v>
      </c>
      <c r="BP111" s="42">
        <f>IF('Indicator Date hidden'!BQ112="x","x",BP$2-'Indicator Date hidden'!BQ112)</f>
        <v>0</v>
      </c>
      <c r="BQ111" s="42" t="str">
        <f>IF('Indicator Date hidden'!BR112="x","x",BQ$2-'Indicator Date hidden'!BR112)</f>
        <v>x</v>
      </c>
      <c r="BR111" s="42">
        <f>IF('Indicator Date hidden'!BS112="x","x",BR$2-'Indicator Date hidden'!BS112)</f>
        <v>0</v>
      </c>
      <c r="BS111" s="42">
        <f>IF('Indicator Date hidden'!BT112="x","x",BS$2-'Indicator Date hidden'!BT112)</f>
        <v>1</v>
      </c>
      <c r="BT111" s="42">
        <f>IF('Indicator Date hidden'!BU112="x","x",BT$2-'Indicator Date hidden'!BU112)</f>
        <v>0</v>
      </c>
      <c r="BU111">
        <f t="shared" si="15"/>
        <v>20</v>
      </c>
      <c r="BV111" s="43">
        <f t="shared" si="16"/>
        <v>0.28985507246376813</v>
      </c>
      <c r="BW111">
        <f t="shared" si="17"/>
        <v>9</v>
      </c>
      <c r="BX111" s="43">
        <f t="shared" si="18"/>
        <v>1.1807814812793438</v>
      </c>
      <c r="BY111" s="46">
        <f t="shared" si="19"/>
        <v>0</v>
      </c>
    </row>
    <row r="112" spans="1:77">
      <c r="A112" t="str">
        <f>'Indicator Data'!B115</f>
        <v>MUS</v>
      </c>
      <c r="B112" s="42">
        <f>IF('Indicator Date hidden'!C113="x","x",B$2-'Indicator Date hidden'!C113)</f>
        <v>0</v>
      </c>
      <c r="C112" s="42">
        <f>IF('Indicator Date hidden'!D113="x","x",C$2-'Indicator Date hidden'!D113)</f>
        <v>0</v>
      </c>
      <c r="D112" s="42">
        <f>IF('Indicator Date hidden'!E113="x","x",D$2-'Indicator Date hidden'!E113)</f>
        <v>0</v>
      </c>
      <c r="E112" s="42">
        <f>IF('Indicator Date hidden'!F113="x","x",E$2-'Indicator Date hidden'!F113)</f>
        <v>0</v>
      </c>
      <c r="F112" s="42">
        <f>IF('Indicator Date hidden'!G113="x","x",F$2-'Indicator Date hidden'!G113)</f>
        <v>0</v>
      </c>
      <c r="G112" s="42">
        <f>IF('Indicator Date hidden'!H113="x","x",G$2-'Indicator Date hidden'!H113)</f>
        <v>0</v>
      </c>
      <c r="H112" s="42">
        <f>IF('Indicator Date hidden'!I113="x","x",H$2-'Indicator Date hidden'!I113)</f>
        <v>0</v>
      </c>
      <c r="I112" s="42">
        <f>IF('Indicator Date hidden'!J113="x","x",I$2-'Indicator Date hidden'!J113)</f>
        <v>0</v>
      </c>
      <c r="J112" s="42">
        <f>IF('Indicator Date hidden'!K113="x","x",J$2-'Indicator Date hidden'!K113)</f>
        <v>0</v>
      </c>
      <c r="K112" s="42">
        <f>IF('Indicator Date hidden'!L113="x","x",K$2-'Indicator Date hidden'!L113)</f>
        <v>0</v>
      </c>
      <c r="L112" s="42">
        <f>IF('Indicator Date hidden'!M113="x","x",L$2-'Indicator Date hidden'!M113)</f>
        <v>0</v>
      </c>
      <c r="M112" s="42" t="str">
        <f>IF('Indicator Date hidden'!N113="x","x",M$2-'Indicator Date hidden'!N113)</f>
        <v>x</v>
      </c>
      <c r="N112" s="42" t="str">
        <f>IF('Indicator Date hidden'!O113="x","x",N$2-'Indicator Date hidden'!O113)</f>
        <v>x</v>
      </c>
      <c r="O112" s="42" t="str">
        <f>IF('Indicator Date hidden'!P113="x","x",O$2-'Indicator Date hidden'!P113)</f>
        <v>x</v>
      </c>
      <c r="P112" s="42">
        <f>IF('Indicator Date hidden'!Q113="x","x",P$2-'Indicator Date hidden'!Q113)</f>
        <v>0</v>
      </c>
      <c r="Q112" s="42">
        <f>IF('Indicator Date hidden'!R113="x","x",Q$2-'Indicator Date hidden'!R113)</f>
        <v>0</v>
      </c>
      <c r="R112" s="42">
        <f>IF('Indicator Date hidden'!S113="x","x",R$2-'Indicator Date hidden'!S113)</f>
        <v>0</v>
      </c>
      <c r="S112" s="42">
        <f>IF('Indicator Date hidden'!T113="x","x",S$2-'Indicator Date hidden'!T113)</f>
        <v>0</v>
      </c>
      <c r="T112" s="42">
        <f>IF('Indicator Date hidden'!U113="x","x",T$2-'Indicator Date hidden'!U113)</f>
        <v>0</v>
      </c>
      <c r="U112" s="42">
        <f>IF('Indicator Date hidden'!V113="x","x",U$2-'Indicator Date hidden'!V113)</f>
        <v>0</v>
      </c>
      <c r="V112" s="42">
        <f>IF('Indicator Date hidden'!W113="x","x",V$2-'Indicator Date hidden'!W113)</f>
        <v>0</v>
      </c>
      <c r="W112" s="42">
        <f>IF('Indicator Date hidden'!X113="x","x",W$2-'Indicator Date hidden'!X113)</f>
        <v>0</v>
      </c>
      <c r="X112" s="42">
        <f>IF('Indicator Date hidden'!Y113="x","x",X$2-'Indicator Date hidden'!Y113)</f>
        <v>10</v>
      </c>
      <c r="Y112" s="42">
        <f>IF('Indicator Date hidden'!Z113="x","x",Y$2-'Indicator Date hidden'!Z113)</f>
        <v>5</v>
      </c>
      <c r="Z112" s="42" t="str">
        <f>IF('Indicator Date hidden'!AA113="x","x",Z$2-'Indicator Date hidden'!AA113)</f>
        <v>x</v>
      </c>
      <c r="AA112" s="42">
        <f>IF('Indicator Date hidden'!AB113="x","x",AA$2-'Indicator Date hidden'!AB113)</f>
        <v>1</v>
      </c>
      <c r="AB112" s="42">
        <f>IF('Indicator Date hidden'!AC113="x","x",AB$2-'Indicator Date hidden'!AC113)</f>
        <v>0</v>
      </c>
      <c r="AC112" s="42">
        <f>IF('Indicator Date hidden'!AD113="x","x",AC$2-'Indicator Date hidden'!AD113)</f>
        <v>-2</v>
      </c>
      <c r="AD112" s="42">
        <f>IF('Indicator Date hidden'!AE113="x","x",AD$2-'Indicator Date hidden'!AE113)</f>
        <v>0</v>
      </c>
      <c r="AE112" s="42">
        <f>IF('Indicator Date hidden'!AF113="x","x",AE$2-'Indicator Date hidden'!AF113)</f>
        <v>0</v>
      </c>
      <c r="AF112" s="42">
        <f>IF('Indicator Date hidden'!AG113="x","x",AF$2-'Indicator Date hidden'!AG113)</f>
        <v>0</v>
      </c>
      <c r="AG112" s="42">
        <f>IF('Indicator Date hidden'!AH113="x","x",AG$2-'Indicator Date hidden'!AH113)</f>
        <v>0</v>
      </c>
      <c r="AH112" s="42" t="str">
        <f>IF('Indicator Date hidden'!AI113="x","x",AH$2-'Indicator Date hidden'!AI113)</f>
        <v>x</v>
      </c>
      <c r="AI112" s="42">
        <f>IF('Indicator Date hidden'!AJ113="x","x",AI$2-'Indicator Date hidden'!AJ113)</f>
        <v>0</v>
      </c>
      <c r="AJ112" s="42">
        <f>IF('Indicator Date hidden'!AK113="x","x",AJ$2-'Indicator Date hidden'!AK113)</f>
        <v>0</v>
      </c>
      <c r="AK112" s="42">
        <f>IF('Indicator Date hidden'!AL113="x","x",AK$2-'Indicator Date hidden'!AL113)</f>
        <v>0</v>
      </c>
      <c r="AL112" s="42">
        <f>IF('Indicator Date hidden'!AM113="x","x",AL$2-'Indicator Date hidden'!AM113)</f>
        <v>0</v>
      </c>
      <c r="AM112" s="42">
        <f>IF('Indicator Date hidden'!AN113="x","x",AM$2-'Indicator Date hidden'!AN113)</f>
        <v>0</v>
      </c>
      <c r="AN112" s="42">
        <f>IF('Indicator Date hidden'!AO113="x","x",AN$2-'Indicator Date hidden'!AO113)</f>
        <v>0</v>
      </c>
      <c r="AO112" s="42" t="str">
        <f>IF('Indicator Date hidden'!AP113="x","x",AO$2-'Indicator Date hidden'!AP113)</f>
        <v>x</v>
      </c>
      <c r="AP112" s="42">
        <f>IF('Indicator Date hidden'!AQ113="x","x",AP$2-'Indicator Date hidden'!AQ113)</f>
        <v>0</v>
      </c>
      <c r="AQ112" s="42">
        <f>IF('Indicator Date hidden'!AR113="x","x",AQ$2-'Indicator Date hidden'!AR113)</f>
        <v>1</v>
      </c>
      <c r="AR112" s="42" t="str">
        <f>IF('Indicator Date hidden'!AS113="x","x",AR$2-'Indicator Date hidden'!AS113)</f>
        <v>x</v>
      </c>
      <c r="AS112" s="42" t="str">
        <f>IF('Indicator Date hidden'!AT113="x","x",AS$2-'Indicator Date hidden'!AT113)</f>
        <v>x</v>
      </c>
      <c r="AT112" s="42">
        <f>IF('Indicator Date hidden'!AU113="x","x",AT$2-'Indicator Date hidden'!AU113)</f>
        <v>0</v>
      </c>
      <c r="AU112" s="42">
        <f>IF('Indicator Date hidden'!AV113="x","x",AU$2-'Indicator Date hidden'!AV113)</f>
        <v>0</v>
      </c>
      <c r="AV112" s="42">
        <f>IF('Indicator Date hidden'!AW113="x","x",AV$2-'Indicator Date hidden'!AW113)</f>
        <v>5</v>
      </c>
      <c r="AW112" s="42">
        <f>IF('Indicator Date hidden'!AX113="x","x",AW$2-'Indicator Date hidden'!AX113)</f>
        <v>-2</v>
      </c>
      <c r="AX112" s="42">
        <f>IF('Indicator Date hidden'!AY113="x","x",AX$2-'Indicator Date hidden'!AY113)</f>
        <v>-1</v>
      </c>
      <c r="AY112" s="42">
        <f>IF('Indicator Date hidden'!AZ113="x","x",AY$2-'Indicator Date hidden'!AZ113)</f>
        <v>0</v>
      </c>
      <c r="AZ112" s="42" t="str">
        <f>IF('Indicator Date hidden'!BA113="x","x",AZ$2-'Indicator Date hidden'!BA113)</f>
        <v>x</v>
      </c>
      <c r="BA112" s="42">
        <f>IF('Indicator Date hidden'!BB113="x","x",BA$2-'Indicator Date hidden'!BB113)</f>
        <v>0</v>
      </c>
      <c r="BB112" s="42" t="str">
        <f>IF('Indicator Date hidden'!BC113="x","x",BB$2-'Indicator Date hidden'!BC113)</f>
        <v>x</v>
      </c>
      <c r="BC112" s="42">
        <f>IF('Indicator Date hidden'!BD113="x","x",BC$2-'Indicator Date hidden'!BD113)</f>
        <v>0</v>
      </c>
      <c r="BD112" s="42">
        <f>IF('Indicator Date hidden'!BE113="x","x",BD$2-'Indicator Date hidden'!BE113)</f>
        <v>0</v>
      </c>
      <c r="BE112" s="42">
        <f>IF('Indicator Date hidden'!BF113="x","x",BE$2-'Indicator Date hidden'!BF113)</f>
        <v>0</v>
      </c>
      <c r="BF112" s="42">
        <f>IF('Indicator Date hidden'!BG113="x","x",BF$2-'Indicator Date hidden'!BG113)</f>
        <v>0</v>
      </c>
      <c r="BG112" s="42">
        <f>IF('Indicator Date hidden'!BH113="x","x",BG$2-'Indicator Date hidden'!BH113)</f>
        <v>0</v>
      </c>
      <c r="BH112" s="42">
        <f>IF('Indicator Date hidden'!BI113="x","x",BH$2-'Indicator Date hidden'!BI113)</f>
        <v>0</v>
      </c>
      <c r="BI112" s="42">
        <f>IF('Indicator Date hidden'!BJ113="x","x",BI$2-'Indicator Date hidden'!BJ113)</f>
        <v>2</v>
      </c>
      <c r="BJ112" s="42">
        <f>IF('Indicator Date hidden'!BK113="x","x",BJ$2-'Indicator Date hidden'!BK113)</f>
        <v>1</v>
      </c>
      <c r="BK112" s="42">
        <f>IF('Indicator Date hidden'!BL113="x","x",BK$2-'Indicator Date hidden'!BL113)</f>
        <v>0</v>
      </c>
      <c r="BL112" s="42">
        <f>IF('Indicator Date hidden'!BM113="x","x",BL$2-'Indicator Date hidden'!BM113)</f>
        <v>0</v>
      </c>
      <c r="BM112" s="42">
        <f>IF('Indicator Date hidden'!BN113="x","x",BM$2-'Indicator Date hidden'!BN113)</f>
        <v>0</v>
      </c>
      <c r="BN112" s="42">
        <f>IF('Indicator Date hidden'!BO113="x","x",BN$2-'Indicator Date hidden'!BO113)</f>
        <v>0</v>
      </c>
      <c r="BO112" s="42">
        <f>IF('Indicator Date hidden'!BP113="x","x",BO$2-'Indicator Date hidden'!BP113)</f>
        <v>1</v>
      </c>
      <c r="BP112" s="42">
        <f>IF('Indicator Date hidden'!BQ113="x","x",BP$2-'Indicator Date hidden'!BQ113)</f>
        <v>0</v>
      </c>
      <c r="BQ112" s="42">
        <f>IF('Indicator Date hidden'!BR113="x","x",BQ$2-'Indicator Date hidden'!BR113)</f>
        <v>0</v>
      </c>
      <c r="BR112" s="42">
        <f>IF('Indicator Date hidden'!BS113="x","x",BR$2-'Indicator Date hidden'!BS113)</f>
        <v>0</v>
      </c>
      <c r="BS112" s="42">
        <f>IF('Indicator Date hidden'!BT113="x","x",BS$2-'Indicator Date hidden'!BT113)</f>
        <v>1</v>
      </c>
      <c r="BT112" s="42">
        <f>IF('Indicator Date hidden'!BU113="x","x",BT$2-'Indicator Date hidden'!BU113)</f>
        <v>0</v>
      </c>
      <c r="BU112">
        <f t="shared" si="15"/>
        <v>22</v>
      </c>
      <c r="BV112" s="43">
        <f t="shared" si="16"/>
        <v>0.36065573770491804</v>
      </c>
      <c r="BW112">
        <f t="shared" si="17"/>
        <v>9</v>
      </c>
      <c r="BX112" s="43">
        <f t="shared" si="18"/>
        <v>1.6198845019063115</v>
      </c>
      <c r="BY112" s="46">
        <f t="shared" si="19"/>
        <v>0</v>
      </c>
    </row>
    <row r="113" spans="1:77">
      <c r="A113" t="str">
        <f>'Indicator Data'!B116</f>
        <v>MEX</v>
      </c>
      <c r="B113" s="42">
        <f>IF('Indicator Date hidden'!C114="x","x",B$2-'Indicator Date hidden'!C114)</f>
        <v>0</v>
      </c>
      <c r="C113" s="42">
        <f>IF('Indicator Date hidden'!D114="x","x",C$2-'Indicator Date hidden'!D114)</f>
        <v>0</v>
      </c>
      <c r="D113" s="42">
        <f>IF('Indicator Date hidden'!E114="x","x",D$2-'Indicator Date hidden'!E114)</f>
        <v>0</v>
      </c>
      <c r="E113" s="42">
        <f>IF('Indicator Date hidden'!F114="x","x",E$2-'Indicator Date hidden'!F114)</f>
        <v>0</v>
      </c>
      <c r="F113" s="42">
        <f>IF('Indicator Date hidden'!G114="x","x",F$2-'Indicator Date hidden'!G114)</f>
        <v>0</v>
      </c>
      <c r="G113" s="42">
        <f>IF('Indicator Date hidden'!H114="x","x",G$2-'Indicator Date hidden'!H114)</f>
        <v>0</v>
      </c>
      <c r="H113" s="42">
        <f>IF('Indicator Date hidden'!I114="x","x",H$2-'Indicator Date hidden'!I114)</f>
        <v>0</v>
      </c>
      <c r="I113" s="42">
        <f>IF('Indicator Date hidden'!J114="x","x",I$2-'Indicator Date hidden'!J114)</f>
        <v>0</v>
      </c>
      <c r="J113" s="42">
        <f>IF('Indicator Date hidden'!K114="x","x",J$2-'Indicator Date hidden'!K114)</f>
        <v>0</v>
      </c>
      <c r="K113" s="42">
        <f>IF('Indicator Date hidden'!L114="x","x",K$2-'Indicator Date hidden'!L114)</f>
        <v>0</v>
      </c>
      <c r="L113" s="42" t="str">
        <f>IF('Indicator Date hidden'!M114="x","x",L$2-'Indicator Date hidden'!M114)</f>
        <v>x</v>
      </c>
      <c r="M113" s="42" t="str">
        <f>IF('Indicator Date hidden'!N114="x","x",M$2-'Indicator Date hidden'!N114)</f>
        <v>x</v>
      </c>
      <c r="N113" s="42" t="str">
        <f>IF('Indicator Date hidden'!O114="x","x",N$2-'Indicator Date hidden'!O114)</f>
        <v>x</v>
      </c>
      <c r="O113" s="42" t="str">
        <f>IF('Indicator Date hidden'!P114="x","x",O$2-'Indicator Date hidden'!P114)</f>
        <v>x</v>
      </c>
      <c r="P113" s="42">
        <f>IF('Indicator Date hidden'!Q114="x","x",P$2-'Indicator Date hidden'!Q114)</f>
        <v>0</v>
      </c>
      <c r="Q113" s="42">
        <f>IF('Indicator Date hidden'!R114="x","x",Q$2-'Indicator Date hidden'!R114)</f>
        <v>0</v>
      </c>
      <c r="R113" s="42">
        <f>IF('Indicator Date hidden'!S114="x","x",R$2-'Indicator Date hidden'!S114)</f>
        <v>0</v>
      </c>
      <c r="S113" s="42">
        <f>IF('Indicator Date hidden'!T114="x","x",S$2-'Indicator Date hidden'!T114)</f>
        <v>0</v>
      </c>
      <c r="T113" s="42">
        <f>IF('Indicator Date hidden'!U114="x","x",T$2-'Indicator Date hidden'!U114)</f>
        <v>0</v>
      </c>
      <c r="U113" s="42">
        <f>IF('Indicator Date hidden'!V114="x","x",U$2-'Indicator Date hidden'!V114)</f>
        <v>0</v>
      </c>
      <c r="V113" s="42">
        <f>IF('Indicator Date hidden'!W114="x","x",V$2-'Indicator Date hidden'!W114)</f>
        <v>0</v>
      </c>
      <c r="W113" s="42">
        <f>IF('Indicator Date hidden'!X114="x","x",W$2-'Indicator Date hidden'!X114)</f>
        <v>0</v>
      </c>
      <c r="X113" s="42">
        <f>IF('Indicator Date hidden'!Y114="x","x",X$2-'Indicator Date hidden'!Y114)</f>
        <v>6</v>
      </c>
      <c r="Y113" s="42">
        <f>IF('Indicator Date hidden'!Z114="x","x",Y$2-'Indicator Date hidden'!Z114)</f>
        <v>0</v>
      </c>
      <c r="Z113" s="42">
        <f>IF('Indicator Date hidden'!AA114="x","x",Z$2-'Indicator Date hidden'!AA114)</f>
        <v>0</v>
      </c>
      <c r="AA113" s="42">
        <f>IF('Indicator Date hidden'!AB114="x","x",AA$2-'Indicator Date hidden'!AB114)</f>
        <v>1</v>
      </c>
      <c r="AB113" s="42">
        <f>IF('Indicator Date hidden'!AC114="x","x",AB$2-'Indicator Date hidden'!AC114)</f>
        <v>0</v>
      </c>
      <c r="AC113" s="42">
        <f>IF('Indicator Date hidden'!AD114="x","x",AC$2-'Indicator Date hidden'!AD114)</f>
        <v>-2</v>
      </c>
      <c r="AD113" s="42">
        <f>IF('Indicator Date hidden'!AE114="x","x",AD$2-'Indicator Date hidden'!AE114)</f>
        <v>0</v>
      </c>
      <c r="AE113" s="42">
        <f>IF('Indicator Date hidden'!AF114="x","x",AE$2-'Indicator Date hidden'!AF114)</f>
        <v>0</v>
      </c>
      <c r="AF113" s="42">
        <f>IF('Indicator Date hidden'!AG114="x","x",AF$2-'Indicator Date hidden'!AG114)</f>
        <v>0</v>
      </c>
      <c r="AG113" s="42">
        <f>IF('Indicator Date hidden'!AH114="x","x",AG$2-'Indicator Date hidden'!AH114)</f>
        <v>0</v>
      </c>
      <c r="AH113" s="42">
        <f>IF('Indicator Date hidden'!AI114="x","x",AH$2-'Indicator Date hidden'!AI114)</f>
        <v>0</v>
      </c>
      <c r="AI113" s="42">
        <f>IF('Indicator Date hidden'!AJ114="x","x",AI$2-'Indicator Date hidden'!AJ114)</f>
        <v>0</v>
      </c>
      <c r="AJ113" s="42">
        <f>IF('Indicator Date hidden'!AK114="x","x",AJ$2-'Indicator Date hidden'!AK114)</f>
        <v>0</v>
      </c>
      <c r="AK113" s="42">
        <f>IF('Indicator Date hidden'!AL114="x","x",AK$2-'Indicator Date hidden'!AL114)</f>
        <v>0</v>
      </c>
      <c r="AL113" s="42">
        <f>IF('Indicator Date hidden'!AM114="x","x",AL$2-'Indicator Date hidden'!AM114)</f>
        <v>0</v>
      </c>
      <c r="AM113" s="42">
        <f>IF('Indicator Date hidden'!AN114="x","x",AM$2-'Indicator Date hidden'!AN114)</f>
        <v>0</v>
      </c>
      <c r="AN113" s="42">
        <f>IF('Indicator Date hidden'!AO114="x","x",AN$2-'Indicator Date hidden'!AO114)</f>
        <v>0</v>
      </c>
      <c r="AO113" s="42">
        <f>IF('Indicator Date hidden'!AP114="x","x",AO$2-'Indicator Date hidden'!AP114)</f>
        <v>0</v>
      </c>
      <c r="AP113" s="42">
        <f>IF('Indicator Date hidden'!AQ114="x","x",AP$2-'Indicator Date hidden'!AQ114)</f>
        <v>0</v>
      </c>
      <c r="AQ113" s="42">
        <f>IF('Indicator Date hidden'!AR114="x","x",AQ$2-'Indicator Date hidden'!AR114)</f>
        <v>0</v>
      </c>
      <c r="AR113" s="42">
        <f>IF('Indicator Date hidden'!AS114="x","x",AR$2-'Indicator Date hidden'!AS114)</f>
        <v>0</v>
      </c>
      <c r="AS113" s="42">
        <f>IF('Indicator Date hidden'!AT114="x","x",AS$2-'Indicator Date hidden'!AT114)</f>
        <v>0</v>
      </c>
      <c r="AT113" s="42">
        <f>IF('Indicator Date hidden'!AU114="x","x",AT$2-'Indicator Date hidden'!AU114)</f>
        <v>0</v>
      </c>
      <c r="AU113" s="42">
        <f>IF('Indicator Date hidden'!AV114="x","x",AU$2-'Indicator Date hidden'!AV114)</f>
        <v>0</v>
      </c>
      <c r="AV113" s="42">
        <f>IF('Indicator Date hidden'!AW114="x","x",AV$2-'Indicator Date hidden'!AW114)</f>
        <v>0</v>
      </c>
      <c r="AW113" s="42">
        <f>IF('Indicator Date hidden'!AX114="x","x",AW$2-'Indicator Date hidden'!AX114)</f>
        <v>-2</v>
      </c>
      <c r="AX113" s="42">
        <f>IF('Indicator Date hidden'!AY114="x","x",AX$2-'Indicator Date hidden'!AY114)</f>
        <v>-1</v>
      </c>
      <c r="AY113" s="42">
        <f>IF('Indicator Date hidden'!AZ114="x","x",AY$2-'Indicator Date hidden'!AZ114)</f>
        <v>0</v>
      </c>
      <c r="AZ113" s="42">
        <f>IF('Indicator Date hidden'!BA114="x","x",AZ$2-'Indicator Date hidden'!BA114)</f>
        <v>0</v>
      </c>
      <c r="BA113" s="42">
        <f>IF('Indicator Date hidden'!BB114="x","x",BA$2-'Indicator Date hidden'!BB114)</f>
        <v>0</v>
      </c>
      <c r="BB113" s="42">
        <f>IF('Indicator Date hidden'!BC114="x","x",BB$2-'Indicator Date hidden'!BC114)</f>
        <v>0</v>
      </c>
      <c r="BC113" s="42">
        <f>IF('Indicator Date hidden'!BD114="x","x",BC$2-'Indicator Date hidden'!BD114)</f>
        <v>0</v>
      </c>
      <c r="BD113" s="42">
        <f>IF('Indicator Date hidden'!BE114="x","x",BD$2-'Indicator Date hidden'!BE114)</f>
        <v>0</v>
      </c>
      <c r="BE113" s="42">
        <f>IF('Indicator Date hidden'!BF114="x","x",BE$2-'Indicator Date hidden'!BF114)</f>
        <v>0</v>
      </c>
      <c r="BF113" s="42">
        <f>IF('Indicator Date hidden'!BG114="x","x",BF$2-'Indicator Date hidden'!BG114)</f>
        <v>0</v>
      </c>
      <c r="BG113" s="42">
        <f>IF('Indicator Date hidden'!BH114="x","x",BG$2-'Indicator Date hidden'!BH114)</f>
        <v>0</v>
      </c>
      <c r="BH113" s="42">
        <f>IF('Indicator Date hidden'!BI114="x","x",BH$2-'Indicator Date hidden'!BI114)</f>
        <v>0</v>
      </c>
      <c r="BI113" s="42">
        <f>IF('Indicator Date hidden'!BJ114="x","x",BI$2-'Indicator Date hidden'!BJ114)</f>
        <v>3</v>
      </c>
      <c r="BJ113" s="42">
        <f>IF('Indicator Date hidden'!BK114="x","x",BJ$2-'Indicator Date hidden'!BK114)</f>
        <v>1</v>
      </c>
      <c r="BK113" s="42">
        <f>IF('Indicator Date hidden'!BL114="x","x",BK$2-'Indicator Date hidden'!BL114)</f>
        <v>0</v>
      </c>
      <c r="BL113" s="42">
        <f>IF('Indicator Date hidden'!BM114="x","x",BL$2-'Indicator Date hidden'!BM114)</f>
        <v>0</v>
      </c>
      <c r="BM113" s="42">
        <f>IF('Indicator Date hidden'!BN114="x","x",BM$2-'Indicator Date hidden'!BN114)</f>
        <v>0</v>
      </c>
      <c r="BN113" s="42">
        <f>IF('Indicator Date hidden'!BO114="x","x",BN$2-'Indicator Date hidden'!BO114)</f>
        <v>0</v>
      </c>
      <c r="BO113" s="42">
        <f>IF('Indicator Date hidden'!BP114="x","x",BO$2-'Indicator Date hidden'!BP114)</f>
        <v>1</v>
      </c>
      <c r="BP113" s="42">
        <f>IF('Indicator Date hidden'!BQ114="x","x",BP$2-'Indicator Date hidden'!BQ114)</f>
        <v>0</v>
      </c>
      <c r="BQ113" s="42">
        <f>IF('Indicator Date hidden'!BR114="x","x",BQ$2-'Indicator Date hidden'!BR114)</f>
        <v>0</v>
      </c>
      <c r="BR113" s="42">
        <f>IF('Indicator Date hidden'!BS114="x","x",BR$2-'Indicator Date hidden'!BS114)</f>
        <v>0</v>
      </c>
      <c r="BS113" s="42">
        <f>IF('Indicator Date hidden'!BT114="x","x",BS$2-'Indicator Date hidden'!BT114)</f>
        <v>1</v>
      </c>
      <c r="BT113" s="42">
        <f>IF('Indicator Date hidden'!BU114="x","x",BT$2-'Indicator Date hidden'!BU114)</f>
        <v>0</v>
      </c>
      <c r="BU113">
        <f t="shared" si="15"/>
        <v>8</v>
      </c>
      <c r="BV113" s="43">
        <f t="shared" si="16"/>
        <v>0.11940298507462686</v>
      </c>
      <c r="BW113">
        <f t="shared" si="17"/>
        <v>6</v>
      </c>
      <c r="BX113" s="43">
        <f t="shared" si="18"/>
        <v>0.92272128454171531</v>
      </c>
      <c r="BY113" s="46">
        <f t="shared" si="19"/>
        <v>0</v>
      </c>
    </row>
    <row r="114" spans="1:77">
      <c r="A114" t="str">
        <f>'Indicator Data'!B117</f>
        <v>FSM</v>
      </c>
      <c r="B114" s="42">
        <f>IF('Indicator Date hidden'!C115="x","x",B$2-'Indicator Date hidden'!C115)</f>
        <v>0</v>
      </c>
      <c r="C114" s="42">
        <f>IF('Indicator Date hidden'!D115="x","x",C$2-'Indicator Date hidden'!D115)</f>
        <v>0</v>
      </c>
      <c r="D114" s="42">
        <f>IF('Indicator Date hidden'!E115="x","x",D$2-'Indicator Date hidden'!E115)</f>
        <v>0</v>
      </c>
      <c r="E114" s="42">
        <f>IF('Indicator Date hidden'!F115="x","x",E$2-'Indicator Date hidden'!F115)</f>
        <v>0</v>
      </c>
      <c r="F114" s="42">
        <f>IF('Indicator Date hidden'!G115="x","x",F$2-'Indicator Date hidden'!G115)</f>
        <v>0</v>
      </c>
      <c r="G114" s="42">
        <f>IF('Indicator Date hidden'!H115="x","x",G$2-'Indicator Date hidden'!H115)</f>
        <v>0</v>
      </c>
      <c r="H114" s="42">
        <f>IF('Indicator Date hidden'!I115="x","x",H$2-'Indicator Date hidden'!I115)</f>
        <v>0</v>
      </c>
      <c r="I114" s="42">
        <f>IF('Indicator Date hidden'!J115="x","x",I$2-'Indicator Date hidden'!J115)</f>
        <v>0</v>
      </c>
      <c r="J114" s="42">
        <f>IF('Indicator Date hidden'!K115="x","x",J$2-'Indicator Date hidden'!K115)</f>
        <v>0</v>
      </c>
      <c r="K114" s="42" t="str">
        <f>IF('Indicator Date hidden'!L115="x","x",K$2-'Indicator Date hidden'!L115)</f>
        <v>x</v>
      </c>
      <c r="L114" s="42">
        <f>IF('Indicator Date hidden'!M115="x","x",L$2-'Indicator Date hidden'!M115)</f>
        <v>0</v>
      </c>
      <c r="M114" s="42" t="str">
        <f>IF('Indicator Date hidden'!N115="x","x",M$2-'Indicator Date hidden'!N115)</f>
        <v>x</v>
      </c>
      <c r="N114" s="42" t="str">
        <f>IF('Indicator Date hidden'!O115="x","x",N$2-'Indicator Date hidden'!O115)</f>
        <v>x</v>
      </c>
      <c r="O114" s="42" t="str">
        <f>IF('Indicator Date hidden'!P115="x","x",O$2-'Indicator Date hidden'!P115)</f>
        <v>x</v>
      </c>
      <c r="P114" s="42">
        <f>IF('Indicator Date hidden'!Q115="x","x",P$2-'Indicator Date hidden'!Q115)</f>
        <v>0</v>
      </c>
      <c r="Q114" s="42">
        <f>IF('Indicator Date hidden'!R115="x","x",Q$2-'Indicator Date hidden'!R115)</f>
        <v>0</v>
      </c>
      <c r="R114" s="42">
        <f>IF('Indicator Date hidden'!S115="x","x",R$2-'Indicator Date hidden'!S115)</f>
        <v>0</v>
      </c>
      <c r="S114" s="42">
        <f>IF('Indicator Date hidden'!T115="x","x",S$2-'Indicator Date hidden'!T115)</f>
        <v>0</v>
      </c>
      <c r="T114" s="42">
        <f>IF('Indicator Date hidden'!U115="x","x",T$2-'Indicator Date hidden'!U115)</f>
        <v>0</v>
      </c>
      <c r="U114" s="42">
        <f>IF('Indicator Date hidden'!V115="x","x",U$2-'Indicator Date hidden'!V115)</f>
        <v>0</v>
      </c>
      <c r="V114" s="42">
        <f>IF('Indicator Date hidden'!W115="x","x",V$2-'Indicator Date hidden'!W115)</f>
        <v>0</v>
      </c>
      <c r="W114" s="42">
        <f>IF('Indicator Date hidden'!X115="x","x",W$2-'Indicator Date hidden'!X115)</f>
        <v>0</v>
      </c>
      <c r="X114" s="42" t="str">
        <f>IF('Indicator Date hidden'!Y115="x","x",X$2-'Indicator Date hidden'!Y115)</f>
        <v>x</v>
      </c>
      <c r="Y114" s="42">
        <f>IF('Indicator Date hidden'!Z115="x","x",Y$2-'Indicator Date hidden'!Z115)</f>
        <v>8</v>
      </c>
      <c r="Z114" s="42" t="str">
        <f>IF('Indicator Date hidden'!AA115="x","x",Z$2-'Indicator Date hidden'!AA115)</f>
        <v>x</v>
      </c>
      <c r="AA114" s="42">
        <f>IF('Indicator Date hidden'!AB115="x","x",AA$2-'Indicator Date hidden'!AB115)</f>
        <v>2</v>
      </c>
      <c r="AB114" s="42">
        <f>IF('Indicator Date hidden'!AC115="x","x",AB$2-'Indicator Date hidden'!AC115)</f>
        <v>0</v>
      </c>
      <c r="AC114" s="42" t="str">
        <f>IF('Indicator Date hidden'!AD115="x","x",AC$2-'Indicator Date hidden'!AD115)</f>
        <v>x</v>
      </c>
      <c r="AD114" s="42">
        <f>IF('Indicator Date hidden'!AE115="x","x",AD$2-'Indicator Date hidden'!AE115)</f>
        <v>0</v>
      </c>
      <c r="AE114" s="42">
        <f>IF('Indicator Date hidden'!AF115="x","x",AE$2-'Indicator Date hidden'!AF115)</f>
        <v>16</v>
      </c>
      <c r="AF114" s="42" t="str">
        <f>IF('Indicator Date hidden'!AG115="x","x",AF$2-'Indicator Date hidden'!AG115)</f>
        <v>x</v>
      </c>
      <c r="AG114" s="42">
        <f>IF('Indicator Date hidden'!AH115="x","x",AG$2-'Indicator Date hidden'!AH115)</f>
        <v>0</v>
      </c>
      <c r="AH114" s="42" t="str">
        <f>IF('Indicator Date hidden'!AI115="x","x",AH$2-'Indicator Date hidden'!AI115)</f>
        <v>x</v>
      </c>
      <c r="AI114" s="42">
        <f>IF('Indicator Date hidden'!AJ115="x","x",AI$2-'Indicator Date hidden'!AJ115)</f>
        <v>0</v>
      </c>
      <c r="AJ114" s="42">
        <f>IF('Indicator Date hidden'!AK115="x","x",AJ$2-'Indicator Date hidden'!AK115)</f>
        <v>0</v>
      </c>
      <c r="AK114" s="42">
        <f>IF('Indicator Date hidden'!AL115="x","x",AK$2-'Indicator Date hidden'!AL115)</f>
        <v>0</v>
      </c>
      <c r="AL114" s="42">
        <f>IF('Indicator Date hidden'!AM115="x","x",AL$2-'Indicator Date hidden'!AM115)</f>
        <v>0</v>
      </c>
      <c r="AM114" s="42">
        <f>IF('Indicator Date hidden'!AN115="x","x",AM$2-'Indicator Date hidden'!AN115)</f>
        <v>0</v>
      </c>
      <c r="AN114" s="42">
        <f>IF('Indicator Date hidden'!AO115="x","x",AN$2-'Indicator Date hidden'!AO115)</f>
        <v>0</v>
      </c>
      <c r="AO114" s="42" t="str">
        <f>IF('Indicator Date hidden'!AP115="x","x",AO$2-'Indicator Date hidden'!AP115)</f>
        <v>x</v>
      </c>
      <c r="AP114" s="42">
        <f>IF('Indicator Date hidden'!AQ115="x","x",AP$2-'Indicator Date hidden'!AQ115)</f>
        <v>0</v>
      </c>
      <c r="AQ114" s="42" t="str">
        <f>IF('Indicator Date hidden'!AR115="x","x",AQ$2-'Indicator Date hidden'!AR115)</f>
        <v>x</v>
      </c>
      <c r="AR114" s="42" t="str">
        <f>IF('Indicator Date hidden'!AS115="x","x",AR$2-'Indicator Date hidden'!AS115)</f>
        <v>x</v>
      </c>
      <c r="AS114" s="42" t="str">
        <f>IF('Indicator Date hidden'!AT115="x","x",AS$2-'Indicator Date hidden'!AT115)</f>
        <v>x</v>
      </c>
      <c r="AT114" s="42">
        <f>IF('Indicator Date hidden'!AU115="x","x",AT$2-'Indicator Date hidden'!AU115)</f>
        <v>0</v>
      </c>
      <c r="AU114" s="42" t="str">
        <f>IF('Indicator Date hidden'!AV115="x","x",AU$2-'Indicator Date hidden'!AV115)</f>
        <v>x</v>
      </c>
      <c r="AV114" s="42">
        <f>IF('Indicator Date hidden'!AW115="x","x",AV$2-'Indicator Date hidden'!AW115)</f>
        <v>9</v>
      </c>
      <c r="AW114" s="42">
        <f>IF('Indicator Date hidden'!AX115="x","x",AW$2-'Indicator Date hidden'!AX115)</f>
        <v>-2</v>
      </c>
      <c r="AX114" s="42">
        <f>IF('Indicator Date hidden'!AY115="x","x",AX$2-'Indicator Date hidden'!AY115)</f>
        <v>-1</v>
      </c>
      <c r="AY114" s="42">
        <f>IF('Indicator Date hidden'!AZ115="x","x",AY$2-'Indicator Date hidden'!AZ115)</f>
        <v>0</v>
      </c>
      <c r="AZ114" s="42" t="str">
        <f>IF('Indicator Date hidden'!BA115="x","x",AZ$2-'Indicator Date hidden'!BA115)</f>
        <v>x</v>
      </c>
      <c r="BA114" s="42">
        <f>IF('Indicator Date hidden'!BB115="x","x",BA$2-'Indicator Date hidden'!BB115)</f>
        <v>7</v>
      </c>
      <c r="BB114" s="42" t="str">
        <f>IF('Indicator Date hidden'!BC115="x","x",BB$2-'Indicator Date hidden'!BC115)</f>
        <v>x</v>
      </c>
      <c r="BC114" s="42">
        <f>IF('Indicator Date hidden'!BD115="x","x",BC$2-'Indicator Date hidden'!BD115)</f>
        <v>0</v>
      </c>
      <c r="BD114" s="42">
        <f>IF('Indicator Date hidden'!BE115="x","x",BD$2-'Indicator Date hidden'!BE115)</f>
        <v>0</v>
      </c>
      <c r="BE114" s="42">
        <f>IF('Indicator Date hidden'!BF115="x","x",BE$2-'Indicator Date hidden'!BF115)</f>
        <v>2</v>
      </c>
      <c r="BF114" s="42">
        <f>IF('Indicator Date hidden'!BG115="x","x",BF$2-'Indicator Date hidden'!BG115)</f>
        <v>0</v>
      </c>
      <c r="BG114" s="42" t="str">
        <f>IF('Indicator Date hidden'!BH115="x","x",BG$2-'Indicator Date hidden'!BH115)</f>
        <v>x</v>
      </c>
      <c r="BH114" s="42">
        <f>IF('Indicator Date hidden'!BI115="x","x",BH$2-'Indicator Date hidden'!BI115)</f>
        <v>0</v>
      </c>
      <c r="BI114" s="42" t="str">
        <f>IF('Indicator Date hidden'!BJ115="x","x",BI$2-'Indicator Date hidden'!BJ115)</f>
        <v>x</v>
      </c>
      <c r="BJ114" s="42">
        <f>IF('Indicator Date hidden'!BK115="x","x",BJ$2-'Indicator Date hidden'!BK115)</f>
        <v>1</v>
      </c>
      <c r="BK114" s="42">
        <f>IF('Indicator Date hidden'!BL115="x","x",BK$2-'Indicator Date hidden'!BL115)</f>
        <v>1</v>
      </c>
      <c r="BL114" s="42">
        <f>IF('Indicator Date hidden'!BM115="x","x",BL$2-'Indicator Date hidden'!BM115)</f>
        <v>0</v>
      </c>
      <c r="BM114" s="42">
        <f>IF('Indicator Date hidden'!BN115="x","x",BM$2-'Indicator Date hidden'!BN115)</f>
        <v>0</v>
      </c>
      <c r="BN114" s="42">
        <f>IF('Indicator Date hidden'!BO115="x","x",BN$2-'Indicator Date hidden'!BO115)</f>
        <v>0</v>
      </c>
      <c r="BO114" s="42">
        <f>IF('Indicator Date hidden'!BP115="x","x",BO$2-'Indicator Date hidden'!BP115)</f>
        <v>1</v>
      </c>
      <c r="BP114" s="42">
        <f>IF('Indicator Date hidden'!BQ115="x","x",BP$2-'Indicator Date hidden'!BQ115)</f>
        <v>0</v>
      </c>
      <c r="BQ114" s="42">
        <f>IF('Indicator Date hidden'!BR115="x","x",BQ$2-'Indicator Date hidden'!BR115)</f>
        <v>0</v>
      </c>
      <c r="BR114" s="42">
        <f>IF('Indicator Date hidden'!BS115="x","x",BR$2-'Indicator Date hidden'!BS115)</f>
        <v>0</v>
      </c>
      <c r="BS114" s="42">
        <f>IF('Indicator Date hidden'!BT115="x","x",BS$2-'Indicator Date hidden'!BT115)</f>
        <v>1</v>
      </c>
      <c r="BT114" s="42">
        <f>IF('Indicator Date hidden'!BU115="x","x",BT$2-'Indicator Date hidden'!BU115)</f>
        <v>0</v>
      </c>
      <c r="BU114">
        <f t="shared" si="15"/>
        <v>45</v>
      </c>
      <c r="BV114" s="43">
        <f t="shared" si="16"/>
        <v>0.84905660377358494</v>
      </c>
      <c r="BW114">
        <f t="shared" si="17"/>
        <v>10</v>
      </c>
      <c r="BX114" s="43">
        <f t="shared" si="18"/>
        <v>2.8443670013388651</v>
      </c>
      <c r="BY114" s="46">
        <f t="shared" si="19"/>
        <v>0</v>
      </c>
    </row>
    <row r="115" spans="1:77">
      <c r="A115" t="str">
        <f>'Indicator Data'!B118</f>
        <v>MDA</v>
      </c>
      <c r="B115" s="42">
        <f>IF('Indicator Date hidden'!C116="x","x",B$2-'Indicator Date hidden'!C116)</f>
        <v>0</v>
      </c>
      <c r="C115" s="42">
        <f>IF('Indicator Date hidden'!D116="x","x",C$2-'Indicator Date hidden'!D116)</f>
        <v>0</v>
      </c>
      <c r="D115" s="42">
        <f>IF('Indicator Date hidden'!E116="x","x",D$2-'Indicator Date hidden'!E116)</f>
        <v>0</v>
      </c>
      <c r="E115" s="42">
        <f>IF('Indicator Date hidden'!F116="x","x",E$2-'Indicator Date hidden'!F116)</f>
        <v>0</v>
      </c>
      <c r="F115" s="42">
        <f>IF('Indicator Date hidden'!G116="x","x",F$2-'Indicator Date hidden'!G116)</f>
        <v>0</v>
      </c>
      <c r="G115" s="42">
        <f>IF('Indicator Date hidden'!H116="x","x",G$2-'Indicator Date hidden'!H116)</f>
        <v>0</v>
      </c>
      <c r="H115" s="42">
        <f>IF('Indicator Date hidden'!I116="x","x",H$2-'Indicator Date hidden'!I116)</f>
        <v>0</v>
      </c>
      <c r="I115" s="42">
        <f>IF('Indicator Date hidden'!J116="x","x",I$2-'Indicator Date hidden'!J116)</f>
        <v>0</v>
      </c>
      <c r="J115" s="42">
        <f>IF('Indicator Date hidden'!K116="x","x",J$2-'Indicator Date hidden'!K116)</f>
        <v>0</v>
      </c>
      <c r="K115" s="42">
        <f>IF('Indicator Date hidden'!L116="x","x",K$2-'Indicator Date hidden'!L116)</f>
        <v>0</v>
      </c>
      <c r="L115" s="42">
        <f>IF('Indicator Date hidden'!M116="x","x",L$2-'Indicator Date hidden'!M116)</f>
        <v>0</v>
      </c>
      <c r="M115" s="42" t="str">
        <f>IF('Indicator Date hidden'!N116="x","x",M$2-'Indicator Date hidden'!N116)</f>
        <v>x</v>
      </c>
      <c r="N115" s="42" t="str">
        <f>IF('Indicator Date hidden'!O116="x","x",N$2-'Indicator Date hidden'!O116)</f>
        <v>x</v>
      </c>
      <c r="O115" s="42" t="str">
        <f>IF('Indicator Date hidden'!P116="x","x",O$2-'Indicator Date hidden'!P116)</f>
        <v>x</v>
      </c>
      <c r="P115" s="42">
        <f>IF('Indicator Date hidden'!Q116="x","x",P$2-'Indicator Date hidden'!Q116)</f>
        <v>0</v>
      </c>
      <c r="Q115" s="42">
        <f>IF('Indicator Date hidden'!R116="x","x",Q$2-'Indicator Date hidden'!R116)</f>
        <v>0</v>
      </c>
      <c r="R115" s="42">
        <f>IF('Indicator Date hidden'!S116="x","x",R$2-'Indicator Date hidden'!S116)</f>
        <v>0</v>
      </c>
      <c r="S115" s="42">
        <f>IF('Indicator Date hidden'!T116="x","x",S$2-'Indicator Date hidden'!T116)</f>
        <v>0</v>
      </c>
      <c r="T115" s="42">
        <f>IF('Indicator Date hidden'!U116="x","x",T$2-'Indicator Date hidden'!U116)</f>
        <v>0</v>
      </c>
      <c r="U115" s="42">
        <f>IF('Indicator Date hidden'!V116="x","x",U$2-'Indicator Date hidden'!V116)</f>
        <v>0</v>
      </c>
      <c r="V115" s="42">
        <f>IF('Indicator Date hidden'!W116="x","x",V$2-'Indicator Date hidden'!W116)</f>
        <v>0</v>
      </c>
      <c r="W115" s="42">
        <f>IF('Indicator Date hidden'!X116="x","x",W$2-'Indicator Date hidden'!X116)</f>
        <v>0</v>
      </c>
      <c r="X115" s="42">
        <f>IF('Indicator Date hidden'!Y116="x","x",X$2-'Indicator Date hidden'!Y116)</f>
        <v>7</v>
      </c>
      <c r="Y115" s="42">
        <f>IF('Indicator Date hidden'!Z116="x","x",Y$2-'Indicator Date hidden'!Z116)</f>
        <v>0</v>
      </c>
      <c r="Z115" s="42" t="str">
        <f>IF('Indicator Date hidden'!AA116="x","x",Z$2-'Indicator Date hidden'!AA116)</f>
        <v>x</v>
      </c>
      <c r="AA115" s="42">
        <f>IF('Indicator Date hidden'!AB116="x","x",AA$2-'Indicator Date hidden'!AB116)</f>
        <v>0</v>
      </c>
      <c r="AB115" s="42">
        <f>IF('Indicator Date hidden'!AC116="x","x",AB$2-'Indicator Date hidden'!AC116)</f>
        <v>0</v>
      </c>
      <c r="AC115" s="42" t="str">
        <f>IF('Indicator Date hidden'!AD116="x","x",AC$2-'Indicator Date hidden'!AD116)</f>
        <v>x</v>
      </c>
      <c r="AD115" s="42">
        <f>IF('Indicator Date hidden'!AE116="x","x",AD$2-'Indicator Date hidden'!AE116)</f>
        <v>0</v>
      </c>
      <c r="AE115" s="42">
        <f>IF('Indicator Date hidden'!AF116="x","x",AE$2-'Indicator Date hidden'!AF116)</f>
        <v>0</v>
      </c>
      <c r="AF115" s="42">
        <f>IF('Indicator Date hidden'!AG116="x","x",AF$2-'Indicator Date hidden'!AG116)</f>
        <v>0</v>
      </c>
      <c r="AG115" s="42">
        <f>IF('Indicator Date hidden'!AH116="x","x",AG$2-'Indicator Date hidden'!AH116)</f>
        <v>0</v>
      </c>
      <c r="AH115" s="42">
        <f>IF('Indicator Date hidden'!AI116="x","x",AH$2-'Indicator Date hidden'!AI116)</f>
        <v>9</v>
      </c>
      <c r="AI115" s="42">
        <f>IF('Indicator Date hidden'!AJ116="x","x",AI$2-'Indicator Date hidden'!AJ116)</f>
        <v>0</v>
      </c>
      <c r="AJ115" s="42">
        <f>IF('Indicator Date hidden'!AK116="x","x",AJ$2-'Indicator Date hidden'!AK116)</f>
        <v>0</v>
      </c>
      <c r="AK115" s="42">
        <f>IF('Indicator Date hidden'!AL116="x","x",AK$2-'Indicator Date hidden'!AL116)</f>
        <v>0</v>
      </c>
      <c r="AL115" s="42">
        <f>IF('Indicator Date hidden'!AM116="x","x",AL$2-'Indicator Date hidden'!AM116)</f>
        <v>0</v>
      </c>
      <c r="AM115" s="42">
        <f>IF('Indicator Date hidden'!AN116="x","x",AM$2-'Indicator Date hidden'!AN116)</f>
        <v>0</v>
      </c>
      <c r="AN115" s="42">
        <f>IF('Indicator Date hidden'!AO116="x","x",AN$2-'Indicator Date hidden'!AO116)</f>
        <v>0</v>
      </c>
      <c r="AO115" s="42">
        <f>IF('Indicator Date hidden'!AP116="x","x",AO$2-'Indicator Date hidden'!AP116)</f>
        <v>10</v>
      </c>
      <c r="AP115" s="42">
        <f>IF('Indicator Date hidden'!AQ116="x","x",AP$2-'Indicator Date hidden'!AQ116)</f>
        <v>0</v>
      </c>
      <c r="AQ115" s="42">
        <f>IF('Indicator Date hidden'!AR116="x","x",AQ$2-'Indicator Date hidden'!AR116)</f>
        <v>0</v>
      </c>
      <c r="AR115" s="42">
        <f>IF('Indicator Date hidden'!AS116="x","x",AR$2-'Indicator Date hidden'!AS116)</f>
        <v>0</v>
      </c>
      <c r="AS115" s="42" t="str">
        <f>IF('Indicator Date hidden'!AT116="x","x",AS$2-'Indicator Date hidden'!AT116)</f>
        <v>x</v>
      </c>
      <c r="AT115" s="42">
        <f>IF('Indicator Date hidden'!AU116="x","x",AT$2-'Indicator Date hidden'!AU116)</f>
        <v>0</v>
      </c>
      <c r="AU115" s="42">
        <f>IF('Indicator Date hidden'!AV116="x","x",AU$2-'Indicator Date hidden'!AV116)</f>
        <v>0</v>
      </c>
      <c r="AV115" s="42">
        <f>IF('Indicator Date hidden'!AW116="x","x",AV$2-'Indicator Date hidden'!AW116)</f>
        <v>1</v>
      </c>
      <c r="AW115" s="42">
        <f>IF('Indicator Date hidden'!AX116="x","x",AW$2-'Indicator Date hidden'!AX116)</f>
        <v>-2</v>
      </c>
      <c r="AX115" s="42">
        <f>IF('Indicator Date hidden'!AY116="x","x",AX$2-'Indicator Date hidden'!AY116)</f>
        <v>-1</v>
      </c>
      <c r="AY115" s="42">
        <f>IF('Indicator Date hidden'!AZ116="x","x",AY$2-'Indicator Date hidden'!AZ116)</f>
        <v>0</v>
      </c>
      <c r="AZ115" s="42" t="str">
        <f>IF('Indicator Date hidden'!BA116="x","x",AZ$2-'Indicator Date hidden'!BA116)</f>
        <v>x</v>
      </c>
      <c r="BA115" s="42">
        <f>IF('Indicator Date hidden'!BB116="x","x",BA$2-'Indicator Date hidden'!BB116)</f>
        <v>0</v>
      </c>
      <c r="BB115" s="42" t="str">
        <f>IF('Indicator Date hidden'!BC116="x","x",BB$2-'Indicator Date hidden'!BC116)</f>
        <v>x</v>
      </c>
      <c r="BC115" s="42">
        <f>IF('Indicator Date hidden'!BD116="x","x",BC$2-'Indicator Date hidden'!BD116)</f>
        <v>0</v>
      </c>
      <c r="BD115" s="42">
        <f>IF('Indicator Date hidden'!BE116="x","x",BD$2-'Indicator Date hidden'!BE116)</f>
        <v>0</v>
      </c>
      <c r="BE115" s="42">
        <f>IF('Indicator Date hidden'!BF116="x","x",BE$2-'Indicator Date hidden'!BF116)</f>
        <v>2</v>
      </c>
      <c r="BF115" s="42">
        <f>IF('Indicator Date hidden'!BG116="x","x",BF$2-'Indicator Date hidden'!BG116)</f>
        <v>0</v>
      </c>
      <c r="BG115" s="42">
        <f>IF('Indicator Date hidden'!BH116="x","x",BG$2-'Indicator Date hidden'!BH116)</f>
        <v>0</v>
      </c>
      <c r="BH115" s="42">
        <f>IF('Indicator Date hidden'!BI116="x","x",BH$2-'Indicator Date hidden'!BI116)</f>
        <v>0</v>
      </c>
      <c r="BI115" s="42">
        <f>IF('Indicator Date hidden'!BJ116="x","x",BI$2-'Indicator Date hidden'!BJ116)</f>
        <v>2</v>
      </c>
      <c r="BJ115" s="42">
        <f>IF('Indicator Date hidden'!BK116="x","x",BJ$2-'Indicator Date hidden'!BK116)</f>
        <v>1</v>
      </c>
      <c r="BK115" s="42">
        <f>IF('Indicator Date hidden'!BL116="x","x",BK$2-'Indicator Date hidden'!BL116)</f>
        <v>0</v>
      </c>
      <c r="BL115" s="42">
        <f>IF('Indicator Date hidden'!BM116="x","x",BL$2-'Indicator Date hidden'!BM116)</f>
        <v>0</v>
      </c>
      <c r="BM115" s="42">
        <f>IF('Indicator Date hidden'!BN116="x","x",BM$2-'Indicator Date hidden'!BN116)</f>
        <v>0</v>
      </c>
      <c r="BN115" s="42">
        <f>IF('Indicator Date hidden'!BO116="x","x",BN$2-'Indicator Date hidden'!BO116)</f>
        <v>0</v>
      </c>
      <c r="BO115" s="42">
        <f>IF('Indicator Date hidden'!BP116="x","x",BO$2-'Indicator Date hidden'!BP116)</f>
        <v>1</v>
      </c>
      <c r="BP115" s="42">
        <f>IF('Indicator Date hidden'!BQ116="x","x",BP$2-'Indicator Date hidden'!BQ116)</f>
        <v>0</v>
      </c>
      <c r="BQ115" s="42">
        <f>IF('Indicator Date hidden'!BR116="x","x",BQ$2-'Indicator Date hidden'!BR116)</f>
        <v>0</v>
      </c>
      <c r="BR115" s="42">
        <f>IF('Indicator Date hidden'!BS116="x","x",BR$2-'Indicator Date hidden'!BS116)</f>
        <v>0</v>
      </c>
      <c r="BS115" s="42">
        <f>IF('Indicator Date hidden'!BT116="x","x",BS$2-'Indicator Date hidden'!BT116)</f>
        <v>1</v>
      </c>
      <c r="BT115" s="42">
        <f>IF('Indicator Date hidden'!BU116="x","x",BT$2-'Indicator Date hidden'!BU116)</f>
        <v>0</v>
      </c>
      <c r="BU115">
        <f t="shared" si="15"/>
        <v>31</v>
      </c>
      <c r="BV115" s="43">
        <f t="shared" si="16"/>
        <v>0.49206349206349204</v>
      </c>
      <c r="BW115">
        <f t="shared" si="17"/>
        <v>9</v>
      </c>
      <c r="BX115" s="43">
        <f t="shared" si="18"/>
        <v>1.9179438053324718</v>
      </c>
      <c r="BY115" s="46">
        <f t="shared" si="19"/>
        <v>0</v>
      </c>
    </row>
    <row r="116" spans="1:77">
      <c r="A116" t="str">
        <f>'Indicator Data'!B119</f>
        <v>MNG</v>
      </c>
      <c r="B116" s="42">
        <f>IF('Indicator Date hidden'!C117="x","x",B$2-'Indicator Date hidden'!C117)</f>
        <v>0</v>
      </c>
      <c r="C116" s="42">
        <f>IF('Indicator Date hidden'!D117="x","x",C$2-'Indicator Date hidden'!D117)</f>
        <v>0</v>
      </c>
      <c r="D116" s="42">
        <f>IF('Indicator Date hidden'!E117="x","x",D$2-'Indicator Date hidden'!E117)</f>
        <v>0</v>
      </c>
      <c r="E116" s="42">
        <f>IF('Indicator Date hidden'!F117="x","x",E$2-'Indicator Date hidden'!F117)</f>
        <v>0</v>
      </c>
      <c r="F116" s="42">
        <f>IF('Indicator Date hidden'!G117="x","x",F$2-'Indicator Date hidden'!G117)</f>
        <v>0</v>
      </c>
      <c r="G116" s="42">
        <f>IF('Indicator Date hidden'!H117="x","x",G$2-'Indicator Date hidden'!H117)</f>
        <v>0</v>
      </c>
      <c r="H116" s="42">
        <f>IF('Indicator Date hidden'!I117="x","x",H$2-'Indicator Date hidden'!I117)</f>
        <v>0</v>
      </c>
      <c r="I116" s="42">
        <f>IF('Indicator Date hidden'!J117="x","x",I$2-'Indicator Date hidden'!J117)</f>
        <v>0</v>
      </c>
      <c r="J116" s="42">
        <f>IF('Indicator Date hidden'!K117="x","x",J$2-'Indicator Date hidden'!K117)</f>
        <v>0</v>
      </c>
      <c r="K116" s="42">
        <f>IF('Indicator Date hidden'!L117="x","x",K$2-'Indicator Date hidden'!L117)</f>
        <v>0</v>
      </c>
      <c r="L116" s="42">
        <f>IF('Indicator Date hidden'!M117="x","x",L$2-'Indicator Date hidden'!M117)</f>
        <v>0</v>
      </c>
      <c r="M116" s="42" t="str">
        <f>IF('Indicator Date hidden'!N117="x","x",M$2-'Indicator Date hidden'!N117)</f>
        <v>x</v>
      </c>
      <c r="N116" s="42" t="str">
        <f>IF('Indicator Date hidden'!O117="x","x",N$2-'Indicator Date hidden'!O117)</f>
        <v>x</v>
      </c>
      <c r="O116" s="42" t="str">
        <f>IF('Indicator Date hidden'!P117="x","x",O$2-'Indicator Date hidden'!P117)</f>
        <v>x</v>
      </c>
      <c r="P116" s="42">
        <f>IF('Indicator Date hidden'!Q117="x","x",P$2-'Indicator Date hidden'!Q117)</f>
        <v>0</v>
      </c>
      <c r="Q116" s="42">
        <f>IF('Indicator Date hidden'!R117="x","x",Q$2-'Indicator Date hidden'!R117)</f>
        <v>0</v>
      </c>
      <c r="R116" s="42">
        <f>IF('Indicator Date hidden'!S117="x","x",R$2-'Indicator Date hidden'!S117)</f>
        <v>0</v>
      </c>
      <c r="S116" s="42">
        <f>IF('Indicator Date hidden'!T117="x","x",S$2-'Indicator Date hidden'!T117)</f>
        <v>0</v>
      </c>
      <c r="T116" s="42">
        <f>IF('Indicator Date hidden'!U117="x","x",T$2-'Indicator Date hidden'!U117)</f>
        <v>0</v>
      </c>
      <c r="U116" s="42">
        <f>IF('Indicator Date hidden'!V117="x","x",U$2-'Indicator Date hidden'!V117)</f>
        <v>0</v>
      </c>
      <c r="V116" s="42">
        <f>IF('Indicator Date hidden'!W117="x","x",V$2-'Indicator Date hidden'!W117)</f>
        <v>0</v>
      </c>
      <c r="W116" s="42">
        <f>IF('Indicator Date hidden'!X117="x","x",W$2-'Indicator Date hidden'!X117)</f>
        <v>0</v>
      </c>
      <c r="X116" s="42">
        <f>IF('Indicator Date hidden'!Y117="x","x",X$2-'Indicator Date hidden'!Y117)</f>
        <v>3</v>
      </c>
      <c r="Y116" s="42">
        <f>IF('Indicator Date hidden'!Z117="x","x",Y$2-'Indicator Date hidden'!Z117)</f>
        <v>0</v>
      </c>
      <c r="Z116" s="42">
        <f>IF('Indicator Date hidden'!AA117="x","x",Z$2-'Indicator Date hidden'!AA117)</f>
        <v>0</v>
      </c>
      <c r="AA116" s="42">
        <f>IF('Indicator Date hidden'!AB117="x","x",AA$2-'Indicator Date hidden'!AB117)</f>
        <v>0</v>
      </c>
      <c r="AB116" s="42">
        <f>IF('Indicator Date hidden'!AC117="x","x",AB$2-'Indicator Date hidden'!AC117)</f>
        <v>0</v>
      </c>
      <c r="AC116" s="42">
        <f>IF('Indicator Date hidden'!AD117="x","x",AC$2-'Indicator Date hidden'!AD117)</f>
        <v>-2</v>
      </c>
      <c r="AD116" s="42">
        <f>IF('Indicator Date hidden'!AE117="x","x",AD$2-'Indicator Date hidden'!AE117)</f>
        <v>0</v>
      </c>
      <c r="AE116" s="42">
        <f>IF('Indicator Date hidden'!AF117="x","x",AE$2-'Indicator Date hidden'!AF117)</f>
        <v>0</v>
      </c>
      <c r="AF116" s="42">
        <f>IF('Indicator Date hidden'!AG117="x","x",AF$2-'Indicator Date hidden'!AG117)</f>
        <v>0</v>
      </c>
      <c r="AG116" s="42">
        <f>IF('Indicator Date hidden'!AH117="x","x",AG$2-'Indicator Date hidden'!AH117)</f>
        <v>0</v>
      </c>
      <c r="AH116" s="42">
        <f>IF('Indicator Date hidden'!AI117="x","x",AH$2-'Indicator Date hidden'!AI117)</f>
        <v>3</v>
      </c>
      <c r="AI116" s="42">
        <f>IF('Indicator Date hidden'!AJ117="x","x",AI$2-'Indicator Date hidden'!AJ117)</f>
        <v>0</v>
      </c>
      <c r="AJ116" s="42">
        <f>IF('Indicator Date hidden'!AK117="x","x",AJ$2-'Indicator Date hidden'!AK117)</f>
        <v>0</v>
      </c>
      <c r="AK116" s="42">
        <f>IF('Indicator Date hidden'!AL117="x","x",AK$2-'Indicator Date hidden'!AL117)</f>
        <v>0</v>
      </c>
      <c r="AL116" s="42">
        <f>IF('Indicator Date hidden'!AM117="x","x",AL$2-'Indicator Date hidden'!AM117)</f>
        <v>0</v>
      </c>
      <c r="AM116" s="42">
        <f>IF('Indicator Date hidden'!AN117="x","x",AM$2-'Indicator Date hidden'!AN117)</f>
        <v>0</v>
      </c>
      <c r="AN116" s="42">
        <f>IF('Indicator Date hidden'!AO117="x","x",AN$2-'Indicator Date hidden'!AO117)</f>
        <v>0</v>
      </c>
      <c r="AO116" s="42">
        <f>IF('Indicator Date hidden'!AP117="x","x",AO$2-'Indicator Date hidden'!AP117)</f>
        <v>4</v>
      </c>
      <c r="AP116" s="42">
        <f>IF('Indicator Date hidden'!AQ117="x","x",AP$2-'Indicator Date hidden'!AQ117)</f>
        <v>0</v>
      </c>
      <c r="AQ116" s="42">
        <f>IF('Indicator Date hidden'!AR117="x","x",AQ$2-'Indicator Date hidden'!AR117)</f>
        <v>0</v>
      </c>
      <c r="AR116" s="42">
        <f>IF('Indicator Date hidden'!AS117="x","x",AR$2-'Indicator Date hidden'!AS117)</f>
        <v>0</v>
      </c>
      <c r="AS116" s="42" t="str">
        <f>IF('Indicator Date hidden'!AT117="x","x",AS$2-'Indicator Date hidden'!AT117)</f>
        <v>x</v>
      </c>
      <c r="AT116" s="42">
        <f>IF('Indicator Date hidden'!AU117="x","x",AT$2-'Indicator Date hidden'!AU117)</f>
        <v>0</v>
      </c>
      <c r="AU116" s="42">
        <f>IF('Indicator Date hidden'!AV117="x","x",AU$2-'Indicator Date hidden'!AV117)</f>
        <v>0</v>
      </c>
      <c r="AV116" s="42">
        <f>IF('Indicator Date hidden'!AW117="x","x",AV$2-'Indicator Date hidden'!AW117)</f>
        <v>0</v>
      </c>
      <c r="AW116" s="42">
        <f>IF('Indicator Date hidden'!AX117="x","x",AW$2-'Indicator Date hidden'!AX117)</f>
        <v>-2</v>
      </c>
      <c r="AX116" s="42">
        <f>IF('Indicator Date hidden'!AY117="x","x",AX$2-'Indicator Date hidden'!AY117)</f>
        <v>-1</v>
      </c>
      <c r="AY116" s="42">
        <f>IF('Indicator Date hidden'!AZ117="x","x",AY$2-'Indicator Date hidden'!AZ117)</f>
        <v>0</v>
      </c>
      <c r="AZ116" s="42" t="str">
        <f>IF('Indicator Date hidden'!BA117="x","x",AZ$2-'Indicator Date hidden'!BA117)</f>
        <v>x</v>
      </c>
      <c r="BA116" s="42">
        <f>IF('Indicator Date hidden'!BB117="x","x",BA$2-'Indicator Date hidden'!BB117)</f>
        <v>0</v>
      </c>
      <c r="BB116" s="42">
        <f>IF('Indicator Date hidden'!BC117="x","x",BB$2-'Indicator Date hidden'!BC117)</f>
        <v>0</v>
      </c>
      <c r="BC116" s="42">
        <f>IF('Indicator Date hidden'!BD117="x","x",BC$2-'Indicator Date hidden'!BD117)</f>
        <v>0</v>
      </c>
      <c r="BD116" s="42">
        <f>IF('Indicator Date hidden'!BE117="x","x",BD$2-'Indicator Date hidden'!BE117)</f>
        <v>0</v>
      </c>
      <c r="BE116" s="42">
        <f>IF('Indicator Date hidden'!BF117="x","x",BE$2-'Indicator Date hidden'!BF117)</f>
        <v>0</v>
      </c>
      <c r="BF116" s="42">
        <f>IF('Indicator Date hidden'!BG117="x","x",BF$2-'Indicator Date hidden'!BG117)</f>
        <v>0</v>
      </c>
      <c r="BG116" s="42">
        <f>IF('Indicator Date hidden'!BH117="x","x",BG$2-'Indicator Date hidden'!BH117)</f>
        <v>0</v>
      </c>
      <c r="BH116" s="42">
        <f>IF('Indicator Date hidden'!BI117="x","x",BH$2-'Indicator Date hidden'!BI117)</f>
        <v>0</v>
      </c>
      <c r="BI116" s="42">
        <f>IF('Indicator Date hidden'!BJ117="x","x",BI$2-'Indicator Date hidden'!BJ117)</f>
        <v>3</v>
      </c>
      <c r="BJ116" s="42">
        <f>IF('Indicator Date hidden'!BK117="x","x",BJ$2-'Indicator Date hidden'!BK117)</f>
        <v>1</v>
      </c>
      <c r="BK116" s="42">
        <f>IF('Indicator Date hidden'!BL117="x","x",BK$2-'Indicator Date hidden'!BL117)</f>
        <v>0</v>
      </c>
      <c r="BL116" s="42">
        <f>IF('Indicator Date hidden'!BM117="x","x",BL$2-'Indicator Date hidden'!BM117)</f>
        <v>0</v>
      </c>
      <c r="BM116" s="42">
        <f>IF('Indicator Date hidden'!BN117="x","x",BM$2-'Indicator Date hidden'!BN117)</f>
        <v>0</v>
      </c>
      <c r="BN116" s="42">
        <f>IF('Indicator Date hidden'!BO117="x","x",BN$2-'Indicator Date hidden'!BO117)</f>
        <v>0</v>
      </c>
      <c r="BO116" s="42">
        <f>IF('Indicator Date hidden'!BP117="x","x",BO$2-'Indicator Date hidden'!BP117)</f>
        <v>3</v>
      </c>
      <c r="BP116" s="42">
        <f>IF('Indicator Date hidden'!BQ117="x","x",BP$2-'Indicator Date hidden'!BQ117)</f>
        <v>0</v>
      </c>
      <c r="BQ116" s="42">
        <f>IF('Indicator Date hidden'!BR117="x","x",BQ$2-'Indicator Date hidden'!BR117)</f>
        <v>0</v>
      </c>
      <c r="BR116" s="42">
        <f>IF('Indicator Date hidden'!BS117="x","x",BR$2-'Indicator Date hidden'!BS117)</f>
        <v>0</v>
      </c>
      <c r="BS116" s="42">
        <f>IF('Indicator Date hidden'!BT117="x","x",BS$2-'Indicator Date hidden'!BT117)</f>
        <v>1</v>
      </c>
      <c r="BT116" s="42">
        <f>IF('Indicator Date hidden'!BU117="x","x",BT$2-'Indicator Date hidden'!BU117)</f>
        <v>0</v>
      </c>
      <c r="BU116">
        <f t="shared" si="15"/>
        <v>13</v>
      </c>
      <c r="BV116" s="43">
        <f t="shared" si="16"/>
        <v>0.19696969696969696</v>
      </c>
      <c r="BW116">
        <f t="shared" si="17"/>
        <v>7</v>
      </c>
      <c r="BX116" s="43">
        <f t="shared" si="18"/>
        <v>0.9569474348265532</v>
      </c>
      <c r="BY116" s="46">
        <f t="shared" si="19"/>
        <v>0</v>
      </c>
    </row>
    <row r="117" spans="1:77">
      <c r="A117" t="str">
        <f>'Indicator Data'!B120</f>
        <v>MNE</v>
      </c>
      <c r="B117" s="42">
        <f>IF('Indicator Date hidden'!C118="x","x",B$2-'Indicator Date hidden'!C118)</f>
        <v>0</v>
      </c>
      <c r="C117" s="42">
        <f>IF('Indicator Date hidden'!D118="x","x",C$2-'Indicator Date hidden'!D118)</f>
        <v>0</v>
      </c>
      <c r="D117" s="42">
        <f>IF('Indicator Date hidden'!E118="x","x",D$2-'Indicator Date hidden'!E118)</f>
        <v>0</v>
      </c>
      <c r="E117" s="42">
        <f>IF('Indicator Date hidden'!F118="x","x",E$2-'Indicator Date hidden'!F118)</f>
        <v>0</v>
      </c>
      <c r="F117" s="42">
        <f>IF('Indicator Date hidden'!G118="x","x",F$2-'Indicator Date hidden'!G118)</f>
        <v>0</v>
      </c>
      <c r="G117" s="42">
        <f>IF('Indicator Date hidden'!H118="x","x",G$2-'Indicator Date hidden'!H118)</f>
        <v>0</v>
      </c>
      <c r="H117" s="42">
        <f>IF('Indicator Date hidden'!I118="x","x",H$2-'Indicator Date hidden'!I118)</f>
        <v>0</v>
      </c>
      <c r="I117" s="42">
        <f>IF('Indicator Date hidden'!J118="x","x",I$2-'Indicator Date hidden'!J118)</f>
        <v>0</v>
      </c>
      <c r="J117" s="42">
        <f>IF('Indicator Date hidden'!K118="x","x",J$2-'Indicator Date hidden'!K118)</f>
        <v>0</v>
      </c>
      <c r="K117" s="42">
        <f>IF('Indicator Date hidden'!L118="x","x",K$2-'Indicator Date hidden'!L118)</f>
        <v>0</v>
      </c>
      <c r="L117" s="42">
        <f>IF('Indicator Date hidden'!M118="x","x",L$2-'Indicator Date hidden'!M118)</f>
        <v>0</v>
      </c>
      <c r="M117" s="42" t="str">
        <f>IF('Indicator Date hidden'!N118="x","x",M$2-'Indicator Date hidden'!N118)</f>
        <v>x</v>
      </c>
      <c r="N117" s="42" t="str">
        <f>IF('Indicator Date hidden'!O118="x","x",N$2-'Indicator Date hidden'!O118)</f>
        <v>x</v>
      </c>
      <c r="O117" s="42" t="str">
        <f>IF('Indicator Date hidden'!P118="x","x",O$2-'Indicator Date hidden'!P118)</f>
        <v>x</v>
      </c>
      <c r="P117" s="42">
        <f>IF('Indicator Date hidden'!Q118="x","x",P$2-'Indicator Date hidden'!Q118)</f>
        <v>0</v>
      </c>
      <c r="Q117" s="42">
        <f>IF('Indicator Date hidden'!R118="x","x",Q$2-'Indicator Date hidden'!R118)</f>
        <v>0</v>
      </c>
      <c r="R117" s="42">
        <f>IF('Indicator Date hidden'!S118="x","x",R$2-'Indicator Date hidden'!S118)</f>
        <v>0</v>
      </c>
      <c r="S117" s="42">
        <f>IF('Indicator Date hidden'!T118="x","x",S$2-'Indicator Date hidden'!T118)</f>
        <v>0</v>
      </c>
      <c r="T117" s="42">
        <f>IF('Indicator Date hidden'!U118="x","x",T$2-'Indicator Date hidden'!U118)</f>
        <v>0</v>
      </c>
      <c r="U117" s="42">
        <f>IF('Indicator Date hidden'!V118="x","x",U$2-'Indicator Date hidden'!V118)</f>
        <v>0</v>
      </c>
      <c r="V117" s="42">
        <f>IF('Indicator Date hidden'!W118="x","x",V$2-'Indicator Date hidden'!W118)</f>
        <v>0</v>
      </c>
      <c r="W117" s="42">
        <f>IF('Indicator Date hidden'!X118="x","x",W$2-'Indicator Date hidden'!X118)</f>
        <v>0</v>
      </c>
      <c r="X117" s="42">
        <f>IF('Indicator Date hidden'!Y118="x","x",X$2-'Indicator Date hidden'!Y118)</f>
        <v>3</v>
      </c>
      <c r="Y117" s="42">
        <f>IF('Indicator Date hidden'!Z118="x","x",Y$2-'Indicator Date hidden'!Z118)</f>
        <v>0</v>
      </c>
      <c r="Z117" s="42">
        <f>IF('Indicator Date hidden'!AA118="x","x",Z$2-'Indicator Date hidden'!AA118)</f>
        <v>2</v>
      </c>
      <c r="AA117" s="42">
        <f>IF('Indicator Date hidden'!AB118="x","x",AA$2-'Indicator Date hidden'!AB118)</f>
        <v>1</v>
      </c>
      <c r="AB117" s="42">
        <f>IF('Indicator Date hidden'!AC118="x","x",AB$2-'Indicator Date hidden'!AC118)</f>
        <v>0</v>
      </c>
      <c r="AC117" s="42">
        <f>IF('Indicator Date hidden'!AD118="x","x",AC$2-'Indicator Date hidden'!AD118)</f>
        <v>-2</v>
      </c>
      <c r="AD117" s="42">
        <f>IF('Indicator Date hidden'!AE118="x","x",AD$2-'Indicator Date hidden'!AE118)</f>
        <v>0</v>
      </c>
      <c r="AE117" s="42">
        <f>IF('Indicator Date hidden'!AF118="x","x",AE$2-'Indicator Date hidden'!AF118)</f>
        <v>0</v>
      </c>
      <c r="AF117" s="42">
        <f>IF('Indicator Date hidden'!AG118="x","x",AF$2-'Indicator Date hidden'!AG118)</f>
        <v>0</v>
      </c>
      <c r="AG117" s="42">
        <f>IF('Indicator Date hidden'!AH118="x","x",AG$2-'Indicator Date hidden'!AH118)</f>
        <v>0</v>
      </c>
      <c r="AH117" s="42">
        <f>IF('Indicator Date hidden'!AI118="x","x",AH$2-'Indicator Date hidden'!AI118)</f>
        <v>3</v>
      </c>
      <c r="AI117" s="42">
        <f>IF('Indicator Date hidden'!AJ118="x","x",AI$2-'Indicator Date hidden'!AJ118)</f>
        <v>0</v>
      </c>
      <c r="AJ117" s="42">
        <f>IF('Indicator Date hidden'!AK118="x","x",AJ$2-'Indicator Date hidden'!AK118)</f>
        <v>0</v>
      </c>
      <c r="AK117" s="42">
        <f>IF('Indicator Date hidden'!AL118="x","x",AK$2-'Indicator Date hidden'!AL118)</f>
        <v>0</v>
      </c>
      <c r="AL117" s="42">
        <f>IF('Indicator Date hidden'!AM118="x","x",AL$2-'Indicator Date hidden'!AM118)</f>
        <v>0</v>
      </c>
      <c r="AM117" s="42">
        <f>IF('Indicator Date hidden'!AN118="x","x",AM$2-'Indicator Date hidden'!AN118)</f>
        <v>0</v>
      </c>
      <c r="AN117" s="42">
        <f>IF('Indicator Date hidden'!AO118="x","x",AN$2-'Indicator Date hidden'!AO118)</f>
        <v>0</v>
      </c>
      <c r="AO117" s="42">
        <f>IF('Indicator Date hidden'!AP118="x","x",AO$2-'Indicator Date hidden'!AP118)</f>
        <v>4</v>
      </c>
      <c r="AP117" s="42">
        <f>IF('Indicator Date hidden'!AQ118="x","x",AP$2-'Indicator Date hidden'!AQ118)</f>
        <v>0</v>
      </c>
      <c r="AQ117" s="42">
        <f>IF('Indicator Date hidden'!AR118="x","x",AQ$2-'Indicator Date hidden'!AR118)</f>
        <v>0</v>
      </c>
      <c r="AR117" s="42">
        <f>IF('Indicator Date hidden'!AS118="x","x",AR$2-'Indicator Date hidden'!AS118)</f>
        <v>0</v>
      </c>
      <c r="AS117" s="42" t="str">
        <f>IF('Indicator Date hidden'!AT118="x","x",AS$2-'Indicator Date hidden'!AT118)</f>
        <v>x</v>
      </c>
      <c r="AT117" s="42">
        <f>IF('Indicator Date hidden'!AU118="x","x",AT$2-'Indicator Date hidden'!AU118)</f>
        <v>0</v>
      </c>
      <c r="AU117" s="42">
        <f>IF('Indicator Date hidden'!AV118="x","x",AU$2-'Indicator Date hidden'!AV118)</f>
        <v>0</v>
      </c>
      <c r="AV117" s="42">
        <f>IF('Indicator Date hidden'!AW118="x","x",AV$2-'Indicator Date hidden'!AW118)</f>
        <v>1</v>
      </c>
      <c r="AW117" s="42">
        <f>IF('Indicator Date hidden'!AX118="x","x",AW$2-'Indicator Date hidden'!AX118)</f>
        <v>-2</v>
      </c>
      <c r="AX117" s="42">
        <f>IF('Indicator Date hidden'!AY118="x","x",AX$2-'Indicator Date hidden'!AY118)</f>
        <v>-1</v>
      </c>
      <c r="AY117" s="42">
        <f>IF('Indicator Date hidden'!AZ118="x","x",AY$2-'Indicator Date hidden'!AZ118)</f>
        <v>0</v>
      </c>
      <c r="AZ117" s="42" t="str">
        <f>IF('Indicator Date hidden'!BA118="x","x",AZ$2-'Indicator Date hidden'!BA118)</f>
        <v>x</v>
      </c>
      <c r="BA117" s="42">
        <f>IF('Indicator Date hidden'!BB118="x","x",BA$2-'Indicator Date hidden'!BB118)</f>
        <v>0</v>
      </c>
      <c r="BB117" s="42" t="str">
        <f>IF('Indicator Date hidden'!BC118="x","x",BB$2-'Indicator Date hidden'!BC118)</f>
        <v>x</v>
      </c>
      <c r="BC117" s="42">
        <f>IF('Indicator Date hidden'!BD118="x","x",BC$2-'Indicator Date hidden'!BD118)</f>
        <v>0</v>
      </c>
      <c r="BD117" s="42">
        <f>IF('Indicator Date hidden'!BE118="x","x",BD$2-'Indicator Date hidden'!BE118)</f>
        <v>0</v>
      </c>
      <c r="BE117" s="42">
        <f>IF('Indicator Date hidden'!BF118="x","x",BE$2-'Indicator Date hidden'!BF118)</f>
        <v>2</v>
      </c>
      <c r="BF117" s="42">
        <f>IF('Indicator Date hidden'!BG118="x","x",BF$2-'Indicator Date hidden'!BG118)</f>
        <v>0</v>
      </c>
      <c r="BG117" s="42">
        <f>IF('Indicator Date hidden'!BH118="x","x",BG$2-'Indicator Date hidden'!BH118)</f>
        <v>0</v>
      </c>
      <c r="BH117" s="42">
        <f>IF('Indicator Date hidden'!BI118="x","x",BH$2-'Indicator Date hidden'!BI118)</f>
        <v>0</v>
      </c>
      <c r="BI117" s="42">
        <f>IF('Indicator Date hidden'!BJ118="x","x",BI$2-'Indicator Date hidden'!BJ118)</f>
        <v>2</v>
      </c>
      <c r="BJ117" s="42">
        <f>IF('Indicator Date hidden'!BK118="x","x",BJ$2-'Indicator Date hidden'!BK118)</f>
        <v>0</v>
      </c>
      <c r="BK117" s="42">
        <f>IF('Indicator Date hidden'!BL118="x","x",BK$2-'Indicator Date hidden'!BL118)</f>
        <v>0</v>
      </c>
      <c r="BL117" s="42">
        <f>IF('Indicator Date hidden'!BM118="x","x",BL$2-'Indicator Date hidden'!BM118)</f>
        <v>0</v>
      </c>
      <c r="BM117" s="42">
        <f>IF('Indicator Date hidden'!BN118="x","x",BM$2-'Indicator Date hidden'!BN118)</f>
        <v>0</v>
      </c>
      <c r="BN117" s="42">
        <f>IF('Indicator Date hidden'!BO118="x","x",BN$2-'Indicator Date hidden'!BO118)</f>
        <v>0</v>
      </c>
      <c r="BO117" s="42">
        <f>IF('Indicator Date hidden'!BP118="x","x",BO$2-'Indicator Date hidden'!BP118)</f>
        <v>0</v>
      </c>
      <c r="BP117" s="42">
        <f>IF('Indicator Date hidden'!BQ118="x","x",BP$2-'Indicator Date hidden'!BQ118)</f>
        <v>0</v>
      </c>
      <c r="BQ117" s="42">
        <f>IF('Indicator Date hidden'!BR118="x","x",BQ$2-'Indicator Date hidden'!BR118)</f>
        <v>0</v>
      </c>
      <c r="BR117" s="42" t="str">
        <f>IF('Indicator Date hidden'!BS118="x","x",BR$2-'Indicator Date hidden'!BS118)</f>
        <v>x</v>
      </c>
      <c r="BS117" s="42">
        <f>IF('Indicator Date hidden'!BT118="x","x",BS$2-'Indicator Date hidden'!BT118)</f>
        <v>1</v>
      </c>
      <c r="BT117" s="42">
        <f>IF('Indicator Date hidden'!BU118="x","x",BT$2-'Indicator Date hidden'!BU118)</f>
        <v>0</v>
      </c>
      <c r="BU117">
        <f t="shared" si="15"/>
        <v>14</v>
      </c>
      <c r="BV117" s="43">
        <f t="shared" si="16"/>
        <v>0.21875</v>
      </c>
      <c r="BW117">
        <f t="shared" si="17"/>
        <v>9</v>
      </c>
      <c r="BX117" s="43">
        <f t="shared" si="18"/>
        <v>0.9264979425233496</v>
      </c>
      <c r="BY117" s="46">
        <f t="shared" si="19"/>
        <v>0</v>
      </c>
    </row>
    <row r="118" spans="1:77">
      <c r="A118" t="str">
        <f>'Indicator Data'!B121</f>
        <v>MAR</v>
      </c>
      <c r="B118" s="42">
        <f>IF('Indicator Date hidden'!C119="x","x",B$2-'Indicator Date hidden'!C119)</f>
        <v>0</v>
      </c>
      <c r="C118" s="42">
        <f>IF('Indicator Date hidden'!D119="x","x",C$2-'Indicator Date hidden'!D119)</f>
        <v>0</v>
      </c>
      <c r="D118" s="42">
        <f>IF('Indicator Date hidden'!E119="x","x",D$2-'Indicator Date hidden'!E119)</f>
        <v>0</v>
      </c>
      <c r="E118" s="42">
        <f>IF('Indicator Date hidden'!F119="x","x",E$2-'Indicator Date hidden'!F119)</f>
        <v>0</v>
      </c>
      <c r="F118" s="42">
        <f>IF('Indicator Date hidden'!G119="x","x",F$2-'Indicator Date hidden'!G119)</f>
        <v>0</v>
      </c>
      <c r="G118" s="42">
        <f>IF('Indicator Date hidden'!H119="x","x",G$2-'Indicator Date hidden'!H119)</f>
        <v>0</v>
      </c>
      <c r="H118" s="42">
        <f>IF('Indicator Date hidden'!I119="x","x",H$2-'Indicator Date hidden'!I119)</f>
        <v>0</v>
      </c>
      <c r="I118" s="42">
        <f>IF('Indicator Date hidden'!J119="x","x",I$2-'Indicator Date hidden'!J119)</f>
        <v>0</v>
      </c>
      <c r="J118" s="42">
        <f>IF('Indicator Date hidden'!K119="x","x",J$2-'Indicator Date hidden'!K119)</f>
        <v>0</v>
      </c>
      <c r="K118" s="42">
        <f>IF('Indicator Date hidden'!L119="x","x",K$2-'Indicator Date hidden'!L119)</f>
        <v>0</v>
      </c>
      <c r="L118" s="42">
        <f>IF('Indicator Date hidden'!M119="x","x",L$2-'Indicator Date hidden'!M119)</f>
        <v>0</v>
      </c>
      <c r="M118" s="42">
        <f>IF('Indicator Date hidden'!N119="x","x",M$2-'Indicator Date hidden'!N119)</f>
        <v>0</v>
      </c>
      <c r="N118" s="42">
        <f>IF('Indicator Date hidden'!O119="x","x",N$2-'Indicator Date hidden'!O119)</f>
        <v>0</v>
      </c>
      <c r="O118" s="42">
        <f>IF('Indicator Date hidden'!P119="x","x",O$2-'Indicator Date hidden'!P119)</f>
        <v>0</v>
      </c>
      <c r="P118" s="42">
        <f>IF('Indicator Date hidden'!Q119="x","x",P$2-'Indicator Date hidden'!Q119)</f>
        <v>0</v>
      </c>
      <c r="Q118" s="42">
        <f>IF('Indicator Date hidden'!R119="x","x",Q$2-'Indicator Date hidden'!R119)</f>
        <v>0</v>
      </c>
      <c r="R118" s="42">
        <f>IF('Indicator Date hidden'!S119="x","x",R$2-'Indicator Date hidden'!S119)</f>
        <v>0</v>
      </c>
      <c r="S118" s="42">
        <f>IF('Indicator Date hidden'!T119="x","x",S$2-'Indicator Date hidden'!T119)</f>
        <v>0</v>
      </c>
      <c r="T118" s="42">
        <f>IF('Indicator Date hidden'!U119="x","x",T$2-'Indicator Date hidden'!U119)</f>
        <v>0</v>
      </c>
      <c r="U118" s="42">
        <f>IF('Indicator Date hidden'!V119="x","x",U$2-'Indicator Date hidden'!V119)</f>
        <v>0</v>
      </c>
      <c r="V118" s="42">
        <f>IF('Indicator Date hidden'!W119="x","x",V$2-'Indicator Date hidden'!W119)</f>
        <v>0</v>
      </c>
      <c r="W118" s="42">
        <f>IF('Indicator Date hidden'!X119="x","x",W$2-'Indicator Date hidden'!X119)</f>
        <v>0</v>
      </c>
      <c r="X118" s="42">
        <f>IF('Indicator Date hidden'!Y119="x","x",X$2-'Indicator Date hidden'!Y119)</f>
        <v>7</v>
      </c>
      <c r="Y118" s="42">
        <f>IF('Indicator Date hidden'!Z119="x","x",Y$2-'Indicator Date hidden'!Z119)</f>
        <v>0</v>
      </c>
      <c r="Z118" s="42" t="str">
        <f>IF('Indicator Date hidden'!AA119="x","x",Z$2-'Indicator Date hidden'!AA119)</f>
        <v>x</v>
      </c>
      <c r="AA118" s="42">
        <f>IF('Indicator Date hidden'!AB119="x","x",AA$2-'Indicator Date hidden'!AB119)</f>
        <v>1</v>
      </c>
      <c r="AB118" s="42">
        <f>IF('Indicator Date hidden'!AC119="x","x",AB$2-'Indicator Date hidden'!AC119)</f>
        <v>0</v>
      </c>
      <c r="AC118" s="42">
        <f>IF('Indicator Date hidden'!AD119="x","x",AC$2-'Indicator Date hidden'!AD119)</f>
        <v>-2</v>
      </c>
      <c r="AD118" s="42">
        <f>IF('Indicator Date hidden'!AE119="x","x",AD$2-'Indicator Date hidden'!AE119)</f>
        <v>0</v>
      </c>
      <c r="AE118" s="42">
        <f>IF('Indicator Date hidden'!AF119="x","x",AE$2-'Indicator Date hidden'!AF119)</f>
        <v>0</v>
      </c>
      <c r="AF118" s="42">
        <f>IF('Indicator Date hidden'!AG119="x","x",AF$2-'Indicator Date hidden'!AG119)</f>
        <v>0</v>
      </c>
      <c r="AG118" s="42">
        <f>IF('Indicator Date hidden'!AH119="x","x",AG$2-'Indicator Date hidden'!AH119)</f>
        <v>0</v>
      </c>
      <c r="AH118" s="42">
        <f>IF('Indicator Date hidden'!AI119="x","x",AH$2-'Indicator Date hidden'!AI119)</f>
        <v>4</v>
      </c>
      <c r="AI118" s="42">
        <f>IF('Indicator Date hidden'!AJ119="x","x",AI$2-'Indicator Date hidden'!AJ119)</f>
        <v>0</v>
      </c>
      <c r="AJ118" s="42">
        <f>IF('Indicator Date hidden'!AK119="x","x",AJ$2-'Indicator Date hidden'!AK119)</f>
        <v>0</v>
      </c>
      <c r="AK118" s="42">
        <f>IF('Indicator Date hidden'!AL119="x","x",AK$2-'Indicator Date hidden'!AL119)</f>
        <v>0</v>
      </c>
      <c r="AL118" s="42">
        <f>IF('Indicator Date hidden'!AM119="x","x",AL$2-'Indicator Date hidden'!AM119)</f>
        <v>0</v>
      </c>
      <c r="AM118" s="42">
        <f>IF('Indicator Date hidden'!AN119="x","x",AM$2-'Indicator Date hidden'!AN119)</f>
        <v>0</v>
      </c>
      <c r="AN118" s="42">
        <f>IF('Indicator Date hidden'!AO119="x","x",AN$2-'Indicator Date hidden'!AO119)</f>
        <v>0</v>
      </c>
      <c r="AO118" s="42">
        <f>IF('Indicator Date hidden'!AP119="x","x",AO$2-'Indicator Date hidden'!AP119)</f>
        <v>3</v>
      </c>
      <c r="AP118" s="42">
        <f>IF('Indicator Date hidden'!AQ119="x","x",AP$2-'Indicator Date hidden'!AQ119)</f>
        <v>0</v>
      </c>
      <c r="AQ118" s="42">
        <f>IF('Indicator Date hidden'!AR119="x","x",AQ$2-'Indicator Date hidden'!AR119)</f>
        <v>0</v>
      </c>
      <c r="AR118" s="42">
        <f>IF('Indicator Date hidden'!AS119="x","x",AR$2-'Indicator Date hidden'!AS119)</f>
        <v>0</v>
      </c>
      <c r="AS118" s="42">
        <f>IF('Indicator Date hidden'!AT119="x","x",AS$2-'Indicator Date hidden'!AT119)</f>
        <v>0</v>
      </c>
      <c r="AT118" s="42">
        <f>IF('Indicator Date hidden'!AU119="x","x",AT$2-'Indicator Date hidden'!AU119)</f>
        <v>0</v>
      </c>
      <c r="AU118" s="42">
        <f>IF('Indicator Date hidden'!AV119="x","x",AU$2-'Indicator Date hidden'!AV119)</f>
        <v>0</v>
      </c>
      <c r="AV118" s="42">
        <f>IF('Indicator Date hidden'!AW119="x","x",AV$2-'Indicator Date hidden'!AW119)</f>
        <v>9</v>
      </c>
      <c r="AW118" s="42">
        <f>IF('Indicator Date hidden'!AX119="x","x",AW$2-'Indicator Date hidden'!AX119)</f>
        <v>-2</v>
      </c>
      <c r="AX118" s="42">
        <f>IF('Indicator Date hidden'!AY119="x","x",AX$2-'Indicator Date hidden'!AY119)</f>
        <v>-1</v>
      </c>
      <c r="AY118" s="42">
        <f>IF('Indicator Date hidden'!AZ119="x","x",AY$2-'Indicator Date hidden'!AZ119)</f>
        <v>0</v>
      </c>
      <c r="AZ118" s="42" t="str">
        <f>IF('Indicator Date hidden'!BA119="x","x",AZ$2-'Indicator Date hidden'!BA119)</f>
        <v>x</v>
      </c>
      <c r="BA118" s="42">
        <f>IF('Indicator Date hidden'!BB119="x","x",BA$2-'Indicator Date hidden'!BB119)</f>
        <v>0</v>
      </c>
      <c r="BB118" s="42">
        <f>IF('Indicator Date hidden'!BC119="x","x",BB$2-'Indicator Date hidden'!BC119)</f>
        <v>0</v>
      </c>
      <c r="BC118" s="42">
        <f>IF('Indicator Date hidden'!BD119="x","x",BC$2-'Indicator Date hidden'!BD119)</f>
        <v>0</v>
      </c>
      <c r="BD118" s="42">
        <f>IF('Indicator Date hidden'!BE119="x","x",BD$2-'Indicator Date hidden'!BE119)</f>
        <v>0</v>
      </c>
      <c r="BE118" s="42">
        <f>IF('Indicator Date hidden'!BF119="x","x",BE$2-'Indicator Date hidden'!BF119)</f>
        <v>2</v>
      </c>
      <c r="BF118" s="42">
        <f>IF('Indicator Date hidden'!BG119="x","x",BF$2-'Indicator Date hidden'!BG119)</f>
        <v>0</v>
      </c>
      <c r="BG118" s="42">
        <f>IF('Indicator Date hidden'!BH119="x","x",BG$2-'Indicator Date hidden'!BH119)</f>
        <v>0</v>
      </c>
      <c r="BH118" s="42">
        <f>IF('Indicator Date hidden'!BI119="x","x",BH$2-'Indicator Date hidden'!BI119)</f>
        <v>0</v>
      </c>
      <c r="BI118" s="42">
        <f>IF('Indicator Date hidden'!BJ119="x","x",BI$2-'Indicator Date hidden'!BJ119)</f>
        <v>1</v>
      </c>
      <c r="BJ118" s="42">
        <f>IF('Indicator Date hidden'!BK119="x","x",BJ$2-'Indicator Date hidden'!BK119)</f>
        <v>1</v>
      </c>
      <c r="BK118" s="42">
        <f>IF('Indicator Date hidden'!BL119="x","x",BK$2-'Indicator Date hidden'!BL119)</f>
        <v>1</v>
      </c>
      <c r="BL118" s="42">
        <f>IF('Indicator Date hidden'!BM119="x","x",BL$2-'Indicator Date hidden'!BM119)</f>
        <v>0</v>
      </c>
      <c r="BM118" s="42">
        <f>IF('Indicator Date hidden'!BN119="x","x",BM$2-'Indicator Date hidden'!BN119)</f>
        <v>0</v>
      </c>
      <c r="BN118" s="42">
        <f>IF('Indicator Date hidden'!BO119="x","x",BN$2-'Indicator Date hidden'!BO119)</f>
        <v>0</v>
      </c>
      <c r="BO118" s="42">
        <f>IF('Indicator Date hidden'!BP119="x","x",BO$2-'Indicator Date hidden'!BP119)</f>
        <v>4</v>
      </c>
      <c r="BP118" s="42">
        <f>IF('Indicator Date hidden'!BQ119="x","x",BP$2-'Indicator Date hidden'!BQ119)</f>
        <v>0</v>
      </c>
      <c r="BQ118" s="42">
        <f>IF('Indicator Date hidden'!BR119="x","x",BQ$2-'Indicator Date hidden'!BR119)</f>
        <v>0</v>
      </c>
      <c r="BR118" s="42">
        <f>IF('Indicator Date hidden'!BS119="x","x",BR$2-'Indicator Date hidden'!BS119)</f>
        <v>0</v>
      </c>
      <c r="BS118" s="42">
        <f>IF('Indicator Date hidden'!BT119="x","x",BS$2-'Indicator Date hidden'!BT119)</f>
        <v>1</v>
      </c>
      <c r="BT118" s="42">
        <f>IF('Indicator Date hidden'!BU119="x","x",BT$2-'Indicator Date hidden'!BU119)</f>
        <v>0</v>
      </c>
      <c r="BU118">
        <f t="shared" si="15"/>
        <v>29</v>
      </c>
      <c r="BV118" s="43">
        <f t="shared" si="16"/>
        <v>0.42028985507246375</v>
      </c>
      <c r="BW118">
        <f t="shared" si="17"/>
        <v>11</v>
      </c>
      <c r="BX118" s="43">
        <f t="shared" si="18"/>
        <v>1.6007769590126464</v>
      </c>
      <c r="BY118" s="46">
        <f t="shared" si="19"/>
        <v>0</v>
      </c>
    </row>
    <row r="119" spans="1:77">
      <c r="A119" t="str">
        <f>'Indicator Data'!B122</f>
        <v>MOZ</v>
      </c>
      <c r="B119" s="42">
        <f>IF('Indicator Date hidden'!C120="x","x",B$2-'Indicator Date hidden'!C120)</f>
        <v>0</v>
      </c>
      <c r="C119" s="42">
        <f>IF('Indicator Date hidden'!D120="x","x",C$2-'Indicator Date hidden'!D120)</f>
        <v>0</v>
      </c>
      <c r="D119" s="42">
        <f>IF('Indicator Date hidden'!E120="x","x",D$2-'Indicator Date hidden'!E120)</f>
        <v>0</v>
      </c>
      <c r="E119" s="42">
        <f>IF('Indicator Date hidden'!F120="x","x",E$2-'Indicator Date hidden'!F120)</f>
        <v>0</v>
      </c>
      <c r="F119" s="42">
        <f>IF('Indicator Date hidden'!G120="x","x",F$2-'Indicator Date hidden'!G120)</f>
        <v>0</v>
      </c>
      <c r="G119" s="42">
        <f>IF('Indicator Date hidden'!H120="x","x",G$2-'Indicator Date hidden'!H120)</f>
        <v>0</v>
      </c>
      <c r="H119" s="42">
        <f>IF('Indicator Date hidden'!I120="x","x",H$2-'Indicator Date hidden'!I120)</f>
        <v>0</v>
      </c>
      <c r="I119" s="42">
        <f>IF('Indicator Date hidden'!J120="x","x",I$2-'Indicator Date hidden'!J120)</f>
        <v>0</v>
      </c>
      <c r="J119" s="42">
        <f>IF('Indicator Date hidden'!K120="x","x",J$2-'Indicator Date hidden'!K120)</f>
        <v>0</v>
      </c>
      <c r="K119" s="42">
        <f>IF('Indicator Date hidden'!L120="x","x",K$2-'Indicator Date hidden'!L120)</f>
        <v>0</v>
      </c>
      <c r="L119" s="42">
        <f>IF('Indicator Date hidden'!M120="x","x",L$2-'Indicator Date hidden'!M120)</f>
        <v>0</v>
      </c>
      <c r="M119" s="42">
        <f>IF('Indicator Date hidden'!N120="x","x",M$2-'Indicator Date hidden'!N120)</f>
        <v>0</v>
      </c>
      <c r="N119" s="42">
        <f>IF('Indicator Date hidden'!O120="x","x",N$2-'Indicator Date hidden'!O120)</f>
        <v>0</v>
      </c>
      <c r="O119" s="42">
        <f>IF('Indicator Date hidden'!P120="x","x",O$2-'Indicator Date hidden'!P120)</f>
        <v>0</v>
      </c>
      <c r="P119" s="42">
        <f>IF('Indicator Date hidden'!Q120="x","x",P$2-'Indicator Date hidden'!Q120)</f>
        <v>0</v>
      </c>
      <c r="Q119" s="42">
        <f>IF('Indicator Date hidden'!R120="x","x",Q$2-'Indicator Date hidden'!R120)</f>
        <v>0</v>
      </c>
      <c r="R119" s="42">
        <f>IF('Indicator Date hidden'!S120="x","x",R$2-'Indicator Date hidden'!S120)</f>
        <v>0</v>
      </c>
      <c r="S119" s="42">
        <f>IF('Indicator Date hidden'!T120="x","x",S$2-'Indicator Date hidden'!T120)</f>
        <v>0</v>
      </c>
      <c r="T119" s="42">
        <f>IF('Indicator Date hidden'!U120="x","x",T$2-'Indicator Date hidden'!U120)</f>
        <v>0</v>
      </c>
      <c r="U119" s="42">
        <f>IF('Indicator Date hidden'!V120="x","x",U$2-'Indicator Date hidden'!V120)</f>
        <v>0</v>
      </c>
      <c r="V119" s="42">
        <f>IF('Indicator Date hidden'!W120="x","x",V$2-'Indicator Date hidden'!W120)</f>
        <v>0</v>
      </c>
      <c r="W119" s="42">
        <f>IF('Indicator Date hidden'!X120="x","x",W$2-'Indicator Date hidden'!X120)</f>
        <v>0</v>
      </c>
      <c r="X119" s="42">
        <f>IF('Indicator Date hidden'!Y120="x","x",X$2-'Indicator Date hidden'!Y120)</f>
        <v>3</v>
      </c>
      <c r="Y119" s="42">
        <f>IF('Indicator Date hidden'!Z120="x","x",Y$2-'Indicator Date hidden'!Z120)</f>
        <v>0</v>
      </c>
      <c r="Z119" s="42" t="str">
        <f>IF('Indicator Date hidden'!AA120="x","x",Z$2-'Indicator Date hidden'!AA120)</f>
        <v>x</v>
      </c>
      <c r="AA119" s="42">
        <f>IF('Indicator Date hidden'!AB120="x","x",AA$2-'Indicator Date hidden'!AB120)</f>
        <v>1</v>
      </c>
      <c r="AB119" s="42">
        <f>IF('Indicator Date hidden'!AC120="x","x",AB$2-'Indicator Date hidden'!AC120)</f>
        <v>0</v>
      </c>
      <c r="AC119" s="42">
        <f>IF('Indicator Date hidden'!AD120="x","x",AC$2-'Indicator Date hidden'!AD120)</f>
        <v>-2</v>
      </c>
      <c r="AD119" s="42">
        <f>IF('Indicator Date hidden'!AE120="x","x",AD$2-'Indicator Date hidden'!AE120)</f>
        <v>0</v>
      </c>
      <c r="AE119" s="42">
        <f>IF('Indicator Date hidden'!AF120="x","x",AE$2-'Indicator Date hidden'!AF120)</f>
        <v>0</v>
      </c>
      <c r="AF119" s="42">
        <f>IF('Indicator Date hidden'!AG120="x","x",AF$2-'Indicator Date hidden'!AG120)</f>
        <v>0</v>
      </c>
      <c r="AG119" s="42">
        <f>IF('Indicator Date hidden'!AH120="x","x",AG$2-'Indicator Date hidden'!AH120)</f>
        <v>0</v>
      </c>
      <c r="AH119" s="42">
        <f>IF('Indicator Date hidden'!AI120="x","x",AH$2-'Indicator Date hidden'!AI120)</f>
        <v>2</v>
      </c>
      <c r="AI119" s="42">
        <f>IF('Indicator Date hidden'!AJ120="x","x",AI$2-'Indicator Date hidden'!AJ120)</f>
        <v>0</v>
      </c>
      <c r="AJ119" s="42">
        <f>IF('Indicator Date hidden'!AK120="x","x",AJ$2-'Indicator Date hidden'!AK120)</f>
        <v>0</v>
      </c>
      <c r="AK119" s="42">
        <f>IF('Indicator Date hidden'!AL120="x","x",AK$2-'Indicator Date hidden'!AL120)</f>
        <v>0</v>
      </c>
      <c r="AL119" s="42">
        <f>IF('Indicator Date hidden'!AM120="x","x",AL$2-'Indicator Date hidden'!AM120)</f>
        <v>0</v>
      </c>
      <c r="AM119" s="42">
        <f>IF('Indicator Date hidden'!AN120="x","x",AM$2-'Indicator Date hidden'!AN120)</f>
        <v>0</v>
      </c>
      <c r="AN119" s="42">
        <f>IF('Indicator Date hidden'!AO120="x","x",AN$2-'Indicator Date hidden'!AO120)</f>
        <v>0</v>
      </c>
      <c r="AO119" s="42">
        <f>IF('Indicator Date hidden'!AP120="x","x",AO$2-'Indicator Date hidden'!AP120)</f>
        <v>0</v>
      </c>
      <c r="AP119" s="42">
        <f>IF('Indicator Date hidden'!AQ120="x","x",AP$2-'Indicator Date hidden'!AQ120)</f>
        <v>0</v>
      </c>
      <c r="AQ119" s="42">
        <f>IF('Indicator Date hidden'!AR120="x","x",AQ$2-'Indicator Date hidden'!AR120)</f>
        <v>0</v>
      </c>
      <c r="AR119" s="42">
        <f>IF('Indicator Date hidden'!AS120="x","x",AR$2-'Indicator Date hidden'!AS120)</f>
        <v>0</v>
      </c>
      <c r="AS119" s="42">
        <f>IF('Indicator Date hidden'!AT120="x","x",AS$2-'Indicator Date hidden'!AT120)</f>
        <v>0</v>
      </c>
      <c r="AT119" s="42">
        <f>IF('Indicator Date hidden'!AU120="x","x",AT$2-'Indicator Date hidden'!AU120)</f>
        <v>0</v>
      </c>
      <c r="AU119" s="42">
        <f>IF('Indicator Date hidden'!AV120="x","x",AU$2-'Indicator Date hidden'!AV120)</f>
        <v>0</v>
      </c>
      <c r="AV119" s="42">
        <f>IF('Indicator Date hidden'!AW120="x","x",AV$2-'Indicator Date hidden'!AW120)</f>
        <v>3</v>
      </c>
      <c r="AW119" s="42">
        <f>IF('Indicator Date hidden'!AX120="x","x",AW$2-'Indicator Date hidden'!AX120)</f>
        <v>-2</v>
      </c>
      <c r="AX119" s="42">
        <f>IF('Indicator Date hidden'!AY120="x","x",AX$2-'Indicator Date hidden'!AY120)</f>
        <v>-1</v>
      </c>
      <c r="AY119" s="42">
        <f>IF('Indicator Date hidden'!AZ120="x","x",AY$2-'Indicator Date hidden'!AZ120)</f>
        <v>0</v>
      </c>
      <c r="AZ119" s="42">
        <f>IF('Indicator Date hidden'!BA120="x","x",AZ$2-'Indicator Date hidden'!BA120)</f>
        <v>0</v>
      </c>
      <c r="BA119" s="42">
        <f>IF('Indicator Date hidden'!BB120="x","x",BA$2-'Indicator Date hidden'!BB120)</f>
        <v>0</v>
      </c>
      <c r="BB119" s="42">
        <f>IF('Indicator Date hidden'!BC120="x","x",BB$2-'Indicator Date hidden'!BC120)</f>
        <v>0</v>
      </c>
      <c r="BC119" s="42">
        <f>IF('Indicator Date hidden'!BD120="x","x",BC$2-'Indicator Date hidden'!BD120)</f>
        <v>0</v>
      </c>
      <c r="BD119" s="42">
        <f>IF('Indicator Date hidden'!BE120="x","x",BD$2-'Indicator Date hidden'!BE120)</f>
        <v>0</v>
      </c>
      <c r="BE119" s="42">
        <f>IF('Indicator Date hidden'!BF120="x","x",BE$2-'Indicator Date hidden'!BF120)</f>
        <v>0</v>
      </c>
      <c r="BF119" s="42">
        <f>IF('Indicator Date hidden'!BG120="x","x",BF$2-'Indicator Date hidden'!BG120)</f>
        <v>0</v>
      </c>
      <c r="BG119" s="42">
        <f>IF('Indicator Date hidden'!BH120="x","x",BG$2-'Indicator Date hidden'!BH120)</f>
        <v>0</v>
      </c>
      <c r="BH119" s="42">
        <f>IF('Indicator Date hidden'!BI120="x","x",BH$2-'Indicator Date hidden'!BI120)</f>
        <v>0</v>
      </c>
      <c r="BI119" s="42">
        <f>IF('Indicator Date hidden'!BJ120="x","x",BI$2-'Indicator Date hidden'!BJ120)</f>
        <v>3</v>
      </c>
      <c r="BJ119" s="42">
        <f>IF('Indicator Date hidden'!BK120="x","x",BJ$2-'Indicator Date hidden'!BK120)</f>
        <v>1</v>
      </c>
      <c r="BK119" s="42">
        <f>IF('Indicator Date hidden'!BL120="x","x",BK$2-'Indicator Date hidden'!BL120)</f>
        <v>0</v>
      </c>
      <c r="BL119" s="42">
        <f>IF('Indicator Date hidden'!BM120="x","x",BL$2-'Indicator Date hidden'!BM120)</f>
        <v>0</v>
      </c>
      <c r="BM119" s="42">
        <f>IF('Indicator Date hidden'!BN120="x","x",BM$2-'Indicator Date hidden'!BN120)</f>
        <v>0</v>
      </c>
      <c r="BN119" s="42">
        <f>IF('Indicator Date hidden'!BO120="x","x",BN$2-'Indicator Date hidden'!BO120)</f>
        <v>0</v>
      </c>
      <c r="BO119" s="42">
        <f>IF('Indicator Date hidden'!BP120="x","x",BO$2-'Indicator Date hidden'!BP120)</f>
        <v>0</v>
      </c>
      <c r="BP119" s="42">
        <f>IF('Indicator Date hidden'!BQ120="x","x",BP$2-'Indicator Date hidden'!BQ120)</f>
        <v>0</v>
      </c>
      <c r="BQ119" s="42">
        <f>IF('Indicator Date hidden'!BR120="x","x",BQ$2-'Indicator Date hidden'!BR120)</f>
        <v>0</v>
      </c>
      <c r="BR119" s="42">
        <f>IF('Indicator Date hidden'!BS120="x","x",BR$2-'Indicator Date hidden'!BS120)</f>
        <v>0</v>
      </c>
      <c r="BS119" s="42">
        <f>IF('Indicator Date hidden'!BT120="x","x",BS$2-'Indicator Date hidden'!BT120)</f>
        <v>1</v>
      </c>
      <c r="BT119" s="42">
        <f>IF('Indicator Date hidden'!BU120="x","x",BT$2-'Indicator Date hidden'!BU120)</f>
        <v>0</v>
      </c>
      <c r="BU119">
        <f t="shared" si="15"/>
        <v>9</v>
      </c>
      <c r="BV119" s="43">
        <f t="shared" si="16"/>
        <v>0.12857142857142856</v>
      </c>
      <c r="BW119">
        <f t="shared" si="17"/>
        <v>7</v>
      </c>
      <c r="BX119" s="43">
        <f t="shared" si="18"/>
        <v>0.77314623587056042</v>
      </c>
      <c r="BY119" s="46">
        <f t="shared" si="19"/>
        <v>0</v>
      </c>
    </row>
    <row r="120" spans="1:77">
      <c r="A120" t="str">
        <f>'Indicator Data'!B123</f>
        <v>MMR</v>
      </c>
      <c r="B120" s="42">
        <f>IF('Indicator Date hidden'!C121="x","x",B$2-'Indicator Date hidden'!C121)</f>
        <v>0</v>
      </c>
      <c r="C120" s="42">
        <f>IF('Indicator Date hidden'!D121="x","x",C$2-'Indicator Date hidden'!D121)</f>
        <v>0</v>
      </c>
      <c r="D120" s="42">
        <f>IF('Indicator Date hidden'!E121="x","x",D$2-'Indicator Date hidden'!E121)</f>
        <v>0</v>
      </c>
      <c r="E120" s="42">
        <f>IF('Indicator Date hidden'!F121="x","x",E$2-'Indicator Date hidden'!F121)</f>
        <v>0</v>
      </c>
      <c r="F120" s="42">
        <f>IF('Indicator Date hidden'!G121="x","x",F$2-'Indicator Date hidden'!G121)</f>
        <v>0</v>
      </c>
      <c r="G120" s="42">
        <f>IF('Indicator Date hidden'!H121="x","x",G$2-'Indicator Date hidden'!H121)</f>
        <v>0</v>
      </c>
      <c r="H120" s="42">
        <f>IF('Indicator Date hidden'!I121="x","x",H$2-'Indicator Date hidden'!I121)</f>
        <v>0</v>
      </c>
      <c r="I120" s="42">
        <f>IF('Indicator Date hidden'!J121="x","x",I$2-'Indicator Date hidden'!J121)</f>
        <v>0</v>
      </c>
      <c r="J120" s="42">
        <f>IF('Indicator Date hidden'!K121="x","x",J$2-'Indicator Date hidden'!K121)</f>
        <v>0</v>
      </c>
      <c r="K120" s="42">
        <f>IF('Indicator Date hidden'!L121="x","x",K$2-'Indicator Date hidden'!L121)</f>
        <v>0</v>
      </c>
      <c r="L120" s="42">
        <f>IF('Indicator Date hidden'!M121="x","x",L$2-'Indicator Date hidden'!M121)</f>
        <v>0</v>
      </c>
      <c r="M120" s="42" t="str">
        <f>IF('Indicator Date hidden'!N121="x","x",M$2-'Indicator Date hidden'!N121)</f>
        <v>x</v>
      </c>
      <c r="N120" s="42" t="str">
        <f>IF('Indicator Date hidden'!O121="x","x",N$2-'Indicator Date hidden'!O121)</f>
        <v>x</v>
      </c>
      <c r="O120" s="42" t="str">
        <f>IF('Indicator Date hidden'!P121="x","x",O$2-'Indicator Date hidden'!P121)</f>
        <v>x</v>
      </c>
      <c r="P120" s="42">
        <f>IF('Indicator Date hidden'!Q121="x","x",P$2-'Indicator Date hidden'!Q121)</f>
        <v>0</v>
      </c>
      <c r="Q120" s="42">
        <f>IF('Indicator Date hidden'!R121="x","x",Q$2-'Indicator Date hidden'!R121)</f>
        <v>0</v>
      </c>
      <c r="R120" s="42">
        <f>IF('Indicator Date hidden'!S121="x","x",R$2-'Indicator Date hidden'!S121)</f>
        <v>0</v>
      </c>
      <c r="S120" s="42">
        <f>IF('Indicator Date hidden'!T121="x","x",S$2-'Indicator Date hidden'!T121)</f>
        <v>0</v>
      </c>
      <c r="T120" s="42">
        <f>IF('Indicator Date hidden'!U121="x","x",T$2-'Indicator Date hidden'!U121)</f>
        <v>0</v>
      </c>
      <c r="U120" s="42">
        <f>IF('Indicator Date hidden'!V121="x","x",U$2-'Indicator Date hidden'!V121)</f>
        <v>0</v>
      </c>
      <c r="V120" s="42">
        <f>IF('Indicator Date hidden'!W121="x","x",V$2-'Indicator Date hidden'!W121)</f>
        <v>0</v>
      </c>
      <c r="W120" s="42">
        <f>IF('Indicator Date hidden'!X121="x","x",W$2-'Indicator Date hidden'!X121)</f>
        <v>0</v>
      </c>
      <c r="X120" s="42">
        <f>IF('Indicator Date hidden'!Y121="x","x",X$2-'Indicator Date hidden'!Y121)</f>
        <v>5</v>
      </c>
      <c r="Y120" s="42">
        <f>IF('Indicator Date hidden'!Z121="x","x",Y$2-'Indicator Date hidden'!Z121)</f>
        <v>0</v>
      </c>
      <c r="Z120" s="42">
        <f>IF('Indicator Date hidden'!AA121="x","x",Z$2-'Indicator Date hidden'!AA121)</f>
        <v>0</v>
      </c>
      <c r="AA120" s="42">
        <f>IF('Indicator Date hidden'!AB121="x","x",AA$2-'Indicator Date hidden'!AB121)</f>
        <v>1</v>
      </c>
      <c r="AB120" s="42">
        <f>IF('Indicator Date hidden'!AC121="x","x",AB$2-'Indicator Date hidden'!AC121)</f>
        <v>0</v>
      </c>
      <c r="AC120" s="42">
        <f>IF('Indicator Date hidden'!AD121="x","x",AC$2-'Indicator Date hidden'!AD121)</f>
        <v>-2</v>
      </c>
      <c r="AD120" s="42">
        <f>IF('Indicator Date hidden'!AE121="x","x",AD$2-'Indicator Date hidden'!AE121)</f>
        <v>0</v>
      </c>
      <c r="AE120" s="42">
        <f>IF('Indicator Date hidden'!AF121="x","x",AE$2-'Indicator Date hidden'!AF121)</f>
        <v>0</v>
      </c>
      <c r="AF120" s="42">
        <f>IF('Indicator Date hidden'!AG121="x","x",AF$2-'Indicator Date hidden'!AG121)</f>
        <v>0</v>
      </c>
      <c r="AG120" s="42">
        <f>IF('Indicator Date hidden'!AH121="x","x",AG$2-'Indicator Date hidden'!AH121)</f>
        <v>0</v>
      </c>
      <c r="AH120" s="42">
        <f>IF('Indicator Date hidden'!AI121="x","x",AH$2-'Indicator Date hidden'!AI121)</f>
        <v>6</v>
      </c>
      <c r="AI120" s="42">
        <f>IF('Indicator Date hidden'!AJ121="x","x",AI$2-'Indicator Date hidden'!AJ121)</f>
        <v>0</v>
      </c>
      <c r="AJ120" s="42">
        <f>IF('Indicator Date hidden'!AK121="x","x",AJ$2-'Indicator Date hidden'!AK121)</f>
        <v>0</v>
      </c>
      <c r="AK120" s="42">
        <f>IF('Indicator Date hidden'!AL121="x","x",AK$2-'Indicator Date hidden'!AL121)</f>
        <v>0</v>
      </c>
      <c r="AL120" s="42">
        <f>IF('Indicator Date hidden'!AM121="x","x",AL$2-'Indicator Date hidden'!AM121)</f>
        <v>0</v>
      </c>
      <c r="AM120" s="42">
        <f>IF('Indicator Date hidden'!AN121="x","x",AM$2-'Indicator Date hidden'!AN121)</f>
        <v>0</v>
      </c>
      <c r="AN120" s="42">
        <f>IF('Indicator Date hidden'!AO121="x","x",AN$2-'Indicator Date hidden'!AO121)</f>
        <v>0</v>
      </c>
      <c r="AO120" s="42">
        <f>IF('Indicator Date hidden'!AP121="x","x",AO$2-'Indicator Date hidden'!AP121)</f>
        <v>4</v>
      </c>
      <c r="AP120" s="42">
        <f>IF('Indicator Date hidden'!AQ121="x","x",AP$2-'Indicator Date hidden'!AQ121)</f>
        <v>0</v>
      </c>
      <c r="AQ120" s="42">
        <f>IF('Indicator Date hidden'!AR121="x","x",AQ$2-'Indicator Date hidden'!AR121)</f>
        <v>0</v>
      </c>
      <c r="AR120" s="42">
        <f>IF('Indicator Date hidden'!AS121="x","x",AR$2-'Indicator Date hidden'!AS121)</f>
        <v>0</v>
      </c>
      <c r="AS120" s="42">
        <f>IF('Indicator Date hidden'!AT121="x","x",AS$2-'Indicator Date hidden'!AT121)</f>
        <v>0</v>
      </c>
      <c r="AT120" s="42">
        <f>IF('Indicator Date hidden'!AU121="x","x",AT$2-'Indicator Date hidden'!AU121)</f>
        <v>0</v>
      </c>
      <c r="AU120" s="42">
        <f>IF('Indicator Date hidden'!AV121="x","x",AU$2-'Indicator Date hidden'!AV121)</f>
        <v>0</v>
      </c>
      <c r="AV120" s="42">
        <f>IF('Indicator Date hidden'!AW121="x","x",AV$2-'Indicator Date hidden'!AW121)</f>
        <v>5</v>
      </c>
      <c r="AW120" s="42">
        <f>IF('Indicator Date hidden'!AX121="x","x",AW$2-'Indicator Date hidden'!AX121)</f>
        <v>-2</v>
      </c>
      <c r="AX120" s="42">
        <f>IF('Indicator Date hidden'!AY121="x","x",AX$2-'Indicator Date hidden'!AY121)</f>
        <v>-1</v>
      </c>
      <c r="AY120" s="42">
        <f>IF('Indicator Date hidden'!AZ121="x","x",AY$2-'Indicator Date hidden'!AZ121)</f>
        <v>0</v>
      </c>
      <c r="AZ120" s="42">
        <f>IF('Indicator Date hidden'!BA121="x","x",AZ$2-'Indicator Date hidden'!BA121)</f>
        <v>0</v>
      </c>
      <c r="BA120" s="42">
        <f>IF('Indicator Date hidden'!BB121="x","x",BA$2-'Indicator Date hidden'!BB121)</f>
        <v>0</v>
      </c>
      <c r="BB120" s="42">
        <f>IF('Indicator Date hidden'!BC121="x","x",BB$2-'Indicator Date hidden'!BC121)</f>
        <v>-1</v>
      </c>
      <c r="BC120" s="42">
        <f>IF('Indicator Date hidden'!BD121="x","x",BC$2-'Indicator Date hidden'!BD121)</f>
        <v>0</v>
      </c>
      <c r="BD120" s="42">
        <f>IF('Indicator Date hidden'!BE121="x","x",BD$2-'Indicator Date hidden'!BE121)</f>
        <v>0</v>
      </c>
      <c r="BE120" s="42">
        <f>IF('Indicator Date hidden'!BF121="x","x",BE$2-'Indicator Date hidden'!BF121)</f>
        <v>2</v>
      </c>
      <c r="BF120" s="42">
        <f>IF('Indicator Date hidden'!BG121="x","x",BF$2-'Indicator Date hidden'!BG121)</f>
        <v>0</v>
      </c>
      <c r="BG120" s="42">
        <f>IF('Indicator Date hidden'!BH121="x","x",BG$2-'Indicator Date hidden'!BH121)</f>
        <v>0</v>
      </c>
      <c r="BH120" s="42">
        <f>IF('Indicator Date hidden'!BI121="x","x",BH$2-'Indicator Date hidden'!BI121)</f>
        <v>0</v>
      </c>
      <c r="BI120" s="42">
        <f>IF('Indicator Date hidden'!BJ121="x","x",BI$2-'Indicator Date hidden'!BJ121)</f>
        <v>4</v>
      </c>
      <c r="BJ120" s="42">
        <f>IF('Indicator Date hidden'!BK121="x","x",BJ$2-'Indicator Date hidden'!BK121)</f>
        <v>1</v>
      </c>
      <c r="BK120" s="42">
        <f>IF('Indicator Date hidden'!BL121="x","x",BK$2-'Indicator Date hidden'!BL121)</f>
        <v>0</v>
      </c>
      <c r="BL120" s="42">
        <f>IF('Indicator Date hidden'!BM121="x","x",BL$2-'Indicator Date hidden'!BM121)</f>
        <v>0</v>
      </c>
      <c r="BM120" s="42">
        <f>IF('Indicator Date hidden'!BN121="x","x",BM$2-'Indicator Date hidden'!BN121)</f>
        <v>0</v>
      </c>
      <c r="BN120" s="42">
        <f>IF('Indicator Date hidden'!BO121="x","x",BN$2-'Indicator Date hidden'!BO121)</f>
        <v>0</v>
      </c>
      <c r="BO120" s="42">
        <f>IF('Indicator Date hidden'!BP121="x","x",BO$2-'Indicator Date hidden'!BP121)</f>
        <v>2</v>
      </c>
      <c r="BP120" s="42">
        <f>IF('Indicator Date hidden'!BQ121="x","x",BP$2-'Indicator Date hidden'!BQ121)</f>
        <v>0</v>
      </c>
      <c r="BQ120" s="42">
        <f>IF('Indicator Date hidden'!BR121="x","x",BQ$2-'Indicator Date hidden'!BR121)</f>
        <v>0</v>
      </c>
      <c r="BR120" s="42">
        <f>IF('Indicator Date hidden'!BS121="x","x",BR$2-'Indicator Date hidden'!BS121)</f>
        <v>0</v>
      </c>
      <c r="BS120" s="42">
        <f>IF('Indicator Date hidden'!BT121="x","x",BS$2-'Indicator Date hidden'!BT121)</f>
        <v>1</v>
      </c>
      <c r="BT120" s="42">
        <f>IF('Indicator Date hidden'!BU121="x","x",BT$2-'Indicator Date hidden'!BU121)</f>
        <v>0</v>
      </c>
      <c r="BU120">
        <f t="shared" si="15"/>
        <v>25</v>
      </c>
      <c r="BV120" s="43">
        <f t="shared" si="16"/>
        <v>0.36764705882352944</v>
      </c>
      <c r="BW120">
        <f t="shared" si="17"/>
        <v>10</v>
      </c>
      <c r="BX120" s="43">
        <f t="shared" si="18"/>
        <v>1.3816487568109457</v>
      </c>
      <c r="BY120" s="46">
        <f t="shared" si="19"/>
        <v>0</v>
      </c>
    </row>
    <row r="121" spans="1:77">
      <c r="A121" t="str">
        <f>'Indicator Data'!B124</f>
        <v>NAM</v>
      </c>
      <c r="B121" s="42">
        <f>IF('Indicator Date hidden'!C122="x","x",B$2-'Indicator Date hidden'!C122)</f>
        <v>0</v>
      </c>
      <c r="C121" s="42">
        <f>IF('Indicator Date hidden'!D122="x","x",C$2-'Indicator Date hidden'!D122)</f>
        <v>0</v>
      </c>
      <c r="D121" s="42">
        <f>IF('Indicator Date hidden'!E122="x","x",D$2-'Indicator Date hidden'!E122)</f>
        <v>0</v>
      </c>
      <c r="E121" s="42">
        <f>IF('Indicator Date hidden'!F122="x","x",E$2-'Indicator Date hidden'!F122)</f>
        <v>0</v>
      </c>
      <c r="F121" s="42">
        <f>IF('Indicator Date hidden'!G122="x","x",F$2-'Indicator Date hidden'!G122)</f>
        <v>0</v>
      </c>
      <c r="G121" s="42">
        <f>IF('Indicator Date hidden'!H122="x","x",G$2-'Indicator Date hidden'!H122)</f>
        <v>0</v>
      </c>
      <c r="H121" s="42">
        <f>IF('Indicator Date hidden'!I122="x","x",H$2-'Indicator Date hidden'!I122)</f>
        <v>0</v>
      </c>
      <c r="I121" s="42">
        <f>IF('Indicator Date hidden'!J122="x","x",I$2-'Indicator Date hidden'!J122)</f>
        <v>0</v>
      </c>
      <c r="J121" s="42">
        <f>IF('Indicator Date hidden'!K122="x","x",J$2-'Indicator Date hidden'!K122)</f>
        <v>0</v>
      </c>
      <c r="K121" s="42">
        <f>IF('Indicator Date hidden'!L122="x","x",K$2-'Indicator Date hidden'!L122)</f>
        <v>0</v>
      </c>
      <c r="L121" s="42">
        <f>IF('Indicator Date hidden'!M122="x","x",L$2-'Indicator Date hidden'!M122)</f>
        <v>0</v>
      </c>
      <c r="M121" s="42">
        <f>IF('Indicator Date hidden'!N122="x","x",M$2-'Indicator Date hidden'!N122)</f>
        <v>0</v>
      </c>
      <c r="N121" s="42">
        <f>IF('Indicator Date hidden'!O122="x","x",N$2-'Indicator Date hidden'!O122)</f>
        <v>0</v>
      </c>
      <c r="O121" s="42">
        <f>IF('Indicator Date hidden'!P122="x","x",O$2-'Indicator Date hidden'!P122)</f>
        <v>0</v>
      </c>
      <c r="P121" s="42">
        <f>IF('Indicator Date hidden'!Q122="x","x",P$2-'Indicator Date hidden'!Q122)</f>
        <v>0</v>
      </c>
      <c r="Q121" s="42">
        <f>IF('Indicator Date hidden'!R122="x","x",Q$2-'Indicator Date hidden'!R122)</f>
        <v>0</v>
      </c>
      <c r="R121" s="42">
        <f>IF('Indicator Date hidden'!S122="x","x",R$2-'Indicator Date hidden'!S122)</f>
        <v>0</v>
      </c>
      <c r="S121" s="42">
        <f>IF('Indicator Date hidden'!T122="x","x",S$2-'Indicator Date hidden'!T122)</f>
        <v>0</v>
      </c>
      <c r="T121" s="42">
        <f>IF('Indicator Date hidden'!U122="x","x",T$2-'Indicator Date hidden'!U122)</f>
        <v>0</v>
      </c>
      <c r="U121" s="42">
        <f>IF('Indicator Date hidden'!V122="x","x",U$2-'Indicator Date hidden'!V122)</f>
        <v>0</v>
      </c>
      <c r="V121" s="42">
        <f>IF('Indicator Date hidden'!W122="x","x",V$2-'Indicator Date hidden'!W122)</f>
        <v>0</v>
      </c>
      <c r="W121" s="42">
        <f>IF('Indicator Date hidden'!X122="x","x",W$2-'Indicator Date hidden'!X122)</f>
        <v>0</v>
      </c>
      <c r="X121" s="42">
        <f>IF('Indicator Date hidden'!Y122="x","x",X$2-'Indicator Date hidden'!Y122)</f>
        <v>8</v>
      </c>
      <c r="Y121" s="42">
        <f>IF('Indicator Date hidden'!Z122="x","x",Y$2-'Indicator Date hidden'!Z122)</f>
        <v>0</v>
      </c>
      <c r="Z121" s="42">
        <f>IF('Indicator Date hidden'!AA122="x","x",Z$2-'Indicator Date hidden'!AA122)</f>
        <v>5</v>
      </c>
      <c r="AA121" s="42">
        <f>IF('Indicator Date hidden'!AB122="x","x",AA$2-'Indicator Date hidden'!AB122)</f>
        <v>1</v>
      </c>
      <c r="AB121" s="42">
        <f>IF('Indicator Date hidden'!AC122="x","x",AB$2-'Indicator Date hidden'!AC122)</f>
        <v>0</v>
      </c>
      <c r="AC121" s="42">
        <f>IF('Indicator Date hidden'!AD122="x","x",AC$2-'Indicator Date hidden'!AD122)</f>
        <v>-2</v>
      </c>
      <c r="AD121" s="42">
        <f>IF('Indicator Date hidden'!AE122="x","x",AD$2-'Indicator Date hidden'!AE122)</f>
        <v>0</v>
      </c>
      <c r="AE121" s="42">
        <f>IF('Indicator Date hidden'!AF122="x","x",AE$2-'Indicator Date hidden'!AF122)</f>
        <v>0</v>
      </c>
      <c r="AF121" s="42">
        <f>IF('Indicator Date hidden'!AG122="x","x",AF$2-'Indicator Date hidden'!AG122)</f>
        <v>0</v>
      </c>
      <c r="AG121" s="42">
        <f>IF('Indicator Date hidden'!AH122="x","x",AG$2-'Indicator Date hidden'!AH122)</f>
        <v>0</v>
      </c>
      <c r="AH121" s="42">
        <f>IF('Indicator Date hidden'!AI122="x","x",AH$2-'Indicator Date hidden'!AI122)</f>
        <v>8</v>
      </c>
      <c r="AI121" s="42">
        <f>IF('Indicator Date hidden'!AJ122="x","x",AI$2-'Indicator Date hidden'!AJ122)</f>
        <v>0</v>
      </c>
      <c r="AJ121" s="42">
        <f>IF('Indicator Date hidden'!AK122="x","x",AJ$2-'Indicator Date hidden'!AK122)</f>
        <v>0</v>
      </c>
      <c r="AK121" s="42">
        <f>IF('Indicator Date hidden'!AL122="x","x",AK$2-'Indicator Date hidden'!AL122)</f>
        <v>0</v>
      </c>
      <c r="AL121" s="42">
        <f>IF('Indicator Date hidden'!AM122="x","x",AL$2-'Indicator Date hidden'!AM122)</f>
        <v>0</v>
      </c>
      <c r="AM121" s="42">
        <f>IF('Indicator Date hidden'!AN122="x","x",AM$2-'Indicator Date hidden'!AN122)</f>
        <v>0</v>
      </c>
      <c r="AN121" s="42">
        <f>IF('Indicator Date hidden'!AO122="x","x",AN$2-'Indicator Date hidden'!AO122)</f>
        <v>0</v>
      </c>
      <c r="AO121" s="42">
        <f>IF('Indicator Date hidden'!AP122="x","x",AO$2-'Indicator Date hidden'!AP122)</f>
        <v>9</v>
      </c>
      <c r="AP121" s="42">
        <f>IF('Indicator Date hidden'!AQ122="x","x",AP$2-'Indicator Date hidden'!AQ122)</f>
        <v>0</v>
      </c>
      <c r="AQ121" s="42">
        <f>IF('Indicator Date hidden'!AR122="x","x",AQ$2-'Indicator Date hidden'!AR122)</f>
        <v>0</v>
      </c>
      <c r="AR121" s="42">
        <f>IF('Indicator Date hidden'!AS122="x","x",AR$2-'Indicator Date hidden'!AS122)</f>
        <v>0</v>
      </c>
      <c r="AS121" s="42">
        <f>IF('Indicator Date hidden'!AT122="x","x",AS$2-'Indicator Date hidden'!AT122)</f>
        <v>0</v>
      </c>
      <c r="AT121" s="42">
        <f>IF('Indicator Date hidden'!AU122="x","x",AT$2-'Indicator Date hidden'!AU122)</f>
        <v>0</v>
      </c>
      <c r="AU121" s="42">
        <f>IF('Indicator Date hidden'!AV122="x","x",AU$2-'Indicator Date hidden'!AV122)</f>
        <v>0</v>
      </c>
      <c r="AV121" s="42">
        <f>IF('Indicator Date hidden'!AW122="x","x",AV$2-'Indicator Date hidden'!AW122)</f>
        <v>7</v>
      </c>
      <c r="AW121" s="42">
        <f>IF('Indicator Date hidden'!AX122="x","x",AW$2-'Indicator Date hidden'!AX122)</f>
        <v>-2</v>
      </c>
      <c r="AX121" s="42">
        <f>IF('Indicator Date hidden'!AY122="x","x",AX$2-'Indicator Date hidden'!AY122)</f>
        <v>-1</v>
      </c>
      <c r="AY121" s="42">
        <f>IF('Indicator Date hidden'!AZ122="x","x",AY$2-'Indicator Date hidden'!AZ122)</f>
        <v>0</v>
      </c>
      <c r="AZ121" s="42" t="str">
        <f>IF('Indicator Date hidden'!BA122="x","x",AZ$2-'Indicator Date hidden'!BA122)</f>
        <v>x</v>
      </c>
      <c r="BA121" s="42">
        <f>IF('Indicator Date hidden'!BB122="x","x",BA$2-'Indicator Date hidden'!BB122)</f>
        <v>0</v>
      </c>
      <c r="BB121" s="42">
        <f>IF('Indicator Date hidden'!BC122="x","x",BB$2-'Indicator Date hidden'!BC122)</f>
        <v>1</v>
      </c>
      <c r="BC121" s="42">
        <f>IF('Indicator Date hidden'!BD122="x","x",BC$2-'Indicator Date hidden'!BD122)</f>
        <v>0</v>
      </c>
      <c r="BD121" s="42">
        <f>IF('Indicator Date hidden'!BE122="x","x",BD$2-'Indicator Date hidden'!BE122)</f>
        <v>0</v>
      </c>
      <c r="BE121" s="42">
        <f>IF('Indicator Date hidden'!BF122="x","x",BE$2-'Indicator Date hidden'!BF122)</f>
        <v>2</v>
      </c>
      <c r="BF121" s="42">
        <f>IF('Indicator Date hidden'!BG122="x","x",BF$2-'Indicator Date hidden'!BG122)</f>
        <v>0</v>
      </c>
      <c r="BG121" s="42">
        <f>IF('Indicator Date hidden'!BH122="x","x",BG$2-'Indicator Date hidden'!BH122)</f>
        <v>0</v>
      </c>
      <c r="BH121" s="42">
        <f>IF('Indicator Date hidden'!BI122="x","x",BH$2-'Indicator Date hidden'!BI122)</f>
        <v>0</v>
      </c>
      <c r="BI121" s="42">
        <f>IF('Indicator Date hidden'!BJ122="x","x",BI$2-'Indicator Date hidden'!BJ122)</f>
        <v>2</v>
      </c>
      <c r="BJ121" s="42">
        <f>IF('Indicator Date hidden'!BK122="x","x",BJ$2-'Indicator Date hidden'!BK122)</f>
        <v>1</v>
      </c>
      <c r="BK121" s="42">
        <f>IF('Indicator Date hidden'!BL122="x","x",BK$2-'Indicator Date hidden'!BL122)</f>
        <v>0</v>
      </c>
      <c r="BL121" s="42">
        <f>IF('Indicator Date hidden'!BM122="x","x",BL$2-'Indicator Date hidden'!BM122)</f>
        <v>0</v>
      </c>
      <c r="BM121" s="42">
        <f>IF('Indicator Date hidden'!BN122="x","x",BM$2-'Indicator Date hidden'!BN122)</f>
        <v>0</v>
      </c>
      <c r="BN121" s="42">
        <f>IF('Indicator Date hidden'!BO122="x","x",BN$2-'Indicator Date hidden'!BO122)</f>
        <v>0</v>
      </c>
      <c r="BO121" s="42">
        <f>IF('Indicator Date hidden'!BP122="x","x",BO$2-'Indicator Date hidden'!BP122)</f>
        <v>3</v>
      </c>
      <c r="BP121" s="42">
        <f>IF('Indicator Date hidden'!BQ122="x","x",BP$2-'Indicator Date hidden'!BQ122)</f>
        <v>0</v>
      </c>
      <c r="BQ121" s="42">
        <f>IF('Indicator Date hidden'!BR122="x","x",BQ$2-'Indicator Date hidden'!BR122)</f>
        <v>0</v>
      </c>
      <c r="BR121" s="42">
        <f>IF('Indicator Date hidden'!BS122="x","x",BR$2-'Indicator Date hidden'!BS122)</f>
        <v>0</v>
      </c>
      <c r="BS121" s="42">
        <f>IF('Indicator Date hidden'!BT122="x","x",BS$2-'Indicator Date hidden'!BT122)</f>
        <v>1</v>
      </c>
      <c r="BT121" s="42">
        <f>IF('Indicator Date hidden'!BU122="x","x",BT$2-'Indicator Date hidden'!BU122)</f>
        <v>0</v>
      </c>
      <c r="BU121">
        <f t="shared" si="15"/>
        <v>43</v>
      </c>
      <c r="BV121" s="43">
        <f t="shared" si="16"/>
        <v>0.61428571428571432</v>
      </c>
      <c r="BW121">
        <f t="shared" si="17"/>
        <v>12</v>
      </c>
      <c r="BX121" s="43">
        <f t="shared" si="18"/>
        <v>2.0233837087050648</v>
      </c>
      <c r="BY121" s="46">
        <f t="shared" si="19"/>
        <v>0</v>
      </c>
    </row>
    <row r="122" spans="1:77">
      <c r="A122" t="str">
        <f>'Indicator Data'!B125</f>
        <v>NRU</v>
      </c>
      <c r="B122" s="42">
        <f>IF('Indicator Date hidden'!C123="x","x",B$2-'Indicator Date hidden'!C123)</f>
        <v>0</v>
      </c>
      <c r="C122" s="42">
        <f>IF('Indicator Date hidden'!D123="x","x",C$2-'Indicator Date hidden'!D123)</f>
        <v>0</v>
      </c>
      <c r="D122" s="42">
        <f>IF('Indicator Date hidden'!E123="x","x",D$2-'Indicator Date hidden'!E123)</f>
        <v>0</v>
      </c>
      <c r="E122" s="42">
        <f>IF('Indicator Date hidden'!F123="x","x",E$2-'Indicator Date hidden'!F123)</f>
        <v>0</v>
      </c>
      <c r="F122" s="42">
        <f>IF('Indicator Date hidden'!G123="x","x",F$2-'Indicator Date hidden'!G123)</f>
        <v>0</v>
      </c>
      <c r="G122" s="42">
        <f>IF('Indicator Date hidden'!H123="x","x",G$2-'Indicator Date hidden'!H123)</f>
        <v>0</v>
      </c>
      <c r="H122" s="42">
        <f>IF('Indicator Date hidden'!I123="x","x",H$2-'Indicator Date hidden'!I123)</f>
        <v>0</v>
      </c>
      <c r="I122" s="42">
        <f>IF('Indicator Date hidden'!J123="x","x",I$2-'Indicator Date hidden'!J123)</f>
        <v>0</v>
      </c>
      <c r="J122" s="42">
        <f>IF('Indicator Date hidden'!K123="x","x",J$2-'Indicator Date hidden'!K123)</f>
        <v>0</v>
      </c>
      <c r="K122" s="42" t="str">
        <f>IF('Indicator Date hidden'!L123="x","x",K$2-'Indicator Date hidden'!L123)</f>
        <v>x</v>
      </c>
      <c r="L122" s="42" t="str">
        <f>IF('Indicator Date hidden'!M123="x","x",L$2-'Indicator Date hidden'!M123)</f>
        <v>x</v>
      </c>
      <c r="M122" s="42" t="str">
        <f>IF('Indicator Date hidden'!N123="x","x",M$2-'Indicator Date hidden'!N123)</f>
        <v>x</v>
      </c>
      <c r="N122" s="42" t="str">
        <f>IF('Indicator Date hidden'!O123="x","x",N$2-'Indicator Date hidden'!O123)</f>
        <v>x</v>
      </c>
      <c r="O122" s="42" t="str">
        <f>IF('Indicator Date hidden'!P123="x","x",O$2-'Indicator Date hidden'!P123)</f>
        <v>x</v>
      </c>
      <c r="P122" s="42">
        <f>IF('Indicator Date hidden'!Q123="x","x",P$2-'Indicator Date hidden'!Q123)</f>
        <v>0</v>
      </c>
      <c r="Q122" s="42">
        <f>IF('Indicator Date hidden'!R123="x","x",Q$2-'Indicator Date hidden'!R123)</f>
        <v>0</v>
      </c>
      <c r="R122" s="42">
        <f>IF('Indicator Date hidden'!S123="x","x",R$2-'Indicator Date hidden'!S123)</f>
        <v>0</v>
      </c>
      <c r="S122" s="42">
        <f>IF('Indicator Date hidden'!T123="x","x",S$2-'Indicator Date hidden'!T123)</f>
        <v>0</v>
      </c>
      <c r="T122" s="42">
        <f>IF('Indicator Date hidden'!U123="x","x",T$2-'Indicator Date hidden'!U123)</f>
        <v>0</v>
      </c>
      <c r="U122" s="42">
        <f>IF('Indicator Date hidden'!V123="x","x",U$2-'Indicator Date hidden'!V123)</f>
        <v>0</v>
      </c>
      <c r="V122" s="42">
        <f>IF('Indicator Date hidden'!W123="x","x",V$2-'Indicator Date hidden'!W123)</f>
        <v>0</v>
      </c>
      <c r="W122" s="42">
        <f>IF('Indicator Date hidden'!X123="x","x",W$2-'Indicator Date hidden'!X123)</f>
        <v>0</v>
      </c>
      <c r="X122" s="42" t="str">
        <f>IF('Indicator Date hidden'!Y123="x","x",X$2-'Indicator Date hidden'!Y123)</f>
        <v>x</v>
      </c>
      <c r="Y122" s="42">
        <f>IF('Indicator Date hidden'!Z123="x","x",Y$2-'Indicator Date hidden'!Z123)</f>
        <v>1</v>
      </c>
      <c r="Z122" s="42" t="str">
        <f>IF('Indicator Date hidden'!AA123="x","x",Z$2-'Indicator Date hidden'!AA123)</f>
        <v>x</v>
      </c>
      <c r="AA122" s="42" t="str">
        <f>IF('Indicator Date hidden'!AB123="x","x",AA$2-'Indicator Date hidden'!AB123)</f>
        <v>x</v>
      </c>
      <c r="AB122" s="42" t="str">
        <f>IF('Indicator Date hidden'!AC123="x","x",AB$2-'Indicator Date hidden'!AC123)</f>
        <v>x</v>
      </c>
      <c r="AC122" s="42">
        <f>IF('Indicator Date hidden'!AD123="x","x",AC$2-'Indicator Date hidden'!AD123)</f>
        <v>-2</v>
      </c>
      <c r="AD122" s="42">
        <f>IF('Indicator Date hidden'!AE123="x","x",AD$2-'Indicator Date hidden'!AE123)</f>
        <v>0</v>
      </c>
      <c r="AE122" s="42">
        <f>IF('Indicator Date hidden'!AF123="x","x",AE$2-'Indicator Date hidden'!AF123)</f>
        <v>16</v>
      </c>
      <c r="AF122" s="42" t="str">
        <f>IF('Indicator Date hidden'!AG123="x","x",AF$2-'Indicator Date hidden'!AG123)</f>
        <v>x</v>
      </c>
      <c r="AG122" s="42">
        <f>IF('Indicator Date hidden'!AH123="x","x",AG$2-'Indicator Date hidden'!AH123)</f>
        <v>0</v>
      </c>
      <c r="AH122" s="42" t="str">
        <f>IF('Indicator Date hidden'!AI123="x","x",AH$2-'Indicator Date hidden'!AI123)</f>
        <v>x</v>
      </c>
      <c r="AI122" s="42">
        <f>IF('Indicator Date hidden'!AJ123="x","x",AI$2-'Indicator Date hidden'!AJ123)</f>
        <v>0</v>
      </c>
      <c r="AJ122" s="42">
        <f>IF('Indicator Date hidden'!AK123="x","x",AJ$2-'Indicator Date hidden'!AK123)</f>
        <v>0</v>
      </c>
      <c r="AK122" s="42">
        <f>IF('Indicator Date hidden'!AL123="x","x",AK$2-'Indicator Date hidden'!AL123)</f>
        <v>0</v>
      </c>
      <c r="AL122" s="42">
        <f>IF('Indicator Date hidden'!AM123="x","x",AL$2-'Indicator Date hidden'!AM123)</f>
        <v>0</v>
      </c>
      <c r="AM122" s="42" t="str">
        <f>IF('Indicator Date hidden'!AN123="x","x",AM$2-'Indicator Date hidden'!AN123)</f>
        <v>x</v>
      </c>
      <c r="AN122" s="42">
        <f>IF('Indicator Date hidden'!AO123="x","x",AN$2-'Indicator Date hidden'!AO123)</f>
        <v>0</v>
      </c>
      <c r="AO122" s="42" t="str">
        <f>IF('Indicator Date hidden'!AP123="x","x",AO$2-'Indicator Date hidden'!AP123)</f>
        <v>x</v>
      </c>
      <c r="AP122" s="42">
        <f>IF('Indicator Date hidden'!AQ123="x","x",AP$2-'Indicator Date hidden'!AQ123)</f>
        <v>0</v>
      </c>
      <c r="AQ122" s="42" t="str">
        <f>IF('Indicator Date hidden'!AR123="x","x",AQ$2-'Indicator Date hidden'!AR123)</f>
        <v>x</v>
      </c>
      <c r="AR122" s="42" t="str">
        <f>IF('Indicator Date hidden'!AS123="x","x",AR$2-'Indicator Date hidden'!AS123)</f>
        <v>x</v>
      </c>
      <c r="AS122" s="42" t="str">
        <f>IF('Indicator Date hidden'!AT123="x","x",AS$2-'Indicator Date hidden'!AT123)</f>
        <v>x</v>
      </c>
      <c r="AT122" s="42">
        <f>IF('Indicator Date hidden'!AU123="x","x",AT$2-'Indicator Date hidden'!AU123)</f>
        <v>0</v>
      </c>
      <c r="AU122" s="42" t="str">
        <f>IF('Indicator Date hidden'!AV123="x","x",AU$2-'Indicator Date hidden'!AV123)</f>
        <v>x</v>
      </c>
      <c r="AV122" s="42">
        <f>IF('Indicator Date hidden'!AW123="x","x",AV$2-'Indicator Date hidden'!AW123)</f>
        <v>10</v>
      </c>
      <c r="AW122" s="42" t="str">
        <f>IF('Indicator Date hidden'!AX123="x","x",AW$2-'Indicator Date hidden'!AX123)</f>
        <v>x</v>
      </c>
      <c r="AX122" s="42" t="str">
        <f>IF('Indicator Date hidden'!AY123="x","x",AX$2-'Indicator Date hidden'!AY123)</f>
        <v>x</v>
      </c>
      <c r="AY122" s="42" t="str">
        <f>IF('Indicator Date hidden'!AZ123="x","x",AY$2-'Indicator Date hidden'!AZ123)</f>
        <v>x</v>
      </c>
      <c r="AZ122" s="42" t="str">
        <f>IF('Indicator Date hidden'!BA123="x","x",AZ$2-'Indicator Date hidden'!BA123)</f>
        <v>x</v>
      </c>
      <c r="BA122" s="42">
        <f>IF('Indicator Date hidden'!BB123="x","x",BA$2-'Indicator Date hidden'!BB123)</f>
        <v>0</v>
      </c>
      <c r="BB122" s="42" t="str">
        <f>IF('Indicator Date hidden'!BC123="x","x",BB$2-'Indicator Date hidden'!BC123)</f>
        <v>x</v>
      </c>
      <c r="BC122" s="42">
        <f>IF('Indicator Date hidden'!BD123="x","x",BC$2-'Indicator Date hidden'!BD123)</f>
        <v>0</v>
      </c>
      <c r="BD122" s="42">
        <f>IF('Indicator Date hidden'!BE123="x","x",BD$2-'Indicator Date hidden'!BE123)</f>
        <v>0</v>
      </c>
      <c r="BE122" s="42">
        <f>IF('Indicator Date hidden'!BF123="x","x",BE$2-'Indicator Date hidden'!BF123)</f>
        <v>2</v>
      </c>
      <c r="BF122" s="42">
        <f>IF('Indicator Date hidden'!BG123="x","x",BF$2-'Indicator Date hidden'!BG123)</f>
        <v>0</v>
      </c>
      <c r="BG122" s="42" t="str">
        <f>IF('Indicator Date hidden'!BH123="x","x",BG$2-'Indicator Date hidden'!BH123)</f>
        <v>x</v>
      </c>
      <c r="BH122" s="42">
        <f>IF('Indicator Date hidden'!BI123="x","x",BH$2-'Indicator Date hidden'!BI123)</f>
        <v>0</v>
      </c>
      <c r="BI122" s="42" t="str">
        <f>IF('Indicator Date hidden'!BJ123="x","x",BI$2-'Indicator Date hidden'!BJ123)</f>
        <v>x</v>
      </c>
      <c r="BJ122" s="42">
        <f>IF('Indicator Date hidden'!BK123="x","x",BJ$2-'Indicator Date hidden'!BK123)</f>
        <v>1</v>
      </c>
      <c r="BK122" s="42">
        <f>IF('Indicator Date hidden'!BL123="x","x",BK$2-'Indicator Date hidden'!BL123)</f>
        <v>1</v>
      </c>
      <c r="BL122" s="42">
        <f>IF('Indicator Date hidden'!BM123="x","x",BL$2-'Indicator Date hidden'!BM123)</f>
        <v>0</v>
      </c>
      <c r="BM122" s="42">
        <f>IF('Indicator Date hidden'!BN123="x","x",BM$2-'Indicator Date hidden'!BN123)</f>
        <v>0</v>
      </c>
      <c r="BN122" s="42">
        <f>IF('Indicator Date hidden'!BO123="x","x",BN$2-'Indicator Date hidden'!BO123)</f>
        <v>0</v>
      </c>
      <c r="BO122" s="42">
        <f>IF('Indicator Date hidden'!BP123="x","x",BO$2-'Indicator Date hidden'!BP123)</f>
        <v>6</v>
      </c>
      <c r="BP122" s="42">
        <f>IF('Indicator Date hidden'!BQ123="x","x",BP$2-'Indicator Date hidden'!BQ123)</f>
        <v>0</v>
      </c>
      <c r="BQ122" s="42">
        <f>IF('Indicator Date hidden'!BR123="x","x",BQ$2-'Indicator Date hidden'!BR123)</f>
        <v>0</v>
      </c>
      <c r="BR122" s="42">
        <f>IF('Indicator Date hidden'!BS123="x","x",BR$2-'Indicator Date hidden'!BS123)</f>
        <v>0</v>
      </c>
      <c r="BS122" s="42">
        <f>IF('Indicator Date hidden'!BT123="x","x",BS$2-'Indicator Date hidden'!BT123)</f>
        <v>1</v>
      </c>
      <c r="BT122" s="42" t="str">
        <f>IF('Indicator Date hidden'!BU123="x","x",BT$2-'Indicator Date hidden'!BU123)</f>
        <v>x</v>
      </c>
      <c r="BU122">
        <f t="shared" si="15"/>
        <v>36</v>
      </c>
      <c r="BV122" s="43">
        <f t="shared" si="16"/>
        <v>0.78260869565217395</v>
      </c>
      <c r="BW122">
        <f t="shared" si="17"/>
        <v>8</v>
      </c>
      <c r="BX122" s="43">
        <f t="shared" si="18"/>
        <v>2.8583443328510612</v>
      </c>
      <c r="BY122" s="46">
        <f t="shared" si="19"/>
        <v>0</v>
      </c>
    </row>
    <row r="123" spans="1:77">
      <c r="A123" t="str">
        <f>'Indicator Data'!B126</f>
        <v>NPL</v>
      </c>
      <c r="B123" s="42">
        <f>IF('Indicator Date hidden'!C124="x","x",B$2-'Indicator Date hidden'!C124)</f>
        <v>0</v>
      </c>
      <c r="C123" s="42">
        <f>IF('Indicator Date hidden'!D124="x","x",C$2-'Indicator Date hidden'!D124)</f>
        <v>0</v>
      </c>
      <c r="D123" s="42">
        <f>IF('Indicator Date hidden'!E124="x","x",D$2-'Indicator Date hidden'!E124)</f>
        <v>0</v>
      </c>
      <c r="E123" s="42">
        <f>IF('Indicator Date hidden'!F124="x","x",E$2-'Indicator Date hidden'!F124)</f>
        <v>0</v>
      </c>
      <c r="F123" s="42">
        <f>IF('Indicator Date hidden'!G124="x","x",F$2-'Indicator Date hidden'!G124)</f>
        <v>0</v>
      </c>
      <c r="G123" s="42">
        <f>IF('Indicator Date hidden'!H124="x","x",G$2-'Indicator Date hidden'!H124)</f>
        <v>0</v>
      </c>
      <c r="H123" s="42">
        <f>IF('Indicator Date hidden'!I124="x","x",H$2-'Indicator Date hidden'!I124)</f>
        <v>0</v>
      </c>
      <c r="I123" s="42">
        <f>IF('Indicator Date hidden'!J124="x","x",I$2-'Indicator Date hidden'!J124)</f>
        <v>0</v>
      </c>
      <c r="J123" s="42">
        <f>IF('Indicator Date hidden'!K124="x","x",J$2-'Indicator Date hidden'!K124)</f>
        <v>0</v>
      </c>
      <c r="K123" s="42">
        <f>IF('Indicator Date hidden'!L124="x","x",K$2-'Indicator Date hidden'!L124)</f>
        <v>0</v>
      </c>
      <c r="L123" s="42">
        <f>IF('Indicator Date hidden'!M124="x","x",L$2-'Indicator Date hidden'!M124)</f>
        <v>0</v>
      </c>
      <c r="M123" s="42" t="str">
        <f>IF('Indicator Date hidden'!N124="x","x",M$2-'Indicator Date hidden'!N124)</f>
        <v>x</v>
      </c>
      <c r="N123" s="42" t="str">
        <f>IF('Indicator Date hidden'!O124="x","x",N$2-'Indicator Date hidden'!O124)</f>
        <v>x</v>
      </c>
      <c r="O123" s="42" t="str">
        <f>IF('Indicator Date hidden'!P124="x","x",O$2-'Indicator Date hidden'!P124)</f>
        <v>x</v>
      </c>
      <c r="P123" s="42">
        <f>IF('Indicator Date hidden'!Q124="x","x",P$2-'Indicator Date hidden'!Q124)</f>
        <v>0</v>
      </c>
      <c r="Q123" s="42">
        <f>IF('Indicator Date hidden'!R124="x","x",Q$2-'Indicator Date hidden'!R124)</f>
        <v>0</v>
      </c>
      <c r="R123" s="42">
        <f>IF('Indicator Date hidden'!S124="x","x",R$2-'Indicator Date hidden'!S124)</f>
        <v>0</v>
      </c>
      <c r="S123" s="42">
        <f>IF('Indicator Date hidden'!T124="x","x",S$2-'Indicator Date hidden'!T124)</f>
        <v>0</v>
      </c>
      <c r="T123" s="42">
        <f>IF('Indicator Date hidden'!U124="x","x",T$2-'Indicator Date hidden'!U124)</f>
        <v>0</v>
      </c>
      <c r="U123" s="42">
        <f>IF('Indicator Date hidden'!V124="x","x",U$2-'Indicator Date hidden'!V124)</f>
        <v>0</v>
      </c>
      <c r="V123" s="42">
        <f>IF('Indicator Date hidden'!W124="x","x",V$2-'Indicator Date hidden'!W124)</f>
        <v>0</v>
      </c>
      <c r="W123" s="42">
        <f>IF('Indicator Date hidden'!X124="x","x",W$2-'Indicator Date hidden'!X124)</f>
        <v>0</v>
      </c>
      <c r="X123" s="42">
        <f>IF('Indicator Date hidden'!Y124="x","x",X$2-'Indicator Date hidden'!Y124)</f>
        <v>2</v>
      </c>
      <c r="Y123" s="42">
        <f>IF('Indicator Date hidden'!Z124="x","x",Y$2-'Indicator Date hidden'!Z124)</f>
        <v>0</v>
      </c>
      <c r="Z123" s="42">
        <f>IF('Indicator Date hidden'!AA124="x","x",Z$2-'Indicator Date hidden'!AA124)</f>
        <v>0</v>
      </c>
      <c r="AA123" s="42">
        <f>IF('Indicator Date hidden'!AB124="x","x",AA$2-'Indicator Date hidden'!AB124)</f>
        <v>0</v>
      </c>
      <c r="AB123" s="42">
        <f>IF('Indicator Date hidden'!AC124="x","x",AB$2-'Indicator Date hidden'!AC124)</f>
        <v>0</v>
      </c>
      <c r="AC123" s="42">
        <f>IF('Indicator Date hidden'!AD124="x","x",AC$2-'Indicator Date hidden'!AD124)</f>
        <v>-2</v>
      </c>
      <c r="AD123" s="42">
        <f>IF('Indicator Date hidden'!AE124="x","x",AD$2-'Indicator Date hidden'!AE124)</f>
        <v>0</v>
      </c>
      <c r="AE123" s="42">
        <f>IF('Indicator Date hidden'!AF124="x","x",AE$2-'Indicator Date hidden'!AF124)</f>
        <v>0</v>
      </c>
      <c r="AF123" s="42">
        <f>IF('Indicator Date hidden'!AG124="x","x",AF$2-'Indicator Date hidden'!AG124)</f>
        <v>0</v>
      </c>
      <c r="AG123" s="42">
        <f>IF('Indicator Date hidden'!AH124="x","x",AG$2-'Indicator Date hidden'!AH124)</f>
        <v>0</v>
      </c>
      <c r="AH123" s="42">
        <f>IF('Indicator Date hidden'!AI124="x","x",AH$2-'Indicator Date hidden'!AI124)</f>
        <v>2</v>
      </c>
      <c r="AI123" s="42">
        <f>IF('Indicator Date hidden'!AJ124="x","x",AI$2-'Indicator Date hidden'!AJ124)</f>
        <v>0</v>
      </c>
      <c r="AJ123" s="42">
        <f>IF('Indicator Date hidden'!AK124="x","x",AJ$2-'Indicator Date hidden'!AK124)</f>
        <v>0</v>
      </c>
      <c r="AK123" s="42">
        <f>IF('Indicator Date hidden'!AL124="x","x",AK$2-'Indicator Date hidden'!AL124)</f>
        <v>0</v>
      </c>
      <c r="AL123" s="42">
        <f>IF('Indicator Date hidden'!AM124="x","x",AL$2-'Indicator Date hidden'!AM124)</f>
        <v>0</v>
      </c>
      <c r="AM123" s="42">
        <f>IF('Indicator Date hidden'!AN124="x","x",AM$2-'Indicator Date hidden'!AN124)</f>
        <v>0</v>
      </c>
      <c r="AN123" s="42">
        <f>IF('Indicator Date hidden'!AO124="x","x",AN$2-'Indicator Date hidden'!AO124)</f>
        <v>0</v>
      </c>
      <c r="AO123" s="42">
        <f>IF('Indicator Date hidden'!AP124="x","x",AO$2-'Indicator Date hidden'!AP124)</f>
        <v>0</v>
      </c>
      <c r="AP123" s="42">
        <f>IF('Indicator Date hidden'!AQ124="x","x",AP$2-'Indicator Date hidden'!AQ124)</f>
        <v>0</v>
      </c>
      <c r="AQ123" s="42">
        <f>IF('Indicator Date hidden'!AR124="x","x",AQ$2-'Indicator Date hidden'!AR124)</f>
        <v>0</v>
      </c>
      <c r="AR123" s="42">
        <f>IF('Indicator Date hidden'!AS124="x","x",AR$2-'Indicator Date hidden'!AS124)</f>
        <v>0</v>
      </c>
      <c r="AS123" s="42">
        <f>IF('Indicator Date hidden'!AT124="x","x",AS$2-'Indicator Date hidden'!AT124)</f>
        <v>0</v>
      </c>
      <c r="AT123" s="42">
        <f>IF('Indicator Date hidden'!AU124="x","x",AT$2-'Indicator Date hidden'!AU124)</f>
        <v>0</v>
      </c>
      <c r="AU123" s="42">
        <f>IF('Indicator Date hidden'!AV124="x","x",AU$2-'Indicator Date hidden'!AV124)</f>
        <v>0</v>
      </c>
      <c r="AV123" s="42">
        <f>IF('Indicator Date hidden'!AW124="x","x",AV$2-'Indicator Date hidden'!AW124)</f>
        <v>12</v>
      </c>
      <c r="AW123" s="42">
        <f>IF('Indicator Date hidden'!AX124="x","x",AW$2-'Indicator Date hidden'!AX124)</f>
        <v>-2</v>
      </c>
      <c r="AX123" s="42">
        <f>IF('Indicator Date hidden'!AY124="x","x",AX$2-'Indicator Date hidden'!AY124)</f>
        <v>-1</v>
      </c>
      <c r="AY123" s="42">
        <f>IF('Indicator Date hidden'!AZ124="x","x",AY$2-'Indicator Date hidden'!AZ124)</f>
        <v>0</v>
      </c>
      <c r="AZ123" s="42">
        <f>IF('Indicator Date hidden'!BA124="x","x",AZ$2-'Indicator Date hidden'!BA124)</f>
        <v>6</v>
      </c>
      <c r="BA123" s="42">
        <f>IF('Indicator Date hidden'!BB124="x","x",BA$2-'Indicator Date hidden'!BB124)</f>
        <v>0</v>
      </c>
      <c r="BB123" s="42">
        <f>IF('Indicator Date hidden'!BC124="x","x",BB$2-'Indicator Date hidden'!BC124)</f>
        <v>0</v>
      </c>
      <c r="BC123" s="42">
        <f>IF('Indicator Date hidden'!BD124="x","x",BC$2-'Indicator Date hidden'!BD124)</f>
        <v>0</v>
      </c>
      <c r="BD123" s="42">
        <f>IF('Indicator Date hidden'!BE124="x","x",BD$2-'Indicator Date hidden'!BE124)</f>
        <v>0</v>
      </c>
      <c r="BE123" s="42">
        <f>IF('Indicator Date hidden'!BF124="x","x",BE$2-'Indicator Date hidden'!BF124)</f>
        <v>0</v>
      </c>
      <c r="BF123" s="42">
        <f>IF('Indicator Date hidden'!BG124="x","x",BF$2-'Indicator Date hidden'!BG124)</f>
        <v>0</v>
      </c>
      <c r="BG123" s="42">
        <f>IF('Indicator Date hidden'!BH124="x","x",BG$2-'Indicator Date hidden'!BH124)</f>
        <v>0</v>
      </c>
      <c r="BH123" s="42">
        <f>IF('Indicator Date hidden'!BI124="x","x",BH$2-'Indicator Date hidden'!BI124)</f>
        <v>0</v>
      </c>
      <c r="BI123" s="42">
        <f>IF('Indicator Date hidden'!BJ124="x","x",BI$2-'Indicator Date hidden'!BJ124)</f>
        <v>2</v>
      </c>
      <c r="BJ123" s="42">
        <f>IF('Indicator Date hidden'!BK124="x","x",BJ$2-'Indicator Date hidden'!BK124)</f>
        <v>1</v>
      </c>
      <c r="BK123" s="42">
        <f>IF('Indicator Date hidden'!BL124="x","x",BK$2-'Indicator Date hidden'!BL124)</f>
        <v>1</v>
      </c>
      <c r="BL123" s="42">
        <f>IF('Indicator Date hidden'!BM124="x","x",BL$2-'Indicator Date hidden'!BM124)</f>
        <v>0</v>
      </c>
      <c r="BM123" s="42">
        <f>IF('Indicator Date hidden'!BN124="x","x",BM$2-'Indicator Date hidden'!BN124)</f>
        <v>0</v>
      </c>
      <c r="BN123" s="42">
        <f>IF('Indicator Date hidden'!BO124="x","x",BN$2-'Indicator Date hidden'!BO124)</f>
        <v>0</v>
      </c>
      <c r="BO123" s="42">
        <f>IF('Indicator Date hidden'!BP124="x","x",BO$2-'Indicator Date hidden'!BP124)</f>
        <v>0</v>
      </c>
      <c r="BP123" s="42">
        <f>IF('Indicator Date hidden'!BQ124="x","x",BP$2-'Indicator Date hidden'!BQ124)</f>
        <v>0</v>
      </c>
      <c r="BQ123" s="42">
        <f>IF('Indicator Date hidden'!BR124="x","x",BQ$2-'Indicator Date hidden'!BR124)</f>
        <v>0</v>
      </c>
      <c r="BR123" s="42">
        <f>IF('Indicator Date hidden'!BS124="x","x",BR$2-'Indicator Date hidden'!BS124)</f>
        <v>0</v>
      </c>
      <c r="BS123" s="42">
        <f>IF('Indicator Date hidden'!BT124="x","x",BS$2-'Indicator Date hidden'!BT124)</f>
        <v>1</v>
      </c>
      <c r="BT123" s="42">
        <f>IF('Indicator Date hidden'!BU124="x","x",BT$2-'Indicator Date hidden'!BU124)</f>
        <v>0</v>
      </c>
      <c r="BU123">
        <f t="shared" si="15"/>
        <v>22</v>
      </c>
      <c r="BV123" s="43">
        <f t="shared" si="16"/>
        <v>0.3235294117647059</v>
      </c>
      <c r="BW123">
        <f t="shared" si="17"/>
        <v>8</v>
      </c>
      <c r="BX123" s="43">
        <f t="shared" si="18"/>
        <v>1.7015665487200855</v>
      </c>
      <c r="BY123" s="46">
        <f t="shared" si="19"/>
        <v>0</v>
      </c>
    </row>
    <row r="124" spans="1:77">
      <c r="A124" t="str">
        <f>'Indicator Data'!B127</f>
        <v>NLD</v>
      </c>
      <c r="B124" s="42">
        <f>IF('Indicator Date hidden'!C125="x","x",B$2-'Indicator Date hidden'!C125)</f>
        <v>0</v>
      </c>
      <c r="C124" s="42">
        <f>IF('Indicator Date hidden'!D125="x","x",C$2-'Indicator Date hidden'!D125)</f>
        <v>0</v>
      </c>
      <c r="D124" s="42">
        <f>IF('Indicator Date hidden'!E125="x","x",D$2-'Indicator Date hidden'!E125)</f>
        <v>0</v>
      </c>
      <c r="E124" s="42">
        <f>IF('Indicator Date hidden'!F125="x","x",E$2-'Indicator Date hidden'!F125)</f>
        <v>0</v>
      </c>
      <c r="F124" s="42">
        <f>IF('Indicator Date hidden'!G125="x","x",F$2-'Indicator Date hidden'!G125)</f>
        <v>0</v>
      </c>
      <c r="G124" s="42">
        <f>IF('Indicator Date hidden'!H125="x","x",G$2-'Indicator Date hidden'!H125)</f>
        <v>0</v>
      </c>
      <c r="H124" s="42">
        <f>IF('Indicator Date hidden'!I125="x","x",H$2-'Indicator Date hidden'!I125)</f>
        <v>0</v>
      </c>
      <c r="I124" s="42">
        <f>IF('Indicator Date hidden'!J125="x","x",I$2-'Indicator Date hidden'!J125)</f>
        <v>0</v>
      </c>
      <c r="J124" s="42">
        <f>IF('Indicator Date hidden'!K125="x","x",J$2-'Indicator Date hidden'!K125)</f>
        <v>0</v>
      </c>
      <c r="K124" s="42">
        <f>IF('Indicator Date hidden'!L125="x","x",K$2-'Indicator Date hidden'!L125)</f>
        <v>0</v>
      </c>
      <c r="L124" s="42">
        <f>IF('Indicator Date hidden'!M125="x","x",L$2-'Indicator Date hidden'!M125)</f>
        <v>0</v>
      </c>
      <c r="M124" s="42" t="str">
        <f>IF('Indicator Date hidden'!N125="x","x",M$2-'Indicator Date hidden'!N125)</f>
        <v>x</v>
      </c>
      <c r="N124" s="42" t="str">
        <f>IF('Indicator Date hidden'!O125="x","x",N$2-'Indicator Date hidden'!O125)</f>
        <v>x</v>
      </c>
      <c r="O124" s="42" t="str">
        <f>IF('Indicator Date hidden'!P125="x","x",O$2-'Indicator Date hidden'!P125)</f>
        <v>x</v>
      </c>
      <c r="P124" s="42">
        <f>IF('Indicator Date hidden'!Q125="x","x",P$2-'Indicator Date hidden'!Q125)</f>
        <v>0</v>
      </c>
      <c r="Q124" s="42">
        <f>IF('Indicator Date hidden'!R125="x","x",Q$2-'Indicator Date hidden'!R125)</f>
        <v>0</v>
      </c>
      <c r="R124" s="42">
        <f>IF('Indicator Date hidden'!S125="x","x",R$2-'Indicator Date hidden'!S125)</f>
        <v>0</v>
      </c>
      <c r="S124" s="42">
        <f>IF('Indicator Date hidden'!T125="x","x",S$2-'Indicator Date hidden'!T125)</f>
        <v>0</v>
      </c>
      <c r="T124" s="42">
        <f>IF('Indicator Date hidden'!U125="x","x",T$2-'Indicator Date hidden'!U125)</f>
        <v>0</v>
      </c>
      <c r="U124" s="42">
        <f>IF('Indicator Date hidden'!V125="x","x",U$2-'Indicator Date hidden'!V125)</f>
        <v>0</v>
      </c>
      <c r="V124" s="42">
        <f>IF('Indicator Date hidden'!W125="x","x",V$2-'Indicator Date hidden'!W125)</f>
        <v>0</v>
      </c>
      <c r="W124" s="42">
        <f>IF('Indicator Date hidden'!X125="x","x",W$2-'Indicator Date hidden'!X125)</f>
        <v>0</v>
      </c>
      <c r="X124" s="42">
        <f>IF('Indicator Date hidden'!Y125="x","x",X$2-'Indicator Date hidden'!Y125)</f>
        <v>10</v>
      </c>
      <c r="Y124" s="42">
        <f>IF('Indicator Date hidden'!Z125="x","x",Y$2-'Indicator Date hidden'!Z125)</f>
        <v>0</v>
      </c>
      <c r="Z124" s="42" t="str">
        <f>IF('Indicator Date hidden'!AA125="x","x",Z$2-'Indicator Date hidden'!AA125)</f>
        <v>x</v>
      </c>
      <c r="AA124" s="42">
        <f>IF('Indicator Date hidden'!AB125="x","x",AA$2-'Indicator Date hidden'!AB125)</f>
        <v>1</v>
      </c>
      <c r="AB124" s="42">
        <f>IF('Indicator Date hidden'!AC125="x","x",AB$2-'Indicator Date hidden'!AC125)</f>
        <v>0</v>
      </c>
      <c r="AC124" s="42" t="str">
        <f>IF('Indicator Date hidden'!AD125="x","x",AC$2-'Indicator Date hidden'!AD125)</f>
        <v>x</v>
      </c>
      <c r="AD124" s="42">
        <f>IF('Indicator Date hidden'!AE125="x","x",AD$2-'Indicator Date hidden'!AE125)</f>
        <v>0</v>
      </c>
      <c r="AE124" s="42">
        <f>IF('Indicator Date hidden'!AF125="x","x",AE$2-'Indicator Date hidden'!AF125)</f>
        <v>0</v>
      </c>
      <c r="AF124" s="42">
        <f>IF('Indicator Date hidden'!AG125="x","x",AF$2-'Indicator Date hidden'!AG125)</f>
        <v>0</v>
      </c>
      <c r="AG124" s="42">
        <f>IF('Indicator Date hidden'!AH125="x","x",AG$2-'Indicator Date hidden'!AH125)</f>
        <v>0</v>
      </c>
      <c r="AH124" s="42" t="str">
        <f>IF('Indicator Date hidden'!AI125="x","x",AH$2-'Indicator Date hidden'!AI125)</f>
        <v>x</v>
      </c>
      <c r="AI124" s="42">
        <f>IF('Indicator Date hidden'!AJ125="x","x",AI$2-'Indicator Date hidden'!AJ125)</f>
        <v>0</v>
      </c>
      <c r="AJ124" s="42">
        <f>IF('Indicator Date hidden'!AK125="x","x",AJ$2-'Indicator Date hidden'!AK125)</f>
        <v>0</v>
      </c>
      <c r="AK124" s="42">
        <f>IF('Indicator Date hidden'!AL125="x","x",AK$2-'Indicator Date hidden'!AL125)</f>
        <v>0</v>
      </c>
      <c r="AL124" s="42" t="str">
        <f>IF('Indicator Date hidden'!AM125="x","x",AL$2-'Indicator Date hidden'!AM125)</f>
        <v>x</v>
      </c>
      <c r="AM124" s="42">
        <f>IF('Indicator Date hidden'!AN125="x","x",AM$2-'Indicator Date hidden'!AN125)</f>
        <v>0</v>
      </c>
      <c r="AN124" s="42">
        <f>IF('Indicator Date hidden'!AO125="x","x",AN$2-'Indicator Date hidden'!AO125)</f>
        <v>0</v>
      </c>
      <c r="AO124" s="42" t="str">
        <f>IF('Indicator Date hidden'!AP125="x","x",AO$2-'Indicator Date hidden'!AP125)</f>
        <v>x</v>
      </c>
      <c r="AP124" s="42">
        <f>IF('Indicator Date hidden'!AQ125="x","x",AP$2-'Indicator Date hidden'!AQ125)</f>
        <v>0</v>
      </c>
      <c r="AQ124" s="42">
        <f>IF('Indicator Date hidden'!AR125="x","x",AQ$2-'Indicator Date hidden'!AR125)</f>
        <v>1</v>
      </c>
      <c r="AR124" s="42">
        <f>IF('Indicator Date hidden'!AS125="x","x",AR$2-'Indicator Date hidden'!AS125)</f>
        <v>1</v>
      </c>
      <c r="AS124" s="42" t="str">
        <f>IF('Indicator Date hidden'!AT125="x","x",AS$2-'Indicator Date hidden'!AT125)</f>
        <v>x</v>
      </c>
      <c r="AT124" s="42">
        <f>IF('Indicator Date hidden'!AU125="x","x",AT$2-'Indicator Date hidden'!AU125)</f>
        <v>2</v>
      </c>
      <c r="AU124" s="42">
        <f>IF('Indicator Date hidden'!AV125="x","x",AU$2-'Indicator Date hidden'!AV125)</f>
        <v>0</v>
      </c>
      <c r="AV124" s="42">
        <f>IF('Indicator Date hidden'!AW125="x","x",AV$2-'Indicator Date hidden'!AW125)</f>
        <v>1</v>
      </c>
      <c r="AW124" s="42">
        <f>IF('Indicator Date hidden'!AX125="x","x",AW$2-'Indicator Date hidden'!AX125)</f>
        <v>-2</v>
      </c>
      <c r="AX124" s="42">
        <f>IF('Indicator Date hidden'!AY125="x","x",AX$2-'Indicator Date hidden'!AY125)</f>
        <v>-1</v>
      </c>
      <c r="AY124" s="42">
        <f>IF('Indicator Date hidden'!AZ125="x","x",AY$2-'Indicator Date hidden'!AZ125)</f>
        <v>0</v>
      </c>
      <c r="AZ124" s="42" t="str">
        <f>IF('Indicator Date hidden'!BA125="x","x",AZ$2-'Indicator Date hidden'!BA125)</f>
        <v>x</v>
      </c>
      <c r="BA124" s="42">
        <f>IF('Indicator Date hidden'!BB125="x","x",BA$2-'Indicator Date hidden'!BB125)</f>
        <v>0</v>
      </c>
      <c r="BB124" s="42" t="str">
        <f>IF('Indicator Date hidden'!BC125="x","x",BB$2-'Indicator Date hidden'!BC125)</f>
        <v>x</v>
      </c>
      <c r="BC124" s="42">
        <f>IF('Indicator Date hidden'!BD125="x","x",BC$2-'Indicator Date hidden'!BD125)</f>
        <v>0</v>
      </c>
      <c r="BD124" s="42">
        <f>IF('Indicator Date hidden'!BE125="x","x",BD$2-'Indicator Date hidden'!BE125)</f>
        <v>0</v>
      </c>
      <c r="BE124" s="42">
        <f>IF('Indicator Date hidden'!BF125="x","x",BE$2-'Indicator Date hidden'!BF125)</f>
        <v>0</v>
      </c>
      <c r="BF124" s="42">
        <f>IF('Indicator Date hidden'!BG125="x","x",BF$2-'Indicator Date hidden'!BG125)</f>
        <v>0</v>
      </c>
      <c r="BG124" s="42">
        <f>IF('Indicator Date hidden'!BH125="x","x",BG$2-'Indicator Date hidden'!BH125)</f>
        <v>0</v>
      </c>
      <c r="BH124" s="42">
        <f>IF('Indicator Date hidden'!BI125="x","x",BH$2-'Indicator Date hidden'!BI125)</f>
        <v>0</v>
      </c>
      <c r="BI124" s="42" t="str">
        <f>IF('Indicator Date hidden'!BJ125="x","x",BI$2-'Indicator Date hidden'!BJ125)</f>
        <v>x</v>
      </c>
      <c r="BJ124" s="42">
        <f>IF('Indicator Date hidden'!BK125="x","x",BJ$2-'Indicator Date hidden'!BK125)</f>
        <v>0</v>
      </c>
      <c r="BK124" s="42">
        <f>IF('Indicator Date hidden'!BL125="x","x",BK$2-'Indicator Date hidden'!BL125)</f>
        <v>0</v>
      </c>
      <c r="BL124" s="42">
        <f>IF('Indicator Date hidden'!BM125="x","x",BL$2-'Indicator Date hidden'!BM125)</f>
        <v>0</v>
      </c>
      <c r="BM124" s="42">
        <f>IF('Indicator Date hidden'!BN125="x","x",BM$2-'Indicator Date hidden'!BN125)</f>
        <v>0</v>
      </c>
      <c r="BN124" s="42">
        <f>IF('Indicator Date hidden'!BO125="x","x",BN$2-'Indicator Date hidden'!BO125)</f>
        <v>0</v>
      </c>
      <c r="BO124" s="42">
        <f>IF('Indicator Date hidden'!BP125="x","x",BO$2-'Indicator Date hidden'!BP125)</f>
        <v>1</v>
      </c>
      <c r="BP124" s="42">
        <f>IF('Indicator Date hidden'!BQ125="x","x",BP$2-'Indicator Date hidden'!BQ125)</f>
        <v>2</v>
      </c>
      <c r="BQ124" s="42">
        <f>IF('Indicator Date hidden'!BR125="x","x",BQ$2-'Indicator Date hidden'!BR125)</f>
        <v>2</v>
      </c>
      <c r="BR124" s="42">
        <f>IF('Indicator Date hidden'!BS125="x","x",BR$2-'Indicator Date hidden'!BS125)</f>
        <v>2</v>
      </c>
      <c r="BS124" s="42">
        <f>IF('Indicator Date hidden'!BT125="x","x",BS$2-'Indicator Date hidden'!BT125)</f>
        <v>1</v>
      </c>
      <c r="BT124" s="42">
        <f>IF('Indicator Date hidden'!BU125="x","x",BT$2-'Indicator Date hidden'!BU125)</f>
        <v>0</v>
      </c>
      <c r="BU124">
        <f t="shared" si="15"/>
        <v>21</v>
      </c>
      <c r="BV124" s="43">
        <f t="shared" si="16"/>
        <v>0.3559322033898305</v>
      </c>
      <c r="BW124">
        <f t="shared" si="17"/>
        <v>11</v>
      </c>
      <c r="BX124" s="43">
        <f t="shared" si="18"/>
        <v>1.4233252050994587</v>
      </c>
      <c r="BY124" s="46">
        <f t="shared" si="19"/>
        <v>0</v>
      </c>
    </row>
    <row r="125" spans="1:77">
      <c r="A125" t="str">
        <f>'Indicator Data'!B128</f>
        <v>NZL</v>
      </c>
      <c r="B125" s="42">
        <f>IF('Indicator Date hidden'!C126="x","x",B$2-'Indicator Date hidden'!C126)</f>
        <v>0</v>
      </c>
      <c r="C125" s="42">
        <f>IF('Indicator Date hidden'!D126="x","x",C$2-'Indicator Date hidden'!D126)</f>
        <v>0</v>
      </c>
      <c r="D125" s="42">
        <f>IF('Indicator Date hidden'!E126="x","x",D$2-'Indicator Date hidden'!E126)</f>
        <v>0</v>
      </c>
      <c r="E125" s="42">
        <f>IF('Indicator Date hidden'!F126="x","x",E$2-'Indicator Date hidden'!F126)</f>
        <v>0</v>
      </c>
      <c r="F125" s="42">
        <f>IF('Indicator Date hidden'!G126="x","x",F$2-'Indicator Date hidden'!G126)</f>
        <v>0</v>
      </c>
      <c r="G125" s="42">
        <f>IF('Indicator Date hidden'!H126="x","x",G$2-'Indicator Date hidden'!H126)</f>
        <v>0</v>
      </c>
      <c r="H125" s="42">
        <f>IF('Indicator Date hidden'!I126="x","x",H$2-'Indicator Date hidden'!I126)</f>
        <v>0</v>
      </c>
      <c r="I125" s="42">
        <f>IF('Indicator Date hidden'!J126="x","x",I$2-'Indicator Date hidden'!J126)</f>
        <v>0</v>
      </c>
      <c r="J125" s="42">
        <f>IF('Indicator Date hidden'!K126="x","x",J$2-'Indicator Date hidden'!K126)</f>
        <v>0</v>
      </c>
      <c r="K125" s="42">
        <f>IF('Indicator Date hidden'!L126="x","x",K$2-'Indicator Date hidden'!L126)</f>
        <v>0</v>
      </c>
      <c r="L125" s="42" t="str">
        <f>IF('Indicator Date hidden'!M126="x","x",L$2-'Indicator Date hidden'!M126)</f>
        <v>x</v>
      </c>
      <c r="M125" s="42" t="str">
        <f>IF('Indicator Date hidden'!N126="x","x",M$2-'Indicator Date hidden'!N126)</f>
        <v>x</v>
      </c>
      <c r="N125" s="42" t="str">
        <f>IF('Indicator Date hidden'!O126="x","x",N$2-'Indicator Date hidden'!O126)</f>
        <v>x</v>
      </c>
      <c r="O125" s="42" t="str">
        <f>IF('Indicator Date hidden'!P126="x","x",O$2-'Indicator Date hidden'!P126)</f>
        <v>x</v>
      </c>
      <c r="P125" s="42">
        <f>IF('Indicator Date hidden'!Q126="x","x",P$2-'Indicator Date hidden'!Q126)</f>
        <v>0</v>
      </c>
      <c r="Q125" s="42">
        <f>IF('Indicator Date hidden'!R126="x","x",Q$2-'Indicator Date hidden'!R126)</f>
        <v>0</v>
      </c>
      <c r="R125" s="42">
        <f>IF('Indicator Date hidden'!S126="x","x",R$2-'Indicator Date hidden'!S126)</f>
        <v>0</v>
      </c>
      <c r="S125" s="42">
        <f>IF('Indicator Date hidden'!T126="x","x",S$2-'Indicator Date hidden'!T126)</f>
        <v>0</v>
      </c>
      <c r="T125" s="42">
        <f>IF('Indicator Date hidden'!U126="x","x",T$2-'Indicator Date hidden'!U126)</f>
        <v>0</v>
      </c>
      <c r="U125" s="42">
        <f>IF('Indicator Date hidden'!V126="x","x",U$2-'Indicator Date hidden'!V126)</f>
        <v>0</v>
      </c>
      <c r="V125" s="42">
        <f>IF('Indicator Date hidden'!W126="x","x",V$2-'Indicator Date hidden'!W126)</f>
        <v>0</v>
      </c>
      <c r="W125" s="42">
        <f>IF('Indicator Date hidden'!X126="x","x",W$2-'Indicator Date hidden'!X126)</f>
        <v>0</v>
      </c>
      <c r="X125" s="42">
        <f>IF('Indicator Date hidden'!Y126="x","x",X$2-'Indicator Date hidden'!Y126)</f>
        <v>3</v>
      </c>
      <c r="Y125" s="42">
        <f>IF('Indicator Date hidden'!Z126="x","x",Y$2-'Indicator Date hidden'!Z126)</f>
        <v>0</v>
      </c>
      <c r="Z125" s="42" t="str">
        <f>IF('Indicator Date hidden'!AA126="x","x",Z$2-'Indicator Date hidden'!AA126)</f>
        <v>x</v>
      </c>
      <c r="AA125" s="42">
        <f>IF('Indicator Date hidden'!AB126="x","x",AA$2-'Indicator Date hidden'!AB126)</f>
        <v>1</v>
      </c>
      <c r="AB125" s="42">
        <f>IF('Indicator Date hidden'!AC126="x","x",AB$2-'Indicator Date hidden'!AC126)</f>
        <v>0</v>
      </c>
      <c r="AC125" s="42">
        <f>IF('Indicator Date hidden'!AD126="x","x",AC$2-'Indicator Date hidden'!AD126)</f>
        <v>-2</v>
      </c>
      <c r="AD125" s="42">
        <f>IF('Indicator Date hidden'!AE126="x","x",AD$2-'Indicator Date hidden'!AE126)</f>
        <v>0</v>
      </c>
      <c r="AE125" s="42">
        <f>IF('Indicator Date hidden'!AF126="x","x",AE$2-'Indicator Date hidden'!AF126)</f>
        <v>0</v>
      </c>
      <c r="AF125" s="42">
        <f>IF('Indicator Date hidden'!AG126="x","x",AF$2-'Indicator Date hidden'!AG126)</f>
        <v>0</v>
      </c>
      <c r="AG125" s="42">
        <f>IF('Indicator Date hidden'!AH126="x","x",AG$2-'Indicator Date hidden'!AH126)</f>
        <v>0</v>
      </c>
      <c r="AH125" s="42" t="str">
        <f>IF('Indicator Date hidden'!AI126="x","x",AH$2-'Indicator Date hidden'!AI126)</f>
        <v>x</v>
      </c>
      <c r="AI125" s="42">
        <f>IF('Indicator Date hidden'!AJ126="x","x",AI$2-'Indicator Date hidden'!AJ126)</f>
        <v>0</v>
      </c>
      <c r="AJ125" s="42">
        <f>IF('Indicator Date hidden'!AK126="x","x",AJ$2-'Indicator Date hidden'!AK126)</f>
        <v>0</v>
      </c>
      <c r="AK125" s="42">
        <f>IF('Indicator Date hidden'!AL126="x","x",AK$2-'Indicator Date hidden'!AL126)</f>
        <v>0</v>
      </c>
      <c r="AL125" s="42" t="str">
        <f>IF('Indicator Date hidden'!AM126="x","x",AL$2-'Indicator Date hidden'!AM126)</f>
        <v>x</v>
      </c>
      <c r="AM125" s="42">
        <f>IF('Indicator Date hidden'!AN126="x","x",AM$2-'Indicator Date hidden'!AN126)</f>
        <v>0</v>
      </c>
      <c r="AN125" s="42">
        <f>IF('Indicator Date hidden'!AO126="x","x",AN$2-'Indicator Date hidden'!AO126)</f>
        <v>0</v>
      </c>
      <c r="AO125" s="42" t="str">
        <f>IF('Indicator Date hidden'!AP126="x","x",AO$2-'Indicator Date hidden'!AP126)</f>
        <v>x</v>
      </c>
      <c r="AP125" s="42">
        <f>IF('Indicator Date hidden'!AQ126="x","x",AP$2-'Indicator Date hidden'!AQ126)</f>
        <v>0</v>
      </c>
      <c r="AQ125" s="42">
        <f>IF('Indicator Date hidden'!AR126="x","x",AQ$2-'Indicator Date hidden'!AR126)</f>
        <v>0</v>
      </c>
      <c r="AR125" s="42">
        <f>IF('Indicator Date hidden'!AS126="x","x",AR$2-'Indicator Date hidden'!AS126)</f>
        <v>1</v>
      </c>
      <c r="AS125" s="42" t="str">
        <f>IF('Indicator Date hidden'!AT126="x","x",AS$2-'Indicator Date hidden'!AT126)</f>
        <v>x</v>
      </c>
      <c r="AT125" s="42">
        <f>IF('Indicator Date hidden'!AU126="x","x",AT$2-'Indicator Date hidden'!AU126)</f>
        <v>0</v>
      </c>
      <c r="AU125" s="42">
        <f>IF('Indicator Date hidden'!AV126="x","x",AU$2-'Indicator Date hidden'!AV126)</f>
        <v>0</v>
      </c>
      <c r="AV125" s="42" t="str">
        <f>IF('Indicator Date hidden'!AW126="x","x",AV$2-'Indicator Date hidden'!AW126)</f>
        <v>x</v>
      </c>
      <c r="AW125" s="42">
        <f>IF('Indicator Date hidden'!AX126="x","x",AW$2-'Indicator Date hidden'!AX126)</f>
        <v>-2</v>
      </c>
      <c r="AX125" s="42">
        <f>IF('Indicator Date hidden'!AY126="x","x",AX$2-'Indicator Date hidden'!AY126)</f>
        <v>-1</v>
      </c>
      <c r="AY125" s="42">
        <f>IF('Indicator Date hidden'!AZ126="x","x",AY$2-'Indicator Date hidden'!AZ126)</f>
        <v>0</v>
      </c>
      <c r="AZ125" s="42" t="str">
        <f>IF('Indicator Date hidden'!BA126="x","x",AZ$2-'Indicator Date hidden'!BA126)</f>
        <v>x</v>
      </c>
      <c r="BA125" s="42">
        <f>IF('Indicator Date hidden'!BB126="x","x",BA$2-'Indicator Date hidden'!BB126)</f>
        <v>0</v>
      </c>
      <c r="BB125" s="42" t="str">
        <f>IF('Indicator Date hidden'!BC126="x","x",BB$2-'Indicator Date hidden'!BC126)</f>
        <v>x</v>
      </c>
      <c r="BC125" s="42">
        <f>IF('Indicator Date hidden'!BD126="x","x",BC$2-'Indicator Date hidden'!BD126)</f>
        <v>0</v>
      </c>
      <c r="BD125" s="42">
        <f>IF('Indicator Date hidden'!BE126="x","x",BD$2-'Indicator Date hidden'!BE126)</f>
        <v>0</v>
      </c>
      <c r="BE125" s="42">
        <f>IF('Indicator Date hidden'!BF126="x","x",BE$2-'Indicator Date hidden'!BF126)</f>
        <v>0</v>
      </c>
      <c r="BF125" s="42">
        <f>IF('Indicator Date hidden'!BG126="x","x",BF$2-'Indicator Date hidden'!BG126)</f>
        <v>0</v>
      </c>
      <c r="BG125" s="42">
        <f>IF('Indicator Date hidden'!BH126="x","x",BG$2-'Indicator Date hidden'!BH126)</f>
        <v>0</v>
      </c>
      <c r="BH125" s="42">
        <f>IF('Indicator Date hidden'!BI126="x","x",BH$2-'Indicator Date hidden'!BI126)</f>
        <v>0</v>
      </c>
      <c r="BI125" s="42" t="str">
        <f>IF('Indicator Date hidden'!BJ126="x","x",BI$2-'Indicator Date hidden'!BJ126)</f>
        <v>x</v>
      </c>
      <c r="BJ125" s="42">
        <f>IF('Indicator Date hidden'!BK126="x","x",BJ$2-'Indicator Date hidden'!BK126)</f>
        <v>1</v>
      </c>
      <c r="BK125" s="42">
        <f>IF('Indicator Date hidden'!BL126="x","x",BK$2-'Indicator Date hidden'!BL126)</f>
        <v>0</v>
      </c>
      <c r="BL125" s="42">
        <f>IF('Indicator Date hidden'!BM126="x","x",BL$2-'Indicator Date hidden'!BM126)</f>
        <v>0</v>
      </c>
      <c r="BM125" s="42">
        <f>IF('Indicator Date hidden'!BN126="x","x",BM$2-'Indicator Date hidden'!BN126)</f>
        <v>0</v>
      </c>
      <c r="BN125" s="42">
        <f>IF('Indicator Date hidden'!BO126="x","x",BN$2-'Indicator Date hidden'!BO126)</f>
        <v>0</v>
      </c>
      <c r="BO125" s="42">
        <f>IF('Indicator Date hidden'!BP126="x","x",BO$2-'Indicator Date hidden'!BP126)</f>
        <v>0</v>
      </c>
      <c r="BP125" s="42">
        <f>IF('Indicator Date hidden'!BQ126="x","x",BP$2-'Indicator Date hidden'!BQ126)</f>
        <v>0</v>
      </c>
      <c r="BQ125" s="42">
        <f>IF('Indicator Date hidden'!BR126="x","x",BQ$2-'Indicator Date hidden'!BR126)</f>
        <v>0</v>
      </c>
      <c r="BR125" s="42">
        <f>IF('Indicator Date hidden'!BS126="x","x",BR$2-'Indicator Date hidden'!BS126)</f>
        <v>0</v>
      </c>
      <c r="BS125" s="42">
        <f>IF('Indicator Date hidden'!BT126="x","x",BS$2-'Indicator Date hidden'!BT126)</f>
        <v>1</v>
      </c>
      <c r="BT125" s="42">
        <f>IF('Indicator Date hidden'!BU126="x","x",BT$2-'Indicator Date hidden'!BU126)</f>
        <v>0</v>
      </c>
      <c r="BU125">
        <f t="shared" si="15"/>
        <v>2</v>
      </c>
      <c r="BV125" s="43">
        <f t="shared" si="16"/>
        <v>3.4482758620689655E-2</v>
      </c>
      <c r="BW125">
        <f t="shared" si="17"/>
        <v>5</v>
      </c>
      <c r="BX125" s="43">
        <f t="shared" si="18"/>
        <v>0.61491567241817269</v>
      </c>
      <c r="BY125" s="46">
        <f t="shared" si="19"/>
        <v>0</v>
      </c>
    </row>
    <row r="126" spans="1:77">
      <c r="A126" t="str">
        <f>'Indicator Data'!B129</f>
        <v>NIC</v>
      </c>
      <c r="B126" s="42">
        <f>IF('Indicator Date hidden'!C127="x","x",B$2-'Indicator Date hidden'!C127)</f>
        <v>0</v>
      </c>
      <c r="C126" s="42">
        <f>IF('Indicator Date hidden'!D127="x","x",C$2-'Indicator Date hidden'!D127)</f>
        <v>0</v>
      </c>
      <c r="D126" s="42">
        <f>IF('Indicator Date hidden'!E127="x","x",D$2-'Indicator Date hidden'!E127)</f>
        <v>0</v>
      </c>
      <c r="E126" s="42">
        <f>IF('Indicator Date hidden'!F127="x","x",E$2-'Indicator Date hidden'!F127)</f>
        <v>0</v>
      </c>
      <c r="F126" s="42">
        <f>IF('Indicator Date hidden'!G127="x","x",F$2-'Indicator Date hidden'!G127)</f>
        <v>0</v>
      </c>
      <c r="G126" s="42">
        <f>IF('Indicator Date hidden'!H127="x","x",G$2-'Indicator Date hidden'!H127)</f>
        <v>0</v>
      </c>
      <c r="H126" s="42">
        <f>IF('Indicator Date hidden'!I127="x","x",H$2-'Indicator Date hidden'!I127)</f>
        <v>0</v>
      </c>
      <c r="I126" s="42">
        <f>IF('Indicator Date hidden'!J127="x","x",I$2-'Indicator Date hidden'!J127)</f>
        <v>0</v>
      </c>
      <c r="J126" s="42">
        <f>IF('Indicator Date hidden'!K127="x","x",J$2-'Indicator Date hidden'!K127)</f>
        <v>0</v>
      </c>
      <c r="K126" s="42">
        <f>IF('Indicator Date hidden'!L127="x","x",K$2-'Indicator Date hidden'!L127)</f>
        <v>0</v>
      </c>
      <c r="L126" s="42" t="str">
        <f>IF('Indicator Date hidden'!M127="x","x",L$2-'Indicator Date hidden'!M127)</f>
        <v>x</v>
      </c>
      <c r="M126" s="42" t="str">
        <f>IF('Indicator Date hidden'!N127="x","x",M$2-'Indicator Date hidden'!N127)</f>
        <v>x</v>
      </c>
      <c r="N126" s="42" t="str">
        <f>IF('Indicator Date hidden'!O127="x","x",N$2-'Indicator Date hidden'!O127)</f>
        <v>x</v>
      </c>
      <c r="O126" s="42" t="str">
        <f>IF('Indicator Date hidden'!P127="x","x",O$2-'Indicator Date hidden'!P127)</f>
        <v>x</v>
      </c>
      <c r="P126" s="42">
        <f>IF('Indicator Date hidden'!Q127="x","x",P$2-'Indicator Date hidden'!Q127)</f>
        <v>0</v>
      </c>
      <c r="Q126" s="42">
        <f>IF('Indicator Date hidden'!R127="x","x",Q$2-'Indicator Date hidden'!R127)</f>
        <v>0</v>
      </c>
      <c r="R126" s="42">
        <f>IF('Indicator Date hidden'!S127="x","x",R$2-'Indicator Date hidden'!S127)</f>
        <v>0</v>
      </c>
      <c r="S126" s="42">
        <f>IF('Indicator Date hidden'!T127="x","x",S$2-'Indicator Date hidden'!T127)</f>
        <v>0</v>
      </c>
      <c r="T126" s="42">
        <f>IF('Indicator Date hidden'!U127="x","x",T$2-'Indicator Date hidden'!U127)</f>
        <v>0</v>
      </c>
      <c r="U126" s="42">
        <f>IF('Indicator Date hidden'!V127="x","x",U$2-'Indicator Date hidden'!V127)</f>
        <v>0</v>
      </c>
      <c r="V126" s="42">
        <f>IF('Indicator Date hidden'!W127="x","x",V$2-'Indicator Date hidden'!W127)</f>
        <v>0</v>
      </c>
      <c r="W126" s="42">
        <f>IF('Indicator Date hidden'!X127="x","x",W$2-'Indicator Date hidden'!X127)</f>
        <v>0</v>
      </c>
      <c r="X126" s="42">
        <f>IF('Indicator Date hidden'!Y127="x","x",X$2-'Indicator Date hidden'!Y127)</f>
        <v>16</v>
      </c>
      <c r="Y126" s="42">
        <f>IF('Indicator Date hidden'!Z127="x","x",Y$2-'Indicator Date hidden'!Z127)</f>
        <v>2</v>
      </c>
      <c r="Z126" s="42" t="str">
        <f>IF('Indicator Date hidden'!AA127="x","x",Z$2-'Indicator Date hidden'!AA127)</f>
        <v>x</v>
      </c>
      <c r="AA126" s="42">
        <f>IF('Indicator Date hidden'!AB127="x","x",AA$2-'Indicator Date hidden'!AB127)</f>
        <v>0</v>
      </c>
      <c r="AB126" s="42">
        <f>IF('Indicator Date hidden'!AC127="x","x",AB$2-'Indicator Date hidden'!AC127)</f>
        <v>0</v>
      </c>
      <c r="AC126" s="42">
        <f>IF('Indicator Date hidden'!AD127="x","x",AC$2-'Indicator Date hidden'!AD127)</f>
        <v>0</v>
      </c>
      <c r="AD126" s="42">
        <f>IF('Indicator Date hidden'!AE127="x","x",AD$2-'Indicator Date hidden'!AE127)</f>
        <v>0</v>
      </c>
      <c r="AE126" s="42">
        <f>IF('Indicator Date hidden'!AF127="x","x",AE$2-'Indicator Date hidden'!AF127)</f>
        <v>0</v>
      </c>
      <c r="AF126" s="42">
        <f>IF('Indicator Date hidden'!AG127="x","x",AF$2-'Indicator Date hidden'!AG127)</f>
        <v>0</v>
      </c>
      <c r="AG126" s="42">
        <f>IF('Indicator Date hidden'!AH127="x","x",AG$2-'Indicator Date hidden'!AH127)</f>
        <v>0</v>
      </c>
      <c r="AH126" s="42">
        <f>IF('Indicator Date hidden'!AI127="x","x",AH$2-'Indicator Date hidden'!AI127)</f>
        <v>10</v>
      </c>
      <c r="AI126" s="42">
        <f>IF('Indicator Date hidden'!AJ127="x","x",AI$2-'Indicator Date hidden'!AJ127)</f>
        <v>0</v>
      </c>
      <c r="AJ126" s="42">
        <f>IF('Indicator Date hidden'!AK127="x","x",AJ$2-'Indicator Date hidden'!AK127)</f>
        <v>0</v>
      </c>
      <c r="AK126" s="42">
        <f>IF('Indicator Date hidden'!AL127="x","x",AK$2-'Indicator Date hidden'!AL127)</f>
        <v>0</v>
      </c>
      <c r="AL126" s="42">
        <f>IF('Indicator Date hidden'!AM127="x","x",AL$2-'Indicator Date hidden'!AM127)</f>
        <v>0</v>
      </c>
      <c r="AM126" s="42">
        <f>IF('Indicator Date hidden'!AN127="x","x",AM$2-'Indicator Date hidden'!AN127)</f>
        <v>0</v>
      </c>
      <c r="AN126" s="42">
        <f>IF('Indicator Date hidden'!AO127="x","x",AN$2-'Indicator Date hidden'!AO127)</f>
        <v>0</v>
      </c>
      <c r="AO126" s="42">
        <f>IF('Indicator Date hidden'!AP127="x","x",AO$2-'Indicator Date hidden'!AP127)</f>
        <v>10</v>
      </c>
      <c r="AP126" s="42">
        <f>IF('Indicator Date hidden'!AQ127="x","x",AP$2-'Indicator Date hidden'!AQ127)</f>
        <v>0</v>
      </c>
      <c r="AQ126" s="42">
        <f>IF('Indicator Date hidden'!AR127="x","x",AQ$2-'Indicator Date hidden'!AR127)</f>
        <v>0</v>
      </c>
      <c r="AR126" s="42">
        <f>IF('Indicator Date hidden'!AS127="x","x",AR$2-'Indicator Date hidden'!AS127)</f>
        <v>0</v>
      </c>
      <c r="AS126" s="42">
        <f>IF('Indicator Date hidden'!AT127="x","x",AS$2-'Indicator Date hidden'!AT127)</f>
        <v>0</v>
      </c>
      <c r="AT126" s="42">
        <f>IF('Indicator Date hidden'!AU127="x","x",AT$2-'Indicator Date hidden'!AU127)</f>
        <v>0</v>
      </c>
      <c r="AU126" s="42">
        <f>IF('Indicator Date hidden'!AV127="x","x",AU$2-'Indicator Date hidden'!AV127)</f>
        <v>0</v>
      </c>
      <c r="AV126" s="42">
        <f>IF('Indicator Date hidden'!AW127="x","x",AV$2-'Indicator Date hidden'!AW127)</f>
        <v>8</v>
      </c>
      <c r="AW126" s="42">
        <f>IF('Indicator Date hidden'!AX127="x","x",AW$2-'Indicator Date hidden'!AX127)</f>
        <v>-2</v>
      </c>
      <c r="AX126" s="42">
        <f>IF('Indicator Date hidden'!AY127="x","x",AX$2-'Indicator Date hidden'!AY127)</f>
        <v>-1</v>
      </c>
      <c r="AY126" s="42">
        <f>IF('Indicator Date hidden'!AZ127="x","x",AY$2-'Indicator Date hidden'!AZ127)</f>
        <v>0</v>
      </c>
      <c r="AZ126" s="42">
        <f>IF('Indicator Date hidden'!BA127="x","x",AZ$2-'Indicator Date hidden'!BA127)</f>
        <v>0</v>
      </c>
      <c r="BA126" s="42">
        <f>IF('Indicator Date hidden'!BB127="x","x",BA$2-'Indicator Date hidden'!BB127)</f>
        <v>0</v>
      </c>
      <c r="BB126" s="42">
        <f>IF('Indicator Date hidden'!BC127="x","x",BB$2-'Indicator Date hidden'!BC127)</f>
        <v>0</v>
      </c>
      <c r="BC126" s="42">
        <f>IF('Indicator Date hidden'!BD127="x","x",BC$2-'Indicator Date hidden'!BD127)</f>
        <v>0</v>
      </c>
      <c r="BD126" s="42">
        <f>IF('Indicator Date hidden'!BE127="x","x",BD$2-'Indicator Date hidden'!BE127)</f>
        <v>0</v>
      </c>
      <c r="BE126" s="42">
        <f>IF('Indicator Date hidden'!BF127="x","x",BE$2-'Indicator Date hidden'!BF127)</f>
        <v>2</v>
      </c>
      <c r="BF126" s="42">
        <f>IF('Indicator Date hidden'!BG127="x","x",BF$2-'Indicator Date hidden'!BG127)</f>
        <v>0</v>
      </c>
      <c r="BG126" s="42">
        <f>IF('Indicator Date hidden'!BH127="x","x",BG$2-'Indicator Date hidden'!BH127)</f>
        <v>0</v>
      </c>
      <c r="BH126" s="42">
        <f>IF('Indicator Date hidden'!BI127="x","x",BH$2-'Indicator Date hidden'!BI127)</f>
        <v>0</v>
      </c>
      <c r="BI126" s="42">
        <f>IF('Indicator Date hidden'!BJ127="x","x",BI$2-'Indicator Date hidden'!BJ127)</f>
        <v>8</v>
      </c>
      <c r="BJ126" s="42">
        <f>IF('Indicator Date hidden'!BK127="x","x",BJ$2-'Indicator Date hidden'!BK127)</f>
        <v>1</v>
      </c>
      <c r="BK126" s="42">
        <f>IF('Indicator Date hidden'!BL127="x","x",BK$2-'Indicator Date hidden'!BL127)</f>
        <v>1</v>
      </c>
      <c r="BL126" s="42">
        <f>IF('Indicator Date hidden'!BM127="x","x",BL$2-'Indicator Date hidden'!BM127)</f>
        <v>0</v>
      </c>
      <c r="BM126" s="42">
        <f>IF('Indicator Date hidden'!BN127="x","x",BM$2-'Indicator Date hidden'!BN127)</f>
        <v>0</v>
      </c>
      <c r="BN126" s="42">
        <f>IF('Indicator Date hidden'!BO127="x","x",BN$2-'Indicator Date hidden'!BO127)</f>
        <v>0</v>
      </c>
      <c r="BO126" s="42">
        <f>IF('Indicator Date hidden'!BP127="x","x",BO$2-'Indicator Date hidden'!BP127)</f>
        <v>3</v>
      </c>
      <c r="BP126" s="42">
        <f>IF('Indicator Date hidden'!BQ127="x","x",BP$2-'Indicator Date hidden'!BQ127)</f>
        <v>0</v>
      </c>
      <c r="BQ126" s="42">
        <f>IF('Indicator Date hidden'!BR127="x","x",BQ$2-'Indicator Date hidden'!BR127)</f>
        <v>0</v>
      </c>
      <c r="BR126" s="42">
        <f>IF('Indicator Date hidden'!BS127="x","x",BR$2-'Indicator Date hidden'!BS127)</f>
        <v>0</v>
      </c>
      <c r="BS126" s="42">
        <f>IF('Indicator Date hidden'!BT127="x","x",BS$2-'Indicator Date hidden'!BT127)</f>
        <v>1</v>
      </c>
      <c r="BT126" s="42">
        <f>IF('Indicator Date hidden'!BU127="x","x",BT$2-'Indicator Date hidden'!BU127)</f>
        <v>0</v>
      </c>
      <c r="BU126">
        <f t="shared" si="15"/>
        <v>59</v>
      </c>
      <c r="BV126" s="43">
        <f t="shared" si="16"/>
        <v>0.89393939393939392</v>
      </c>
      <c r="BW126">
        <f t="shared" si="17"/>
        <v>11</v>
      </c>
      <c r="BX126" s="43">
        <f t="shared" si="18"/>
        <v>2.9031267776719631</v>
      </c>
      <c r="BY126" s="46">
        <f t="shared" si="19"/>
        <v>0</v>
      </c>
    </row>
    <row r="127" spans="1:77">
      <c r="A127" t="str">
        <f>'Indicator Data'!B130</f>
        <v>NER</v>
      </c>
      <c r="B127" s="42">
        <f>IF('Indicator Date hidden'!C128="x","x",B$2-'Indicator Date hidden'!C128)</f>
        <v>0</v>
      </c>
      <c r="C127" s="42">
        <f>IF('Indicator Date hidden'!D128="x","x",C$2-'Indicator Date hidden'!D128)</f>
        <v>0</v>
      </c>
      <c r="D127" s="42">
        <f>IF('Indicator Date hidden'!E128="x","x",D$2-'Indicator Date hidden'!E128)</f>
        <v>0</v>
      </c>
      <c r="E127" s="42">
        <f>IF('Indicator Date hidden'!F128="x","x",E$2-'Indicator Date hidden'!F128)</f>
        <v>0</v>
      </c>
      <c r="F127" s="42">
        <f>IF('Indicator Date hidden'!G128="x","x",F$2-'Indicator Date hidden'!G128)</f>
        <v>0</v>
      </c>
      <c r="G127" s="42">
        <f>IF('Indicator Date hidden'!H128="x","x",G$2-'Indicator Date hidden'!H128)</f>
        <v>0</v>
      </c>
      <c r="H127" s="42">
        <f>IF('Indicator Date hidden'!I128="x","x",H$2-'Indicator Date hidden'!I128)</f>
        <v>0</v>
      </c>
      <c r="I127" s="42">
        <f>IF('Indicator Date hidden'!J128="x","x",I$2-'Indicator Date hidden'!J128)</f>
        <v>0</v>
      </c>
      <c r="J127" s="42">
        <f>IF('Indicator Date hidden'!K128="x","x",J$2-'Indicator Date hidden'!K128)</f>
        <v>0</v>
      </c>
      <c r="K127" s="42">
        <f>IF('Indicator Date hidden'!L128="x","x",K$2-'Indicator Date hidden'!L128)</f>
        <v>0</v>
      </c>
      <c r="L127" s="42">
        <f>IF('Indicator Date hidden'!M128="x","x",L$2-'Indicator Date hidden'!M128)</f>
        <v>0</v>
      </c>
      <c r="M127" s="42">
        <f>IF('Indicator Date hidden'!N128="x","x",M$2-'Indicator Date hidden'!N128)</f>
        <v>0</v>
      </c>
      <c r="N127" s="42">
        <f>IF('Indicator Date hidden'!O128="x","x",N$2-'Indicator Date hidden'!O128)</f>
        <v>0</v>
      </c>
      <c r="O127" s="42">
        <f>IF('Indicator Date hidden'!P128="x","x",O$2-'Indicator Date hidden'!P128)</f>
        <v>0</v>
      </c>
      <c r="P127" s="42">
        <f>IF('Indicator Date hidden'!Q128="x","x",P$2-'Indicator Date hidden'!Q128)</f>
        <v>0</v>
      </c>
      <c r="Q127" s="42">
        <f>IF('Indicator Date hidden'!R128="x","x",Q$2-'Indicator Date hidden'!R128)</f>
        <v>0</v>
      </c>
      <c r="R127" s="42">
        <f>IF('Indicator Date hidden'!S128="x","x",R$2-'Indicator Date hidden'!S128)</f>
        <v>0</v>
      </c>
      <c r="S127" s="42">
        <f>IF('Indicator Date hidden'!T128="x","x",S$2-'Indicator Date hidden'!T128)</f>
        <v>0</v>
      </c>
      <c r="T127" s="42">
        <f>IF('Indicator Date hidden'!U128="x","x",T$2-'Indicator Date hidden'!U128)</f>
        <v>0</v>
      </c>
      <c r="U127" s="42">
        <f>IF('Indicator Date hidden'!V128="x","x",U$2-'Indicator Date hidden'!V128)</f>
        <v>0</v>
      </c>
      <c r="V127" s="42">
        <f>IF('Indicator Date hidden'!W128="x","x",V$2-'Indicator Date hidden'!W128)</f>
        <v>0</v>
      </c>
      <c r="W127" s="42">
        <f>IF('Indicator Date hidden'!X128="x","x",W$2-'Indicator Date hidden'!X128)</f>
        <v>0</v>
      </c>
      <c r="X127" s="42">
        <f>IF('Indicator Date hidden'!Y128="x","x",X$2-'Indicator Date hidden'!Y128)</f>
        <v>9</v>
      </c>
      <c r="Y127" s="42">
        <f>IF('Indicator Date hidden'!Z128="x","x",Y$2-'Indicator Date hidden'!Z128)</f>
        <v>0</v>
      </c>
      <c r="Z127" s="42">
        <f>IF('Indicator Date hidden'!AA128="x","x",Z$2-'Indicator Date hidden'!AA128)</f>
        <v>0</v>
      </c>
      <c r="AA127" s="42" t="str">
        <f>IF('Indicator Date hidden'!AB128="x","x",AA$2-'Indicator Date hidden'!AB128)</f>
        <v>x</v>
      </c>
      <c r="AB127" s="42">
        <f>IF('Indicator Date hidden'!AC128="x","x",AB$2-'Indicator Date hidden'!AC128)</f>
        <v>0</v>
      </c>
      <c r="AC127" s="42">
        <f>IF('Indicator Date hidden'!AD128="x","x",AC$2-'Indicator Date hidden'!AD128)</f>
        <v>-2</v>
      </c>
      <c r="AD127" s="42">
        <f>IF('Indicator Date hidden'!AE128="x","x",AD$2-'Indicator Date hidden'!AE128)</f>
        <v>0</v>
      </c>
      <c r="AE127" s="42">
        <f>IF('Indicator Date hidden'!AF128="x","x",AE$2-'Indicator Date hidden'!AF128)</f>
        <v>0</v>
      </c>
      <c r="AF127" s="42">
        <f>IF('Indicator Date hidden'!AG128="x","x",AF$2-'Indicator Date hidden'!AG128)</f>
        <v>0</v>
      </c>
      <c r="AG127" s="42">
        <f>IF('Indicator Date hidden'!AH128="x","x",AG$2-'Indicator Date hidden'!AH128)</f>
        <v>0</v>
      </c>
      <c r="AH127" s="42">
        <f>IF('Indicator Date hidden'!AI128="x","x",AH$2-'Indicator Date hidden'!AI128)</f>
        <v>9</v>
      </c>
      <c r="AI127" s="42">
        <f>IF('Indicator Date hidden'!AJ128="x","x",AI$2-'Indicator Date hidden'!AJ128)</f>
        <v>0</v>
      </c>
      <c r="AJ127" s="42">
        <f>IF('Indicator Date hidden'!AK128="x","x",AJ$2-'Indicator Date hidden'!AK128)</f>
        <v>0</v>
      </c>
      <c r="AK127" s="42">
        <f>IF('Indicator Date hidden'!AL128="x","x",AK$2-'Indicator Date hidden'!AL128)</f>
        <v>0</v>
      </c>
      <c r="AL127" s="42">
        <f>IF('Indicator Date hidden'!AM128="x","x",AL$2-'Indicator Date hidden'!AM128)</f>
        <v>0</v>
      </c>
      <c r="AM127" s="42">
        <f>IF('Indicator Date hidden'!AN128="x","x",AM$2-'Indicator Date hidden'!AN128)</f>
        <v>0</v>
      </c>
      <c r="AN127" s="42">
        <f>IF('Indicator Date hidden'!AO128="x","x",AN$2-'Indicator Date hidden'!AO128)</f>
        <v>0</v>
      </c>
      <c r="AO127" s="42">
        <f>IF('Indicator Date hidden'!AP128="x","x",AO$2-'Indicator Date hidden'!AP128)</f>
        <v>0</v>
      </c>
      <c r="AP127" s="42">
        <f>IF('Indicator Date hidden'!AQ128="x","x",AP$2-'Indicator Date hidden'!AQ128)</f>
        <v>0</v>
      </c>
      <c r="AQ127" s="42">
        <f>IF('Indicator Date hidden'!AR128="x","x",AQ$2-'Indicator Date hidden'!AR128)</f>
        <v>0</v>
      </c>
      <c r="AR127" s="42">
        <f>IF('Indicator Date hidden'!AS128="x","x",AR$2-'Indicator Date hidden'!AS128)</f>
        <v>0</v>
      </c>
      <c r="AS127" s="42">
        <f>IF('Indicator Date hidden'!AT128="x","x",AS$2-'Indicator Date hidden'!AT128)</f>
        <v>0</v>
      </c>
      <c r="AT127" s="42">
        <f>IF('Indicator Date hidden'!AU128="x","x",AT$2-'Indicator Date hidden'!AU128)</f>
        <v>0</v>
      </c>
      <c r="AU127" s="42">
        <f>IF('Indicator Date hidden'!AV128="x","x",AU$2-'Indicator Date hidden'!AV128)</f>
        <v>0</v>
      </c>
      <c r="AV127" s="42">
        <f>IF('Indicator Date hidden'!AW128="x","x",AV$2-'Indicator Date hidden'!AW128)</f>
        <v>1</v>
      </c>
      <c r="AW127" s="42">
        <f>IF('Indicator Date hidden'!AX128="x","x",AW$2-'Indicator Date hidden'!AX128)</f>
        <v>-2</v>
      </c>
      <c r="AX127" s="42">
        <f>IF('Indicator Date hidden'!AY128="x","x",AX$2-'Indicator Date hidden'!AY128)</f>
        <v>-1</v>
      </c>
      <c r="AY127" s="42">
        <f>IF('Indicator Date hidden'!AZ128="x","x",AY$2-'Indicator Date hidden'!AZ128)</f>
        <v>0</v>
      </c>
      <c r="AZ127" s="42">
        <f>IF('Indicator Date hidden'!BA128="x","x",AZ$2-'Indicator Date hidden'!BA128)</f>
        <v>0</v>
      </c>
      <c r="BA127" s="42">
        <f>IF('Indicator Date hidden'!BB128="x","x",BA$2-'Indicator Date hidden'!BB128)</f>
        <v>0</v>
      </c>
      <c r="BB127" s="42" t="str">
        <f>IF('Indicator Date hidden'!BC128="x","x",BB$2-'Indicator Date hidden'!BC128)</f>
        <v>x</v>
      </c>
      <c r="BC127" s="42">
        <f>IF('Indicator Date hidden'!BD128="x","x",BC$2-'Indicator Date hidden'!BD128)</f>
        <v>0</v>
      </c>
      <c r="BD127" s="42">
        <f>IF('Indicator Date hidden'!BE128="x","x",BD$2-'Indicator Date hidden'!BE128)</f>
        <v>0</v>
      </c>
      <c r="BE127" s="42">
        <f>IF('Indicator Date hidden'!BF128="x","x",BE$2-'Indicator Date hidden'!BF128)</f>
        <v>0</v>
      </c>
      <c r="BF127" s="42">
        <f>IF('Indicator Date hidden'!BG128="x","x",BF$2-'Indicator Date hidden'!BG128)</f>
        <v>0</v>
      </c>
      <c r="BG127" s="42">
        <f>IF('Indicator Date hidden'!BH128="x","x",BG$2-'Indicator Date hidden'!BH128)</f>
        <v>0</v>
      </c>
      <c r="BH127" s="42">
        <f>IF('Indicator Date hidden'!BI128="x","x",BH$2-'Indicator Date hidden'!BI128)</f>
        <v>0</v>
      </c>
      <c r="BI127" s="42">
        <f>IF('Indicator Date hidden'!BJ128="x","x",BI$2-'Indicator Date hidden'!BJ128)</f>
        <v>1</v>
      </c>
      <c r="BJ127" s="42">
        <f>IF('Indicator Date hidden'!BK128="x","x",BJ$2-'Indicator Date hidden'!BK128)</f>
        <v>1</v>
      </c>
      <c r="BK127" s="42">
        <f>IF('Indicator Date hidden'!BL128="x","x",BK$2-'Indicator Date hidden'!BL128)</f>
        <v>1</v>
      </c>
      <c r="BL127" s="42">
        <f>IF('Indicator Date hidden'!BM128="x","x",BL$2-'Indicator Date hidden'!BM128)</f>
        <v>0</v>
      </c>
      <c r="BM127" s="42">
        <f>IF('Indicator Date hidden'!BN128="x","x",BM$2-'Indicator Date hidden'!BN128)</f>
        <v>0</v>
      </c>
      <c r="BN127" s="42">
        <f>IF('Indicator Date hidden'!BO128="x","x",BN$2-'Indicator Date hidden'!BO128)</f>
        <v>0</v>
      </c>
      <c r="BO127" s="42">
        <f>IF('Indicator Date hidden'!BP128="x","x",BO$2-'Indicator Date hidden'!BP128)</f>
        <v>1</v>
      </c>
      <c r="BP127" s="42">
        <f>IF('Indicator Date hidden'!BQ128="x","x",BP$2-'Indicator Date hidden'!BQ128)</f>
        <v>0</v>
      </c>
      <c r="BQ127" s="42">
        <f>IF('Indicator Date hidden'!BR128="x","x",BQ$2-'Indicator Date hidden'!BR128)</f>
        <v>0</v>
      </c>
      <c r="BR127" s="42">
        <f>IF('Indicator Date hidden'!BS128="x","x",BR$2-'Indicator Date hidden'!BS128)</f>
        <v>0</v>
      </c>
      <c r="BS127" s="42">
        <f>IF('Indicator Date hidden'!BT128="x","x",BS$2-'Indicator Date hidden'!BT128)</f>
        <v>1</v>
      </c>
      <c r="BT127" s="42">
        <f>IF('Indicator Date hidden'!BU128="x","x",BT$2-'Indicator Date hidden'!BU128)</f>
        <v>0</v>
      </c>
      <c r="BU127">
        <f t="shared" si="15"/>
        <v>19</v>
      </c>
      <c r="BV127" s="43">
        <f t="shared" si="16"/>
        <v>0.27536231884057971</v>
      </c>
      <c r="BW127">
        <f t="shared" si="17"/>
        <v>8</v>
      </c>
      <c r="BX127" s="43">
        <f t="shared" si="18"/>
        <v>1.5777810319138352</v>
      </c>
      <c r="BY127" s="46">
        <f t="shared" si="19"/>
        <v>0</v>
      </c>
    </row>
    <row r="128" spans="1:77">
      <c r="A128" t="str">
        <f>'Indicator Data'!B131</f>
        <v>NGA</v>
      </c>
      <c r="B128" s="42">
        <f>IF('Indicator Date hidden'!C129="x","x",B$2-'Indicator Date hidden'!C129)</f>
        <v>0</v>
      </c>
      <c r="C128" s="42">
        <f>IF('Indicator Date hidden'!D129="x","x",C$2-'Indicator Date hidden'!D129)</f>
        <v>0</v>
      </c>
      <c r="D128" s="42">
        <f>IF('Indicator Date hidden'!E129="x","x",D$2-'Indicator Date hidden'!E129)</f>
        <v>0</v>
      </c>
      <c r="E128" s="42">
        <f>IF('Indicator Date hidden'!F129="x","x",E$2-'Indicator Date hidden'!F129)</f>
        <v>0</v>
      </c>
      <c r="F128" s="42">
        <f>IF('Indicator Date hidden'!G129="x","x",F$2-'Indicator Date hidden'!G129)</f>
        <v>0</v>
      </c>
      <c r="G128" s="42">
        <f>IF('Indicator Date hidden'!H129="x","x",G$2-'Indicator Date hidden'!H129)</f>
        <v>0</v>
      </c>
      <c r="H128" s="42">
        <f>IF('Indicator Date hidden'!I129="x","x",H$2-'Indicator Date hidden'!I129)</f>
        <v>0</v>
      </c>
      <c r="I128" s="42">
        <f>IF('Indicator Date hidden'!J129="x","x",I$2-'Indicator Date hidden'!J129)</f>
        <v>0</v>
      </c>
      <c r="J128" s="42">
        <f>IF('Indicator Date hidden'!K129="x","x",J$2-'Indicator Date hidden'!K129)</f>
        <v>0</v>
      </c>
      <c r="K128" s="42">
        <f>IF('Indicator Date hidden'!L129="x","x",K$2-'Indicator Date hidden'!L129)</f>
        <v>0</v>
      </c>
      <c r="L128" s="42">
        <f>IF('Indicator Date hidden'!M129="x","x",L$2-'Indicator Date hidden'!M129)</f>
        <v>0</v>
      </c>
      <c r="M128" s="42">
        <f>IF('Indicator Date hidden'!N129="x","x",M$2-'Indicator Date hidden'!N129)</f>
        <v>0</v>
      </c>
      <c r="N128" s="42">
        <f>IF('Indicator Date hidden'!O129="x","x",N$2-'Indicator Date hidden'!O129)</f>
        <v>0</v>
      </c>
      <c r="O128" s="42">
        <f>IF('Indicator Date hidden'!P129="x","x",O$2-'Indicator Date hidden'!P129)</f>
        <v>0</v>
      </c>
      <c r="P128" s="42">
        <f>IF('Indicator Date hidden'!Q129="x","x",P$2-'Indicator Date hidden'!Q129)</f>
        <v>0</v>
      </c>
      <c r="Q128" s="42">
        <f>IF('Indicator Date hidden'!R129="x","x",Q$2-'Indicator Date hidden'!R129)</f>
        <v>0</v>
      </c>
      <c r="R128" s="42">
        <f>IF('Indicator Date hidden'!S129="x","x",R$2-'Indicator Date hidden'!S129)</f>
        <v>0</v>
      </c>
      <c r="S128" s="42">
        <f>IF('Indicator Date hidden'!T129="x","x",S$2-'Indicator Date hidden'!T129)</f>
        <v>0</v>
      </c>
      <c r="T128" s="42">
        <f>IF('Indicator Date hidden'!U129="x","x",T$2-'Indicator Date hidden'!U129)</f>
        <v>0</v>
      </c>
      <c r="U128" s="42">
        <f>IF('Indicator Date hidden'!V129="x","x",U$2-'Indicator Date hidden'!V129)</f>
        <v>0</v>
      </c>
      <c r="V128" s="42">
        <f>IF('Indicator Date hidden'!W129="x","x",V$2-'Indicator Date hidden'!W129)</f>
        <v>0</v>
      </c>
      <c r="W128" s="42">
        <f>IF('Indicator Date hidden'!X129="x","x",W$2-'Indicator Date hidden'!X129)</f>
        <v>0</v>
      </c>
      <c r="X128" s="42">
        <f>IF('Indicator Date hidden'!Y129="x","x",X$2-'Indicator Date hidden'!Y129)</f>
        <v>3</v>
      </c>
      <c r="Y128" s="42">
        <f>IF('Indicator Date hidden'!Z129="x","x",Y$2-'Indicator Date hidden'!Z129)</f>
        <v>0</v>
      </c>
      <c r="Z128" s="42">
        <f>IF('Indicator Date hidden'!AA129="x","x",Z$2-'Indicator Date hidden'!AA129)</f>
        <v>0</v>
      </c>
      <c r="AA128" s="42">
        <f>IF('Indicator Date hidden'!AB129="x","x",AA$2-'Indicator Date hidden'!AB129)</f>
        <v>1</v>
      </c>
      <c r="AB128" s="42">
        <f>IF('Indicator Date hidden'!AC129="x","x",AB$2-'Indicator Date hidden'!AC129)</f>
        <v>0</v>
      </c>
      <c r="AC128" s="42">
        <f>IF('Indicator Date hidden'!AD129="x","x",AC$2-'Indicator Date hidden'!AD129)</f>
        <v>-2</v>
      </c>
      <c r="AD128" s="42">
        <f>IF('Indicator Date hidden'!AE129="x","x",AD$2-'Indicator Date hidden'!AE129)</f>
        <v>0</v>
      </c>
      <c r="AE128" s="42">
        <f>IF('Indicator Date hidden'!AF129="x","x",AE$2-'Indicator Date hidden'!AF129)</f>
        <v>0</v>
      </c>
      <c r="AF128" s="42">
        <f>IF('Indicator Date hidden'!AG129="x","x",AF$2-'Indicator Date hidden'!AG129)</f>
        <v>0</v>
      </c>
      <c r="AG128" s="42">
        <f>IF('Indicator Date hidden'!AH129="x","x",AG$2-'Indicator Date hidden'!AH129)</f>
        <v>0</v>
      </c>
      <c r="AH128" s="42">
        <f>IF('Indicator Date hidden'!AI129="x","x",AH$2-'Indicator Date hidden'!AI129)</f>
        <v>0</v>
      </c>
      <c r="AI128" s="42">
        <f>IF('Indicator Date hidden'!AJ129="x","x",AI$2-'Indicator Date hidden'!AJ129)</f>
        <v>0</v>
      </c>
      <c r="AJ128" s="42">
        <f>IF('Indicator Date hidden'!AK129="x","x",AJ$2-'Indicator Date hidden'!AK129)</f>
        <v>0</v>
      </c>
      <c r="AK128" s="42">
        <f>IF('Indicator Date hidden'!AL129="x","x",AK$2-'Indicator Date hidden'!AL129)</f>
        <v>0</v>
      </c>
      <c r="AL128" s="42">
        <f>IF('Indicator Date hidden'!AM129="x","x",AL$2-'Indicator Date hidden'!AM129)</f>
        <v>0</v>
      </c>
      <c r="AM128" s="42">
        <f>IF('Indicator Date hidden'!AN129="x","x",AM$2-'Indicator Date hidden'!AN129)</f>
        <v>0</v>
      </c>
      <c r="AN128" s="42">
        <f>IF('Indicator Date hidden'!AO129="x","x",AN$2-'Indicator Date hidden'!AO129)</f>
        <v>0</v>
      </c>
      <c r="AO128" s="42">
        <f>IF('Indicator Date hidden'!AP129="x","x",AO$2-'Indicator Date hidden'!AP129)</f>
        <v>2</v>
      </c>
      <c r="AP128" s="42">
        <f>IF('Indicator Date hidden'!AQ129="x","x",AP$2-'Indicator Date hidden'!AQ129)</f>
        <v>0</v>
      </c>
      <c r="AQ128" s="42">
        <f>IF('Indicator Date hidden'!AR129="x","x",AQ$2-'Indicator Date hidden'!AR129)</f>
        <v>1</v>
      </c>
      <c r="AR128" s="42" t="str">
        <f>IF('Indicator Date hidden'!AS129="x","x",AR$2-'Indicator Date hidden'!AS129)</f>
        <v>x</v>
      </c>
      <c r="AS128" s="42">
        <f>IF('Indicator Date hidden'!AT129="x","x",AS$2-'Indicator Date hidden'!AT129)</f>
        <v>0</v>
      </c>
      <c r="AT128" s="42">
        <f>IF('Indicator Date hidden'!AU129="x","x",AT$2-'Indicator Date hidden'!AU129)</f>
        <v>0</v>
      </c>
      <c r="AU128" s="42">
        <f>IF('Indicator Date hidden'!AV129="x","x",AU$2-'Indicator Date hidden'!AV129)</f>
        <v>0</v>
      </c>
      <c r="AV128" s="42">
        <f>IF('Indicator Date hidden'!AW129="x","x",AV$2-'Indicator Date hidden'!AW129)</f>
        <v>4</v>
      </c>
      <c r="AW128" s="42">
        <f>IF('Indicator Date hidden'!AX129="x","x",AW$2-'Indicator Date hidden'!AX129)</f>
        <v>-2</v>
      </c>
      <c r="AX128" s="42">
        <f>IF('Indicator Date hidden'!AY129="x","x",AX$2-'Indicator Date hidden'!AY129)</f>
        <v>-1</v>
      </c>
      <c r="AY128" s="42">
        <f>IF('Indicator Date hidden'!AZ129="x","x",AY$2-'Indicator Date hidden'!AZ129)</f>
        <v>0</v>
      </c>
      <c r="AZ128" s="42">
        <f>IF('Indicator Date hidden'!BA129="x","x",AZ$2-'Indicator Date hidden'!BA129)</f>
        <v>0</v>
      </c>
      <c r="BA128" s="42">
        <f>IF('Indicator Date hidden'!BB129="x","x",BA$2-'Indicator Date hidden'!BB129)</f>
        <v>0</v>
      </c>
      <c r="BB128" s="42">
        <f>IF('Indicator Date hidden'!BC129="x","x",BB$2-'Indicator Date hidden'!BC129)</f>
        <v>-1</v>
      </c>
      <c r="BC128" s="42">
        <f>IF('Indicator Date hidden'!BD129="x","x",BC$2-'Indicator Date hidden'!BD129)</f>
        <v>0</v>
      </c>
      <c r="BD128" s="42">
        <f>IF('Indicator Date hidden'!BE129="x","x",BD$2-'Indicator Date hidden'!BE129)</f>
        <v>0</v>
      </c>
      <c r="BE128" s="42">
        <f>IF('Indicator Date hidden'!BF129="x","x",BE$2-'Indicator Date hidden'!BF129)</f>
        <v>0</v>
      </c>
      <c r="BF128" s="42">
        <f>IF('Indicator Date hidden'!BG129="x","x",BF$2-'Indicator Date hidden'!BG129)</f>
        <v>0</v>
      </c>
      <c r="BG128" s="42">
        <f>IF('Indicator Date hidden'!BH129="x","x",BG$2-'Indicator Date hidden'!BH129)</f>
        <v>0</v>
      </c>
      <c r="BH128" s="42">
        <f>IF('Indicator Date hidden'!BI129="x","x",BH$2-'Indicator Date hidden'!BI129)</f>
        <v>0</v>
      </c>
      <c r="BI128" s="42">
        <f>IF('Indicator Date hidden'!BJ129="x","x",BI$2-'Indicator Date hidden'!BJ129)</f>
        <v>5</v>
      </c>
      <c r="BJ128" s="42">
        <f>IF('Indicator Date hidden'!BK129="x","x",BJ$2-'Indicator Date hidden'!BK129)</f>
        <v>1</v>
      </c>
      <c r="BK128" s="42">
        <f>IF('Indicator Date hidden'!BL129="x","x",BK$2-'Indicator Date hidden'!BL129)</f>
        <v>0</v>
      </c>
      <c r="BL128" s="42">
        <f>IF('Indicator Date hidden'!BM129="x","x",BL$2-'Indicator Date hidden'!BM129)</f>
        <v>0</v>
      </c>
      <c r="BM128" s="42">
        <f>IF('Indicator Date hidden'!BN129="x","x",BM$2-'Indicator Date hidden'!BN129)</f>
        <v>0</v>
      </c>
      <c r="BN128" s="42">
        <f>IF('Indicator Date hidden'!BO129="x","x",BN$2-'Indicator Date hidden'!BO129)</f>
        <v>0</v>
      </c>
      <c r="BO128" s="42">
        <f>IF('Indicator Date hidden'!BP129="x","x",BO$2-'Indicator Date hidden'!BP129)</f>
        <v>0</v>
      </c>
      <c r="BP128" s="42">
        <f>IF('Indicator Date hidden'!BQ129="x","x",BP$2-'Indicator Date hidden'!BQ129)</f>
        <v>0</v>
      </c>
      <c r="BQ128" s="42">
        <f>IF('Indicator Date hidden'!BR129="x","x",BQ$2-'Indicator Date hidden'!BR129)</f>
        <v>0</v>
      </c>
      <c r="BR128" s="42">
        <f>IF('Indicator Date hidden'!BS129="x","x",BR$2-'Indicator Date hidden'!BS129)</f>
        <v>0</v>
      </c>
      <c r="BS128" s="42">
        <f>IF('Indicator Date hidden'!BT129="x","x",BS$2-'Indicator Date hidden'!BT129)</f>
        <v>1</v>
      </c>
      <c r="BT128" s="42">
        <f>IF('Indicator Date hidden'!BU129="x","x",BT$2-'Indicator Date hidden'!BU129)</f>
        <v>0</v>
      </c>
      <c r="BU128">
        <f t="shared" si="15"/>
        <v>12</v>
      </c>
      <c r="BV128" s="43">
        <f t="shared" si="16"/>
        <v>0.17142857142857143</v>
      </c>
      <c r="BW128">
        <f t="shared" si="17"/>
        <v>8</v>
      </c>
      <c r="BX128" s="43">
        <f t="shared" si="18"/>
        <v>0.97058787151217307</v>
      </c>
      <c r="BY128" s="46">
        <f t="shared" si="19"/>
        <v>0</v>
      </c>
    </row>
    <row r="129" spans="1:77">
      <c r="A129" t="str">
        <f>'Indicator Data'!B132</f>
        <v>MKD</v>
      </c>
      <c r="B129" s="42">
        <f>IF('Indicator Date hidden'!C130="x","x",B$2-'Indicator Date hidden'!C130)</f>
        <v>0</v>
      </c>
      <c r="C129" s="42">
        <f>IF('Indicator Date hidden'!D130="x","x",C$2-'Indicator Date hidden'!D130)</f>
        <v>0</v>
      </c>
      <c r="D129" s="42">
        <f>IF('Indicator Date hidden'!E130="x","x",D$2-'Indicator Date hidden'!E130)</f>
        <v>0</v>
      </c>
      <c r="E129" s="42">
        <f>IF('Indicator Date hidden'!F130="x","x",E$2-'Indicator Date hidden'!F130)</f>
        <v>0</v>
      </c>
      <c r="F129" s="42">
        <f>IF('Indicator Date hidden'!G130="x","x",F$2-'Indicator Date hidden'!G130)</f>
        <v>0</v>
      </c>
      <c r="G129" s="42">
        <f>IF('Indicator Date hidden'!H130="x","x",G$2-'Indicator Date hidden'!H130)</f>
        <v>0</v>
      </c>
      <c r="H129" s="42">
        <f>IF('Indicator Date hidden'!I130="x","x",H$2-'Indicator Date hidden'!I130)</f>
        <v>0</v>
      </c>
      <c r="I129" s="42">
        <f>IF('Indicator Date hidden'!J130="x","x",I$2-'Indicator Date hidden'!J130)</f>
        <v>0</v>
      </c>
      <c r="J129" s="42">
        <f>IF('Indicator Date hidden'!K130="x","x",J$2-'Indicator Date hidden'!K130)</f>
        <v>0</v>
      </c>
      <c r="K129" s="42">
        <f>IF('Indicator Date hidden'!L130="x","x",K$2-'Indicator Date hidden'!L130)</f>
        <v>0</v>
      </c>
      <c r="L129" s="42">
        <f>IF('Indicator Date hidden'!M130="x","x",L$2-'Indicator Date hidden'!M130)</f>
        <v>0</v>
      </c>
      <c r="M129" s="42" t="str">
        <f>IF('Indicator Date hidden'!N130="x","x",M$2-'Indicator Date hidden'!N130)</f>
        <v>x</v>
      </c>
      <c r="N129" s="42" t="str">
        <f>IF('Indicator Date hidden'!O130="x","x",N$2-'Indicator Date hidden'!O130)</f>
        <v>x</v>
      </c>
      <c r="O129" s="42" t="str">
        <f>IF('Indicator Date hidden'!P130="x","x",O$2-'Indicator Date hidden'!P130)</f>
        <v>x</v>
      </c>
      <c r="P129" s="42">
        <f>IF('Indicator Date hidden'!Q130="x","x",P$2-'Indicator Date hidden'!Q130)</f>
        <v>0</v>
      </c>
      <c r="Q129" s="42">
        <f>IF('Indicator Date hidden'!R130="x","x",Q$2-'Indicator Date hidden'!R130)</f>
        <v>0</v>
      </c>
      <c r="R129" s="42">
        <f>IF('Indicator Date hidden'!S130="x","x",R$2-'Indicator Date hidden'!S130)</f>
        <v>0</v>
      </c>
      <c r="S129" s="42">
        <f>IF('Indicator Date hidden'!T130="x","x",S$2-'Indicator Date hidden'!T130)</f>
        <v>0</v>
      </c>
      <c r="T129" s="42">
        <f>IF('Indicator Date hidden'!U130="x","x",T$2-'Indicator Date hidden'!U130)</f>
        <v>0</v>
      </c>
      <c r="U129" s="42">
        <f>IF('Indicator Date hidden'!V130="x","x",U$2-'Indicator Date hidden'!V130)</f>
        <v>0</v>
      </c>
      <c r="V129" s="42">
        <f>IF('Indicator Date hidden'!W130="x","x",V$2-'Indicator Date hidden'!W130)</f>
        <v>0</v>
      </c>
      <c r="W129" s="42">
        <f>IF('Indicator Date hidden'!X130="x","x",W$2-'Indicator Date hidden'!X130)</f>
        <v>0</v>
      </c>
      <c r="X129" s="42">
        <f>IF('Indicator Date hidden'!Y130="x","x",X$2-'Indicator Date hidden'!Y130)</f>
        <v>3</v>
      </c>
      <c r="Y129" s="42">
        <f>IF('Indicator Date hidden'!Z130="x","x",Y$2-'Indicator Date hidden'!Z130)</f>
        <v>0</v>
      </c>
      <c r="Z129" s="42">
        <f>IF('Indicator Date hidden'!AA130="x","x",Z$2-'Indicator Date hidden'!AA130)</f>
        <v>2</v>
      </c>
      <c r="AA129" s="42">
        <f>IF('Indicator Date hidden'!AB130="x","x",AA$2-'Indicator Date hidden'!AB130)</f>
        <v>1</v>
      </c>
      <c r="AB129" s="42">
        <f>IF('Indicator Date hidden'!AC130="x","x",AB$2-'Indicator Date hidden'!AC130)</f>
        <v>0</v>
      </c>
      <c r="AC129" s="42">
        <f>IF('Indicator Date hidden'!AD130="x","x",AC$2-'Indicator Date hidden'!AD130)</f>
        <v>-2</v>
      </c>
      <c r="AD129" s="42">
        <f>IF('Indicator Date hidden'!AE130="x","x",AD$2-'Indicator Date hidden'!AE130)</f>
        <v>0</v>
      </c>
      <c r="AE129" s="42">
        <f>IF('Indicator Date hidden'!AF130="x","x",AE$2-'Indicator Date hidden'!AF130)</f>
        <v>0</v>
      </c>
      <c r="AF129" s="42">
        <f>IF('Indicator Date hidden'!AG130="x","x",AF$2-'Indicator Date hidden'!AG130)</f>
        <v>0</v>
      </c>
      <c r="AG129" s="42">
        <f>IF('Indicator Date hidden'!AH130="x","x",AG$2-'Indicator Date hidden'!AH130)</f>
        <v>0</v>
      </c>
      <c r="AH129" s="42">
        <f>IF('Indicator Date hidden'!AI130="x","x",AH$2-'Indicator Date hidden'!AI130)</f>
        <v>3</v>
      </c>
      <c r="AI129" s="42">
        <f>IF('Indicator Date hidden'!AJ130="x","x",AI$2-'Indicator Date hidden'!AJ130)</f>
        <v>0</v>
      </c>
      <c r="AJ129" s="42">
        <f>IF('Indicator Date hidden'!AK130="x","x",AJ$2-'Indicator Date hidden'!AK130)</f>
        <v>0</v>
      </c>
      <c r="AK129" s="42">
        <f>IF('Indicator Date hidden'!AL130="x","x",AK$2-'Indicator Date hidden'!AL130)</f>
        <v>0</v>
      </c>
      <c r="AL129" s="42">
        <f>IF('Indicator Date hidden'!AM130="x","x",AL$2-'Indicator Date hidden'!AM130)</f>
        <v>0</v>
      </c>
      <c r="AM129" s="42">
        <f>IF('Indicator Date hidden'!AN130="x","x",AM$2-'Indicator Date hidden'!AN130)</f>
        <v>0</v>
      </c>
      <c r="AN129" s="42">
        <f>IF('Indicator Date hidden'!AO130="x","x",AN$2-'Indicator Date hidden'!AO130)</f>
        <v>0</v>
      </c>
      <c r="AO129" s="42">
        <f>IF('Indicator Date hidden'!AP130="x","x",AO$2-'Indicator Date hidden'!AP130)</f>
        <v>3</v>
      </c>
      <c r="AP129" s="42">
        <f>IF('Indicator Date hidden'!AQ130="x","x",AP$2-'Indicator Date hidden'!AQ130)</f>
        <v>0</v>
      </c>
      <c r="AQ129" s="42">
        <f>IF('Indicator Date hidden'!AR130="x","x",AQ$2-'Indicator Date hidden'!AR130)</f>
        <v>0</v>
      </c>
      <c r="AR129" s="42">
        <f>IF('Indicator Date hidden'!AS130="x","x",AR$2-'Indicator Date hidden'!AS130)</f>
        <v>0</v>
      </c>
      <c r="AS129" s="42" t="str">
        <f>IF('Indicator Date hidden'!AT130="x","x",AS$2-'Indicator Date hidden'!AT130)</f>
        <v>x</v>
      </c>
      <c r="AT129" s="42">
        <f>IF('Indicator Date hidden'!AU130="x","x",AT$2-'Indicator Date hidden'!AU130)</f>
        <v>0</v>
      </c>
      <c r="AU129" s="42">
        <f>IF('Indicator Date hidden'!AV130="x","x",AU$2-'Indicator Date hidden'!AV130)</f>
        <v>0</v>
      </c>
      <c r="AV129" s="42">
        <f>IF('Indicator Date hidden'!AW130="x","x",AV$2-'Indicator Date hidden'!AW130)</f>
        <v>3</v>
      </c>
      <c r="AW129" s="42">
        <f>IF('Indicator Date hidden'!AX130="x","x",AW$2-'Indicator Date hidden'!AX130)</f>
        <v>-2</v>
      </c>
      <c r="AX129" s="42">
        <f>IF('Indicator Date hidden'!AY130="x","x",AX$2-'Indicator Date hidden'!AY130)</f>
        <v>-1</v>
      </c>
      <c r="AY129" s="42">
        <f>IF('Indicator Date hidden'!AZ130="x","x",AY$2-'Indicator Date hidden'!AZ130)</f>
        <v>0</v>
      </c>
      <c r="AZ129" s="42">
        <f>IF('Indicator Date hidden'!BA130="x","x",AZ$2-'Indicator Date hidden'!BA130)</f>
        <v>0</v>
      </c>
      <c r="BA129" s="42">
        <f>IF('Indicator Date hidden'!BB130="x","x",BA$2-'Indicator Date hidden'!BB130)</f>
        <v>0</v>
      </c>
      <c r="BB129" s="42" t="str">
        <f>IF('Indicator Date hidden'!BC130="x","x",BB$2-'Indicator Date hidden'!BC130)</f>
        <v>x</v>
      </c>
      <c r="BC129" s="42">
        <f>IF('Indicator Date hidden'!BD130="x","x",BC$2-'Indicator Date hidden'!BD130)</f>
        <v>0</v>
      </c>
      <c r="BD129" s="42">
        <f>IF('Indicator Date hidden'!BE130="x","x",BD$2-'Indicator Date hidden'!BE130)</f>
        <v>0</v>
      </c>
      <c r="BE129" s="42">
        <f>IF('Indicator Date hidden'!BF130="x","x",BE$2-'Indicator Date hidden'!BF130)</f>
        <v>0</v>
      </c>
      <c r="BF129" s="42">
        <f>IF('Indicator Date hidden'!BG130="x","x",BF$2-'Indicator Date hidden'!BG130)</f>
        <v>0</v>
      </c>
      <c r="BG129" s="42">
        <f>IF('Indicator Date hidden'!BH130="x","x",BG$2-'Indicator Date hidden'!BH130)</f>
        <v>0</v>
      </c>
      <c r="BH129" s="42">
        <f>IF('Indicator Date hidden'!BI130="x","x",BH$2-'Indicator Date hidden'!BI130)</f>
        <v>0</v>
      </c>
      <c r="BI129" s="42">
        <f>IF('Indicator Date hidden'!BJ130="x","x",BI$2-'Indicator Date hidden'!BJ130)</f>
        <v>11</v>
      </c>
      <c r="BJ129" s="42">
        <f>IF('Indicator Date hidden'!BK130="x","x",BJ$2-'Indicator Date hidden'!BK130)</f>
        <v>1</v>
      </c>
      <c r="BK129" s="42">
        <f>IF('Indicator Date hidden'!BL130="x","x",BK$2-'Indicator Date hidden'!BL130)</f>
        <v>0</v>
      </c>
      <c r="BL129" s="42">
        <f>IF('Indicator Date hidden'!BM130="x","x",BL$2-'Indicator Date hidden'!BM130)</f>
        <v>0</v>
      </c>
      <c r="BM129" s="42">
        <f>IF('Indicator Date hidden'!BN130="x","x",BM$2-'Indicator Date hidden'!BN130)</f>
        <v>0</v>
      </c>
      <c r="BN129" s="42">
        <f>IF('Indicator Date hidden'!BO130="x","x",BN$2-'Indicator Date hidden'!BO130)</f>
        <v>0</v>
      </c>
      <c r="BO129" s="42">
        <f>IF('Indicator Date hidden'!BP130="x","x",BO$2-'Indicator Date hidden'!BP130)</f>
        <v>6</v>
      </c>
      <c r="BP129" s="42">
        <f>IF('Indicator Date hidden'!BQ130="x","x",BP$2-'Indicator Date hidden'!BQ130)</f>
        <v>0</v>
      </c>
      <c r="BQ129" s="42">
        <f>IF('Indicator Date hidden'!BR130="x","x",BQ$2-'Indicator Date hidden'!BR130)</f>
        <v>0</v>
      </c>
      <c r="BR129" s="42">
        <f>IF('Indicator Date hidden'!BS130="x","x",BR$2-'Indicator Date hidden'!BS130)</f>
        <v>0</v>
      </c>
      <c r="BS129" s="42">
        <f>IF('Indicator Date hidden'!BT130="x","x",BS$2-'Indicator Date hidden'!BT130)</f>
        <v>1</v>
      </c>
      <c r="BT129" s="42">
        <f>IF('Indicator Date hidden'!BU130="x","x",BT$2-'Indicator Date hidden'!BU130)</f>
        <v>0</v>
      </c>
      <c r="BU129">
        <f t="shared" si="15"/>
        <v>29</v>
      </c>
      <c r="BV129" s="43">
        <f t="shared" si="16"/>
        <v>0.43939393939393939</v>
      </c>
      <c r="BW129">
        <f t="shared" si="17"/>
        <v>10</v>
      </c>
      <c r="BX129" s="43">
        <f t="shared" si="18"/>
        <v>1.7244128370812315</v>
      </c>
      <c r="BY129" s="46">
        <f t="shared" si="19"/>
        <v>0</v>
      </c>
    </row>
    <row r="130" spans="1:77">
      <c r="A130" t="str">
        <f>'Indicator Data'!B133</f>
        <v>NOR</v>
      </c>
      <c r="B130" s="42">
        <f>IF('Indicator Date hidden'!C131="x","x",B$2-'Indicator Date hidden'!C131)</f>
        <v>0</v>
      </c>
      <c r="C130" s="42">
        <f>IF('Indicator Date hidden'!D131="x","x",C$2-'Indicator Date hidden'!D131)</f>
        <v>0</v>
      </c>
      <c r="D130" s="42">
        <f>IF('Indicator Date hidden'!E131="x","x",D$2-'Indicator Date hidden'!E131)</f>
        <v>0</v>
      </c>
      <c r="E130" s="42">
        <f>IF('Indicator Date hidden'!F131="x","x",E$2-'Indicator Date hidden'!F131)</f>
        <v>0</v>
      </c>
      <c r="F130" s="42">
        <f>IF('Indicator Date hidden'!G131="x","x",F$2-'Indicator Date hidden'!G131)</f>
        <v>0</v>
      </c>
      <c r="G130" s="42">
        <f>IF('Indicator Date hidden'!H131="x","x",G$2-'Indicator Date hidden'!H131)</f>
        <v>0</v>
      </c>
      <c r="H130" s="42">
        <f>IF('Indicator Date hidden'!I131="x","x",H$2-'Indicator Date hidden'!I131)</f>
        <v>0</v>
      </c>
      <c r="I130" s="42">
        <f>IF('Indicator Date hidden'!J131="x","x",I$2-'Indicator Date hidden'!J131)</f>
        <v>0</v>
      </c>
      <c r="J130" s="42">
        <f>IF('Indicator Date hidden'!K131="x","x",J$2-'Indicator Date hidden'!K131)</f>
        <v>0</v>
      </c>
      <c r="K130" s="42">
        <f>IF('Indicator Date hidden'!L131="x","x",K$2-'Indicator Date hidden'!L131)</f>
        <v>0</v>
      </c>
      <c r="L130" s="42">
        <f>IF('Indicator Date hidden'!M131="x","x",L$2-'Indicator Date hidden'!M131)</f>
        <v>0</v>
      </c>
      <c r="M130" s="42" t="str">
        <f>IF('Indicator Date hidden'!N131="x","x",M$2-'Indicator Date hidden'!N131)</f>
        <v>x</v>
      </c>
      <c r="N130" s="42" t="str">
        <f>IF('Indicator Date hidden'!O131="x","x",N$2-'Indicator Date hidden'!O131)</f>
        <v>x</v>
      </c>
      <c r="O130" s="42" t="str">
        <f>IF('Indicator Date hidden'!P131="x","x",O$2-'Indicator Date hidden'!P131)</f>
        <v>x</v>
      </c>
      <c r="P130" s="42">
        <f>IF('Indicator Date hidden'!Q131="x","x",P$2-'Indicator Date hidden'!Q131)</f>
        <v>0</v>
      </c>
      <c r="Q130" s="42">
        <f>IF('Indicator Date hidden'!R131="x","x",Q$2-'Indicator Date hidden'!R131)</f>
        <v>0</v>
      </c>
      <c r="R130" s="42">
        <f>IF('Indicator Date hidden'!S131="x","x",R$2-'Indicator Date hidden'!S131)</f>
        <v>0</v>
      </c>
      <c r="S130" s="42">
        <f>IF('Indicator Date hidden'!T131="x","x",S$2-'Indicator Date hidden'!T131)</f>
        <v>0</v>
      </c>
      <c r="T130" s="42">
        <f>IF('Indicator Date hidden'!U131="x","x",T$2-'Indicator Date hidden'!U131)</f>
        <v>0</v>
      </c>
      <c r="U130" s="42">
        <f>IF('Indicator Date hidden'!V131="x","x",U$2-'Indicator Date hidden'!V131)</f>
        <v>0</v>
      </c>
      <c r="V130" s="42">
        <f>IF('Indicator Date hidden'!W131="x","x",V$2-'Indicator Date hidden'!W131)</f>
        <v>0</v>
      </c>
      <c r="W130" s="42">
        <f>IF('Indicator Date hidden'!X131="x","x",W$2-'Indicator Date hidden'!X131)</f>
        <v>0</v>
      </c>
      <c r="X130" s="42">
        <f>IF('Indicator Date hidden'!Y131="x","x",X$2-'Indicator Date hidden'!Y131)</f>
        <v>10</v>
      </c>
      <c r="Y130" s="42">
        <f>IF('Indicator Date hidden'!Z131="x","x",Y$2-'Indicator Date hidden'!Z131)</f>
        <v>0</v>
      </c>
      <c r="Z130" s="42" t="str">
        <f>IF('Indicator Date hidden'!AA131="x","x",Z$2-'Indicator Date hidden'!AA131)</f>
        <v>x</v>
      </c>
      <c r="AA130" s="42">
        <f>IF('Indicator Date hidden'!AB131="x","x",AA$2-'Indicator Date hidden'!AB131)</f>
        <v>1</v>
      </c>
      <c r="AB130" s="42">
        <f>IF('Indicator Date hidden'!AC131="x","x",AB$2-'Indicator Date hidden'!AC131)</f>
        <v>0</v>
      </c>
      <c r="AC130" s="42">
        <f>IF('Indicator Date hidden'!AD131="x","x",AC$2-'Indicator Date hidden'!AD131)</f>
        <v>-2</v>
      </c>
      <c r="AD130" s="42">
        <f>IF('Indicator Date hidden'!AE131="x","x",AD$2-'Indicator Date hidden'!AE131)</f>
        <v>0</v>
      </c>
      <c r="AE130" s="42">
        <f>IF('Indicator Date hidden'!AF131="x","x",AE$2-'Indicator Date hidden'!AF131)</f>
        <v>0</v>
      </c>
      <c r="AF130" s="42">
        <f>IF('Indicator Date hidden'!AG131="x","x",AF$2-'Indicator Date hidden'!AG131)</f>
        <v>0</v>
      </c>
      <c r="AG130" s="42">
        <f>IF('Indicator Date hidden'!AH131="x","x",AG$2-'Indicator Date hidden'!AH131)</f>
        <v>0</v>
      </c>
      <c r="AH130" s="42" t="str">
        <f>IF('Indicator Date hidden'!AI131="x","x",AH$2-'Indicator Date hidden'!AI131)</f>
        <v>x</v>
      </c>
      <c r="AI130" s="42">
        <f>IF('Indicator Date hidden'!AJ131="x","x",AI$2-'Indicator Date hidden'!AJ131)</f>
        <v>0</v>
      </c>
      <c r="AJ130" s="42">
        <f>IF('Indicator Date hidden'!AK131="x","x",AJ$2-'Indicator Date hidden'!AK131)</f>
        <v>0</v>
      </c>
      <c r="AK130" s="42">
        <f>IF('Indicator Date hidden'!AL131="x","x",AK$2-'Indicator Date hidden'!AL131)</f>
        <v>0</v>
      </c>
      <c r="AL130" s="42" t="str">
        <f>IF('Indicator Date hidden'!AM131="x","x",AL$2-'Indicator Date hidden'!AM131)</f>
        <v>x</v>
      </c>
      <c r="AM130" s="42">
        <f>IF('Indicator Date hidden'!AN131="x","x",AM$2-'Indicator Date hidden'!AN131)</f>
        <v>0</v>
      </c>
      <c r="AN130" s="42">
        <f>IF('Indicator Date hidden'!AO131="x","x",AN$2-'Indicator Date hidden'!AO131)</f>
        <v>0</v>
      </c>
      <c r="AO130" s="42" t="str">
        <f>IF('Indicator Date hidden'!AP131="x","x",AO$2-'Indicator Date hidden'!AP131)</f>
        <v>x</v>
      </c>
      <c r="AP130" s="42">
        <f>IF('Indicator Date hidden'!AQ131="x","x",AP$2-'Indicator Date hidden'!AQ131)</f>
        <v>0</v>
      </c>
      <c r="AQ130" s="42">
        <f>IF('Indicator Date hidden'!AR131="x","x",AQ$2-'Indicator Date hidden'!AR131)</f>
        <v>1</v>
      </c>
      <c r="AR130" s="42" t="str">
        <f>IF('Indicator Date hidden'!AS131="x","x",AR$2-'Indicator Date hidden'!AS131)</f>
        <v>x</v>
      </c>
      <c r="AS130" s="42" t="str">
        <f>IF('Indicator Date hidden'!AT131="x","x",AS$2-'Indicator Date hidden'!AT131)</f>
        <v>x</v>
      </c>
      <c r="AT130" s="42">
        <f>IF('Indicator Date hidden'!AU131="x","x",AT$2-'Indicator Date hidden'!AU131)</f>
        <v>0</v>
      </c>
      <c r="AU130" s="42">
        <f>IF('Indicator Date hidden'!AV131="x","x",AU$2-'Indicator Date hidden'!AV131)</f>
        <v>0</v>
      </c>
      <c r="AV130" s="42">
        <f>IF('Indicator Date hidden'!AW131="x","x",AV$2-'Indicator Date hidden'!AW131)</f>
        <v>3</v>
      </c>
      <c r="AW130" s="42">
        <f>IF('Indicator Date hidden'!AX131="x","x",AW$2-'Indicator Date hidden'!AX131)</f>
        <v>-2</v>
      </c>
      <c r="AX130" s="42">
        <f>IF('Indicator Date hidden'!AY131="x","x",AX$2-'Indicator Date hidden'!AY131)</f>
        <v>-1</v>
      </c>
      <c r="AY130" s="42">
        <f>IF('Indicator Date hidden'!AZ131="x","x",AY$2-'Indicator Date hidden'!AZ131)</f>
        <v>0</v>
      </c>
      <c r="AZ130" s="42" t="str">
        <f>IF('Indicator Date hidden'!BA131="x","x",AZ$2-'Indicator Date hidden'!BA131)</f>
        <v>x</v>
      </c>
      <c r="BA130" s="42">
        <f>IF('Indicator Date hidden'!BB131="x","x",BA$2-'Indicator Date hidden'!BB131)</f>
        <v>0</v>
      </c>
      <c r="BB130" s="42" t="str">
        <f>IF('Indicator Date hidden'!BC131="x","x",BB$2-'Indicator Date hidden'!BC131)</f>
        <v>x</v>
      </c>
      <c r="BC130" s="42">
        <f>IF('Indicator Date hidden'!BD131="x","x",BC$2-'Indicator Date hidden'!BD131)</f>
        <v>0</v>
      </c>
      <c r="BD130" s="42">
        <f>IF('Indicator Date hidden'!BE131="x","x",BD$2-'Indicator Date hidden'!BE131)</f>
        <v>0</v>
      </c>
      <c r="BE130" s="42">
        <f>IF('Indicator Date hidden'!BF131="x","x",BE$2-'Indicator Date hidden'!BF131)</f>
        <v>0</v>
      </c>
      <c r="BF130" s="42">
        <f>IF('Indicator Date hidden'!BG131="x","x",BF$2-'Indicator Date hidden'!BG131)</f>
        <v>0</v>
      </c>
      <c r="BG130" s="42">
        <f>IF('Indicator Date hidden'!BH131="x","x",BG$2-'Indicator Date hidden'!BH131)</f>
        <v>0</v>
      </c>
      <c r="BH130" s="42">
        <f>IF('Indicator Date hidden'!BI131="x","x",BH$2-'Indicator Date hidden'!BI131)</f>
        <v>0</v>
      </c>
      <c r="BI130" s="42" t="str">
        <f>IF('Indicator Date hidden'!BJ131="x","x",BI$2-'Indicator Date hidden'!BJ131)</f>
        <v>x</v>
      </c>
      <c r="BJ130" s="42">
        <f>IF('Indicator Date hidden'!BK131="x","x",BJ$2-'Indicator Date hidden'!BK131)</f>
        <v>0</v>
      </c>
      <c r="BK130" s="42">
        <f>IF('Indicator Date hidden'!BL131="x","x",BK$2-'Indicator Date hidden'!BL131)</f>
        <v>0</v>
      </c>
      <c r="BL130" s="42">
        <f>IF('Indicator Date hidden'!BM131="x","x",BL$2-'Indicator Date hidden'!BM131)</f>
        <v>0</v>
      </c>
      <c r="BM130" s="42">
        <f>IF('Indicator Date hidden'!BN131="x","x",BM$2-'Indicator Date hidden'!BN131)</f>
        <v>0</v>
      </c>
      <c r="BN130" s="42">
        <f>IF('Indicator Date hidden'!BO131="x","x",BN$2-'Indicator Date hidden'!BO131)</f>
        <v>0</v>
      </c>
      <c r="BO130" s="42">
        <f>IF('Indicator Date hidden'!BP131="x","x",BO$2-'Indicator Date hidden'!BP131)</f>
        <v>0</v>
      </c>
      <c r="BP130" s="42">
        <f>IF('Indicator Date hidden'!BQ131="x","x",BP$2-'Indicator Date hidden'!BQ131)</f>
        <v>0</v>
      </c>
      <c r="BQ130" s="42">
        <f>IF('Indicator Date hidden'!BR131="x","x",BQ$2-'Indicator Date hidden'!BR131)</f>
        <v>0</v>
      </c>
      <c r="BR130" s="42">
        <f>IF('Indicator Date hidden'!BS131="x","x",BR$2-'Indicator Date hidden'!BS131)</f>
        <v>0</v>
      </c>
      <c r="BS130" s="42">
        <f>IF('Indicator Date hidden'!BT131="x","x",BS$2-'Indicator Date hidden'!BT131)</f>
        <v>1</v>
      </c>
      <c r="BT130" s="42">
        <f>IF('Indicator Date hidden'!BU131="x","x",BT$2-'Indicator Date hidden'!BU131)</f>
        <v>0</v>
      </c>
      <c r="BU130">
        <f t="shared" si="15"/>
        <v>11</v>
      </c>
      <c r="BV130" s="43">
        <f t="shared" si="16"/>
        <v>0.1864406779661017</v>
      </c>
      <c r="BW130">
        <f t="shared" si="17"/>
        <v>5</v>
      </c>
      <c r="BX130" s="43">
        <f t="shared" si="18"/>
        <v>1.4198899010932711</v>
      </c>
      <c r="BY130" s="46">
        <f t="shared" si="19"/>
        <v>0</v>
      </c>
    </row>
    <row r="131" spans="1:77">
      <c r="A131" t="str">
        <f>'Indicator Data'!B134</f>
        <v>OMN</v>
      </c>
      <c r="B131" s="42">
        <f>IF('Indicator Date hidden'!C132="x","x",B$2-'Indicator Date hidden'!C132)</f>
        <v>0</v>
      </c>
      <c r="C131" s="42">
        <f>IF('Indicator Date hidden'!D132="x","x",C$2-'Indicator Date hidden'!D132)</f>
        <v>0</v>
      </c>
      <c r="D131" s="42">
        <f>IF('Indicator Date hidden'!E132="x","x",D$2-'Indicator Date hidden'!E132)</f>
        <v>0</v>
      </c>
      <c r="E131" s="42">
        <f>IF('Indicator Date hidden'!F132="x","x",E$2-'Indicator Date hidden'!F132)</f>
        <v>0</v>
      </c>
      <c r="F131" s="42">
        <f>IF('Indicator Date hidden'!G132="x","x",F$2-'Indicator Date hidden'!G132)</f>
        <v>0</v>
      </c>
      <c r="G131" s="42">
        <f>IF('Indicator Date hidden'!H132="x","x",G$2-'Indicator Date hidden'!H132)</f>
        <v>0</v>
      </c>
      <c r="H131" s="42">
        <f>IF('Indicator Date hidden'!I132="x","x",H$2-'Indicator Date hidden'!I132)</f>
        <v>0</v>
      </c>
      <c r="I131" s="42">
        <f>IF('Indicator Date hidden'!J132="x","x",I$2-'Indicator Date hidden'!J132)</f>
        <v>0</v>
      </c>
      <c r="J131" s="42">
        <f>IF('Indicator Date hidden'!K132="x","x",J$2-'Indicator Date hidden'!K132)</f>
        <v>0</v>
      </c>
      <c r="K131" s="42">
        <f>IF('Indicator Date hidden'!L132="x","x",K$2-'Indicator Date hidden'!L132)</f>
        <v>0</v>
      </c>
      <c r="L131" s="42">
        <f>IF('Indicator Date hidden'!M132="x","x",L$2-'Indicator Date hidden'!M132)</f>
        <v>0</v>
      </c>
      <c r="M131" s="42" t="str">
        <f>IF('Indicator Date hidden'!N132="x","x",M$2-'Indicator Date hidden'!N132)</f>
        <v>x</v>
      </c>
      <c r="N131" s="42" t="str">
        <f>IF('Indicator Date hidden'!O132="x","x",N$2-'Indicator Date hidden'!O132)</f>
        <v>x</v>
      </c>
      <c r="O131" s="42" t="str">
        <f>IF('Indicator Date hidden'!P132="x","x",O$2-'Indicator Date hidden'!P132)</f>
        <v>x</v>
      </c>
      <c r="P131" s="42">
        <f>IF('Indicator Date hidden'!Q132="x","x",P$2-'Indicator Date hidden'!Q132)</f>
        <v>0</v>
      </c>
      <c r="Q131" s="42">
        <f>IF('Indicator Date hidden'!R132="x","x",Q$2-'Indicator Date hidden'!R132)</f>
        <v>0</v>
      </c>
      <c r="R131" s="42">
        <f>IF('Indicator Date hidden'!S132="x","x",R$2-'Indicator Date hidden'!S132)</f>
        <v>0</v>
      </c>
      <c r="S131" s="42">
        <f>IF('Indicator Date hidden'!T132="x","x",S$2-'Indicator Date hidden'!T132)</f>
        <v>0</v>
      </c>
      <c r="T131" s="42">
        <f>IF('Indicator Date hidden'!U132="x","x",T$2-'Indicator Date hidden'!U132)</f>
        <v>0</v>
      </c>
      <c r="U131" s="42">
        <f>IF('Indicator Date hidden'!V132="x","x",U$2-'Indicator Date hidden'!V132)</f>
        <v>0</v>
      </c>
      <c r="V131" s="42">
        <f>IF('Indicator Date hidden'!W132="x","x",V$2-'Indicator Date hidden'!W132)</f>
        <v>0</v>
      </c>
      <c r="W131" s="42">
        <f>IF('Indicator Date hidden'!X132="x","x",W$2-'Indicator Date hidden'!X132)</f>
        <v>0</v>
      </c>
      <c r="X131" s="42" t="str">
        <f>IF('Indicator Date hidden'!Y132="x","x",X$2-'Indicator Date hidden'!Y132)</f>
        <v>x</v>
      </c>
      <c r="Y131" s="42">
        <f>IF('Indicator Date hidden'!Z132="x","x",Y$2-'Indicator Date hidden'!Z132)</f>
        <v>0</v>
      </c>
      <c r="Z131" s="42">
        <f>IF('Indicator Date hidden'!AA132="x","x",Z$2-'Indicator Date hidden'!AA132)</f>
        <v>1</v>
      </c>
      <c r="AA131" s="42">
        <f>IF('Indicator Date hidden'!AB132="x","x",AA$2-'Indicator Date hidden'!AB132)</f>
        <v>1</v>
      </c>
      <c r="AB131" s="42">
        <f>IF('Indicator Date hidden'!AC132="x","x",AB$2-'Indicator Date hidden'!AC132)</f>
        <v>0</v>
      </c>
      <c r="AC131" s="42">
        <f>IF('Indicator Date hidden'!AD132="x","x",AC$2-'Indicator Date hidden'!AD132)</f>
        <v>-2</v>
      </c>
      <c r="AD131" s="42">
        <f>IF('Indicator Date hidden'!AE132="x","x",AD$2-'Indicator Date hidden'!AE132)</f>
        <v>0</v>
      </c>
      <c r="AE131" s="42">
        <f>IF('Indicator Date hidden'!AF132="x","x",AE$2-'Indicator Date hidden'!AF132)</f>
        <v>0</v>
      </c>
      <c r="AF131" s="42">
        <f>IF('Indicator Date hidden'!AG132="x","x",AF$2-'Indicator Date hidden'!AG132)</f>
        <v>0</v>
      </c>
      <c r="AG131" s="42">
        <f>IF('Indicator Date hidden'!AH132="x","x",AG$2-'Indicator Date hidden'!AH132)</f>
        <v>0</v>
      </c>
      <c r="AH131" s="42" t="str">
        <f>IF('Indicator Date hidden'!AI132="x","x",AH$2-'Indicator Date hidden'!AI132)</f>
        <v>x</v>
      </c>
      <c r="AI131" s="42">
        <f>IF('Indicator Date hidden'!AJ132="x","x",AI$2-'Indicator Date hidden'!AJ132)</f>
        <v>0</v>
      </c>
      <c r="AJ131" s="42">
        <f>IF('Indicator Date hidden'!AK132="x","x",AJ$2-'Indicator Date hidden'!AK132)</f>
        <v>0</v>
      </c>
      <c r="AK131" s="42">
        <f>IF('Indicator Date hidden'!AL132="x","x",AK$2-'Indicator Date hidden'!AL132)</f>
        <v>0</v>
      </c>
      <c r="AL131" s="42" t="str">
        <f>IF('Indicator Date hidden'!AM132="x","x",AL$2-'Indicator Date hidden'!AM132)</f>
        <v>x</v>
      </c>
      <c r="AM131" s="42">
        <f>IF('Indicator Date hidden'!AN132="x","x",AM$2-'Indicator Date hidden'!AN132)</f>
        <v>0</v>
      </c>
      <c r="AN131" s="42">
        <f>IF('Indicator Date hidden'!AO132="x","x",AN$2-'Indicator Date hidden'!AO132)</f>
        <v>0</v>
      </c>
      <c r="AO131" s="42">
        <f>IF('Indicator Date hidden'!AP132="x","x",AO$2-'Indicator Date hidden'!AP132)</f>
        <v>5</v>
      </c>
      <c r="AP131" s="42">
        <f>IF('Indicator Date hidden'!AQ132="x","x",AP$2-'Indicator Date hidden'!AQ132)</f>
        <v>0</v>
      </c>
      <c r="AQ131" s="42">
        <f>IF('Indicator Date hidden'!AR132="x","x",AQ$2-'Indicator Date hidden'!AR132)</f>
        <v>0</v>
      </c>
      <c r="AR131" s="42">
        <f>IF('Indicator Date hidden'!AS132="x","x",AR$2-'Indicator Date hidden'!AS132)</f>
        <v>0</v>
      </c>
      <c r="AS131" s="42">
        <f>IF('Indicator Date hidden'!AT132="x","x",AS$2-'Indicator Date hidden'!AT132)</f>
        <v>0</v>
      </c>
      <c r="AT131" s="42">
        <f>IF('Indicator Date hidden'!AU132="x","x",AT$2-'Indicator Date hidden'!AU132)</f>
        <v>0</v>
      </c>
      <c r="AU131" s="42">
        <f>IF('Indicator Date hidden'!AV132="x","x",AU$2-'Indicator Date hidden'!AV132)</f>
        <v>0</v>
      </c>
      <c r="AV131" s="42" t="str">
        <f>IF('Indicator Date hidden'!AW132="x","x",AV$2-'Indicator Date hidden'!AW132)</f>
        <v>x</v>
      </c>
      <c r="AW131" s="42">
        <f>IF('Indicator Date hidden'!AX132="x","x",AW$2-'Indicator Date hidden'!AX132)</f>
        <v>-2</v>
      </c>
      <c r="AX131" s="42">
        <f>IF('Indicator Date hidden'!AY132="x","x",AX$2-'Indicator Date hidden'!AY132)</f>
        <v>-1</v>
      </c>
      <c r="AY131" s="42">
        <f>IF('Indicator Date hidden'!AZ132="x","x",AY$2-'Indicator Date hidden'!AZ132)</f>
        <v>0</v>
      </c>
      <c r="AZ131" s="42" t="str">
        <f>IF('Indicator Date hidden'!BA132="x","x",AZ$2-'Indicator Date hidden'!BA132)</f>
        <v>x</v>
      </c>
      <c r="BA131" s="42">
        <f>IF('Indicator Date hidden'!BB132="x","x",BA$2-'Indicator Date hidden'!BB132)</f>
        <v>0</v>
      </c>
      <c r="BB131" s="42" t="str">
        <f>IF('Indicator Date hidden'!BC132="x","x",BB$2-'Indicator Date hidden'!BC132)</f>
        <v>x</v>
      </c>
      <c r="BC131" s="42">
        <f>IF('Indicator Date hidden'!BD132="x","x",BC$2-'Indicator Date hidden'!BD132)</f>
        <v>0</v>
      </c>
      <c r="BD131" s="42">
        <f>IF('Indicator Date hidden'!BE132="x","x",BD$2-'Indicator Date hidden'!BE132)</f>
        <v>0</v>
      </c>
      <c r="BE131" s="42" t="str">
        <f>IF('Indicator Date hidden'!BF132="x","x",BE$2-'Indicator Date hidden'!BF132)</f>
        <v>x</v>
      </c>
      <c r="BF131" s="42">
        <f>IF('Indicator Date hidden'!BG132="x","x",BF$2-'Indicator Date hidden'!BG132)</f>
        <v>0</v>
      </c>
      <c r="BG131" s="42">
        <f>IF('Indicator Date hidden'!BH132="x","x",BG$2-'Indicator Date hidden'!BH132)</f>
        <v>0</v>
      </c>
      <c r="BH131" s="42">
        <f>IF('Indicator Date hidden'!BI132="x","x",BH$2-'Indicator Date hidden'!BI132)</f>
        <v>0</v>
      </c>
      <c r="BI131" s="42">
        <f>IF('Indicator Date hidden'!BJ132="x","x",BI$2-'Indicator Date hidden'!BJ132)</f>
        <v>1</v>
      </c>
      <c r="BJ131" s="42">
        <f>IF('Indicator Date hidden'!BK132="x","x",BJ$2-'Indicator Date hidden'!BK132)</f>
        <v>1</v>
      </c>
      <c r="BK131" s="42">
        <f>IF('Indicator Date hidden'!BL132="x","x",BK$2-'Indicator Date hidden'!BL132)</f>
        <v>1</v>
      </c>
      <c r="BL131" s="42">
        <f>IF('Indicator Date hidden'!BM132="x","x",BL$2-'Indicator Date hidden'!BM132)</f>
        <v>0</v>
      </c>
      <c r="BM131" s="42">
        <f>IF('Indicator Date hidden'!BN132="x","x",BM$2-'Indicator Date hidden'!BN132)</f>
        <v>0</v>
      </c>
      <c r="BN131" s="42">
        <f>IF('Indicator Date hidden'!BO132="x","x",BN$2-'Indicator Date hidden'!BO132)</f>
        <v>0</v>
      </c>
      <c r="BO131" s="42">
        <f>IF('Indicator Date hidden'!BP132="x","x",BO$2-'Indicator Date hidden'!BP132)</f>
        <v>1</v>
      </c>
      <c r="BP131" s="42">
        <f>IF('Indicator Date hidden'!BQ132="x","x",BP$2-'Indicator Date hidden'!BQ132)</f>
        <v>0</v>
      </c>
      <c r="BQ131" s="42">
        <f>IF('Indicator Date hidden'!BR132="x","x",BQ$2-'Indicator Date hidden'!BR132)</f>
        <v>0</v>
      </c>
      <c r="BR131" s="42">
        <f>IF('Indicator Date hidden'!BS132="x","x",BR$2-'Indicator Date hidden'!BS132)</f>
        <v>0</v>
      </c>
      <c r="BS131" s="42">
        <f>IF('Indicator Date hidden'!BT132="x","x",BS$2-'Indicator Date hidden'!BT132)</f>
        <v>1</v>
      </c>
      <c r="BT131" s="42">
        <f>IF('Indicator Date hidden'!BU132="x","x",BT$2-'Indicator Date hidden'!BU132)</f>
        <v>0</v>
      </c>
      <c r="BU131">
        <f t="shared" ref="BU131:BU162" si="20">SUM(B131:BT131)</f>
        <v>7</v>
      </c>
      <c r="BV131" s="43">
        <f t="shared" ref="BV131:BV162" si="21">BU131/COUNT(B131:BT131)</f>
        <v>0.11475409836065574</v>
      </c>
      <c r="BW131">
        <f t="shared" ref="BW131:BW162" si="22">COUNTIF(B131:BT131,"&gt;0")</f>
        <v>8</v>
      </c>
      <c r="BX131" s="43">
        <f t="shared" ref="BX131:BX162" si="23">_xlfn.STDEV.P(B131:BT131)</f>
        <v>0.81176514118950471</v>
      </c>
      <c r="BY131" s="46">
        <f t="shared" ref="BY131:BY162" si="24">MEDIAN(B131:BT131)</f>
        <v>0</v>
      </c>
    </row>
    <row r="132" spans="1:77">
      <c r="A132" t="str">
        <f>'Indicator Data'!B135</f>
        <v>PAK</v>
      </c>
      <c r="B132" s="42">
        <f>IF('Indicator Date hidden'!C133="x","x",B$2-'Indicator Date hidden'!C133)</f>
        <v>0</v>
      </c>
      <c r="C132" s="42">
        <f>IF('Indicator Date hidden'!D133="x","x",C$2-'Indicator Date hidden'!D133)</f>
        <v>0</v>
      </c>
      <c r="D132" s="42">
        <f>IF('Indicator Date hidden'!E133="x","x",D$2-'Indicator Date hidden'!E133)</f>
        <v>0</v>
      </c>
      <c r="E132" s="42">
        <f>IF('Indicator Date hidden'!F133="x","x",E$2-'Indicator Date hidden'!F133)</f>
        <v>0</v>
      </c>
      <c r="F132" s="42">
        <f>IF('Indicator Date hidden'!G133="x","x",F$2-'Indicator Date hidden'!G133)</f>
        <v>0</v>
      </c>
      <c r="G132" s="42">
        <f>IF('Indicator Date hidden'!H133="x","x",G$2-'Indicator Date hidden'!H133)</f>
        <v>0</v>
      </c>
      <c r="H132" s="42">
        <f>IF('Indicator Date hidden'!I133="x","x",H$2-'Indicator Date hidden'!I133)</f>
        <v>0</v>
      </c>
      <c r="I132" s="42">
        <f>IF('Indicator Date hidden'!J133="x","x",I$2-'Indicator Date hidden'!J133)</f>
        <v>0</v>
      </c>
      <c r="J132" s="42">
        <f>IF('Indicator Date hidden'!K133="x","x",J$2-'Indicator Date hidden'!K133)</f>
        <v>0</v>
      </c>
      <c r="K132" s="42">
        <f>IF('Indicator Date hidden'!L133="x","x",K$2-'Indicator Date hidden'!L133)</f>
        <v>0</v>
      </c>
      <c r="L132" s="42">
        <f>IF('Indicator Date hidden'!M133="x","x",L$2-'Indicator Date hidden'!M133)</f>
        <v>0</v>
      </c>
      <c r="M132" s="42" t="str">
        <f>IF('Indicator Date hidden'!N133="x","x",M$2-'Indicator Date hidden'!N133)</f>
        <v>x</v>
      </c>
      <c r="N132" s="42" t="str">
        <f>IF('Indicator Date hidden'!O133="x","x",N$2-'Indicator Date hidden'!O133)</f>
        <v>x</v>
      </c>
      <c r="O132" s="42" t="str">
        <f>IF('Indicator Date hidden'!P133="x","x",O$2-'Indicator Date hidden'!P133)</f>
        <v>x</v>
      </c>
      <c r="P132" s="42">
        <f>IF('Indicator Date hidden'!Q133="x","x",P$2-'Indicator Date hidden'!Q133)</f>
        <v>0</v>
      </c>
      <c r="Q132" s="42">
        <f>IF('Indicator Date hidden'!R133="x","x",Q$2-'Indicator Date hidden'!R133)</f>
        <v>0</v>
      </c>
      <c r="R132" s="42">
        <f>IF('Indicator Date hidden'!S133="x","x",R$2-'Indicator Date hidden'!S133)</f>
        <v>0</v>
      </c>
      <c r="S132" s="42">
        <f>IF('Indicator Date hidden'!T133="x","x",S$2-'Indicator Date hidden'!T133)</f>
        <v>0</v>
      </c>
      <c r="T132" s="42">
        <f>IF('Indicator Date hidden'!U133="x","x",T$2-'Indicator Date hidden'!U133)</f>
        <v>0</v>
      </c>
      <c r="U132" s="42">
        <f>IF('Indicator Date hidden'!V133="x","x",U$2-'Indicator Date hidden'!V133)</f>
        <v>0</v>
      </c>
      <c r="V132" s="42">
        <f>IF('Indicator Date hidden'!W133="x","x",V$2-'Indicator Date hidden'!W133)</f>
        <v>0</v>
      </c>
      <c r="W132" s="42">
        <f>IF('Indicator Date hidden'!X133="x","x",W$2-'Indicator Date hidden'!X133)</f>
        <v>0</v>
      </c>
      <c r="X132" s="42">
        <f>IF('Indicator Date hidden'!Y133="x","x",X$2-'Indicator Date hidden'!Y133)</f>
        <v>8</v>
      </c>
      <c r="Y132" s="42">
        <f>IF('Indicator Date hidden'!Z133="x","x",Y$2-'Indicator Date hidden'!Z133)</f>
        <v>0</v>
      </c>
      <c r="Z132" s="42">
        <f>IF('Indicator Date hidden'!AA133="x","x",Z$2-'Indicator Date hidden'!AA133)</f>
        <v>0</v>
      </c>
      <c r="AA132" s="42">
        <f>IF('Indicator Date hidden'!AB133="x","x",AA$2-'Indicator Date hidden'!AB133)</f>
        <v>1</v>
      </c>
      <c r="AB132" s="42">
        <f>IF('Indicator Date hidden'!AC133="x","x",AB$2-'Indicator Date hidden'!AC133)</f>
        <v>0</v>
      </c>
      <c r="AC132" s="42">
        <f>IF('Indicator Date hidden'!AD133="x","x",AC$2-'Indicator Date hidden'!AD133)</f>
        <v>-2</v>
      </c>
      <c r="AD132" s="42">
        <f>IF('Indicator Date hidden'!AE133="x","x",AD$2-'Indicator Date hidden'!AE133)</f>
        <v>0</v>
      </c>
      <c r="AE132" s="42">
        <f>IF('Indicator Date hidden'!AF133="x","x",AE$2-'Indicator Date hidden'!AF133)</f>
        <v>0</v>
      </c>
      <c r="AF132" s="42">
        <f>IF('Indicator Date hidden'!AG133="x","x",AF$2-'Indicator Date hidden'!AG133)</f>
        <v>0</v>
      </c>
      <c r="AG132" s="42">
        <f>IF('Indicator Date hidden'!AH133="x","x",AG$2-'Indicator Date hidden'!AH133)</f>
        <v>0</v>
      </c>
      <c r="AH132" s="42">
        <f>IF('Indicator Date hidden'!AI133="x","x",AH$2-'Indicator Date hidden'!AI133)</f>
        <v>4</v>
      </c>
      <c r="AI132" s="42">
        <f>IF('Indicator Date hidden'!AJ133="x","x",AI$2-'Indicator Date hidden'!AJ133)</f>
        <v>0</v>
      </c>
      <c r="AJ132" s="42">
        <f>IF('Indicator Date hidden'!AK133="x","x",AJ$2-'Indicator Date hidden'!AK133)</f>
        <v>0</v>
      </c>
      <c r="AK132" s="42">
        <f>IF('Indicator Date hidden'!AL133="x","x",AK$2-'Indicator Date hidden'!AL133)</f>
        <v>0</v>
      </c>
      <c r="AL132" s="42">
        <f>IF('Indicator Date hidden'!AM133="x","x",AL$2-'Indicator Date hidden'!AM133)</f>
        <v>0</v>
      </c>
      <c r="AM132" s="42">
        <f>IF('Indicator Date hidden'!AN133="x","x",AM$2-'Indicator Date hidden'!AN133)</f>
        <v>0</v>
      </c>
      <c r="AN132" s="42">
        <f>IF('Indicator Date hidden'!AO133="x","x",AN$2-'Indicator Date hidden'!AO133)</f>
        <v>0</v>
      </c>
      <c r="AO132" s="42">
        <f>IF('Indicator Date hidden'!AP133="x","x",AO$2-'Indicator Date hidden'!AP133)</f>
        <v>4</v>
      </c>
      <c r="AP132" s="42">
        <f>IF('Indicator Date hidden'!AQ133="x","x",AP$2-'Indicator Date hidden'!AQ133)</f>
        <v>0</v>
      </c>
      <c r="AQ132" s="42">
        <f>IF('Indicator Date hidden'!AR133="x","x",AQ$2-'Indicator Date hidden'!AR133)</f>
        <v>0</v>
      </c>
      <c r="AR132" s="42" t="str">
        <f>IF('Indicator Date hidden'!AS133="x","x",AR$2-'Indicator Date hidden'!AS133)</f>
        <v>x</v>
      </c>
      <c r="AS132" s="42">
        <f>IF('Indicator Date hidden'!AT133="x","x",AS$2-'Indicator Date hidden'!AT133)</f>
        <v>0</v>
      </c>
      <c r="AT132" s="42">
        <f>IF('Indicator Date hidden'!AU133="x","x",AT$2-'Indicator Date hidden'!AU133)</f>
        <v>0</v>
      </c>
      <c r="AU132" s="42">
        <f>IF('Indicator Date hidden'!AV133="x","x",AU$2-'Indicator Date hidden'!AV133)</f>
        <v>0</v>
      </c>
      <c r="AV132" s="42">
        <f>IF('Indicator Date hidden'!AW133="x","x",AV$2-'Indicator Date hidden'!AW133)</f>
        <v>4</v>
      </c>
      <c r="AW132" s="42">
        <f>IF('Indicator Date hidden'!AX133="x","x",AW$2-'Indicator Date hidden'!AX133)</f>
        <v>-2</v>
      </c>
      <c r="AX132" s="42">
        <f>IF('Indicator Date hidden'!AY133="x","x",AX$2-'Indicator Date hidden'!AY133)</f>
        <v>-1</v>
      </c>
      <c r="AY132" s="42">
        <f>IF('Indicator Date hidden'!AZ133="x","x",AY$2-'Indicator Date hidden'!AZ133)</f>
        <v>0</v>
      </c>
      <c r="AZ132" s="42">
        <f>IF('Indicator Date hidden'!BA133="x","x",AZ$2-'Indicator Date hidden'!BA133)</f>
        <v>0</v>
      </c>
      <c r="BA132" s="42">
        <f>IF('Indicator Date hidden'!BB133="x","x",BA$2-'Indicator Date hidden'!BB133)</f>
        <v>0</v>
      </c>
      <c r="BB132" s="42">
        <f>IF('Indicator Date hidden'!BC133="x","x",BB$2-'Indicator Date hidden'!BC133)</f>
        <v>-1</v>
      </c>
      <c r="BC132" s="42">
        <f>IF('Indicator Date hidden'!BD133="x","x",BC$2-'Indicator Date hidden'!BD133)</f>
        <v>0</v>
      </c>
      <c r="BD132" s="42">
        <f>IF('Indicator Date hidden'!BE133="x","x",BD$2-'Indicator Date hidden'!BE133)</f>
        <v>0</v>
      </c>
      <c r="BE132" s="42">
        <f>IF('Indicator Date hidden'!BF133="x","x",BE$2-'Indicator Date hidden'!BF133)</f>
        <v>0</v>
      </c>
      <c r="BF132" s="42">
        <f>IF('Indicator Date hidden'!BG133="x","x",BF$2-'Indicator Date hidden'!BG133)</f>
        <v>0</v>
      </c>
      <c r="BG132" s="42">
        <f>IF('Indicator Date hidden'!BH133="x","x",BG$2-'Indicator Date hidden'!BH133)</f>
        <v>0</v>
      </c>
      <c r="BH132" s="42">
        <f>IF('Indicator Date hidden'!BI133="x","x",BH$2-'Indicator Date hidden'!BI133)</f>
        <v>0</v>
      </c>
      <c r="BI132" s="42">
        <f>IF('Indicator Date hidden'!BJ133="x","x",BI$2-'Indicator Date hidden'!BJ133)</f>
        <v>4</v>
      </c>
      <c r="BJ132" s="42">
        <f>IF('Indicator Date hidden'!BK133="x","x",BJ$2-'Indicator Date hidden'!BK133)</f>
        <v>1</v>
      </c>
      <c r="BK132" s="42">
        <f>IF('Indicator Date hidden'!BL133="x","x",BK$2-'Indicator Date hidden'!BL133)</f>
        <v>0</v>
      </c>
      <c r="BL132" s="42">
        <f>IF('Indicator Date hidden'!BM133="x","x",BL$2-'Indicator Date hidden'!BM133)</f>
        <v>0</v>
      </c>
      <c r="BM132" s="42">
        <f>IF('Indicator Date hidden'!BN133="x","x",BM$2-'Indicator Date hidden'!BN133)</f>
        <v>0</v>
      </c>
      <c r="BN132" s="42">
        <f>IF('Indicator Date hidden'!BO133="x","x",BN$2-'Indicator Date hidden'!BO133)</f>
        <v>0</v>
      </c>
      <c r="BO132" s="42">
        <f>IF('Indicator Date hidden'!BP133="x","x",BO$2-'Indicator Date hidden'!BP133)</f>
        <v>2</v>
      </c>
      <c r="BP132" s="42">
        <f>IF('Indicator Date hidden'!BQ133="x","x",BP$2-'Indicator Date hidden'!BQ133)</f>
        <v>0</v>
      </c>
      <c r="BQ132" s="42">
        <f>IF('Indicator Date hidden'!BR133="x","x",BQ$2-'Indicator Date hidden'!BR133)</f>
        <v>0</v>
      </c>
      <c r="BR132" s="42">
        <f>IF('Indicator Date hidden'!BS133="x","x",BR$2-'Indicator Date hidden'!BS133)</f>
        <v>0</v>
      </c>
      <c r="BS132" s="42">
        <f>IF('Indicator Date hidden'!BT133="x","x",BS$2-'Indicator Date hidden'!BT133)</f>
        <v>1</v>
      </c>
      <c r="BT132" s="42">
        <f>IF('Indicator Date hidden'!BU133="x","x",BT$2-'Indicator Date hidden'!BU133)</f>
        <v>0</v>
      </c>
      <c r="BU132">
        <f t="shared" si="20"/>
        <v>23</v>
      </c>
      <c r="BV132" s="43">
        <f t="shared" si="21"/>
        <v>0.34328358208955223</v>
      </c>
      <c r="BW132">
        <f t="shared" si="22"/>
        <v>9</v>
      </c>
      <c r="BX132" s="43">
        <f t="shared" si="23"/>
        <v>1.4305018303886849</v>
      </c>
      <c r="BY132" s="46">
        <f t="shared" si="24"/>
        <v>0</v>
      </c>
    </row>
    <row r="133" spans="1:77">
      <c r="A133" t="str">
        <f>'Indicator Data'!B136</f>
        <v>PLW</v>
      </c>
      <c r="B133" s="42">
        <f>IF('Indicator Date hidden'!C134="x","x",B$2-'Indicator Date hidden'!C134)</f>
        <v>0</v>
      </c>
      <c r="C133" s="42">
        <f>IF('Indicator Date hidden'!D134="x","x",C$2-'Indicator Date hidden'!D134)</f>
        <v>0</v>
      </c>
      <c r="D133" s="42">
        <f>IF('Indicator Date hidden'!E134="x","x",D$2-'Indicator Date hidden'!E134)</f>
        <v>0</v>
      </c>
      <c r="E133" s="42">
        <f>IF('Indicator Date hidden'!F134="x","x",E$2-'Indicator Date hidden'!F134)</f>
        <v>0</v>
      </c>
      <c r="F133" s="42">
        <f>IF('Indicator Date hidden'!G134="x","x",F$2-'Indicator Date hidden'!G134)</f>
        <v>0</v>
      </c>
      <c r="G133" s="42">
        <f>IF('Indicator Date hidden'!H134="x","x",G$2-'Indicator Date hidden'!H134)</f>
        <v>0</v>
      </c>
      <c r="H133" s="42">
        <f>IF('Indicator Date hidden'!I134="x","x",H$2-'Indicator Date hidden'!I134)</f>
        <v>0</v>
      </c>
      <c r="I133" s="42">
        <f>IF('Indicator Date hidden'!J134="x","x",I$2-'Indicator Date hidden'!J134)</f>
        <v>0</v>
      </c>
      <c r="J133" s="42">
        <f>IF('Indicator Date hidden'!K134="x","x",J$2-'Indicator Date hidden'!K134)</f>
        <v>0</v>
      </c>
      <c r="K133" s="42" t="str">
        <f>IF('Indicator Date hidden'!L134="x","x",K$2-'Indicator Date hidden'!L134)</f>
        <v>x</v>
      </c>
      <c r="L133" s="42">
        <f>IF('Indicator Date hidden'!M134="x","x",L$2-'Indicator Date hidden'!M134)</f>
        <v>0</v>
      </c>
      <c r="M133" s="42" t="str">
        <f>IF('Indicator Date hidden'!N134="x","x",M$2-'Indicator Date hidden'!N134)</f>
        <v>x</v>
      </c>
      <c r="N133" s="42" t="str">
        <f>IF('Indicator Date hidden'!O134="x","x",N$2-'Indicator Date hidden'!O134)</f>
        <v>x</v>
      </c>
      <c r="O133" s="42" t="str">
        <f>IF('Indicator Date hidden'!P134="x","x",O$2-'Indicator Date hidden'!P134)</f>
        <v>x</v>
      </c>
      <c r="P133" s="42">
        <f>IF('Indicator Date hidden'!Q134="x","x",P$2-'Indicator Date hidden'!Q134)</f>
        <v>0</v>
      </c>
      <c r="Q133" s="42">
        <f>IF('Indicator Date hidden'!R134="x","x",Q$2-'Indicator Date hidden'!R134)</f>
        <v>0</v>
      </c>
      <c r="R133" s="42">
        <f>IF('Indicator Date hidden'!S134="x","x",R$2-'Indicator Date hidden'!S134)</f>
        <v>0</v>
      </c>
      <c r="S133" s="42">
        <f>IF('Indicator Date hidden'!T134="x","x",S$2-'Indicator Date hidden'!T134)</f>
        <v>0</v>
      </c>
      <c r="T133" s="42">
        <f>IF('Indicator Date hidden'!U134="x","x",T$2-'Indicator Date hidden'!U134)</f>
        <v>0</v>
      </c>
      <c r="U133" s="42">
        <f>IF('Indicator Date hidden'!V134="x","x",U$2-'Indicator Date hidden'!V134)</f>
        <v>0</v>
      </c>
      <c r="V133" s="42">
        <f>IF('Indicator Date hidden'!W134="x","x",V$2-'Indicator Date hidden'!W134)</f>
        <v>0</v>
      </c>
      <c r="W133" s="42">
        <f>IF('Indicator Date hidden'!X134="x","x",W$2-'Indicator Date hidden'!X134)</f>
        <v>0</v>
      </c>
      <c r="X133" s="42" t="str">
        <f>IF('Indicator Date hidden'!Y134="x","x",X$2-'Indicator Date hidden'!Y134)</f>
        <v>x</v>
      </c>
      <c r="Y133" s="42">
        <f>IF('Indicator Date hidden'!Z134="x","x",Y$2-'Indicator Date hidden'!Z134)</f>
        <v>0</v>
      </c>
      <c r="Z133" s="42" t="str">
        <f>IF('Indicator Date hidden'!AA134="x","x",Z$2-'Indicator Date hidden'!AA134)</f>
        <v>x</v>
      </c>
      <c r="AA133" s="42">
        <f>IF('Indicator Date hidden'!AB134="x","x",AA$2-'Indicator Date hidden'!AB134)</f>
        <v>4</v>
      </c>
      <c r="AB133" s="42">
        <f>IF('Indicator Date hidden'!AC134="x","x",AB$2-'Indicator Date hidden'!AC134)</f>
        <v>0</v>
      </c>
      <c r="AC133" s="42">
        <f>IF('Indicator Date hidden'!AD134="x","x",AC$2-'Indicator Date hidden'!AD134)</f>
        <v>-2</v>
      </c>
      <c r="AD133" s="42">
        <f>IF('Indicator Date hidden'!AE134="x","x",AD$2-'Indicator Date hidden'!AE134)</f>
        <v>0</v>
      </c>
      <c r="AE133" s="42">
        <f>IF('Indicator Date hidden'!AF134="x","x",AE$2-'Indicator Date hidden'!AF134)</f>
        <v>16</v>
      </c>
      <c r="AF133" s="42" t="str">
        <f>IF('Indicator Date hidden'!AG134="x","x",AF$2-'Indicator Date hidden'!AG134)</f>
        <v>x</v>
      </c>
      <c r="AG133" s="42">
        <f>IF('Indicator Date hidden'!AH134="x","x",AG$2-'Indicator Date hidden'!AH134)</f>
        <v>0</v>
      </c>
      <c r="AH133" s="42" t="str">
        <f>IF('Indicator Date hidden'!AI134="x","x",AH$2-'Indicator Date hidden'!AI134)</f>
        <v>x</v>
      </c>
      <c r="AI133" s="42">
        <f>IF('Indicator Date hidden'!AJ134="x","x",AI$2-'Indicator Date hidden'!AJ134)</f>
        <v>0</v>
      </c>
      <c r="AJ133" s="42">
        <f>IF('Indicator Date hidden'!AK134="x","x",AJ$2-'Indicator Date hidden'!AK134)</f>
        <v>0</v>
      </c>
      <c r="AK133" s="42">
        <f>IF('Indicator Date hidden'!AL134="x","x",AK$2-'Indicator Date hidden'!AL134)</f>
        <v>0</v>
      </c>
      <c r="AL133" s="42">
        <f>IF('Indicator Date hidden'!AM134="x","x",AL$2-'Indicator Date hidden'!AM134)</f>
        <v>0</v>
      </c>
      <c r="AM133" s="42">
        <f>IF('Indicator Date hidden'!AN134="x","x",AM$2-'Indicator Date hidden'!AN134)</f>
        <v>0</v>
      </c>
      <c r="AN133" s="42">
        <f>IF('Indicator Date hidden'!AO134="x","x",AN$2-'Indicator Date hidden'!AO134)</f>
        <v>0</v>
      </c>
      <c r="AO133" s="42" t="str">
        <f>IF('Indicator Date hidden'!AP134="x","x",AO$2-'Indicator Date hidden'!AP134)</f>
        <v>x</v>
      </c>
      <c r="AP133" s="42">
        <f>IF('Indicator Date hidden'!AQ134="x","x",AP$2-'Indicator Date hidden'!AQ134)</f>
        <v>0</v>
      </c>
      <c r="AQ133" s="42" t="str">
        <f>IF('Indicator Date hidden'!AR134="x","x",AQ$2-'Indicator Date hidden'!AR134)</f>
        <v>x</v>
      </c>
      <c r="AR133" s="42" t="str">
        <f>IF('Indicator Date hidden'!AS134="x","x",AR$2-'Indicator Date hidden'!AS134)</f>
        <v>x</v>
      </c>
      <c r="AS133" s="42" t="str">
        <f>IF('Indicator Date hidden'!AT134="x","x",AS$2-'Indicator Date hidden'!AT134)</f>
        <v>x</v>
      </c>
      <c r="AT133" s="42">
        <f>IF('Indicator Date hidden'!AU134="x","x",AT$2-'Indicator Date hidden'!AU134)</f>
        <v>0</v>
      </c>
      <c r="AU133" s="42" t="str">
        <f>IF('Indicator Date hidden'!AV134="x","x",AU$2-'Indicator Date hidden'!AV134)</f>
        <v>x</v>
      </c>
      <c r="AV133" s="42" t="str">
        <f>IF('Indicator Date hidden'!AW134="x","x",AV$2-'Indicator Date hidden'!AW134)</f>
        <v>x</v>
      </c>
      <c r="AW133" s="42">
        <f>IF('Indicator Date hidden'!AX134="x","x",AW$2-'Indicator Date hidden'!AX134)</f>
        <v>-2</v>
      </c>
      <c r="AX133" s="42">
        <f>IF('Indicator Date hidden'!AY134="x","x",AX$2-'Indicator Date hidden'!AY134)</f>
        <v>-1</v>
      </c>
      <c r="AY133" s="42">
        <f>IF('Indicator Date hidden'!AZ134="x","x",AY$2-'Indicator Date hidden'!AZ134)</f>
        <v>0</v>
      </c>
      <c r="AZ133" s="42" t="str">
        <f>IF('Indicator Date hidden'!BA134="x","x",AZ$2-'Indicator Date hidden'!BA134)</f>
        <v>x</v>
      </c>
      <c r="BA133" s="42" t="str">
        <f>IF('Indicator Date hidden'!BB134="x","x",BA$2-'Indicator Date hidden'!BB134)</f>
        <v>x</v>
      </c>
      <c r="BB133" s="42" t="str">
        <f>IF('Indicator Date hidden'!BC134="x","x",BB$2-'Indicator Date hidden'!BC134)</f>
        <v>x</v>
      </c>
      <c r="BC133" s="42">
        <f>IF('Indicator Date hidden'!BD134="x","x",BC$2-'Indicator Date hidden'!BD134)</f>
        <v>0</v>
      </c>
      <c r="BD133" s="42">
        <f>IF('Indicator Date hidden'!BE134="x","x",BD$2-'Indicator Date hidden'!BE134)</f>
        <v>0</v>
      </c>
      <c r="BE133" s="42">
        <f>IF('Indicator Date hidden'!BF134="x","x",BE$2-'Indicator Date hidden'!BF134)</f>
        <v>2</v>
      </c>
      <c r="BF133" s="42">
        <f>IF('Indicator Date hidden'!BG134="x","x",BF$2-'Indicator Date hidden'!BG134)</f>
        <v>0</v>
      </c>
      <c r="BG133" s="42" t="str">
        <f>IF('Indicator Date hidden'!BH134="x","x",BG$2-'Indicator Date hidden'!BH134)</f>
        <v>x</v>
      </c>
      <c r="BH133" s="42">
        <f>IF('Indicator Date hidden'!BI134="x","x",BH$2-'Indicator Date hidden'!BI134)</f>
        <v>0</v>
      </c>
      <c r="BI133" s="42">
        <f>IF('Indicator Date hidden'!BJ134="x","x",BI$2-'Indicator Date hidden'!BJ134)</f>
        <v>8</v>
      </c>
      <c r="BJ133" s="42" t="str">
        <f>IF('Indicator Date hidden'!BK134="x","x",BJ$2-'Indicator Date hidden'!BK134)</f>
        <v>x</v>
      </c>
      <c r="BK133" s="42">
        <f>IF('Indicator Date hidden'!BL134="x","x",BK$2-'Indicator Date hidden'!BL134)</f>
        <v>0</v>
      </c>
      <c r="BL133" s="42">
        <f>IF('Indicator Date hidden'!BM134="x","x",BL$2-'Indicator Date hidden'!BM134)</f>
        <v>0</v>
      </c>
      <c r="BM133" s="42">
        <f>IF('Indicator Date hidden'!BN134="x","x",BM$2-'Indicator Date hidden'!BN134)</f>
        <v>0</v>
      </c>
      <c r="BN133" s="42">
        <f>IF('Indicator Date hidden'!BO134="x","x",BN$2-'Indicator Date hidden'!BO134)</f>
        <v>0</v>
      </c>
      <c r="BO133" s="42">
        <f>IF('Indicator Date hidden'!BP134="x","x",BO$2-'Indicator Date hidden'!BP134)</f>
        <v>1</v>
      </c>
      <c r="BP133" s="42">
        <f>IF('Indicator Date hidden'!BQ134="x","x",BP$2-'Indicator Date hidden'!BQ134)</f>
        <v>0</v>
      </c>
      <c r="BQ133" s="42">
        <f>IF('Indicator Date hidden'!BR134="x","x",BQ$2-'Indicator Date hidden'!BR134)</f>
        <v>0</v>
      </c>
      <c r="BR133" s="42">
        <f>IF('Indicator Date hidden'!BS134="x","x",BR$2-'Indicator Date hidden'!BS134)</f>
        <v>0</v>
      </c>
      <c r="BS133" s="42">
        <f>IF('Indicator Date hidden'!BT134="x","x",BS$2-'Indicator Date hidden'!BT134)</f>
        <v>1</v>
      </c>
      <c r="BT133" s="42" t="str">
        <f>IF('Indicator Date hidden'!BU134="x","x",BT$2-'Indicator Date hidden'!BU134)</f>
        <v>x</v>
      </c>
      <c r="BU133">
        <f t="shared" si="20"/>
        <v>27</v>
      </c>
      <c r="BV133" s="43">
        <f t="shared" si="21"/>
        <v>0.52941176470588236</v>
      </c>
      <c r="BW133">
        <f t="shared" si="22"/>
        <v>6</v>
      </c>
      <c r="BX133" s="43">
        <f t="shared" si="23"/>
        <v>2.5694505491578301</v>
      </c>
      <c r="BY133" s="46">
        <f t="shared" si="24"/>
        <v>0</v>
      </c>
    </row>
    <row r="134" spans="1:77">
      <c r="A134" t="str">
        <f>'Indicator Data'!B137</f>
        <v>PSE</v>
      </c>
      <c r="B134" s="42">
        <f>IF('Indicator Date hidden'!C135="x","x",B$2-'Indicator Date hidden'!C135)</f>
        <v>0</v>
      </c>
      <c r="C134" s="42">
        <f>IF('Indicator Date hidden'!D135="x","x",C$2-'Indicator Date hidden'!D135)</f>
        <v>0</v>
      </c>
      <c r="D134" s="42">
        <f>IF('Indicator Date hidden'!E135="x","x",D$2-'Indicator Date hidden'!E135)</f>
        <v>0</v>
      </c>
      <c r="E134" s="42">
        <f>IF('Indicator Date hidden'!F135="x","x",E$2-'Indicator Date hidden'!F135)</f>
        <v>0</v>
      </c>
      <c r="F134" s="42">
        <f>IF('Indicator Date hidden'!G135="x","x",F$2-'Indicator Date hidden'!G135)</f>
        <v>0</v>
      </c>
      <c r="G134" s="42">
        <f>IF('Indicator Date hidden'!H135="x","x",G$2-'Indicator Date hidden'!H135)</f>
        <v>0</v>
      </c>
      <c r="H134" s="42">
        <f>IF('Indicator Date hidden'!I135="x","x",H$2-'Indicator Date hidden'!I135)</f>
        <v>0</v>
      </c>
      <c r="I134" s="42">
        <f>IF('Indicator Date hidden'!J135="x","x",I$2-'Indicator Date hidden'!J135)</f>
        <v>0</v>
      </c>
      <c r="J134" s="42">
        <f>IF('Indicator Date hidden'!K135="x","x",J$2-'Indicator Date hidden'!K135)</f>
        <v>0</v>
      </c>
      <c r="K134" s="42" t="str">
        <f>IF('Indicator Date hidden'!L135="x","x",K$2-'Indicator Date hidden'!L135)</f>
        <v>x</v>
      </c>
      <c r="L134" s="42">
        <f>IF('Indicator Date hidden'!M135="x","x",L$2-'Indicator Date hidden'!M135)</f>
        <v>0</v>
      </c>
      <c r="M134" s="42" t="str">
        <f>IF('Indicator Date hidden'!N135="x","x",M$2-'Indicator Date hidden'!N135)</f>
        <v>x</v>
      </c>
      <c r="N134" s="42" t="str">
        <f>IF('Indicator Date hidden'!O135="x","x",N$2-'Indicator Date hidden'!O135)</f>
        <v>x</v>
      </c>
      <c r="O134" s="42" t="str">
        <f>IF('Indicator Date hidden'!P135="x","x",O$2-'Indicator Date hidden'!P135)</f>
        <v>x</v>
      </c>
      <c r="P134" s="42">
        <f>IF('Indicator Date hidden'!Q135="x","x",P$2-'Indicator Date hidden'!Q135)</f>
        <v>0</v>
      </c>
      <c r="Q134" s="42">
        <f>IF('Indicator Date hidden'!R135="x","x",Q$2-'Indicator Date hidden'!R135)</f>
        <v>0</v>
      </c>
      <c r="R134" s="42">
        <f>IF('Indicator Date hidden'!S135="x","x",R$2-'Indicator Date hidden'!S135)</f>
        <v>0</v>
      </c>
      <c r="S134" s="42">
        <f>IF('Indicator Date hidden'!T135="x","x",S$2-'Indicator Date hidden'!T135)</f>
        <v>0</v>
      </c>
      <c r="T134" s="42">
        <f>IF('Indicator Date hidden'!U135="x","x",T$2-'Indicator Date hidden'!U135)</f>
        <v>0</v>
      </c>
      <c r="U134" s="42">
        <f>IF('Indicator Date hidden'!V135="x","x",U$2-'Indicator Date hidden'!V135)</f>
        <v>0</v>
      </c>
      <c r="V134" s="42">
        <f>IF('Indicator Date hidden'!W135="x","x",V$2-'Indicator Date hidden'!W135)</f>
        <v>0</v>
      </c>
      <c r="W134" s="42">
        <f>IF('Indicator Date hidden'!X135="x","x",W$2-'Indicator Date hidden'!X135)</f>
        <v>0</v>
      </c>
      <c r="X134" s="42">
        <f>IF('Indicator Date hidden'!Y135="x","x",X$2-'Indicator Date hidden'!Y135)</f>
        <v>2</v>
      </c>
      <c r="Y134" s="42">
        <f>IF('Indicator Date hidden'!Z135="x","x",Y$2-'Indicator Date hidden'!Z135)</f>
        <v>0</v>
      </c>
      <c r="Z134" s="42">
        <f>IF('Indicator Date hidden'!AA135="x","x",Z$2-'Indicator Date hidden'!AA135)</f>
        <v>0</v>
      </c>
      <c r="AA134" s="42">
        <f>IF('Indicator Date hidden'!AB135="x","x",AA$2-'Indicator Date hidden'!AB135)</f>
        <v>0</v>
      </c>
      <c r="AB134" s="42" t="str">
        <f>IF('Indicator Date hidden'!AC135="x","x",AB$2-'Indicator Date hidden'!AC135)</f>
        <v>x</v>
      </c>
      <c r="AC134" s="42">
        <f>IF('Indicator Date hidden'!AD135="x","x",AC$2-'Indicator Date hidden'!AD135)</f>
        <v>-2</v>
      </c>
      <c r="AD134" s="42">
        <f>IF('Indicator Date hidden'!AE135="x","x",AD$2-'Indicator Date hidden'!AE135)</f>
        <v>0</v>
      </c>
      <c r="AE134" s="42">
        <f>IF('Indicator Date hidden'!AF135="x","x",AE$2-'Indicator Date hidden'!AF135)</f>
        <v>0</v>
      </c>
      <c r="AF134" s="42">
        <f>IF('Indicator Date hidden'!AG135="x","x",AF$2-'Indicator Date hidden'!AG135)</f>
        <v>0</v>
      </c>
      <c r="AG134" s="42">
        <f>IF('Indicator Date hidden'!AH135="x","x",AG$2-'Indicator Date hidden'!AH135)</f>
        <v>0</v>
      </c>
      <c r="AH134" s="42">
        <f>IF('Indicator Date hidden'!AI135="x","x",AH$2-'Indicator Date hidden'!AI135)</f>
        <v>2</v>
      </c>
      <c r="AI134" s="42">
        <f>IF('Indicator Date hidden'!AJ135="x","x",AI$2-'Indicator Date hidden'!AJ135)</f>
        <v>0</v>
      </c>
      <c r="AJ134" s="42">
        <f>IF('Indicator Date hidden'!AK135="x","x",AJ$2-'Indicator Date hidden'!AK135)</f>
        <v>0</v>
      </c>
      <c r="AK134" s="42">
        <f>IF('Indicator Date hidden'!AL135="x","x",AK$2-'Indicator Date hidden'!AL135)</f>
        <v>0</v>
      </c>
      <c r="AL134" s="42">
        <f>IF('Indicator Date hidden'!AM135="x","x",AL$2-'Indicator Date hidden'!AM135)</f>
        <v>0</v>
      </c>
      <c r="AM134" s="42">
        <f>IF('Indicator Date hidden'!AN135="x","x",AM$2-'Indicator Date hidden'!AN135)</f>
        <v>0</v>
      </c>
      <c r="AN134" s="42">
        <f>IF('Indicator Date hidden'!AO135="x","x",AN$2-'Indicator Date hidden'!AO135)</f>
        <v>0</v>
      </c>
      <c r="AO134" s="42">
        <f>IF('Indicator Date hidden'!AP135="x","x",AO$2-'Indicator Date hidden'!AP135)</f>
        <v>2</v>
      </c>
      <c r="AP134" s="42">
        <f>IF('Indicator Date hidden'!AQ135="x","x",AP$2-'Indicator Date hidden'!AQ135)</f>
        <v>0</v>
      </c>
      <c r="AQ134" s="42" t="str">
        <f>IF('Indicator Date hidden'!AR135="x","x",AQ$2-'Indicator Date hidden'!AR135)</f>
        <v>x</v>
      </c>
      <c r="AR134" s="42" t="str">
        <f>IF('Indicator Date hidden'!AS135="x","x",AR$2-'Indicator Date hidden'!AS135)</f>
        <v>x</v>
      </c>
      <c r="AS134" s="42" t="str">
        <f>IF('Indicator Date hidden'!AT135="x","x",AS$2-'Indicator Date hidden'!AT135)</f>
        <v>x</v>
      </c>
      <c r="AT134" s="42" t="str">
        <f>IF('Indicator Date hidden'!AU135="x","x",AT$2-'Indicator Date hidden'!AU135)</f>
        <v>x</v>
      </c>
      <c r="AU134" s="42" t="str">
        <f>IF('Indicator Date hidden'!AV135="x","x",AU$2-'Indicator Date hidden'!AV135)</f>
        <v>x</v>
      </c>
      <c r="AV134" s="42">
        <f>IF('Indicator Date hidden'!AW135="x","x",AV$2-'Indicator Date hidden'!AW135)</f>
        <v>6</v>
      </c>
      <c r="AW134" s="42">
        <f>IF('Indicator Date hidden'!AX135="x","x",AW$2-'Indicator Date hidden'!AX135)</f>
        <v>-2</v>
      </c>
      <c r="AX134" s="42">
        <f>IF('Indicator Date hidden'!AY135="x","x",AX$2-'Indicator Date hidden'!AY135)</f>
        <v>-1</v>
      </c>
      <c r="AY134" s="42">
        <f>IF('Indicator Date hidden'!AZ135="x","x",AY$2-'Indicator Date hidden'!AZ135)</f>
        <v>0</v>
      </c>
      <c r="AZ134" s="42">
        <f>IF('Indicator Date hidden'!BA135="x","x",AZ$2-'Indicator Date hidden'!BA135)</f>
        <v>0</v>
      </c>
      <c r="BA134" s="42" t="str">
        <f>IF('Indicator Date hidden'!BB135="x","x",BA$2-'Indicator Date hidden'!BB135)</f>
        <v>x</v>
      </c>
      <c r="BB134" s="42">
        <f>IF('Indicator Date hidden'!BC135="x","x",BB$2-'Indicator Date hidden'!BC135)</f>
        <v>0</v>
      </c>
      <c r="BC134" s="42">
        <f>IF('Indicator Date hidden'!BD135="x","x",BC$2-'Indicator Date hidden'!BD135)</f>
        <v>0</v>
      </c>
      <c r="BD134" s="42">
        <f>IF('Indicator Date hidden'!BE135="x","x",BD$2-'Indicator Date hidden'!BE135)</f>
        <v>0</v>
      </c>
      <c r="BE134" s="42">
        <f>IF('Indicator Date hidden'!BF135="x","x",BE$2-'Indicator Date hidden'!BF135)</f>
        <v>0</v>
      </c>
      <c r="BF134" s="42">
        <f>IF('Indicator Date hidden'!BG135="x","x",BF$2-'Indicator Date hidden'!BG135)</f>
        <v>0</v>
      </c>
      <c r="BG134" s="42" t="str">
        <f>IF('Indicator Date hidden'!BH135="x","x",BG$2-'Indicator Date hidden'!BH135)</f>
        <v>x</v>
      </c>
      <c r="BH134" s="42">
        <f>IF('Indicator Date hidden'!BI135="x","x",BH$2-'Indicator Date hidden'!BI135)</f>
        <v>0</v>
      </c>
      <c r="BI134" s="42">
        <f>IF('Indicator Date hidden'!BJ135="x","x",BI$2-'Indicator Date hidden'!BJ135)</f>
        <v>1</v>
      </c>
      <c r="BJ134" s="42">
        <f>IF('Indicator Date hidden'!BK135="x","x",BJ$2-'Indicator Date hidden'!BK135)</f>
        <v>0</v>
      </c>
      <c r="BK134" s="42">
        <f>IF('Indicator Date hidden'!BL135="x","x",BK$2-'Indicator Date hidden'!BL135)</f>
        <v>1</v>
      </c>
      <c r="BL134" s="42">
        <f>IF('Indicator Date hidden'!BM135="x","x",BL$2-'Indicator Date hidden'!BM135)</f>
        <v>0</v>
      </c>
      <c r="BM134" s="42">
        <f>IF('Indicator Date hidden'!BN135="x","x",BM$2-'Indicator Date hidden'!BN135)</f>
        <v>0</v>
      </c>
      <c r="BN134" s="42">
        <f>IF('Indicator Date hidden'!BO135="x","x",BN$2-'Indicator Date hidden'!BO135)</f>
        <v>0</v>
      </c>
      <c r="BO134" s="42">
        <f>IF('Indicator Date hidden'!BP135="x","x",BO$2-'Indicator Date hidden'!BP135)</f>
        <v>3</v>
      </c>
      <c r="BP134" s="42">
        <f>IF('Indicator Date hidden'!BQ135="x","x",BP$2-'Indicator Date hidden'!BQ135)</f>
        <v>0</v>
      </c>
      <c r="BQ134" s="42">
        <f>IF('Indicator Date hidden'!BR135="x","x",BQ$2-'Indicator Date hidden'!BR135)</f>
        <v>0</v>
      </c>
      <c r="BR134" s="42">
        <f>IF('Indicator Date hidden'!BS135="x","x",BR$2-'Indicator Date hidden'!BS135)</f>
        <v>0</v>
      </c>
      <c r="BS134" s="42" t="str">
        <f>IF('Indicator Date hidden'!BT135="x","x",BS$2-'Indicator Date hidden'!BT135)</f>
        <v>x</v>
      </c>
      <c r="BT134" s="42">
        <f>IF('Indicator Date hidden'!BU135="x","x",BT$2-'Indicator Date hidden'!BU135)</f>
        <v>0</v>
      </c>
      <c r="BU134">
        <f t="shared" si="20"/>
        <v>12</v>
      </c>
      <c r="BV134" s="43">
        <f t="shared" si="21"/>
        <v>0.20689655172413793</v>
      </c>
      <c r="BW134">
        <f t="shared" si="22"/>
        <v>7</v>
      </c>
      <c r="BX134" s="43">
        <f t="shared" si="23"/>
        <v>1.0628300005118925</v>
      </c>
      <c r="BY134" s="46">
        <f t="shared" si="24"/>
        <v>0</v>
      </c>
    </row>
    <row r="135" spans="1:77">
      <c r="A135" t="str">
        <f>'Indicator Data'!B138</f>
        <v>PAN</v>
      </c>
      <c r="B135" s="42">
        <f>IF('Indicator Date hidden'!C136="x","x",B$2-'Indicator Date hidden'!C136)</f>
        <v>0</v>
      </c>
      <c r="C135" s="42">
        <f>IF('Indicator Date hidden'!D136="x","x",C$2-'Indicator Date hidden'!D136)</f>
        <v>0</v>
      </c>
      <c r="D135" s="42">
        <f>IF('Indicator Date hidden'!E136="x","x",D$2-'Indicator Date hidden'!E136)</f>
        <v>0</v>
      </c>
      <c r="E135" s="42">
        <f>IF('Indicator Date hidden'!F136="x","x",E$2-'Indicator Date hidden'!F136)</f>
        <v>0</v>
      </c>
      <c r="F135" s="42">
        <f>IF('Indicator Date hidden'!G136="x","x",F$2-'Indicator Date hidden'!G136)</f>
        <v>0</v>
      </c>
      <c r="G135" s="42">
        <f>IF('Indicator Date hidden'!H136="x","x",G$2-'Indicator Date hidden'!H136)</f>
        <v>0</v>
      </c>
      <c r="H135" s="42">
        <f>IF('Indicator Date hidden'!I136="x","x",H$2-'Indicator Date hidden'!I136)</f>
        <v>0</v>
      </c>
      <c r="I135" s="42">
        <f>IF('Indicator Date hidden'!J136="x","x",I$2-'Indicator Date hidden'!J136)</f>
        <v>0</v>
      </c>
      <c r="J135" s="42">
        <f>IF('Indicator Date hidden'!K136="x","x",J$2-'Indicator Date hidden'!K136)</f>
        <v>0</v>
      </c>
      <c r="K135" s="42">
        <f>IF('Indicator Date hidden'!L136="x","x",K$2-'Indicator Date hidden'!L136)</f>
        <v>0</v>
      </c>
      <c r="L135" s="42" t="str">
        <f>IF('Indicator Date hidden'!M136="x","x",L$2-'Indicator Date hidden'!M136)</f>
        <v>x</v>
      </c>
      <c r="M135" s="42" t="str">
        <f>IF('Indicator Date hidden'!N136="x","x",M$2-'Indicator Date hidden'!N136)</f>
        <v>x</v>
      </c>
      <c r="N135" s="42" t="str">
        <f>IF('Indicator Date hidden'!O136="x","x",N$2-'Indicator Date hidden'!O136)</f>
        <v>x</v>
      </c>
      <c r="O135" s="42" t="str">
        <f>IF('Indicator Date hidden'!P136="x","x",O$2-'Indicator Date hidden'!P136)</f>
        <v>x</v>
      </c>
      <c r="P135" s="42">
        <f>IF('Indicator Date hidden'!Q136="x","x",P$2-'Indicator Date hidden'!Q136)</f>
        <v>0</v>
      </c>
      <c r="Q135" s="42">
        <f>IF('Indicator Date hidden'!R136="x","x",Q$2-'Indicator Date hidden'!R136)</f>
        <v>0</v>
      </c>
      <c r="R135" s="42">
        <f>IF('Indicator Date hidden'!S136="x","x",R$2-'Indicator Date hidden'!S136)</f>
        <v>0</v>
      </c>
      <c r="S135" s="42">
        <f>IF('Indicator Date hidden'!T136="x","x",S$2-'Indicator Date hidden'!T136)</f>
        <v>0</v>
      </c>
      <c r="T135" s="42">
        <f>IF('Indicator Date hidden'!U136="x","x",T$2-'Indicator Date hidden'!U136)</f>
        <v>0</v>
      </c>
      <c r="U135" s="42">
        <f>IF('Indicator Date hidden'!V136="x","x",U$2-'Indicator Date hidden'!V136)</f>
        <v>0</v>
      </c>
      <c r="V135" s="42">
        <f>IF('Indicator Date hidden'!W136="x","x",V$2-'Indicator Date hidden'!W136)</f>
        <v>0</v>
      </c>
      <c r="W135" s="42">
        <f>IF('Indicator Date hidden'!X136="x","x",W$2-'Indicator Date hidden'!X136)</f>
        <v>0</v>
      </c>
      <c r="X135" s="42">
        <f>IF('Indicator Date hidden'!Y136="x","x",X$2-'Indicator Date hidden'!Y136)</f>
        <v>8</v>
      </c>
      <c r="Y135" s="42">
        <f>IF('Indicator Date hidden'!Z136="x","x",Y$2-'Indicator Date hidden'!Z136)</f>
        <v>0</v>
      </c>
      <c r="Z135" s="42" t="str">
        <f>IF('Indicator Date hidden'!AA136="x","x",Z$2-'Indicator Date hidden'!AA136)</f>
        <v>x</v>
      </c>
      <c r="AA135" s="42">
        <f>IF('Indicator Date hidden'!AB136="x","x",AA$2-'Indicator Date hidden'!AB136)</f>
        <v>1</v>
      </c>
      <c r="AB135" s="42">
        <f>IF('Indicator Date hidden'!AC136="x","x",AB$2-'Indicator Date hidden'!AC136)</f>
        <v>0</v>
      </c>
      <c r="AC135" s="42">
        <f>IF('Indicator Date hidden'!AD136="x","x",AC$2-'Indicator Date hidden'!AD136)</f>
        <v>-2</v>
      </c>
      <c r="AD135" s="42">
        <f>IF('Indicator Date hidden'!AE136="x","x",AD$2-'Indicator Date hidden'!AE136)</f>
        <v>0</v>
      </c>
      <c r="AE135" s="42">
        <f>IF('Indicator Date hidden'!AF136="x","x",AE$2-'Indicator Date hidden'!AF136)</f>
        <v>0</v>
      </c>
      <c r="AF135" s="42">
        <f>IF('Indicator Date hidden'!AG136="x","x",AF$2-'Indicator Date hidden'!AG136)</f>
        <v>0</v>
      </c>
      <c r="AG135" s="42">
        <f>IF('Indicator Date hidden'!AH136="x","x",AG$2-'Indicator Date hidden'!AH136)</f>
        <v>0</v>
      </c>
      <c r="AH135" s="42" t="str">
        <f>IF('Indicator Date hidden'!AI136="x","x",AH$2-'Indicator Date hidden'!AI136)</f>
        <v>x</v>
      </c>
      <c r="AI135" s="42">
        <f>IF('Indicator Date hidden'!AJ136="x","x",AI$2-'Indicator Date hidden'!AJ136)</f>
        <v>0</v>
      </c>
      <c r="AJ135" s="42">
        <f>IF('Indicator Date hidden'!AK136="x","x",AJ$2-'Indicator Date hidden'!AK136)</f>
        <v>0</v>
      </c>
      <c r="AK135" s="42">
        <f>IF('Indicator Date hidden'!AL136="x","x",AK$2-'Indicator Date hidden'!AL136)</f>
        <v>0</v>
      </c>
      <c r="AL135" s="42">
        <f>IF('Indicator Date hidden'!AM136="x","x",AL$2-'Indicator Date hidden'!AM136)</f>
        <v>0</v>
      </c>
      <c r="AM135" s="42">
        <f>IF('Indicator Date hidden'!AN136="x","x",AM$2-'Indicator Date hidden'!AN136)</f>
        <v>0</v>
      </c>
      <c r="AN135" s="42">
        <f>IF('Indicator Date hidden'!AO136="x","x",AN$2-'Indicator Date hidden'!AO136)</f>
        <v>0</v>
      </c>
      <c r="AO135" s="42">
        <f>IF('Indicator Date hidden'!AP136="x","x",AO$2-'Indicator Date hidden'!AP136)</f>
        <v>3</v>
      </c>
      <c r="AP135" s="42">
        <f>IF('Indicator Date hidden'!AQ136="x","x",AP$2-'Indicator Date hidden'!AQ136)</f>
        <v>0</v>
      </c>
      <c r="AQ135" s="42">
        <f>IF('Indicator Date hidden'!AR136="x","x",AQ$2-'Indicator Date hidden'!AR136)</f>
        <v>0</v>
      </c>
      <c r="AR135" s="42">
        <f>IF('Indicator Date hidden'!AS136="x","x",AR$2-'Indicator Date hidden'!AS136)</f>
        <v>0</v>
      </c>
      <c r="AS135" s="42">
        <f>IF('Indicator Date hidden'!AT136="x","x",AS$2-'Indicator Date hidden'!AT136)</f>
        <v>0</v>
      </c>
      <c r="AT135" s="42">
        <f>IF('Indicator Date hidden'!AU136="x","x",AT$2-'Indicator Date hidden'!AU136)</f>
        <v>0</v>
      </c>
      <c r="AU135" s="42">
        <f>IF('Indicator Date hidden'!AV136="x","x",AU$2-'Indicator Date hidden'!AV136)</f>
        <v>0</v>
      </c>
      <c r="AV135" s="42">
        <f>IF('Indicator Date hidden'!AW136="x","x",AV$2-'Indicator Date hidden'!AW136)</f>
        <v>-1</v>
      </c>
      <c r="AW135" s="42">
        <f>IF('Indicator Date hidden'!AX136="x","x",AW$2-'Indicator Date hidden'!AX136)</f>
        <v>-2</v>
      </c>
      <c r="AX135" s="42">
        <f>IF('Indicator Date hidden'!AY136="x","x",AX$2-'Indicator Date hidden'!AY136)</f>
        <v>-1</v>
      </c>
      <c r="AY135" s="42">
        <f>IF('Indicator Date hidden'!AZ136="x","x",AY$2-'Indicator Date hidden'!AZ136)</f>
        <v>0</v>
      </c>
      <c r="AZ135" s="42" t="str">
        <f>IF('Indicator Date hidden'!BA136="x","x",AZ$2-'Indicator Date hidden'!BA136)</f>
        <v>x</v>
      </c>
      <c r="BA135" s="42">
        <f>IF('Indicator Date hidden'!BB136="x","x",BA$2-'Indicator Date hidden'!BB136)</f>
        <v>0</v>
      </c>
      <c r="BB135" s="42" t="str">
        <f>IF('Indicator Date hidden'!BC136="x","x",BB$2-'Indicator Date hidden'!BC136)</f>
        <v>x</v>
      </c>
      <c r="BC135" s="42">
        <f>IF('Indicator Date hidden'!BD136="x","x",BC$2-'Indicator Date hidden'!BD136)</f>
        <v>0</v>
      </c>
      <c r="BD135" s="42">
        <f>IF('Indicator Date hidden'!BE136="x","x",BD$2-'Indicator Date hidden'!BE136)</f>
        <v>0</v>
      </c>
      <c r="BE135" s="42">
        <f>IF('Indicator Date hidden'!BF136="x","x",BE$2-'Indicator Date hidden'!BF136)</f>
        <v>2</v>
      </c>
      <c r="BF135" s="42">
        <f>IF('Indicator Date hidden'!BG136="x","x",BF$2-'Indicator Date hidden'!BG136)</f>
        <v>0</v>
      </c>
      <c r="BG135" s="42">
        <f>IF('Indicator Date hidden'!BH136="x","x",BG$2-'Indicator Date hidden'!BH136)</f>
        <v>0</v>
      </c>
      <c r="BH135" s="42">
        <f>IF('Indicator Date hidden'!BI136="x","x",BH$2-'Indicator Date hidden'!BI136)</f>
        <v>0</v>
      </c>
      <c r="BI135" s="42">
        <f>IF('Indicator Date hidden'!BJ136="x","x",BI$2-'Indicator Date hidden'!BJ136)</f>
        <v>4</v>
      </c>
      <c r="BJ135" s="42">
        <f>IF('Indicator Date hidden'!BK136="x","x",BJ$2-'Indicator Date hidden'!BK136)</f>
        <v>1</v>
      </c>
      <c r="BK135" s="42">
        <f>IF('Indicator Date hidden'!BL136="x","x",BK$2-'Indicator Date hidden'!BL136)</f>
        <v>0</v>
      </c>
      <c r="BL135" s="42">
        <f>IF('Indicator Date hidden'!BM136="x","x",BL$2-'Indicator Date hidden'!BM136)</f>
        <v>0</v>
      </c>
      <c r="BM135" s="42">
        <f>IF('Indicator Date hidden'!BN136="x","x",BM$2-'Indicator Date hidden'!BN136)</f>
        <v>0</v>
      </c>
      <c r="BN135" s="42">
        <f>IF('Indicator Date hidden'!BO136="x","x",BN$2-'Indicator Date hidden'!BO136)</f>
        <v>0</v>
      </c>
      <c r="BO135" s="42">
        <f>IF('Indicator Date hidden'!BP136="x","x",BO$2-'Indicator Date hidden'!BP136)</f>
        <v>1</v>
      </c>
      <c r="BP135" s="42">
        <f>IF('Indicator Date hidden'!BQ136="x","x",BP$2-'Indicator Date hidden'!BQ136)</f>
        <v>0</v>
      </c>
      <c r="BQ135" s="42">
        <f>IF('Indicator Date hidden'!BR136="x","x",BQ$2-'Indicator Date hidden'!BR136)</f>
        <v>0</v>
      </c>
      <c r="BR135" s="42">
        <f>IF('Indicator Date hidden'!BS136="x","x",BR$2-'Indicator Date hidden'!BS136)</f>
        <v>0</v>
      </c>
      <c r="BS135" s="42">
        <f>IF('Indicator Date hidden'!BT136="x","x",BS$2-'Indicator Date hidden'!BT136)</f>
        <v>1</v>
      </c>
      <c r="BT135" s="42">
        <f>IF('Indicator Date hidden'!BU136="x","x",BT$2-'Indicator Date hidden'!BU136)</f>
        <v>0</v>
      </c>
      <c r="BU135">
        <f t="shared" si="20"/>
        <v>15</v>
      </c>
      <c r="BV135" s="43">
        <f t="shared" si="21"/>
        <v>0.23809523809523808</v>
      </c>
      <c r="BW135">
        <f t="shared" si="22"/>
        <v>8</v>
      </c>
      <c r="BX135" s="43">
        <f t="shared" si="23"/>
        <v>1.2812975282927344</v>
      </c>
      <c r="BY135" s="46">
        <f t="shared" si="24"/>
        <v>0</v>
      </c>
    </row>
    <row r="136" spans="1:77">
      <c r="A136" t="str">
        <f>'Indicator Data'!B139</f>
        <v>PNG</v>
      </c>
      <c r="B136" s="42">
        <f>IF('Indicator Date hidden'!C137="x","x",B$2-'Indicator Date hidden'!C137)</f>
        <v>0</v>
      </c>
      <c r="C136" s="42">
        <f>IF('Indicator Date hidden'!D137="x","x",C$2-'Indicator Date hidden'!D137)</f>
        <v>0</v>
      </c>
      <c r="D136" s="42">
        <f>IF('Indicator Date hidden'!E137="x","x",D$2-'Indicator Date hidden'!E137)</f>
        <v>0</v>
      </c>
      <c r="E136" s="42">
        <f>IF('Indicator Date hidden'!F137="x","x",E$2-'Indicator Date hidden'!F137)</f>
        <v>0</v>
      </c>
      <c r="F136" s="42">
        <f>IF('Indicator Date hidden'!G137="x","x",F$2-'Indicator Date hidden'!G137)</f>
        <v>0</v>
      </c>
      <c r="G136" s="42">
        <f>IF('Indicator Date hidden'!H137="x","x",G$2-'Indicator Date hidden'!H137)</f>
        <v>0</v>
      </c>
      <c r="H136" s="42">
        <f>IF('Indicator Date hidden'!I137="x","x",H$2-'Indicator Date hidden'!I137)</f>
        <v>0</v>
      </c>
      <c r="I136" s="42">
        <f>IF('Indicator Date hidden'!J137="x","x",I$2-'Indicator Date hidden'!J137)</f>
        <v>0</v>
      </c>
      <c r="J136" s="42">
        <f>IF('Indicator Date hidden'!K137="x","x",J$2-'Indicator Date hidden'!K137)</f>
        <v>0</v>
      </c>
      <c r="K136" s="42">
        <f>IF('Indicator Date hidden'!L137="x","x",K$2-'Indicator Date hidden'!L137)</f>
        <v>0</v>
      </c>
      <c r="L136" s="42">
        <f>IF('Indicator Date hidden'!M137="x","x",L$2-'Indicator Date hidden'!M137)</f>
        <v>0</v>
      </c>
      <c r="M136" s="42" t="str">
        <f>IF('Indicator Date hidden'!N137="x","x",M$2-'Indicator Date hidden'!N137)</f>
        <v>x</v>
      </c>
      <c r="N136" s="42" t="str">
        <f>IF('Indicator Date hidden'!O137="x","x",N$2-'Indicator Date hidden'!O137)</f>
        <v>x</v>
      </c>
      <c r="O136" s="42" t="str">
        <f>IF('Indicator Date hidden'!P137="x","x",O$2-'Indicator Date hidden'!P137)</f>
        <v>x</v>
      </c>
      <c r="P136" s="42">
        <f>IF('Indicator Date hidden'!Q137="x","x",P$2-'Indicator Date hidden'!Q137)</f>
        <v>0</v>
      </c>
      <c r="Q136" s="42">
        <f>IF('Indicator Date hidden'!R137="x","x",Q$2-'Indicator Date hidden'!R137)</f>
        <v>0</v>
      </c>
      <c r="R136" s="42">
        <f>IF('Indicator Date hidden'!S137="x","x",R$2-'Indicator Date hidden'!S137)</f>
        <v>0</v>
      </c>
      <c r="S136" s="42">
        <f>IF('Indicator Date hidden'!T137="x","x",S$2-'Indicator Date hidden'!T137)</f>
        <v>0</v>
      </c>
      <c r="T136" s="42">
        <f>IF('Indicator Date hidden'!U137="x","x",T$2-'Indicator Date hidden'!U137)</f>
        <v>0</v>
      </c>
      <c r="U136" s="42">
        <f>IF('Indicator Date hidden'!V137="x","x",U$2-'Indicator Date hidden'!V137)</f>
        <v>0</v>
      </c>
      <c r="V136" s="42">
        <f>IF('Indicator Date hidden'!W137="x","x",V$2-'Indicator Date hidden'!W137)</f>
        <v>0</v>
      </c>
      <c r="W136" s="42">
        <f>IF('Indicator Date hidden'!X137="x","x",W$2-'Indicator Date hidden'!X137)</f>
        <v>0</v>
      </c>
      <c r="X136" s="42" t="str">
        <f>IF('Indicator Date hidden'!Y137="x","x",X$2-'Indicator Date hidden'!Y137)</f>
        <v>x</v>
      </c>
      <c r="Y136" s="42">
        <f>IF('Indicator Date hidden'!Z137="x","x",Y$2-'Indicator Date hidden'!Z137)</f>
        <v>0</v>
      </c>
      <c r="Z136" s="42">
        <f>IF('Indicator Date hidden'!AA137="x","x",Z$2-'Indicator Date hidden'!AA137)</f>
        <v>0</v>
      </c>
      <c r="AA136" s="42">
        <f>IF('Indicator Date hidden'!AB137="x","x",AA$2-'Indicator Date hidden'!AB137)</f>
        <v>1</v>
      </c>
      <c r="AB136" s="42" t="str">
        <f>IF('Indicator Date hidden'!AC137="x","x",AB$2-'Indicator Date hidden'!AC137)</f>
        <v>x</v>
      </c>
      <c r="AC136" s="42">
        <f>IF('Indicator Date hidden'!AD137="x","x",AC$2-'Indicator Date hidden'!AD137)</f>
        <v>-2</v>
      </c>
      <c r="AD136" s="42">
        <f>IF('Indicator Date hidden'!AE137="x","x",AD$2-'Indicator Date hidden'!AE137)</f>
        <v>0</v>
      </c>
      <c r="AE136" s="42">
        <f>IF('Indicator Date hidden'!AF137="x","x",AE$2-'Indicator Date hidden'!AF137)</f>
        <v>0</v>
      </c>
      <c r="AF136" s="42">
        <f>IF('Indicator Date hidden'!AG137="x","x",AF$2-'Indicator Date hidden'!AG137)</f>
        <v>0</v>
      </c>
      <c r="AG136" s="42">
        <f>IF('Indicator Date hidden'!AH137="x","x",AG$2-'Indicator Date hidden'!AH137)</f>
        <v>0</v>
      </c>
      <c r="AH136" s="42">
        <f>IF('Indicator Date hidden'!AI137="x","x",AH$2-'Indicator Date hidden'!AI137)</f>
        <v>5</v>
      </c>
      <c r="AI136" s="42">
        <f>IF('Indicator Date hidden'!AJ137="x","x",AI$2-'Indicator Date hidden'!AJ137)</f>
        <v>0</v>
      </c>
      <c r="AJ136" s="42">
        <f>IF('Indicator Date hidden'!AK137="x","x",AJ$2-'Indicator Date hidden'!AK137)</f>
        <v>0</v>
      </c>
      <c r="AK136" s="42">
        <f>IF('Indicator Date hidden'!AL137="x","x",AK$2-'Indicator Date hidden'!AL137)</f>
        <v>0</v>
      </c>
      <c r="AL136" s="42">
        <f>IF('Indicator Date hidden'!AM137="x","x",AL$2-'Indicator Date hidden'!AM137)</f>
        <v>0</v>
      </c>
      <c r="AM136" s="42">
        <f>IF('Indicator Date hidden'!AN137="x","x",AM$2-'Indicator Date hidden'!AN137)</f>
        <v>0</v>
      </c>
      <c r="AN136" s="42">
        <f>IF('Indicator Date hidden'!AO137="x","x",AN$2-'Indicator Date hidden'!AO137)</f>
        <v>0</v>
      </c>
      <c r="AO136" s="42">
        <f>IF('Indicator Date hidden'!AP137="x","x",AO$2-'Indicator Date hidden'!AP137)</f>
        <v>12</v>
      </c>
      <c r="AP136" s="42">
        <f>IF('Indicator Date hidden'!AQ137="x","x",AP$2-'Indicator Date hidden'!AQ137)</f>
        <v>0</v>
      </c>
      <c r="AQ136" s="42">
        <f>IF('Indicator Date hidden'!AR137="x","x",AQ$2-'Indicator Date hidden'!AR137)</f>
        <v>0</v>
      </c>
      <c r="AR136" s="42">
        <f>IF('Indicator Date hidden'!AS137="x","x",AR$2-'Indicator Date hidden'!AS137)</f>
        <v>0</v>
      </c>
      <c r="AS136" s="42">
        <f>IF('Indicator Date hidden'!AT137="x","x",AS$2-'Indicator Date hidden'!AT137)</f>
        <v>0</v>
      </c>
      <c r="AT136" s="42">
        <f>IF('Indicator Date hidden'!AU137="x","x",AT$2-'Indicator Date hidden'!AU137)</f>
        <v>0</v>
      </c>
      <c r="AU136" s="42">
        <f>IF('Indicator Date hidden'!AV137="x","x",AU$2-'Indicator Date hidden'!AV137)</f>
        <v>0</v>
      </c>
      <c r="AV136" s="42" t="str">
        <f>IF('Indicator Date hidden'!AW137="x","x",AV$2-'Indicator Date hidden'!AW137)</f>
        <v>x</v>
      </c>
      <c r="AW136" s="42">
        <f>IF('Indicator Date hidden'!AX137="x","x",AW$2-'Indicator Date hidden'!AX137)</f>
        <v>-2</v>
      </c>
      <c r="AX136" s="42">
        <f>IF('Indicator Date hidden'!AY137="x","x",AX$2-'Indicator Date hidden'!AY137)</f>
        <v>-1</v>
      </c>
      <c r="AY136" s="42">
        <f>IF('Indicator Date hidden'!AZ137="x","x",AY$2-'Indicator Date hidden'!AZ137)</f>
        <v>0</v>
      </c>
      <c r="AZ136" s="42">
        <f>IF('Indicator Date hidden'!BA137="x","x",AZ$2-'Indicator Date hidden'!BA137)</f>
        <v>0</v>
      </c>
      <c r="BA136" s="42">
        <f>IF('Indicator Date hidden'!BB137="x","x",BA$2-'Indicator Date hidden'!BB137)</f>
        <v>0</v>
      </c>
      <c r="BB136" s="42" t="str">
        <f>IF('Indicator Date hidden'!BC137="x","x",BB$2-'Indicator Date hidden'!BC137)</f>
        <v>x</v>
      </c>
      <c r="BC136" s="42">
        <f>IF('Indicator Date hidden'!BD137="x","x",BC$2-'Indicator Date hidden'!BD137)</f>
        <v>0</v>
      </c>
      <c r="BD136" s="42">
        <f>IF('Indicator Date hidden'!BE137="x","x",BD$2-'Indicator Date hidden'!BE137)</f>
        <v>0</v>
      </c>
      <c r="BE136" s="42">
        <f>IF('Indicator Date hidden'!BF137="x","x",BE$2-'Indicator Date hidden'!BF137)</f>
        <v>2</v>
      </c>
      <c r="BF136" s="42">
        <f>IF('Indicator Date hidden'!BG137="x","x",BF$2-'Indicator Date hidden'!BG137)</f>
        <v>0</v>
      </c>
      <c r="BG136" s="42">
        <f>IF('Indicator Date hidden'!BH137="x","x",BG$2-'Indicator Date hidden'!BH137)</f>
        <v>0</v>
      </c>
      <c r="BH136" s="42">
        <f>IF('Indicator Date hidden'!BI137="x","x",BH$2-'Indicator Date hidden'!BI137)</f>
        <v>0</v>
      </c>
      <c r="BI136" s="42" t="str">
        <f>IF('Indicator Date hidden'!BJ137="x","x",BI$2-'Indicator Date hidden'!BJ137)</f>
        <v>x</v>
      </c>
      <c r="BJ136" s="42">
        <f>IF('Indicator Date hidden'!BK137="x","x",BJ$2-'Indicator Date hidden'!BK137)</f>
        <v>1</v>
      </c>
      <c r="BK136" s="42">
        <f>IF('Indicator Date hidden'!BL137="x","x",BK$2-'Indicator Date hidden'!BL137)</f>
        <v>1</v>
      </c>
      <c r="BL136" s="42">
        <f>IF('Indicator Date hidden'!BM137="x","x",BL$2-'Indicator Date hidden'!BM137)</f>
        <v>0</v>
      </c>
      <c r="BM136" s="42">
        <f>IF('Indicator Date hidden'!BN137="x","x",BM$2-'Indicator Date hidden'!BN137)</f>
        <v>0</v>
      </c>
      <c r="BN136" s="42">
        <f>IF('Indicator Date hidden'!BO137="x","x",BN$2-'Indicator Date hidden'!BO137)</f>
        <v>0</v>
      </c>
      <c r="BO136" s="42">
        <f>IF('Indicator Date hidden'!BP137="x","x",BO$2-'Indicator Date hidden'!BP137)</f>
        <v>0</v>
      </c>
      <c r="BP136" s="42">
        <f>IF('Indicator Date hidden'!BQ137="x","x",BP$2-'Indicator Date hidden'!BQ137)</f>
        <v>0</v>
      </c>
      <c r="BQ136" s="42">
        <f>IF('Indicator Date hidden'!BR137="x","x",BQ$2-'Indicator Date hidden'!BR137)</f>
        <v>0</v>
      </c>
      <c r="BR136" s="42">
        <f>IF('Indicator Date hidden'!BS137="x","x",BR$2-'Indicator Date hidden'!BS137)</f>
        <v>0</v>
      </c>
      <c r="BS136" s="42">
        <f>IF('Indicator Date hidden'!BT137="x","x",BS$2-'Indicator Date hidden'!BT137)</f>
        <v>1</v>
      </c>
      <c r="BT136" s="42">
        <f>IF('Indicator Date hidden'!BU137="x","x",BT$2-'Indicator Date hidden'!BU137)</f>
        <v>0</v>
      </c>
      <c r="BU136">
        <f t="shared" si="20"/>
        <v>18</v>
      </c>
      <c r="BV136" s="43">
        <f t="shared" si="21"/>
        <v>0.2857142857142857</v>
      </c>
      <c r="BW136">
        <f t="shared" si="22"/>
        <v>7</v>
      </c>
      <c r="BX136" s="43">
        <f t="shared" si="23"/>
        <v>1.6943282737768759</v>
      </c>
      <c r="BY136" s="46">
        <f t="shared" si="24"/>
        <v>0</v>
      </c>
    </row>
    <row r="137" spans="1:77">
      <c r="A137" t="str">
        <f>'Indicator Data'!B140</f>
        <v>PRY</v>
      </c>
      <c r="B137" s="42">
        <f>IF('Indicator Date hidden'!C138="x","x",B$2-'Indicator Date hidden'!C138)</f>
        <v>0</v>
      </c>
      <c r="C137" s="42">
        <f>IF('Indicator Date hidden'!D138="x","x",C$2-'Indicator Date hidden'!D138)</f>
        <v>0</v>
      </c>
      <c r="D137" s="42">
        <f>IF('Indicator Date hidden'!E138="x","x",D$2-'Indicator Date hidden'!E138)</f>
        <v>0</v>
      </c>
      <c r="E137" s="42">
        <f>IF('Indicator Date hidden'!F138="x","x",E$2-'Indicator Date hidden'!F138)</f>
        <v>0</v>
      </c>
      <c r="F137" s="42">
        <f>IF('Indicator Date hidden'!G138="x","x",F$2-'Indicator Date hidden'!G138)</f>
        <v>0</v>
      </c>
      <c r="G137" s="42">
        <f>IF('Indicator Date hidden'!H138="x","x",G$2-'Indicator Date hidden'!H138)</f>
        <v>0</v>
      </c>
      <c r="H137" s="42">
        <f>IF('Indicator Date hidden'!I138="x","x",H$2-'Indicator Date hidden'!I138)</f>
        <v>0</v>
      </c>
      <c r="I137" s="42">
        <f>IF('Indicator Date hidden'!J138="x","x",I$2-'Indicator Date hidden'!J138)</f>
        <v>0</v>
      </c>
      <c r="J137" s="42">
        <f>IF('Indicator Date hidden'!K138="x","x",J$2-'Indicator Date hidden'!K138)</f>
        <v>0</v>
      </c>
      <c r="K137" s="42">
        <f>IF('Indicator Date hidden'!L138="x","x",K$2-'Indicator Date hidden'!L138)</f>
        <v>0</v>
      </c>
      <c r="L137" s="42" t="str">
        <f>IF('Indicator Date hidden'!M138="x","x",L$2-'Indicator Date hidden'!M138)</f>
        <v>x</v>
      </c>
      <c r="M137" s="42" t="str">
        <f>IF('Indicator Date hidden'!N138="x","x",M$2-'Indicator Date hidden'!N138)</f>
        <v>x</v>
      </c>
      <c r="N137" s="42" t="str">
        <f>IF('Indicator Date hidden'!O138="x","x",N$2-'Indicator Date hidden'!O138)</f>
        <v>x</v>
      </c>
      <c r="O137" s="42" t="str">
        <f>IF('Indicator Date hidden'!P138="x","x",O$2-'Indicator Date hidden'!P138)</f>
        <v>x</v>
      </c>
      <c r="P137" s="42">
        <f>IF('Indicator Date hidden'!Q138="x","x",P$2-'Indicator Date hidden'!Q138)</f>
        <v>0</v>
      </c>
      <c r="Q137" s="42">
        <f>IF('Indicator Date hidden'!R138="x","x",Q$2-'Indicator Date hidden'!R138)</f>
        <v>0</v>
      </c>
      <c r="R137" s="42">
        <f>IF('Indicator Date hidden'!S138="x","x",R$2-'Indicator Date hidden'!S138)</f>
        <v>0</v>
      </c>
      <c r="S137" s="42">
        <f>IF('Indicator Date hidden'!T138="x","x",S$2-'Indicator Date hidden'!T138)</f>
        <v>0</v>
      </c>
      <c r="T137" s="42">
        <f>IF('Indicator Date hidden'!U138="x","x",T$2-'Indicator Date hidden'!U138)</f>
        <v>0</v>
      </c>
      <c r="U137" s="42">
        <f>IF('Indicator Date hidden'!V138="x","x",U$2-'Indicator Date hidden'!V138)</f>
        <v>0</v>
      </c>
      <c r="V137" s="42">
        <f>IF('Indicator Date hidden'!W138="x","x",V$2-'Indicator Date hidden'!W138)</f>
        <v>0</v>
      </c>
      <c r="W137" s="42">
        <f>IF('Indicator Date hidden'!X138="x","x",W$2-'Indicator Date hidden'!X138)</f>
        <v>0</v>
      </c>
      <c r="X137" s="42">
        <f>IF('Indicator Date hidden'!Y138="x","x",X$2-'Indicator Date hidden'!Y138)</f>
        <v>5</v>
      </c>
      <c r="Y137" s="42">
        <f>IF('Indicator Date hidden'!Z138="x","x",Y$2-'Indicator Date hidden'!Z138)</f>
        <v>0</v>
      </c>
      <c r="Z137" s="42">
        <f>IF('Indicator Date hidden'!AA138="x","x",Z$2-'Indicator Date hidden'!AA138)</f>
        <v>2</v>
      </c>
      <c r="AA137" s="42">
        <f>IF('Indicator Date hidden'!AB138="x","x",AA$2-'Indicator Date hidden'!AB138)</f>
        <v>0</v>
      </c>
      <c r="AB137" s="42">
        <f>IF('Indicator Date hidden'!AC138="x","x",AB$2-'Indicator Date hidden'!AC138)</f>
        <v>0</v>
      </c>
      <c r="AC137" s="42">
        <f>IF('Indicator Date hidden'!AD138="x","x",AC$2-'Indicator Date hidden'!AD138)</f>
        <v>-2</v>
      </c>
      <c r="AD137" s="42">
        <f>IF('Indicator Date hidden'!AE138="x","x",AD$2-'Indicator Date hidden'!AE138)</f>
        <v>0</v>
      </c>
      <c r="AE137" s="42">
        <f>IF('Indicator Date hidden'!AF138="x","x",AE$2-'Indicator Date hidden'!AF138)</f>
        <v>0</v>
      </c>
      <c r="AF137" s="42">
        <f>IF('Indicator Date hidden'!AG138="x","x",AF$2-'Indicator Date hidden'!AG138)</f>
        <v>0</v>
      </c>
      <c r="AG137" s="42">
        <f>IF('Indicator Date hidden'!AH138="x","x",AG$2-'Indicator Date hidden'!AH138)</f>
        <v>0</v>
      </c>
      <c r="AH137" s="42">
        <f>IF('Indicator Date hidden'!AI138="x","x",AH$2-'Indicator Date hidden'!AI138)</f>
        <v>5</v>
      </c>
      <c r="AI137" s="42">
        <f>IF('Indicator Date hidden'!AJ138="x","x",AI$2-'Indicator Date hidden'!AJ138)</f>
        <v>0</v>
      </c>
      <c r="AJ137" s="42">
        <f>IF('Indicator Date hidden'!AK138="x","x",AJ$2-'Indicator Date hidden'!AK138)</f>
        <v>0</v>
      </c>
      <c r="AK137" s="42">
        <f>IF('Indicator Date hidden'!AL138="x","x",AK$2-'Indicator Date hidden'!AL138)</f>
        <v>0</v>
      </c>
      <c r="AL137" s="42">
        <f>IF('Indicator Date hidden'!AM138="x","x",AL$2-'Indicator Date hidden'!AM138)</f>
        <v>0</v>
      </c>
      <c r="AM137" s="42">
        <f>IF('Indicator Date hidden'!AN138="x","x",AM$2-'Indicator Date hidden'!AN138)</f>
        <v>0</v>
      </c>
      <c r="AN137" s="42">
        <f>IF('Indicator Date hidden'!AO138="x","x",AN$2-'Indicator Date hidden'!AO138)</f>
        <v>0</v>
      </c>
      <c r="AO137" s="42">
        <f>IF('Indicator Date hidden'!AP138="x","x",AO$2-'Indicator Date hidden'!AP138)</f>
        <v>6</v>
      </c>
      <c r="AP137" s="42">
        <f>IF('Indicator Date hidden'!AQ138="x","x",AP$2-'Indicator Date hidden'!AQ138)</f>
        <v>0</v>
      </c>
      <c r="AQ137" s="42">
        <f>IF('Indicator Date hidden'!AR138="x","x",AQ$2-'Indicator Date hidden'!AR138)</f>
        <v>0</v>
      </c>
      <c r="AR137" s="42" t="str">
        <f>IF('Indicator Date hidden'!AS138="x","x",AR$2-'Indicator Date hidden'!AS138)</f>
        <v>x</v>
      </c>
      <c r="AS137" s="42">
        <f>IF('Indicator Date hidden'!AT138="x","x",AS$2-'Indicator Date hidden'!AT138)</f>
        <v>0</v>
      </c>
      <c r="AT137" s="42">
        <f>IF('Indicator Date hidden'!AU138="x","x",AT$2-'Indicator Date hidden'!AU138)</f>
        <v>0</v>
      </c>
      <c r="AU137" s="42">
        <f>IF('Indicator Date hidden'!AV138="x","x",AU$2-'Indicator Date hidden'!AV138)</f>
        <v>0</v>
      </c>
      <c r="AV137" s="42">
        <f>IF('Indicator Date hidden'!AW138="x","x",AV$2-'Indicator Date hidden'!AW138)</f>
        <v>0</v>
      </c>
      <c r="AW137" s="42">
        <f>IF('Indicator Date hidden'!AX138="x","x",AW$2-'Indicator Date hidden'!AX138)</f>
        <v>-2</v>
      </c>
      <c r="AX137" s="42">
        <f>IF('Indicator Date hidden'!AY138="x","x",AX$2-'Indicator Date hidden'!AY138)</f>
        <v>-1</v>
      </c>
      <c r="AY137" s="42">
        <f>IF('Indicator Date hidden'!AZ138="x","x",AY$2-'Indicator Date hidden'!AZ138)</f>
        <v>0</v>
      </c>
      <c r="AZ137" s="42" t="str">
        <f>IF('Indicator Date hidden'!BA138="x","x",AZ$2-'Indicator Date hidden'!BA138)</f>
        <v>x</v>
      </c>
      <c r="BA137" s="42">
        <f>IF('Indicator Date hidden'!BB138="x","x",BA$2-'Indicator Date hidden'!BB138)</f>
        <v>0</v>
      </c>
      <c r="BB137" s="42" t="str">
        <f>IF('Indicator Date hidden'!BC138="x","x",BB$2-'Indicator Date hidden'!BC138)</f>
        <v>x</v>
      </c>
      <c r="BC137" s="42">
        <f>IF('Indicator Date hidden'!BD138="x","x",BC$2-'Indicator Date hidden'!BD138)</f>
        <v>0</v>
      </c>
      <c r="BD137" s="42">
        <f>IF('Indicator Date hidden'!BE138="x","x",BD$2-'Indicator Date hidden'!BE138)</f>
        <v>0</v>
      </c>
      <c r="BE137" s="42">
        <f>IF('Indicator Date hidden'!BF138="x","x",BE$2-'Indicator Date hidden'!BF138)</f>
        <v>2</v>
      </c>
      <c r="BF137" s="42">
        <f>IF('Indicator Date hidden'!BG138="x","x",BF$2-'Indicator Date hidden'!BG138)</f>
        <v>0</v>
      </c>
      <c r="BG137" s="42">
        <f>IF('Indicator Date hidden'!BH138="x","x",BG$2-'Indicator Date hidden'!BH138)</f>
        <v>0</v>
      </c>
      <c r="BH137" s="42">
        <f>IF('Indicator Date hidden'!BI138="x","x",BH$2-'Indicator Date hidden'!BI138)</f>
        <v>0</v>
      </c>
      <c r="BI137" s="42">
        <f>IF('Indicator Date hidden'!BJ138="x","x",BI$2-'Indicator Date hidden'!BJ138)</f>
        <v>3</v>
      </c>
      <c r="BJ137" s="42">
        <f>IF('Indicator Date hidden'!BK138="x","x",BJ$2-'Indicator Date hidden'!BK138)</f>
        <v>0</v>
      </c>
      <c r="BK137" s="42">
        <f>IF('Indicator Date hidden'!BL138="x","x",BK$2-'Indicator Date hidden'!BL138)</f>
        <v>0</v>
      </c>
      <c r="BL137" s="42">
        <f>IF('Indicator Date hidden'!BM138="x","x",BL$2-'Indicator Date hidden'!BM138)</f>
        <v>0</v>
      </c>
      <c r="BM137" s="42">
        <f>IF('Indicator Date hidden'!BN138="x","x",BM$2-'Indicator Date hidden'!BN138)</f>
        <v>0</v>
      </c>
      <c r="BN137" s="42">
        <f>IF('Indicator Date hidden'!BO138="x","x",BN$2-'Indicator Date hidden'!BO138)</f>
        <v>0</v>
      </c>
      <c r="BO137" s="42">
        <f>IF('Indicator Date hidden'!BP138="x","x",BO$2-'Indicator Date hidden'!BP138)</f>
        <v>0</v>
      </c>
      <c r="BP137" s="42">
        <f>IF('Indicator Date hidden'!BQ138="x","x",BP$2-'Indicator Date hidden'!BQ138)</f>
        <v>0</v>
      </c>
      <c r="BQ137" s="42">
        <f>IF('Indicator Date hidden'!BR138="x","x",BQ$2-'Indicator Date hidden'!BR138)</f>
        <v>0</v>
      </c>
      <c r="BR137" s="42">
        <f>IF('Indicator Date hidden'!BS138="x","x",BR$2-'Indicator Date hidden'!BS138)</f>
        <v>0</v>
      </c>
      <c r="BS137" s="42">
        <f>IF('Indicator Date hidden'!BT138="x","x",BS$2-'Indicator Date hidden'!BT138)</f>
        <v>1</v>
      </c>
      <c r="BT137" s="42">
        <f>IF('Indicator Date hidden'!BU138="x","x",BT$2-'Indicator Date hidden'!BU138)</f>
        <v>0</v>
      </c>
      <c r="BU137">
        <f t="shared" si="20"/>
        <v>19</v>
      </c>
      <c r="BV137" s="43">
        <f t="shared" si="21"/>
        <v>0.296875</v>
      </c>
      <c r="BW137">
        <f t="shared" si="22"/>
        <v>7</v>
      </c>
      <c r="BX137" s="43">
        <f t="shared" si="23"/>
        <v>1.2951796147156578</v>
      </c>
      <c r="BY137" s="46">
        <f t="shared" si="24"/>
        <v>0</v>
      </c>
    </row>
    <row r="138" spans="1:77">
      <c r="A138" t="str">
        <f>'Indicator Data'!B141</f>
        <v>PER</v>
      </c>
      <c r="B138" s="42">
        <f>IF('Indicator Date hidden'!C139="x","x",B$2-'Indicator Date hidden'!C139)</f>
        <v>0</v>
      </c>
      <c r="C138" s="42">
        <f>IF('Indicator Date hidden'!D139="x","x",C$2-'Indicator Date hidden'!D139)</f>
        <v>0</v>
      </c>
      <c r="D138" s="42">
        <f>IF('Indicator Date hidden'!E139="x","x",D$2-'Indicator Date hidden'!E139)</f>
        <v>0</v>
      </c>
      <c r="E138" s="42">
        <f>IF('Indicator Date hidden'!F139="x","x",E$2-'Indicator Date hidden'!F139)</f>
        <v>0</v>
      </c>
      <c r="F138" s="42">
        <f>IF('Indicator Date hidden'!G139="x","x",F$2-'Indicator Date hidden'!G139)</f>
        <v>0</v>
      </c>
      <c r="G138" s="42">
        <f>IF('Indicator Date hidden'!H139="x","x",G$2-'Indicator Date hidden'!H139)</f>
        <v>0</v>
      </c>
      <c r="H138" s="42">
        <f>IF('Indicator Date hidden'!I139="x","x",H$2-'Indicator Date hidden'!I139)</f>
        <v>0</v>
      </c>
      <c r="I138" s="42">
        <f>IF('Indicator Date hidden'!J139="x","x",I$2-'Indicator Date hidden'!J139)</f>
        <v>0</v>
      </c>
      <c r="J138" s="42">
        <f>IF('Indicator Date hidden'!K139="x","x",J$2-'Indicator Date hidden'!K139)</f>
        <v>0</v>
      </c>
      <c r="K138" s="42">
        <f>IF('Indicator Date hidden'!L139="x","x",K$2-'Indicator Date hidden'!L139)</f>
        <v>0</v>
      </c>
      <c r="L138" s="42" t="str">
        <f>IF('Indicator Date hidden'!M139="x","x",L$2-'Indicator Date hidden'!M139)</f>
        <v>x</v>
      </c>
      <c r="M138" s="42" t="str">
        <f>IF('Indicator Date hidden'!N139="x","x",M$2-'Indicator Date hidden'!N139)</f>
        <v>x</v>
      </c>
      <c r="N138" s="42" t="str">
        <f>IF('Indicator Date hidden'!O139="x","x",N$2-'Indicator Date hidden'!O139)</f>
        <v>x</v>
      </c>
      <c r="O138" s="42" t="str">
        <f>IF('Indicator Date hidden'!P139="x","x",O$2-'Indicator Date hidden'!P139)</f>
        <v>x</v>
      </c>
      <c r="P138" s="42">
        <f>IF('Indicator Date hidden'!Q139="x","x",P$2-'Indicator Date hidden'!Q139)</f>
        <v>0</v>
      </c>
      <c r="Q138" s="42">
        <f>IF('Indicator Date hidden'!R139="x","x",Q$2-'Indicator Date hidden'!R139)</f>
        <v>0</v>
      </c>
      <c r="R138" s="42">
        <f>IF('Indicator Date hidden'!S139="x","x",R$2-'Indicator Date hidden'!S139)</f>
        <v>0</v>
      </c>
      <c r="S138" s="42">
        <f>IF('Indicator Date hidden'!T139="x","x",S$2-'Indicator Date hidden'!T139)</f>
        <v>0</v>
      </c>
      <c r="T138" s="42">
        <f>IF('Indicator Date hidden'!U139="x","x",T$2-'Indicator Date hidden'!U139)</f>
        <v>0</v>
      </c>
      <c r="U138" s="42">
        <f>IF('Indicator Date hidden'!V139="x","x",U$2-'Indicator Date hidden'!V139)</f>
        <v>0</v>
      </c>
      <c r="V138" s="42">
        <f>IF('Indicator Date hidden'!W139="x","x",V$2-'Indicator Date hidden'!W139)</f>
        <v>0</v>
      </c>
      <c r="W138" s="42">
        <f>IF('Indicator Date hidden'!X139="x","x",W$2-'Indicator Date hidden'!X139)</f>
        <v>0</v>
      </c>
      <c r="X138" s="42">
        <f>IF('Indicator Date hidden'!Y139="x","x",X$2-'Indicator Date hidden'!Y139)</f>
        <v>4</v>
      </c>
      <c r="Y138" s="42">
        <f>IF('Indicator Date hidden'!Z139="x","x",Y$2-'Indicator Date hidden'!Z139)</f>
        <v>0</v>
      </c>
      <c r="Z138" s="42" t="str">
        <f>IF('Indicator Date hidden'!AA139="x","x",Z$2-'Indicator Date hidden'!AA139)</f>
        <v>x</v>
      </c>
      <c r="AA138" s="42">
        <f>IF('Indicator Date hidden'!AB139="x","x",AA$2-'Indicator Date hidden'!AB139)</f>
        <v>1</v>
      </c>
      <c r="AB138" s="42">
        <f>IF('Indicator Date hidden'!AC139="x","x",AB$2-'Indicator Date hidden'!AC139)</f>
        <v>0</v>
      </c>
      <c r="AC138" s="42">
        <f>IF('Indicator Date hidden'!AD139="x","x",AC$2-'Indicator Date hidden'!AD139)</f>
        <v>-2</v>
      </c>
      <c r="AD138" s="42">
        <f>IF('Indicator Date hidden'!AE139="x","x",AD$2-'Indicator Date hidden'!AE139)</f>
        <v>0</v>
      </c>
      <c r="AE138" s="42">
        <f>IF('Indicator Date hidden'!AF139="x","x",AE$2-'Indicator Date hidden'!AF139)</f>
        <v>0</v>
      </c>
      <c r="AF138" s="42">
        <f>IF('Indicator Date hidden'!AG139="x","x",AF$2-'Indicator Date hidden'!AG139)</f>
        <v>0</v>
      </c>
      <c r="AG138" s="42">
        <f>IF('Indicator Date hidden'!AH139="x","x",AG$2-'Indicator Date hidden'!AH139)</f>
        <v>0</v>
      </c>
      <c r="AH138" s="42">
        <f>IF('Indicator Date hidden'!AI139="x","x",AH$2-'Indicator Date hidden'!AI139)</f>
        <v>0</v>
      </c>
      <c r="AI138" s="42">
        <f>IF('Indicator Date hidden'!AJ139="x","x",AI$2-'Indicator Date hidden'!AJ139)</f>
        <v>0</v>
      </c>
      <c r="AJ138" s="42">
        <f>IF('Indicator Date hidden'!AK139="x","x",AJ$2-'Indicator Date hidden'!AK139)</f>
        <v>0</v>
      </c>
      <c r="AK138" s="42">
        <f>IF('Indicator Date hidden'!AL139="x","x",AK$2-'Indicator Date hidden'!AL139)</f>
        <v>0</v>
      </c>
      <c r="AL138" s="42">
        <f>IF('Indicator Date hidden'!AM139="x","x",AL$2-'Indicator Date hidden'!AM139)</f>
        <v>0</v>
      </c>
      <c r="AM138" s="42">
        <f>IF('Indicator Date hidden'!AN139="x","x",AM$2-'Indicator Date hidden'!AN139)</f>
        <v>0</v>
      </c>
      <c r="AN138" s="42">
        <f>IF('Indicator Date hidden'!AO139="x","x",AN$2-'Indicator Date hidden'!AO139)</f>
        <v>0</v>
      </c>
      <c r="AO138" s="42">
        <f>IF('Indicator Date hidden'!AP139="x","x",AO$2-'Indicator Date hidden'!AP139)</f>
        <v>0</v>
      </c>
      <c r="AP138" s="42">
        <f>IF('Indicator Date hidden'!AQ139="x","x",AP$2-'Indicator Date hidden'!AQ139)</f>
        <v>0</v>
      </c>
      <c r="AQ138" s="42">
        <f>IF('Indicator Date hidden'!AR139="x","x",AQ$2-'Indicator Date hidden'!AR139)</f>
        <v>0</v>
      </c>
      <c r="AR138" s="42">
        <f>IF('Indicator Date hidden'!AS139="x","x",AR$2-'Indicator Date hidden'!AS139)</f>
        <v>0</v>
      </c>
      <c r="AS138" s="42">
        <f>IF('Indicator Date hidden'!AT139="x","x",AS$2-'Indicator Date hidden'!AT139)</f>
        <v>0</v>
      </c>
      <c r="AT138" s="42">
        <f>IF('Indicator Date hidden'!AU139="x","x",AT$2-'Indicator Date hidden'!AU139)</f>
        <v>0</v>
      </c>
      <c r="AU138" s="42">
        <f>IF('Indicator Date hidden'!AV139="x","x",AU$2-'Indicator Date hidden'!AV139)</f>
        <v>0</v>
      </c>
      <c r="AV138" s="42">
        <f>IF('Indicator Date hidden'!AW139="x","x",AV$2-'Indicator Date hidden'!AW139)</f>
        <v>0</v>
      </c>
      <c r="AW138" s="42">
        <f>IF('Indicator Date hidden'!AX139="x","x",AW$2-'Indicator Date hidden'!AX139)</f>
        <v>-2</v>
      </c>
      <c r="AX138" s="42">
        <f>IF('Indicator Date hidden'!AY139="x","x",AX$2-'Indicator Date hidden'!AY139)</f>
        <v>-1</v>
      </c>
      <c r="AY138" s="42">
        <f>IF('Indicator Date hidden'!AZ139="x","x",AY$2-'Indicator Date hidden'!AZ139)</f>
        <v>0</v>
      </c>
      <c r="AZ138" s="42">
        <f>IF('Indicator Date hidden'!BA139="x","x",AZ$2-'Indicator Date hidden'!BA139)</f>
        <v>0</v>
      </c>
      <c r="BA138" s="42">
        <f>IF('Indicator Date hidden'!BB139="x","x",BA$2-'Indicator Date hidden'!BB139)</f>
        <v>0</v>
      </c>
      <c r="BB138" s="42">
        <f>IF('Indicator Date hidden'!BC139="x","x",BB$2-'Indicator Date hidden'!BC139)</f>
        <v>0</v>
      </c>
      <c r="BC138" s="42">
        <f>IF('Indicator Date hidden'!BD139="x","x",BC$2-'Indicator Date hidden'!BD139)</f>
        <v>0</v>
      </c>
      <c r="BD138" s="42">
        <f>IF('Indicator Date hidden'!BE139="x","x",BD$2-'Indicator Date hidden'!BE139)</f>
        <v>0</v>
      </c>
      <c r="BE138" s="42">
        <f>IF('Indicator Date hidden'!BF139="x","x",BE$2-'Indicator Date hidden'!BF139)</f>
        <v>0</v>
      </c>
      <c r="BF138" s="42">
        <f>IF('Indicator Date hidden'!BG139="x","x",BF$2-'Indicator Date hidden'!BG139)</f>
        <v>0</v>
      </c>
      <c r="BG138" s="42">
        <f>IF('Indicator Date hidden'!BH139="x","x",BG$2-'Indicator Date hidden'!BH139)</f>
        <v>0</v>
      </c>
      <c r="BH138" s="42">
        <f>IF('Indicator Date hidden'!BI139="x","x",BH$2-'Indicator Date hidden'!BI139)</f>
        <v>0</v>
      </c>
      <c r="BI138" s="42">
        <f>IF('Indicator Date hidden'!BJ139="x","x",BI$2-'Indicator Date hidden'!BJ139)</f>
        <v>3</v>
      </c>
      <c r="BJ138" s="42">
        <f>IF('Indicator Date hidden'!BK139="x","x",BJ$2-'Indicator Date hidden'!BK139)</f>
        <v>0</v>
      </c>
      <c r="BK138" s="42">
        <f>IF('Indicator Date hidden'!BL139="x","x",BK$2-'Indicator Date hidden'!BL139)</f>
        <v>0</v>
      </c>
      <c r="BL138" s="42">
        <f>IF('Indicator Date hidden'!BM139="x","x",BL$2-'Indicator Date hidden'!BM139)</f>
        <v>0</v>
      </c>
      <c r="BM138" s="42">
        <f>IF('Indicator Date hidden'!BN139="x","x",BM$2-'Indicator Date hidden'!BN139)</f>
        <v>0</v>
      </c>
      <c r="BN138" s="42">
        <f>IF('Indicator Date hidden'!BO139="x","x",BN$2-'Indicator Date hidden'!BO139)</f>
        <v>0</v>
      </c>
      <c r="BO138" s="42">
        <f>IF('Indicator Date hidden'!BP139="x","x",BO$2-'Indicator Date hidden'!BP139)</f>
        <v>0</v>
      </c>
      <c r="BP138" s="42">
        <f>IF('Indicator Date hidden'!BQ139="x","x",BP$2-'Indicator Date hidden'!BQ139)</f>
        <v>0</v>
      </c>
      <c r="BQ138" s="42">
        <f>IF('Indicator Date hidden'!BR139="x","x",BQ$2-'Indicator Date hidden'!BR139)</f>
        <v>0</v>
      </c>
      <c r="BR138" s="42">
        <f>IF('Indicator Date hidden'!BS139="x","x",BR$2-'Indicator Date hidden'!BS139)</f>
        <v>0</v>
      </c>
      <c r="BS138" s="42">
        <f>IF('Indicator Date hidden'!BT139="x","x",BS$2-'Indicator Date hidden'!BT139)</f>
        <v>1</v>
      </c>
      <c r="BT138" s="42">
        <f>IF('Indicator Date hidden'!BU139="x","x",BT$2-'Indicator Date hidden'!BU139)</f>
        <v>0</v>
      </c>
      <c r="BU138">
        <f t="shared" si="20"/>
        <v>4</v>
      </c>
      <c r="BV138" s="43">
        <f t="shared" si="21"/>
        <v>6.0606060606060608E-2</v>
      </c>
      <c r="BW138">
        <f t="shared" si="22"/>
        <v>4</v>
      </c>
      <c r="BX138" s="43">
        <f t="shared" si="23"/>
        <v>0.73605804857521939</v>
      </c>
      <c r="BY138" s="46">
        <f t="shared" si="24"/>
        <v>0</v>
      </c>
    </row>
    <row r="139" spans="1:77">
      <c r="A139" t="str">
        <f>'Indicator Data'!B142</f>
        <v>PHL</v>
      </c>
      <c r="B139" s="42">
        <f>IF('Indicator Date hidden'!C140="x","x",B$2-'Indicator Date hidden'!C140)</f>
        <v>0</v>
      </c>
      <c r="C139" s="42">
        <f>IF('Indicator Date hidden'!D140="x","x",C$2-'Indicator Date hidden'!D140)</f>
        <v>0</v>
      </c>
      <c r="D139" s="42">
        <f>IF('Indicator Date hidden'!E140="x","x",D$2-'Indicator Date hidden'!E140)</f>
        <v>0</v>
      </c>
      <c r="E139" s="42">
        <f>IF('Indicator Date hidden'!F140="x","x",E$2-'Indicator Date hidden'!F140)</f>
        <v>0</v>
      </c>
      <c r="F139" s="42">
        <f>IF('Indicator Date hidden'!G140="x","x",F$2-'Indicator Date hidden'!G140)</f>
        <v>0</v>
      </c>
      <c r="G139" s="42">
        <f>IF('Indicator Date hidden'!H140="x","x",G$2-'Indicator Date hidden'!H140)</f>
        <v>0</v>
      </c>
      <c r="H139" s="42">
        <f>IF('Indicator Date hidden'!I140="x","x",H$2-'Indicator Date hidden'!I140)</f>
        <v>0</v>
      </c>
      <c r="I139" s="42">
        <f>IF('Indicator Date hidden'!J140="x","x",I$2-'Indicator Date hidden'!J140)</f>
        <v>0</v>
      </c>
      <c r="J139" s="42">
        <f>IF('Indicator Date hidden'!K140="x","x",J$2-'Indicator Date hidden'!K140)</f>
        <v>0</v>
      </c>
      <c r="K139" s="42">
        <f>IF('Indicator Date hidden'!L140="x","x",K$2-'Indicator Date hidden'!L140)</f>
        <v>0</v>
      </c>
      <c r="L139" s="42">
        <f>IF('Indicator Date hidden'!M140="x","x",L$2-'Indicator Date hidden'!M140)</f>
        <v>0</v>
      </c>
      <c r="M139" s="42" t="str">
        <f>IF('Indicator Date hidden'!N140="x","x",M$2-'Indicator Date hidden'!N140)</f>
        <v>x</v>
      </c>
      <c r="N139" s="42" t="str">
        <f>IF('Indicator Date hidden'!O140="x","x",N$2-'Indicator Date hidden'!O140)</f>
        <v>x</v>
      </c>
      <c r="O139" s="42" t="str">
        <f>IF('Indicator Date hidden'!P140="x","x",O$2-'Indicator Date hidden'!P140)</f>
        <v>x</v>
      </c>
      <c r="P139" s="42">
        <f>IF('Indicator Date hidden'!Q140="x","x",P$2-'Indicator Date hidden'!Q140)</f>
        <v>0</v>
      </c>
      <c r="Q139" s="42">
        <f>IF('Indicator Date hidden'!R140="x","x",Q$2-'Indicator Date hidden'!R140)</f>
        <v>0</v>
      </c>
      <c r="R139" s="42">
        <f>IF('Indicator Date hidden'!S140="x","x",R$2-'Indicator Date hidden'!S140)</f>
        <v>0</v>
      </c>
      <c r="S139" s="42">
        <f>IF('Indicator Date hidden'!T140="x","x",S$2-'Indicator Date hidden'!T140)</f>
        <v>0</v>
      </c>
      <c r="T139" s="42">
        <f>IF('Indicator Date hidden'!U140="x","x",T$2-'Indicator Date hidden'!U140)</f>
        <v>0</v>
      </c>
      <c r="U139" s="42">
        <f>IF('Indicator Date hidden'!V140="x","x",U$2-'Indicator Date hidden'!V140)</f>
        <v>0</v>
      </c>
      <c r="V139" s="42">
        <f>IF('Indicator Date hidden'!W140="x","x",V$2-'Indicator Date hidden'!W140)</f>
        <v>0</v>
      </c>
      <c r="W139" s="42">
        <f>IF('Indicator Date hidden'!X140="x","x",W$2-'Indicator Date hidden'!X140)</f>
        <v>0</v>
      </c>
      <c r="X139" s="42">
        <f>IF('Indicator Date hidden'!Y140="x","x",X$2-'Indicator Date hidden'!Y140)</f>
        <v>4</v>
      </c>
      <c r="Y139" s="42">
        <f>IF('Indicator Date hidden'!Z140="x","x",Y$2-'Indicator Date hidden'!Z140)</f>
        <v>0</v>
      </c>
      <c r="Z139" s="42">
        <f>IF('Indicator Date hidden'!AA140="x","x",Z$2-'Indicator Date hidden'!AA140)</f>
        <v>0</v>
      </c>
      <c r="AA139" s="42">
        <f>IF('Indicator Date hidden'!AB140="x","x",AA$2-'Indicator Date hidden'!AB140)</f>
        <v>2</v>
      </c>
      <c r="AB139" s="42">
        <f>IF('Indicator Date hidden'!AC140="x","x",AB$2-'Indicator Date hidden'!AC140)</f>
        <v>0</v>
      </c>
      <c r="AC139" s="42">
        <f>IF('Indicator Date hidden'!AD140="x","x",AC$2-'Indicator Date hidden'!AD140)</f>
        <v>-2</v>
      </c>
      <c r="AD139" s="42">
        <f>IF('Indicator Date hidden'!AE140="x","x",AD$2-'Indicator Date hidden'!AE140)</f>
        <v>0</v>
      </c>
      <c r="AE139" s="42">
        <f>IF('Indicator Date hidden'!AF140="x","x",AE$2-'Indicator Date hidden'!AF140)</f>
        <v>0</v>
      </c>
      <c r="AF139" s="42">
        <f>IF('Indicator Date hidden'!AG140="x","x",AF$2-'Indicator Date hidden'!AG140)</f>
        <v>0</v>
      </c>
      <c r="AG139" s="42">
        <f>IF('Indicator Date hidden'!AH140="x","x",AG$2-'Indicator Date hidden'!AH140)</f>
        <v>0</v>
      </c>
      <c r="AH139" s="42">
        <f>IF('Indicator Date hidden'!AI140="x","x",AH$2-'Indicator Date hidden'!AI140)</f>
        <v>4</v>
      </c>
      <c r="AI139" s="42">
        <f>IF('Indicator Date hidden'!AJ140="x","x",AI$2-'Indicator Date hidden'!AJ140)</f>
        <v>0</v>
      </c>
      <c r="AJ139" s="42">
        <f>IF('Indicator Date hidden'!AK140="x","x",AJ$2-'Indicator Date hidden'!AK140)</f>
        <v>0</v>
      </c>
      <c r="AK139" s="42">
        <f>IF('Indicator Date hidden'!AL140="x","x",AK$2-'Indicator Date hidden'!AL140)</f>
        <v>0</v>
      </c>
      <c r="AL139" s="42">
        <f>IF('Indicator Date hidden'!AM140="x","x",AL$2-'Indicator Date hidden'!AM140)</f>
        <v>0</v>
      </c>
      <c r="AM139" s="42">
        <f>IF('Indicator Date hidden'!AN140="x","x",AM$2-'Indicator Date hidden'!AN140)</f>
        <v>0</v>
      </c>
      <c r="AN139" s="42">
        <f>IF('Indicator Date hidden'!AO140="x","x",AN$2-'Indicator Date hidden'!AO140)</f>
        <v>0</v>
      </c>
      <c r="AO139" s="42">
        <f>IF('Indicator Date hidden'!AP140="x","x",AO$2-'Indicator Date hidden'!AP140)</f>
        <v>1</v>
      </c>
      <c r="AP139" s="42">
        <f>IF('Indicator Date hidden'!AQ140="x","x",AP$2-'Indicator Date hidden'!AQ140)</f>
        <v>0</v>
      </c>
      <c r="AQ139" s="42">
        <f>IF('Indicator Date hidden'!AR140="x","x",AQ$2-'Indicator Date hidden'!AR140)</f>
        <v>0</v>
      </c>
      <c r="AR139" s="42">
        <f>IF('Indicator Date hidden'!AS140="x","x",AR$2-'Indicator Date hidden'!AS140)</f>
        <v>0</v>
      </c>
      <c r="AS139" s="42">
        <f>IF('Indicator Date hidden'!AT140="x","x",AS$2-'Indicator Date hidden'!AT140)</f>
        <v>0</v>
      </c>
      <c r="AT139" s="42">
        <f>IF('Indicator Date hidden'!AU140="x","x",AT$2-'Indicator Date hidden'!AU140)</f>
        <v>0</v>
      </c>
      <c r="AU139" s="42">
        <f>IF('Indicator Date hidden'!AV140="x","x",AU$2-'Indicator Date hidden'!AV140)</f>
        <v>0</v>
      </c>
      <c r="AV139" s="42">
        <f>IF('Indicator Date hidden'!AW140="x","x",AV$2-'Indicator Date hidden'!AW140)</f>
        <v>1</v>
      </c>
      <c r="AW139" s="42">
        <f>IF('Indicator Date hidden'!AX140="x","x",AW$2-'Indicator Date hidden'!AX140)</f>
        <v>-2</v>
      </c>
      <c r="AX139" s="42">
        <f>IF('Indicator Date hidden'!AY140="x","x",AX$2-'Indicator Date hidden'!AY140)</f>
        <v>-1</v>
      </c>
      <c r="AY139" s="42">
        <f>IF('Indicator Date hidden'!AZ140="x","x",AY$2-'Indicator Date hidden'!AZ140)</f>
        <v>0</v>
      </c>
      <c r="AZ139" s="42">
        <f>IF('Indicator Date hidden'!BA140="x","x",AZ$2-'Indicator Date hidden'!BA140)</f>
        <v>0</v>
      </c>
      <c r="BA139" s="42">
        <f>IF('Indicator Date hidden'!BB140="x","x",BA$2-'Indicator Date hidden'!BB140)</f>
        <v>0</v>
      </c>
      <c r="BB139" s="42">
        <f>IF('Indicator Date hidden'!BC140="x","x",BB$2-'Indicator Date hidden'!BC140)</f>
        <v>0</v>
      </c>
      <c r="BC139" s="42">
        <f>IF('Indicator Date hidden'!BD140="x","x",BC$2-'Indicator Date hidden'!BD140)</f>
        <v>0</v>
      </c>
      <c r="BD139" s="42">
        <f>IF('Indicator Date hidden'!BE140="x","x",BD$2-'Indicator Date hidden'!BE140)</f>
        <v>0</v>
      </c>
      <c r="BE139" s="42">
        <f>IF('Indicator Date hidden'!BF140="x","x",BE$2-'Indicator Date hidden'!BF140)</f>
        <v>0</v>
      </c>
      <c r="BF139" s="42">
        <f>IF('Indicator Date hidden'!BG140="x","x",BF$2-'Indicator Date hidden'!BG140)</f>
        <v>0</v>
      </c>
      <c r="BG139" s="42">
        <f>IF('Indicator Date hidden'!BH140="x","x",BG$2-'Indicator Date hidden'!BH140)</f>
        <v>0</v>
      </c>
      <c r="BH139" s="42">
        <f>IF('Indicator Date hidden'!BI140="x","x",BH$2-'Indicator Date hidden'!BI140)</f>
        <v>0</v>
      </c>
      <c r="BI139" s="42">
        <f>IF('Indicator Date hidden'!BJ140="x","x",BI$2-'Indicator Date hidden'!BJ140)</f>
        <v>3</v>
      </c>
      <c r="BJ139" s="42">
        <f>IF('Indicator Date hidden'!BK140="x","x",BJ$2-'Indicator Date hidden'!BK140)</f>
        <v>1</v>
      </c>
      <c r="BK139" s="42">
        <f>IF('Indicator Date hidden'!BL140="x","x",BK$2-'Indicator Date hidden'!BL140)</f>
        <v>0</v>
      </c>
      <c r="BL139" s="42">
        <f>IF('Indicator Date hidden'!BM140="x","x",BL$2-'Indicator Date hidden'!BM140)</f>
        <v>0</v>
      </c>
      <c r="BM139" s="42">
        <f>IF('Indicator Date hidden'!BN140="x","x",BM$2-'Indicator Date hidden'!BN140)</f>
        <v>0</v>
      </c>
      <c r="BN139" s="42">
        <f>IF('Indicator Date hidden'!BO140="x","x",BN$2-'Indicator Date hidden'!BO140)</f>
        <v>0</v>
      </c>
      <c r="BO139" s="42">
        <f>IF('Indicator Date hidden'!BP140="x","x",BO$2-'Indicator Date hidden'!BP140)</f>
        <v>0</v>
      </c>
      <c r="BP139" s="42">
        <f>IF('Indicator Date hidden'!BQ140="x","x",BP$2-'Indicator Date hidden'!BQ140)</f>
        <v>0</v>
      </c>
      <c r="BQ139" s="42">
        <f>IF('Indicator Date hidden'!BR140="x","x",BQ$2-'Indicator Date hidden'!BR140)</f>
        <v>0</v>
      </c>
      <c r="BR139" s="42">
        <f>IF('Indicator Date hidden'!BS140="x","x",BR$2-'Indicator Date hidden'!BS140)</f>
        <v>0</v>
      </c>
      <c r="BS139" s="42">
        <f>IF('Indicator Date hidden'!BT140="x","x",BS$2-'Indicator Date hidden'!BT140)</f>
        <v>0</v>
      </c>
      <c r="BT139" s="42">
        <f>IF('Indicator Date hidden'!BU140="x","x",BT$2-'Indicator Date hidden'!BU140)</f>
        <v>0</v>
      </c>
      <c r="BU139">
        <f t="shared" si="20"/>
        <v>11</v>
      </c>
      <c r="BV139" s="43">
        <f t="shared" si="21"/>
        <v>0.16176470588235295</v>
      </c>
      <c r="BW139">
        <f t="shared" si="22"/>
        <v>7</v>
      </c>
      <c r="BX139" s="43">
        <f t="shared" si="23"/>
        <v>0.90114786469726649</v>
      </c>
      <c r="BY139" s="46">
        <f t="shared" si="24"/>
        <v>0</v>
      </c>
    </row>
    <row r="140" spans="1:77">
      <c r="A140" t="str">
        <f>'Indicator Data'!B143</f>
        <v>POL</v>
      </c>
      <c r="B140" s="42">
        <f>IF('Indicator Date hidden'!C141="x","x",B$2-'Indicator Date hidden'!C141)</f>
        <v>0</v>
      </c>
      <c r="C140" s="42">
        <f>IF('Indicator Date hidden'!D141="x","x",C$2-'Indicator Date hidden'!D141)</f>
        <v>0</v>
      </c>
      <c r="D140" s="42">
        <f>IF('Indicator Date hidden'!E141="x","x",D$2-'Indicator Date hidden'!E141)</f>
        <v>0</v>
      </c>
      <c r="E140" s="42">
        <f>IF('Indicator Date hidden'!F141="x","x",E$2-'Indicator Date hidden'!F141)</f>
        <v>0</v>
      </c>
      <c r="F140" s="42">
        <f>IF('Indicator Date hidden'!G141="x","x",F$2-'Indicator Date hidden'!G141)</f>
        <v>0</v>
      </c>
      <c r="G140" s="42">
        <f>IF('Indicator Date hidden'!H141="x","x",G$2-'Indicator Date hidden'!H141)</f>
        <v>0</v>
      </c>
      <c r="H140" s="42">
        <f>IF('Indicator Date hidden'!I141="x","x",H$2-'Indicator Date hidden'!I141)</f>
        <v>0</v>
      </c>
      <c r="I140" s="42">
        <f>IF('Indicator Date hidden'!J141="x","x",I$2-'Indicator Date hidden'!J141)</f>
        <v>0</v>
      </c>
      <c r="J140" s="42">
        <f>IF('Indicator Date hidden'!K141="x","x",J$2-'Indicator Date hidden'!K141)</f>
        <v>0</v>
      </c>
      <c r="K140" s="42">
        <f>IF('Indicator Date hidden'!L141="x","x",K$2-'Indicator Date hidden'!L141)</f>
        <v>0</v>
      </c>
      <c r="L140" s="42">
        <f>IF('Indicator Date hidden'!M141="x","x",L$2-'Indicator Date hidden'!M141)</f>
        <v>0</v>
      </c>
      <c r="M140" s="42" t="str">
        <f>IF('Indicator Date hidden'!N141="x","x",M$2-'Indicator Date hidden'!N141)</f>
        <v>x</v>
      </c>
      <c r="N140" s="42" t="str">
        <f>IF('Indicator Date hidden'!O141="x","x",N$2-'Indicator Date hidden'!O141)</f>
        <v>x</v>
      </c>
      <c r="O140" s="42" t="str">
        <f>IF('Indicator Date hidden'!P141="x","x",O$2-'Indicator Date hidden'!P141)</f>
        <v>x</v>
      </c>
      <c r="P140" s="42">
        <f>IF('Indicator Date hidden'!Q141="x","x",P$2-'Indicator Date hidden'!Q141)</f>
        <v>0</v>
      </c>
      <c r="Q140" s="42">
        <f>IF('Indicator Date hidden'!R141="x","x",Q$2-'Indicator Date hidden'!R141)</f>
        <v>0</v>
      </c>
      <c r="R140" s="42">
        <f>IF('Indicator Date hidden'!S141="x","x",R$2-'Indicator Date hidden'!S141)</f>
        <v>0</v>
      </c>
      <c r="S140" s="42">
        <f>IF('Indicator Date hidden'!T141="x","x",S$2-'Indicator Date hidden'!T141)</f>
        <v>0</v>
      </c>
      <c r="T140" s="42">
        <f>IF('Indicator Date hidden'!U141="x","x",T$2-'Indicator Date hidden'!U141)</f>
        <v>0</v>
      </c>
      <c r="U140" s="42">
        <f>IF('Indicator Date hidden'!V141="x","x",U$2-'Indicator Date hidden'!V141)</f>
        <v>0</v>
      </c>
      <c r="V140" s="42">
        <f>IF('Indicator Date hidden'!W141="x","x",V$2-'Indicator Date hidden'!W141)</f>
        <v>0</v>
      </c>
      <c r="W140" s="42">
        <f>IF('Indicator Date hidden'!X141="x","x",W$2-'Indicator Date hidden'!X141)</f>
        <v>0</v>
      </c>
      <c r="X140" s="42">
        <f>IF('Indicator Date hidden'!Y141="x","x",X$2-'Indicator Date hidden'!Y141)</f>
        <v>10</v>
      </c>
      <c r="Y140" s="42">
        <f>IF('Indicator Date hidden'!Z141="x","x",Y$2-'Indicator Date hidden'!Z141)</f>
        <v>0</v>
      </c>
      <c r="Z140" s="42" t="str">
        <f>IF('Indicator Date hidden'!AA141="x","x",Z$2-'Indicator Date hidden'!AA141)</f>
        <v>x</v>
      </c>
      <c r="AA140" s="42">
        <f>IF('Indicator Date hidden'!AB141="x","x",AA$2-'Indicator Date hidden'!AB141)</f>
        <v>1</v>
      </c>
      <c r="AB140" s="42" t="str">
        <f>IF('Indicator Date hidden'!AC141="x","x",AB$2-'Indicator Date hidden'!AC141)</f>
        <v>x</v>
      </c>
      <c r="AC140" s="42">
        <f>IF('Indicator Date hidden'!AD141="x","x",AC$2-'Indicator Date hidden'!AD141)</f>
        <v>-2</v>
      </c>
      <c r="AD140" s="42">
        <f>IF('Indicator Date hidden'!AE141="x","x",AD$2-'Indicator Date hidden'!AE141)</f>
        <v>0</v>
      </c>
      <c r="AE140" s="42">
        <f>IF('Indicator Date hidden'!AF141="x","x",AE$2-'Indicator Date hidden'!AF141)</f>
        <v>0</v>
      </c>
      <c r="AF140" s="42">
        <f>IF('Indicator Date hidden'!AG141="x","x",AF$2-'Indicator Date hidden'!AG141)</f>
        <v>0</v>
      </c>
      <c r="AG140" s="42">
        <f>IF('Indicator Date hidden'!AH141="x","x",AG$2-'Indicator Date hidden'!AH141)</f>
        <v>0</v>
      </c>
      <c r="AH140" s="42" t="str">
        <f>IF('Indicator Date hidden'!AI141="x","x",AH$2-'Indicator Date hidden'!AI141)</f>
        <v>x</v>
      </c>
      <c r="AI140" s="42">
        <f>IF('Indicator Date hidden'!AJ141="x","x",AI$2-'Indicator Date hidden'!AJ141)</f>
        <v>0</v>
      </c>
      <c r="AJ140" s="42">
        <f>IF('Indicator Date hidden'!AK141="x","x",AJ$2-'Indicator Date hidden'!AK141)</f>
        <v>0</v>
      </c>
      <c r="AK140" s="42">
        <f>IF('Indicator Date hidden'!AL141="x","x",AK$2-'Indicator Date hidden'!AL141)</f>
        <v>0</v>
      </c>
      <c r="AL140" s="42" t="str">
        <f>IF('Indicator Date hidden'!AM141="x","x",AL$2-'Indicator Date hidden'!AM141)</f>
        <v>x</v>
      </c>
      <c r="AM140" s="42">
        <f>IF('Indicator Date hidden'!AN141="x","x",AM$2-'Indicator Date hidden'!AN141)</f>
        <v>0</v>
      </c>
      <c r="AN140" s="42">
        <f>IF('Indicator Date hidden'!AO141="x","x",AN$2-'Indicator Date hidden'!AO141)</f>
        <v>0</v>
      </c>
      <c r="AO140" s="42">
        <f>IF('Indicator Date hidden'!AP141="x","x",AO$2-'Indicator Date hidden'!AP141)</f>
        <v>11</v>
      </c>
      <c r="AP140" s="42">
        <f>IF('Indicator Date hidden'!AQ141="x","x",AP$2-'Indicator Date hidden'!AQ141)</f>
        <v>0</v>
      </c>
      <c r="AQ140" s="42">
        <f>IF('Indicator Date hidden'!AR141="x","x",AQ$2-'Indicator Date hidden'!AR141)</f>
        <v>1</v>
      </c>
      <c r="AR140" s="42">
        <f>IF('Indicator Date hidden'!AS141="x","x",AR$2-'Indicator Date hidden'!AS141)</f>
        <v>1</v>
      </c>
      <c r="AS140" s="42" t="str">
        <f>IF('Indicator Date hidden'!AT141="x","x",AS$2-'Indicator Date hidden'!AT141)</f>
        <v>x</v>
      </c>
      <c r="AT140" s="42">
        <f>IF('Indicator Date hidden'!AU141="x","x",AT$2-'Indicator Date hidden'!AU141)</f>
        <v>0</v>
      </c>
      <c r="AU140" s="42">
        <f>IF('Indicator Date hidden'!AV141="x","x",AU$2-'Indicator Date hidden'!AV141)</f>
        <v>0</v>
      </c>
      <c r="AV140" s="42">
        <f>IF('Indicator Date hidden'!AW141="x","x",AV$2-'Indicator Date hidden'!AW141)</f>
        <v>1</v>
      </c>
      <c r="AW140" s="42">
        <f>IF('Indicator Date hidden'!AX141="x","x",AW$2-'Indicator Date hidden'!AX141)</f>
        <v>-2</v>
      </c>
      <c r="AX140" s="42">
        <f>IF('Indicator Date hidden'!AY141="x","x",AX$2-'Indicator Date hidden'!AY141)</f>
        <v>-1</v>
      </c>
      <c r="AY140" s="42">
        <f>IF('Indicator Date hidden'!AZ141="x","x",AY$2-'Indicator Date hidden'!AZ141)</f>
        <v>0</v>
      </c>
      <c r="AZ140" s="42" t="str">
        <f>IF('Indicator Date hidden'!BA141="x","x",AZ$2-'Indicator Date hidden'!BA141)</f>
        <v>x</v>
      </c>
      <c r="BA140" s="42">
        <f>IF('Indicator Date hidden'!BB141="x","x",BA$2-'Indicator Date hidden'!BB141)</f>
        <v>0</v>
      </c>
      <c r="BB140" s="42" t="str">
        <f>IF('Indicator Date hidden'!BC141="x","x",BB$2-'Indicator Date hidden'!BC141)</f>
        <v>x</v>
      </c>
      <c r="BC140" s="42">
        <f>IF('Indicator Date hidden'!BD141="x","x",BC$2-'Indicator Date hidden'!BD141)</f>
        <v>0</v>
      </c>
      <c r="BD140" s="42">
        <f>IF('Indicator Date hidden'!BE141="x","x",BD$2-'Indicator Date hidden'!BE141)</f>
        <v>0</v>
      </c>
      <c r="BE140" s="42">
        <f>IF('Indicator Date hidden'!BF141="x","x",BE$2-'Indicator Date hidden'!BF141)</f>
        <v>0</v>
      </c>
      <c r="BF140" s="42">
        <f>IF('Indicator Date hidden'!BG141="x","x",BF$2-'Indicator Date hidden'!BG141)</f>
        <v>0</v>
      </c>
      <c r="BG140" s="42">
        <f>IF('Indicator Date hidden'!BH141="x","x",BG$2-'Indicator Date hidden'!BH141)</f>
        <v>0</v>
      </c>
      <c r="BH140" s="42">
        <f>IF('Indicator Date hidden'!BI141="x","x",BH$2-'Indicator Date hidden'!BI141)</f>
        <v>0</v>
      </c>
      <c r="BI140" s="42">
        <f>IF('Indicator Date hidden'!BJ141="x","x",BI$2-'Indicator Date hidden'!BJ141)</f>
        <v>2</v>
      </c>
      <c r="BJ140" s="42">
        <f>IF('Indicator Date hidden'!BK141="x","x",BJ$2-'Indicator Date hidden'!BK141)</f>
        <v>0</v>
      </c>
      <c r="BK140" s="42">
        <f>IF('Indicator Date hidden'!BL141="x","x",BK$2-'Indicator Date hidden'!BL141)</f>
        <v>0</v>
      </c>
      <c r="BL140" s="42">
        <f>IF('Indicator Date hidden'!BM141="x","x",BL$2-'Indicator Date hidden'!BM141)</f>
        <v>0</v>
      </c>
      <c r="BM140" s="42">
        <f>IF('Indicator Date hidden'!BN141="x","x",BM$2-'Indicator Date hidden'!BN141)</f>
        <v>0</v>
      </c>
      <c r="BN140" s="42">
        <f>IF('Indicator Date hidden'!BO141="x","x",BN$2-'Indicator Date hidden'!BO141)</f>
        <v>0</v>
      </c>
      <c r="BO140" s="42">
        <f>IF('Indicator Date hidden'!BP141="x","x",BO$2-'Indicator Date hidden'!BP141)</f>
        <v>1</v>
      </c>
      <c r="BP140" s="42">
        <f>IF('Indicator Date hidden'!BQ141="x","x",BP$2-'Indicator Date hidden'!BQ141)</f>
        <v>0</v>
      </c>
      <c r="BQ140" s="42">
        <f>IF('Indicator Date hidden'!BR141="x","x",BQ$2-'Indicator Date hidden'!BR141)</f>
        <v>0</v>
      </c>
      <c r="BR140" s="42">
        <f>IF('Indicator Date hidden'!BS141="x","x",BR$2-'Indicator Date hidden'!BS141)</f>
        <v>0</v>
      </c>
      <c r="BS140" s="42">
        <f>IF('Indicator Date hidden'!BT141="x","x",BS$2-'Indicator Date hidden'!BT141)</f>
        <v>0</v>
      </c>
      <c r="BT140" s="42">
        <f>IF('Indicator Date hidden'!BU141="x","x",BT$2-'Indicator Date hidden'!BU141)</f>
        <v>0</v>
      </c>
      <c r="BU140">
        <f t="shared" si="20"/>
        <v>23</v>
      </c>
      <c r="BV140" s="43">
        <f t="shared" si="21"/>
        <v>0.37704918032786883</v>
      </c>
      <c r="BW140">
        <f t="shared" si="22"/>
        <v>8</v>
      </c>
      <c r="BX140" s="43">
        <f t="shared" si="23"/>
        <v>1.9431589493655244</v>
      </c>
      <c r="BY140" s="46">
        <f t="shared" si="24"/>
        <v>0</v>
      </c>
    </row>
    <row r="141" spans="1:77">
      <c r="A141" t="str">
        <f>'Indicator Data'!B144</f>
        <v>PRT</v>
      </c>
      <c r="B141" s="42">
        <f>IF('Indicator Date hidden'!C142="x","x",B$2-'Indicator Date hidden'!C142)</f>
        <v>0</v>
      </c>
      <c r="C141" s="42">
        <f>IF('Indicator Date hidden'!D142="x","x",C$2-'Indicator Date hidden'!D142)</f>
        <v>0</v>
      </c>
      <c r="D141" s="42">
        <f>IF('Indicator Date hidden'!E142="x","x",D$2-'Indicator Date hidden'!E142)</f>
        <v>0</v>
      </c>
      <c r="E141" s="42">
        <f>IF('Indicator Date hidden'!F142="x","x",E$2-'Indicator Date hidden'!F142)</f>
        <v>0</v>
      </c>
      <c r="F141" s="42">
        <f>IF('Indicator Date hidden'!G142="x","x",F$2-'Indicator Date hidden'!G142)</f>
        <v>0</v>
      </c>
      <c r="G141" s="42">
        <f>IF('Indicator Date hidden'!H142="x","x",G$2-'Indicator Date hidden'!H142)</f>
        <v>0</v>
      </c>
      <c r="H141" s="42">
        <f>IF('Indicator Date hidden'!I142="x","x",H$2-'Indicator Date hidden'!I142)</f>
        <v>0</v>
      </c>
      <c r="I141" s="42">
        <f>IF('Indicator Date hidden'!J142="x","x",I$2-'Indicator Date hidden'!J142)</f>
        <v>0</v>
      </c>
      <c r="J141" s="42">
        <f>IF('Indicator Date hidden'!K142="x","x",J$2-'Indicator Date hidden'!K142)</f>
        <v>0</v>
      </c>
      <c r="K141" s="42">
        <f>IF('Indicator Date hidden'!L142="x","x",K$2-'Indicator Date hidden'!L142)</f>
        <v>0</v>
      </c>
      <c r="L141" s="42">
        <f>IF('Indicator Date hidden'!M142="x","x",L$2-'Indicator Date hidden'!M142)</f>
        <v>0</v>
      </c>
      <c r="M141" s="42" t="str">
        <f>IF('Indicator Date hidden'!N142="x","x",M$2-'Indicator Date hidden'!N142)</f>
        <v>x</v>
      </c>
      <c r="N141" s="42" t="str">
        <f>IF('Indicator Date hidden'!O142="x","x",N$2-'Indicator Date hidden'!O142)</f>
        <v>x</v>
      </c>
      <c r="O141" s="42" t="str">
        <f>IF('Indicator Date hidden'!P142="x","x",O$2-'Indicator Date hidden'!P142)</f>
        <v>x</v>
      </c>
      <c r="P141" s="42">
        <f>IF('Indicator Date hidden'!Q142="x","x",P$2-'Indicator Date hidden'!Q142)</f>
        <v>0</v>
      </c>
      <c r="Q141" s="42">
        <f>IF('Indicator Date hidden'!R142="x","x",Q$2-'Indicator Date hidden'!R142)</f>
        <v>0</v>
      </c>
      <c r="R141" s="42">
        <f>IF('Indicator Date hidden'!S142="x","x",R$2-'Indicator Date hidden'!S142)</f>
        <v>0</v>
      </c>
      <c r="S141" s="42">
        <f>IF('Indicator Date hidden'!T142="x","x",S$2-'Indicator Date hidden'!T142)</f>
        <v>0</v>
      </c>
      <c r="T141" s="42">
        <f>IF('Indicator Date hidden'!U142="x","x",T$2-'Indicator Date hidden'!U142)</f>
        <v>0</v>
      </c>
      <c r="U141" s="42">
        <f>IF('Indicator Date hidden'!V142="x","x",U$2-'Indicator Date hidden'!V142)</f>
        <v>0</v>
      </c>
      <c r="V141" s="42">
        <f>IF('Indicator Date hidden'!W142="x","x",V$2-'Indicator Date hidden'!W142)</f>
        <v>0</v>
      </c>
      <c r="W141" s="42">
        <f>IF('Indicator Date hidden'!X142="x","x",W$2-'Indicator Date hidden'!X142)</f>
        <v>0</v>
      </c>
      <c r="X141" s="42">
        <f>IF('Indicator Date hidden'!Y142="x","x",X$2-'Indicator Date hidden'!Y142)</f>
        <v>10</v>
      </c>
      <c r="Y141" s="42">
        <f>IF('Indicator Date hidden'!Z142="x","x",Y$2-'Indicator Date hidden'!Z142)</f>
        <v>0</v>
      </c>
      <c r="Z141" s="42" t="str">
        <f>IF('Indicator Date hidden'!AA142="x","x",Z$2-'Indicator Date hidden'!AA142)</f>
        <v>x</v>
      </c>
      <c r="AA141" s="42">
        <f>IF('Indicator Date hidden'!AB142="x","x",AA$2-'Indicator Date hidden'!AB142)</f>
        <v>0</v>
      </c>
      <c r="AB141" s="42">
        <f>IF('Indicator Date hidden'!AC142="x","x",AB$2-'Indicator Date hidden'!AC142)</f>
        <v>0</v>
      </c>
      <c r="AC141" s="42">
        <f>IF('Indicator Date hidden'!AD142="x","x",AC$2-'Indicator Date hidden'!AD142)</f>
        <v>-2</v>
      </c>
      <c r="AD141" s="42">
        <f>IF('Indicator Date hidden'!AE142="x","x",AD$2-'Indicator Date hidden'!AE142)</f>
        <v>0</v>
      </c>
      <c r="AE141" s="42">
        <f>IF('Indicator Date hidden'!AF142="x","x",AE$2-'Indicator Date hidden'!AF142)</f>
        <v>0</v>
      </c>
      <c r="AF141" s="42">
        <f>IF('Indicator Date hidden'!AG142="x","x",AF$2-'Indicator Date hidden'!AG142)</f>
        <v>0</v>
      </c>
      <c r="AG141" s="42">
        <f>IF('Indicator Date hidden'!AH142="x","x",AG$2-'Indicator Date hidden'!AH142)</f>
        <v>0</v>
      </c>
      <c r="AH141" s="42" t="str">
        <f>IF('Indicator Date hidden'!AI142="x","x",AH$2-'Indicator Date hidden'!AI142)</f>
        <v>x</v>
      </c>
      <c r="AI141" s="42">
        <f>IF('Indicator Date hidden'!AJ142="x","x",AI$2-'Indicator Date hidden'!AJ142)</f>
        <v>0</v>
      </c>
      <c r="AJ141" s="42">
        <f>IF('Indicator Date hidden'!AK142="x","x",AJ$2-'Indicator Date hidden'!AK142)</f>
        <v>0</v>
      </c>
      <c r="AK141" s="42">
        <f>IF('Indicator Date hidden'!AL142="x","x",AK$2-'Indicator Date hidden'!AL142)</f>
        <v>0</v>
      </c>
      <c r="AL141" s="42" t="str">
        <f>IF('Indicator Date hidden'!AM142="x","x",AL$2-'Indicator Date hidden'!AM142)</f>
        <v>x</v>
      </c>
      <c r="AM141" s="42">
        <f>IF('Indicator Date hidden'!AN142="x","x",AM$2-'Indicator Date hidden'!AN142)</f>
        <v>0</v>
      </c>
      <c r="AN141" s="42">
        <f>IF('Indicator Date hidden'!AO142="x","x",AN$2-'Indicator Date hidden'!AO142)</f>
        <v>0</v>
      </c>
      <c r="AO141" s="42">
        <f>IF('Indicator Date hidden'!AP142="x","x",AO$2-'Indicator Date hidden'!AP142)</f>
        <v>6</v>
      </c>
      <c r="AP141" s="42">
        <f>IF('Indicator Date hidden'!AQ142="x","x",AP$2-'Indicator Date hidden'!AQ142)</f>
        <v>0</v>
      </c>
      <c r="AQ141" s="42">
        <f>IF('Indicator Date hidden'!AR142="x","x",AQ$2-'Indicator Date hidden'!AR142)</f>
        <v>0</v>
      </c>
      <c r="AR141" s="42">
        <f>IF('Indicator Date hidden'!AS142="x","x",AR$2-'Indicator Date hidden'!AS142)</f>
        <v>1</v>
      </c>
      <c r="AS141" s="42" t="str">
        <f>IF('Indicator Date hidden'!AT142="x","x",AS$2-'Indicator Date hidden'!AT142)</f>
        <v>x</v>
      </c>
      <c r="AT141" s="42">
        <f>IF('Indicator Date hidden'!AU142="x","x",AT$2-'Indicator Date hidden'!AU142)</f>
        <v>0</v>
      </c>
      <c r="AU141" s="42">
        <f>IF('Indicator Date hidden'!AV142="x","x",AU$2-'Indicator Date hidden'!AV142)</f>
        <v>0</v>
      </c>
      <c r="AV141" s="42">
        <f>IF('Indicator Date hidden'!AW142="x","x",AV$2-'Indicator Date hidden'!AW142)</f>
        <v>1</v>
      </c>
      <c r="AW141" s="42">
        <f>IF('Indicator Date hidden'!AX142="x","x",AW$2-'Indicator Date hidden'!AX142)</f>
        <v>-2</v>
      </c>
      <c r="AX141" s="42">
        <f>IF('Indicator Date hidden'!AY142="x","x",AX$2-'Indicator Date hidden'!AY142)</f>
        <v>-1</v>
      </c>
      <c r="AY141" s="42">
        <f>IF('Indicator Date hidden'!AZ142="x","x",AY$2-'Indicator Date hidden'!AZ142)</f>
        <v>0</v>
      </c>
      <c r="AZ141" s="42" t="str">
        <f>IF('Indicator Date hidden'!BA142="x","x",AZ$2-'Indicator Date hidden'!BA142)</f>
        <v>x</v>
      </c>
      <c r="BA141" s="42">
        <f>IF('Indicator Date hidden'!BB142="x","x",BA$2-'Indicator Date hidden'!BB142)</f>
        <v>0</v>
      </c>
      <c r="BB141" s="42" t="str">
        <f>IF('Indicator Date hidden'!BC142="x","x",BB$2-'Indicator Date hidden'!BC142)</f>
        <v>x</v>
      </c>
      <c r="BC141" s="42">
        <f>IF('Indicator Date hidden'!BD142="x","x",BC$2-'Indicator Date hidden'!BD142)</f>
        <v>0</v>
      </c>
      <c r="BD141" s="42">
        <f>IF('Indicator Date hidden'!BE142="x","x",BD$2-'Indicator Date hidden'!BE142)</f>
        <v>0</v>
      </c>
      <c r="BE141" s="42">
        <f>IF('Indicator Date hidden'!BF142="x","x",BE$2-'Indicator Date hidden'!BF142)</f>
        <v>0</v>
      </c>
      <c r="BF141" s="42">
        <f>IF('Indicator Date hidden'!BG142="x","x",BF$2-'Indicator Date hidden'!BG142)</f>
        <v>0</v>
      </c>
      <c r="BG141" s="42">
        <f>IF('Indicator Date hidden'!BH142="x","x",BG$2-'Indicator Date hidden'!BH142)</f>
        <v>0</v>
      </c>
      <c r="BH141" s="42">
        <f>IF('Indicator Date hidden'!BI142="x","x",BH$2-'Indicator Date hidden'!BI142)</f>
        <v>0</v>
      </c>
      <c r="BI141" s="42">
        <f>IF('Indicator Date hidden'!BJ142="x","x",BI$2-'Indicator Date hidden'!BJ142)</f>
        <v>2</v>
      </c>
      <c r="BJ141" s="42">
        <f>IF('Indicator Date hidden'!BK142="x","x",BJ$2-'Indicator Date hidden'!BK142)</f>
        <v>0</v>
      </c>
      <c r="BK141" s="42">
        <f>IF('Indicator Date hidden'!BL142="x","x",BK$2-'Indicator Date hidden'!BL142)</f>
        <v>0</v>
      </c>
      <c r="BL141" s="42">
        <f>IF('Indicator Date hidden'!BM142="x","x",BL$2-'Indicator Date hidden'!BM142)</f>
        <v>0</v>
      </c>
      <c r="BM141" s="42">
        <f>IF('Indicator Date hidden'!BN142="x","x",BM$2-'Indicator Date hidden'!BN142)</f>
        <v>0</v>
      </c>
      <c r="BN141" s="42">
        <f>IF('Indicator Date hidden'!BO142="x","x",BN$2-'Indicator Date hidden'!BO142)</f>
        <v>0</v>
      </c>
      <c r="BO141" s="42">
        <f>IF('Indicator Date hidden'!BP142="x","x",BO$2-'Indicator Date hidden'!BP142)</f>
        <v>1</v>
      </c>
      <c r="BP141" s="42">
        <f>IF('Indicator Date hidden'!BQ142="x","x",BP$2-'Indicator Date hidden'!BQ142)</f>
        <v>0</v>
      </c>
      <c r="BQ141" s="42">
        <f>IF('Indicator Date hidden'!BR142="x","x",BQ$2-'Indicator Date hidden'!BR142)</f>
        <v>0</v>
      </c>
      <c r="BR141" s="42">
        <f>IF('Indicator Date hidden'!BS142="x","x",BR$2-'Indicator Date hidden'!BS142)</f>
        <v>0</v>
      </c>
      <c r="BS141" s="42">
        <f>IF('Indicator Date hidden'!BT142="x","x",BS$2-'Indicator Date hidden'!BT142)</f>
        <v>0</v>
      </c>
      <c r="BT141" s="42">
        <f>IF('Indicator Date hidden'!BU142="x","x",BT$2-'Indicator Date hidden'!BU142)</f>
        <v>0</v>
      </c>
      <c r="BU141">
        <f t="shared" si="20"/>
        <v>16</v>
      </c>
      <c r="BV141" s="43">
        <f t="shared" si="21"/>
        <v>0.25806451612903225</v>
      </c>
      <c r="BW141">
        <f t="shared" si="22"/>
        <v>6</v>
      </c>
      <c r="BX141" s="43">
        <f t="shared" si="23"/>
        <v>1.5443495746562352</v>
      </c>
      <c r="BY141" s="46">
        <f t="shared" si="24"/>
        <v>0</v>
      </c>
    </row>
    <row r="142" spans="1:77">
      <c r="A142" t="str">
        <f>'Indicator Data'!B145</f>
        <v>QAT</v>
      </c>
      <c r="B142" s="42">
        <f>IF('Indicator Date hidden'!C143="x","x",B$2-'Indicator Date hidden'!C143)</f>
        <v>0</v>
      </c>
      <c r="C142" s="42">
        <f>IF('Indicator Date hidden'!D143="x","x",C$2-'Indicator Date hidden'!D143)</f>
        <v>0</v>
      </c>
      <c r="D142" s="42">
        <f>IF('Indicator Date hidden'!E143="x","x",D$2-'Indicator Date hidden'!E143)</f>
        <v>0</v>
      </c>
      <c r="E142" s="42">
        <f>IF('Indicator Date hidden'!F143="x","x",E$2-'Indicator Date hidden'!F143)</f>
        <v>0</v>
      </c>
      <c r="F142" s="42">
        <f>IF('Indicator Date hidden'!G143="x","x",F$2-'Indicator Date hidden'!G143)</f>
        <v>0</v>
      </c>
      <c r="G142" s="42">
        <f>IF('Indicator Date hidden'!H143="x","x",G$2-'Indicator Date hidden'!H143)</f>
        <v>0</v>
      </c>
      <c r="H142" s="42">
        <f>IF('Indicator Date hidden'!I143="x","x",H$2-'Indicator Date hidden'!I143)</f>
        <v>0</v>
      </c>
      <c r="I142" s="42">
        <f>IF('Indicator Date hidden'!J143="x","x",I$2-'Indicator Date hidden'!J143)</f>
        <v>0</v>
      </c>
      <c r="J142" s="42">
        <f>IF('Indicator Date hidden'!K143="x","x",J$2-'Indicator Date hidden'!K143)</f>
        <v>0</v>
      </c>
      <c r="K142" s="42">
        <f>IF('Indicator Date hidden'!L143="x","x",K$2-'Indicator Date hidden'!L143)</f>
        <v>0</v>
      </c>
      <c r="L142" s="42">
        <f>IF('Indicator Date hidden'!M143="x","x",L$2-'Indicator Date hidden'!M143)</f>
        <v>0</v>
      </c>
      <c r="M142" s="42" t="str">
        <f>IF('Indicator Date hidden'!N143="x","x",M$2-'Indicator Date hidden'!N143)</f>
        <v>x</v>
      </c>
      <c r="N142" s="42" t="str">
        <f>IF('Indicator Date hidden'!O143="x","x",N$2-'Indicator Date hidden'!O143)</f>
        <v>x</v>
      </c>
      <c r="O142" s="42" t="str">
        <f>IF('Indicator Date hidden'!P143="x","x",O$2-'Indicator Date hidden'!P143)</f>
        <v>x</v>
      </c>
      <c r="P142" s="42">
        <f>IF('Indicator Date hidden'!Q143="x","x",P$2-'Indicator Date hidden'!Q143)</f>
        <v>0</v>
      </c>
      <c r="Q142" s="42">
        <f>IF('Indicator Date hidden'!R143="x","x",Q$2-'Indicator Date hidden'!R143)</f>
        <v>0</v>
      </c>
      <c r="R142" s="42">
        <f>IF('Indicator Date hidden'!S143="x","x",R$2-'Indicator Date hidden'!S143)</f>
        <v>0</v>
      </c>
      <c r="S142" s="42">
        <f>IF('Indicator Date hidden'!T143="x","x",S$2-'Indicator Date hidden'!T143)</f>
        <v>0</v>
      </c>
      <c r="T142" s="42">
        <f>IF('Indicator Date hidden'!U143="x","x",T$2-'Indicator Date hidden'!U143)</f>
        <v>0</v>
      </c>
      <c r="U142" s="42">
        <f>IF('Indicator Date hidden'!V143="x","x",U$2-'Indicator Date hidden'!V143)</f>
        <v>0</v>
      </c>
      <c r="V142" s="42">
        <f>IF('Indicator Date hidden'!W143="x","x",V$2-'Indicator Date hidden'!W143)</f>
        <v>0</v>
      </c>
      <c r="W142" s="42">
        <f>IF('Indicator Date hidden'!X143="x","x",W$2-'Indicator Date hidden'!X143)</f>
        <v>0</v>
      </c>
      <c r="X142" s="42">
        <f>IF('Indicator Date hidden'!Y143="x","x",X$2-'Indicator Date hidden'!Y143)</f>
        <v>9</v>
      </c>
      <c r="Y142" s="42">
        <f>IF('Indicator Date hidden'!Z143="x","x",Y$2-'Indicator Date hidden'!Z143)</f>
        <v>0</v>
      </c>
      <c r="Z142" s="42" t="str">
        <f>IF('Indicator Date hidden'!AA143="x","x",Z$2-'Indicator Date hidden'!AA143)</f>
        <v>x</v>
      </c>
      <c r="AA142" s="42">
        <f>IF('Indicator Date hidden'!AB143="x","x",AA$2-'Indicator Date hidden'!AB143)</f>
        <v>0</v>
      </c>
      <c r="AB142" s="42">
        <f>IF('Indicator Date hidden'!AC143="x","x",AB$2-'Indicator Date hidden'!AC143)</f>
        <v>0</v>
      </c>
      <c r="AC142" s="42">
        <f>IF('Indicator Date hidden'!AD143="x","x",AC$2-'Indicator Date hidden'!AD143)</f>
        <v>-2</v>
      </c>
      <c r="AD142" s="42">
        <f>IF('Indicator Date hidden'!AE143="x","x",AD$2-'Indicator Date hidden'!AE143)</f>
        <v>0</v>
      </c>
      <c r="AE142" s="42">
        <f>IF('Indicator Date hidden'!AF143="x","x",AE$2-'Indicator Date hidden'!AF143)</f>
        <v>0</v>
      </c>
      <c r="AF142" s="42">
        <f>IF('Indicator Date hidden'!AG143="x","x",AF$2-'Indicator Date hidden'!AG143)</f>
        <v>0</v>
      </c>
      <c r="AG142" s="42">
        <f>IF('Indicator Date hidden'!AH143="x","x",AG$2-'Indicator Date hidden'!AH143)</f>
        <v>0</v>
      </c>
      <c r="AH142" s="42" t="str">
        <f>IF('Indicator Date hidden'!AI143="x","x",AH$2-'Indicator Date hidden'!AI143)</f>
        <v>x</v>
      </c>
      <c r="AI142" s="42">
        <f>IF('Indicator Date hidden'!AJ143="x","x",AI$2-'Indicator Date hidden'!AJ143)</f>
        <v>0</v>
      </c>
      <c r="AJ142" s="42">
        <f>IF('Indicator Date hidden'!AK143="x","x",AJ$2-'Indicator Date hidden'!AK143)</f>
        <v>0</v>
      </c>
      <c r="AK142" s="42">
        <f>IF('Indicator Date hidden'!AL143="x","x",AK$2-'Indicator Date hidden'!AL143)</f>
        <v>0</v>
      </c>
      <c r="AL142" s="42" t="str">
        <f>IF('Indicator Date hidden'!AM143="x","x",AL$2-'Indicator Date hidden'!AM143)</f>
        <v>x</v>
      </c>
      <c r="AM142" s="42">
        <f>IF('Indicator Date hidden'!AN143="x","x",AM$2-'Indicator Date hidden'!AN143)</f>
        <v>1</v>
      </c>
      <c r="AN142" s="42">
        <f>IF('Indicator Date hidden'!AO143="x","x",AN$2-'Indicator Date hidden'!AO143)</f>
        <v>0</v>
      </c>
      <c r="AO142" s="42" t="str">
        <f>IF('Indicator Date hidden'!AP143="x","x",AO$2-'Indicator Date hidden'!AP143)</f>
        <v>x</v>
      </c>
      <c r="AP142" s="42">
        <f>IF('Indicator Date hidden'!AQ143="x","x",AP$2-'Indicator Date hidden'!AQ143)</f>
        <v>0</v>
      </c>
      <c r="AQ142" s="42">
        <f>IF('Indicator Date hidden'!AR143="x","x",AQ$2-'Indicator Date hidden'!AR143)</f>
        <v>0</v>
      </c>
      <c r="AR142" s="42">
        <f>IF('Indicator Date hidden'!AS143="x","x",AR$2-'Indicator Date hidden'!AS143)</f>
        <v>0</v>
      </c>
      <c r="AS142" s="42" t="str">
        <f>IF('Indicator Date hidden'!AT143="x","x",AS$2-'Indicator Date hidden'!AT143)</f>
        <v>x</v>
      </c>
      <c r="AT142" s="42">
        <f>IF('Indicator Date hidden'!AU143="x","x",AT$2-'Indicator Date hidden'!AU143)</f>
        <v>0</v>
      </c>
      <c r="AU142" s="42">
        <f>IF('Indicator Date hidden'!AV143="x","x",AU$2-'Indicator Date hidden'!AV143)</f>
        <v>0</v>
      </c>
      <c r="AV142" s="42" t="str">
        <f>IF('Indicator Date hidden'!AW143="x","x",AV$2-'Indicator Date hidden'!AW143)</f>
        <v>x</v>
      </c>
      <c r="AW142" s="42">
        <f>IF('Indicator Date hidden'!AX143="x","x",AW$2-'Indicator Date hidden'!AX143)</f>
        <v>-2</v>
      </c>
      <c r="AX142" s="42">
        <f>IF('Indicator Date hidden'!AY143="x","x",AX$2-'Indicator Date hidden'!AY143)</f>
        <v>-1</v>
      </c>
      <c r="AY142" s="42">
        <f>IF('Indicator Date hidden'!AZ143="x","x",AY$2-'Indicator Date hidden'!AZ143)</f>
        <v>0</v>
      </c>
      <c r="AZ142" s="42" t="str">
        <f>IF('Indicator Date hidden'!BA143="x","x",AZ$2-'Indicator Date hidden'!BA143)</f>
        <v>x</v>
      </c>
      <c r="BA142" s="42">
        <f>IF('Indicator Date hidden'!BB143="x","x",BA$2-'Indicator Date hidden'!BB143)</f>
        <v>0</v>
      </c>
      <c r="BB142" s="42" t="str">
        <f>IF('Indicator Date hidden'!BC143="x","x",BB$2-'Indicator Date hidden'!BC143)</f>
        <v>x</v>
      </c>
      <c r="BC142" s="42">
        <f>IF('Indicator Date hidden'!BD143="x","x",BC$2-'Indicator Date hidden'!BD143)</f>
        <v>0</v>
      </c>
      <c r="BD142" s="42">
        <f>IF('Indicator Date hidden'!BE143="x","x",BD$2-'Indicator Date hidden'!BE143)</f>
        <v>0</v>
      </c>
      <c r="BE142" s="42">
        <f>IF('Indicator Date hidden'!BF143="x","x",BE$2-'Indicator Date hidden'!BF143)</f>
        <v>0</v>
      </c>
      <c r="BF142" s="42">
        <f>IF('Indicator Date hidden'!BG143="x","x",BF$2-'Indicator Date hidden'!BG143)</f>
        <v>0</v>
      </c>
      <c r="BG142" s="42">
        <f>IF('Indicator Date hidden'!BH143="x","x",BG$2-'Indicator Date hidden'!BH143)</f>
        <v>0</v>
      </c>
      <c r="BH142" s="42">
        <f>IF('Indicator Date hidden'!BI143="x","x",BH$2-'Indicator Date hidden'!BI143)</f>
        <v>0</v>
      </c>
      <c r="BI142" s="42">
        <f>IF('Indicator Date hidden'!BJ143="x","x",BI$2-'Indicator Date hidden'!BJ143)</f>
        <v>9</v>
      </c>
      <c r="BJ142" s="42">
        <f>IF('Indicator Date hidden'!BK143="x","x",BJ$2-'Indicator Date hidden'!BK143)</f>
        <v>1</v>
      </c>
      <c r="BK142" s="42">
        <f>IF('Indicator Date hidden'!BL143="x","x",BK$2-'Indicator Date hidden'!BL143)</f>
        <v>0</v>
      </c>
      <c r="BL142" s="42">
        <f>IF('Indicator Date hidden'!BM143="x","x",BL$2-'Indicator Date hidden'!BM143)</f>
        <v>0</v>
      </c>
      <c r="BM142" s="42">
        <f>IF('Indicator Date hidden'!BN143="x","x",BM$2-'Indicator Date hidden'!BN143)</f>
        <v>0</v>
      </c>
      <c r="BN142" s="42">
        <f>IF('Indicator Date hidden'!BO143="x","x",BN$2-'Indicator Date hidden'!BO143)</f>
        <v>0</v>
      </c>
      <c r="BO142" s="42">
        <f>IF('Indicator Date hidden'!BP143="x","x",BO$2-'Indicator Date hidden'!BP143)</f>
        <v>3</v>
      </c>
      <c r="BP142" s="42">
        <f>IF('Indicator Date hidden'!BQ143="x","x",BP$2-'Indicator Date hidden'!BQ143)</f>
        <v>0</v>
      </c>
      <c r="BQ142" s="42">
        <f>IF('Indicator Date hidden'!BR143="x","x",BQ$2-'Indicator Date hidden'!BR143)</f>
        <v>0</v>
      </c>
      <c r="BR142" s="42">
        <f>IF('Indicator Date hidden'!BS143="x","x",BR$2-'Indicator Date hidden'!BS143)</f>
        <v>0</v>
      </c>
      <c r="BS142" s="42">
        <f>IF('Indicator Date hidden'!BT143="x","x",BS$2-'Indicator Date hidden'!BT143)</f>
        <v>1</v>
      </c>
      <c r="BT142" s="42">
        <f>IF('Indicator Date hidden'!BU143="x","x",BT$2-'Indicator Date hidden'!BU143)</f>
        <v>0</v>
      </c>
      <c r="BU142">
        <f t="shared" si="20"/>
        <v>19</v>
      </c>
      <c r="BV142" s="43">
        <f t="shared" si="21"/>
        <v>0.31666666666666665</v>
      </c>
      <c r="BW142">
        <f t="shared" si="22"/>
        <v>6</v>
      </c>
      <c r="BX142" s="43">
        <f t="shared" si="23"/>
        <v>1.7174755375906297</v>
      </c>
      <c r="BY142" s="46">
        <f t="shared" si="24"/>
        <v>0</v>
      </c>
    </row>
    <row r="143" spans="1:77">
      <c r="A143" t="str">
        <f>'Indicator Data'!B146</f>
        <v>ROU</v>
      </c>
      <c r="B143" s="42">
        <f>IF('Indicator Date hidden'!C144="x","x",B$2-'Indicator Date hidden'!C144)</f>
        <v>0</v>
      </c>
      <c r="C143" s="42">
        <f>IF('Indicator Date hidden'!D144="x","x",C$2-'Indicator Date hidden'!D144)</f>
        <v>0</v>
      </c>
      <c r="D143" s="42">
        <f>IF('Indicator Date hidden'!E144="x","x",D$2-'Indicator Date hidden'!E144)</f>
        <v>0</v>
      </c>
      <c r="E143" s="42">
        <f>IF('Indicator Date hidden'!F144="x","x",E$2-'Indicator Date hidden'!F144)</f>
        <v>0</v>
      </c>
      <c r="F143" s="42">
        <f>IF('Indicator Date hidden'!G144="x","x",F$2-'Indicator Date hidden'!G144)</f>
        <v>0</v>
      </c>
      <c r="G143" s="42">
        <f>IF('Indicator Date hidden'!H144="x","x",G$2-'Indicator Date hidden'!H144)</f>
        <v>0</v>
      </c>
      <c r="H143" s="42">
        <f>IF('Indicator Date hidden'!I144="x","x",H$2-'Indicator Date hidden'!I144)</f>
        <v>0</v>
      </c>
      <c r="I143" s="42">
        <f>IF('Indicator Date hidden'!J144="x","x",I$2-'Indicator Date hidden'!J144)</f>
        <v>0</v>
      </c>
      <c r="J143" s="42">
        <f>IF('Indicator Date hidden'!K144="x","x",J$2-'Indicator Date hidden'!K144)</f>
        <v>0</v>
      </c>
      <c r="K143" s="42">
        <f>IF('Indicator Date hidden'!L144="x","x",K$2-'Indicator Date hidden'!L144)</f>
        <v>0</v>
      </c>
      <c r="L143" s="42">
        <f>IF('Indicator Date hidden'!M144="x","x",L$2-'Indicator Date hidden'!M144)</f>
        <v>0</v>
      </c>
      <c r="M143" s="42" t="str">
        <f>IF('Indicator Date hidden'!N144="x","x",M$2-'Indicator Date hidden'!N144)</f>
        <v>x</v>
      </c>
      <c r="N143" s="42" t="str">
        <f>IF('Indicator Date hidden'!O144="x","x",N$2-'Indicator Date hidden'!O144)</f>
        <v>x</v>
      </c>
      <c r="O143" s="42" t="str">
        <f>IF('Indicator Date hidden'!P144="x","x",O$2-'Indicator Date hidden'!P144)</f>
        <v>x</v>
      </c>
      <c r="P143" s="42">
        <f>IF('Indicator Date hidden'!Q144="x","x",P$2-'Indicator Date hidden'!Q144)</f>
        <v>0</v>
      </c>
      <c r="Q143" s="42">
        <f>IF('Indicator Date hidden'!R144="x","x",Q$2-'Indicator Date hidden'!R144)</f>
        <v>0</v>
      </c>
      <c r="R143" s="42">
        <f>IF('Indicator Date hidden'!S144="x","x",R$2-'Indicator Date hidden'!S144)</f>
        <v>0</v>
      </c>
      <c r="S143" s="42">
        <f>IF('Indicator Date hidden'!T144="x","x",S$2-'Indicator Date hidden'!T144)</f>
        <v>0</v>
      </c>
      <c r="T143" s="42">
        <f>IF('Indicator Date hidden'!U144="x","x",T$2-'Indicator Date hidden'!U144)</f>
        <v>0</v>
      </c>
      <c r="U143" s="42">
        <f>IF('Indicator Date hidden'!V144="x","x",U$2-'Indicator Date hidden'!V144)</f>
        <v>0</v>
      </c>
      <c r="V143" s="42">
        <f>IF('Indicator Date hidden'!W144="x","x",V$2-'Indicator Date hidden'!W144)</f>
        <v>0</v>
      </c>
      <c r="W143" s="42">
        <f>IF('Indicator Date hidden'!X144="x","x",W$2-'Indicator Date hidden'!X144)</f>
        <v>0</v>
      </c>
      <c r="X143" s="42">
        <f>IF('Indicator Date hidden'!Y144="x","x",X$2-'Indicator Date hidden'!Y144)</f>
        <v>10</v>
      </c>
      <c r="Y143" s="42">
        <f>IF('Indicator Date hidden'!Z144="x","x",Y$2-'Indicator Date hidden'!Z144)</f>
        <v>0</v>
      </c>
      <c r="Z143" s="42" t="str">
        <f>IF('Indicator Date hidden'!AA144="x","x",Z$2-'Indicator Date hidden'!AA144)</f>
        <v>x</v>
      </c>
      <c r="AA143" s="42">
        <f>IF('Indicator Date hidden'!AB144="x","x",AA$2-'Indicator Date hidden'!AB144)</f>
        <v>1</v>
      </c>
      <c r="AB143" s="42">
        <f>IF('Indicator Date hidden'!AC144="x","x",AB$2-'Indicator Date hidden'!AC144)</f>
        <v>0</v>
      </c>
      <c r="AC143" s="42">
        <f>IF('Indicator Date hidden'!AD144="x","x",AC$2-'Indicator Date hidden'!AD144)</f>
        <v>-2</v>
      </c>
      <c r="AD143" s="42">
        <f>IF('Indicator Date hidden'!AE144="x","x",AD$2-'Indicator Date hidden'!AE144)</f>
        <v>0</v>
      </c>
      <c r="AE143" s="42">
        <f>IF('Indicator Date hidden'!AF144="x","x",AE$2-'Indicator Date hidden'!AF144)</f>
        <v>0</v>
      </c>
      <c r="AF143" s="42">
        <f>IF('Indicator Date hidden'!AG144="x","x",AF$2-'Indicator Date hidden'!AG144)</f>
        <v>0</v>
      </c>
      <c r="AG143" s="42">
        <f>IF('Indicator Date hidden'!AH144="x","x",AG$2-'Indicator Date hidden'!AH144)</f>
        <v>0</v>
      </c>
      <c r="AH143" s="42" t="str">
        <f>IF('Indicator Date hidden'!AI144="x","x",AH$2-'Indicator Date hidden'!AI144)</f>
        <v>x</v>
      </c>
      <c r="AI143" s="42">
        <f>IF('Indicator Date hidden'!AJ144="x","x",AI$2-'Indicator Date hidden'!AJ144)</f>
        <v>0</v>
      </c>
      <c r="AJ143" s="42">
        <f>IF('Indicator Date hidden'!AK144="x","x",AJ$2-'Indicator Date hidden'!AK144)</f>
        <v>0</v>
      </c>
      <c r="AK143" s="42">
        <f>IF('Indicator Date hidden'!AL144="x","x",AK$2-'Indicator Date hidden'!AL144)</f>
        <v>0</v>
      </c>
      <c r="AL143" s="42" t="str">
        <f>IF('Indicator Date hidden'!AM144="x","x",AL$2-'Indicator Date hidden'!AM144)</f>
        <v>x</v>
      </c>
      <c r="AM143" s="42">
        <f>IF('Indicator Date hidden'!AN144="x","x",AM$2-'Indicator Date hidden'!AN144)</f>
        <v>0</v>
      </c>
      <c r="AN143" s="42">
        <f>IF('Indicator Date hidden'!AO144="x","x",AN$2-'Indicator Date hidden'!AO144)</f>
        <v>0</v>
      </c>
      <c r="AO143" s="42" t="str">
        <f>IF('Indicator Date hidden'!AP144="x","x",AO$2-'Indicator Date hidden'!AP144)</f>
        <v>x</v>
      </c>
      <c r="AP143" s="42">
        <f>IF('Indicator Date hidden'!AQ144="x","x",AP$2-'Indicator Date hidden'!AQ144)</f>
        <v>0</v>
      </c>
      <c r="AQ143" s="42">
        <f>IF('Indicator Date hidden'!AR144="x","x",AQ$2-'Indicator Date hidden'!AR144)</f>
        <v>0</v>
      </c>
      <c r="AR143" s="42">
        <f>IF('Indicator Date hidden'!AS144="x","x",AR$2-'Indicator Date hidden'!AS144)</f>
        <v>0</v>
      </c>
      <c r="AS143" s="42" t="str">
        <f>IF('Indicator Date hidden'!AT144="x","x",AS$2-'Indicator Date hidden'!AT144)</f>
        <v>x</v>
      </c>
      <c r="AT143" s="42">
        <f>IF('Indicator Date hidden'!AU144="x","x",AT$2-'Indicator Date hidden'!AU144)</f>
        <v>0</v>
      </c>
      <c r="AU143" s="42">
        <f>IF('Indicator Date hidden'!AV144="x","x",AU$2-'Indicator Date hidden'!AV144)</f>
        <v>0</v>
      </c>
      <c r="AV143" s="42">
        <f>IF('Indicator Date hidden'!AW144="x","x",AV$2-'Indicator Date hidden'!AW144)</f>
        <v>1</v>
      </c>
      <c r="AW143" s="42">
        <f>IF('Indicator Date hidden'!AX144="x","x",AW$2-'Indicator Date hidden'!AX144)</f>
        <v>-2</v>
      </c>
      <c r="AX143" s="42">
        <f>IF('Indicator Date hidden'!AY144="x","x",AX$2-'Indicator Date hidden'!AY144)</f>
        <v>-1</v>
      </c>
      <c r="AY143" s="42">
        <f>IF('Indicator Date hidden'!AZ144="x","x",AY$2-'Indicator Date hidden'!AZ144)</f>
        <v>0</v>
      </c>
      <c r="AZ143" s="42" t="str">
        <f>IF('Indicator Date hidden'!BA144="x","x",AZ$2-'Indicator Date hidden'!BA144)</f>
        <v>x</v>
      </c>
      <c r="BA143" s="42">
        <f>IF('Indicator Date hidden'!BB144="x","x",BA$2-'Indicator Date hidden'!BB144)</f>
        <v>0</v>
      </c>
      <c r="BB143" s="42">
        <f>IF('Indicator Date hidden'!BC144="x","x",BB$2-'Indicator Date hidden'!BC144)</f>
        <v>0</v>
      </c>
      <c r="BC143" s="42">
        <f>IF('Indicator Date hidden'!BD144="x","x",BC$2-'Indicator Date hidden'!BD144)</f>
        <v>0</v>
      </c>
      <c r="BD143" s="42">
        <f>IF('Indicator Date hidden'!BE144="x","x",BD$2-'Indicator Date hidden'!BE144)</f>
        <v>0</v>
      </c>
      <c r="BE143" s="42">
        <f>IF('Indicator Date hidden'!BF144="x","x",BE$2-'Indicator Date hidden'!BF144)</f>
        <v>0</v>
      </c>
      <c r="BF143" s="42">
        <f>IF('Indicator Date hidden'!BG144="x","x",BF$2-'Indicator Date hidden'!BG144)</f>
        <v>0</v>
      </c>
      <c r="BG143" s="42">
        <f>IF('Indicator Date hidden'!BH144="x","x",BG$2-'Indicator Date hidden'!BH144)</f>
        <v>0</v>
      </c>
      <c r="BH143" s="42">
        <f>IF('Indicator Date hidden'!BI144="x","x",BH$2-'Indicator Date hidden'!BI144)</f>
        <v>0</v>
      </c>
      <c r="BI143" s="42">
        <f>IF('Indicator Date hidden'!BJ144="x","x",BI$2-'Indicator Date hidden'!BJ144)</f>
        <v>2</v>
      </c>
      <c r="BJ143" s="42">
        <f>IF('Indicator Date hidden'!BK144="x","x",BJ$2-'Indicator Date hidden'!BK144)</f>
        <v>0</v>
      </c>
      <c r="BK143" s="42">
        <f>IF('Indicator Date hidden'!BL144="x","x",BK$2-'Indicator Date hidden'!BL144)</f>
        <v>0</v>
      </c>
      <c r="BL143" s="42">
        <f>IF('Indicator Date hidden'!BM144="x","x",BL$2-'Indicator Date hidden'!BM144)</f>
        <v>0</v>
      </c>
      <c r="BM143" s="42">
        <f>IF('Indicator Date hidden'!BN144="x","x",BM$2-'Indicator Date hidden'!BN144)</f>
        <v>0</v>
      </c>
      <c r="BN143" s="42">
        <f>IF('Indicator Date hidden'!BO144="x","x",BN$2-'Indicator Date hidden'!BO144)</f>
        <v>0</v>
      </c>
      <c r="BO143" s="42">
        <f>IF('Indicator Date hidden'!BP144="x","x",BO$2-'Indicator Date hidden'!BP144)</f>
        <v>4</v>
      </c>
      <c r="BP143" s="42">
        <f>IF('Indicator Date hidden'!BQ144="x","x",BP$2-'Indicator Date hidden'!BQ144)</f>
        <v>0</v>
      </c>
      <c r="BQ143" s="42">
        <f>IF('Indicator Date hidden'!BR144="x","x",BQ$2-'Indicator Date hidden'!BR144)</f>
        <v>0</v>
      </c>
      <c r="BR143" s="42">
        <f>IF('Indicator Date hidden'!BS144="x","x",BR$2-'Indicator Date hidden'!BS144)</f>
        <v>0</v>
      </c>
      <c r="BS143" s="42">
        <f>IF('Indicator Date hidden'!BT144="x","x",BS$2-'Indicator Date hidden'!BT144)</f>
        <v>1</v>
      </c>
      <c r="BT143" s="42">
        <f>IF('Indicator Date hidden'!BU144="x","x",BT$2-'Indicator Date hidden'!BU144)</f>
        <v>0</v>
      </c>
      <c r="BU143">
        <f t="shared" si="20"/>
        <v>14</v>
      </c>
      <c r="BV143" s="43">
        <f t="shared" si="21"/>
        <v>0.22580645161290322</v>
      </c>
      <c r="BW143">
        <f t="shared" si="22"/>
        <v>6</v>
      </c>
      <c r="BX143" s="43">
        <f t="shared" si="23"/>
        <v>1.4415421271938278</v>
      </c>
      <c r="BY143" s="46">
        <f t="shared" si="24"/>
        <v>0</v>
      </c>
    </row>
    <row r="144" spans="1:77">
      <c r="A144" t="str">
        <f>'Indicator Data'!B147</f>
        <v>RUS</v>
      </c>
      <c r="B144" s="42">
        <f>IF('Indicator Date hidden'!C145="x","x",B$2-'Indicator Date hidden'!C145)</f>
        <v>0</v>
      </c>
      <c r="C144" s="42">
        <f>IF('Indicator Date hidden'!D145="x","x",C$2-'Indicator Date hidden'!D145)</f>
        <v>0</v>
      </c>
      <c r="D144" s="42">
        <f>IF('Indicator Date hidden'!E145="x","x",D$2-'Indicator Date hidden'!E145)</f>
        <v>0</v>
      </c>
      <c r="E144" s="42">
        <f>IF('Indicator Date hidden'!F145="x","x",E$2-'Indicator Date hidden'!F145)</f>
        <v>0</v>
      </c>
      <c r="F144" s="42">
        <f>IF('Indicator Date hidden'!G145="x","x",F$2-'Indicator Date hidden'!G145)</f>
        <v>0</v>
      </c>
      <c r="G144" s="42">
        <f>IF('Indicator Date hidden'!H145="x","x",G$2-'Indicator Date hidden'!H145)</f>
        <v>0</v>
      </c>
      <c r="H144" s="42">
        <f>IF('Indicator Date hidden'!I145="x","x",H$2-'Indicator Date hidden'!I145)</f>
        <v>0</v>
      </c>
      <c r="I144" s="42">
        <f>IF('Indicator Date hidden'!J145="x","x",I$2-'Indicator Date hidden'!J145)</f>
        <v>0</v>
      </c>
      <c r="J144" s="42">
        <f>IF('Indicator Date hidden'!K145="x","x",J$2-'Indicator Date hidden'!K145)</f>
        <v>0</v>
      </c>
      <c r="K144" s="42">
        <f>IF('Indicator Date hidden'!L145="x","x",K$2-'Indicator Date hidden'!L145)</f>
        <v>0</v>
      </c>
      <c r="L144" s="42">
        <f>IF('Indicator Date hidden'!M145="x","x",L$2-'Indicator Date hidden'!M145)</f>
        <v>0</v>
      </c>
      <c r="M144" s="42" t="str">
        <f>IF('Indicator Date hidden'!N145="x","x",M$2-'Indicator Date hidden'!N145)</f>
        <v>x</v>
      </c>
      <c r="N144" s="42" t="str">
        <f>IF('Indicator Date hidden'!O145="x","x",N$2-'Indicator Date hidden'!O145)</f>
        <v>x</v>
      </c>
      <c r="O144" s="42" t="str">
        <f>IF('Indicator Date hidden'!P145="x","x",O$2-'Indicator Date hidden'!P145)</f>
        <v>x</v>
      </c>
      <c r="P144" s="42">
        <f>IF('Indicator Date hidden'!Q145="x","x",P$2-'Indicator Date hidden'!Q145)</f>
        <v>0</v>
      </c>
      <c r="Q144" s="42">
        <f>IF('Indicator Date hidden'!R145="x","x",Q$2-'Indicator Date hidden'!R145)</f>
        <v>0</v>
      </c>
      <c r="R144" s="42">
        <f>IF('Indicator Date hidden'!S145="x","x",R$2-'Indicator Date hidden'!S145)</f>
        <v>0</v>
      </c>
      <c r="S144" s="42">
        <f>IF('Indicator Date hidden'!T145="x","x",S$2-'Indicator Date hidden'!T145)</f>
        <v>0</v>
      </c>
      <c r="T144" s="42">
        <f>IF('Indicator Date hidden'!U145="x","x",T$2-'Indicator Date hidden'!U145)</f>
        <v>0</v>
      </c>
      <c r="U144" s="42">
        <f>IF('Indicator Date hidden'!V145="x","x",U$2-'Indicator Date hidden'!V145)</f>
        <v>0</v>
      </c>
      <c r="V144" s="42">
        <f>IF('Indicator Date hidden'!W145="x","x",V$2-'Indicator Date hidden'!W145)</f>
        <v>0</v>
      </c>
      <c r="W144" s="42">
        <f>IF('Indicator Date hidden'!X145="x","x",W$2-'Indicator Date hidden'!X145)</f>
        <v>0</v>
      </c>
      <c r="X144" s="42">
        <f>IF('Indicator Date hidden'!Y145="x","x",X$2-'Indicator Date hidden'!Y145)</f>
        <v>11</v>
      </c>
      <c r="Y144" s="42">
        <f>IF('Indicator Date hidden'!Z145="x","x",Y$2-'Indicator Date hidden'!Z145)</f>
        <v>0</v>
      </c>
      <c r="Z144" s="42" t="str">
        <f>IF('Indicator Date hidden'!AA145="x","x",Z$2-'Indicator Date hidden'!AA145)</f>
        <v>x</v>
      </c>
      <c r="AA144" s="42">
        <f>IF('Indicator Date hidden'!AB145="x","x",AA$2-'Indicator Date hidden'!AB145)</f>
        <v>0</v>
      </c>
      <c r="AB144" s="42">
        <f>IF('Indicator Date hidden'!AC145="x","x",AB$2-'Indicator Date hidden'!AC145)</f>
        <v>0</v>
      </c>
      <c r="AC144" s="42">
        <f>IF('Indicator Date hidden'!AD145="x","x",AC$2-'Indicator Date hidden'!AD145)</f>
        <v>-2</v>
      </c>
      <c r="AD144" s="42">
        <f>IF('Indicator Date hidden'!AE145="x","x",AD$2-'Indicator Date hidden'!AE145)</f>
        <v>0</v>
      </c>
      <c r="AE144" s="42">
        <f>IF('Indicator Date hidden'!AF145="x","x",AE$2-'Indicator Date hidden'!AF145)</f>
        <v>0</v>
      </c>
      <c r="AF144" s="42">
        <f>IF('Indicator Date hidden'!AG145="x","x",AF$2-'Indicator Date hidden'!AG145)</f>
        <v>0</v>
      </c>
      <c r="AG144" s="42">
        <f>IF('Indicator Date hidden'!AH145="x","x",AG$2-'Indicator Date hidden'!AH145)</f>
        <v>0</v>
      </c>
      <c r="AH144" s="42" t="str">
        <f>IF('Indicator Date hidden'!AI145="x","x",AH$2-'Indicator Date hidden'!AI145)</f>
        <v>x</v>
      </c>
      <c r="AI144" s="42">
        <f>IF('Indicator Date hidden'!AJ145="x","x",AI$2-'Indicator Date hidden'!AJ145)</f>
        <v>0</v>
      </c>
      <c r="AJ144" s="42">
        <f>IF('Indicator Date hidden'!AK145="x","x",AJ$2-'Indicator Date hidden'!AK145)</f>
        <v>0</v>
      </c>
      <c r="AK144" s="42">
        <f>IF('Indicator Date hidden'!AL145="x","x",AK$2-'Indicator Date hidden'!AL145)</f>
        <v>0</v>
      </c>
      <c r="AL144" s="42" t="str">
        <f>IF('Indicator Date hidden'!AM145="x","x",AL$2-'Indicator Date hidden'!AM145)</f>
        <v>x</v>
      </c>
      <c r="AM144" s="42">
        <f>IF('Indicator Date hidden'!AN145="x","x",AM$2-'Indicator Date hidden'!AN145)</f>
        <v>0</v>
      </c>
      <c r="AN144" s="42">
        <f>IF('Indicator Date hidden'!AO145="x","x",AN$2-'Indicator Date hidden'!AO145)</f>
        <v>0</v>
      </c>
      <c r="AO144" s="42" t="str">
        <f>IF('Indicator Date hidden'!AP145="x","x",AO$2-'Indicator Date hidden'!AP145)</f>
        <v>x</v>
      </c>
      <c r="AP144" s="42">
        <f>IF('Indicator Date hidden'!AQ145="x","x",AP$2-'Indicator Date hidden'!AQ145)</f>
        <v>0</v>
      </c>
      <c r="AQ144" s="42" t="str">
        <f>IF('Indicator Date hidden'!AR145="x","x",AQ$2-'Indicator Date hidden'!AR145)</f>
        <v>x</v>
      </c>
      <c r="AR144" s="42" t="str">
        <f>IF('Indicator Date hidden'!AS145="x","x",AR$2-'Indicator Date hidden'!AS145)</f>
        <v>x</v>
      </c>
      <c r="AS144" s="42" t="str">
        <f>IF('Indicator Date hidden'!AT145="x","x",AS$2-'Indicator Date hidden'!AT145)</f>
        <v>x</v>
      </c>
      <c r="AT144" s="42">
        <f>IF('Indicator Date hidden'!AU145="x","x",AT$2-'Indicator Date hidden'!AU145)</f>
        <v>0</v>
      </c>
      <c r="AU144" s="42">
        <f>IF('Indicator Date hidden'!AV145="x","x",AU$2-'Indicator Date hidden'!AV145)</f>
        <v>0</v>
      </c>
      <c r="AV144" s="42">
        <f>IF('Indicator Date hidden'!AW145="x","x",AV$2-'Indicator Date hidden'!AW145)</f>
        <v>2</v>
      </c>
      <c r="AW144" s="42">
        <f>IF('Indicator Date hidden'!AX145="x","x",AW$2-'Indicator Date hidden'!AX145)</f>
        <v>-2</v>
      </c>
      <c r="AX144" s="42">
        <f>IF('Indicator Date hidden'!AY145="x","x",AX$2-'Indicator Date hidden'!AY145)</f>
        <v>-1</v>
      </c>
      <c r="AY144" s="42">
        <f>IF('Indicator Date hidden'!AZ145="x","x",AY$2-'Indicator Date hidden'!AZ145)</f>
        <v>0</v>
      </c>
      <c r="AZ144" s="42">
        <f>IF('Indicator Date hidden'!BA145="x","x",AZ$2-'Indicator Date hidden'!BA145)</f>
        <v>0</v>
      </c>
      <c r="BA144" s="42">
        <f>IF('Indicator Date hidden'!BB145="x","x",BA$2-'Indicator Date hidden'!BB145)</f>
        <v>0</v>
      </c>
      <c r="BB144" s="42">
        <f>IF('Indicator Date hidden'!BC145="x","x",BB$2-'Indicator Date hidden'!BC145)</f>
        <v>-1</v>
      </c>
      <c r="BC144" s="42">
        <f>IF('Indicator Date hidden'!BD145="x","x",BC$2-'Indicator Date hidden'!BD145)</f>
        <v>0</v>
      </c>
      <c r="BD144" s="42">
        <f>IF('Indicator Date hidden'!BE145="x","x",BD$2-'Indicator Date hidden'!BE145)</f>
        <v>0</v>
      </c>
      <c r="BE144" s="42" t="str">
        <f>IF('Indicator Date hidden'!BF145="x","x",BE$2-'Indicator Date hidden'!BF145)</f>
        <v>x</v>
      </c>
      <c r="BF144" s="42">
        <f>IF('Indicator Date hidden'!BG145="x","x",BF$2-'Indicator Date hidden'!BG145)</f>
        <v>0</v>
      </c>
      <c r="BG144" s="42">
        <f>IF('Indicator Date hidden'!BH145="x","x",BG$2-'Indicator Date hidden'!BH145)</f>
        <v>0</v>
      </c>
      <c r="BH144" s="42">
        <f>IF('Indicator Date hidden'!BI145="x","x",BH$2-'Indicator Date hidden'!BI145)</f>
        <v>0</v>
      </c>
      <c r="BI144" s="42">
        <f>IF('Indicator Date hidden'!BJ145="x","x",BI$2-'Indicator Date hidden'!BJ145)</f>
        <v>2</v>
      </c>
      <c r="BJ144" s="42">
        <f>IF('Indicator Date hidden'!BK145="x","x",BJ$2-'Indicator Date hidden'!BK145)</f>
        <v>0</v>
      </c>
      <c r="BK144" s="42">
        <f>IF('Indicator Date hidden'!BL145="x","x",BK$2-'Indicator Date hidden'!BL145)</f>
        <v>1</v>
      </c>
      <c r="BL144" s="42">
        <f>IF('Indicator Date hidden'!BM145="x","x",BL$2-'Indicator Date hidden'!BM145)</f>
        <v>0</v>
      </c>
      <c r="BM144" s="42">
        <f>IF('Indicator Date hidden'!BN145="x","x",BM$2-'Indicator Date hidden'!BN145)</f>
        <v>0</v>
      </c>
      <c r="BN144" s="42">
        <f>IF('Indicator Date hidden'!BO145="x","x",BN$2-'Indicator Date hidden'!BO145)</f>
        <v>0</v>
      </c>
      <c r="BO144" s="42">
        <f>IF('Indicator Date hidden'!BP145="x","x",BO$2-'Indicator Date hidden'!BP145)</f>
        <v>1</v>
      </c>
      <c r="BP144" s="42">
        <f>IF('Indicator Date hidden'!BQ145="x","x",BP$2-'Indicator Date hidden'!BQ145)</f>
        <v>0</v>
      </c>
      <c r="BQ144" s="42">
        <f>IF('Indicator Date hidden'!BR145="x","x",BQ$2-'Indicator Date hidden'!BR145)</f>
        <v>0</v>
      </c>
      <c r="BR144" s="42">
        <f>IF('Indicator Date hidden'!BS145="x","x",BR$2-'Indicator Date hidden'!BS145)</f>
        <v>0</v>
      </c>
      <c r="BS144" s="42">
        <f>IF('Indicator Date hidden'!BT145="x","x",BS$2-'Indicator Date hidden'!BT145)</f>
        <v>1</v>
      </c>
      <c r="BT144" s="42">
        <f>IF('Indicator Date hidden'!BU145="x","x",BT$2-'Indicator Date hidden'!BU145)</f>
        <v>0</v>
      </c>
      <c r="BU144">
        <f t="shared" si="20"/>
        <v>12</v>
      </c>
      <c r="BV144" s="43">
        <f t="shared" si="21"/>
        <v>0.2</v>
      </c>
      <c r="BW144">
        <f t="shared" si="22"/>
        <v>6</v>
      </c>
      <c r="BX144" s="43">
        <f t="shared" si="23"/>
        <v>1.5253414918196733</v>
      </c>
      <c r="BY144" s="46">
        <f t="shared" si="24"/>
        <v>0</v>
      </c>
    </row>
    <row r="145" spans="1:77">
      <c r="A145" t="str">
        <f>'Indicator Data'!B148</f>
        <v>RWA</v>
      </c>
      <c r="B145" s="42">
        <f>IF('Indicator Date hidden'!C146="x","x",B$2-'Indicator Date hidden'!C146)</f>
        <v>0</v>
      </c>
      <c r="C145" s="42">
        <f>IF('Indicator Date hidden'!D146="x","x",C$2-'Indicator Date hidden'!D146)</f>
        <v>0</v>
      </c>
      <c r="D145" s="42">
        <f>IF('Indicator Date hidden'!E146="x","x",D$2-'Indicator Date hidden'!E146)</f>
        <v>0</v>
      </c>
      <c r="E145" s="42">
        <f>IF('Indicator Date hidden'!F146="x","x",E$2-'Indicator Date hidden'!F146)</f>
        <v>0</v>
      </c>
      <c r="F145" s="42">
        <f>IF('Indicator Date hidden'!G146="x","x",F$2-'Indicator Date hidden'!G146)</f>
        <v>0</v>
      </c>
      <c r="G145" s="42">
        <f>IF('Indicator Date hidden'!H146="x","x",G$2-'Indicator Date hidden'!H146)</f>
        <v>0</v>
      </c>
      <c r="H145" s="42">
        <f>IF('Indicator Date hidden'!I146="x","x",H$2-'Indicator Date hidden'!I146)</f>
        <v>0</v>
      </c>
      <c r="I145" s="42">
        <f>IF('Indicator Date hidden'!J146="x","x",I$2-'Indicator Date hidden'!J146)</f>
        <v>0</v>
      </c>
      <c r="J145" s="42">
        <f>IF('Indicator Date hidden'!K146="x","x",J$2-'Indicator Date hidden'!K146)</f>
        <v>0</v>
      </c>
      <c r="K145" s="42">
        <f>IF('Indicator Date hidden'!L146="x","x",K$2-'Indicator Date hidden'!L146)</f>
        <v>0</v>
      </c>
      <c r="L145" s="42">
        <f>IF('Indicator Date hidden'!M146="x","x",L$2-'Indicator Date hidden'!M146)</f>
        <v>0</v>
      </c>
      <c r="M145" s="42">
        <f>IF('Indicator Date hidden'!N146="x","x",M$2-'Indicator Date hidden'!N146)</f>
        <v>0</v>
      </c>
      <c r="N145" s="42">
        <f>IF('Indicator Date hidden'!O146="x","x",N$2-'Indicator Date hidden'!O146)</f>
        <v>0</v>
      </c>
      <c r="O145" s="42">
        <f>IF('Indicator Date hidden'!P146="x","x",O$2-'Indicator Date hidden'!P146)</f>
        <v>0</v>
      </c>
      <c r="P145" s="42">
        <f>IF('Indicator Date hidden'!Q146="x","x",P$2-'Indicator Date hidden'!Q146)</f>
        <v>0</v>
      </c>
      <c r="Q145" s="42">
        <f>IF('Indicator Date hidden'!R146="x","x",Q$2-'Indicator Date hidden'!R146)</f>
        <v>0</v>
      </c>
      <c r="R145" s="42">
        <f>IF('Indicator Date hidden'!S146="x","x",R$2-'Indicator Date hidden'!S146)</f>
        <v>0</v>
      </c>
      <c r="S145" s="42">
        <f>IF('Indicator Date hidden'!T146="x","x",S$2-'Indicator Date hidden'!T146)</f>
        <v>0</v>
      </c>
      <c r="T145" s="42">
        <f>IF('Indicator Date hidden'!U146="x","x",T$2-'Indicator Date hidden'!U146)</f>
        <v>0</v>
      </c>
      <c r="U145" s="42">
        <f>IF('Indicator Date hidden'!V146="x","x",U$2-'Indicator Date hidden'!V146)</f>
        <v>0</v>
      </c>
      <c r="V145" s="42">
        <f>IF('Indicator Date hidden'!W146="x","x",V$2-'Indicator Date hidden'!W146)</f>
        <v>0</v>
      </c>
      <c r="W145" s="42">
        <f>IF('Indicator Date hidden'!X146="x","x",W$2-'Indicator Date hidden'!X146)</f>
        <v>0</v>
      </c>
      <c r="X145" s="42">
        <f>IF('Indicator Date hidden'!Y146="x","x",X$2-'Indicator Date hidden'!Y146)</f>
        <v>1</v>
      </c>
      <c r="Y145" s="42">
        <f>IF('Indicator Date hidden'!Z146="x","x",Y$2-'Indicator Date hidden'!Z146)</f>
        <v>0</v>
      </c>
      <c r="Z145" s="42">
        <f>IF('Indicator Date hidden'!AA146="x","x",Z$2-'Indicator Date hidden'!AA146)</f>
        <v>0</v>
      </c>
      <c r="AA145" s="42">
        <f>IF('Indicator Date hidden'!AB146="x","x",AA$2-'Indicator Date hidden'!AB146)</f>
        <v>1</v>
      </c>
      <c r="AB145" s="42">
        <f>IF('Indicator Date hidden'!AC146="x","x",AB$2-'Indicator Date hidden'!AC146)</f>
        <v>0</v>
      </c>
      <c r="AC145" s="42">
        <f>IF('Indicator Date hidden'!AD146="x","x",AC$2-'Indicator Date hidden'!AD146)</f>
        <v>-2</v>
      </c>
      <c r="AD145" s="42">
        <f>IF('Indicator Date hidden'!AE146="x","x",AD$2-'Indicator Date hidden'!AE146)</f>
        <v>0</v>
      </c>
      <c r="AE145" s="42">
        <f>IF('Indicator Date hidden'!AF146="x","x",AE$2-'Indicator Date hidden'!AF146)</f>
        <v>0</v>
      </c>
      <c r="AF145" s="42">
        <f>IF('Indicator Date hidden'!AG146="x","x",AF$2-'Indicator Date hidden'!AG146)</f>
        <v>0</v>
      </c>
      <c r="AG145" s="42">
        <f>IF('Indicator Date hidden'!AH146="x","x",AG$2-'Indicator Date hidden'!AH146)</f>
        <v>0</v>
      </c>
      <c r="AH145" s="42">
        <f>IF('Indicator Date hidden'!AI146="x","x",AH$2-'Indicator Date hidden'!AI146)</f>
        <v>2</v>
      </c>
      <c r="AI145" s="42">
        <f>IF('Indicator Date hidden'!AJ146="x","x",AI$2-'Indicator Date hidden'!AJ146)</f>
        <v>0</v>
      </c>
      <c r="AJ145" s="42">
        <f>IF('Indicator Date hidden'!AK146="x","x",AJ$2-'Indicator Date hidden'!AK146)</f>
        <v>0</v>
      </c>
      <c r="AK145" s="42">
        <f>IF('Indicator Date hidden'!AL146="x","x",AK$2-'Indicator Date hidden'!AL146)</f>
        <v>0</v>
      </c>
      <c r="AL145" s="42">
        <f>IF('Indicator Date hidden'!AM146="x","x",AL$2-'Indicator Date hidden'!AM146)</f>
        <v>0</v>
      </c>
      <c r="AM145" s="42">
        <f>IF('Indicator Date hidden'!AN146="x","x",AM$2-'Indicator Date hidden'!AN146)</f>
        <v>0</v>
      </c>
      <c r="AN145" s="42">
        <f>IF('Indicator Date hidden'!AO146="x","x",AN$2-'Indicator Date hidden'!AO146)</f>
        <v>0</v>
      </c>
      <c r="AO145" s="42">
        <f>IF('Indicator Date hidden'!AP146="x","x",AO$2-'Indicator Date hidden'!AP146)</f>
        <v>2</v>
      </c>
      <c r="AP145" s="42">
        <f>IF('Indicator Date hidden'!AQ146="x","x",AP$2-'Indicator Date hidden'!AQ146)</f>
        <v>0</v>
      </c>
      <c r="AQ145" s="42">
        <f>IF('Indicator Date hidden'!AR146="x","x",AQ$2-'Indicator Date hidden'!AR146)</f>
        <v>0</v>
      </c>
      <c r="AR145" s="42">
        <f>IF('Indicator Date hidden'!AS146="x","x",AR$2-'Indicator Date hidden'!AS146)</f>
        <v>0</v>
      </c>
      <c r="AS145" s="42">
        <f>IF('Indicator Date hidden'!AT146="x","x",AS$2-'Indicator Date hidden'!AT146)</f>
        <v>0</v>
      </c>
      <c r="AT145" s="42">
        <f>IF('Indicator Date hidden'!AU146="x","x",AT$2-'Indicator Date hidden'!AU146)</f>
        <v>0</v>
      </c>
      <c r="AU145" s="42">
        <f>IF('Indicator Date hidden'!AV146="x","x",AU$2-'Indicator Date hidden'!AV146)</f>
        <v>0</v>
      </c>
      <c r="AV145" s="42">
        <f>IF('Indicator Date hidden'!AW146="x","x",AV$2-'Indicator Date hidden'!AW146)</f>
        <v>6</v>
      </c>
      <c r="AW145" s="42">
        <f>IF('Indicator Date hidden'!AX146="x","x",AW$2-'Indicator Date hidden'!AX146)</f>
        <v>-2</v>
      </c>
      <c r="AX145" s="42">
        <f>IF('Indicator Date hidden'!AY146="x","x",AX$2-'Indicator Date hidden'!AY146)</f>
        <v>-1</v>
      </c>
      <c r="AY145" s="42">
        <f>IF('Indicator Date hidden'!AZ146="x","x",AY$2-'Indicator Date hidden'!AZ146)</f>
        <v>0</v>
      </c>
      <c r="AZ145" s="42" t="str">
        <f>IF('Indicator Date hidden'!BA146="x","x",AZ$2-'Indicator Date hidden'!BA146)</f>
        <v>x</v>
      </c>
      <c r="BA145" s="42">
        <f>IF('Indicator Date hidden'!BB146="x","x",BA$2-'Indicator Date hidden'!BB146)</f>
        <v>0</v>
      </c>
      <c r="BB145" s="42">
        <f>IF('Indicator Date hidden'!BC146="x","x",BB$2-'Indicator Date hidden'!BC146)</f>
        <v>-1</v>
      </c>
      <c r="BC145" s="42">
        <f>IF('Indicator Date hidden'!BD146="x","x",BC$2-'Indicator Date hidden'!BD146)</f>
        <v>0</v>
      </c>
      <c r="BD145" s="42">
        <f>IF('Indicator Date hidden'!BE146="x","x",BD$2-'Indicator Date hidden'!BE146)</f>
        <v>0</v>
      </c>
      <c r="BE145" s="42">
        <f>IF('Indicator Date hidden'!BF146="x","x",BE$2-'Indicator Date hidden'!BF146)</f>
        <v>0</v>
      </c>
      <c r="BF145" s="42">
        <f>IF('Indicator Date hidden'!BG146="x","x",BF$2-'Indicator Date hidden'!BG146)</f>
        <v>0</v>
      </c>
      <c r="BG145" s="42">
        <f>IF('Indicator Date hidden'!BH146="x","x",BG$2-'Indicator Date hidden'!BH146)</f>
        <v>0</v>
      </c>
      <c r="BH145" s="42">
        <f>IF('Indicator Date hidden'!BI146="x","x",BH$2-'Indicator Date hidden'!BI146)</f>
        <v>0</v>
      </c>
      <c r="BI145" s="42">
        <f>IF('Indicator Date hidden'!BJ146="x","x",BI$2-'Indicator Date hidden'!BJ146)</f>
        <v>1</v>
      </c>
      <c r="BJ145" s="42">
        <f>IF('Indicator Date hidden'!BK146="x","x",BJ$2-'Indicator Date hidden'!BK146)</f>
        <v>1</v>
      </c>
      <c r="BK145" s="42">
        <f>IF('Indicator Date hidden'!BL146="x","x",BK$2-'Indicator Date hidden'!BL146)</f>
        <v>0</v>
      </c>
      <c r="BL145" s="42">
        <f>IF('Indicator Date hidden'!BM146="x","x",BL$2-'Indicator Date hidden'!BM146)</f>
        <v>0</v>
      </c>
      <c r="BM145" s="42">
        <f>IF('Indicator Date hidden'!BN146="x","x",BM$2-'Indicator Date hidden'!BN146)</f>
        <v>0</v>
      </c>
      <c r="BN145" s="42">
        <f>IF('Indicator Date hidden'!BO146="x","x",BN$2-'Indicator Date hidden'!BO146)</f>
        <v>0</v>
      </c>
      <c r="BO145" s="42">
        <f>IF('Indicator Date hidden'!BP146="x","x",BO$2-'Indicator Date hidden'!BP146)</f>
        <v>2</v>
      </c>
      <c r="BP145" s="42">
        <f>IF('Indicator Date hidden'!BQ146="x","x",BP$2-'Indicator Date hidden'!BQ146)</f>
        <v>0</v>
      </c>
      <c r="BQ145" s="42">
        <f>IF('Indicator Date hidden'!BR146="x","x",BQ$2-'Indicator Date hidden'!BR146)</f>
        <v>0</v>
      </c>
      <c r="BR145" s="42">
        <f>IF('Indicator Date hidden'!BS146="x","x",BR$2-'Indicator Date hidden'!BS146)</f>
        <v>0</v>
      </c>
      <c r="BS145" s="42">
        <f>IF('Indicator Date hidden'!BT146="x","x",BS$2-'Indicator Date hidden'!BT146)</f>
        <v>1</v>
      </c>
      <c r="BT145" s="42">
        <f>IF('Indicator Date hidden'!BU146="x","x",BT$2-'Indicator Date hidden'!BU146)</f>
        <v>0</v>
      </c>
      <c r="BU145">
        <f t="shared" si="20"/>
        <v>11</v>
      </c>
      <c r="BV145" s="43">
        <f t="shared" si="21"/>
        <v>0.15714285714285714</v>
      </c>
      <c r="BW145">
        <f t="shared" si="22"/>
        <v>9</v>
      </c>
      <c r="BX145" s="43">
        <f t="shared" si="23"/>
        <v>0.93557796171616803</v>
      </c>
      <c r="BY145" s="46">
        <f t="shared" si="24"/>
        <v>0</v>
      </c>
    </row>
    <row r="146" spans="1:77">
      <c r="A146" t="str">
        <f>'Indicator Data'!B149</f>
        <v>KNA</v>
      </c>
      <c r="B146" s="42">
        <f>IF('Indicator Date hidden'!C147="x","x",B$2-'Indicator Date hidden'!C147)</f>
        <v>0</v>
      </c>
      <c r="C146" s="42">
        <f>IF('Indicator Date hidden'!D147="x","x",C$2-'Indicator Date hidden'!D147)</f>
        <v>0</v>
      </c>
      <c r="D146" s="42">
        <f>IF('Indicator Date hidden'!E147="x","x",D$2-'Indicator Date hidden'!E147)</f>
        <v>0</v>
      </c>
      <c r="E146" s="42">
        <f>IF('Indicator Date hidden'!F147="x","x",E$2-'Indicator Date hidden'!F147)</f>
        <v>0</v>
      </c>
      <c r="F146" s="42">
        <f>IF('Indicator Date hidden'!G147="x","x",F$2-'Indicator Date hidden'!G147)</f>
        <v>0</v>
      </c>
      <c r="G146" s="42">
        <f>IF('Indicator Date hidden'!H147="x","x",G$2-'Indicator Date hidden'!H147)</f>
        <v>0</v>
      </c>
      <c r="H146" s="42">
        <f>IF('Indicator Date hidden'!I147="x","x",H$2-'Indicator Date hidden'!I147)</f>
        <v>0</v>
      </c>
      <c r="I146" s="42">
        <f>IF('Indicator Date hidden'!J147="x","x",I$2-'Indicator Date hidden'!J147)</f>
        <v>0</v>
      </c>
      <c r="J146" s="42">
        <f>IF('Indicator Date hidden'!K147="x","x",J$2-'Indicator Date hidden'!K147)</f>
        <v>0</v>
      </c>
      <c r="K146" s="42">
        <f>IF('Indicator Date hidden'!L147="x","x",K$2-'Indicator Date hidden'!L147)</f>
        <v>0</v>
      </c>
      <c r="L146" s="42" t="str">
        <f>IF('Indicator Date hidden'!M147="x","x",L$2-'Indicator Date hidden'!M147)</f>
        <v>x</v>
      </c>
      <c r="M146" s="42" t="str">
        <f>IF('Indicator Date hidden'!N147="x","x",M$2-'Indicator Date hidden'!N147)</f>
        <v>x</v>
      </c>
      <c r="N146" s="42" t="str">
        <f>IF('Indicator Date hidden'!O147="x","x",N$2-'Indicator Date hidden'!O147)</f>
        <v>x</v>
      </c>
      <c r="O146" s="42" t="str">
        <f>IF('Indicator Date hidden'!P147="x","x",O$2-'Indicator Date hidden'!P147)</f>
        <v>x</v>
      </c>
      <c r="P146" s="42">
        <f>IF('Indicator Date hidden'!Q147="x","x",P$2-'Indicator Date hidden'!Q147)</f>
        <v>0</v>
      </c>
      <c r="Q146" s="42">
        <f>IF('Indicator Date hidden'!R147="x","x",Q$2-'Indicator Date hidden'!R147)</f>
        <v>0</v>
      </c>
      <c r="R146" s="42">
        <f>IF('Indicator Date hidden'!S147="x","x",R$2-'Indicator Date hidden'!S147)</f>
        <v>0</v>
      </c>
      <c r="S146" s="42">
        <f>IF('Indicator Date hidden'!T147="x","x",S$2-'Indicator Date hidden'!T147)</f>
        <v>0</v>
      </c>
      <c r="T146" s="42">
        <f>IF('Indicator Date hidden'!U147="x","x",T$2-'Indicator Date hidden'!U147)</f>
        <v>0</v>
      </c>
      <c r="U146" s="42">
        <f>IF('Indicator Date hidden'!V147="x","x",U$2-'Indicator Date hidden'!V147)</f>
        <v>0</v>
      </c>
      <c r="V146" s="42">
        <f>IF('Indicator Date hidden'!W147="x","x",V$2-'Indicator Date hidden'!W147)</f>
        <v>0</v>
      </c>
      <c r="W146" s="42">
        <f>IF('Indicator Date hidden'!X147="x","x",W$2-'Indicator Date hidden'!X147)</f>
        <v>0</v>
      </c>
      <c r="X146" s="42" t="str">
        <f>IF('Indicator Date hidden'!Y147="x","x",X$2-'Indicator Date hidden'!Y147)</f>
        <v>x</v>
      </c>
      <c r="Y146" s="42">
        <f>IF('Indicator Date hidden'!Z147="x","x",Y$2-'Indicator Date hidden'!Z147)</f>
        <v>5</v>
      </c>
      <c r="Z146" s="42" t="str">
        <f>IF('Indicator Date hidden'!AA147="x","x",Z$2-'Indicator Date hidden'!AA147)</f>
        <v>x</v>
      </c>
      <c r="AA146" s="42" t="str">
        <f>IF('Indicator Date hidden'!AB147="x","x",AA$2-'Indicator Date hidden'!AB147)</f>
        <v>x</v>
      </c>
      <c r="AB146" s="42">
        <f>IF('Indicator Date hidden'!AC147="x","x",AB$2-'Indicator Date hidden'!AC147)</f>
        <v>0</v>
      </c>
      <c r="AC146" s="42" t="str">
        <f>IF('Indicator Date hidden'!AD147="x","x",AC$2-'Indicator Date hidden'!AD147)</f>
        <v>x</v>
      </c>
      <c r="AD146" s="42">
        <f>IF('Indicator Date hidden'!AE147="x","x",AD$2-'Indicator Date hidden'!AE147)</f>
        <v>0</v>
      </c>
      <c r="AE146" s="42">
        <f>IF('Indicator Date hidden'!AF147="x","x",AE$2-'Indicator Date hidden'!AF147)</f>
        <v>16</v>
      </c>
      <c r="AF146" s="42" t="str">
        <f>IF('Indicator Date hidden'!AG147="x","x",AF$2-'Indicator Date hidden'!AG147)</f>
        <v>x</v>
      </c>
      <c r="AG146" s="42">
        <f>IF('Indicator Date hidden'!AH147="x","x",AG$2-'Indicator Date hidden'!AH147)</f>
        <v>0</v>
      </c>
      <c r="AH146" s="42" t="str">
        <f>IF('Indicator Date hidden'!AI147="x","x",AH$2-'Indicator Date hidden'!AI147)</f>
        <v>x</v>
      </c>
      <c r="AI146" s="42">
        <f>IF('Indicator Date hidden'!AJ147="x","x",AI$2-'Indicator Date hidden'!AJ147)</f>
        <v>0</v>
      </c>
      <c r="AJ146" s="42">
        <f>IF('Indicator Date hidden'!AK147="x","x",AJ$2-'Indicator Date hidden'!AK147)</f>
        <v>0</v>
      </c>
      <c r="AK146" s="42">
        <f>IF('Indicator Date hidden'!AL147="x","x",AK$2-'Indicator Date hidden'!AL147)</f>
        <v>0</v>
      </c>
      <c r="AL146" s="42" t="str">
        <f>IF('Indicator Date hidden'!AM147="x","x",AL$2-'Indicator Date hidden'!AM147)</f>
        <v>x</v>
      </c>
      <c r="AM146" s="42">
        <f>IF('Indicator Date hidden'!AN147="x","x",AM$2-'Indicator Date hidden'!AN147)</f>
        <v>0</v>
      </c>
      <c r="AN146" s="42">
        <f>IF('Indicator Date hidden'!AO147="x","x",AN$2-'Indicator Date hidden'!AO147)</f>
        <v>0</v>
      </c>
      <c r="AO146" s="42" t="str">
        <f>IF('Indicator Date hidden'!AP147="x","x",AO$2-'Indicator Date hidden'!AP147)</f>
        <v>x</v>
      </c>
      <c r="AP146" s="42">
        <f>IF('Indicator Date hidden'!AQ147="x","x",AP$2-'Indicator Date hidden'!AQ147)</f>
        <v>0</v>
      </c>
      <c r="AQ146" s="42" t="str">
        <f>IF('Indicator Date hidden'!AR147="x","x",AQ$2-'Indicator Date hidden'!AR147)</f>
        <v>x</v>
      </c>
      <c r="AR146" s="42" t="str">
        <f>IF('Indicator Date hidden'!AS147="x","x",AR$2-'Indicator Date hidden'!AS147)</f>
        <v>x</v>
      </c>
      <c r="AS146" s="42" t="str">
        <f>IF('Indicator Date hidden'!AT147="x","x",AS$2-'Indicator Date hidden'!AT147)</f>
        <v>x</v>
      </c>
      <c r="AT146" s="42">
        <f>IF('Indicator Date hidden'!AU147="x","x",AT$2-'Indicator Date hidden'!AU147)</f>
        <v>0</v>
      </c>
      <c r="AU146" s="42" t="str">
        <f>IF('Indicator Date hidden'!AV147="x","x",AU$2-'Indicator Date hidden'!AV147)</f>
        <v>x</v>
      </c>
      <c r="AV146" s="42" t="str">
        <f>IF('Indicator Date hidden'!AW147="x","x",AV$2-'Indicator Date hidden'!AW147)</f>
        <v>x</v>
      </c>
      <c r="AW146" s="42">
        <f>IF('Indicator Date hidden'!AX147="x","x",AW$2-'Indicator Date hidden'!AX147)</f>
        <v>-2</v>
      </c>
      <c r="AX146" s="42">
        <f>IF('Indicator Date hidden'!AY147="x","x",AX$2-'Indicator Date hidden'!AY147)</f>
        <v>-1</v>
      </c>
      <c r="AY146" s="42">
        <f>IF('Indicator Date hidden'!AZ147="x","x",AY$2-'Indicator Date hidden'!AZ147)</f>
        <v>0</v>
      </c>
      <c r="AZ146" s="42" t="str">
        <f>IF('Indicator Date hidden'!BA147="x","x",AZ$2-'Indicator Date hidden'!BA147)</f>
        <v>x</v>
      </c>
      <c r="BA146" s="42">
        <f>IF('Indicator Date hidden'!BB147="x","x",BA$2-'Indicator Date hidden'!BB147)</f>
        <v>0</v>
      </c>
      <c r="BB146" s="42" t="str">
        <f>IF('Indicator Date hidden'!BC147="x","x",BB$2-'Indicator Date hidden'!BC147)</f>
        <v>x</v>
      </c>
      <c r="BC146" s="42">
        <f>IF('Indicator Date hidden'!BD147="x","x",BC$2-'Indicator Date hidden'!BD147)</f>
        <v>0</v>
      </c>
      <c r="BD146" s="42">
        <f>IF('Indicator Date hidden'!BE147="x","x",BD$2-'Indicator Date hidden'!BE147)</f>
        <v>0</v>
      </c>
      <c r="BE146" s="42">
        <f>IF('Indicator Date hidden'!BF147="x","x",BE$2-'Indicator Date hidden'!BF147)</f>
        <v>0</v>
      </c>
      <c r="BF146" s="42">
        <f>IF('Indicator Date hidden'!BG147="x","x",BF$2-'Indicator Date hidden'!BG147)</f>
        <v>0</v>
      </c>
      <c r="BG146" s="42" t="str">
        <f>IF('Indicator Date hidden'!BH147="x","x",BG$2-'Indicator Date hidden'!BH147)</f>
        <v>x</v>
      </c>
      <c r="BH146" s="42">
        <f>IF('Indicator Date hidden'!BI147="x","x",BH$2-'Indicator Date hidden'!BI147)</f>
        <v>0</v>
      </c>
      <c r="BI146" s="42" t="str">
        <f>IF('Indicator Date hidden'!BJ147="x","x",BI$2-'Indicator Date hidden'!BJ147)</f>
        <v>x</v>
      </c>
      <c r="BJ146" s="42">
        <f>IF('Indicator Date hidden'!BK147="x","x",BJ$2-'Indicator Date hidden'!BK147)</f>
        <v>1</v>
      </c>
      <c r="BK146" s="42">
        <f>IF('Indicator Date hidden'!BL147="x","x",BK$2-'Indicator Date hidden'!BL147)</f>
        <v>1</v>
      </c>
      <c r="BL146" s="42">
        <f>IF('Indicator Date hidden'!BM147="x","x",BL$2-'Indicator Date hidden'!BM147)</f>
        <v>0</v>
      </c>
      <c r="BM146" s="42">
        <f>IF('Indicator Date hidden'!BN147="x","x",BM$2-'Indicator Date hidden'!BN147)</f>
        <v>0</v>
      </c>
      <c r="BN146" s="42">
        <f>IF('Indicator Date hidden'!BO147="x","x",BN$2-'Indicator Date hidden'!BO147)</f>
        <v>0</v>
      </c>
      <c r="BO146" s="42">
        <f>IF('Indicator Date hidden'!BP147="x","x",BO$2-'Indicator Date hidden'!BP147)</f>
        <v>3</v>
      </c>
      <c r="BP146" s="42">
        <f>IF('Indicator Date hidden'!BQ147="x","x",BP$2-'Indicator Date hidden'!BQ147)</f>
        <v>0</v>
      </c>
      <c r="BQ146" s="42">
        <f>IF('Indicator Date hidden'!BR147="x","x",BQ$2-'Indicator Date hidden'!BR147)</f>
        <v>0</v>
      </c>
      <c r="BR146" s="42" t="str">
        <f>IF('Indicator Date hidden'!BS147="x","x",BR$2-'Indicator Date hidden'!BS147)</f>
        <v>x</v>
      </c>
      <c r="BS146" s="42">
        <f>IF('Indicator Date hidden'!BT147="x","x",BS$2-'Indicator Date hidden'!BT147)</f>
        <v>1</v>
      </c>
      <c r="BT146" s="42" t="str">
        <f>IF('Indicator Date hidden'!BU147="x","x",BT$2-'Indicator Date hidden'!BU147)</f>
        <v>x</v>
      </c>
      <c r="BU146">
        <f t="shared" si="20"/>
        <v>24</v>
      </c>
      <c r="BV146" s="43">
        <f t="shared" si="21"/>
        <v>0.5</v>
      </c>
      <c r="BW146">
        <f t="shared" si="22"/>
        <v>6</v>
      </c>
      <c r="BX146" s="43">
        <f t="shared" si="23"/>
        <v>2.4409697526461347</v>
      </c>
      <c r="BY146" s="46">
        <f t="shared" si="24"/>
        <v>0</v>
      </c>
    </row>
    <row r="147" spans="1:77">
      <c r="A147" t="str">
        <f>'Indicator Data'!B150</f>
        <v>LCA</v>
      </c>
      <c r="B147" s="42">
        <f>IF('Indicator Date hidden'!C148="x","x",B$2-'Indicator Date hidden'!C148)</f>
        <v>0</v>
      </c>
      <c r="C147" s="42">
        <f>IF('Indicator Date hidden'!D148="x","x",C$2-'Indicator Date hidden'!D148)</f>
        <v>0</v>
      </c>
      <c r="D147" s="42">
        <f>IF('Indicator Date hidden'!E148="x","x",D$2-'Indicator Date hidden'!E148)</f>
        <v>0</v>
      </c>
      <c r="E147" s="42">
        <f>IF('Indicator Date hidden'!F148="x","x",E$2-'Indicator Date hidden'!F148)</f>
        <v>0</v>
      </c>
      <c r="F147" s="42">
        <f>IF('Indicator Date hidden'!G148="x","x",F$2-'Indicator Date hidden'!G148)</f>
        <v>0</v>
      </c>
      <c r="G147" s="42">
        <f>IF('Indicator Date hidden'!H148="x","x",G$2-'Indicator Date hidden'!H148)</f>
        <v>0</v>
      </c>
      <c r="H147" s="42">
        <f>IF('Indicator Date hidden'!I148="x","x",H$2-'Indicator Date hidden'!I148)</f>
        <v>0</v>
      </c>
      <c r="I147" s="42">
        <f>IF('Indicator Date hidden'!J148="x","x",I$2-'Indicator Date hidden'!J148)</f>
        <v>0</v>
      </c>
      <c r="J147" s="42">
        <f>IF('Indicator Date hidden'!K148="x","x",J$2-'Indicator Date hidden'!K148)</f>
        <v>0</v>
      </c>
      <c r="K147" s="42">
        <f>IF('Indicator Date hidden'!L148="x","x",K$2-'Indicator Date hidden'!L148)</f>
        <v>0</v>
      </c>
      <c r="L147" s="42" t="str">
        <f>IF('Indicator Date hidden'!M148="x","x",L$2-'Indicator Date hidden'!M148)</f>
        <v>x</v>
      </c>
      <c r="M147" s="42" t="str">
        <f>IF('Indicator Date hidden'!N148="x","x",M$2-'Indicator Date hidden'!N148)</f>
        <v>x</v>
      </c>
      <c r="N147" s="42" t="str">
        <f>IF('Indicator Date hidden'!O148="x","x",N$2-'Indicator Date hidden'!O148)</f>
        <v>x</v>
      </c>
      <c r="O147" s="42" t="str">
        <f>IF('Indicator Date hidden'!P148="x","x",O$2-'Indicator Date hidden'!P148)</f>
        <v>x</v>
      </c>
      <c r="P147" s="42">
        <f>IF('Indicator Date hidden'!Q148="x","x",P$2-'Indicator Date hidden'!Q148)</f>
        <v>0</v>
      </c>
      <c r="Q147" s="42">
        <f>IF('Indicator Date hidden'!R148="x","x",Q$2-'Indicator Date hidden'!R148)</f>
        <v>0</v>
      </c>
      <c r="R147" s="42">
        <f>IF('Indicator Date hidden'!S148="x","x",R$2-'Indicator Date hidden'!S148)</f>
        <v>0</v>
      </c>
      <c r="S147" s="42">
        <f>IF('Indicator Date hidden'!T148="x","x",S$2-'Indicator Date hidden'!T148)</f>
        <v>0</v>
      </c>
      <c r="T147" s="42">
        <f>IF('Indicator Date hidden'!U148="x","x",T$2-'Indicator Date hidden'!U148)</f>
        <v>0</v>
      </c>
      <c r="U147" s="42">
        <f>IF('Indicator Date hidden'!V148="x","x",U$2-'Indicator Date hidden'!V148)</f>
        <v>0</v>
      </c>
      <c r="V147" s="42">
        <f>IF('Indicator Date hidden'!W148="x","x",V$2-'Indicator Date hidden'!W148)</f>
        <v>0</v>
      </c>
      <c r="W147" s="42">
        <f>IF('Indicator Date hidden'!X148="x","x",W$2-'Indicator Date hidden'!X148)</f>
        <v>0</v>
      </c>
      <c r="X147" s="42">
        <f>IF('Indicator Date hidden'!Y148="x","x",X$2-'Indicator Date hidden'!Y148)</f>
        <v>9</v>
      </c>
      <c r="Y147" s="42">
        <f>IF('Indicator Date hidden'!Z148="x","x",Y$2-'Indicator Date hidden'!Z148)</f>
        <v>0</v>
      </c>
      <c r="Z147" s="42" t="str">
        <f>IF('Indicator Date hidden'!AA148="x","x",Z$2-'Indicator Date hidden'!AA148)</f>
        <v>x</v>
      </c>
      <c r="AA147" s="42">
        <f>IF('Indicator Date hidden'!AB148="x","x",AA$2-'Indicator Date hidden'!AB148)</f>
        <v>1</v>
      </c>
      <c r="AB147" s="42">
        <f>IF('Indicator Date hidden'!AC148="x","x",AB$2-'Indicator Date hidden'!AC148)</f>
        <v>0</v>
      </c>
      <c r="AC147" s="42">
        <f>IF('Indicator Date hidden'!AD148="x","x",AC$2-'Indicator Date hidden'!AD148)</f>
        <v>-2</v>
      </c>
      <c r="AD147" s="42">
        <f>IF('Indicator Date hidden'!AE148="x","x",AD$2-'Indicator Date hidden'!AE148)</f>
        <v>0</v>
      </c>
      <c r="AE147" s="42">
        <f>IF('Indicator Date hidden'!AF148="x","x",AE$2-'Indicator Date hidden'!AF148)</f>
        <v>16</v>
      </c>
      <c r="AF147" s="42" t="str">
        <f>IF('Indicator Date hidden'!AG148="x","x",AF$2-'Indicator Date hidden'!AG148)</f>
        <v>x</v>
      </c>
      <c r="AG147" s="42">
        <f>IF('Indicator Date hidden'!AH148="x","x",AG$2-'Indicator Date hidden'!AH148)</f>
        <v>0</v>
      </c>
      <c r="AH147" s="42">
        <f>IF('Indicator Date hidden'!AI148="x","x",AH$2-'Indicator Date hidden'!AI148)</f>
        <v>9</v>
      </c>
      <c r="AI147" s="42">
        <f>IF('Indicator Date hidden'!AJ148="x","x",AI$2-'Indicator Date hidden'!AJ148)</f>
        <v>0</v>
      </c>
      <c r="AJ147" s="42">
        <f>IF('Indicator Date hidden'!AK148="x","x",AJ$2-'Indicator Date hidden'!AK148)</f>
        <v>0</v>
      </c>
      <c r="AK147" s="42">
        <f>IF('Indicator Date hidden'!AL148="x","x",AK$2-'Indicator Date hidden'!AL148)</f>
        <v>0</v>
      </c>
      <c r="AL147" s="42">
        <f>IF('Indicator Date hidden'!AM148="x","x",AL$2-'Indicator Date hidden'!AM148)</f>
        <v>0</v>
      </c>
      <c r="AM147" s="42">
        <f>IF('Indicator Date hidden'!AN148="x","x",AM$2-'Indicator Date hidden'!AN148)</f>
        <v>0</v>
      </c>
      <c r="AN147" s="42">
        <f>IF('Indicator Date hidden'!AO148="x","x",AN$2-'Indicator Date hidden'!AO148)</f>
        <v>0</v>
      </c>
      <c r="AO147" s="42">
        <f>IF('Indicator Date hidden'!AP148="x","x",AO$2-'Indicator Date hidden'!AP148)</f>
        <v>10</v>
      </c>
      <c r="AP147" s="42">
        <f>IF('Indicator Date hidden'!AQ148="x","x",AP$2-'Indicator Date hidden'!AQ148)</f>
        <v>0</v>
      </c>
      <c r="AQ147" s="42" t="str">
        <f>IF('Indicator Date hidden'!AR148="x","x",AQ$2-'Indicator Date hidden'!AR148)</f>
        <v>x</v>
      </c>
      <c r="AR147" s="42" t="str">
        <f>IF('Indicator Date hidden'!AS148="x","x",AR$2-'Indicator Date hidden'!AS148)</f>
        <v>x</v>
      </c>
      <c r="AS147" s="42" t="str">
        <f>IF('Indicator Date hidden'!AT148="x","x",AS$2-'Indicator Date hidden'!AT148)</f>
        <v>x</v>
      </c>
      <c r="AT147" s="42">
        <f>IF('Indicator Date hidden'!AU148="x","x",AT$2-'Indicator Date hidden'!AU148)</f>
        <v>0</v>
      </c>
      <c r="AU147" s="42">
        <f>IF('Indicator Date hidden'!AV148="x","x",AU$2-'Indicator Date hidden'!AV148)</f>
        <v>0</v>
      </c>
      <c r="AV147" s="42">
        <f>IF('Indicator Date hidden'!AW148="x","x",AV$2-'Indicator Date hidden'!AW148)</f>
        <v>7</v>
      </c>
      <c r="AW147" s="42">
        <f>IF('Indicator Date hidden'!AX148="x","x",AW$2-'Indicator Date hidden'!AX148)</f>
        <v>-2</v>
      </c>
      <c r="AX147" s="42">
        <f>IF('Indicator Date hidden'!AY148="x","x",AX$2-'Indicator Date hidden'!AY148)</f>
        <v>-1</v>
      </c>
      <c r="AY147" s="42">
        <f>IF('Indicator Date hidden'!AZ148="x","x",AY$2-'Indicator Date hidden'!AZ148)</f>
        <v>0</v>
      </c>
      <c r="AZ147" s="42" t="str">
        <f>IF('Indicator Date hidden'!BA148="x","x",AZ$2-'Indicator Date hidden'!BA148)</f>
        <v>x</v>
      </c>
      <c r="BA147" s="42">
        <f>IF('Indicator Date hidden'!BB148="x","x",BA$2-'Indicator Date hidden'!BB148)</f>
        <v>0</v>
      </c>
      <c r="BB147" s="42">
        <f>IF('Indicator Date hidden'!BC148="x","x",BB$2-'Indicator Date hidden'!BC148)</f>
        <v>0</v>
      </c>
      <c r="BC147" s="42">
        <f>IF('Indicator Date hidden'!BD148="x","x",BC$2-'Indicator Date hidden'!BD148)</f>
        <v>0</v>
      </c>
      <c r="BD147" s="42">
        <f>IF('Indicator Date hidden'!BE148="x","x",BD$2-'Indicator Date hidden'!BE148)</f>
        <v>0</v>
      </c>
      <c r="BE147" s="42">
        <f>IF('Indicator Date hidden'!BF148="x","x",BE$2-'Indicator Date hidden'!BF148)</f>
        <v>2</v>
      </c>
      <c r="BF147" s="42">
        <f>IF('Indicator Date hidden'!BG148="x","x",BF$2-'Indicator Date hidden'!BG148)</f>
        <v>0</v>
      </c>
      <c r="BG147" s="42">
        <f>IF('Indicator Date hidden'!BH148="x","x",BG$2-'Indicator Date hidden'!BH148)</f>
        <v>0</v>
      </c>
      <c r="BH147" s="42">
        <f>IF('Indicator Date hidden'!BI148="x","x",BH$2-'Indicator Date hidden'!BI148)</f>
        <v>0</v>
      </c>
      <c r="BI147" s="42" t="str">
        <f>IF('Indicator Date hidden'!BJ148="x","x",BI$2-'Indicator Date hidden'!BJ148)</f>
        <v>x</v>
      </c>
      <c r="BJ147" s="42">
        <f>IF('Indicator Date hidden'!BK148="x","x",BJ$2-'Indicator Date hidden'!BK148)</f>
        <v>1</v>
      </c>
      <c r="BK147" s="42">
        <f>IF('Indicator Date hidden'!BL148="x","x",BK$2-'Indicator Date hidden'!BL148)</f>
        <v>1</v>
      </c>
      <c r="BL147" s="42">
        <f>IF('Indicator Date hidden'!BM148="x","x",BL$2-'Indicator Date hidden'!BM148)</f>
        <v>0</v>
      </c>
      <c r="BM147" s="42">
        <f>IF('Indicator Date hidden'!BN148="x","x",BM$2-'Indicator Date hidden'!BN148)</f>
        <v>0</v>
      </c>
      <c r="BN147" s="42">
        <f>IF('Indicator Date hidden'!BO148="x","x",BN$2-'Indicator Date hidden'!BO148)</f>
        <v>0</v>
      </c>
      <c r="BO147" s="42">
        <f>IF('Indicator Date hidden'!BP148="x","x",BO$2-'Indicator Date hidden'!BP148)</f>
        <v>4</v>
      </c>
      <c r="BP147" s="42">
        <f>IF('Indicator Date hidden'!BQ148="x","x",BP$2-'Indicator Date hidden'!BQ148)</f>
        <v>0</v>
      </c>
      <c r="BQ147" s="42">
        <f>IF('Indicator Date hidden'!BR148="x","x",BQ$2-'Indicator Date hidden'!BR148)</f>
        <v>0</v>
      </c>
      <c r="BR147" s="42" t="str">
        <f>IF('Indicator Date hidden'!BS148="x","x",BR$2-'Indicator Date hidden'!BS148)</f>
        <v>x</v>
      </c>
      <c r="BS147" s="42">
        <f>IF('Indicator Date hidden'!BT148="x","x",BS$2-'Indicator Date hidden'!BT148)</f>
        <v>1</v>
      </c>
      <c r="BT147" s="42">
        <f>IF('Indicator Date hidden'!BU148="x","x",BT$2-'Indicator Date hidden'!BU148)</f>
        <v>0</v>
      </c>
      <c r="BU147">
        <f t="shared" si="20"/>
        <v>56</v>
      </c>
      <c r="BV147" s="43">
        <f t="shared" si="21"/>
        <v>0.94915254237288138</v>
      </c>
      <c r="BW147">
        <f t="shared" si="22"/>
        <v>11</v>
      </c>
      <c r="BX147" s="43">
        <f t="shared" si="23"/>
        <v>3.0444377110939262</v>
      </c>
      <c r="BY147" s="46">
        <f t="shared" si="24"/>
        <v>0</v>
      </c>
    </row>
    <row r="148" spans="1:77">
      <c r="A148" t="str">
        <f>'Indicator Data'!B151</f>
        <v>VCT</v>
      </c>
      <c r="B148" s="42">
        <f>IF('Indicator Date hidden'!C149="x","x",B$2-'Indicator Date hidden'!C149)</f>
        <v>0</v>
      </c>
      <c r="C148" s="42">
        <f>IF('Indicator Date hidden'!D149="x","x",C$2-'Indicator Date hidden'!D149)</f>
        <v>0</v>
      </c>
      <c r="D148" s="42">
        <f>IF('Indicator Date hidden'!E149="x","x",D$2-'Indicator Date hidden'!E149)</f>
        <v>0</v>
      </c>
      <c r="E148" s="42">
        <f>IF('Indicator Date hidden'!F149="x","x",E$2-'Indicator Date hidden'!F149)</f>
        <v>0</v>
      </c>
      <c r="F148" s="42">
        <f>IF('Indicator Date hidden'!G149="x","x",F$2-'Indicator Date hidden'!G149)</f>
        <v>0</v>
      </c>
      <c r="G148" s="42">
        <f>IF('Indicator Date hidden'!H149="x","x",G$2-'Indicator Date hidden'!H149)</f>
        <v>0</v>
      </c>
      <c r="H148" s="42">
        <f>IF('Indicator Date hidden'!I149="x","x",H$2-'Indicator Date hidden'!I149)</f>
        <v>0</v>
      </c>
      <c r="I148" s="42">
        <f>IF('Indicator Date hidden'!J149="x","x",I$2-'Indicator Date hidden'!J149)</f>
        <v>0</v>
      </c>
      <c r="J148" s="42">
        <f>IF('Indicator Date hidden'!K149="x","x",J$2-'Indicator Date hidden'!K149)</f>
        <v>0</v>
      </c>
      <c r="K148" s="42" t="str">
        <f>IF('Indicator Date hidden'!L149="x","x",K$2-'Indicator Date hidden'!L149)</f>
        <v>x</v>
      </c>
      <c r="L148" s="42" t="str">
        <f>IF('Indicator Date hidden'!M149="x","x",L$2-'Indicator Date hidden'!M149)</f>
        <v>x</v>
      </c>
      <c r="M148" s="42" t="str">
        <f>IF('Indicator Date hidden'!N149="x","x",M$2-'Indicator Date hidden'!N149)</f>
        <v>x</v>
      </c>
      <c r="N148" s="42" t="str">
        <f>IF('Indicator Date hidden'!O149="x","x",N$2-'Indicator Date hidden'!O149)</f>
        <v>x</v>
      </c>
      <c r="O148" s="42" t="str">
        <f>IF('Indicator Date hidden'!P149="x","x",O$2-'Indicator Date hidden'!P149)</f>
        <v>x</v>
      </c>
      <c r="P148" s="42">
        <f>IF('Indicator Date hidden'!Q149="x","x",P$2-'Indicator Date hidden'!Q149)</f>
        <v>0</v>
      </c>
      <c r="Q148" s="42">
        <f>IF('Indicator Date hidden'!R149="x","x",Q$2-'Indicator Date hidden'!R149)</f>
        <v>0</v>
      </c>
      <c r="R148" s="42">
        <f>IF('Indicator Date hidden'!S149="x","x",R$2-'Indicator Date hidden'!S149)</f>
        <v>0</v>
      </c>
      <c r="S148" s="42">
        <f>IF('Indicator Date hidden'!T149="x","x",S$2-'Indicator Date hidden'!T149)</f>
        <v>0</v>
      </c>
      <c r="T148" s="42">
        <f>IF('Indicator Date hidden'!U149="x","x",T$2-'Indicator Date hidden'!U149)</f>
        <v>0</v>
      </c>
      <c r="U148" s="42">
        <f>IF('Indicator Date hidden'!V149="x","x",U$2-'Indicator Date hidden'!V149)</f>
        <v>0</v>
      </c>
      <c r="V148" s="42">
        <f>IF('Indicator Date hidden'!W149="x","x",V$2-'Indicator Date hidden'!W149)</f>
        <v>0</v>
      </c>
      <c r="W148" s="42">
        <f>IF('Indicator Date hidden'!X149="x","x",W$2-'Indicator Date hidden'!X149)</f>
        <v>0</v>
      </c>
      <c r="X148" s="42" t="str">
        <f>IF('Indicator Date hidden'!Y149="x","x",X$2-'Indicator Date hidden'!Y149)</f>
        <v>x</v>
      </c>
      <c r="Y148" s="42">
        <f>IF('Indicator Date hidden'!Z149="x","x",Y$2-'Indicator Date hidden'!Z149)</f>
        <v>4</v>
      </c>
      <c r="Z148" s="42" t="str">
        <f>IF('Indicator Date hidden'!AA149="x","x",Z$2-'Indicator Date hidden'!AA149)</f>
        <v>x</v>
      </c>
      <c r="AA148" s="42">
        <f>IF('Indicator Date hidden'!AB149="x","x",AA$2-'Indicator Date hidden'!AB149)</f>
        <v>2</v>
      </c>
      <c r="AB148" s="42" t="str">
        <f>IF('Indicator Date hidden'!AC149="x","x",AB$2-'Indicator Date hidden'!AC149)</f>
        <v>x</v>
      </c>
      <c r="AC148" s="42">
        <f>IF('Indicator Date hidden'!AD149="x","x",AC$2-'Indicator Date hidden'!AD149)</f>
        <v>-2</v>
      </c>
      <c r="AD148" s="42">
        <f>IF('Indicator Date hidden'!AE149="x","x",AD$2-'Indicator Date hidden'!AE149)</f>
        <v>0</v>
      </c>
      <c r="AE148" s="42">
        <f>IF('Indicator Date hidden'!AF149="x","x",AE$2-'Indicator Date hidden'!AF149)</f>
        <v>16</v>
      </c>
      <c r="AF148" s="42" t="str">
        <f>IF('Indicator Date hidden'!AG149="x","x",AF$2-'Indicator Date hidden'!AG149)</f>
        <v>x</v>
      </c>
      <c r="AG148" s="42">
        <f>IF('Indicator Date hidden'!AH149="x","x",AG$2-'Indicator Date hidden'!AH149)</f>
        <v>0</v>
      </c>
      <c r="AH148" s="42" t="str">
        <f>IF('Indicator Date hidden'!AI149="x","x",AH$2-'Indicator Date hidden'!AI149)</f>
        <v>x</v>
      </c>
      <c r="AI148" s="42">
        <f>IF('Indicator Date hidden'!AJ149="x","x",AI$2-'Indicator Date hidden'!AJ149)</f>
        <v>0</v>
      </c>
      <c r="AJ148" s="42">
        <f>IF('Indicator Date hidden'!AK149="x","x",AJ$2-'Indicator Date hidden'!AK149)</f>
        <v>0</v>
      </c>
      <c r="AK148" s="42">
        <f>IF('Indicator Date hidden'!AL149="x","x",AK$2-'Indicator Date hidden'!AL149)</f>
        <v>0</v>
      </c>
      <c r="AL148" s="42">
        <f>IF('Indicator Date hidden'!AM149="x","x",AL$2-'Indicator Date hidden'!AM149)</f>
        <v>0</v>
      </c>
      <c r="AM148" s="42">
        <f>IF('Indicator Date hidden'!AN149="x","x",AM$2-'Indicator Date hidden'!AN149)</f>
        <v>0</v>
      </c>
      <c r="AN148" s="42">
        <f>IF('Indicator Date hidden'!AO149="x","x",AN$2-'Indicator Date hidden'!AO149)</f>
        <v>0</v>
      </c>
      <c r="AO148" s="42" t="str">
        <f>IF('Indicator Date hidden'!AP149="x","x",AO$2-'Indicator Date hidden'!AP149)</f>
        <v>x</v>
      </c>
      <c r="AP148" s="42">
        <f>IF('Indicator Date hidden'!AQ149="x","x",AP$2-'Indicator Date hidden'!AQ149)</f>
        <v>0</v>
      </c>
      <c r="AQ148" s="42" t="str">
        <f>IF('Indicator Date hidden'!AR149="x","x",AQ$2-'Indicator Date hidden'!AR149)</f>
        <v>x</v>
      </c>
      <c r="AR148" s="42" t="str">
        <f>IF('Indicator Date hidden'!AS149="x","x",AR$2-'Indicator Date hidden'!AS149)</f>
        <v>x</v>
      </c>
      <c r="AS148" s="42" t="str">
        <f>IF('Indicator Date hidden'!AT149="x","x",AS$2-'Indicator Date hidden'!AT149)</f>
        <v>x</v>
      </c>
      <c r="AT148" s="42">
        <f>IF('Indicator Date hidden'!AU149="x","x",AT$2-'Indicator Date hidden'!AU149)</f>
        <v>0</v>
      </c>
      <c r="AU148" s="42">
        <f>IF('Indicator Date hidden'!AV149="x","x",AU$2-'Indicator Date hidden'!AV149)</f>
        <v>1</v>
      </c>
      <c r="AV148" s="42" t="str">
        <f>IF('Indicator Date hidden'!AW149="x","x",AV$2-'Indicator Date hidden'!AW149)</f>
        <v>x</v>
      </c>
      <c r="AW148" s="42">
        <f>IF('Indicator Date hidden'!AX149="x","x",AW$2-'Indicator Date hidden'!AX149)</f>
        <v>-2</v>
      </c>
      <c r="AX148" s="42">
        <f>IF('Indicator Date hidden'!AY149="x","x",AX$2-'Indicator Date hidden'!AY149)</f>
        <v>-1</v>
      </c>
      <c r="AY148" s="42">
        <f>IF('Indicator Date hidden'!AZ149="x","x",AY$2-'Indicator Date hidden'!AZ149)</f>
        <v>0</v>
      </c>
      <c r="AZ148" s="42" t="str">
        <f>IF('Indicator Date hidden'!BA149="x","x",AZ$2-'Indicator Date hidden'!BA149)</f>
        <v>x</v>
      </c>
      <c r="BA148" s="42">
        <f>IF('Indicator Date hidden'!BB149="x","x",BA$2-'Indicator Date hidden'!BB149)</f>
        <v>1</v>
      </c>
      <c r="BB148" s="42">
        <f>IF('Indicator Date hidden'!BC149="x","x",BB$2-'Indicator Date hidden'!BC149)</f>
        <v>0</v>
      </c>
      <c r="BC148" s="42">
        <f>IF('Indicator Date hidden'!BD149="x","x",BC$2-'Indicator Date hidden'!BD149)</f>
        <v>0</v>
      </c>
      <c r="BD148" s="42">
        <f>IF('Indicator Date hidden'!BE149="x","x",BD$2-'Indicator Date hidden'!BE149)</f>
        <v>0</v>
      </c>
      <c r="BE148" s="42" t="str">
        <f>IF('Indicator Date hidden'!BF149="x","x",BE$2-'Indicator Date hidden'!BF149)</f>
        <v>x</v>
      </c>
      <c r="BF148" s="42">
        <f>IF('Indicator Date hidden'!BG149="x","x",BF$2-'Indicator Date hidden'!BG149)</f>
        <v>0</v>
      </c>
      <c r="BG148" s="42">
        <f>IF('Indicator Date hidden'!BH149="x","x",BG$2-'Indicator Date hidden'!BH149)</f>
        <v>0</v>
      </c>
      <c r="BH148" s="42">
        <f>IF('Indicator Date hidden'!BI149="x","x",BH$2-'Indicator Date hidden'!BI149)</f>
        <v>0</v>
      </c>
      <c r="BI148" s="42" t="str">
        <f>IF('Indicator Date hidden'!BJ149="x","x",BI$2-'Indicator Date hidden'!BJ149)</f>
        <v>x</v>
      </c>
      <c r="BJ148" s="42">
        <f>IF('Indicator Date hidden'!BK149="x","x",BJ$2-'Indicator Date hidden'!BK149)</f>
        <v>1</v>
      </c>
      <c r="BK148" s="42">
        <f>IF('Indicator Date hidden'!BL149="x","x",BK$2-'Indicator Date hidden'!BL149)</f>
        <v>0</v>
      </c>
      <c r="BL148" s="42">
        <f>IF('Indicator Date hidden'!BM149="x","x",BL$2-'Indicator Date hidden'!BM149)</f>
        <v>0</v>
      </c>
      <c r="BM148" s="42">
        <f>IF('Indicator Date hidden'!BN149="x","x",BM$2-'Indicator Date hidden'!BN149)</f>
        <v>0</v>
      </c>
      <c r="BN148" s="42">
        <f>IF('Indicator Date hidden'!BO149="x","x",BN$2-'Indicator Date hidden'!BO149)</f>
        <v>0</v>
      </c>
      <c r="BO148" s="42">
        <f>IF('Indicator Date hidden'!BP149="x","x",BO$2-'Indicator Date hidden'!BP149)</f>
        <v>9</v>
      </c>
      <c r="BP148" s="42">
        <f>IF('Indicator Date hidden'!BQ149="x","x",BP$2-'Indicator Date hidden'!BQ149)</f>
        <v>0</v>
      </c>
      <c r="BQ148" s="42">
        <f>IF('Indicator Date hidden'!BR149="x","x",BQ$2-'Indicator Date hidden'!BR149)</f>
        <v>0</v>
      </c>
      <c r="BR148" s="42" t="str">
        <f>IF('Indicator Date hidden'!BS149="x","x",BR$2-'Indicator Date hidden'!BS149)</f>
        <v>x</v>
      </c>
      <c r="BS148" s="42">
        <f>IF('Indicator Date hidden'!BT149="x","x",BS$2-'Indicator Date hidden'!BT149)</f>
        <v>1</v>
      </c>
      <c r="BT148" s="42">
        <f>IF('Indicator Date hidden'!BU149="x","x",BT$2-'Indicator Date hidden'!BU149)</f>
        <v>0</v>
      </c>
      <c r="BU148">
        <f t="shared" si="20"/>
        <v>30</v>
      </c>
      <c r="BV148" s="43">
        <f t="shared" si="21"/>
        <v>0.57692307692307687</v>
      </c>
      <c r="BW148">
        <f t="shared" si="22"/>
        <v>8</v>
      </c>
      <c r="BX148" s="43">
        <f t="shared" si="23"/>
        <v>2.6043318488046459</v>
      </c>
      <c r="BY148" s="46">
        <f t="shared" si="24"/>
        <v>0</v>
      </c>
    </row>
    <row r="149" spans="1:77">
      <c r="A149" t="str">
        <f>'Indicator Data'!B152</f>
        <v>WSM</v>
      </c>
      <c r="B149" s="42">
        <f>IF('Indicator Date hidden'!C150="x","x",B$2-'Indicator Date hidden'!C150)</f>
        <v>0</v>
      </c>
      <c r="C149" s="42">
        <f>IF('Indicator Date hidden'!D150="x","x",C$2-'Indicator Date hidden'!D150)</f>
        <v>0</v>
      </c>
      <c r="D149" s="42">
        <f>IF('Indicator Date hidden'!E150="x","x",D$2-'Indicator Date hidden'!E150)</f>
        <v>0</v>
      </c>
      <c r="E149" s="42">
        <f>IF('Indicator Date hidden'!F150="x","x",E$2-'Indicator Date hidden'!F150)</f>
        <v>0</v>
      </c>
      <c r="F149" s="42">
        <f>IF('Indicator Date hidden'!G150="x","x",F$2-'Indicator Date hidden'!G150)</f>
        <v>0</v>
      </c>
      <c r="G149" s="42">
        <f>IF('Indicator Date hidden'!H150="x","x",G$2-'Indicator Date hidden'!H150)</f>
        <v>0</v>
      </c>
      <c r="H149" s="42">
        <f>IF('Indicator Date hidden'!I150="x","x",H$2-'Indicator Date hidden'!I150)</f>
        <v>0</v>
      </c>
      <c r="I149" s="42">
        <f>IF('Indicator Date hidden'!J150="x","x",I$2-'Indicator Date hidden'!J150)</f>
        <v>0</v>
      </c>
      <c r="J149" s="42">
        <f>IF('Indicator Date hidden'!K150="x","x",J$2-'Indicator Date hidden'!K150)</f>
        <v>0</v>
      </c>
      <c r="K149" s="42" t="str">
        <f>IF('Indicator Date hidden'!L150="x","x",K$2-'Indicator Date hidden'!L150)</f>
        <v>x</v>
      </c>
      <c r="L149" s="42" t="str">
        <f>IF('Indicator Date hidden'!M150="x","x",L$2-'Indicator Date hidden'!M150)</f>
        <v>x</v>
      </c>
      <c r="M149" s="42" t="str">
        <f>IF('Indicator Date hidden'!N150="x","x",M$2-'Indicator Date hidden'!N150)</f>
        <v>x</v>
      </c>
      <c r="N149" s="42" t="str">
        <f>IF('Indicator Date hidden'!O150="x","x",N$2-'Indicator Date hidden'!O150)</f>
        <v>x</v>
      </c>
      <c r="O149" s="42" t="str">
        <f>IF('Indicator Date hidden'!P150="x","x",O$2-'Indicator Date hidden'!P150)</f>
        <v>x</v>
      </c>
      <c r="P149" s="42">
        <f>IF('Indicator Date hidden'!Q150="x","x",P$2-'Indicator Date hidden'!Q150)</f>
        <v>0</v>
      </c>
      <c r="Q149" s="42">
        <f>IF('Indicator Date hidden'!R150="x","x",Q$2-'Indicator Date hidden'!R150)</f>
        <v>0</v>
      </c>
      <c r="R149" s="42">
        <f>IF('Indicator Date hidden'!S150="x","x",R$2-'Indicator Date hidden'!S150)</f>
        <v>0</v>
      </c>
      <c r="S149" s="42">
        <f>IF('Indicator Date hidden'!T150="x","x",S$2-'Indicator Date hidden'!T150)</f>
        <v>0</v>
      </c>
      <c r="T149" s="42">
        <f>IF('Indicator Date hidden'!U150="x","x",T$2-'Indicator Date hidden'!U150)</f>
        <v>0</v>
      </c>
      <c r="U149" s="42">
        <f>IF('Indicator Date hidden'!V150="x","x",U$2-'Indicator Date hidden'!V150)</f>
        <v>0</v>
      </c>
      <c r="V149" s="42">
        <f>IF('Indicator Date hidden'!W150="x","x",V$2-'Indicator Date hidden'!W150)</f>
        <v>0</v>
      </c>
      <c r="W149" s="42">
        <f>IF('Indicator Date hidden'!X150="x","x",W$2-'Indicator Date hidden'!X150)</f>
        <v>0</v>
      </c>
      <c r="X149" s="42">
        <f>IF('Indicator Date hidden'!Y150="x","x",X$2-'Indicator Date hidden'!Y150)</f>
        <v>2</v>
      </c>
      <c r="Y149" s="42">
        <f>IF('Indicator Date hidden'!Z150="x","x",Y$2-'Indicator Date hidden'!Z150)</f>
        <v>0</v>
      </c>
      <c r="Z149" s="42">
        <f>IF('Indicator Date hidden'!AA150="x","x",Z$2-'Indicator Date hidden'!AA150)</f>
        <v>0</v>
      </c>
      <c r="AA149" s="42">
        <f>IF('Indicator Date hidden'!AB150="x","x",AA$2-'Indicator Date hidden'!AB150)</f>
        <v>1</v>
      </c>
      <c r="AB149" s="42" t="str">
        <f>IF('Indicator Date hidden'!AC150="x","x",AB$2-'Indicator Date hidden'!AC150)</f>
        <v>x</v>
      </c>
      <c r="AC149" s="42">
        <f>IF('Indicator Date hidden'!AD150="x","x",AC$2-'Indicator Date hidden'!AD150)</f>
        <v>-2</v>
      </c>
      <c r="AD149" s="42">
        <f>IF('Indicator Date hidden'!AE150="x","x",AD$2-'Indicator Date hidden'!AE150)</f>
        <v>0</v>
      </c>
      <c r="AE149" s="42">
        <f>IF('Indicator Date hidden'!AF150="x","x",AE$2-'Indicator Date hidden'!AF150)</f>
        <v>16</v>
      </c>
      <c r="AF149" s="42" t="str">
        <f>IF('Indicator Date hidden'!AG150="x","x",AF$2-'Indicator Date hidden'!AG150)</f>
        <v>x</v>
      </c>
      <c r="AG149" s="42">
        <f>IF('Indicator Date hidden'!AH150="x","x",AG$2-'Indicator Date hidden'!AH150)</f>
        <v>0</v>
      </c>
      <c r="AH149" s="42">
        <f>IF('Indicator Date hidden'!AI150="x","x",AH$2-'Indicator Date hidden'!AI150)</f>
        <v>2</v>
      </c>
      <c r="AI149" s="42">
        <f>IF('Indicator Date hidden'!AJ150="x","x",AI$2-'Indicator Date hidden'!AJ150)</f>
        <v>0</v>
      </c>
      <c r="AJ149" s="42">
        <f>IF('Indicator Date hidden'!AK150="x","x",AJ$2-'Indicator Date hidden'!AK150)</f>
        <v>0</v>
      </c>
      <c r="AK149" s="42">
        <f>IF('Indicator Date hidden'!AL150="x","x",AK$2-'Indicator Date hidden'!AL150)</f>
        <v>0</v>
      </c>
      <c r="AL149" s="42">
        <f>IF('Indicator Date hidden'!AM150="x","x",AL$2-'Indicator Date hidden'!AM150)</f>
        <v>0</v>
      </c>
      <c r="AM149" s="42">
        <f>IF('Indicator Date hidden'!AN150="x","x",AM$2-'Indicator Date hidden'!AN150)</f>
        <v>0</v>
      </c>
      <c r="AN149" s="42">
        <f>IF('Indicator Date hidden'!AO150="x","x",AN$2-'Indicator Date hidden'!AO150)</f>
        <v>0</v>
      </c>
      <c r="AO149" s="42">
        <f>IF('Indicator Date hidden'!AP150="x","x",AO$2-'Indicator Date hidden'!AP150)</f>
        <v>3</v>
      </c>
      <c r="AP149" s="42">
        <f>IF('Indicator Date hidden'!AQ150="x","x",AP$2-'Indicator Date hidden'!AQ150)</f>
        <v>0</v>
      </c>
      <c r="AQ149" s="42" t="str">
        <f>IF('Indicator Date hidden'!AR150="x","x",AQ$2-'Indicator Date hidden'!AR150)</f>
        <v>x</v>
      </c>
      <c r="AR149" s="42" t="str">
        <f>IF('Indicator Date hidden'!AS150="x","x",AR$2-'Indicator Date hidden'!AS150)</f>
        <v>x</v>
      </c>
      <c r="AS149" s="42" t="str">
        <f>IF('Indicator Date hidden'!AT150="x","x",AS$2-'Indicator Date hidden'!AT150)</f>
        <v>x</v>
      </c>
      <c r="AT149" s="42">
        <f>IF('Indicator Date hidden'!AU150="x","x",AT$2-'Indicator Date hidden'!AU150)</f>
        <v>0</v>
      </c>
      <c r="AU149" s="42">
        <f>IF('Indicator Date hidden'!AV150="x","x",AU$2-'Indicator Date hidden'!AV150)</f>
        <v>0</v>
      </c>
      <c r="AV149" s="42">
        <f>IF('Indicator Date hidden'!AW150="x","x",AV$2-'Indicator Date hidden'!AW150)</f>
        <v>9</v>
      </c>
      <c r="AW149" s="42">
        <f>IF('Indicator Date hidden'!AX150="x","x",AW$2-'Indicator Date hidden'!AX150)</f>
        <v>-2</v>
      </c>
      <c r="AX149" s="42">
        <f>IF('Indicator Date hidden'!AY150="x","x",AX$2-'Indicator Date hidden'!AY150)</f>
        <v>-1</v>
      </c>
      <c r="AY149" s="42">
        <f>IF('Indicator Date hidden'!AZ150="x","x",AY$2-'Indicator Date hidden'!AZ150)</f>
        <v>0</v>
      </c>
      <c r="AZ149" s="42" t="str">
        <f>IF('Indicator Date hidden'!BA150="x","x",AZ$2-'Indicator Date hidden'!BA150)</f>
        <v>x</v>
      </c>
      <c r="BA149" s="42">
        <f>IF('Indicator Date hidden'!BB150="x","x",BA$2-'Indicator Date hidden'!BB150)</f>
        <v>5</v>
      </c>
      <c r="BB149" s="42" t="str">
        <f>IF('Indicator Date hidden'!BC150="x","x",BB$2-'Indicator Date hidden'!BC150)</f>
        <v>x</v>
      </c>
      <c r="BC149" s="42">
        <f>IF('Indicator Date hidden'!BD150="x","x",BC$2-'Indicator Date hidden'!BD150)</f>
        <v>0</v>
      </c>
      <c r="BD149" s="42">
        <f>IF('Indicator Date hidden'!BE150="x","x",BD$2-'Indicator Date hidden'!BE150)</f>
        <v>0</v>
      </c>
      <c r="BE149" s="42">
        <f>IF('Indicator Date hidden'!BF150="x","x",BE$2-'Indicator Date hidden'!BF150)</f>
        <v>2</v>
      </c>
      <c r="BF149" s="42">
        <f>IF('Indicator Date hidden'!BG150="x","x",BF$2-'Indicator Date hidden'!BG150)</f>
        <v>0</v>
      </c>
      <c r="BG149" s="42" t="str">
        <f>IF('Indicator Date hidden'!BH150="x","x",BG$2-'Indicator Date hidden'!BH150)</f>
        <v>x</v>
      </c>
      <c r="BH149" s="42">
        <f>IF('Indicator Date hidden'!BI150="x","x",BH$2-'Indicator Date hidden'!BI150)</f>
        <v>0</v>
      </c>
      <c r="BI149" s="42">
        <f>IF('Indicator Date hidden'!BJ150="x","x",BI$2-'Indicator Date hidden'!BJ150)</f>
        <v>2</v>
      </c>
      <c r="BJ149" s="42">
        <f>IF('Indicator Date hidden'!BK150="x","x",BJ$2-'Indicator Date hidden'!BK150)</f>
        <v>1</v>
      </c>
      <c r="BK149" s="42">
        <f>IF('Indicator Date hidden'!BL150="x","x",BK$2-'Indicator Date hidden'!BL150)</f>
        <v>0</v>
      </c>
      <c r="BL149" s="42">
        <f>IF('Indicator Date hidden'!BM150="x","x",BL$2-'Indicator Date hidden'!BM150)</f>
        <v>0</v>
      </c>
      <c r="BM149" s="42">
        <f>IF('Indicator Date hidden'!BN150="x","x",BM$2-'Indicator Date hidden'!BN150)</f>
        <v>0</v>
      </c>
      <c r="BN149" s="42">
        <f>IF('Indicator Date hidden'!BO150="x","x",BN$2-'Indicator Date hidden'!BO150)</f>
        <v>0</v>
      </c>
      <c r="BO149" s="42">
        <f>IF('Indicator Date hidden'!BP150="x","x",BO$2-'Indicator Date hidden'!BP150)</f>
        <v>1</v>
      </c>
      <c r="BP149" s="42">
        <f>IF('Indicator Date hidden'!BQ150="x","x",BP$2-'Indicator Date hidden'!BQ150)</f>
        <v>0</v>
      </c>
      <c r="BQ149" s="42">
        <f>IF('Indicator Date hidden'!BR150="x","x",BQ$2-'Indicator Date hidden'!BR150)</f>
        <v>0</v>
      </c>
      <c r="BR149" s="42">
        <f>IF('Indicator Date hidden'!BS150="x","x",BR$2-'Indicator Date hidden'!BS150)</f>
        <v>0</v>
      </c>
      <c r="BS149" s="42">
        <f>IF('Indicator Date hidden'!BT150="x","x",BS$2-'Indicator Date hidden'!BT150)</f>
        <v>1</v>
      </c>
      <c r="BT149" s="42">
        <f>IF('Indicator Date hidden'!BU150="x","x",BT$2-'Indicator Date hidden'!BU150)</f>
        <v>0</v>
      </c>
      <c r="BU149">
        <f t="shared" si="20"/>
        <v>40</v>
      </c>
      <c r="BV149" s="43">
        <f t="shared" si="21"/>
        <v>0.68965517241379315</v>
      </c>
      <c r="BW149">
        <f t="shared" si="22"/>
        <v>12</v>
      </c>
      <c r="BX149" s="43">
        <f t="shared" si="23"/>
        <v>2.5339549063274256</v>
      </c>
      <c r="BY149" s="46">
        <f t="shared" si="24"/>
        <v>0</v>
      </c>
    </row>
    <row r="150" spans="1:77">
      <c r="A150" t="str">
        <f>'Indicator Data'!B153</f>
        <v>STP</v>
      </c>
      <c r="B150" s="42">
        <f>IF('Indicator Date hidden'!C151="x","x",B$2-'Indicator Date hidden'!C151)</f>
        <v>0</v>
      </c>
      <c r="C150" s="42">
        <f>IF('Indicator Date hidden'!D151="x","x",C$2-'Indicator Date hidden'!D151)</f>
        <v>0</v>
      </c>
      <c r="D150" s="42">
        <f>IF('Indicator Date hidden'!E151="x","x",D$2-'Indicator Date hidden'!E151)</f>
        <v>0</v>
      </c>
      <c r="E150" s="42">
        <f>IF('Indicator Date hidden'!F151="x","x",E$2-'Indicator Date hidden'!F151)</f>
        <v>0</v>
      </c>
      <c r="F150" s="42">
        <f>IF('Indicator Date hidden'!G151="x","x",F$2-'Indicator Date hidden'!G151)</f>
        <v>0</v>
      </c>
      <c r="G150" s="42">
        <f>IF('Indicator Date hidden'!H151="x","x",G$2-'Indicator Date hidden'!H151)</f>
        <v>0</v>
      </c>
      <c r="H150" s="42">
        <f>IF('Indicator Date hidden'!I151="x","x",H$2-'Indicator Date hidden'!I151)</f>
        <v>0</v>
      </c>
      <c r="I150" s="42">
        <f>IF('Indicator Date hidden'!J151="x","x",I$2-'Indicator Date hidden'!J151)</f>
        <v>0</v>
      </c>
      <c r="J150" s="42">
        <f>IF('Indicator Date hidden'!K151="x","x",J$2-'Indicator Date hidden'!K151)</f>
        <v>0</v>
      </c>
      <c r="K150" s="42">
        <f>IF('Indicator Date hidden'!L151="x","x",K$2-'Indicator Date hidden'!L151)</f>
        <v>0</v>
      </c>
      <c r="L150" s="42">
        <f>IF('Indicator Date hidden'!M151="x","x",L$2-'Indicator Date hidden'!M151)</f>
        <v>0</v>
      </c>
      <c r="M150" s="42">
        <f>IF('Indicator Date hidden'!N151="x","x",M$2-'Indicator Date hidden'!N151)</f>
        <v>0</v>
      </c>
      <c r="N150" s="42">
        <f>IF('Indicator Date hidden'!O151="x","x",N$2-'Indicator Date hidden'!O151)</f>
        <v>0</v>
      </c>
      <c r="O150" s="42">
        <f>IF('Indicator Date hidden'!P151="x","x",O$2-'Indicator Date hidden'!P151)</f>
        <v>0</v>
      </c>
      <c r="P150" s="42">
        <f>IF('Indicator Date hidden'!Q151="x","x",P$2-'Indicator Date hidden'!Q151)</f>
        <v>0</v>
      </c>
      <c r="Q150" s="42">
        <f>IF('Indicator Date hidden'!R151="x","x",Q$2-'Indicator Date hidden'!R151)</f>
        <v>0</v>
      </c>
      <c r="R150" s="42">
        <f>IF('Indicator Date hidden'!S151="x","x",R$2-'Indicator Date hidden'!S151)</f>
        <v>0</v>
      </c>
      <c r="S150" s="42">
        <f>IF('Indicator Date hidden'!T151="x","x",S$2-'Indicator Date hidden'!T151)</f>
        <v>0</v>
      </c>
      <c r="T150" s="42">
        <f>IF('Indicator Date hidden'!U151="x","x",T$2-'Indicator Date hidden'!U151)</f>
        <v>0</v>
      </c>
      <c r="U150" s="42">
        <f>IF('Indicator Date hidden'!V151="x","x",U$2-'Indicator Date hidden'!V151)</f>
        <v>0</v>
      </c>
      <c r="V150" s="42">
        <f>IF('Indicator Date hidden'!W151="x","x",V$2-'Indicator Date hidden'!W151)</f>
        <v>0</v>
      </c>
      <c r="W150" s="42">
        <f>IF('Indicator Date hidden'!X151="x","x",W$2-'Indicator Date hidden'!X151)</f>
        <v>0</v>
      </c>
      <c r="X150" s="42">
        <f>IF('Indicator Date hidden'!Y151="x","x",X$2-'Indicator Date hidden'!Y151)</f>
        <v>2</v>
      </c>
      <c r="Y150" s="42">
        <f>IF('Indicator Date hidden'!Z151="x","x",Y$2-'Indicator Date hidden'!Z151)</f>
        <v>0</v>
      </c>
      <c r="Z150" s="42">
        <f>IF('Indicator Date hidden'!AA151="x","x",Z$2-'Indicator Date hidden'!AA151)</f>
        <v>0</v>
      </c>
      <c r="AA150" s="42">
        <f>IF('Indicator Date hidden'!AB151="x","x",AA$2-'Indicator Date hidden'!AB151)</f>
        <v>1</v>
      </c>
      <c r="AB150" s="42">
        <f>IF('Indicator Date hidden'!AC151="x","x",AB$2-'Indicator Date hidden'!AC151)</f>
        <v>0</v>
      </c>
      <c r="AC150" s="42">
        <f>IF('Indicator Date hidden'!AD151="x","x",AC$2-'Indicator Date hidden'!AD151)</f>
        <v>-2</v>
      </c>
      <c r="AD150" s="42">
        <f>IF('Indicator Date hidden'!AE151="x","x",AD$2-'Indicator Date hidden'!AE151)</f>
        <v>0</v>
      </c>
      <c r="AE150" s="42">
        <f>IF('Indicator Date hidden'!AF151="x","x",AE$2-'Indicator Date hidden'!AF151)</f>
        <v>16</v>
      </c>
      <c r="AF150" s="42" t="str">
        <f>IF('Indicator Date hidden'!AG151="x","x",AF$2-'Indicator Date hidden'!AG151)</f>
        <v>x</v>
      </c>
      <c r="AG150" s="42">
        <f>IF('Indicator Date hidden'!AH151="x","x",AG$2-'Indicator Date hidden'!AH151)</f>
        <v>0</v>
      </c>
      <c r="AH150" s="42">
        <f>IF('Indicator Date hidden'!AI151="x","x",AH$2-'Indicator Date hidden'!AI151)</f>
        <v>2</v>
      </c>
      <c r="AI150" s="42">
        <f>IF('Indicator Date hidden'!AJ151="x","x",AI$2-'Indicator Date hidden'!AJ151)</f>
        <v>0</v>
      </c>
      <c r="AJ150" s="42">
        <f>IF('Indicator Date hidden'!AK151="x","x",AJ$2-'Indicator Date hidden'!AK151)</f>
        <v>0</v>
      </c>
      <c r="AK150" s="42">
        <f>IF('Indicator Date hidden'!AL151="x","x",AK$2-'Indicator Date hidden'!AL151)</f>
        <v>0</v>
      </c>
      <c r="AL150" s="42">
        <f>IF('Indicator Date hidden'!AM151="x","x",AL$2-'Indicator Date hidden'!AM151)</f>
        <v>0</v>
      </c>
      <c r="AM150" s="42">
        <f>IF('Indicator Date hidden'!AN151="x","x",AM$2-'Indicator Date hidden'!AN151)</f>
        <v>0</v>
      </c>
      <c r="AN150" s="42">
        <f>IF('Indicator Date hidden'!AO151="x","x",AN$2-'Indicator Date hidden'!AO151)</f>
        <v>0</v>
      </c>
      <c r="AO150" s="42">
        <f>IF('Indicator Date hidden'!AP151="x","x",AO$2-'Indicator Date hidden'!AP151)</f>
        <v>3</v>
      </c>
      <c r="AP150" s="42">
        <f>IF('Indicator Date hidden'!AQ151="x","x",AP$2-'Indicator Date hidden'!AQ151)</f>
        <v>0</v>
      </c>
      <c r="AQ150" s="42">
        <f>IF('Indicator Date hidden'!AR151="x","x",AQ$2-'Indicator Date hidden'!AR151)</f>
        <v>0</v>
      </c>
      <c r="AR150" s="42">
        <f>IF('Indicator Date hidden'!AS151="x","x",AR$2-'Indicator Date hidden'!AS151)</f>
        <v>0</v>
      </c>
      <c r="AS150" s="42">
        <f>IF('Indicator Date hidden'!AT151="x","x",AS$2-'Indicator Date hidden'!AT151)</f>
        <v>0</v>
      </c>
      <c r="AT150" s="42">
        <f>IF('Indicator Date hidden'!AU151="x","x",AT$2-'Indicator Date hidden'!AU151)</f>
        <v>0</v>
      </c>
      <c r="AU150" s="42">
        <f>IF('Indicator Date hidden'!AV151="x","x",AU$2-'Indicator Date hidden'!AV151)</f>
        <v>1</v>
      </c>
      <c r="AV150" s="42">
        <f>IF('Indicator Date hidden'!AW151="x","x",AV$2-'Indicator Date hidden'!AW151)</f>
        <v>5</v>
      </c>
      <c r="AW150" s="42">
        <f>IF('Indicator Date hidden'!AX151="x","x",AW$2-'Indicator Date hidden'!AX151)</f>
        <v>-2</v>
      </c>
      <c r="AX150" s="42">
        <f>IF('Indicator Date hidden'!AY151="x","x",AX$2-'Indicator Date hidden'!AY151)</f>
        <v>-1</v>
      </c>
      <c r="AY150" s="42">
        <f>IF('Indicator Date hidden'!AZ151="x","x",AY$2-'Indicator Date hidden'!AZ151)</f>
        <v>0</v>
      </c>
      <c r="AZ150" s="42" t="str">
        <f>IF('Indicator Date hidden'!BA151="x","x",AZ$2-'Indicator Date hidden'!BA151)</f>
        <v>x</v>
      </c>
      <c r="BA150" s="42" t="str">
        <f>IF('Indicator Date hidden'!BB151="x","x",BA$2-'Indicator Date hidden'!BB151)</f>
        <v>x</v>
      </c>
      <c r="BB150" s="42" t="str">
        <f>IF('Indicator Date hidden'!BC151="x","x",BB$2-'Indicator Date hidden'!BC151)</f>
        <v>x</v>
      </c>
      <c r="BC150" s="42">
        <f>IF('Indicator Date hidden'!BD151="x","x",BC$2-'Indicator Date hidden'!BD151)</f>
        <v>0</v>
      </c>
      <c r="BD150" s="42">
        <f>IF('Indicator Date hidden'!BE151="x","x",BD$2-'Indicator Date hidden'!BE151)</f>
        <v>0</v>
      </c>
      <c r="BE150" s="42" t="str">
        <f>IF('Indicator Date hidden'!BF151="x","x",BE$2-'Indicator Date hidden'!BF151)</f>
        <v>x</v>
      </c>
      <c r="BF150" s="42">
        <f>IF('Indicator Date hidden'!BG151="x","x",BF$2-'Indicator Date hidden'!BG151)</f>
        <v>0</v>
      </c>
      <c r="BG150" s="42">
        <f>IF('Indicator Date hidden'!BH151="x","x",BG$2-'Indicator Date hidden'!BH151)</f>
        <v>0</v>
      </c>
      <c r="BH150" s="42">
        <f>IF('Indicator Date hidden'!BI151="x","x",BH$2-'Indicator Date hidden'!BI151)</f>
        <v>0</v>
      </c>
      <c r="BI150" s="42">
        <f>IF('Indicator Date hidden'!BJ151="x","x",BI$2-'Indicator Date hidden'!BJ151)</f>
        <v>1</v>
      </c>
      <c r="BJ150" s="42">
        <f>IF('Indicator Date hidden'!BK151="x","x",BJ$2-'Indicator Date hidden'!BK151)</f>
        <v>1</v>
      </c>
      <c r="BK150" s="42">
        <f>IF('Indicator Date hidden'!BL151="x","x",BK$2-'Indicator Date hidden'!BL151)</f>
        <v>0</v>
      </c>
      <c r="BL150" s="42">
        <f>IF('Indicator Date hidden'!BM151="x","x",BL$2-'Indicator Date hidden'!BM151)</f>
        <v>0</v>
      </c>
      <c r="BM150" s="42">
        <f>IF('Indicator Date hidden'!BN151="x","x",BM$2-'Indicator Date hidden'!BN151)</f>
        <v>0</v>
      </c>
      <c r="BN150" s="42">
        <f>IF('Indicator Date hidden'!BO151="x","x",BN$2-'Indicator Date hidden'!BO151)</f>
        <v>0</v>
      </c>
      <c r="BO150" s="42">
        <f>IF('Indicator Date hidden'!BP151="x","x",BO$2-'Indicator Date hidden'!BP151)</f>
        <v>2</v>
      </c>
      <c r="BP150" s="42">
        <f>IF('Indicator Date hidden'!BQ151="x","x",BP$2-'Indicator Date hidden'!BQ151)</f>
        <v>0</v>
      </c>
      <c r="BQ150" s="42">
        <f>IF('Indicator Date hidden'!BR151="x","x",BQ$2-'Indicator Date hidden'!BR151)</f>
        <v>0</v>
      </c>
      <c r="BR150" s="42">
        <f>IF('Indicator Date hidden'!BS151="x","x",BR$2-'Indicator Date hidden'!BS151)</f>
        <v>0</v>
      </c>
      <c r="BS150" s="42">
        <f>IF('Indicator Date hidden'!BT151="x","x",BS$2-'Indicator Date hidden'!BT151)</f>
        <v>1</v>
      </c>
      <c r="BT150" s="42">
        <f>IF('Indicator Date hidden'!BU151="x","x",BT$2-'Indicator Date hidden'!BU151)</f>
        <v>0</v>
      </c>
      <c r="BU150">
        <f t="shared" si="20"/>
        <v>30</v>
      </c>
      <c r="BV150" s="43">
        <f t="shared" si="21"/>
        <v>0.45454545454545453</v>
      </c>
      <c r="BW150">
        <f t="shared" si="22"/>
        <v>11</v>
      </c>
      <c r="BX150" s="43">
        <f t="shared" si="23"/>
        <v>2.1403895013830669</v>
      </c>
      <c r="BY150" s="46">
        <f t="shared" si="24"/>
        <v>0</v>
      </c>
    </row>
    <row r="151" spans="1:77">
      <c r="A151" t="str">
        <f>'Indicator Data'!B154</f>
        <v>SAU</v>
      </c>
      <c r="B151" s="42">
        <f>IF('Indicator Date hidden'!C152="x","x",B$2-'Indicator Date hidden'!C152)</f>
        <v>0</v>
      </c>
      <c r="C151" s="42">
        <f>IF('Indicator Date hidden'!D152="x","x",C$2-'Indicator Date hidden'!D152)</f>
        <v>0</v>
      </c>
      <c r="D151" s="42">
        <f>IF('Indicator Date hidden'!E152="x","x",D$2-'Indicator Date hidden'!E152)</f>
        <v>0</v>
      </c>
      <c r="E151" s="42">
        <f>IF('Indicator Date hidden'!F152="x","x",E$2-'Indicator Date hidden'!F152)</f>
        <v>0</v>
      </c>
      <c r="F151" s="42">
        <f>IF('Indicator Date hidden'!G152="x","x",F$2-'Indicator Date hidden'!G152)</f>
        <v>0</v>
      </c>
      <c r="G151" s="42">
        <f>IF('Indicator Date hidden'!H152="x","x",G$2-'Indicator Date hidden'!H152)</f>
        <v>0</v>
      </c>
      <c r="H151" s="42">
        <f>IF('Indicator Date hidden'!I152="x","x",H$2-'Indicator Date hidden'!I152)</f>
        <v>0</v>
      </c>
      <c r="I151" s="42">
        <f>IF('Indicator Date hidden'!J152="x","x",I$2-'Indicator Date hidden'!J152)</f>
        <v>0</v>
      </c>
      <c r="J151" s="42">
        <f>IF('Indicator Date hidden'!K152="x","x",J$2-'Indicator Date hidden'!K152)</f>
        <v>0</v>
      </c>
      <c r="K151" s="42">
        <f>IF('Indicator Date hidden'!L152="x","x",K$2-'Indicator Date hidden'!L152)</f>
        <v>0</v>
      </c>
      <c r="L151" s="42">
        <f>IF('Indicator Date hidden'!M152="x","x",L$2-'Indicator Date hidden'!M152)</f>
        <v>0</v>
      </c>
      <c r="M151" s="42" t="str">
        <f>IF('Indicator Date hidden'!N152="x","x",M$2-'Indicator Date hidden'!N152)</f>
        <v>x</v>
      </c>
      <c r="N151" s="42" t="str">
        <f>IF('Indicator Date hidden'!O152="x","x",N$2-'Indicator Date hidden'!O152)</f>
        <v>x</v>
      </c>
      <c r="O151" s="42" t="str">
        <f>IF('Indicator Date hidden'!P152="x","x",O$2-'Indicator Date hidden'!P152)</f>
        <v>x</v>
      </c>
      <c r="P151" s="42">
        <f>IF('Indicator Date hidden'!Q152="x","x",P$2-'Indicator Date hidden'!Q152)</f>
        <v>0</v>
      </c>
      <c r="Q151" s="42">
        <f>IF('Indicator Date hidden'!R152="x","x",Q$2-'Indicator Date hidden'!R152)</f>
        <v>0</v>
      </c>
      <c r="R151" s="42">
        <f>IF('Indicator Date hidden'!S152="x","x",R$2-'Indicator Date hidden'!S152)</f>
        <v>0</v>
      </c>
      <c r="S151" s="42">
        <f>IF('Indicator Date hidden'!T152="x","x",S$2-'Indicator Date hidden'!T152)</f>
        <v>0</v>
      </c>
      <c r="T151" s="42">
        <f>IF('Indicator Date hidden'!U152="x","x",T$2-'Indicator Date hidden'!U152)</f>
        <v>0</v>
      </c>
      <c r="U151" s="42">
        <f>IF('Indicator Date hidden'!V152="x","x",U$2-'Indicator Date hidden'!V152)</f>
        <v>0</v>
      </c>
      <c r="V151" s="42">
        <f>IF('Indicator Date hidden'!W152="x","x",V$2-'Indicator Date hidden'!W152)</f>
        <v>0</v>
      </c>
      <c r="W151" s="42">
        <f>IF('Indicator Date hidden'!X152="x","x",W$2-'Indicator Date hidden'!X152)</f>
        <v>0</v>
      </c>
      <c r="X151" s="42" t="str">
        <f>IF('Indicator Date hidden'!Y152="x","x",X$2-'Indicator Date hidden'!Y152)</f>
        <v>x</v>
      </c>
      <c r="Y151" s="42">
        <f>IF('Indicator Date hidden'!Z152="x","x",Y$2-'Indicator Date hidden'!Z152)</f>
        <v>0</v>
      </c>
      <c r="Z151" s="42" t="str">
        <f>IF('Indicator Date hidden'!AA152="x","x",Z$2-'Indicator Date hidden'!AA152)</f>
        <v>x</v>
      </c>
      <c r="AA151" s="42">
        <f>IF('Indicator Date hidden'!AB152="x","x",AA$2-'Indicator Date hidden'!AB152)</f>
        <v>1</v>
      </c>
      <c r="AB151" s="42">
        <f>IF('Indicator Date hidden'!AC152="x","x",AB$2-'Indicator Date hidden'!AC152)</f>
        <v>0</v>
      </c>
      <c r="AC151" s="42">
        <f>IF('Indicator Date hidden'!AD152="x","x",AC$2-'Indicator Date hidden'!AD152)</f>
        <v>-2</v>
      </c>
      <c r="AD151" s="42">
        <f>IF('Indicator Date hidden'!AE152="x","x",AD$2-'Indicator Date hidden'!AE152)</f>
        <v>0</v>
      </c>
      <c r="AE151" s="42">
        <f>IF('Indicator Date hidden'!AF152="x","x",AE$2-'Indicator Date hidden'!AF152)</f>
        <v>0</v>
      </c>
      <c r="AF151" s="42">
        <f>IF('Indicator Date hidden'!AG152="x","x",AF$2-'Indicator Date hidden'!AG152)</f>
        <v>0</v>
      </c>
      <c r="AG151" s="42">
        <f>IF('Indicator Date hidden'!AH152="x","x",AG$2-'Indicator Date hidden'!AH152)</f>
        <v>0</v>
      </c>
      <c r="AH151" s="42" t="str">
        <f>IF('Indicator Date hidden'!AI152="x","x",AH$2-'Indicator Date hidden'!AI152)</f>
        <v>x</v>
      </c>
      <c r="AI151" s="42">
        <f>IF('Indicator Date hidden'!AJ152="x","x",AI$2-'Indicator Date hidden'!AJ152)</f>
        <v>0</v>
      </c>
      <c r="AJ151" s="42">
        <f>IF('Indicator Date hidden'!AK152="x","x",AJ$2-'Indicator Date hidden'!AK152)</f>
        <v>0</v>
      </c>
      <c r="AK151" s="42">
        <f>IF('Indicator Date hidden'!AL152="x","x",AK$2-'Indicator Date hidden'!AL152)</f>
        <v>0</v>
      </c>
      <c r="AL151" s="42" t="str">
        <f>IF('Indicator Date hidden'!AM152="x","x",AL$2-'Indicator Date hidden'!AM152)</f>
        <v>x</v>
      </c>
      <c r="AM151" s="42">
        <f>IF('Indicator Date hidden'!AN152="x","x",AM$2-'Indicator Date hidden'!AN152)</f>
        <v>0</v>
      </c>
      <c r="AN151" s="42">
        <f>IF('Indicator Date hidden'!AO152="x","x",AN$2-'Indicator Date hidden'!AO152)</f>
        <v>0</v>
      </c>
      <c r="AO151" s="42">
        <f>IF('Indicator Date hidden'!AP152="x","x",AO$2-'Indicator Date hidden'!AP152)</f>
        <v>2</v>
      </c>
      <c r="AP151" s="42">
        <f>IF('Indicator Date hidden'!AQ152="x","x",AP$2-'Indicator Date hidden'!AQ152)</f>
        <v>0</v>
      </c>
      <c r="AQ151" s="42">
        <f>IF('Indicator Date hidden'!AR152="x","x",AQ$2-'Indicator Date hidden'!AR152)</f>
        <v>0</v>
      </c>
      <c r="AR151" s="42">
        <f>IF('Indicator Date hidden'!AS152="x","x",AR$2-'Indicator Date hidden'!AS152)</f>
        <v>0</v>
      </c>
      <c r="AS151" s="42">
        <f>IF('Indicator Date hidden'!AT152="x","x",AS$2-'Indicator Date hidden'!AT152)</f>
        <v>0</v>
      </c>
      <c r="AT151" s="42">
        <f>IF('Indicator Date hidden'!AU152="x","x",AT$2-'Indicator Date hidden'!AU152)</f>
        <v>0</v>
      </c>
      <c r="AU151" s="42">
        <f>IF('Indicator Date hidden'!AV152="x","x",AU$2-'Indicator Date hidden'!AV152)</f>
        <v>0</v>
      </c>
      <c r="AV151" s="42" t="str">
        <f>IF('Indicator Date hidden'!AW152="x","x",AV$2-'Indicator Date hidden'!AW152)</f>
        <v>x</v>
      </c>
      <c r="AW151" s="42">
        <f>IF('Indicator Date hidden'!AX152="x","x",AW$2-'Indicator Date hidden'!AX152)</f>
        <v>-2</v>
      </c>
      <c r="AX151" s="42">
        <f>IF('Indicator Date hidden'!AY152="x","x",AX$2-'Indicator Date hidden'!AY152)</f>
        <v>-1</v>
      </c>
      <c r="AY151" s="42">
        <f>IF('Indicator Date hidden'!AZ152="x","x",AY$2-'Indicator Date hidden'!AZ152)</f>
        <v>0</v>
      </c>
      <c r="AZ151" s="42" t="str">
        <f>IF('Indicator Date hidden'!BA152="x","x",AZ$2-'Indicator Date hidden'!BA152)</f>
        <v>x</v>
      </c>
      <c r="BA151" s="42">
        <f>IF('Indicator Date hidden'!BB152="x","x",BA$2-'Indicator Date hidden'!BB152)</f>
        <v>0</v>
      </c>
      <c r="BB151" s="42">
        <f>IF('Indicator Date hidden'!BC152="x","x",BB$2-'Indicator Date hidden'!BC152)</f>
        <v>0</v>
      </c>
      <c r="BC151" s="42">
        <f>IF('Indicator Date hidden'!BD152="x","x",BC$2-'Indicator Date hidden'!BD152)</f>
        <v>0</v>
      </c>
      <c r="BD151" s="42">
        <f>IF('Indicator Date hidden'!BE152="x","x",BD$2-'Indicator Date hidden'!BE152)</f>
        <v>0</v>
      </c>
      <c r="BE151" s="42" t="str">
        <f>IF('Indicator Date hidden'!BF152="x","x",BE$2-'Indicator Date hidden'!BF152)</f>
        <v>x</v>
      </c>
      <c r="BF151" s="42">
        <f>IF('Indicator Date hidden'!BG152="x","x",BF$2-'Indicator Date hidden'!BG152)</f>
        <v>0</v>
      </c>
      <c r="BG151" s="42">
        <f>IF('Indicator Date hidden'!BH152="x","x",BG$2-'Indicator Date hidden'!BH152)</f>
        <v>0</v>
      </c>
      <c r="BH151" s="42">
        <f>IF('Indicator Date hidden'!BI152="x","x",BH$2-'Indicator Date hidden'!BI152)</f>
        <v>0</v>
      </c>
      <c r="BI151" s="42">
        <f>IF('Indicator Date hidden'!BJ152="x","x",BI$2-'Indicator Date hidden'!BJ152)</f>
        <v>3</v>
      </c>
      <c r="BJ151" s="42">
        <f>IF('Indicator Date hidden'!BK152="x","x",BJ$2-'Indicator Date hidden'!BK152)</f>
        <v>0</v>
      </c>
      <c r="BK151" s="42">
        <f>IF('Indicator Date hidden'!BL152="x","x",BK$2-'Indicator Date hidden'!BL152)</f>
        <v>0</v>
      </c>
      <c r="BL151" s="42">
        <f>IF('Indicator Date hidden'!BM152="x","x",BL$2-'Indicator Date hidden'!BM152)</f>
        <v>0</v>
      </c>
      <c r="BM151" s="42">
        <f>IF('Indicator Date hidden'!BN152="x","x",BM$2-'Indicator Date hidden'!BN152)</f>
        <v>0</v>
      </c>
      <c r="BN151" s="42">
        <f>IF('Indicator Date hidden'!BO152="x","x",BN$2-'Indicator Date hidden'!BO152)</f>
        <v>0</v>
      </c>
      <c r="BO151" s="42">
        <f>IF('Indicator Date hidden'!BP152="x","x",BO$2-'Indicator Date hidden'!BP152)</f>
        <v>0</v>
      </c>
      <c r="BP151" s="42">
        <f>IF('Indicator Date hidden'!BQ152="x","x",BP$2-'Indicator Date hidden'!BQ152)</f>
        <v>0</v>
      </c>
      <c r="BQ151" s="42">
        <f>IF('Indicator Date hidden'!BR152="x","x",BQ$2-'Indicator Date hidden'!BR152)</f>
        <v>0</v>
      </c>
      <c r="BR151" s="42">
        <f>IF('Indicator Date hidden'!BS152="x","x",BR$2-'Indicator Date hidden'!BS152)</f>
        <v>0</v>
      </c>
      <c r="BS151" s="42">
        <f>IF('Indicator Date hidden'!BT152="x","x",BS$2-'Indicator Date hidden'!BT152)</f>
        <v>1</v>
      </c>
      <c r="BT151" s="42">
        <f>IF('Indicator Date hidden'!BU152="x","x",BT$2-'Indicator Date hidden'!BU152)</f>
        <v>0</v>
      </c>
      <c r="BU151">
        <f t="shared" si="20"/>
        <v>2</v>
      </c>
      <c r="BV151" s="43">
        <f t="shared" si="21"/>
        <v>3.2786885245901641E-2</v>
      </c>
      <c r="BW151">
        <f t="shared" si="22"/>
        <v>4</v>
      </c>
      <c r="BX151" s="43">
        <f t="shared" si="23"/>
        <v>0.62639256309976399</v>
      </c>
      <c r="BY151" s="46">
        <f t="shared" si="24"/>
        <v>0</v>
      </c>
    </row>
    <row r="152" spans="1:77">
      <c r="A152" t="str">
        <f>'Indicator Data'!B155</f>
        <v>SEN</v>
      </c>
      <c r="B152" s="42">
        <f>IF('Indicator Date hidden'!C153="x","x",B$2-'Indicator Date hidden'!C153)</f>
        <v>0</v>
      </c>
      <c r="C152" s="42">
        <f>IF('Indicator Date hidden'!D153="x","x",C$2-'Indicator Date hidden'!D153)</f>
        <v>0</v>
      </c>
      <c r="D152" s="42">
        <f>IF('Indicator Date hidden'!E153="x","x",D$2-'Indicator Date hidden'!E153)</f>
        <v>0</v>
      </c>
      <c r="E152" s="42">
        <f>IF('Indicator Date hidden'!F153="x","x",E$2-'Indicator Date hidden'!F153)</f>
        <v>0</v>
      </c>
      <c r="F152" s="42">
        <f>IF('Indicator Date hidden'!G153="x","x",F$2-'Indicator Date hidden'!G153)</f>
        <v>0</v>
      </c>
      <c r="G152" s="42">
        <f>IF('Indicator Date hidden'!H153="x","x",G$2-'Indicator Date hidden'!H153)</f>
        <v>0</v>
      </c>
      <c r="H152" s="42">
        <f>IF('Indicator Date hidden'!I153="x","x",H$2-'Indicator Date hidden'!I153)</f>
        <v>0</v>
      </c>
      <c r="I152" s="42">
        <f>IF('Indicator Date hidden'!J153="x","x",I$2-'Indicator Date hidden'!J153)</f>
        <v>0</v>
      </c>
      <c r="J152" s="42">
        <f>IF('Indicator Date hidden'!K153="x","x",J$2-'Indicator Date hidden'!K153)</f>
        <v>0</v>
      </c>
      <c r="K152" s="42">
        <f>IF('Indicator Date hidden'!L153="x","x",K$2-'Indicator Date hidden'!L153)</f>
        <v>0</v>
      </c>
      <c r="L152" s="42">
        <f>IF('Indicator Date hidden'!M153="x","x",L$2-'Indicator Date hidden'!M153)</f>
        <v>0</v>
      </c>
      <c r="M152" s="42">
        <f>IF('Indicator Date hidden'!N153="x","x",M$2-'Indicator Date hidden'!N153)</f>
        <v>0</v>
      </c>
      <c r="N152" s="42">
        <f>IF('Indicator Date hidden'!O153="x","x",N$2-'Indicator Date hidden'!O153)</f>
        <v>0</v>
      </c>
      <c r="O152" s="42">
        <f>IF('Indicator Date hidden'!P153="x","x",O$2-'Indicator Date hidden'!P153)</f>
        <v>0</v>
      </c>
      <c r="P152" s="42">
        <f>IF('Indicator Date hidden'!Q153="x","x",P$2-'Indicator Date hidden'!Q153)</f>
        <v>0</v>
      </c>
      <c r="Q152" s="42">
        <f>IF('Indicator Date hidden'!R153="x","x",Q$2-'Indicator Date hidden'!R153)</f>
        <v>0</v>
      </c>
      <c r="R152" s="42">
        <f>IF('Indicator Date hidden'!S153="x","x",R$2-'Indicator Date hidden'!S153)</f>
        <v>0</v>
      </c>
      <c r="S152" s="42">
        <f>IF('Indicator Date hidden'!T153="x","x",S$2-'Indicator Date hidden'!T153)</f>
        <v>0</v>
      </c>
      <c r="T152" s="42">
        <f>IF('Indicator Date hidden'!U153="x","x",T$2-'Indicator Date hidden'!U153)</f>
        <v>0</v>
      </c>
      <c r="U152" s="42">
        <f>IF('Indicator Date hidden'!V153="x","x",U$2-'Indicator Date hidden'!V153)</f>
        <v>0</v>
      </c>
      <c r="V152" s="42">
        <f>IF('Indicator Date hidden'!W153="x","x",V$2-'Indicator Date hidden'!W153)</f>
        <v>0</v>
      </c>
      <c r="W152" s="42">
        <f>IF('Indicator Date hidden'!X153="x","x",W$2-'Indicator Date hidden'!X153)</f>
        <v>0</v>
      </c>
      <c r="X152" s="42">
        <f>IF('Indicator Date hidden'!Y153="x","x",X$2-'Indicator Date hidden'!Y153)</f>
        <v>4</v>
      </c>
      <c r="Y152" s="42">
        <f>IF('Indicator Date hidden'!Z153="x","x",Y$2-'Indicator Date hidden'!Z153)</f>
        <v>0</v>
      </c>
      <c r="Z152" s="42">
        <f>IF('Indicator Date hidden'!AA153="x","x",Z$2-'Indicator Date hidden'!AA153)</f>
        <v>0</v>
      </c>
      <c r="AA152" s="42">
        <f>IF('Indicator Date hidden'!AB153="x","x",AA$2-'Indicator Date hidden'!AB153)</f>
        <v>1</v>
      </c>
      <c r="AB152" s="42">
        <f>IF('Indicator Date hidden'!AC153="x","x",AB$2-'Indicator Date hidden'!AC153)</f>
        <v>0</v>
      </c>
      <c r="AC152" s="42">
        <f>IF('Indicator Date hidden'!AD153="x","x",AC$2-'Indicator Date hidden'!AD153)</f>
        <v>-2</v>
      </c>
      <c r="AD152" s="42">
        <f>IF('Indicator Date hidden'!AE153="x","x",AD$2-'Indicator Date hidden'!AE153)</f>
        <v>0</v>
      </c>
      <c r="AE152" s="42">
        <f>IF('Indicator Date hidden'!AF153="x","x",AE$2-'Indicator Date hidden'!AF153)</f>
        <v>0</v>
      </c>
      <c r="AF152" s="42">
        <f>IF('Indicator Date hidden'!AG153="x","x",AF$2-'Indicator Date hidden'!AG153)</f>
        <v>0</v>
      </c>
      <c r="AG152" s="42">
        <f>IF('Indicator Date hidden'!AH153="x","x",AG$2-'Indicator Date hidden'!AH153)</f>
        <v>0</v>
      </c>
      <c r="AH152" s="42">
        <f>IF('Indicator Date hidden'!AI153="x","x",AH$2-'Indicator Date hidden'!AI153)</f>
        <v>2</v>
      </c>
      <c r="AI152" s="42">
        <f>IF('Indicator Date hidden'!AJ153="x","x",AI$2-'Indicator Date hidden'!AJ153)</f>
        <v>0</v>
      </c>
      <c r="AJ152" s="42">
        <f>IF('Indicator Date hidden'!AK153="x","x",AJ$2-'Indicator Date hidden'!AK153)</f>
        <v>0</v>
      </c>
      <c r="AK152" s="42">
        <f>IF('Indicator Date hidden'!AL153="x","x",AK$2-'Indicator Date hidden'!AL153)</f>
        <v>0</v>
      </c>
      <c r="AL152" s="42">
        <f>IF('Indicator Date hidden'!AM153="x","x",AL$2-'Indicator Date hidden'!AM153)</f>
        <v>0</v>
      </c>
      <c r="AM152" s="42">
        <f>IF('Indicator Date hidden'!AN153="x","x",AM$2-'Indicator Date hidden'!AN153)</f>
        <v>0</v>
      </c>
      <c r="AN152" s="42">
        <f>IF('Indicator Date hidden'!AO153="x","x",AN$2-'Indicator Date hidden'!AO153)</f>
        <v>0</v>
      </c>
      <c r="AO152" s="42">
        <f>IF('Indicator Date hidden'!AP153="x","x",AO$2-'Indicator Date hidden'!AP153)</f>
        <v>3</v>
      </c>
      <c r="AP152" s="42">
        <f>IF('Indicator Date hidden'!AQ153="x","x",AP$2-'Indicator Date hidden'!AQ153)</f>
        <v>0</v>
      </c>
      <c r="AQ152" s="42">
        <f>IF('Indicator Date hidden'!AR153="x","x",AQ$2-'Indicator Date hidden'!AR153)</f>
        <v>0</v>
      </c>
      <c r="AR152" s="42">
        <f>IF('Indicator Date hidden'!AS153="x","x",AR$2-'Indicator Date hidden'!AS153)</f>
        <v>0</v>
      </c>
      <c r="AS152" s="42">
        <f>IF('Indicator Date hidden'!AT153="x","x",AS$2-'Indicator Date hidden'!AT153)</f>
        <v>0</v>
      </c>
      <c r="AT152" s="42">
        <f>IF('Indicator Date hidden'!AU153="x","x",AT$2-'Indicator Date hidden'!AU153)</f>
        <v>0</v>
      </c>
      <c r="AU152" s="42">
        <f>IF('Indicator Date hidden'!AV153="x","x",AU$2-'Indicator Date hidden'!AV153)</f>
        <v>0</v>
      </c>
      <c r="AV152" s="42">
        <f>IF('Indicator Date hidden'!AW153="x","x",AV$2-'Indicator Date hidden'!AW153)</f>
        <v>1</v>
      </c>
      <c r="AW152" s="42">
        <f>IF('Indicator Date hidden'!AX153="x","x",AW$2-'Indicator Date hidden'!AX153)</f>
        <v>-2</v>
      </c>
      <c r="AX152" s="42">
        <f>IF('Indicator Date hidden'!AY153="x","x",AX$2-'Indicator Date hidden'!AY153)</f>
        <v>-1</v>
      </c>
      <c r="AY152" s="42">
        <f>IF('Indicator Date hidden'!AZ153="x","x",AY$2-'Indicator Date hidden'!AZ153)</f>
        <v>0</v>
      </c>
      <c r="AZ152" s="42">
        <f>IF('Indicator Date hidden'!BA153="x","x",AZ$2-'Indicator Date hidden'!BA153)</f>
        <v>0</v>
      </c>
      <c r="BA152" s="42">
        <f>IF('Indicator Date hidden'!BB153="x","x",BA$2-'Indicator Date hidden'!BB153)</f>
        <v>0</v>
      </c>
      <c r="BB152" s="42">
        <f>IF('Indicator Date hidden'!BC153="x","x",BB$2-'Indicator Date hidden'!BC153)</f>
        <v>0</v>
      </c>
      <c r="BC152" s="42">
        <f>IF('Indicator Date hidden'!BD153="x","x",BC$2-'Indicator Date hidden'!BD153)</f>
        <v>0</v>
      </c>
      <c r="BD152" s="42">
        <f>IF('Indicator Date hidden'!BE153="x","x",BD$2-'Indicator Date hidden'!BE153)</f>
        <v>0</v>
      </c>
      <c r="BE152" s="42">
        <f>IF('Indicator Date hidden'!BF153="x","x",BE$2-'Indicator Date hidden'!BF153)</f>
        <v>0</v>
      </c>
      <c r="BF152" s="42">
        <f>IF('Indicator Date hidden'!BG153="x","x",BF$2-'Indicator Date hidden'!BG153)</f>
        <v>0</v>
      </c>
      <c r="BG152" s="42">
        <f>IF('Indicator Date hidden'!BH153="x","x",BG$2-'Indicator Date hidden'!BH153)</f>
        <v>0</v>
      </c>
      <c r="BH152" s="42">
        <f>IF('Indicator Date hidden'!BI153="x","x",BH$2-'Indicator Date hidden'!BI153)</f>
        <v>0</v>
      </c>
      <c r="BI152" s="42">
        <f>IF('Indicator Date hidden'!BJ153="x","x",BI$2-'Indicator Date hidden'!BJ153)</f>
        <v>1</v>
      </c>
      <c r="BJ152" s="42">
        <f>IF('Indicator Date hidden'!BK153="x","x",BJ$2-'Indicator Date hidden'!BK153)</f>
        <v>1</v>
      </c>
      <c r="BK152" s="42">
        <f>IF('Indicator Date hidden'!BL153="x","x",BK$2-'Indicator Date hidden'!BL153)</f>
        <v>0</v>
      </c>
      <c r="BL152" s="42">
        <f>IF('Indicator Date hidden'!BM153="x","x",BL$2-'Indicator Date hidden'!BM153)</f>
        <v>0</v>
      </c>
      <c r="BM152" s="42">
        <f>IF('Indicator Date hidden'!BN153="x","x",BM$2-'Indicator Date hidden'!BN153)</f>
        <v>0</v>
      </c>
      <c r="BN152" s="42">
        <f>IF('Indicator Date hidden'!BO153="x","x",BN$2-'Indicator Date hidden'!BO153)</f>
        <v>0</v>
      </c>
      <c r="BO152" s="42">
        <f>IF('Indicator Date hidden'!BP153="x","x",BO$2-'Indicator Date hidden'!BP153)</f>
        <v>1</v>
      </c>
      <c r="BP152" s="42">
        <f>IF('Indicator Date hidden'!BQ153="x","x",BP$2-'Indicator Date hidden'!BQ153)</f>
        <v>0</v>
      </c>
      <c r="BQ152" s="42">
        <f>IF('Indicator Date hidden'!BR153="x","x",BQ$2-'Indicator Date hidden'!BR153)</f>
        <v>0</v>
      </c>
      <c r="BR152" s="42">
        <f>IF('Indicator Date hidden'!BS153="x","x",BR$2-'Indicator Date hidden'!BS153)</f>
        <v>0</v>
      </c>
      <c r="BS152" s="42">
        <f>IF('Indicator Date hidden'!BT153="x","x",BS$2-'Indicator Date hidden'!BT153)</f>
        <v>1</v>
      </c>
      <c r="BT152" s="42">
        <f>IF('Indicator Date hidden'!BU153="x","x",BT$2-'Indicator Date hidden'!BU153)</f>
        <v>0</v>
      </c>
      <c r="BU152">
        <f t="shared" si="20"/>
        <v>10</v>
      </c>
      <c r="BV152" s="43">
        <f t="shared" si="21"/>
        <v>0.14084507042253522</v>
      </c>
      <c r="BW152">
        <f t="shared" si="22"/>
        <v>9</v>
      </c>
      <c r="BX152" s="43">
        <f t="shared" si="23"/>
        <v>0.77451983576718419</v>
      </c>
      <c r="BY152" s="46">
        <f t="shared" si="24"/>
        <v>0</v>
      </c>
    </row>
    <row r="153" spans="1:77">
      <c r="A153" t="str">
        <f>'Indicator Data'!B156</f>
        <v>SRB</v>
      </c>
      <c r="B153" s="42">
        <f>IF('Indicator Date hidden'!C154="x","x",B$2-'Indicator Date hidden'!C154)</f>
        <v>0</v>
      </c>
      <c r="C153" s="42">
        <f>IF('Indicator Date hidden'!D154="x","x",C$2-'Indicator Date hidden'!D154)</f>
        <v>0</v>
      </c>
      <c r="D153" s="42">
        <f>IF('Indicator Date hidden'!E154="x","x",D$2-'Indicator Date hidden'!E154)</f>
        <v>0</v>
      </c>
      <c r="E153" s="42">
        <f>IF('Indicator Date hidden'!F154="x","x",E$2-'Indicator Date hidden'!F154)</f>
        <v>0</v>
      </c>
      <c r="F153" s="42">
        <f>IF('Indicator Date hidden'!G154="x","x",F$2-'Indicator Date hidden'!G154)</f>
        <v>0</v>
      </c>
      <c r="G153" s="42">
        <f>IF('Indicator Date hidden'!H154="x","x",G$2-'Indicator Date hidden'!H154)</f>
        <v>0</v>
      </c>
      <c r="H153" s="42">
        <f>IF('Indicator Date hidden'!I154="x","x",H$2-'Indicator Date hidden'!I154)</f>
        <v>0</v>
      </c>
      <c r="I153" s="42">
        <f>IF('Indicator Date hidden'!J154="x","x",I$2-'Indicator Date hidden'!J154)</f>
        <v>0</v>
      </c>
      <c r="J153" s="42">
        <f>IF('Indicator Date hidden'!K154="x","x",J$2-'Indicator Date hidden'!K154)</f>
        <v>0</v>
      </c>
      <c r="K153" s="42">
        <f>IF('Indicator Date hidden'!L154="x","x",K$2-'Indicator Date hidden'!L154)</f>
        <v>0</v>
      </c>
      <c r="L153" s="42">
        <f>IF('Indicator Date hidden'!M154="x","x",L$2-'Indicator Date hidden'!M154)</f>
        <v>0</v>
      </c>
      <c r="M153" s="42" t="str">
        <f>IF('Indicator Date hidden'!N154="x","x",M$2-'Indicator Date hidden'!N154)</f>
        <v>x</v>
      </c>
      <c r="N153" s="42" t="str">
        <f>IF('Indicator Date hidden'!O154="x","x",N$2-'Indicator Date hidden'!O154)</f>
        <v>x</v>
      </c>
      <c r="O153" s="42" t="str">
        <f>IF('Indicator Date hidden'!P154="x","x",O$2-'Indicator Date hidden'!P154)</f>
        <v>x</v>
      </c>
      <c r="P153" s="42">
        <f>IF('Indicator Date hidden'!Q154="x","x",P$2-'Indicator Date hidden'!Q154)</f>
        <v>0</v>
      </c>
      <c r="Q153" s="42">
        <f>IF('Indicator Date hidden'!R154="x","x",Q$2-'Indicator Date hidden'!R154)</f>
        <v>0</v>
      </c>
      <c r="R153" s="42">
        <f>IF('Indicator Date hidden'!S154="x","x",R$2-'Indicator Date hidden'!S154)</f>
        <v>0</v>
      </c>
      <c r="S153" s="42">
        <f>IF('Indicator Date hidden'!T154="x","x",S$2-'Indicator Date hidden'!T154)</f>
        <v>0</v>
      </c>
      <c r="T153" s="42">
        <f>IF('Indicator Date hidden'!U154="x","x",T$2-'Indicator Date hidden'!U154)</f>
        <v>0</v>
      </c>
      <c r="U153" s="42">
        <f>IF('Indicator Date hidden'!V154="x","x",U$2-'Indicator Date hidden'!V154)</f>
        <v>0</v>
      </c>
      <c r="V153" s="42">
        <f>IF('Indicator Date hidden'!W154="x","x",V$2-'Indicator Date hidden'!W154)</f>
        <v>0</v>
      </c>
      <c r="W153" s="42">
        <f>IF('Indicator Date hidden'!X154="x","x",W$2-'Indicator Date hidden'!X154)</f>
        <v>0</v>
      </c>
      <c r="X153" s="42">
        <f>IF('Indicator Date hidden'!Y154="x","x",X$2-'Indicator Date hidden'!Y154)</f>
        <v>2</v>
      </c>
      <c r="Y153" s="42">
        <f>IF('Indicator Date hidden'!Z154="x","x",Y$2-'Indicator Date hidden'!Z154)</f>
        <v>0</v>
      </c>
      <c r="Z153" s="42" t="str">
        <f>IF('Indicator Date hidden'!AA154="x","x",Z$2-'Indicator Date hidden'!AA154)</f>
        <v>x</v>
      </c>
      <c r="AA153" s="42">
        <f>IF('Indicator Date hidden'!AB154="x","x",AA$2-'Indicator Date hidden'!AB154)</f>
        <v>1</v>
      </c>
      <c r="AB153" s="42">
        <f>IF('Indicator Date hidden'!AC154="x","x",AB$2-'Indicator Date hidden'!AC154)</f>
        <v>0</v>
      </c>
      <c r="AC153" s="42">
        <f>IF('Indicator Date hidden'!AD154="x","x",AC$2-'Indicator Date hidden'!AD154)</f>
        <v>-2</v>
      </c>
      <c r="AD153" s="42">
        <f>IF('Indicator Date hidden'!AE154="x","x",AD$2-'Indicator Date hidden'!AE154)</f>
        <v>0</v>
      </c>
      <c r="AE153" s="42">
        <f>IF('Indicator Date hidden'!AF154="x","x",AE$2-'Indicator Date hidden'!AF154)</f>
        <v>0</v>
      </c>
      <c r="AF153" s="42">
        <f>IF('Indicator Date hidden'!AG154="x","x",AF$2-'Indicator Date hidden'!AG154)</f>
        <v>0</v>
      </c>
      <c r="AG153" s="42">
        <f>IF('Indicator Date hidden'!AH154="x","x",AG$2-'Indicator Date hidden'!AH154)</f>
        <v>0</v>
      </c>
      <c r="AH153" s="42">
        <f>IF('Indicator Date hidden'!AI154="x","x",AH$2-'Indicator Date hidden'!AI154)</f>
        <v>2</v>
      </c>
      <c r="AI153" s="42">
        <f>IF('Indicator Date hidden'!AJ154="x","x",AI$2-'Indicator Date hidden'!AJ154)</f>
        <v>0</v>
      </c>
      <c r="AJ153" s="42">
        <f>IF('Indicator Date hidden'!AK154="x","x",AJ$2-'Indicator Date hidden'!AK154)</f>
        <v>0</v>
      </c>
      <c r="AK153" s="42">
        <f>IF('Indicator Date hidden'!AL154="x","x",AK$2-'Indicator Date hidden'!AL154)</f>
        <v>0</v>
      </c>
      <c r="AL153" s="42">
        <f>IF('Indicator Date hidden'!AM154="x","x",AL$2-'Indicator Date hidden'!AM154)</f>
        <v>0</v>
      </c>
      <c r="AM153" s="42">
        <f>IF('Indicator Date hidden'!AN154="x","x",AM$2-'Indicator Date hidden'!AN154)</f>
        <v>0</v>
      </c>
      <c r="AN153" s="42">
        <f>IF('Indicator Date hidden'!AO154="x","x",AN$2-'Indicator Date hidden'!AO154)</f>
        <v>0</v>
      </c>
      <c r="AO153" s="42">
        <f>IF('Indicator Date hidden'!AP154="x","x",AO$2-'Indicator Date hidden'!AP154)</f>
        <v>3</v>
      </c>
      <c r="AP153" s="42">
        <f>IF('Indicator Date hidden'!AQ154="x","x",AP$2-'Indicator Date hidden'!AQ154)</f>
        <v>0</v>
      </c>
      <c r="AQ153" s="42">
        <f>IF('Indicator Date hidden'!AR154="x","x",AQ$2-'Indicator Date hidden'!AR154)</f>
        <v>0</v>
      </c>
      <c r="AR153" s="42">
        <f>IF('Indicator Date hidden'!AS154="x","x",AR$2-'Indicator Date hidden'!AS154)</f>
        <v>0</v>
      </c>
      <c r="AS153" s="42" t="str">
        <f>IF('Indicator Date hidden'!AT154="x","x",AS$2-'Indicator Date hidden'!AT154)</f>
        <v>x</v>
      </c>
      <c r="AT153" s="42">
        <f>IF('Indicator Date hidden'!AU154="x","x",AT$2-'Indicator Date hidden'!AU154)</f>
        <v>0</v>
      </c>
      <c r="AU153" s="42">
        <f>IF('Indicator Date hidden'!AV154="x","x",AU$2-'Indicator Date hidden'!AV154)</f>
        <v>0</v>
      </c>
      <c r="AV153" s="42">
        <f>IF('Indicator Date hidden'!AW154="x","x",AV$2-'Indicator Date hidden'!AW154)</f>
        <v>1</v>
      </c>
      <c r="AW153" s="42">
        <f>IF('Indicator Date hidden'!AX154="x","x",AW$2-'Indicator Date hidden'!AX154)</f>
        <v>-2</v>
      </c>
      <c r="AX153" s="42">
        <f>IF('Indicator Date hidden'!AY154="x","x",AX$2-'Indicator Date hidden'!AY154)</f>
        <v>-1</v>
      </c>
      <c r="AY153" s="42">
        <f>IF('Indicator Date hidden'!AZ154="x","x",AY$2-'Indicator Date hidden'!AZ154)</f>
        <v>0</v>
      </c>
      <c r="AZ153" s="42">
        <f>IF('Indicator Date hidden'!BA154="x","x",AZ$2-'Indicator Date hidden'!BA154)</f>
        <v>0</v>
      </c>
      <c r="BA153" s="42">
        <f>IF('Indicator Date hidden'!BB154="x","x",BA$2-'Indicator Date hidden'!BB154)</f>
        <v>0</v>
      </c>
      <c r="BB153" s="42">
        <f>IF('Indicator Date hidden'!BC154="x","x",BB$2-'Indicator Date hidden'!BC154)</f>
        <v>-1</v>
      </c>
      <c r="BC153" s="42">
        <f>IF('Indicator Date hidden'!BD154="x","x",BC$2-'Indicator Date hidden'!BD154)</f>
        <v>0</v>
      </c>
      <c r="BD153" s="42">
        <f>IF('Indicator Date hidden'!BE154="x","x",BD$2-'Indicator Date hidden'!BE154)</f>
        <v>0</v>
      </c>
      <c r="BE153" s="42">
        <f>IF('Indicator Date hidden'!BF154="x","x",BE$2-'Indicator Date hidden'!BF154)</f>
        <v>0</v>
      </c>
      <c r="BF153" s="42">
        <f>IF('Indicator Date hidden'!BG154="x","x",BF$2-'Indicator Date hidden'!BG154)</f>
        <v>0</v>
      </c>
      <c r="BG153" s="42">
        <f>IF('Indicator Date hidden'!BH154="x","x",BG$2-'Indicator Date hidden'!BH154)</f>
        <v>0</v>
      </c>
      <c r="BH153" s="42">
        <f>IF('Indicator Date hidden'!BI154="x","x",BH$2-'Indicator Date hidden'!BI154)</f>
        <v>0</v>
      </c>
      <c r="BI153" s="42">
        <f>IF('Indicator Date hidden'!BJ154="x","x",BI$2-'Indicator Date hidden'!BJ154)</f>
        <v>4</v>
      </c>
      <c r="BJ153" s="42">
        <f>IF('Indicator Date hidden'!BK154="x","x",BJ$2-'Indicator Date hidden'!BK154)</f>
        <v>0</v>
      </c>
      <c r="BK153" s="42">
        <f>IF('Indicator Date hidden'!BL154="x","x",BK$2-'Indicator Date hidden'!BL154)</f>
        <v>1</v>
      </c>
      <c r="BL153" s="42">
        <f>IF('Indicator Date hidden'!BM154="x","x",BL$2-'Indicator Date hidden'!BM154)</f>
        <v>0</v>
      </c>
      <c r="BM153" s="42">
        <f>IF('Indicator Date hidden'!BN154="x","x",BM$2-'Indicator Date hidden'!BN154)</f>
        <v>0</v>
      </c>
      <c r="BN153" s="42">
        <f>IF('Indicator Date hidden'!BO154="x","x",BN$2-'Indicator Date hidden'!BO154)</f>
        <v>0</v>
      </c>
      <c r="BO153" s="42">
        <f>IF('Indicator Date hidden'!BP154="x","x",BO$2-'Indicator Date hidden'!BP154)</f>
        <v>5</v>
      </c>
      <c r="BP153" s="42">
        <f>IF('Indicator Date hidden'!BQ154="x","x",BP$2-'Indicator Date hidden'!BQ154)</f>
        <v>0</v>
      </c>
      <c r="BQ153" s="42">
        <f>IF('Indicator Date hidden'!BR154="x","x",BQ$2-'Indicator Date hidden'!BR154)</f>
        <v>0</v>
      </c>
      <c r="BR153" s="42">
        <f>IF('Indicator Date hidden'!BS154="x","x",BR$2-'Indicator Date hidden'!BS154)</f>
        <v>0</v>
      </c>
      <c r="BS153" s="42">
        <f>IF('Indicator Date hidden'!BT154="x","x",BS$2-'Indicator Date hidden'!BT154)</f>
        <v>1</v>
      </c>
      <c r="BT153" s="42">
        <f>IF('Indicator Date hidden'!BU154="x","x",BT$2-'Indicator Date hidden'!BU154)</f>
        <v>0</v>
      </c>
      <c r="BU153">
        <f t="shared" si="20"/>
        <v>14</v>
      </c>
      <c r="BV153" s="43">
        <f t="shared" si="21"/>
        <v>0.21212121212121213</v>
      </c>
      <c r="BW153">
        <f t="shared" si="22"/>
        <v>9</v>
      </c>
      <c r="BX153" s="43">
        <f t="shared" si="23"/>
        <v>1.0226992139809821</v>
      </c>
      <c r="BY153" s="46">
        <f t="shared" si="24"/>
        <v>0</v>
      </c>
    </row>
    <row r="154" spans="1:77">
      <c r="A154" t="str">
        <f>'Indicator Data'!B157</f>
        <v>SYC</v>
      </c>
      <c r="B154" s="42">
        <f>IF('Indicator Date hidden'!C155="x","x",B$2-'Indicator Date hidden'!C155)</f>
        <v>0</v>
      </c>
      <c r="C154" s="42">
        <f>IF('Indicator Date hidden'!D155="x","x",C$2-'Indicator Date hidden'!D155)</f>
        <v>0</v>
      </c>
      <c r="D154" s="42">
        <f>IF('Indicator Date hidden'!E155="x","x",D$2-'Indicator Date hidden'!E155)</f>
        <v>0</v>
      </c>
      <c r="E154" s="42">
        <f>IF('Indicator Date hidden'!F155="x","x",E$2-'Indicator Date hidden'!F155)</f>
        <v>0</v>
      </c>
      <c r="F154" s="42">
        <f>IF('Indicator Date hidden'!G155="x","x",F$2-'Indicator Date hidden'!G155)</f>
        <v>0</v>
      </c>
      <c r="G154" s="42">
        <f>IF('Indicator Date hidden'!H155="x","x",G$2-'Indicator Date hidden'!H155)</f>
        <v>0</v>
      </c>
      <c r="H154" s="42">
        <f>IF('Indicator Date hidden'!I155="x","x",H$2-'Indicator Date hidden'!I155)</f>
        <v>0</v>
      </c>
      <c r="I154" s="42">
        <f>IF('Indicator Date hidden'!J155="x","x",I$2-'Indicator Date hidden'!J155)</f>
        <v>0</v>
      </c>
      <c r="J154" s="42">
        <f>IF('Indicator Date hidden'!K155="x","x",J$2-'Indicator Date hidden'!K155)</f>
        <v>0</v>
      </c>
      <c r="K154" s="42" t="str">
        <f>IF('Indicator Date hidden'!L155="x","x",K$2-'Indicator Date hidden'!L155)</f>
        <v>x</v>
      </c>
      <c r="L154" s="42">
        <f>IF('Indicator Date hidden'!M155="x","x",L$2-'Indicator Date hidden'!M155)</f>
        <v>0</v>
      </c>
      <c r="M154" s="42">
        <f>IF('Indicator Date hidden'!N155="x","x",M$2-'Indicator Date hidden'!N155)</f>
        <v>0</v>
      </c>
      <c r="N154" s="42">
        <f>IF('Indicator Date hidden'!O155="x","x",N$2-'Indicator Date hidden'!O155)</f>
        <v>0</v>
      </c>
      <c r="O154" s="42">
        <f>IF('Indicator Date hidden'!P155="x","x",O$2-'Indicator Date hidden'!P155)</f>
        <v>0</v>
      </c>
      <c r="P154" s="42">
        <f>IF('Indicator Date hidden'!Q155="x","x",P$2-'Indicator Date hidden'!Q155)</f>
        <v>0</v>
      </c>
      <c r="Q154" s="42">
        <f>IF('Indicator Date hidden'!R155="x","x",Q$2-'Indicator Date hidden'!R155)</f>
        <v>0</v>
      </c>
      <c r="R154" s="42">
        <f>IF('Indicator Date hidden'!S155="x","x",R$2-'Indicator Date hidden'!S155)</f>
        <v>0</v>
      </c>
      <c r="S154" s="42">
        <f>IF('Indicator Date hidden'!T155="x","x",S$2-'Indicator Date hidden'!T155)</f>
        <v>0</v>
      </c>
      <c r="T154" s="42">
        <f>IF('Indicator Date hidden'!U155="x","x",T$2-'Indicator Date hidden'!U155)</f>
        <v>0</v>
      </c>
      <c r="U154" s="42">
        <f>IF('Indicator Date hidden'!V155="x","x",U$2-'Indicator Date hidden'!V155)</f>
        <v>0</v>
      </c>
      <c r="V154" s="42">
        <f>IF('Indicator Date hidden'!W155="x","x",V$2-'Indicator Date hidden'!W155)</f>
        <v>0</v>
      </c>
      <c r="W154" s="42">
        <f>IF('Indicator Date hidden'!X155="x","x",W$2-'Indicator Date hidden'!X155)</f>
        <v>0</v>
      </c>
      <c r="X154" s="42" t="str">
        <f>IF('Indicator Date hidden'!Y155="x","x",X$2-'Indicator Date hidden'!Y155)</f>
        <v>x</v>
      </c>
      <c r="Y154" s="42">
        <f>IF('Indicator Date hidden'!Z155="x","x",Y$2-'Indicator Date hidden'!Z155)</f>
        <v>0</v>
      </c>
      <c r="Z154" s="42" t="str">
        <f>IF('Indicator Date hidden'!AA155="x","x",Z$2-'Indicator Date hidden'!AA155)</f>
        <v>x</v>
      </c>
      <c r="AA154" s="42">
        <f>IF('Indicator Date hidden'!AB155="x","x",AA$2-'Indicator Date hidden'!AB155)</f>
        <v>1</v>
      </c>
      <c r="AB154" s="42">
        <f>IF('Indicator Date hidden'!AC155="x","x",AB$2-'Indicator Date hidden'!AC155)</f>
        <v>0</v>
      </c>
      <c r="AC154" s="42">
        <f>IF('Indicator Date hidden'!AD155="x","x",AC$2-'Indicator Date hidden'!AD155)</f>
        <v>-2</v>
      </c>
      <c r="AD154" s="42">
        <f>IF('Indicator Date hidden'!AE155="x","x",AD$2-'Indicator Date hidden'!AE155)</f>
        <v>0</v>
      </c>
      <c r="AE154" s="42">
        <f>IF('Indicator Date hidden'!AF155="x","x",AE$2-'Indicator Date hidden'!AF155)</f>
        <v>16</v>
      </c>
      <c r="AF154" s="42" t="str">
        <f>IF('Indicator Date hidden'!AG155="x","x",AF$2-'Indicator Date hidden'!AG155)</f>
        <v>x</v>
      </c>
      <c r="AG154" s="42">
        <f>IF('Indicator Date hidden'!AH155="x","x",AG$2-'Indicator Date hidden'!AH155)</f>
        <v>0</v>
      </c>
      <c r="AH154" s="42">
        <f>IF('Indicator Date hidden'!AI155="x","x",AH$2-'Indicator Date hidden'!AI155)</f>
        <v>2</v>
      </c>
      <c r="AI154" s="42">
        <f>IF('Indicator Date hidden'!AJ155="x","x",AI$2-'Indicator Date hidden'!AJ155)</f>
        <v>0</v>
      </c>
      <c r="AJ154" s="42">
        <f>IF('Indicator Date hidden'!AK155="x","x",AJ$2-'Indicator Date hidden'!AK155)</f>
        <v>0</v>
      </c>
      <c r="AK154" s="42">
        <f>IF('Indicator Date hidden'!AL155="x","x",AK$2-'Indicator Date hidden'!AL155)</f>
        <v>0</v>
      </c>
      <c r="AL154" s="42" t="str">
        <f>IF('Indicator Date hidden'!AM155="x","x",AL$2-'Indicator Date hidden'!AM155)</f>
        <v>x</v>
      </c>
      <c r="AM154" s="42">
        <f>IF('Indicator Date hidden'!AN155="x","x",AM$2-'Indicator Date hidden'!AN155)</f>
        <v>0</v>
      </c>
      <c r="AN154" s="42">
        <f>IF('Indicator Date hidden'!AO155="x","x",AN$2-'Indicator Date hidden'!AO155)</f>
        <v>0</v>
      </c>
      <c r="AO154" s="42">
        <f>IF('Indicator Date hidden'!AP155="x","x",AO$2-'Indicator Date hidden'!AP155)</f>
        <v>10</v>
      </c>
      <c r="AP154" s="42">
        <f>IF('Indicator Date hidden'!AQ155="x","x",AP$2-'Indicator Date hidden'!AQ155)</f>
        <v>0</v>
      </c>
      <c r="AQ154" s="42" t="str">
        <f>IF('Indicator Date hidden'!AR155="x","x",AQ$2-'Indicator Date hidden'!AR155)</f>
        <v>x</v>
      </c>
      <c r="AR154" s="42" t="str">
        <f>IF('Indicator Date hidden'!AS155="x","x",AR$2-'Indicator Date hidden'!AS155)</f>
        <v>x</v>
      </c>
      <c r="AS154" s="42" t="str">
        <f>IF('Indicator Date hidden'!AT155="x","x",AS$2-'Indicator Date hidden'!AT155)</f>
        <v>x</v>
      </c>
      <c r="AT154" s="42">
        <f>IF('Indicator Date hidden'!AU155="x","x",AT$2-'Indicator Date hidden'!AU155)</f>
        <v>0</v>
      </c>
      <c r="AU154" s="42" t="str">
        <f>IF('Indicator Date hidden'!AV155="x","x",AU$2-'Indicator Date hidden'!AV155)</f>
        <v>x</v>
      </c>
      <c r="AV154" s="42">
        <f>IF('Indicator Date hidden'!AW155="x","x",AV$2-'Indicator Date hidden'!AW155)</f>
        <v>4</v>
      </c>
      <c r="AW154" s="42">
        <f>IF('Indicator Date hidden'!AX155="x","x",AW$2-'Indicator Date hidden'!AX155)</f>
        <v>-2</v>
      </c>
      <c r="AX154" s="42">
        <f>IF('Indicator Date hidden'!AY155="x","x",AX$2-'Indicator Date hidden'!AY155)</f>
        <v>-1</v>
      </c>
      <c r="AY154" s="42">
        <f>IF('Indicator Date hidden'!AZ155="x","x",AY$2-'Indicator Date hidden'!AZ155)</f>
        <v>0</v>
      </c>
      <c r="AZ154" s="42" t="str">
        <f>IF('Indicator Date hidden'!BA155="x","x",AZ$2-'Indicator Date hidden'!BA155)</f>
        <v>x</v>
      </c>
      <c r="BA154" s="42" t="str">
        <f>IF('Indicator Date hidden'!BB155="x","x",BA$2-'Indicator Date hidden'!BB155)</f>
        <v>x</v>
      </c>
      <c r="BB154" s="42" t="str">
        <f>IF('Indicator Date hidden'!BC155="x","x",BB$2-'Indicator Date hidden'!BC155)</f>
        <v>x</v>
      </c>
      <c r="BC154" s="42">
        <f>IF('Indicator Date hidden'!BD155="x","x",BC$2-'Indicator Date hidden'!BD155)</f>
        <v>0</v>
      </c>
      <c r="BD154" s="42">
        <f>IF('Indicator Date hidden'!BE155="x","x",BD$2-'Indicator Date hidden'!BE155)</f>
        <v>0</v>
      </c>
      <c r="BE154" s="42">
        <f>IF('Indicator Date hidden'!BF155="x","x",BE$2-'Indicator Date hidden'!BF155)</f>
        <v>0</v>
      </c>
      <c r="BF154" s="42">
        <f>IF('Indicator Date hidden'!BG155="x","x",BF$2-'Indicator Date hidden'!BG155)</f>
        <v>0</v>
      </c>
      <c r="BG154" s="42">
        <f>IF('Indicator Date hidden'!BH155="x","x",BG$2-'Indicator Date hidden'!BH155)</f>
        <v>0</v>
      </c>
      <c r="BH154" s="42">
        <f>IF('Indicator Date hidden'!BI155="x","x",BH$2-'Indicator Date hidden'!BI155)</f>
        <v>0</v>
      </c>
      <c r="BI154" s="42">
        <f>IF('Indicator Date hidden'!BJ155="x","x",BI$2-'Indicator Date hidden'!BJ155)</f>
        <v>3</v>
      </c>
      <c r="BJ154" s="42">
        <f>IF('Indicator Date hidden'!BK155="x","x",BJ$2-'Indicator Date hidden'!BK155)</f>
        <v>1</v>
      </c>
      <c r="BK154" s="42">
        <f>IF('Indicator Date hidden'!BL155="x","x",BK$2-'Indicator Date hidden'!BL155)</f>
        <v>0</v>
      </c>
      <c r="BL154" s="42">
        <f>IF('Indicator Date hidden'!BM155="x","x",BL$2-'Indicator Date hidden'!BM155)</f>
        <v>0</v>
      </c>
      <c r="BM154" s="42">
        <f>IF('Indicator Date hidden'!BN155="x","x",BM$2-'Indicator Date hidden'!BN155)</f>
        <v>0</v>
      </c>
      <c r="BN154" s="42">
        <f>IF('Indicator Date hidden'!BO155="x","x",BN$2-'Indicator Date hidden'!BO155)</f>
        <v>0</v>
      </c>
      <c r="BO154" s="42">
        <f>IF('Indicator Date hidden'!BP155="x","x",BO$2-'Indicator Date hidden'!BP155)</f>
        <v>2</v>
      </c>
      <c r="BP154" s="42">
        <f>IF('Indicator Date hidden'!BQ155="x","x",BP$2-'Indicator Date hidden'!BQ155)</f>
        <v>0</v>
      </c>
      <c r="BQ154" s="42">
        <f>IF('Indicator Date hidden'!BR155="x","x",BQ$2-'Indicator Date hidden'!BR155)</f>
        <v>0</v>
      </c>
      <c r="BR154" s="42">
        <f>IF('Indicator Date hidden'!BS155="x","x",BR$2-'Indicator Date hidden'!BS155)</f>
        <v>0</v>
      </c>
      <c r="BS154" s="42">
        <f>IF('Indicator Date hidden'!BT155="x","x",BS$2-'Indicator Date hidden'!BT155)</f>
        <v>1</v>
      </c>
      <c r="BT154" s="42">
        <f>IF('Indicator Date hidden'!BU155="x","x",BT$2-'Indicator Date hidden'!BU155)</f>
        <v>0</v>
      </c>
      <c r="BU154">
        <f t="shared" si="20"/>
        <v>35</v>
      </c>
      <c r="BV154" s="43">
        <f t="shared" si="21"/>
        <v>0.59322033898305082</v>
      </c>
      <c r="BW154">
        <f t="shared" si="22"/>
        <v>9</v>
      </c>
      <c r="BX154" s="43">
        <f t="shared" si="23"/>
        <v>2.5386413293154195</v>
      </c>
      <c r="BY154" s="46">
        <f t="shared" si="24"/>
        <v>0</v>
      </c>
    </row>
    <row r="155" spans="1:77">
      <c r="A155" t="str">
        <f>'Indicator Data'!B158</f>
        <v>SLE</v>
      </c>
      <c r="B155" s="42">
        <f>IF('Indicator Date hidden'!C156="x","x",B$2-'Indicator Date hidden'!C156)</f>
        <v>0</v>
      </c>
      <c r="C155" s="42">
        <f>IF('Indicator Date hidden'!D156="x","x",C$2-'Indicator Date hidden'!D156)</f>
        <v>0</v>
      </c>
      <c r="D155" s="42">
        <f>IF('Indicator Date hidden'!E156="x","x",D$2-'Indicator Date hidden'!E156)</f>
        <v>0</v>
      </c>
      <c r="E155" s="42">
        <f>IF('Indicator Date hidden'!F156="x","x",E$2-'Indicator Date hidden'!F156)</f>
        <v>0</v>
      </c>
      <c r="F155" s="42">
        <f>IF('Indicator Date hidden'!G156="x","x",F$2-'Indicator Date hidden'!G156)</f>
        <v>0</v>
      </c>
      <c r="G155" s="42">
        <f>IF('Indicator Date hidden'!H156="x","x",G$2-'Indicator Date hidden'!H156)</f>
        <v>0</v>
      </c>
      <c r="H155" s="42">
        <f>IF('Indicator Date hidden'!I156="x","x",H$2-'Indicator Date hidden'!I156)</f>
        <v>0</v>
      </c>
      <c r="I155" s="42">
        <f>IF('Indicator Date hidden'!J156="x","x",I$2-'Indicator Date hidden'!J156)</f>
        <v>0</v>
      </c>
      <c r="J155" s="42">
        <f>IF('Indicator Date hidden'!K156="x","x",J$2-'Indicator Date hidden'!K156)</f>
        <v>0</v>
      </c>
      <c r="K155" s="42">
        <f>IF('Indicator Date hidden'!L156="x","x",K$2-'Indicator Date hidden'!L156)</f>
        <v>0</v>
      </c>
      <c r="L155" s="42">
        <f>IF('Indicator Date hidden'!M156="x","x",L$2-'Indicator Date hidden'!M156)</f>
        <v>0</v>
      </c>
      <c r="M155" s="42">
        <f>IF('Indicator Date hidden'!N156="x","x",M$2-'Indicator Date hidden'!N156)</f>
        <v>0</v>
      </c>
      <c r="N155" s="42">
        <f>IF('Indicator Date hidden'!O156="x","x",N$2-'Indicator Date hidden'!O156)</f>
        <v>0</v>
      </c>
      <c r="O155" s="42">
        <f>IF('Indicator Date hidden'!P156="x","x",O$2-'Indicator Date hidden'!P156)</f>
        <v>0</v>
      </c>
      <c r="P155" s="42">
        <f>IF('Indicator Date hidden'!Q156="x","x",P$2-'Indicator Date hidden'!Q156)</f>
        <v>0</v>
      </c>
      <c r="Q155" s="42">
        <f>IF('Indicator Date hidden'!R156="x","x",Q$2-'Indicator Date hidden'!R156)</f>
        <v>0</v>
      </c>
      <c r="R155" s="42">
        <f>IF('Indicator Date hidden'!S156="x","x",R$2-'Indicator Date hidden'!S156)</f>
        <v>0</v>
      </c>
      <c r="S155" s="42">
        <f>IF('Indicator Date hidden'!T156="x","x",S$2-'Indicator Date hidden'!T156)</f>
        <v>0</v>
      </c>
      <c r="T155" s="42">
        <f>IF('Indicator Date hidden'!U156="x","x",T$2-'Indicator Date hidden'!U156)</f>
        <v>0</v>
      </c>
      <c r="U155" s="42">
        <f>IF('Indicator Date hidden'!V156="x","x",U$2-'Indicator Date hidden'!V156)</f>
        <v>0</v>
      </c>
      <c r="V155" s="42">
        <f>IF('Indicator Date hidden'!W156="x","x",V$2-'Indicator Date hidden'!W156)</f>
        <v>0</v>
      </c>
      <c r="W155" s="42">
        <f>IF('Indicator Date hidden'!X156="x","x",W$2-'Indicator Date hidden'!X156)</f>
        <v>0</v>
      </c>
      <c r="X155" s="42">
        <f>IF('Indicator Date hidden'!Y156="x","x",X$2-'Indicator Date hidden'!Y156)</f>
        <v>2</v>
      </c>
      <c r="Y155" s="42">
        <f>IF('Indicator Date hidden'!Z156="x","x",Y$2-'Indicator Date hidden'!Z156)</f>
        <v>0</v>
      </c>
      <c r="Z155" s="42">
        <f>IF('Indicator Date hidden'!AA156="x","x",Z$2-'Indicator Date hidden'!AA156)</f>
        <v>0</v>
      </c>
      <c r="AA155" s="42">
        <f>IF('Indicator Date hidden'!AB156="x","x",AA$2-'Indicator Date hidden'!AB156)</f>
        <v>4</v>
      </c>
      <c r="AB155" s="42">
        <f>IF('Indicator Date hidden'!AC156="x","x",AB$2-'Indicator Date hidden'!AC156)</f>
        <v>0</v>
      </c>
      <c r="AC155" s="42">
        <f>IF('Indicator Date hidden'!AD156="x","x",AC$2-'Indicator Date hidden'!AD156)</f>
        <v>-2</v>
      </c>
      <c r="AD155" s="42">
        <f>IF('Indicator Date hidden'!AE156="x","x",AD$2-'Indicator Date hidden'!AE156)</f>
        <v>0</v>
      </c>
      <c r="AE155" s="42">
        <f>IF('Indicator Date hidden'!AF156="x","x",AE$2-'Indicator Date hidden'!AF156)</f>
        <v>0</v>
      </c>
      <c r="AF155" s="42">
        <f>IF('Indicator Date hidden'!AG156="x","x",AF$2-'Indicator Date hidden'!AG156)</f>
        <v>0</v>
      </c>
      <c r="AG155" s="42">
        <f>IF('Indicator Date hidden'!AH156="x","x",AG$2-'Indicator Date hidden'!AH156)</f>
        <v>0</v>
      </c>
      <c r="AH155" s="42">
        <f>IF('Indicator Date hidden'!AI156="x","x",AH$2-'Indicator Date hidden'!AI156)</f>
        <v>2</v>
      </c>
      <c r="AI155" s="42">
        <f>IF('Indicator Date hidden'!AJ156="x","x",AI$2-'Indicator Date hidden'!AJ156)</f>
        <v>0</v>
      </c>
      <c r="AJ155" s="42">
        <f>IF('Indicator Date hidden'!AK156="x","x",AJ$2-'Indicator Date hidden'!AK156)</f>
        <v>0</v>
      </c>
      <c r="AK155" s="42">
        <f>IF('Indicator Date hidden'!AL156="x","x",AK$2-'Indicator Date hidden'!AL156)</f>
        <v>0</v>
      </c>
      <c r="AL155" s="42">
        <f>IF('Indicator Date hidden'!AM156="x","x",AL$2-'Indicator Date hidden'!AM156)</f>
        <v>0</v>
      </c>
      <c r="AM155" s="42">
        <f>IF('Indicator Date hidden'!AN156="x","x",AM$2-'Indicator Date hidden'!AN156)</f>
        <v>0</v>
      </c>
      <c r="AN155" s="42">
        <f>IF('Indicator Date hidden'!AO156="x","x",AN$2-'Indicator Date hidden'!AO156)</f>
        <v>0</v>
      </c>
      <c r="AO155" s="42">
        <f>IF('Indicator Date hidden'!AP156="x","x",AO$2-'Indicator Date hidden'!AP156)</f>
        <v>1</v>
      </c>
      <c r="AP155" s="42">
        <f>IF('Indicator Date hidden'!AQ156="x","x",AP$2-'Indicator Date hidden'!AQ156)</f>
        <v>0</v>
      </c>
      <c r="AQ155" s="42">
        <f>IF('Indicator Date hidden'!AR156="x","x",AQ$2-'Indicator Date hidden'!AR156)</f>
        <v>0</v>
      </c>
      <c r="AR155" s="42">
        <f>IF('Indicator Date hidden'!AS156="x","x",AR$2-'Indicator Date hidden'!AS156)</f>
        <v>0</v>
      </c>
      <c r="AS155" s="42">
        <f>IF('Indicator Date hidden'!AT156="x","x",AS$2-'Indicator Date hidden'!AT156)</f>
        <v>0</v>
      </c>
      <c r="AT155" s="42">
        <f>IF('Indicator Date hidden'!AU156="x","x",AT$2-'Indicator Date hidden'!AU156)</f>
        <v>0</v>
      </c>
      <c r="AU155" s="42">
        <f>IF('Indicator Date hidden'!AV156="x","x",AU$2-'Indicator Date hidden'!AV156)</f>
        <v>0</v>
      </c>
      <c r="AV155" s="42">
        <f>IF('Indicator Date hidden'!AW156="x","x",AV$2-'Indicator Date hidden'!AW156)</f>
        <v>4</v>
      </c>
      <c r="AW155" s="42">
        <f>IF('Indicator Date hidden'!AX156="x","x",AW$2-'Indicator Date hidden'!AX156)</f>
        <v>-2</v>
      </c>
      <c r="AX155" s="42">
        <f>IF('Indicator Date hidden'!AY156="x","x",AX$2-'Indicator Date hidden'!AY156)</f>
        <v>-1</v>
      </c>
      <c r="AY155" s="42">
        <f>IF('Indicator Date hidden'!AZ156="x","x",AY$2-'Indicator Date hidden'!AZ156)</f>
        <v>0</v>
      </c>
      <c r="AZ155" s="42">
        <f>IF('Indicator Date hidden'!BA156="x","x",AZ$2-'Indicator Date hidden'!BA156)</f>
        <v>0</v>
      </c>
      <c r="BA155" s="42">
        <f>IF('Indicator Date hidden'!BB156="x","x",BA$2-'Indicator Date hidden'!BB156)</f>
        <v>0</v>
      </c>
      <c r="BB155" s="42">
        <f>IF('Indicator Date hidden'!BC156="x","x",BB$2-'Indicator Date hidden'!BC156)</f>
        <v>0</v>
      </c>
      <c r="BC155" s="42">
        <f>IF('Indicator Date hidden'!BD156="x","x",BC$2-'Indicator Date hidden'!BD156)</f>
        <v>0</v>
      </c>
      <c r="BD155" s="42">
        <f>IF('Indicator Date hidden'!BE156="x","x",BD$2-'Indicator Date hidden'!BE156)</f>
        <v>0</v>
      </c>
      <c r="BE155" s="42">
        <f>IF('Indicator Date hidden'!BF156="x","x",BE$2-'Indicator Date hidden'!BF156)</f>
        <v>2</v>
      </c>
      <c r="BF155" s="42">
        <f>IF('Indicator Date hidden'!BG156="x","x",BF$2-'Indicator Date hidden'!BG156)</f>
        <v>0</v>
      </c>
      <c r="BG155" s="42">
        <f>IF('Indicator Date hidden'!BH156="x","x",BG$2-'Indicator Date hidden'!BH156)</f>
        <v>0</v>
      </c>
      <c r="BH155" s="42">
        <f>IF('Indicator Date hidden'!BI156="x","x",BH$2-'Indicator Date hidden'!BI156)</f>
        <v>0</v>
      </c>
      <c r="BI155" s="42">
        <f>IF('Indicator Date hidden'!BJ156="x","x",BI$2-'Indicator Date hidden'!BJ156)</f>
        <v>1</v>
      </c>
      <c r="BJ155" s="42">
        <f>IF('Indicator Date hidden'!BK156="x","x",BJ$2-'Indicator Date hidden'!BK156)</f>
        <v>2</v>
      </c>
      <c r="BK155" s="42">
        <f>IF('Indicator Date hidden'!BL156="x","x",BK$2-'Indicator Date hidden'!BL156)</f>
        <v>1</v>
      </c>
      <c r="BL155" s="42">
        <f>IF('Indicator Date hidden'!BM156="x","x",BL$2-'Indicator Date hidden'!BM156)</f>
        <v>0</v>
      </c>
      <c r="BM155" s="42">
        <f>IF('Indicator Date hidden'!BN156="x","x",BM$2-'Indicator Date hidden'!BN156)</f>
        <v>0</v>
      </c>
      <c r="BN155" s="42">
        <f>IF('Indicator Date hidden'!BO156="x","x",BN$2-'Indicator Date hidden'!BO156)</f>
        <v>0</v>
      </c>
      <c r="BO155" s="42">
        <f>IF('Indicator Date hidden'!BP156="x","x",BO$2-'Indicator Date hidden'!BP156)</f>
        <v>1</v>
      </c>
      <c r="BP155" s="42">
        <f>IF('Indicator Date hidden'!BQ156="x","x",BP$2-'Indicator Date hidden'!BQ156)</f>
        <v>0</v>
      </c>
      <c r="BQ155" s="42">
        <f>IF('Indicator Date hidden'!BR156="x","x",BQ$2-'Indicator Date hidden'!BR156)</f>
        <v>0</v>
      </c>
      <c r="BR155" s="42">
        <f>IF('Indicator Date hidden'!BS156="x","x",BR$2-'Indicator Date hidden'!BS156)</f>
        <v>0</v>
      </c>
      <c r="BS155" s="42">
        <f>IF('Indicator Date hidden'!BT156="x","x",BS$2-'Indicator Date hidden'!BT156)</f>
        <v>1</v>
      </c>
      <c r="BT155" s="42">
        <f>IF('Indicator Date hidden'!BU156="x","x",BT$2-'Indicator Date hidden'!BU156)</f>
        <v>0</v>
      </c>
      <c r="BU155">
        <f t="shared" si="20"/>
        <v>16</v>
      </c>
      <c r="BV155" s="43">
        <f t="shared" si="21"/>
        <v>0.22535211267605634</v>
      </c>
      <c r="BW155">
        <f t="shared" si="22"/>
        <v>11</v>
      </c>
      <c r="BX155" s="43">
        <f t="shared" si="23"/>
        <v>0.90689352292987313</v>
      </c>
      <c r="BY155" s="46">
        <f t="shared" si="24"/>
        <v>0</v>
      </c>
    </row>
    <row r="156" spans="1:77">
      <c r="A156" t="str">
        <f>'Indicator Data'!B159</f>
        <v>SGP</v>
      </c>
      <c r="B156" s="42">
        <f>IF('Indicator Date hidden'!C157="x","x",B$2-'Indicator Date hidden'!C157)</f>
        <v>0</v>
      </c>
      <c r="C156" s="42">
        <f>IF('Indicator Date hidden'!D157="x","x",C$2-'Indicator Date hidden'!D157)</f>
        <v>0</v>
      </c>
      <c r="D156" s="42">
        <f>IF('Indicator Date hidden'!E157="x","x",D$2-'Indicator Date hidden'!E157)</f>
        <v>0</v>
      </c>
      <c r="E156" s="42">
        <f>IF('Indicator Date hidden'!F157="x","x",E$2-'Indicator Date hidden'!F157)</f>
        <v>0</v>
      </c>
      <c r="F156" s="42">
        <f>IF('Indicator Date hidden'!G157="x","x",F$2-'Indicator Date hidden'!G157)</f>
        <v>0</v>
      </c>
      <c r="G156" s="42">
        <f>IF('Indicator Date hidden'!H157="x","x",G$2-'Indicator Date hidden'!H157)</f>
        <v>0</v>
      </c>
      <c r="H156" s="42">
        <f>IF('Indicator Date hidden'!I157="x","x",H$2-'Indicator Date hidden'!I157)</f>
        <v>0</v>
      </c>
      <c r="I156" s="42">
        <f>IF('Indicator Date hidden'!J157="x","x",I$2-'Indicator Date hidden'!J157)</f>
        <v>0</v>
      </c>
      <c r="J156" s="42">
        <f>IF('Indicator Date hidden'!K157="x","x",J$2-'Indicator Date hidden'!K157)</f>
        <v>0</v>
      </c>
      <c r="K156" s="42">
        <f>IF('Indicator Date hidden'!L157="x","x",K$2-'Indicator Date hidden'!L157)</f>
        <v>0</v>
      </c>
      <c r="L156" s="42">
        <f>IF('Indicator Date hidden'!M157="x","x",L$2-'Indicator Date hidden'!M157)</f>
        <v>0</v>
      </c>
      <c r="M156" s="42" t="str">
        <f>IF('Indicator Date hidden'!N157="x","x",M$2-'Indicator Date hidden'!N157)</f>
        <v>x</v>
      </c>
      <c r="N156" s="42" t="str">
        <f>IF('Indicator Date hidden'!O157="x","x",N$2-'Indicator Date hidden'!O157)</f>
        <v>x</v>
      </c>
      <c r="O156" s="42" t="str">
        <f>IF('Indicator Date hidden'!P157="x","x",O$2-'Indicator Date hidden'!P157)</f>
        <v>x</v>
      </c>
      <c r="P156" s="42">
        <f>IF('Indicator Date hidden'!Q157="x","x",P$2-'Indicator Date hidden'!Q157)</f>
        <v>0</v>
      </c>
      <c r="Q156" s="42">
        <f>IF('Indicator Date hidden'!R157="x","x",Q$2-'Indicator Date hidden'!R157)</f>
        <v>0</v>
      </c>
      <c r="R156" s="42">
        <f>IF('Indicator Date hidden'!S157="x","x",R$2-'Indicator Date hidden'!S157)</f>
        <v>0</v>
      </c>
      <c r="S156" s="42">
        <f>IF('Indicator Date hidden'!T157="x","x",S$2-'Indicator Date hidden'!T157)</f>
        <v>0</v>
      </c>
      <c r="T156" s="42">
        <f>IF('Indicator Date hidden'!U157="x","x",T$2-'Indicator Date hidden'!U157)</f>
        <v>0</v>
      </c>
      <c r="U156" s="42">
        <f>IF('Indicator Date hidden'!V157="x","x",U$2-'Indicator Date hidden'!V157)</f>
        <v>0</v>
      </c>
      <c r="V156" s="42">
        <f>IF('Indicator Date hidden'!W157="x","x",V$2-'Indicator Date hidden'!W157)</f>
        <v>0</v>
      </c>
      <c r="W156" s="42">
        <f>IF('Indicator Date hidden'!X157="x","x",W$2-'Indicator Date hidden'!X157)</f>
        <v>0</v>
      </c>
      <c r="X156" s="42">
        <f>IF('Indicator Date hidden'!Y157="x","x",X$2-'Indicator Date hidden'!Y157)</f>
        <v>1</v>
      </c>
      <c r="Y156" s="42">
        <f>IF('Indicator Date hidden'!Z157="x","x",Y$2-'Indicator Date hidden'!Z157)</f>
        <v>0</v>
      </c>
      <c r="Z156" s="42" t="str">
        <f>IF('Indicator Date hidden'!AA157="x","x",Z$2-'Indicator Date hidden'!AA157)</f>
        <v>x</v>
      </c>
      <c r="AA156" s="42">
        <f>IF('Indicator Date hidden'!AB157="x","x",AA$2-'Indicator Date hidden'!AB157)</f>
        <v>1</v>
      </c>
      <c r="AB156" s="42">
        <f>IF('Indicator Date hidden'!AC157="x","x",AB$2-'Indicator Date hidden'!AC157)</f>
        <v>0</v>
      </c>
      <c r="AC156" s="42">
        <f>IF('Indicator Date hidden'!AD157="x","x",AC$2-'Indicator Date hidden'!AD157)</f>
        <v>-2</v>
      </c>
      <c r="AD156" s="42">
        <f>IF('Indicator Date hidden'!AE157="x","x",AD$2-'Indicator Date hidden'!AE157)</f>
        <v>0</v>
      </c>
      <c r="AE156" s="42">
        <f>IF('Indicator Date hidden'!AF157="x","x",AE$2-'Indicator Date hidden'!AF157)</f>
        <v>0</v>
      </c>
      <c r="AF156" s="42">
        <f>IF('Indicator Date hidden'!AG157="x","x",AF$2-'Indicator Date hidden'!AG157)</f>
        <v>0</v>
      </c>
      <c r="AG156" s="42">
        <f>IF('Indicator Date hidden'!AH157="x","x",AG$2-'Indicator Date hidden'!AH157)</f>
        <v>0</v>
      </c>
      <c r="AH156" s="42" t="str">
        <f>IF('Indicator Date hidden'!AI157="x","x",AH$2-'Indicator Date hidden'!AI157)</f>
        <v>x</v>
      </c>
      <c r="AI156" s="42">
        <f>IF('Indicator Date hidden'!AJ157="x","x",AI$2-'Indicator Date hidden'!AJ157)</f>
        <v>0</v>
      </c>
      <c r="AJ156" s="42">
        <f>IF('Indicator Date hidden'!AK157="x","x",AJ$2-'Indicator Date hidden'!AK157)</f>
        <v>0</v>
      </c>
      <c r="AK156" s="42">
        <f>IF('Indicator Date hidden'!AL157="x","x",AK$2-'Indicator Date hidden'!AL157)</f>
        <v>0</v>
      </c>
      <c r="AL156" s="42" t="str">
        <f>IF('Indicator Date hidden'!AM157="x","x",AL$2-'Indicator Date hidden'!AM157)</f>
        <v>x</v>
      </c>
      <c r="AM156" s="42">
        <f>IF('Indicator Date hidden'!AN157="x","x",AM$2-'Indicator Date hidden'!AN157)</f>
        <v>0</v>
      </c>
      <c r="AN156" s="42">
        <f>IF('Indicator Date hidden'!AO157="x","x",AN$2-'Indicator Date hidden'!AO157)</f>
        <v>0</v>
      </c>
      <c r="AO156" s="42" t="str">
        <f>IF('Indicator Date hidden'!AP157="x","x",AO$2-'Indicator Date hidden'!AP157)</f>
        <v>x</v>
      </c>
      <c r="AP156" s="42">
        <f>IF('Indicator Date hidden'!AQ157="x","x",AP$2-'Indicator Date hidden'!AQ157)</f>
        <v>0</v>
      </c>
      <c r="AQ156" s="42">
        <f>IF('Indicator Date hidden'!AR157="x","x",AQ$2-'Indicator Date hidden'!AR157)</f>
        <v>1</v>
      </c>
      <c r="AR156" s="42" t="str">
        <f>IF('Indicator Date hidden'!AS157="x","x",AR$2-'Indicator Date hidden'!AS157)</f>
        <v>x</v>
      </c>
      <c r="AS156" s="42" t="str">
        <f>IF('Indicator Date hidden'!AT157="x","x",AS$2-'Indicator Date hidden'!AT157)</f>
        <v>x</v>
      </c>
      <c r="AT156" s="42">
        <f>IF('Indicator Date hidden'!AU157="x","x",AT$2-'Indicator Date hidden'!AU157)</f>
        <v>0</v>
      </c>
      <c r="AU156" s="42">
        <f>IF('Indicator Date hidden'!AV157="x","x",AU$2-'Indicator Date hidden'!AV157)</f>
        <v>0</v>
      </c>
      <c r="AV156" s="42" t="str">
        <f>IF('Indicator Date hidden'!AW157="x","x",AV$2-'Indicator Date hidden'!AW157)</f>
        <v>x</v>
      </c>
      <c r="AW156" s="42">
        <f>IF('Indicator Date hidden'!AX157="x","x",AW$2-'Indicator Date hidden'!AX157)</f>
        <v>-2</v>
      </c>
      <c r="AX156" s="42">
        <f>IF('Indicator Date hidden'!AY157="x","x",AX$2-'Indicator Date hidden'!AY157)</f>
        <v>-1</v>
      </c>
      <c r="AY156" s="42">
        <f>IF('Indicator Date hidden'!AZ157="x","x",AY$2-'Indicator Date hidden'!AZ157)</f>
        <v>0</v>
      </c>
      <c r="AZ156" s="42" t="str">
        <f>IF('Indicator Date hidden'!BA157="x","x",AZ$2-'Indicator Date hidden'!BA157)</f>
        <v>x</v>
      </c>
      <c r="BA156" s="42">
        <f>IF('Indicator Date hidden'!BB157="x","x",BA$2-'Indicator Date hidden'!BB157)</f>
        <v>0</v>
      </c>
      <c r="BB156" s="42" t="str">
        <f>IF('Indicator Date hidden'!BC157="x","x",BB$2-'Indicator Date hidden'!BC157)</f>
        <v>x</v>
      </c>
      <c r="BC156" s="42">
        <f>IF('Indicator Date hidden'!BD157="x","x",BC$2-'Indicator Date hidden'!BD157)</f>
        <v>0</v>
      </c>
      <c r="BD156" s="42">
        <f>IF('Indicator Date hidden'!BE157="x","x",BD$2-'Indicator Date hidden'!BE157)</f>
        <v>0</v>
      </c>
      <c r="BE156" s="42">
        <f>IF('Indicator Date hidden'!BF157="x","x",BE$2-'Indicator Date hidden'!BF157)</f>
        <v>2</v>
      </c>
      <c r="BF156" s="42">
        <f>IF('Indicator Date hidden'!BG157="x","x",BF$2-'Indicator Date hidden'!BG157)</f>
        <v>0</v>
      </c>
      <c r="BG156" s="42">
        <f>IF('Indicator Date hidden'!BH157="x","x",BG$2-'Indicator Date hidden'!BH157)</f>
        <v>0</v>
      </c>
      <c r="BH156" s="42">
        <f>IF('Indicator Date hidden'!BI157="x","x",BH$2-'Indicator Date hidden'!BI157)</f>
        <v>0</v>
      </c>
      <c r="BI156" s="42">
        <f>IF('Indicator Date hidden'!BJ157="x","x",BI$2-'Indicator Date hidden'!BJ157)</f>
        <v>2</v>
      </c>
      <c r="BJ156" s="42">
        <f>IF('Indicator Date hidden'!BK157="x","x",BJ$2-'Indicator Date hidden'!BK157)</f>
        <v>0</v>
      </c>
      <c r="BK156" s="42">
        <f>IF('Indicator Date hidden'!BL157="x","x",BK$2-'Indicator Date hidden'!BL157)</f>
        <v>0</v>
      </c>
      <c r="BL156" s="42">
        <f>IF('Indicator Date hidden'!BM157="x","x",BL$2-'Indicator Date hidden'!BM157)</f>
        <v>0</v>
      </c>
      <c r="BM156" s="42">
        <f>IF('Indicator Date hidden'!BN157="x","x",BM$2-'Indicator Date hidden'!BN157)</f>
        <v>0</v>
      </c>
      <c r="BN156" s="42">
        <f>IF('Indicator Date hidden'!BO157="x","x",BN$2-'Indicator Date hidden'!BO157)</f>
        <v>0</v>
      </c>
      <c r="BO156" s="42">
        <f>IF('Indicator Date hidden'!BP157="x","x",BO$2-'Indicator Date hidden'!BP157)</f>
        <v>2</v>
      </c>
      <c r="BP156" s="42">
        <f>IF('Indicator Date hidden'!BQ157="x","x",BP$2-'Indicator Date hidden'!BQ157)</f>
        <v>0</v>
      </c>
      <c r="BQ156" s="42">
        <f>IF('Indicator Date hidden'!BR157="x","x",BQ$2-'Indicator Date hidden'!BR157)</f>
        <v>0</v>
      </c>
      <c r="BR156" s="42">
        <f>IF('Indicator Date hidden'!BS157="x","x",BR$2-'Indicator Date hidden'!BS157)</f>
        <v>0</v>
      </c>
      <c r="BS156" s="42">
        <f>IF('Indicator Date hidden'!BT157="x","x",BS$2-'Indicator Date hidden'!BT157)</f>
        <v>1</v>
      </c>
      <c r="BT156" s="42">
        <f>IF('Indicator Date hidden'!BU157="x","x",BT$2-'Indicator Date hidden'!BU157)</f>
        <v>0</v>
      </c>
      <c r="BU156">
        <f t="shared" si="20"/>
        <v>5</v>
      </c>
      <c r="BV156" s="43">
        <f t="shared" si="21"/>
        <v>8.4745762711864403E-2</v>
      </c>
      <c r="BW156">
        <f t="shared" si="22"/>
        <v>7</v>
      </c>
      <c r="BX156" s="43">
        <f t="shared" si="23"/>
        <v>0.64540450049694142</v>
      </c>
      <c r="BY156" s="46">
        <f t="shared" si="24"/>
        <v>0</v>
      </c>
    </row>
    <row r="157" spans="1:77">
      <c r="A157" t="str">
        <f>'Indicator Data'!B160</f>
        <v>SVK</v>
      </c>
      <c r="B157" s="42">
        <f>IF('Indicator Date hidden'!C158="x","x",B$2-'Indicator Date hidden'!C158)</f>
        <v>0</v>
      </c>
      <c r="C157" s="42">
        <f>IF('Indicator Date hidden'!D158="x","x",C$2-'Indicator Date hidden'!D158)</f>
        <v>0</v>
      </c>
      <c r="D157" s="42">
        <f>IF('Indicator Date hidden'!E158="x","x",D$2-'Indicator Date hidden'!E158)</f>
        <v>0</v>
      </c>
      <c r="E157" s="42">
        <f>IF('Indicator Date hidden'!F158="x","x",E$2-'Indicator Date hidden'!F158)</f>
        <v>0</v>
      </c>
      <c r="F157" s="42">
        <f>IF('Indicator Date hidden'!G158="x","x",F$2-'Indicator Date hidden'!G158)</f>
        <v>0</v>
      </c>
      <c r="G157" s="42">
        <f>IF('Indicator Date hidden'!H158="x","x",G$2-'Indicator Date hidden'!H158)</f>
        <v>0</v>
      </c>
      <c r="H157" s="42">
        <f>IF('Indicator Date hidden'!I158="x","x",H$2-'Indicator Date hidden'!I158)</f>
        <v>0</v>
      </c>
      <c r="I157" s="42">
        <f>IF('Indicator Date hidden'!J158="x","x",I$2-'Indicator Date hidden'!J158)</f>
        <v>0</v>
      </c>
      <c r="J157" s="42">
        <f>IF('Indicator Date hidden'!K158="x","x",J$2-'Indicator Date hidden'!K158)</f>
        <v>0</v>
      </c>
      <c r="K157" s="42">
        <f>IF('Indicator Date hidden'!L158="x","x",K$2-'Indicator Date hidden'!L158)</f>
        <v>0</v>
      </c>
      <c r="L157" s="42">
        <f>IF('Indicator Date hidden'!M158="x","x",L$2-'Indicator Date hidden'!M158)</f>
        <v>0</v>
      </c>
      <c r="M157" s="42" t="str">
        <f>IF('Indicator Date hidden'!N158="x","x",M$2-'Indicator Date hidden'!N158)</f>
        <v>x</v>
      </c>
      <c r="N157" s="42" t="str">
        <f>IF('Indicator Date hidden'!O158="x","x",N$2-'Indicator Date hidden'!O158)</f>
        <v>x</v>
      </c>
      <c r="O157" s="42" t="str">
        <f>IF('Indicator Date hidden'!P158="x","x",O$2-'Indicator Date hidden'!P158)</f>
        <v>x</v>
      </c>
      <c r="P157" s="42">
        <f>IF('Indicator Date hidden'!Q158="x","x",P$2-'Indicator Date hidden'!Q158)</f>
        <v>0</v>
      </c>
      <c r="Q157" s="42">
        <f>IF('Indicator Date hidden'!R158="x","x",Q$2-'Indicator Date hidden'!R158)</f>
        <v>0</v>
      </c>
      <c r="R157" s="42">
        <f>IF('Indicator Date hidden'!S158="x","x",R$2-'Indicator Date hidden'!S158)</f>
        <v>0</v>
      </c>
      <c r="S157" s="42">
        <f>IF('Indicator Date hidden'!T158="x","x",S$2-'Indicator Date hidden'!T158)</f>
        <v>0</v>
      </c>
      <c r="T157" s="42">
        <f>IF('Indicator Date hidden'!U158="x","x",T$2-'Indicator Date hidden'!U158)</f>
        <v>0</v>
      </c>
      <c r="U157" s="42">
        <f>IF('Indicator Date hidden'!V158="x","x",U$2-'Indicator Date hidden'!V158)</f>
        <v>0</v>
      </c>
      <c r="V157" s="42">
        <f>IF('Indicator Date hidden'!W158="x","x",V$2-'Indicator Date hidden'!W158)</f>
        <v>0</v>
      </c>
      <c r="W157" s="42">
        <f>IF('Indicator Date hidden'!X158="x","x",W$2-'Indicator Date hidden'!X158)</f>
        <v>0</v>
      </c>
      <c r="X157" s="42">
        <f>IF('Indicator Date hidden'!Y158="x","x",X$2-'Indicator Date hidden'!Y158)</f>
        <v>10</v>
      </c>
      <c r="Y157" s="42">
        <f>IF('Indicator Date hidden'!Z158="x","x",Y$2-'Indicator Date hidden'!Z158)</f>
        <v>0</v>
      </c>
      <c r="Z157" s="42" t="str">
        <f>IF('Indicator Date hidden'!AA158="x","x",Z$2-'Indicator Date hidden'!AA158)</f>
        <v>x</v>
      </c>
      <c r="AA157" s="42">
        <f>IF('Indicator Date hidden'!AB158="x","x",AA$2-'Indicator Date hidden'!AB158)</f>
        <v>1</v>
      </c>
      <c r="AB157" s="42">
        <f>IF('Indicator Date hidden'!AC158="x","x",AB$2-'Indicator Date hidden'!AC158)</f>
        <v>0</v>
      </c>
      <c r="AC157" s="42">
        <f>IF('Indicator Date hidden'!AD158="x","x",AC$2-'Indicator Date hidden'!AD158)</f>
        <v>-2</v>
      </c>
      <c r="AD157" s="42">
        <f>IF('Indicator Date hidden'!AE158="x","x",AD$2-'Indicator Date hidden'!AE158)</f>
        <v>0</v>
      </c>
      <c r="AE157" s="42">
        <f>IF('Indicator Date hidden'!AF158="x","x",AE$2-'Indicator Date hidden'!AF158)</f>
        <v>0</v>
      </c>
      <c r="AF157" s="42">
        <f>IF('Indicator Date hidden'!AG158="x","x",AF$2-'Indicator Date hidden'!AG158)</f>
        <v>0</v>
      </c>
      <c r="AG157" s="42">
        <f>IF('Indicator Date hidden'!AH158="x","x",AG$2-'Indicator Date hidden'!AH158)</f>
        <v>0</v>
      </c>
      <c r="AH157" s="42" t="str">
        <f>IF('Indicator Date hidden'!AI158="x","x",AH$2-'Indicator Date hidden'!AI158)</f>
        <v>x</v>
      </c>
      <c r="AI157" s="42">
        <f>IF('Indicator Date hidden'!AJ158="x","x",AI$2-'Indicator Date hidden'!AJ158)</f>
        <v>0</v>
      </c>
      <c r="AJ157" s="42">
        <f>IF('Indicator Date hidden'!AK158="x","x",AJ$2-'Indicator Date hidden'!AK158)</f>
        <v>0</v>
      </c>
      <c r="AK157" s="42">
        <f>IF('Indicator Date hidden'!AL158="x","x",AK$2-'Indicator Date hidden'!AL158)</f>
        <v>0</v>
      </c>
      <c r="AL157" s="42" t="str">
        <f>IF('Indicator Date hidden'!AM158="x","x",AL$2-'Indicator Date hidden'!AM158)</f>
        <v>x</v>
      </c>
      <c r="AM157" s="42">
        <f>IF('Indicator Date hidden'!AN158="x","x",AM$2-'Indicator Date hidden'!AN158)</f>
        <v>0</v>
      </c>
      <c r="AN157" s="42">
        <f>IF('Indicator Date hidden'!AO158="x","x",AN$2-'Indicator Date hidden'!AO158)</f>
        <v>0</v>
      </c>
      <c r="AO157" s="42" t="str">
        <f>IF('Indicator Date hidden'!AP158="x","x",AO$2-'Indicator Date hidden'!AP158)</f>
        <v>x</v>
      </c>
      <c r="AP157" s="42">
        <f>IF('Indicator Date hidden'!AQ158="x","x",AP$2-'Indicator Date hidden'!AQ158)</f>
        <v>0</v>
      </c>
      <c r="AQ157" s="42">
        <f>IF('Indicator Date hidden'!AR158="x","x",AQ$2-'Indicator Date hidden'!AR158)</f>
        <v>0</v>
      </c>
      <c r="AR157" s="42">
        <f>IF('Indicator Date hidden'!AS158="x","x",AR$2-'Indicator Date hidden'!AS158)</f>
        <v>0</v>
      </c>
      <c r="AS157" s="42" t="str">
        <f>IF('Indicator Date hidden'!AT158="x","x",AS$2-'Indicator Date hidden'!AT158)</f>
        <v>x</v>
      </c>
      <c r="AT157" s="42">
        <f>IF('Indicator Date hidden'!AU158="x","x",AT$2-'Indicator Date hidden'!AU158)</f>
        <v>0</v>
      </c>
      <c r="AU157" s="42">
        <f>IF('Indicator Date hidden'!AV158="x","x",AU$2-'Indicator Date hidden'!AV158)</f>
        <v>0</v>
      </c>
      <c r="AV157" s="42">
        <f>IF('Indicator Date hidden'!AW158="x","x",AV$2-'Indicator Date hidden'!AW158)</f>
        <v>1</v>
      </c>
      <c r="AW157" s="42">
        <f>IF('Indicator Date hidden'!AX158="x","x",AW$2-'Indicator Date hidden'!AX158)</f>
        <v>-2</v>
      </c>
      <c r="AX157" s="42">
        <f>IF('Indicator Date hidden'!AY158="x","x",AX$2-'Indicator Date hidden'!AY158)</f>
        <v>-1</v>
      </c>
      <c r="AY157" s="42">
        <f>IF('Indicator Date hidden'!AZ158="x","x",AY$2-'Indicator Date hidden'!AZ158)</f>
        <v>0</v>
      </c>
      <c r="AZ157" s="42" t="str">
        <f>IF('Indicator Date hidden'!BA158="x","x",AZ$2-'Indicator Date hidden'!BA158)</f>
        <v>x</v>
      </c>
      <c r="BA157" s="42">
        <f>IF('Indicator Date hidden'!BB158="x","x",BA$2-'Indicator Date hidden'!BB158)</f>
        <v>0</v>
      </c>
      <c r="BB157" s="42">
        <f>IF('Indicator Date hidden'!BC158="x","x",BB$2-'Indicator Date hidden'!BC158)</f>
        <v>0</v>
      </c>
      <c r="BC157" s="42">
        <f>IF('Indicator Date hidden'!BD158="x","x",BC$2-'Indicator Date hidden'!BD158)</f>
        <v>0</v>
      </c>
      <c r="BD157" s="42">
        <f>IF('Indicator Date hidden'!BE158="x","x",BD$2-'Indicator Date hidden'!BE158)</f>
        <v>0</v>
      </c>
      <c r="BE157" s="42">
        <f>IF('Indicator Date hidden'!BF158="x","x",BE$2-'Indicator Date hidden'!BF158)</f>
        <v>0</v>
      </c>
      <c r="BF157" s="42">
        <f>IF('Indicator Date hidden'!BG158="x","x",BF$2-'Indicator Date hidden'!BG158)</f>
        <v>0</v>
      </c>
      <c r="BG157" s="42">
        <f>IF('Indicator Date hidden'!BH158="x","x",BG$2-'Indicator Date hidden'!BH158)</f>
        <v>0</v>
      </c>
      <c r="BH157" s="42">
        <f>IF('Indicator Date hidden'!BI158="x","x",BH$2-'Indicator Date hidden'!BI158)</f>
        <v>0</v>
      </c>
      <c r="BI157" s="42" t="str">
        <f>IF('Indicator Date hidden'!BJ158="x","x",BI$2-'Indicator Date hidden'!BJ158)</f>
        <v>x</v>
      </c>
      <c r="BJ157" s="42">
        <f>IF('Indicator Date hidden'!BK158="x","x",BJ$2-'Indicator Date hidden'!BK158)</f>
        <v>1</v>
      </c>
      <c r="BK157" s="42">
        <f>IF('Indicator Date hidden'!BL158="x","x",BK$2-'Indicator Date hidden'!BL158)</f>
        <v>0</v>
      </c>
      <c r="BL157" s="42">
        <f>IF('Indicator Date hidden'!BM158="x","x",BL$2-'Indicator Date hidden'!BM158)</f>
        <v>0</v>
      </c>
      <c r="BM157" s="42">
        <f>IF('Indicator Date hidden'!BN158="x","x",BM$2-'Indicator Date hidden'!BN158)</f>
        <v>0</v>
      </c>
      <c r="BN157" s="42">
        <f>IF('Indicator Date hidden'!BO158="x","x",BN$2-'Indicator Date hidden'!BO158)</f>
        <v>0</v>
      </c>
      <c r="BO157" s="42">
        <f>IF('Indicator Date hidden'!BP158="x","x",BO$2-'Indicator Date hidden'!BP158)</f>
        <v>0</v>
      </c>
      <c r="BP157" s="42">
        <f>IF('Indicator Date hidden'!BQ158="x","x",BP$2-'Indicator Date hidden'!BQ158)</f>
        <v>0</v>
      </c>
      <c r="BQ157" s="42">
        <f>IF('Indicator Date hidden'!BR158="x","x",BQ$2-'Indicator Date hidden'!BR158)</f>
        <v>0</v>
      </c>
      <c r="BR157" s="42">
        <f>IF('Indicator Date hidden'!BS158="x","x",BR$2-'Indicator Date hidden'!BS158)</f>
        <v>0</v>
      </c>
      <c r="BS157" s="42">
        <f>IF('Indicator Date hidden'!BT158="x","x",BS$2-'Indicator Date hidden'!BT158)</f>
        <v>1</v>
      </c>
      <c r="BT157" s="42">
        <f>IF('Indicator Date hidden'!BU158="x","x",BT$2-'Indicator Date hidden'!BU158)</f>
        <v>0</v>
      </c>
      <c r="BU157">
        <f t="shared" si="20"/>
        <v>9</v>
      </c>
      <c r="BV157" s="43">
        <f t="shared" si="21"/>
        <v>0.14754098360655737</v>
      </c>
      <c r="BW157">
        <f t="shared" si="22"/>
        <v>5</v>
      </c>
      <c r="BX157" s="43">
        <f t="shared" si="23"/>
        <v>1.353030182423826</v>
      </c>
      <c r="BY157" s="46">
        <f t="shared" si="24"/>
        <v>0</v>
      </c>
    </row>
    <row r="158" spans="1:77">
      <c r="A158" t="str">
        <f>'Indicator Data'!B161</f>
        <v>SVN</v>
      </c>
      <c r="B158" s="42">
        <f>IF('Indicator Date hidden'!C159="x","x",B$2-'Indicator Date hidden'!C159)</f>
        <v>0</v>
      </c>
      <c r="C158" s="42">
        <f>IF('Indicator Date hidden'!D159="x","x",C$2-'Indicator Date hidden'!D159)</f>
        <v>0</v>
      </c>
      <c r="D158" s="42">
        <f>IF('Indicator Date hidden'!E159="x","x",D$2-'Indicator Date hidden'!E159)</f>
        <v>0</v>
      </c>
      <c r="E158" s="42">
        <f>IF('Indicator Date hidden'!F159="x","x",E$2-'Indicator Date hidden'!F159)</f>
        <v>0</v>
      </c>
      <c r="F158" s="42">
        <f>IF('Indicator Date hidden'!G159="x","x",F$2-'Indicator Date hidden'!G159)</f>
        <v>0</v>
      </c>
      <c r="G158" s="42">
        <f>IF('Indicator Date hidden'!H159="x","x",G$2-'Indicator Date hidden'!H159)</f>
        <v>0</v>
      </c>
      <c r="H158" s="42">
        <f>IF('Indicator Date hidden'!I159="x","x",H$2-'Indicator Date hidden'!I159)</f>
        <v>0</v>
      </c>
      <c r="I158" s="42">
        <f>IF('Indicator Date hidden'!J159="x","x",I$2-'Indicator Date hidden'!J159)</f>
        <v>0</v>
      </c>
      <c r="J158" s="42">
        <f>IF('Indicator Date hidden'!K159="x","x",J$2-'Indicator Date hidden'!K159)</f>
        <v>0</v>
      </c>
      <c r="K158" s="42">
        <f>IF('Indicator Date hidden'!L159="x","x",K$2-'Indicator Date hidden'!L159)</f>
        <v>0</v>
      </c>
      <c r="L158" s="42">
        <f>IF('Indicator Date hidden'!M159="x","x",L$2-'Indicator Date hidden'!M159)</f>
        <v>0</v>
      </c>
      <c r="M158" s="42" t="str">
        <f>IF('Indicator Date hidden'!N159="x","x",M$2-'Indicator Date hidden'!N159)</f>
        <v>x</v>
      </c>
      <c r="N158" s="42" t="str">
        <f>IF('Indicator Date hidden'!O159="x","x",N$2-'Indicator Date hidden'!O159)</f>
        <v>x</v>
      </c>
      <c r="O158" s="42" t="str">
        <f>IF('Indicator Date hidden'!P159="x","x",O$2-'Indicator Date hidden'!P159)</f>
        <v>x</v>
      </c>
      <c r="P158" s="42">
        <f>IF('Indicator Date hidden'!Q159="x","x",P$2-'Indicator Date hidden'!Q159)</f>
        <v>0</v>
      </c>
      <c r="Q158" s="42">
        <f>IF('Indicator Date hidden'!R159="x","x",Q$2-'Indicator Date hidden'!R159)</f>
        <v>0</v>
      </c>
      <c r="R158" s="42">
        <f>IF('Indicator Date hidden'!S159="x","x",R$2-'Indicator Date hidden'!S159)</f>
        <v>0</v>
      </c>
      <c r="S158" s="42">
        <f>IF('Indicator Date hidden'!T159="x","x",S$2-'Indicator Date hidden'!T159)</f>
        <v>0</v>
      </c>
      <c r="T158" s="42">
        <f>IF('Indicator Date hidden'!U159="x","x",T$2-'Indicator Date hidden'!U159)</f>
        <v>0</v>
      </c>
      <c r="U158" s="42">
        <f>IF('Indicator Date hidden'!V159="x","x",U$2-'Indicator Date hidden'!V159)</f>
        <v>0</v>
      </c>
      <c r="V158" s="42">
        <f>IF('Indicator Date hidden'!W159="x","x",V$2-'Indicator Date hidden'!W159)</f>
        <v>0</v>
      </c>
      <c r="W158" s="42">
        <f>IF('Indicator Date hidden'!X159="x","x",W$2-'Indicator Date hidden'!X159)</f>
        <v>0</v>
      </c>
      <c r="X158" s="42">
        <f>IF('Indicator Date hidden'!Y159="x","x",X$2-'Indicator Date hidden'!Y159)</f>
        <v>6</v>
      </c>
      <c r="Y158" s="42">
        <f>IF('Indicator Date hidden'!Z159="x","x",Y$2-'Indicator Date hidden'!Z159)</f>
        <v>0</v>
      </c>
      <c r="Z158" s="42" t="str">
        <f>IF('Indicator Date hidden'!AA159="x","x",Z$2-'Indicator Date hidden'!AA159)</f>
        <v>x</v>
      </c>
      <c r="AA158" s="42">
        <f>IF('Indicator Date hidden'!AB159="x","x",AA$2-'Indicator Date hidden'!AB159)</f>
        <v>1</v>
      </c>
      <c r="AB158" s="42" t="str">
        <f>IF('Indicator Date hidden'!AC159="x","x",AB$2-'Indicator Date hidden'!AC159)</f>
        <v>x</v>
      </c>
      <c r="AC158" s="42">
        <f>IF('Indicator Date hidden'!AD159="x","x",AC$2-'Indicator Date hidden'!AD159)</f>
        <v>-2</v>
      </c>
      <c r="AD158" s="42">
        <f>IF('Indicator Date hidden'!AE159="x","x",AD$2-'Indicator Date hidden'!AE159)</f>
        <v>0</v>
      </c>
      <c r="AE158" s="42">
        <f>IF('Indicator Date hidden'!AF159="x","x",AE$2-'Indicator Date hidden'!AF159)</f>
        <v>0</v>
      </c>
      <c r="AF158" s="42">
        <f>IF('Indicator Date hidden'!AG159="x","x",AF$2-'Indicator Date hidden'!AG159)</f>
        <v>0</v>
      </c>
      <c r="AG158" s="42">
        <f>IF('Indicator Date hidden'!AH159="x","x",AG$2-'Indicator Date hidden'!AH159)</f>
        <v>0</v>
      </c>
      <c r="AH158" s="42" t="str">
        <f>IF('Indicator Date hidden'!AI159="x","x",AH$2-'Indicator Date hidden'!AI159)</f>
        <v>x</v>
      </c>
      <c r="AI158" s="42">
        <f>IF('Indicator Date hidden'!AJ159="x","x",AI$2-'Indicator Date hidden'!AJ159)</f>
        <v>0</v>
      </c>
      <c r="AJ158" s="42">
        <f>IF('Indicator Date hidden'!AK159="x","x",AJ$2-'Indicator Date hidden'!AK159)</f>
        <v>0</v>
      </c>
      <c r="AK158" s="42">
        <f>IF('Indicator Date hidden'!AL159="x","x",AK$2-'Indicator Date hidden'!AL159)</f>
        <v>0</v>
      </c>
      <c r="AL158" s="42" t="str">
        <f>IF('Indicator Date hidden'!AM159="x","x",AL$2-'Indicator Date hidden'!AM159)</f>
        <v>x</v>
      </c>
      <c r="AM158" s="42">
        <f>IF('Indicator Date hidden'!AN159="x","x",AM$2-'Indicator Date hidden'!AN159)</f>
        <v>0</v>
      </c>
      <c r="AN158" s="42">
        <f>IF('Indicator Date hidden'!AO159="x","x",AN$2-'Indicator Date hidden'!AO159)</f>
        <v>0</v>
      </c>
      <c r="AO158" s="42" t="str">
        <f>IF('Indicator Date hidden'!AP159="x","x",AO$2-'Indicator Date hidden'!AP159)</f>
        <v>x</v>
      </c>
      <c r="AP158" s="42">
        <f>IF('Indicator Date hidden'!AQ159="x","x",AP$2-'Indicator Date hidden'!AQ159)</f>
        <v>0</v>
      </c>
      <c r="AQ158" s="42">
        <f>IF('Indicator Date hidden'!AR159="x","x",AQ$2-'Indicator Date hidden'!AR159)</f>
        <v>0</v>
      </c>
      <c r="AR158" s="42" t="str">
        <f>IF('Indicator Date hidden'!AS159="x","x",AR$2-'Indicator Date hidden'!AS159)</f>
        <v>x</v>
      </c>
      <c r="AS158" s="42" t="str">
        <f>IF('Indicator Date hidden'!AT159="x","x",AS$2-'Indicator Date hidden'!AT159)</f>
        <v>x</v>
      </c>
      <c r="AT158" s="42">
        <f>IF('Indicator Date hidden'!AU159="x","x",AT$2-'Indicator Date hidden'!AU159)</f>
        <v>0</v>
      </c>
      <c r="AU158" s="42">
        <f>IF('Indicator Date hidden'!AV159="x","x",AU$2-'Indicator Date hidden'!AV159)</f>
        <v>0</v>
      </c>
      <c r="AV158" s="42">
        <f>IF('Indicator Date hidden'!AW159="x","x",AV$2-'Indicator Date hidden'!AW159)</f>
        <v>1</v>
      </c>
      <c r="AW158" s="42">
        <f>IF('Indicator Date hidden'!AX159="x","x",AW$2-'Indicator Date hidden'!AX159)</f>
        <v>-2</v>
      </c>
      <c r="AX158" s="42">
        <f>IF('Indicator Date hidden'!AY159="x","x",AX$2-'Indicator Date hidden'!AY159)</f>
        <v>-1</v>
      </c>
      <c r="AY158" s="42">
        <f>IF('Indicator Date hidden'!AZ159="x","x",AY$2-'Indicator Date hidden'!AZ159)</f>
        <v>0</v>
      </c>
      <c r="AZ158" s="42" t="str">
        <f>IF('Indicator Date hidden'!BA159="x","x",AZ$2-'Indicator Date hidden'!BA159)</f>
        <v>x</v>
      </c>
      <c r="BA158" s="42">
        <f>IF('Indicator Date hidden'!BB159="x","x",BA$2-'Indicator Date hidden'!BB159)</f>
        <v>0</v>
      </c>
      <c r="BB158" s="42" t="str">
        <f>IF('Indicator Date hidden'!BC159="x","x",BB$2-'Indicator Date hidden'!BC159)</f>
        <v>x</v>
      </c>
      <c r="BC158" s="42">
        <f>IF('Indicator Date hidden'!BD159="x","x",BC$2-'Indicator Date hidden'!BD159)</f>
        <v>0</v>
      </c>
      <c r="BD158" s="42">
        <f>IF('Indicator Date hidden'!BE159="x","x",BD$2-'Indicator Date hidden'!BE159)</f>
        <v>0</v>
      </c>
      <c r="BE158" s="42">
        <f>IF('Indicator Date hidden'!BF159="x","x",BE$2-'Indicator Date hidden'!BF159)</f>
        <v>0</v>
      </c>
      <c r="BF158" s="42">
        <f>IF('Indicator Date hidden'!BG159="x","x",BF$2-'Indicator Date hidden'!BG159)</f>
        <v>0</v>
      </c>
      <c r="BG158" s="42">
        <f>IF('Indicator Date hidden'!BH159="x","x",BG$2-'Indicator Date hidden'!BH159)</f>
        <v>0</v>
      </c>
      <c r="BH158" s="42">
        <f>IF('Indicator Date hidden'!BI159="x","x",BH$2-'Indicator Date hidden'!BI159)</f>
        <v>0</v>
      </c>
      <c r="BI158" s="42" t="str">
        <f>IF('Indicator Date hidden'!BJ159="x","x",BI$2-'Indicator Date hidden'!BJ159)</f>
        <v>x</v>
      </c>
      <c r="BJ158" s="42">
        <f>IF('Indicator Date hidden'!BK159="x","x",BJ$2-'Indicator Date hidden'!BK159)</f>
        <v>0</v>
      </c>
      <c r="BK158" s="42">
        <f>IF('Indicator Date hidden'!BL159="x","x",BK$2-'Indicator Date hidden'!BL159)</f>
        <v>0</v>
      </c>
      <c r="BL158" s="42">
        <f>IF('Indicator Date hidden'!BM159="x","x",BL$2-'Indicator Date hidden'!BM159)</f>
        <v>0</v>
      </c>
      <c r="BM158" s="42">
        <f>IF('Indicator Date hidden'!BN159="x","x",BM$2-'Indicator Date hidden'!BN159)</f>
        <v>0</v>
      </c>
      <c r="BN158" s="42">
        <f>IF('Indicator Date hidden'!BO159="x","x",BN$2-'Indicator Date hidden'!BO159)</f>
        <v>0</v>
      </c>
      <c r="BO158" s="42">
        <f>IF('Indicator Date hidden'!BP159="x","x",BO$2-'Indicator Date hidden'!BP159)</f>
        <v>1</v>
      </c>
      <c r="BP158" s="42">
        <f>IF('Indicator Date hidden'!BQ159="x","x",BP$2-'Indicator Date hidden'!BQ159)</f>
        <v>0</v>
      </c>
      <c r="BQ158" s="42">
        <f>IF('Indicator Date hidden'!BR159="x","x",BQ$2-'Indicator Date hidden'!BR159)</f>
        <v>0</v>
      </c>
      <c r="BR158" s="42">
        <f>IF('Indicator Date hidden'!BS159="x","x",BR$2-'Indicator Date hidden'!BS159)</f>
        <v>0</v>
      </c>
      <c r="BS158" s="42">
        <f>IF('Indicator Date hidden'!BT159="x","x",BS$2-'Indicator Date hidden'!BT159)</f>
        <v>0</v>
      </c>
      <c r="BT158" s="42">
        <f>IF('Indicator Date hidden'!BU159="x","x",BT$2-'Indicator Date hidden'!BU159)</f>
        <v>0</v>
      </c>
      <c r="BU158">
        <f t="shared" si="20"/>
        <v>4</v>
      </c>
      <c r="BV158" s="43">
        <f t="shared" si="21"/>
        <v>6.8965517241379309E-2</v>
      </c>
      <c r="BW158">
        <f t="shared" si="22"/>
        <v>4</v>
      </c>
      <c r="BX158" s="43">
        <f t="shared" si="23"/>
        <v>0.90709975434247625</v>
      </c>
      <c r="BY158" s="46">
        <f t="shared" si="24"/>
        <v>0</v>
      </c>
    </row>
    <row r="159" spans="1:77">
      <c r="A159" t="str">
        <f>'Indicator Data'!B162</f>
        <v>SLB</v>
      </c>
      <c r="B159" s="42">
        <f>IF('Indicator Date hidden'!C160="x","x",B$2-'Indicator Date hidden'!C160)</f>
        <v>0</v>
      </c>
      <c r="C159" s="42">
        <f>IF('Indicator Date hidden'!D160="x","x",C$2-'Indicator Date hidden'!D160)</f>
        <v>0</v>
      </c>
      <c r="D159" s="42">
        <f>IF('Indicator Date hidden'!E160="x","x",D$2-'Indicator Date hidden'!E160)</f>
        <v>0</v>
      </c>
      <c r="E159" s="42">
        <f>IF('Indicator Date hidden'!F160="x","x",E$2-'Indicator Date hidden'!F160)</f>
        <v>0</v>
      </c>
      <c r="F159" s="42">
        <f>IF('Indicator Date hidden'!G160="x","x",F$2-'Indicator Date hidden'!G160)</f>
        <v>0</v>
      </c>
      <c r="G159" s="42">
        <f>IF('Indicator Date hidden'!H160="x","x",G$2-'Indicator Date hidden'!H160)</f>
        <v>0</v>
      </c>
      <c r="H159" s="42">
        <f>IF('Indicator Date hidden'!I160="x","x",H$2-'Indicator Date hidden'!I160)</f>
        <v>0</v>
      </c>
      <c r="I159" s="42">
        <f>IF('Indicator Date hidden'!J160="x","x",I$2-'Indicator Date hidden'!J160)</f>
        <v>0</v>
      </c>
      <c r="J159" s="42">
        <f>IF('Indicator Date hidden'!K160="x","x",J$2-'Indicator Date hidden'!K160)</f>
        <v>0</v>
      </c>
      <c r="K159" s="42">
        <f>IF('Indicator Date hidden'!L160="x","x",K$2-'Indicator Date hidden'!L160)</f>
        <v>0</v>
      </c>
      <c r="L159" s="42">
        <f>IF('Indicator Date hidden'!M160="x","x",L$2-'Indicator Date hidden'!M160)</f>
        <v>0</v>
      </c>
      <c r="M159" s="42" t="str">
        <f>IF('Indicator Date hidden'!N160="x","x",M$2-'Indicator Date hidden'!N160)</f>
        <v>x</v>
      </c>
      <c r="N159" s="42" t="str">
        <f>IF('Indicator Date hidden'!O160="x","x",N$2-'Indicator Date hidden'!O160)</f>
        <v>x</v>
      </c>
      <c r="O159" s="42" t="str">
        <f>IF('Indicator Date hidden'!P160="x","x",O$2-'Indicator Date hidden'!P160)</f>
        <v>x</v>
      </c>
      <c r="P159" s="42">
        <f>IF('Indicator Date hidden'!Q160="x","x",P$2-'Indicator Date hidden'!Q160)</f>
        <v>0</v>
      </c>
      <c r="Q159" s="42">
        <f>IF('Indicator Date hidden'!R160="x","x",Q$2-'Indicator Date hidden'!R160)</f>
        <v>0</v>
      </c>
      <c r="R159" s="42">
        <f>IF('Indicator Date hidden'!S160="x","x",R$2-'Indicator Date hidden'!S160)</f>
        <v>0</v>
      </c>
      <c r="S159" s="42">
        <f>IF('Indicator Date hidden'!T160="x","x",S$2-'Indicator Date hidden'!T160)</f>
        <v>0</v>
      </c>
      <c r="T159" s="42">
        <f>IF('Indicator Date hidden'!U160="x","x",T$2-'Indicator Date hidden'!U160)</f>
        <v>0</v>
      </c>
      <c r="U159" s="42">
        <f>IF('Indicator Date hidden'!V160="x","x",U$2-'Indicator Date hidden'!V160)</f>
        <v>0</v>
      </c>
      <c r="V159" s="42">
        <f>IF('Indicator Date hidden'!W160="x","x",V$2-'Indicator Date hidden'!W160)</f>
        <v>0</v>
      </c>
      <c r="W159" s="42">
        <f>IF('Indicator Date hidden'!X160="x","x",W$2-'Indicator Date hidden'!X160)</f>
        <v>0</v>
      </c>
      <c r="X159" s="42" t="str">
        <f>IF('Indicator Date hidden'!Y160="x","x",X$2-'Indicator Date hidden'!Y160)</f>
        <v>x</v>
      </c>
      <c r="Y159" s="42">
        <f>IF('Indicator Date hidden'!Z160="x","x",Y$2-'Indicator Date hidden'!Z160)</f>
        <v>1</v>
      </c>
      <c r="Z159" s="42">
        <f>IF('Indicator Date hidden'!AA160="x","x",Z$2-'Indicator Date hidden'!AA160)</f>
        <v>3</v>
      </c>
      <c r="AA159" s="42">
        <f>IF('Indicator Date hidden'!AB160="x","x",AA$2-'Indicator Date hidden'!AB160)</f>
        <v>5</v>
      </c>
      <c r="AB159" s="42">
        <f>IF('Indicator Date hidden'!AC160="x","x",AB$2-'Indicator Date hidden'!AC160)</f>
        <v>0</v>
      </c>
      <c r="AC159" s="42">
        <f>IF('Indicator Date hidden'!AD160="x","x",AC$2-'Indicator Date hidden'!AD160)</f>
        <v>-2</v>
      </c>
      <c r="AD159" s="42">
        <f>IF('Indicator Date hidden'!AE160="x","x",AD$2-'Indicator Date hidden'!AE160)</f>
        <v>0</v>
      </c>
      <c r="AE159" s="42">
        <f>IF('Indicator Date hidden'!AF160="x","x",AE$2-'Indicator Date hidden'!AF160)</f>
        <v>0</v>
      </c>
      <c r="AF159" s="42">
        <f>IF('Indicator Date hidden'!AG160="x","x",AF$2-'Indicator Date hidden'!AG160)</f>
        <v>0</v>
      </c>
      <c r="AG159" s="42">
        <f>IF('Indicator Date hidden'!AH160="x","x",AG$2-'Indicator Date hidden'!AH160)</f>
        <v>0</v>
      </c>
      <c r="AH159" s="42" t="str">
        <f>IF('Indicator Date hidden'!AI160="x","x",AH$2-'Indicator Date hidden'!AI160)</f>
        <v>x</v>
      </c>
      <c r="AI159" s="42">
        <f>IF('Indicator Date hidden'!AJ160="x","x",AI$2-'Indicator Date hidden'!AJ160)</f>
        <v>0</v>
      </c>
      <c r="AJ159" s="42">
        <f>IF('Indicator Date hidden'!AK160="x","x",AJ$2-'Indicator Date hidden'!AK160)</f>
        <v>0</v>
      </c>
      <c r="AK159" s="42">
        <f>IF('Indicator Date hidden'!AL160="x","x",AK$2-'Indicator Date hidden'!AL160)</f>
        <v>0</v>
      </c>
      <c r="AL159" s="42">
        <f>IF('Indicator Date hidden'!AM160="x","x",AL$2-'Indicator Date hidden'!AM160)</f>
        <v>0</v>
      </c>
      <c r="AM159" s="42">
        <f>IF('Indicator Date hidden'!AN160="x","x",AM$2-'Indicator Date hidden'!AN160)</f>
        <v>0</v>
      </c>
      <c r="AN159" s="42">
        <f>IF('Indicator Date hidden'!AO160="x","x",AN$2-'Indicator Date hidden'!AO160)</f>
        <v>0</v>
      </c>
      <c r="AO159" s="42">
        <f>IF('Indicator Date hidden'!AP160="x","x",AO$2-'Indicator Date hidden'!AP160)</f>
        <v>7</v>
      </c>
      <c r="AP159" s="42">
        <f>IF('Indicator Date hidden'!AQ160="x","x",AP$2-'Indicator Date hidden'!AQ160)</f>
        <v>0</v>
      </c>
      <c r="AQ159" s="42" t="str">
        <f>IF('Indicator Date hidden'!AR160="x","x",AQ$2-'Indicator Date hidden'!AR160)</f>
        <v>x</v>
      </c>
      <c r="AR159" s="42" t="str">
        <f>IF('Indicator Date hidden'!AS160="x","x",AR$2-'Indicator Date hidden'!AS160)</f>
        <v>x</v>
      </c>
      <c r="AS159" s="42">
        <f>IF('Indicator Date hidden'!AT160="x","x",AS$2-'Indicator Date hidden'!AT160)</f>
        <v>0</v>
      </c>
      <c r="AT159" s="42">
        <f>IF('Indicator Date hidden'!AU160="x","x",AT$2-'Indicator Date hidden'!AU160)</f>
        <v>0</v>
      </c>
      <c r="AU159" s="42" t="str">
        <f>IF('Indicator Date hidden'!AV160="x","x",AU$2-'Indicator Date hidden'!AV160)</f>
        <v>x</v>
      </c>
      <c r="AV159" s="42">
        <f>IF('Indicator Date hidden'!AW160="x","x",AV$2-'Indicator Date hidden'!AW160)</f>
        <v>10</v>
      </c>
      <c r="AW159" s="42">
        <f>IF('Indicator Date hidden'!AX160="x","x",AW$2-'Indicator Date hidden'!AX160)</f>
        <v>-2</v>
      </c>
      <c r="AX159" s="42">
        <f>IF('Indicator Date hidden'!AY160="x","x",AX$2-'Indicator Date hidden'!AY160)</f>
        <v>-1</v>
      </c>
      <c r="AY159" s="42">
        <f>IF('Indicator Date hidden'!AZ160="x","x",AY$2-'Indicator Date hidden'!AZ160)</f>
        <v>0</v>
      </c>
      <c r="AZ159" s="42">
        <f>IF('Indicator Date hidden'!BA160="x","x",AZ$2-'Indicator Date hidden'!BA160)</f>
        <v>0</v>
      </c>
      <c r="BA159" s="42">
        <f>IF('Indicator Date hidden'!BB160="x","x",BA$2-'Indicator Date hidden'!BB160)</f>
        <v>0</v>
      </c>
      <c r="BB159" s="42" t="str">
        <f>IF('Indicator Date hidden'!BC160="x","x",BB$2-'Indicator Date hidden'!BC160)</f>
        <v>x</v>
      </c>
      <c r="BC159" s="42">
        <f>IF('Indicator Date hidden'!BD160="x","x",BC$2-'Indicator Date hidden'!BD160)</f>
        <v>0</v>
      </c>
      <c r="BD159" s="42">
        <f>IF('Indicator Date hidden'!BE160="x","x",BD$2-'Indicator Date hidden'!BE160)</f>
        <v>0</v>
      </c>
      <c r="BE159" s="42">
        <f>IF('Indicator Date hidden'!BF160="x","x",BE$2-'Indicator Date hidden'!BF160)</f>
        <v>2</v>
      </c>
      <c r="BF159" s="42">
        <f>IF('Indicator Date hidden'!BG160="x","x",BF$2-'Indicator Date hidden'!BG160)</f>
        <v>0</v>
      </c>
      <c r="BG159" s="42">
        <f>IF('Indicator Date hidden'!BH160="x","x",BG$2-'Indicator Date hidden'!BH160)</f>
        <v>0</v>
      </c>
      <c r="BH159" s="42">
        <f>IF('Indicator Date hidden'!BI160="x","x",BH$2-'Indicator Date hidden'!BI160)</f>
        <v>0</v>
      </c>
      <c r="BI159" s="42" t="str">
        <f>IF('Indicator Date hidden'!BJ160="x","x",BI$2-'Indicator Date hidden'!BJ160)</f>
        <v>x</v>
      </c>
      <c r="BJ159" s="42">
        <f>IF('Indicator Date hidden'!BK160="x","x",BJ$2-'Indicator Date hidden'!BK160)</f>
        <v>1</v>
      </c>
      <c r="BK159" s="42">
        <f>IF('Indicator Date hidden'!BL160="x","x",BK$2-'Indicator Date hidden'!BL160)</f>
        <v>1</v>
      </c>
      <c r="BL159" s="42">
        <f>IF('Indicator Date hidden'!BM160="x","x",BL$2-'Indicator Date hidden'!BM160)</f>
        <v>0</v>
      </c>
      <c r="BM159" s="42">
        <f>IF('Indicator Date hidden'!BN160="x","x",BM$2-'Indicator Date hidden'!BN160)</f>
        <v>0</v>
      </c>
      <c r="BN159" s="42">
        <f>IF('Indicator Date hidden'!BO160="x","x",BN$2-'Indicator Date hidden'!BO160)</f>
        <v>0</v>
      </c>
      <c r="BO159" s="42">
        <f>IF('Indicator Date hidden'!BP160="x","x",BO$2-'Indicator Date hidden'!BP160)</f>
        <v>5</v>
      </c>
      <c r="BP159" s="42">
        <f>IF('Indicator Date hidden'!BQ160="x","x",BP$2-'Indicator Date hidden'!BQ160)</f>
        <v>0</v>
      </c>
      <c r="BQ159" s="42">
        <f>IF('Indicator Date hidden'!BR160="x","x",BQ$2-'Indicator Date hidden'!BR160)</f>
        <v>0</v>
      </c>
      <c r="BR159" s="42">
        <f>IF('Indicator Date hidden'!BS160="x","x",BR$2-'Indicator Date hidden'!BS160)</f>
        <v>0</v>
      </c>
      <c r="BS159" s="42">
        <f>IF('Indicator Date hidden'!BT160="x","x",BS$2-'Indicator Date hidden'!BT160)</f>
        <v>1</v>
      </c>
      <c r="BT159" s="42">
        <f>IF('Indicator Date hidden'!BU160="x","x",BT$2-'Indicator Date hidden'!BU160)</f>
        <v>0</v>
      </c>
      <c r="BU159">
        <f t="shared" si="20"/>
        <v>31</v>
      </c>
      <c r="BV159" s="43">
        <f t="shared" si="21"/>
        <v>0.50819672131147542</v>
      </c>
      <c r="BW159">
        <f t="shared" si="22"/>
        <v>10</v>
      </c>
      <c r="BX159" s="43">
        <f t="shared" si="23"/>
        <v>1.8520962940981771</v>
      </c>
      <c r="BY159" s="46">
        <f t="shared" si="24"/>
        <v>0</v>
      </c>
    </row>
    <row r="160" spans="1:77">
      <c r="A160" t="str">
        <f>'Indicator Data'!B163</f>
        <v>SOM</v>
      </c>
      <c r="B160" s="42">
        <f>IF('Indicator Date hidden'!C161="x","x",B$2-'Indicator Date hidden'!C161)</f>
        <v>0</v>
      </c>
      <c r="C160" s="42">
        <f>IF('Indicator Date hidden'!D161="x","x",C$2-'Indicator Date hidden'!D161)</f>
        <v>0</v>
      </c>
      <c r="D160" s="42">
        <f>IF('Indicator Date hidden'!E161="x","x",D$2-'Indicator Date hidden'!E161)</f>
        <v>0</v>
      </c>
      <c r="E160" s="42">
        <f>IF('Indicator Date hidden'!F161="x","x",E$2-'Indicator Date hidden'!F161)</f>
        <v>0</v>
      </c>
      <c r="F160" s="42">
        <f>IF('Indicator Date hidden'!G161="x","x",F$2-'Indicator Date hidden'!G161)</f>
        <v>0</v>
      </c>
      <c r="G160" s="42">
        <f>IF('Indicator Date hidden'!H161="x","x",G$2-'Indicator Date hidden'!H161)</f>
        <v>0</v>
      </c>
      <c r="H160" s="42">
        <f>IF('Indicator Date hidden'!I161="x","x",H$2-'Indicator Date hidden'!I161)</f>
        <v>0</v>
      </c>
      <c r="I160" s="42">
        <f>IF('Indicator Date hidden'!J161="x","x",I$2-'Indicator Date hidden'!J161)</f>
        <v>0</v>
      </c>
      <c r="J160" s="42">
        <f>IF('Indicator Date hidden'!K161="x","x",J$2-'Indicator Date hidden'!K161)</f>
        <v>0</v>
      </c>
      <c r="K160" s="42">
        <f>IF('Indicator Date hidden'!L161="x","x",K$2-'Indicator Date hidden'!L161)</f>
        <v>0</v>
      </c>
      <c r="L160" s="42">
        <f>IF('Indicator Date hidden'!M161="x","x",L$2-'Indicator Date hidden'!M161)</f>
        <v>0</v>
      </c>
      <c r="M160" s="42">
        <f>IF('Indicator Date hidden'!N161="x","x",M$2-'Indicator Date hidden'!N161)</f>
        <v>0</v>
      </c>
      <c r="N160" s="42">
        <f>IF('Indicator Date hidden'!O161="x","x",N$2-'Indicator Date hidden'!O161)</f>
        <v>0</v>
      </c>
      <c r="O160" s="42">
        <f>IF('Indicator Date hidden'!P161="x","x",O$2-'Indicator Date hidden'!P161)</f>
        <v>0</v>
      </c>
      <c r="P160" s="42">
        <f>IF('Indicator Date hidden'!Q161="x","x",P$2-'Indicator Date hidden'!Q161)</f>
        <v>0</v>
      </c>
      <c r="Q160" s="42">
        <f>IF('Indicator Date hidden'!R161="x","x",Q$2-'Indicator Date hidden'!R161)</f>
        <v>0</v>
      </c>
      <c r="R160" s="42">
        <f>IF('Indicator Date hidden'!S161="x","x",R$2-'Indicator Date hidden'!S161)</f>
        <v>0</v>
      </c>
      <c r="S160" s="42">
        <f>IF('Indicator Date hidden'!T161="x","x",S$2-'Indicator Date hidden'!T161)</f>
        <v>0</v>
      </c>
      <c r="T160" s="42">
        <f>IF('Indicator Date hidden'!U161="x","x",T$2-'Indicator Date hidden'!U161)</f>
        <v>0</v>
      </c>
      <c r="U160" s="42">
        <f>IF('Indicator Date hidden'!V161="x","x",U$2-'Indicator Date hidden'!V161)</f>
        <v>0</v>
      </c>
      <c r="V160" s="42">
        <f>IF('Indicator Date hidden'!W161="x","x",V$2-'Indicator Date hidden'!W161)</f>
        <v>0</v>
      </c>
      <c r="W160" s="42">
        <f>IF('Indicator Date hidden'!X161="x","x",W$2-'Indicator Date hidden'!X161)</f>
        <v>0</v>
      </c>
      <c r="X160" s="42">
        <f>IF('Indicator Date hidden'!Y161="x","x",X$2-'Indicator Date hidden'!Y161)</f>
        <v>10</v>
      </c>
      <c r="Y160" s="42">
        <f>IF('Indicator Date hidden'!Z161="x","x",Y$2-'Indicator Date hidden'!Z161)</f>
        <v>0</v>
      </c>
      <c r="Z160" s="42">
        <f>IF('Indicator Date hidden'!AA161="x","x",Z$2-'Indicator Date hidden'!AA161)</f>
        <v>0</v>
      </c>
      <c r="AA160" s="42">
        <f>IF('Indicator Date hidden'!AB161="x","x",AA$2-'Indicator Date hidden'!AB161)</f>
        <v>0</v>
      </c>
      <c r="AB160" s="42" t="str">
        <f>IF('Indicator Date hidden'!AC161="x","x",AB$2-'Indicator Date hidden'!AC161)</f>
        <v>x</v>
      </c>
      <c r="AC160" s="42">
        <f>IF('Indicator Date hidden'!AD161="x","x",AC$2-'Indicator Date hidden'!AD161)</f>
        <v>-2</v>
      </c>
      <c r="AD160" s="42">
        <f>IF('Indicator Date hidden'!AE161="x","x",AD$2-'Indicator Date hidden'!AE161)</f>
        <v>0</v>
      </c>
      <c r="AE160" s="42">
        <f>IF('Indicator Date hidden'!AF161="x","x",AE$2-'Indicator Date hidden'!AF161)</f>
        <v>0</v>
      </c>
      <c r="AF160" s="42">
        <f>IF('Indicator Date hidden'!AG161="x","x",AF$2-'Indicator Date hidden'!AG161)</f>
        <v>0</v>
      </c>
      <c r="AG160" s="42">
        <f>IF('Indicator Date hidden'!AH161="x","x",AG$2-'Indicator Date hidden'!AH161)</f>
        <v>0</v>
      </c>
      <c r="AH160" s="42" t="str">
        <f>IF('Indicator Date hidden'!AI161="x","x",AH$2-'Indicator Date hidden'!AI161)</f>
        <v>x</v>
      </c>
      <c r="AI160" s="42">
        <f>IF('Indicator Date hidden'!AJ161="x","x",AI$2-'Indicator Date hidden'!AJ161)</f>
        <v>0</v>
      </c>
      <c r="AJ160" s="42">
        <f>IF('Indicator Date hidden'!AK161="x","x",AJ$2-'Indicator Date hidden'!AK161)</f>
        <v>0</v>
      </c>
      <c r="AK160" s="42">
        <f>IF('Indicator Date hidden'!AL161="x","x",AK$2-'Indicator Date hidden'!AL161)</f>
        <v>0</v>
      </c>
      <c r="AL160" s="42">
        <f>IF('Indicator Date hidden'!AM161="x","x",AL$2-'Indicator Date hidden'!AM161)</f>
        <v>0</v>
      </c>
      <c r="AM160" s="42">
        <f>IF('Indicator Date hidden'!AN161="x","x",AM$2-'Indicator Date hidden'!AN161)</f>
        <v>0</v>
      </c>
      <c r="AN160" s="42">
        <f>IF('Indicator Date hidden'!AO161="x","x",AN$2-'Indicator Date hidden'!AO161)</f>
        <v>0</v>
      </c>
      <c r="AO160" s="42" t="str">
        <f>IF('Indicator Date hidden'!AP161="x","x",AO$2-'Indicator Date hidden'!AP161)</f>
        <v>x</v>
      </c>
      <c r="AP160" s="42">
        <f>IF('Indicator Date hidden'!AQ161="x","x",AP$2-'Indicator Date hidden'!AQ161)</f>
        <v>0</v>
      </c>
      <c r="AQ160" s="42">
        <f>IF('Indicator Date hidden'!AR161="x","x",AQ$2-'Indicator Date hidden'!AR161)</f>
        <v>1</v>
      </c>
      <c r="AR160" s="42" t="str">
        <f>IF('Indicator Date hidden'!AS161="x","x",AR$2-'Indicator Date hidden'!AS161)</f>
        <v>x</v>
      </c>
      <c r="AS160" s="42">
        <f>IF('Indicator Date hidden'!AT161="x","x",AS$2-'Indicator Date hidden'!AT161)</f>
        <v>0</v>
      </c>
      <c r="AT160" s="42">
        <f>IF('Indicator Date hidden'!AU161="x","x",AT$2-'Indicator Date hidden'!AU161)</f>
        <v>0</v>
      </c>
      <c r="AU160" s="42">
        <f>IF('Indicator Date hidden'!AV161="x","x",AU$2-'Indicator Date hidden'!AV161)</f>
        <v>0</v>
      </c>
      <c r="AV160" s="42" t="str">
        <f>IF('Indicator Date hidden'!AW161="x","x",AV$2-'Indicator Date hidden'!AW161)</f>
        <v>x</v>
      </c>
      <c r="AW160" s="42">
        <f>IF('Indicator Date hidden'!AX161="x","x",AW$2-'Indicator Date hidden'!AX161)</f>
        <v>-2</v>
      </c>
      <c r="AX160" s="42">
        <f>IF('Indicator Date hidden'!AY161="x","x",AX$2-'Indicator Date hidden'!AY161)</f>
        <v>-1</v>
      </c>
      <c r="AY160" s="42">
        <f>IF('Indicator Date hidden'!AZ161="x","x",AY$2-'Indicator Date hidden'!AZ161)</f>
        <v>0</v>
      </c>
      <c r="AZ160" s="42">
        <f>IF('Indicator Date hidden'!BA161="x","x",AZ$2-'Indicator Date hidden'!BA161)</f>
        <v>0</v>
      </c>
      <c r="BA160" s="42">
        <f>IF('Indicator Date hidden'!BB161="x","x",BA$2-'Indicator Date hidden'!BB161)</f>
        <v>0</v>
      </c>
      <c r="BB160" s="42">
        <f>IF('Indicator Date hidden'!BC161="x","x",BB$2-'Indicator Date hidden'!BC161)</f>
        <v>-1</v>
      </c>
      <c r="BC160" s="42">
        <f>IF('Indicator Date hidden'!BD161="x","x",BC$2-'Indicator Date hidden'!BD161)</f>
        <v>0</v>
      </c>
      <c r="BD160" s="42">
        <f>IF('Indicator Date hidden'!BE161="x","x",BD$2-'Indicator Date hidden'!BE161)</f>
        <v>0</v>
      </c>
      <c r="BE160" s="42" t="str">
        <f>IF('Indicator Date hidden'!BF161="x","x",BE$2-'Indicator Date hidden'!BF161)</f>
        <v>x</v>
      </c>
      <c r="BF160" s="42">
        <f>IF('Indicator Date hidden'!BG161="x","x",BF$2-'Indicator Date hidden'!BG161)</f>
        <v>0</v>
      </c>
      <c r="BG160" s="42">
        <f>IF('Indicator Date hidden'!BH161="x","x",BG$2-'Indicator Date hidden'!BH161)</f>
        <v>0</v>
      </c>
      <c r="BH160" s="42">
        <f>IF('Indicator Date hidden'!BI161="x","x",BH$2-'Indicator Date hidden'!BI161)</f>
        <v>0</v>
      </c>
      <c r="BI160" s="42">
        <f>IF('Indicator Date hidden'!BJ161="x","x",BI$2-'Indicator Date hidden'!BJ161)</f>
        <v>1</v>
      </c>
      <c r="BJ160" s="42">
        <f>IF('Indicator Date hidden'!BK161="x","x",BJ$2-'Indicator Date hidden'!BK161)</f>
        <v>5</v>
      </c>
      <c r="BK160" s="42">
        <f>IF('Indicator Date hidden'!BL161="x","x",BK$2-'Indicator Date hidden'!BL161)</f>
        <v>0</v>
      </c>
      <c r="BL160" s="42">
        <f>IF('Indicator Date hidden'!BM161="x","x",BL$2-'Indicator Date hidden'!BM161)</f>
        <v>0</v>
      </c>
      <c r="BM160" s="42">
        <f>IF('Indicator Date hidden'!BN161="x","x",BM$2-'Indicator Date hidden'!BN161)</f>
        <v>0</v>
      </c>
      <c r="BN160" s="42">
        <f>IF('Indicator Date hidden'!BO161="x","x",BN$2-'Indicator Date hidden'!BO161)</f>
        <v>0</v>
      </c>
      <c r="BO160" s="42">
        <f>IF('Indicator Date hidden'!BP161="x","x",BO$2-'Indicator Date hidden'!BP161)</f>
        <v>7</v>
      </c>
      <c r="BP160" s="42">
        <f>IF('Indicator Date hidden'!BQ161="x","x",BP$2-'Indicator Date hidden'!BQ161)</f>
        <v>0</v>
      </c>
      <c r="BQ160" s="42">
        <f>IF('Indicator Date hidden'!BR161="x","x",BQ$2-'Indicator Date hidden'!BR161)</f>
        <v>0</v>
      </c>
      <c r="BR160" s="42" t="str">
        <f>IF('Indicator Date hidden'!BS161="x","x",BR$2-'Indicator Date hidden'!BS161)</f>
        <v>x</v>
      </c>
      <c r="BS160" s="42" t="str">
        <f>IF('Indicator Date hidden'!BT161="x","x",BS$2-'Indicator Date hidden'!BT161)</f>
        <v>x</v>
      </c>
      <c r="BT160" s="42">
        <f>IF('Indicator Date hidden'!BU161="x","x",BT$2-'Indicator Date hidden'!BU161)</f>
        <v>0</v>
      </c>
      <c r="BU160">
        <f t="shared" si="20"/>
        <v>18</v>
      </c>
      <c r="BV160" s="43">
        <f t="shared" si="21"/>
        <v>0.2857142857142857</v>
      </c>
      <c r="BW160">
        <f t="shared" si="22"/>
        <v>5</v>
      </c>
      <c r="BX160" s="43">
        <f t="shared" si="23"/>
        <v>1.6943282737768759</v>
      </c>
      <c r="BY160" s="46">
        <f t="shared" si="24"/>
        <v>0</v>
      </c>
    </row>
    <row r="161" spans="1:77">
      <c r="A161" t="str">
        <f>'Indicator Data'!B164</f>
        <v>ZAF</v>
      </c>
      <c r="B161" s="42">
        <f>IF('Indicator Date hidden'!C162="x","x",B$2-'Indicator Date hidden'!C162)</f>
        <v>0</v>
      </c>
      <c r="C161" s="42">
        <f>IF('Indicator Date hidden'!D162="x","x",C$2-'Indicator Date hidden'!D162)</f>
        <v>0</v>
      </c>
      <c r="D161" s="42">
        <f>IF('Indicator Date hidden'!E162="x","x",D$2-'Indicator Date hidden'!E162)</f>
        <v>0</v>
      </c>
      <c r="E161" s="42">
        <f>IF('Indicator Date hidden'!F162="x","x",E$2-'Indicator Date hidden'!F162)</f>
        <v>0</v>
      </c>
      <c r="F161" s="42">
        <f>IF('Indicator Date hidden'!G162="x","x",F$2-'Indicator Date hidden'!G162)</f>
        <v>0</v>
      </c>
      <c r="G161" s="42">
        <f>IF('Indicator Date hidden'!H162="x","x",G$2-'Indicator Date hidden'!H162)</f>
        <v>0</v>
      </c>
      <c r="H161" s="42">
        <f>IF('Indicator Date hidden'!I162="x","x",H$2-'Indicator Date hidden'!I162)</f>
        <v>0</v>
      </c>
      <c r="I161" s="42">
        <f>IF('Indicator Date hidden'!J162="x","x",I$2-'Indicator Date hidden'!J162)</f>
        <v>0</v>
      </c>
      <c r="J161" s="42">
        <f>IF('Indicator Date hidden'!K162="x","x",J$2-'Indicator Date hidden'!K162)</f>
        <v>0</v>
      </c>
      <c r="K161" s="42">
        <f>IF('Indicator Date hidden'!L162="x","x",K$2-'Indicator Date hidden'!L162)</f>
        <v>0</v>
      </c>
      <c r="L161" s="42">
        <f>IF('Indicator Date hidden'!M162="x","x",L$2-'Indicator Date hidden'!M162)</f>
        <v>0</v>
      </c>
      <c r="M161" s="42">
        <f>IF('Indicator Date hidden'!N162="x","x",M$2-'Indicator Date hidden'!N162)</f>
        <v>0</v>
      </c>
      <c r="N161" s="42">
        <f>IF('Indicator Date hidden'!O162="x","x",N$2-'Indicator Date hidden'!O162)</f>
        <v>0</v>
      </c>
      <c r="O161" s="42">
        <f>IF('Indicator Date hidden'!P162="x","x",O$2-'Indicator Date hidden'!P162)</f>
        <v>0</v>
      </c>
      <c r="P161" s="42">
        <f>IF('Indicator Date hidden'!Q162="x","x",P$2-'Indicator Date hidden'!Q162)</f>
        <v>0</v>
      </c>
      <c r="Q161" s="42">
        <f>IF('Indicator Date hidden'!R162="x","x",Q$2-'Indicator Date hidden'!R162)</f>
        <v>0</v>
      </c>
      <c r="R161" s="42">
        <f>IF('Indicator Date hidden'!S162="x","x",R$2-'Indicator Date hidden'!S162)</f>
        <v>0</v>
      </c>
      <c r="S161" s="42">
        <f>IF('Indicator Date hidden'!T162="x","x",S$2-'Indicator Date hidden'!T162)</f>
        <v>0</v>
      </c>
      <c r="T161" s="42">
        <f>IF('Indicator Date hidden'!U162="x","x",T$2-'Indicator Date hidden'!U162)</f>
        <v>0</v>
      </c>
      <c r="U161" s="42">
        <f>IF('Indicator Date hidden'!V162="x","x",U$2-'Indicator Date hidden'!V162)</f>
        <v>0</v>
      </c>
      <c r="V161" s="42">
        <f>IF('Indicator Date hidden'!W162="x","x",V$2-'Indicator Date hidden'!W162)</f>
        <v>0</v>
      </c>
      <c r="W161" s="42">
        <f>IF('Indicator Date hidden'!X162="x","x",W$2-'Indicator Date hidden'!X162)</f>
        <v>0</v>
      </c>
      <c r="X161" s="42">
        <f>IF('Indicator Date hidden'!Y162="x","x",X$2-'Indicator Date hidden'!Y162)</f>
        <v>5</v>
      </c>
      <c r="Y161" s="42">
        <f>IF('Indicator Date hidden'!Z162="x","x",Y$2-'Indicator Date hidden'!Z162)</f>
        <v>0</v>
      </c>
      <c r="Z161" s="42">
        <f>IF('Indicator Date hidden'!AA162="x","x",Z$2-'Indicator Date hidden'!AA162)</f>
        <v>2</v>
      </c>
      <c r="AA161" s="42">
        <f>IF('Indicator Date hidden'!AB162="x","x",AA$2-'Indicator Date hidden'!AB162)</f>
        <v>1</v>
      </c>
      <c r="AB161" s="42">
        <f>IF('Indicator Date hidden'!AC162="x","x",AB$2-'Indicator Date hidden'!AC162)</f>
        <v>0</v>
      </c>
      <c r="AC161" s="42">
        <f>IF('Indicator Date hidden'!AD162="x","x",AC$2-'Indicator Date hidden'!AD162)</f>
        <v>-2</v>
      </c>
      <c r="AD161" s="42">
        <f>IF('Indicator Date hidden'!AE162="x","x",AD$2-'Indicator Date hidden'!AE162)</f>
        <v>0</v>
      </c>
      <c r="AE161" s="42">
        <f>IF('Indicator Date hidden'!AF162="x","x",AE$2-'Indicator Date hidden'!AF162)</f>
        <v>0</v>
      </c>
      <c r="AF161" s="42">
        <f>IF('Indicator Date hidden'!AG162="x","x",AF$2-'Indicator Date hidden'!AG162)</f>
        <v>0</v>
      </c>
      <c r="AG161" s="42">
        <f>IF('Indicator Date hidden'!AH162="x","x",AG$2-'Indicator Date hidden'!AH162)</f>
        <v>0</v>
      </c>
      <c r="AH161" s="42">
        <f>IF('Indicator Date hidden'!AI162="x","x",AH$2-'Indicator Date hidden'!AI162)</f>
        <v>5</v>
      </c>
      <c r="AI161" s="42">
        <f>IF('Indicator Date hidden'!AJ162="x","x",AI$2-'Indicator Date hidden'!AJ162)</f>
        <v>0</v>
      </c>
      <c r="AJ161" s="42">
        <f>IF('Indicator Date hidden'!AK162="x","x",AJ$2-'Indicator Date hidden'!AK162)</f>
        <v>0</v>
      </c>
      <c r="AK161" s="42">
        <f>IF('Indicator Date hidden'!AL162="x","x",AK$2-'Indicator Date hidden'!AL162)</f>
        <v>0</v>
      </c>
      <c r="AL161" s="42">
        <f>IF('Indicator Date hidden'!AM162="x","x",AL$2-'Indicator Date hidden'!AM162)</f>
        <v>0</v>
      </c>
      <c r="AM161" s="42">
        <f>IF('Indicator Date hidden'!AN162="x","x",AM$2-'Indicator Date hidden'!AN162)</f>
        <v>0</v>
      </c>
      <c r="AN161" s="42">
        <f>IF('Indicator Date hidden'!AO162="x","x",AN$2-'Indicator Date hidden'!AO162)</f>
        <v>0</v>
      </c>
      <c r="AO161" s="42">
        <f>IF('Indicator Date hidden'!AP162="x","x",AO$2-'Indicator Date hidden'!AP162)</f>
        <v>5</v>
      </c>
      <c r="AP161" s="42">
        <f>IF('Indicator Date hidden'!AQ162="x","x",AP$2-'Indicator Date hidden'!AQ162)</f>
        <v>0</v>
      </c>
      <c r="AQ161" s="42">
        <f>IF('Indicator Date hidden'!AR162="x","x",AQ$2-'Indicator Date hidden'!AR162)</f>
        <v>0</v>
      </c>
      <c r="AR161" s="42">
        <f>IF('Indicator Date hidden'!AS162="x","x",AR$2-'Indicator Date hidden'!AS162)</f>
        <v>0</v>
      </c>
      <c r="AS161" s="42">
        <f>IF('Indicator Date hidden'!AT162="x","x",AS$2-'Indicator Date hidden'!AT162)</f>
        <v>0</v>
      </c>
      <c r="AT161" s="42">
        <f>IF('Indicator Date hidden'!AU162="x","x",AT$2-'Indicator Date hidden'!AU162)</f>
        <v>0</v>
      </c>
      <c r="AU161" s="42">
        <f>IF('Indicator Date hidden'!AV162="x","x",AU$2-'Indicator Date hidden'!AV162)</f>
        <v>0</v>
      </c>
      <c r="AV161" s="42">
        <f>IF('Indicator Date hidden'!AW162="x","x",AV$2-'Indicator Date hidden'!AW162)</f>
        <v>8</v>
      </c>
      <c r="AW161" s="42">
        <f>IF('Indicator Date hidden'!AX162="x","x",AW$2-'Indicator Date hidden'!AX162)</f>
        <v>-2</v>
      </c>
      <c r="AX161" s="42">
        <f>IF('Indicator Date hidden'!AY162="x","x",AX$2-'Indicator Date hidden'!AY162)</f>
        <v>-1</v>
      </c>
      <c r="AY161" s="42">
        <f>IF('Indicator Date hidden'!AZ162="x","x",AY$2-'Indicator Date hidden'!AZ162)</f>
        <v>0</v>
      </c>
      <c r="AZ161" s="42">
        <f>IF('Indicator Date hidden'!BA162="x","x",AZ$2-'Indicator Date hidden'!BA162)</f>
        <v>0</v>
      </c>
      <c r="BA161" s="42">
        <f>IF('Indicator Date hidden'!BB162="x","x",BA$2-'Indicator Date hidden'!BB162)</f>
        <v>0</v>
      </c>
      <c r="BB161" s="42">
        <f>IF('Indicator Date hidden'!BC162="x","x",BB$2-'Indicator Date hidden'!BC162)</f>
        <v>0</v>
      </c>
      <c r="BC161" s="42">
        <f>IF('Indicator Date hidden'!BD162="x","x",BC$2-'Indicator Date hidden'!BD162)</f>
        <v>0</v>
      </c>
      <c r="BD161" s="42">
        <f>IF('Indicator Date hidden'!BE162="x","x",BD$2-'Indicator Date hidden'!BE162)</f>
        <v>0</v>
      </c>
      <c r="BE161" s="42">
        <f>IF('Indicator Date hidden'!BF162="x","x",BE$2-'Indicator Date hidden'!BF162)</f>
        <v>0</v>
      </c>
      <c r="BF161" s="42">
        <f>IF('Indicator Date hidden'!BG162="x","x",BF$2-'Indicator Date hidden'!BG162)</f>
        <v>0</v>
      </c>
      <c r="BG161" s="42">
        <f>IF('Indicator Date hidden'!BH162="x","x",BG$2-'Indicator Date hidden'!BH162)</f>
        <v>0</v>
      </c>
      <c r="BH161" s="42">
        <f>IF('Indicator Date hidden'!BI162="x","x",BH$2-'Indicator Date hidden'!BI162)</f>
        <v>0</v>
      </c>
      <c r="BI161" s="42">
        <f>IF('Indicator Date hidden'!BJ162="x","x",BI$2-'Indicator Date hidden'!BJ162)</f>
        <v>2</v>
      </c>
      <c r="BJ161" s="42">
        <f>IF('Indicator Date hidden'!BK162="x","x",BJ$2-'Indicator Date hidden'!BK162)</f>
        <v>1</v>
      </c>
      <c r="BK161" s="42">
        <f>IF('Indicator Date hidden'!BL162="x","x",BK$2-'Indicator Date hidden'!BL162)</f>
        <v>0</v>
      </c>
      <c r="BL161" s="42">
        <f>IF('Indicator Date hidden'!BM162="x","x",BL$2-'Indicator Date hidden'!BM162)</f>
        <v>0</v>
      </c>
      <c r="BM161" s="42">
        <f>IF('Indicator Date hidden'!BN162="x","x",BM$2-'Indicator Date hidden'!BN162)</f>
        <v>0</v>
      </c>
      <c r="BN161" s="42">
        <f>IF('Indicator Date hidden'!BO162="x","x",BN$2-'Indicator Date hidden'!BO162)</f>
        <v>0</v>
      </c>
      <c r="BO161" s="42">
        <f>IF('Indicator Date hidden'!BP162="x","x",BO$2-'Indicator Date hidden'!BP162)</f>
        <v>0</v>
      </c>
      <c r="BP161" s="42">
        <f>IF('Indicator Date hidden'!BQ162="x","x",BP$2-'Indicator Date hidden'!BQ162)</f>
        <v>0</v>
      </c>
      <c r="BQ161" s="42">
        <f>IF('Indicator Date hidden'!BR162="x","x",BQ$2-'Indicator Date hidden'!BR162)</f>
        <v>0</v>
      </c>
      <c r="BR161" s="42">
        <f>IF('Indicator Date hidden'!BS162="x","x",BR$2-'Indicator Date hidden'!BS162)</f>
        <v>0</v>
      </c>
      <c r="BS161" s="42">
        <f>IF('Indicator Date hidden'!BT162="x","x",BS$2-'Indicator Date hidden'!BT162)</f>
        <v>1</v>
      </c>
      <c r="BT161" s="42">
        <f>IF('Indicator Date hidden'!BU162="x","x",BT$2-'Indicator Date hidden'!BU162)</f>
        <v>0</v>
      </c>
      <c r="BU161">
        <f t="shared" si="20"/>
        <v>25</v>
      </c>
      <c r="BV161" s="43">
        <f t="shared" si="21"/>
        <v>0.352112676056338</v>
      </c>
      <c r="BW161">
        <f t="shared" si="22"/>
        <v>9</v>
      </c>
      <c r="BX161" s="43">
        <f t="shared" si="23"/>
        <v>1.4544597908085168</v>
      </c>
      <c r="BY161" s="46">
        <f t="shared" si="24"/>
        <v>0</v>
      </c>
    </row>
    <row r="162" spans="1:77">
      <c r="A162" t="str">
        <f>'Indicator Data'!B165</f>
        <v>SSD</v>
      </c>
      <c r="B162" s="42">
        <f>IF('Indicator Date hidden'!C163="x","x",B$2-'Indicator Date hidden'!C163)</f>
        <v>0</v>
      </c>
      <c r="C162" s="42">
        <f>IF('Indicator Date hidden'!D163="x","x",C$2-'Indicator Date hidden'!D163)</f>
        <v>0</v>
      </c>
      <c r="D162" s="42">
        <f>IF('Indicator Date hidden'!E163="x","x",D$2-'Indicator Date hidden'!E163)</f>
        <v>0</v>
      </c>
      <c r="E162" s="42">
        <f>IF('Indicator Date hidden'!F163="x","x",E$2-'Indicator Date hidden'!F163)</f>
        <v>0</v>
      </c>
      <c r="F162" s="42">
        <f>IF('Indicator Date hidden'!G163="x","x",F$2-'Indicator Date hidden'!G163)</f>
        <v>0</v>
      </c>
      <c r="G162" s="42">
        <f>IF('Indicator Date hidden'!H163="x","x",G$2-'Indicator Date hidden'!H163)</f>
        <v>0</v>
      </c>
      <c r="H162" s="42">
        <f>IF('Indicator Date hidden'!I163="x","x",H$2-'Indicator Date hidden'!I163)</f>
        <v>0</v>
      </c>
      <c r="I162" s="42">
        <f>IF('Indicator Date hidden'!J163="x","x",I$2-'Indicator Date hidden'!J163)</f>
        <v>0</v>
      </c>
      <c r="J162" s="42">
        <f>IF('Indicator Date hidden'!K163="x","x",J$2-'Indicator Date hidden'!K163)</f>
        <v>0</v>
      </c>
      <c r="K162" s="42">
        <f>IF('Indicator Date hidden'!L163="x","x",K$2-'Indicator Date hidden'!L163)</f>
        <v>0</v>
      </c>
      <c r="L162" s="42">
        <f>IF('Indicator Date hidden'!M163="x","x",L$2-'Indicator Date hidden'!M163)</f>
        <v>0</v>
      </c>
      <c r="M162" s="42">
        <f>IF('Indicator Date hidden'!N163="x","x",M$2-'Indicator Date hidden'!N163)</f>
        <v>0</v>
      </c>
      <c r="N162" s="42">
        <f>IF('Indicator Date hidden'!O163="x","x",N$2-'Indicator Date hidden'!O163)</f>
        <v>0</v>
      </c>
      <c r="O162" s="42">
        <f>IF('Indicator Date hidden'!P163="x","x",O$2-'Indicator Date hidden'!P163)</f>
        <v>0</v>
      </c>
      <c r="P162" s="42">
        <f>IF('Indicator Date hidden'!Q163="x","x",P$2-'Indicator Date hidden'!Q163)</f>
        <v>0</v>
      </c>
      <c r="Q162" s="42">
        <f>IF('Indicator Date hidden'!R163="x","x",Q$2-'Indicator Date hidden'!R163)</f>
        <v>0</v>
      </c>
      <c r="R162" s="42">
        <f>IF('Indicator Date hidden'!S163="x","x",R$2-'Indicator Date hidden'!S163)</f>
        <v>0</v>
      </c>
      <c r="S162" s="42">
        <f>IF('Indicator Date hidden'!T163="x","x",S$2-'Indicator Date hidden'!T163)</f>
        <v>0</v>
      </c>
      <c r="T162" s="42">
        <f>IF('Indicator Date hidden'!U163="x","x",T$2-'Indicator Date hidden'!U163)</f>
        <v>0</v>
      </c>
      <c r="U162" s="42">
        <f>IF('Indicator Date hidden'!V163="x","x",U$2-'Indicator Date hidden'!V163)</f>
        <v>0</v>
      </c>
      <c r="V162" s="42">
        <f>IF('Indicator Date hidden'!W163="x","x",V$2-'Indicator Date hidden'!W163)</f>
        <v>0</v>
      </c>
      <c r="W162" s="42">
        <f>IF('Indicator Date hidden'!X163="x","x",W$2-'Indicator Date hidden'!X163)</f>
        <v>0</v>
      </c>
      <c r="X162" s="42">
        <f>IF('Indicator Date hidden'!Y163="x","x",X$2-'Indicator Date hidden'!Y163)</f>
        <v>11</v>
      </c>
      <c r="Y162" s="42">
        <f>IF('Indicator Date hidden'!Z163="x","x",Y$2-'Indicator Date hidden'!Z163)</f>
        <v>0</v>
      </c>
      <c r="Z162" s="42">
        <f>IF('Indicator Date hidden'!AA163="x","x",Z$2-'Indicator Date hidden'!AA163)</f>
        <v>0</v>
      </c>
      <c r="AA162" s="42">
        <f>IF('Indicator Date hidden'!AB163="x","x",AA$2-'Indicator Date hidden'!AB163)</f>
        <v>2</v>
      </c>
      <c r="AB162" s="42">
        <f>IF('Indicator Date hidden'!AC163="x","x",AB$2-'Indicator Date hidden'!AC163)</f>
        <v>0</v>
      </c>
      <c r="AC162" s="42">
        <f>IF('Indicator Date hidden'!AD163="x","x",AC$2-'Indicator Date hidden'!AD163)</f>
        <v>-2</v>
      </c>
      <c r="AD162" s="42">
        <f>IF('Indicator Date hidden'!AE163="x","x",AD$2-'Indicator Date hidden'!AE163)</f>
        <v>0</v>
      </c>
      <c r="AE162" s="42">
        <f>IF('Indicator Date hidden'!AF163="x","x",AE$2-'Indicator Date hidden'!AF163)</f>
        <v>0</v>
      </c>
      <c r="AF162" s="42">
        <f>IF('Indicator Date hidden'!AG163="x","x",AF$2-'Indicator Date hidden'!AG163)</f>
        <v>0</v>
      </c>
      <c r="AG162" s="42">
        <f>IF('Indicator Date hidden'!AH163="x","x",AG$2-'Indicator Date hidden'!AH163)</f>
        <v>0</v>
      </c>
      <c r="AH162" s="42" t="str">
        <f>IF('Indicator Date hidden'!AI163="x","x",AH$2-'Indicator Date hidden'!AI163)</f>
        <v>x</v>
      </c>
      <c r="AI162" s="42">
        <f>IF('Indicator Date hidden'!AJ163="x","x",AI$2-'Indicator Date hidden'!AJ163)</f>
        <v>0</v>
      </c>
      <c r="AJ162" s="42">
        <f>IF('Indicator Date hidden'!AK163="x","x",AJ$2-'Indicator Date hidden'!AK163)</f>
        <v>0</v>
      </c>
      <c r="AK162" s="42">
        <f>IF('Indicator Date hidden'!AL163="x","x",AK$2-'Indicator Date hidden'!AL163)</f>
        <v>0</v>
      </c>
      <c r="AL162" s="42" t="str">
        <f>IF('Indicator Date hidden'!AM163="x","x",AL$2-'Indicator Date hidden'!AM163)</f>
        <v>x</v>
      </c>
      <c r="AM162" s="42" t="str">
        <f>IF('Indicator Date hidden'!AN163="x","x",AM$2-'Indicator Date hidden'!AN163)</f>
        <v>x</v>
      </c>
      <c r="AN162" s="42">
        <f>IF('Indicator Date hidden'!AO163="x","x",AN$2-'Indicator Date hidden'!AO163)</f>
        <v>0</v>
      </c>
      <c r="AO162" s="42">
        <f>IF('Indicator Date hidden'!AP163="x","x",AO$2-'Indicator Date hidden'!AP163)</f>
        <v>12</v>
      </c>
      <c r="AP162" s="42">
        <f>IF('Indicator Date hidden'!AQ163="x","x",AP$2-'Indicator Date hidden'!AQ163)</f>
        <v>0</v>
      </c>
      <c r="AQ162" s="42">
        <f>IF('Indicator Date hidden'!AR163="x","x",AQ$2-'Indicator Date hidden'!AR163)</f>
        <v>0</v>
      </c>
      <c r="AR162" s="42" t="str">
        <f>IF('Indicator Date hidden'!AS163="x","x",AR$2-'Indicator Date hidden'!AS163)</f>
        <v>x</v>
      </c>
      <c r="AS162" s="42">
        <f>IF('Indicator Date hidden'!AT163="x","x",AS$2-'Indicator Date hidden'!AT163)</f>
        <v>0</v>
      </c>
      <c r="AT162" s="42">
        <f>IF('Indicator Date hidden'!AU163="x","x",AT$2-'Indicator Date hidden'!AU163)</f>
        <v>0</v>
      </c>
      <c r="AU162" s="42">
        <f>IF('Indicator Date hidden'!AV163="x","x",AU$2-'Indicator Date hidden'!AV163)</f>
        <v>1</v>
      </c>
      <c r="AV162" s="42">
        <f>IF('Indicator Date hidden'!AW163="x","x",AV$2-'Indicator Date hidden'!AW163)</f>
        <v>6</v>
      </c>
      <c r="AW162" s="42">
        <f>IF('Indicator Date hidden'!AX163="x","x",AW$2-'Indicator Date hidden'!AX163)</f>
        <v>-2</v>
      </c>
      <c r="AX162" s="42">
        <f>IF('Indicator Date hidden'!AY163="x","x",AX$2-'Indicator Date hidden'!AY163)</f>
        <v>-1</v>
      </c>
      <c r="AY162" s="42">
        <f>IF('Indicator Date hidden'!AZ163="x","x",AY$2-'Indicator Date hidden'!AZ163)</f>
        <v>0</v>
      </c>
      <c r="AZ162" s="42">
        <f>IF('Indicator Date hidden'!BA163="x","x",AZ$2-'Indicator Date hidden'!BA163)</f>
        <v>0</v>
      </c>
      <c r="BA162" s="42">
        <f>IF('Indicator Date hidden'!BB163="x","x",BA$2-'Indicator Date hidden'!BB163)</f>
        <v>0</v>
      </c>
      <c r="BB162" s="42">
        <f>IF('Indicator Date hidden'!BC163="x","x",BB$2-'Indicator Date hidden'!BC163)</f>
        <v>-1</v>
      </c>
      <c r="BC162" s="42">
        <f>IF('Indicator Date hidden'!BD163="x","x",BC$2-'Indicator Date hidden'!BD163)</f>
        <v>0</v>
      </c>
      <c r="BD162" s="42">
        <f>IF('Indicator Date hidden'!BE163="x","x",BD$2-'Indicator Date hidden'!BE163)</f>
        <v>0</v>
      </c>
      <c r="BE162" s="42" t="str">
        <f>IF('Indicator Date hidden'!BF163="x","x",BE$2-'Indicator Date hidden'!BF163)</f>
        <v>x</v>
      </c>
      <c r="BF162" s="42">
        <f>IF('Indicator Date hidden'!BG163="x","x",BF$2-'Indicator Date hidden'!BG163)</f>
        <v>0</v>
      </c>
      <c r="BG162" s="42">
        <f>IF('Indicator Date hidden'!BH163="x","x",BG$2-'Indicator Date hidden'!BH163)</f>
        <v>0</v>
      </c>
      <c r="BH162" s="42">
        <f>IF('Indicator Date hidden'!BI163="x","x",BH$2-'Indicator Date hidden'!BI163)</f>
        <v>0</v>
      </c>
      <c r="BI162" s="42">
        <f>IF('Indicator Date hidden'!BJ163="x","x",BI$2-'Indicator Date hidden'!BJ163)</f>
        <v>5</v>
      </c>
      <c r="BJ162" s="42">
        <f>IF('Indicator Date hidden'!BK163="x","x",BJ$2-'Indicator Date hidden'!BK163)</f>
        <v>2</v>
      </c>
      <c r="BK162" s="42">
        <f>IF('Indicator Date hidden'!BL163="x","x",BK$2-'Indicator Date hidden'!BL163)</f>
        <v>0</v>
      </c>
      <c r="BL162" s="42">
        <f>IF('Indicator Date hidden'!BM163="x","x",BL$2-'Indicator Date hidden'!BM163)</f>
        <v>0</v>
      </c>
      <c r="BM162" s="42">
        <f>IF('Indicator Date hidden'!BN163="x","x",BM$2-'Indicator Date hidden'!BN163)</f>
        <v>0</v>
      </c>
      <c r="BN162" s="42">
        <f>IF('Indicator Date hidden'!BO163="x","x",BN$2-'Indicator Date hidden'!BO163)</f>
        <v>0</v>
      </c>
      <c r="BO162" s="42">
        <f>IF('Indicator Date hidden'!BP163="x","x",BO$2-'Indicator Date hidden'!BP163)</f>
        <v>3</v>
      </c>
      <c r="BP162" s="42">
        <f>IF('Indicator Date hidden'!BQ163="x","x",BP$2-'Indicator Date hidden'!BQ163)</f>
        <v>0</v>
      </c>
      <c r="BQ162" s="42" t="str">
        <f>IF('Indicator Date hidden'!BR163="x","x",BQ$2-'Indicator Date hidden'!BR163)</f>
        <v>x</v>
      </c>
      <c r="BR162" s="42" t="str">
        <f>IF('Indicator Date hidden'!BS163="x","x",BR$2-'Indicator Date hidden'!BS163)</f>
        <v>x</v>
      </c>
      <c r="BS162" s="42">
        <f>IF('Indicator Date hidden'!BT163="x","x",BS$2-'Indicator Date hidden'!BT163)</f>
        <v>1</v>
      </c>
      <c r="BT162" s="42">
        <f>IF('Indicator Date hidden'!BU163="x","x",BT$2-'Indicator Date hidden'!BU163)</f>
        <v>0</v>
      </c>
      <c r="BU162">
        <f t="shared" si="20"/>
        <v>37</v>
      </c>
      <c r="BV162" s="43">
        <f t="shared" si="21"/>
        <v>0.578125</v>
      </c>
      <c r="BW162">
        <f t="shared" si="22"/>
        <v>9</v>
      </c>
      <c r="BX162" s="43">
        <f t="shared" si="23"/>
        <v>2.2831220914298473</v>
      </c>
      <c r="BY162" s="46">
        <f t="shared" si="24"/>
        <v>0</v>
      </c>
    </row>
    <row r="163" spans="1:77">
      <c r="A163" t="str">
        <f>'Indicator Data'!B166</f>
        <v>ESP</v>
      </c>
      <c r="B163" s="42">
        <f>IF('Indicator Date hidden'!C164="x","x",B$2-'Indicator Date hidden'!C164)</f>
        <v>0</v>
      </c>
      <c r="C163" s="42">
        <f>IF('Indicator Date hidden'!D164="x","x",C$2-'Indicator Date hidden'!D164)</f>
        <v>0</v>
      </c>
      <c r="D163" s="42">
        <f>IF('Indicator Date hidden'!E164="x","x",D$2-'Indicator Date hidden'!E164)</f>
        <v>0</v>
      </c>
      <c r="E163" s="42">
        <f>IF('Indicator Date hidden'!F164="x","x",E$2-'Indicator Date hidden'!F164)</f>
        <v>0</v>
      </c>
      <c r="F163" s="42">
        <f>IF('Indicator Date hidden'!G164="x","x",F$2-'Indicator Date hidden'!G164)</f>
        <v>0</v>
      </c>
      <c r="G163" s="42">
        <f>IF('Indicator Date hidden'!H164="x","x",G$2-'Indicator Date hidden'!H164)</f>
        <v>0</v>
      </c>
      <c r="H163" s="42">
        <f>IF('Indicator Date hidden'!I164="x","x",H$2-'Indicator Date hidden'!I164)</f>
        <v>0</v>
      </c>
      <c r="I163" s="42">
        <f>IF('Indicator Date hidden'!J164="x","x",I$2-'Indicator Date hidden'!J164)</f>
        <v>0</v>
      </c>
      <c r="J163" s="42">
        <f>IF('Indicator Date hidden'!K164="x","x",J$2-'Indicator Date hidden'!K164)</f>
        <v>0</v>
      </c>
      <c r="K163" s="42">
        <f>IF('Indicator Date hidden'!L164="x","x",K$2-'Indicator Date hidden'!L164)</f>
        <v>0</v>
      </c>
      <c r="L163" s="42">
        <f>IF('Indicator Date hidden'!M164="x","x",L$2-'Indicator Date hidden'!M164)</f>
        <v>0</v>
      </c>
      <c r="M163" s="42" t="str">
        <f>IF('Indicator Date hidden'!N164="x","x",M$2-'Indicator Date hidden'!N164)</f>
        <v>x</v>
      </c>
      <c r="N163" s="42" t="str">
        <f>IF('Indicator Date hidden'!O164="x","x",N$2-'Indicator Date hidden'!O164)</f>
        <v>x</v>
      </c>
      <c r="O163" s="42" t="str">
        <f>IF('Indicator Date hidden'!P164="x","x",O$2-'Indicator Date hidden'!P164)</f>
        <v>x</v>
      </c>
      <c r="P163" s="42">
        <f>IF('Indicator Date hidden'!Q164="x","x",P$2-'Indicator Date hidden'!Q164)</f>
        <v>0</v>
      </c>
      <c r="Q163" s="42">
        <f>IF('Indicator Date hidden'!R164="x","x",Q$2-'Indicator Date hidden'!R164)</f>
        <v>0</v>
      </c>
      <c r="R163" s="42">
        <f>IF('Indicator Date hidden'!S164="x","x",R$2-'Indicator Date hidden'!S164)</f>
        <v>0</v>
      </c>
      <c r="S163" s="42">
        <f>IF('Indicator Date hidden'!T164="x","x",S$2-'Indicator Date hidden'!T164)</f>
        <v>0</v>
      </c>
      <c r="T163" s="42">
        <f>IF('Indicator Date hidden'!U164="x","x",T$2-'Indicator Date hidden'!U164)</f>
        <v>0</v>
      </c>
      <c r="U163" s="42">
        <f>IF('Indicator Date hidden'!V164="x","x",U$2-'Indicator Date hidden'!V164)</f>
        <v>0</v>
      </c>
      <c r="V163" s="42">
        <f>IF('Indicator Date hidden'!W164="x","x",V$2-'Indicator Date hidden'!W164)</f>
        <v>0</v>
      </c>
      <c r="W163" s="42">
        <f>IF('Indicator Date hidden'!X164="x","x",W$2-'Indicator Date hidden'!X164)</f>
        <v>0</v>
      </c>
      <c r="X163" s="42">
        <f>IF('Indicator Date hidden'!Y164="x","x",X$2-'Indicator Date hidden'!Y164)</f>
        <v>10</v>
      </c>
      <c r="Y163" s="42">
        <f>IF('Indicator Date hidden'!Z164="x","x",Y$2-'Indicator Date hidden'!Z164)</f>
        <v>0</v>
      </c>
      <c r="Z163" s="42" t="str">
        <f>IF('Indicator Date hidden'!AA164="x","x",Z$2-'Indicator Date hidden'!AA164)</f>
        <v>x</v>
      </c>
      <c r="AA163" s="42">
        <f>IF('Indicator Date hidden'!AB164="x","x",AA$2-'Indicator Date hidden'!AB164)</f>
        <v>0</v>
      </c>
      <c r="AB163" s="42">
        <f>IF('Indicator Date hidden'!AC164="x","x",AB$2-'Indicator Date hidden'!AC164)</f>
        <v>0</v>
      </c>
      <c r="AC163" s="42">
        <f>IF('Indicator Date hidden'!AD164="x","x",AC$2-'Indicator Date hidden'!AD164)</f>
        <v>-2</v>
      </c>
      <c r="AD163" s="42">
        <f>IF('Indicator Date hidden'!AE164="x","x",AD$2-'Indicator Date hidden'!AE164)</f>
        <v>0</v>
      </c>
      <c r="AE163" s="42">
        <f>IF('Indicator Date hidden'!AF164="x","x",AE$2-'Indicator Date hidden'!AF164)</f>
        <v>0</v>
      </c>
      <c r="AF163" s="42">
        <f>IF('Indicator Date hidden'!AG164="x","x",AF$2-'Indicator Date hidden'!AG164)</f>
        <v>0</v>
      </c>
      <c r="AG163" s="42">
        <f>IF('Indicator Date hidden'!AH164="x","x",AG$2-'Indicator Date hidden'!AH164)</f>
        <v>0</v>
      </c>
      <c r="AH163" s="42" t="str">
        <f>IF('Indicator Date hidden'!AI164="x","x",AH$2-'Indicator Date hidden'!AI164)</f>
        <v>x</v>
      </c>
      <c r="AI163" s="42">
        <f>IF('Indicator Date hidden'!AJ164="x","x",AI$2-'Indicator Date hidden'!AJ164)</f>
        <v>0</v>
      </c>
      <c r="AJ163" s="42">
        <f>IF('Indicator Date hidden'!AK164="x","x",AJ$2-'Indicator Date hidden'!AK164)</f>
        <v>0</v>
      </c>
      <c r="AK163" s="42">
        <f>IF('Indicator Date hidden'!AL164="x","x",AK$2-'Indicator Date hidden'!AL164)</f>
        <v>0</v>
      </c>
      <c r="AL163" s="42" t="str">
        <f>IF('Indicator Date hidden'!AM164="x","x",AL$2-'Indicator Date hidden'!AM164)</f>
        <v>x</v>
      </c>
      <c r="AM163" s="42">
        <f>IF('Indicator Date hidden'!AN164="x","x",AM$2-'Indicator Date hidden'!AN164)</f>
        <v>0</v>
      </c>
      <c r="AN163" s="42">
        <f>IF('Indicator Date hidden'!AO164="x","x",AN$2-'Indicator Date hidden'!AO164)</f>
        <v>0</v>
      </c>
      <c r="AO163" s="42" t="str">
        <f>IF('Indicator Date hidden'!AP164="x","x",AO$2-'Indicator Date hidden'!AP164)</f>
        <v>x</v>
      </c>
      <c r="AP163" s="42">
        <f>IF('Indicator Date hidden'!AQ164="x","x",AP$2-'Indicator Date hidden'!AQ164)</f>
        <v>0</v>
      </c>
      <c r="AQ163" s="42">
        <f>IF('Indicator Date hidden'!AR164="x","x",AQ$2-'Indicator Date hidden'!AR164)</f>
        <v>0</v>
      </c>
      <c r="AR163" s="42" t="str">
        <f>IF('Indicator Date hidden'!AS164="x","x",AR$2-'Indicator Date hidden'!AS164)</f>
        <v>x</v>
      </c>
      <c r="AS163" s="42" t="str">
        <f>IF('Indicator Date hidden'!AT164="x","x",AS$2-'Indicator Date hidden'!AT164)</f>
        <v>x</v>
      </c>
      <c r="AT163" s="42">
        <f>IF('Indicator Date hidden'!AU164="x","x",AT$2-'Indicator Date hidden'!AU164)</f>
        <v>0</v>
      </c>
      <c r="AU163" s="42">
        <f>IF('Indicator Date hidden'!AV164="x","x",AU$2-'Indicator Date hidden'!AV164)</f>
        <v>0</v>
      </c>
      <c r="AV163" s="42">
        <f>IF('Indicator Date hidden'!AW164="x","x",AV$2-'Indicator Date hidden'!AW164)</f>
        <v>1</v>
      </c>
      <c r="AW163" s="42">
        <f>IF('Indicator Date hidden'!AX164="x","x",AW$2-'Indicator Date hidden'!AX164)</f>
        <v>-2</v>
      </c>
      <c r="AX163" s="42">
        <f>IF('Indicator Date hidden'!AY164="x","x",AX$2-'Indicator Date hidden'!AY164)</f>
        <v>-1</v>
      </c>
      <c r="AY163" s="42">
        <f>IF('Indicator Date hidden'!AZ164="x","x",AY$2-'Indicator Date hidden'!AZ164)</f>
        <v>0</v>
      </c>
      <c r="AZ163" s="42" t="str">
        <f>IF('Indicator Date hidden'!BA164="x","x",AZ$2-'Indicator Date hidden'!BA164)</f>
        <v>x</v>
      </c>
      <c r="BA163" s="42">
        <f>IF('Indicator Date hidden'!BB164="x","x",BA$2-'Indicator Date hidden'!BB164)</f>
        <v>0</v>
      </c>
      <c r="BB163" s="42" t="str">
        <f>IF('Indicator Date hidden'!BC164="x","x",BB$2-'Indicator Date hidden'!BC164)</f>
        <v>x</v>
      </c>
      <c r="BC163" s="42">
        <f>IF('Indicator Date hidden'!BD164="x","x",BC$2-'Indicator Date hidden'!BD164)</f>
        <v>0</v>
      </c>
      <c r="BD163" s="42">
        <f>IF('Indicator Date hidden'!BE164="x","x",BD$2-'Indicator Date hidden'!BE164)</f>
        <v>0</v>
      </c>
      <c r="BE163" s="42">
        <f>IF('Indicator Date hidden'!BF164="x","x",BE$2-'Indicator Date hidden'!BF164)</f>
        <v>0</v>
      </c>
      <c r="BF163" s="42">
        <f>IF('Indicator Date hidden'!BG164="x","x",BF$2-'Indicator Date hidden'!BG164)</f>
        <v>0</v>
      </c>
      <c r="BG163" s="42">
        <f>IF('Indicator Date hidden'!BH164="x","x",BG$2-'Indicator Date hidden'!BH164)</f>
        <v>0</v>
      </c>
      <c r="BH163" s="42">
        <f>IF('Indicator Date hidden'!BI164="x","x",BH$2-'Indicator Date hidden'!BI164)</f>
        <v>0</v>
      </c>
      <c r="BI163" s="42">
        <f>IF('Indicator Date hidden'!BJ164="x","x",BI$2-'Indicator Date hidden'!BJ164)</f>
        <v>3</v>
      </c>
      <c r="BJ163" s="42">
        <f>IF('Indicator Date hidden'!BK164="x","x",BJ$2-'Indicator Date hidden'!BK164)</f>
        <v>0</v>
      </c>
      <c r="BK163" s="42">
        <f>IF('Indicator Date hidden'!BL164="x","x",BK$2-'Indicator Date hidden'!BL164)</f>
        <v>0</v>
      </c>
      <c r="BL163" s="42">
        <f>IF('Indicator Date hidden'!BM164="x","x",BL$2-'Indicator Date hidden'!BM164)</f>
        <v>0</v>
      </c>
      <c r="BM163" s="42">
        <f>IF('Indicator Date hidden'!BN164="x","x",BM$2-'Indicator Date hidden'!BN164)</f>
        <v>0</v>
      </c>
      <c r="BN163" s="42">
        <f>IF('Indicator Date hidden'!BO164="x","x",BN$2-'Indicator Date hidden'!BO164)</f>
        <v>0</v>
      </c>
      <c r="BO163" s="42">
        <f>IF('Indicator Date hidden'!BP164="x","x",BO$2-'Indicator Date hidden'!BP164)</f>
        <v>1</v>
      </c>
      <c r="BP163" s="42">
        <f>IF('Indicator Date hidden'!BQ164="x","x",BP$2-'Indicator Date hidden'!BQ164)</f>
        <v>0</v>
      </c>
      <c r="BQ163" s="42">
        <f>IF('Indicator Date hidden'!BR164="x","x",BQ$2-'Indicator Date hidden'!BR164)</f>
        <v>0</v>
      </c>
      <c r="BR163" s="42">
        <f>IF('Indicator Date hidden'!BS164="x","x",BR$2-'Indicator Date hidden'!BS164)</f>
        <v>0</v>
      </c>
      <c r="BS163" s="42">
        <f>IF('Indicator Date hidden'!BT164="x","x",BS$2-'Indicator Date hidden'!BT164)</f>
        <v>1</v>
      </c>
      <c r="BT163" s="42">
        <f>IF('Indicator Date hidden'!BU164="x","x",BT$2-'Indicator Date hidden'!BU164)</f>
        <v>0</v>
      </c>
      <c r="BU163">
        <f t="shared" ref="BU163:BU193" si="25">SUM(B163:BT163)</f>
        <v>11</v>
      </c>
      <c r="BV163" s="43">
        <f t="shared" ref="BV163:BV193" si="26">BU163/COUNT(B163:BT163)</f>
        <v>0.18333333333333332</v>
      </c>
      <c r="BW163">
        <f t="shared" ref="BW163:BW193" si="27">COUNTIF(B163:BT163,"&gt;0")</f>
        <v>5</v>
      </c>
      <c r="BX163" s="43">
        <f t="shared" ref="BX163:BX193" si="28">_xlfn.STDEV.P(B163:BT163)</f>
        <v>1.4082100537759115</v>
      </c>
      <c r="BY163" s="46">
        <f t="shared" ref="BY163:BY193" si="29">MEDIAN(B163:BT163)</f>
        <v>0</v>
      </c>
    </row>
    <row r="164" spans="1:77">
      <c r="A164" t="str">
        <f>'Indicator Data'!B167</f>
        <v>LKA</v>
      </c>
      <c r="B164" s="42">
        <f>IF('Indicator Date hidden'!C165="x","x",B$2-'Indicator Date hidden'!C165)</f>
        <v>0</v>
      </c>
      <c r="C164" s="42">
        <f>IF('Indicator Date hidden'!D165="x","x",C$2-'Indicator Date hidden'!D165)</f>
        <v>0</v>
      </c>
      <c r="D164" s="42">
        <f>IF('Indicator Date hidden'!E165="x","x",D$2-'Indicator Date hidden'!E165)</f>
        <v>0</v>
      </c>
      <c r="E164" s="42">
        <f>IF('Indicator Date hidden'!F165="x","x",E$2-'Indicator Date hidden'!F165)</f>
        <v>0</v>
      </c>
      <c r="F164" s="42">
        <f>IF('Indicator Date hidden'!G165="x","x",F$2-'Indicator Date hidden'!G165)</f>
        <v>0</v>
      </c>
      <c r="G164" s="42">
        <f>IF('Indicator Date hidden'!H165="x","x",G$2-'Indicator Date hidden'!H165)</f>
        <v>0</v>
      </c>
      <c r="H164" s="42">
        <f>IF('Indicator Date hidden'!I165="x","x",H$2-'Indicator Date hidden'!I165)</f>
        <v>0</v>
      </c>
      <c r="I164" s="42">
        <f>IF('Indicator Date hidden'!J165="x","x",I$2-'Indicator Date hidden'!J165)</f>
        <v>0</v>
      </c>
      <c r="J164" s="42">
        <f>IF('Indicator Date hidden'!K165="x","x",J$2-'Indicator Date hidden'!K165)</f>
        <v>0</v>
      </c>
      <c r="K164" s="42">
        <f>IF('Indicator Date hidden'!L165="x","x",K$2-'Indicator Date hidden'!L165)</f>
        <v>0</v>
      </c>
      <c r="L164" s="42">
        <f>IF('Indicator Date hidden'!M165="x","x",L$2-'Indicator Date hidden'!M165)</f>
        <v>0</v>
      </c>
      <c r="M164" s="42" t="str">
        <f>IF('Indicator Date hidden'!N165="x","x",M$2-'Indicator Date hidden'!N165)</f>
        <v>x</v>
      </c>
      <c r="N164" s="42" t="str">
        <f>IF('Indicator Date hidden'!O165="x","x",N$2-'Indicator Date hidden'!O165)</f>
        <v>x</v>
      </c>
      <c r="O164" s="42" t="str">
        <f>IF('Indicator Date hidden'!P165="x","x",O$2-'Indicator Date hidden'!P165)</f>
        <v>x</v>
      </c>
      <c r="P164" s="42">
        <f>IF('Indicator Date hidden'!Q165="x","x",P$2-'Indicator Date hidden'!Q165)</f>
        <v>0</v>
      </c>
      <c r="Q164" s="42">
        <f>IF('Indicator Date hidden'!R165="x","x",Q$2-'Indicator Date hidden'!R165)</f>
        <v>0</v>
      </c>
      <c r="R164" s="42">
        <f>IF('Indicator Date hidden'!S165="x","x",R$2-'Indicator Date hidden'!S165)</f>
        <v>0</v>
      </c>
      <c r="S164" s="42">
        <f>IF('Indicator Date hidden'!T165="x","x",S$2-'Indicator Date hidden'!T165)</f>
        <v>0</v>
      </c>
      <c r="T164" s="42">
        <f>IF('Indicator Date hidden'!U165="x","x",T$2-'Indicator Date hidden'!U165)</f>
        <v>0</v>
      </c>
      <c r="U164" s="42">
        <f>IF('Indicator Date hidden'!V165="x","x",U$2-'Indicator Date hidden'!V165)</f>
        <v>0</v>
      </c>
      <c r="V164" s="42">
        <f>IF('Indicator Date hidden'!W165="x","x",V$2-'Indicator Date hidden'!W165)</f>
        <v>0</v>
      </c>
      <c r="W164" s="42">
        <f>IF('Indicator Date hidden'!X165="x","x",W$2-'Indicator Date hidden'!X165)</f>
        <v>0</v>
      </c>
      <c r="X164" s="42" t="str">
        <f>IF('Indicator Date hidden'!Y165="x","x",X$2-'Indicator Date hidden'!Y165)</f>
        <v>x</v>
      </c>
      <c r="Y164" s="42">
        <f>IF('Indicator Date hidden'!Z165="x","x",Y$2-'Indicator Date hidden'!Z165)</f>
        <v>0</v>
      </c>
      <c r="Z164" s="42">
        <f>IF('Indicator Date hidden'!AA165="x","x",Z$2-'Indicator Date hidden'!AA165)</f>
        <v>0</v>
      </c>
      <c r="AA164" s="42">
        <f>IF('Indicator Date hidden'!AB165="x","x",AA$2-'Indicator Date hidden'!AB165)</f>
        <v>1</v>
      </c>
      <c r="AB164" s="42">
        <f>IF('Indicator Date hidden'!AC165="x","x",AB$2-'Indicator Date hidden'!AC165)</f>
        <v>0</v>
      </c>
      <c r="AC164" s="42">
        <f>IF('Indicator Date hidden'!AD165="x","x",AC$2-'Indicator Date hidden'!AD165)</f>
        <v>-2</v>
      </c>
      <c r="AD164" s="42">
        <f>IF('Indicator Date hidden'!AE165="x","x",AD$2-'Indicator Date hidden'!AE165)</f>
        <v>0</v>
      </c>
      <c r="AE164" s="42">
        <f>IF('Indicator Date hidden'!AF165="x","x",AE$2-'Indicator Date hidden'!AF165)</f>
        <v>0</v>
      </c>
      <c r="AF164" s="42">
        <f>IF('Indicator Date hidden'!AG165="x","x",AF$2-'Indicator Date hidden'!AG165)</f>
        <v>0</v>
      </c>
      <c r="AG164" s="42">
        <f>IF('Indicator Date hidden'!AH165="x","x",AG$2-'Indicator Date hidden'!AH165)</f>
        <v>0</v>
      </c>
      <c r="AH164" s="42">
        <f>IF('Indicator Date hidden'!AI165="x","x",AH$2-'Indicator Date hidden'!AI165)</f>
        <v>5</v>
      </c>
      <c r="AI164" s="42">
        <f>IF('Indicator Date hidden'!AJ165="x","x",AI$2-'Indicator Date hidden'!AJ165)</f>
        <v>0</v>
      </c>
      <c r="AJ164" s="42">
        <f>IF('Indicator Date hidden'!AK165="x","x",AJ$2-'Indicator Date hidden'!AK165)</f>
        <v>0</v>
      </c>
      <c r="AK164" s="42">
        <f>IF('Indicator Date hidden'!AL165="x","x",AK$2-'Indicator Date hidden'!AL165)</f>
        <v>0</v>
      </c>
      <c r="AL164" s="42">
        <f>IF('Indicator Date hidden'!AM165="x","x",AL$2-'Indicator Date hidden'!AM165)</f>
        <v>0</v>
      </c>
      <c r="AM164" s="42">
        <f>IF('Indicator Date hidden'!AN165="x","x",AM$2-'Indicator Date hidden'!AN165)</f>
        <v>0</v>
      </c>
      <c r="AN164" s="42">
        <f>IF('Indicator Date hidden'!AO165="x","x",AN$2-'Indicator Date hidden'!AO165)</f>
        <v>0</v>
      </c>
      <c r="AO164" s="42">
        <f>IF('Indicator Date hidden'!AP165="x","x",AO$2-'Indicator Date hidden'!AP165)</f>
        <v>6</v>
      </c>
      <c r="AP164" s="42">
        <f>IF('Indicator Date hidden'!AQ165="x","x",AP$2-'Indicator Date hidden'!AQ165)</f>
        <v>0</v>
      </c>
      <c r="AQ164" s="42">
        <f>IF('Indicator Date hidden'!AR165="x","x",AQ$2-'Indicator Date hidden'!AR165)</f>
        <v>0</v>
      </c>
      <c r="AR164" s="42">
        <f>IF('Indicator Date hidden'!AS165="x","x",AR$2-'Indicator Date hidden'!AS165)</f>
        <v>0</v>
      </c>
      <c r="AS164" s="42">
        <f>IF('Indicator Date hidden'!AT165="x","x",AS$2-'Indicator Date hidden'!AT165)</f>
        <v>1</v>
      </c>
      <c r="AT164" s="42">
        <f>IF('Indicator Date hidden'!AU165="x","x",AT$2-'Indicator Date hidden'!AU165)</f>
        <v>0</v>
      </c>
      <c r="AU164" s="42">
        <f>IF('Indicator Date hidden'!AV165="x","x",AU$2-'Indicator Date hidden'!AV165)</f>
        <v>0</v>
      </c>
      <c r="AV164" s="42">
        <f>IF('Indicator Date hidden'!AW165="x","x",AV$2-'Indicator Date hidden'!AW165)</f>
        <v>3</v>
      </c>
      <c r="AW164" s="42">
        <f>IF('Indicator Date hidden'!AX165="x","x",AW$2-'Indicator Date hidden'!AX165)</f>
        <v>-2</v>
      </c>
      <c r="AX164" s="42">
        <f>IF('Indicator Date hidden'!AY165="x","x",AX$2-'Indicator Date hidden'!AY165)</f>
        <v>-1</v>
      </c>
      <c r="AY164" s="42">
        <f>IF('Indicator Date hidden'!AZ165="x","x",AY$2-'Indicator Date hidden'!AZ165)</f>
        <v>0</v>
      </c>
      <c r="AZ164" s="42">
        <f>IF('Indicator Date hidden'!BA165="x","x",AZ$2-'Indicator Date hidden'!BA165)</f>
        <v>0</v>
      </c>
      <c r="BA164" s="42">
        <f>IF('Indicator Date hidden'!BB165="x","x",BA$2-'Indicator Date hidden'!BB165)</f>
        <v>0</v>
      </c>
      <c r="BB164" s="42">
        <f>IF('Indicator Date hidden'!BC165="x","x",BB$2-'Indicator Date hidden'!BC165)</f>
        <v>-1</v>
      </c>
      <c r="BC164" s="42">
        <f>IF('Indicator Date hidden'!BD165="x","x",BC$2-'Indicator Date hidden'!BD165)</f>
        <v>0</v>
      </c>
      <c r="BD164" s="42">
        <f>IF('Indicator Date hidden'!BE165="x","x",BD$2-'Indicator Date hidden'!BE165)</f>
        <v>0</v>
      </c>
      <c r="BE164" s="42">
        <f>IF('Indicator Date hidden'!BF165="x","x",BE$2-'Indicator Date hidden'!BF165)</f>
        <v>0</v>
      </c>
      <c r="BF164" s="42">
        <f>IF('Indicator Date hidden'!BG165="x","x",BF$2-'Indicator Date hidden'!BG165)</f>
        <v>0</v>
      </c>
      <c r="BG164" s="42">
        <f>IF('Indicator Date hidden'!BH165="x","x",BG$2-'Indicator Date hidden'!BH165)</f>
        <v>0</v>
      </c>
      <c r="BH164" s="42">
        <f>IF('Indicator Date hidden'!BI165="x","x",BH$2-'Indicator Date hidden'!BI165)</f>
        <v>0</v>
      </c>
      <c r="BI164" s="42">
        <f>IF('Indicator Date hidden'!BJ165="x","x",BI$2-'Indicator Date hidden'!BJ165)</f>
        <v>1</v>
      </c>
      <c r="BJ164" s="42">
        <f>IF('Indicator Date hidden'!BK165="x","x",BJ$2-'Indicator Date hidden'!BK165)</f>
        <v>1</v>
      </c>
      <c r="BK164" s="42">
        <f>IF('Indicator Date hidden'!BL165="x","x",BK$2-'Indicator Date hidden'!BL165)</f>
        <v>0</v>
      </c>
      <c r="BL164" s="42">
        <f>IF('Indicator Date hidden'!BM165="x","x",BL$2-'Indicator Date hidden'!BM165)</f>
        <v>0</v>
      </c>
      <c r="BM164" s="42">
        <f>IF('Indicator Date hidden'!BN165="x","x",BM$2-'Indicator Date hidden'!BN165)</f>
        <v>0</v>
      </c>
      <c r="BN164" s="42">
        <f>IF('Indicator Date hidden'!BO165="x","x",BN$2-'Indicator Date hidden'!BO165)</f>
        <v>0</v>
      </c>
      <c r="BO164" s="42">
        <f>IF('Indicator Date hidden'!BP165="x","x",BO$2-'Indicator Date hidden'!BP165)</f>
        <v>0</v>
      </c>
      <c r="BP164" s="42">
        <f>IF('Indicator Date hidden'!BQ165="x","x",BP$2-'Indicator Date hidden'!BQ165)</f>
        <v>0</v>
      </c>
      <c r="BQ164" s="42">
        <f>IF('Indicator Date hidden'!BR165="x","x",BQ$2-'Indicator Date hidden'!BR165)</f>
        <v>0</v>
      </c>
      <c r="BR164" s="42" t="str">
        <f>IF('Indicator Date hidden'!BS165="x","x",BR$2-'Indicator Date hidden'!BS165)</f>
        <v>x</v>
      </c>
      <c r="BS164" s="42">
        <f>IF('Indicator Date hidden'!BT165="x","x",BS$2-'Indicator Date hidden'!BT165)</f>
        <v>1</v>
      </c>
      <c r="BT164" s="42">
        <f>IF('Indicator Date hidden'!BU165="x","x",BT$2-'Indicator Date hidden'!BU165)</f>
        <v>0</v>
      </c>
      <c r="BU164">
        <f t="shared" si="25"/>
        <v>13</v>
      </c>
      <c r="BV164" s="43">
        <f t="shared" si="26"/>
        <v>0.19696969696969696</v>
      </c>
      <c r="BW164">
        <f t="shared" si="27"/>
        <v>8</v>
      </c>
      <c r="BX164" s="43">
        <f t="shared" si="28"/>
        <v>1.117623248843032</v>
      </c>
      <c r="BY164" s="46">
        <f t="shared" si="29"/>
        <v>0</v>
      </c>
    </row>
    <row r="165" spans="1:77">
      <c r="A165" t="str">
        <f>'Indicator Data'!B168</f>
        <v>SDN</v>
      </c>
      <c r="B165" s="42">
        <f>IF('Indicator Date hidden'!C166="x","x",B$2-'Indicator Date hidden'!C166)</f>
        <v>0</v>
      </c>
      <c r="C165" s="42">
        <f>IF('Indicator Date hidden'!D166="x","x",C$2-'Indicator Date hidden'!D166)</f>
        <v>0</v>
      </c>
      <c r="D165" s="42">
        <f>IF('Indicator Date hidden'!E166="x","x",D$2-'Indicator Date hidden'!E166)</f>
        <v>0</v>
      </c>
      <c r="E165" s="42">
        <f>IF('Indicator Date hidden'!F166="x","x",E$2-'Indicator Date hidden'!F166)</f>
        <v>0</v>
      </c>
      <c r="F165" s="42">
        <f>IF('Indicator Date hidden'!G166="x","x",F$2-'Indicator Date hidden'!G166)</f>
        <v>0</v>
      </c>
      <c r="G165" s="42">
        <f>IF('Indicator Date hidden'!H166="x","x",G$2-'Indicator Date hidden'!H166)</f>
        <v>0</v>
      </c>
      <c r="H165" s="42">
        <f>IF('Indicator Date hidden'!I166="x","x",H$2-'Indicator Date hidden'!I166)</f>
        <v>0</v>
      </c>
      <c r="I165" s="42">
        <f>IF('Indicator Date hidden'!J166="x","x",I$2-'Indicator Date hidden'!J166)</f>
        <v>0</v>
      </c>
      <c r="J165" s="42">
        <f>IF('Indicator Date hidden'!K166="x","x",J$2-'Indicator Date hidden'!K166)</f>
        <v>0</v>
      </c>
      <c r="K165" s="42">
        <f>IF('Indicator Date hidden'!L166="x","x",K$2-'Indicator Date hidden'!L166)</f>
        <v>0</v>
      </c>
      <c r="L165" s="42">
        <f>IF('Indicator Date hidden'!M166="x","x",L$2-'Indicator Date hidden'!M166)</f>
        <v>0</v>
      </c>
      <c r="M165" s="42">
        <f>IF('Indicator Date hidden'!N166="x","x",M$2-'Indicator Date hidden'!N166)</f>
        <v>0</v>
      </c>
      <c r="N165" s="42">
        <f>IF('Indicator Date hidden'!O166="x","x",N$2-'Indicator Date hidden'!O166)</f>
        <v>0</v>
      </c>
      <c r="O165" s="42">
        <f>IF('Indicator Date hidden'!P166="x","x",O$2-'Indicator Date hidden'!P166)</f>
        <v>0</v>
      </c>
      <c r="P165" s="42">
        <f>IF('Indicator Date hidden'!Q166="x","x",P$2-'Indicator Date hidden'!Q166)</f>
        <v>0</v>
      </c>
      <c r="Q165" s="42">
        <f>IF('Indicator Date hidden'!R166="x","x",Q$2-'Indicator Date hidden'!R166)</f>
        <v>0</v>
      </c>
      <c r="R165" s="42">
        <f>IF('Indicator Date hidden'!S166="x","x",R$2-'Indicator Date hidden'!S166)</f>
        <v>0</v>
      </c>
      <c r="S165" s="42">
        <f>IF('Indicator Date hidden'!T166="x","x",S$2-'Indicator Date hidden'!T166)</f>
        <v>0</v>
      </c>
      <c r="T165" s="42">
        <f>IF('Indicator Date hidden'!U166="x","x",T$2-'Indicator Date hidden'!U166)</f>
        <v>0</v>
      </c>
      <c r="U165" s="42">
        <f>IF('Indicator Date hidden'!V166="x","x",U$2-'Indicator Date hidden'!V166)</f>
        <v>0</v>
      </c>
      <c r="V165" s="42">
        <f>IF('Indicator Date hidden'!W166="x","x",V$2-'Indicator Date hidden'!W166)</f>
        <v>0</v>
      </c>
      <c r="W165" s="42">
        <f>IF('Indicator Date hidden'!X166="x","x",W$2-'Indicator Date hidden'!X166)</f>
        <v>0</v>
      </c>
      <c r="X165" s="42">
        <f>IF('Indicator Date hidden'!Y166="x","x",X$2-'Indicator Date hidden'!Y166)</f>
        <v>7</v>
      </c>
      <c r="Y165" s="42">
        <f>IF('Indicator Date hidden'!Z166="x","x",Y$2-'Indicator Date hidden'!Z166)</f>
        <v>2</v>
      </c>
      <c r="Z165" s="42">
        <f>IF('Indicator Date hidden'!AA166="x","x",Z$2-'Indicator Date hidden'!AA166)</f>
        <v>0</v>
      </c>
      <c r="AA165" s="42">
        <f>IF('Indicator Date hidden'!AB166="x","x",AA$2-'Indicator Date hidden'!AB166)</f>
        <v>0</v>
      </c>
      <c r="AB165" s="42">
        <f>IF('Indicator Date hidden'!AC166="x","x",AB$2-'Indicator Date hidden'!AC166)</f>
        <v>0</v>
      </c>
      <c r="AC165" s="42">
        <f>IF('Indicator Date hidden'!AD166="x","x",AC$2-'Indicator Date hidden'!AD166)</f>
        <v>-2</v>
      </c>
      <c r="AD165" s="42">
        <f>IF('Indicator Date hidden'!AE166="x","x",AD$2-'Indicator Date hidden'!AE166)</f>
        <v>0</v>
      </c>
      <c r="AE165" s="42">
        <f>IF('Indicator Date hidden'!AF166="x","x",AE$2-'Indicator Date hidden'!AF166)</f>
        <v>0</v>
      </c>
      <c r="AF165" s="42">
        <f>IF('Indicator Date hidden'!AG166="x","x",AF$2-'Indicator Date hidden'!AG166)</f>
        <v>0</v>
      </c>
      <c r="AG165" s="42">
        <f>IF('Indicator Date hidden'!AH166="x","x",AG$2-'Indicator Date hidden'!AH166)</f>
        <v>0</v>
      </c>
      <c r="AH165" s="42">
        <f>IF('Indicator Date hidden'!AI166="x","x",AH$2-'Indicator Date hidden'!AI166)</f>
        <v>7</v>
      </c>
      <c r="AI165" s="42">
        <f>IF('Indicator Date hidden'!AJ166="x","x",AI$2-'Indicator Date hidden'!AJ166)</f>
        <v>0</v>
      </c>
      <c r="AJ165" s="42">
        <f>IF('Indicator Date hidden'!AK166="x","x",AJ$2-'Indicator Date hidden'!AK166)</f>
        <v>0</v>
      </c>
      <c r="AK165" s="42">
        <f>IF('Indicator Date hidden'!AL166="x","x",AK$2-'Indicator Date hidden'!AL166)</f>
        <v>0</v>
      </c>
      <c r="AL165" s="42">
        <f>IF('Indicator Date hidden'!AM166="x","x",AL$2-'Indicator Date hidden'!AM166)</f>
        <v>0</v>
      </c>
      <c r="AM165" s="42">
        <f>IF('Indicator Date hidden'!AN166="x","x",AM$2-'Indicator Date hidden'!AN166)</f>
        <v>0</v>
      </c>
      <c r="AN165" s="42">
        <f>IF('Indicator Date hidden'!AO166="x","x",AN$2-'Indicator Date hidden'!AO166)</f>
        <v>0</v>
      </c>
      <c r="AO165" s="42">
        <f>IF('Indicator Date hidden'!AP166="x","x",AO$2-'Indicator Date hidden'!AP166)</f>
        <v>8</v>
      </c>
      <c r="AP165" s="42">
        <f>IF('Indicator Date hidden'!AQ166="x","x",AP$2-'Indicator Date hidden'!AQ166)</f>
        <v>0</v>
      </c>
      <c r="AQ165" s="42">
        <f>IF('Indicator Date hidden'!AR166="x","x",AQ$2-'Indicator Date hidden'!AR166)</f>
        <v>0</v>
      </c>
      <c r="AR165" s="42">
        <f>IF('Indicator Date hidden'!AS166="x","x",AR$2-'Indicator Date hidden'!AS166)</f>
        <v>0</v>
      </c>
      <c r="AS165" s="42">
        <f>IF('Indicator Date hidden'!AT166="x","x",AS$2-'Indicator Date hidden'!AT166)</f>
        <v>0</v>
      </c>
      <c r="AT165" s="42">
        <f>IF('Indicator Date hidden'!AU166="x","x",AT$2-'Indicator Date hidden'!AU166)</f>
        <v>0</v>
      </c>
      <c r="AU165" s="42">
        <f>IF('Indicator Date hidden'!AV166="x","x",AU$2-'Indicator Date hidden'!AV166)</f>
        <v>0</v>
      </c>
      <c r="AV165" s="42">
        <f>IF('Indicator Date hidden'!AW166="x","x",AV$2-'Indicator Date hidden'!AW166)</f>
        <v>8</v>
      </c>
      <c r="AW165" s="42">
        <f>IF('Indicator Date hidden'!AX166="x","x",AW$2-'Indicator Date hidden'!AX166)</f>
        <v>-2</v>
      </c>
      <c r="AX165" s="42">
        <f>IF('Indicator Date hidden'!AY166="x","x",AX$2-'Indicator Date hidden'!AY166)</f>
        <v>-1</v>
      </c>
      <c r="AY165" s="42">
        <f>IF('Indicator Date hidden'!AZ166="x","x",AY$2-'Indicator Date hidden'!AZ166)</f>
        <v>0</v>
      </c>
      <c r="AZ165" s="42">
        <f>IF('Indicator Date hidden'!BA166="x","x",AZ$2-'Indicator Date hidden'!BA166)</f>
        <v>0</v>
      </c>
      <c r="BA165" s="42">
        <f>IF('Indicator Date hidden'!BB166="x","x",BA$2-'Indicator Date hidden'!BB166)</f>
        <v>0</v>
      </c>
      <c r="BB165" s="42">
        <f>IF('Indicator Date hidden'!BC166="x","x",BB$2-'Indicator Date hidden'!BC166)</f>
        <v>-1</v>
      </c>
      <c r="BC165" s="42">
        <f>IF('Indicator Date hidden'!BD166="x","x",BC$2-'Indicator Date hidden'!BD166)</f>
        <v>0</v>
      </c>
      <c r="BD165" s="42">
        <f>IF('Indicator Date hidden'!BE166="x","x",BD$2-'Indicator Date hidden'!BE166)</f>
        <v>0</v>
      </c>
      <c r="BE165" s="42">
        <f>IF('Indicator Date hidden'!BF166="x","x",BE$2-'Indicator Date hidden'!BF166)</f>
        <v>2</v>
      </c>
      <c r="BF165" s="42">
        <f>IF('Indicator Date hidden'!BG166="x","x",BF$2-'Indicator Date hidden'!BG166)</f>
        <v>0</v>
      </c>
      <c r="BG165" s="42">
        <f>IF('Indicator Date hidden'!BH166="x","x",BG$2-'Indicator Date hidden'!BH166)</f>
        <v>0</v>
      </c>
      <c r="BH165" s="42">
        <f>IF('Indicator Date hidden'!BI166="x","x",BH$2-'Indicator Date hidden'!BI166)</f>
        <v>0</v>
      </c>
      <c r="BI165" s="42">
        <f>IF('Indicator Date hidden'!BJ166="x","x",BI$2-'Indicator Date hidden'!BJ166)</f>
        <v>5</v>
      </c>
      <c r="BJ165" s="42">
        <f>IF('Indicator Date hidden'!BK166="x","x",BJ$2-'Indicator Date hidden'!BK166)</f>
        <v>2</v>
      </c>
      <c r="BK165" s="42">
        <f>IF('Indicator Date hidden'!BL166="x","x",BK$2-'Indicator Date hidden'!BL166)</f>
        <v>0</v>
      </c>
      <c r="BL165" s="42">
        <f>IF('Indicator Date hidden'!BM166="x","x",BL$2-'Indicator Date hidden'!BM166)</f>
        <v>0</v>
      </c>
      <c r="BM165" s="42">
        <f>IF('Indicator Date hidden'!BN166="x","x",BM$2-'Indicator Date hidden'!BN166)</f>
        <v>0</v>
      </c>
      <c r="BN165" s="42">
        <f>IF('Indicator Date hidden'!BO166="x","x",BN$2-'Indicator Date hidden'!BO166)</f>
        <v>0</v>
      </c>
      <c r="BO165" s="42">
        <f>IF('Indicator Date hidden'!BP166="x","x",BO$2-'Indicator Date hidden'!BP166)</f>
        <v>4</v>
      </c>
      <c r="BP165" s="42">
        <f>IF('Indicator Date hidden'!BQ166="x","x",BP$2-'Indicator Date hidden'!BQ166)</f>
        <v>0</v>
      </c>
      <c r="BQ165" s="42">
        <f>IF('Indicator Date hidden'!BR166="x","x",BQ$2-'Indicator Date hidden'!BR166)</f>
        <v>0</v>
      </c>
      <c r="BR165" s="42">
        <f>IF('Indicator Date hidden'!BS166="x","x",BR$2-'Indicator Date hidden'!BS166)</f>
        <v>0</v>
      </c>
      <c r="BS165" s="42">
        <f>IF('Indicator Date hidden'!BT166="x","x",BS$2-'Indicator Date hidden'!BT166)</f>
        <v>1</v>
      </c>
      <c r="BT165" s="42">
        <f>IF('Indicator Date hidden'!BU166="x","x",BT$2-'Indicator Date hidden'!BU166)</f>
        <v>0</v>
      </c>
      <c r="BU165">
        <f t="shared" si="25"/>
        <v>40</v>
      </c>
      <c r="BV165" s="43">
        <f t="shared" si="26"/>
        <v>0.56338028169014087</v>
      </c>
      <c r="BW165">
        <f t="shared" si="27"/>
        <v>10</v>
      </c>
      <c r="BX165" s="43">
        <f t="shared" si="28"/>
        <v>1.9409043511869046</v>
      </c>
      <c r="BY165" s="46">
        <f t="shared" si="29"/>
        <v>0</v>
      </c>
    </row>
    <row r="166" spans="1:77">
      <c r="A166" t="str">
        <f>'Indicator Data'!B169</f>
        <v>SUR</v>
      </c>
      <c r="B166" s="42">
        <f>IF('Indicator Date hidden'!C167="x","x",B$2-'Indicator Date hidden'!C167)</f>
        <v>0</v>
      </c>
      <c r="C166" s="42">
        <f>IF('Indicator Date hidden'!D167="x","x",C$2-'Indicator Date hidden'!D167)</f>
        <v>0</v>
      </c>
      <c r="D166" s="42">
        <f>IF('Indicator Date hidden'!E167="x","x",D$2-'Indicator Date hidden'!E167)</f>
        <v>0</v>
      </c>
      <c r="E166" s="42">
        <f>IF('Indicator Date hidden'!F167="x","x",E$2-'Indicator Date hidden'!F167)</f>
        <v>0</v>
      </c>
      <c r="F166" s="42">
        <f>IF('Indicator Date hidden'!G167="x","x",F$2-'Indicator Date hidden'!G167)</f>
        <v>0</v>
      </c>
      <c r="G166" s="42">
        <f>IF('Indicator Date hidden'!H167="x","x",G$2-'Indicator Date hidden'!H167)</f>
        <v>0</v>
      </c>
      <c r="H166" s="42">
        <f>IF('Indicator Date hidden'!I167="x","x",H$2-'Indicator Date hidden'!I167)</f>
        <v>0</v>
      </c>
      <c r="I166" s="42">
        <f>IF('Indicator Date hidden'!J167="x","x",I$2-'Indicator Date hidden'!J167)</f>
        <v>0</v>
      </c>
      <c r="J166" s="42">
        <f>IF('Indicator Date hidden'!K167="x","x",J$2-'Indicator Date hidden'!K167)</f>
        <v>0</v>
      </c>
      <c r="K166" s="42">
        <f>IF('Indicator Date hidden'!L167="x","x",K$2-'Indicator Date hidden'!L167)</f>
        <v>0</v>
      </c>
      <c r="L166" s="42" t="str">
        <f>IF('Indicator Date hidden'!M167="x","x",L$2-'Indicator Date hidden'!M167)</f>
        <v>x</v>
      </c>
      <c r="M166" s="42" t="str">
        <f>IF('Indicator Date hidden'!N167="x","x",M$2-'Indicator Date hidden'!N167)</f>
        <v>x</v>
      </c>
      <c r="N166" s="42" t="str">
        <f>IF('Indicator Date hidden'!O167="x","x",N$2-'Indicator Date hidden'!O167)</f>
        <v>x</v>
      </c>
      <c r="O166" s="42" t="str">
        <f>IF('Indicator Date hidden'!P167="x","x",O$2-'Indicator Date hidden'!P167)</f>
        <v>x</v>
      </c>
      <c r="P166" s="42">
        <f>IF('Indicator Date hidden'!Q167="x","x",P$2-'Indicator Date hidden'!Q167)</f>
        <v>0</v>
      </c>
      <c r="Q166" s="42">
        <f>IF('Indicator Date hidden'!R167="x","x",Q$2-'Indicator Date hidden'!R167)</f>
        <v>0</v>
      </c>
      <c r="R166" s="42">
        <f>IF('Indicator Date hidden'!S167="x","x",R$2-'Indicator Date hidden'!S167)</f>
        <v>0</v>
      </c>
      <c r="S166" s="42">
        <f>IF('Indicator Date hidden'!T167="x","x",S$2-'Indicator Date hidden'!T167)</f>
        <v>0</v>
      </c>
      <c r="T166" s="42">
        <f>IF('Indicator Date hidden'!U167="x","x",T$2-'Indicator Date hidden'!U167)</f>
        <v>0</v>
      </c>
      <c r="U166" s="42">
        <f>IF('Indicator Date hidden'!V167="x","x",U$2-'Indicator Date hidden'!V167)</f>
        <v>0</v>
      </c>
      <c r="V166" s="42">
        <f>IF('Indicator Date hidden'!W167="x","x",V$2-'Indicator Date hidden'!W167)</f>
        <v>0</v>
      </c>
      <c r="W166" s="42">
        <f>IF('Indicator Date hidden'!X167="x","x",W$2-'Indicator Date hidden'!X167)</f>
        <v>0</v>
      </c>
      <c r="X166" s="42">
        <f>IF('Indicator Date hidden'!Y167="x","x",X$2-'Indicator Date hidden'!Y167)</f>
        <v>3</v>
      </c>
      <c r="Y166" s="42">
        <f>IF('Indicator Date hidden'!Z167="x","x",Y$2-'Indicator Date hidden'!Z167)</f>
        <v>0</v>
      </c>
      <c r="Z166" s="42">
        <f>IF('Indicator Date hidden'!AA167="x","x",Z$2-'Indicator Date hidden'!AA167)</f>
        <v>0</v>
      </c>
      <c r="AA166" s="42">
        <f>IF('Indicator Date hidden'!AB167="x","x",AA$2-'Indicator Date hidden'!AB167)</f>
        <v>1</v>
      </c>
      <c r="AB166" s="42">
        <f>IF('Indicator Date hidden'!AC167="x","x",AB$2-'Indicator Date hidden'!AC167)</f>
        <v>0</v>
      </c>
      <c r="AC166" s="42">
        <f>IF('Indicator Date hidden'!AD167="x","x",AC$2-'Indicator Date hidden'!AD167)</f>
        <v>-2</v>
      </c>
      <c r="AD166" s="42">
        <f>IF('Indicator Date hidden'!AE167="x","x",AD$2-'Indicator Date hidden'!AE167)</f>
        <v>0</v>
      </c>
      <c r="AE166" s="42">
        <f>IF('Indicator Date hidden'!AF167="x","x",AE$2-'Indicator Date hidden'!AF167)</f>
        <v>0</v>
      </c>
      <c r="AF166" s="42">
        <f>IF('Indicator Date hidden'!AG167="x","x",AF$2-'Indicator Date hidden'!AG167)</f>
        <v>0</v>
      </c>
      <c r="AG166" s="42">
        <f>IF('Indicator Date hidden'!AH167="x","x",AG$2-'Indicator Date hidden'!AH167)</f>
        <v>0</v>
      </c>
      <c r="AH166" s="42">
        <f>IF('Indicator Date hidden'!AI167="x","x",AH$2-'Indicator Date hidden'!AI167)</f>
        <v>3</v>
      </c>
      <c r="AI166" s="42">
        <f>IF('Indicator Date hidden'!AJ167="x","x",AI$2-'Indicator Date hidden'!AJ167)</f>
        <v>0</v>
      </c>
      <c r="AJ166" s="42">
        <f>IF('Indicator Date hidden'!AK167="x","x",AJ$2-'Indicator Date hidden'!AK167)</f>
        <v>0</v>
      </c>
      <c r="AK166" s="42">
        <f>IF('Indicator Date hidden'!AL167="x","x",AK$2-'Indicator Date hidden'!AL167)</f>
        <v>0</v>
      </c>
      <c r="AL166" s="42">
        <f>IF('Indicator Date hidden'!AM167="x","x",AL$2-'Indicator Date hidden'!AM167)</f>
        <v>0</v>
      </c>
      <c r="AM166" s="42">
        <f>IF('Indicator Date hidden'!AN167="x","x",AM$2-'Indicator Date hidden'!AN167)</f>
        <v>0</v>
      </c>
      <c r="AN166" s="42">
        <f>IF('Indicator Date hidden'!AO167="x","x",AN$2-'Indicator Date hidden'!AO167)</f>
        <v>0</v>
      </c>
      <c r="AO166" s="42">
        <f>IF('Indicator Date hidden'!AP167="x","x",AO$2-'Indicator Date hidden'!AP167)</f>
        <v>4</v>
      </c>
      <c r="AP166" s="42">
        <f>IF('Indicator Date hidden'!AQ167="x","x",AP$2-'Indicator Date hidden'!AQ167)</f>
        <v>0</v>
      </c>
      <c r="AQ166" s="42">
        <f>IF('Indicator Date hidden'!AR167="x","x",AQ$2-'Indicator Date hidden'!AR167)</f>
        <v>0</v>
      </c>
      <c r="AR166" s="42">
        <f>IF('Indicator Date hidden'!AS167="x","x",AR$2-'Indicator Date hidden'!AS167)</f>
        <v>0</v>
      </c>
      <c r="AS166" s="42">
        <f>IF('Indicator Date hidden'!AT167="x","x",AS$2-'Indicator Date hidden'!AT167)</f>
        <v>0</v>
      </c>
      <c r="AT166" s="42">
        <f>IF('Indicator Date hidden'!AU167="x","x",AT$2-'Indicator Date hidden'!AU167)</f>
        <v>0</v>
      </c>
      <c r="AU166" s="42">
        <f>IF('Indicator Date hidden'!AV167="x","x",AU$2-'Indicator Date hidden'!AV167)</f>
        <v>0</v>
      </c>
      <c r="AV166" s="42">
        <f>IF('Indicator Date hidden'!AW167="x","x",AV$2-'Indicator Date hidden'!AW167)</f>
        <v>0</v>
      </c>
      <c r="AW166" s="42">
        <f>IF('Indicator Date hidden'!AX167="x","x",AW$2-'Indicator Date hidden'!AX167)</f>
        <v>-2</v>
      </c>
      <c r="AX166" s="42">
        <f>IF('Indicator Date hidden'!AY167="x","x",AX$2-'Indicator Date hidden'!AY167)</f>
        <v>-1</v>
      </c>
      <c r="AY166" s="42">
        <f>IF('Indicator Date hidden'!AZ167="x","x",AY$2-'Indicator Date hidden'!AZ167)</f>
        <v>0</v>
      </c>
      <c r="AZ166" s="42" t="str">
        <f>IF('Indicator Date hidden'!BA167="x","x",AZ$2-'Indicator Date hidden'!BA167)</f>
        <v>x</v>
      </c>
      <c r="BA166" s="42">
        <f>IF('Indicator Date hidden'!BB167="x","x",BA$2-'Indicator Date hidden'!BB167)</f>
        <v>0</v>
      </c>
      <c r="BB166" s="42" t="str">
        <f>IF('Indicator Date hidden'!BC167="x","x",BB$2-'Indicator Date hidden'!BC167)</f>
        <v>x</v>
      </c>
      <c r="BC166" s="42">
        <f>IF('Indicator Date hidden'!BD167="x","x",BC$2-'Indicator Date hidden'!BD167)</f>
        <v>0</v>
      </c>
      <c r="BD166" s="42">
        <f>IF('Indicator Date hidden'!BE167="x","x",BD$2-'Indicator Date hidden'!BE167)</f>
        <v>0</v>
      </c>
      <c r="BE166" s="42" t="str">
        <f>IF('Indicator Date hidden'!BF167="x","x",BE$2-'Indicator Date hidden'!BF167)</f>
        <v>x</v>
      </c>
      <c r="BF166" s="42">
        <f>IF('Indicator Date hidden'!BG167="x","x",BF$2-'Indicator Date hidden'!BG167)</f>
        <v>0</v>
      </c>
      <c r="BG166" s="42">
        <f>IF('Indicator Date hidden'!BH167="x","x",BG$2-'Indicator Date hidden'!BH167)</f>
        <v>0</v>
      </c>
      <c r="BH166" s="42">
        <f>IF('Indicator Date hidden'!BI167="x","x",BH$2-'Indicator Date hidden'!BI167)</f>
        <v>0</v>
      </c>
      <c r="BI166" s="42">
        <f>IF('Indicator Date hidden'!BJ167="x","x",BI$2-'Indicator Date hidden'!BJ167)</f>
        <v>2</v>
      </c>
      <c r="BJ166" s="42">
        <f>IF('Indicator Date hidden'!BK167="x","x",BJ$2-'Indicator Date hidden'!BK167)</f>
        <v>1</v>
      </c>
      <c r="BK166" s="42">
        <f>IF('Indicator Date hidden'!BL167="x","x",BK$2-'Indicator Date hidden'!BL167)</f>
        <v>0</v>
      </c>
      <c r="BL166" s="42">
        <f>IF('Indicator Date hidden'!BM167="x","x",BL$2-'Indicator Date hidden'!BM167)</f>
        <v>0</v>
      </c>
      <c r="BM166" s="42">
        <f>IF('Indicator Date hidden'!BN167="x","x",BM$2-'Indicator Date hidden'!BN167)</f>
        <v>0</v>
      </c>
      <c r="BN166" s="42">
        <f>IF('Indicator Date hidden'!BO167="x","x",BN$2-'Indicator Date hidden'!BO167)</f>
        <v>0</v>
      </c>
      <c r="BO166" s="42">
        <f>IF('Indicator Date hidden'!BP167="x","x",BO$2-'Indicator Date hidden'!BP167)</f>
        <v>3</v>
      </c>
      <c r="BP166" s="42">
        <f>IF('Indicator Date hidden'!BQ167="x","x",BP$2-'Indicator Date hidden'!BQ167)</f>
        <v>0</v>
      </c>
      <c r="BQ166" s="42">
        <f>IF('Indicator Date hidden'!BR167="x","x",BQ$2-'Indicator Date hidden'!BR167)</f>
        <v>0</v>
      </c>
      <c r="BR166" s="42" t="str">
        <f>IF('Indicator Date hidden'!BS167="x","x",BR$2-'Indicator Date hidden'!BS167)</f>
        <v>x</v>
      </c>
      <c r="BS166" s="42">
        <f>IF('Indicator Date hidden'!BT167="x","x",BS$2-'Indicator Date hidden'!BT167)</f>
        <v>1</v>
      </c>
      <c r="BT166" s="42">
        <f>IF('Indicator Date hidden'!BU167="x","x",BT$2-'Indicator Date hidden'!BU167)</f>
        <v>0</v>
      </c>
      <c r="BU166">
        <f t="shared" si="25"/>
        <v>13</v>
      </c>
      <c r="BV166" s="43">
        <f t="shared" si="26"/>
        <v>0.20634920634920634</v>
      </c>
      <c r="BW166">
        <f t="shared" si="27"/>
        <v>8</v>
      </c>
      <c r="BX166" s="43">
        <f t="shared" si="28"/>
        <v>0.94547762614828135</v>
      </c>
      <c r="BY166" s="46">
        <f t="shared" si="29"/>
        <v>0</v>
      </c>
    </row>
    <row r="167" spans="1:77">
      <c r="A167" t="str">
        <f>'Indicator Data'!B170</f>
        <v>SWE</v>
      </c>
      <c r="B167" s="42">
        <f>IF('Indicator Date hidden'!C168="x","x",B$2-'Indicator Date hidden'!C168)</f>
        <v>0</v>
      </c>
      <c r="C167" s="42">
        <f>IF('Indicator Date hidden'!D168="x","x",C$2-'Indicator Date hidden'!D168)</f>
        <v>0</v>
      </c>
      <c r="D167" s="42">
        <f>IF('Indicator Date hidden'!E168="x","x",D$2-'Indicator Date hidden'!E168)</f>
        <v>0</v>
      </c>
      <c r="E167" s="42">
        <f>IF('Indicator Date hidden'!F168="x","x",E$2-'Indicator Date hidden'!F168)</f>
        <v>0</v>
      </c>
      <c r="F167" s="42">
        <f>IF('Indicator Date hidden'!G168="x","x",F$2-'Indicator Date hidden'!G168)</f>
        <v>0</v>
      </c>
      <c r="G167" s="42">
        <f>IF('Indicator Date hidden'!H168="x","x",G$2-'Indicator Date hidden'!H168)</f>
        <v>0</v>
      </c>
      <c r="H167" s="42">
        <f>IF('Indicator Date hidden'!I168="x","x",H$2-'Indicator Date hidden'!I168)</f>
        <v>0</v>
      </c>
      <c r="I167" s="42">
        <f>IF('Indicator Date hidden'!J168="x","x",I$2-'Indicator Date hidden'!J168)</f>
        <v>0</v>
      </c>
      <c r="J167" s="42">
        <f>IF('Indicator Date hidden'!K168="x","x",J$2-'Indicator Date hidden'!K168)</f>
        <v>0</v>
      </c>
      <c r="K167" s="42">
        <f>IF('Indicator Date hidden'!L168="x","x",K$2-'Indicator Date hidden'!L168)</f>
        <v>0</v>
      </c>
      <c r="L167" s="42">
        <f>IF('Indicator Date hidden'!M168="x","x",L$2-'Indicator Date hidden'!M168)</f>
        <v>0</v>
      </c>
      <c r="M167" s="42" t="str">
        <f>IF('Indicator Date hidden'!N168="x","x",M$2-'Indicator Date hidden'!N168)</f>
        <v>x</v>
      </c>
      <c r="N167" s="42" t="str">
        <f>IF('Indicator Date hidden'!O168="x","x",N$2-'Indicator Date hidden'!O168)</f>
        <v>x</v>
      </c>
      <c r="O167" s="42" t="str">
        <f>IF('Indicator Date hidden'!P168="x","x",O$2-'Indicator Date hidden'!P168)</f>
        <v>x</v>
      </c>
      <c r="P167" s="42">
        <f>IF('Indicator Date hidden'!Q168="x","x",P$2-'Indicator Date hidden'!Q168)</f>
        <v>0</v>
      </c>
      <c r="Q167" s="42">
        <f>IF('Indicator Date hidden'!R168="x","x",Q$2-'Indicator Date hidden'!R168)</f>
        <v>0</v>
      </c>
      <c r="R167" s="42">
        <f>IF('Indicator Date hidden'!S168="x","x",R$2-'Indicator Date hidden'!S168)</f>
        <v>0</v>
      </c>
      <c r="S167" s="42">
        <f>IF('Indicator Date hidden'!T168="x","x",S$2-'Indicator Date hidden'!T168)</f>
        <v>0</v>
      </c>
      <c r="T167" s="42">
        <f>IF('Indicator Date hidden'!U168="x","x",T$2-'Indicator Date hidden'!U168)</f>
        <v>0</v>
      </c>
      <c r="U167" s="42">
        <f>IF('Indicator Date hidden'!V168="x","x",U$2-'Indicator Date hidden'!V168)</f>
        <v>0</v>
      </c>
      <c r="V167" s="42">
        <f>IF('Indicator Date hidden'!W168="x","x",V$2-'Indicator Date hidden'!W168)</f>
        <v>0</v>
      </c>
      <c r="W167" s="42">
        <f>IF('Indicator Date hidden'!X168="x","x",W$2-'Indicator Date hidden'!X168)</f>
        <v>0</v>
      </c>
      <c r="X167" s="42" t="str">
        <f>IF('Indicator Date hidden'!Y168="x","x",X$2-'Indicator Date hidden'!Y168)</f>
        <v>x</v>
      </c>
      <c r="Y167" s="42">
        <f>IF('Indicator Date hidden'!Z168="x","x",Y$2-'Indicator Date hidden'!Z168)</f>
        <v>0</v>
      </c>
      <c r="Z167" s="42" t="str">
        <f>IF('Indicator Date hidden'!AA168="x","x",Z$2-'Indicator Date hidden'!AA168)</f>
        <v>x</v>
      </c>
      <c r="AA167" s="42">
        <f>IF('Indicator Date hidden'!AB168="x","x",AA$2-'Indicator Date hidden'!AB168)</f>
        <v>1</v>
      </c>
      <c r="AB167" s="42">
        <f>IF('Indicator Date hidden'!AC168="x","x",AB$2-'Indicator Date hidden'!AC168)</f>
        <v>0</v>
      </c>
      <c r="AC167" s="42">
        <f>IF('Indicator Date hidden'!AD168="x","x",AC$2-'Indicator Date hidden'!AD168)</f>
        <v>-2</v>
      </c>
      <c r="AD167" s="42">
        <f>IF('Indicator Date hidden'!AE168="x","x",AD$2-'Indicator Date hidden'!AE168)</f>
        <v>0</v>
      </c>
      <c r="AE167" s="42">
        <f>IF('Indicator Date hidden'!AF168="x","x",AE$2-'Indicator Date hidden'!AF168)</f>
        <v>0</v>
      </c>
      <c r="AF167" s="42">
        <f>IF('Indicator Date hidden'!AG168="x","x",AF$2-'Indicator Date hidden'!AG168)</f>
        <v>0</v>
      </c>
      <c r="AG167" s="42">
        <f>IF('Indicator Date hidden'!AH168="x","x",AG$2-'Indicator Date hidden'!AH168)</f>
        <v>0</v>
      </c>
      <c r="AH167" s="42" t="str">
        <f>IF('Indicator Date hidden'!AI168="x","x",AH$2-'Indicator Date hidden'!AI168)</f>
        <v>x</v>
      </c>
      <c r="AI167" s="42">
        <f>IF('Indicator Date hidden'!AJ168="x","x",AI$2-'Indicator Date hidden'!AJ168)</f>
        <v>0</v>
      </c>
      <c r="AJ167" s="42">
        <f>IF('Indicator Date hidden'!AK168="x","x",AJ$2-'Indicator Date hidden'!AK168)</f>
        <v>0</v>
      </c>
      <c r="AK167" s="42">
        <f>IF('Indicator Date hidden'!AL168="x","x",AK$2-'Indicator Date hidden'!AL168)</f>
        <v>0</v>
      </c>
      <c r="AL167" s="42" t="str">
        <f>IF('Indicator Date hidden'!AM168="x","x",AL$2-'Indicator Date hidden'!AM168)</f>
        <v>x</v>
      </c>
      <c r="AM167" s="42">
        <f>IF('Indicator Date hidden'!AN168="x","x",AM$2-'Indicator Date hidden'!AN168)</f>
        <v>0</v>
      </c>
      <c r="AN167" s="42">
        <f>IF('Indicator Date hidden'!AO168="x","x",AN$2-'Indicator Date hidden'!AO168)</f>
        <v>0</v>
      </c>
      <c r="AO167" s="42" t="str">
        <f>IF('Indicator Date hidden'!AP168="x","x",AO$2-'Indicator Date hidden'!AP168)</f>
        <v>x</v>
      </c>
      <c r="AP167" s="42">
        <f>IF('Indicator Date hidden'!AQ168="x","x",AP$2-'Indicator Date hidden'!AQ168)</f>
        <v>0</v>
      </c>
      <c r="AQ167" s="42" t="str">
        <f>IF('Indicator Date hidden'!AR168="x","x",AQ$2-'Indicator Date hidden'!AR168)</f>
        <v>x</v>
      </c>
      <c r="AR167" s="42" t="str">
        <f>IF('Indicator Date hidden'!AS168="x","x",AR$2-'Indicator Date hidden'!AS168)</f>
        <v>x</v>
      </c>
      <c r="AS167" s="42" t="str">
        <f>IF('Indicator Date hidden'!AT168="x","x",AS$2-'Indicator Date hidden'!AT168)</f>
        <v>x</v>
      </c>
      <c r="AT167" s="42">
        <f>IF('Indicator Date hidden'!AU168="x","x",AT$2-'Indicator Date hidden'!AU168)</f>
        <v>0</v>
      </c>
      <c r="AU167" s="42">
        <f>IF('Indicator Date hidden'!AV168="x","x",AU$2-'Indicator Date hidden'!AV168)</f>
        <v>0</v>
      </c>
      <c r="AV167" s="42">
        <f>IF('Indicator Date hidden'!AW168="x","x",AV$2-'Indicator Date hidden'!AW168)</f>
        <v>1</v>
      </c>
      <c r="AW167" s="42">
        <f>IF('Indicator Date hidden'!AX168="x","x",AW$2-'Indicator Date hidden'!AX168)</f>
        <v>-2</v>
      </c>
      <c r="AX167" s="42">
        <f>IF('Indicator Date hidden'!AY168="x","x",AX$2-'Indicator Date hidden'!AY168)</f>
        <v>-1</v>
      </c>
      <c r="AY167" s="42">
        <f>IF('Indicator Date hidden'!AZ168="x","x",AY$2-'Indicator Date hidden'!AZ168)</f>
        <v>0</v>
      </c>
      <c r="AZ167" s="42" t="str">
        <f>IF('Indicator Date hidden'!BA168="x","x",AZ$2-'Indicator Date hidden'!BA168)</f>
        <v>x</v>
      </c>
      <c r="BA167" s="42">
        <f>IF('Indicator Date hidden'!BB168="x","x",BA$2-'Indicator Date hidden'!BB168)</f>
        <v>0</v>
      </c>
      <c r="BB167" s="42" t="str">
        <f>IF('Indicator Date hidden'!BC168="x","x",BB$2-'Indicator Date hidden'!BC168)</f>
        <v>x</v>
      </c>
      <c r="BC167" s="42">
        <f>IF('Indicator Date hidden'!BD168="x","x",BC$2-'Indicator Date hidden'!BD168)</f>
        <v>0</v>
      </c>
      <c r="BD167" s="42">
        <f>IF('Indicator Date hidden'!BE168="x","x",BD$2-'Indicator Date hidden'!BE168)</f>
        <v>0</v>
      </c>
      <c r="BE167" s="42">
        <f>IF('Indicator Date hidden'!BF168="x","x",BE$2-'Indicator Date hidden'!BF168)</f>
        <v>0</v>
      </c>
      <c r="BF167" s="42">
        <f>IF('Indicator Date hidden'!BG168="x","x",BF$2-'Indicator Date hidden'!BG168)</f>
        <v>0</v>
      </c>
      <c r="BG167" s="42">
        <f>IF('Indicator Date hidden'!BH168="x","x",BG$2-'Indicator Date hidden'!BH168)</f>
        <v>0</v>
      </c>
      <c r="BH167" s="42">
        <f>IF('Indicator Date hidden'!BI168="x","x",BH$2-'Indicator Date hidden'!BI168)</f>
        <v>0</v>
      </c>
      <c r="BI167" s="42" t="str">
        <f>IF('Indicator Date hidden'!BJ168="x","x",BI$2-'Indicator Date hidden'!BJ168)</f>
        <v>x</v>
      </c>
      <c r="BJ167" s="42">
        <f>IF('Indicator Date hidden'!BK168="x","x",BJ$2-'Indicator Date hidden'!BK168)</f>
        <v>0</v>
      </c>
      <c r="BK167" s="42">
        <f>IF('Indicator Date hidden'!BL168="x","x",BK$2-'Indicator Date hidden'!BL168)</f>
        <v>0</v>
      </c>
      <c r="BL167" s="42">
        <f>IF('Indicator Date hidden'!BM168="x","x",BL$2-'Indicator Date hidden'!BM168)</f>
        <v>0</v>
      </c>
      <c r="BM167" s="42">
        <f>IF('Indicator Date hidden'!BN168="x","x",BM$2-'Indicator Date hidden'!BN168)</f>
        <v>0</v>
      </c>
      <c r="BN167" s="42">
        <f>IF('Indicator Date hidden'!BO168="x","x",BN$2-'Indicator Date hidden'!BO168)</f>
        <v>0</v>
      </c>
      <c r="BO167" s="42">
        <f>IF('Indicator Date hidden'!BP168="x","x",BO$2-'Indicator Date hidden'!BP168)</f>
        <v>1</v>
      </c>
      <c r="BP167" s="42">
        <f>IF('Indicator Date hidden'!BQ168="x","x",BP$2-'Indicator Date hidden'!BQ168)</f>
        <v>0</v>
      </c>
      <c r="BQ167" s="42">
        <f>IF('Indicator Date hidden'!BR168="x","x",BQ$2-'Indicator Date hidden'!BR168)</f>
        <v>0</v>
      </c>
      <c r="BR167" s="42">
        <f>IF('Indicator Date hidden'!BS168="x","x",BR$2-'Indicator Date hidden'!BS168)</f>
        <v>0</v>
      </c>
      <c r="BS167" s="42">
        <f>IF('Indicator Date hidden'!BT168="x","x",BS$2-'Indicator Date hidden'!BT168)</f>
        <v>0</v>
      </c>
      <c r="BT167" s="42">
        <f>IF('Indicator Date hidden'!BU168="x","x",BT$2-'Indicator Date hidden'!BU168)</f>
        <v>0</v>
      </c>
      <c r="BU167">
        <f t="shared" si="25"/>
        <v>-2</v>
      </c>
      <c r="BV167" s="43">
        <f t="shared" si="26"/>
        <v>-3.5087719298245612E-2</v>
      </c>
      <c r="BW167">
        <f t="shared" si="27"/>
        <v>3</v>
      </c>
      <c r="BX167" s="43">
        <f t="shared" si="28"/>
        <v>0.45748788808439639</v>
      </c>
      <c r="BY167" s="46">
        <f t="shared" si="29"/>
        <v>0</v>
      </c>
    </row>
    <row r="168" spans="1:77">
      <c r="A168" t="str">
        <f>'Indicator Data'!B171</f>
        <v>CHE</v>
      </c>
      <c r="B168" s="42">
        <f>IF('Indicator Date hidden'!C169="x","x",B$2-'Indicator Date hidden'!C169)</f>
        <v>0</v>
      </c>
      <c r="C168" s="42">
        <f>IF('Indicator Date hidden'!D169="x","x",C$2-'Indicator Date hidden'!D169)</f>
        <v>0</v>
      </c>
      <c r="D168" s="42">
        <f>IF('Indicator Date hidden'!E169="x","x",D$2-'Indicator Date hidden'!E169)</f>
        <v>0</v>
      </c>
      <c r="E168" s="42">
        <f>IF('Indicator Date hidden'!F169="x","x",E$2-'Indicator Date hidden'!F169)</f>
        <v>0</v>
      </c>
      <c r="F168" s="42">
        <f>IF('Indicator Date hidden'!G169="x","x",F$2-'Indicator Date hidden'!G169)</f>
        <v>0</v>
      </c>
      <c r="G168" s="42">
        <f>IF('Indicator Date hidden'!H169="x","x",G$2-'Indicator Date hidden'!H169)</f>
        <v>0</v>
      </c>
      <c r="H168" s="42">
        <f>IF('Indicator Date hidden'!I169="x","x",H$2-'Indicator Date hidden'!I169)</f>
        <v>0</v>
      </c>
      <c r="I168" s="42">
        <f>IF('Indicator Date hidden'!J169="x","x",I$2-'Indicator Date hidden'!J169)</f>
        <v>0</v>
      </c>
      <c r="J168" s="42">
        <f>IF('Indicator Date hidden'!K169="x","x",J$2-'Indicator Date hidden'!K169)</f>
        <v>0</v>
      </c>
      <c r="K168" s="42">
        <f>IF('Indicator Date hidden'!L169="x","x",K$2-'Indicator Date hidden'!L169)</f>
        <v>0</v>
      </c>
      <c r="L168" s="42">
        <f>IF('Indicator Date hidden'!M169="x","x",L$2-'Indicator Date hidden'!M169)</f>
        <v>0</v>
      </c>
      <c r="M168" s="42" t="str">
        <f>IF('Indicator Date hidden'!N169="x","x",M$2-'Indicator Date hidden'!N169)</f>
        <v>x</v>
      </c>
      <c r="N168" s="42" t="str">
        <f>IF('Indicator Date hidden'!O169="x","x",N$2-'Indicator Date hidden'!O169)</f>
        <v>x</v>
      </c>
      <c r="O168" s="42" t="str">
        <f>IF('Indicator Date hidden'!P169="x","x",O$2-'Indicator Date hidden'!P169)</f>
        <v>x</v>
      </c>
      <c r="P168" s="42">
        <f>IF('Indicator Date hidden'!Q169="x","x",P$2-'Indicator Date hidden'!Q169)</f>
        <v>0</v>
      </c>
      <c r="Q168" s="42">
        <f>IF('Indicator Date hidden'!R169="x","x",Q$2-'Indicator Date hidden'!R169)</f>
        <v>0</v>
      </c>
      <c r="R168" s="42">
        <f>IF('Indicator Date hidden'!S169="x","x",R$2-'Indicator Date hidden'!S169)</f>
        <v>0</v>
      </c>
      <c r="S168" s="42">
        <f>IF('Indicator Date hidden'!T169="x","x",S$2-'Indicator Date hidden'!T169)</f>
        <v>0</v>
      </c>
      <c r="T168" s="42">
        <f>IF('Indicator Date hidden'!U169="x","x",T$2-'Indicator Date hidden'!U169)</f>
        <v>0</v>
      </c>
      <c r="U168" s="42">
        <f>IF('Indicator Date hidden'!V169="x","x",U$2-'Indicator Date hidden'!V169)</f>
        <v>0</v>
      </c>
      <c r="V168" s="42">
        <f>IF('Indicator Date hidden'!W169="x","x",V$2-'Indicator Date hidden'!W169)</f>
        <v>0</v>
      </c>
      <c r="W168" s="42">
        <f>IF('Indicator Date hidden'!X169="x","x",W$2-'Indicator Date hidden'!X169)</f>
        <v>0</v>
      </c>
      <c r="X168" s="42" t="str">
        <f>IF('Indicator Date hidden'!Y169="x","x",X$2-'Indicator Date hidden'!Y169)</f>
        <v>x</v>
      </c>
      <c r="Y168" s="42">
        <f>IF('Indicator Date hidden'!Z169="x","x",Y$2-'Indicator Date hidden'!Z169)</f>
        <v>0</v>
      </c>
      <c r="Z168" s="42" t="str">
        <f>IF('Indicator Date hidden'!AA169="x","x",Z$2-'Indicator Date hidden'!AA169)</f>
        <v>x</v>
      </c>
      <c r="AA168" s="42">
        <f>IF('Indicator Date hidden'!AB169="x","x",AA$2-'Indicator Date hidden'!AB169)</f>
        <v>1</v>
      </c>
      <c r="AB168" s="42" t="str">
        <f>IF('Indicator Date hidden'!AC169="x","x",AB$2-'Indicator Date hidden'!AC169)</f>
        <v>x</v>
      </c>
      <c r="AC168" s="42">
        <f>IF('Indicator Date hidden'!AD169="x","x",AC$2-'Indicator Date hidden'!AD169)</f>
        <v>-2</v>
      </c>
      <c r="AD168" s="42">
        <f>IF('Indicator Date hidden'!AE169="x","x",AD$2-'Indicator Date hidden'!AE169)</f>
        <v>0</v>
      </c>
      <c r="AE168" s="42">
        <f>IF('Indicator Date hidden'!AF169="x","x",AE$2-'Indicator Date hidden'!AF169)</f>
        <v>0</v>
      </c>
      <c r="AF168" s="42">
        <f>IF('Indicator Date hidden'!AG169="x","x",AF$2-'Indicator Date hidden'!AG169)</f>
        <v>0</v>
      </c>
      <c r="AG168" s="42">
        <f>IF('Indicator Date hidden'!AH169="x","x",AG$2-'Indicator Date hidden'!AH169)</f>
        <v>0</v>
      </c>
      <c r="AH168" s="42" t="str">
        <f>IF('Indicator Date hidden'!AI169="x","x",AH$2-'Indicator Date hidden'!AI169)</f>
        <v>x</v>
      </c>
      <c r="AI168" s="42">
        <f>IF('Indicator Date hidden'!AJ169="x","x",AI$2-'Indicator Date hidden'!AJ169)</f>
        <v>0</v>
      </c>
      <c r="AJ168" s="42">
        <f>IF('Indicator Date hidden'!AK169="x","x",AJ$2-'Indicator Date hidden'!AK169)</f>
        <v>0</v>
      </c>
      <c r="AK168" s="42">
        <f>IF('Indicator Date hidden'!AL169="x","x",AK$2-'Indicator Date hidden'!AL169)</f>
        <v>0</v>
      </c>
      <c r="AL168" s="42" t="str">
        <f>IF('Indicator Date hidden'!AM169="x","x",AL$2-'Indicator Date hidden'!AM169)</f>
        <v>x</v>
      </c>
      <c r="AM168" s="42">
        <f>IF('Indicator Date hidden'!AN169="x","x",AM$2-'Indicator Date hidden'!AN169)</f>
        <v>0</v>
      </c>
      <c r="AN168" s="42">
        <f>IF('Indicator Date hidden'!AO169="x","x",AN$2-'Indicator Date hidden'!AO169)</f>
        <v>0</v>
      </c>
      <c r="AO168" s="42" t="str">
        <f>IF('Indicator Date hidden'!AP169="x","x",AO$2-'Indicator Date hidden'!AP169)</f>
        <v>x</v>
      </c>
      <c r="AP168" s="42">
        <f>IF('Indicator Date hidden'!AQ169="x","x",AP$2-'Indicator Date hidden'!AQ169)</f>
        <v>0</v>
      </c>
      <c r="AQ168" s="42">
        <f>IF('Indicator Date hidden'!AR169="x","x",AQ$2-'Indicator Date hidden'!AR169)</f>
        <v>1</v>
      </c>
      <c r="AR168" s="42">
        <f>IF('Indicator Date hidden'!AS169="x","x",AR$2-'Indicator Date hidden'!AS169)</f>
        <v>1</v>
      </c>
      <c r="AS168" s="42" t="str">
        <f>IF('Indicator Date hidden'!AT169="x","x",AS$2-'Indicator Date hidden'!AT169)</f>
        <v>x</v>
      </c>
      <c r="AT168" s="42">
        <f>IF('Indicator Date hidden'!AU169="x","x",AT$2-'Indicator Date hidden'!AU169)</f>
        <v>0</v>
      </c>
      <c r="AU168" s="42">
        <f>IF('Indicator Date hidden'!AV169="x","x",AU$2-'Indicator Date hidden'!AV169)</f>
        <v>0</v>
      </c>
      <c r="AV168" s="42">
        <f>IF('Indicator Date hidden'!AW169="x","x",AV$2-'Indicator Date hidden'!AW169)</f>
        <v>2</v>
      </c>
      <c r="AW168" s="42">
        <f>IF('Indicator Date hidden'!AX169="x","x",AW$2-'Indicator Date hidden'!AX169)</f>
        <v>-2</v>
      </c>
      <c r="AX168" s="42">
        <f>IF('Indicator Date hidden'!AY169="x","x",AX$2-'Indicator Date hidden'!AY169)</f>
        <v>-1</v>
      </c>
      <c r="AY168" s="42">
        <f>IF('Indicator Date hidden'!AZ169="x","x",AY$2-'Indicator Date hidden'!AZ169)</f>
        <v>0</v>
      </c>
      <c r="AZ168" s="42" t="str">
        <f>IF('Indicator Date hidden'!BA169="x","x",AZ$2-'Indicator Date hidden'!BA169)</f>
        <v>x</v>
      </c>
      <c r="BA168" s="42">
        <f>IF('Indicator Date hidden'!BB169="x","x",BA$2-'Indicator Date hidden'!BB169)</f>
        <v>0</v>
      </c>
      <c r="BB168" s="42" t="str">
        <f>IF('Indicator Date hidden'!BC169="x","x",BB$2-'Indicator Date hidden'!BC169)</f>
        <v>x</v>
      </c>
      <c r="BC168" s="42">
        <f>IF('Indicator Date hidden'!BD169="x","x",BC$2-'Indicator Date hidden'!BD169)</f>
        <v>0</v>
      </c>
      <c r="BD168" s="42">
        <f>IF('Indicator Date hidden'!BE169="x","x",BD$2-'Indicator Date hidden'!BE169)</f>
        <v>0</v>
      </c>
      <c r="BE168" s="42">
        <f>IF('Indicator Date hidden'!BF169="x","x",BE$2-'Indicator Date hidden'!BF169)</f>
        <v>0</v>
      </c>
      <c r="BF168" s="42">
        <f>IF('Indicator Date hidden'!BG169="x","x",BF$2-'Indicator Date hidden'!BG169)</f>
        <v>0</v>
      </c>
      <c r="BG168" s="42">
        <f>IF('Indicator Date hidden'!BH169="x","x",BG$2-'Indicator Date hidden'!BH169)</f>
        <v>0</v>
      </c>
      <c r="BH168" s="42">
        <f>IF('Indicator Date hidden'!BI169="x","x",BH$2-'Indicator Date hidden'!BI169)</f>
        <v>0</v>
      </c>
      <c r="BI168" s="42" t="str">
        <f>IF('Indicator Date hidden'!BJ169="x","x",BI$2-'Indicator Date hidden'!BJ169)</f>
        <v>x</v>
      </c>
      <c r="BJ168" s="42">
        <f>IF('Indicator Date hidden'!BK169="x","x",BJ$2-'Indicator Date hidden'!BK169)</f>
        <v>1</v>
      </c>
      <c r="BK168" s="42">
        <f>IF('Indicator Date hidden'!BL169="x","x",BK$2-'Indicator Date hidden'!BL169)</f>
        <v>0</v>
      </c>
      <c r="BL168" s="42">
        <f>IF('Indicator Date hidden'!BM169="x","x",BL$2-'Indicator Date hidden'!BM169)</f>
        <v>0</v>
      </c>
      <c r="BM168" s="42">
        <f>IF('Indicator Date hidden'!BN169="x","x",BM$2-'Indicator Date hidden'!BN169)</f>
        <v>0</v>
      </c>
      <c r="BN168" s="42">
        <f>IF('Indicator Date hidden'!BO169="x","x",BN$2-'Indicator Date hidden'!BO169)</f>
        <v>0</v>
      </c>
      <c r="BO168" s="42">
        <f>IF('Indicator Date hidden'!BP169="x","x",BO$2-'Indicator Date hidden'!BP169)</f>
        <v>0</v>
      </c>
      <c r="BP168" s="42">
        <f>IF('Indicator Date hidden'!BQ169="x","x",BP$2-'Indicator Date hidden'!BQ169)</f>
        <v>0</v>
      </c>
      <c r="BQ168" s="42">
        <f>IF('Indicator Date hidden'!BR169="x","x",BQ$2-'Indicator Date hidden'!BR169)</f>
        <v>0</v>
      </c>
      <c r="BR168" s="42">
        <f>IF('Indicator Date hidden'!BS169="x","x",BR$2-'Indicator Date hidden'!BS169)</f>
        <v>0</v>
      </c>
      <c r="BS168" s="42">
        <f>IF('Indicator Date hidden'!BT169="x","x",BS$2-'Indicator Date hidden'!BT169)</f>
        <v>1</v>
      </c>
      <c r="BT168" s="42">
        <f>IF('Indicator Date hidden'!BU169="x","x",BT$2-'Indicator Date hidden'!BU169)</f>
        <v>0</v>
      </c>
      <c r="BU168">
        <f t="shared" si="25"/>
        <v>2</v>
      </c>
      <c r="BV168" s="43">
        <f t="shared" si="26"/>
        <v>3.4482758620689655E-2</v>
      </c>
      <c r="BW168">
        <f t="shared" si="27"/>
        <v>6</v>
      </c>
      <c r="BX168" s="43">
        <f t="shared" si="28"/>
        <v>0.55601777574472755</v>
      </c>
      <c r="BY168" s="46">
        <f t="shared" si="29"/>
        <v>0</v>
      </c>
    </row>
    <row r="169" spans="1:77">
      <c r="A169" t="str">
        <f>'Indicator Data'!B172</f>
        <v>SYR</v>
      </c>
      <c r="B169" s="42">
        <f>IF('Indicator Date hidden'!C170="x","x",B$2-'Indicator Date hidden'!C170)</f>
        <v>0</v>
      </c>
      <c r="C169" s="42">
        <f>IF('Indicator Date hidden'!D170="x","x",C$2-'Indicator Date hidden'!D170)</f>
        <v>0</v>
      </c>
      <c r="D169" s="42">
        <f>IF('Indicator Date hidden'!E170="x","x",D$2-'Indicator Date hidden'!E170)</f>
        <v>0</v>
      </c>
      <c r="E169" s="42">
        <f>IF('Indicator Date hidden'!F170="x","x",E$2-'Indicator Date hidden'!F170)</f>
        <v>0</v>
      </c>
      <c r="F169" s="42">
        <f>IF('Indicator Date hidden'!G170="x","x",F$2-'Indicator Date hidden'!G170)</f>
        <v>0</v>
      </c>
      <c r="G169" s="42">
        <f>IF('Indicator Date hidden'!H170="x","x",G$2-'Indicator Date hidden'!H170)</f>
        <v>0</v>
      </c>
      <c r="H169" s="42">
        <f>IF('Indicator Date hidden'!I170="x","x",H$2-'Indicator Date hidden'!I170)</f>
        <v>0</v>
      </c>
      <c r="I169" s="42">
        <f>IF('Indicator Date hidden'!J170="x","x",I$2-'Indicator Date hidden'!J170)</f>
        <v>0</v>
      </c>
      <c r="J169" s="42">
        <f>IF('Indicator Date hidden'!K170="x","x",J$2-'Indicator Date hidden'!K170)</f>
        <v>0</v>
      </c>
      <c r="K169" s="42">
        <f>IF('Indicator Date hidden'!L170="x","x",K$2-'Indicator Date hidden'!L170)</f>
        <v>0</v>
      </c>
      <c r="L169" s="42">
        <f>IF('Indicator Date hidden'!M170="x","x",L$2-'Indicator Date hidden'!M170)</f>
        <v>0</v>
      </c>
      <c r="M169" s="42" t="str">
        <f>IF('Indicator Date hidden'!N170="x","x",M$2-'Indicator Date hidden'!N170)</f>
        <v>x</v>
      </c>
      <c r="N169" s="42" t="str">
        <f>IF('Indicator Date hidden'!O170="x","x",N$2-'Indicator Date hidden'!O170)</f>
        <v>x</v>
      </c>
      <c r="O169" s="42" t="str">
        <f>IF('Indicator Date hidden'!P170="x","x",O$2-'Indicator Date hidden'!P170)</f>
        <v>x</v>
      </c>
      <c r="P169" s="42">
        <f>IF('Indicator Date hidden'!Q170="x","x",P$2-'Indicator Date hidden'!Q170)</f>
        <v>0</v>
      </c>
      <c r="Q169" s="42">
        <f>IF('Indicator Date hidden'!R170="x","x",Q$2-'Indicator Date hidden'!R170)</f>
        <v>0</v>
      </c>
      <c r="R169" s="42">
        <f>IF('Indicator Date hidden'!S170="x","x",R$2-'Indicator Date hidden'!S170)</f>
        <v>0</v>
      </c>
      <c r="S169" s="42">
        <f>IF('Indicator Date hidden'!T170="x","x",S$2-'Indicator Date hidden'!T170)</f>
        <v>0</v>
      </c>
      <c r="T169" s="42">
        <f>IF('Indicator Date hidden'!U170="x","x",T$2-'Indicator Date hidden'!U170)</f>
        <v>0</v>
      </c>
      <c r="U169" s="42">
        <f>IF('Indicator Date hidden'!V170="x","x",U$2-'Indicator Date hidden'!V170)</f>
        <v>0</v>
      </c>
      <c r="V169" s="42">
        <f>IF('Indicator Date hidden'!W170="x","x",V$2-'Indicator Date hidden'!W170)</f>
        <v>0</v>
      </c>
      <c r="W169" s="42">
        <f>IF('Indicator Date hidden'!X170="x","x",W$2-'Indicator Date hidden'!X170)</f>
        <v>0</v>
      </c>
      <c r="X169" s="42">
        <f>IF('Indicator Date hidden'!Y170="x","x",X$2-'Indicator Date hidden'!Y170)</f>
        <v>15</v>
      </c>
      <c r="Y169" s="42">
        <f>IF('Indicator Date hidden'!Z170="x","x",Y$2-'Indicator Date hidden'!Z170)</f>
        <v>6</v>
      </c>
      <c r="Z169" s="42">
        <f>IF('Indicator Date hidden'!AA170="x","x",Z$2-'Indicator Date hidden'!AA170)</f>
        <v>0</v>
      </c>
      <c r="AA169" s="42">
        <f>IF('Indicator Date hidden'!AB170="x","x",AA$2-'Indicator Date hidden'!AB170)</f>
        <v>0</v>
      </c>
      <c r="AB169" s="42">
        <f>IF('Indicator Date hidden'!AC170="x","x",AB$2-'Indicator Date hidden'!AC170)</f>
        <v>0</v>
      </c>
      <c r="AC169" s="42">
        <f>IF('Indicator Date hidden'!AD170="x","x",AC$2-'Indicator Date hidden'!AD170)</f>
        <v>-2</v>
      </c>
      <c r="AD169" s="42">
        <f>IF('Indicator Date hidden'!AE170="x","x",AD$2-'Indicator Date hidden'!AE170)</f>
        <v>0</v>
      </c>
      <c r="AE169" s="42">
        <f>IF('Indicator Date hidden'!AF170="x","x",AE$2-'Indicator Date hidden'!AF170)</f>
        <v>0</v>
      </c>
      <c r="AF169" s="42">
        <f>IF('Indicator Date hidden'!AG170="x","x",AF$2-'Indicator Date hidden'!AG170)</f>
        <v>0</v>
      </c>
      <c r="AG169" s="42">
        <f>IF('Indicator Date hidden'!AH170="x","x",AG$2-'Indicator Date hidden'!AH170)</f>
        <v>0</v>
      </c>
      <c r="AH169" s="42" t="str">
        <f>IF('Indicator Date hidden'!AI170="x","x",AH$2-'Indicator Date hidden'!AI170)</f>
        <v>x</v>
      </c>
      <c r="AI169" s="42">
        <f>IF('Indicator Date hidden'!AJ170="x","x",AI$2-'Indicator Date hidden'!AJ170)</f>
        <v>0</v>
      </c>
      <c r="AJ169" s="42">
        <f>IF('Indicator Date hidden'!AK170="x","x",AJ$2-'Indicator Date hidden'!AK170)</f>
        <v>0</v>
      </c>
      <c r="AK169" s="42">
        <f>IF('Indicator Date hidden'!AL170="x","x",AK$2-'Indicator Date hidden'!AL170)</f>
        <v>0</v>
      </c>
      <c r="AL169" s="42">
        <f>IF('Indicator Date hidden'!AM170="x","x",AL$2-'Indicator Date hidden'!AM170)</f>
        <v>1</v>
      </c>
      <c r="AM169" s="42">
        <f>IF('Indicator Date hidden'!AN170="x","x",AM$2-'Indicator Date hidden'!AN170)</f>
        <v>2</v>
      </c>
      <c r="AN169" s="42">
        <f>IF('Indicator Date hidden'!AO170="x","x",AN$2-'Indicator Date hidden'!AO170)</f>
        <v>0</v>
      </c>
      <c r="AO169" s="42">
        <f>IF('Indicator Date hidden'!AP170="x","x",AO$2-'Indicator Date hidden'!AP170)</f>
        <v>12</v>
      </c>
      <c r="AP169" s="42">
        <f>IF('Indicator Date hidden'!AQ170="x","x",AP$2-'Indicator Date hidden'!AQ170)</f>
        <v>0</v>
      </c>
      <c r="AQ169" s="42">
        <f>IF('Indicator Date hidden'!AR170="x","x",AQ$2-'Indicator Date hidden'!AR170)</f>
        <v>0</v>
      </c>
      <c r="AR169" s="42">
        <f>IF('Indicator Date hidden'!AS170="x","x",AR$2-'Indicator Date hidden'!AS170)</f>
        <v>0</v>
      </c>
      <c r="AS169" s="42">
        <f>IF('Indicator Date hidden'!AT170="x","x",AS$2-'Indicator Date hidden'!AT170)</f>
        <v>0</v>
      </c>
      <c r="AT169" s="42">
        <f>IF('Indicator Date hidden'!AU170="x","x",AT$2-'Indicator Date hidden'!AU170)</f>
        <v>0</v>
      </c>
      <c r="AU169" s="42">
        <f>IF('Indicator Date hidden'!AV170="x","x",AU$2-'Indicator Date hidden'!AV170)</f>
        <v>0</v>
      </c>
      <c r="AV169" s="42">
        <f>IF('Indicator Date hidden'!AW170="x","x",AV$2-'Indicator Date hidden'!AW170)</f>
        <v>0</v>
      </c>
      <c r="AW169" s="42">
        <f>IF('Indicator Date hidden'!AX170="x","x",AW$2-'Indicator Date hidden'!AX170)</f>
        <v>-2</v>
      </c>
      <c r="AX169" s="42">
        <f>IF('Indicator Date hidden'!AY170="x","x",AX$2-'Indicator Date hidden'!AY170)</f>
        <v>-1</v>
      </c>
      <c r="AY169" s="42">
        <f>IF('Indicator Date hidden'!AZ170="x","x",AY$2-'Indicator Date hidden'!AZ170)</f>
        <v>0</v>
      </c>
      <c r="AZ169" s="42">
        <f>IF('Indicator Date hidden'!BA170="x","x",AZ$2-'Indicator Date hidden'!BA170)</f>
        <v>0</v>
      </c>
      <c r="BA169" s="42">
        <f>IF('Indicator Date hidden'!BB170="x","x",BA$2-'Indicator Date hidden'!BB170)</f>
        <v>0</v>
      </c>
      <c r="BB169" s="42">
        <f>IF('Indicator Date hidden'!BC170="x","x",BB$2-'Indicator Date hidden'!BC170)</f>
        <v>-1</v>
      </c>
      <c r="BC169" s="42">
        <f>IF('Indicator Date hidden'!BD170="x","x",BC$2-'Indicator Date hidden'!BD170)</f>
        <v>0</v>
      </c>
      <c r="BD169" s="42">
        <f>IF('Indicator Date hidden'!BE170="x","x",BD$2-'Indicator Date hidden'!BE170)</f>
        <v>0</v>
      </c>
      <c r="BE169" s="42">
        <f>IF('Indicator Date hidden'!BF170="x","x",BE$2-'Indicator Date hidden'!BF170)</f>
        <v>2</v>
      </c>
      <c r="BF169" s="42">
        <f>IF('Indicator Date hidden'!BG170="x","x",BF$2-'Indicator Date hidden'!BG170)</f>
        <v>0</v>
      </c>
      <c r="BG169" s="42">
        <f>IF('Indicator Date hidden'!BH170="x","x",BG$2-'Indicator Date hidden'!BH170)</f>
        <v>0</v>
      </c>
      <c r="BH169" s="42">
        <f>IF('Indicator Date hidden'!BI170="x","x",BH$2-'Indicator Date hidden'!BI170)</f>
        <v>0</v>
      </c>
      <c r="BI169" s="42">
        <f>IF('Indicator Date hidden'!BJ170="x","x",BI$2-'Indicator Date hidden'!BJ170)</f>
        <v>2</v>
      </c>
      <c r="BJ169" s="42">
        <f>IF('Indicator Date hidden'!BK170="x","x",BJ$2-'Indicator Date hidden'!BK170)</f>
        <v>2</v>
      </c>
      <c r="BK169" s="42">
        <f>IF('Indicator Date hidden'!BL170="x","x",BK$2-'Indicator Date hidden'!BL170)</f>
        <v>1</v>
      </c>
      <c r="BL169" s="42">
        <f>IF('Indicator Date hidden'!BM170="x","x",BL$2-'Indicator Date hidden'!BM170)</f>
        <v>0</v>
      </c>
      <c r="BM169" s="42">
        <f>IF('Indicator Date hidden'!BN170="x","x",BM$2-'Indicator Date hidden'!BN170)</f>
        <v>0</v>
      </c>
      <c r="BN169" s="42">
        <f>IF('Indicator Date hidden'!BO170="x","x",BN$2-'Indicator Date hidden'!BO170)</f>
        <v>0</v>
      </c>
      <c r="BO169" s="42">
        <f>IF('Indicator Date hidden'!BP170="x","x",BO$2-'Indicator Date hidden'!BP170)</f>
        <v>5</v>
      </c>
      <c r="BP169" s="42">
        <f>IF('Indicator Date hidden'!BQ170="x","x",BP$2-'Indicator Date hidden'!BQ170)</f>
        <v>0</v>
      </c>
      <c r="BQ169" s="42">
        <f>IF('Indicator Date hidden'!BR170="x","x",BQ$2-'Indicator Date hidden'!BR170)</f>
        <v>0</v>
      </c>
      <c r="BR169" s="42" t="str">
        <f>IF('Indicator Date hidden'!BS170="x","x",BR$2-'Indicator Date hidden'!BS170)</f>
        <v>x</v>
      </c>
      <c r="BS169" s="42" t="str">
        <f>IF('Indicator Date hidden'!BT170="x","x",BS$2-'Indicator Date hidden'!BT170)</f>
        <v>x</v>
      </c>
      <c r="BT169" s="42">
        <f>IF('Indicator Date hidden'!BU170="x","x",BT$2-'Indicator Date hidden'!BU170)</f>
        <v>0</v>
      </c>
      <c r="BU169">
        <f t="shared" si="25"/>
        <v>42</v>
      </c>
      <c r="BV169" s="43">
        <f t="shared" si="26"/>
        <v>0.64615384615384619</v>
      </c>
      <c r="BW169">
        <f t="shared" si="27"/>
        <v>10</v>
      </c>
      <c r="BX169" s="43">
        <f t="shared" si="28"/>
        <v>2.5746143503939454</v>
      </c>
      <c r="BY169" s="46">
        <f t="shared" si="29"/>
        <v>0</v>
      </c>
    </row>
    <row r="170" spans="1:77">
      <c r="A170" t="str">
        <f>'Indicator Data'!B173</f>
        <v>TJK</v>
      </c>
      <c r="B170" s="42">
        <f>IF('Indicator Date hidden'!C171="x","x",B$2-'Indicator Date hidden'!C171)</f>
        <v>0</v>
      </c>
      <c r="C170" s="42">
        <f>IF('Indicator Date hidden'!D171="x","x",C$2-'Indicator Date hidden'!D171)</f>
        <v>0</v>
      </c>
      <c r="D170" s="42">
        <f>IF('Indicator Date hidden'!E171="x","x",D$2-'Indicator Date hidden'!E171)</f>
        <v>0</v>
      </c>
      <c r="E170" s="42">
        <f>IF('Indicator Date hidden'!F171="x","x",E$2-'Indicator Date hidden'!F171)</f>
        <v>0</v>
      </c>
      <c r="F170" s="42">
        <f>IF('Indicator Date hidden'!G171="x","x",F$2-'Indicator Date hidden'!G171)</f>
        <v>0</v>
      </c>
      <c r="G170" s="42">
        <f>IF('Indicator Date hidden'!H171="x","x",G$2-'Indicator Date hidden'!H171)</f>
        <v>0</v>
      </c>
      <c r="H170" s="42">
        <f>IF('Indicator Date hidden'!I171="x","x",H$2-'Indicator Date hidden'!I171)</f>
        <v>0</v>
      </c>
      <c r="I170" s="42">
        <f>IF('Indicator Date hidden'!J171="x","x",I$2-'Indicator Date hidden'!J171)</f>
        <v>0</v>
      </c>
      <c r="J170" s="42">
        <f>IF('Indicator Date hidden'!K171="x","x",J$2-'Indicator Date hidden'!K171)</f>
        <v>0</v>
      </c>
      <c r="K170" s="42">
        <f>IF('Indicator Date hidden'!L171="x","x",K$2-'Indicator Date hidden'!L171)</f>
        <v>0</v>
      </c>
      <c r="L170" s="42">
        <f>IF('Indicator Date hidden'!M171="x","x",L$2-'Indicator Date hidden'!M171)</f>
        <v>0</v>
      </c>
      <c r="M170" s="42" t="str">
        <f>IF('Indicator Date hidden'!N171="x","x",M$2-'Indicator Date hidden'!N171)</f>
        <v>x</v>
      </c>
      <c r="N170" s="42" t="str">
        <f>IF('Indicator Date hidden'!O171="x","x",N$2-'Indicator Date hidden'!O171)</f>
        <v>x</v>
      </c>
      <c r="O170" s="42" t="str">
        <f>IF('Indicator Date hidden'!P171="x","x",O$2-'Indicator Date hidden'!P171)</f>
        <v>x</v>
      </c>
      <c r="P170" s="42">
        <f>IF('Indicator Date hidden'!Q171="x","x",P$2-'Indicator Date hidden'!Q171)</f>
        <v>0</v>
      </c>
      <c r="Q170" s="42">
        <f>IF('Indicator Date hidden'!R171="x","x",Q$2-'Indicator Date hidden'!R171)</f>
        <v>0</v>
      </c>
      <c r="R170" s="42">
        <f>IF('Indicator Date hidden'!S171="x","x",R$2-'Indicator Date hidden'!S171)</f>
        <v>0</v>
      </c>
      <c r="S170" s="42">
        <f>IF('Indicator Date hidden'!T171="x","x",S$2-'Indicator Date hidden'!T171)</f>
        <v>0</v>
      </c>
      <c r="T170" s="42">
        <f>IF('Indicator Date hidden'!U171="x","x",T$2-'Indicator Date hidden'!U171)</f>
        <v>0</v>
      </c>
      <c r="U170" s="42">
        <f>IF('Indicator Date hidden'!V171="x","x",U$2-'Indicator Date hidden'!V171)</f>
        <v>0</v>
      </c>
      <c r="V170" s="42">
        <f>IF('Indicator Date hidden'!W171="x","x",V$2-'Indicator Date hidden'!W171)</f>
        <v>0</v>
      </c>
      <c r="W170" s="42">
        <f>IF('Indicator Date hidden'!X171="x","x",W$2-'Indicator Date hidden'!X171)</f>
        <v>0</v>
      </c>
      <c r="X170" s="42">
        <f>IF('Indicator Date hidden'!Y171="x","x",X$2-'Indicator Date hidden'!Y171)</f>
        <v>4</v>
      </c>
      <c r="Y170" s="42">
        <f>IF('Indicator Date hidden'!Z171="x","x",Y$2-'Indicator Date hidden'!Z171)</f>
        <v>0</v>
      </c>
      <c r="Z170" s="42">
        <f>IF('Indicator Date hidden'!AA171="x","x",Z$2-'Indicator Date hidden'!AA171)</f>
        <v>0</v>
      </c>
      <c r="AA170" s="42">
        <f>IF('Indicator Date hidden'!AB171="x","x",AA$2-'Indicator Date hidden'!AB171)</f>
        <v>4</v>
      </c>
      <c r="AB170" s="42" t="str">
        <f>IF('Indicator Date hidden'!AC171="x","x",AB$2-'Indicator Date hidden'!AC171)</f>
        <v>x</v>
      </c>
      <c r="AC170" s="42">
        <f>IF('Indicator Date hidden'!AD171="x","x",AC$2-'Indicator Date hidden'!AD171)</f>
        <v>-2</v>
      </c>
      <c r="AD170" s="42">
        <f>IF('Indicator Date hidden'!AE171="x","x",AD$2-'Indicator Date hidden'!AE171)</f>
        <v>0</v>
      </c>
      <c r="AE170" s="42">
        <f>IF('Indicator Date hidden'!AF171="x","x",AE$2-'Indicator Date hidden'!AF171)</f>
        <v>0</v>
      </c>
      <c r="AF170" s="42">
        <f>IF('Indicator Date hidden'!AG171="x","x",AF$2-'Indicator Date hidden'!AG171)</f>
        <v>0</v>
      </c>
      <c r="AG170" s="42">
        <f>IF('Indicator Date hidden'!AH171="x","x",AG$2-'Indicator Date hidden'!AH171)</f>
        <v>0</v>
      </c>
      <c r="AH170" s="42">
        <f>IF('Indicator Date hidden'!AI171="x","x",AH$2-'Indicator Date hidden'!AI171)</f>
        <v>4</v>
      </c>
      <c r="AI170" s="42">
        <f>IF('Indicator Date hidden'!AJ171="x","x",AI$2-'Indicator Date hidden'!AJ171)</f>
        <v>0</v>
      </c>
      <c r="AJ170" s="42">
        <f>IF('Indicator Date hidden'!AK171="x","x",AJ$2-'Indicator Date hidden'!AK171)</f>
        <v>0</v>
      </c>
      <c r="AK170" s="42">
        <f>IF('Indicator Date hidden'!AL171="x","x",AK$2-'Indicator Date hidden'!AL171)</f>
        <v>0</v>
      </c>
      <c r="AL170" s="42">
        <f>IF('Indicator Date hidden'!AM171="x","x",AL$2-'Indicator Date hidden'!AM171)</f>
        <v>0</v>
      </c>
      <c r="AM170" s="42">
        <f>IF('Indicator Date hidden'!AN171="x","x",AM$2-'Indicator Date hidden'!AN171)</f>
        <v>0</v>
      </c>
      <c r="AN170" s="42">
        <f>IF('Indicator Date hidden'!AO171="x","x",AN$2-'Indicator Date hidden'!AO171)</f>
        <v>0</v>
      </c>
      <c r="AO170" s="42">
        <f>IF('Indicator Date hidden'!AP171="x","x",AO$2-'Indicator Date hidden'!AP171)</f>
        <v>5</v>
      </c>
      <c r="AP170" s="42">
        <f>IF('Indicator Date hidden'!AQ171="x","x",AP$2-'Indicator Date hidden'!AQ171)</f>
        <v>0</v>
      </c>
      <c r="AQ170" s="42">
        <f>IF('Indicator Date hidden'!AR171="x","x",AQ$2-'Indicator Date hidden'!AR171)</f>
        <v>0</v>
      </c>
      <c r="AR170" s="42">
        <f>IF('Indicator Date hidden'!AS171="x","x",AR$2-'Indicator Date hidden'!AS171)</f>
        <v>0</v>
      </c>
      <c r="AS170" s="42">
        <f>IF('Indicator Date hidden'!AT171="x","x",AS$2-'Indicator Date hidden'!AT171)</f>
        <v>0</v>
      </c>
      <c r="AT170" s="42">
        <f>IF('Indicator Date hidden'!AU171="x","x",AT$2-'Indicator Date hidden'!AU171)</f>
        <v>0</v>
      </c>
      <c r="AU170" s="42">
        <f>IF('Indicator Date hidden'!AV171="x","x",AU$2-'Indicator Date hidden'!AV171)</f>
        <v>0</v>
      </c>
      <c r="AV170" s="42">
        <f>IF('Indicator Date hidden'!AW171="x","x",AV$2-'Indicator Date hidden'!AW171)</f>
        <v>7</v>
      </c>
      <c r="AW170" s="42">
        <f>IF('Indicator Date hidden'!AX171="x","x",AW$2-'Indicator Date hidden'!AX171)</f>
        <v>-2</v>
      </c>
      <c r="AX170" s="42">
        <f>IF('Indicator Date hidden'!AY171="x","x",AX$2-'Indicator Date hidden'!AY171)</f>
        <v>-1</v>
      </c>
      <c r="AY170" s="42">
        <f>IF('Indicator Date hidden'!AZ171="x","x",AY$2-'Indicator Date hidden'!AZ171)</f>
        <v>0</v>
      </c>
      <c r="AZ170" s="42">
        <f>IF('Indicator Date hidden'!BA171="x","x",AZ$2-'Indicator Date hidden'!BA171)</f>
        <v>2</v>
      </c>
      <c r="BA170" s="42">
        <f>IF('Indicator Date hidden'!BB171="x","x",BA$2-'Indicator Date hidden'!BB171)</f>
        <v>0</v>
      </c>
      <c r="BB170" s="42">
        <f>IF('Indicator Date hidden'!BC171="x","x",BB$2-'Indicator Date hidden'!BC171)</f>
        <v>0</v>
      </c>
      <c r="BC170" s="42">
        <f>IF('Indicator Date hidden'!BD171="x","x",BC$2-'Indicator Date hidden'!BD171)</f>
        <v>0</v>
      </c>
      <c r="BD170" s="42">
        <f>IF('Indicator Date hidden'!BE171="x","x",BD$2-'Indicator Date hidden'!BE171)</f>
        <v>0</v>
      </c>
      <c r="BE170" s="42">
        <f>IF('Indicator Date hidden'!BF171="x","x",BE$2-'Indicator Date hidden'!BF171)</f>
        <v>2</v>
      </c>
      <c r="BF170" s="42">
        <f>IF('Indicator Date hidden'!BG171="x","x",BF$2-'Indicator Date hidden'!BG171)</f>
        <v>0</v>
      </c>
      <c r="BG170" s="42">
        <f>IF('Indicator Date hidden'!BH171="x","x",BG$2-'Indicator Date hidden'!BH171)</f>
        <v>0</v>
      </c>
      <c r="BH170" s="42">
        <f>IF('Indicator Date hidden'!BI171="x","x",BH$2-'Indicator Date hidden'!BI171)</f>
        <v>0</v>
      </c>
      <c r="BI170" s="42" t="str">
        <f>IF('Indicator Date hidden'!BJ171="x","x",BI$2-'Indicator Date hidden'!BJ171)</f>
        <v>x</v>
      </c>
      <c r="BJ170" s="42">
        <f>IF('Indicator Date hidden'!BK171="x","x",BJ$2-'Indicator Date hidden'!BK171)</f>
        <v>5</v>
      </c>
      <c r="BK170" s="42">
        <f>IF('Indicator Date hidden'!BL171="x","x",BK$2-'Indicator Date hidden'!BL171)</f>
        <v>1</v>
      </c>
      <c r="BL170" s="42">
        <f>IF('Indicator Date hidden'!BM171="x","x",BL$2-'Indicator Date hidden'!BM171)</f>
        <v>0</v>
      </c>
      <c r="BM170" s="42">
        <f>IF('Indicator Date hidden'!BN171="x","x",BM$2-'Indicator Date hidden'!BN171)</f>
        <v>0</v>
      </c>
      <c r="BN170" s="42">
        <f>IF('Indicator Date hidden'!BO171="x","x",BN$2-'Indicator Date hidden'!BO171)</f>
        <v>0</v>
      </c>
      <c r="BO170" s="42">
        <f>IF('Indicator Date hidden'!BP171="x","x",BO$2-'Indicator Date hidden'!BP171)</f>
        <v>7</v>
      </c>
      <c r="BP170" s="42">
        <f>IF('Indicator Date hidden'!BQ171="x","x",BP$2-'Indicator Date hidden'!BQ171)</f>
        <v>0</v>
      </c>
      <c r="BQ170" s="42">
        <f>IF('Indicator Date hidden'!BR171="x","x",BQ$2-'Indicator Date hidden'!BR171)</f>
        <v>0</v>
      </c>
      <c r="BR170" s="42" t="str">
        <f>IF('Indicator Date hidden'!BS171="x","x",BR$2-'Indicator Date hidden'!BS171)</f>
        <v>x</v>
      </c>
      <c r="BS170" s="42">
        <f>IF('Indicator Date hidden'!BT171="x","x",BS$2-'Indicator Date hidden'!BT171)</f>
        <v>1</v>
      </c>
      <c r="BT170" s="42">
        <f>IF('Indicator Date hidden'!BU171="x","x",BT$2-'Indicator Date hidden'!BU171)</f>
        <v>0</v>
      </c>
      <c r="BU170">
        <f t="shared" si="25"/>
        <v>37</v>
      </c>
      <c r="BV170" s="43">
        <f t="shared" si="26"/>
        <v>0.56923076923076921</v>
      </c>
      <c r="BW170">
        <f t="shared" si="27"/>
        <v>11</v>
      </c>
      <c r="BX170" s="43">
        <f t="shared" si="28"/>
        <v>1.7273299160997746</v>
      </c>
      <c r="BY170" s="46">
        <f t="shared" si="29"/>
        <v>0</v>
      </c>
    </row>
    <row r="171" spans="1:77">
      <c r="A171" t="str">
        <f>'Indicator Data'!B174</f>
        <v>TZA</v>
      </c>
      <c r="B171" s="42">
        <f>IF('Indicator Date hidden'!C172="x","x",B$2-'Indicator Date hidden'!C172)</f>
        <v>0</v>
      </c>
      <c r="C171" s="42">
        <f>IF('Indicator Date hidden'!D172="x","x",C$2-'Indicator Date hidden'!D172)</f>
        <v>0</v>
      </c>
      <c r="D171" s="42">
        <f>IF('Indicator Date hidden'!E172="x","x",D$2-'Indicator Date hidden'!E172)</f>
        <v>0</v>
      </c>
      <c r="E171" s="42">
        <f>IF('Indicator Date hidden'!F172="x","x",E$2-'Indicator Date hidden'!F172)</f>
        <v>0</v>
      </c>
      <c r="F171" s="42">
        <f>IF('Indicator Date hidden'!G172="x","x",F$2-'Indicator Date hidden'!G172)</f>
        <v>0</v>
      </c>
      <c r="G171" s="42">
        <f>IF('Indicator Date hidden'!H172="x","x",G$2-'Indicator Date hidden'!H172)</f>
        <v>0</v>
      </c>
      <c r="H171" s="42">
        <f>IF('Indicator Date hidden'!I172="x","x",H$2-'Indicator Date hidden'!I172)</f>
        <v>0</v>
      </c>
      <c r="I171" s="42">
        <f>IF('Indicator Date hidden'!J172="x","x",I$2-'Indicator Date hidden'!J172)</f>
        <v>0</v>
      </c>
      <c r="J171" s="42">
        <f>IF('Indicator Date hidden'!K172="x","x",J$2-'Indicator Date hidden'!K172)</f>
        <v>0</v>
      </c>
      <c r="K171" s="42">
        <f>IF('Indicator Date hidden'!L172="x","x",K$2-'Indicator Date hidden'!L172)</f>
        <v>0</v>
      </c>
      <c r="L171" s="42">
        <f>IF('Indicator Date hidden'!M172="x","x",L$2-'Indicator Date hidden'!M172)</f>
        <v>0</v>
      </c>
      <c r="M171" s="42">
        <f>IF('Indicator Date hidden'!N172="x","x",M$2-'Indicator Date hidden'!N172)</f>
        <v>0</v>
      </c>
      <c r="N171" s="42">
        <f>IF('Indicator Date hidden'!O172="x","x",N$2-'Indicator Date hidden'!O172)</f>
        <v>0</v>
      </c>
      <c r="O171" s="42">
        <f>IF('Indicator Date hidden'!P172="x","x",O$2-'Indicator Date hidden'!P172)</f>
        <v>0</v>
      </c>
      <c r="P171" s="42">
        <f>IF('Indicator Date hidden'!Q172="x","x",P$2-'Indicator Date hidden'!Q172)</f>
        <v>0</v>
      </c>
      <c r="Q171" s="42">
        <f>IF('Indicator Date hidden'!R172="x","x",Q$2-'Indicator Date hidden'!R172)</f>
        <v>0</v>
      </c>
      <c r="R171" s="42">
        <f>IF('Indicator Date hidden'!S172="x","x",R$2-'Indicator Date hidden'!S172)</f>
        <v>0</v>
      </c>
      <c r="S171" s="42">
        <f>IF('Indicator Date hidden'!T172="x","x",S$2-'Indicator Date hidden'!T172)</f>
        <v>0</v>
      </c>
      <c r="T171" s="42">
        <f>IF('Indicator Date hidden'!U172="x","x",T$2-'Indicator Date hidden'!U172)</f>
        <v>0</v>
      </c>
      <c r="U171" s="42">
        <f>IF('Indicator Date hidden'!V172="x","x",U$2-'Indicator Date hidden'!V172)</f>
        <v>0</v>
      </c>
      <c r="V171" s="42">
        <f>IF('Indicator Date hidden'!W172="x","x",V$2-'Indicator Date hidden'!W172)</f>
        <v>0</v>
      </c>
      <c r="W171" s="42">
        <f>IF('Indicator Date hidden'!X172="x","x",W$2-'Indicator Date hidden'!X172)</f>
        <v>0</v>
      </c>
      <c r="X171" s="42">
        <f>IF('Indicator Date hidden'!Y172="x","x",X$2-'Indicator Date hidden'!Y172)</f>
        <v>6</v>
      </c>
      <c r="Y171" s="42">
        <f>IF('Indicator Date hidden'!Z172="x","x",Y$2-'Indicator Date hidden'!Z172)</f>
        <v>0</v>
      </c>
      <c r="Z171" s="42">
        <f>IF('Indicator Date hidden'!AA172="x","x",Z$2-'Indicator Date hidden'!AA172)</f>
        <v>0</v>
      </c>
      <c r="AA171" s="42">
        <f>IF('Indicator Date hidden'!AB172="x","x",AA$2-'Indicator Date hidden'!AB172)</f>
        <v>1</v>
      </c>
      <c r="AB171" s="42">
        <f>IF('Indicator Date hidden'!AC172="x","x",AB$2-'Indicator Date hidden'!AC172)</f>
        <v>0</v>
      </c>
      <c r="AC171" s="42">
        <f>IF('Indicator Date hidden'!AD172="x","x",AC$2-'Indicator Date hidden'!AD172)</f>
        <v>-2</v>
      </c>
      <c r="AD171" s="42">
        <f>IF('Indicator Date hidden'!AE172="x","x",AD$2-'Indicator Date hidden'!AE172)</f>
        <v>0</v>
      </c>
      <c r="AE171" s="42">
        <f>IF('Indicator Date hidden'!AF172="x","x",AE$2-'Indicator Date hidden'!AF172)</f>
        <v>0</v>
      </c>
      <c r="AF171" s="42">
        <f>IF('Indicator Date hidden'!AG172="x","x",AF$2-'Indicator Date hidden'!AG172)</f>
        <v>0</v>
      </c>
      <c r="AG171" s="42">
        <f>IF('Indicator Date hidden'!AH172="x","x",AG$2-'Indicator Date hidden'!AH172)</f>
        <v>0</v>
      </c>
      <c r="AH171" s="42">
        <f>IF('Indicator Date hidden'!AI172="x","x",AH$2-'Indicator Date hidden'!AI172)</f>
        <v>6</v>
      </c>
      <c r="AI171" s="42">
        <f>IF('Indicator Date hidden'!AJ172="x","x",AI$2-'Indicator Date hidden'!AJ172)</f>
        <v>0</v>
      </c>
      <c r="AJ171" s="42">
        <f>IF('Indicator Date hidden'!AK172="x","x",AJ$2-'Indicator Date hidden'!AK172)</f>
        <v>0</v>
      </c>
      <c r="AK171" s="42">
        <f>IF('Indicator Date hidden'!AL172="x","x",AK$2-'Indicator Date hidden'!AL172)</f>
        <v>0</v>
      </c>
      <c r="AL171" s="42">
        <f>IF('Indicator Date hidden'!AM172="x","x",AL$2-'Indicator Date hidden'!AM172)</f>
        <v>0</v>
      </c>
      <c r="AM171" s="42">
        <f>IF('Indicator Date hidden'!AN172="x","x",AM$2-'Indicator Date hidden'!AN172)</f>
        <v>0</v>
      </c>
      <c r="AN171" s="42">
        <f>IF('Indicator Date hidden'!AO172="x","x",AN$2-'Indicator Date hidden'!AO172)</f>
        <v>0</v>
      </c>
      <c r="AO171" s="42">
        <f>IF('Indicator Date hidden'!AP172="x","x",AO$2-'Indicator Date hidden'!AP172)</f>
        <v>0</v>
      </c>
      <c r="AP171" s="42">
        <f>IF('Indicator Date hidden'!AQ172="x","x",AP$2-'Indicator Date hidden'!AQ172)</f>
        <v>0</v>
      </c>
      <c r="AQ171" s="42">
        <f>IF('Indicator Date hidden'!AR172="x","x",AQ$2-'Indicator Date hidden'!AR172)</f>
        <v>0</v>
      </c>
      <c r="AR171" s="42">
        <f>IF('Indicator Date hidden'!AS172="x","x",AR$2-'Indicator Date hidden'!AS172)</f>
        <v>0</v>
      </c>
      <c r="AS171" s="42">
        <f>IF('Indicator Date hidden'!AT172="x","x",AS$2-'Indicator Date hidden'!AT172)</f>
        <v>0</v>
      </c>
      <c r="AT171" s="42">
        <f>IF('Indicator Date hidden'!AU172="x","x",AT$2-'Indicator Date hidden'!AU172)</f>
        <v>0</v>
      </c>
      <c r="AU171" s="42">
        <f>IF('Indicator Date hidden'!AV172="x","x",AU$2-'Indicator Date hidden'!AV172)</f>
        <v>0</v>
      </c>
      <c r="AV171" s="42">
        <f>IF('Indicator Date hidden'!AW172="x","x",AV$2-'Indicator Date hidden'!AW172)</f>
        <v>4</v>
      </c>
      <c r="AW171" s="42">
        <f>IF('Indicator Date hidden'!AX172="x","x",AW$2-'Indicator Date hidden'!AX172)</f>
        <v>-2</v>
      </c>
      <c r="AX171" s="42">
        <f>IF('Indicator Date hidden'!AY172="x","x",AX$2-'Indicator Date hidden'!AY172)</f>
        <v>-1</v>
      </c>
      <c r="AY171" s="42">
        <f>IF('Indicator Date hidden'!AZ172="x","x",AY$2-'Indicator Date hidden'!AZ172)</f>
        <v>0</v>
      </c>
      <c r="AZ171" s="42" t="str">
        <f>IF('Indicator Date hidden'!BA172="x","x",AZ$2-'Indicator Date hidden'!BA172)</f>
        <v>x</v>
      </c>
      <c r="BA171" s="42">
        <f>IF('Indicator Date hidden'!BB172="x","x",BA$2-'Indicator Date hidden'!BB172)</f>
        <v>0</v>
      </c>
      <c r="BB171" s="42">
        <f>IF('Indicator Date hidden'!BC172="x","x",BB$2-'Indicator Date hidden'!BC172)</f>
        <v>0</v>
      </c>
      <c r="BC171" s="42">
        <f>IF('Indicator Date hidden'!BD172="x","x",BC$2-'Indicator Date hidden'!BD172)</f>
        <v>0</v>
      </c>
      <c r="BD171" s="42">
        <f>IF('Indicator Date hidden'!BE172="x","x",BD$2-'Indicator Date hidden'!BE172)</f>
        <v>0</v>
      </c>
      <c r="BE171" s="42">
        <f>IF('Indicator Date hidden'!BF172="x","x",BE$2-'Indicator Date hidden'!BF172)</f>
        <v>0</v>
      </c>
      <c r="BF171" s="42">
        <f>IF('Indicator Date hidden'!BG172="x","x",BF$2-'Indicator Date hidden'!BG172)</f>
        <v>0</v>
      </c>
      <c r="BG171" s="42">
        <f>IF('Indicator Date hidden'!BH172="x","x",BG$2-'Indicator Date hidden'!BH172)</f>
        <v>0</v>
      </c>
      <c r="BH171" s="42">
        <f>IF('Indicator Date hidden'!BI172="x","x",BH$2-'Indicator Date hidden'!BI172)</f>
        <v>0</v>
      </c>
      <c r="BI171" s="42">
        <f>IF('Indicator Date hidden'!BJ172="x","x",BI$2-'Indicator Date hidden'!BJ172)</f>
        <v>1</v>
      </c>
      <c r="BJ171" s="42">
        <f>IF('Indicator Date hidden'!BK172="x","x",BJ$2-'Indicator Date hidden'!BK172)</f>
        <v>1</v>
      </c>
      <c r="BK171" s="42">
        <f>IF('Indicator Date hidden'!BL172="x","x",BK$2-'Indicator Date hidden'!BL172)</f>
        <v>0</v>
      </c>
      <c r="BL171" s="42">
        <f>IF('Indicator Date hidden'!BM172="x","x",BL$2-'Indicator Date hidden'!BM172)</f>
        <v>0</v>
      </c>
      <c r="BM171" s="42">
        <f>IF('Indicator Date hidden'!BN172="x","x",BM$2-'Indicator Date hidden'!BN172)</f>
        <v>0</v>
      </c>
      <c r="BN171" s="42">
        <f>IF('Indicator Date hidden'!BO172="x","x",BN$2-'Indicator Date hidden'!BO172)</f>
        <v>0</v>
      </c>
      <c r="BO171" s="42">
        <f>IF('Indicator Date hidden'!BP172="x","x",BO$2-'Indicator Date hidden'!BP172)</f>
        <v>3</v>
      </c>
      <c r="BP171" s="42">
        <f>IF('Indicator Date hidden'!BQ172="x","x",BP$2-'Indicator Date hidden'!BQ172)</f>
        <v>0</v>
      </c>
      <c r="BQ171" s="42">
        <f>IF('Indicator Date hidden'!BR172="x","x",BQ$2-'Indicator Date hidden'!BR172)</f>
        <v>0</v>
      </c>
      <c r="BR171" s="42">
        <f>IF('Indicator Date hidden'!BS172="x","x",BR$2-'Indicator Date hidden'!BS172)</f>
        <v>0</v>
      </c>
      <c r="BS171" s="42">
        <f>IF('Indicator Date hidden'!BT172="x","x",BS$2-'Indicator Date hidden'!BT172)</f>
        <v>1</v>
      </c>
      <c r="BT171" s="42">
        <f>IF('Indicator Date hidden'!BU172="x","x",BT$2-'Indicator Date hidden'!BU172)</f>
        <v>0</v>
      </c>
      <c r="BU171">
        <f t="shared" si="25"/>
        <v>18</v>
      </c>
      <c r="BV171" s="43">
        <f t="shared" si="26"/>
        <v>0.25714285714285712</v>
      </c>
      <c r="BW171">
        <f t="shared" si="27"/>
        <v>8</v>
      </c>
      <c r="BX171" s="43">
        <f t="shared" si="28"/>
        <v>1.2269091744905078</v>
      </c>
      <c r="BY171" s="46">
        <f t="shared" si="29"/>
        <v>0</v>
      </c>
    </row>
    <row r="172" spans="1:77">
      <c r="A172" t="str">
        <f>'Indicator Data'!B175</f>
        <v>THA</v>
      </c>
      <c r="B172" s="42">
        <f>IF('Indicator Date hidden'!C173="x","x",B$2-'Indicator Date hidden'!C173)</f>
        <v>0</v>
      </c>
      <c r="C172" s="42">
        <f>IF('Indicator Date hidden'!D173="x","x",C$2-'Indicator Date hidden'!D173)</f>
        <v>0</v>
      </c>
      <c r="D172" s="42">
        <f>IF('Indicator Date hidden'!E173="x","x",D$2-'Indicator Date hidden'!E173)</f>
        <v>0</v>
      </c>
      <c r="E172" s="42">
        <f>IF('Indicator Date hidden'!F173="x","x",E$2-'Indicator Date hidden'!F173)</f>
        <v>0</v>
      </c>
      <c r="F172" s="42">
        <f>IF('Indicator Date hidden'!G173="x","x",F$2-'Indicator Date hidden'!G173)</f>
        <v>0</v>
      </c>
      <c r="G172" s="42">
        <f>IF('Indicator Date hidden'!H173="x","x",G$2-'Indicator Date hidden'!H173)</f>
        <v>0</v>
      </c>
      <c r="H172" s="42">
        <f>IF('Indicator Date hidden'!I173="x","x",H$2-'Indicator Date hidden'!I173)</f>
        <v>0</v>
      </c>
      <c r="I172" s="42">
        <f>IF('Indicator Date hidden'!J173="x","x",I$2-'Indicator Date hidden'!J173)</f>
        <v>0</v>
      </c>
      <c r="J172" s="42">
        <f>IF('Indicator Date hidden'!K173="x","x",J$2-'Indicator Date hidden'!K173)</f>
        <v>0</v>
      </c>
      <c r="K172" s="42">
        <f>IF('Indicator Date hidden'!L173="x","x",K$2-'Indicator Date hidden'!L173)</f>
        <v>0</v>
      </c>
      <c r="L172" s="42">
        <f>IF('Indicator Date hidden'!M173="x","x",L$2-'Indicator Date hidden'!M173)</f>
        <v>0</v>
      </c>
      <c r="M172" s="42" t="str">
        <f>IF('Indicator Date hidden'!N173="x","x",M$2-'Indicator Date hidden'!N173)</f>
        <v>x</v>
      </c>
      <c r="N172" s="42" t="str">
        <f>IF('Indicator Date hidden'!O173="x","x",N$2-'Indicator Date hidden'!O173)</f>
        <v>x</v>
      </c>
      <c r="O172" s="42" t="str">
        <f>IF('Indicator Date hidden'!P173="x","x",O$2-'Indicator Date hidden'!P173)</f>
        <v>x</v>
      </c>
      <c r="P172" s="42">
        <f>IF('Indicator Date hidden'!Q173="x","x",P$2-'Indicator Date hidden'!Q173)</f>
        <v>0</v>
      </c>
      <c r="Q172" s="42">
        <f>IF('Indicator Date hidden'!R173="x","x",Q$2-'Indicator Date hidden'!R173)</f>
        <v>0</v>
      </c>
      <c r="R172" s="42">
        <f>IF('Indicator Date hidden'!S173="x","x",R$2-'Indicator Date hidden'!S173)</f>
        <v>0</v>
      </c>
      <c r="S172" s="42">
        <f>IF('Indicator Date hidden'!T173="x","x",S$2-'Indicator Date hidden'!T173)</f>
        <v>0</v>
      </c>
      <c r="T172" s="42">
        <f>IF('Indicator Date hidden'!U173="x","x",T$2-'Indicator Date hidden'!U173)</f>
        <v>0</v>
      </c>
      <c r="U172" s="42">
        <f>IF('Indicator Date hidden'!V173="x","x",U$2-'Indicator Date hidden'!V173)</f>
        <v>0</v>
      </c>
      <c r="V172" s="42">
        <f>IF('Indicator Date hidden'!W173="x","x",V$2-'Indicator Date hidden'!W173)</f>
        <v>0</v>
      </c>
      <c r="W172" s="42">
        <f>IF('Indicator Date hidden'!X173="x","x",W$2-'Indicator Date hidden'!X173)</f>
        <v>0</v>
      </c>
      <c r="X172" s="42">
        <f>IF('Indicator Date hidden'!Y173="x","x",X$2-'Indicator Date hidden'!Y173)</f>
        <v>2</v>
      </c>
      <c r="Y172" s="42">
        <f>IF('Indicator Date hidden'!Z173="x","x",Y$2-'Indicator Date hidden'!Z173)</f>
        <v>0</v>
      </c>
      <c r="Z172" s="42">
        <f>IF('Indicator Date hidden'!AA173="x","x",Z$2-'Indicator Date hidden'!AA173)</f>
        <v>0</v>
      </c>
      <c r="AA172" s="42">
        <f>IF('Indicator Date hidden'!AB173="x","x",AA$2-'Indicator Date hidden'!AB173)</f>
        <v>0</v>
      </c>
      <c r="AB172" s="42">
        <f>IF('Indicator Date hidden'!AC173="x","x",AB$2-'Indicator Date hidden'!AC173)</f>
        <v>0</v>
      </c>
      <c r="AC172" s="42">
        <f>IF('Indicator Date hidden'!AD173="x","x",AC$2-'Indicator Date hidden'!AD173)</f>
        <v>-2</v>
      </c>
      <c r="AD172" s="42">
        <f>IF('Indicator Date hidden'!AE173="x","x",AD$2-'Indicator Date hidden'!AE173)</f>
        <v>0</v>
      </c>
      <c r="AE172" s="42">
        <f>IF('Indicator Date hidden'!AF173="x","x",AE$2-'Indicator Date hidden'!AF173)</f>
        <v>0</v>
      </c>
      <c r="AF172" s="42">
        <f>IF('Indicator Date hidden'!AG173="x","x",AF$2-'Indicator Date hidden'!AG173)</f>
        <v>0</v>
      </c>
      <c r="AG172" s="42">
        <f>IF('Indicator Date hidden'!AH173="x","x",AG$2-'Indicator Date hidden'!AH173)</f>
        <v>0</v>
      </c>
      <c r="AH172" s="42">
        <f>IF('Indicator Date hidden'!AI173="x","x",AH$2-'Indicator Date hidden'!AI173)</f>
        <v>2</v>
      </c>
      <c r="AI172" s="42">
        <f>IF('Indicator Date hidden'!AJ173="x","x",AI$2-'Indicator Date hidden'!AJ173)</f>
        <v>0</v>
      </c>
      <c r="AJ172" s="42">
        <f>IF('Indicator Date hidden'!AK173="x","x",AJ$2-'Indicator Date hidden'!AK173)</f>
        <v>0</v>
      </c>
      <c r="AK172" s="42">
        <f>IF('Indicator Date hidden'!AL173="x","x",AK$2-'Indicator Date hidden'!AL173)</f>
        <v>0</v>
      </c>
      <c r="AL172" s="42">
        <f>IF('Indicator Date hidden'!AM173="x","x",AL$2-'Indicator Date hidden'!AM173)</f>
        <v>0</v>
      </c>
      <c r="AM172" s="42">
        <f>IF('Indicator Date hidden'!AN173="x","x",AM$2-'Indicator Date hidden'!AN173)</f>
        <v>0</v>
      </c>
      <c r="AN172" s="42">
        <f>IF('Indicator Date hidden'!AO173="x","x",AN$2-'Indicator Date hidden'!AO173)</f>
        <v>0</v>
      </c>
      <c r="AO172" s="42">
        <f>IF('Indicator Date hidden'!AP173="x","x",AO$2-'Indicator Date hidden'!AP173)</f>
        <v>0</v>
      </c>
      <c r="AP172" s="42">
        <f>IF('Indicator Date hidden'!AQ173="x","x",AP$2-'Indicator Date hidden'!AQ173)</f>
        <v>0</v>
      </c>
      <c r="AQ172" s="42">
        <f>IF('Indicator Date hidden'!AR173="x","x",AQ$2-'Indicator Date hidden'!AR173)</f>
        <v>0</v>
      </c>
      <c r="AR172" s="42">
        <f>IF('Indicator Date hidden'!AS173="x","x",AR$2-'Indicator Date hidden'!AS173)</f>
        <v>0</v>
      </c>
      <c r="AS172" s="42">
        <f>IF('Indicator Date hidden'!AT173="x","x",AS$2-'Indicator Date hidden'!AT173)</f>
        <v>0</v>
      </c>
      <c r="AT172" s="42">
        <f>IF('Indicator Date hidden'!AU173="x","x",AT$2-'Indicator Date hidden'!AU173)</f>
        <v>0</v>
      </c>
      <c r="AU172" s="42">
        <f>IF('Indicator Date hidden'!AV173="x","x",AU$2-'Indicator Date hidden'!AV173)</f>
        <v>0</v>
      </c>
      <c r="AV172" s="42">
        <f>IF('Indicator Date hidden'!AW173="x","x",AV$2-'Indicator Date hidden'!AW173)</f>
        <v>1</v>
      </c>
      <c r="AW172" s="42">
        <f>IF('Indicator Date hidden'!AX173="x","x",AW$2-'Indicator Date hidden'!AX173)</f>
        <v>-2</v>
      </c>
      <c r="AX172" s="42">
        <f>IF('Indicator Date hidden'!AY173="x","x",AX$2-'Indicator Date hidden'!AY173)</f>
        <v>-1</v>
      </c>
      <c r="AY172" s="42">
        <f>IF('Indicator Date hidden'!AZ173="x","x",AY$2-'Indicator Date hidden'!AZ173)</f>
        <v>0</v>
      </c>
      <c r="AZ172" s="42">
        <f>IF('Indicator Date hidden'!BA173="x","x",AZ$2-'Indicator Date hidden'!BA173)</f>
        <v>0</v>
      </c>
      <c r="BA172" s="42">
        <f>IF('Indicator Date hidden'!BB173="x","x",BA$2-'Indicator Date hidden'!BB173)</f>
        <v>0</v>
      </c>
      <c r="BB172" s="42" t="str">
        <f>IF('Indicator Date hidden'!BC173="x","x",BB$2-'Indicator Date hidden'!BC173)</f>
        <v>x</v>
      </c>
      <c r="BC172" s="42">
        <f>IF('Indicator Date hidden'!BD173="x","x",BC$2-'Indicator Date hidden'!BD173)</f>
        <v>0</v>
      </c>
      <c r="BD172" s="42">
        <f>IF('Indicator Date hidden'!BE173="x","x",BD$2-'Indicator Date hidden'!BE173)</f>
        <v>0</v>
      </c>
      <c r="BE172" s="42">
        <f>IF('Indicator Date hidden'!BF173="x","x",BE$2-'Indicator Date hidden'!BF173)</f>
        <v>0</v>
      </c>
      <c r="BF172" s="42">
        <f>IF('Indicator Date hidden'!BG173="x","x",BF$2-'Indicator Date hidden'!BG173)</f>
        <v>0</v>
      </c>
      <c r="BG172" s="42">
        <f>IF('Indicator Date hidden'!BH173="x","x",BG$2-'Indicator Date hidden'!BH173)</f>
        <v>0</v>
      </c>
      <c r="BH172" s="42">
        <f>IF('Indicator Date hidden'!BI173="x","x",BH$2-'Indicator Date hidden'!BI173)</f>
        <v>0</v>
      </c>
      <c r="BI172" s="42">
        <f>IF('Indicator Date hidden'!BJ173="x","x",BI$2-'Indicator Date hidden'!BJ173)</f>
        <v>2</v>
      </c>
      <c r="BJ172" s="42">
        <f>IF('Indicator Date hidden'!BK173="x","x",BJ$2-'Indicator Date hidden'!BK173)</f>
        <v>0</v>
      </c>
      <c r="BK172" s="42">
        <f>IF('Indicator Date hidden'!BL173="x","x",BK$2-'Indicator Date hidden'!BL173)</f>
        <v>0</v>
      </c>
      <c r="BL172" s="42">
        <f>IF('Indicator Date hidden'!BM173="x","x",BL$2-'Indicator Date hidden'!BM173)</f>
        <v>0</v>
      </c>
      <c r="BM172" s="42">
        <f>IF('Indicator Date hidden'!BN173="x","x",BM$2-'Indicator Date hidden'!BN173)</f>
        <v>0</v>
      </c>
      <c r="BN172" s="42">
        <f>IF('Indicator Date hidden'!BO173="x","x",BN$2-'Indicator Date hidden'!BO173)</f>
        <v>0</v>
      </c>
      <c r="BO172" s="42">
        <f>IF('Indicator Date hidden'!BP173="x","x",BO$2-'Indicator Date hidden'!BP173)</f>
        <v>1</v>
      </c>
      <c r="BP172" s="42">
        <f>IF('Indicator Date hidden'!BQ173="x","x",BP$2-'Indicator Date hidden'!BQ173)</f>
        <v>0</v>
      </c>
      <c r="BQ172" s="42">
        <f>IF('Indicator Date hidden'!BR173="x","x",BQ$2-'Indicator Date hidden'!BR173)</f>
        <v>0</v>
      </c>
      <c r="BR172" s="42" t="str">
        <f>IF('Indicator Date hidden'!BS173="x","x",BR$2-'Indicator Date hidden'!BS173)</f>
        <v>x</v>
      </c>
      <c r="BS172" s="42">
        <f>IF('Indicator Date hidden'!BT173="x","x",BS$2-'Indicator Date hidden'!BT173)</f>
        <v>1</v>
      </c>
      <c r="BT172" s="42">
        <f>IF('Indicator Date hidden'!BU173="x","x",BT$2-'Indicator Date hidden'!BU173)</f>
        <v>0</v>
      </c>
      <c r="BU172">
        <f t="shared" si="25"/>
        <v>4</v>
      </c>
      <c r="BV172" s="43">
        <f t="shared" si="26"/>
        <v>6.0606060606060608E-2</v>
      </c>
      <c r="BW172">
        <f t="shared" si="27"/>
        <v>6</v>
      </c>
      <c r="BX172" s="43">
        <f t="shared" si="28"/>
        <v>0.59996939009767669</v>
      </c>
      <c r="BY172" s="46">
        <f t="shared" si="29"/>
        <v>0</v>
      </c>
    </row>
    <row r="173" spans="1:77">
      <c r="A173" t="str">
        <f>'Indicator Data'!B176</f>
        <v>TLS</v>
      </c>
      <c r="B173" s="42">
        <f>IF('Indicator Date hidden'!C174="x","x",B$2-'Indicator Date hidden'!C174)</f>
        <v>0</v>
      </c>
      <c r="C173" s="42">
        <f>IF('Indicator Date hidden'!D174="x","x",C$2-'Indicator Date hidden'!D174)</f>
        <v>0</v>
      </c>
      <c r="D173" s="42">
        <f>IF('Indicator Date hidden'!E174="x","x",D$2-'Indicator Date hidden'!E174)</f>
        <v>0</v>
      </c>
      <c r="E173" s="42">
        <f>IF('Indicator Date hidden'!F174="x","x",E$2-'Indicator Date hidden'!F174)</f>
        <v>0</v>
      </c>
      <c r="F173" s="42">
        <f>IF('Indicator Date hidden'!G174="x","x",F$2-'Indicator Date hidden'!G174)</f>
        <v>0</v>
      </c>
      <c r="G173" s="42">
        <f>IF('Indicator Date hidden'!H174="x","x",G$2-'Indicator Date hidden'!H174)</f>
        <v>0</v>
      </c>
      <c r="H173" s="42">
        <f>IF('Indicator Date hidden'!I174="x","x",H$2-'Indicator Date hidden'!I174)</f>
        <v>0</v>
      </c>
      <c r="I173" s="42">
        <f>IF('Indicator Date hidden'!J174="x","x",I$2-'Indicator Date hidden'!J174)</f>
        <v>0</v>
      </c>
      <c r="J173" s="42">
        <f>IF('Indicator Date hidden'!K174="x","x",J$2-'Indicator Date hidden'!K174)</f>
        <v>0</v>
      </c>
      <c r="K173" s="42">
        <f>IF('Indicator Date hidden'!L174="x","x",K$2-'Indicator Date hidden'!L174)</f>
        <v>0</v>
      </c>
      <c r="L173" s="42">
        <f>IF('Indicator Date hidden'!M174="x","x",L$2-'Indicator Date hidden'!M174)</f>
        <v>0</v>
      </c>
      <c r="M173" s="42" t="str">
        <f>IF('Indicator Date hidden'!N174="x","x",M$2-'Indicator Date hidden'!N174)</f>
        <v>x</v>
      </c>
      <c r="N173" s="42" t="str">
        <f>IF('Indicator Date hidden'!O174="x","x",N$2-'Indicator Date hidden'!O174)</f>
        <v>x</v>
      </c>
      <c r="O173" s="42" t="str">
        <f>IF('Indicator Date hidden'!P174="x","x",O$2-'Indicator Date hidden'!P174)</f>
        <v>x</v>
      </c>
      <c r="P173" s="42">
        <f>IF('Indicator Date hidden'!Q174="x","x",P$2-'Indicator Date hidden'!Q174)</f>
        <v>0</v>
      </c>
      <c r="Q173" s="42">
        <f>IF('Indicator Date hidden'!R174="x","x",Q$2-'Indicator Date hidden'!R174)</f>
        <v>0</v>
      </c>
      <c r="R173" s="42">
        <f>IF('Indicator Date hidden'!S174="x","x",R$2-'Indicator Date hidden'!S174)</f>
        <v>0</v>
      </c>
      <c r="S173" s="42">
        <f>IF('Indicator Date hidden'!T174="x","x",S$2-'Indicator Date hidden'!T174)</f>
        <v>0</v>
      </c>
      <c r="T173" s="42">
        <f>IF('Indicator Date hidden'!U174="x","x",T$2-'Indicator Date hidden'!U174)</f>
        <v>0</v>
      </c>
      <c r="U173" s="42">
        <f>IF('Indicator Date hidden'!V174="x","x",U$2-'Indicator Date hidden'!V174)</f>
        <v>0</v>
      </c>
      <c r="V173" s="42">
        <f>IF('Indicator Date hidden'!W174="x","x",V$2-'Indicator Date hidden'!W174)</f>
        <v>0</v>
      </c>
      <c r="W173" s="42">
        <f>IF('Indicator Date hidden'!X174="x","x",W$2-'Indicator Date hidden'!X174)</f>
        <v>0</v>
      </c>
      <c r="X173" s="42">
        <f>IF('Indicator Date hidden'!Y174="x","x",X$2-'Indicator Date hidden'!Y174)</f>
        <v>5</v>
      </c>
      <c r="Y173" s="42">
        <f>IF('Indicator Date hidden'!Z174="x","x",Y$2-'Indicator Date hidden'!Z174)</f>
        <v>0</v>
      </c>
      <c r="Z173" s="42">
        <f>IF('Indicator Date hidden'!AA174="x","x",Z$2-'Indicator Date hidden'!AA174)</f>
        <v>2</v>
      </c>
      <c r="AA173" s="42" t="str">
        <f>IF('Indicator Date hidden'!AB174="x","x",AA$2-'Indicator Date hidden'!AB174)</f>
        <v>x</v>
      </c>
      <c r="AB173" s="42">
        <f>IF('Indicator Date hidden'!AC174="x","x",AB$2-'Indicator Date hidden'!AC174)</f>
        <v>0</v>
      </c>
      <c r="AC173" s="42">
        <f>IF('Indicator Date hidden'!AD174="x","x",AC$2-'Indicator Date hidden'!AD174)</f>
        <v>-2</v>
      </c>
      <c r="AD173" s="42">
        <f>IF('Indicator Date hidden'!AE174="x","x",AD$2-'Indicator Date hidden'!AE174)</f>
        <v>0</v>
      </c>
      <c r="AE173" s="42">
        <f>IF('Indicator Date hidden'!AF174="x","x",AE$2-'Indicator Date hidden'!AF174)</f>
        <v>0</v>
      </c>
      <c r="AF173" s="42">
        <f>IF('Indicator Date hidden'!AG174="x","x",AF$2-'Indicator Date hidden'!AG174)</f>
        <v>0</v>
      </c>
      <c r="AG173" s="42">
        <f>IF('Indicator Date hidden'!AH174="x","x",AG$2-'Indicator Date hidden'!AH174)</f>
        <v>0</v>
      </c>
      <c r="AH173" s="42">
        <f>IF('Indicator Date hidden'!AI174="x","x",AH$2-'Indicator Date hidden'!AI174)</f>
        <v>5</v>
      </c>
      <c r="AI173" s="42">
        <f>IF('Indicator Date hidden'!AJ174="x","x",AI$2-'Indicator Date hidden'!AJ174)</f>
        <v>0</v>
      </c>
      <c r="AJ173" s="42">
        <f>IF('Indicator Date hidden'!AK174="x","x",AJ$2-'Indicator Date hidden'!AK174)</f>
        <v>0</v>
      </c>
      <c r="AK173" s="42">
        <f>IF('Indicator Date hidden'!AL174="x","x",AK$2-'Indicator Date hidden'!AL174)</f>
        <v>0</v>
      </c>
      <c r="AL173" s="42">
        <f>IF('Indicator Date hidden'!AM174="x","x",AL$2-'Indicator Date hidden'!AM174)</f>
        <v>0</v>
      </c>
      <c r="AM173" s="42">
        <f>IF('Indicator Date hidden'!AN174="x","x",AM$2-'Indicator Date hidden'!AN174)</f>
        <v>0</v>
      </c>
      <c r="AN173" s="42">
        <f>IF('Indicator Date hidden'!AO174="x","x",AN$2-'Indicator Date hidden'!AO174)</f>
        <v>0</v>
      </c>
      <c r="AO173" s="42">
        <f>IF('Indicator Date hidden'!AP174="x","x",AO$2-'Indicator Date hidden'!AP174)</f>
        <v>2</v>
      </c>
      <c r="AP173" s="42">
        <f>IF('Indicator Date hidden'!AQ174="x","x",AP$2-'Indicator Date hidden'!AQ174)</f>
        <v>0</v>
      </c>
      <c r="AQ173" s="42">
        <f>IF('Indicator Date hidden'!AR174="x","x",AQ$2-'Indicator Date hidden'!AR174)</f>
        <v>0</v>
      </c>
      <c r="AR173" s="42">
        <f>IF('Indicator Date hidden'!AS174="x","x",AR$2-'Indicator Date hidden'!AS174)</f>
        <v>0</v>
      </c>
      <c r="AS173" s="42">
        <f>IF('Indicator Date hidden'!AT174="x","x",AS$2-'Indicator Date hidden'!AT174)</f>
        <v>0</v>
      </c>
      <c r="AT173" s="42">
        <f>IF('Indicator Date hidden'!AU174="x","x",AT$2-'Indicator Date hidden'!AU174)</f>
        <v>0</v>
      </c>
      <c r="AU173" s="42">
        <f>IF('Indicator Date hidden'!AV174="x","x",AU$2-'Indicator Date hidden'!AV174)</f>
        <v>0</v>
      </c>
      <c r="AV173" s="42">
        <f>IF('Indicator Date hidden'!AW174="x","x",AV$2-'Indicator Date hidden'!AW174)</f>
        <v>8</v>
      </c>
      <c r="AW173" s="42">
        <f>IF('Indicator Date hidden'!AX174="x","x",AW$2-'Indicator Date hidden'!AX174)</f>
        <v>-2</v>
      </c>
      <c r="AX173" s="42">
        <f>IF('Indicator Date hidden'!AY174="x","x",AX$2-'Indicator Date hidden'!AY174)</f>
        <v>-1</v>
      </c>
      <c r="AY173" s="42">
        <f>IF('Indicator Date hidden'!AZ174="x","x",AY$2-'Indicator Date hidden'!AZ174)</f>
        <v>0</v>
      </c>
      <c r="AZ173" s="42">
        <f>IF('Indicator Date hidden'!BA174="x","x",AZ$2-'Indicator Date hidden'!BA174)</f>
        <v>9</v>
      </c>
      <c r="BA173" s="42">
        <f>IF('Indicator Date hidden'!BB174="x","x",BA$2-'Indicator Date hidden'!BB174)</f>
        <v>8</v>
      </c>
      <c r="BB173" s="42" t="str">
        <f>IF('Indicator Date hidden'!BC174="x","x",BB$2-'Indicator Date hidden'!BC174)</f>
        <v>x</v>
      </c>
      <c r="BC173" s="42">
        <f>IF('Indicator Date hidden'!BD174="x","x",BC$2-'Indicator Date hidden'!BD174)</f>
        <v>0</v>
      </c>
      <c r="BD173" s="42">
        <f>IF('Indicator Date hidden'!BE174="x","x",BD$2-'Indicator Date hidden'!BE174)</f>
        <v>0</v>
      </c>
      <c r="BE173" s="42">
        <f>IF('Indicator Date hidden'!BF174="x","x",BE$2-'Indicator Date hidden'!BF174)</f>
        <v>2</v>
      </c>
      <c r="BF173" s="42">
        <f>IF('Indicator Date hidden'!BG174="x","x",BF$2-'Indicator Date hidden'!BG174)</f>
        <v>0</v>
      </c>
      <c r="BG173" s="42">
        <f>IF('Indicator Date hidden'!BH174="x","x",BG$2-'Indicator Date hidden'!BH174)</f>
        <v>0</v>
      </c>
      <c r="BH173" s="42">
        <f>IF('Indicator Date hidden'!BI174="x","x",BH$2-'Indicator Date hidden'!BI174)</f>
        <v>0</v>
      </c>
      <c r="BI173" s="42">
        <f>IF('Indicator Date hidden'!BJ174="x","x",BI$2-'Indicator Date hidden'!BJ174)</f>
        <v>3</v>
      </c>
      <c r="BJ173" s="42">
        <f>IF('Indicator Date hidden'!BK174="x","x",BJ$2-'Indicator Date hidden'!BK174)</f>
        <v>1</v>
      </c>
      <c r="BK173" s="42">
        <f>IF('Indicator Date hidden'!BL174="x","x",BK$2-'Indicator Date hidden'!BL174)</f>
        <v>0</v>
      </c>
      <c r="BL173" s="42">
        <f>IF('Indicator Date hidden'!BM174="x","x",BL$2-'Indicator Date hidden'!BM174)</f>
        <v>0</v>
      </c>
      <c r="BM173" s="42">
        <f>IF('Indicator Date hidden'!BN174="x","x",BM$2-'Indicator Date hidden'!BN174)</f>
        <v>0</v>
      </c>
      <c r="BN173" s="42">
        <f>IF('Indicator Date hidden'!BO174="x","x",BN$2-'Indicator Date hidden'!BO174)</f>
        <v>0</v>
      </c>
      <c r="BO173" s="42">
        <f>IF('Indicator Date hidden'!BP174="x","x",BO$2-'Indicator Date hidden'!BP174)</f>
        <v>1</v>
      </c>
      <c r="BP173" s="42">
        <f>IF('Indicator Date hidden'!BQ174="x","x",BP$2-'Indicator Date hidden'!BQ174)</f>
        <v>0</v>
      </c>
      <c r="BQ173" s="42">
        <f>IF('Indicator Date hidden'!BR174="x","x",BQ$2-'Indicator Date hidden'!BR174)</f>
        <v>0</v>
      </c>
      <c r="BR173" s="42" t="str">
        <f>IF('Indicator Date hidden'!BS174="x","x",BR$2-'Indicator Date hidden'!BS174)</f>
        <v>x</v>
      </c>
      <c r="BS173" s="42">
        <f>IF('Indicator Date hidden'!BT174="x","x",BS$2-'Indicator Date hidden'!BT174)</f>
        <v>1</v>
      </c>
      <c r="BT173" s="42">
        <f>IF('Indicator Date hidden'!BU174="x","x",BT$2-'Indicator Date hidden'!BU174)</f>
        <v>0</v>
      </c>
      <c r="BU173">
        <f t="shared" si="25"/>
        <v>42</v>
      </c>
      <c r="BV173" s="43">
        <f t="shared" si="26"/>
        <v>0.64615384615384619</v>
      </c>
      <c r="BW173">
        <f t="shared" si="27"/>
        <v>12</v>
      </c>
      <c r="BX173" s="43">
        <f t="shared" si="28"/>
        <v>2.0186116266900584</v>
      </c>
      <c r="BY173" s="46">
        <f t="shared" si="29"/>
        <v>0</v>
      </c>
    </row>
    <row r="174" spans="1:77">
      <c r="A174" t="str">
        <f>'Indicator Data'!B177</f>
        <v>TGO</v>
      </c>
      <c r="B174" s="42">
        <f>IF('Indicator Date hidden'!C175="x","x",B$2-'Indicator Date hidden'!C175)</f>
        <v>0</v>
      </c>
      <c r="C174" s="42">
        <f>IF('Indicator Date hidden'!D175="x","x",C$2-'Indicator Date hidden'!D175)</f>
        <v>0</v>
      </c>
      <c r="D174" s="42">
        <f>IF('Indicator Date hidden'!E175="x","x",D$2-'Indicator Date hidden'!E175)</f>
        <v>0</v>
      </c>
      <c r="E174" s="42">
        <f>IF('Indicator Date hidden'!F175="x","x",E$2-'Indicator Date hidden'!F175)</f>
        <v>0</v>
      </c>
      <c r="F174" s="42">
        <f>IF('Indicator Date hidden'!G175="x","x",F$2-'Indicator Date hidden'!G175)</f>
        <v>0</v>
      </c>
      <c r="G174" s="42">
        <f>IF('Indicator Date hidden'!H175="x","x",G$2-'Indicator Date hidden'!H175)</f>
        <v>0</v>
      </c>
      <c r="H174" s="42">
        <f>IF('Indicator Date hidden'!I175="x","x",H$2-'Indicator Date hidden'!I175)</f>
        <v>0</v>
      </c>
      <c r="I174" s="42">
        <f>IF('Indicator Date hidden'!J175="x","x",I$2-'Indicator Date hidden'!J175)</f>
        <v>0</v>
      </c>
      <c r="J174" s="42">
        <f>IF('Indicator Date hidden'!K175="x","x",J$2-'Indicator Date hidden'!K175)</f>
        <v>0</v>
      </c>
      <c r="K174" s="42">
        <f>IF('Indicator Date hidden'!L175="x","x",K$2-'Indicator Date hidden'!L175)</f>
        <v>0</v>
      </c>
      <c r="L174" s="42">
        <f>IF('Indicator Date hidden'!M175="x","x",L$2-'Indicator Date hidden'!M175)</f>
        <v>0</v>
      </c>
      <c r="M174" s="42">
        <f>IF('Indicator Date hidden'!N175="x","x",M$2-'Indicator Date hidden'!N175)</f>
        <v>0</v>
      </c>
      <c r="N174" s="42">
        <f>IF('Indicator Date hidden'!O175="x","x",N$2-'Indicator Date hidden'!O175)</f>
        <v>0</v>
      </c>
      <c r="O174" s="42">
        <f>IF('Indicator Date hidden'!P175="x","x",O$2-'Indicator Date hidden'!P175)</f>
        <v>0</v>
      </c>
      <c r="P174" s="42">
        <f>IF('Indicator Date hidden'!Q175="x","x",P$2-'Indicator Date hidden'!Q175)</f>
        <v>0</v>
      </c>
      <c r="Q174" s="42">
        <f>IF('Indicator Date hidden'!R175="x","x",Q$2-'Indicator Date hidden'!R175)</f>
        <v>0</v>
      </c>
      <c r="R174" s="42">
        <f>IF('Indicator Date hidden'!S175="x","x",R$2-'Indicator Date hidden'!S175)</f>
        <v>0</v>
      </c>
      <c r="S174" s="42">
        <f>IF('Indicator Date hidden'!T175="x","x",S$2-'Indicator Date hidden'!T175)</f>
        <v>0</v>
      </c>
      <c r="T174" s="42">
        <f>IF('Indicator Date hidden'!U175="x","x",T$2-'Indicator Date hidden'!U175)</f>
        <v>0</v>
      </c>
      <c r="U174" s="42">
        <f>IF('Indicator Date hidden'!V175="x","x",U$2-'Indicator Date hidden'!V175)</f>
        <v>0</v>
      </c>
      <c r="V174" s="42">
        <f>IF('Indicator Date hidden'!W175="x","x",V$2-'Indicator Date hidden'!W175)</f>
        <v>0</v>
      </c>
      <c r="W174" s="42">
        <f>IF('Indicator Date hidden'!X175="x","x",W$2-'Indicator Date hidden'!X175)</f>
        <v>0</v>
      </c>
      <c r="X174" s="42">
        <f>IF('Indicator Date hidden'!Y175="x","x",X$2-'Indicator Date hidden'!Y175)</f>
        <v>4</v>
      </c>
      <c r="Y174" s="42">
        <f>IF('Indicator Date hidden'!Z175="x","x",Y$2-'Indicator Date hidden'!Z175)</f>
        <v>0</v>
      </c>
      <c r="Z174" s="42">
        <f>IF('Indicator Date hidden'!AA175="x","x",Z$2-'Indicator Date hidden'!AA175)</f>
        <v>0</v>
      </c>
      <c r="AA174" s="42">
        <f>IF('Indicator Date hidden'!AB175="x","x",AA$2-'Indicator Date hidden'!AB175)</f>
        <v>2</v>
      </c>
      <c r="AB174" s="42">
        <f>IF('Indicator Date hidden'!AC175="x","x",AB$2-'Indicator Date hidden'!AC175)</f>
        <v>0</v>
      </c>
      <c r="AC174" s="42">
        <f>IF('Indicator Date hidden'!AD175="x","x",AC$2-'Indicator Date hidden'!AD175)</f>
        <v>-2</v>
      </c>
      <c r="AD174" s="42">
        <f>IF('Indicator Date hidden'!AE175="x","x",AD$2-'Indicator Date hidden'!AE175)</f>
        <v>0</v>
      </c>
      <c r="AE174" s="42">
        <f>IF('Indicator Date hidden'!AF175="x","x",AE$2-'Indicator Date hidden'!AF175)</f>
        <v>0</v>
      </c>
      <c r="AF174" s="42">
        <f>IF('Indicator Date hidden'!AG175="x","x",AF$2-'Indicator Date hidden'!AG175)</f>
        <v>0</v>
      </c>
      <c r="AG174" s="42">
        <f>IF('Indicator Date hidden'!AH175="x","x",AG$2-'Indicator Date hidden'!AH175)</f>
        <v>0</v>
      </c>
      <c r="AH174" s="42">
        <f>IF('Indicator Date hidden'!AI175="x","x",AH$2-'Indicator Date hidden'!AI175)</f>
        <v>4</v>
      </c>
      <c r="AI174" s="42">
        <f>IF('Indicator Date hidden'!AJ175="x","x",AI$2-'Indicator Date hidden'!AJ175)</f>
        <v>0</v>
      </c>
      <c r="AJ174" s="42">
        <f>IF('Indicator Date hidden'!AK175="x","x",AJ$2-'Indicator Date hidden'!AK175)</f>
        <v>0</v>
      </c>
      <c r="AK174" s="42">
        <f>IF('Indicator Date hidden'!AL175="x","x",AK$2-'Indicator Date hidden'!AL175)</f>
        <v>0</v>
      </c>
      <c r="AL174" s="42">
        <f>IF('Indicator Date hidden'!AM175="x","x",AL$2-'Indicator Date hidden'!AM175)</f>
        <v>0</v>
      </c>
      <c r="AM174" s="42">
        <f>IF('Indicator Date hidden'!AN175="x","x",AM$2-'Indicator Date hidden'!AN175)</f>
        <v>0</v>
      </c>
      <c r="AN174" s="42">
        <f>IF('Indicator Date hidden'!AO175="x","x",AN$2-'Indicator Date hidden'!AO175)</f>
        <v>0</v>
      </c>
      <c r="AO174" s="42">
        <f>IF('Indicator Date hidden'!AP175="x","x",AO$2-'Indicator Date hidden'!AP175)</f>
        <v>5</v>
      </c>
      <c r="AP174" s="42">
        <f>IF('Indicator Date hidden'!AQ175="x","x",AP$2-'Indicator Date hidden'!AQ175)</f>
        <v>0</v>
      </c>
      <c r="AQ174" s="42">
        <f>IF('Indicator Date hidden'!AR175="x","x",AQ$2-'Indicator Date hidden'!AR175)</f>
        <v>0</v>
      </c>
      <c r="AR174" s="42">
        <f>IF('Indicator Date hidden'!AS175="x","x",AR$2-'Indicator Date hidden'!AS175)</f>
        <v>0</v>
      </c>
      <c r="AS174" s="42">
        <f>IF('Indicator Date hidden'!AT175="x","x",AS$2-'Indicator Date hidden'!AT175)</f>
        <v>0</v>
      </c>
      <c r="AT174" s="42">
        <f>IF('Indicator Date hidden'!AU175="x","x",AT$2-'Indicator Date hidden'!AU175)</f>
        <v>0</v>
      </c>
      <c r="AU174" s="42">
        <f>IF('Indicator Date hidden'!AV175="x","x",AU$2-'Indicator Date hidden'!AV175)</f>
        <v>0</v>
      </c>
      <c r="AV174" s="42">
        <f>IF('Indicator Date hidden'!AW175="x","x",AV$2-'Indicator Date hidden'!AW175)</f>
        <v>1</v>
      </c>
      <c r="AW174" s="42">
        <f>IF('Indicator Date hidden'!AX175="x","x",AW$2-'Indicator Date hidden'!AX175)</f>
        <v>-2</v>
      </c>
      <c r="AX174" s="42">
        <f>IF('Indicator Date hidden'!AY175="x","x",AX$2-'Indicator Date hidden'!AY175)</f>
        <v>-1</v>
      </c>
      <c r="AY174" s="42">
        <f>IF('Indicator Date hidden'!AZ175="x","x",AY$2-'Indicator Date hidden'!AZ175)</f>
        <v>0</v>
      </c>
      <c r="AZ174" s="42">
        <f>IF('Indicator Date hidden'!BA175="x","x",AZ$2-'Indicator Date hidden'!BA175)</f>
        <v>0</v>
      </c>
      <c r="BA174" s="42">
        <f>IF('Indicator Date hidden'!BB175="x","x",BA$2-'Indicator Date hidden'!BB175)</f>
        <v>0</v>
      </c>
      <c r="BB174" s="42">
        <f>IF('Indicator Date hidden'!BC175="x","x",BB$2-'Indicator Date hidden'!BC175)</f>
        <v>0</v>
      </c>
      <c r="BC174" s="42">
        <f>IF('Indicator Date hidden'!BD175="x","x",BC$2-'Indicator Date hidden'!BD175)</f>
        <v>0</v>
      </c>
      <c r="BD174" s="42">
        <f>IF('Indicator Date hidden'!BE175="x","x",BD$2-'Indicator Date hidden'!BE175)</f>
        <v>0</v>
      </c>
      <c r="BE174" s="42">
        <f>IF('Indicator Date hidden'!BF175="x","x",BE$2-'Indicator Date hidden'!BF175)</f>
        <v>0</v>
      </c>
      <c r="BF174" s="42">
        <f>IF('Indicator Date hidden'!BG175="x","x",BF$2-'Indicator Date hidden'!BG175)</f>
        <v>0</v>
      </c>
      <c r="BG174" s="42">
        <f>IF('Indicator Date hidden'!BH175="x","x",BG$2-'Indicator Date hidden'!BH175)</f>
        <v>0</v>
      </c>
      <c r="BH174" s="42">
        <f>IF('Indicator Date hidden'!BI175="x","x",BH$2-'Indicator Date hidden'!BI175)</f>
        <v>0</v>
      </c>
      <c r="BI174" s="42">
        <f>IF('Indicator Date hidden'!BJ175="x","x",BI$2-'Indicator Date hidden'!BJ175)</f>
        <v>4</v>
      </c>
      <c r="BJ174" s="42">
        <f>IF('Indicator Date hidden'!BK175="x","x",BJ$2-'Indicator Date hidden'!BK175)</f>
        <v>1</v>
      </c>
      <c r="BK174" s="42">
        <f>IF('Indicator Date hidden'!BL175="x","x",BK$2-'Indicator Date hidden'!BL175)</f>
        <v>0</v>
      </c>
      <c r="BL174" s="42">
        <f>IF('Indicator Date hidden'!BM175="x","x",BL$2-'Indicator Date hidden'!BM175)</f>
        <v>0</v>
      </c>
      <c r="BM174" s="42">
        <f>IF('Indicator Date hidden'!BN175="x","x",BM$2-'Indicator Date hidden'!BN175)</f>
        <v>0</v>
      </c>
      <c r="BN174" s="42">
        <f>IF('Indicator Date hidden'!BO175="x","x",BN$2-'Indicator Date hidden'!BO175)</f>
        <v>0</v>
      </c>
      <c r="BO174" s="42">
        <f>IF('Indicator Date hidden'!BP175="x","x",BO$2-'Indicator Date hidden'!BP175)</f>
        <v>0</v>
      </c>
      <c r="BP174" s="42">
        <f>IF('Indicator Date hidden'!BQ175="x","x",BP$2-'Indicator Date hidden'!BQ175)</f>
        <v>0</v>
      </c>
      <c r="BQ174" s="42">
        <f>IF('Indicator Date hidden'!BR175="x","x",BQ$2-'Indicator Date hidden'!BR175)</f>
        <v>0</v>
      </c>
      <c r="BR174" s="42">
        <f>IF('Indicator Date hidden'!BS175="x","x",BR$2-'Indicator Date hidden'!BS175)</f>
        <v>0</v>
      </c>
      <c r="BS174" s="42">
        <f>IF('Indicator Date hidden'!BT175="x","x",BS$2-'Indicator Date hidden'!BT175)</f>
        <v>1</v>
      </c>
      <c r="BT174" s="42">
        <f>IF('Indicator Date hidden'!BU175="x","x",BT$2-'Indicator Date hidden'!BU175)</f>
        <v>0</v>
      </c>
      <c r="BU174">
        <f t="shared" si="25"/>
        <v>17</v>
      </c>
      <c r="BV174" s="43">
        <f t="shared" si="26"/>
        <v>0.23943661971830985</v>
      </c>
      <c r="BW174">
        <f t="shared" si="27"/>
        <v>8</v>
      </c>
      <c r="BX174" s="43">
        <f t="shared" si="28"/>
        <v>1.0937052765249113</v>
      </c>
      <c r="BY174" s="46">
        <f t="shared" si="29"/>
        <v>0</v>
      </c>
    </row>
    <row r="175" spans="1:77">
      <c r="A175" t="str">
        <f>'Indicator Data'!B178</f>
        <v>TON</v>
      </c>
      <c r="B175" s="42">
        <f>IF('Indicator Date hidden'!C176="x","x",B$2-'Indicator Date hidden'!C176)</f>
        <v>0</v>
      </c>
      <c r="C175" s="42">
        <f>IF('Indicator Date hidden'!D176="x","x",C$2-'Indicator Date hidden'!D176)</f>
        <v>0</v>
      </c>
      <c r="D175" s="42">
        <f>IF('Indicator Date hidden'!E176="x","x",D$2-'Indicator Date hidden'!E176)</f>
        <v>0</v>
      </c>
      <c r="E175" s="42">
        <f>IF('Indicator Date hidden'!F176="x","x",E$2-'Indicator Date hidden'!F176)</f>
        <v>0</v>
      </c>
      <c r="F175" s="42">
        <f>IF('Indicator Date hidden'!G176="x","x",F$2-'Indicator Date hidden'!G176)</f>
        <v>0</v>
      </c>
      <c r="G175" s="42">
        <f>IF('Indicator Date hidden'!H176="x","x",G$2-'Indicator Date hidden'!H176)</f>
        <v>0</v>
      </c>
      <c r="H175" s="42">
        <f>IF('Indicator Date hidden'!I176="x","x",H$2-'Indicator Date hidden'!I176)</f>
        <v>0</v>
      </c>
      <c r="I175" s="42">
        <f>IF('Indicator Date hidden'!J176="x","x",I$2-'Indicator Date hidden'!J176)</f>
        <v>0</v>
      </c>
      <c r="J175" s="42">
        <f>IF('Indicator Date hidden'!K176="x","x",J$2-'Indicator Date hidden'!K176)</f>
        <v>0</v>
      </c>
      <c r="K175" s="42" t="str">
        <f>IF('Indicator Date hidden'!L176="x","x",K$2-'Indicator Date hidden'!L176)</f>
        <v>x</v>
      </c>
      <c r="L175" s="42" t="str">
        <f>IF('Indicator Date hidden'!M176="x","x",L$2-'Indicator Date hidden'!M176)</f>
        <v>x</v>
      </c>
      <c r="M175" s="42" t="str">
        <f>IF('Indicator Date hidden'!N176="x","x",M$2-'Indicator Date hidden'!N176)</f>
        <v>x</v>
      </c>
      <c r="N175" s="42" t="str">
        <f>IF('Indicator Date hidden'!O176="x","x",N$2-'Indicator Date hidden'!O176)</f>
        <v>x</v>
      </c>
      <c r="O175" s="42" t="str">
        <f>IF('Indicator Date hidden'!P176="x","x",O$2-'Indicator Date hidden'!P176)</f>
        <v>x</v>
      </c>
      <c r="P175" s="42">
        <f>IF('Indicator Date hidden'!Q176="x","x",P$2-'Indicator Date hidden'!Q176)</f>
        <v>0</v>
      </c>
      <c r="Q175" s="42">
        <f>IF('Indicator Date hidden'!R176="x","x",Q$2-'Indicator Date hidden'!R176)</f>
        <v>0</v>
      </c>
      <c r="R175" s="42">
        <f>IF('Indicator Date hidden'!S176="x","x",R$2-'Indicator Date hidden'!S176)</f>
        <v>0</v>
      </c>
      <c r="S175" s="42">
        <f>IF('Indicator Date hidden'!T176="x","x",S$2-'Indicator Date hidden'!T176)</f>
        <v>0</v>
      </c>
      <c r="T175" s="42">
        <f>IF('Indicator Date hidden'!U176="x","x",T$2-'Indicator Date hidden'!U176)</f>
        <v>0</v>
      </c>
      <c r="U175" s="42">
        <f>IF('Indicator Date hidden'!V176="x","x",U$2-'Indicator Date hidden'!V176)</f>
        <v>0</v>
      </c>
      <c r="V175" s="42">
        <f>IF('Indicator Date hidden'!W176="x","x",V$2-'Indicator Date hidden'!W176)</f>
        <v>0</v>
      </c>
      <c r="W175" s="42">
        <f>IF('Indicator Date hidden'!X176="x","x",W$2-'Indicator Date hidden'!X176)</f>
        <v>0</v>
      </c>
      <c r="X175" s="42">
        <f>IF('Indicator Date hidden'!Y176="x","x",X$2-'Indicator Date hidden'!Y176)</f>
        <v>2</v>
      </c>
      <c r="Y175" s="42">
        <f>IF('Indicator Date hidden'!Z176="x","x",Y$2-'Indicator Date hidden'!Z176)</f>
        <v>0</v>
      </c>
      <c r="Z175" s="42">
        <f>IF('Indicator Date hidden'!AA176="x","x",Z$2-'Indicator Date hidden'!AA176)</f>
        <v>0</v>
      </c>
      <c r="AA175" s="42">
        <f>IF('Indicator Date hidden'!AB176="x","x",AA$2-'Indicator Date hidden'!AB176)</f>
        <v>1</v>
      </c>
      <c r="AB175" s="42">
        <f>IF('Indicator Date hidden'!AC176="x","x",AB$2-'Indicator Date hidden'!AC176)</f>
        <v>0</v>
      </c>
      <c r="AC175" s="42">
        <f>IF('Indicator Date hidden'!AD176="x","x",AC$2-'Indicator Date hidden'!AD176)</f>
        <v>-2</v>
      </c>
      <c r="AD175" s="42">
        <f>IF('Indicator Date hidden'!AE176="x","x",AD$2-'Indicator Date hidden'!AE176)</f>
        <v>0</v>
      </c>
      <c r="AE175" s="42">
        <f>IF('Indicator Date hidden'!AF176="x","x",AE$2-'Indicator Date hidden'!AF176)</f>
        <v>16</v>
      </c>
      <c r="AF175" s="42" t="str">
        <f>IF('Indicator Date hidden'!AG176="x","x",AF$2-'Indicator Date hidden'!AG176)</f>
        <v>x</v>
      </c>
      <c r="AG175" s="42">
        <f>IF('Indicator Date hidden'!AH176="x","x",AG$2-'Indicator Date hidden'!AH176)</f>
        <v>0</v>
      </c>
      <c r="AH175" s="42">
        <f>IF('Indicator Date hidden'!AI176="x","x",AH$2-'Indicator Date hidden'!AI176)</f>
        <v>2</v>
      </c>
      <c r="AI175" s="42">
        <f>IF('Indicator Date hidden'!AJ176="x","x",AI$2-'Indicator Date hidden'!AJ176)</f>
        <v>0</v>
      </c>
      <c r="AJ175" s="42">
        <f>IF('Indicator Date hidden'!AK176="x","x",AJ$2-'Indicator Date hidden'!AK176)</f>
        <v>0</v>
      </c>
      <c r="AK175" s="42">
        <f>IF('Indicator Date hidden'!AL176="x","x",AK$2-'Indicator Date hidden'!AL176)</f>
        <v>0</v>
      </c>
      <c r="AL175" s="42">
        <f>IF('Indicator Date hidden'!AM176="x","x",AL$2-'Indicator Date hidden'!AM176)</f>
        <v>0</v>
      </c>
      <c r="AM175" s="42">
        <f>IF('Indicator Date hidden'!AN176="x","x",AM$2-'Indicator Date hidden'!AN176)</f>
        <v>1</v>
      </c>
      <c r="AN175" s="42">
        <f>IF('Indicator Date hidden'!AO176="x","x",AN$2-'Indicator Date hidden'!AO176)</f>
        <v>0</v>
      </c>
      <c r="AO175" s="42">
        <f>IF('Indicator Date hidden'!AP176="x","x",AO$2-'Indicator Date hidden'!AP176)</f>
        <v>3</v>
      </c>
      <c r="AP175" s="42">
        <f>IF('Indicator Date hidden'!AQ176="x","x",AP$2-'Indicator Date hidden'!AQ176)</f>
        <v>0</v>
      </c>
      <c r="AQ175" s="42" t="str">
        <f>IF('Indicator Date hidden'!AR176="x","x",AQ$2-'Indicator Date hidden'!AR176)</f>
        <v>x</v>
      </c>
      <c r="AR175" s="42" t="str">
        <f>IF('Indicator Date hidden'!AS176="x","x",AR$2-'Indicator Date hidden'!AS176)</f>
        <v>x</v>
      </c>
      <c r="AS175" s="42" t="str">
        <f>IF('Indicator Date hidden'!AT176="x","x",AS$2-'Indicator Date hidden'!AT176)</f>
        <v>x</v>
      </c>
      <c r="AT175" s="42">
        <f>IF('Indicator Date hidden'!AU176="x","x",AT$2-'Indicator Date hidden'!AU176)</f>
        <v>0</v>
      </c>
      <c r="AU175" s="42">
        <f>IF('Indicator Date hidden'!AV176="x","x",AU$2-'Indicator Date hidden'!AV176)</f>
        <v>0</v>
      </c>
      <c r="AV175" s="42">
        <f>IF('Indicator Date hidden'!AW176="x","x",AV$2-'Indicator Date hidden'!AW176)</f>
        <v>1</v>
      </c>
      <c r="AW175" s="42">
        <f>IF('Indicator Date hidden'!AX176="x","x",AW$2-'Indicator Date hidden'!AX176)</f>
        <v>-2</v>
      </c>
      <c r="AX175" s="42">
        <f>IF('Indicator Date hidden'!AY176="x","x",AX$2-'Indicator Date hidden'!AY176)</f>
        <v>-1</v>
      </c>
      <c r="AY175" s="42">
        <f>IF('Indicator Date hidden'!AZ176="x","x",AY$2-'Indicator Date hidden'!AZ176)</f>
        <v>0</v>
      </c>
      <c r="AZ175" s="42" t="str">
        <f>IF('Indicator Date hidden'!BA176="x","x",AZ$2-'Indicator Date hidden'!BA176)</f>
        <v>x</v>
      </c>
      <c r="BA175" s="42" t="str">
        <f>IF('Indicator Date hidden'!BB176="x","x",BA$2-'Indicator Date hidden'!BB176)</f>
        <v>x</v>
      </c>
      <c r="BB175" s="42" t="str">
        <f>IF('Indicator Date hidden'!BC176="x","x",BB$2-'Indicator Date hidden'!BC176)</f>
        <v>x</v>
      </c>
      <c r="BC175" s="42">
        <f>IF('Indicator Date hidden'!BD176="x","x",BC$2-'Indicator Date hidden'!BD176)</f>
        <v>0</v>
      </c>
      <c r="BD175" s="42">
        <f>IF('Indicator Date hidden'!BE176="x","x",BD$2-'Indicator Date hidden'!BE176)</f>
        <v>0</v>
      </c>
      <c r="BE175" s="42">
        <f>IF('Indicator Date hidden'!BF176="x","x",BE$2-'Indicator Date hidden'!BF176)</f>
        <v>2</v>
      </c>
      <c r="BF175" s="42">
        <f>IF('Indicator Date hidden'!BG176="x","x",BF$2-'Indicator Date hidden'!BG176)</f>
        <v>0</v>
      </c>
      <c r="BG175" s="42" t="str">
        <f>IF('Indicator Date hidden'!BH176="x","x",BG$2-'Indicator Date hidden'!BH176)</f>
        <v>x</v>
      </c>
      <c r="BH175" s="42">
        <f>IF('Indicator Date hidden'!BI176="x","x",BH$2-'Indicator Date hidden'!BI176)</f>
        <v>0</v>
      </c>
      <c r="BI175" s="42">
        <f>IF('Indicator Date hidden'!BJ176="x","x",BI$2-'Indicator Date hidden'!BJ176)</f>
        <v>2</v>
      </c>
      <c r="BJ175" s="42">
        <f>IF('Indicator Date hidden'!BK176="x","x",BJ$2-'Indicator Date hidden'!BK176)</f>
        <v>1</v>
      </c>
      <c r="BK175" s="42">
        <f>IF('Indicator Date hidden'!BL176="x","x",BK$2-'Indicator Date hidden'!BL176)</f>
        <v>1</v>
      </c>
      <c r="BL175" s="42">
        <f>IF('Indicator Date hidden'!BM176="x","x",BL$2-'Indicator Date hidden'!BM176)</f>
        <v>0</v>
      </c>
      <c r="BM175" s="42">
        <f>IF('Indicator Date hidden'!BN176="x","x",BM$2-'Indicator Date hidden'!BN176)</f>
        <v>0</v>
      </c>
      <c r="BN175" s="42">
        <f>IF('Indicator Date hidden'!BO176="x","x",BN$2-'Indicator Date hidden'!BO176)</f>
        <v>0</v>
      </c>
      <c r="BO175" s="42">
        <f>IF('Indicator Date hidden'!BP176="x","x",BO$2-'Indicator Date hidden'!BP176)</f>
        <v>0</v>
      </c>
      <c r="BP175" s="42">
        <f>IF('Indicator Date hidden'!BQ176="x","x",BP$2-'Indicator Date hidden'!BQ176)</f>
        <v>0</v>
      </c>
      <c r="BQ175" s="42">
        <f>IF('Indicator Date hidden'!BR176="x","x",BQ$2-'Indicator Date hidden'!BR176)</f>
        <v>0</v>
      </c>
      <c r="BR175" s="42">
        <f>IF('Indicator Date hidden'!BS176="x","x",BR$2-'Indicator Date hidden'!BS176)</f>
        <v>0</v>
      </c>
      <c r="BS175" s="42">
        <f>IF('Indicator Date hidden'!BT176="x","x",BS$2-'Indicator Date hidden'!BT176)</f>
        <v>1</v>
      </c>
      <c r="BT175" s="42">
        <f>IF('Indicator Date hidden'!BU176="x","x",BT$2-'Indicator Date hidden'!BU176)</f>
        <v>0</v>
      </c>
      <c r="BU175">
        <f t="shared" si="25"/>
        <v>28</v>
      </c>
      <c r="BV175" s="43">
        <f t="shared" si="26"/>
        <v>0.48275862068965519</v>
      </c>
      <c r="BW175">
        <f t="shared" si="27"/>
        <v>12</v>
      </c>
      <c r="BX175" s="43">
        <f t="shared" si="28"/>
        <v>2.2068965517241379</v>
      </c>
      <c r="BY175" s="46">
        <f t="shared" si="29"/>
        <v>0</v>
      </c>
    </row>
    <row r="176" spans="1:77">
      <c r="A176" t="str">
        <f>'Indicator Data'!B179</f>
        <v>TTO</v>
      </c>
      <c r="B176" s="42">
        <f>IF('Indicator Date hidden'!C177="x","x",B$2-'Indicator Date hidden'!C177)</f>
        <v>0</v>
      </c>
      <c r="C176" s="42">
        <f>IF('Indicator Date hidden'!D177="x","x",C$2-'Indicator Date hidden'!D177)</f>
        <v>0</v>
      </c>
      <c r="D176" s="42">
        <f>IF('Indicator Date hidden'!E177="x","x",D$2-'Indicator Date hidden'!E177)</f>
        <v>0</v>
      </c>
      <c r="E176" s="42">
        <f>IF('Indicator Date hidden'!F177="x","x",E$2-'Indicator Date hidden'!F177)</f>
        <v>0</v>
      </c>
      <c r="F176" s="42">
        <f>IF('Indicator Date hidden'!G177="x","x",F$2-'Indicator Date hidden'!G177)</f>
        <v>0</v>
      </c>
      <c r="G176" s="42">
        <f>IF('Indicator Date hidden'!H177="x","x",G$2-'Indicator Date hidden'!H177)</f>
        <v>0</v>
      </c>
      <c r="H176" s="42">
        <f>IF('Indicator Date hidden'!I177="x","x",H$2-'Indicator Date hidden'!I177)</f>
        <v>0</v>
      </c>
      <c r="I176" s="42">
        <f>IF('Indicator Date hidden'!J177="x","x",I$2-'Indicator Date hidden'!J177)</f>
        <v>0</v>
      </c>
      <c r="J176" s="42">
        <f>IF('Indicator Date hidden'!K177="x","x",J$2-'Indicator Date hidden'!K177)</f>
        <v>0</v>
      </c>
      <c r="K176" s="42">
        <f>IF('Indicator Date hidden'!L177="x","x",K$2-'Indicator Date hidden'!L177)</f>
        <v>0</v>
      </c>
      <c r="L176" s="42" t="str">
        <f>IF('Indicator Date hidden'!M177="x","x",L$2-'Indicator Date hidden'!M177)</f>
        <v>x</v>
      </c>
      <c r="M176" s="42" t="str">
        <f>IF('Indicator Date hidden'!N177="x","x",M$2-'Indicator Date hidden'!N177)</f>
        <v>x</v>
      </c>
      <c r="N176" s="42" t="str">
        <f>IF('Indicator Date hidden'!O177="x","x",N$2-'Indicator Date hidden'!O177)</f>
        <v>x</v>
      </c>
      <c r="O176" s="42" t="str">
        <f>IF('Indicator Date hidden'!P177="x","x",O$2-'Indicator Date hidden'!P177)</f>
        <v>x</v>
      </c>
      <c r="P176" s="42">
        <f>IF('Indicator Date hidden'!Q177="x","x",P$2-'Indicator Date hidden'!Q177)</f>
        <v>0</v>
      </c>
      <c r="Q176" s="42">
        <f>IF('Indicator Date hidden'!R177="x","x",Q$2-'Indicator Date hidden'!R177)</f>
        <v>0</v>
      </c>
      <c r="R176" s="42">
        <f>IF('Indicator Date hidden'!S177="x","x",R$2-'Indicator Date hidden'!S177)</f>
        <v>0</v>
      </c>
      <c r="S176" s="42">
        <f>IF('Indicator Date hidden'!T177="x","x",S$2-'Indicator Date hidden'!T177)</f>
        <v>0</v>
      </c>
      <c r="T176" s="42">
        <f>IF('Indicator Date hidden'!U177="x","x",T$2-'Indicator Date hidden'!U177)</f>
        <v>0</v>
      </c>
      <c r="U176" s="42">
        <f>IF('Indicator Date hidden'!V177="x","x",U$2-'Indicator Date hidden'!V177)</f>
        <v>0</v>
      </c>
      <c r="V176" s="42">
        <f>IF('Indicator Date hidden'!W177="x","x",V$2-'Indicator Date hidden'!W177)</f>
        <v>0</v>
      </c>
      <c r="W176" s="42">
        <f>IF('Indicator Date hidden'!X177="x","x",W$2-'Indicator Date hidden'!X177)</f>
        <v>0</v>
      </c>
      <c r="X176" s="42">
        <f>IF('Indicator Date hidden'!Y177="x","x",X$2-'Indicator Date hidden'!Y177)</f>
        <v>10</v>
      </c>
      <c r="Y176" s="42">
        <f>IF('Indicator Date hidden'!Z177="x","x",Y$2-'Indicator Date hidden'!Z177)</f>
        <v>0</v>
      </c>
      <c r="Z176" s="42" t="str">
        <f>IF('Indicator Date hidden'!AA177="x","x",Z$2-'Indicator Date hidden'!AA177)</f>
        <v>x</v>
      </c>
      <c r="AA176" s="42">
        <f>IF('Indicator Date hidden'!AB177="x","x",AA$2-'Indicator Date hidden'!AB177)</f>
        <v>2</v>
      </c>
      <c r="AB176" s="42" t="str">
        <f>IF('Indicator Date hidden'!AC177="x","x",AB$2-'Indicator Date hidden'!AC177)</f>
        <v>x</v>
      </c>
      <c r="AC176" s="42">
        <f>IF('Indicator Date hidden'!AD177="x","x",AC$2-'Indicator Date hidden'!AD177)</f>
        <v>-2</v>
      </c>
      <c r="AD176" s="42">
        <f>IF('Indicator Date hidden'!AE177="x","x",AD$2-'Indicator Date hidden'!AE177)</f>
        <v>0</v>
      </c>
      <c r="AE176" s="42">
        <f>IF('Indicator Date hidden'!AF177="x","x",AE$2-'Indicator Date hidden'!AF177)</f>
        <v>0</v>
      </c>
      <c r="AF176" s="42">
        <f>IF('Indicator Date hidden'!AG177="x","x",AF$2-'Indicator Date hidden'!AG177)</f>
        <v>0</v>
      </c>
      <c r="AG176" s="42">
        <f>IF('Indicator Date hidden'!AH177="x","x",AG$2-'Indicator Date hidden'!AH177)</f>
        <v>0</v>
      </c>
      <c r="AH176" s="42">
        <f>IF('Indicator Date hidden'!AI177="x","x",AH$2-'Indicator Date hidden'!AI177)</f>
        <v>10</v>
      </c>
      <c r="AI176" s="42">
        <f>IF('Indicator Date hidden'!AJ177="x","x",AI$2-'Indicator Date hidden'!AJ177)</f>
        <v>0</v>
      </c>
      <c r="AJ176" s="42">
        <f>IF('Indicator Date hidden'!AK177="x","x",AJ$2-'Indicator Date hidden'!AK177)</f>
        <v>0</v>
      </c>
      <c r="AK176" s="42">
        <f>IF('Indicator Date hidden'!AL177="x","x",AK$2-'Indicator Date hidden'!AL177)</f>
        <v>0</v>
      </c>
      <c r="AL176" s="42" t="str">
        <f>IF('Indicator Date hidden'!AM177="x","x",AL$2-'Indicator Date hidden'!AM177)</f>
        <v>x</v>
      </c>
      <c r="AM176" s="42">
        <f>IF('Indicator Date hidden'!AN177="x","x",AM$2-'Indicator Date hidden'!AN177)</f>
        <v>0</v>
      </c>
      <c r="AN176" s="42">
        <f>IF('Indicator Date hidden'!AO177="x","x",AN$2-'Indicator Date hidden'!AO177)</f>
        <v>0</v>
      </c>
      <c r="AO176" s="42">
        <f>IF('Indicator Date hidden'!AP177="x","x",AO$2-'Indicator Date hidden'!AP177)</f>
        <v>11</v>
      </c>
      <c r="AP176" s="42">
        <f>IF('Indicator Date hidden'!AQ177="x","x",AP$2-'Indicator Date hidden'!AQ177)</f>
        <v>0</v>
      </c>
      <c r="AQ176" s="42">
        <f>IF('Indicator Date hidden'!AR177="x","x",AQ$2-'Indicator Date hidden'!AR177)</f>
        <v>0</v>
      </c>
      <c r="AR176" s="42" t="str">
        <f>IF('Indicator Date hidden'!AS177="x","x",AR$2-'Indicator Date hidden'!AS177)</f>
        <v>x</v>
      </c>
      <c r="AS176" s="42" t="str">
        <f>IF('Indicator Date hidden'!AT177="x","x",AS$2-'Indicator Date hidden'!AT177)</f>
        <v>x</v>
      </c>
      <c r="AT176" s="42">
        <f>IF('Indicator Date hidden'!AU177="x","x",AT$2-'Indicator Date hidden'!AU177)</f>
        <v>0</v>
      </c>
      <c r="AU176" s="42">
        <f>IF('Indicator Date hidden'!AV177="x","x",AU$2-'Indicator Date hidden'!AV177)</f>
        <v>0</v>
      </c>
      <c r="AV176" s="42" t="str">
        <f>IF('Indicator Date hidden'!AW177="x","x",AV$2-'Indicator Date hidden'!AW177)</f>
        <v>x</v>
      </c>
      <c r="AW176" s="42">
        <f>IF('Indicator Date hidden'!AX177="x","x",AW$2-'Indicator Date hidden'!AX177)</f>
        <v>-2</v>
      </c>
      <c r="AX176" s="42">
        <f>IF('Indicator Date hidden'!AY177="x","x",AX$2-'Indicator Date hidden'!AY177)</f>
        <v>-1</v>
      </c>
      <c r="AY176" s="42">
        <f>IF('Indicator Date hidden'!AZ177="x","x",AY$2-'Indicator Date hidden'!AZ177)</f>
        <v>0</v>
      </c>
      <c r="AZ176" s="42" t="str">
        <f>IF('Indicator Date hidden'!BA177="x","x",AZ$2-'Indicator Date hidden'!BA177)</f>
        <v>x</v>
      </c>
      <c r="BA176" s="42">
        <f>IF('Indicator Date hidden'!BB177="x","x",BA$2-'Indicator Date hidden'!BB177)</f>
        <v>0</v>
      </c>
      <c r="BB176" s="42">
        <f>IF('Indicator Date hidden'!BC177="x","x",BB$2-'Indicator Date hidden'!BC177)</f>
        <v>0</v>
      </c>
      <c r="BC176" s="42">
        <f>IF('Indicator Date hidden'!BD177="x","x",BC$2-'Indicator Date hidden'!BD177)</f>
        <v>0</v>
      </c>
      <c r="BD176" s="42">
        <f>IF('Indicator Date hidden'!BE177="x","x",BD$2-'Indicator Date hidden'!BE177)</f>
        <v>0</v>
      </c>
      <c r="BE176" s="42">
        <f>IF('Indicator Date hidden'!BF177="x","x",BE$2-'Indicator Date hidden'!BF177)</f>
        <v>2</v>
      </c>
      <c r="BF176" s="42">
        <f>IF('Indicator Date hidden'!BG177="x","x",BF$2-'Indicator Date hidden'!BG177)</f>
        <v>0</v>
      </c>
      <c r="BG176" s="42">
        <f>IF('Indicator Date hidden'!BH177="x","x",BG$2-'Indicator Date hidden'!BH177)</f>
        <v>0</v>
      </c>
      <c r="BH176" s="42">
        <f>IF('Indicator Date hidden'!BI177="x","x",BH$2-'Indicator Date hidden'!BI177)</f>
        <v>0</v>
      </c>
      <c r="BI176" s="42" t="str">
        <f>IF('Indicator Date hidden'!BJ177="x","x",BI$2-'Indicator Date hidden'!BJ177)</f>
        <v>x</v>
      </c>
      <c r="BJ176" s="42">
        <f>IF('Indicator Date hidden'!BK177="x","x",BJ$2-'Indicator Date hidden'!BK177)</f>
        <v>1</v>
      </c>
      <c r="BK176" s="42">
        <f>IF('Indicator Date hidden'!BL177="x","x",BK$2-'Indicator Date hidden'!BL177)</f>
        <v>0</v>
      </c>
      <c r="BL176" s="42">
        <f>IF('Indicator Date hidden'!BM177="x","x",BL$2-'Indicator Date hidden'!BM177)</f>
        <v>0</v>
      </c>
      <c r="BM176" s="42">
        <f>IF('Indicator Date hidden'!BN177="x","x",BM$2-'Indicator Date hidden'!BN177)</f>
        <v>0</v>
      </c>
      <c r="BN176" s="42">
        <f>IF('Indicator Date hidden'!BO177="x","x",BN$2-'Indicator Date hidden'!BO177)</f>
        <v>0</v>
      </c>
      <c r="BO176" s="42">
        <f>IF('Indicator Date hidden'!BP177="x","x",BO$2-'Indicator Date hidden'!BP177)</f>
        <v>0</v>
      </c>
      <c r="BP176" s="42">
        <f>IF('Indicator Date hidden'!BQ177="x","x",BP$2-'Indicator Date hidden'!BQ177)</f>
        <v>0</v>
      </c>
      <c r="BQ176" s="42">
        <f>IF('Indicator Date hidden'!BR177="x","x",BQ$2-'Indicator Date hidden'!BR177)</f>
        <v>0</v>
      </c>
      <c r="BR176" s="42">
        <f>IF('Indicator Date hidden'!BS177="x","x",BR$2-'Indicator Date hidden'!BS177)</f>
        <v>0</v>
      </c>
      <c r="BS176" s="42">
        <f>IF('Indicator Date hidden'!BT177="x","x",BS$2-'Indicator Date hidden'!BT177)</f>
        <v>1</v>
      </c>
      <c r="BT176" s="42">
        <f>IF('Indicator Date hidden'!BU177="x","x",BT$2-'Indicator Date hidden'!BU177)</f>
        <v>0</v>
      </c>
      <c r="BU176">
        <f t="shared" si="25"/>
        <v>32</v>
      </c>
      <c r="BV176" s="43">
        <f t="shared" si="26"/>
        <v>0.5423728813559322</v>
      </c>
      <c r="BW176">
        <f t="shared" si="27"/>
        <v>7</v>
      </c>
      <c r="BX176" s="43">
        <f t="shared" si="28"/>
        <v>2.338491719458601</v>
      </c>
      <c r="BY176" s="46">
        <f t="shared" si="29"/>
        <v>0</v>
      </c>
    </row>
    <row r="177" spans="1:77">
      <c r="A177" t="str">
        <f>'Indicator Data'!B180</f>
        <v>TUN</v>
      </c>
      <c r="B177" s="42">
        <f>IF('Indicator Date hidden'!C178="x","x",B$2-'Indicator Date hidden'!C178)</f>
        <v>0</v>
      </c>
      <c r="C177" s="42">
        <f>IF('Indicator Date hidden'!D178="x","x",C$2-'Indicator Date hidden'!D178)</f>
        <v>0</v>
      </c>
      <c r="D177" s="42">
        <f>IF('Indicator Date hidden'!E178="x","x",D$2-'Indicator Date hidden'!E178)</f>
        <v>0</v>
      </c>
      <c r="E177" s="42">
        <f>IF('Indicator Date hidden'!F178="x","x",E$2-'Indicator Date hidden'!F178)</f>
        <v>0</v>
      </c>
      <c r="F177" s="42">
        <f>IF('Indicator Date hidden'!G178="x","x",F$2-'Indicator Date hidden'!G178)</f>
        <v>0</v>
      </c>
      <c r="G177" s="42">
        <f>IF('Indicator Date hidden'!H178="x","x",G$2-'Indicator Date hidden'!H178)</f>
        <v>0</v>
      </c>
      <c r="H177" s="42">
        <f>IF('Indicator Date hidden'!I178="x","x",H$2-'Indicator Date hidden'!I178)</f>
        <v>0</v>
      </c>
      <c r="I177" s="42">
        <f>IF('Indicator Date hidden'!J178="x","x",I$2-'Indicator Date hidden'!J178)</f>
        <v>0</v>
      </c>
      <c r="J177" s="42">
        <f>IF('Indicator Date hidden'!K178="x","x",J$2-'Indicator Date hidden'!K178)</f>
        <v>0</v>
      </c>
      <c r="K177" s="42">
        <f>IF('Indicator Date hidden'!L178="x","x",K$2-'Indicator Date hidden'!L178)</f>
        <v>0</v>
      </c>
      <c r="L177" s="42">
        <f>IF('Indicator Date hidden'!M178="x","x",L$2-'Indicator Date hidden'!M178)</f>
        <v>0</v>
      </c>
      <c r="M177" s="42">
        <f>IF('Indicator Date hidden'!N178="x","x",M$2-'Indicator Date hidden'!N178)</f>
        <v>0</v>
      </c>
      <c r="N177" s="42">
        <f>IF('Indicator Date hidden'!O178="x","x",N$2-'Indicator Date hidden'!O178)</f>
        <v>0</v>
      </c>
      <c r="O177" s="42">
        <f>IF('Indicator Date hidden'!P178="x","x",O$2-'Indicator Date hidden'!P178)</f>
        <v>0</v>
      </c>
      <c r="P177" s="42">
        <f>IF('Indicator Date hidden'!Q178="x","x",P$2-'Indicator Date hidden'!Q178)</f>
        <v>0</v>
      </c>
      <c r="Q177" s="42">
        <f>IF('Indicator Date hidden'!R178="x","x",Q$2-'Indicator Date hidden'!R178)</f>
        <v>0</v>
      </c>
      <c r="R177" s="42">
        <f>IF('Indicator Date hidden'!S178="x","x",R$2-'Indicator Date hidden'!S178)</f>
        <v>0</v>
      </c>
      <c r="S177" s="42">
        <f>IF('Indicator Date hidden'!T178="x","x",S$2-'Indicator Date hidden'!T178)</f>
        <v>0</v>
      </c>
      <c r="T177" s="42">
        <f>IF('Indicator Date hidden'!U178="x","x",T$2-'Indicator Date hidden'!U178)</f>
        <v>0</v>
      </c>
      <c r="U177" s="42">
        <f>IF('Indicator Date hidden'!V178="x","x",U$2-'Indicator Date hidden'!V178)</f>
        <v>0</v>
      </c>
      <c r="V177" s="42">
        <f>IF('Indicator Date hidden'!W178="x","x",V$2-'Indicator Date hidden'!W178)</f>
        <v>0</v>
      </c>
      <c r="W177" s="42">
        <f>IF('Indicator Date hidden'!X178="x","x",W$2-'Indicator Date hidden'!X178)</f>
        <v>0</v>
      </c>
      <c r="X177" s="42">
        <f>IF('Indicator Date hidden'!Y178="x","x",X$2-'Indicator Date hidden'!Y178)</f>
        <v>3</v>
      </c>
      <c r="Y177" s="42">
        <f>IF('Indicator Date hidden'!Z178="x","x",Y$2-'Indicator Date hidden'!Z178)</f>
        <v>0</v>
      </c>
      <c r="Z177" s="42">
        <f>IF('Indicator Date hidden'!AA178="x","x",Z$2-'Indicator Date hidden'!AA178)</f>
        <v>0</v>
      </c>
      <c r="AA177" s="42">
        <f>IF('Indicator Date hidden'!AB178="x","x",AA$2-'Indicator Date hidden'!AB178)</f>
        <v>1</v>
      </c>
      <c r="AB177" s="42">
        <f>IF('Indicator Date hidden'!AC178="x","x",AB$2-'Indicator Date hidden'!AC178)</f>
        <v>0</v>
      </c>
      <c r="AC177" s="42">
        <f>IF('Indicator Date hidden'!AD178="x","x",AC$2-'Indicator Date hidden'!AD178)</f>
        <v>-2</v>
      </c>
      <c r="AD177" s="42">
        <f>IF('Indicator Date hidden'!AE178="x","x",AD$2-'Indicator Date hidden'!AE178)</f>
        <v>0</v>
      </c>
      <c r="AE177" s="42">
        <f>IF('Indicator Date hidden'!AF178="x","x",AE$2-'Indicator Date hidden'!AF178)</f>
        <v>0</v>
      </c>
      <c r="AF177" s="42">
        <f>IF('Indicator Date hidden'!AG178="x","x",AF$2-'Indicator Date hidden'!AG178)</f>
        <v>0</v>
      </c>
      <c r="AG177" s="42">
        <f>IF('Indicator Date hidden'!AH178="x","x",AG$2-'Indicator Date hidden'!AH178)</f>
        <v>0</v>
      </c>
      <c r="AH177" s="42">
        <f>IF('Indicator Date hidden'!AI178="x","x",AH$2-'Indicator Date hidden'!AI178)</f>
        <v>3</v>
      </c>
      <c r="AI177" s="42">
        <f>IF('Indicator Date hidden'!AJ178="x","x",AI$2-'Indicator Date hidden'!AJ178)</f>
        <v>0</v>
      </c>
      <c r="AJ177" s="42">
        <f>IF('Indicator Date hidden'!AK178="x","x",AJ$2-'Indicator Date hidden'!AK178)</f>
        <v>0</v>
      </c>
      <c r="AK177" s="42">
        <f>IF('Indicator Date hidden'!AL178="x","x",AK$2-'Indicator Date hidden'!AL178)</f>
        <v>0</v>
      </c>
      <c r="AL177" s="42">
        <f>IF('Indicator Date hidden'!AM178="x","x",AL$2-'Indicator Date hidden'!AM178)</f>
        <v>0</v>
      </c>
      <c r="AM177" s="42">
        <f>IF('Indicator Date hidden'!AN178="x","x",AM$2-'Indicator Date hidden'!AN178)</f>
        <v>0</v>
      </c>
      <c r="AN177" s="42">
        <f>IF('Indicator Date hidden'!AO178="x","x",AN$2-'Indicator Date hidden'!AO178)</f>
        <v>0</v>
      </c>
      <c r="AO177" s="42">
        <f>IF('Indicator Date hidden'!AP178="x","x",AO$2-'Indicator Date hidden'!AP178)</f>
        <v>4</v>
      </c>
      <c r="AP177" s="42">
        <f>IF('Indicator Date hidden'!AQ178="x","x",AP$2-'Indicator Date hidden'!AQ178)</f>
        <v>0</v>
      </c>
      <c r="AQ177" s="42">
        <f>IF('Indicator Date hidden'!AR178="x","x",AQ$2-'Indicator Date hidden'!AR178)</f>
        <v>0</v>
      </c>
      <c r="AR177" s="42" t="str">
        <f>IF('Indicator Date hidden'!AS178="x","x",AR$2-'Indicator Date hidden'!AS178)</f>
        <v>x</v>
      </c>
      <c r="AS177" s="42" t="str">
        <f>IF('Indicator Date hidden'!AT178="x","x",AS$2-'Indicator Date hidden'!AT178)</f>
        <v>x</v>
      </c>
      <c r="AT177" s="42">
        <f>IF('Indicator Date hidden'!AU178="x","x",AT$2-'Indicator Date hidden'!AU178)</f>
        <v>0</v>
      </c>
      <c r="AU177" s="42">
        <f>IF('Indicator Date hidden'!AV178="x","x",AU$2-'Indicator Date hidden'!AV178)</f>
        <v>0</v>
      </c>
      <c r="AV177" s="42">
        <f>IF('Indicator Date hidden'!AW178="x","x",AV$2-'Indicator Date hidden'!AW178)</f>
        <v>1</v>
      </c>
      <c r="AW177" s="42">
        <f>IF('Indicator Date hidden'!AX178="x","x",AW$2-'Indicator Date hidden'!AX178)</f>
        <v>-2</v>
      </c>
      <c r="AX177" s="42">
        <f>IF('Indicator Date hidden'!AY178="x","x",AX$2-'Indicator Date hidden'!AY178)</f>
        <v>-1</v>
      </c>
      <c r="AY177" s="42">
        <f>IF('Indicator Date hidden'!AZ178="x","x",AY$2-'Indicator Date hidden'!AZ178)</f>
        <v>0</v>
      </c>
      <c r="AZ177" s="42" t="str">
        <f>IF('Indicator Date hidden'!BA178="x","x",AZ$2-'Indicator Date hidden'!BA178)</f>
        <v>x</v>
      </c>
      <c r="BA177" s="42">
        <f>IF('Indicator Date hidden'!BB178="x","x",BA$2-'Indicator Date hidden'!BB178)</f>
        <v>0</v>
      </c>
      <c r="BB177" s="42">
        <f>IF('Indicator Date hidden'!BC178="x","x",BB$2-'Indicator Date hidden'!BC178)</f>
        <v>0</v>
      </c>
      <c r="BC177" s="42">
        <f>IF('Indicator Date hidden'!BD178="x","x",BC$2-'Indicator Date hidden'!BD178)</f>
        <v>0</v>
      </c>
      <c r="BD177" s="42">
        <f>IF('Indicator Date hidden'!BE178="x","x",BD$2-'Indicator Date hidden'!BE178)</f>
        <v>0</v>
      </c>
      <c r="BE177" s="42">
        <f>IF('Indicator Date hidden'!BF178="x","x",BE$2-'Indicator Date hidden'!BF178)</f>
        <v>2</v>
      </c>
      <c r="BF177" s="42">
        <f>IF('Indicator Date hidden'!BG178="x","x",BF$2-'Indicator Date hidden'!BG178)</f>
        <v>0</v>
      </c>
      <c r="BG177" s="42">
        <f>IF('Indicator Date hidden'!BH178="x","x",BG$2-'Indicator Date hidden'!BH178)</f>
        <v>0</v>
      </c>
      <c r="BH177" s="42">
        <f>IF('Indicator Date hidden'!BI178="x","x",BH$2-'Indicator Date hidden'!BI178)</f>
        <v>0</v>
      </c>
      <c r="BI177" s="42">
        <f>IF('Indicator Date hidden'!BJ178="x","x",BI$2-'Indicator Date hidden'!BJ178)</f>
        <v>4</v>
      </c>
      <c r="BJ177" s="42">
        <f>IF('Indicator Date hidden'!BK178="x","x",BJ$2-'Indicator Date hidden'!BK178)</f>
        <v>1</v>
      </c>
      <c r="BK177" s="42">
        <f>IF('Indicator Date hidden'!BL178="x","x",BK$2-'Indicator Date hidden'!BL178)</f>
        <v>0</v>
      </c>
      <c r="BL177" s="42">
        <f>IF('Indicator Date hidden'!BM178="x","x",BL$2-'Indicator Date hidden'!BM178)</f>
        <v>0</v>
      </c>
      <c r="BM177" s="42">
        <f>IF('Indicator Date hidden'!BN178="x","x",BM$2-'Indicator Date hidden'!BN178)</f>
        <v>0</v>
      </c>
      <c r="BN177" s="42">
        <f>IF('Indicator Date hidden'!BO178="x","x",BN$2-'Indicator Date hidden'!BO178)</f>
        <v>0</v>
      </c>
      <c r="BO177" s="42">
        <f>IF('Indicator Date hidden'!BP178="x","x",BO$2-'Indicator Date hidden'!BP178)</f>
        <v>4</v>
      </c>
      <c r="BP177" s="42">
        <f>IF('Indicator Date hidden'!BQ178="x","x",BP$2-'Indicator Date hidden'!BQ178)</f>
        <v>0</v>
      </c>
      <c r="BQ177" s="42">
        <f>IF('Indicator Date hidden'!BR178="x","x",BQ$2-'Indicator Date hidden'!BR178)</f>
        <v>0</v>
      </c>
      <c r="BR177" s="42">
        <f>IF('Indicator Date hidden'!BS178="x","x",BR$2-'Indicator Date hidden'!BS178)</f>
        <v>0</v>
      </c>
      <c r="BS177" s="42">
        <f>IF('Indicator Date hidden'!BT178="x","x",BS$2-'Indicator Date hidden'!BT178)</f>
        <v>1</v>
      </c>
      <c r="BT177" s="42">
        <f>IF('Indicator Date hidden'!BU178="x","x",BT$2-'Indicator Date hidden'!BU178)</f>
        <v>0</v>
      </c>
      <c r="BU177">
        <f t="shared" si="25"/>
        <v>19</v>
      </c>
      <c r="BV177" s="43">
        <f t="shared" si="26"/>
        <v>0.27941176470588236</v>
      </c>
      <c r="BW177">
        <f t="shared" si="27"/>
        <v>10</v>
      </c>
      <c r="BX177" s="43">
        <f t="shared" si="28"/>
        <v>1.0688860093752104</v>
      </c>
      <c r="BY177" s="46">
        <f t="shared" si="29"/>
        <v>0</v>
      </c>
    </row>
    <row r="178" spans="1:77">
      <c r="A178" t="str">
        <f>'Indicator Data'!B181</f>
        <v>TUR</v>
      </c>
      <c r="B178" s="42">
        <f>IF('Indicator Date hidden'!C179="x","x",B$2-'Indicator Date hidden'!C179)</f>
        <v>0</v>
      </c>
      <c r="C178" s="42">
        <f>IF('Indicator Date hidden'!D179="x","x",C$2-'Indicator Date hidden'!D179)</f>
        <v>0</v>
      </c>
      <c r="D178" s="42">
        <f>IF('Indicator Date hidden'!E179="x","x",D$2-'Indicator Date hidden'!E179)</f>
        <v>0</v>
      </c>
      <c r="E178" s="42">
        <f>IF('Indicator Date hidden'!F179="x","x",E$2-'Indicator Date hidden'!F179)</f>
        <v>0</v>
      </c>
      <c r="F178" s="42">
        <f>IF('Indicator Date hidden'!G179="x","x",F$2-'Indicator Date hidden'!G179)</f>
        <v>0</v>
      </c>
      <c r="G178" s="42">
        <f>IF('Indicator Date hidden'!H179="x","x",G$2-'Indicator Date hidden'!H179)</f>
        <v>0</v>
      </c>
      <c r="H178" s="42">
        <f>IF('Indicator Date hidden'!I179="x","x",H$2-'Indicator Date hidden'!I179)</f>
        <v>0</v>
      </c>
      <c r="I178" s="42">
        <f>IF('Indicator Date hidden'!J179="x","x",I$2-'Indicator Date hidden'!J179)</f>
        <v>0</v>
      </c>
      <c r="J178" s="42">
        <f>IF('Indicator Date hidden'!K179="x","x",J$2-'Indicator Date hidden'!K179)</f>
        <v>0</v>
      </c>
      <c r="K178" s="42">
        <f>IF('Indicator Date hidden'!L179="x","x",K$2-'Indicator Date hidden'!L179)</f>
        <v>0</v>
      </c>
      <c r="L178" s="42">
        <f>IF('Indicator Date hidden'!M179="x","x",L$2-'Indicator Date hidden'!M179)</f>
        <v>0</v>
      </c>
      <c r="M178" s="42" t="str">
        <f>IF('Indicator Date hidden'!N179="x","x",M$2-'Indicator Date hidden'!N179)</f>
        <v>x</v>
      </c>
      <c r="N178" s="42" t="str">
        <f>IF('Indicator Date hidden'!O179="x","x",N$2-'Indicator Date hidden'!O179)</f>
        <v>x</v>
      </c>
      <c r="O178" s="42" t="str">
        <f>IF('Indicator Date hidden'!P179="x","x",O$2-'Indicator Date hidden'!P179)</f>
        <v>x</v>
      </c>
      <c r="P178" s="42">
        <f>IF('Indicator Date hidden'!Q179="x","x",P$2-'Indicator Date hidden'!Q179)</f>
        <v>0</v>
      </c>
      <c r="Q178" s="42">
        <f>IF('Indicator Date hidden'!R179="x","x",Q$2-'Indicator Date hidden'!R179)</f>
        <v>0</v>
      </c>
      <c r="R178" s="42">
        <f>IF('Indicator Date hidden'!S179="x","x",R$2-'Indicator Date hidden'!S179)</f>
        <v>0</v>
      </c>
      <c r="S178" s="42">
        <f>IF('Indicator Date hidden'!T179="x","x",S$2-'Indicator Date hidden'!T179)</f>
        <v>0</v>
      </c>
      <c r="T178" s="42">
        <f>IF('Indicator Date hidden'!U179="x","x",T$2-'Indicator Date hidden'!U179)</f>
        <v>0</v>
      </c>
      <c r="U178" s="42">
        <f>IF('Indicator Date hidden'!V179="x","x",U$2-'Indicator Date hidden'!V179)</f>
        <v>0</v>
      </c>
      <c r="V178" s="42">
        <f>IF('Indicator Date hidden'!W179="x","x",V$2-'Indicator Date hidden'!W179)</f>
        <v>0</v>
      </c>
      <c r="W178" s="42">
        <f>IF('Indicator Date hidden'!X179="x","x",W$2-'Indicator Date hidden'!X179)</f>
        <v>0</v>
      </c>
      <c r="X178" s="42">
        <f>IF('Indicator Date hidden'!Y179="x","x",X$2-'Indicator Date hidden'!Y179)</f>
        <v>17</v>
      </c>
      <c r="Y178" s="42">
        <f>IF('Indicator Date hidden'!Z179="x","x",Y$2-'Indicator Date hidden'!Z179)</f>
        <v>0</v>
      </c>
      <c r="Z178" s="42" t="str">
        <f>IF('Indicator Date hidden'!AA179="x","x",Z$2-'Indicator Date hidden'!AA179)</f>
        <v>x</v>
      </c>
      <c r="AA178" s="42">
        <f>IF('Indicator Date hidden'!AB179="x","x",AA$2-'Indicator Date hidden'!AB179)</f>
        <v>0</v>
      </c>
      <c r="AB178" s="42">
        <f>IF('Indicator Date hidden'!AC179="x","x",AB$2-'Indicator Date hidden'!AC179)</f>
        <v>0</v>
      </c>
      <c r="AC178" s="42" t="str">
        <f>IF('Indicator Date hidden'!AD179="x","x",AC$2-'Indicator Date hidden'!AD179)</f>
        <v>x</v>
      </c>
      <c r="AD178" s="42">
        <f>IF('Indicator Date hidden'!AE179="x","x",AD$2-'Indicator Date hidden'!AE179)</f>
        <v>0</v>
      </c>
      <c r="AE178" s="42">
        <f>IF('Indicator Date hidden'!AF179="x","x",AE$2-'Indicator Date hidden'!AF179)</f>
        <v>0</v>
      </c>
      <c r="AF178" s="42">
        <f>IF('Indicator Date hidden'!AG179="x","x",AF$2-'Indicator Date hidden'!AG179)</f>
        <v>0</v>
      </c>
      <c r="AG178" s="42">
        <f>IF('Indicator Date hidden'!AH179="x","x",AG$2-'Indicator Date hidden'!AH179)</f>
        <v>0</v>
      </c>
      <c r="AH178" s="42" t="str">
        <f>IF('Indicator Date hidden'!AI179="x","x",AH$2-'Indicator Date hidden'!AI179)</f>
        <v>x</v>
      </c>
      <c r="AI178" s="42">
        <f>IF('Indicator Date hidden'!AJ179="x","x",AI$2-'Indicator Date hidden'!AJ179)</f>
        <v>0</v>
      </c>
      <c r="AJ178" s="42">
        <f>IF('Indicator Date hidden'!AK179="x","x",AJ$2-'Indicator Date hidden'!AK179)</f>
        <v>0</v>
      </c>
      <c r="AK178" s="42">
        <f>IF('Indicator Date hidden'!AL179="x","x",AK$2-'Indicator Date hidden'!AL179)</f>
        <v>0</v>
      </c>
      <c r="AL178" s="42">
        <f>IF('Indicator Date hidden'!AM179="x","x",AL$2-'Indicator Date hidden'!AM179)</f>
        <v>0</v>
      </c>
      <c r="AM178" s="42">
        <f>IF('Indicator Date hidden'!AN179="x","x",AM$2-'Indicator Date hidden'!AN179)</f>
        <v>0</v>
      </c>
      <c r="AN178" s="42">
        <f>IF('Indicator Date hidden'!AO179="x","x",AN$2-'Indicator Date hidden'!AO179)</f>
        <v>0</v>
      </c>
      <c r="AO178" s="42">
        <f>IF('Indicator Date hidden'!AP179="x","x",AO$2-'Indicator Date hidden'!AP179)</f>
        <v>4</v>
      </c>
      <c r="AP178" s="42">
        <f>IF('Indicator Date hidden'!AQ179="x","x",AP$2-'Indicator Date hidden'!AQ179)</f>
        <v>0</v>
      </c>
      <c r="AQ178" s="42" t="str">
        <f>IF('Indicator Date hidden'!AR179="x","x",AQ$2-'Indicator Date hidden'!AR179)</f>
        <v>x</v>
      </c>
      <c r="AR178" s="42" t="str">
        <f>IF('Indicator Date hidden'!AS179="x","x",AR$2-'Indicator Date hidden'!AS179)</f>
        <v>x</v>
      </c>
      <c r="AS178" s="42" t="str">
        <f>IF('Indicator Date hidden'!AT179="x","x",AS$2-'Indicator Date hidden'!AT179)</f>
        <v>x</v>
      </c>
      <c r="AT178" s="42" t="str">
        <f>IF('Indicator Date hidden'!AU179="x","x",AT$2-'Indicator Date hidden'!AU179)</f>
        <v>x</v>
      </c>
      <c r="AU178" s="42">
        <f>IF('Indicator Date hidden'!AV179="x","x",AU$2-'Indicator Date hidden'!AV179)</f>
        <v>0</v>
      </c>
      <c r="AV178" s="42">
        <f>IF('Indicator Date hidden'!AW179="x","x",AV$2-'Indicator Date hidden'!AW179)</f>
        <v>1</v>
      </c>
      <c r="AW178" s="42">
        <f>IF('Indicator Date hidden'!AX179="x","x",AW$2-'Indicator Date hidden'!AX179)</f>
        <v>-2</v>
      </c>
      <c r="AX178" s="42">
        <f>IF('Indicator Date hidden'!AY179="x","x",AX$2-'Indicator Date hidden'!AY179)</f>
        <v>-1</v>
      </c>
      <c r="AY178" s="42">
        <f>IF('Indicator Date hidden'!AZ179="x","x",AY$2-'Indicator Date hidden'!AZ179)</f>
        <v>0</v>
      </c>
      <c r="AZ178" s="42">
        <f>IF('Indicator Date hidden'!BA179="x","x",AZ$2-'Indicator Date hidden'!BA179)</f>
        <v>0</v>
      </c>
      <c r="BA178" s="42">
        <f>IF('Indicator Date hidden'!BB179="x","x",BA$2-'Indicator Date hidden'!BB179)</f>
        <v>0</v>
      </c>
      <c r="BB178" s="42">
        <f>IF('Indicator Date hidden'!BC179="x","x",BB$2-'Indicator Date hidden'!BC179)</f>
        <v>0</v>
      </c>
      <c r="BC178" s="42">
        <f>IF('Indicator Date hidden'!BD179="x","x",BC$2-'Indicator Date hidden'!BD179)</f>
        <v>0</v>
      </c>
      <c r="BD178" s="42">
        <f>IF('Indicator Date hidden'!BE179="x","x",BD$2-'Indicator Date hidden'!BE179)</f>
        <v>0</v>
      </c>
      <c r="BE178" s="42">
        <f>IF('Indicator Date hidden'!BF179="x","x",BE$2-'Indicator Date hidden'!BF179)</f>
        <v>0</v>
      </c>
      <c r="BF178" s="42">
        <f>IF('Indicator Date hidden'!BG179="x","x",BF$2-'Indicator Date hidden'!BG179)</f>
        <v>0</v>
      </c>
      <c r="BG178" s="42">
        <f>IF('Indicator Date hidden'!BH179="x","x",BG$2-'Indicator Date hidden'!BH179)</f>
        <v>0</v>
      </c>
      <c r="BH178" s="42">
        <f>IF('Indicator Date hidden'!BI179="x","x",BH$2-'Indicator Date hidden'!BI179)</f>
        <v>0</v>
      </c>
      <c r="BI178" s="42">
        <f>IF('Indicator Date hidden'!BJ179="x","x",BI$2-'Indicator Date hidden'!BJ179)</f>
        <v>4</v>
      </c>
      <c r="BJ178" s="42">
        <f>IF('Indicator Date hidden'!BK179="x","x",BJ$2-'Indicator Date hidden'!BK179)</f>
        <v>0</v>
      </c>
      <c r="BK178" s="42">
        <f>IF('Indicator Date hidden'!BL179="x","x",BK$2-'Indicator Date hidden'!BL179)</f>
        <v>0</v>
      </c>
      <c r="BL178" s="42">
        <f>IF('Indicator Date hidden'!BM179="x","x",BL$2-'Indicator Date hidden'!BM179)</f>
        <v>0</v>
      </c>
      <c r="BM178" s="42">
        <f>IF('Indicator Date hidden'!BN179="x","x",BM$2-'Indicator Date hidden'!BN179)</f>
        <v>0</v>
      </c>
      <c r="BN178" s="42">
        <f>IF('Indicator Date hidden'!BO179="x","x",BN$2-'Indicator Date hidden'!BO179)</f>
        <v>0</v>
      </c>
      <c r="BO178" s="42">
        <f>IF('Indicator Date hidden'!BP179="x","x",BO$2-'Indicator Date hidden'!BP179)</f>
        <v>1</v>
      </c>
      <c r="BP178" s="42">
        <f>IF('Indicator Date hidden'!BQ179="x","x",BP$2-'Indicator Date hidden'!BQ179)</f>
        <v>3</v>
      </c>
      <c r="BQ178" s="42">
        <f>IF('Indicator Date hidden'!BR179="x","x",BQ$2-'Indicator Date hidden'!BR179)</f>
        <v>3</v>
      </c>
      <c r="BR178" s="42">
        <f>IF('Indicator Date hidden'!BS179="x","x",BR$2-'Indicator Date hidden'!BS179)</f>
        <v>3</v>
      </c>
      <c r="BS178" s="42">
        <f>IF('Indicator Date hidden'!BT179="x","x",BS$2-'Indicator Date hidden'!BT179)</f>
        <v>1</v>
      </c>
      <c r="BT178" s="42">
        <f>IF('Indicator Date hidden'!BU179="x","x",BT$2-'Indicator Date hidden'!BU179)</f>
        <v>0</v>
      </c>
      <c r="BU178">
        <f t="shared" si="25"/>
        <v>34</v>
      </c>
      <c r="BV178" s="43">
        <f t="shared" si="26"/>
        <v>0.55737704918032782</v>
      </c>
      <c r="BW178">
        <f t="shared" si="27"/>
        <v>9</v>
      </c>
      <c r="BX178" s="43">
        <f t="shared" si="28"/>
        <v>2.350616174286547</v>
      </c>
      <c r="BY178" s="46">
        <f t="shared" si="29"/>
        <v>0</v>
      </c>
    </row>
    <row r="179" spans="1:77">
      <c r="A179" t="str">
        <f>'Indicator Data'!B182</f>
        <v>TKM</v>
      </c>
      <c r="B179" s="42">
        <f>IF('Indicator Date hidden'!C180="x","x",B$2-'Indicator Date hidden'!C180)</f>
        <v>0</v>
      </c>
      <c r="C179" s="42">
        <f>IF('Indicator Date hidden'!D180="x","x",C$2-'Indicator Date hidden'!D180)</f>
        <v>0</v>
      </c>
      <c r="D179" s="42">
        <f>IF('Indicator Date hidden'!E180="x","x",D$2-'Indicator Date hidden'!E180)</f>
        <v>0</v>
      </c>
      <c r="E179" s="42">
        <f>IF('Indicator Date hidden'!F180="x","x",E$2-'Indicator Date hidden'!F180)</f>
        <v>0</v>
      </c>
      <c r="F179" s="42">
        <f>IF('Indicator Date hidden'!G180="x","x",F$2-'Indicator Date hidden'!G180)</f>
        <v>0</v>
      </c>
      <c r="G179" s="42">
        <f>IF('Indicator Date hidden'!H180="x","x",G$2-'Indicator Date hidden'!H180)</f>
        <v>0</v>
      </c>
      <c r="H179" s="42">
        <f>IF('Indicator Date hidden'!I180="x","x",H$2-'Indicator Date hidden'!I180)</f>
        <v>0</v>
      </c>
      <c r="I179" s="42">
        <f>IF('Indicator Date hidden'!J180="x","x",I$2-'Indicator Date hidden'!J180)</f>
        <v>0</v>
      </c>
      <c r="J179" s="42">
        <f>IF('Indicator Date hidden'!K180="x","x",J$2-'Indicator Date hidden'!K180)</f>
        <v>0</v>
      </c>
      <c r="K179" s="42">
        <f>IF('Indicator Date hidden'!L180="x","x",K$2-'Indicator Date hidden'!L180)</f>
        <v>0</v>
      </c>
      <c r="L179" s="42">
        <f>IF('Indicator Date hidden'!M180="x","x",L$2-'Indicator Date hidden'!M180)</f>
        <v>0</v>
      </c>
      <c r="M179" s="42" t="str">
        <f>IF('Indicator Date hidden'!N180="x","x",M$2-'Indicator Date hidden'!N180)</f>
        <v>x</v>
      </c>
      <c r="N179" s="42" t="str">
        <f>IF('Indicator Date hidden'!O180="x","x",N$2-'Indicator Date hidden'!O180)</f>
        <v>x</v>
      </c>
      <c r="O179" s="42" t="str">
        <f>IF('Indicator Date hidden'!P180="x","x",O$2-'Indicator Date hidden'!P180)</f>
        <v>x</v>
      </c>
      <c r="P179" s="42">
        <f>IF('Indicator Date hidden'!Q180="x","x",P$2-'Indicator Date hidden'!Q180)</f>
        <v>0</v>
      </c>
      <c r="Q179" s="42">
        <f>IF('Indicator Date hidden'!R180="x","x",Q$2-'Indicator Date hidden'!R180)</f>
        <v>0</v>
      </c>
      <c r="R179" s="42">
        <f>IF('Indicator Date hidden'!S180="x","x",R$2-'Indicator Date hidden'!S180)</f>
        <v>0</v>
      </c>
      <c r="S179" s="42">
        <f>IF('Indicator Date hidden'!T180="x","x",S$2-'Indicator Date hidden'!T180)</f>
        <v>0</v>
      </c>
      <c r="T179" s="42">
        <f>IF('Indicator Date hidden'!U180="x","x",T$2-'Indicator Date hidden'!U180)</f>
        <v>0</v>
      </c>
      <c r="U179" s="42">
        <f>IF('Indicator Date hidden'!V180="x","x",U$2-'Indicator Date hidden'!V180)</f>
        <v>0</v>
      </c>
      <c r="V179" s="42">
        <f>IF('Indicator Date hidden'!W180="x","x",V$2-'Indicator Date hidden'!W180)</f>
        <v>0</v>
      </c>
      <c r="W179" s="42">
        <f>IF('Indicator Date hidden'!X180="x","x",W$2-'Indicator Date hidden'!X180)</f>
        <v>0</v>
      </c>
      <c r="X179" s="42">
        <f>IF('Indicator Date hidden'!Y180="x","x",X$2-'Indicator Date hidden'!Y180)</f>
        <v>2</v>
      </c>
      <c r="Y179" s="42">
        <f>IF('Indicator Date hidden'!Z180="x","x",Y$2-'Indicator Date hidden'!Z180)</f>
        <v>0</v>
      </c>
      <c r="Z179" s="42">
        <f>IF('Indicator Date hidden'!AA180="x","x",Z$2-'Indicator Date hidden'!AA180)</f>
        <v>2</v>
      </c>
      <c r="AA179" s="42">
        <f>IF('Indicator Date hidden'!AB180="x","x",AA$2-'Indicator Date hidden'!AB180)</f>
        <v>1</v>
      </c>
      <c r="AB179" s="42">
        <f>IF('Indicator Date hidden'!AC180="x","x",AB$2-'Indicator Date hidden'!AC180)</f>
        <v>0</v>
      </c>
      <c r="AC179" s="42">
        <f>IF('Indicator Date hidden'!AD180="x","x",AC$2-'Indicator Date hidden'!AD180)</f>
        <v>-2</v>
      </c>
      <c r="AD179" s="42">
        <f>IF('Indicator Date hidden'!AE180="x","x",AD$2-'Indicator Date hidden'!AE180)</f>
        <v>0</v>
      </c>
      <c r="AE179" s="42">
        <f>IF('Indicator Date hidden'!AF180="x","x",AE$2-'Indicator Date hidden'!AF180)</f>
        <v>0</v>
      </c>
      <c r="AF179" s="42">
        <f>IF('Indicator Date hidden'!AG180="x","x",AF$2-'Indicator Date hidden'!AG180)</f>
        <v>0</v>
      </c>
      <c r="AG179" s="42">
        <f>IF('Indicator Date hidden'!AH180="x","x",AG$2-'Indicator Date hidden'!AH180)</f>
        <v>0</v>
      </c>
      <c r="AH179" s="42">
        <f>IF('Indicator Date hidden'!AI180="x","x",AH$2-'Indicator Date hidden'!AI180)</f>
        <v>2</v>
      </c>
      <c r="AI179" s="42">
        <f>IF('Indicator Date hidden'!AJ180="x","x",AI$2-'Indicator Date hidden'!AJ180)</f>
        <v>0</v>
      </c>
      <c r="AJ179" s="42">
        <f>IF('Indicator Date hidden'!AK180="x","x",AJ$2-'Indicator Date hidden'!AK180)</f>
        <v>0</v>
      </c>
      <c r="AK179" s="42">
        <f>IF('Indicator Date hidden'!AL180="x","x",AK$2-'Indicator Date hidden'!AL180)</f>
        <v>0</v>
      </c>
      <c r="AL179" s="42">
        <f>IF('Indicator Date hidden'!AM180="x","x",AL$2-'Indicator Date hidden'!AM180)</f>
        <v>0</v>
      </c>
      <c r="AM179" s="42">
        <f>IF('Indicator Date hidden'!AN180="x","x",AM$2-'Indicator Date hidden'!AN180)</f>
        <v>1</v>
      </c>
      <c r="AN179" s="42">
        <f>IF('Indicator Date hidden'!AO180="x","x",AN$2-'Indicator Date hidden'!AO180)</f>
        <v>0</v>
      </c>
      <c r="AO179" s="42">
        <f>IF('Indicator Date hidden'!AP180="x","x",AO$2-'Indicator Date hidden'!AP180)</f>
        <v>3</v>
      </c>
      <c r="AP179" s="42">
        <f>IF('Indicator Date hidden'!AQ180="x","x",AP$2-'Indicator Date hidden'!AQ180)</f>
        <v>0</v>
      </c>
      <c r="AQ179" s="42" t="str">
        <f>IF('Indicator Date hidden'!AR180="x","x",AQ$2-'Indicator Date hidden'!AR180)</f>
        <v>x</v>
      </c>
      <c r="AR179" s="42" t="str">
        <f>IF('Indicator Date hidden'!AS180="x","x",AR$2-'Indicator Date hidden'!AS180)</f>
        <v>x</v>
      </c>
      <c r="AS179" s="42">
        <f>IF('Indicator Date hidden'!AT180="x","x",AS$2-'Indicator Date hidden'!AT180)</f>
        <v>2</v>
      </c>
      <c r="AT179" s="42">
        <f>IF('Indicator Date hidden'!AU180="x","x",AT$2-'Indicator Date hidden'!AU180)</f>
        <v>0</v>
      </c>
      <c r="AU179" s="42">
        <f>IF('Indicator Date hidden'!AV180="x","x",AU$2-'Indicator Date hidden'!AV180)</f>
        <v>1</v>
      </c>
      <c r="AV179" s="42" t="str">
        <f>IF('Indicator Date hidden'!AW180="x","x",AV$2-'Indicator Date hidden'!AW180)</f>
        <v>x</v>
      </c>
      <c r="AW179" s="42">
        <f>IF('Indicator Date hidden'!AX180="x","x",AW$2-'Indicator Date hidden'!AX180)</f>
        <v>-2</v>
      </c>
      <c r="AX179" s="42">
        <f>IF('Indicator Date hidden'!AY180="x","x",AX$2-'Indicator Date hidden'!AY180)</f>
        <v>-1</v>
      </c>
      <c r="AY179" s="42">
        <f>IF('Indicator Date hidden'!AZ180="x","x",AY$2-'Indicator Date hidden'!AZ180)</f>
        <v>0</v>
      </c>
      <c r="AZ179" s="42">
        <f>IF('Indicator Date hidden'!BA180="x","x",AZ$2-'Indicator Date hidden'!BA180)</f>
        <v>9</v>
      </c>
      <c r="BA179" s="42">
        <f>IF('Indicator Date hidden'!BB180="x","x",BA$2-'Indicator Date hidden'!BB180)</f>
        <v>0</v>
      </c>
      <c r="BB179" s="42">
        <f>IF('Indicator Date hidden'!BC180="x","x",BB$2-'Indicator Date hidden'!BC180)</f>
        <v>0</v>
      </c>
      <c r="BC179" s="42">
        <f>IF('Indicator Date hidden'!BD180="x","x",BC$2-'Indicator Date hidden'!BD180)</f>
        <v>0</v>
      </c>
      <c r="BD179" s="42">
        <f>IF('Indicator Date hidden'!BE180="x","x",BD$2-'Indicator Date hidden'!BE180)</f>
        <v>0</v>
      </c>
      <c r="BE179" s="42" t="str">
        <f>IF('Indicator Date hidden'!BF180="x","x",BE$2-'Indicator Date hidden'!BF180)</f>
        <v>x</v>
      </c>
      <c r="BF179" s="42">
        <f>IF('Indicator Date hidden'!BG180="x","x",BF$2-'Indicator Date hidden'!BG180)</f>
        <v>0</v>
      </c>
      <c r="BG179" s="42">
        <f>IF('Indicator Date hidden'!BH180="x","x",BG$2-'Indicator Date hidden'!BH180)</f>
        <v>0</v>
      </c>
      <c r="BH179" s="42">
        <f>IF('Indicator Date hidden'!BI180="x","x",BH$2-'Indicator Date hidden'!BI180)</f>
        <v>0</v>
      </c>
      <c r="BI179" s="42" t="str">
        <f>IF('Indicator Date hidden'!BJ180="x","x",BI$2-'Indicator Date hidden'!BJ180)</f>
        <v>x</v>
      </c>
      <c r="BJ179" s="42">
        <f>IF('Indicator Date hidden'!BK180="x","x",BJ$2-'Indicator Date hidden'!BK180)</f>
        <v>5</v>
      </c>
      <c r="BK179" s="42">
        <f>IF('Indicator Date hidden'!BL180="x","x",BK$2-'Indicator Date hidden'!BL180)</f>
        <v>1</v>
      </c>
      <c r="BL179" s="42">
        <f>IF('Indicator Date hidden'!BM180="x","x",BL$2-'Indicator Date hidden'!BM180)</f>
        <v>0</v>
      </c>
      <c r="BM179" s="42">
        <f>IF('Indicator Date hidden'!BN180="x","x",BM$2-'Indicator Date hidden'!BN180)</f>
        <v>0</v>
      </c>
      <c r="BN179" s="42">
        <f>IF('Indicator Date hidden'!BO180="x","x",BN$2-'Indicator Date hidden'!BO180)</f>
        <v>0</v>
      </c>
      <c r="BO179" s="42">
        <f>IF('Indicator Date hidden'!BP180="x","x",BO$2-'Indicator Date hidden'!BP180)</f>
        <v>7</v>
      </c>
      <c r="BP179" s="42">
        <f>IF('Indicator Date hidden'!BQ180="x","x",BP$2-'Indicator Date hidden'!BQ180)</f>
        <v>0</v>
      </c>
      <c r="BQ179" s="42">
        <f>IF('Indicator Date hidden'!BR180="x","x",BQ$2-'Indicator Date hidden'!BR180)</f>
        <v>0</v>
      </c>
      <c r="BR179" s="42">
        <f>IF('Indicator Date hidden'!BS180="x","x",BR$2-'Indicator Date hidden'!BS180)</f>
        <v>0</v>
      </c>
      <c r="BS179" s="42">
        <f>IF('Indicator Date hidden'!BT180="x","x",BS$2-'Indicator Date hidden'!BT180)</f>
        <v>1</v>
      </c>
      <c r="BT179" s="42">
        <f>IF('Indicator Date hidden'!BU180="x","x",BT$2-'Indicator Date hidden'!BU180)</f>
        <v>0</v>
      </c>
      <c r="BU179">
        <f t="shared" si="25"/>
        <v>32</v>
      </c>
      <c r="BV179" s="43">
        <f t="shared" si="26"/>
        <v>0.50793650793650791</v>
      </c>
      <c r="BW179">
        <f t="shared" si="27"/>
        <v>13</v>
      </c>
      <c r="BX179" s="43">
        <f t="shared" si="28"/>
        <v>1.6796921096648472</v>
      </c>
      <c r="BY179" s="46">
        <f t="shared" si="29"/>
        <v>0</v>
      </c>
    </row>
    <row r="180" spans="1:77">
      <c r="A180" t="str">
        <f>'Indicator Data'!B183</f>
        <v>TUV</v>
      </c>
      <c r="B180" s="42">
        <f>IF('Indicator Date hidden'!C181="x","x",B$2-'Indicator Date hidden'!C181)</f>
        <v>0</v>
      </c>
      <c r="C180" s="42">
        <f>IF('Indicator Date hidden'!D181="x","x",C$2-'Indicator Date hidden'!D181)</f>
        <v>0</v>
      </c>
      <c r="D180" s="42">
        <f>IF('Indicator Date hidden'!E181="x","x",D$2-'Indicator Date hidden'!E181)</f>
        <v>0</v>
      </c>
      <c r="E180" s="42">
        <f>IF('Indicator Date hidden'!F181="x","x",E$2-'Indicator Date hidden'!F181)</f>
        <v>0</v>
      </c>
      <c r="F180" s="42">
        <f>IF('Indicator Date hidden'!G181="x","x",F$2-'Indicator Date hidden'!G181)</f>
        <v>0</v>
      </c>
      <c r="G180" s="42">
        <f>IF('Indicator Date hidden'!H181="x","x",G$2-'Indicator Date hidden'!H181)</f>
        <v>0</v>
      </c>
      <c r="H180" s="42">
        <f>IF('Indicator Date hidden'!I181="x","x",H$2-'Indicator Date hidden'!I181)</f>
        <v>0</v>
      </c>
      <c r="I180" s="42">
        <f>IF('Indicator Date hidden'!J181="x","x",I$2-'Indicator Date hidden'!J181)</f>
        <v>0</v>
      </c>
      <c r="J180" s="42">
        <f>IF('Indicator Date hidden'!K181="x","x",J$2-'Indicator Date hidden'!K181)</f>
        <v>0</v>
      </c>
      <c r="K180" s="42" t="str">
        <f>IF('Indicator Date hidden'!L181="x","x",K$2-'Indicator Date hidden'!L181)</f>
        <v>x</v>
      </c>
      <c r="L180" s="42" t="str">
        <f>IF('Indicator Date hidden'!M181="x","x",L$2-'Indicator Date hidden'!M181)</f>
        <v>x</v>
      </c>
      <c r="M180" s="42" t="str">
        <f>IF('Indicator Date hidden'!N181="x","x",M$2-'Indicator Date hidden'!N181)</f>
        <v>x</v>
      </c>
      <c r="N180" s="42" t="str">
        <f>IF('Indicator Date hidden'!O181="x","x",N$2-'Indicator Date hidden'!O181)</f>
        <v>x</v>
      </c>
      <c r="O180" s="42" t="str">
        <f>IF('Indicator Date hidden'!P181="x","x",O$2-'Indicator Date hidden'!P181)</f>
        <v>x</v>
      </c>
      <c r="P180" s="42">
        <f>IF('Indicator Date hidden'!Q181="x","x",P$2-'Indicator Date hidden'!Q181)</f>
        <v>0</v>
      </c>
      <c r="Q180" s="42">
        <f>IF('Indicator Date hidden'!R181="x","x",Q$2-'Indicator Date hidden'!R181)</f>
        <v>0</v>
      </c>
      <c r="R180" s="42">
        <f>IF('Indicator Date hidden'!S181="x","x",R$2-'Indicator Date hidden'!S181)</f>
        <v>0</v>
      </c>
      <c r="S180" s="42">
        <f>IF('Indicator Date hidden'!T181="x","x",S$2-'Indicator Date hidden'!T181)</f>
        <v>0</v>
      </c>
      <c r="T180" s="42">
        <f>IF('Indicator Date hidden'!U181="x","x",T$2-'Indicator Date hidden'!U181)</f>
        <v>0</v>
      </c>
      <c r="U180" s="42">
        <f>IF('Indicator Date hidden'!V181="x","x",U$2-'Indicator Date hidden'!V181)</f>
        <v>0</v>
      </c>
      <c r="V180" s="42">
        <f>IF('Indicator Date hidden'!W181="x","x",V$2-'Indicator Date hidden'!W181)</f>
        <v>0</v>
      </c>
      <c r="W180" s="42">
        <f>IF('Indicator Date hidden'!X181="x","x",W$2-'Indicator Date hidden'!X181)</f>
        <v>0</v>
      </c>
      <c r="X180" s="42">
        <f>IF('Indicator Date hidden'!Y181="x","x",X$2-'Indicator Date hidden'!Y181)</f>
        <v>2</v>
      </c>
      <c r="Y180" s="42">
        <f>IF('Indicator Date hidden'!Z181="x","x",Y$2-'Indicator Date hidden'!Z181)</f>
        <v>0</v>
      </c>
      <c r="Z180" s="42">
        <f>IF('Indicator Date hidden'!AA181="x","x",Z$2-'Indicator Date hidden'!AA181)</f>
        <v>0</v>
      </c>
      <c r="AA180" s="42" t="str">
        <f>IF('Indicator Date hidden'!AB181="x","x",AA$2-'Indicator Date hidden'!AB181)</f>
        <v>x</v>
      </c>
      <c r="AB180" s="42">
        <f>IF('Indicator Date hidden'!AC181="x","x",AB$2-'Indicator Date hidden'!AC181)</f>
        <v>0</v>
      </c>
      <c r="AC180" s="42">
        <f>IF('Indicator Date hidden'!AD181="x","x",AC$2-'Indicator Date hidden'!AD181)</f>
        <v>-2</v>
      </c>
      <c r="AD180" s="42">
        <f>IF('Indicator Date hidden'!AE181="x","x",AD$2-'Indicator Date hidden'!AE181)</f>
        <v>0</v>
      </c>
      <c r="AE180" s="42">
        <f>IF('Indicator Date hidden'!AF181="x","x",AE$2-'Indicator Date hidden'!AF181)</f>
        <v>16</v>
      </c>
      <c r="AF180" s="42" t="str">
        <f>IF('Indicator Date hidden'!AG181="x","x",AF$2-'Indicator Date hidden'!AG181)</f>
        <v>x</v>
      </c>
      <c r="AG180" s="42">
        <f>IF('Indicator Date hidden'!AH181="x","x",AG$2-'Indicator Date hidden'!AH181)</f>
        <v>0</v>
      </c>
      <c r="AH180" s="42">
        <f>IF('Indicator Date hidden'!AI181="x","x",AH$2-'Indicator Date hidden'!AI181)</f>
        <v>2</v>
      </c>
      <c r="AI180" s="42">
        <f>IF('Indicator Date hidden'!AJ181="x","x",AI$2-'Indicator Date hidden'!AJ181)</f>
        <v>0</v>
      </c>
      <c r="AJ180" s="42">
        <f>IF('Indicator Date hidden'!AK181="x","x",AJ$2-'Indicator Date hidden'!AK181)</f>
        <v>0</v>
      </c>
      <c r="AK180" s="42">
        <f>IF('Indicator Date hidden'!AL181="x","x",AK$2-'Indicator Date hidden'!AL181)</f>
        <v>0</v>
      </c>
      <c r="AL180" s="42">
        <f>IF('Indicator Date hidden'!AM181="x","x",AL$2-'Indicator Date hidden'!AM181)</f>
        <v>0</v>
      </c>
      <c r="AM180" s="42">
        <f>IF('Indicator Date hidden'!AN181="x","x",AM$2-'Indicator Date hidden'!AN181)</f>
        <v>0</v>
      </c>
      <c r="AN180" s="42">
        <f>IF('Indicator Date hidden'!AO181="x","x",AN$2-'Indicator Date hidden'!AO181)</f>
        <v>0</v>
      </c>
      <c r="AO180" s="42">
        <f>IF('Indicator Date hidden'!AP181="x","x",AO$2-'Indicator Date hidden'!AP181)</f>
        <v>3</v>
      </c>
      <c r="AP180" s="42">
        <f>IF('Indicator Date hidden'!AQ181="x","x",AP$2-'Indicator Date hidden'!AQ181)</f>
        <v>0</v>
      </c>
      <c r="AQ180" s="42" t="str">
        <f>IF('Indicator Date hidden'!AR181="x","x",AQ$2-'Indicator Date hidden'!AR181)</f>
        <v>x</v>
      </c>
      <c r="AR180" s="42" t="str">
        <f>IF('Indicator Date hidden'!AS181="x","x",AR$2-'Indicator Date hidden'!AS181)</f>
        <v>x</v>
      </c>
      <c r="AS180" s="42" t="str">
        <f>IF('Indicator Date hidden'!AT181="x","x",AS$2-'Indicator Date hidden'!AT181)</f>
        <v>x</v>
      </c>
      <c r="AT180" s="42">
        <f>IF('Indicator Date hidden'!AU181="x","x",AT$2-'Indicator Date hidden'!AU181)</f>
        <v>0</v>
      </c>
      <c r="AU180" s="42" t="str">
        <f>IF('Indicator Date hidden'!AV181="x","x",AU$2-'Indicator Date hidden'!AV181)</f>
        <v>x</v>
      </c>
      <c r="AV180" s="42">
        <f>IF('Indicator Date hidden'!AW181="x","x",AV$2-'Indicator Date hidden'!AW181)</f>
        <v>12</v>
      </c>
      <c r="AW180" s="42">
        <f>IF('Indicator Date hidden'!AX181="x","x",AW$2-'Indicator Date hidden'!AX181)</f>
        <v>-2</v>
      </c>
      <c r="AX180" s="42">
        <f>IF('Indicator Date hidden'!AY181="x","x",AX$2-'Indicator Date hidden'!AY181)</f>
        <v>-1</v>
      </c>
      <c r="AY180" s="42">
        <f>IF('Indicator Date hidden'!AZ181="x","x",AY$2-'Indicator Date hidden'!AZ181)</f>
        <v>0</v>
      </c>
      <c r="AZ180" s="42" t="str">
        <f>IF('Indicator Date hidden'!BA181="x","x",AZ$2-'Indicator Date hidden'!BA181)</f>
        <v>x</v>
      </c>
      <c r="BA180" s="42" t="str">
        <f>IF('Indicator Date hidden'!BB181="x","x",BA$2-'Indicator Date hidden'!BB181)</f>
        <v>x</v>
      </c>
      <c r="BB180" s="42" t="str">
        <f>IF('Indicator Date hidden'!BC181="x","x",BB$2-'Indicator Date hidden'!BC181)</f>
        <v>x</v>
      </c>
      <c r="BC180" s="42">
        <f>IF('Indicator Date hidden'!BD181="x","x",BC$2-'Indicator Date hidden'!BD181)</f>
        <v>0</v>
      </c>
      <c r="BD180" s="42">
        <f>IF('Indicator Date hidden'!BE181="x","x",BD$2-'Indicator Date hidden'!BE181)</f>
        <v>0</v>
      </c>
      <c r="BE180" s="42" t="str">
        <f>IF('Indicator Date hidden'!BF181="x","x",BE$2-'Indicator Date hidden'!BF181)</f>
        <v>x</v>
      </c>
      <c r="BF180" s="42">
        <f>IF('Indicator Date hidden'!BG181="x","x",BF$2-'Indicator Date hidden'!BG181)</f>
        <v>0</v>
      </c>
      <c r="BG180" s="42" t="str">
        <f>IF('Indicator Date hidden'!BH181="x","x",BG$2-'Indicator Date hidden'!BH181)</f>
        <v>x</v>
      </c>
      <c r="BH180" s="42">
        <f>IF('Indicator Date hidden'!BI181="x","x",BH$2-'Indicator Date hidden'!BI181)</f>
        <v>0</v>
      </c>
      <c r="BI180" s="42" t="str">
        <f>IF('Indicator Date hidden'!BJ181="x","x",BI$2-'Indicator Date hidden'!BJ181)</f>
        <v>x</v>
      </c>
      <c r="BJ180" s="42">
        <f>IF('Indicator Date hidden'!BK181="x","x",BJ$2-'Indicator Date hidden'!BK181)</f>
        <v>1</v>
      </c>
      <c r="BK180" s="42">
        <f>IF('Indicator Date hidden'!BL181="x","x",BK$2-'Indicator Date hidden'!BL181)</f>
        <v>1</v>
      </c>
      <c r="BL180" s="42">
        <f>IF('Indicator Date hidden'!BM181="x","x",BL$2-'Indicator Date hidden'!BM181)</f>
        <v>0</v>
      </c>
      <c r="BM180" s="42">
        <f>IF('Indicator Date hidden'!BN181="x","x",BM$2-'Indicator Date hidden'!BN181)</f>
        <v>0</v>
      </c>
      <c r="BN180" s="42">
        <f>IF('Indicator Date hidden'!BO181="x","x",BN$2-'Indicator Date hidden'!BO181)</f>
        <v>0</v>
      </c>
      <c r="BO180" s="42">
        <f>IF('Indicator Date hidden'!BP181="x","x",BO$2-'Indicator Date hidden'!BP181)</f>
        <v>1</v>
      </c>
      <c r="BP180" s="42">
        <f>IF('Indicator Date hidden'!BQ181="x","x",BP$2-'Indicator Date hidden'!BQ181)</f>
        <v>0</v>
      </c>
      <c r="BQ180" s="42">
        <f>IF('Indicator Date hidden'!BR181="x","x",BQ$2-'Indicator Date hidden'!BR181)</f>
        <v>0</v>
      </c>
      <c r="BR180" s="42">
        <f>IF('Indicator Date hidden'!BS181="x","x",BR$2-'Indicator Date hidden'!BS181)</f>
        <v>0</v>
      </c>
      <c r="BS180" s="42">
        <f>IF('Indicator Date hidden'!BT181="x","x",BS$2-'Indicator Date hidden'!BT181)</f>
        <v>1</v>
      </c>
      <c r="BT180" s="42" t="str">
        <f>IF('Indicator Date hidden'!BU181="x","x",BT$2-'Indicator Date hidden'!BU181)</f>
        <v>x</v>
      </c>
      <c r="BU180">
        <f t="shared" si="25"/>
        <v>34</v>
      </c>
      <c r="BV180" s="43">
        <f t="shared" si="26"/>
        <v>0.64150943396226412</v>
      </c>
      <c r="BW180">
        <f t="shared" si="27"/>
        <v>9</v>
      </c>
      <c r="BX180" s="43">
        <f t="shared" si="28"/>
        <v>2.7751888572324637</v>
      </c>
      <c r="BY180" s="46">
        <f t="shared" si="29"/>
        <v>0</v>
      </c>
    </row>
    <row r="181" spans="1:77">
      <c r="A181" t="str">
        <f>'Indicator Data'!B184</f>
        <v>UGA</v>
      </c>
      <c r="B181" s="42">
        <f>IF('Indicator Date hidden'!C182="x","x",B$2-'Indicator Date hidden'!C182)</f>
        <v>0</v>
      </c>
      <c r="C181" s="42">
        <f>IF('Indicator Date hidden'!D182="x","x",C$2-'Indicator Date hidden'!D182)</f>
        <v>0</v>
      </c>
      <c r="D181" s="42">
        <f>IF('Indicator Date hidden'!E182="x","x",D$2-'Indicator Date hidden'!E182)</f>
        <v>0</v>
      </c>
      <c r="E181" s="42">
        <f>IF('Indicator Date hidden'!F182="x","x",E$2-'Indicator Date hidden'!F182)</f>
        <v>0</v>
      </c>
      <c r="F181" s="42">
        <f>IF('Indicator Date hidden'!G182="x","x",F$2-'Indicator Date hidden'!G182)</f>
        <v>0</v>
      </c>
      <c r="G181" s="42">
        <f>IF('Indicator Date hidden'!H182="x","x",G$2-'Indicator Date hidden'!H182)</f>
        <v>0</v>
      </c>
      <c r="H181" s="42">
        <f>IF('Indicator Date hidden'!I182="x","x",H$2-'Indicator Date hidden'!I182)</f>
        <v>0</v>
      </c>
      <c r="I181" s="42">
        <f>IF('Indicator Date hidden'!J182="x","x",I$2-'Indicator Date hidden'!J182)</f>
        <v>0</v>
      </c>
      <c r="J181" s="42">
        <f>IF('Indicator Date hidden'!K182="x","x",J$2-'Indicator Date hidden'!K182)</f>
        <v>0</v>
      </c>
      <c r="K181" s="42">
        <f>IF('Indicator Date hidden'!L182="x","x",K$2-'Indicator Date hidden'!L182)</f>
        <v>0</v>
      </c>
      <c r="L181" s="42">
        <f>IF('Indicator Date hidden'!M182="x","x",L$2-'Indicator Date hidden'!M182)</f>
        <v>0</v>
      </c>
      <c r="M181" s="42">
        <f>IF('Indicator Date hidden'!N182="x","x",M$2-'Indicator Date hidden'!N182)</f>
        <v>0</v>
      </c>
      <c r="N181" s="42">
        <f>IF('Indicator Date hidden'!O182="x","x",N$2-'Indicator Date hidden'!O182)</f>
        <v>0</v>
      </c>
      <c r="O181" s="42">
        <f>IF('Indicator Date hidden'!P182="x","x",O$2-'Indicator Date hidden'!P182)</f>
        <v>0</v>
      </c>
      <c r="P181" s="42">
        <f>IF('Indicator Date hidden'!Q182="x","x",P$2-'Indicator Date hidden'!Q182)</f>
        <v>0</v>
      </c>
      <c r="Q181" s="42">
        <f>IF('Indicator Date hidden'!R182="x","x",Q$2-'Indicator Date hidden'!R182)</f>
        <v>0</v>
      </c>
      <c r="R181" s="42">
        <f>IF('Indicator Date hidden'!S182="x","x",R$2-'Indicator Date hidden'!S182)</f>
        <v>0</v>
      </c>
      <c r="S181" s="42">
        <f>IF('Indicator Date hidden'!T182="x","x",S$2-'Indicator Date hidden'!T182)</f>
        <v>0</v>
      </c>
      <c r="T181" s="42">
        <f>IF('Indicator Date hidden'!U182="x","x",T$2-'Indicator Date hidden'!U182)</f>
        <v>0</v>
      </c>
      <c r="U181" s="42">
        <f>IF('Indicator Date hidden'!V182="x","x",U$2-'Indicator Date hidden'!V182)</f>
        <v>0</v>
      </c>
      <c r="V181" s="42">
        <f>IF('Indicator Date hidden'!W182="x","x",V$2-'Indicator Date hidden'!W182)</f>
        <v>0</v>
      </c>
      <c r="W181" s="42">
        <f>IF('Indicator Date hidden'!X182="x","x",W$2-'Indicator Date hidden'!X182)</f>
        <v>0</v>
      </c>
      <c r="X181" s="42">
        <f>IF('Indicator Date hidden'!Y182="x","x",X$2-'Indicator Date hidden'!Y182)</f>
        <v>2</v>
      </c>
      <c r="Y181" s="42">
        <f>IF('Indicator Date hidden'!Z182="x","x",Y$2-'Indicator Date hidden'!Z182)</f>
        <v>0</v>
      </c>
      <c r="Z181" s="42">
        <f>IF('Indicator Date hidden'!AA182="x","x",Z$2-'Indicator Date hidden'!AA182)</f>
        <v>0</v>
      </c>
      <c r="AA181" s="42">
        <f>IF('Indicator Date hidden'!AB182="x","x",AA$2-'Indicator Date hidden'!AB182)</f>
        <v>1</v>
      </c>
      <c r="AB181" s="42">
        <f>IF('Indicator Date hidden'!AC182="x","x",AB$2-'Indicator Date hidden'!AC182)</f>
        <v>0</v>
      </c>
      <c r="AC181" s="42">
        <f>IF('Indicator Date hidden'!AD182="x","x",AC$2-'Indicator Date hidden'!AD182)</f>
        <v>-2</v>
      </c>
      <c r="AD181" s="42">
        <f>IF('Indicator Date hidden'!AE182="x","x",AD$2-'Indicator Date hidden'!AE182)</f>
        <v>0</v>
      </c>
      <c r="AE181" s="42">
        <f>IF('Indicator Date hidden'!AF182="x","x",AE$2-'Indicator Date hidden'!AF182)</f>
        <v>0</v>
      </c>
      <c r="AF181" s="42">
        <f>IF('Indicator Date hidden'!AG182="x","x",AF$2-'Indicator Date hidden'!AG182)</f>
        <v>0</v>
      </c>
      <c r="AG181" s="42">
        <f>IF('Indicator Date hidden'!AH182="x","x",AG$2-'Indicator Date hidden'!AH182)</f>
        <v>0</v>
      </c>
      <c r="AH181" s="42">
        <f>IF('Indicator Date hidden'!AI182="x","x",AH$2-'Indicator Date hidden'!AI182)</f>
        <v>5</v>
      </c>
      <c r="AI181" s="42">
        <f>IF('Indicator Date hidden'!AJ182="x","x",AI$2-'Indicator Date hidden'!AJ182)</f>
        <v>0</v>
      </c>
      <c r="AJ181" s="42">
        <f>IF('Indicator Date hidden'!AK182="x","x",AJ$2-'Indicator Date hidden'!AK182)</f>
        <v>0</v>
      </c>
      <c r="AK181" s="42">
        <f>IF('Indicator Date hidden'!AL182="x","x",AK$2-'Indicator Date hidden'!AL182)</f>
        <v>0</v>
      </c>
      <c r="AL181" s="42">
        <f>IF('Indicator Date hidden'!AM182="x","x",AL$2-'Indicator Date hidden'!AM182)</f>
        <v>0</v>
      </c>
      <c r="AM181" s="42">
        <f>IF('Indicator Date hidden'!AN182="x","x",AM$2-'Indicator Date hidden'!AN182)</f>
        <v>0</v>
      </c>
      <c r="AN181" s="42">
        <f>IF('Indicator Date hidden'!AO182="x","x",AN$2-'Indicator Date hidden'!AO182)</f>
        <v>0</v>
      </c>
      <c r="AO181" s="42">
        <f>IF('Indicator Date hidden'!AP182="x","x",AO$2-'Indicator Date hidden'!AP182)</f>
        <v>2</v>
      </c>
      <c r="AP181" s="42">
        <f>IF('Indicator Date hidden'!AQ182="x","x",AP$2-'Indicator Date hidden'!AQ182)</f>
        <v>0</v>
      </c>
      <c r="AQ181" s="42">
        <f>IF('Indicator Date hidden'!AR182="x","x",AQ$2-'Indicator Date hidden'!AR182)</f>
        <v>0</v>
      </c>
      <c r="AR181" s="42">
        <f>IF('Indicator Date hidden'!AS182="x","x",AR$2-'Indicator Date hidden'!AS182)</f>
        <v>0</v>
      </c>
      <c r="AS181" s="42">
        <f>IF('Indicator Date hidden'!AT182="x","x",AS$2-'Indicator Date hidden'!AT182)</f>
        <v>0</v>
      </c>
      <c r="AT181" s="42">
        <f>IF('Indicator Date hidden'!AU182="x","x",AT$2-'Indicator Date hidden'!AU182)</f>
        <v>0</v>
      </c>
      <c r="AU181" s="42">
        <f>IF('Indicator Date hidden'!AV182="x","x",AU$2-'Indicator Date hidden'!AV182)</f>
        <v>0</v>
      </c>
      <c r="AV181" s="42">
        <f>IF('Indicator Date hidden'!AW182="x","x",AV$2-'Indicator Date hidden'!AW182)</f>
        <v>3</v>
      </c>
      <c r="AW181" s="42">
        <f>IF('Indicator Date hidden'!AX182="x","x",AW$2-'Indicator Date hidden'!AX182)</f>
        <v>-2</v>
      </c>
      <c r="AX181" s="42">
        <f>IF('Indicator Date hidden'!AY182="x","x",AX$2-'Indicator Date hidden'!AY182)</f>
        <v>-1</v>
      </c>
      <c r="AY181" s="42">
        <f>IF('Indicator Date hidden'!AZ182="x","x",AY$2-'Indicator Date hidden'!AZ182)</f>
        <v>0</v>
      </c>
      <c r="AZ181" s="42">
        <f>IF('Indicator Date hidden'!BA182="x","x",AZ$2-'Indicator Date hidden'!BA182)</f>
        <v>0</v>
      </c>
      <c r="BA181" s="42">
        <f>IF('Indicator Date hidden'!BB182="x","x",BA$2-'Indicator Date hidden'!BB182)</f>
        <v>0</v>
      </c>
      <c r="BB181" s="42">
        <f>IF('Indicator Date hidden'!BC182="x","x",BB$2-'Indicator Date hidden'!BC182)</f>
        <v>0</v>
      </c>
      <c r="BC181" s="42">
        <f>IF('Indicator Date hidden'!BD182="x","x",BC$2-'Indicator Date hidden'!BD182)</f>
        <v>0</v>
      </c>
      <c r="BD181" s="42">
        <f>IF('Indicator Date hidden'!BE182="x","x",BD$2-'Indicator Date hidden'!BE182)</f>
        <v>0</v>
      </c>
      <c r="BE181" s="42" t="str">
        <f>IF('Indicator Date hidden'!BF182="x","x",BE$2-'Indicator Date hidden'!BF182)</f>
        <v>x</v>
      </c>
      <c r="BF181" s="42">
        <f>IF('Indicator Date hidden'!BG182="x","x",BF$2-'Indicator Date hidden'!BG182)</f>
        <v>0</v>
      </c>
      <c r="BG181" s="42">
        <f>IF('Indicator Date hidden'!BH182="x","x",BG$2-'Indicator Date hidden'!BH182)</f>
        <v>0</v>
      </c>
      <c r="BH181" s="42">
        <f>IF('Indicator Date hidden'!BI182="x","x",BH$2-'Indicator Date hidden'!BI182)</f>
        <v>0</v>
      </c>
      <c r="BI181" s="42">
        <f>IF('Indicator Date hidden'!BJ182="x","x",BI$2-'Indicator Date hidden'!BJ182)</f>
        <v>1</v>
      </c>
      <c r="BJ181" s="42">
        <f>IF('Indicator Date hidden'!BK182="x","x",BJ$2-'Indicator Date hidden'!BK182)</f>
        <v>1</v>
      </c>
      <c r="BK181" s="42">
        <f>IF('Indicator Date hidden'!BL182="x","x",BK$2-'Indicator Date hidden'!BL182)</f>
        <v>0</v>
      </c>
      <c r="BL181" s="42">
        <f>IF('Indicator Date hidden'!BM182="x","x",BL$2-'Indicator Date hidden'!BM182)</f>
        <v>0</v>
      </c>
      <c r="BM181" s="42">
        <f>IF('Indicator Date hidden'!BN182="x","x",BM$2-'Indicator Date hidden'!BN182)</f>
        <v>0</v>
      </c>
      <c r="BN181" s="42">
        <f>IF('Indicator Date hidden'!BO182="x","x",BN$2-'Indicator Date hidden'!BO182)</f>
        <v>0</v>
      </c>
      <c r="BO181" s="42">
        <f>IF('Indicator Date hidden'!BP182="x","x",BO$2-'Indicator Date hidden'!BP182)</f>
        <v>1</v>
      </c>
      <c r="BP181" s="42">
        <f>IF('Indicator Date hidden'!BQ182="x","x",BP$2-'Indicator Date hidden'!BQ182)</f>
        <v>0</v>
      </c>
      <c r="BQ181" s="42">
        <f>IF('Indicator Date hidden'!BR182="x","x",BQ$2-'Indicator Date hidden'!BR182)</f>
        <v>0</v>
      </c>
      <c r="BR181" s="42">
        <f>IF('Indicator Date hidden'!BS182="x","x",BR$2-'Indicator Date hidden'!BS182)</f>
        <v>0</v>
      </c>
      <c r="BS181" s="42">
        <f>IF('Indicator Date hidden'!BT182="x","x",BS$2-'Indicator Date hidden'!BT182)</f>
        <v>1</v>
      </c>
      <c r="BT181" s="42">
        <f>IF('Indicator Date hidden'!BU182="x","x",BT$2-'Indicator Date hidden'!BU182)</f>
        <v>0</v>
      </c>
      <c r="BU181">
        <f t="shared" si="25"/>
        <v>12</v>
      </c>
      <c r="BV181" s="43">
        <f t="shared" si="26"/>
        <v>0.17142857142857143</v>
      </c>
      <c r="BW181">
        <f t="shared" si="27"/>
        <v>9</v>
      </c>
      <c r="BX181" s="43">
        <f t="shared" si="28"/>
        <v>0.87784522832784095</v>
      </c>
      <c r="BY181" s="46">
        <f t="shared" si="29"/>
        <v>0</v>
      </c>
    </row>
    <row r="182" spans="1:77">
      <c r="A182" t="str">
        <f>'Indicator Data'!B185</f>
        <v>UKR</v>
      </c>
      <c r="B182" s="42">
        <f>IF('Indicator Date hidden'!C183="x","x",B$2-'Indicator Date hidden'!C183)</f>
        <v>0</v>
      </c>
      <c r="C182" s="42">
        <f>IF('Indicator Date hidden'!D183="x","x",C$2-'Indicator Date hidden'!D183)</f>
        <v>0</v>
      </c>
      <c r="D182" s="42">
        <f>IF('Indicator Date hidden'!E183="x","x",D$2-'Indicator Date hidden'!E183)</f>
        <v>0</v>
      </c>
      <c r="E182" s="42">
        <f>IF('Indicator Date hidden'!F183="x","x",E$2-'Indicator Date hidden'!F183)</f>
        <v>0</v>
      </c>
      <c r="F182" s="42">
        <f>IF('Indicator Date hidden'!G183="x","x",F$2-'Indicator Date hidden'!G183)</f>
        <v>0</v>
      </c>
      <c r="G182" s="42">
        <f>IF('Indicator Date hidden'!H183="x","x",G$2-'Indicator Date hidden'!H183)</f>
        <v>0</v>
      </c>
      <c r="H182" s="42">
        <f>IF('Indicator Date hidden'!I183="x","x",H$2-'Indicator Date hidden'!I183)</f>
        <v>0</v>
      </c>
      <c r="I182" s="42">
        <f>IF('Indicator Date hidden'!J183="x","x",I$2-'Indicator Date hidden'!J183)</f>
        <v>0</v>
      </c>
      <c r="J182" s="42">
        <f>IF('Indicator Date hidden'!K183="x","x",J$2-'Indicator Date hidden'!K183)</f>
        <v>0</v>
      </c>
      <c r="K182" s="42">
        <f>IF('Indicator Date hidden'!L183="x","x",K$2-'Indicator Date hidden'!L183)</f>
        <v>0</v>
      </c>
      <c r="L182" s="42">
        <f>IF('Indicator Date hidden'!M183="x","x",L$2-'Indicator Date hidden'!M183)</f>
        <v>0</v>
      </c>
      <c r="M182" s="42" t="str">
        <f>IF('Indicator Date hidden'!N183="x","x",M$2-'Indicator Date hidden'!N183)</f>
        <v>x</v>
      </c>
      <c r="N182" s="42" t="str">
        <f>IF('Indicator Date hidden'!O183="x","x",N$2-'Indicator Date hidden'!O183)</f>
        <v>x</v>
      </c>
      <c r="O182" s="42" t="str">
        <f>IF('Indicator Date hidden'!P183="x","x",O$2-'Indicator Date hidden'!P183)</f>
        <v>x</v>
      </c>
      <c r="P182" s="42">
        <f>IF('Indicator Date hidden'!Q183="x","x",P$2-'Indicator Date hidden'!Q183)</f>
        <v>0</v>
      </c>
      <c r="Q182" s="42">
        <f>IF('Indicator Date hidden'!R183="x","x",Q$2-'Indicator Date hidden'!R183)</f>
        <v>0</v>
      </c>
      <c r="R182" s="42">
        <f>IF('Indicator Date hidden'!S183="x","x",R$2-'Indicator Date hidden'!S183)</f>
        <v>0</v>
      </c>
      <c r="S182" s="42">
        <f>IF('Indicator Date hidden'!T183="x","x",S$2-'Indicator Date hidden'!T183)</f>
        <v>0</v>
      </c>
      <c r="T182" s="42">
        <f>IF('Indicator Date hidden'!U183="x","x",T$2-'Indicator Date hidden'!U183)</f>
        <v>0</v>
      </c>
      <c r="U182" s="42">
        <f>IF('Indicator Date hidden'!V183="x","x",U$2-'Indicator Date hidden'!V183)</f>
        <v>0</v>
      </c>
      <c r="V182" s="42">
        <f>IF('Indicator Date hidden'!W183="x","x",V$2-'Indicator Date hidden'!W183)</f>
        <v>0</v>
      </c>
      <c r="W182" s="42">
        <f>IF('Indicator Date hidden'!X183="x","x",W$2-'Indicator Date hidden'!X183)</f>
        <v>0</v>
      </c>
      <c r="X182" s="42">
        <f>IF('Indicator Date hidden'!Y183="x","x",X$2-'Indicator Date hidden'!Y183)</f>
        <v>9</v>
      </c>
      <c r="Y182" s="42">
        <f>IF('Indicator Date hidden'!Z183="x","x",Y$2-'Indicator Date hidden'!Z183)</f>
        <v>0</v>
      </c>
      <c r="Z182" s="42" t="str">
        <f>IF('Indicator Date hidden'!AA183="x","x",Z$2-'Indicator Date hidden'!AA183)</f>
        <v>x</v>
      </c>
      <c r="AA182" s="42">
        <f>IF('Indicator Date hidden'!AB183="x","x",AA$2-'Indicator Date hidden'!AB183)</f>
        <v>1</v>
      </c>
      <c r="AB182" s="42">
        <f>IF('Indicator Date hidden'!AC183="x","x",AB$2-'Indicator Date hidden'!AC183)</f>
        <v>0</v>
      </c>
      <c r="AC182" s="42" t="str">
        <f>IF('Indicator Date hidden'!AD183="x","x",AC$2-'Indicator Date hidden'!AD183)</f>
        <v>x</v>
      </c>
      <c r="AD182" s="42">
        <f>IF('Indicator Date hidden'!AE183="x","x",AD$2-'Indicator Date hidden'!AE183)</f>
        <v>0</v>
      </c>
      <c r="AE182" s="42">
        <f>IF('Indicator Date hidden'!AF183="x","x",AE$2-'Indicator Date hidden'!AF183)</f>
        <v>0</v>
      </c>
      <c r="AF182" s="42">
        <f>IF('Indicator Date hidden'!AG183="x","x",AF$2-'Indicator Date hidden'!AG183)</f>
        <v>0</v>
      </c>
      <c r="AG182" s="42">
        <f>IF('Indicator Date hidden'!AH183="x","x",AG$2-'Indicator Date hidden'!AH183)</f>
        <v>0</v>
      </c>
      <c r="AH182" s="42">
        <f>IF('Indicator Date hidden'!AI183="x","x",AH$2-'Indicator Date hidden'!AI183)</f>
        <v>9</v>
      </c>
      <c r="AI182" s="42">
        <f>IF('Indicator Date hidden'!AJ183="x","x",AI$2-'Indicator Date hidden'!AJ183)</f>
        <v>0</v>
      </c>
      <c r="AJ182" s="42">
        <f>IF('Indicator Date hidden'!AK183="x","x",AJ$2-'Indicator Date hidden'!AK183)</f>
        <v>0</v>
      </c>
      <c r="AK182" s="42">
        <f>IF('Indicator Date hidden'!AL183="x","x",AK$2-'Indicator Date hidden'!AL183)</f>
        <v>0</v>
      </c>
      <c r="AL182" s="42">
        <f>IF('Indicator Date hidden'!AM183="x","x",AL$2-'Indicator Date hidden'!AM183)</f>
        <v>0</v>
      </c>
      <c r="AM182" s="42">
        <f>IF('Indicator Date hidden'!AN183="x","x",AM$2-'Indicator Date hidden'!AN183)</f>
        <v>0</v>
      </c>
      <c r="AN182" s="42">
        <f>IF('Indicator Date hidden'!AO183="x","x",AN$2-'Indicator Date hidden'!AO183)</f>
        <v>0</v>
      </c>
      <c r="AO182" s="42" t="str">
        <f>IF('Indicator Date hidden'!AP183="x","x",AO$2-'Indicator Date hidden'!AP183)</f>
        <v>x</v>
      </c>
      <c r="AP182" s="42">
        <f>IF('Indicator Date hidden'!AQ183="x","x",AP$2-'Indicator Date hidden'!AQ183)</f>
        <v>0</v>
      </c>
      <c r="AQ182" s="42">
        <f>IF('Indicator Date hidden'!AR183="x","x",AQ$2-'Indicator Date hidden'!AR183)</f>
        <v>1</v>
      </c>
      <c r="AR182" s="42" t="str">
        <f>IF('Indicator Date hidden'!AS183="x","x",AR$2-'Indicator Date hidden'!AS183)</f>
        <v>x</v>
      </c>
      <c r="AS182" s="42" t="str">
        <f>IF('Indicator Date hidden'!AT183="x","x",AS$2-'Indicator Date hidden'!AT183)</f>
        <v>x</v>
      </c>
      <c r="AT182" s="42">
        <f>IF('Indicator Date hidden'!AU183="x","x",AT$2-'Indicator Date hidden'!AU183)</f>
        <v>0</v>
      </c>
      <c r="AU182" s="42">
        <f>IF('Indicator Date hidden'!AV183="x","x",AU$2-'Indicator Date hidden'!AV183)</f>
        <v>0</v>
      </c>
      <c r="AV182" s="42">
        <f>IF('Indicator Date hidden'!AW183="x","x",AV$2-'Indicator Date hidden'!AW183)</f>
        <v>2</v>
      </c>
      <c r="AW182" s="42">
        <f>IF('Indicator Date hidden'!AX183="x","x",AW$2-'Indicator Date hidden'!AX183)</f>
        <v>-2</v>
      </c>
      <c r="AX182" s="42">
        <f>IF('Indicator Date hidden'!AY183="x","x",AX$2-'Indicator Date hidden'!AY183)</f>
        <v>-1</v>
      </c>
      <c r="AY182" s="42">
        <f>IF('Indicator Date hidden'!AZ183="x","x",AY$2-'Indicator Date hidden'!AZ183)</f>
        <v>0</v>
      </c>
      <c r="AZ182" s="42">
        <f>IF('Indicator Date hidden'!BA183="x","x",AZ$2-'Indicator Date hidden'!BA183)</f>
        <v>0</v>
      </c>
      <c r="BA182" s="42">
        <f>IF('Indicator Date hidden'!BB183="x","x",BA$2-'Indicator Date hidden'!BB183)</f>
        <v>0</v>
      </c>
      <c r="BB182" s="42">
        <f>IF('Indicator Date hidden'!BC183="x","x",BB$2-'Indicator Date hidden'!BC183)</f>
        <v>-1</v>
      </c>
      <c r="BC182" s="42">
        <f>IF('Indicator Date hidden'!BD183="x","x",BC$2-'Indicator Date hidden'!BD183)</f>
        <v>0</v>
      </c>
      <c r="BD182" s="42">
        <f>IF('Indicator Date hidden'!BE183="x","x",BD$2-'Indicator Date hidden'!BE183)</f>
        <v>0</v>
      </c>
      <c r="BE182" s="42" t="str">
        <f>IF('Indicator Date hidden'!BF183="x","x",BE$2-'Indicator Date hidden'!BF183)</f>
        <v>x</v>
      </c>
      <c r="BF182" s="42">
        <f>IF('Indicator Date hidden'!BG183="x","x",BF$2-'Indicator Date hidden'!BG183)</f>
        <v>0</v>
      </c>
      <c r="BG182" s="42">
        <f>IF('Indicator Date hidden'!BH183="x","x",BG$2-'Indicator Date hidden'!BH183)</f>
        <v>0</v>
      </c>
      <c r="BH182" s="42">
        <f>IF('Indicator Date hidden'!BI183="x","x",BH$2-'Indicator Date hidden'!BI183)</f>
        <v>0</v>
      </c>
      <c r="BI182" s="42">
        <f>IF('Indicator Date hidden'!BJ183="x","x",BI$2-'Indicator Date hidden'!BJ183)</f>
        <v>2</v>
      </c>
      <c r="BJ182" s="42">
        <f>IF('Indicator Date hidden'!BK183="x","x",BJ$2-'Indicator Date hidden'!BK183)</f>
        <v>1</v>
      </c>
      <c r="BK182" s="42">
        <f>IF('Indicator Date hidden'!BL183="x","x",BK$2-'Indicator Date hidden'!BL183)</f>
        <v>1</v>
      </c>
      <c r="BL182" s="42">
        <f>IF('Indicator Date hidden'!BM183="x","x",BL$2-'Indicator Date hidden'!BM183)</f>
        <v>0</v>
      </c>
      <c r="BM182" s="42">
        <f>IF('Indicator Date hidden'!BN183="x","x",BM$2-'Indicator Date hidden'!BN183)</f>
        <v>0</v>
      </c>
      <c r="BN182" s="42">
        <f>IF('Indicator Date hidden'!BO183="x","x",BN$2-'Indicator Date hidden'!BO183)</f>
        <v>0</v>
      </c>
      <c r="BO182" s="42">
        <f>IF('Indicator Date hidden'!BP183="x","x",BO$2-'Indicator Date hidden'!BP183)</f>
        <v>7</v>
      </c>
      <c r="BP182" s="42">
        <f>IF('Indicator Date hidden'!BQ183="x","x",BP$2-'Indicator Date hidden'!BQ183)</f>
        <v>0</v>
      </c>
      <c r="BQ182" s="42">
        <f>IF('Indicator Date hidden'!BR183="x","x",BQ$2-'Indicator Date hidden'!BR183)</f>
        <v>0</v>
      </c>
      <c r="BR182" s="42" t="str">
        <f>IF('Indicator Date hidden'!BS183="x","x",BR$2-'Indicator Date hidden'!BS183)</f>
        <v>x</v>
      </c>
      <c r="BS182" s="42">
        <f>IF('Indicator Date hidden'!BT183="x","x",BS$2-'Indicator Date hidden'!BT183)</f>
        <v>1</v>
      </c>
      <c r="BT182" s="42">
        <f>IF('Indicator Date hidden'!BU183="x","x",BT$2-'Indicator Date hidden'!BU183)</f>
        <v>0</v>
      </c>
      <c r="BU182">
        <f t="shared" si="25"/>
        <v>30</v>
      </c>
      <c r="BV182" s="43">
        <f t="shared" si="26"/>
        <v>0.49180327868852458</v>
      </c>
      <c r="BW182">
        <f t="shared" si="27"/>
        <v>10</v>
      </c>
      <c r="BX182" s="43">
        <f t="shared" si="28"/>
        <v>1.8784624931975369</v>
      </c>
      <c r="BY182" s="46">
        <f t="shared" si="29"/>
        <v>0</v>
      </c>
    </row>
    <row r="183" spans="1:77">
      <c r="A183" t="str">
        <f>'Indicator Data'!B186</f>
        <v>ARE</v>
      </c>
      <c r="B183" s="42">
        <f>IF('Indicator Date hidden'!C184="x","x",B$2-'Indicator Date hidden'!C184)</f>
        <v>0</v>
      </c>
      <c r="C183" s="42">
        <f>IF('Indicator Date hidden'!D184="x","x",C$2-'Indicator Date hidden'!D184)</f>
        <v>0</v>
      </c>
      <c r="D183" s="42">
        <f>IF('Indicator Date hidden'!E184="x","x",D$2-'Indicator Date hidden'!E184)</f>
        <v>0</v>
      </c>
      <c r="E183" s="42">
        <f>IF('Indicator Date hidden'!F184="x","x",E$2-'Indicator Date hidden'!F184)</f>
        <v>0</v>
      </c>
      <c r="F183" s="42">
        <f>IF('Indicator Date hidden'!G184="x","x",F$2-'Indicator Date hidden'!G184)</f>
        <v>0</v>
      </c>
      <c r="G183" s="42">
        <f>IF('Indicator Date hidden'!H184="x","x",G$2-'Indicator Date hidden'!H184)</f>
        <v>0</v>
      </c>
      <c r="H183" s="42">
        <f>IF('Indicator Date hidden'!I184="x","x",H$2-'Indicator Date hidden'!I184)</f>
        <v>0</v>
      </c>
      <c r="I183" s="42">
        <f>IF('Indicator Date hidden'!J184="x","x",I$2-'Indicator Date hidden'!J184)</f>
        <v>0</v>
      </c>
      <c r="J183" s="42">
        <f>IF('Indicator Date hidden'!K184="x","x",J$2-'Indicator Date hidden'!K184)</f>
        <v>0</v>
      </c>
      <c r="K183" s="42">
        <f>IF('Indicator Date hidden'!L184="x","x",K$2-'Indicator Date hidden'!L184)</f>
        <v>0</v>
      </c>
      <c r="L183" s="42">
        <f>IF('Indicator Date hidden'!M184="x","x",L$2-'Indicator Date hidden'!M184)</f>
        <v>0</v>
      </c>
      <c r="M183" s="42" t="str">
        <f>IF('Indicator Date hidden'!N184="x","x",M$2-'Indicator Date hidden'!N184)</f>
        <v>x</v>
      </c>
      <c r="N183" s="42" t="str">
        <f>IF('Indicator Date hidden'!O184="x","x",N$2-'Indicator Date hidden'!O184)</f>
        <v>x</v>
      </c>
      <c r="O183" s="42" t="str">
        <f>IF('Indicator Date hidden'!P184="x","x",O$2-'Indicator Date hidden'!P184)</f>
        <v>x</v>
      </c>
      <c r="P183" s="42">
        <f>IF('Indicator Date hidden'!Q184="x","x",P$2-'Indicator Date hidden'!Q184)</f>
        <v>0</v>
      </c>
      <c r="Q183" s="42">
        <f>IF('Indicator Date hidden'!R184="x","x",Q$2-'Indicator Date hidden'!R184)</f>
        <v>0</v>
      </c>
      <c r="R183" s="42">
        <f>IF('Indicator Date hidden'!S184="x","x",R$2-'Indicator Date hidden'!S184)</f>
        <v>0</v>
      </c>
      <c r="S183" s="42">
        <f>IF('Indicator Date hidden'!T184="x","x",S$2-'Indicator Date hidden'!T184)</f>
        <v>0</v>
      </c>
      <c r="T183" s="42">
        <f>IF('Indicator Date hidden'!U184="x","x",T$2-'Indicator Date hidden'!U184)</f>
        <v>0</v>
      </c>
      <c r="U183" s="42">
        <f>IF('Indicator Date hidden'!V184="x","x",U$2-'Indicator Date hidden'!V184)</f>
        <v>0</v>
      </c>
      <c r="V183" s="42">
        <f>IF('Indicator Date hidden'!W184="x","x",V$2-'Indicator Date hidden'!W184)</f>
        <v>0</v>
      </c>
      <c r="W183" s="42">
        <f>IF('Indicator Date hidden'!X184="x","x",W$2-'Indicator Date hidden'!X184)</f>
        <v>0</v>
      </c>
      <c r="X183" s="42" t="str">
        <f>IF('Indicator Date hidden'!Y184="x","x",X$2-'Indicator Date hidden'!Y184)</f>
        <v>x</v>
      </c>
      <c r="Y183" s="42">
        <f>IF('Indicator Date hidden'!Z184="x","x",Y$2-'Indicator Date hidden'!Z184)</f>
        <v>0</v>
      </c>
      <c r="Z183" s="42" t="str">
        <f>IF('Indicator Date hidden'!AA184="x","x",Z$2-'Indicator Date hidden'!AA184)</f>
        <v>x</v>
      </c>
      <c r="AA183" s="42">
        <f>IF('Indicator Date hidden'!AB184="x","x",AA$2-'Indicator Date hidden'!AB184)</f>
        <v>0</v>
      </c>
      <c r="AB183" s="42">
        <f>IF('Indicator Date hidden'!AC184="x","x",AB$2-'Indicator Date hidden'!AC184)</f>
        <v>0</v>
      </c>
      <c r="AC183" s="42">
        <f>IF('Indicator Date hidden'!AD184="x","x",AC$2-'Indicator Date hidden'!AD184)</f>
        <v>-2</v>
      </c>
      <c r="AD183" s="42">
        <f>IF('Indicator Date hidden'!AE184="x","x",AD$2-'Indicator Date hidden'!AE184)</f>
        <v>0</v>
      </c>
      <c r="AE183" s="42">
        <f>IF('Indicator Date hidden'!AF184="x","x",AE$2-'Indicator Date hidden'!AF184)</f>
        <v>0</v>
      </c>
      <c r="AF183" s="42">
        <f>IF('Indicator Date hidden'!AG184="x","x",AF$2-'Indicator Date hidden'!AG184)</f>
        <v>0</v>
      </c>
      <c r="AG183" s="42">
        <f>IF('Indicator Date hidden'!AH184="x","x",AG$2-'Indicator Date hidden'!AH184)</f>
        <v>0</v>
      </c>
      <c r="AH183" s="42" t="str">
        <f>IF('Indicator Date hidden'!AI184="x","x",AH$2-'Indicator Date hidden'!AI184)</f>
        <v>x</v>
      </c>
      <c r="AI183" s="42">
        <f>IF('Indicator Date hidden'!AJ184="x","x",AI$2-'Indicator Date hidden'!AJ184)</f>
        <v>0</v>
      </c>
      <c r="AJ183" s="42">
        <f>IF('Indicator Date hidden'!AK184="x","x",AJ$2-'Indicator Date hidden'!AK184)</f>
        <v>0</v>
      </c>
      <c r="AK183" s="42">
        <f>IF('Indicator Date hidden'!AL184="x","x",AK$2-'Indicator Date hidden'!AL184)</f>
        <v>0</v>
      </c>
      <c r="AL183" s="42" t="str">
        <f>IF('Indicator Date hidden'!AM184="x","x",AL$2-'Indicator Date hidden'!AM184)</f>
        <v>x</v>
      </c>
      <c r="AM183" s="42" t="str">
        <f>IF('Indicator Date hidden'!AN184="x","x",AM$2-'Indicator Date hidden'!AN184)</f>
        <v>x</v>
      </c>
      <c r="AN183" s="42">
        <f>IF('Indicator Date hidden'!AO184="x","x",AN$2-'Indicator Date hidden'!AO184)</f>
        <v>0</v>
      </c>
      <c r="AO183" s="42" t="str">
        <f>IF('Indicator Date hidden'!AP184="x","x",AO$2-'Indicator Date hidden'!AP184)</f>
        <v>x</v>
      </c>
      <c r="AP183" s="42">
        <f>IF('Indicator Date hidden'!AQ184="x","x",AP$2-'Indicator Date hidden'!AQ184)</f>
        <v>0</v>
      </c>
      <c r="AQ183" s="42">
        <f>IF('Indicator Date hidden'!AR184="x","x",AQ$2-'Indicator Date hidden'!AR184)</f>
        <v>0</v>
      </c>
      <c r="AR183" s="42" t="str">
        <f>IF('Indicator Date hidden'!AS184="x","x",AR$2-'Indicator Date hidden'!AS184)</f>
        <v>x</v>
      </c>
      <c r="AS183" s="42">
        <f>IF('Indicator Date hidden'!AT184="x","x",AS$2-'Indicator Date hidden'!AT184)</f>
        <v>0</v>
      </c>
      <c r="AT183" s="42">
        <f>IF('Indicator Date hidden'!AU184="x","x",AT$2-'Indicator Date hidden'!AU184)</f>
        <v>0</v>
      </c>
      <c r="AU183" s="42">
        <f>IF('Indicator Date hidden'!AV184="x","x",AU$2-'Indicator Date hidden'!AV184)</f>
        <v>0</v>
      </c>
      <c r="AV183" s="42">
        <f>IF('Indicator Date hidden'!AW184="x","x",AV$2-'Indicator Date hidden'!AW184)</f>
        <v>4</v>
      </c>
      <c r="AW183" s="42">
        <f>IF('Indicator Date hidden'!AX184="x","x",AW$2-'Indicator Date hidden'!AX184)</f>
        <v>-2</v>
      </c>
      <c r="AX183" s="42">
        <f>IF('Indicator Date hidden'!AY184="x","x",AX$2-'Indicator Date hidden'!AY184)</f>
        <v>-1</v>
      </c>
      <c r="AY183" s="42">
        <f>IF('Indicator Date hidden'!AZ184="x","x",AY$2-'Indicator Date hidden'!AZ184)</f>
        <v>0</v>
      </c>
      <c r="AZ183" s="42" t="str">
        <f>IF('Indicator Date hidden'!BA184="x","x",AZ$2-'Indicator Date hidden'!BA184)</f>
        <v>x</v>
      </c>
      <c r="BA183" s="42">
        <f>IF('Indicator Date hidden'!BB184="x","x",BA$2-'Indicator Date hidden'!BB184)</f>
        <v>0</v>
      </c>
      <c r="BB183" s="42">
        <f>IF('Indicator Date hidden'!BC184="x","x",BB$2-'Indicator Date hidden'!BC184)</f>
        <v>0</v>
      </c>
      <c r="BC183" s="42">
        <f>IF('Indicator Date hidden'!BD184="x","x",BC$2-'Indicator Date hidden'!BD184)</f>
        <v>0</v>
      </c>
      <c r="BD183" s="42">
        <f>IF('Indicator Date hidden'!BE184="x","x",BD$2-'Indicator Date hidden'!BE184)</f>
        <v>0</v>
      </c>
      <c r="BE183" s="42">
        <f>IF('Indicator Date hidden'!BF184="x","x",BE$2-'Indicator Date hidden'!BF184)</f>
        <v>0</v>
      </c>
      <c r="BF183" s="42">
        <f>IF('Indicator Date hidden'!BG184="x","x",BF$2-'Indicator Date hidden'!BG184)</f>
        <v>0</v>
      </c>
      <c r="BG183" s="42">
        <f>IF('Indicator Date hidden'!BH184="x","x",BG$2-'Indicator Date hidden'!BH184)</f>
        <v>0</v>
      </c>
      <c r="BH183" s="42">
        <f>IF('Indicator Date hidden'!BI184="x","x",BH$2-'Indicator Date hidden'!BI184)</f>
        <v>0</v>
      </c>
      <c r="BI183" s="42">
        <f>IF('Indicator Date hidden'!BJ184="x","x",BI$2-'Indicator Date hidden'!BJ184)</f>
        <v>1</v>
      </c>
      <c r="BJ183" s="42">
        <f>IF('Indicator Date hidden'!BK184="x","x",BJ$2-'Indicator Date hidden'!BK184)</f>
        <v>0</v>
      </c>
      <c r="BK183" s="42">
        <f>IF('Indicator Date hidden'!BL184="x","x",BK$2-'Indicator Date hidden'!BL184)</f>
        <v>0</v>
      </c>
      <c r="BL183" s="42">
        <f>IF('Indicator Date hidden'!BM184="x","x",BL$2-'Indicator Date hidden'!BM184)</f>
        <v>0</v>
      </c>
      <c r="BM183" s="42">
        <f>IF('Indicator Date hidden'!BN184="x","x",BM$2-'Indicator Date hidden'!BN184)</f>
        <v>0</v>
      </c>
      <c r="BN183" s="42">
        <f>IF('Indicator Date hidden'!BO184="x","x",BN$2-'Indicator Date hidden'!BO184)</f>
        <v>0</v>
      </c>
      <c r="BO183" s="42">
        <f>IF('Indicator Date hidden'!BP184="x","x",BO$2-'Indicator Date hidden'!BP184)</f>
        <v>1</v>
      </c>
      <c r="BP183" s="42">
        <f>IF('Indicator Date hidden'!BQ184="x","x",BP$2-'Indicator Date hidden'!BQ184)</f>
        <v>0</v>
      </c>
      <c r="BQ183" s="42">
        <f>IF('Indicator Date hidden'!BR184="x","x",BQ$2-'Indicator Date hidden'!BR184)</f>
        <v>0</v>
      </c>
      <c r="BR183" s="42">
        <f>IF('Indicator Date hidden'!BS184="x","x",BR$2-'Indicator Date hidden'!BS184)</f>
        <v>0</v>
      </c>
      <c r="BS183" s="42">
        <f>IF('Indicator Date hidden'!BT184="x","x",BS$2-'Indicator Date hidden'!BT184)</f>
        <v>1</v>
      </c>
      <c r="BT183" s="42">
        <f>IF('Indicator Date hidden'!BU184="x","x",BT$2-'Indicator Date hidden'!BU184)</f>
        <v>0</v>
      </c>
      <c r="BU183">
        <f t="shared" si="25"/>
        <v>2</v>
      </c>
      <c r="BV183" s="43">
        <f t="shared" si="26"/>
        <v>3.3333333333333333E-2</v>
      </c>
      <c r="BW183">
        <f t="shared" si="27"/>
        <v>4</v>
      </c>
      <c r="BX183" s="43">
        <f t="shared" si="28"/>
        <v>0.682316316348624</v>
      </c>
      <c r="BY183" s="46">
        <f t="shared" si="29"/>
        <v>0</v>
      </c>
    </row>
    <row r="184" spans="1:77">
      <c r="A184" t="str">
        <f>'Indicator Data'!B187</f>
        <v>GBR</v>
      </c>
      <c r="B184" s="42">
        <f>IF('Indicator Date hidden'!C185="x","x",B$2-'Indicator Date hidden'!C185)</f>
        <v>0</v>
      </c>
      <c r="C184" s="42">
        <f>IF('Indicator Date hidden'!D185="x","x",C$2-'Indicator Date hidden'!D185)</f>
        <v>0</v>
      </c>
      <c r="D184" s="42">
        <f>IF('Indicator Date hidden'!E185="x","x",D$2-'Indicator Date hidden'!E185)</f>
        <v>0</v>
      </c>
      <c r="E184" s="42">
        <f>IF('Indicator Date hidden'!F185="x","x",E$2-'Indicator Date hidden'!F185)</f>
        <v>0</v>
      </c>
      <c r="F184" s="42">
        <f>IF('Indicator Date hidden'!G185="x","x",F$2-'Indicator Date hidden'!G185)</f>
        <v>0</v>
      </c>
      <c r="G184" s="42">
        <f>IF('Indicator Date hidden'!H185="x","x",G$2-'Indicator Date hidden'!H185)</f>
        <v>0</v>
      </c>
      <c r="H184" s="42">
        <f>IF('Indicator Date hidden'!I185="x","x",H$2-'Indicator Date hidden'!I185)</f>
        <v>0</v>
      </c>
      <c r="I184" s="42">
        <f>IF('Indicator Date hidden'!J185="x","x",I$2-'Indicator Date hidden'!J185)</f>
        <v>0</v>
      </c>
      <c r="J184" s="42">
        <f>IF('Indicator Date hidden'!K185="x","x",J$2-'Indicator Date hidden'!K185)</f>
        <v>0</v>
      </c>
      <c r="K184" s="42">
        <f>IF('Indicator Date hidden'!L185="x","x",K$2-'Indicator Date hidden'!L185)</f>
        <v>0</v>
      </c>
      <c r="L184" s="42">
        <f>IF('Indicator Date hidden'!M185="x","x",L$2-'Indicator Date hidden'!M185)</f>
        <v>0</v>
      </c>
      <c r="M184" s="42" t="str">
        <f>IF('Indicator Date hidden'!N185="x","x",M$2-'Indicator Date hidden'!N185)</f>
        <v>x</v>
      </c>
      <c r="N184" s="42" t="str">
        <f>IF('Indicator Date hidden'!O185="x","x",N$2-'Indicator Date hidden'!O185)</f>
        <v>x</v>
      </c>
      <c r="O184" s="42" t="str">
        <f>IF('Indicator Date hidden'!P185="x","x",O$2-'Indicator Date hidden'!P185)</f>
        <v>x</v>
      </c>
      <c r="P184" s="42">
        <f>IF('Indicator Date hidden'!Q185="x","x",P$2-'Indicator Date hidden'!Q185)</f>
        <v>0</v>
      </c>
      <c r="Q184" s="42">
        <f>IF('Indicator Date hidden'!R185="x","x",Q$2-'Indicator Date hidden'!R185)</f>
        <v>0</v>
      </c>
      <c r="R184" s="42">
        <f>IF('Indicator Date hidden'!S185="x","x",R$2-'Indicator Date hidden'!S185)</f>
        <v>0</v>
      </c>
      <c r="S184" s="42">
        <f>IF('Indicator Date hidden'!T185="x","x",S$2-'Indicator Date hidden'!T185)</f>
        <v>0</v>
      </c>
      <c r="T184" s="42">
        <f>IF('Indicator Date hidden'!U185="x","x",T$2-'Indicator Date hidden'!U185)</f>
        <v>0</v>
      </c>
      <c r="U184" s="42">
        <f>IF('Indicator Date hidden'!V185="x","x",U$2-'Indicator Date hidden'!V185)</f>
        <v>0</v>
      </c>
      <c r="V184" s="42">
        <f>IF('Indicator Date hidden'!W185="x","x",V$2-'Indicator Date hidden'!W185)</f>
        <v>0</v>
      </c>
      <c r="W184" s="42">
        <f>IF('Indicator Date hidden'!X185="x","x",W$2-'Indicator Date hidden'!X185)</f>
        <v>0</v>
      </c>
      <c r="X184" s="42">
        <f>IF('Indicator Date hidden'!Y185="x","x",X$2-'Indicator Date hidden'!Y185)</f>
        <v>10</v>
      </c>
      <c r="Y184" s="42">
        <f>IF('Indicator Date hidden'!Z185="x","x",Y$2-'Indicator Date hidden'!Z185)</f>
        <v>0</v>
      </c>
      <c r="Z184" s="42" t="str">
        <f>IF('Indicator Date hidden'!AA185="x","x",Z$2-'Indicator Date hidden'!AA185)</f>
        <v>x</v>
      </c>
      <c r="AA184" s="42">
        <f>IF('Indicator Date hidden'!AB185="x","x",AA$2-'Indicator Date hidden'!AB185)</f>
        <v>1</v>
      </c>
      <c r="AB184" s="42">
        <f>IF('Indicator Date hidden'!AC185="x","x",AB$2-'Indicator Date hidden'!AC185)</f>
        <v>0</v>
      </c>
      <c r="AC184" s="42">
        <f>IF('Indicator Date hidden'!AD185="x","x",AC$2-'Indicator Date hidden'!AD185)</f>
        <v>-2</v>
      </c>
      <c r="AD184" s="42">
        <f>IF('Indicator Date hidden'!AE185="x","x",AD$2-'Indicator Date hidden'!AE185)</f>
        <v>0</v>
      </c>
      <c r="AE184" s="42">
        <f>IF('Indicator Date hidden'!AF185="x","x",AE$2-'Indicator Date hidden'!AF185)</f>
        <v>0</v>
      </c>
      <c r="AF184" s="42">
        <f>IF('Indicator Date hidden'!AG185="x","x",AF$2-'Indicator Date hidden'!AG185)</f>
        <v>0</v>
      </c>
      <c r="AG184" s="42">
        <f>IF('Indicator Date hidden'!AH185="x","x",AG$2-'Indicator Date hidden'!AH185)</f>
        <v>0</v>
      </c>
      <c r="AH184" s="42" t="str">
        <f>IF('Indicator Date hidden'!AI185="x","x",AH$2-'Indicator Date hidden'!AI185)</f>
        <v>x</v>
      </c>
      <c r="AI184" s="42">
        <f>IF('Indicator Date hidden'!AJ185="x","x",AI$2-'Indicator Date hidden'!AJ185)</f>
        <v>0</v>
      </c>
      <c r="AJ184" s="42">
        <f>IF('Indicator Date hidden'!AK185="x","x",AJ$2-'Indicator Date hidden'!AK185)</f>
        <v>0</v>
      </c>
      <c r="AK184" s="42">
        <f>IF('Indicator Date hidden'!AL185="x","x",AK$2-'Indicator Date hidden'!AL185)</f>
        <v>0</v>
      </c>
      <c r="AL184" s="42" t="str">
        <f>IF('Indicator Date hidden'!AM185="x","x",AL$2-'Indicator Date hidden'!AM185)</f>
        <v>x</v>
      </c>
      <c r="AM184" s="42">
        <f>IF('Indicator Date hidden'!AN185="x","x",AM$2-'Indicator Date hidden'!AN185)</f>
        <v>0</v>
      </c>
      <c r="AN184" s="42">
        <f>IF('Indicator Date hidden'!AO185="x","x",AN$2-'Indicator Date hidden'!AO185)</f>
        <v>0</v>
      </c>
      <c r="AO184" s="42" t="str">
        <f>IF('Indicator Date hidden'!AP185="x","x",AO$2-'Indicator Date hidden'!AP185)</f>
        <v>x</v>
      </c>
      <c r="AP184" s="42">
        <f>IF('Indicator Date hidden'!AQ185="x","x",AP$2-'Indicator Date hidden'!AQ185)</f>
        <v>0</v>
      </c>
      <c r="AQ184" s="42" t="str">
        <f>IF('Indicator Date hidden'!AR185="x","x",AQ$2-'Indicator Date hidden'!AR185)</f>
        <v>x</v>
      </c>
      <c r="AR184" s="42" t="str">
        <f>IF('Indicator Date hidden'!AS185="x","x",AR$2-'Indicator Date hidden'!AS185)</f>
        <v>x</v>
      </c>
      <c r="AS184" s="42" t="str">
        <f>IF('Indicator Date hidden'!AT185="x","x",AS$2-'Indicator Date hidden'!AT185)</f>
        <v>x</v>
      </c>
      <c r="AT184" s="42">
        <f>IF('Indicator Date hidden'!AU185="x","x",AT$2-'Indicator Date hidden'!AU185)</f>
        <v>0</v>
      </c>
      <c r="AU184" s="42">
        <f>IF('Indicator Date hidden'!AV185="x","x",AU$2-'Indicator Date hidden'!AV185)</f>
        <v>0</v>
      </c>
      <c r="AV184" s="42">
        <f>IF('Indicator Date hidden'!AW185="x","x",AV$2-'Indicator Date hidden'!AW185)</f>
        <v>1</v>
      </c>
      <c r="AW184" s="42">
        <f>IF('Indicator Date hidden'!AX185="x","x",AW$2-'Indicator Date hidden'!AX185)</f>
        <v>-2</v>
      </c>
      <c r="AX184" s="42">
        <f>IF('Indicator Date hidden'!AY185="x","x",AX$2-'Indicator Date hidden'!AY185)</f>
        <v>-1</v>
      </c>
      <c r="AY184" s="42">
        <f>IF('Indicator Date hidden'!AZ185="x","x",AY$2-'Indicator Date hidden'!AZ185)</f>
        <v>0</v>
      </c>
      <c r="AZ184" s="42" t="str">
        <f>IF('Indicator Date hidden'!BA185="x","x",AZ$2-'Indicator Date hidden'!BA185)</f>
        <v>x</v>
      </c>
      <c r="BA184" s="42">
        <f>IF('Indicator Date hidden'!BB185="x","x",BA$2-'Indicator Date hidden'!BB185)</f>
        <v>0</v>
      </c>
      <c r="BB184" s="42" t="str">
        <f>IF('Indicator Date hidden'!BC185="x","x",BB$2-'Indicator Date hidden'!BC185)</f>
        <v>x</v>
      </c>
      <c r="BC184" s="42">
        <f>IF('Indicator Date hidden'!BD185="x","x",BC$2-'Indicator Date hidden'!BD185)</f>
        <v>0</v>
      </c>
      <c r="BD184" s="42">
        <f>IF('Indicator Date hidden'!BE185="x","x",BD$2-'Indicator Date hidden'!BE185)</f>
        <v>0</v>
      </c>
      <c r="BE184" s="42">
        <f>IF('Indicator Date hidden'!BF185="x","x",BE$2-'Indicator Date hidden'!BF185)</f>
        <v>0</v>
      </c>
      <c r="BF184" s="42">
        <f>IF('Indicator Date hidden'!BG185="x","x",BF$2-'Indicator Date hidden'!BG185)</f>
        <v>0</v>
      </c>
      <c r="BG184" s="42">
        <f>IF('Indicator Date hidden'!BH185="x","x",BG$2-'Indicator Date hidden'!BH185)</f>
        <v>0</v>
      </c>
      <c r="BH184" s="42">
        <f>IF('Indicator Date hidden'!BI185="x","x",BH$2-'Indicator Date hidden'!BI185)</f>
        <v>0</v>
      </c>
      <c r="BI184" s="42" t="str">
        <f>IF('Indicator Date hidden'!BJ185="x","x",BI$2-'Indicator Date hidden'!BJ185)</f>
        <v>x</v>
      </c>
      <c r="BJ184" s="42">
        <f>IF('Indicator Date hidden'!BK185="x","x",BJ$2-'Indicator Date hidden'!BK185)</f>
        <v>1</v>
      </c>
      <c r="BK184" s="42">
        <f>IF('Indicator Date hidden'!BL185="x","x",BK$2-'Indicator Date hidden'!BL185)</f>
        <v>0</v>
      </c>
      <c r="BL184" s="42">
        <f>IF('Indicator Date hidden'!BM185="x","x",BL$2-'Indicator Date hidden'!BM185)</f>
        <v>0</v>
      </c>
      <c r="BM184" s="42">
        <f>IF('Indicator Date hidden'!BN185="x","x",BM$2-'Indicator Date hidden'!BN185)</f>
        <v>0</v>
      </c>
      <c r="BN184" s="42">
        <f>IF('Indicator Date hidden'!BO185="x","x",BN$2-'Indicator Date hidden'!BO185)</f>
        <v>0</v>
      </c>
      <c r="BO184" s="42">
        <f>IF('Indicator Date hidden'!BP185="x","x",BO$2-'Indicator Date hidden'!BP185)</f>
        <v>0</v>
      </c>
      <c r="BP184" s="42">
        <f>IF('Indicator Date hidden'!BQ185="x","x",BP$2-'Indicator Date hidden'!BQ185)</f>
        <v>0</v>
      </c>
      <c r="BQ184" s="42">
        <f>IF('Indicator Date hidden'!BR185="x","x",BQ$2-'Indicator Date hidden'!BR185)</f>
        <v>0</v>
      </c>
      <c r="BR184" s="42">
        <f>IF('Indicator Date hidden'!BS185="x","x",BR$2-'Indicator Date hidden'!BS185)</f>
        <v>0</v>
      </c>
      <c r="BS184" s="42">
        <f>IF('Indicator Date hidden'!BT185="x","x",BS$2-'Indicator Date hidden'!BT185)</f>
        <v>0</v>
      </c>
      <c r="BT184" s="42">
        <f>IF('Indicator Date hidden'!BU185="x","x",BT$2-'Indicator Date hidden'!BU185)</f>
        <v>0</v>
      </c>
      <c r="BU184">
        <f t="shared" si="25"/>
        <v>8</v>
      </c>
      <c r="BV184" s="43">
        <f t="shared" si="26"/>
        <v>0.13793103448275862</v>
      </c>
      <c r="BW184">
        <f t="shared" si="27"/>
        <v>4</v>
      </c>
      <c r="BX184" s="43">
        <f t="shared" si="28"/>
        <v>1.3827543210871325</v>
      </c>
      <c r="BY184" s="46">
        <f t="shared" si="29"/>
        <v>0</v>
      </c>
    </row>
    <row r="185" spans="1:77">
      <c r="A185" t="str">
        <f>'Indicator Data'!B188</f>
        <v>USA</v>
      </c>
      <c r="B185" s="42">
        <f>IF('Indicator Date hidden'!C186="x","x",B$2-'Indicator Date hidden'!C186)</f>
        <v>0</v>
      </c>
      <c r="C185" s="42">
        <f>IF('Indicator Date hidden'!D186="x","x",C$2-'Indicator Date hidden'!D186)</f>
        <v>0</v>
      </c>
      <c r="D185" s="42">
        <f>IF('Indicator Date hidden'!E186="x","x",D$2-'Indicator Date hidden'!E186)</f>
        <v>0</v>
      </c>
      <c r="E185" s="42">
        <f>IF('Indicator Date hidden'!F186="x","x",E$2-'Indicator Date hidden'!F186)</f>
        <v>0</v>
      </c>
      <c r="F185" s="42">
        <f>IF('Indicator Date hidden'!G186="x","x",F$2-'Indicator Date hidden'!G186)</f>
        <v>0</v>
      </c>
      <c r="G185" s="42">
        <f>IF('Indicator Date hidden'!H186="x","x",G$2-'Indicator Date hidden'!H186)</f>
        <v>0</v>
      </c>
      <c r="H185" s="42">
        <f>IF('Indicator Date hidden'!I186="x","x",H$2-'Indicator Date hidden'!I186)</f>
        <v>0</v>
      </c>
      <c r="I185" s="42">
        <f>IF('Indicator Date hidden'!J186="x","x",I$2-'Indicator Date hidden'!J186)</f>
        <v>0</v>
      </c>
      <c r="J185" s="42">
        <f>IF('Indicator Date hidden'!K186="x","x",J$2-'Indicator Date hidden'!K186)</f>
        <v>0</v>
      </c>
      <c r="K185" s="42">
        <f>IF('Indicator Date hidden'!L186="x","x",K$2-'Indicator Date hidden'!L186)</f>
        <v>0</v>
      </c>
      <c r="L185" s="42" t="str">
        <f>IF('Indicator Date hidden'!M186="x","x",L$2-'Indicator Date hidden'!M186)</f>
        <v>x</v>
      </c>
      <c r="M185" s="42" t="str">
        <f>IF('Indicator Date hidden'!N186="x","x",M$2-'Indicator Date hidden'!N186)</f>
        <v>x</v>
      </c>
      <c r="N185" s="42" t="str">
        <f>IF('Indicator Date hidden'!O186="x","x",N$2-'Indicator Date hidden'!O186)</f>
        <v>x</v>
      </c>
      <c r="O185" s="42" t="str">
        <f>IF('Indicator Date hidden'!P186="x","x",O$2-'Indicator Date hidden'!P186)</f>
        <v>x</v>
      </c>
      <c r="P185" s="42">
        <f>IF('Indicator Date hidden'!Q186="x","x",P$2-'Indicator Date hidden'!Q186)</f>
        <v>0</v>
      </c>
      <c r="Q185" s="42">
        <f>IF('Indicator Date hidden'!R186="x","x",Q$2-'Indicator Date hidden'!R186)</f>
        <v>0</v>
      </c>
      <c r="R185" s="42">
        <f>IF('Indicator Date hidden'!S186="x","x",R$2-'Indicator Date hidden'!S186)</f>
        <v>0</v>
      </c>
      <c r="S185" s="42">
        <f>IF('Indicator Date hidden'!T186="x","x",S$2-'Indicator Date hidden'!T186)</f>
        <v>0</v>
      </c>
      <c r="T185" s="42">
        <f>IF('Indicator Date hidden'!U186="x","x",T$2-'Indicator Date hidden'!U186)</f>
        <v>0</v>
      </c>
      <c r="U185" s="42">
        <f>IF('Indicator Date hidden'!V186="x","x",U$2-'Indicator Date hidden'!V186)</f>
        <v>0</v>
      </c>
      <c r="V185" s="42">
        <f>IF('Indicator Date hidden'!W186="x","x",V$2-'Indicator Date hidden'!W186)</f>
        <v>0</v>
      </c>
      <c r="W185" s="42">
        <f>IF('Indicator Date hidden'!X186="x","x",W$2-'Indicator Date hidden'!X186)</f>
        <v>0</v>
      </c>
      <c r="X185" s="42">
        <f>IF('Indicator Date hidden'!Y186="x","x",X$2-'Indicator Date hidden'!Y186)</f>
        <v>6</v>
      </c>
      <c r="Y185" s="42">
        <f>IF('Indicator Date hidden'!Z186="x","x",Y$2-'Indicator Date hidden'!Z186)</f>
        <v>0</v>
      </c>
      <c r="Z185" s="42" t="str">
        <f>IF('Indicator Date hidden'!AA186="x","x",Z$2-'Indicator Date hidden'!AA186)</f>
        <v>x</v>
      </c>
      <c r="AA185" s="42">
        <f>IF('Indicator Date hidden'!AB186="x","x",AA$2-'Indicator Date hidden'!AB186)</f>
        <v>1</v>
      </c>
      <c r="AB185" s="42">
        <f>IF('Indicator Date hidden'!AC186="x","x",AB$2-'Indicator Date hidden'!AC186)</f>
        <v>0</v>
      </c>
      <c r="AC185" s="42">
        <f>IF('Indicator Date hidden'!AD186="x","x",AC$2-'Indicator Date hidden'!AD186)</f>
        <v>-2</v>
      </c>
      <c r="AD185" s="42">
        <f>IF('Indicator Date hidden'!AE186="x","x",AD$2-'Indicator Date hidden'!AE186)</f>
        <v>0</v>
      </c>
      <c r="AE185" s="42">
        <f>IF('Indicator Date hidden'!AF186="x","x",AE$2-'Indicator Date hidden'!AF186)</f>
        <v>0</v>
      </c>
      <c r="AF185" s="42">
        <f>IF('Indicator Date hidden'!AG186="x","x",AF$2-'Indicator Date hidden'!AG186)</f>
        <v>0</v>
      </c>
      <c r="AG185" s="42">
        <f>IF('Indicator Date hidden'!AH186="x","x",AG$2-'Indicator Date hidden'!AH186)</f>
        <v>0</v>
      </c>
      <c r="AH185" s="42" t="str">
        <f>IF('Indicator Date hidden'!AI186="x","x",AH$2-'Indicator Date hidden'!AI186)</f>
        <v>x</v>
      </c>
      <c r="AI185" s="42">
        <f>IF('Indicator Date hidden'!AJ186="x","x",AI$2-'Indicator Date hidden'!AJ186)</f>
        <v>0</v>
      </c>
      <c r="AJ185" s="42">
        <f>IF('Indicator Date hidden'!AK186="x","x",AJ$2-'Indicator Date hidden'!AK186)</f>
        <v>0</v>
      </c>
      <c r="AK185" s="42">
        <f>IF('Indicator Date hidden'!AL186="x","x",AK$2-'Indicator Date hidden'!AL186)</f>
        <v>0</v>
      </c>
      <c r="AL185" s="42" t="str">
        <f>IF('Indicator Date hidden'!AM186="x","x",AL$2-'Indicator Date hidden'!AM186)</f>
        <v>x</v>
      </c>
      <c r="AM185" s="42">
        <f>IF('Indicator Date hidden'!AN186="x","x",AM$2-'Indicator Date hidden'!AN186)</f>
        <v>0</v>
      </c>
      <c r="AN185" s="42">
        <f>IF('Indicator Date hidden'!AO186="x","x",AN$2-'Indicator Date hidden'!AO186)</f>
        <v>0</v>
      </c>
      <c r="AO185" s="42">
        <f>IF('Indicator Date hidden'!AP186="x","x",AO$2-'Indicator Date hidden'!AP186)</f>
        <v>4</v>
      </c>
      <c r="AP185" s="42">
        <f>IF('Indicator Date hidden'!AQ186="x","x",AP$2-'Indicator Date hidden'!AQ186)</f>
        <v>0</v>
      </c>
      <c r="AQ185" s="42">
        <f>IF('Indicator Date hidden'!AR186="x","x",AQ$2-'Indicator Date hidden'!AR186)</f>
        <v>1</v>
      </c>
      <c r="AR185" s="42">
        <f>IF('Indicator Date hidden'!AS186="x","x",AR$2-'Indicator Date hidden'!AS186)</f>
        <v>1</v>
      </c>
      <c r="AS185" s="42" t="str">
        <f>IF('Indicator Date hidden'!AT186="x","x",AS$2-'Indicator Date hidden'!AT186)</f>
        <v>x</v>
      </c>
      <c r="AT185" s="42">
        <f>IF('Indicator Date hidden'!AU186="x","x",AT$2-'Indicator Date hidden'!AU186)</f>
        <v>0</v>
      </c>
      <c r="AU185" s="42">
        <f>IF('Indicator Date hidden'!AV186="x","x",AU$2-'Indicator Date hidden'!AV186)</f>
        <v>0</v>
      </c>
      <c r="AV185" s="42">
        <f>IF('Indicator Date hidden'!AW186="x","x",AV$2-'Indicator Date hidden'!AW186)</f>
        <v>1</v>
      </c>
      <c r="AW185" s="42">
        <f>IF('Indicator Date hidden'!AX186="x","x",AW$2-'Indicator Date hidden'!AX186)</f>
        <v>-2</v>
      </c>
      <c r="AX185" s="42">
        <f>IF('Indicator Date hidden'!AY186="x","x",AX$2-'Indicator Date hidden'!AY186)</f>
        <v>-1</v>
      </c>
      <c r="AY185" s="42">
        <f>IF('Indicator Date hidden'!AZ186="x","x",AY$2-'Indicator Date hidden'!AZ186)</f>
        <v>0</v>
      </c>
      <c r="AZ185" s="42" t="str">
        <f>IF('Indicator Date hidden'!BA186="x","x",AZ$2-'Indicator Date hidden'!BA186)</f>
        <v>x</v>
      </c>
      <c r="BA185" s="42">
        <f>IF('Indicator Date hidden'!BB186="x","x",BA$2-'Indicator Date hidden'!BB186)</f>
        <v>0</v>
      </c>
      <c r="BB185" s="42">
        <f>IF('Indicator Date hidden'!BC186="x","x",BB$2-'Indicator Date hidden'!BC186)</f>
        <v>0</v>
      </c>
      <c r="BC185" s="42">
        <f>IF('Indicator Date hidden'!BD186="x","x",BC$2-'Indicator Date hidden'!BD186)</f>
        <v>0</v>
      </c>
      <c r="BD185" s="42">
        <f>IF('Indicator Date hidden'!BE186="x","x",BD$2-'Indicator Date hidden'!BE186)</f>
        <v>0</v>
      </c>
      <c r="BE185" s="42">
        <f>IF('Indicator Date hidden'!BF186="x","x",BE$2-'Indicator Date hidden'!BF186)</f>
        <v>2</v>
      </c>
      <c r="BF185" s="42">
        <f>IF('Indicator Date hidden'!BG186="x","x",BF$2-'Indicator Date hidden'!BG186)</f>
        <v>0</v>
      </c>
      <c r="BG185" s="42">
        <f>IF('Indicator Date hidden'!BH186="x","x",BG$2-'Indicator Date hidden'!BH186)</f>
        <v>0</v>
      </c>
      <c r="BH185" s="42">
        <f>IF('Indicator Date hidden'!BI186="x","x",BH$2-'Indicator Date hidden'!BI186)</f>
        <v>0</v>
      </c>
      <c r="BI185" s="42" t="str">
        <f>IF('Indicator Date hidden'!BJ186="x","x",BI$2-'Indicator Date hidden'!BJ186)</f>
        <v>x</v>
      </c>
      <c r="BJ185" s="42">
        <f>IF('Indicator Date hidden'!BK186="x","x",BJ$2-'Indicator Date hidden'!BK186)</f>
        <v>1</v>
      </c>
      <c r="BK185" s="42">
        <f>IF('Indicator Date hidden'!BL186="x","x",BK$2-'Indicator Date hidden'!BL186)</f>
        <v>0</v>
      </c>
      <c r="BL185" s="42">
        <f>IF('Indicator Date hidden'!BM186="x","x",BL$2-'Indicator Date hidden'!BM186)</f>
        <v>0</v>
      </c>
      <c r="BM185" s="42">
        <f>IF('Indicator Date hidden'!BN186="x","x",BM$2-'Indicator Date hidden'!BN186)</f>
        <v>0</v>
      </c>
      <c r="BN185" s="42">
        <f>IF('Indicator Date hidden'!BO186="x","x",BN$2-'Indicator Date hidden'!BO186)</f>
        <v>0</v>
      </c>
      <c r="BO185" s="42">
        <f>IF('Indicator Date hidden'!BP186="x","x",BO$2-'Indicator Date hidden'!BP186)</f>
        <v>1</v>
      </c>
      <c r="BP185" s="42">
        <f>IF('Indicator Date hidden'!BQ186="x","x",BP$2-'Indicator Date hidden'!BQ186)</f>
        <v>0</v>
      </c>
      <c r="BQ185" s="42">
        <f>IF('Indicator Date hidden'!BR186="x","x",BQ$2-'Indicator Date hidden'!BR186)</f>
        <v>0</v>
      </c>
      <c r="BR185" s="42">
        <f>IF('Indicator Date hidden'!BS186="x","x",BR$2-'Indicator Date hidden'!BS186)</f>
        <v>0</v>
      </c>
      <c r="BS185" s="42">
        <f>IF('Indicator Date hidden'!BT186="x","x",BS$2-'Indicator Date hidden'!BT186)</f>
        <v>0</v>
      </c>
      <c r="BT185" s="42">
        <f>IF('Indicator Date hidden'!BU186="x","x",BT$2-'Indicator Date hidden'!BU186)</f>
        <v>0</v>
      </c>
      <c r="BU185">
        <f t="shared" si="25"/>
        <v>13</v>
      </c>
      <c r="BV185" s="43">
        <f t="shared" si="26"/>
        <v>0.21311475409836064</v>
      </c>
      <c r="BW185">
        <f t="shared" si="27"/>
        <v>9</v>
      </c>
      <c r="BX185" s="43">
        <f t="shared" si="28"/>
        <v>1.0575994174615941</v>
      </c>
      <c r="BY185" s="46">
        <f t="shared" si="29"/>
        <v>0</v>
      </c>
    </row>
    <row r="186" spans="1:77">
      <c r="A186" t="str">
        <f>'Indicator Data'!B189</f>
        <v>URY</v>
      </c>
      <c r="B186" s="42">
        <f>IF('Indicator Date hidden'!C187="x","x",B$2-'Indicator Date hidden'!C187)</f>
        <v>0</v>
      </c>
      <c r="C186" s="42">
        <f>IF('Indicator Date hidden'!D187="x","x",C$2-'Indicator Date hidden'!D187)</f>
        <v>0</v>
      </c>
      <c r="D186" s="42">
        <f>IF('Indicator Date hidden'!E187="x","x",D$2-'Indicator Date hidden'!E187)</f>
        <v>0</v>
      </c>
      <c r="E186" s="42">
        <f>IF('Indicator Date hidden'!F187="x","x",E$2-'Indicator Date hidden'!F187)</f>
        <v>0</v>
      </c>
      <c r="F186" s="42">
        <f>IF('Indicator Date hidden'!G187="x","x",F$2-'Indicator Date hidden'!G187)</f>
        <v>0</v>
      </c>
      <c r="G186" s="42">
        <f>IF('Indicator Date hidden'!H187="x","x",G$2-'Indicator Date hidden'!H187)</f>
        <v>0</v>
      </c>
      <c r="H186" s="42">
        <f>IF('Indicator Date hidden'!I187="x","x",H$2-'Indicator Date hidden'!I187)</f>
        <v>0</v>
      </c>
      <c r="I186" s="42">
        <f>IF('Indicator Date hidden'!J187="x","x",I$2-'Indicator Date hidden'!J187)</f>
        <v>0</v>
      </c>
      <c r="J186" s="42">
        <f>IF('Indicator Date hidden'!K187="x","x",J$2-'Indicator Date hidden'!K187)</f>
        <v>0</v>
      </c>
      <c r="K186" s="42">
        <f>IF('Indicator Date hidden'!L187="x","x",K$2-'Indicator Date hidden'!L187)</f>
        <v>0</v>
      </c>
      <c r="L186" s="42" t="str">
        <f>IF('Indicator Date hidden'!M187="x","x",L$2-'Indicator Date hidden'!M187)</f>
        <v>x</v>
      </c>
      <c r="M186" s="42" t="str">
        <f>IF('Indicator Date hidden'!N187="x","x",M$2-'Indicator Date hidden'!N187)</f>
        <v>x</v>
      </c>
      <c r="N186" s="42" t="str">
        <f>IF('Indicator Date hidden'!O187="x","x",N$2-'Indicator Date hidden'!O187)</f>
        <v>x</v>
      </c>
      <c r="O186" s="42" t="str">
        <f>IF('Indicator Date hidden'!P187="x","x",O$2-'Indicator Date hidden'!P187)</f>
        <v>x</v>
      </c>
      <c r="P186" s="42">
        <f>IF('Indicator Date hidden'!Q187="x","x",P$2-'Indicator Date hidden'!Q187)</f>
        <v>0</v>
      </c>
      <c r="Q186" s="42">
        <f>IF('Indicator Date hidden'!R187="x","x",Q$2-'Indicator Date hidden'!R187)</f>
        <v>0</v>
      </c>
      <c r="R186" s="42">
        <f>IF('Indicator Date hidden'!S187="x","x",R$2-'Indicator Date hidden'!S187)</f>
        <v>0</v>
      </c>
      <c r="S186" s="42">
        <f>IF('Indicator Date hidden'!T187="x","x",S$2-'Indicator Date hidden'!T187)</f>
        <v>0</v>
      </c>
      <c r="T186" s="42">
        <f>IF('Indicator Date hidden'!U187="x","x",T$2-'Indicator Date hidden'!U187)</f>
        <v>0</v>
      </c>
      <c r="U186" s="42">
        <f>IF('Indicator Date hidden'!V187="x","x",U$2-'Indicator Date hidden'!V187)</f>
        <v>0</v>
      </c>
      <c r="V186" s="42">
        <f>IF('Indicator Date hidden'!W187="x","x",V$2-'Indicator Date hidden'!W187)</f>
        <v>0</v>
      </c>
      <c r="W186" s="42">
        <f>IF('Indicator Date hidden'!X187="x","x",W$2-'Indicator Date hidden'!X187)</f>
        <v>0</v>
      </c>
      <c r="X186" s="42">
        <f>IF('Indicator Date hidden'!Y187="x","x",X$2-'Indicator Date hidden'!Y187)</f>
        <v>9</v>
      </c>
      <c r="Y186" s="42">
        <f>IF('Indicator Date hidden'!Z187="x","x",Y$2-'Indicator Date hidden'!Z187)</f>
        <v>0</v>
      </c>
      <c r="Z186" s="42" t="str">
        <f>IF('Indicator Date hidden'!AA187="x","x",Z$2-'Indicator Date hidden'!AA187)</f>
        <v>x</v>
      </c>
      <c r="AA186" s="42">
        <f>IF('Indicator Date hidden'!AB187="x","x",AA$2-'Indicator Date hidden'!AB187)</f>
        <v>0</v>
      </c>
      <c r="AB186" s="42">
        <f>IF('Indicator Date hidden'!AC187="x","x",AB$2-'Indicator Date hidden'!AC187)</f>
        <v>0</v>
      </c>
      <c r="AC186" s="42">
        <f>IF('Indicator Date hidden'!AD187="x","x",AC$2-'Indicator Date hidden'!AD187)</f>
        <v>-2</v>
      </c>
      <c r="AD186" s="42">
        <f>IF('Indicator Date hidden'!AE187="x","x",AD$2-'Indicator Date hidden'!AE187)</f>
        <v>0</v>
      </c>
      <c r="AE186" s="42">
        <f>IF('Indicator Date hidden'!AF187="x","x",AE$2-'Indicator Date hidden'!AF187)</f>
        <v>0</v>
      </c>
      <c r="AF186" s="42">
        <f>IF('Indicator Date hidden'!AG187="x","x",AF$2-'Indicator Date hidden'!AG187)</f>
        <v>0</v>
      </c>
      <c r="AG186" s="42">
        <f>IF('Indicator Date hidden'!AH187="x","x",AG$2-'Indicator Date hidden'!AH187)</f>
        <v>0</v>
      </c>
      <c r="AH186" s="42" t="str">
        <f>IF('Indicator Date hidden'!AI187="x","x",AH$2-'Indicator Date hidden'!AI187)</f>
        <v>x</v>
      </c>
      <c r="AI186" s="42">
        <f>IF('Indicator Date hidden'!AJ187="x","x",AI$2-'Indicator Date hidden'!AJ187)</f>
        <v>0</v>
      </c>
      <c r="AJ186" s="42">
        <f>IF('Indicator Date hidden'!AK187="x","x",AJ$2-'Indicator Date hidden'!AK187)</f>
        <v>0</v>
      </c>
      <c r="AK186" s="42">
        <f>IF('Indicator Date hidden'!AL187="x","x",AK$2-'Indicator Date hidden'!AL187)</f>
        <v>0</v>
      </c>
      <c r="AL186" s="42" t="str">
        <f>IF('Indicator Date hidden'!AM187="x","x",AL$2-'Indicator Date hidden'!AM187)</f>
        <v>x</v>
      </c>
      <c r="AM186" s="42">
        <f>IF('Indicator Date hidden'!AN187="x","x",AM$2-'Indicator Date hidden'!AN187)</f>
        <v>0</v>
      </c>
      <c r="AN186" s="42">
        <f>IF('Indicator Date hidden'!AO187="x","x",AN$2-'Indicator Date hidden'!AO187)</f>
        <v>0</v>
      </c>
      <c r="AO186" s="42">
        <f>IF('Indicator Date hidden'!AP187="x","x",AO$2-'Indicator Date hidden'!AP187)</f>
        <v>4</v>
      </c>
      <c r="AP186" s="42">
        <f>IF('Indicator Date hidden'!AQ187="x","x",AP$2-'Indicator Date hidden'!AQ187)</f>
        <v>0</v>
      </c>
      <c r="AQ186" s="42">
        <f>IF('Indicator Date hidden'!AR187="x","x",AQ$2-'Indicator Date hidden'!AR187)</f>
        <v>0</v>
      </c>
      <c r="AR186" s="42">
        <f>IF('Indicator Date hidden'!AS187="x","x",AR$2-'Indicator Date hidden'!AS187)</f>
        <v>0</v>
      </c>
      <c r="AS186" s="42" t="str">
        <f>IF('Indicator Date hidden'!AT187="x","x",AS$2-'Indicator Date hidden'!AT187)</f>
        <v>x</v>
      </c>
      <c r="AT186" s="42">
        <f>IF('Indicator Date hidden'!AU187="x","x",AT$2-'Indicator Date hidden'!AU187)</f>
        <v>0</v>
      </c>
      <c r="AU186" s="42">
        <f>IF('Indicator Date hidden'!AV187="x","x",AU$2-'Indicator Date hidden'!AV187)</f>
        <v>0</v>
      </c>
      <c r="AV186" s="42">
        <f>IF('Indicator Date hidden'!AW187="x","x",AV$2-'Indicator Date hidden'!AW187)</f>
        <v>0</v>
      </c>
      <c r="AW186" s="42">
        <f>IF('Indicator Date hidden'!AX187="x","x",AW$2-'Indicator Date hidden'!AX187)</f>
        <v>-2</v>
      </c>
      <c r="AX186" s="42">
        <f>IF('Indicator Date hidden'!AY187="x","x",AX$2-'Indicator Date hidden'!AY187)</f>
        <v>-1</v>
      </c>
      <c r="AY186" s="42">
        <f>IF('Indicator Date hidden'!AZ187="x","x",AY$2-'Indicator Date hidden'!AZ187)</f>
        <v>0</v>
      </c>
      <c r="AZ186" s="42" t="str">
        <f>IF('Indicator Date hidden'!BA187="x","x",AZ$2-'Indicator Date hidden'!BA187)</f>
        <v>x</v>
      </c>
      <c r="BA186" s="42">
        <f>IF('Indicator Date hidden'!BB187="x","x",BA$2-'Indicator Date hidden'!BB187)</f>
        <v>0</v>
      </c>
      <c r="BB186" s="42" t="str">
        <f>IF('Indicator Date hidden'!BC187="x","x",BB$2-'Indicator Date hidden'!BC187)</f>
        <v>x</v>
      </c>
      <c r="BC186" s="42">
        <f>IF('Indicator Date hidden'!BD187="x","x",BC$2-'Indicator Date hidden'!BD187)</f>
        <v>0</v>
      </c>
      <c r="BD186" s="42">
        <f>IF('Indicator Date hidden'!BE187="x","x",BD$2-'Indicator Date hidden'!BE187)</f>
        <v>0</v>
      </c>
      <c r="BE186" s="42">
        <f>IF('Indicator Date hidden'!BF187="x","x",BE$2-'Indicator Date hidden'!BF187)</f>
        <v>2</v>
      </c>
      <c r="BF186" s="42">
        <f>IF('Indicator Date hidden'!BG187="x","x",BF$2-'Indicator Date hidden'!BG187)</f>
        <v>0</v>
      </c>
      <c r="BG186" s="42">
        <f>IF('Indicator Date hidden'!BH187="x","x",BG$2-'Indicator Date hidden'!BH187)</f>
        <v>0</v>
      </c>
      <c r="BH186" s="42">
        <f>IF('Indicator Date hidden'!BI187="x","x",BH$2-'Indicator Date hidden'!BI187)</f>
        <v>0</v>
      </c>
      <c r="BI186" s="42">
        <f>IF('Indicator Date hidden'!BJ187="x","x",BI$2-'Indicator Date hidden'!BJ187)</f>
        <v>4</v>
      </c>
      <c r="BJ186" s="42">
        <f>IF('Indicator Date hidden'!BK187="x","x",BJ$2-'Indicator Date hidden'!BK187)</f>
        <v>0</v>
      </c>
      <c r="BK186" s="42">
        <f>IF('Indicator Date hidden'!BL187="x","x",BK$2-'Indicator Date hidden'!BL187)</f>
        <v>0</v>
      </c>
      <c r="BL186" s="42">
        <f>IF('Indicator Date hidden'!BM187="x","x",BL$2-'Indicator Date hidden'!BM187)</f>
        <v>0</v>
      </c>
      <c r="BM186" s="42">
        <f>IF('Indicator Date hidden'!BN187="x","x",BM$2-'Indicator Date hidden'!BN187)</f>
        <v>0</v>
      </c>
      <c r="BN186" s="42">
        <f>IF('Indicator Date hidden'!BO187="x","x",BN$2-'Indicator Date hidden'!BO187)</f>
        <v>0</v>
      </c>
      <c r="BO186" s="42">
        <f>IF('Indicator Date hidden'!BP187="x","x",BO$2-'Indicator Date hidden'!BP187)</f>
        <v>0</v>
      </c>
      <c r="BP186" s="42">
        <f>IF('Indicator Date hidden'!BQ187="x","x",BP$2-'Indicator Date hidden'!BQ187)</f>
        <v>0</v>
      </c>
      <c r="BQ186" s="42">
        <f>IF('Indicator Date hidden'!BR187="x","x",BQ$2-'Indicator Date hidden'!BR187)</f>
        <v>0</v>
      </c>
      <c r="BR186" s="42">
        <f>IF('Indicator Date hidden'!BS187="x","x",BR$2-'Indicator Date hidden'!BS187)</f>
        <v>0</v>
      </c>
      <c r="BS186" s="42">
        <f>IF('Indicator Date hidden'!BT187="x","x",BS$2-'Indicator Date hidden'!BT187)</f>
        <v>1</v>
      </c>
      <c r="BT186" s="42">
        <f>IF('Indicator Date hidden'!BU187="x","x",BT$2-'Indicator Date hidden'!BU187)</f>
        <v>0</v>
      </c>
      <c r="BU186">
        <f t="shared" si="25"/>
        <v>15</v>
      </c>
      <c r="BV186" s="43">
        <f t="shared" si="26"/>
        <v>0.24590163934426229</v>
      </c>
      <c r="BW186">
        <f t="shared" si="27"/>
        <v>5</v>
      </c>
      <c r="BX186" s="43">
        <f t="shared" si="28"/>
        <v>1.4217944988227231</v>
      </c>
      <c r="BY186" s="46">
        <f t="shared" si="29"/>
        <v>0</v>
      </c>
    </row>
    <row r="187" spans="1:77">
      <c r="A187" t="str">
        <f>'Indicator Data'!B190</f>
        <v>UZB</v>
      </c>
      <c r="B187" s="42">
        <f>IF('Indicator Date hidden'!C188="x","x",B$2-'Indicator Date hidden'!C188)</f>
        <v>0</v>
      </c>
      <c r="C187" s="42">
        <f>IF('Indicator Date hidden'!D188="x","x",C$2-'Indicator Date hidden'!D188)</f>
        <v>0</v>
      </c>
      <c r="D187" s="42">
        <f>IF('Indicator Date hidden'!E188="x","x",D$2-'Indicator Date hidden'!E188)</f>
        <v>0</v>
      </c>
      <c r="E187" s="42">
        <f>IF('Indicator Date hidden'!F188="x","x",E$2-'Indicator Date hidden'!F188)</f>
        <v>0</v>
      </c>
      <c r="F187" s="42">
        <f>IF('Indicator Date hidden'!G188="x","x",F$2-'Indicator Date hidden'!G188)</f>
        <v>0</v>
      </c>
      <c r="G187" s="42">
        <f>IF('Indicator Date hidden'!H188="x","x",G$2-'Indicator Date hidden'!H188)</f>
        <v>0</v>
      </c>
      <c r="H187" s="42">
        <f>IF('Indicator Date hidden'!I188="x","x",H$2-'Indicator Date hidden'!I188)</f>
        <v>0</v>
      </c>
      <c r="I187" s="42">
        <f>IF('Indicator Date hidden'!J188="x","x",I$2-'Indicator Date hidden'!J188)</f>
        <v>0</v>
      </c>
      <c r="J187" s="42">
        <f>IF('Indicator Date hidden'!K188="x","x",J$2-'Indicator Date hidden'!K188)</f>
        <v>0</v>
      </c>
      <c r="K187" s="42">
        <f>IF('Indicator Date hidden'!L188="x","x",K$2-'Indicator Date hidden'!L188)</f>
        <v>0</v>
      </c>
      <c r="L187" s="42">
        <f>IF('Indicator Date hidden'!M188="x","x",L$2-'Indicator Date hidden'!M188)</f>
        <v>0</v>
      </c>
      <c r="M187" s="42" t="str">
        <f>IF('Indicator Date hidden'!N188="x","x",M$2-'Indicator Date hidden'!N188)</f>
        <v>x</v>
      </c>
      <c r="N187" s="42" t="str">
        <f>IF('Indicator Date hidden'!O188="x","x",N$2-'Indicator Date hidden'!O188)</f>
        <v>x</v>
      </c>
      <c r="O187" s="42" t="str">
        <f>IF('Indicator Date hidden'!P188="x","x",O$2-'Indicator Date hidden'!P188)</f>
        <v>x</v>
      </c>
      <c r="P187" s="42">
        <f>IF('Indicator Date hidden'!Q188="x","x",P$2-'Indicator Date hidden'!Q188)</f>
        <v>0</v>
      </c>
      <c r="Q187" s="42">
        <f>IF('Indicator Date hidden'!R188="x","x",Q$2-'Indicator Date hidden'!R188)</f>
        <v>0</v>
      </c>
      <c r="R187" s="42">
        <f>IF('Indicator Date hidden'!S188="x","x",R$2-'Indicator Date hidden'!S188)</f>
        <v>0</v>
      </c>
      <c r="S187" s="42">
        <f>IF('Indicator Date hidden'!T188="x","x",S$2-'Indicator Date hidden'!T188)</f>
        <v>0</v>
      </c>
      <c r="T187" s="42">
        <f>IF('Indicator Date hidden'!U188="x","x",T$2-'Indicator Date hidden'!U188)</f>
        <v>0</v>
      </c>
      <c r="U187" s="42">
        <f>IF('Indicator Date hidden'!V188="x","x",U$2-'Indicator Date hidden'!V188)</f>
        <v>0</v>
      </c>
      <c r="V187" s="42">
        <f>IF('Indicator Date hidden'!W188="x","x",V$2-'Indicator Date hidden'!W188)</f>
        <v>0</v>
      </c>
      <c r="W187" s="42">
        <f>IF('Indicator Date hidden'!X188="x","x",W$2-'Indicator Date hidden'!X188)</f>
        <v>0</v>
      </c>
      <c r="X187" s="42">
        <f>IF('Indicator Date hidden'!Y188="x","x",X$2-'Indicator Date hidden'!Y188)</f>
        <v>15</v>
      </c>
      <c r="Y187" s="42">
        <f>IF('Indicator Date hidden'!Z188="x","x",Y$2-'Indicator Date hidden'!Z188)</f>
        <v>0</v>
      </c>
      <c r="Z187" s="42">
        <f>IF('Indicator Date hidden'!AA188="x","x",Z$2-'Indicator Date hidden'!AA188)</f>
        <v>0</v>
      </c>
      <c r="AA187" s="42">
        <f>IF('Indicator Date hidden'!AB188="x","x",AA$2-'Indicator Date hidden'!AB188)</f>
        <v>0</v>
      </c>
      <c r="AB187" s="42">
        <f>IF('Indicator Date hidden'!AC188="x","x",AB$2-'Indicator Date hidden'!AC188)</f>
        <v>0</v>
      </c>
      <c r="AC187" s="42">
        <f>IF('Indicator Date hidden'!AD188="x","x",AC$2-'Indicator Date hidden'!AD188)</f>
        <v>-2</v>
      </c>
      <c r="AD187" s="42">
        <f>IF('Indicator Date hidden'!AE188="x","x",AD$2-'Indicator Date hidden'!AE188)</f>
        <v>0</v>
      </c>
      <c r="AE187" s="42">
        <f>IF('Indicator Date hidden'!AF188="x","x",AE$2-'Indicator Date hidden'!AF188)</f>
        <v>0</v>
      </c>
      <c r="AF187" s="42">
        <f>IF('Indicator Date hidden'!AG188="x","x",AF$2-'Indicator Date hidden'!AG188)</f>
        <v>0</v>
      </c>
      <c r="AG187" s="42">
        <f>IF('Indicator Date hidden'!AH188="x","x",AG$2-'Indicator Date hidden'!AH188)</f>
        <v>0</v>
      </c>
      <c r="AH187" s="42">
        <f>IF('Indicator Date hidden'!AI188="x","x",AH$2-'Indicator Date hidden'!AI188)</f>
        <v>0</v>
      </c>
      <c r="AI187" s="42">
        <f>IF('Indicator Date hidden'!AJ188="x","x",AI$2-'Indicator Date hidden'!AJ188)</f>
        <v>0</v>
      </c>
      <c r="AJ187" s="42">
        <f>IF('Indicator Date hidden'!AK188="x","x",AJ$2-'Indicator Date hidden'!AK188)</f>
        <v>0</v>
      </c>
      <c r="AK187" s="42">
        <f>IF('Indicator Date hidden'!AL188="x","x",AK$2-'Indicator Date hidden'!AL188)</f>
        <v>0</v>
      </c>
      <c r="AL187" s="42">
        <f>IF('Indicator Date hidden'!AM188="x","x",AL$2-'Indicator Date hidden'!AM188)</f>
        <v>0</v>
      </c>
      <c r="AM187" s="42">
        <f>IF('Indicator Date hidden'!AN188="x","x",AM$2-'Indicator Date hidden'!AN188)</f>
        <v>0</v>
      </c>
      <c r="AN187" s="42">
        <f>IF('Indicator Date hidden'!AO188="x","x",AN$2-'Indicator Date hidden'!AO188)</f>
        <v>0</v>
      </c>
      <c r="AO187" s="42">
        <f>IF('Indicator Date hidden'!AP188="x","x",AO$2-'Indicator Date hidden'!AP188)</f>
        <v>1</v>
      </c>
      <c r="AP187" s="42">
        <f>IF('Indicator Date hidden'!AQ188="x","x",AP$2-'Indicator Date hidden'!AQ188)</f>
        <v>0</v>
      </c>
      <c r="AQ187" s="42">
        <f>IF('Indicator Date hidden'!AR188="x","x",AQ$2-'Indicator Date hidden'!AR188)</f>
        <v>1</v>
      </c>
      <c r="AR187" s="42" t="str">
        <f>IF('Indicator Date hidden'!AS188="x","x",AR$2-'Indicator Date hidden'!AS188)</f>
        <v>x</v>
      </c>
      <c r="AS187" s="42">
        <f>IF('Indicator Date hidden'!AT188="x","x",AS$2-'Indicator Date hidden'!AT188)</f>
        <v>2</v>
      </c>
      <c r="AT187" s="42">
        <f>IF('Indicator Date hidden'!AU188="x","x",AT$2-'Indicator Date hidden'!AU188)</f>
        <v>0</v>
      </c>
      <c r="AU187" s="42">
        <f>IF('Indicator Date hidden'!AV188="x","x",AU$2-'Indicator Date hidden'!AV188)</f>
        <v>0</v>
      </c>
      <c r="AV187" s="42">
        <f>IF('Indicator Date hidden'!AW188="x","x",AV$2-'Indicator Date hidden'!AW188)</f>
        <v>0</v>
      </c>
      <c r="AW187" s="42">
        <f>IF('Indicator Date hidden'!AX188="x","x",AW$2-'Indicator Date hidden'!AX188)</f>
        <v>-2</v>
      </c>
      <c r="AX187" s="42">
        <f>IF('Indicator Date hidden'!AY188="x","x",AX$2-'Indicator Date hidden'!AY188)</f>
        <v>-1</v>
      </c>
      <c r="AY187" s="42">
        <f>IF('Indicator Date hidden'!AZ188="x","x",AY$2-'Indicator Date hidden'!AZ188)</f>
        <v>0</v>
      </c>
      <c r="AZ187" s="42">
        <f>IF('Indicator Date hidden'!BA188="x","x",AZ$2-'Indicator Date hidden'!BA188)</f>
        <v>9</v>
      </c>
      <c r="BA187" s="42">
        <f>IF('Indicator Date hidden'!BB188="x","x",BA$2-'Indicator Date hidden'!BB188)</f>
        <v>0</v>
      </c>
      <c r="BB187" s="42">
        <f>IF('Indicator Date hidden'!BC188="x","x",BB$2-'Indicator Date hidden'!BC188)</f>
        <v>0</v>
      </c>
      <c r="BC187" s="42">
        <f>IF('Indicator Date hidden'!BD188="x","x",BC$2-'Indicator Date hidden'!BD188)</f>
        <v>0</v>
      </c>
      <c r="BD187" s="42">
        <f>IF('Indicator Date hidden'!BE188="x","x",BD$2-'Indicator Date hidden'!BE188)</f>
        <v>0</v>
      </c>
      <c r="BE187" s="42">
        <f>IF('Indicator Date hidden'!BF188="x","x",BE$2-'Indicator Date hidden'!BF188)</f>
        <v>2</v>
      </c>
      <c r="BF187" s="42">
        <f>IF('Indicator Date hidden'!BG188="x","x",BF$2-'Indicator Date hidden'!BG188)</f>
        <v>0</v>
      </c>
      <c r="BG187" s="42">
        <f>IF('Indicator Date hidden'!BH188="x","x",BG$2-'Indicator Date hidden'!BH188)</f>
        <v>0</v>
      </c>
      <c r="BH187" s="42">
        <f>IF('Indicator Date hidden'!BI188="x","x",BH$2-'Indicator Date hidden'!BI188)</f>
        <v>0</v>
      </c>
      <c r="BI187" s="42">
        <f>IF('Indicator Date hidden'!BJ188="x","x",BI$2-'Indicator Date hidden'!BJ188)</f>
        <v>1</v>
      </c>
      <c r="BJ187" s="42">
        <f>IF('Indicator Date hidden'!BK188="x","x",BJ$2-'Indicator Date hidden'!BK188)</f>
        <v>1</v>
      </c>
      <c r="BK187" s="42">
        <f>IF('Indicator Date hidden'!BL188="x","x",BK$2-'Indicator Date hidden'!BL188)</f>
        <v>0</v>
      </c>
      <c r="BL187" s="42">
        <f>IF('Indicator Date hidden'!BM188="x","x",BL$2-'Indicator Date hidden'!BM188)</f>
        <v>0</v>
      </c>
      <c r="BM187" s="42">
        <f>IF('Indicator Date hidden'!BN188="x","x",BM$2-'Indicator Date hidden'!BN188)</f>
        <v>0</v>
      </c>
      <c r="BN187" s="42">
        <f>IF('Indicator Date hidden'!BO188="x","x",BN$2-'Indicator Date hidden'!BO188)</f>
        <v>0</v>
      </c>
      <c r="BO187" s="42">
        <f>IF('Indicator Date hidden'!BP188="x","x",BO$2-'Indicator Date hidden'!BP188)</f>
        <v>7</v>
      </c>
      <c r="BP187" s="42">
        <f>IF('Indicator Date hidden'!BQ188="x","x",BP$2-'Indicator Date hidden'!BQ188)</f>
        <v>0</v>
      </c>
      <c r="BQ187" s="42">
        <f>IF('Indicator Date hidden'!BR188="x","x",BQ$2-'Indicator Date hidden'!BR188)</f>
        <v>0</v>
      </c>
      <c r="BR187" s="42">
        <f>IF('Indicator Date hidden'!BS188="x","x",BR$2-'Indicator Date hidden'!BS188)</f>
        <v>0</v>
      </c>
      <c r="BS187" s="42">
        <f>IF('Indicator Date hidden'!BT188="x","x",BS$2-'Indicator Date hidden'!BT188)</f>
        <v>1</v>
      </c>
      <c r="BT187" s="42">
        <f>IF('Indicator Date hidden'!BU188="x","x",BT$2-'Indicator Date hidden'!BU188)</f>
        <v>0</v>
      </c>
      <c r="BU187">
        <f t="shared" si="25"/>
        <v>35</v>
      </c>
      <c r="BV187" s="43">
        <f t="shared" si="26"/>
        <v>0.52238805970149249</v>
      </c>
      <c r="BW187">
        <f t="shared" si="27"/>
        <v>10</v>
      </c>
      <c r="BX187" s="43">
        <f t="shared" si="28"/>
        <v>2.3138661125318163</v>
      </c>
      <c r="BY187" s="46">
        <f t="shared" si="29"/>
        <v>0</v>
      </c>
    </row>
    <row r="188" spans="1:77">
      <c r="A188" t="str">
        <f>'Indicator Data'!B191</f>
        <v>VUT</v>
      </c>
      <c r="B188" s="42">
        <f>IF('Indicator Date hidden'!C189="x","x",B$2-'Indicator Date hidden'!C189)</f>
        <v>0</v>
      </c>
      <c r="C188" s="42">
        <f>IF('Indicator Date hidden'!D189="x","x",C$2-'Indicator Date hidden'!D189)</f>
        <v>0</v>
      </c>
      <c r="D188" s="42">
        <f>IF('Indicator Date hidden'!E189="x","x",D$2-'Indicator Date hidden'!E189)</f>
        <v>0</v>
      </c>
      <c r="E188" s="42">
        <f>IF('Indicator Date hidden'!F189="x","x",E$2-'Indicator Date hidden'!F189)</f>
        <v>0</v>
      </c>
      <c r="F188" s="42">
        <f>IF('Indicator Date hidden'!G189="x","x",F$2-'Indicator Date hidden'!G189)</f>
        <v>0</v>
      </c>
      <c r="G188" s="42">
        <f>IF('Indicator Date hidden'!H189="x","x",G$2-'Indicator Date hidden'!H189)</f>
        <v>0</v>
      </c>
      <c r="H188" s="42">
        <f>IF('Indicator Date hidden'!I189="x","x",H$2-'Indicator Date hidden'!I189)</f>
        <v>0</v>
      </c>
      <c r="I188" s="42">
        <f>IF('Indicator Date hidden'!J189="x","x",I$2-'Indicator Date hidden'!J189)</f>
        <v>0</v>
      </c>
      <c r="J188" s="42">
        <f>IF('Indicator Date hidden'!K189="x","x",J$2-'Indicator Date hidden'!K189)</f>
        <v>0</v>
      </c>
      <c r="K188" s="42">
        <f>IF('Indicator Date hidden'!L189="x","x",K$2-'Indicator Date hidden'!L189)</f>
        <v>0</v>
      </c>
      <c r="L188" s="42">
        <f>IF('Indicator Date hidden'!M189="x","x",L$2-'Indicator Date hidden'!M189)</f>
        <v>0</v>
      </c>
      <c r="M188" s="42" t="str">
        <f>IF('Indicator Date hidden'!N189="x","x",M$2-'Indicator Date hidden'!N189)</f>
        <v>x</v>
      </c>
      <c r="N188" s="42" t="str">
        <f>IF('Indicator Date hidden'!O189="x","x",N$2-'Indicator Date hidden'!O189)</f>
        <v>x</v>
      </c>
      <c r="O188" s="42" t="str">
        <f>IF('Indicator Date hidden'!P189="x","x",O$2-'Indicator Date hidden'!P189)</f>
        <v>x</v>
      </c>
      <c r="P188" s="42">
        <f>IF('Indicator Date hidden'!Q189="x","x",P$2-'Indicator Date hidden'!Q189)</f>
        <v>0</v>
      </c>
      <c r="Q188" s="42">
        <f>IF('Indicator Date hidden'!R189="x","x",Q$2-'Indicator Date hidden'!R189)</f>
        <v>0</v>
      </c>
      <c r="R188" s="42">
        <f>IF('Indicator Date hidden'!S189="x","x",R$2-'Indicator Date hidden'!S189)</f>
        <v>0</v>
      </c>
      <c r="S188" s="42">
        <f>IF('Indicator Date hidden'!T189="x","x",S$2-'Indicator Date hidden'!T189)</f>
        <v>0</v>
      </c>
      <c r="T188" s="42">
        <f>IF('Indicator Date hidden'!U189="x","x",T$2-'Indicator Date hidden'!U189)</f>
        <v>0</v>
      </c>
      <c r="U188" s="42">
        <f>IF('Indicator Date hidden'!V189="x","x",U$2-'Indicator Date hidden'!V189)</f>
        <v>0</v>
      </c>
      <c r="V188" s="42">
        <f>IF('Indicator Date hidden'!W189="x","x",V$2-'Indicator Date hidden'!W189)</f>
        <v>0</v>
      </c>
      <c r="W188" s="42">
        <f>IF('Indicator Date hidden'!X189="x","x",W$2-'Indicator Date hidden'!X189)</f>
        <v>0</v>
      </c>
      <c r="X188" s="42">
        <f>IF('Indicator Date hidden'!Y189="x","x",X$2-'Indicator Date hidden'!Y189)</f>
        <v>14</v>
      </c>
      <c r="Y188" s="42">
        <f>IF('Indicator Date hidden'!Z189="x","x",Y$2-'Indicator Date hidden'!Z189)</f>
        <v>0</v>
      </c>
      <c r="Z188" s="42">
        <f>IF('Indicator Date hidden'!AA189="x","x",Z$2-'Indicator Date hidden'!AA189)</f>
        <v>0</v>
      </c>
      <c r="AA188" s="42">
        <f>IF('Indicator Date hidden'!AB189="x","x",AA$2-'Indicator Date hidden'!AB189)</f>
        <v>4</v>
      </c>
      <c r="AB188" s="42">
        <f>IF('Indicator Date hidden'!AC189="x","x",AB$2-'Indicator Date hidden'!AC189)</f>
        <v>0</v>
      </c>
      <c r="AC188" s="42">
        <f>IF('Indicator Date hidden'!AD189="x","x",AC$2-'Indicator Date hidden'!AD189)</f>
        <v>-2</v>
      </c>
      <c r="AD188" s="42">
        <f>IF('Indicator Date hidden'!AE189="x","x",AD$2-'Indicator Date hidden'!AE189)</f>
        <v>0</v>
      </c>
      <c r="AE188" s="42">
        <f>IF('Indicator Date hidden'!AF189="x","x",AE$2-'Indicator Date hidden'!AF189)</f>
        <v>16</v>
      </c>
      <c r="AF188" s="42" t="str">
        <f>IF('Indicator Date hidden'!AG189="x","x",AF$2-'Indicator Date hidden'!AG189)</f>
        <v>x</v>
      </c>
      <c r="AG188" s="42">
        <f>IF('Indicator Date hidden'!AH189="x","x",AG$2-'Indicator Date hidden'!AH189)</f>
        <v>0</v>
      </c>
      <c r="AH188" s="42" t="str">
        <f>IF('Indicator Date hidden'!AI189="x","x",AH$2-'Indicator Date hidden'!AI189)</f>
        <v>x</v>
      </c>
      <c r="AI188" s="42">
        <f>IF('Indicator Date hidden'!AJ189="x","x",AI$2-'Indicator Date hidden'!AJ189)</f>
        <v>0</v>
      </c>
      <c r="AJ188" s="42">
        <f>IF('Indicator Date hidden'!AK189="x","x",AJ$2-'Indicator Date hidden'!AK189)</f>
        <v>0</v>
      </c>
      <c r="AK188" s="42">
        <f>IF('Indicator Date hidden'!AL189="x","x",AK$2-'Indicator Date hidden'!AL189)</f>
        <v>0</v>
      </c>
      <c r="AL188" s="42">
        <f>IF('Indicator Date hidden'!AM189="x","x",AL$2-'Indicator Date hidden'!AM189)</f>
        <v>0</v>
      </c>
      <c r="AM188" s="42">
        <f>IF('Indicator Date hidden'!AN189="x","x",AM$2-'Indicator Date hidden'!AN189)</f>
        <v>0</v>
      </c>
      <c r="AN188" s="42">
        <f>IF('Indicator Date hidden'!AO189="x","x",AN$2-'Indicator Date hidden'!AO189)</f>
        <v>0</v>
      </c>
      <c r="AO188" s="42">
        <f>IF('Indicator Date hidden'!AP189="x","x",AO$2-'Indicator Date hidden'!AP189)</f>
        <v>9</v>
      </c>
      <c r="AP188" s="42">
        <f>IF('Indicator Date hidden'!AQ189="x","x",AP$2-'Indicator Date hidden'!AQ189)</f>
        <v>0</v>
      </c>
      <c r="AQ188" s="42" t="str">
        <f>IF('Indicator Date hidden'!AR189="x","x",AQ$2-'Indicator Date hidden'!AR189)</f>
        <v>x</v>
      </c>
      <c r="AR188" s="42" t="str">
        <f>IF('Indicator Date hidden'!AS189="x","x",AR$2-'Indicator Date hidden'!AS189)</f>
        <v>x</v>
      </c>
      <c r="AS188" s="42">
        <f>IF('Indicator Date hidden'!AT189="x","x",AS$2-'Indicator Date hidden'!AT189)</f>
        <v>0</v>
      </c>
      <c r="AT188" s="42">
        <f>IF('Indicator Date hidden'!AU189="x","x",AT$2-'Indicator Date hidden'!AU189)</f>
        <v>0</v>
      </c>
      <c r="AU188" s="42" t="str">
        <f>IF('Indicator Date hidden'!AV189="x","x",AU$2-'Indicator Date hidden'!AV189)</f>
        <v>x</v>
      </c>
      <c r="AV188" s="42">
        <f>IF('Indicator Date hidden'!AW189="x","x",AV$2-'Indicator Date hidden'!AW189)</f>
        <v>3</v>
      </c>
      <c r="AW188" s="42">
        <f>IF('Indicator Date hidden'!AX189="x","x",AW$2-'Indicator Date hidden'!AX189)</f>
        <v>-2</v>
      </c>
      <c r="AX188" s="42">
        <f>IF('Indicator Date hidden'!AY189="x","x",AX$2-'Indicator Date hidden'!AY189)</f>
        <v>-1</v>
      </c>
      <c r="AY188" s="42">
        <f>IF('Indicator Date hidden'!AZ189="x","x",AY$2-'Indicator Date hidden'!AZ189)</f>
        <v>0</v>
      </c>
      <c r="AZ188" s="42" t="str">
        <f>IF('Indicator Date hidden'!BA189="x","x",AZ$2-'Indicator Date hidden'!BA189)</f>
        <v>x</v>
      </c>
      <c r="BA188" s="42">
        <f>IF('Indicator Date hidden'!BB189="x","x",BA$2-'Indicator Date hidden'!BB189)</f>
        <v>0</v>
      </c>
      <c r="BB188" s="42" t="str">
        <f>IF('Indicator Date hidden'!BC189="x","x",BB$2-'Indicator Date hidden'!BC189)</f>
        <v>x</v>
      </c>
      <c r="BC188" s="42">
        <f>IF('Indicator Date hidden'!BD189="x","x",BC$2-'Indicator Date hidden'!BD189)</f>
        <v>0</v>
      </c>
      <c r="BD188" s="42">
        <f>IF('Indicator Date hidden'!BE189="x","x",BD$2-'Indicator Date hidden'!BE189)</f>
        <v>0</v>
      </c>
      <c r="BE188" s="42">
        <f>IF('Indicator Date hidden'!BF189="x","x",BE$2-'Indicator Date hidden'!BF189)</f>
        <v>2</v>
      </c>
      <c r="BF188" s="42">
        <f>IF('Indicator Date hidden'!BG189="x","x",BF$2-'Indicator Date hidden'!BG189)</f>
        <v>0</v>
      </c>
      <c r="BG188" s="42">
        <f>IF('Indicator Date hidden'!BH189="x","x",BG$2-'Indicator Date hidden'!BH189)</f>
        <v>0</v>
      </c>
      <c r="BH188" s="42">
        <f>IF('Indicator Date hidden'!BI189="x","x",BH$2-'Indicator Date hidden'!BI189)</f>
        <v>0</v>
      </c>
      <c r="BI188" s="42">
        <f>IF('Indicator Date hidden'!BJ189="x","x",BI$2-'Indicator Date hidden'!BJ189)</f>
        <v>2</v>
      </c>
      <c r="BJ188" s="42">
        <f>IF('Indicator Date hidden'!BK189="x","x",BJ$2-'Indicator Date hidden'!BK189)</f>
        <v>1</v>
      </c>
      <c r="BK188" s="42">
        <f>IF('Indicator Date hidden'!BL189="x","x",BK$2-'Indicator Date hidden'!BL189)</f>
        <v>0</v>
      </c>
      <c r="BL188" s="42">
        <f>IF('Indicator Date hidden'!BM189="x","x",BL$2-'Indicator Date hidden'!BM189)</f>
        <v>0</v>
      </c>
      <c r="BM188" s="42">
        <f>IF('Indicator Date hidden'!BN189="x","x",BM$2-'Indicator Date hidden'!BN189)</f>
        <v>0</v>
      </c>
      <c r="BN188" s="42">
        <f>IF('Indicator Date hidden'!BO189="x","x",BN$2-'Indicator Date hidden'!BO189)</f>
        <v>0</v>
      </c>
      <c r="BO188" s="42">
        <f>IF('Indicator Date hidden'!BP189="x","x",BO$2-'Indicator Date hidden'!BP189)</f>
        <v>2</v>
      </c>
      <c r="BP188" s="42">
        <f>IF('Indicator Date hidden'!BQ189="x","x",BP$2-'Indicator Date hidden'!BQ189)</f>
        <v>0</v>
      </c>
      <c r="BQ188" s="42" t="str">
        <f>IF('Indicator Date hidden'!BR189="x","x",BQ$2-'Indicator Date hidden'!BR189)</f>
        <v>x</v>
      </c>
      <c r="BR188" s="42">
        <f>IF('Indicator Date hidden'!BS189="x","x",BR$2-'Indicator Date hidden'!BS189)</f>
        <v>0</v>
      </c>
      <c r="BS188" s="42">
        <f>IF('Indicator Date hidden'!BT189="x","x",BS$2-'Indicator Date hidden'!BT189)</f>
        <v>1</v>
      </c>
      <c r="BT188" s="42">
        <f>IF('Indicator Date hidden'!BU189="x","x",BT$2-'Indicator Date hidden'!BU189)</f>
        <v>0</v>
      </c>
      <c r="BU188">
        <f t="shared" si="25"/>
        <v>49</v>
      </c>
      <c r="BV188" s="43">
        <f t="shared" si="26"/>
        <v>0.81666666666666665</v>
      </c>
      <c r="BW188">
        <f t="shared" si="27"/>
        <v>10</v>
      </c>
      <c r="BX188" s="43">
        <f t="shared" si="28"/>
        <v>3.0027302391138782</v>
      </c>
      <c r="BY188" s="46">
        <f t="shared" si="29"/>
        <v>0</v>
      </c>
    </row>
    <row r="189" spans="1:77">
      <c r="A189" t="str">
        <f>'Indicator Data'!B192</f>
        <v>VEN</v>
      </c>
      <c r="B189" s="42">
        <f>IF('Indicator Date hidden'!C190="x","x",B$2-'Indicator Date hidden'!C190)</f>
        <v>0</v>
      </c>
      <c r="C189" s="42">
        <f>IF('Indicator Date hidden'!D190="x","x",C$2-'Indicator Date hidden'!D190)</f>
        <v>0</v>
      </c>
      <c r="D189" s="42">
        <f>IF('Indicator Date hidden'!E190="x","x",D$2-'Indicator Date hidden'!E190)</f>
        <v>0</v>
      </c>
      <c r="E189" s="42">
        <f>IF('Indicator Date hidden'!F190="x","x",E$2-'Indicator Date hidden'!F190)</f>
        <v>0</v>
      </c>
      <c r="F189" s="42">
        <f>IF('Indicator Date hidden'!G190="x","x",F$2-'Indicator Date hidden'!G190)</f>
        <v>0</v>
      </c>
      <c r="G189" s="42">
        <f>IF('Indicator Date hidden'!H190="x","x",G$2-'Indicator Date hidden'!H190)</f>
        <v>0</v>
      </c>
      <c r="H189" s="42">
        <f>IF('Indicator Date hidden'!I190="x","x",H$2-'Indicator Date hidden'!I190)</f>
        <v>0</v>
      </c>
      <c r="I189" s="42">
        <f>IF('Indicator Date hidden'!J190="x","x",I$2-'Indicator Date hidden'!J190)</f>
        <v>0</v>
      </c>
      <c r="J189" s="42">
        <f>IF('Indicator Date hidden'!K190="x","x",J$2-'Indicator Date hidden'!K190)</f>
        <v>0</v>
      </c>
      <c r="K189" s="42">
        <f>IF('Indicator Date hidden'!L190="x","x",K$2-'Indicator Date hidden'!L190)</f>
        <v>0</v>
      </c>
      <c r="L189" s="42" t="str">
        <f>IF('Indicator Date hidden'!M190="x","x",L$2-'Indicator Date hidden'!M190)</f>
        <v>x</v>
      </c>
      <c r="M189" s="42" t="str">
        <f>IF('Indicator Date hidden'!N190="x","x",M$2-'Indicator Date hidden'!N190)</f>
        <v>x</v>
      </c>
      <c r="N189" s="42" t="str">
        <f>IF('Indicator Date hidden'!O190="x","x",N$2-'Indicator Date hidden'!O190)</f>
        <v>x</v>
      </c>
      <c r="O189" s="42" t="str">
        <f>IF('Indicator Date hidden'!P190="x","x",O$2-'Indicator Date hidden'!P190)</f>
        <v>x</v>
      </c>
      <c r="P189" s="42">
        <f>IF('Indicator Date hidden'!Q190="x","x",P$2-'Indicator Date hidden'!Q190)</f>
        <v>0</v>
      </c>
      <c r="Q189" s="42">
        <f>IF('Indicator Date hidden'!R190="x","x",Q$2-'Indicator Date hidden'!R190)</f>
        <v>0</v>
      </c>
      <c r="R189" s="42">
        <f>IF('Indicator Date hidden'!S190="x","x",R$2-'Indicator Date hidden'!S190)</f>
        <v>0</v>
      </c>
      <c r="S189" s="42">
        <f>IF('Indicator Date hidden'!T190="x","x",S$2-'Indicator Date hidden'!T190)</f>
        <v>0</v>
      </c>
      <c r="T189" s="42">
        <f>IF('Indicator Date hidden'!U190="x","x",T$2-'Indicator Date hidden'!U190)</f>
        <v>0</v>
      </c>
      <c r="U189" s="42">
        <f>IF('Indicator Date hidden'!V190="x","x",U$2-'Indicator Date hidden'!V190)</f>
        <v>0</v>
      </c>
      <c r="V189" s="42">
        <f>IF('Indicator Date hidden'!W190="x","x",V$2-'Indicator Date hidden'!W190)</f>
        <v>0</v>
      </c>
      <c r="W189" s="42">
        <f>IF('Indicator Date hidden'!X190="x","x",W$2-'Indicator Date hidden'!X190)</f>
        <v>0</v>
      </c>
      <c r="X189" s="42" t="str">
        <f>IF('Indicator Date hidden'!Y190="x","x",X$2-'Indicator Date hidden'!Y190)</f>
        <v>x</v>
      </c>
      <c r="Y189" s="42">
        <f>IF('Indicator Date hidden'!Z190="x","x",Y$2-'Indicator Date hidden'!Z190)</f>
        <v>1</v>
      </c>
      <c r="Z189" s="42" t="str">
        <f>IF('Indicator Date hidden'!AA190="x","x",Z$2-'Indicator Date hidden'!AA190)</f>
        <v>x</v>
      </c>
      <c r="AA189" s="42">
        <f>IF('Indicator Date hidden'!AB190="x","x",AA$2-'Indicator Date hidden'!AB190)</f>
        <v>1</v>
      </c>
      <c r="AB189" s="42">
        <f>IF('Indicator Date hidden'!AC190="x","x",AB$2-'Indicator Date hidden'!AC190)</f>
        <v>0</v>
      </c>
      <c r="AC189" s="42">
        <f>IF('Indicator Date hidden'!AD190="x","x",AC$2-'Indicator Date hidden'!AD190)</f>
        <v>-2</v>
      </c>
      <c r="AD189" s="42">
        <f>IF('Indicator Date hidden'!AE190="x","x",AD$2-'Indicator Date hidden'!AE190)</f>
        <v>0</v>
      </c>
      <c r="AE189" s="42">
        <f>IF('Indicator Date hidden'!AF190="x","x",AE$2-'Indicator Date hidden'!AF190)</f>
        <v>0</v>
      </c>
      <c r="AF189" s="42">
        <f>IF('Indicator Date hidden'!AG190="x","x",AF$2-'Indicator Date hidden'!AG190)</f>
        <v>0</v>
      </c>
      <c r="AG189" s="42">
        <f>IF('Indicator Date hidden'!AH190="x","x",AG$2-'Indicator Date hidden'!AH190)</f>
        <v>0</v>
      </c>
      <c r="AH189" s="42" t="str">
        <f>IF('Indicator Date hidden'!AI190="x","x",AH$2-'Indicator Date hidden'!AI190)</f>
        <v>x</v>
      </c>
      <c r="AI189" s="42">
        <f>IF('Indicator Date hidden'!AJ190="x","x",AI$2-'Indicator Date hidden'!AJ190)</f>
        <v>0</v>
      </c>
      <c r="AJ189" s="42">
        <f>IF('Indicator Date hidden'!AK190="x","x",AJ$2-'Indicator Date hidden'!AK190)</f>
        <v>0</v>
      </c>
      <c r="AK189" s="42">
        <f>IF('Indicator Date hidden'!AL190="x","x",AK$2-'Indicator Date hidden'!AL190)</f>
        <v>0</v>
      </c>
      <c r="AL189" s="42" t="str">
        <f>IF('Indicator Date hidden'!AM190="x","x",AL$2-'Indicator Date hidden'!AM190)</f>
        <v>x</v>
      </c>
      <c r="AM189" s="42" t="str">
        <f>IF('Indicator Date hidden'!AN190="x","x",AM$2-'Indicator Date hidden'!AN190)</f>
        <v>x</v>
      </c>
      <c r="AN189" s="42">
        <f>IF('Indicator Date hidden'!AO190="x","x",AN$2-'Indicator Date hidden'!AO190)</f>
        <v>0</v>
      </c>
      <c r="AO189" s="42" t="str">
        <f>IF('Indicator Date hidden'!AP190="x","x",AO$2-'Indicator Date hidden'!AP190)</f>
        <v>x</v>
      </c>
      <c r="AP189" s="42">
        <f>IF('Indicator Date hidden'!AQ190="x","x",AP$2-'Indicator Date hidden'!AQ190)</f>
        <v>0</v>
      </c>
      <c r="AQ189" s="42">
        <f>IF('Indicator Date hidden'!AR190="x","x",AQ$2-'Indicator Date hidden'!AR190)</f>
        <v>0</v>
      </c>
      <c r="AR189" s="42" t="str">
        <f>IF('Indicator Date hidden'!AS190="x","x",AR$2-'Indicator Date hidden'!AS190)</f>
        <v>x</v>
      </c>
      <c r="AS189" s="42">
        <f>IF('Indicator Date hidden'!AT190="x","x",AS$2-'Indicator Date hidden'!AT190)</f>
        <v>0</v>
      </c>
      <c r="AT189" s="42">
        <f>IF('Indicator Date hidden'!AU190="x","x",AT$2-'Indicator Date hidden'!AU190)</f>
        <v>0</v>
      </c>
      <c r="AU189" s="42">
        <f>IF('Indicator Date hidden'!AV190="x","x",AU$2-'Indicator Date hidden'!AV190)</f>
        <v>0</v>
      </c>
      <c r="AV189" s="42" t="str">
        <f>IF('Indicator Date hidden'!AW190="x","x",AV$2-'Indicator Date hidden'!AW190)</f>
        <v>x</v>
      </c>
      <c r="AW189" s="42">
        <f>IF('Indicator Date hidden'!AX190="x","x",AW$2-'Indicator Date hidden'!AX190)</f>
        <v>-2</v>
      </c>
      <c r="AX189" s="42">
        <f>IF('Indicator Date hidden'!AY190="x","x",AX$2-'Indicator Date hidden'!AY190)</f>
        <v>-1</v>
      </c>
      <c r="AY189" s="42">
        <f>IF('Indicator Date hidden'!AZ190="x","x",AY$2-'Indicator Date hidden'!AZ190)</f>
        <v>0</v>
      </c>
      <c r="AZ189" s="42" t="str">
        <f>IF('Indicator Date hidden'!BA190="x","x",AZ$2-'Indicator Date hidden'!BA190)</f>
        <v>x</v>
      </c>
      <c r="BA189" s="42">
        <f>IF('Indicator Date hidden'!BB190="x","x",BA$2-'Indicator Date hidden'!BB190)</f>
        <v>0</v>
      </c>
      <c r="BB189" s="42">
        <f>IF('Indicator Date hidden'!BC190="x","x",BB$2-'Indicator Date hidden'!BC190)</f>
        <v>0</v>
      </c>
      <c r="BC189" s="42">
        <f>IF('Indicator Date hidden'!BD190="x","x",BC$2-'Indicator Date hidden'!BD190)</f>
        <v>0</v>
      </c>
      <c r="BD189" s="42">
        <f>IF('Indicator Date hidden'!BE190="x","x",BD$2-'Indicator Date hidden'!BE190)</f>
        <v>0</v>
      </c>
      <c r="BE189" s="42">
        <f>IF('Indicator Date hidden'!BF190="x","x",BE$2-'Indicator Date hidden'!BF190)</f>
        <v>0</v>
      </c>
      <c r="BF189" s="42">
        <f>IF('Indicator Date hidden'!BG190="x","x",BF$2-'Indicator Date hidden'!BG190)</f>
        <v>0</v>
      </c>
      <c r="BG189" s="42">
        <f>IF('Indicator Date hidden'!BH190="x","x",BG$2-'Indicator Date hidden'!BH190)</f>
        <v>0</v>
      </c>
      <c r="BH189" s="42">
        <f>IF('Indicator Date hidden'!BI190="x","x",BH$2-'Indicator Date hidden'!BI190)</f>
        <v>0</v>
      </c>
      <c r="BI189" s="42">
        <f>IF('Indicator Date hidden'!BJ190="x","x",BI$2-'Indicator Date hidden'!BJ190)</f>
        <v>1</v>
      </c>
      <c r="BJ189" s="42">
        <f>IF('Indicator Date hidden'!BK190="x","x",BJ$2-'Indicator Date hidden'!BK190)</f>
        <v>5</v>
      </c>
      <c r="BK189" s="42">
        <f>IF('Indicator Date hidden'!BL190="x","x",BK$2-'Indicator Date hidden'!BL190)</f>
        <v>0</v>
      </c>
      <c r="BL189" s="42">
        <f>IF('Indicator Date hidden'!BM190="x","x",BL$2-'Indicator Date hidden'!BM190)</f>
        <v>0</v>
      </c>
      <c r="BM189" s="42">
        <f>IF('Indicator Date hidden'!BN190="x","x",BM$2-'Indicator Date hidden'!BN190)</f>
        <v>0</v>
      </c>
      <c r="BN189" s="42">
        <f>IF('Indicator Date hidden'!BO190="x","x",BN$2-'Indicator Date hidden'!BO190)</f>
        <v>0</v>
      </c>
      <c r="BO189" s="42">
        <f>IF('Indicator Date hidden'!BP190="x","x",BO$2-'Indicator Date hidden'!BP190)</f>
        <v>4</v>
      </c>
      <c r="BP189" s="42">
        <f>IF('Indicator Date hidden'!BQ190="x","x",BP$2-'Indicator Date hidden'!BQ190)</f>
        <v>0</v>
      </c>
      <c r="BQ189" s="42">
        <f>IF('Indicator Date hidden'!BR190="x","x",BQ$2-'Indicator Date hidden'!BR190)</f>
        <v>0</v>
      </c>
      <c r="BR189" s="42">
        <f>IF('Indicator Date hidden'!BS190="x","x",BR$2-'Indicator Date hidden'!BS190)</f>
        <v>0</v>
      </c>
      <c r="BS189" s="42">
        <f>IF('Indicator Date hidden'!BT190="x","x",BS$2-'Indicator Date hidden'!BT190)</f>
        <v>1</v>
      </c>
      <c r="BT189" s="42">
        <f>IF('Indicator Date hidden'!BU190="x","x",BT$2-'Indicator Date hidden'!BU190)</f>
        <v>0</v>
      </c>
      <c r="BU189">
        <f t="shared" si="25"/>
        <v>8</v>
      </c>
      <c r="BV189" s="43">
        <f t="shared" si="26"/>
        <v>0.13793103448275862</v>
      </c>
      <c r="BW189">
        <f t="shared" si="27"/>
        <v>6</v>
      </c>
      <c r="BX189" s="43">
        <f t="shared" si="28"/>
        <v>0.95499189131905027</v>
      </c>
      <c r="BY189" s="46">
        <f t="shared" si="29"/>
        <v>0</v>
      </c>
    </row>
    <row r="190" spans="1:77">
      <c r="A190" t="str">
        <f>'Indicator Data'!B193</f>
        <v>VNM</v>
      </c>
      <c r="B190" s="42">
        <f>IF('Indicator Date hidden'!C191="x","x",B$2-'Indicator Date hidden'!C191)</f>
        <v>0</v>
      </c>
      <c r="C190" s="42">
        <f>IF('Indicator Date hidden'!D191="x","x",C$2-'Indicator Date hidden'!D191)</f>
        <v>0</v>
      </c>
      <c r="D190" s="42">
        <f>IF('Indicator Date hidden'!E191="x","x",D$2-'Indicator Date hidden'!E191)</f>
        <v>0</v>
      </c>
      <c r="E190" s="42">
        <f>IF('Indicator Date hidden'!F191="x","x",E$2-'Indicator Date hidden'!F191)</f>
        <v>0</v>
      </c>
      <c r="F190" s="42">
        <f>IF('Indicator Date hidden'!G191="x","x",F$2-'Indicator Date hidden'!G191)</f>
        <v>0</v>
      </c>
      <c r="G190" s="42">
        <f>IF('Indicator Date hidden'!H191="x","x",G$2-'Indicator Date hidden'!H191)</f>
        <v>0</v>
      </c>
      <c r="H190" s="42">
        <f>IF('Indicator Date hidden'!I191="x","x",H$2-'Indicator Date hidden'!I191)</f>
        <v>0</v>
      </c>
      <c r="I190" s="42">
        <f>IF('Indicator Date hidden'!J191="x","x",I$2-'Indicator Date hidden'!J191)</f>
        <v>0</v>
      </c>
      <c r="J190" s="42">
        <f>IF('Indicator Date hidden'!K191="x","x",J$2-'Indicator Date hidden'!K191)</f>
        <v>0</v>
      </c>
      <c r="K190" s="42">
        <f>IF('Indicator Date hidden'!L191="x","x",K$2-'Indicator Date hidden'!L191)</f>
        <v>0</v>
      </c>
      <c r="L190" s="42">
        <f>IF('Indicator Date hidden'!M191="x","x",L$2-'Indicator Date hidden'!M191)</f>
        <v>0</v>
      </c>
      <c r="M190" s="42" t="str">
        <f>IF('Indicator Date hidden'!N191="x","x",M$2-'Indicator Date hidden'!N191)</f>
        <v>x</v>
      </c>
      <c r="N190" s="42" t="str">
        <f>IF('Indicator Date hidden'!O191="x","x",N$2-'Indicator Date hidden'!O191)</f>
        <v>x</v>
      </c>
      <c r="O190" s="42" t="str">
        <f>IF('Indicator Date hidden'!P191="x","x",O$2-'Indicator Date hidden'!P191)</f>
        <v>x</v>
      </c>
      <c r="P190" s="42">
        <f>IF('Indicator Date hidden'!Q191="x","x",P$2-'Indicator Date hidden'!Q191)</f>
        <v>0</v>
      </c>
      <c r="Q190" s="42">
        <f>IF('Indicator Date hidden'!R191="x","x",Q$2-'Indicator Date hidden'!R191)</f>
        <v>0</v>
      </c>
      <c r="R190" s="42">
        <f>IF('Indicator Date hidden'!S191="x","x",R$2-'Indicator Date hidden'!S191)</f>
        <v>0</v>
      </c>
      <c r="S190" s="42">
        <f>IF('Indicator Date hidden'!T191="x","x",S$2-'Indicator Date hidden'!T191)</f>
        <v>0</v>
      </c>
      <c r="T190" s="42">
        <f>IF('Indicator Date hidden'!U191="x","x",T$2-'Indicator Date hidden'!U191)</f>
        <v>0</v>
      </c>
      <c r="U190" s="42">
        <f>IF('Indicator Date hidden'!V191="x","x",U$2-'Indicator Date hidden'!V191)</f>
        <v>0</v>
      </c>
      <c r="V190" s="42">
        <f>IF('Indicator Date hidden'!W191="x","x",V$2-'Indicator Date hidden'!W191)</f>
        <v>0</v>
      </c>
      <c r="W190" s="42">
        <f>IF('Indicator Date hidden'!X191="x","x",W$2-'Indicator Date hidden'!X191)</f>
        <v>0</v>
      </c>
      <c r="X190" s="42">
        <f>IF('Indicator Date hidden'!Y191="x","x",X$2-'Indicator Date hidden'!Y191)</f>
        <v>1</v>
      </c>
      <c r="Y190" s="42">
        <f>IF('Indicator Date hidden'!Z191="x","x",Y$2-'Indicator Date hidden'!Z191)</f>
        <v>0</v>
      </c>
      <c r="Z190" s="42">
        <f>IF('Indicator Date hidden'!AA191="x","x",Z$2-'Indicator Date hidden'!AA191)</f>
        <v>0</v>
      </c>
      <c r="AA190" s="42">
        <f>IF('Indicator Date hidden'!AB191="x","x",AA$2-'Indicator Date hidden'!AB191)</f>
        <v>1</v>
      </c>
      <c r="AB190" s="42">
        <f>IF('Indicator Date hidden'!AC191="x","x",AB$2-'Indicator Date hidden'!AC191)</f>
        <v>0</v>
      </c>
      <c r="AC190" s="42">
        <f>IF('Indicator Date hidden'!AD191="x","x",AC$2-'Indicator Date hidden'!AD191)</f>
        <v>-2</v>
      </c>
      <c r="AD190" s="42">
        <f>IF('Indicator Date hidden'!AE191="x","x",AD$2-'Indicator Date hidden'!AE191)</f>
        <v>0</v>
      </c>
      <c r="AE190" s="42">
        <f>IF('Indicator Date hidden'!AF191="x","x",AE$2-'Indicator Date hidden'!AF191)</f>
        <v>0</v>
      </c>
      <c r="AF190" s="42">
        <f>IF('Indicator Date hidden'!AG191="x","x",AF$2-'Indicator Date hidden'!AG191)</f>
        <v>0</v>
      </c>
      <c r="AG190" s="42">
        <f>IF('Indicator Date hidden'!AH191="x","x",AG$2-'Indicator Date hidden'!AH191)</f>
        <v>0</v>
      </c>
      <c r="AH190" s="42">
        <f>IF('Indicator Date hidden'!AI191="x","x",AH$2-'Indicator Date hidden'!AI191)</f>
        <v>1</v>
      </c>
      <c r="AI190" s="42">
        <f>IF('Indicator Date hidden'!AJ191="x","x",AI$2-'Indicator Date hidden'!AJ191)</f>
        <v>0</v>
      </c>
      <c r="AJ190" s="42">
        <f>IF('Indicator Date hidden'!AK191="x","x",AJ$2-'Indicator Date hidden'!AK191)</f>
        <v>0</v>
      </c>
      <c r="AK190" s="42">
        <f>IF('Indicator Date hidden'!AL191="x","x",AK$2-'Indicator Date hidden'!AL191)</f>
        <v>0</v>
      </c>
      <c r="AL190" s="42">
        <f>IF('Indicator Date hidden'!AM191="x","x",AL$2-'Indicator Date hidden'!AM191)</f>
        <v>0</v>
      </c>
      <c r="AM190" s="42">
        <f>IF('Indicator Date hidden'!AN191="x","x",AM$2-'Indicator Date hidden'!AN191)</f>
        <v>0</v>
      </c>
      <c r="AN190" s="42">
        <f>IF('Indicator Date hidden'!AO191="x","x",AN$2-'Indicator Date hidden'!AO191)</f>
        <v>0</v>
      </c>
      <c r="AO190" s="42">
        <f>IF('Indicator Date hidden'!AP191="x","x",AO$2-'Indicator Date hidden'!AP191)</f>
        <v>2</v>
      </c>
      <c r="AP190" s="42">
        <f>IF('Indicator Date hidden'!AQ191="x","x",AP$2-'Indicator Date hidden'!AQ191)</f>
        <v>0</v>
      </c>
      <c r="AQ190" s="42">
        <f>IF('Indicator Date hidden'!AR191="x","x",AQ$2-'Indicator Date hidden'!AR191)</f>
        <v>0</v>
      </c>
      <c r="AR190" s="42">
        <f>IF('Indicator Date hidden'!AS191="x","x",AR$2-'Indicator Date hidden'!AS191)</f>
        <v>0</v>
      </c>
      <c r="AS190" s="42">
        <f>IF('Indicator Date hidden'!AT191="x","x",AS$2-'Indicator Date hidden'!AT191)</f>
        <v>0</v>
      </c>
      <c r="AT190" s="42">
        <f>IF('Indicator Date hidden'!AU191="x","x",AT$2-'Indicator Date hidden'!AU191)</f>
        <v>0</v>
      </c>
      <c r="AU190" s="42">
        <f>IF('Indicator Date hidden'!AV191="x","x",AU$2-'Indicator Date hidden'!AV191)</f>
        <v>0</v>
      </c>
      <c r="AV190" s="42">
        <f>IF('Indicator Date hidden'!AW191="x","x",AV$2-'Indicator Date hidden'!AW191)</f>
        <v>0</v>
      </c>
      <c r="AW190" s="42">
        <f>IF('Indicator Date hidden'!AX191="x","x",AW$2-'Indicator Date hidden'!AX191)</f>
        <v>-2</v>
      </c>
      <c r="AX190" s="42">
        <f>IF('Indicator Date hidden'!AY191="x","x",AX$2-'Indicator Date hidden'!AY191)</f>
        <v>-1</v>
      </c>
      <c r="AY190" s="42">
        <f>IF('Indicator Date hidden'!AZ191="x","x",AY$2-'Indicator Date hidden'!AZ191)</f>
        <v>0</v>
      </c>
      <c r="AZ190" s="42" t="str">
        <f>IF('Indicator Date hidden'!BA191="x","x",AZ$2-'Indicator Date hidden'!BA191)</f>
        <v>x</v>
      </c>
      <c r="BA190" s="42">
        <f>IF('Indicator Date hidden'!BB191="x","x",BA$2-'Indicator Date hidden'!BB191)</f>
        <v>0</v>
      </c>
      <c r="BB190" s="42">
        <f>IF('Indicator Date hidden'!BC191="x","x",BB$2-'Indicator Date hidden'!BC191)</f>
        <v>0</v>
      </c>
      <c r="BC190" s="42">
        <f>IF('Indicator Date hidden'!BD191="x","x",BC$2-'Indicator Date hidden'!BD191)</f>
        <v>0</v>
      </c>
      <c r="BD190" s="42">
        <f>IF('Indicator Date hidden'!BE191="x","x",BD$2-'Indicator Date hidden'!BE191)</f>
        <v>0</v>
      </c>
      <c r="BE190" s="42">
        <f>IF('Indicator Date hidden'!BF191="x","x",BE$2-'Indicator Date hidden'!BF191)</f>
        <v>0</v>
      </c>
      <c r="BF190" s="42">
        <f>IF('Indicator Date hidden'!BG191="x","x",BF$2-'Indicator Date hidden'!BG191)</f>
        <v>0</v>
      </c>
      <c r="BG190" s="42">
        <f>IF('Indicator Date hidden'!BH191="x","x",BG$2-'Indicator Date hidden'!BH191)</f>
        <v>0</v>
      </c>
      <c r="BH190" s="42">
        <f>IF('Indicator Date hidden'!BI191="x","x",BH$2-'Indicator Date hidden'!BI191)</f>
        <v>0</v>
      </c>
      <c r="BI190" s="42">
        <f>IF('Indicator Date hidden'!BJ191="x","x",BI$2-'Indicator Date hidden'!BJ191)</f>
        <v>1</v>
      </c>
      <c r="BJ190" s="42">
        <f>IF('Indicator Date hidden'!BK191="x","x",BJ$2-'Indicator Date hidden'!BK191)</f>
        <v>0</v>
      </c>
      <c r="BK190" s="42">
        <f>IF('Indicator Date hidden'!BL191="x","x",BK$2-'Indicator Date hidden'!BL191)</f>
        <v>0</v>
      </c>
      <c r="BL190" s="42">
        <f>IF('Indicator Date hidden'!BM191="x","x",BL$2-'Indicator Date hidden'!BM191)</f>
        <v>0</v>
      </c>
      <c r="BM190" s="42">
        <f>IF('Indicator Date hidden'!BN191="x","x",BM$2-'Indicator Date hidden'!BN191)</f>
        <v>0</v>
      </c>
      <c r="BN190" s="42">
        <f>IF('Indicator Date hidden'!BO191="x","x",BN$2-'Indicator Date hidden'!BO191)</f>
        <v>0</v>
      </c>
      <c r="BO190" s="42">
        <f>IF('Indicator Date hidden'!BP191="x","x",BO$2-'Indicator Date hidden'!BP191)</f>
        <v>5</v>
      </c>
      <c r="BP190" s="42">
        <f>IF('Indicator Date hidden'!BQ191="x","x",BP$2-'Indicator Date hidden'!BQ191)</f>
        <v>0</v>
      </c>
      <c r="BQ190" s="42">
        <f>IF('Indicator Date hidden'!BR191="x","x",BQ$2-'Indicator Date hidden'!BR191)</f>
        <v>0</v>
      </c>
      <c r="BR190" s="42" t="str">
        <f>IF('Indicator Date hidden'!BS191="x","x",BR$2-'Indicator Date hidden'!BS191)</f>
        <v>x</v>
      </c>
      <c r="BS190" s="42">
        <f>IF('Indicator Date hidden'!BT191="x","x",BS$2-'Indicator Date hidden'!BT191)</f>
        <v>1</v>
      </c>
      <c r="BT190" s="42">
        <f>IF('Indicator Date hidden'!BU191="x","x",BT$2-'Indicator Date hidden'!BU191)</f>
        <v>0</v>
      </c>
      <c r="BU190">
        <f t="shared" si="25"/>
        <v>7</v>
      </c>
      <c r="BV190" s="43">
        <f t="shared" si="26"/>
        <v>0.10606060606060606</v>
      </c>
      <c r="BW190">
        <f t="shared" si="27"/>
        <v>7</v>
      </c>
      <c r="BX190" s="43">
        <f t="shared" si="28"/>
        <v>0.80016641978853909</v>
      </c>
      <c r="BY190" s="46">
        <f t="shared" si="29"/>
        <v>0</v>
      </c>
    </row>
    <row r="191" spans="1:77">
      <c r="A191" t="str">
        <f>'Indicator Data'!B194</f>
        <v>YEM</v>
      </c>
      <c r="B191" s="42">
        <f>IF('Indicator Date hidden'!C192="x","x",B$2-'Indicator Date hidden'!C192)</f>
        <v>0</v>
      </c>
      <c r="C191" s="42">
        <f>IF('Indicator Date hidden'!D192="x","x",C$2-'Indicator Date hidden'!D192)</f>
        <v>0</v>
      </c>
      <c r="D191" s="42">
        <f>IF('Indicator Date hidden'!E192="x","x",D$2-'Indicator Date hidden'!E192)</f>
        <v>0</v>
      </c>
      <c r="E191" s="42">
        <f>IF('Indicator Date hidden'!F192="x","x",E$2-'Indicator Date hidden'!F192)</f>
        <v>0</v>
      </c>
      <c r="F191" s="42">
        <f>IF('Indicator Date hidden'!G192="x","x",F$2-'Indicator Date hidden'!G192)</f>
        <v>0</v>
      </c>
      <c r="G191" s="42">
        <f>IF('Indicator Date hidden'!H192="x","x",G$2-'Indicator Date hidden'!H192)</f>
        <v>0</v>
      </c>
      <c r="H191" s="42">
        <f>IF('Indicator Date hidden'!I192="x","x",H$2-'Indicator Date hidden'!I192)</f>
        <v>0</v>
      </c>
      <c r="I191" s="42">
        <f>IF('Indicator Date hidden'!J192="x","x",I$2-'Indicator Date hidden'!J192)</f>
        <v>0</v>
      </c>
      <c r="J191" s="42">
        <f>IF('Indicator Date hidden'!K192="x","x",J$2-'Indicator Date hidden'!K192)</f>
        <v>0</v>
      </c>
      <c r="K191" s="42">
        <f>IF('Indicator Date hidden'!L192="x","x",K$2-'Indicator Date hidden'!L192)</f>
        <v>0</v>
      </c>
      <c r="L191" s="42">
        <f>IF('Indicator Date hidden'!M192="x","x",L$2-'Indicator Date hidden'!M192)</f>
        <v>0</v>
      </c>
      <c r="M191" s="42" t="str">
        <f>IF('Indicator Date hidden'!N192="x","x",M$2-'Indicator Date hidden'!N192)</f>
        <v>x</v>
      </c>
      <c r="N191" s="42" t="str">
        <f>IF('Indicator Date hidden'!O192="x","x",N$2-'Indicator Date hidden'!O192)</f>
        <v>x</v>
      </c>
      <c r="O191" s="42" t="str">
        <f>IF('Indicator Date hidden'!P192="x","x",O$2-'Indicator Date hidden'!P192)</f>
        <v>x</v>
      </c>
      <c r="P191" s="42">
        <f>IF('Indicator Date hidden'!Q192="x","x",P$2-'Indicator Date hidden'!Q192)</f>
        <v>0</v>
      </c>
      <c r="Q191" s="42">
        <f>IF('Indicator Date hidden'!R192="x","x",Q$2-'Indicator Date hidden'!R192)</f>
        <v>0</v>
      </c>
      <c r="R191" s="42">
        <f>IF('Indicator Date hidden'!S192="x","x",R$2-'Indicator Date hidden'!S192)</f>
        <v>0</v>
      </c>
      <c r="S191" s="42">
        <f>IF('Indicator Date hidden'!T192="x","x",S$2-'Indicator Date hidden'!T192)</f>
        <v>0</v>
      </c>
      <c r="T191" s="42">
        <f>IF('Indicator Date hidden'!U192="x","x",T$2-'Indicator Date hidden'!U192)</f>
        <v>0</v>
      </c>
      <c r="U191" s="42">
        <f>IF('Indicator Date hidden'!V192="x","x",U$2-'Indicator Date hidden'!V192)</f>
        <v>0</v>
      </c>
      <c r="V191" s="42">
        <f>IF('Indicator Date hidden'!W192="x","x",V$2-'Indicator Date hidden'!W192)</f>
        <v>0</v>
      </c>
      <c r="W191" s="42">
        <f>IF('Indicator Date hidden'!X192="x","x",W$2-'Indicator Date hidden'!X192)</f>
        <v>0</v>
      </c>
      <c r="X191" s="42">
        <f>IF('Indicator Date hidden'!Y192="x","x",X$2-'Indicator Date hidden'!Y192)</f>
        <v>8</v>
      </c>
      <c r="Y191" s="42">
        <f>IF('Indicator Date hidden'!Z192="x","x",Y$2-'Indicator Date hidden'!Z192)</f>
        <v>0</v>
      </c>
      <c r="Z191" s="42">
        <f>IF('Indicator Date hidden'!AA192="x","x",Z$2-'Indicator Date hidden'!AA192)</f>
        <v>5</v>
      </c>
      <c r="AA191" s="42">
        <f>IF('Indicator Date hidden'!AB192="x","x",AA$2-'Indicator Date hidden'!AB192)</f>
        <v>3</v>
      </c>
      <c r="AB191" s="42">
        <f>IF('Indicator Date hidden'!AC192="x","x",AB$2-'Indicator Date hidden'!AC192)</f>
        <v>0</v>
      </c>
      <c r="AC191" s="42">
        <f>IF('Indicator Date hidden'!AD192="x","x",AC$2-'Indicator Date hidden'!AD192)</f>
        <v>-2</v>
      </c>
      <c r="AD191" s="42">
        <f>IF('Indicator Date hidden'!AE192="x","x",AD$2-'Indicator Date hidden'!AE192)</f>
        <v>0</v>
      </c>
      <c r="AE191" s="42">
        <f>IF('Indicator Date hidden'!AF192="x","x",AE$2-'Indicator Date hidden'!AF192)</f>
        <v>0</v>
      </c>
      <c r="AF191" s="42">
        <f>IF('Indicator Date hidden'!AG192="x","x",AF$2-'Indicator Date hidden'!AG192)</f>
        <v>0</v>
      </c>
      <c r="AG191" s="42">
        <f>IF('Indicator Date hidden'!AH192="x","x",AG$2-'Indicator Date hidden'!AH192)</f>
        <v>0</v>
      </c>
      <c r="AH191" s="42">
        <f>IF('Indicator Date hidden'!AI192="x","x",AH$2-'Indicator Date hidden'!AI192)</f>
        <v>8</v>
      </c>
      <c r="AI191" s="42">
        <f>IF('Indicator Date hidden'!AJ192="x","x",AI$2-'Indicator Date hidden'!AJ192)</f>
        <v>0</v>
      </c>
      <c r="AJ191" s="42">
        <f>IF('Indicator Date hidden'!AK192="x","x",AJ$2-'Indicator Date hidden'!AK192)</f>
        <v>0</v>
      </c>
      <c r="AK191" s="42">
        <f>IF('Indicator Date hidden'!AL192="x","x",AK$2-'Indicator Date hidden'!AL192)</f>
        <v>0</v>
      </c>
      <c r="AL191" s="42">
        <f>IF('Indicator Date hidden'!AM192="x","x",AL$2-'Indicator Date hidden'!AM192)</f>
        <v>2</v>
      </c>
      <c r="AM191" s="42">
        <f>IF('Indicator Date hidden'!AN192="x","x",AM$2-'Indicator Date hidden'!AN192)</f>
        <v>0</v>
      </c>
      <c r="AN191" s="42">
        <f>IF('Indicator Date hidden'!AO192="x","x",AN$2-'Indicator Date hidden'!AO192)</f>
        <v>0</v>
      </c>
      <c r="AO191" s="42">
        <f>IF('Indicator Date hidden'!AP192="x","x",AO$2-'Indicator Date hidden'!AP192)</f>
        <v>9</v>
      </c>
      <c r="AP191" s="42">
        <f>IF('Indicator Date hidden'!AQ192="x","x",AP$2-'Indicator Date hidden'!AQ192)</f>
        <v>0</v>
      </c>
      <c r="AQ191" s="42">
        <f>IF('Indicator Date hidden'!AR192="x","x",AQ$2-'Indicator Date hidden'!AR192)</f>
        <v>0</v>
      </c>
      <c r="AR191" s="42">
        <f>IF('Indicator Date hidden'!AS192="x","x",AR$2-'Indicator Date hidden'!AS192)</f>
        <v>0</v>
      </c>
      <c r="AS191" s="42">
        <f>IF('Indicator Date hidden'!AT192="x","x",AS$2-'Indicator Date hidden'!AT192)</f>
        <v>0</v>
      </c>
      <c r="AT191" s="42">
        <f>IF('Indicator Date hidden'!AU192="x","x",AT$2-'Indicator Date hidden'!AU192)</f>
        <v>0</v>
      </c>
      <c r="AU191" s="42">
        <f>IF('Indicator Date hidden'!AV192="x","x",AU$2-'Indicator Date hidden'!AV192)</f>
        <v>0</v>
      </c>
      <c r="AV191" s="42">
        <f>IF('Indicator Date hidden'!AW192="x","x",AV$2-'Indicator Date hidden'!AW192)</f>
        <v>8</v>
      </c>
      <c r="AW191" s="42">
        <f>IF('Indicator Date hidden'!AX192="x","x",AW$2-'Indicator Date hidden'!AX192)</f>
        <v>-2</v>
      </c>
      <c r="AX191" s="42">
        <f>IF('Indicator Date hidden'!AY192="x","x",AX$2-'Indicator Date hidden'!AY192)</f>
        <v>-1</v>
      </c>
      <c r="AY191" s="42">
        <f>IF('Indicator Date hidden'!AZ192="x","x",AY$2-'Indicator Date hidden'!AZ192)</f>
        <v>0</v>
      </c>
      <c r="AZ191" s="42">
        <f>IF('Indicator Date hidden'!BA192="x","x",AZ$2-'Indicator Date hidden'!BA192)</f>
        <v>0</v>
      </c>
      <c r="BA191" s="42">
        <f>IF('Indicator Date hidden'!BB192="x","x",BA$2-'Indicator Date hidden'!BB192)</f>
        <v>0</v>
      </c>
      <c r="BB191" s="42">
        <f>IF('Indicator Date hidden'!BC192="x","x",BB$2-'Indicator Date hidden'!BC192)</f>
        <v>-1</v>
      </c>
      <c r="BC191" s="42">
        <f>IF('Indicator Date hidden'!BD192="x","x",BC$2-'Indicator Date hidden'!BD192)</f>
        <v>0</v>
      </c>
      <c r="BD191" s="42">
        <f>IF('Indicator Date hidden'!BE192="x","x",BD$2-'Indicator Date hidden'!BE192)</f>
        <v>0</v>
      </c>
      <c r="BE191" s="42">
        <f>IF('Indicator Date hidden'!BF192="x","x",BE$2-'Indicator Date hidden'!BF192)</f>
        <v>0</v>
      </c>
      <c r="BF191" s="42">
        <f>IF('Indicator Date hidden'!BG192="x","x",BF$2-'Indicator Date hidden'!BG192)</f>
        <v>0</v>
      </c>
      <c r="BG191" s="42">
        <f>IF('Indicator Date hidden'!BH192="x","x",BG$2-'Indicator Date hidden'!BH192)</f>
        <v>0</v>
      </c>
      <c r="BH191" s="42">
        <f>IF('Indicator Date hidden'!BI192="x","x",BH$2-'Indicator Date hidden'!BI192)</f>
        <v>0</v>
      </c>
      <c r="BI191" s="42" t="str">
        <f>IF('Indicator Date hidden'!BJ192="x","x",BI$2-'Indicator Date hidden'!BJ192)</f>
        <v>x</v>
      </c>
      <c r="BJ191" s="42">
        <f>IF('Indicator Date hidden'!BK192="x","x",BJ$2-'Indicator Date hidden'!BK192)</f>
        <v>5</v>
      </c>
      <c r="BK191" s="42">
        <f>IF('Indicator Date hidden'!BL192="x","x",BK$2-'Indicator Date hidden'!BL192)</f>
        <v>1</v>
      </c>
      <c r="BL191" s="42">
        <f>IF('Indicator Date hidden'!BM192="x","x",BL$2-'Indicator Date hidden'!BM192)</f>
        <v>0</v>
      </c>
      <c r="BM191" s="42">
        <f>IF('Indicator Date hidden'!BN192="x","x",BM$2-'Indicator Date hidden'!BN192)</f>
        <v>0</v>
      </c>
      <c r="BN191" s="42">
        <f>IF('Indicator Date hidden'!BO192="x","x",BN$2-'Indicator Date hidden'!BO192)</f>
        <v>0</v>
      </c>
      <c r="BO191" s="42">
        <f>IF('Indicator Date hidden'!BP192="x","x",BO$2-'Indicator Date hidden'!BP192)</f>
        <v>7</v>
      </c>
      <c r="BP191" s="42">
        <f>IF('Indicator Date hidden'!BQ192="x","x",BP$2-'Indicator Date hidden'!BQ192)</f>
        <v>0</v>
      </c>
      <c r="BQ191" s="42">
        <f>IF('Indicator Date hidden'!BR192="x","x",BQ$2-'Indicator Date hidden'!BR192)</f>
        <v>0</v>
      </c>
      <c r="BR191" s="42">
        <f>IF('Indicator Date hidden'!BS192="x","x",BR$2-'Indicator Date hidden'!BS192)</f>
        <v>0</v>
      </c>
      <c r="BS191" s="42">
        <f>IF('Indicator Date hidden'!BT192="x","x",BS$2-'Indicator Date hidden'!BT192)</f>
        <v>7</v>
      </c>
      <c r="BT191" s="42">
        <f>IF('Indicator Date hidden'!BU192="x","x",BT$2-'Indicator Date hidden'!BU192)</f>
        <v>0</v>
      </c>
      <c r="BU191">
        <f t="shared" si="25"/>
        <v>57</v>
      </c>
      <c r="BV191" s="43">
        <f t="shared" si="26"/>
        <v>0.85074626865671643</v>
      </c>
      <c r="BW191">
        <f t="shared" si="27"/>
        <v>11</v>
      </c>
      <c r="BX191" s="43">
        <f t="shared" si="28"/>
        <v>2.4326984669586147</v>
      </c>
      <c r="BY191" s="46">
        <f t="shared" si="29"/>
        <v>0</v>
      </c>
    </row>
    <row r="192" spans="1:77">
      <c r="A192" t="str">
        <f>'Indicator Data'!B195</f>
        <v>ZMB</v>
      </c>
      <c r="B192" s="42">
        <f>IF('Indicator Date hidden'!C193="x","x",B$2-'Indicator Date hidden'!C193)</f>
        <v>0</v>
      </c>
      <c r="C192" s="42">
        <f>IF('Indicator Date hidden'!D193="x","x",C$2-'Indicator Date hidden'!D193)</f>
        <v>0</v>
      </c>
      <c r="D192" s="42">
        <f>IF('Indicator Date hidden'!E193="x","x",D$2-'Indicator Date hidden'!E193)</f>
        <v>0</v>
      </c>
      <c r="E192" s="42">
        <f>IF('Indicator Date hidden'!F193="x","x",E$2-'Indicator Date hidden'!F193)</f>
        <v>0</v>
      </c>
      <c r="F192" s="42">
        <f>IF('Indicator Date hidden'!G193="x","x",F$2-'Indicator Date hidden'!G193)</f>
        <v>0</v>
      </c>
      <c r="G192" s="42">
        <f>IF('Indicator Date hidden'!H193="x","x",G$2-'Indicator Date hidden'!H193)</f>
        <v>0</v>
      </c>
      <c r="H192" s="42">
        <f>IF('Indicator Date hidden'!I193="x","x",H$2-'Indicator Date hidden'!I193)</f>
        <v>0</v>
      </c>
      <c r="I192" s="42">
        <f>IF('Indicator Date hidden'!J193="x","x",I$2-'Indicator Date hidden'!J193)</f>
        <v>0</v>
      </c>
      <c r="J192" s="42">
        <f>IF('Indicator Date hidden'!K193="x","x",J$2-'Indicator Date hidden'!K193)</f>
        <v>0</v>
      </c>
      <c r="K192" s="42">
        <f>IF('Indicator Date hidden'!L193="x","x",K$2-'Indicator Date hidden'!L193)</f>
        <v>0</v>
      </c>
      <c r="L192" s="42">
        <f>IF('Indicator Date hidden'!M193="x","x",L$2-'Indicator Date hidden'!M193)</f>
        <v>0</v>
      </c>
      <c r="M192" s="42">
        <f>IF('Indicator Date hidden'!N193="x","x",M$2-'Indicator Date hidden'!N193)</f>
        <v>0</v>
      </c>
      <c r="N192" s="42">
        <f>IF('Indicator Date hidden'!O193="x","x",N$2-'Indicator Date hidden'!O193)</f>
        <v>0</v>
      </c>
      <c r="O192" s="42">
        <f>IF('Indicator Date hidden'!P193="x","x",O$2-'Indicator Date hidden'!P193)</f>
        <v>0</v>
      </c>
      <c r="P192" s="42">
        <f>IF('Indicator Date hidden'!Q193="x","x",P$2-'Indicator Date hidden'!Q193)</f>
        <v>0</v>
      </c>
      <c r="Q192" s="42">
        <f>IF('Indicator Date hidden'!R193="x","x",Q$2-'Indicator Date hidden'!R193)</f>
        <v>0</v>
      </c>
      <c r="R192" s="42">
        <f>IF('Indicator Date hidden'!S193="x","x",R$2-'Indicator Date hidden'!S193)</f>
        <v>0</v>
      </c>
      <c r="S192" s="42">
        <f>IF('Indicator Date hidden'!T193="x","x",S$2-'Indicator Date hidden'!T193)</f>
        <v>0</v>
      </c>
      <c r="T192" s="42">
        <f>IF('Indicator Date hidden'!U193="x","x",T$2-'Indicator Date hidden'!U193)</f>
        <v>0</v>
      </c>
      <c r="U192" s="42">
        <f>IF('Indicator Date hidden'!V193="x","x",U$2-'Indicator Date hidden'!V193)</f>
        <v>0</v>
      </c>
      <c r="V192" s="42">
        <f>IF('Indicator Date hidden'!W193="x","x",V$2-'Indicator Date hidden'!W193)</f>
        <v>0</v>
      </c>
      <c r="W192" s="42">
        <f>IF('Indicator Date hidden'!X193="x","x",W$2-'Indicator Date hidden'!X193)</f>
        <v>0</v>
      </c>
      <c r="X192" s="42">
        <f>IF('Indicator Date hidden'!Y193="x","x",X$2-'Indicator Date hidden'!Y193)</f>
        <v>3</v>
      </c>
      <c r="Y192" s="42">
        <f>IF('Indicator Date hidden'!Z193="x","x",Y$2-'Indicator Date hidden'!Z193)</f>
        <v>0</v>
      </c>
      <c r="Z192" s="42">
        <f>IF('Indicator Date hidden'!AA193="x","x",Z$2-'Indicator Date hidden'!AA193)</f>
        <v>0</v>
      </c>
      <c r="AA192" s="42">
        <f>IF('Indicator Date hidden'!AB193="x","x",AA$2-'Indicator Date hidden'!AB193)</f>
        <v>3</v>
      </c>
      <c r="AB192" s="42">
        <f>IF('Indicator Date hidden'!AC193="x","x",AB$2-'Indicator Date hidden'!AC193)</f>
        <v>0</v>
      </c>
      <c r="AC192" s="42">
        <f>IF('Indicator Date hidden'!AD193="x","x",AC$2-'Indicator Date hidden'!AD193)</f>
        <v>-2</v>
      </c>
      <c r="AD192" s="42">
        <f>IF('Indicator Date hidden'!AE193="x","x",AD$2-'Indicator Date hidden'!AE193)</f>
        <v>0</v>
      </c>
      <c r="AE192" s="42">
        <f>IF('Indicator Date hidden'!AF193="x","x",AE$2-'Indicator Date hidden'!AF193)</f>
        <v>0</v>
      </c>
      <c r="AF192" s="42">
        <f>IF('Indicator Date hidden'!AG193="x","x",AF$2-'Indicator Date hidden'!AG193)</f>
        <v>0</v>
      </c>
      <c r="AG192" s="42">
        <f>IF('Indicator Date hidden'!AH193="x","x",AG$2-'Indicator Date hidden'!AH193)</f>
        <v>0</v>
      </c>
      <c r="AH192" s="42">
        <f>IF('Indicator Date hidden'!AI193="x","x",AH$2-'Indicator Date hidden'!AI193)</f>
        <v>3</v>
      </c>
      <c r="AI192" s="42">
        <f>IF('Indicator Date hidden'!AJ193="x","x",AI$2-'Indicator Date hidden'!AJ193)</f>
        <v>0</v>
      </c>
      <c r="AJ192" s="42">
        <f>IF('Indicator Date hidden'!AK193="x","x",AJ$2-'Indicator Date hidden'!AK193)</f>
        <v>0</v>
      </c>
      <c r="AK192" s="42">
        <f>IF('Indicator Date hidden'!AL193="x","x",AK$2-'Indicator Date hidden'!AL193)</f>
        <v>0</v>
      </c>
      <c r="AL192" s="42">
        <f>IF('Indicator Date hidden'!AM193="x","x",AL$2-'Indicator Date hidden'!AM193)</f>
        <v>0</v>
      </c>
      <c r="AM192" s="42">
        <f>IF('Indicator Date hidden'!AN193="x","x",AM$2-'Indicator Date hidden'!AN193)</f>
        <v>0</v>
      </c>
      <c r="AN192" s="42">
        <f>IF('Indicator Date hidden'!AO193="x","x",AN$2-'Indicator Date hidden'!AO193)</f>
        <v>0</v>
      </c>
      <c r="AO192" s="42">
        <f>IF('Indicator Date hidden'!AP193="x","x",AO$2-'Indicator Date hidden'!AP193)</f>
        <v>4</v>
      </c>
      <c r="AP192" s="42">
        <f>IF('Indicator Date hidden'!AQ193="x","x",AP$2-'Indicator Date hidden'!AQ193)</f>
        <v>0</v>
      </c>
      <c r="AQ192" s="42">
        <f>IF('Indicator Date hidden'!AR193="x","x",AQ$2-'Indicator Date hidden'!AR193)</f>
        <v>0</v>
      </c>
      <c r="AR192" s="42">
        <f>IF('Indicator Date hidden'!AS193="x","x",AR$2-'Indicator Date hidden'!AS193)</f>
        <v>0</v>
      </c>
      <c r="AS192" s="42">
        <f>IF('Indicator Date hidden'!AT193="x","x",AS$2-'Indicator Date hidden'!AT193)</f>
        <v>0</v>
      </c>
      <c r="AT192" s="42">
        <f>IF('Indicator Date hidden'!AU193="x","x",AT$2-'Indicator Date hidden'!AU193)</f>
        <v>0</v>
      </c>
      <c r="AU192" s="42">
        <f>IF('Indicator Date hidden'!AV193="x","x",AU$2-'Indicator Date hidden'!AV193)</f>
        <v>0</v>
      </c>
      <c r="AV192" s="42">
        <f>IF('Indicator Date hidden'!AW193="x","x",AV$2-'Indicator Date hidden'!AW193)</f>
        <v>0</v>
      </c>
      <c r="AW192" s="42">
        <f>IF('Indicator Date hidden'!AX193="x","x",AW$2-'Indicator Date hidden'!AX193)</f>
        <v>-2</v>
      </c>
      <c r="AX192" s="42">
        <f>IF('Indicator Date hidden'!AY193="x","x",AX$2-'Indicator Date hidden'!AY193)</f>
        <v>-1</v>
      </c>
      <c r="AY192" s="42">
        <f>IF('Indicator Date hidden'!AZ193="x","x",AY$2-'Indicator Date hidden'!AZ193)</f>
        <v>0</v>
      </c>
      <c r="AZ192" s="42" t="str">
        <f>IF('Indicator Date hidden'!BA193="x","x",AZ$2-'Indicator Date hidden'!BA193)</f>
        <v>x</v>
      </c>
      <c r="BA192" s="42">
        <f>IF('Indicator Date hidden'!BB193="x","x",BA$2-'Indicator Date hidden'!BB193)</f>
        <v>0</v>
      </c>
      <c r="BB192" s="42" t="str">
        <f>IF('Indicator Date hidden'!BC193="x","x",BB$2-'Indicator Date hidden'!BC193)</f>
        <v>x</v>
      </c>
      <c r="BC192" s="42">
        <f>IF('Indicator Date hidden'!BD193="x","x",BC$2-'Indicator Date hidden'!BD193)</f>
        <v>0</v>
      </c>
      <c r="BD192" s="42">
        <f>IF('Indicator Date hidden'!BE193="x","x",BD$2-'Indicator Date hidden'!BE193)</f>
        <v>0</v>
      </c>
      <c r="BE192" s="42">
        <f>IF('Indicator Date hidden'!BF193="x","x",BE$2-'Indicator Date hidden'!BF193)</f>
        <v>2</v>
      </c>
      <c r="BF192" s="42">
        <f>IF('Indicator Date hidden'!BG193="x","x",BF$2-'Indicator Date hidden'!BG193)</f>
        <v>0</v>
      </c>
      <c r="BG192" s="42">
        <f>IF('Indicator Date hidden'!BH193="x","x",BG$2-'Indicator Date hidden'!BH193)</f>
        <v>0</v>
      </c>
      <c r="BH192" s="42">
        <f>IF('Indicator Date hidden'!BI193="x","x",BH$2-'Indicator Date hidden'!BI193)</f>
        <v>0</v>
      </c>
      <c r="BI192" s="42">
        <f>IF('Indicator Date hidden'!BJ193="x","x",BI$2-'Indicator Date hidden'!BJ193)</f>
        <v>3</v>
      </c>
      <c r="BJ192" s="42">
        <f>IF('Indicator Date hidden'!BK193="x","x",BJ$2-'Indicator Date hidden'!BK193)</f>
        <v>1</v>
      </c>
      <c r="BK192" s="42">
        <f>IF('Indicator Date hidden'!BL193="x","x",BK$2-'Indicator Date hidden'!BL193)</f>
        <v>0</v>
      </c>
      <c r="BL192" s="42">
        <f>IF('Indicator Date hidden'!BM193="x","x",BL$2-'Indicator Date hidden'!BM193)</f>
        <v>0</v>
      </c>
      <c r="BM192" s="42">
        <f>IF('Indicator Date hidden'!BN193="x","x",BM$2-'Indicator Date hidden'!BN193)</f>
        <v>0</v>
      </c>
      <c r="BN192" s="42">
        <f>IF('Indicator Date hidden'!BO193="x","x",BN$2-'Indicator Date hidden'!BO193)</f>
        <v>0</v>
      </c>
      <c r="BO192" s="42">
        <f>IF('Indicator Date hidden'!BP193="x","x",BO$2-'Indicator Date hidden'!BP193)</f>
        <v>0</v>
      </c>
      <c r="BP192" s="42">
        <f>IF('Indicator Date hidden'!BQ193="x","x",BP$2-'Indicator Date hidden'!BQ193)</f>
        <v>0</v>
      </c>
      <c r="BQ192" s="42">
        <f>IF('Indicator Date hidden'!BR193="x","x",BQ$2-'Indicator Date hidden'!BR193)</f>
        <v>0</v>
      </c>
      <c r="BR192" s="42">
        <f>IF('Indicator Date hidden'!BS193="x","x",BR$2-'Indicator Date hidden'!BS193)</f>
        <v>0</v>
      </c>
      <c r="BS192" s="42">
        <f>IF('Indicator Date hidden'!BT193="x","x",BS$2-'Indicator Date hidden'!BT193)</f>
        <v>1</v>
      </c>
      <c r="BT192" s="42">
        <f>IF('Indicator Date hidden'!BU193="x","x",BT$2-'Indicator Date hidden'!BU193)</f>
        <v>0</v>
      </c>
      <c r="BU192">
        <f t="shared" si="25"/>
        <v>15</v>
      </c>
      <c r="BV192" s="43">
        <f t="shared" si="26"/>
        <v>0.21739130434782608</v>
      </c>
      <c r="BW192">
        <f t="shared" si="27"/>
        <v>8</v>
      </c>
      <c r="BX192" s="43">
        <f t="shared" si="28"/>
        <v>0.96112200762836242</v>
      </c>
      <c r="BY192" s="46">
        <f t="shared" si="29"/>
        <v>0</v>
      </c>
    </row>
    <row r="193" spans="1:77">
      <c r="A193" t="str">
        <f>'Indicator Data'!B196</f>
        <v>ZWE</v>
      </c>
      <c r="B193" s="42">
        <f>IF('Indicator Date hidden'!C194="x","x",B$2-'Indicator Date hidden'!C194)</f>
        <v>0</v>
      </c>
      <c r="C193" s="42">
        <f>IF('Indicator Date hidden'!D194="x","x",C$2-'Indicator Date hidden'!D194)</f>
        <v>0</v>
      </c>
      <c r="D193" s="42">
        <f>IF('Indicator Date hidden'!E194="x","x",D$2-'Indicator Date hidden'!E194)</f>
        <v>0</v>
      </c>
      <c r="E193" s="42">
        <f>IF('Indicator Date hidden'!F194="x","x",E$2-'Indicator Date hidden'!F194)</f>
        <v>0</v>
      </c>
      <c r="F193" s="42">
        <f>IF('Indicator Date hidden'!G194="x","x",F$2-'Indicator Date hidden'!G194)</f>
        <v>0</v>
      </c>
      <c r="G193" s="42">
        <f>IF('Indicator Date hidden'!H194="x","x",G$2-'Indicator Date hidden'!H194)</f>
        <v>0</v>
      </c>
      <c r="H193" s="42">
        <f>IF('Indicator Date hidden'!I194="x","x",H$2-'Indicator Date hidden'!I194)</f>
        <v>0</v>
      </c>
      <c r="I193" s="42">
        <f>IF('Indicator Date hidden'!J194="x","x",I$2-'Indicator Date hidden'!J194)</f>
        <v>0</v>
      </c>
      <c r="J193" s="42">
        <f>IF('Indicator Date hidden'!K194="x","x",J$2-'Indicator Date hidden'!K194)</f>
        <v>0</v>
      </c>
      <c r="K193" s="42">
        <f>IF('Indicator Date hidden'!L194="x","x",K$2-'Indicator Date hidden'!L194)</f>
        <v>0</v>
      </c>
      <c r="L193" s="42">
        <f>IF('Indicator Date hidden'!M194="x","x",L$2-'Indicator Date hidden'!M194)</f>
        <v>0</v>
      </c>
      <c r="M193" s="42">
        <f>IF('Indicator Date hidden'!N194="x","x",M$2-'Indicator Date hidden'!N194)</f>
        <v>0</v>
      </c>
      <c r="N193" s="42">
        <f>IF('Indicator Date hidden'!O194="x","x",N$2-'Indicator Date hidden'!O194)</f>
        <v>0</v>
      </c>
      <c r="O193" s="42">
        <f>IF('Indicator Date hidden'!P194="x","x",O$2-'Indicator Date hidden'!P194)</f>
        <v>0</v>
      </c>
      <c r="P193" s="42">
        <f>IF('Indicator Date hidden'!Q194="x","x",P$2-'Indicator Date hidden'!Q194)</f>
        <v>0</v>
      </c>
      <c r="Q193" s="42">
        <f>IF('Indicator Date hidden'!R194="x","x",Q$2-'Indicator Date hidden'!R194)</f>
        <v>0</v>
      </c>
      <c r="R193" s="42">
        <f>IF('Indicator Date hidden'!S194="x","x",R$2-'Indicator Date hidden'!S194)</f>
        <v>0</v>
      </c>
      <c r="S193" s="42">
        <f>IF('Indicator Date hidden'!T194="x","x",S$2-'Indicator Date hidden'!T194)</f>
        <v>0</v>
      </c>
      <c r="T193" s="42">
        <f>IF('Indicator Date hidden'!U194="x","x",T$2-'Indicator Date hidden'!U194)</f>
        <v>0</v>
      </c>
      <c r="U193" s="42">
        <f>IF('Indicator Date hidden'!V194="x","x",U$2-'Indicator Date hidden'!V194)</f>
        <v>0</v>
      </c>
      <c r="V193" s="42">
        <f>IF('Indicator Date hidden'!W194="x","x",V$2-'Indicator Date hidden'!W194)</f>
        <v>0</v>
      </c>
      <c r="W193" s="42">
        <f>IF('Indicator Date hidden'!X194="x","x",W$2-'Indicator Date hidden'!X194)</f>
        <v>0</v>
      </c>
      <c r="X193" s="42">
        <f>IF('Indicator Date hidden'!Y194="x","x",X$2-'Indicator Date hidden'!Y194)</f>
        <v>2</v>
      </c>
      <c r="Y193" s="42">
        <f>IF('Indicator Date hidden'!Z194="x","x",Y$2-'Indicator Date hidden'!Z194)</f>
        <v>0</v>
      </c>
      <c r="Z193" s="42">
        <f>IF('Indicator Date hidden'!AA194="x","x",Z$2-'Indicator Date hidden'!AA194)</f>
        <v>0</v>
      </c>
      <c r="AA193" s="42">
        <f>IF('Indicator Date hidden'!AB194="x","x",AA$2-'Indicator Date hidden'!AB194)</f>
        <v>1</v>
      </c>
      <c r="AB193" s="42">
        <f>IF('Indicator Date hidden'!AC194="x","x",AB$2-'Indicator Date hidden'!AC194)</f>
        <v>0</v>
      </c>
      <c r="AC193" s="42">
        <f>IF('Indicator Date hidden'!AD194="x","x",AC$2-'Indicator Date hidden'!AD194)</f>
        <v>-2</v>
      </c>
      <c r="AD193" s="42">
        <f>IF('Indicator Date hidden'!AE194="x","x",AD$2-'Indicator Date hidden'!AE194)</f>
        <v>0</v>
      </c>
      <c r="AE193" s="42">
        <f>IF('Indicator Date hidden'!AF194="x","x",AE$2-'Indicator Date hidden'!AF194)</f>
        <v>0</v>
      </c>
      <c r="AF193" s="42">
        <f>IF('Indicator Date hidden'!AG194="x","x",AF$2-'Indicator Date hidden'!AG194)</f>
        <v>0</v>
      </c>
      <c r="AG193" s="42">
        <f>IF('Indicator Date hidden'!AH194="x","x",AG$2-'Indicator Date hidden'!AH194)</f>
        <v>0</v>
      </c>
      <c r="AH193" s="42">
        <f>IF('Indicator Date hidden'!AI194="x","x",AH$2-'Indicator Date hidden'!AI194)</f>
        <v>2</v>
      </c>
      <c r="AI193" s="42">
        <f>IF('Indicator Date hidden'!AJ194="x","x",AI$2-'Indicator Date hidden'!AJ194)</f>
        <v>0</v>
      </c>
      <c r="AJ193" s="42">
        <f>IF('Indicator Date hidden'!AK194="x","x",AJ$2-'Indicator Date hidden'!AK194)</f>
        <v>0</v>
      </c>
      <c r="AK193" s="42">
        <f>IF('Indicator Date hidden'!AL194="x","x",AK$2-'Indicator Date hidden'!AL194)</f>
        <v>0</v>
      </c>
      <c r="AL193" s="42">
        <f>IF('Indicator Date hidden'!AM194="x","x",AL$2-'Indicator Date hidden'!AM194)</f>
        <v>0</v>
      </c>
      <c r="AM193" s="42">
        <f>IF('Indicator Date hidden'!AN194="x","x",AM$2-'Indicator Date hidden'!AN194)</f>
        <v>0</v>
      </c>
      <c r="AN193" s="42">
        <f>IF('Indicator Date hidden'!AO194="x","x",AN$2-'Indicator Date hidden'!AO194)</f>
        <v>0</v>
      </c>
      <c r="AO193" s="42">
        <f>IF('Indicator Date hidden'!AP194="x","x",AO$2-'Indicator Date hidden'!AP194)</f>
        <v>3</v>
      </c>
      <c r="AP193" s="42">
        <f>IF('Indicator Date hidden'!AQ194="x","x",AP$2-'Indicator Date hidden'!AQ194)</f>
        <v>0</v>
      </c>
      <c r="AQ193" s="42">
        <f>IF('Indicator Date hidden'!AR194="x","x",AQ$2-'Indicator Date hidden'!AR194)</f>
        <v>0</v>
      </c>
      <c r="AR193" s="42">
        <f>IF('Indicator Date hidden'!AS194="x","x",AR$2-'Indicator Date hidden'!AS194)</f>
        <v>0</v>
      </c>
      <c r="AS193" s="42">
        <f>IF('Indicator Date hidden'!AT194="x","x",AS$2-'Indicator Date hidden'!AT194)</f>
        <v>0</v>
      </c>
      <c r="AT193" s="42">
        <f>IF('Indicator Date hidden'!AU194="x","x",AT$2-'Indicator Date hidden'!AU194)</f>
        <v>0</v>
      </c>
      <c r="AU193" s="42">
        <f>IF('Indicator Date hidden'!AV194="x","x",AU$2-'Indicator Date hidden'!AV194)</f>
        <v>0</v>
      </c>
      <c r="AV193" s="42">
        <f>IF('Indicator Date hidden'!AW194="x","x",AV$2-'Indicator Date hidden'!AW194)</f>
        <v>3</v>
      </c>
      <c r="AW193" s="42">
        <f>IF('Indicator Date hidden'!AX194="x","x",AW$2-'Indicator Date hidden'!AX194)</f>
        <v>-2</v>
      </c>
      <c r="AX193" s="42">
        <f>IF('Indicator Date hidden'!AY194="x","x",AX$2-'Indicator Date hidden'!AY194)</f>
        <v>-1</v>
      </c>
      <c r="AY193" s="42">
        <f>IF('Indicator Date hidden'!AZ194="x","x",AY$2-'Indicator Date hidden'!AZ194)</f>
        <v>0</v>
      </c>
      <c r="AZ193" s="42" t="str">
        <f>IF('Indicator Date hidden'!BA194="x","x",AZ$2-'Indicator Date hidden'!BA194)</f>
        <v>x</v>
      </c>
      <c r="BA193" s="42">
        <f>IF('Indicator Date hidden'!BB194="x","x",BA$2-'Indicator Date hidden'!BB194)</f>
        <v>0</v>
      </c>
      <c r="BB193" s="42">
        <f>IF('Indicator Date hidden'!BC194="x","x",BB$2-'Indicator Date hidden'!BC194)</f>
        <v>0</v>
      </c>
      <c r="BC193" s="42">
        <f>IF('Indicator Date hidden'!BD194="x","x",BC$2-'Indicator Date hidden'!BD194)</f>
        <v>0</v>
      </c>
      <c r="BD193" s="42">
        <f>IF('Indicator Date hidden'!BE194="x","x",BD$2-'Indicator Date hidden'!BE194)</f>
        <v>0</v>
      </c>
      <c r="BE193" s="42">
        <f>IF('Indicator Date hidden'!BF194="x","x",BE$2-'Indicator Date hidden'!BF194)</f>
        <v>0</v>
      </c>
      <c r="BF193" s="42">
        <f>IF('Indicator Date hidden'!BG194="x","x",BF$2-'Indicator Date hidden'!BG194)</f>
        <v>0</v>
      </c>
      <c r="BG193" s="42">
        <f>IF('Indicator Date hidden'!BH194="x","x",BG$2-'Indicator Date hidden'!BH194)</f>
        <v>0</v>
      </c>
      <c r="BH193" s="42">
        <f>IF('Indicator Date hidden'!BI194="x","x",BH$2-'Indicator Date hidden'!BI194)</f>
        <v>0</v>
      </c>
      <c r="BI193" s="42">
        <f>IF('Indicator Date hidden'!BJ194="x","x",BI$2-'Indicator Date hidden'!BJ194)</f>
        <v>1</v>
      </c>
      <c r="BJ193" s="42">
        <f>IF('Indicator Date hidden'!BK194="x","x",BJ$2-'Indicator Date hidden'!BK194)</f>
        <v>1</v>
      </c>
      <c r="BK193" s="42">
        <f>IF('Indicator Date hidden'!BL194="x","x",BK$2-'Indicator Date hidden'!BL194)</f>
        <v>0</v>
      </c>
      <c r="BL193" s="42">
        <f>IF('Indicator Date hidden'!BM194="x","x",BL$2-'Indicator Date hidden'!BM194)</f>
        <v>0</v>
      </c>
      <c r="BM193" s="42">
        <f>IF('Indicator Date hidden'!BN194="x","x",BM$2-'Indicator Date hidden'!BN194)</f>
        <v>0</v>
      </c>
      <c r="BN193" s="42">
        <f>IF('Indicator Date hidden'!BO194="x","x",BN$2-'Indicator Date hidden'!BO194)</f>
        <v>0</v>
      </c>
      <c r="BO193" s="42">
        <f>IF('Indicator Date hidden'!BP194="x","x",BO$2-'Indicator Date hidden'!BP194)</f>
        <v>1</v>
      </c>
      <c r="BP193" s="42">
        <f>IF('Indicator Date hidden'!BQ194="x","x",BP$2-'Indicator Date hidden'!BQ194)</f>
        <v>0</v>
      </c>
      <c r="BQ193" s="42">
        <f>IF('Indicator Date hidden'!BR194="x","x",BQ$2-'Indicator Date hidden'!BR194)</f>
        <v>0</v>
      </c>
      <c r="BR193" s="42">
        <f>IF('Indicator Date hidden'!BS194="x","x",BR$2-'Indicator Date hidden'!BS194)</f>
        <v>0</v>
      </c>
      <c r="BS193" s="42">
        <f>IF('Indicator Date hidden'!BT194="x","x",BS$2-'Indicator Date hidden'!BT194)</f>
        <v>1</v>
      </c>
      <c r="BT193" s="42">
        <f>IF('Indicator Date hidden'!BU194="x","x",BT$2-'Indicator Date hidden'!BU194)</f>
        <v>0</v>
      </c>
      <c r="BU193">
        <f t="shared" si="25"/>
        <v>10</v>
      </c>
      <c r="BV193" s="43">
        <f t="shared" si="26"/>
        <v>0.14285714285714285</v>
      </c>
      <c r="BW193">
        <f t="shared" si="27"/>
        <v>9</v>
      </c>
      <c r="BX193" s="43">
        <f t="shared" si="28"/>
        <v>0.74230748895809018</v>
      </c>
      <c r="BY193" s="46">
        <f t="shared" si="29"/>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BZ195"/>
  <sheetViews>
    <sheetView showGridLines="0" zoomScaleNormal="100"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9.1640625" defaultRowHeight="15"/>
  <cols>
    <col min="1" max="1" width="49.5" style="1" bestFit="1" customWidth="1"/>
    <col min="2" max="2" width="5.5" style="1" bestFit="1" customWidth="1"/>
    <col min="3" max="49" width="11.5" style="1" customWidth="1"/>
    <col min="50" max="52" width="9.1640625" style="1"/>
    <col min="53" max="53" width="9.1640625" style="1" customWidth="1"/>
    <col min="54" max="16384" width="9.1640625" style="1"/>
  </cols>
  <sheetData>
    <row r="1" spans="1:78">
      <c r="A1" s="263"/>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263"/>
      <c r="AK1" s="263"/>
      <c r="AL1" s="263"/>
      <c r="AM1" s="263"/>
      <c r="AN1" s="263"/>
      <c r="AO1" s="263"/>
      <c r="AP1" s="263"/>
      <c r="AQ1" s="263"/>
      <c r="AR1" s="263"/>
      <c r="AS1" s="263"/>
      <c r="AT1" s="263"/>
      <c r="AU1" s="263"/>
      <c r="AV1" s="263"/>
      <c r="AW1" s="263"/>
      <c r="AX1" s="263"/>
      <c r="AY1" s="263"/>
      <c r="AZ1" s="263"/>
      <c r="BA1" s="263"/>
      <c r="BB1" s="263"/>
      <c r="BC1" s="263"/>
      <c r="BD1" s="263"/>
      <c r="BE1" s="263"/>
      <c r="BF1" s="263"/>
      <c r="BG1" s="263"/>
      <c r="BH1" s="263"/>
      <c r="BI1" s="263"/>
      <c r="BJ1" s="263"/>
      <c r="BK1" s="263"/>
      <c r="BL1" s="263"/>
      <c r="BM1" s="263"/>
      <c r="BN1" s="263"/>
      <c r="BO1" s="263"/>
      <c r="BP1" s="263"/>
      <c r="BQ1" s="263"/>
      <c r="BR1" s="263"/>
      <c r="BS1" s="263"/>
      <c r="BT1" s="263"/>
      <c r="BU1" s="263"/>
      <c r="BV1" s="263"/>
    </row>
    <row r="2" spans="1:78" s="12" customFormat="1" ht="121.5" customHeight="1">
      <c r="A2" s="30" t="s">
        <v>379</v>
      </c>
      <c r="B2" s="23" t="s">
        <v>357</v>
      </c>
      <c r="C2" s="36" t="str">
        <f>'Indicator Data'!C2</f>
        <v>Physical exposure to earthquake MMI VI</v>
      </c>
      <c r="D2" s="36" t="str">
        <f>'Indicator Data'!D2</f>
        <v>Physical exposure to earthquake MMI VIII</v>
      </c>
      <c r="E2" s="36" t="str">
        <f>'Indicator Data'!E2</f>
        <v>Annual Expected Exposed People to River Floods</v>
      </c>
      <c r="F2" s="36" t="str">
        <f>'Indicator Data'!F2</f>
        <v>Annual Expected Exposed People to Tsunamis</v>
      </c>
      <c r="G2" s="36" t="str">
        <f>'Indicator Data'!G2</f>
        <v>Annual Expected Exposed People to Cyclone's Wind SS1</v>
      </c>
      <c r="H2" s="36" t="str">
        <f>'Indicator Data'!H2</f>
        <v>Annual Expected Exposed People to Cyclone's Wind SS3</v>
      </c>
      <c r="I2" s="36" t="str">
        <f>'Indicator Data'!I2</f>
        <v>Annual Expected Exposed People to Coastal Floods</v>
      </c>
      <c r="J2" s="36" t="str">
        <f>'Indicator Data'!J2</f>
        <v>Total affected by Drought</v>
      </c>
      <c r="K2" s="36" t="str">
        <f>'Indicator Data'!K2</f>
        <v>Frequency of Drought events</v>
      </c>
      <c r="L2" s="36" t="str">
        <f>'Indicator Data'!L2</f>
        <v>Agriculture Drought probability</v>
      </c>
      <c r="M2" s="36" t="str">
        <f>'Indicator Data'!M2</f>
        <v>Population exposed to CCHF (zoonoses)</v>
      </c>
      <c r="N2" s="36" t="str">
        <f>'Indicator Data'!N2</f>
        <v>Population exposed to EVD (zoonoses)</v>
      </c>
      <c r="O2" s="36" t="str">
        <f>'Indicator Data'!O2</f>
        <v>Population exposed to Lassa Fever (zoonoses)</v>
      </c>
      <c r="P2" s="36" t="str">
        <f>'Indicator Data'!P2</f>
        <v>Population exposed to MVD (zoonoses)</v>
      </c>
      <c r="Q2" s="36" t="str">
        <f>'Indicator Data'!Q2</f>
        <v>Populations at risk of malaria (vector borne)</v>
      </c>
      <c r="R2" s="36" t="str">
        <f>'Indicator Data'!R2</f>
        <v>% of Populations at risk of malaria (vector borne)</v>
      </c>
      <c r="S2" s="36" t="str">
        <f>'Indicator Data'!S2</f>
        <v>Population exposed to Zika (vector borne)</v>
      </c>
      <c r="T2" s="36" t="str">
        <f>'Indicator Data'!T2</f>
        <v>Population at Risk to Aedes (vector borne)</v>
      </c>
      <c r="U2" s="36" t="str">
        <f>'Indicator Data'!U2</f>
        <v>Population exposed to Dengue (vector borne)</v>
      </c>
      <c r="V2" s="36" t="str">
        <f>'Indicator Data'!V2</f>
        <v>Population density (people per sq. km of land area)</v>
      </c>
      <c r="W2" s="36" t="str">
        <f>'Indicator Data'!W2</f>
        <v>Urban population growth (annual %)</v>
      </c>
      <c r="X2" s="36" t="str">
        <f>'Indicator Data'!X2</f>
        <v>Population living in urban areas (%)</v>
      </c>
      <c r="Y2" s="36" t="str">
        <f>'Indicator Data'!Y2</f>
        <v>Household size</v>
      </c>
      <c r="Z2" s="36" t="str">
        <f>'Indicator Data'!Z2</f>
        <v>People practicing open defecation (% of population)</v>
      </c>
      <c r="AA2" s="36" t="str">
        <f>'Indicator Data'!AA2</f>
        <v>People with basic handwashing facilities including soap and water (% of population)</v>
      </c>
      <c r="AB2" s="36" t="str">
        <f>'Indicator Data'!AB2</f>
        <v>Number of vets</v>
      </c>
      <c r="AC2" s="36" t="str">
        <f>'Indicator Data'!AC2</f>
        <v>IHR capacity score: Food safety</v>
      </c>
      <c r="AD2" s="36" t="str">
        <f>'Indicator Data'!AD2</f>
        <v>Population living in slums (% of urban population)</v>
      </c>
      <c r="AE2" s="36" t="str">
        <f>'Indicator Data'!AE2</f>
        <v>Children under 5 (% of population)</v>
      </c>
      <c r="AF2" s="36" t="str">
        <f>'Indicator Data'!AF2</f>
        <v>Projected Conflict Probability</v>
      </c>
      <c r="AG2" s="36" t="str">
        <f>'Indicator Data'!AG2</f>
        <v>Current  Conflict Intensity</v>
      </c>
      <c r="AH2" s="36" t="str">
        <f>'Indicator Data'!AH2</f>
        <v>Human Development Index</v>
      </c>
      <c r="AI2" s="36" t="str">
        <f>'Indicator Data'!AI2</f>
        <v>Multidimensional Poverty Index</v>
      </c>
      <c r="AJ2" s="36" t="str">
        <f>'Indicator Data'!AJ2</f>
        <v>Humanitarian Aid (FTS)</v>
      </c>
      <c r="AK2" s="36" t="str">
        <f>'Indicator Data'!AK2</f>
        <v>Development Aid (ODA)</v>
      </c>
      <c r="AL2" s="36" t="str">
        <f>'Indicator Data'!AL2</f>
        <v>Development Aid (ODA)</v>
      </c>
      <c r="AM2" s="36" t="str">
        <f>'Indicator Data'!AM2</f>
        <v>Net ODA received (% of GNI)</v>
      </c>
      <c r="AN2" s="36" t="str">
        <f>'Indicator Data'!AN2</f>
        <v>Volume of remittances (in USD) as a proportion of total GDP (%)</v>
      </c>
      <c r="AO2" s="36" t="str">
        <f>'Indicator Data'!AO2</f>
        <v>Mortality rate, under-5</v>
      </c>
      <c r="AP2" s="36" t="str">
        <f>'Indicator Data'!AP2</f>
        <v>U5 Under weight</v>
      </c>
      <c r="AQ2" s="36" t="str">
        <f>'Indicator Data'!AQ2</f>
        <v>Incidence of Tuberculosis</v>
      </c>
      <c r="AR2" s="36" t="str">
        <f>'Indicator Data'!AR2</f>
        <v>Estimated number of people living with HIV - Adult (&gt;15) rate</v>
      </c>
      <c r="AS2" s="36" t="str">
        <f>'Indicator Data'!AS2</f>
        <v>Incidence of HIV (per 1,000 uninfected population ages 15-49)</v>
      </c>
      <c r="AT2" s="36" t="str">
        <f>'Indicator Data'!AT2</f>
        <v>Malaria incidence per 1,000 population at risk</v>
      </c>
      <c r="AU2" s="36" t="str">
        <f>'Indicator Data'!AU2</f>
        <v>Number of people requiring interventions against neglected tropical diseases</v>
      </c>
      <c r="AV2" s="36" t="str">
        <f>'Indicator Data'!AV2</f>
        <v>Gender Inequality Index</v>
      </c>
      <c r="AW2" s="36" t="str">
        <f>'Indicator Data'!AW2</f>
        <v>Income Gini coefficient</v>
      </c>
      <c r="AX2" s="36" t="str">
        <f>'Indicator Data'!AX2</f>
        <v>People affected by Natural Disasters</v>
      </c>
      <c r="AY2" s="36" t="str">
        <f>'Indicator Data'!AY2</f>
        <v>People affected by Natural Disasters</v>
      </c>
      <c r="AZ2" s="36" t="str">
        <f>'Indicator Data'!AZ2</f>
        <v>People affected by Natural Disasters</v>
      </c>
      <c r="BA2" s="36" t="str">
        <f>'Indicator Data'!BA2</f>
        <v>Internally displaced persons (IDPs)</v>
      </c>
      <c r="BB2" s="36" t="str">
        <f>'Indicator Data'!BB2</f>
        <v>Refugees and asylum-seekers by country of asylum</v>
      </c>
      <c r="BC2" s="36" t="str">
        <f>'Indicator Data'!BC2</f>
        <v>Returned Refugees</v>
      </c>
      <c r="BD2" s="36" t="str">
        <f>'Indicator Data'!BD2</f>
        <v xml:space="preserve">Average Dietary Energy Supply Adequacy </v>
      </c>
      <c r="BE2" s="36" t="str">
        <f>'Indicator Data'!BE2</f>
        <v>Prevalence of Undernourishment</v>
      </c>
      <c r="BF2" s="36" t="str">
        <f>'Indicator Data'!BF2</f>
        <v>HFA Scores Last recent</v>
      </c>
      <c r="BG2" s="36" t="str">
        <f>'Indicator Data'!BG2</f>
        <v>Government Effectiveness</v>
      </c>
      <c r="BH2" s="36" t="str">
        <f>'Indicator Data'!BH2</f>
        <v>Corruption Perception Index</v>
      </c>
      <c r="BI2" s="36" t="str">
        <f>'Indicator Data'!BI2</f>
        <v>Access to electricity</v>
      </c>
      <c r="BJ2" s="36" t="str">
        <f>'Indicator Data'!BJ2</f>
        <v>Adult literacy rate</v>
      </c>
      <c r="BK2" s="36" t="str">
        <f>'Indicator Data'!BK2</f>
        <v>Individuals using the Internet</v>
      </c>
      <c r="BL2" s="36" t="str">
        <f>'Indicator Data'!BL2</f>
        <v>Mobile cellular subscriptions</v>
      </c>
      <c r="BM2" s="36" t="str">
        <f>'Indicator Data'!BM2</f>
        <v>Road lenght</v>
      </c>
      <c r="BN2" s="36" t="str">
        <f>'Indicator Data'!BN2</f>
        <v>People using at least basic sanitation services (% of population)</v>
      </c>
      <c r="BO2" s="36" t="str">
        <f>'Indicator Data'!BO2</f>
        <v>People using at least basic drinking water services (% of population)</v>
      </c>
      <c r="BP2" s="36" t="str">
        <f>'Indicator Data'!BP2</f>
        <v>Physicians Density</v>
      </c>
      <c r="BQ2" s="36" t="str">
        <f>'Indicator Data'!BQ2</f>
        <v>Proportion of the target population with access to 3 doses of diphtheria-tetanus-pertussis (DTP3) (%)</v>
      </c>
      <c r="BR2" s="36" t="str">
        <f>'Indicator Data'!BR2</f>
        <v>Proportion of the target population with access to measles-containing-vaccine second-dose (MCV2) (%)</v>
      </c>
      <c r="BS2" s="36" t="str">
        <f>'Indicator Data'!BS2</f>
        <v>Proportion of the target population with access to pneumococcal conjugate 3rd dose (PCV3) (%)</v>
      </c>
      <c r="BT2" s="36" t="str">
        <f>'Indicator Data'!BT2</f>
        <v>Current health expenditure per capita</v>
      </c>
      <c r="BU2" s="36" t="str">
        <f>'Indicator Data'!BU2</f>
        <v>Maternal Mortality Ratio (modeled estimate)</v>
      </c>
      <c r="BV2" s="36" t="str">
        <f>'Indicator Data'!BV2</f>
        <v>GDP per capita (current US$)</v>
      </c>
      <c r="BW2" s="36"/>
      <c r="BX2" s="36"/>
      <c r="BY2" s="36"/>
      <c r="BZ2" s="36"/>
    </row>
    <row r="3" spans="1:78" ht="28">
      <c r="A3" s="31" t="s">
        <v>453</v>
      </c>
      <c r="B3" s="23"/>
      <c r="C3" s="24">
        <f>'Indicator Data'!C3</f>
        <v>2024</v>
      </c>
      <c r="D3" s="24">
        <f>'Indicator Data'!D3</f>
        <v>2024</v>
      </c>
      <c r="E3" s="24">
        <f>'Indicator Data'!E3</f>
        <v>2024</v>
      </c>
      <c r="F3" s="24">
        <f>'Indicator Data'!F3</f>
        <v>2024</v>
      </c>
      <c r="G3" s="24">
        <f>'Indicator Data'!G3</f>
        <v>2024</v>
      </c>
      <c r="H3" s="24">
        <f>'Indicator Data'!H3</f>
        <v>2024</v>
      </c>
      <c r="I3" s="24">
        <f>'Indicator Data'!I3</f>
        <v>2024</v>
      </c>
      <c r="J3" s="24" t="str">
        <f>'Indicator Data'!J3</f>
        <v>1990-2024</v>
      </c>
      <c r="K3" s="24" t="str">
        <f>'Indicator Data'!K3</f>
        <v>1990-2024</v>
      </c>
      <c r="L3" s="24" t="str">
        <f>'Indicator Data'!L3</f>
        <v>1990-2024</v>
      </c>
      <c r="M3" s="24">
        <f>'Indicator Data'!M3</f>
        <v>2024</v>
      </c>
      <c r="N3" s="24">
        <f>'Indicator Data'!N3</f>
        <v>2024</v>
      </c>
      <c r="O3" s="24">
        <f>'Indicator Data'!O3</f>
        <v>2024</v>
      </c>
      <c r="P3" s="24">
        <f>'Indicator Data'!P3</f>
        <v>2024</v>
      </c>
      <c r="Q3" s="24">
        <f>'Indicator Data'!Q3</f>
        <v>2024</v>
      </c>
      <c r="R3" s="24">
        <f>'Indicator Data'!R3</f>
        <v>2024</v>
      </c>
      <c r="S3" s="24">
        <f>'Indicator Data'!S3</f>
        <v>2024</v>
      </c>
      <c r="T3" s="24">
        <f>'Indicator Data'!T3</f>
        <v>2024</v>
      </c>
      <c r="U3" s="24">
        <f>'Indicator Data'!U3</f>
        <v>2024</v>
      </c>
      <c r="V3" s="24">
        <f>'Indicator Data'!V3</f>
        <v>2021</v>
      </c>
      <c r="W3" s="24">
        <f>'Indicator Data'!W3</f>
        <v>2022</v>
      </c>
      <c r="X3" s="24">
        <f>'Indicator Data'!X3</f>
        <v>2022</v>
      </c>
      <c r="Y3" s="24" t="str">
        <f>'Indicator Data'!Y3</f>
        <v>2011-2021</v>
      </c>
      <c r="Z3" s="24" t="str">
        <f>'Indicator Data'!Z3</f>
        <v>2014-2022</v>
      </c>
      <c r="AA3" s="24" t="str">
        <f>'Indicator Data'!AA3</f>
        <v>2014-2022</v>
      </c>
      <c r="AB3" s="24" t="str">
        <f>'Indicator Data'!AB3</f>
        <v>2015-2019</v>
      </c>
      <c r="AC3" s="24" t="str">
        <f>'Indicator Data'!AC3</f>
        <v>2019-2020</v>
      </c>
      <c r="AD3" s="24">
        <f>'Indicator Data'!AD3</f>
        <v>2020</v>
      </c>
      <c r="AE3" s="24">
        <f>'Indicator Data'!AE3</f>
        <v>2024</v>
      </c>
      <c r="AF3" s="24">
        <f>'Indicator Data'!AF3</f>
        <v>2024</v>
      </c>
      <c r="AG3" s="24">
        <f>'Indicator Data'!AG3</f>
        <v>2024</v>
      </c>
      <c r="AH3" s="24">
        <f>'Indicator Data'!AH3</f>
        <v>2022</v>
      </c>
      <c r="AI3" s="24" t="str">
        <f>'Indicator Data'!AI3</f>
        <v>2011-2021</v>
      </c>
      <c r="AJ3" s="24" t="str">
        <f>'Indicator Data'!AJ3</f>
        <v>2021-2024</v>
      </c>
      <c r="AK3" s="24">
        <f>'Indicator Data'!AK3</f>
        <v>2021</v>
      </c>
      <c r="AL3" s="24">
        <f>'Indicator Data'!AL3</f>
        <v>2022</v>
      </c>
      <c r="AM3" s="24" t="str">
        <f>'Indicator Data'!AM3</f>
        <v>2019-2022</v>
      </c>
      <c r="AN3" s="24" t="str">
        <f>'Indicator Data'!AN3</f>
        <v>2020-2023</v>
      </c>
      <c r="AO3" s="24">
        <f>'Indicator Data'!AO3</f>
        <v>2022</v>
      </c>
      <c r="AP3" s="24" t="str">
        <f>'Indicator Data'!AP3</f>
        <v>2011-2022</v>
      </c>
      <c r="AQ3" s="24">
        <f>'Indicator Data'!AQ3</f>
        <v>2022</v>
      </c>
      <c r="AR3" s="24">
        <f>'Indicator Data'!AR3</f>
        <v>2022</v>
      </c>
      <c r="AS3" s="24">
        <f>'Indicator Data'!AS3</f>
        <v>2022</v>
      </c>
      <c r="AT3" s="24">
        <f>'Indicator Data'!AT3</f>
        <v>2022</v>
      </c>
      <c r="AU3" s="24">
        <f>'Indicator Data'!AU3</f>
        <v>2022</v>
      </c>
      <c r="AV3" s="24">
        <f>'Indicator Data'!AV3</f>
        <v>2022</v>
      </c>
      <c r="AW3" s="24" t="str">
        <f>'Indicator Data'!AW3</f>
        <v>2011-2022</v>
      </c>
      <c r="AX3" s="24">
        <f>'Indicator Data'!AX3</f>
        <v>2022</v>
      </c>
      <c r="AY3" s="24">
        <f>'Indicator Data'!AY3</f>
        <v>2023</v>
      </c>
      <c r="AZ3" s="24">
        <f>'Indicator Data'!AZ3</f>
        <v>2024</v>
      </c>
      <c r="BA3" s="24">
        <f>'Indicator Data'!BA3</f>
        <v>2024</v>
      </c>
      <c r="BB3" s="24">
        <f>'Indicator Data'!BB3</f>
        <v>2024</v>
      </c>
      <c r="BC3" s="24">
        <f>'Indicator Data'!BC3</f>
        <v>2023</v>
      </c>
      <c r="BD3" s="24">
        <f>'Indicator Data'!BD3</f>
        <v>2024</v>
      </c>
      <c r="BE3" s="24">
        <f>'Indicator Data'!BE3</f>
        <v>2024</v>
      </c>
      <c r="BF3" s="24" t="str">
        <f>'Indicator Data'!BF3</f>
        <v>2013-2015</v>
      </c>
      <c r="BG3" s="24">
        <f>'Indicator Data'!BG3</f>
        <v>2022</v>
      </c>
      <c r="BH3" s="24">
        <f>'Indicator Data'!BH3</f>
        <v>2023</v>
      </c>
      <c r="BI3" s="24">
        <f>'Indicator Data'!BI3</f>
        <v>2022</v>
      </c>
      <c r="BJ3" s="24" t="str">
        <f>'Indicator Data'!BJ3</f>
        <v>2011-2023</v>
      </c>
      <c r="BK3" s="24" t="str">
        <f>'Indicator Data'!BK3</f>
        <v>2017-2022</v>
      </c>
      <c r="BL3" s="24" t="str">
        <f>'Indicator Data'!BL3</f>
        <v>2020-2022</v>
      </c>
      <c r="BM3" s="24">
        <f>'Indicator Data'!BM3</f>
        <v>2014</v>
      </c>
      <c r="BN3" s="24" t="str">
        <f>'Indicator Data'!BN3</f>
        <v>2015-2022</v>
      </c>
      <c r="BO3" s="24" t="str">
        <f>'Indicator Data'!BO3</f>
        <v>2016-2022</v>
      </c>
      <c r="BP3" s="24" t="str">
        <f>'Indicator Data'!BP3</f>
        <v>2012-2021</v>
      </c>
      <c r="BQ3" s="24" t="str">
        <f>'Indicator Data'!BQ3</f>
        <v>2019-2022</v>
      </c>
      <c r="BR3" s="24" t="str">
        <f>'Indicator Data'!BR3</f>
        <v>2019-2022</v>
      </c>
      <c r="BS3" s="24" t="str">
        <f>'Indicator Data'!BS3</f>
        <v>2019-2022</v>
      </c>
      <c r="BT3" s="24" t="str">
        <f>'Indicator Data'!BT3</f>
        <v>2015-2022</v>
      </c>
      <c r="BU3" s="24">
        <f>'Indicator Data'!BU3</f>
        <v>2020</v>
      </c>
      <c r="BV3" s="24" t="str">
        <f>'Indicator Data'!BV3</f>
        <v>2020-2023</v>
      </c>
      <c r="BW3" s="24"/>
      <c r="BX3" s="24"/>
      <c r="BY3" s="24"/>
      <c r="BZ3" s="24"/>
    </row>
    <row r="4" spans="1:78">
      <c r="A4" s="32" t="s">
        <v>421</v>
      </c>
      <c r="B4" s="23"/>
      <c r="C4" s="24" t="s">
        <v>818</v>
      </c>
      <c r="D4" s="24" t="s">
        <v>818</v>
      </c>
      <c r="E4" s="24" t="s">
        <v>818</v>
      </c>
      <c r="F4" s="24" t="s">
        <v>818</v>
      </c>
      <c r="G4" s="24" t="s">
        <v>818</v>
      </c>
      <c r="H4" s="24" t="s">
        <v>818</v>
      </c>
      <c r="I4" s="24" t="s">
        <v>818</v>
      </c>
      <c r="J4" s="24" t="s">
        <v>818</v>
      </c>
      <c r="K4" s="24" t="s">
        <v>818</v>
      </c>
      <c r="L4" s="24" t="s">
        <v>818</v>
      </c>
      <c r="M4" s="24" t="s">
        <v>818</v>
      </c>
      <c r="N4" s="24" t="s">
        <v>818</v>
      </c>
      <c r="O4" s="24" t="s">
        <v>818</v>
      </c>
      <c r="P4" s="24" t="s">
        <v>818</v>
      </c>
      <c r="Q4" s="24" t="s">
        <v>818</v>
      </c>
      <c r="R4" s="24" t="s">
        <v>818</v>
      </c>
      <c r="S4" s="24" t="s">
        <v>818</v>
      </c>
      <c r="T4" s="24" t="s">
        <v>818</v>
      </c>
      <c r="U4" s="24" t="s">
        <v>818</v>
      </c>
      <c r="V4" s="24" t="s">
        <v>818</v>
      </c>
      <c r="W4" s="24" t="s">
        <v>818</v>
      </c>
      <c r="X4" s="24" t="s">
        <v>818</v>
      </c>
      <c r="Y4" s="24" t="s">
        <v>818</v>
      </c>
      <c r="Z4" s="24" t="s">
        <v>818</v>
      </c>
      <c r="AA4" s="24" t="s">
        <v>818</v>
      </c>
      <c r="AB4" s="24" t="s">
        <v>818</v>
      </c>
      <c r="AC4" s="24" t="s">
        <v>818</v>
      </c>
      <c r="AD4" s="24" t="s">
        <v>818</v>
      </c>
      <c r="AE4" s="24" t="s">
        <v>818</v>
      </c>
      <c r="AF4" s="24" t="s">
        <v>818</v>
      </c>
      <c r="AG4" s="24" t="s">
        <v>818</v>
      </c>
      <c r="AH4" s="24" t="s">
        <v>818</v>
      </c>
      <c r="AI4" s="24" t="s">
        <v>818</v>
      </c>
      <c r="AJ4" s="24" t="s">
        <v>818</v>
      </c>
      <c r="AK4" s="24" t="s">
        <v>818</v>
      </c>
      <c r="AL4" s="24" t="s">
        <v>818</v>
      </c>
      <c r="AM4" s="24" t="s">
        <v>818</v>
      </c>
      <c r="AN4" s="24" t="s">
        <v>818</v>
      </c>
      <c r="AO4" s="24" t="s">
        <v>818</v>
      </c>
      <c r="AP4" s="24" t="s">
        <v>818</v>
      </c>
      <c r="AQ4" s="24" t="s">
        <v>818</v>
      </c>
      <c r="AR4" s="24" t="s">
        <v>818</v>
      </c>
      <c r="AS4" s="24" t="s">
        <v>818</v>
      </c>
      <c r="AT4" s="24" t="s">
        <v>818</v>
      </c>
      <c r="AU4" s="24" t="s">
        <v>818</v>
      </c>
      <c r="AV4" s="24" t="s">
        <v>818</v>
      </c>
      <c r="AW4" s="24" t="s">
        <v>818</v>
      </c>
      <c r="AX4" s="24" t="s">
        <v>818</v>
      </c>
      <c r="AY4" s="24" t="s">
        <v>818</v>
      </c>
      <c r="AZ4" s="24" t="s">
        <v>818</v>
      </c>
      <c r="BA4" s="24" t="s">
        <v>818</v>
      </c>
      <c r="BB4" s="24" t="s">
        <v>818</v>
      </c>
      <c r="BC4" s="24" t="s">
        <v>818</v>
      </c>
      <c r="BD4" s="24" t="s">
        <v>818</v>
      </c>
      <c r="BE4" s="24" t="s">
        <v>818</v>
      </c>
      <c r="BF4" s="24" t="s">
        <v>818</v>
      </c>
      <c r="BG4" s="24" t="s">
        <v>818</v>
      </c>
      <c r="BH4" s="24" t="s">
        <v>818</v>
      </c>
      <c r="BI4" s="24" t="s">
        <v>818</v>
      </c>
      <c r="BJ4" s="24" t="s">
        <v>818</v>
      </c>
      <c r="BK4" s="24" t="s">
        <v>818</v>
      </c>
      <c r="BL4" s="24" t="s">
        <v>818</v>
      </c>
      <c r="BM4" s="24" t="s">
        <v>818</v>
      </c>
      <c r="BN4" s="24" t="s">
        <v>818</v>
      </c>
      <c r="BO4" s="24" t="s">
        <v>818</v>
      </c>
      <c r="BP4" s="24" t="s">
        <v>818</v>
      </c>
      <c r="BQ4" s="24" t="s">
        <v>818</v>
      </c>
      <c r="BR4" s="24" t="s">
        <v>818</v>
      </c>
      <c r="BS4" s="24" t="s">
        <v>818</v>
      </c>
      <c r="BT4" s="24" t="s">
        <v>818</v>
      </c>
      <c r="BU4" s="24" t="s">
        <v>818</v>
      </c>
      <c r="BV4" s="24" t="s">
        <v>818</v>
      </c>
      <c r="BW4" s="24"/>
      <c r="BX4" s="24"/>
      <c r="BY4" s="24"/>
      <c r="BZ4" s="24"/>
    </row>
    <row r="5" spans="1:78">
      <c r="A5" s="30" t="str">
        <f>'Indicator Data'!A6</f>
        <v>Afghanistan</v>
      </c>
      <c r="B5" s="23" t="str">
        <f>'Indicator Data'!B6</f>
        <v>AFG</v>
      </c>
      <c r="C5" s="39" t="s">
        <v>1132</v>
      </c>
      <c r="D5" s="39" t="s">
        <v>1132</v>
      </c>
      <c r="E5" s="39" t="s">
        <v>1133</v>
      </c>
      <c r="F5" s="39" t="s">
        <v>1133</v>
      </c>
      <c r="G5" s="39" t="s">
        <v>1133</v>
      </c>
      <c r="H5" s="39" t="s">
        <v>1133</v>
      </c>
      <c r="I5" s="39" t="s">
        <v>1133</v>
      </c>
      <c r="J5" s="39" t="s">
        <v>842</v>
      </c>
      <c r="K5" s="39" t="s">
        <v>842</v>
      </c>
      <c r="L5" s="39" t="s">
        <v>503</v>
      </c>
      <c r="M5" s="39" t="s">
        <v>839</v>
      </c>
      <c r="N5" s="39" t="s">
        <v>839</v>
      </c>
      <c r="O5" s="39" t="s">
        <v>839</v>
      </c>
      <c r="P5" s="39" t="s">
        <v>839</v>
      </c>
      <c r="Q5" s="39" t="s">
        <v>1051</v>
      </c>
      <c r="R5" s="39" t="s">
        <v>1051</v>
      </c>
      <c r="S5" s="39" t="s">
        <v>839</v>
      </c>
      <c r="T5" s="39" t="s">
        <v>839</v>
      </c>
      <c r="U5" s="39" t="s">
        <v>839</v>
      </c>
      <c r="V5" s="39" t="s">
        <v>514</v>
      </c>
      <c r="W5" s="39" t="s">
        <v>514</v>
      </c>
      <c r="X5" s="39" t="s">
        <v>514</v>
      </c>
      <c r="Y5" s="39" t="s">
        <v>1100</v>
      </c>
      <c r="Z5" s="39" t="s">
        <v>840</v>
      </c>
      <c r="AA5" s="39" t="s">
        <v>840</v>
      </c>
      <c r="AB5" s="61" t="s">
        <v>1138</v>
      </c>
      <c r="AC5" s="39" t="s">
        <v>830</v>
      </c>
      <c r="AD5" s="39" t="s">
        <v>1052</v>
      </c>
      <c r="AE5" s="39" t="s">
        <v>1100</v>
      </c>
      <c r="AF5" s="39" t="s">
        <v>839</v>
      </c>
      <c r="AG5" s="40" t="s">
        <v>1381</v>
      </c>
      <c r="AH5" s="39" t="s">
        <v>844</v>
      </c>
      <c r="AI5" s="39" t="s">
        <v>844</v>
      </c>
      <c r="AJ5" s="39" t="s">
        <v>846</v>
      </c>
      <c r="AK5" s="39" t="s">
        <v>847</v>
      </c>
      <c r="AL5" s="39" t="s">
        <v>847</v>
      </c>
      <c r="AM5" s="39" t="s">
        <v>1139</v>
      </c>
      <c r="AN5" s="39" t="s">
        <v>1139</v>
      </c>
      <c r="AO5" s="39" t="s">
        <v>830</v>
      </c>
      <c r="AP5" s="39" t="s">
        <v>830</v>
      </c>
      <c r="AQ5" s="39" t="s">
        <v>830</v>
      </c>
      <c r="AR5" s="39" t="s">
        <v>830</v>
      </c>
      <c r="AS5" s="39" t="s">
        <v>830</v>
      </c>
      <c r="AT5" s="39" t="s">
        <v>830</v>
      </c>
      <c r="AU5" s="39" t="s">
        <v>830</v>
      </c>
      <c r="AV5" s="39" t="s">
        <v>844</v>
      </c>
      <c r="AW5" s="39" t="s">
        <v>514</v>
      </c>
      <c r="AX5" s="39" t="s">
        <v>842</v>
      </c>
      <c r="AY5" s="39" t="s">
        <v>842</v>
      </c>
      <c r="AZ5" s="39" t="s">
        <v>842</v>
      </c>
      <c r="BA5" s="40" t="s">
        <v>914</v>
      </c>
      <c r="BB5" s="39" t="s">
        <v>841</v>
      </c>
      <c r="BC5" s="39" t="s">
        <v>841</v>
      </c>
      <c r="BD5" s="39" t="s">
        <v>503</v>
      </c>
      <c r="BE5" s="39" t="s">
        <v>503</v>
      </c>
      <c r="BF5" s="39" t="s">
        <v>1133</v>
      </c>
      <c r="BG5" s="39" t="s">
        <v>1140</v>
      </c>
      <c r="BH5" s="39" t="s">
        <v>838</v>
      </c>
      <c r="BI5" s="39" t="s">
        <v>514</v>
      </c>
      <c r="BJ5" s="39" t="s">
        <v>511</v>
      </c>
      <c r="BK5" s="39" t="s">
        <v>514</v>
      </c>
      <c r="BL5" s="39" t="s">
        <v>514</v>
      </c>
      <c r="BM5" s="39" t="s">
        <v>821</v>
      </c>
      <c r="BN5" s="39" t="s">
        <v>830</v>
      </c>
      <c r="BO5" s="39" t="s">
        <v>830</v>
      </c>
      <c r="BP5" s="39" t="s">
        <v>830</v>
      </c>
      <c r="BQ5" s="39" t="s">
        <v>830</v>
      </c>
      <c r="BR5" s="39" t="s">
        <v>830</v>
      </c>
      <c r="BS5" s="39" t="s">
        <v>830</v>
      </c>
      <c r="BT5" s="39"/>
      <c r="BU5" s="39" t="s">
        <v>845</v>
      </c>
      <c r="BV5" s="39" t="s">
        <v>514</v>
      </c>
    </row>
    <row r="6" spans="1:78">
      <c r="A6" s="30" t="str">
        <f>'Indicator Data'!A7</f>
        <v>Albania</v>
      </c>
      <c r="B6" s="23" t="str">
        <f>'Indicator Data'!B7</f>
        <v>ALB</v>
      </c>
      <c r="C6" s="39" t="s">
        <v>1132</v>
      </c>
      <c r="D6" s="39" t="s">
        <v>1132</v>
      </c>
      <c r="E6" s="39" t="s">
        <v>1133</v>
      </c>
      <c r="F6" s="39" t="s">
        <v>1133</v>
      </c>
      <c r="G6" s="39" t="s">
        <v>1133</v>
      </c>
      <c r="H6" s="39" t="s">
        <v>1133</v>
      </c>
      <c r="I6" s="39" t="s">
        <v>1133</v>
      </c>
      <c r="J6" s="39" t="s">
        <v>842</v>
      </c>
      <c r="K6" s="39" t="s">
        <v>842</v>
      </c>
      <c r="L6" s="39" t="s">
        <v>503</v>
      </c>
      <c r="M6" s="39" t="s">
        <v>839</v>
      </c>
      <c r="N6" s="39" t="s">
        <v>839</v>
      </c>
      <c r="O6" s="39" t="s">
        <v>839</v>
      </c>
      <c r="P6" s="39" t="s">
        <v>839</v>
      </c>
      <c r="Q6" s="39" t="s">
        <v>1051</v>
      </c>
      <c r="R6" s="39" t="s">
        <v>1051</v>
      </c>
      <c r="S6" s="39" t="s">
        <v>839</v>
      </c>
      <c r="T6" s="39" t="s">
        <v>839</v>
      </c>
      <c r="U6" s="39" t="s">
        <v>839</v>
      </c>
      <c r="V6" s="39" t="s">
        <v>514</v>
      </c>
      <c r="W6" s="39" t="s">
        <v>514</v>
      </c>
      <c r="X6" s="39" t="s">
        <v>514</v>
      </c>
      <c r="Y6" s="39" t="s">
        <v>1100</v>
      </c>
      <c r="Z6" s="39" t="s">
        <v>840</v>
      </c>
      <c r="AA6" s="39" t="s">
        <v>840</v>
      </c>
      <c r="AB6" s="61" t="s">
        <v>1138</v>
      </c>
      <c r="AC6" s="39" t="s">
        <v>830</v>
      </c>
      <c r="AD6" s="39" t="s">
        <v>1052</v>
      </c>
      <c r="AE6" s="39" t="s">
        <v>1100</v>
      </c>
      <c r="AF6" s="39" t="s">
        <v>839</v>
      </c>
      <c r="AG6" s="40" t="s">
        <v>1381</v>
      </c>
      <c r="AH6" s="39" t="s">
        <v>844</v>
      </c>
      <c r="AI6" s="39" t="s">
        <v>844</v>
      </c>
      <c r="AJ6" s="39" t="s">
        <v>846</v>
      </c>
      <c r="AK6" s="39" t="s">
        <v>847</v>
      </c>
      <c r="AL6" s="39" t="s">
        <v>847</v>
      </c>
      <c r="AM6" s="39" t="s">
        <v>1139</v>
      </c>
      <c r="AN6" s="39" t="s">
        <v>1139</v>
      </c>
      <c r="AO6" s="39" t="s">
        <v>830</v>
      </c>
      <c r="AP6" s="39" t="s">
        <v>830</v>
      </c>
      <c r="AQ6" s="39" t="s">
        <v>830</v>
      </c>
      <c r="AR6" s="39" t="s">
        <v>830</v>
      </c>
      <c r="AS6" s="39" t="s">
        <v>830</v>
      </c>
      <c r="AT6" s="39" t="s">
        <v>830</v>
      </c>
      <c r="AU6" s="39" t="s">
        <v>830</v>
      </c>
      <c r="AV6" s="39" t="s">
        <v>844</v>
      </c>
      <c r="AW6" s="39" t="s">
        <v>514</v>
      </c>
      <c r="AX6" s="39" t="s">
        <v>842</v>
      </c>
      <c r="AY6" s="39" t="s">
        <v>842</v>
      </c>
      <c r="AZ6" s="39" t="s">
        <v>842</v>
      </c>
      <c r="BA6" s="40" t="s">
        <v>819</v>
      </c>
      <c r="BB6" s="39" t="s">
        <v>841</v>
      </c>
      <c r="BC6" s="39" t="s">
        <v>841</v>
      </c>
      <c r="BD6" s="39" t="s">
        <v>503</v>
      </c>
      <c r="BE6" s="39" t="s">
        <v>503</v>
      </c>
      <c r="BF6" s="39" t="s">
        <v>1133</v>
      </c>
      <c r="BG6" s="39" t="s">
        <v>1140</v>
      </c>
      <c r="BH6" s="39" t="s">
        <v>838</v>
      </c>
      <c r="BI6" s="39" t="s">
        <v>514</v>
      </c>
      <c r="BJ6" s="39" t="s">
        <v>511</v>
      </c>
      <c r="BK6" s="39" t="s">
        <v>514</v>
      </c>
      <c r="BL6" s="39" t="s">
        <v>514</v>
      </c>
      <c r="BM6" s="39" t="s">
        <v>821</v>
      </c>
      <c r="BN6" s="39" t="s">
        <v>830</v>
      </c>
      <c r="BO6" s="39" t="s">
        <v>830</v>
      </c>
      <c r="BP6" s="39" t="s">
        <v>830</v>
      </c>
      <c r="BQ6" s="39" t="s">
        <v>830</v>
      </c>
      <c r="BR6" s="39" t="s">
        <v>830</v>
      </c>
      <c r="BS6" s="39" t="s">
        <v>830</v>
      </c>
      <c r="BT6" s="39"/>
      <c r="BU6" s="39" t="s">
        <v>845</v>
      </c>
      <c r="BV6" s="39" t="s">
        <v>514</v>
      </c>
    </row>
    <row r="7" spans="1:78">
      <c r="A7" s="30" t="str">
        <f>'Indicator Data'!A8</f>
        <v>Algeria</v>
      </c>
      <c r="B7" s="23" t="str">
        <f>'Indicator Data'!B8</f>
        <v>DZA</v>
      </c>
      <c r="C7" s="39" t="s">
        <v>1132</v>
      </c>
      <c r="D7" s="39" t="s">
        <v>1132</v>
      </c>
      <c r="E7" s="39" t="s">
        <v>1133</v>
      </c>
      <c r="F7" s="39" t="s">
        <v>1133</v>
      </c>
      <c r="G7" s="39" t="s">
        <v>1133</v>
      </c>
      <c r="H7" s="39" t="s">
        <v>1133</v>
      </c>
      <c r="I7" s="39" t="s">
        <v>1133</v>
      </c>
      <c r="J7" s="39" t="s">
        <v>842</v>
      </c>
      <c r="K7" s="39" t="s">
        <v>842</v>
      </c>
      <c r="L7" s="39" t="s">
        <v>503</v>
      </c>
      <c r="M7" s="39" t="s">
        <v>839</v>
      </c>
      <c r="N7" s="39" t="s">
        <v>839</v>
      </c>
      <c r="O7" s="39" t="s">
        <v>839</v>
      </c>
      <c r="P7" s="39" t="s">
        <v>839</v>
      </c>
      <c r="Q7" s="39" t="s">
        <v>1051</v>
      </c>
      <c r="R7" s="39" t="s">
        <v>1051</v>
      </c>
      <c r="S7" s="39" t="s">
        <v>839</v>
      </c>
      <c r="T7" s="39" t="s">
        <v>839</v>
      </c>
      <c r="U7" s="39" t="s">
        <v>839</v>
      </c>
      <c r="V7" s="39" t="s">
        <v>514</v>
      </c>
      <c r="W7" s="39" t="s">
        <v>514</v>
      </c>
      <c r="X7" s="39" t="s">
        <v>514</v>
      </c>
      <c r="Y7" s="39" t="s">
        <v>1100</v>
      </c>
      <c r="Z7" s="39" t="s">
        <v>840</v>
      </c>
      <c r="AA7" s="39" t="s">
        <v>840</v>
      </c>
      <c r="AB7" s="61" t="s">
        <v>1138</v>
      </c>
      <c r="AC7" s="39" t="s">
        <v>830</v>
      </c>
      <c r="AD7" s="39" t="s">
        <v>1052</v>
      </c>
      <c r="AE7" s="39" t="s">
        <v>1100</v>
      </c>
      <c r="AF7" s="39" t="s">
        <v>839</v>
      </c>
      <c r="AG7" s="40" t="s">
        <v>1381</v>
      </c>
      <c r="AH7" s="39" t="s">
        <v>844</v>
      </c>
      <c r="AI7" s="39" t="s">
        <v>844</v>
      </c>
      <c r="AJ7" s="39" t="s">
        <v>846</v>
      </c>
      <c r="AK7" s="39" t="s">
        <v>847</v>
      </c>
      <c r="AL7" s="39" t="s">
        <v>847</v>
      </c>
      <c r="AM7" s="39" t="s">
        <v>1139</v>
      </c>
      <c r="AN7" s="39" t="s">
        <v>1139</v>
      </c>
      <c r="AO7" s="39" t="s">
        <v>830</v>
      </c>
      <c r="AP7" s="39" t="s">
        <v>830</v>
      </c>
      <c r="AQ7" s="39" t="s">
        <v>830</v>
      </c>
      <c r="AR7" s="39" t="s">
        <v>830</v>
      </c>
      <c r="AS7" s="39" t="s">
        <v>830</v>
      </c>
      <c r="AT7" s="39" t="s">
        <v>830</v>
      </c>
      <c r="AU7" s="39" t="s">
        <v>830</v>
      </c>
      <c r="AV7" s="39" t="s">
        <v>844</v>
      </c>
      <c r="AW7" s="39" t="s">
        <v>514</v>
      </c>
      <c r="AX7" s="39" t="s">
        <v>842</v>
      </c>
      <c r="AY7" s="39" t="s">
        <v>842</v>
      </c>
      <c r="AZ7" s="39" t="s">
        <v>842</v>
      </c>
      <c r="BA7" s="40" t="s">
        <v>819</v>
      </c>
      <c r="BB7" s="39" t="s">
        <v>841</v>
      </c>
      <c r="BC7" s="39" t="s">
        <v>841</v>
      </c>
      <c r="BD7" s="39" t="s">
        <v>503</v>
      </c>
      <c r="BE7" s="39" t="s">
        <v>503</v>
      </c>
      <c r="BF7" s="39" t="s">
        <v>1133</v>
      </c>
      <c r="BG7" s="39" t="s">
        <v>1140</v>
      </c>
      <c r="BH7" s="39" t="s">
        <v>838</v>
      </c>
      <c r="BI7" s="39" t="s">
        <v>514</v>
      </c>
      <c r="BJ7" s="39" t="s">
        <v>511</v>
      </c>
      <c r="BK7" s="39" t="s">
        <v>514</v>
      </c>
      <c r="BL7" s="39" t="s">
        <v>514</v>
      </c>
      <c r="BM7" s="39" t="s">
        <v>821</v>
      </c>
      <c r="BN7" s="39" t="s">
        <v>830</v>
      </c>
      <c r="BO7" s="39" t="s">
        <v>830</v>
      </c>
      <c r="BP7" s="39" t="s">
        <v>830</v>
      </c>
      <c r="BQ7" s="39" t="s">
        <v>830</v>
      </c>
      <c r="BR7" s="39" t="s">
        <v>830</v>
      </c>
      <c r="BS7" s="39" t="s">
        <v>830</v>
      </c>
      <c r="BT7" s="39"/>
      <c r="BU7" s="39" t="s">
        <v>845</v>
      </c>
      <c r="BV7" s="39" t="s">
        <v>514</v>
      </c>
    </row>
    <row r="8" spans="1:78">
      <c r="A8" s="30" t="str">
        <f>'Indicator Data'!A9</f>
        <v>Angola</v>
      </c>
      <c r="B8" s="23" t="str">
        <f>'Indicator Data'!B9</f>
        <v>AGO</v>
      </c>
      <c r="C8" s="39" t="s">
        <v>1132</v>
      </c>
      <c r="D8" s="39" t="s">
        <v>1132</v>
      </c>
      <c r="E8" s="39" t="s">
        <v>1133</v>
      </c>
      <c r="F8" s="39" t="s">
        <v>1133</v>
      </c>
      <c r="G8" s="39" t="s">
        <v>1133</v>
      </c>
      <c r="H8" s="39" t="s">
        <v>1133</v>
      </c>
      <c r="I8" s="39" t="s">
        <v>1133</v>
      </c>
      <c r="J8" s="39" t="s">
        <v>842</v>
      </c>
      <c r="K8" s="39" t="s">
        <v>842</v>
      </c>
      <c r="L8" s="39" t="s">
        <v>503</v>
      </c>
      <c r="M8" s="39" t="s">
        <v>839</v>
      </c>
      <c r="N8" s="39" t="s">
        <v>839</v>
      </c>
      <c r="O8" s="39" t="s">
        <v>839</v>
      </c>
      <c r="P8" s="39" t="s">
        <v>839</v>
      </c>
      <c r="Q8" s="39" t="s">
        <v>1051</v>
      </c>
      <c r="R8" s="39" t="s">
        <v>1051</v>
      </c>
      <c r="S8" s="39" t="s">
        <v>839</v>
      </c>
      <c r="T8" s="39" t="s">
        <v>839</v>
      </c>
      <c r="U8" s="39" t="s">
        <v>839</v>
      </c>
      <c r="V8" s="39" t="s">
        <v>514</v>
      </c>
      <c r="W8" s="39" t="s">
        <v>514</v>
      </c>
      <c r="X8" s="39" t="s">
        <v>514</v>
      </c>
      <c r="Y8" s="39" t="s">
        <v>1100</v>
      </c>
      <c r="Z8" s="39" t="s">
        <v>840</v>
      </c>
      <c r="AA8" s="39" t="s">
        <v>840</v>
      </c>
      <c r="AB8" s="61" t="s">
        <v>1138</v>
      </c>
      <c r="AC8" s="39" t="s">
        <v>830</v>
      </c>
      <c r="AD8" s="39" t="s">
        <v>1052</v>
      </c>
      <c r="AE8" s="39" t="s">
        <v>1100</v>
      </c>
      <c r="AF8" s="39" t="s">
        <v>839</v>
      </c>
      <c r="AG8" s="40" t="s">
        <v>1381</v>
      </c>
      <c r="AH8" s="39" t="s">
        <v>844</v>
      </c>
      <c r="AI8" s="39" t="s">
        <v>844</v>
      </c>
      <c r="AJ8" s="39" t="s">
        <v>846</v>
      </c>
      <c r="AK8" s="39" t="s">
        <v>847</v>
      </c>
      <c r="AL8" s="39" t="s">
        <v>847</v>
      </c>
      <c r="AM8" s="39" t="s">
        <v>1139</v>
      </c>
      <c r="AN8" s="39" t="s">
        <v>1139</v>
      </c>
      <c r="AO8" s="39" t="s">
        <v>830</v>
      </c>
      <c r="AP8" s="39" t="s">
        <v>830</v>
      </c>
      <c r="AQ8" s="39" t="s">
        <v>830</v>
      </c>
      <c r="AR8" s="39" t="s">
        <v>830</v>
      </c>
      <c r="AS8" s="39" t="s">
        <v>830</v>
      </c>
      <c r="AT8" s="39" t="s">
        <v>830</v>
      </c>
      <c r="AU8" s="39" t="s">
        <v>830</v>
      </c>
      <c r="AV8" s="39" t="s">
        <v>844</v>
      </c>
      <c r="AW8" s="39" t="s">
        <v>514</v>
      </c>
      <c r="AX8" s="39" t="s">
        <v>842</v>
      </c>
      <c r="AY8" s="39" t="s">
        <v>842</v>
      </c>
      <c r="AZ8" s="39" t="s">
        <v>842</v>
      </c>
      <c r="BA8" s="40" t="s">
        <v>819</v>
      </c>
      <c r="BB8" s="39" t="s">
        <v>841</v>
      </c>
      <c r="BC8" s="39" t="s">
        <v>841</v>
      </c>
      <c r="BD8" s="39" t="s">
        <v>503</v>
      </c>
      <c r="BE8" s="39" t="s">
        <v>503</v>
      </c>
      <c r="BF8" s="39" t="s">
        <v>1133</v>
      </c>
      <c r="BG8" s="39" t="s">
        <v>1140</v>
      </c>
      <c r="BH8" s="39" t="s">
        <v>838</v>
      </c>
      <c r="BI8" s="39" t="s">
        <v>514</v>
      </c>
      <c r="BJ8" s="39" t="s">
        <v>511</v>
      </c>
      <c r="BK8" s="39" t="s">
        <v>514</v>
      </c>
      <c r="BL8" s="39" t="s">
        <v>514</v>
      </c>
      <c r="BM8" s="39" t="s">
        <v>821</v>
      </c>
      <c r="BN8" s="39" t="s">
        <v>830</v>
      </c>
      <c r="BO8" s="39" t="s">
        <v>830</v>
      </c>
      <c r="BP8" s="39" t="s">
        <v>830</v>
      </c>
      <c r="BQ8" s="39" t="s">
        <v>830</v>
      </c>
      <c r="BR8" s="39" t="s">
        <v>830</v>
      </c>
      <c r="BS8" s="39" t="s">
        <v>830</v>
      </c>
      <c r="BT8" s="39"/>
      <c r="BU8" s="39" t="s">
        <v>845</v>
      </c>
      <c r="BV8" s="39" t="s">
        <v>514</v>
      </c>
    </row>
    <row r="9" spans="1:78">
      <c r="A9" s="30" t="str">
        <f>'Indicator Data'!A10</f>
        <v>Antigua and Barbuda</v>
      </c>
      <c r="B9" s="23" t="str">
        <f>'Indicator Data'!B10</f>
        <v>ATG</v>
      </c>
      <c r="C9" s="39" t="s">
        <v>1132</v>
      </c>
      <c r="D9" s="39" t="s">
        <v>1132</v>
      </c>
      <c r="E9" s="39" t="s">
        <v>1133</v>
      </c>
      <c r="F9" s="39" t="s">
        <v>1133</v>
      </c>
      <c r="G9" s="39" t="s">
        <v>1133</v>
      </c>
      <c r="H9" s="39" t="s">
        <v>1133</v>
      </c>
      <c r="I9" s="39" t="s">
        <v>1133</v>
      </c>
      <c r="J9" s="39" t="s">
        <v>842</v>
      </c>
      <c r="K9" s="39" t="s">
        <v>842</v>
      </c>
      <c r="L9" s="39" t="s">
        <v>503</v>
      </c>
      <c r="M9" s="39" t="s">
        <v>839</v>
      </c>
      <c r="N9" s="39" t="s">
        <v>839</v>
      </c>
      <c r="O9" s="39" t="s">
        <v>839</v>
      </c>
      <c r="P9" s="39" t="s">
        <v>839</v>
      </c>
      <c r="Q9" s="39" t="s">
        <v>1051</v>
      </c>
      <c r="R9" s="39" t="s">
        <v>1051</v>
      </c>
      <c r="S9" s="39" t="s">
        <v>839</v>
      </c>
      <c r="T9" s="39" t="s">
        <v>839</v>
      </c>
      <c r="U9" s="39" t="s">
        <v>839</v>
      </c>
      <c r="V9" s="39" t="s">
        <v>514</v>
      </c>
      <c r="W9" s="39" t="s">
        <v>514</v>
      </c>
      <c r="X9" s="39" t="s">
        <v>514</v>
      </c>
      <c r="Y9" s="39" t="s">
        <v>1100</v>
      </c>
      <c r="Z9" s="39" t="s">
        <v>840</v>
      </c>
      <c r="AA9" s="39" t="s">
        <v>840</v>
      </c>
      <c r="AB9" s="61" t="s">
        <v>1138</v>
      </c>
      <c r="AC9" s="39" t="s">
        <v>830</v>
      </c>
      <c r="AD9" s="39" t="s">
        <v>1052</v>
      </c>
      <c r="AE9" s="39" t="s">
        <v>1100</v>
      </c>
      <c r="AF9" s="39" t="s">
        <v>839</v>
      </c>
      <c r="AG9" s="40" t="s">
        <v>1381</v>
      </c>
      <c r="AH9" s="39" t="s">
        <v>844</v>
      </c>
      <c r="AI9" s="39" t="s">
        <v>844</v>
      </c>
      <c r="AJ9" s="39" t="s">
        <v>846</v>
      </c>
      <c r="AK9" s="39" t="s">
        <v>847</v>
      </c>
      <c r="AL9" s="39" t="s">
        <v>847</v>
      </c>
      <c r="AM9" s="39" t="s">
        <v>1139</v>
      </c>
      <c r="AN9" s="39" t="s">
        <v>1139</v>
      </c>
      <c r="AO9" s="39" t="s">
        <v>830</v>
      </c>
      <c r="AP9" s="39" t="s">
        <v>830</v>
      </c>
      <c r="AQ9" s="39" t="s">
        <v>830</v>
      </c>
      <c r="AR9" s="39" t="s">
        <v>830</v>
      </c>
      <c r="AS9" s="39" t="s">
        <v>830</v>
      </c>
      <c r="AT9" s="39" t="s">
        <v>830</v>
      </c>
      <c r="AU9" s="39" t="s">
        <v>830</v>
      </c>
      <c r="AV9" s="39" t="s">
        <v>844</v>
      </c>
      <c r="AW9" s="39" t="s">
        <v>514</v>
      </c>
      <c r="AX9" s="39" t="s">
        <v>842</v>
      </c>
      <c r="AY9" s="39" t="s">
        <v>842</v>
      </c>
      <c r="AZ9" s="39" t="s">
        <v>842</v>
      </c>
      <c r="BA9" s="40" t="s">
        <v>819</v>
      </c>
      <c r="BB9" s="39" t="s">
        <v>841</v>
      </c>
      <c r="BC9" s="39" t="s">
        <v>841</v>
      </c>
      <c r="BD9" s="39" t="s">
        <v>503</v>
      </c>
      <c r="BE9" s="39" t="s">
        <v>503</v>
      </c>
      <c r="BF9" s="39" t="s">
        <v>1133</v>
      </c>
      <c r="BG9" s="39" t="s">
        <v>1140</v>
      </c>
      <c r="BH9" s="39" t="s">
        <v>838</v>
      </c>
      <c r="BI9" s="39" t="s">
        <v>514</v>
      </c>
      <c r="BJ9" s="39" t="s">
        <v>511</v>
      </c>
      <c r="BK9" s="39" t="s">
        <v>514</v>
      </c>
      <c r="BL9" s="39" t="s">
        <v>514</v>
      </c>
      <c r="BM9" s="39" t="s">
        <v>821</v>
      </c>
      <c r="BN9" s="39" t="s">
        <v>830</v>
      </c>
      <c r="BO9" s="39" t="s">
        <v>830</v>
      </c>
      <c r="BP9" s="39" t="s">
        <v>830</v>
      </c>
      <c r="BQ9" s="39" t="s">
        <v>830</v>
      </c>
      <c r="BR9" s="39" t="s">
        <v>830</v>
      </c>
      <c r="BS9" s="39" t="s">
        <v>830</v>
      </c>
      <c r="BT9" s="39"/>
      <c r="BU9" s="39" t="s">
        <v>845</v>
      </c>
      <c r="BV9" s="39" t="s">
        <v>514</v>
      </c>
    </row>
    <row r="10" spans="1:78">
      <c r="A10" s="30" t="str">
        <f>'Indicator Data'!A11</f>
        <v>Argentina</v>
      </c>
      <c r="B10" s="23" t="str">
        <f>'Indicator Data'!B11</f>
        <v>ARG</v>
      </c>
      <c r="C10" s="39" t="s">
        <v>1132</v>
      </c>
      <c r="D10" s="39" t="s">
        <v>1132</v>
      </c>
      <c r="E10" s="39" t="s">
        <v>1133</v>
      </c>
      <c r="F10" s="39" t="s">
        <v>1133</v>
      </c>
      <c r="G10" s="39" t="s">
        <v>1133</v>
      </c>
      <c r="H10" s="39" t="s">
        <v>1133</v>
      </c>
      <c r="I10" s="39" t="s">
        <v>1133</v>
      </c>
      <c r="J10" s="39" t="s">
        <v>842</v>
      </c>
      <c r="K10" s="39" t="s">
        <v>842</v>
      </c>
      <c r="L10" s="39" t="s">
        <v>503</v>
      </c>
      <c r="M10" s="39" t="s">
        <v>839</v>
      </c>
      <c r="N10" s="39" t="s">
        <v>839</v>
      </c>
      <c r="O10" s="39" t="s">
        <v>839</v>
      </c>
      <c r="P10" s="39" t="s">
        <v>839</v>
      </c>
      <c r="Q10" s="39" t="s">
        <v>1051</v>
      </c>
      <c r="R10" s="39" t="s">
        <v>1051</v>
      </c>
      <c r="S10" s="39" t="s">
        <v>839</v>
      </c>
      <c r="T10" s="39" t="s">
        <v>839</v>
      </c>
      <c r="U10" s="39" t="s">
        <v>839</v>
      </c>
      <c r="V10" s="39" t="s">
        <v>514</v>
      </c>
      <c r="W10" s="39" t="s">
        <v>514</v>
      </c>
      <c r="X10" s="39" t="s">
        <v>514</v>
      </c>
      <c r="Y10" s="39" t="s">
        <v>1100</v>
      </c>
      <c r="Z10" s="39" t="s">
        <v>840</v>
      </c>
      <c r="AA10" s="39" t="s">
        <v>840</v>
      </c>
      <c r="AB10" s="61" t="s">
        <v>1138</v>
      </c>
      <c r="AC10" s="39" t="s">
        <v>830</v>
      </c>
      <c r="AD10" s="39" t="s">
        <v>1052</v>
      </c>
      <c r="AE10" s="39" t="s">
        <v>1100</v>
      </c>
      <c r="AF10" s="39" t="s">
        <v>839</v>
      </c>
      <c r="AG10" s="40" t="s">
        <v>1381</v>
      </c>
      <c r="AH10" s="39" t="s">
        <v>844</v>
      </c>
      <c r="AI10" s="39" t="s">
        <v>844</v>
      </c>
      <c r="AJ10" s="39" t="s">
        <v>846</v>
      </c>
      <c r="AK10" s="39" t="s">
        <v>847</v>
      </c>
      <c r="AL10" s="39" t="s">
        <v>847</v>
      </c>
      <c r="AM10" s="39" t="s">
        <v>1139</v>
      </c>
      <c r="AN10" s="39" t="s">
        <v>1139</v>
      </c>
      <c r="AO10" s="39" t="s">
        <v>830</v>
      </c>
      <c r="AP10" s="39" t="s">
        <v>830</v>
      </c>
      <c r="AQ10" s="39" t="s">
        <v>830</v>
      </c>
      <c r="AR10" s="39" t="s">
        <v>830</v>
      </c>
      <c r="AS10" s="39" t="s">
        <v>830</v>
      </c>
      <c r="AT10" s="39" t="s">
        <v>830</v>
      </c>
      <c r="AU10" s="39" t="s">
        <v>830</v>
      </c>
      <c r="AV10" s="39" t="s">
        <v>844</v>
      </c>
      <c r="AW10" s="39" t="s">
        <v>514</v>
      </c>
      <c r="AX10" s="39" t="s">
        <v>842</v>
      </c>
      <c r="AY10" s="39" t="s">
        <v>842</v>
      </c>
      <c r="AZ10" s="39" t="s">
        <v>842</v>
      </c>
      <c r="BA10" s="40" t="s">
        <v>819</v>
      </c>
      <c r="BB10" s="39" t="s">
        <v>841</v>
      </c>
      <c r="BC10" s="39" t="s">
        <v>841</v>
      </c>
      <c r="BD10" s="39" t="s">
        <v>503</v>
      </c>
      <c r="BE10" s="39" t="s">
        <v>503</v>
      </c>
      <c r="BF10" s="39" t="s">
        <v>1133</v>
      </c>
      <c r="BG10" s="39" t="s">
        <v>1140</v>
      </c>
      <c r="BH10" s="39" t="s">
        <v>838</v>
      </c>
      <c r="BI10" s="39" t="s">
        <v>514</v>
      </c>
      <c r="BJ10" s="39" t="s">
        <v>511</v>
      </c>
      <c r="BK10" s="39" t="s">
        <v>514</v>
      </c>
      <c r="BL10" s="39" t="s">
        <v>514</v>
      </c>
      <c r="BM10" s="39" t="s">
        <v>821</v>
      </c>
      <c r="BN10" s="39" t="s">
        <v>830</v>
      </c>
      <c r="BO10" s="39" t="s">
        <v>830</v>
      </c>
      <c r="BP10" s="39" t="s">
        <v>830</v>
      </c>
      <c r="BQ10" s="39" t="s">
        <v>830</v>
      </c>
      <c r="BR10" s="39" t="s">
        <v>830</v>
      </c>
      <c r="BS10" s="39" t="s">
        <v>830</v>
      </c>
      <c r="BT10" s="39"/>
      <c r="BU10" s="39" t="s">
        <v>845</v>
      </c>
      <c r="BV10" s="39" t="s">
        <v>514</v>
      </c>
    </row>
    <row r="11" spans="1:78">
      <c r="A11" s="30" t="str">
        <f>'Indicator Data'!A12</f>
        <v>Armenia</v>
      </c>
      <c r="B11" s="23" t="str">
        <f>'Indicator Data'!B12</f>
        <v>ARM</v>
      </c>
      <c r="C11" s="39" t="s">
        <v>1132</v>
      </c>
      <c r="D11" s="39" t="s">
        <v>1132</v>
      </c>
      <c r="E11" s="39" t="s">
        <v>1133</v>
      </c>
      <c r="F11" s="39" t="s">
        <v>1133</v>
      </c>
      <c r="G11" s="39" t="s">
        <v>1133</v>
      </c>
      <c r="H11" s="39" t="s">
        <v>1133</v>
      </c>
      <c r="I11" s="39" t="s">
        <v>1133</v>
      </c>
      <c r="J11" s="39" t="s">
        <v>842</v>
      </c>
      <c r="K11" s="39" t="s">
        <v>842</v>
      </c>
      <c r="L11" s="39" t="s">
        <v>503</v>
      </c>
      <c r="M11" s="39" t="s">
        <v>839</v>
      </c>
      <c r="N11" s="39" t="s">
        <v>839</v>
      </c>
      <c r="O11" s="39" t="s">
        <v>839</v>
      </c>
      <c r="P11" s="39" t="s">
        <v>839</v>
      </c>
      <c r="Q11" s="39" t="s">
        <v>1051</v>
      </c>
      <c r="R11" s="39" t="s">
        <v>1051</v>
      </c>
      <c r="S11" s="39" t="s">
        <v>839</v>
      </c>
      <c r="T11" s="39" t="s">
        <v>839</v>
      </c>
      <c r="U11" s="39" t="s">
        <v>839</v>
      </c>
      <c r="V11" s="39" t="s">
        <v>514</v>
      </c>
      <c r="W11" s="39" t="s">
        <v>514</v>
      </c>
      <c r="X11" s="39" t="s">
        <v>514</v>
      </c>
      <c r="Y11" s="39" t="s">
        <v>1100</v>
      </c>
      <c r="Z11" s="39" t="s">
        <v>840</v>
      </c>
      <c r="AA11" s="39" t="s">
        <v>840</v>
      </c>
      <c r="AB11" s="61" t="s">
        <v>1138</v>
      </c>
      <c r="AC11" s="39" t="s">
        <v>830</v>
      </c>
      <c r="AD11" s="39" t="s">
        <v>1052</v>
      </c>
      <c r="AE11" s="39" t="s">
        <v>1100</v>
      </c>
      <c r="AF11" s="39" t="s">
        <v>839</v>
      </c>
      <c r="AG11" s="40" t="s">
        <v>1381</v>
      </c>
      <c r="AH11" s="39" t="s">
        <v>844</v>
      </c>
      <c r="AI11" s="39" t="s">
        <v>844</v>
      </c>
      <c r="AJ11" s="39" t="s">
        <v>846</v>
      </c>
      <c r="AK11" s="39" t="s">
        <v>847</v>
      </c>
      <c r="AL11" s="39" t="s">
        <v>847</v>
      </c>
      <c r="AM11" s="39" t="s">
        <v>1139</v>
      </c>
      <c r="AN11" s="39" t="s">
        <v>1139</v>
      </c>
      <c r="AO11" s="39" t="s">
        <v>830</v>
      </c>
      <c r="AP11" s="39" t="s">
        <v>830</v>
      </c>
      <c r="AQ11" s="39" t="s">
        <v>830</v>
      </c>
      <c r="AR11" s="39" t="s">
        <v>830</v>
      </c>
      <c r="AS11" s="39" t="s">
        <v>830</v>
      </c>
      <c r="AT11" s="39" t="s">
        <v>830</v>
      </c>
      <c r="AU11" s="39" t="s">
        <v>830</v>
      </c>
      <c r="AV11" s="39" t="s">
        <v>844</v>
      </c>
      <c r="AW11" s="39" t="s">
        <v>514</v>
      </c>
      <c r="AX11" s="39" t="s">
        <v>842</v>
      </c>
      <c r="AY11" s="39" t="s">
        <v>842</v>
      </c>
      <c r="AZ11" s="39" t="s">
        <v>842</v>
      </c>
      <c r="BA11" s="40" t="s">
        <v>819</v>
      </c>
      <c r="BB11" s="39" t="s">
        <v>841</v>
      </c>
      <c r="BC11" s="39" t="s">
        <v>841</v>
      </c>
      <c r="BD11" s="39" t="s">
        <v>503</v>
      </c>
      <c r="BE11" s="39" t="s">
        <v>503</v>
      </c>
      <c r="BF11" s="39" t="s">
        <v>1133</v>
      </c>
      <c r="BG11" s="39" t="s">
        <v>1140</v>
      </c>
      <c r="BH11" s="39" t="s">
        <v>838</v>
      </c>
      <c r="BI11" s="39" t="s">
        <v>514</v>
      </c>
      <c r="BJ11" s="39" t="s">
        <v>511</v>
      </c>
      <c r="BK11" s="39" t="s">
        <v>514</v>
      </c>
      <c r="BL11" s="39" t="s">
        <v>514</v>
      </c>
      <c r="BM11" s="39" t="s">
        <v>821</v>
      </c>
      <c r="BN11" s="39" t="s">
        <v>830</v>
      </c>
      <c r="BO11" s="39" t="s">
        <v>830</v>
      </c>
      <c r="BP11" s="39" t="s">
        <v>830</v>
      </c>
      <c r="BQ11" s="39" t="s">
        <v>830</v>
      </c>
      <c r="BR11" s="39" t="s">
        <v>830</v>
      </c>
      <c r="BS11" s="39" t="s">
        <v>830</v>
      </c>
      <c r="BT11" s="39"/>
      <c r="BU11" s="39" t="s">
        <v>845</v>
      </c>
      <c r="BV11" s="39" t="s">
        <v>514</v>
      </c>
    </row>
    <row r="12" spans="1:78">
      <c r="A12" s="30" t="str">
        <f>'Indicator Data'!A13</f>
        <v>Australia</v>
      </c>
      <c r="B12" s="23" t="str">
        <f>'Indicator Data'!B13</f>
        <v>AUS</v>
      </c>
      <c r="C12" s="39" t="s">
        <v>1132</v>
      </c>
      <c r="D12" s="39" t="s">
        <v>1132</v>
      </c>
      <c r="E12" s="39" t="s">
        <v>1133</v>
      </c>
      <c r="F12" s="39" t="s">
        <v>1133</v>
      </c>
      <c r="G12" s="39" t="s">
        <v>1133</v>
      </c>
      <c r="H12" s="39" t="s">
        <v>1133</v>
      </c>
      <c r="I12" s="39" t="s">
        <v>1133</v>
      </c>
      <c r="J12" s="39" t="s">
        <v>842</v>
      </c>
      <c r="K12" s="39" t="s">
        <v>842</v>
      </c>
      <c r="L12" s="39" t="s">
        <v>503</v>
      </c>
      <c r="M12" s="39" t="s">
        <v>839</v>
      </c>
      <c r="N12" s="39" t="s">
        <v>839</v>
      </c>
      <c r="O12" s="39" t="s">
        <v>839</v>
      </c>
      <c r="P12" s="39" t="s">
        <v>839</v>
      </c>
      <c r="Q12" s="39" t="s">
        <v>1051</v>
      </c>
      <c r="R12" s="39" t="s">
        <v>1051</v>
      </c>
      <c r="S12" s="39" t="s">
        <v>839</v>
      </c>
      <c r="T12" s="39" t="s">
        <v>839</v>
      </c>
      <c r="U12" s="39" t="s">
        <v>839</v>
      </c>
      <c r="V12" s="39" t="s">
        <v>514</v>
      </c>
      <c r="W12" s="39" t="s">
        <v>514</v>
      </c>
      <c r="X12" s="39" t="s">
        <v>514</v>
      </c>
      <c r="Y12" s="39" t="s">
        <v>1100</v>
      </c>
      <c r="Z12" s="39" t="s">
        <v>840</v>
      </c>
      <c r="AA12" s="39" t="s">
        <v>840</v>
      </c>
      <c r="AB12" s="61" t="s">
        <v>1138</v>
      </c>
      <c r="AC12" s="39" t="s">
        <v>830</v>
      </c>
      <c r="AD12" s="39" t="s">
        <v>1052</v>
      </c>
      <c r="AE12" s="39" t="s">
        <v>1100</v>
      </c>
      <c r="AF12" s="39" t="s">
        <v>839</v>
      </c>
      <c r="AG12" s="40" t="s">
        <v>1381</v>
      </c>
      <c r="AH12" s="39" t="s">
        <v>844</v>
      </c>
      <c r="AI12" s="39" t="s">
        <v>844</v>
      </c>
      <c r="AJ12" s="39" t="s">
        <v>846</v>
      </c>
      <c r="AK12" s="39" t="s">
        <v>847</v>
      </c>
      <c r="AL12" s="39" t="s">
        <v>847</v>
      </c>
      <c r="AM12" s="39" t="s">
        <v>1139</v>
      </c>
      <c r="AN12" s="39" t="s">
        <v>1139</v>
      </c>
      <c r="AO12" s="39" t="s">
        <v>830</v>
      </c>
      <c r="AP12" s="39" t="s">
        <v>830</v>
      </c>
      <c r="AQ12" s="39" t="s">
        <v>830</v>
      </c>
      <c r="AR12" s="39" t="s">
        <v>830</v>
      </c>
      <c r="AS12" s="39" t="s">
        <v>830</v>
      </c>
      <c r="AT12" s="39" t="s">
        <v>830</v>
      </c>
      <c r="AU12" s="39" t="s">
        <v>830</v>
      </c>
      <c r="AV12" s="39" t="s">
        <v>844</v>
      </c>
      <c r="AW12" s="39" t="s">
        <v>514</v>
      </c>
      <c r="AX12" s="39" t="s">
        <v>842</v>
      </c>
      <c r="AY12" s="39" t="s">
        <v>842</v>
      </c>
      <c r="AZ12" s="39" t="s">
        <v>842</v>
      </c>
      <c r="BA12" s="40" t="s">
        <v>819</v>
      </c>
      <c r="BB12" s="39" t="s">
        <v>841</v>
      </c>
      <c r="BC12" s="39" t="s">
        <v>841</v>
      </c>
      <c r="BD12" s="39" t="s">
        <v>503</v>
      </c>
      <c r="BE12" s="39" t="s">
        <v>503</v>
      </c>
      <c r="BF12" s="39" t="s">
        <v>1133</v>
      </c>
      <c r="BG12" s="39" t="s">
        <v>1140</v>
      </c>
      <c r="BH12" s="39" t="s">
        <v>838</v>
      </c>
      <c r="BI12" s="39" t="s">
        <v>514</v>
      </c>
      <c r="BJ12" s="39" t="s">
        <v>511</v>
      </c>
      <c r="BK12" s="39" t="s">
        <v>514</v>
      </c>
      <c r="BL12" s="39" t="s">
        <v>514</v>
      </c>
      <c r="BM12" s="39" t="s">
        <v>821</v>
      </c>
      <c r="BN12" s="39" t="s">
        <v>830</v>
      </c>
      <c r="BO12" s="39" t="s">
        <v>830</v>
      </c>
      <c r="BP12" s="39" t="s">
        <v>830</v>
      </c>
      <c r="BQ12" s="39" t="s">
        <v>830</v>
      </c>
      <c r="BR12" s="39" t="s">
        <v>830</v>
      </c>
      <c r="BS12" s="39" t="s">
        <v>830</v>
      </c>
      <c r="BT12" s="39"/>
      <c r="BU12" s="39" t="s">
        <v>845</v>
      </c>
      <c r="BV12" s="39" t="s">
        <v>514</v>
      </c>
    </row>
    <row r="13" spans="1:78">
      <c r="A13" s="30" t="str">
        <f>'Indicator Data'!A14</f>
        <v>Austria</v>
      </c>
      <c r="B13" s="23" t="str">
        <f>'Indicator Data'!B14</f>
        <v>AUT</v>
      </c>
      <c r="C13" s="39" t="s">
        <v>1132</v>
      </c>
      <c r="D13" s="39" t="s">
        <v>1132</v>
      </c>
      <c r="E13" s="39" t="s">
        <v>1133</v>
      </c>
      <c r="F13" s="39" t="s">
        <v>1133</v>
      </c>
      <c r="G13" s="39" t="s">
        <v>1133</v>
      </c>
      <c r="H13" s="39" t="s">
        <v>1133</v>
      </c>
      <c r="I13" s="39" t="s">
        <v>1133</v>
      </c>
      <c r="J13" s="39" t="s">
        <v>842</v>
      </c>
      <c r="K13" s="39" t="s">
        <v>842</v>
      </c>
      <c r="L13" s="39" t="s">
        <v>503</v>
      </c>
      <c r="M13" s="39" t="s">
        <v>839</v>
      </c>
      <c r="N13" s="39" t="s">
        <v>839</v>
      </c>
      <c r="O13" s="39" t="s">
        <v>839</v>
      </c>
      <c r="P13" s="39" t="s">
        <v>839</v>
      </c>
      <c r="Q13" s="39" t="s">
        <v>1051</v>
      </c>
      <c r="R13" s="39" t="s">
        <v>1051</v>
      </c>
      <c r="S13" s="39" t="s">
        <v>839</v>
      </c>
      <c r="T13" s="39" t="s">
        <v>839</v>
      </c>
      <c r="U13" s="39" t="s">
        <v>839</v>
      </c>
      <c r="V13" s="39" t="s">
        <v>514</v>
      </c>
      <c r="W13" s="39" t="s">
        <v>514</v>
      </c>
      <c r="X13" s="39" t="s">
        <v>514</v>
      </c>
      <c r="Y13" s="39" t="s">
        <v>1100</v>
      </c>
      <c r="Z13" s="39" t="s">
        <v>840</v>
      </c>
      <c r="AA13" s="39" t="s">
        <v>840</v>
      </c>
      <c r="AB13" s="61" t="s">
        <v>1138</v>
      </c>
      <c r="AC13" s="39" t="s">
        <v>830</v>
      </c>
      <c r="AD13" s="39" t="s">
        <v>1052</v>
      </c>
      <c r="AE13" s="39" t="s">
        <v>1100</v>
      </c>
      <c r="AF13" s="39" t="s">
        <v>839</v>
      </c>
      <c r="AG13" s="40" t="s">
        <v>1381</v>
      </c>
      <c r="AH13" s="39" t="s">
        <v>844</v>
      </c>
      <c r="AI13" s="39" t="s">
        <v>844</v>
      </c>
      <c r="AJ13" s="39" t="s">
        <v>846</v>
      </c>
      <c r="AK13" s="39" t="s">
        <v>847</v>
      </c>
      <c r="AL13" s="39" t="s">
        <v>847</v>
      </c>
      <c r="AM13" s="39" t="s">
        <v>1139</v>
      </c>
      <c r="AN13" s="39" t="s">
        <v>1139</v>
      </c>
      <c r="AO13" s="39" t="s">
        <v>830</v>
      </c>
      <c r="AP13" s="39" t="s">
        <v>830</v>
      </c>
      <c r="AQ13" s="39" t="s">
        <v>830</v>
      </c>
      <c r="AR13" s="39" t="s">
        <v>830</v>
      </c>
      <c r="AS13" s="39" t="s">
        <v>830</v>
      </c>
      <c r="AT13" s="39" t="s">
        <v>830</v>
      </c>
      <c r="AU13" s="39" t="s">
        <v>830</v>
      </c>
      <c r="AV13" s="39" t="s">
        <v>844</v>
      </c>
      <c r="AW13" s="39" t="s">
        <v>514</v>
      </c>
      <c r="AX13" s="39" t="s">
        <v>842</v>
      </c>
      <c r="AY13" s="39" t="s">
        <v>842</v>
      </c>
      <c r="AZ13" s="39" t="s">
        <v>842</v>
      </c>
      <c r="BA13" s="40" t="s">
        <v>819</v>
      </c>
      <c r="BB13" s="39" t="s">
        <v>841</v>
      </c>
      <c r="BC13" s="39" t="s">
        <v>841</v>
      </c>
      <c r="BD13" s="39" t="s">
        <v>503</v>
      </c>
      <c r="BE13" s="39" t="s">
        <v>503</v>
      </c>
      <c r="BF13" s="39" t="s">
        <v>1133</v>
      </c>
      <c r="BG13" s="39" t="s">
        <v>1140</v>
      </c>
      <c r="BH13" s="39" t="s">
        <v>838</v>
      </c>
      <c r="BI13" s="39" t="s">
        <v>514</v>
      </c>
      <c r="BJ13" s="39" t="s">
        <v>511</v>
      </c>
      <c r="BK13" s="39" t="s">
        <v>514</v>
      </c>
      <c r="BL13" s="39" t="s">
        <v>514</v>
      </c>
      <c r="BM13" s="39" t="s">
        <v>821</v>
      </c>
      <c r="BN13" s="39" t="s">
        <v>830</v>
      </c>
      <c r="BO13" s="39" t="s">
        <v>830</v>
      </c>
      <c r="BP13" s="39" t="s">
        <v>830</v>
      </c>
      <c r="BQ13" s="39" t="s">
        <v>830</v>
      </c>
      <c r="BR13" s="39" t="s">
        <v>830</v>
      </c>
      <c r="BS13" s="39" t="s">
        <v>830</v>
      </c>
      <c r="BT13" s="39"/>
      <c r="BU13" s="39" t="s">
        <v>845</v>
      </c>
      <c r="BV13" s="39" t="s">
        <v>514</v>
      </c>
    </row>
    <row r="14" spans="1:78">
      <c r="A14" s="30" t="str">
        <f>'Indicator Data'!A15</f>
        <v>Azerbaijan</v>
      </c>
      <c r="B14" s="23" t="str">
        <f>'Indicator Data'!B15</f>
        <v>AZE</v>
      </c>
      <c r="C14" s="39" t="s">
        <v>1132</v>
      </c>
      <c r="D14" s="39" t="s">
        <v>1132</v>
      </c>
      <c r="E14" s="39" t="s">
        <v>1133</v>
      </c>
      <c r="F14" s="39" t="s">
        <v>1133</v>
      </c>
      <c r="G14" s="39" t="s">
        <v>1133</v>
      </c>
      <c r="H14" s="39" t="s">
        <v>1133</v>
      </c>
      <c r="I14" s="39" t="s">
        <v>1133</v>
      </c>
      <c r="J14" s="39" t="s">
        <v>842</v>
      </c>
      <c r="K14" s="39" t="s">
        <v>842</v>
      </c>
      <c r="L14" s="39" t="s">
        <v>503</v>
      </c>
      <c r="M14" s="39" t="s">
        <v>839</v>
      </c>
      <c r="N14" s="39" t="s">
        <v>839</v>
      </c>
      <c r="O14" s="39" t="s">
        <v>839</v>
      </c>
      <c r="P14" s="39" t="s">
        <v>839</v>
      </c>
      <c r="Q14" s="39" t="s">
        <v>1051</v>
      </c>
      <c r="R14" s="39" t="s">
        <v>1051</v>
      </c>
      <c r="S14" s="39" t="s">
        <v>839</v>
      </c>
      <c r="T14" s="39" t="s">
        <v>839</v>
      </c>
      <c r="U14" s="39" t="s">
        <v>839</v>
      </c>
      <c r="V14" s="39" t="s">
        <v>514</v>
      </c>
      <c r="W14" s="39" t="s">
        <v>514</v>
      </c>
      <c r="X14" s="39" t="s">
        <v>514</v>
      </c>
      <c r="Y14" s="39" t="s">
        <v>1100</v>
      </c>
      <c r="Z14" s="39" t="s">
        <v>840</v>
      </c>
      <c r="AA14" s="39" t="s">
        <v>840</v>
      </c>
      <c r="AB14" s="61" t="s">
        <v>1138</v>
      </c>
      <c r="AC14" s="39" t="s">
        <v>830</v>
      </c>
      <c r="AD14" s="39" t="s">
        <v>1052</v>
      </c>
      <c r="AE14" s="39" t="s">
        <v>1100</v>
      </c>
      <c r="AF14" s="39" t="s">
        <v>839</v>
      </c>
      <c r="AG14" s="40" t="s">
        <v>1381</v>
      </c>
      <c r="AH14" s="39" t="s">
        <v>844</v>
      </c>
      <c r="AI14" s="39" t="s">
        <v>844</v>
      </c>
      <c r="AJ14" s="39" t="s">
        <v>846</v>
      </c>
      <c r="AK14" s="39" t="s">
        <v>847</v>
      </c>
      <c r="AL14" s="39" t="s">
        <v>847</v>
      </c>
      <c r="AM14" s="39" t="s">
        <v>1139</v>
      </c>
      <c r="AN14" s="39" t="s">
        <v>1139</v>
      </c>
      <c r="AO14" s="39" t="s">
        <v>830</v>
      </c>
      <c r="AP14" s="39" t="s">
        <v>830</v>
      </c>
      <c r="AQ14" s="39" t="s">
        <v>830</v>
      </c>
      <c r="AR14" s="39" t="s">
        <v>830</v>
      </c>
      <c r="AS14" s="39" t="s">
        <v>830</v>
      </c>
      <c r="AT14" s="39" t="s">
        <v>830</v>
      </c>
      <c r="AU14" s="39" t="s">
        <v>830</v>
      </c>
      <c r="AV14" s="39" t="s">
        <v>844</v>
      </c>
      <c r="AW14" s="39" t="s">
        <v>514</v>
      </c>
      <c r="AX14" s="39" t="s">
        <v>842</v>
      </c>
      <c r="AY14" s="39" t="s">
        <v>842</v>
      </c>
      <c r="AZ14" s="39" t="s">
        <v>842</v>
      </c>
      <c r="BA14" s="40" t="s">
        <v>822</v>
      </c>
      <c r="BB14" s="39" t="s">
        <v>841</v>
      </c>
      <c r="BC14" s="39" t="s">
        <v>841</v>
      </c>
      <c r="BD14" s="39" t="s">
        <v>503</v>
      </c>
      <c r="BE14" s="39" t="s">
        <v>503</v>
      </c>
      <c r="BF14" s="39" t="s">
        <v>1133</v>
      </c>
      <c r="BG14" s="39" t="s">
        <v>1140</v>
      </c>
      <c r="BH14" s="39" t="s">
        <v>838</v>
      </c>
      <c r="BI14" s="39" t="s">
        <v>514</v>
      </c>
      <c r="BJ14" s="39" t="s">
        <v>511</v>
      </c>
      <c r="BK14" s="39" t="s">
        <v>514</v>
      </c>
      <c r="BL14" s="39" t="s">
        <v>514</v>
      </c>
      <c r="BM14" s="39" t="s">
        <v>821</v>
      </c>
      <c r="BN14" s="39" t="s">
        <v>830</v>
      </c>
      <c r="BO14" s="39" t="s">
        <v>830</v>
      </c>
      <c r="BP14" s="39" t="s">
        <v>830</v>
      </c>
      <c r="BQ14" s="39" t="s">
        <v>830</v>
      </c>
      <c r="BR14" s="39" t="s">
        <v>830</v>
      </c>
      <c r="BS14" s="39" t="s">
        <v>830</v>
      </c>
      <c r="BT14" s="39"/>
      <c r="BU14" s="39" t="s">
        <v>845</v>
      </c>
      <c r="BV14" s="39" t="s">
        <v>514</v>
      </c>
    </row>
    <row r="15" spans="1:78">
      <c r="A15" s="30" t="str">
        <f>'Indicator Data'!A16</f>
        <v>Bahamas</v>
      </c>
      <c r="B15" s="23" t="str">
        <f>'Indicator Data'!B16</f>
        <v>BHS</v>
      </c>
      <c r="C15" s="39" t="s">
        <v>1132</v>
      </c>
      <c r="D15" s="39" t="s">
        <v>1132</v>
      </c>
      <c r="E15" s="39" t="s">
        <v>1133</v>
      </c>
      <c r="F15" s="39" t="s">
        <v>1133</v>
      </c>
      <c r="G15" s="39" t="s">
        <v>1133</v>
      </c>
      <c r="H15" s="39" t="s">
        <v>1133</v>
      </c>
      <c r="I15" s="39" t="s">
        <v>1133</v>
      </c>
      <c r="J15" s="39" t="s">
        <v>842</v>
      </c>
      <c r="K15" s="39" t="s">
        <v>842</v>
      </c>
      <c r="L15" s="39" t="s">
        <v>503</v>
      </c>
      <c r="M15" s="39" t="s">
        <v>839</v>
      </c>
      <c r="N15" s="39" t="s">
        <v>839</v>
      </c>
      <c r="O15" s="39" t="s">
        <v>839</v>
      </c>
      <c r="P15" s="39" t="s">
        <v>839</v>
      </c>
      <c r="Q15" s="39" t="s">
        <v>1051</v>
      </c>
      <c r="R15" s="39" t="s">
        <v>1051</v>
      </c>
      <c r="S15" s="39" t="s">
        <v>839</v>
      </c>
      <c r="T15" s="39" t="s">
        <v>839</v>
      </c>
      <c r="U15" s="39" t="s">
        <v>839</v>
      </c>
      <c r="V15" s="39" t="s">
        <v>514</v>
      </c>
      <c r="W15" s="39" t="s">
        <v>514</v>
      </c>
      <c r="X15" s="39" t="s">
        <v>514</v>
      </c>
      <c r="Y15" s="39" t="s">
        <v>1100</v>
      </c>
      <c r="Z15" s="39" t="s">
        <v>840</v>
      </c>
      <c r="AA15" s="39" t="s">
        <v>840</v>
      </c>
      <c r="AB15" s="61" t="s">
        <v>1138</v>
      </c>
      <c r="AC15" s="39" t="s">
        <v>830</v>
      </c>
      <c r="AD15" s="39" t="s">
        <v>1052</v>
      </c>
      <c r="AE15" s="39" t="s">
        <v>1100</v>
      </c>
      <c r="AF15" s="39" t="s">
        <v>839</v>
      </c>
      <c r="AG15" s="40" t="s">
        <v>1381</v>
      </c>
      <c r="AH15" s="39" t="s">
        <v>844</v>
      </c>
      <c r="AI15" s="39" t="s">
        <v>844</v>
      </c>
      <c r="AJ15" s="39" t="s">
        <v>846</v>
      </c>
      <c r="AK15" s="39" t="s">
        <v>847</v>
      </c>
      <c r="AL15" s="39" t="s">
        <v>847</v>
      </c>
      <c r="AM15" s="39" t="s">
        <v>1139</v>
      </c>
      <c r="AN15" s="39" t="s">
        <v>1139</v>
      </c>
      <c r="AO15" s="39" t="s">
        <v>830</v>
      </c>
      <c r="AP15" s="39" t="s">
        <v>830</v>
      </c>
      <c r="AQ15" s="39" t="s">
        <v>830</v>
      </c>
      <c r="AR15" s="39" t="s">
        <v>830</v>
      </c>
      <c r="AS15" s="39" t="s">
        <v>830</v>
      </c>
      <c r="AT15" s="39" t="s">
        <v>830</v>
      </c>
      <c r="AU15" s="39" t="s">
        <v>830</v>
      </c>
      <c r="AV15" s="39" t="s">
        <v>844</v>
      </c>
      <c r="AW15" s="39" t="s">
        <v>514</v>
      </c>
      <c r="AX15" s="39" t="s">
        <v>842</v>
      </c>
      <c r="AY15" s="39" t="s">
        <v>842</v>
      </c>
      <c r="AZ15" s="39" t="s">
        <v>842</v>
      </c>
      <c r="BA15" s="40" t="s">
        <v>819</v>
      </c>
      <c r="BB15" s="39" t="s">
        <v>841</v>
      </c>
      <c r="BC15" s="39" t="s">
        <v>841</v>
      </c>
      <c r="BD15" s="39" t="s">
        <v>503</v>
      </c>
      <c r="BE15" s="39" t="s">
        <v>503</v>
      </c>
      <c r="BF15" s="39" t="s">
        <v>1133</v>
      </c>
      <c r="BG15" s="39" t="s">
        <v>1140</v>
      </c>
      <c r="BH15" s="39" t="s">
        <v>838</v>
      </c>
      <c r="BI15" s="39" t="s">
        <v>514</v>
      </c>
      <c r="BJ15" s="39" t="s">
        <v>511</v>
      </c>
      <c r="BK15" s="39" t="s">
        <v>514</v>
      </c>
      <c r="BL15" s="39" t="s">
        <v>514</v>
      </c>
      <c r="BM15" s="39" t="s">
        <v>821</v>
      </c>
      <c r="BN15" s="39" t="s">
        <v>830</v>
      </c>
      <c r="BO15" s="39" t="s">
        <v>830</v>
      </c>
      <c r="BP15" s="39" t="s">
        <v>830</v>
      </c>
      <c r="BQ15" s="39" t="s">
        <v>830</v>
      </c>
      <c r="BR15" s="39" t="s">
        <v>830</v>
      </c>
      <c r="BS15" s="39" t="s">
        <v>830</v>
      </c>
      <c r="BT15" s="39"/>
      <c r="BU15" s="39" t="s">
        <v>845</v>
      </c>
      <c r="BV15" s="39" t="s">
        <v>514</v>
      </c>
    </row>
    <row r="16" spans="1:78">
      <c r="A16" s="30" t="str">
        <f>'Indicator Data'!A17</f>
        <v>Bahrain</v>
      </c>
      <c r="B16" s="23" t="str">
        <f>'Indicator Data'!B17</f>
        <v>BHR</v>
      </c>
      <c r="C16" s="39" t="s">
        <v>1132</v>
      </c>
      <c r="D16" s="39" t="s">
        <v>1132</v>
      </c>
      <c r="E16" s="39" t="s">
        <v>1133</v>
      </c>
      <c r="F16" s="39" t="s">
        <v>1133</v>
      </c>
      <c r="G16" s="39" t="s">
        <v>1133</v>
      </c>
      <c r="H16" s="39" t="s">
        <v>1133</v>
      </c>
      <c r="I16" s="39" t="s">
        <v>1133</v>
      </c>
      <c r="J16" s="39" t="s">
        <v>842</v>
      </c>
      <c r="K16" s="39" t="s">
        <v>842</v>
      </c>
      <c r="L16" s="39" t="s">
        <v>503</v>
      </c>
      <c r="M16" s="39" t="s">
        <v>839</v>
      </c>
      <c r="N16" s="39" t="s">
        <v>839</v>
      </c>
      <c r="O16" s="39" t="s">
        <v>839</v>
      </c>
      <c r="P16" s="39" t="s">
        <v>839</v>
      </c>
      <c r="Q16" s="39" t="s">
        <v>1051</v>
      </c>
      <c r="R16" s="39" t="s">
        <v>1051</v>
      </c>
      <c r="S16" s="39" t="s">
        <v>839</v>
      </c>
      <c r="T16" s="39" t="s">
        <v>839</v>
      </c>
      <c r="U16" s="39" t="s">
        <v>839</v>
      </c>
      <c r="V16" s="39" t="s">
        <v>514</v>
      </c>
      <c r="W16" s="39" t="s">
        <v>514</v>
      </c>
      <c r="X16" s="39" t="s">
        <v>514</v>
      </c>
      <c r="Y16" s="39" t="s">
        <v>1100</v>
      </c>
      <c r="Z16" s="39" t="s">
        <v>840</v>
      </c>
      <c r="AA16" s="39" t="s">
        <v>840</v>
      </c>
      <c r="AB16" s="61" t="s">
        <v>1138</v>
      </c>
      <c r="AC16" s="39" t="s">
        <v>830</v>
      </c>
      <c r="AD16" s="39" t="s">
        <v>1052</v>
      </c>
      <c r="AE16" s="39" t="s">
        <v>1100</v>
      </c>
      <c r="AF16" s="39" t="s">
        <v>839</v>
      </c>
      <c r="AG16" s="40" t="s">
        <v>1381</v>
      </c>
      <c r="AH16" s="39" t="s">
        <v>844</v>
      </c>
      <c r="AI16" s="39" t="s">
        <v>844</v>
      </c>
      <c r="AJ16" s="39" t="s">
        <v>846</v>
      </c>
      <c r="AK16" s="39" t="s">
        <v>847</v>
      </c>
      <c r="AL16" s="39" t="s">
        <v>847</v>
      </c>
      <c r="AM16" s="39" t="s">
        <v>1139</v>
      </c>
      <c r="AN16" s="39" t="s">
        <v>1139</v>
      </c>
      <c r="AO16" s="39" t="s">
        <v>830</v>
      </c>
      <c r="AP16" s="39" t="s">
        <v>830</v>
      </c>
      <c r="AQ16" s="39" t="s">
        <v>830</v>
      </c>
      <c r="AR16" s="39" t="s">
        <v>830</v>
      </c>
      <c r="AS16" s="39" t="s">
        <v>830</v>
      </c>
      <c r="AT16" s="39" t="s">
        <v>830</v>
      </c>
      <c r="AU16" s="39" t="s">
        <v>830</v>
      </c>
      <c r="AV16" s="39" t="s">
        <v>844</v>
      </c>
      <c r="AW16" s="39" t="s">
        <v>514</v>
      </c>
      <c r="AX16" s="39" t="s">
        <v>842</v>
      </c>
      <c r="AY16" s="39" t="s">
        <v>842</v>
      </c>
      <c r="AZ16" s="39" t="s">
        <v>842</v>
      </c>
      <c r="BA16" s="40" t="s">
        <v>819</v>
      </c>
      <c r="BB16" s="39" t="s">
        <v>841</v>
      </c>
      <c r="BC16" s="39" t="s">
        <v>841</v>
      </c>
      <c r="BD16" s="39" t="s">
        <v>503</v>
      </c>
      <c r="BE16" s="39" t="s">
        <v>503</v>
      </c>
      <c r="BF16" s="39" t="s">
        <v>1133</v>
      </c>
      <c r="BG16" s="39" t="s">
        <v>1140</v>
      </c>
      <c r="BH16" s="39" t="s">
        <v>838</v>
      </c>
      <c r="BI16" s="39" t="s">
        <v>514</v>
      </c>
      <c r="BJ16" s="39" t="s">
        <v>511</v>
      </c>
      <c r="BK16" s="39" t="s">
        <v>514</v>
      </c>
      <c r="BL16" s="39" t="s">
        <v>514</v>
      </c>
      <c r="BM16" s="39" t="s">
        <v>821</v>
      </c>
      <c r="BN16" s="39" t="s">
        <v>830</v>
      </c>
      <c r="BO16" s="39" t="s">
        <v>830</v>
      </c>
      <c r="BP16" s="39" t="s">
        <v>830</v>
      </c>
      <c r="BQ16" s="39" t="s">
        <v>830</v>
      </c>
      <c r="BR16" s="39" t="s">
        <v>830</v>
      </c>
      <c r="BS16" s="39" t="s">
        <v>830</v>
      </c>
      <c r="BT16" s="39"/>
      <c r="BU16" s="39" t="s">
        <v>845</v>
      </c>
      <c r="BV16" s="39" t="s">
        <v>514</v>
      </c>
    </row>
    <row r="17" spans="1:74">
      <c r="A17" s="30" t="str">
        <f>'Indicator Data'!A18</f>
        <v>Bangladesh</v>
      </c>
      <c r="B17" s="23" t="str">
        <f>'Indicator Data'!B18</f>
        <v>BGD</v>
      </c>
      <c r="C17" s="39" t="s">
        <v>1132</v>
      </c>
      <c r="D17" s="39" t="s">
        <v>1132</v>
      </c>
      <c r="E17" s="39" t="s">
        <v>1133</v>
      </c>
      <c r="F17" s="39" t="s">
        <v>1133</v>
      </c>
      <c r="G17" s="39" t="s">
        <v>1133</v>
      </c>
      <c r="H17" s="39" t="s">
        <v>1133</v>
      </c>
      <c r="I17" s="39" t="s">
        <v>1133</v>
      </c>
      <c r="J17" s="39" t="s">
        <v>842</v>
      </c>
      <c r="K17" s="39" t="s">
        <v>842</v>
      </c>
      <c r="L17" s="39" t="s">
        <v>503</v>
      </c>
      <c r="M17" s="39" t="s">
        <v>839</v>
      </c>
      <c r="N17" s="39" t="s">
        <v>839</v>
      </c>
      <c r="O17" s="39" t="s">
        <v>839</v>
      </c>
      <c r="P17" s="39" t="s">
        <v>839</v>
      </c>
      <c r="Q17" s="39" t="s">
        <v>1051</v>
      </c>
      <c r="R17" s="39" t="s">
        <v>1051</v>
      </c>
      <c r="S17" s="39" t="s">
        <v>839</v>
      </c>
      <c r="T17" s="39" t="s">
        <v>839</v>
      </c>
      <c r="U17" s="39" t="s">
        <v>839</v>
      </c>
      <c r="V17" s="39" t="s">
        <v>514</v>
      </c>
      <c r="W17" s="39" t="s">
        <v>514</v>
      </c>
      <c r="X17" s="39" t="s">
        <v>514</v>
      </c>
      <c r="Y17" s="39" t="s">
        <v>1100</v>
      </c>
      <c r="Z17" s="39" t="s">
        <v>840</v>
      </c>
      <c r="AA17" s="39" t="s">
        <v>840</v>
      </c>
      <c r="AB17" s="61" t="s">
        <v>1138</v>
      </c>
      <c r="AC17" s="39" t="s">
        <v>830</v>
      </c>
      <c r="AD17" s="39" t="s">
        <v>1052</v>
      </c>
      <c r="AE17" s="39" t="s">
        <v>1100</v>
      </c>
      <c r="AF17" s="39" t="s">
        <v>839</v>
      </c>
      <c r="AG17" s="40" t="s">
        <v>1381</v>
      </c>
      <c r="AH17" s="39" t="s">
        <v>844</v>
      </c>
      <c r="AI17" s="39" t="s">
        <v>844</v>
      </c>
      <c r="AJ17" s="39" t="s">
        <v>846</v>
      </c>
      <c r="AK17" s="39" t="s">
        <v>847</v>
      </c>
      <c r="AL17" s="39" t="s">
        <v>847</v>
      </c>
      <c r="AM17" s="39" t="s">
        <v>1139</v>
      </c>
      <c r="AN17" s="39" t="s">
        <v>1139</v>
      </c>
      <c r="AO17" s="39" t="s">
        <v>830</v>
      </c>
      <c r="AP17" s="39" t="s">
        <v>830</v>
      </c>
      <c r="AQ17" s="39" t="s">
        <v>830</v>
      </c>
      <c r="AR17" s="39" t="s">
        <v>830</v>
      </c>
      <c r="AS17" s="39" t="s">
        <v>830</v>
      </c>
      <c r="AT17" s="39" t="s">
        <v>830</v>
      </c>
      <c r="AU17" s="39" t="s">
        <v>830</v>
      </c>
      <c r="AV17" s="39" t="s">
        <v>844</v>
      </c>
      <c r="AW17" s="39" t="s">
        <v>514</v>
      </c>
      <c r="AX17" s="39" t="s">
        <v>842</v>
      </c>
      <c r="AY17" s="39" t="s">
        <v>842</v>
      </c>
      <c r="AZ17" s="39" t="s">
        <v>842</v>
      </c>
      <c r="BA17" s="40" t="s">
        <v>822</v>
      </c>
      <c r="BB17" s="39" t="s">
        <v>841</v>
      </c>
      <c r="BC17" s="39" t="s">
        <v>841</v>
      </c>
      <c r="BD17" s="39" t="s">
        <v>503</v>
      </c>
      <c r="BE17" s="39" t="s">
        <v>503</v>
      </c>
      <c r="BF17" s="39" t="s">
        <v>1133</v>
      </c>
      <c r="BG17" s="39" t="s">
        <v>1140</v>
      </c>
      <c r="BH17" s="39" t="s">
        <v>838</v>
      </c>
      <c r="BI17" s="39" t="s">
        <v>514</v>
      </c>
      <c r="BJ17" s="39" t="s">
        <v>511</v>
      </c>
      <c r="BK17" s="39" t="s">
        <v>514</v>
      </c>
      <c r="BL17" s="39" t="s">
        <v>514</v>
      </c>
      <c r="BM17" s="39" t="s">
        <v>821</v>
      </c>
      <c r="BN17" s="39" t="s">
        <v>830</v>
      </c>
      <c r="BO17" s="39" t="s">
        <v>830</v>
      </c>
      <c r="BP17" s="39" t="s">
        <v>830</v>
      </c>
      <c r="BQ17" s="39" t="s">
        <v>830</v>
      </c>
      <c r="BR17" s="39" t="s">
        <v>830</v>
      </c>
      <c r="BS17" s="39" t="s">
        <v>830</v>
      </c>
      <c r="BT17" s="39"/>
      <c r="BU17" s="39" t="s">
        <v>845</v>
      </c>
      <c r="BV17" s="39" t="s">
        <v>514</v>
      </c>
    </row>
    <row r="18" spans="1:74">
      <c r="A18" s="30" t="str">
        <f>'Indicator Data'!A19</f>
        <v>Barbados</v>
      </c>
      <c r="B18" s="23" t="str">
        <f>'Indicator Data'!B19</f>
        <v>BRB</v>
      </c>
      <c r="C18" s="39" t="s">
        <v>1132</v>
      </c>
      <c r="D18" s="39" t="s">
        <v>1132</v>
      </c>
      <c r="E18" s="39" t="s">
        <v>1133</v>
      </c>
      <c r="F18" s="39" t="s">
        <v>1133</v>
      </c>
      <c r="G18" s="39" t="s">
        <v>1133</v>
      </c>
      <c r="H18" s="39" t="s">
        <v>1133</v>
      </c>
      <c r="I18" s="39" t="s">
        <v>1133</v>
      </c>
      <c r="J18" s="39" t="s">
        <v>842</v>
      </c>
      <c r="K18" s="39" t="s">
        <v>842</v>
      </c>
      <c r="L18" s="39" t="s">
        <v>503</v>
      </c>
      <c r="M18" s="39" t="s">
        <v>839</v>
      </c>
      <c r="N18" s="39" t="s">
        <v>839</v>
      </c>
      <c r="O18" s="39" t="s">
        <v>839</v>
      </c>
      <c r="P18" s="39" t="s">
        <v>839</v>
      </c>
      <c r="Q18" s="39" t="s">
        <v>1051</v>
      </c>
      <c r="R18" s="39" t="s">
        <v>1051</v>
      </c>
      <c r="S18" s="39" t="s">
        <v>839</v>
      </c>
      <c r="T18" s="39" t="s">
        <v>839</v>
      </c>
      <c r="U18" s="39" t="s">
        <v>839</v>
      </c>
      <c r="V18" s="39" t="s">
        <v>514</v>
      </c>
      <c r="W18" s="39" t="s">
        <v>514</v>
      </c>
      <c r="X18" s="39" t="s">
        <v>514</v>
      </c>
      <c r="Y18" s="39" t="s">
        <v>1100</v>
      </c>
      <c r="Z18" s="39" t="s">
        <v>840</v>
      </c>
      <c r="AA18" s="39" t="s">
        <v>840</v>
      </c>
      <c r="AB18" s="61" t="s">
        <v>1138</v>
      </c>
      <c r="AC18" s="39" t="s">
        <v>830</v>
      </c>
      <c r="AD18" s="39" t="s">
        <v>1052</v>
      </c>
      <c r="AE18" s="39" t="s">
        <v>1100</v>
      </c>
      <c r="AF18" s="39" t="s">
        <v>839</v>
      </c>
      <c r="AG18" s="40" t="s">
        <v>1381</v>
      </c>
      <c r="AH18" s="39" t="s">
        <v>844</v>
      </c>
      <c r="AI18" s="39" t="s">
        <v>844</v>
      </c>
      <c r="AJ18" s="39" t="s">
        <v>846</v>
      </c>
      <c r="AK18" s="39" t="s">
        <v>847</v>
      </c>
      <c r="AL18" s="39" t="s">
        <v>847</v>
      </c>
      <c r="AM18" s="39" t="s">
        <v>1139</v>
      </c>
      <c r="AN18" s="39" t="s">
        <v>1139</v>
      </c>
      <c r="AO18" s="39" t="s">
        <v>830</v>
      </c>
      <c r="AP18" s="39" t="s">
        <v>830</v>
      </c>
      <c r="AQ18" s="39" t="s">
        <v>830</v>
      </c>
      <c r="AR18" s="39" t="s">
        <v>830</v>
      </c>
      <c r="AS18" s="39" t="s">
        <v>830</v>
      </c>
      <c r="AT18" s="39" t="s">
        <v>830</v>
      </c>
      <c r="AU18" s="39" t="s">
        <v>830</v>
      </c>
      <c r="AV18" s="39" t="s">
        <v>844</v>
      </c>
      <c r="AW18" s="39" t="s">
        <v>514</v>
      </c>
      <c r="AX18" s="39" t="s">
        <v>842</v>
      </c>
      <c r="AY18" s="39" t="s">
        <v>842</v>
      </c>
      <c r="AZ18" s="39" t="s">
        <v>842</v>
      </c>
      <c r="BA18" s="40" t="s">
        <v>819</v>
      </c>
      <c r="BB18" s="39" t="s">
        <v>841</v>
      </c>
      <c r="BC18" s="39" t="s">
        <v>841</v>
      </c>
      <c r="BD18" s="39" t="s">
        <v>503</v>
      </c>
      <c r="BE18" s="39" t="s">
        <v>503</v>
      </c>
      <c r="BF18" s="39" t="s">
        <v>1133</v>
      </c>
      <c r="BG18" s="39" t="s">
        <v>1140</v>
      </c>
      <c r="BH18" s="39" t="s">
        <v>838</v>
      </c>
      <c r="BI18" s="39" t="s">
        <v>514</v>
      </c>
      <c r="BJ18" s="39" t="s">
        <v>511</v>
      </c>
      <c r="BK18" s="39" t="s">
        <v>514</v>
      </c>
      <c r="BL18" s="39" t="s">
        <v>514</v>
      </c>
      <c r="BM18" s="39" t="s">
        <v>821</v>
      </c>
      <c r="BN18" s="39" t="s">
        <v>830</v>
      </c>
      <c r="BO18" s="39" t="s">
        <v>830</v>
      </c>
      <c r="BP18" s="39" t="s">
        <v>830</v>
      </c>
      <c r="BQ18" s="39" t="s">
        <v>830</v>
      </c>
      <c r="BR18" s="39" t="s">
        <v>830</v>
      </c>
      <c r="BS18" s="39" t="s">
        <v>830</v>
      </c>
      <c r="BT18" s="39"/>
      <c r="BU18" s="39" t="s">
        <v>845</v>
      </c>
      <c r="BV18" s="39" t="s">
        <v>514</v>
      </c>
    </row>
    <row r="19" spans="1:74">
      <c r="A19" s="30" t="str">
        <f>'Indicator Data'!A20</f>
        <v>Belarus</v>
      </c>
      <c r="B19" s="23" t="str">
        <f>'Indicator Data'!B20</f>
        <v>BLR</v>
      </c>
      <c r="C19" s="39" t="s">
        <v>1132</v>
      </c>
      <c r="D19" s="39" t="s">
        <v>1132</v>
      </c>
      <c r="E19" s="39" t="s">
        <v>1133</v>
      </c>
      <c r="F19" s="39" t="s">
        <v>1133</v>
      </c>
      <c r="G19" s="39" t="s">
        <v>1133</v>
      </c>
      <c r="H19" s="39" t="s">
        <v>1133</v>
      </c>
      <c r="I19" s="39" t="s">
        <v>1133</v>
      </c>
      <c r="J19" s="39" t="s">
        <v>842</v>
      </c>
      <c r="K19" s="39" t="s">
        <v>842</v>
      </c>
      <c r="L19" s="39" t="s">
        <v>503</v>
      </c>
      <c r="M19" s="39" t="s">
        <v>839</v>
      </c>
      <c r="N19" s="39" t="s">
        <v>839</v>
      </c>
      <c r="O19" s="39" t="s">
        <v>839</v>
      </c>
      <c r="P19" s="39" t="s">
        <v>839</v>
      </c>
      <c r="Q19" s="39" t="s">
        <v>1051</v>
      </c>
      <c r="R19" s="39" t="s">
        <v>1051</v>
      </c>
      <c r="S19" s="39" t="s">
        <v>839</v>
      </c>
      <c r="T19" s="39" t="s">
        <v>839</v>
      </c>
      <c r="U19" s="39" t="s">
        <v>839</v>
      </c>
      <c r="V19" s="39" t="s">
        <v>514</v>
      </c>
      <c r="W19" s="39" t="s">
        <v>514</v>
      </c>
      <c r="X19" s="39" t="s">
        <v>514</v>
      </c>
      <c r="Y19" s="39" t="s">
        <v>1100</v>
      </c>
      <c r="Z19" s="39" t="s">
        <v>840</v>
      </c>
      <c r="AA19" s="39" t="s">
        <v>840</v>
      </c>
      <c r="AB19" s="61" t="s">
        <v>1138</v>
      </c>
      <c r="AC19" s="39" t="s">
        <v>830</v>
      </c>
      <c r="AD19" s="39" t="s">
        <v>1052</v>
      </c>
      <c r="AE19" s="39" t="s">
        <v>1100</v>
      </c>
      <c r="AF19" s="39" t="s">
        <v>839</v>
      </c>
      <c r="AG19" s="40" t="s">
        <v>1381</v>
      </c>
      <c r="AH19" s="39" t="s">
        <v>844</v>
      </c>
      <c r="AI19" s="39" t="s">
        <v>844</v>
      </c>
      <c r="AJ19" s="39" t="s">
        <v>846</v>
      </c>
      <c r="AK19" s="39" t="s">
        <v>847</v>
      </c>
      <c r="AL19" s="39" t="s">
        <v>847</v>
      </c>
      <c r="AM19" s="39" t="s">
        <v>1139</v>
      </c>
      <c r="AN19" s="39" t="s">
        <v>1139</v>
      </c>
      <c r="AO19" s="39" t="s">
        <v>830</v>
      </c>
      <c r="AP19" s="39" t="s">
        <v>830</v>
      </c>
      <c r="AQ19" s="39" t="s">
        <v>830</v>
      </c>
      <c r="AR19" s="39" t="s">
        <v>830</v>
      </c>
      <c r="AS19" s="39" t="s">
        <v>830</v>
      </c>
      <c r="AT19" s="39" t="s">
        <v>830</v>
      </c>
      <c r="AU19" s="39" t="s">
        <v>830</v>
      </c>
      <c r="AV19" s="39" t="s">
        <v>844</v>
      </c>
      <c r="AW19" s="39" t="s">
        <v>514</v>
      </c>
      <c r="AX19" s="39" t="s">
        <v>842</v>
      </c>
      <c r="AY19" s="39" t="s">
        <v>842</v>
      </c>
      <c r="AZ19" s="39" t="s">
        <v>842</v>
      </c>
      <c r="BA19" s="40" t="s">
        <v>819</v>
      </c>
      <c r="BB19" s="39" t="s">
        <v>841</v>
      </c>
      <c r="BC19" s="39" t="s">
        <v>841</v>
      </c>
      <c r="BD19" s="39" t="s">
        <v>503</v>
      </c>
      <c r="BE19" s="39" t="s">
        <v>503</v>
      </c>
      <c r="BF19" s="39" t="s">
        <v>1133</v>
      </c>
      <c r="BG19" s="39" t="s">
        <v>1140</v>
      </c>
      <c r="BH19" s="39" t="s">
        <v>838</v>
      </c>
      <c r="BI19" s="39" t="s">
        <v>514</v>
      </c>
      <c r="BJ19" s="39" t="s">
        <v>511</v>
      </c>
      <c r="BK19" s="39" t="s">
        <v>514</v>
      </c>
      <c r="BL19" s="39" t="s">
        <v>514</v>
      </c>
      <c r="BM19" s="39" t="s">
        <v>821</v>
      </c>
      <c r="BN19" s="39" t="s">
        <v>830</v>
      </c>
      <c r="BO19" s="39" t="s">
        <v>830</v>
      </c>
      <c r="BP19" s="39" t="s">
        <v>830</v>
      </c>
      <c r="BQ19" s="39" t="s">
        <v>830</v>
      </c>
      <c r="BR19" s="39" t="s">
        <v>830</v>
      </c>
      <c r="BS19" s="39" t="s">
        <v>830</v>
      </c>
      <c r="BT19" s="39"/>
      <c r="BU19" s="39" t="s">
        <v>845</v>
      </c>
      <c r="BV19" s="39" t="s">
        <v>514</v>
      </c>
    </row>
    <row r="20" spans="1:74">
      <c r="A20" s="30" t="str">
        <f>'Indicator Data'!A21</f>
        <v>Belgium</v>
      </c>
      <c r="B20" s="23" t="str">
        <f>'Indicator Data'!B21</f>
        <v>BEL</v>
      </c>
      <c r="C20" s="39" t="s">
        <v>1132</v>
      </c>
      <c r="D20" s="39" t="s">
        <v>1132</v>
      </c>
      <c r="E20" s="39" t="s">
        <v>1133</v>
      </c>
      <c r="F20" s="39" t="s">
        <v>1133</v>
      </c>
      <c r="G20" s="39" t="s">
        <v>1133</v>
      </c>
      <c r="H20" s="39" t="s">
        <v>1133</v>
      </c>
      <c r="I20" s="39" t="s">
        <v>1133</v>
      </c>
      <c r="J20" s="39" t="s">
        <v>842</v>
      </c>
      <c r="K20" s="39" t="s">
        <v>842</v>
      </c>
      <c r="L20" s="39" t="s">
        <v>503</v>
      </c>
      <c r="M20" s="39" t="s">
        <v>839</v>
      </c>
      <c r="N20" s="39" t="s">
        <v>839</v>
      </c>
      <c r="O20" s="39" t="s">
        <v>839</v>
      </c>
      <c r="P20" s="39" t="s">
        <v>839</v>
      </c>
      <c r="Q20" s="39" t="s">
        <v>1051</v>
      </c>
      <c r="R20" s="39" t="s">
        <v>1051</v>
      </c>
      <c r="S20" s="39" t="s">
        <v>839</v>
      </c>
      <c r="T20" s="39" t="s">
        <v>839</v>
      </c>
      <c r="U20" s="39" t="s">
        <v>839</v>
      </c>
      <c r="V20" s="39" t="s">
        <v>514</v>
      </c>
      <c r="W20" s="39" t="s">
        <v>514</v>
      </c>
      <c r="X20" s="39" t="s">
        <v>514</v>
      </c>
      <c r="Y20" s="39" t="s">
        <v>1100</v>
      </c>
      <c r="Z20" s="39" t="s">
        <v>840</v>
      </c>
      <c r="AA20" s="39" t="s">
        <v>840</v>
      </c>
      <c r="AB20" s="61" t="s">
        <v>1138</v>
      </c>
      <c r="AC20" s="39" t="s">
        <v>830</v>
      </c>
      <c r="AD20" s="39" t="s">
        <v>1052</v>
      </c>
      <c r="AE20" s="39" t="s">
        <v>1100</v>
      </c>
      <c r="AF20" s="39" t="s">
        <v>839</v>
      </c>
      <c r="AG20" s="40" t="s">
        <v>1381</v>
      </c>
      <c r="AH20" s="39" t="s">
        <v>844</v>
      </c>
      <c r="AI20" s="39" t="s">
        <v>844</v>
      </c>
      <c r="AJ20" s="39" t="s">
        <v>846</v>
      </c>
      <c r="AK20" s="39" t="s">
        <v>847</v>
      </c>
      <c r="AL20" s="39" t="s">
        <v>847</v>
      </c>
      <c r="AM20" s="39" t="s">
        <v>1139</v>
      </c>
      <c r="AN20" s="39" t="s">
        <v>1139</v>
      </c>
      <c r="AO20" s="39" t="s">
        <v>830</v>
      </c>
      <c r="AP20" s="39" t="s">
        <v>830</v>
      </c>
      <c r="AQ20" s="39" t="s">
        <v>830</v>
      </c>
      <c r="AR20" s="39" t="s">
        <v>830</v>
      </c>
      <c r="AS20" s="39" t="s">
        <v>830</v>
      </c>
      <c r="AT20" s="39" t="s">
        <v>830</v>
      </c>
      <c r="AU20" s="39" t="s">
        <v>830</v>
      </c>
      <c r="AV20" s="39" t="s">
        <v>844</v>
      </c>
      <c r="AW20" s="39" t="s">
        <v>514</v>
      </c>
      <c r="AX20" s="39" t="s">
        <v>842</v>
      </c>
      <c r="AY20" s="39" t="s">
        <v>842</v>
      </c>
      <c r="AZ20" s="39" t="s">
        <v>842</v>
      </c>
      <c r="BA20" s="40" t="s">
        <v>819</v>
      </c>
      <c r="BB20" s="39" t="s">
        <v>841</v>
      </c>
      <c r="BC20" s="39" t="s">
        <v>841</v>
      </c>
      <c r="BD20" s="39" t="s">
        <v>503</v>
      </c>
      <c r="BE20" s="39" t="s">
        <v>503</v>
      </c>
      <c r="BF20" s="39" t="s">
        <v>1133</v>
      </c>
      <c r="BG20" s="39" t="s">
        <v>1140</v>
      </c>
      <c r="BH20" s="39" t="s">
        <v>838</v>
      </c>
      <c r="BI20" s="39" t="s">
        <v>514</v>
      </c>
      <c r="BJ20" s="39" t="s">
        <v>511</v>
      </c>
      <c r="BK20" s="39" t="s">
        <v>514</v>
      </c>
      <c r="BL20" s="39" t="s">
        <v>514</v>
      </c>
      <c r="BM20" s="39" t="s">
        <v>821</v>
      </c>
      <c r="BN20" s="39" t="s">
        <v>830</v>
      </c>
      <c r="BO20" s="39" t="s">
        <v>830</v>
      </c>
      <c r="BP20" s="39" t="s">
        <v>830</v>
      </c>
      <c r="BQ20" s="39" t="s">
        <v>830</v>
      </c>
      <c r="BR20" s="39" t="s">
        <v>830</v>
      </c>
      <c r="BS20" s="39" t="s">
        <v>830</v>
      </c>
      <c r="BT20" s="39"/>
      <c r="BU20" s="39" t="s">
        <v>845</v>
      </c>
      <c r="BV20" s="39" t="s">
        <v>514</v>
      </c>
    </row>
    <row r="21" spans="1:74">
      <c r="A21" s="30" t="str">
        <f>'Indicator Data'!A22</f>
        <v>Belize</v>
      </c>
      <c r="B21" s="23" t="str">
        <f>'Indicator Data'!B22</f>
        <v>BLZ</v>
      </c>
      <c r="C21" s="39" t="s">
        <v>1132</v>
      </c>
      <c r="D21" s="39" t="s">
        <v>1132</v>
      </c>
      <c r="E21" s="39" t="s">
        <v>1133</v>
      </c>
      <c r="F21" s="39" t="s">
        <v>1133</v>
      </c>
      <c r="G21" s="39" t="s">
        <v>1133</v>
      </c>
      <c r="H21" s="39" t="s">
        <v>1133</v>
      </c>
      <c r="I21" s="39" t="s">
        <v>1133</v>
      </c>
      <c r="J21" s="39" t="s">
        <v>842</v>
      </c>
      <c r="K21" s="39" t="s">
        <v>842</v>
      </c>
      <c r="L21" s="39" t="s">
        <v>503</v>
      </c>
      <c r="M21" s="39" t="s">
        <v>839</v>
      </c>
      <c r="N21" s="39" t="s">
        <v>839</v>
      </c>
      <c r="O21" s="39" t="s">
        <v>839</v>
      </c>
      <c r="P21" s="39" t="s">
        <v>839</v>
      </c>
      <c r="Q21" s="39" t="s">
        <v>1051</v>
      </c>
      <c r="R21" s="39" t="s">
        <v>1051</v>
      </c>
      <c r="S21" s="39" t="s">
        <v>839</v>
      </c>
      <c r="T21" s="39" t="s">
        <v>839</v>
      </c>
      <c r="U21" s="39" t="s">
        <v>839</v>
      </c>
      <c r="V21" s="39" t="s">
        <v>514</v>
      </c>
      <c r="W21" s="39" t="s">
        <v>514</v>
      </c>
      <c r="X21" s="39" t="s">
        <v>514</v>
      </c>
      <c r="Y21" s="39" t="s">
        <v>1100</v>
      </c>
      <c r="Z21" s="39" t="s">
        <v>840</v>
      </c>
      <c r="AA21" s="39" t="s">
        <v>840</v>
      </c>
      <c r="AB21" s="61" t="s">
        <v>1138</v>
      </c>
      <c r="AC21" s="39" t="s">
        <v>830</v>
      </c>
      <c r="AD21" s="39" t="s">
        <v>1052</v>
      </c>
      <c r="AE21" s="39" t="s">
        <v>1100</v>
      </c>
      <c r="AF21" s="39" t="s">
        <v>839</v>
      </c>
      <c r="AG21" s="40" t="s">
        <v>1381</v>
      </c>
      <c r="AH21" s="39" t="s">
        <v>844</v>
      </c>
      <c r="AI21" s="39" t="s">
        <v>844</v>
      </c>
      <c r="AJ21" s="39" t="s">
        <v>846</v>
      </c>
      <c r="AK21" s="39" t="s">
        <v>847</v>
      </c>
      <c r="AL21" s="39" t="s">
        <v>847</v>
      </c>
      <c r="AM21" s="39" t="s">
        <v>1139</v>
      </c>
      <c r="AN21" s="39" t="s">
        <v>1139</v>
      </c>
      <c r="AO21" s="39" t="s">
        <v>830</v>
      </c>
      <c r="AP21" s="39" t="s">
        <v>830</v>
      </c>
      <c r="AQ21" s="39" t="s">
        <v>830</v>
      </c>
      <c r="AR21" s="39" t="s">
        <v>830</v>
      </c>
      <c r="AS21" s="39" t="s">
        <v>830</v>
      </c>
      <c r="AT21" s="39" t="s">
        <v>830</v>
      </c>
      <c r="AU21" s="39" t="s">
        <v>830</v>
      </c>
      <c r="AV21" s="39" t="s">
        <v>844</v>
      </c>
      <c r="AW21" s="39" t="s">
        <v>514</v>
      </c>
      <c r="AX21" s="39" t="s">
        <v>842</v>
      </c>
      <c r="AY21" s="39" t="s">
        <v>842</v>
      </c>
      <c r="AZ21" s="39" t="s">
        <v>842</v>
      </c>
      <c r="BA21" s="40" t="s">
        <v>819</v>
      </c>
      <c r="BB21" s="39" t="s">
        <v>841</v>
      </c>
      <c r="BC21" s="39" t="s">
        <v>841</v>
      </c>
      <c r="BD21" s="39" t="s">
        <v>503</v>
      </c>
      <c r="BE21" s="39" t="s">
        <v>503</v>
      </c>
      <c r="BF21" s="39" t="s">
        <v>1133</v>
      </c>
      <c r="BG21" s="39" t="s">
        <v>1140</v>
      </c>
      <c r="BH21" s="39" t="s">
        <v>838</v>
      </c>
      <c r="BI21" s="39" t="s">
        <v>514</v>
      </c>
      <c r="BJ21" s="39" t="s">
        <v>511</v>
      </c>
      <c r="BK21" s="39" t="s">
        <v>514</v>
      </c>
      <c r="BL21" s="39" t="s">
        <v>514</v>
      </c>
      <c r="BM21" s="39" t="s">
        <v>821</v>
      </c>
      <c r="BN21" s="39" t="s">
        <v>830</v>
      </c>
      <c r="BO21" s="39" t="s">
        <v>830</v>
      </c>
      <c r="BP21" s="39" t="s">
        <v>830</v>
      </c>
      <c r="BQ21" s="39" t="s">
        <v>830</v>
      </c>
      <c r="BR21" s="39" t="s">
        <v>830</v>
      </c>
      <c r="BS21" s="39" t="s">
        <v>830</v>
      </c>
      <c r="BT21" s="39"/>
      <c r="BU21" s="39" t="s">
        <v>845</v>
      </c>
      <c r="BV21" s="39" t="s">
        <v>514</v>
      </c>
    </row>
    <row r="22" spans="1:74">
      <c r="A22" s="30" t="str">
        <f>'Indicator Data'!A23</f>
        <v>Benin</v>
      </c>
      <c r="B22" s="23" t="str">
        <f>'Indicator Data'!B23</f>
        <v>BEN</v>
      </c>
      <c r="C22" s="39" t="s">
        <v>1132</v>
      </c>
      <c r="D22" s="39" t="s">
        <v>1132</v>
      </c>
      <c r="E22" s="39" t="s">
        <v>1133</v>
      </c>
      <c r="F22" s="39" t="s">
        <v>1133</v>
      </c>
      <c r="G22" s="39" t="s">
        <v>1133</v>
      </c>
      <c r="H22" s="39" t="s">
        <v>1133</v>
      </c>
      <c r="I22" s="39" t="s">
        <v>1133</v>
      </c>
      <c r="J22" s="39" t="s">
        <v>842</v>
      </c>
      <c r="K22" s="39" t="s">
        <v>842</v>
      </c>
      <c r="L22" s="39" t="s">
        <v>503</v>
      </c>
      <c r="M22" s="39" t="s">
        <v>839</v>
      </c>
      <c r="N22" s="39" t="s">
        <v>839</v>
      </c>
      <c r="O22" s="39" t="s">
        <v>839</v>
      </c>
      <c r="P22" s="39" t="s">
        <v>839</v>
      </c>
      <c r="Q22" s="39" t="s">
        <v>1051</v>
      </c>
      <c r="R22" s="39" t="s">
        <v>1051</v>
      </c>
      <c r="S22" s="39" t="s">
        <v>839</v>
      </c>
      <c r="T22" s="39" t="s">
        <v>839</v>
      </c>
      <c r="U22" s="39" t="s">
        <v>839</v>
      </c>
      <c r="V22" s="39" t="s">
        <v>514</v>
      </c>
      <c r="W22" s="39" t="s">
        <v>514</v>
      </c>
      <c r="X22" s="39" t="s">
        <v>514</v>
      </c>
      <c r="Y22" s="39" t="s">
        <v>1100</v>
      </c>
      <c r="Z22" s="39" t="s">
        <v>840</v>
      </c>
      <c r="AA22" s="39" t="s">
        <v>840</v>
      </c>
      <c r="AB22" s="61" t="s">
        <v>1138</v>
      </c>
      <c r="AC22" s="39" t="s">
        <v>830</v>
      </c>
      <c r="AD22" s="39" t="s">
        <v>1052</v>
      </c>
      <c r="AE22" s="39" t="s">
        <v>1100</v>
      </c>
      <c r="AF22" s="39" t="s">
        <v>839</v>
      </c>
      <c r="AG22" s="40" t="s">
        <v>1381</v>
      </c>
      <c r="AH22" s="39" t="s">
        <v>844</v>
      </c>
      <c r="AI22" s="39" t="s">
        <v>844</v>
      </c>
      <c r="AJ22" s="39" t="s">
        <v>846</v>
      </c>
      <c r="AK22" s="39" t="s">
        <v>847</v>
      </c>
      <c r="AL22" s="39" t="s">
        <v>847</v>
      </c>
      <c r="AM22" s="39" t="s">
        <v>1139</v>
      </c>
      <c r="AN22" s="39" t="s">
        <v>1139</v>
      </c>
      <c r="AO22" s="39" t="s">
        <v>830</v>
      </c>
      <c r="AP22" s="39" t="s">
        <v>830</v>
      </c>
      <c r="AQ22" s="39" t="s">
        <v>830</v>
      </c>
      <c r="AR22" s="39" t="s">
        <v>830</v>
      </c>
      <c r="AS22" s="39" t="s">
        <v>830</v>
      </c>
      <c r="AT22" s="39" t="s">
        <v>830</v>
      </c>
      <c r="AU22" s="39" t="s">
        <v>830</v>
      </c>
      <c r="AV22" s="39" t="s">
        <v>844</v>
      </c>
      <c r="AW22" s="39" t="s">
        <v>514</v>
      </c>
      <c r="AX22" s="39" t="s">
        <v>842</v>
      </c>
      <c r="AY22" s="39" t="s">
        <v>842</v>
      </c>
      <c r="AZ22" s="39" t="s">
        <v>842</v>
      </c>
      <c r="BA22" s="40" t="s">
        <v>819</v>
      </c>
      <c r="BB22" s="39" t="s">
        <v>841</v>
      </c>
      <c r="BC22" s="39" t="s">
        <v>841</v>
      </c>
      <c r="BD22" s="39" t="s">
        <v>503</v>
      </c>
      <c r="BE22" s="39" t="s">
        <v>503</v>
      </c>
      <c r="BF22" s="39" t="s">
        <v>1133</v>
      </c>
      <c r="BG22" s="39" t="s">
        <v>1140</v>
      </c>
      <c r="BH22" s="39" t="s">
        <v>838</v>
      </c>
      <c r="BI22" s="39" t="s">
        <v>514</v>
      </c>
      <c r="BJ22" s="39" t="s">
        <v>511</v>
      </c>
      <c r="BK22" s="39" t="s">
        <v>514</v>
      </c>
      <c r="BL22" s="39" t="s">
        <v>514</v>
      </c>
      <c r="BM22" s="39" t="s">
        <v>821</v>
      </c>
      <c r="BN22" s="39" t="s">
        <v>830</v>
      </c>
      <c r="BO22" s="39" t="s">
        <v>830</v>
      </c>
      <c r="BP22" s="39" t="s">
        <v>830</v>
      </c>
      <c r="BQ22" s="39" t="s">
        <v>830</v>
      </c>
      <c r="BR22" s="39" t="s">
        <v>830</v>
      </c>
      <c r="BS22" s="39" t="s">
        <v>830</v>
      </c>
      <c r="BT22" s="39"/>
      <c r="BU22" s="39" t="s">
        <v>845</v>
      </c>
      <c r="BV22" s="39" t="s">
        <v>514</v>
      </c>
    </row>
    <row r="23" spans="1:74">
      <c r="A23" s="30" t="str">
        <f>'Indicator Data'!A24</f>
        <v>Bhutan</v>
      </c>
      <c r="B23" s="23" t="str">
        <f>'Indicator Data'!B24</f>
        <v>BTN</v>
      </c>
      <c r="C23" s="39" t="s">
        <v>1132</v>
      </c>
      <c r="D23" s="39" t="s">
        <v>1132</v>
      </c>
      <c r="E23" s="39" t="s">
        <v>1133</v>
      </c>
      <c r="F23" s="39" t="s">
        <v>1133</v>
      </c>
      <c r="G23" s="39" t="s">
        <v>1133</v>
      </c>
      <c r="H23" s="39" t="s">
        <v>1133</v>
      </c>
      <c r="I23" s="39" t="s">
        <v>1133</v>
      </c>
      <c r="J23" s="39" t="s">
        <v>842</v>
      </c>
      <c r="K23" s="39" t="s">
        <v>842</v>
      </c>
      <c r="L23" s="39" t="s">
        <v>503</v>
      </c>
      <c r="M23" s="39" t="s">
        <v>839</v>
      </c>
      <c r="N23" s="39" t="s">
        <v>839</v>
      </c>
      <c r="O23" s="39" t="s">
        <v>839</v>
      </c>
      <c r="P23" s="39" t="s">
        <v>839</v>
      </c>
      <c r="Q23" s="39" t="s">
        <v>1051</v>
      </c>
      <c r="R23" s="39" t="s">
        <v>1051</v>
      </c>
      <c r="S23" s="39" t="s">
        <v>839</v>
      </c>
      <c r="T23" s="39" t="s">
        <v>839</v>
      </c>
      <c r="U23" s="39" t="s">
        <v>839</v>
      </c>
      <c r="V23" s="39" t="s">
        <v>514</v>
      </c>
      <c r="W23" s="39" t="s">
        <v>514</v>
      </c>
      <c r="X23" s="39" t="s">
        <v>514</v>
      </c>
      <c r="Y23" s="39" t="s">
        <v>1100</v>
      </c>
      <c r="Z23" s="39" t="s">
        <v>840</v>
      </c>
      <c r="AA23" s="39" t="s">
        <v>840</v>
      </c>
      <c r="AB23" s="61" t="s">
        <v>1138</v>
      </c>
      <c r="AC23" s="39" t="s">
        <v>830</v>
      </c>
      <c r="AD23" s="39" t="s">
        <v>1052</v>
      </c>
      <c r="AE23" s="39" t="s">
        <v>1100</v>
      </c>
      <c r="AF23" s="39" t="s">
        <v>839</v>
      </c>
      <c r="AG23" s="40" t="s">
        <v>1381</v>
      </c>
      <c r="AH23" s="39" t="s">
        <v>844</v>
      </c>
      <c r="AI23" s="39" t="s">
        <v>844</v>
      </c>
      <c r="AJ23" s="39" t="s">
        <v>846</v>
      </c>
      <c r="AK23" s="39" t="s">
        <v>847</v>
      </c>
      <c r="AL23" s="39" t="s">
        <v>847</v>
      </c>
      <c r="AM23" s="39" t="s">
        <v>1139</v>
      </c>
      <c r="AN23" s="39" t="s">
        <v>1139</v>
      </c>
      <c r="AO23" s="39" t="s">
        <v>830</v>
      </c>
      <c r="AP23" s="39" t="s">
        <v>830</v>
      </c>
      <c r="AQ23" s="39" t="s">
        <v>830</v>
      </c>
      <c r="AR23" s="39" t="s">
        <v>830</v>
      </c>
      <c r="AS23" s="39" t="s">
        <v>830</v>
      </c>
      <c r="AT23" s="39" t="s">
        <v>830</v>
      </c>
      <c r="AU23" s="39" t="s">
        <v>830</v>
      </c>
      <c r="AV23" s="39" t="s">
        <v>844</v>
      </c>
      <c r="AW23" s="39" t="s">
        <v>514</v>
      </c>
      <c r="AX23" s="39" t="s">
        <v>842</v>
      </c>
      <c r="AY23" s="39" t="s">
        <v>842</v>
      </c>
      <c r="AZ23" s="39" t="s">
        <v>842</v>
      </c>
      <c r="BA23" s="40" t="s">
        <v>819</v>
      </c>
      <c r="BB23" s="39" t="s">
        <v>841</v>
      </c>
      <c r="BC23" s="39" t="s">
        <v>841</v>
      </c>
      <c r="BD23" s="39" t="s">
        <v>503</v>
      </c>
      <c r="BE23" s="39" t="s">
        <v>503</v>
      </c>
      <c r="BF23" s="39" t="s">
        <v>1133</v>
      </c>
      <c r="BG23" s="39" t="s">
        <v>1140</v>
      </c>
      <c r="BH23" s="39" t="s">
        <v>838</v>
      </c>
      <c r="BI23" s="39" t="s">
        <v>514</v>
      </c>
      <c r="BJ23" s="39" t="s">
        <v>511</v>
      </c>
      <c r="BK23" s="39" t="s">
        <v>514</v>
      </c>
      <c r="BL23" s="39" t="s">
        <v>514</v>
      </c>
      <c r="BM23" s="39" t="s">
        <v>821</v>
      </c>
      <c r="BN23" s="39" t="s">
        <v>830</v>
      </c>
      <c r="BO23" s="39" t="s">
        <v>830</v>
      </c>
      <c r="BP23" s="39" t="s">
        <v>830</v>
      </c>
      <c r="BQ23" s="39" t="s">
        <v>830</v>
      </c>
      <c r="BR23" s="39" t="s">
        <v>830</v>
      </c>
      <c r="BS23" s="39" t="s">
        <v>830</v>
      </c>
      <c r="BT23" s="39"/>
      <c r="BU23" s="39" t="s">
        <v>845</v>
      </c>
      <c r="BV23" s="39" t="s">
        <v>514</v>
      </c>
    </row>
    <row r="24" spans="1:74">
      <c r="A24" s="30" t="str">
        <f>'Indicator Data'!A25</f>
        <v>Bolivia</v>
      </c>
      <c r="B24" s="23" t="str">
        <f>'Indicator Data'!B25</f>
        <v>BOL</v>
      </c>
      <c r="C24" s="39" t="s">
        <v>1132</v>
      </c>
      <c r="D24" s="39" t="s">
        <v>1132</v>
      </c>
      <c r="E24" s="39" t="s">
        <v>1133</v>
      </c>
      <c r="F24" s="39" t="s">
        <v>1133</v>
      </c>
      <c r="G24" s="39" t="s">
        <v>1133</v>
      </c>
      <c r="H24" s="39" t="s">
        <v>1133</v>
      </c>
      <c r="I24" s="39" t="s">
        <v>1133</v>
      </c>
      <c r="J24" s="39" t="s">
        <v>842</v>
      </c>
      <c r="K24" s="39" t="s">
        <v>842</v>
      </c>
      <c r="L24" s="39" t="s">
        <v>503</v>
      </c>
      <c r="M24" s="39" t="s">
        <v>839</v>
      </c>
      <c r="N24" s="39" t="s">
        <v>839</v>
      </c>
      <c r="O24" s="39" t="s">
        <v>839</v>
      </c>
      <c r="P24" s="39" t="s">
        <v>839</v>
      </c>
      <c r="Q24" s="39" t="s">
        <v>1051</v>
      </c>
      <c r="R24" s="39" t="s">
        <v>1051</v>
      </c>
      <c r="S24" s="39" t="s">
        <v>839</v>
      </c>
      <c r="T24" s="39" t="s">
        <v>839</v>
      </c>
      <c r="U24" s="39" t="s">
        <v>839</v>
      </c>
      <c r="V24" s="39" t="s">
        <v>514</v>
      </c>
      <c r="W24" s="39" t="s">
        <v>514</v>
      </c>
      <c r="X24" s="39" t="s">
        <v>514</v>
      </c>
      <c r="Y24" s="39" t="s">
        <v>1100</v>
      </c>
      <c r="Z24" s="39" t="s">
        <v>840</v>
      </c>
      <c r="AA24" s="39" t="s">
        <v>840</v>
      </c>
      <c r="AB24" s="61" t="s">
        <v>1138</v>
      </c>
      <c r="AC24" s="39" t="s">
        <v>830</v>
      </c>
      <c r="AD24" s="39" t="s">
        <v>1052</v>
      </c>
      <c r="AE24" s="39" t="s">
        <v>1100</v>
      </c>
      <c r="AF24" s="39" t="s">
        <v>839</v>
      </c>
      <c r="AG24" s="40" t="s">
        <v>1381</v>
      </c>
      <c r="AH24" s="39" t="s">
        <v>844</v>
      </c>
      <c r="AI24" s="39" t="s">
        <v>844</v>
      </c>
      <c r="AJ24" s="39" t="s">
        <v>846</v>
      </c>
      <c r="AK24" s="39" t="s">
        <v>847</v>
      </c>
      <c r="AL24" s="39" t="s">
        <v>847</v>
      </c>
      <c r="AM24" s="39" t="s">
        <v>1139</v>
      </c>
      <c r="AN24" s="39" t="s">
        <v>1139</v>
      </c>
      <c r="AO24" s="39" t="s">
        <v>830</v>
      </c>
      <c r="AP24" s="39" t="s">
        <v>830</v>
      </c>
      <c r="AQ24" s="39" t="s">
        <v>830</v>
      </c>
      <c r="AR24" s="39" t="s">
        <v>830</v>
      </c>
      <c r="AS24" s="39" t="s">
        <v>830</v>
      </c>
      <c r="AT24" s="39" t="s">
        <v>830</v>
      </c>
      <c r="AU24" s="39" t="s">
        <v>830</v>
      </c>
      <c r="AV24" s="39" t="s">
        <v>844</v>
      </c>
      <c r="AW24" s="39" t="s">
        <v>514</v>
      </c>
      <c r="AX24" s="39" t="s">
        <v>842</v>
      </c>
      <c r="AY24" s="39" t="s">
        <v>842</v>
      </c>
      <c r="AZ24" s="39" t="s">
        <v>842</v>
      </c>
      <c r="BA24" s="40" t="s">
        <v>822</v>
      </c>
      <c r="BB24" s="39" t="s">
        <v>841</v>
      </c>
      <c r="BC24" s="39" t="s">
        <v>841</v>
      </c>
      <c r="BD24" s="39" t="s">
        <v>503</v>
      </c>
      <c r="BE24" s="39" t="s">
        <v>503</v>
      </c>
      <c r="BF24" s="39" t="s">
        <v>1133</v>
      </c>
      <c r="BG24" s="39" t="s">
        <v>1140</v>
      </c>
      <c r="BH24" s="39" t="s">
        <v>838</v>
      </c>
      <c r="BI24" s="39" t="s">
        <v>514</v>
      </c>
      <c r="BJ24" s="39" t="s">
        <v>511</v>
      </c>
      <c r="BK24" s="39" t="s">
        <v>514</v>
      </c>
      <c r="BL24" s="39" t="s">
        <v>514</v>
      </c>
      <c r="BM24" s="39" t="s">
        <v>821</v>
      </c>
      <c r="BN24" s="39" t="s">
        <v>830</v>
      </c>
      <c r="BO24" s="39" t="s">
        <v>830</v>
      </c>
      <c r="BP24" s="39" t="s">
        <v>830</v>
      </c>
      <c r="BQ24" s="39" t="s">
        <v>830</v>
      </c>
      <c r="BR24" s="39" t="s">
        <v>830</v>
      </c>
      <c r="BS24" s="39" t="s">
        <v>830</v>
      </c>
      <c r="BT24" s="39"/>
      <c r="BU24" s="39" t="s">
        <v>845</v>
      </c>
      <c r="BV24" s="39" t="s">
        <v>514</v>
      </c>
    </row>
    <row r="25" spans="1:74">
      <c r="A25" s="30" t="str">
        <f>'Indicator Data'!A26</f>
        <v>Bosnia and Herzegovina</v>
      </c>
      <c r="B25" s="23" t="str">
        <f>'Indicator Data'!B26</f>
        <v>BIH</v>
      </c>
      <c r="C25" s="39" t="s">
        <v>1132</v>
      </c>
      <c r="D25" s="39" t="s">
        <v>1132</v>
      </c>
      <c r="E25" s="39" t="s">
        <v>1133</v>
      </c>
      <c r="F25" s="39" t="s">
        <v>1133</v>
      </c>
      <c r="G25" s="39" t="s">
        <v>1133</v>
      </c>
      <c r="H25" s="39" t="s">
        <v>1133</v>
      </c>
      <c r="I25" s="39" t="s">
        <v>1133</v>
      </c>
      <c r="J25" s="39" t="s">
        <v>842</v>
      </c>
      <c r="K25" s="39" t="s">
        <v>842</v>
      </c>
      <c r="L25" s="39" t="s">
        <v>503</v>
      </c>
      <c r="M25" s="39" t="s">
        <v>839</v>
      </c>
      <c r="N25" s="39" t="s">
        <v>839</v>
      </c>
      <c r="O25" s="39" t="s">
        <v>839</v>
      </c>
      <c r="P25" s="39" t="s">
        <v>839</v>
      </c>
      <c r="Q25" s="39" t="s">
        <v>1051</v>
      </c>
      <c r="R25" s="39" t="s">
        <v>1051</v>
      </c>
      <c r="S25" s="39" t="s">
        <v>839</v>
      </c>
      <c r="T25" s="39" t="s">
        <v>839</v>
      </c>
      <c r="U25" s="39" t="s">
        <v>839</v>
      </c>
      <c r="V25" s="39" t="s">
        <v>514</v>
      </c>
      <c r="W25" s="39" t="s">
        <v>514</v>
      </c>
      <c r="X25" s="39" t="s">
        <v>514</v>
      </c>
      <c r="Y25" s="39" t="s">
        <v>1100</v>
      </c>
      <c r="Z25" s="39" t="s">
        <v>840</v>
      </c>
      <c r="AA25" s="39" t="s">
        <v>840</v>
      </c>
      <c r="AB25" s="61" t="s">
        <v>1138</v>
      </c>
      <c r="AC25" s="39" t="s">
        <v>830</v>
      </c>
      <c r="AD25" s="39" t="s">
        <v>1052</v>
      </c>
      <c r="AE25" s="39" t="s">
        <v>1100</v>
      </c>
      <c r="AF25" s="39" t="s">
        <v>839</v>
      </c>
      <c r="AG25" s="40" t="s">
        <v>1381</v>
      </c>
      <c r="AH25" s="39" t="s">
        <v>844</v>
      </c>
      <c r="AI25" s="39" t="s">
        <v>844</v>
      </c>
      <c r="AJ25" s="39" t="s">
        <v>846</v>
      </c>
      <c r="AK25" s="39" t="s">
        <v>847</v>
      </c>
      <c r="AL25" s="39" t="s">
        <v>847</v>
      </c>
      <c r="AM25" s="39" t="s">
        <v>1139</v>
      </c>
      <c r="AN25" s="39" t="s">
        <v>1139</v>
      </c>
      <c r="AO25" s="39" t="s">
        <v>830</v>
      </c>
      <c r="AP25" s="39" t="s">
        <v>830</v>
      </c>
      <c r="AQ25" s="39" t="s">
        <v>830</v>
      </c>
      <c r="AR25" s="39" t="s">
        <v>830</v>
      </c>
      <c r="AS25" s="39" t="s">
        <v>830</v>
      </c>
      <c r="AT25" s="39" t="s">
        <v>830</v>
      </c>
      <c r="AU25" s="39" t="s">
        <v>830</v>
      </c>
      <c r="AV25" s="39" t="s">
        <v>844</v>
      </c>
      <c r="AW25" s="39" t="s">
        <v>514</v>
      </c>
      <c r="AX25" s="39" t="s">
        <v>842</v>
      </c>
      <c r="AY25" s="39" t="s">
        <v>842</v>
      </c>
      <c r="AZ25" s="39" t="s">
        <v>842</v>
      </c>
      <c r="BA25" s="40" t="s">
        <v>822</v>
      </c>
      <c r="BB25" s="39" t="s">
        <v>841</v>
      </c>
      <c r="BC25" s="39" t="s">
        <v>841</v>
      </c>
      <c r="BD25" s="39" t="s">
        <v>503</v>
      </c>
      <c r="BE25" s="39" t="s">
        <v>503</v>
      </c>
      <c r="BF25" s="39" t="s">
        <v>1133</v>
      </c>
      <c r="BG25" s="39" t="s">
        <v>1140</v>
      </c>
      <c r="BH25" s="39" t="s">
        <v>838</v>
      </c>
      <c r="BI25" s="39" t="s">
        <v>514</v>
      </c>
      <c r="BJ25" s="39" t="s">
        <v>511</v>
      </c>
      <c r="BK25" s="39" t="s">
        <v>514</v>
      </c>
      <c r="BL25" s="39" t="s">
        <v>514</v>
      </c>
      <c r="BM25" s="39" t="s">
        <v>821</v>
      </c>
      <c r="BN25" s="39" t="s">
        <v>830</v>
      </c>
      <c r="BO25" s="39" t="s">
        <v>830</v>
      </c>
      <c r="BP25" s="39" t="s">
        <v>830</v>
      </c>
      <c r="BQ25" s="39" t="s">
        <v>830</v>
      </c>
      <c r="BR25" s="39" t="s">
        <v>830</v>
      </c>
      <c r="BS25" s="39" t="s">
        <v>830</v>
      </c>
      <c r="BT25" s="39"/>
      <c r="BU25" s="39" t="s">
        <v>845</v>
      </c>
      <c r="BV25" s="39" t="s">
        <v>514</v>
      </c>
    </row>
    <row r="26" spans="1:74">
      <c r="A26" s="30" t="str">
        <f>'Indicator Data'!A27</f>
        <v>Botswana</v>
      </c>
      <c r="B26" s="23" t="str">
        <f>'Indicator Data'!B27</f>
        <v>BWA</v>
      </c>
      <c r="C26" s="39" t="s">
        <v>1132</v>
      </c>
      <c r="D26" s="39" t="s">
        <v>1132</v>
      </c>
      <c r="E26" s="39" t="s">
        <v>1133</v>
      </c>
      <c r="F26" s="39" t="s">
        <v>1133</v>
      </c>
      <c r="G26" s="39" t="s">
        <v>1133</v>
      </c>
      <c r="H26" s="39" t="s">
        <v>1133</v>
      </c>
      <c r="I26" s="39" t="s">
        <v>1133</v>
      </c>
      <c r="J26" s="39" t="s">
        <v>842</v>
      </c>
      <c r="K26" s="39" t="s">
        <v>842</v>
      </c>
      <c r="L26" s="39" t="s">
        <v>503</v>
      </c>
      <c r="M26" s="39" t="s">
        <v>839</v>
      </c>
      <c r="N26" s="39" t="s">
        <v>839</v>
      </c>
      <c r="O26" s="39" t="s">
        <v>839</v>
      </c>
      <c r="P26" s="39" t="s">
        <v>839</v>
      </c>
      <c r="Q26" s="39" t="s">
        <v>1051</v>
      </c>
      <c r="R26" s="39" t="s">
        <v>1051</v>
      </c>
      <c r="S26" s="39" t="s">
        <v>839</v>
      </c>
      <c r="T26" s="39" t="s">
        <v>839</v>
      </c>
      <c r="U26" s="39" t="s">
        <v>839</v>
      </c>
      <c r="V26" s="39" t="s">
        <v>514</v>
      </c>
      <c r="W26" s="39" t="s">
        <v>514</v>
      </c>
      <c r="X26" s="39" t="s">
        <v>514</v>
      </c>
      <c r="Y26" s="39" t="s">
        <v>1100</v>
      </c>
      <c r="Z26" s="39" t="s">
        <v>840</v>
      </c>
      <c r="AA26" s="39" t="s">
        <v>840</v>
      </c>
      <c r="AB26" s="61" t="s">
        <v>1138</v>
      </c>
      <c r="AC26" s="39" t="s">
        <v>830</v>
      </c>
      <c r="AD26" s="39" t="s">
        <v>1052</v>
      </c>
      <c r="AE26" s="39" t="s">
        <v>1100</v>
      </c>
      <c r="AF26" s="39" t="s">
        <v>839</v>
      </c>
      <c r="AG26" s="40" t="s">
        <v>1381</v>
      </c>
      <c r="AH26" s="39" t="s">
        <v>844</v>
      </c>
      <c r="AI26" s="39" t="s">
        <v>844</v>
      </c>
      <c r="AJ26" s="39" t="s">
        <v>846</v>
      </c>
      <c r="AK26" s="39" t="s">
        <v>847</v>
      </c>
      <c r="AL26" s="39" t="s">
        <v>847</v>
      </c>
      <c r="AM26" s="39" t="s">
        <v>1139</v>
      </c>
      <c r="AN26" s="39" t="s">
        <v>1139</v>
      </c>
      <c r="AO26" s="39" t="s">
        <v>830</v>
      </c>
      <c r="AP26" s="39" t="s">
        <v>830</v>
      </c>
      <c r="AQ26" s="39" t="s">
        <v>830</v>
      </c>
      <c r="AR26" s="39" t="s">
        <v>830</v>
      </c>
      <c r="AS26" s="39" t="s">
        <v>830</v>
      </c>
      <c r="AT26" s="39" t="s">
        <v>830</v>
      </c>
      <c r="AU26" s="39" t="s">
        <v>830</v>
      </c>
      <c r="AV26" s="39" t="s">
        <v>844</v>
      </c>
      <c r="AW26" s="39" t="s">
        <v>514</v>
      </c>
      <c r="AX26" s="39" t="s">
        <v>842</v>
      </c>
      <c r="AY26" s="39" t="s">
        <v>842</v>
      </c>
      <c r="AZ26" s="39" t="s">
        <v>842</v>
      </c>
      <c r="BA26" s="40" t="s">
        <v>819</v>
      </c>
      <c r="BB26" s="39" t="s">
        <v>841</v>
      </c>
      <c r="BC26" s="39" t="s">
        <v>841</v>
      </c>
      <c r="BD26" s="39" t="s">
        <v>503</v>
      </c>
      <c r="BE26" s="39" t="s">
        <v>503</v>
      </c>
      <c r="BF26" s="39" t="s">
        <v>1133</v>
      </c>
      <c r="BG26" s="39" t="s">
        <v>1140</v>
      </c>
      <c r="BH26" s="39" t="s">
        <v>838</v>
      </c>
      <c r="BI26" s="39" t="s">
        <v>514</v>
      </c>
      <c r="BJ26" s="39" t="s">
        <v>511</v>
      </c>
      <c r="BK26" s="39" t="s">
        <v>514</v>
      </c>
      <c r="BL26" s="39" t="s">
        <v>514</v>
      </c>
      <c r="BM26" s="39" t="s">
        <v>821</v>
      </c>
      <c r="BN26" s="39" t="s">
        <v>830</v>
      </c>
      <c r="BO26" s="39" t="s">
        <v>830</v>
      </c>
      <c r="BP26" s="39" t="s">
        <v>830</v>
      </c>
      <c r="BQ26" s="39" t="s">
        <v>830</v>
      </c>
      <c r="BR26" s="39" t="s">
        <v>830</v>
      </c>
      <c r="BS26" s="39" t="s">
        <v>830</v>
      </c>
      <c r="BT26" s="39"/>
      <c r="BU26" s="39" t="s">
        <v>845</v>
      </c>
      <c r="BV26" s="39" t="s">
        <v>514</v>
      </c>
    </row>
    <row r="27" spans="1:74">
      <c r="A27" s="30" t="str">
        <f>'Indicator Data'!A28</f>
        <v>Brazil</v>
      </c>
      <c r="B27" s="23" t="str">
        <f>'Indicator Data'!B28</f>
        <v>BRA</v>
      </c>
      <c r="C27" s="39" t="s">
        <v>1132</v>
      </c>
      <c r="D27" s="39" t="s">
        <v>1132</v>
      </c>
      <c r="E27" s="39" t="s">
        <v>1133</v>
      </c>
      <c r="F27" s="39" t="s">
        <v>1133</v>
      </c>
      <c r="G27" s="39" t="s">
        <v>1133</v>
      </c>
      <c r="H27" s="39" t="s">
        <v>1133</v>
      </c>
      <c r="I27" s="39" t="s">
        <v>1133</v>
      </c>
      <c r="J27" s="39" t="s">
        <v>842</v>
      </c>
      <c r="K27" s="39" t="s">
        <v>842</v>
      </c>
      <c r="L27" s="39" t="s">
        <v>503</v>
      </c>
      <c r="M27" s="39" t="s">
        <v>839</v>
      </c>
      <c r="N27" s="39" t="s">
        <v>839</v>
      </c>
      <c r="O27" s="39" t="s">
        <v>839</v>
      </c>
      <c r="P27" s="39" t="s">
        <v>839</v>
      </c>
      <c r="Q27" s="39" t="s">
        <v>1051</v>
      </c>
      <c r="R27" s="39" t="s">
        <v>1051</v>
      </c>
      <c r="S27" s="39" t="s">
        <v>839</v>
      </c>
      <c r="T27" s="39" t="s">
        <v>839</v>
      </c>
      <c r="U27" s="39" t="s">
        <v>839</v>
      </c>
      <c r="V27" s="39" t="s">
        <v>514</v>
      </c>
      <c r="W27" s="39" t="s">
        <v>514</v>
      </c>
      <c r="X27" s="39" t="s">
        <v>514</v>
      </c>
      <c r="Y27" s="39" t="s">
        <v>1100</v>
      </c>
      <c r="Z27" s="39" t="s">
        <v>840</v>
      </c>
      <c r="AA27" s="39" t="s">
        <v>840</v>
      </c>
      <c r="AB27" s="61" t="s">
        <v>1138</v>
      </c>
      <c r="AC27" s="39" t="s">
        <v>830</v>
      </c>
      <c r="AD27" s="39" t="s">
        <v>1052</v>
      </c>
      <c r="AE27" s="39" t="s">
        <v>1100</v>
      </c>
      <c r="AF27" s="39" t="s">
        <v>839</v>
      </c>
      <c r="AG27" s="40" t="s">
        <v>1381</v>
      </c>
      <c r="AH27" s="39" t="s">
        <v>844</v>
      </c>
      <c r="AI27" s="39" t="s">
        <v>844</v>
      </c>
      <c r="AJ27" s="39" t="s">
        <v>846</v>
      </c>
      <c r="AK27" s="39" t="s">
        <v>847</v>
      </c>
      <c r="AL27" s="39" t="s">
        <v>847</v>
      </c>
      <c r="AM27" s="39" t="s">
        <v>1139</v>
      </c>
      <c r="AN27" s="39" t="s">
        <v>1139</v>
      </c>
      <c r="AO27" s="39" t="s">
        <v>830</v>
      </c>
      <c r="AP27" s="39" t="s">
        <v>830</v>
      </c>
      <c r="AQ27" s="39" t="s">
        <v>830</v>
      </c>
      <c r="AR27" s="39" t="s">
        <v>830</v>
      </c>
      <c r="AS27" s="39" t="s">
        <v>830</v>
      </c>
      <c r="AT27" s="39" t="s">
        <v>830</v>
      </c>
      <c r="AU27" s="39" t="s">
        <v>830</v>
      </c>
      <c r="AV27" s="39" t="s">
        <v>844</v>
      </c>
      <c r="AW27" s="39" t="s">
        <v>514</v>
      </c>
      <c r="AX27" s="39" t="s">
        <v>842</v>
      </c>
      <c r="AY27" s="39" t="s">
        <v>842</v>
      </c>
      <c r="AZ27" s="39" t="s">
        <v>842</v>
      </c>
      <c r="BA27" s="40" t="s">
        <v>819</v>
      </c>
      <c r="BB27" s="39" t="s">
        <v>841</v>
      </c>
      <c r="BC27" s="39" t="s">
        <v>841</v>
      </c>
      <c r="BD27" s="39" t="s">
        <v>503</v>
      </c>
      <c r="BE27" s="39" t="s">
        <v>503</v>
      </c>
      <c r="BF27" s="39" t="s">
        <v>1133</v>
      </c>
      <c r="BG27" s="39" t="s">
        <v>1140</v>
      </c>
      <c r="BH27" s="39" t="s">
        <v>838</v>
      </c>
      <c r="BI27" s="39" t="s">
        <v>514</v>
      </c>
      <c r="BJ27" s="39" t="s">
        <v>511</v>
      </c>
      <c r="BK27" s="39" t="s">
        <v>514</v>
      </c>
      <c r="BL27" s="39" t="s">
        <v>514</v>
      </c>
      <c r="BM27" s="39" t="s">
        <v>821</v>
      </c>
      <c r="BN27" s="39" t="s">
        <v>830</v>
      </c>
      <c r="BO27" s="39" t="s">
        <v>830</v>
      </c>
      <c r="BP27" s="39" t="s">
        <v>830</v>
      </c>
      <c r="BQ27" s="39" t="s">
        <v>830</v>
      </c>
      <c r="BR27" s="39" t="s">
        <v>830</v>
      </c>
      <c r="BS27" s="39" t="s">
        <v>830</v>
      </c>
      <c r="BT27" s="39"/>
      <c r="BU27" s="39" t="s">
        <v>845</v>
      </c>
      <c r="BV27" s="39" t="s">
        <v>514</v>
      </c>
    </row>
    <row r="28" spans="1:74">
      <c r="A28" s="30" t="str">
        <f>'Indicator Data'!A29</f>
        <v>Brunei Darussalam</v>
      </c>
      <c r="B28" s="23" t="str">
        <f>'Indicator Data'!B29</f>
        <v>BRN</v>
      </c>
      <c r="C28" s="39" t="s">
        <v>1132</v>
      </c>
      <c r="D28" s="39" t="s">
        <v>1132</v>
      </c>
      <c r="E28" s="39" t="s">
        <v>1133</v>
      </c>
      <c r="F28" s="39" t="s">
        <v>1133</v>
      </c>
      <c r="G28" s="39" t="s">
        <v>1133</v>
      </c>
      <c r="H28" s="39" t="s">
        <v>1133</v>
      </c>
      <c r="I28" s="39" t="s">
        <v>1133</v>
      </c>
      <c r="J28" s="39" t="s">
        <v>842</v>
      </c>
      <c r="K28" s="39" t="s">
        <v>842</v>
      </c>
      <c r="L28" s="39" t="s">
        <v>503</v>
      </c>
      <c r="M28" s="39" t="s">
        <v>839</v>
      </c>
      <c r="N28" s="39" t="s">
        <v>839</v>
      </c>
      <c r="O28" s="39" t="s">
        <v>839</v>
      </c>
      <c r="P28" s="39" t="s">
        <v>839</v>
      </c>
      <c r="Q28" s="39" t="s">
        <v>1051</v>
      </c>
      <c r="R28" s="39" t="s">
        <v>1051</v>
      </c>
      <c r="S28" s="39" t="s">
        <v>839</v>
      </c>
      <c r="T28" s="39" t="s">
        <v>839</v>
      </c>
      <c r="U28" s="39" t="s">
        <v>839</v>
      </c>
      <c r="V28" s="39" t="s">
        <v>514</v>
      </c>
      <c r="W28" s="39" t="s">
        <v>514</v>
      </c>
      <c r="X28" s="39" t="s">
        <v>514</v>
      </c>
      <c r="Y28" s="39" t="s">
        <v>1100</v>
      </c>
      <c r="Z28" s="39" t="s">
        <v>840</v>
      </c>
      <c r="AA28" s="39" t="s">
        <v>840</v>
      </c>
      <c r="AB28" s="61" t="s">
        <v>1138</v>
      </c>
      <c r="AC28" s="39" t="s">
        <v>830</v>
      </c>
      <c r="AD28" s="39" t="s">
        <v>1052</v>
      </c>
      <c r="AE28" s="39" t="s">
        <v>1100</v>
      </c>
      <c r="AF28" s="39" t="s">
        <v>839</v>
      </c>
      <c r="AG28" s="40" t="s">
        <v>1381</v>
      </c>
      <c r="AH28" s="39" t="s">
        <v>844</v>
      </c>
      <c r="AI28" s="39" t="s">
        <v>844</v>
      </c>
      <c r="AJ28" s="39" t="s">
        <v>846</v>
      </c>
      <c r="AK28" s="39" t="s">
        <v>847</v>
      </c>
      <c r="AL28" s="39" t="s">
        <v>847</v>
      </c>
      <c r="AM28" s="39" t="s">
        <v>1139</v>
      </c>
      <c r="AN28" s="39" t="s">
        <v>1139</v>
      </c>
      <c r="AO28" s="39" t="s">
        <v>830</v>
      </c>
      <c r="AP28" s="39" t="s">
        <v>830</v>
      </c>
      <c r="AQ28" s="39" t="s">
        <v>830</v>
      </c>
      <c r="AR28" s="39" t="s">
        <v>830</v>
      </c>
      <c r="AS28" s="39" t="s">
        <v>830</v>
      </c>
      <c r="AT28" s="39" t="s">
        <v>830</v>
      </c>
      <c r="AU28" s="39" t="s">
        <v>830</v>
      </c>
      <c r="AV28" s="39" t="s">
        <v>844</v>
      </c>
      <c r="AW28" s="39" t="s">
        <v>514</v>
      </c>
      <c r="AX28" s="39" t="s">
        <v>842</v>
      </c>
      <c r="AY28" s="39" t="s">
        <v>842</v>
      </c>
      <c r="AZ28" s="39" t="s">
        <v>842</v>
      </c>
      <c r="BA28" s="40" t="s">
        <v>819</v>
      </c>
      <c r="BB28" s="39" t="s">
        <v>841</v>
      </c>
      <c r="BC28" s="39" t="s">
        <v>841</v>
      </c>
      <c r="BD28" s="39" t="s">
        <v>503</v>
      </c>
      <c r="BE28" s="39" t="s">
        <v>503</v>
      </c>
      <c r="BF28" s="39" t="s">
        <v>1133</v>
      </c>
      <c r="BG28" s="39" t="s">
        <v>1140</v>
      </c>
      <c r="BH28" s="39" t="s">
        <v>838</v>
      </c>
      <c r="BI28" s="39" t="s">
        <v>514</v>
      </c>
      <c r="BJ28" s="39" t="s">
        <v>511</v>
      </c>
      <c r="BK28" s="39" t="s">
        <v>514</v>
      </c>
      <c r="BL28" s="39" t="s">
        <v>514</v>
      </c>
      <c r="BM28" s="39" t="s">
        <v>821</v>
      </c>
      <c r="BN28" s="39" t="s">
        <v>830</v>
      </c>
      <c r="BO28" s="39" t="s">
        <v>830</v>
      </c>
      <c r="BP28" s="39" t="s">
        <v>830</v>
      </c>
      <c r="BQ28" s="39" t="s">
        <v>830</v>
      </c>
      <c r="BR28" s="39" t="s">
        <v>830</v>
      </c>
      <c r="BS28" s="39" t="s">
        <v>830</v>
      </c>
      <c r="BT28" s="39"/>
      <c r="BU28" s="39" t="s">
        <v>845</v>
      </c>
      <c r="BV28" s="39" t="s">
        <v>514</v>
      </c>
    </row>
    <row r="29" spans="1:74">
      <c r="A29" s="30" t="str">
        <f>'Indicator Data'!A30</f>
        <v>Bulgaria</v>
      </c>
      <c r="B29" s="23" t="str">
        <f>'Indicator Data'!B30</f>
        <v>BGR</v>
      </c>
      <c r="C29" s="39" t="s">
        <v>1132</v>
      </c>
      <c r="D29" s="39" t="s">
        <v>1132</v>
      </c>
      <c r="E29" s="39" t="s">
        <v>1133</v>
      </c>
      <c r="F29" s="39" t="s">
        <v>1133</v>
      </c>
      <c r="G29" s="39" t="s">
        <v>1133</v>
      </c>
      <c r="H29" s="39" t="s">
        <v>1133</v>
      </c>
      <c r="I29" s="39" t="s">
        <v>1133</v>
      </c>
      <c r="J29" s="39" t="s">
        <v>842</v>
      </c>
      <c r="K29" s="39" t="s">
        <v>842</v>
      </c>
      <c r="L29" s="39" t="s">
        <v>503</v>
      </c>
      <c r="M29" s="39" t="s">
        <v>839</v>
      </c>
      <c r="N29" s="39" t="s">
        <v>839</v>
      </c>
      <c r="O29" s="39" t="s">
        <v>839</v>
      </c>
      <c r="P29" s="39" t="s">
        <v>839</v>
      </c>
      <c r="Q29" s="39" t="s">
        <v>1051</v>
      </c>
      <c r="R29" s="39" t="s">
        <v>1051</v>
      </c>
      <c r="S29" s="39" t="s">
        <v>839</v>
      </c>
      <c r="T29" s="39" t="s">
        <v>839</v>
      </c>
      <c r="U29" s="39" t="s">
        <v>839</v>
      </c>
      <c r="V29" s="39" t="s">
        <v>514</v>
      </c>
      <c r="W29" s="39" t="s">
        <v>514</v>
      </c>
      <c r="X29" s="39" t="s">
        <v>514</v>
      </c>
      <c r="Y29" s="39" t="s">
        <v>1100</v>
      </c>
      <c r="Z29" s="39" t="s">
        <v>840</v>
      </c>
      <c r="AA29" s="39" t="s">
        <v>840</v>
      </c>
      <c r="AB29" s="61" t="s">
        <v>1138</v>
      </c>
      <c r="AC29" s="39" t="s">
        <v>830</v>
      </c>
      <c r="AD29" s="39" t="s">
        <v>1052</v>
      </c>
      <c r="AE29" s="39" t="s">
        <v>1100</v>
      </c>
      <c r="AF29" s="39" t="s">
        <v>839</v>
      </c>
      <c r="AG29" s="40" t="s">
        <v>1381</v>
      </c>
      <c r="AH29" s="39" t="s">
        <v>844</v>
      </c>
      <c r="AI29" s="39" t="s">
        <v>844</v>
      </c>
      <c r="AJ29" s="39" t="s">
        <v>846</v>
      </c>
      <c r="AK29" s="39" t="s">
        <v>847</v>
      </c>
      <c r="AL29" s="39" t="s">
        <v>847</v>
      </c>
      <c r="AM29" s="39" t="s">
        <v>1139</v>
      </c>
      <c r="AN29" s="39" t="s">
        <v>1139</v>
      </c>
      <c r="AO29" s="39" t="s">
        <v>830</v>
      </c>
      <c r="AP29" s="39" t="s">
        <v>830</v>
      </c>
      <c r="AQ29" s="39" t="s">
        <v>830</v>
      </c>
      <c r="AR29" s="39" t="s">
        <v>830</v>
      </c>
      <c r="AS29" s="39" t="s">
        <v>830</v>
      </c>
      <c r="AT29" s="39" t="s">
        <v>830</v>
      </c>
      <c r="AU29" s="39" t="s">
        <v>830</v>
      </c>
      <c r="AV29" s="39" t="s">
        <v>844</v>
      </c>
      <c r="AW29" s="39" t="s">
        <v>514</v>
      </c>
      <c r="AX29" s="39" t="s">
        <v>842</v>
      </c>
      <c r="AY29" s="39" t="s">
        <v>842</v>
      </c>
      <c r="AZ29" s="39" t="s">
        <v>842</v>
      </c>
      <c r="BA29" s="40" t="s">
        <v>819</v>
      </c>
      <c r="BB29" s="39" t="s">
        <v>841</v>
      </c>
      <c r="BC29" s="39" t="s">
        <v>841</v>
      </c>
      <c r="BD29" s="39" t="s">
        <v>503</v>
      </c>
      <c r="BE29" s="39" t="s">
        <v>503</v>
      </c>
      <c r="BF29" s="39" t="s">
        <v>1133</v>
      </c>
      <c r="BG29" s="39" t="s">
        <v>1140</v>
      </c>
      <c r="BH29" s="39" t="s">
        <v>838</v>
      </c>
      <c r="BI29" s="39" t="s">
        <v>514</v>
      </c>
      <c r="BJ29" s="39" t="s">
        <v>511</v>
      </c>
      <c r="BK29" s="39" t="s">
        <v>514</v>
      </c>
      <c r="BL29" s="39" t="s">
        <v>514</v>
      </c>
      <c r="BM29" s="39" t="s">
        <v>821</v>
      </c>
      <c r="BN29" s="39" t="s">
        <v>830</v>
      </c>
      <c r="BO29" s="39" t="s">
        <v>830</v>
      </c>
      <c r="BP29" s="39" t="s">
        <v>830</v>
      </c>
      <c r="BQ29" s="39" t="s">
        <v>830</v>
      </c>
      <c r="BR29" s="39" t="s">
        <v>830</v>
      </c>
      <c r="BS29" s="39" t="s">
        <v>830</v>
      </c>
      <c r="BT29" s="39"/>
      <c r="BU29" s="39" t="s">
        <v>845</v>
      </c>
      <c r="BV29" s="39" t="s">
        <v>514</v>
      </c>
    </row>
    <row r="30" spans="1:74">
      <c r="A30" s="30" t="str">
        <f>'Indicator Data'!A31</f>
        <v>Burkina Faso</v>
      </c>
      <c r="B30" s="23" t="str">
        <f>'Indicator Data'!B31</f>
        <v>BFA</v>
      </c>
      <c r="C30" s="39" t="s">
        <v>1132</v>
      </c>
      <c r="D30" s="39" t="s">
        <v>1132</v>
      </c>
      <c r="E30" s="39" t="s">
        <v>1133</v>
      </c>
      <c r="F30" s="39" t="s">
        <v>1133</v>
      </c>
      <c r="G30" s="39" t="s">
        <v>1133</v>
      </c>
      <c r="H30" s="39" t="s">
        <v>1133</v>
      </c>
      <c r="I30" s="39" t="s">
        <v>1133</v>
      </c>
      <c r="J30" s="39" t="s">
        <v>842</v>
      </c>
      <c r="K30" s="39" t="s">
        <v>842</v>
      </c>
      <c r="L30" s="39" t="s">
        <v>503</v>
      </c>
      <c r="M30" s="39" t="s">
        <v>839</v>
      </c>
      <c r="N30" s="39" t="s">
        <v>839</v>
      </c>
      <c r="O30" s="39" t="s">
        <v>839</v>
      </c>
      <c r="P30" s="39" t="s">
        <v>839</v>
      </c>
      <c r="Q30" s="39" t="s">
        <v>1051</v>
      </c>
      <c r="R30" s="39" t="s">
        <v>1051</v>
      </c>
      <c r="S30" s="39" t="s">
        <v>839</v>
      </c>
      <c r="T30" s="39" t="s">
        <v>839</v>
      </c>
      <c r="U30" s="39" t="s">
        <v>839</v>
      </c>
      <c r="V30" s="39" t="s">
        <v>514</v>
      </c>
      <c r="W30" s="39" t="s">
        <v>514</v>
      </c>
      <c r="X30" s="39" t="s">
        <v>514</v>
      </c>
      <c r="Y30" s="39" t="s">
        <v>1100</v>
      </c>
      <c r="Z30" s="39" t="s">
        <v>840</v>
      </c>
      <c r="AA30" s="39" t="s">
        <v>840</v>
      </c>
      <c r="AB30" s="61" t="s">
        <v>1138</v>
      </c>
      <c r="AC30" s="39" t="s">
        <v>830</v>
      </c>
      <c r="AD30" s="39" t="s">
        <v>1052</v>
      </c>
      <c r="AE30" s="39" t="s">
        <v>1100</v>
      </c>
      <c r="AF30" s="39" t="s">
        <v>839</v>
      </c>
      <c r="AG30" s="40" t="s">
        <v>1381</v>
      </c>
      <c r="AH30" s="39" t="s">
        <v>844</v>
      </c>
      <c r="AI30" s="39" t="s">
        <v>844</v>
      </c>
      <c r="AJ30" s="39" t="s">
        <v>846</v>
      </c>
      <c r="AK30" s="39" t="s">
        <v>847</v>
      </c>
      <c r="AL30" s="39" t="s">
        <v>847</v>
      </c>
      <c r="AM30" s="39" t="s">
        <v>1139</v>
      </c>
      <c r="AN30" s="39" t="s">
        <v>1139</v>
      </c>
      <c r="AO30" s="39" t="s">
        <v>830</v>
      </c>
      <c r="AP30" s="39" t="s">
        <v>830</v>
      </c>
      <c r="AQ30" s="39" t="s">
        <v>830</v>
      </c>
      <c r="AR30" s="39" t="s">
        <v>830</v>
      </c>
      <c r="AS30" s="39" t="s">
        <v>830</v>
      </c>
      <c r="AT30" s="39" t="s">
        <v>830</v>
      </c>
      <c r="AU30" s="39" t="s">
        <v>830</v>
      </c>
      <c r="AV30" s="39" t="s">
        <v>844</v>
      </c>
      <c r="AW30" s="39" t="s">
        <v>514</v>
      </c>
      <c r="AX30" s="39" t="s">
        <v>842</v>
      </c>
      <c r="AY30" s="39" t="s">
        <v>842</v>
      </c>
      <c r="AZ30" s="39" t="s">
        <v>842</v>
      </c>
      <c r="BA30" s="40" t="s">
        <v>1230</v>
      </c>
      <c r="BB30" s="39" t="s">
        <v>841</v>
      </c>
      <c r="BC30" s="39" t="s">
        <v>841</v>
      </c>
      <c r="BD30" s="39" t="s">
        <v>503</v>
      </c>
      <c r="BE30" s="39" t="s">
        <v>503</v>
      </c>
      <c r="BF30" s="39" t="s">
        <v>1133</v>
      </c>
      <c r="BG30" s="39" t="s">
        <v>1140</v>
      </c>
      <c r="BH30" s="39" t="s">
        <v>838</v>
      </c>
      <c r="BI30" s="39" t="s">
        <v>514</v>
      </c>
      <c r="BJ30" s="39" t="s">
        <v>511</v>
      </c>
      <c r="BK30" s="39" t="s">
        <v>514</v>
      </c>
      <c r="BL30" s="39" t="s">
        <v>514</v>
      </c>
      <c r="BM30" s="39" t="s">
        <v>821</v>
      </c>
      <c r="BN30" s="39" t="s">
        <v>830</v>
      </c>
      <c r="BO30" s="39" t="s">
        <v>830</v>
      </c>
      <c r="BP30" s="39" t="s">
        <v>830</v>
      </c>
      <c r="BQ30" s="39" t="s">
        <v>830</v>
      </c>
      <c r="BR30" s="39" t="s">
        <v>830</v>
      </c>
      <c r="BS30" s="39" t="s">
        <v>830</v>
      </c>
      <c r="BT30" s="39"/>
      <c r="BU30" s="39" t="s">
        <v>845</v>
      </c>
      <c r="BV30" s="39" t="s">
        <v>514</v>
      </c>
    </row>
    <row r="31" spans="1:74">
      <c r="A31" s="30" t="str">
        <f>'Indicator Data'!A32</f>
        <v>Burundi</v>
      </c>
      <c r="B31" s="23" t="str">
        <f>'Indicator Data'!B32</f>
        <v>BDI</v>
      </c>
      <c r="C31" s="39" t="s">
        <v>1132</v>
      </c>
      <c r="D31" s="39" t="s">
        <v>1132</v>
      </c>
      <c r="E31" s="39" t="s">
        <v>1133</v>
      </c>
      <c r="F31" s="39" t="s">
        <v>1133</v>
      </c>
      <c r="G31" s="39" t="s">
        <v>1133</v>
      </c>
      <c r="H31" s="39" t="s">
        <v>1133</v>
      </c>
      <c r="I31" s="39" t="s">
        <v>1133</v>
      </c>
      <c r="J31" s="39" t="s">
        <v>842</v>
      </c>
      <c r="K31" s="39" t="s">
        <v>842</v>
      </c>
      <c r="L31" s="39" t="s">
        <v>503</v>
      </c>
      <c r="M31" s="39" t="s">
        <v>839</v>
      </c>
      <c r="N31" s="39" t="s">
        <v>839</v>
      </c>
      <c r="O31" s="39" t="s">
        <v>839</v>
      </c>
      <c r="P31" s="39" t="s">
        <v>839</v>
      </c>
      <c r="Q31" s="39" t="s">
        <v>1051</v>
      </c>
      <c r="R31" s="39" t="s">
        <v>1051</v>
      </c>
      <c r="S31" s="39" t="s">
        <v>839</v>
      </c>
      <c r="T31" s="39" t="s">
        <v>839</v>
      </c>
      <c r="U31" s="39" t="s">
        <v>839</v>
      </c>
      <c r="V31" s="39" t="s">
        <v>514</v>
      </c>
      <c r="W31" s="39" t="s">
        <v>514</v>
      </c>
      <c r="X31" s="39" t="s">
        <v>514</v>
      </c>
      <c r="Y31" s="39" t="s">
        <v>1100</v>
      </c>
      <c r="Z31" s="39" t="s">
        <v>840</v>
      </c>
      <c r="AA31" s="39" t="s">
        <v>840</v>
      </c>
      <c r="AB31" s="61" t="s">
        <v>1138</v>
      </c>
      <c r="AC31" s="39" t="s">
        <v>830</v>
      </c>
      <c r="AD31" s="39" t="s">
        <v>1052</v>
      </c>
      <c r="AE31" s="39" t="s">
        <v>1100</v>
      </c>
      <c r="AF31" s="39" t="s">
        <v>839</v>
      </c>
      <c r="AG31" s="40" t="s">
        <v>1381</v>
      </c>
      <c r="AH31" s="39" t="s">
        <v>844</v>
      </c>
      <c r="AI31" s="39" t="s">
        <v>844</v>
      </c>
      <c r="AJ31" s="39" t="s">
        <v>846</v>
      </c>
      <c r="AK31" s="39" t="s">
        <v>847</v>
      </c>
      <c r="AL31" s="39" t="s">
        <v>847</v>
      </c>
      <c r="AM31" s="39" t="s">
        <v>1139</v>
      </c>
      <c r="AN31" s="39" t="s">
        <v>1139</v>
      </c>
      <c r="AO31" s="39" t="s">
        <v>830</v>
      </c>
      <c r="AP31" s="39" t="s">
        <v>830</v>
      </c>
      <c r="AQ31" s="39" t="s">
        <v>830</v>
      </c>
      <c r="AR31" s="39" t="s">
        <v>830</v>
      </c>
      <c r="AS31" s="39" t="s">
        <v>830</v>
      </c>
      <c r="AT31" s="39" t="s">
        <v>830</v>
      </c>
      <c r="AU31" s="39" t="s">
        <v>830</v>
      </c>
      <c r="AV31" s="39" t="s">
        <v>844</v>
      </c>
      <c r="AW31" s="39" t="s">
        <v>514</v>
      </c>
      <c r="AX31" s="39" t="s">
        <v>842</v>
      </c>
      <c r="AY31" s="39" t="s">
        <v>842</v>
      </c>
      <c r="AZ31" s="39" t="s">
        <v>842</v>
      </c>
      <c r="BA31" s="40" t="s">
        <v>822</v>
      </c>
      <c r="BB31" s="39" t="s">
        <v>841</v>
      </c>
      <c r="BC31" s="39" t="s">
        <v>841</v>
      </c>
      <c r="BD31" s="39" t="s">
        <v>503</v>
      </c>
      <c r="BE31" s="39" t="s">
        <v>503</v>
      </c>
      <c r="BF31" s="39" t="s">
        <v>1133</v>
      </c>
      <c r="BG31" s="39" t="s">
        <v>1140</v>
      </c>
      <c r="BH31" s="39" t="s">
        <v>838</v>
      </c>
      <c r="BI31" s="39" t="s">
        <v>514</v>
      </c>
      <c r="BJ31" s="39" t="s">
        <v>511</v>
      </c>
      <c r="BK31" s="39" t="s">
        <v>514</v>
      </c>
      <c r="BL31" s="39" t="s">
        <v>514</v>
      </c>
      <c r="BM31" s="39" t="s">
        <v>821</v>
      </c>
      <c r="BN31" s="39" t="s">
        <v>830</v>
      </c>
      <c r="BO31" s="39" t="s">
        <v>830</v>
      </c>
      <c r="BP31" s="39" t="s">
        <v>830</v>
      </c>
      <c r="BQ31" s="39" t="s">
        <v>830</v>
      </c>
      <c r="BR31" s="39" t="s">
        <v>830</v>
      </c>
      <c r="BS31" s="39" t="s">
        <v>830</v>
      </c>
      <c r="BT31" s="39"/>
      <c r="BU31" s="39" t="s">
        <v>845</v>
      </c>
      <c r="BV31" s="39" t="s">
        <v>514</v>
      </c>
    </row>
    <row r="32" spans="1:74">
      <c r="A32" s="30" t="str">
        <f>'Indicator Data'!A33</f>
        <v>Cabo Verde</v>
      </c>
      <c r="B32" s="23" t="str">
        <f>'Indicator Data'!B33</f>
        <v>CPV</v>
      </c>
      <c r="C32" s="39" t="s">
        <v>1132</v>
      </c>
      <c r="D32" s="39" t="s">
        <v>1132</v>
      </c>
      <c r="E32" s="39" t="s">
        <v>1133</v>
      </c>
      <c r="F32" s="39" t="s">
        <v>1133</v>
      </c>
      <c r="G32" s="39" t="s">
        <v>1133</v>
      </c>
      <c r="H32" s="39" t="s">
        <v>1133</v>
      </c>
      <c r="I32" s="39" t="s">
        <v>1133</v>
      </c>
      <c r="J32" s="39" t="s">
        <v>842</v>
      </c>
      <c r="K32" s="39" t="s">
        <v>842</v>
      </c>
      <c r="L32" s="39" t="s">
        <v>503</v>
      </c>
      <c r="M32" s="39" t="s">
        <v>839</v>
      </c>
      <c r="N32" s="39" t="s">
        <v>839</v>
      </c>
      <c r="O32" s="39" t="s">
        <v>839</v>
      </c>
      <c r="P32" s="39" t="s">
        <v>839</v>
      </c>
      <c r="Q32" s="39" t="s">
        <v>1051</v>
      </c>
      <c r="R32" s="39" t="s">
        <v>1051</v>
      </c>
      <c r="S32" s="39" t="s">
        <v>839</v>
      </c>
      <c r="T32" s="39" t="s">
        <v>839</v>
      </c>
      <c r="U32" s="39" t="s">
        <v>839</v>
      </c>
      <c r="V32" s="39" t="s">
        <v>514</v>
      </c>
      <c r="W32" s="39" t="s">
        <v>514</v>
      </c>
      <c r="X32" s="39" t="s">
        <v>514</v>
      </c>
      <c r="Y32" s="39" t="s">
        <v>1100</v>
      </c>
      <c r="Z32" s="39" t="s">
        <v>840</v>
      </c>
      <c r="AA32" s="39" t="s">
        <v>840</v>
      </c>
      <c r="AB32" s="61" t="s">
        <v>1138</v>
      </c>
      <c r="AC32" s="39" t="s">
        <v>830</v>
      </c>
      <c r="AD32" s="39" t="s">
        <v>1052</v>
      </c>
      <c r="AE32" s="39" t="s">
        <v>1100</v>
      </c>
      <c r="AF32" s="39" t="s">
        <v>839</v>
      </c>
      <c r="AG32" s="40" t="s">
        <v>1381</v>
      </c>
      <c r="AH32" s="39" t="s">
        <v>844</v>
      </c>
      <c r="AI32" s="39" t="s">
        <v>844</v>
      </c>
      <c r="AJ32" s="39" t="s">
        <v>846</v>
      </c>
      <c r="AK32" s="39" t="s">
        <v>847</v>
      </c>
      <c r="AL32" s="39" t="s">
        <v>847</v>
      </c>
      <c r="AM32" s="39" t="s">
        <v>1139</v>
      </c>
      <c r="AN32" s="39" t="s">
        <v>1139</v>
      </c>
      <c r="AO32" s="39" t="s">
        <v>830</v>
      </c>
      <c r="AP32" s="39" t="s">
        <v>830</v>
      </c>
      <c r="AQ32" s="39" t="s">
        <v>830</v>
      </c>
      <c r="AR32" s="39" t="s">
        <v>830</v>
      </c>
      <c r="AS32" s="39" t="s">
        <v>830</v>
      </c>
      <c r="AT32" s="39" t="s">
        <v>830</v>
      </c>
      <c r="AU32" s="39" t="s">
        <v>830</v>
      </c>
      <c r="AV32" s="39" t="s">
        <v>844</v>
      </c>
      <c r="AW32" s="39" t="s">
        <v>514</v>
      </c>
      <c r="AX32" s="39" t="s">
        <v>842</v>
      </c>
      <c r="AY32" s="39" t="s">
        <v>842</v>
      </c>
      <c r="AZ32" s="39" t="s">
        <v>842</v>
      </c>
      <c r="BA32" s="40" t="s">
        <v>819</v>
      </c>
      <c r="BB32" s="39" t="s">
        <v>841</v>
      </c>
      <c r="BC32" s="39" t="s">
        <v>841</v>
      </c>
      <c r="BD32" s="39" t="s">
        <v>503</v>
      </c>
      <c r="BE32" s="39" t="s">
        <v>503</v>
      </c>
      <c r="BF32" s="39" t="s">
        <v>1133</v>
      </c>
      <c r="BG32" s="39" t="s">
        <v>1140</v>
      </c>
      <c r="BH32" s="39" t="s">
        <v>838</v>
      </c>
      <c r="BI32" s="39" t="s">
        <v>514</v>
      </c>
      <c r="BJ32" s="39" t="s">
        <v>511</v>
      </c>
      <c r="BK32" s="39" t="s">
        <v>514</v>
      </c>
      <c r="BL32" s="39" t="s">
        <v>514</v>
      </c>
      <c r="BM32" s="39" t="s">
        <v>821</v>
      </c>
      <c r="BN32" s="39" t="s">
        <v>830</v>
      </c>
      <c r="BO32" s="39" t="s">
        <v>830</v>
      </c>
      <c r="BP32" s="39" t="s">
        <v>830</v>
      </c>
      <c r="BQ32" s="39" t="s">
        <v>830</v>
      </c>
      <c r="BR32" s="39" t="s">
        <v>830</v>
      </c>
      <c r="BS32" s="39" t="s">
        <v>830</v>
      </c>
      <c r="BT32" s="39"/>
      <c r="BU32" s="39" t="s">
        <v>845</v>
      </c>
      <c r="BV32" s="39" t="s">
        <v>514</v>
      </c>
    </row>
    <row r="33" spans="1:74">
      <c r="A33" s="30" t="str">
        <f>'Indicator Data'!A34</f>
        <v>Cambodia</v>
      </c>
      <c r="B33" s="23" t="str">
        <f>'Indicator Data'!B34</f>
        <v>KHM</v>
      </c>
      <c r="C33" s="39" t="s">
        <v>1132</v>
      </c>
      <c r="D33" s="39" t="s">
        <v>1132</v>
      </c>
      <c r="E33" s="39" t="s">
        <v>1133</v>
      </c>
      <c r="F33" s="39" t="s">
        <v>1133</v>
      </c>
      <c r="G33" s="39" t="s">
        <v>1133</v>
      </c>
      <c r="H33" s="39" t="s">
        <v>1133</v>
      </c>
      <c r="I33" s="39" t="s">
        <v>1133</v>
      </c>
      <c r="J33" s="39" t="s">
        <v>842</v>
      </c>
      <c r="K33" s="39" t="s">
        <v>842</v>
      </c>
      <c r="L33" s="39" t="s">
        <v>503</v>
      </c>
      <c r="M33" s="39" t="s">
        <v>839</v>
      </c>
      <c r="N33" s="39" t="s">
        <v>839</v>
      </c>
      <c r="O33" s="39" t="s">
        <v>839</v>
      </c>
      <c r="P33" s="39" t="s">
        <v>839</v>
      </c>
      <c r="Q33" s="39" t="s">
        <v>1051</v>
      </c>
      <c r="R33" s="39" t="s">
        <v>1051</v>
      </c>
      <c r="S33" s="39" t="s">
        <v>839</v>
      </c>
      <c r="T33" s="39" t="s">
        <v>839</v>
      </c>
      <c r="U33" s="39" t="s">
        <v>839</v>
      </c>
      <c r="V33" s="39" t="s">
        <v>514</v>
      </c>
      <c r="W33" s="39" t="s">
        <v>514</v>
      </c>
      <c r="X33" s="39" t="s">
        <v>514</v>
      </c>
      <c r="Y33" s="39" t="s">
        <v>1100</v>
      </c>
      <c r="Z33" s="39" t="s">
        <v>840</v>
      </c>
      <c r="AA33" s="39" t="s">
        <v>840</v>
      </c>
      <c r="AB33" s="61" t="s">
        <v>1138</v>
      </c>
      <c r="AC33" s="39" t="s">
        <v>830</v>
      </c>
      <c r="AD33" s="39" t="s">
        <v>1052</v>
      </c>
      <c r="AE33" s="39" t="s">
        <v>1100</v>
      </c>
      <c r="AF33" s="39" t="s">
        <v>839</v>
      </c>
      <c r="AG33" s="40" t="s">
        <v>1381</v>
      </c>
      <c r="AH33" s="39" t="s">
        <v>844</v>
      </c>
      <c r="AI33" s="39" t="s">
        <v>844</v>
      </c>
      <c r="AJ33" s="39" t="s">
        <v>846</v>
      </c>
      <c r="AK33" s="39" t="s">
        <v>847</v>
      </c>
      <c r="AL33" s="39" t="s">
        <v>847</v>
      </c>
      <c r="AM33" s="39" t="s">
        <v>1139</v>
      </c>
      <c r="AN33" s="39" t="s">
        <v>1139</v>
      </c>
      <c r="AO33" s="39" t="s">
        <v>830</v>
      </c>
      <c r="AP33" s="39" t="s">
        <v>830</v>
      </c>
      <c r="AQ33" s="39" t="s">
        <v>830</v>
      </c>
      <c r="AR33" s="39" t="s">
        <v>830</v>
      </c>
      <c r="AS33" s="39" t="s">
        <v>830</v>
      </c>
      <c r="AT33" s="39" t="s">
        <v>830</v>
      </c>
      <c r="AU33" s="39" t="s">
        <v>830</v>
      </c>
      <c r="AV33" s="39" t="s">
        <v>844</v>
      </c>
      <c r="AW33" s="39" t="s">
        <v>514</v>
      </c>
      <c r="AX33" s="39" t="s">
        <v>842</v>
      </c>
      <c r="AY33" s="39" t="s">
        <v>842</v>
      </c>
      <c r="AZ33" s="39" t="s">
        <v>842</v>
      </c>
      <c r="BA33" s="40" t="s">
        <v>819</v>
      </c>
      <c r="BB33" s="39" t="s">
        <v>841</v>
      </c>
      <c r="BC33" s="39" t="s">
        <v>841</v>
      </c>
      <c r="BD33" s="39" t="s">
        <v>503</v>
      </c>
      <c r="BE33" s="39" t="s">
        <v>503</v>
      </c>
      <c r="BF33" s="39" t="s">
        <v>1133</v>
      </c>
      <c r="BG33" s="39" t="s">
        <v>1140</v>
      </c>
      <c r="BH33" s="39" t="s">
        <v>838</v>
      </c>
      <c r="BI33" s="39" t="s">
        <v>514</v>
      </c>
      <c r="BJ33" s="39" t="s">
        <v>511</v>
      </c>
      <c r="BK33" s="39" t="s">
        <v>514</v>
      </c>
      <c r="BL33" s="39" t="s">
        <v>514</v>
      </c>
      <c r="BM33" s="39" t="s">
        <v>821</v>
      </c>
      <c r="BN33" s="39" t="s">
        <v>830</v>
      </c>
      <c r="BO33" s="39" t="s">
        <v>830</v>
      </c>
      <c r="BP33" s="39" t="s">
        <v>830</v>
      </c>
      <c r="BQ33" s="39" t="s">
        <v>830</v>
      </c>
      <c r="BR33" s="39" t="s">
        <v>830</v>
      </c>
      <c r="BS33" s="39" t="s">
        <v>830</v>
      </c>
      <c r="BT33" s="39"/>
      <c r="BU33" s="39" t="s">
        <v>845</v>
      </c>
      <c r="BV33" s="39" t="s">
        <v>514</v>
      </c>
    </row>
    <row r="34" spans="1:74">
      <c r="A34" s="30" t="str">
        <f>'Indicator Data'!A35</f>
        <v>Cameroon</v>
      </c>
      <c r="B34" s="23" t="str">
        <f>'Indicator Data'!B35</f>
        <v>CMR</v>
      </c>
      <c r="C34" s="39" t="s">
        <v>1132</v>
      </c>
      <c r="D34" s="39" t="s">
        <v>1132</v>
      </c>
      <c r="E34" s="39" t="s">
        <v>1133</v>
      </c>
      <c r="F34" s="39" t="s">
        <v>1133</v>
      </c>
      <c r="G34" s="39" t="s">
        <v>1133</v>
      </c>
      <c r="H34" s="39" t="s">
        <v>1133</v>
      </c>
      <c r="I34" s="39" t="s">
        <v>1133</v>
      </c>
      <c r="J34" s="39" t="s">
        <v>842</v>
      </c>
      <c r="K34" s="39" t="s">
        <v>842</v>
      </c>
      <c r="L34" s="39" t="s">
        <v>503</v>
      </c>
      <c r="M34" s="39" t="s">
        <v>839</v>
      </c>
      <c r="N34" s="39" t="s">
        <v>839</v>
      </c>
      <c r="O34" s="39" t="s">
        <v>839</v>
      </c>
      <c r="P34" s="39" t="s">
        <v>839</v>
      </c>
      <c r="Q34" s="39" t="s">
        <v>1051</v>
      </c>
      <c r="R34" s="39" t="s">
        <v>1051</v>
      </c>
      <c r="S34" s="39" t="s">
        <v>839</v>
      </c>
      <c r="T34" s="39" t="s">
        <v>839</v>
      </c>
      <c r="U34" s="39" t="s">
        <v>839</v>
      </c>
      <c r="V34" s="39" t="s">
        <v>514</v>
      </c>
      <c r="W34" s="39" t="s">
        <v>514</v>
      </c>
      <c r="X34" s="39" t="s">
        <v>514</v>
      </c>
      <c r="Y34" s="39" t="s">
        <v>1100</v>
      </c>
      <c r="Z34" s="39" t="s">
        <v>840</v>
      </c>
      <c r="AA34" s="39" t="s">
        <v>840</v>
      </c>
      <c r="AB34" s="61" t="s">
        <v>1138</v>
      </c>
      <c r="AC34" s="39" t="s">
        <v>830</v>
      </c>
      <c r="AD34" s="39" t="s">
        <v>1052</v>
      </c>
      <c r="AE34" s="39" t="s">
        <v>1100</v>
      </c>
      <c r="AF34" s="39" t="s">
        <v>839</v>
      </c>
      <c r="AG34" s="40" t="s">
        <v>1381</v>
      </c>
      <c r="AH34" s="39" t="s">
        <v>844</v>
      </c>
      <c r="AI34" s="39" t="s">
        <v>844</v>
      </c>
      <c r="AJ34" s="39" t="s">
        <v>846</v>
      </c>
      <c r="AK34" s="39" t="s">
        <v>847</v>
      </c>
      <c r="AL34" s="39" t="s">
        <v>847</v>
      </c>
      <c r="AM34" s="39" t="s">
        <v>1139</v>
      </c>
      <c r="AN34" s="39" t="s">
        <v>1139</v>
      </c>
      <c r="AO34" s="39" t="s">
        <v>830</v>
      </c>
      <c r="AP34" s="39" t="s">
        <v>830</v>
      </c>
      <c r="AQ34" s="39" t="s">
        <v>830</v>
      </c>
      <c r="AR34" s="39" t="s">
        <v>830</v>
      </c>
      <c r="AS34" s="39" t="s">
        <v>830</v>
      </c>
      <c r="AT34" s="39" t="s">
        <v>830</v>
      </c>
      <c r="AU34" s="39" t="s">
        <v>830</v>
      </c>
      <c r="AV34" s="39" t="s">
        <v>844</v>
      </c>
      <c r="AW34" s="39" t="s">
        <v>514</v>
      </c>
      <c r="AX34" s="39" t="s">
        <v>842</v>
      </c>
      <c r="AY34" s="39" t="s">
        <v>842</v>
      </c>
      <c r="AZ34" s="39" t="s">
        <v>842</v>
      </c>
      <c r="BA34" s="40" t="s">
        <v>822</v>
      </c>
      <c r="BB34" s="39" t="s">
        <v>841</v>
      </c>
      <c r="BC34" s="39" t="s">
        <v>841</v>
      </c>
      <c r="BD34" s="39" t="s">
        <v>503</v>
      </c>
      <c r="BE34" s="39" t="s">
        <v>503</v>
      </c>
      <c r="BF34" s="39" t="s">
        <v>1133</v>
      </c>
      <c r="BG34" s="39" t="s">
        <v>1140</v>
      </c>
      <c r="BH34" s="39" t="s">
        <v>838</v>
      </c>
      <c r="BI34" s="39" t="s">
        <v>514</v>
      </c>
      <c r="BJ34" s="39" t="s">
        <v>511</v>
      </c>
      <c r="BK34" s="39" t="s">
        <v>514</v>
      </c>
      <c r="BL34" s="39" t="s">
        <v>514</v>
      </c>
      <c r="BM34" s="39" t="s">
        <v>821</v>
      </c>
      <c r="BN34" s="39" t="s">
        <v>830</v>
      </c>
      <c r="BO34" s="39" t="s">
        <v>830</v>
      </c>
      <c r="BP34" s="39" t="s">
        <v>830</v>
      </c>
      <c r="BQ34" s="39" t="s">
        <v>830</v>
      </c>
      <c r="BR34" s="39" t="s">
        <v>830</v>
      </c>
      <c r="BS34" s="39" t="s">
        <v>830</v>
      </c>
      <c r="BT34" s="39"/>
      <c r="BU34" s="39" t="s">
        <v>845</v>
      </c>
      <c r="BV34" s="39" t="s">
        <v>514</v>
      </c>
    </row>
    <row r="35" spans="1:74">
      <c r="A35" s="30" t="str">
        <f>'Indicator Data'!A36</f>
        <v>Canada</v>
      </c>
      <c r="B35" s="23" t="str">
        <f>'Indicator Data'!B36</f>
        <v>CAN</v>
      </c>
      <c r="C35" s="39" t="s">
        <v>1132</v>
      </c>
      <c r="D35" s="39" t="s">
        <v>1132</v>
      </c>
      <c r="E35" s="39" t="s">
        <v>1133</v>
      </c>
      <c r="F35" s="39" t="s">
        <v>1133</v>
      </c>
      <c r="G35" s="39" t="s">
        <v>1133</v>
      </c>
      <c r="H35" s="39" t="s">
        <v>1133</v>
      </c>
      <c r="I35" s="39" t="s">
        <v>1133</v>
      </c>
      <c r="J35" s="39" t="s">
        <v>842</v>
      </c>
      <c r="K35" s="39" t="s">
        <v>842</v>
      </c>
      <c r="L35" s="39" t="s">
        <v>503</v>
      </c>
      <c r="M35" s="39" t="s">
        <v>839</v>
      </c>
      <c r="N35" s="39" t="s">
        <v>839</v>
      </c>
      <c r="O35" s="39" t="s">
        <v>839</v>
      </c>
      <c r="P35" s="39" t="s">
        <v>839</v>
      </c>
      <c r="Q35" s="39" t="s">
        <v>1051</v>
      </c>
      <c r="R35" s="39" t="s">
        <v>1051</v>
      </c>
      <c r="S35" s="39" t="s">
        <v>839</v>
      </c>
      <c r="T35" s="39" t="s">
        <v>839</v>
      </c>
      <c r="U35" s="39" t="s">
        <v>839</v>
      </c>
      <c r="V35" s="39" t="s">
        <v>514</v>
      </c>
      <c r="W35" s="39" t="s">
        <v>514</v>
      </c>
      <c r="X35" s="39" t="s">
        <v>514</v>
      </c>
      <c r="Y35" s="39" t="s">
        <v>1100</v>
      </c>
      <c r="Z35" s="39" t="s">
        <v>840</v>
      </c>
      <c r="AA35" s="39" t="s">
        <v>840</v>
      </c>
      <c r="AB35" s="61" t="s">
        <v>1138</v>
      </c>
      <c r="AC35" s="39" t="s">
        <v>830</v>
      </c>
      <c r="AD35" s="39" t="s">
        <v>1052</v>
      </c>
      <c r="AE35" s="39" t="s">
        <v>1100</v>
      </c>
      <c r="AF35" s="39" t="s">
        <v>839</v>
      </c>
      <c r="AG35" s="40" t="s">
        <v>1381</v>
      </c>
      <c r="AH35" s="39" t="s">
        <v>844</v>
      </c>
      <c r="AI35" s="39" t="s">
        <v>844</v>
      </c>
      <c r="AJ35" s="39" t="s">
        <v>846</v>
      </c>
      <c r="AK35" s="39" t="s">
        <v>847</v>
      </c>
      <c r="AL35" s="39" t="s">
        <v>847</v>
      </c>
      <c r="AM35" s="39" t="s">
        <v>1139</v>
      </c>
      <c r="AN35" s="39" t="s">
        <v>1139</v>
      </c>
      <c r="AO35" s="39" t="s">
        <v>830</v>
      </c>
      <c r="AP35" s="39" t="s">
        <v>830</v>
      </c>
      <c r="AQ35" s="39" t="s">
        <v>830</v>
      </c>
      <c r="AR35" s="39" t="s">
        <v>830</v>
      </c>
      <c r="AS35" s="39" t="s">
        <v>830</v>
      </c>
      <c r="AT35" s="39" t="s">
        <v>830</v>
      </c>
      <c r="AU35" s="39" t="s">
        <v>830</v>
      </c>
      <c r="AV35" s="39" t="s">
        <v>844</v>
      </c>
      <c r="AW35" s="39" t="s">
        <v>514</v>
      </c>
      <c r="AX35" s="39" t="s">
        <v>842</v>
      </c>
      <c r="AY35" s="39" t="s">
        <v>842</v>
      </c>
      <c r="AZ35" s="39" t="s">
        <v>842</v>
      </c>
      <c r="BA35" s="40" t="s">
        <v>819</v>
      </c>
      <c r="BB35" s="39" t="s">
        <v>841</v>
      </c>
      <c r="BC35" s="39" t="s">
        <v>841</v>
      </c>
      <c r="BD35" s="39" t="s">
        <v>503</v>
      </c>
      <c r="BE35" s="39" t="s">
        <v>503</v>
      </c>
      <c r="BF35" s="39" t="s">
        <v>1133</v>
      </c>
      <c r="BG35" s="39" t="s">
        <v>1140</v>
      </c>
      <c r="BH35" s="39" t="s">
        <v>838</v>
      </c>
      <c r="BI35" s="39" t="s">
        <v>514</v>
      </c>
      <c r="BJ35" s="39" t="s">
        <v>511</v>
      </c>
      <c r="BK35" s="39" t="s">
        <v>514</v>
      </c>
      <c r="BL35" s="39" t="s">
        <v>514</v>
      </c>
      <c r="BM35" s="39" t="s">
        <v>821</v>
      </c>
      <c r="BN35" s="39" t="s">
        <v>830</v>
      </c>
      <c r="BO35" s="39" t="s">
        <v>830</v>
      </c>
      <c r="BP35" s="39" t="s">
        <v>830</v>
      </c>
      <c r="BQ35" s="39" t="s">
        <v>830</v>
      </c>
      <c r="BR35" s="39" t="s">
        <v>830</v>
      </c>
      <c r="BS35" s="39" t="s">
        <v>830</v>
      </c>
      <c r="BT35" s="39"/>
      <c r="BU35" s="39" t="s">
        <v>845</v>
      </c>
      <c r="BV35" s="39" t="s">
        <v>514</v>
      </c>
    </row>
    <row r="36" spans="1:74">
      <c r="A36" s="30" t="str">
        <f>'Indicator Data'!A37</f>
        <v>Central African Republic</v>
      </c>
      <c r="B36" s="23" t="str">
        <f>'Indicator Data'!B37</f>
        <v>CAF</v>
      </c>
      <c r="C36" s="39" t="s">
        <v>1132</v>
      </c>
      <c r="D36" s="39" t="s">
        <v>1132</v>
      </c>
      <c r="E36" s="39" t="s">
        <v>1133</v>
      </c>
      <c r="F36" s="39" t="s">
        <v>1133</v>
      </c>
      <c r="G36" s="39" t="s">
        <v>1133</v>
      </c>
      <c r="H36" s="39" t="s">
        <v>1133</v>
      </c>
      <c r="I36" s="39" t="s">
        <v>1133</v>
      </c>
      <c r="J36" s="39" t="s">
        <v>842</v>
      </c>
      <c r="K36" s="39" t="s">
        <v>842</v>
      </c>
      <c r="L36" s="39" t="s">
        <v>503</v>
      </c>
      <c r="M36" s="39" t="s">
        <v>839</v>
      </c>
      <c r="N36" s="39" t="s">
        <v>839</v>
      </c>
      <c r="O36" s="39" t="s">
        <v>839</v>
      </c>
      <c r="P36" s="39" t="s">
        <v>839</v>
      </c>
      <c r="Q36" s="39" t="s">
        <v>1051</v>
      </c>
      <c r="R36" s="39" t="s">
        <v>1051</v>
      </c>
      <c r="S36" s="39" t="s">
        <v>839</v>
      </c>
      <c r="T36" s="39" t="s">
        <v>839</v>
      </c>
      <c r="U36" s="39" t="s">
        <v>839</v>
      </c>
      <c r="V36" s="39" t="s">
        <v>514</v>
      </c>
      <c r="W36" s="39" t="s">
        <v>514</v>
      </c>
      <c r="X36" s="39" t="s">
        <v>514</v>
      </c>
      <c r="Y36" s="39" t="s">
        <v>1100</v>
      </c>
      <c r="Z36" s="39" t="s">
        <v>840</v>
      </c>
      <c r="AA36" s="39" t="s">
        <v>840</v>
      </c>
      <c r="AB36" s="61" t="s">
        <v>1138</v>
      </c>
      <c r="AC36" s="39" t="s">
        <v>830</v>
      </c>
      <c r="AD36" s="39" t="s">
        <v>1052</v>
      </c>
      <c r="AE36" s="39" t="s">
        <v>1100</v>
      </c>
      <c r="AF36" s="39" t="s">
        <v>839</v>
      </c>
      <c r="AG36" s="40" t="s">
        <v>1381</v>
      </c>
      <c r="AH36" s="39" t="s">
        <v>844</v>
      </c>
      <c r="AI36" s="39" t="s">
        <v>844</v>
      </c>
      <c r="AJ36" s="39" t="s">
        <v>846</v>
      </c>
      <c r="AK36" s="39" t="s">
        <v>847</v>
      </c>
      <c r="AL36" s="39" t="s">
        <v>847</v>
      </c>
      <c r="AM36" s="39" t="s">
        <v>1139</v>
      </c>
      <c r="AN36" s="39" t="s">
        <v>1139</v>
      </c>
      <c r="AO36" s="39" t="s">
        <v>830</v>
      </c>
      <c r="AP36" s="39" t="s">
        <v>830</v>
      </c>
      <c r="AQ36" s="39" t="s">
        <v>830</v>
      </c>
      <c r="AR36" s="39" t="s">
        <v>830</v>
      </c>
      <c r="AS36" s="39" t="s">
        <v>830</v>
      </c>
      <c r="AT36" s="39" t="s">
        <v>830</v>
      </c>
      <c r="AU36" s="39" t="s">
        <v>830</v>
      </c>
      <c r="AV36" s="39" t="s">
        <v>844</v>
      </c>
      <c r="AW36" s="39" t="s">
        <v>514</v>
      </c>
      <c r="AX36" s="39" t="s">
        <v>842</v>
      </c>
      <c r="AY36" s="39" t="s">
        <v>842</v>
      </c>
      <c r="AZ36" s="39" t="s">
        <v>842</v>
      </c>
      <c r="BA36" s="40" t="s">
        <v>822</v>
      </c>
      <c r="BB36" s="39" t="s">
        <v>841</v>
      </c>
      <c r="BC36" s="39" t="s">
        <v>841</v>
      </c>
      <c r="BD36" s="39" t="s">
        <v>503</v>
      </c>
      <c r="BE36" s="39" t="s">
        <v>503</v>
      </c>
      <c r="BF36" s="39" t="s">
        <v>1133</v>
      </c>
      <c r="BG36" s="39" t="s">
        <v>1140</v>
      </c>
      <c r="BH36" s="39" t="s">
        <v>838</v>
      </c>
      <c r="BI36" s="39" t="s">
        <v>514</v>
      </c>
      <c r="BJ36" s="39" t="s">
        <v>511</v>
      </c>
      <c r="BK36" s="39" t="s">
        <v>514</v>
      </c>
      <c r="BL36" s="39" t="s">
        <v>514</v>
      </c>
      <c r="BM36" s="39" t="s">
        <v>821</v>
      </c>
      <c r="BN36" s="39" t="s">
        <v>830</v>
      </c>
      <c r="BO36" s="39" t="s">
        <v>830</v>
      </c>
      <c r="BP36" s="39" t="s">
        <v>830</v>
      </c>
      <c r="BQ36" s="39" t="s">
        <v>830</v>
      </c>
      <c r="BR36" s="39" t="s">
        <v>830</v>
      </c>
      <c r="BS36" s="39" t="s">
        <v>830</v>
      </c>
      <c r="BT36" s="39"/>
      <c r="BU36" s="39" t="s">
        <v>845</v>
      </c>
      <c r="BV36" s="39" t="s">
        <v>514</v>
      </c>
    </row>
    <row r="37" spans="1:74">
      <c r="A37" s="30" t="str">
        <f>'Indicator Data'!A38</f>
        <v>Chad</v>
      </c>
      <c r="B37" s="23" t="str">
        <f>'Indicator Data'!B38</f>
        <v>TCD</v>
      </c>
      <c r="C37" s="39" t="s">
        <v>1132</v>
      </c>
      <c r="D37" s="39" t="s">
        <v>1132</v>
      </c>
      <c r="E37" s="39" t="s">
        <v>1133</v>
      </c>
      <c r="F37" s="39" t="s">
        <v>1133</v>
      </c>
      <c r="G37" s="39" t="s">
        <v>1133</v>
      </c>
      <c r="H37" s="39" t="s">
        <v>1133</v>
      </c>
      <c r="I37" s="39" t="s">
        <v>1133</v>
      </c>
      <c r="J37" s="39" t="s">
        <v>842</v>
      </c>
      <c r="K37" s="39" t="s">
        <v>842</v>
      </c>
      <c r="L37" s="39" t="s">
        <v>503</v>
      </c>
      <c r="M37" s="39" t="s">
        <v>839</v>
      </c>
      <c r="N37" s="39" t="s">
        <v>839</v>
      </c>
      <c r="O37" s="39" t="s">
        <v>839</v>
      </c>
      <c r="P37" s="39" t="s">
        <v>839</v>
      </c>
      <c r="Q37" s="39" t="s">
        <v>1051</v>
      </c>
      <c r="R37" s="39" t="s">
        <v>1051</v>
      </c>
      <c r="S37" s="39" t="s">
        <v>839</v>
      </c>
      <c r="T37" s="39" t="s">
        <v>839</v>
      </c>
      <c r="U37" s="39" t="s">
        <v>839</v>
      </c>
      <c r="V37" s="39" t="s">
        <v>514</v>
      </c>
      <c r="W37" s="39" t="s">
        <v>514</v>
      </c>
      <c r="X37" s="39" t="s">
        <v>514</v>
      </c>
      <c r="Y37" s="39" t="s">
        <v>1100</v>
      </c>
      <c r="Z37" s="39" t="s">
        <v>840</v>
      </c>
      <c r="AA37" s="39" t="s">
        <v>840</v>
      </c>
      <c r="AB37" s="61" t="s">
        <v>1138</v>
      </c>
      <c r="AC37" s="39" t="s">
        <v>830</v>
      </c>
      <c r="AD37" s="39" t="s">
        <v>1052</v>
      </c>
      <c r="AE37" s="39" t="s">
        <v>1100</v>
      </c>
      <c r="AF37" s="39" t="s">
        <v>839</v>
      </c>
      <c r="AG37" s="40" t="s">
        <v>1381</v>
      </c>
      <c r="AH37" s="39" t="s">
        <v>844</v>
      </c>
      <c r="AI37" s="39" t="s">
        <v>844</v>
      </c>
      <c r="AJ37" s="39" t="s">
        <v>846</v>
      </c>
      <c r="AK37" s="39" t="s">
        <v>847</v>
      </c>
      <c r="AL37" s="39" t="s">
        <v>847</v>
      </c>
      <c r="AM37" s="39" t="s">
        <v>1139</v>
      </c>
      <c r="AN37" s="39" t="s">
        <v>1139</v>
      </c>
      <c r="AO37" s="39" t="s">
        <v>830</v>
      </c>
      <c r="AP37" s="39" t="s">
        <v>830</v>
      </c>
      <c r="AQ37" s="39" t="s">
        <v>830</v>
      </c>
      <c r="AR37" s="39" t="s">
        <v>830</v>
      </c>
      <c r="AS37" s="39" t="s">
        <v>830</v>
      </c>
      <c r="AT37" s="39" t="s">
        <v>830</v>
      </c>
      <c r="AU37" s="39" t="s">
        <v>830</v>
      </c>
      <c r="AV37" s="39" t="s">
        <v>844</v>
      </c>
      <c r="AW37" s="39" t="s">
        <v>514</v>
      </c>
      <c r="AX37" s="39" t="s">
        <v>842</v>
      </c>
      <c r="AY37" s="39" t="s">
        <v>842</v>
      </c>
      <c r="AZ37" s="39" t="s">
        <v>842</v>
      </c>
      <c r="BA37" s="40" t="s">
        <v>914</v>
      </c>
      <c r="BB37" s="39" t="s">
        <v>841</v>
      </c>
      <c r="BC37" s="39" t="s">
        <v>841</v>
      </c>
      <c r="BD37" s="39" t="s">
        <v>503</v>
      </c>
      <c r="BE37" s="39" t="s">
        <v>503</v>
      </c>
      <c r="BF37" s="39" t="s">
        <v>1133</v>
      </c>
      <c r="BG37" s="39" t="s">
        <v>1140</v>
      </c>
      <c r="BH37" s="39" t="s">
        <v>838</v>
      </c>
      <c r="BI37" s="39" t="s">
        <v>514</v>
      </c>
      <c r="BJ37" s="39" t="s">
        <v>511</v>
      </c>
      <c r="BK37" s="39" t="s">
        <v>514</v>
      </c>
      <c r="BL37" s="39" t="s">
        <v>514</v>
      </c>
      <c r="BM37" s="39" t="s">
        <v>821</v>
      </c>
      <c r="BN37" s="39" t="s">
        <v>830</v>
      </c>
      <c r="BO37" s="39" t="s">
        <v>830</v>
      </c>
      <c r="BP37" s="39" t="s">
        <v>830</v>
      </c>
      <c r="BQ37" s="39" t="s">
        <v>830</v>
      </c>
      <c r="BR37" s="39" t="s">
        <v>830</v>
      </c>
      <c r="BS37" s="39" t="s">
        <v>830</v>
      </c>
      <c r="BT37" s="39"/>
      <c r="BU37" s="39" t="s">
        <v>845</v>
      </c>
      <c r="BV37" s="39" t="s">
        <v>514</v>
      </c>
    </row>
    <row r="38" spans="1:74">
      <c r="A38" s="30" t="str">
        <f>'Indicator Data'!A39</f>
        <v>Chile</v>
      </c>
      <c r="B38" s="23" t="str">
        <f>'Indicator Data'!B39</f>
        <v>CHL</v>
      </c>
      <c r="C38" s="39" t="s">
        <v>1132</v>
      </c>
      <c r="D38" s="39" t="s">
        <v>1132</v>
      </c>
      <c r="E38" s="39" t="s">
        <v>1133</v>
      </c>
      <c r="F38" s="39" t="s">
        <v>1133</v>
      </c>
      <c r="G38" s="39" t="s">
        <v>1133</v>
      </c>
      <c r="H38" s="39" t="s">
        <v>1133</v>
      </c>
      <c r="I38" s="39" t="s">
        <v>1133</v>
      </c>
      <c r="J38" s="39" t="s">
        <v>842</v>
      </c>
      <c r="K38" s="39" t="s">
        <v>842</v>
      </c>
      <c r="L38" s="39" t="s">
        <v>503</v>
      </c>
      <c r="M38" s="39" t="s">
        <v>839</v>
      </c>
      <c r="N38" s="39" t="s">
        <v>839</v>
      </c>
      <c r="O38" s="39" t="s">
        <v>839</v>
      </c>
      <c r="P38" s="39" t="s">
        <v>839</v>
      </c>
      <c r="Q38" s="39" t="s">
        <v>1051</v>
      </c>
      <c r="R38" s="39" t="s">
        <v>1051</v>
      </c>
      <c r="S38" s="39" t="s">
        <v>839</v>
      </c>
      <c r="T38" s="39" t="s">
        <v>839</v>
      </c>
      <c r="U38" s="39" t="s">
        <v>839</v>
      </c>
      <c r="V38" s="39" t="s">
        <v>514</v>
      </c>
      <c r="W38" s="39" t="s">
        <v>514</v>
      </c>
      <c r="X38" s="39" t="s">
        <v>514</v>
      </c>
      <c r="Y38" s="39" t="s">
        <v>1100</v>
      </c>
      <c r="Z38" s="39" t="s">
        <v>840</v>
      </c>
      <c r="AA38" s="39" t="s">
        <v>840</v>
      </c>
      <c r="AB38" s="61" t="s">
        <v>1138</v>
      </c>
      <c r="AC38" s="39" t="s">
        <v>830</v>
      </c>
      <c r="AD38" s="39" t="s">
        <v>1052</v>
      </c>
      <c r="AE38" s="39" t="s">
        <v>1100</v>
      </c>
      <c r="AF38" s="39" t="s">
        <v>839</v>
      </c>
      <c r="AG38" s="40" t="s">
        <v>1381</v>
      </c>
      <c r="AH38" s="39" t="s">
        <v>844</v>
      </c>
      <c r="AI38" s="39" t="s">
        <v>844</v>
      </c>
      <c r="AJ38" s="39" t="s">
        <v>846</v>
      </c>
      <c r="AK38" s="39" t="s">
        <v>847</v>
      </c>
      <c r="AL38" s="39" t="s">
        <v>847</v>
      </c>
      <c r="AM38" s="39" t="s">
        <v>1139</v>
      </c>
      <c r="AN38" s="39" t="s">
        <v>1139</v>
      </c>
      <c r="AO38" s="39" t="s">
        <v>830</v>
      </c>
      <c r="AP38" s="39" t="s">
        <v>830</v>
      </c>
      <c r="AQ38" s="39" t="s">
        <v>830</v>
      </c>
      <c r="AR38" s="39" t="s">
        <v>830</v>
      </c>
      <c r="AS38" s="39" t="s">
        <v>830</v>
      </c>
      <c r="AT38" s="39" t="s">
        <v>830</v>
      </c>
      <c r="AU38" s="39" t="s">
        <v>830</v>
      </c>
      <c r="AV38" s="39" t="s">
        <v>844</v>
      </c>
      <c r="AW38" s="39" t="s">
        <v>514</v>
      </c>
      <c r="AX38" s="39" t="s">
        <v>842</v>
      </c>
      <c r="AY38" s="39" t="s">
        <v>842</v>
      </c>
      <c r="AZ38" s="39" t="s">
        <v>842</v>
      </c>
      <c r="BA38" s="40" t="s">
        <v>819</v>
      </c>
      <c r="BB38" s="39" t="s">
        <v>841</v>
      </c>
      <c r="BC38" s="39" t="s">
        <v>841</v>
      </c>
      <c r="BD38" s="39" t="s">
        <v>503</v>
      </c>
      <c r="BE38" s="39" t="s">
        <v>503</v>
      </c>
      <c r="BF38" s="39" t="s">
        <v>1133</v>
      </c>
      <c r="BG38" s="39" t="s">
        <v>1140</v>
      </c>
      <c r="BH38" s="39" t="s">
        <v>838</v>
      </c>
      <c r="BI38" s="39" t="s">
        <v>514</v>
      </c>
      <c r="BJ38" s="39" t="s">
        <v>511</v>
      </c>
      <c r="BK38" s="39" t="s">
        <v>514</v>
      </c>
      <c r="BL38" s="39" t="s">
        <v>514</v>
      </c>
      <c r="BM38" s="39" t="s">
        <v>821</v>
      </c>
      <c r="BN38" s="39" t="s">
        <v>830</v>
      </c>
      <c r="BO38" s="39" t="s">
        <v>830</v>
      </c>
      <c r="BP38" s="39" t="s">
        <v>830</v>
      </c>
      <c r="BQ38" s="39" t="s">
        <v>830</v>
      </c>
      <c r="BR38" s="39" t="s">
        <v>830</v>
      </c>
      <c r="BS38" s="39" t="s">
        <v>830</v>
      </c>
      <c r="BT38" s="39"/>
      <c r="BU38" s="39" t="s">
        <v>845</v>
      </c>
      <c r="BV38" s="39" t="s">
        <v>514</v>
      </c>
    </row>
    <row r="39" spans="1:74">
      <c r="A39" s="30" t="str">
        <f>'Indicator Data'!A40</f>
        <v>China</v>
      </c>
      <c r="B39" s="23" t="str">
        <f>'Indicator Data'!B40</f>
        <v>CHN</v>
      </c>
      <c r="C39" s="39" t="s">
        <v>1132</v>
      </c>
      <c r="D39" s="39" t="s">
        <v>1132</v>
      </c>
      <c r="E39" s="39" t="s">
        <v>1133</v>
      </c>
      <c r="F39" s="39" t="s">
        <v>1133</v>
      </c>
      <c r="G39" s="39" t="s">
        <v>1133</v>
      </c>
      <c r="H39" s="39" t="s">
        <v>1133</v>
      </c>
      <c r="I39" s="39" t="s">
        <v>1133</v>
      </c>
      <c r="J39" s="39" t="s">
        <v>842</v>
      </c>
      <c r="K39" s="39" t="s">
        <v>842</v>
      </c>
      <c r="L39" s="39" t="s">
        <v>503</v>
      </c>
      <c r="M39" s="39" t="s">
        <v>839</v>
      </c>
      <c r="N39" s="39" t="s">
        <v>839</v>
      </c>
      <c r="O39" s="39" t="s">
        <v>839</v>
      </c>
      <c r="P39" s="39" t="s">
        <v>839</v>
      </c>
      <c r="Q39" s="39" t="s">
        <v>1051</v>
      </c>
      <c r="R39" s="39" t="s">
        <v>1051</v>
      </c>
      <c r="S39" s="39" t="s">
        <v>839</v>
      </c>
      <c r="T39" s="39" t="s">
        <v>839</v>
      </c>
      <c r="U39" s="39" t="s">
        <v>839</v>
      </c>
      <c r="V39" s="39" t="s">
        <v>514</v>
      </c>
      <c r="W39" s="39" t="s">
        <v>514</v>
      </c>
      <c r="X39" s="39" t="s">
        <v>514</v>
      </c>
      <c r="Y39" s="39" t="s">
        <v>1100</v>
      </c>
      <c r="Z39" s="39" t="s">
        <v>840</v>
      </c>
      <c r="AA39" s="39" t="s">
        <v>840</v>
      </c>
      <c r="AB39" s="61" t="s">
        <v>1138</v>
      </c>
      <c r="AC39" s="39" t="s">
        <v>830</v>
      </c>
      <c r="AD39" s="39" t="s">
        <v>1052</v>
      </c>
      <c r="AE39" s="39" t="s">
        <v>1100</v>
      </c>
      <c r="AF39" s="39" t="s">
        <v>839</v>
      </c>
      <c r="AG39" s="40" t="s">
        <v>1381</v>
      </c>
      <c r="AH39" s="39" t="s">
        <v>844</v>
      </c>
      <c r="AI39" s="39" t="s">
        <v>844</v>
      </c>
      <c r="AJ39" s="39" t="s">
        <v>846</v>
      </c>
      <c r="AK39" s="39" t="s">
        <v>847</v>
      </c>
      <c r="AL39" s="39" t="s">
        <v>847</v>
      </c>
      <c r="AM39" s="39" t="s">
        <v>1139</v>
      </c>
      <c r="AN39" s="39" t="s">
        <v>1139</v>
      </c>
      <c r="AO39" s="39" t="s">
        <v>830</v>
      </c>
      <c r="AP39" s="39" t="s">
        <v>830</v>
      </c>
      <c r="AQ39" s="39" t="s">
        <v>830</v>
      </c>
      <c r="AR39" s="39" t="s">
        <v>830</v>
      </c>
      <c r="AS39" s="39" t="s">
        <v>830</v>
      </c>
      <c r="AT39" s="39" t="s">
        <v>830</v>
      </c>
      <c r="AU39" s="39" t="s">
        <v>830</v>
      </c>
      <c r="AV39" s="39" t="s">
        <v>844</v>
      </c>
      <c r="AW39" s="39" t="s">
        <v>514</v>
      </c>
      <c r="AX39" s="39" t="s">
        <v>842</v>
      </c>
      <c r="AY39" s="39" t="s">
        <v>842</v>
      </c>
      <c r="AZ39" s="39" t="s">
        <v>842</v>
      </c>
      <c r="BA39" s="40" t="s">
        <v>819</v>
      </c>
      <c r="BB39" s="39" t="s">
        <v>841</v>
      </c>
      <c r="BC39" s="39" t="s">
        <v>841</v>
      </c>
      <c r="BD39" s="39" t="s">
        <v>503</v>
      </c>
      <c r="BE39" s="39" t="s">
        <v>503</v>
      </c>
      <c r="BF39" s="39" t="s">
        <v>1133</v>
      </c>
      <c r="BG39" s="39" t="s">
        <v>1140</v>
      </c>
      <c r="BH39" s="39" t="s">
        <v>838</v>
      </c>
      <c r="BI39" s="39" t="s">
        <v>514</v>
      </c>
      <c r="BJ39" s="39" t="s">
        <v>511</v>
      </c>
      <c r="BK39" s="39" t="s">
        <v>514</v>
      </c>
      <c r="BL39" s="39" t="s">
        <v>514</v>
      </c>
      <c r="BM39" s="39" t="s">
        <v>821</v>
      </c>
      <c r="BN39" s="39" t="s">
        <v>830</v>
      </c>
      <c r="BO39" s="39" t="s">
        <v>830</v>
      </c>
      <c r="BP39" s="39" t="s">
        <v>830</v>
      </c>
      <c r="BQ39" s="39" t="s">
        <v>830</v>
      </c>
      <c r="BR39" s="39" t="s">
        <v>830</v>
      </c>
      <c r="BS39" s="39" t="s">
        <v>830</v>
      </c>
      <c r="BT39" s="39"/>
      <c r="BU39" s="39" t="s">
        <v>845</v>
      </c>
      <c r="BV39" s="39" t="s">
        <v>514</v>
      </c>
    </row>
    <row r="40" spans="1:74">
      <c r="A40" s="30" t="str">
        <f>'Indicator Data'!A41</f>
        <v>Colombia</v>
      </c>
      <c r="B40" s="23" t="str">
        <f>'Indicator Data'!B41</f>
        <v>COL</v>
      </c>
      <c r="C40" s="39" t="s">
        <v>1132</v>
      </c>
      <c r="D40" s="39" t="s">
        <v>1132</v>
      </c>
      <c r="E40" s="39" t="s">
        <v>1133</v>
      </c>
      <c r="F40" s="39" t="s">
        <v>1133</v>
      </c>
      <c r="G40" s="39" t="s">
        <v>1133</v>
      </c>
      <c r="H40" s="39" t="s">
        <v>1133</v>
      </c>
      <c r="I40" s="39" t="s">
        <v>1133</v>
      </c>
      <c r="J40" s="39" t="s">
        <v>842</v>
      </c>
      <c r="K40" s="39" t="s">
        <v>842</v>
      </c>
      <c r="L40" s="39" t="s">
        <v>503</v>
      </c>
      <c r="M40" s="39" t="s">
        <v>839</v>
      </c>
      <c r="N40" s="39" t="s">
        <v>839</v>
      </c>
      <c r="O40" s="39" t="s">
        <v>839</v>
      </c>
      <c r="P40" s="39" t="s">
        <v>839</v>
      </c>
      <c r="Q40" s="39" t="s">
        <v>1051</v>
      </c>
      <c r="R40" s="39" t="s">
        <v>1051</v>
      </c>
      <c r="S40" s="39" t="s">
        <v>839</v>
      </c>
      <c r="T40" s="39" t="s">
        <v>839</v>
      </c>
      <c r="U40" s="39" t="s">
        <v>839</v>
      </c>
      <c r="V40" s="39" t="s">
        <v>514</v>
      </c>
      <c r="W40" s="39" t="s">
        <v>514</v>
      </c>
      <c r="X40" s="39" t="s">
        <v>514</v>
      </c>
      <c r="Y40" s="39" t="s">
        <v>1100</v>
      </c>
      <c r="Z40" s="39" t="s">
        <v>840</v>
      </c>
      <c r="AA40" s="39" t="s">
        <v>840</v>
      </c>
      <c r="AB40" s="61" t="s">
        <v>1138</v>
      </c>
      <c r="AC40" s="39" t="s">
        <v>830</v>
      </c>
      <c r="AD40" s="39" t="s">
        <v>1052</v>
      </c>
      <c r="AE40" s="39" t="s">
        <v>1100</v>
      </c>
      <c r="AF40" s="39" t="s">
        <v>839</v>
      </c>
      <c r="AG40" s="40" t="s">
        <v>1381</v>
      </c>
      <c r="AH40" s="39" t="s">
        <v>844</v>
      </c>
      <c r="AI40" s="39" t="s">
        <v>844</v>
      </c>
      <c r="AJ40" s="39" t="s">
        <v>846</v>
      </c>
      <c r="AK40" s="39" t="s">
        <v>847</v>
      </c>
      <c r="AL40" s="39" t="s">
        <v>847</v>
      </c>
      <c r="AM40" s="39" t="s">
        <v>1139</v>
      </c>
      <c r="AN40" s="39" t="s">
        <v>1139</v>
      </c>
      <c r="AO40" s="39" t="s">
        <v>830</v>
      </c>
      <c r="AP40" s="39" t="s">
        <v>830</v>
      </c>
      <c r="AQ40" s="39" t="s">
        <v>830</v>
      </c>
      <c r="AR40" s="39" t="s">
        <v>830</v>
      </c>
      <c r="AS40" s="39" t="s">
        <v>830</v>
      </c>
      <c r="AT40" s="39" t="s">
        <v>830</v>
      </c>
      <c r="AU40" s="39" t="s">
        <v>830</v>
      </c>
      <c r="AV40" s="39" t="s">
        <v>844</v>
      </c>
      <c r="AW40" s="39" t="s">
        <v>514</v>
      </c>
      <c r="AX40" s="39" t="s">
        <v>842</v>
      </c>
      <c r="AY40" s="39" t="s">
        <v>842</v>
      </c>
      <c r="AZ40" s="39" t="s">
        <v>842</v>
      </c>
      <c r="BA40" s="40" t="s">
        <v>822</v>
      </c>
      <c r="BB40" s="39" t="s">
        <v>841</v>
      </c>
      <c r="BC40" s="39" t="s">
        <v>841</v>
      </c>
      <c r="BD40" s="39" t="s">
        <v>503</v>
      </c>
      <c r="BE40" s="39" t="s">
        <v>503</v>
      </c>
      <c r="BF40" s="39" t="s">
        <v>1133</v>
      </c>
      <c r="BG40" s="39" t="s">
        <v>1140</v>
      </c>
      <c r="BH40" s="39" t="s">
        <v>838</v>
      </c>
      <c r="BI40" s="39" t="s">
        <v>514</v>
      </c>
      <c r="BJ40" s="39" t="s">
        <v>511</v>
      </c>
      <c r="BK40" s="39" t="s">
        <v>514</v>
      </c>
      <c r="BL40" s="39" t="s">
        <v>514</v>
      </c>
      <c r="BM40" s="39" t="s">
        <v>821</v>
      </c>
      <c r="BN40" s="39" t="s">
        <v>830</v>
      </c>
      <c r="BO40" s="39" t="s">
        <v>830</v>
      </c>
      <c r="BP40" s="39" t="s">
        <v>830</v>
      </c>
      <c r="BQ40" s="39" t="s">
        <v>830</v>
      </c>
      <c r="BR40" s="39" t="s">
        <v>830</v>
      </c>
      <c r="BS40" s="39" t="s">
        <v>830</v>
      </c>
      <c r="BT40" s="39"/>
      <c r="BU40" s="39" t="s">
        <v>845</v>
      </c>
      <c r="BV40" s="39" t="s">
        <v>514</v>
      </c>
    </row>
    <row r="41" spans="1:74">
      <c r="A41" s="30" t="str">
        <f>'Indicator Data'!A42</f>
        <v>Comoros</v>
      </c>
      <c r="B41" s="23" t="str">
        <f>'Indicator Data'!B42</f>
        <v>COM</v>
      </c>
      <c r="C41" s="39" t="s">
        <v>1132</v>
      </c>
      <c r="D41" s="39" t="s">
        <v>1132</v>
      </c>
      <c r="E41" s="39" t="s">
        <v>1133</v>
      </c>
      <c r="F41" s="39" t="s">
        <v>1133</v>
      </c>
      <c r="G41" s="39" t="s">
        <v>1133</v>
      </c>
      <c r="H41" s="39" t="s">
        <v>1133</v>
      </c>
      <c r="I41" s="39" t="s">
        <v>1133</v>
      </c>
      <c r="J41" s="39" t="s">
        <v>842</v>
      </c>
      <c r="K41" s="39" t="s">
        <v>842</v>
      </c>
      <c r="L41" s="39" t="s">
        <v>503</v>
      </c>
      <c r="M41" s="39" t="s">
        <v>839</v>
      </c>
      <c r="N41" s="39" t="s">
        <v>839</v>
      </c>
      <c r="O41" s="39" t="s">
        <v>839</v>
      </c>
      <c r="P41" s="39" t="s">
        <v>839</v>
      </c>
      <c r="Q41" s="39" t="s">
        <v>1051</v>
      </c>
      <c r="R41" s="39" t="s">
        <v>1051</v>
      </c>
      <c r="S41" s="39" t="s">
        <v>839</v>
      </c>
      <c r="T41" s="39" t="s">
        <v>839</v>
      </c>
      <c r="U41" s="39" t="s">
        <v>839</v>
      </c>
      <c r="V41" s="39" t="s">
        <v>514</v>
      </c>
      <c r="W41" s="39" t="s">
        <v>514</v>
      </c>
      <c r="X41" s="39" t="s">
        <v>514</v>
      </c>
      <c r="Y41" s="39" t="s">
        <v>1100</v>
      </c>
      <c r="Z41" s="39" t="s">
        <v>840</v>
      </c>
      <c r="AA41" s="39" t="s">
        <v>840</v>
      </c>
      <c r="AB41" s="61" t="s">
        <v>1138</v>
      </c>
      <c r="AC41" s="39" t="s">
        <v>830</v>
      </c>
      <c r="AD41" s="39" t="s">
        <v>1052</v>
      </c>
      <c r="AE41" s="39" t="s">
        <v>1100</v>
      </c>
      <c r="AF41" s="39" t="s">
        <v>839</v>
      </c>
      <c r="AG41" s="40" t="s">
        <v>1381</v>
      </c>
      <c r="AH41" s="39" t="s">
        <v>844</v>
      </c>
      <c r="AI41" s="39" t="s">
        <v>844</v>
      </c>
      <c r="AJ41" s="39" t="s">
        <v>846</v>
      </c>
      <c r="AK41" s="39" t="s">
        <v>847</v>
      </c>
      <c r="AL41" s="39" t="s">
        <v>847</v>
      </c>
      <c r="AM41" s="39" t="s">
        <v>1139</v>
      </c>
      <c r="AN41" s="39" t="s">
        <v>1139</v>
      </c>
      <c r="AO41" s="39" t="s">
        <v>830</v>
      </c>
      <c r="AP41" s="39" t="s">
        <v>830</v>
      </c>
      <c r="AQ41" s="39" t="s">
        <v>830</v>
      </c>
      <c r="AR41" s="39" t="s">
        <v>830</v>
      </c>
      <c r="AS41" s="39" t="s">
        <v>830</v>
      </c>
      <c r="AT41" s="39" t="s">
        <v>830</v>
      </c>
      <c r="AU41" s="39" t="s">
        <v>830</v>
      </c>
      <c r="AV41" s="39" t="s">
        <v>844</v>
      </c>
      <c r="AW41" s="39" t="s">
        <v>514</v>
      </c>
      <c r="AX41" s="39" t="s">
        <v>842</v>
      </c>
      <c r="AY41" s="39" t="s">
        <v>842</v>
      </c>
      <c r="AZ41" s="39" t="s">
        <v>842</v>
      </c>
      <c r="BA41" s="40" t="s">
        <v>819</v>
      </c>
      <c r="BB41" s="39" t="s">
        <v>841</v>
      </c>
      <c r="BC41" s="39" t="s">
        <v>841</v>
      </c>
      <c r="BD41" s="39" t="s">
        <v>503</v>
      </c>
      <c r="BE41" s="39" t="s">
        <v>503</v>
      </c>
      <c r="BF41" s="39" t="s">
        <v>1133</v>
      </c>
      <c r="BG41" s="39" t="s">
        <v>1140</v>
      </c>
      <c r="BH41" s="39" t="s">
        <v>838</v>
      </c>
      <c r="BI41" s="39" t="s">
        <v>514</v>
      </c>
      <c r="BJ41" s="39" t="s">
        <v>511</v>
      </c>
      <c r="BK41" s="39" t="s">
        <v>514</v>
      </c>
      <c r="BL41" s="39" t="s">
        <v>514</v>
      </c>
      <c r="BM41" s="39" t="s">
        <v>821</v>
      </c>
      <c r="BN41" s="39" t="s">
        <v>830</v>
      </c>
      <c r="BO41" s="39" t="s">
        <v>830</v>
      </c>
      <c r="BP41" s="39" t="s">
        <v>830</v>
      </c>
      <c r="BQ41" s="39" t="s">
        <v>830</v>
      </c>
      <c r="BR41" s="39" t="s">
        <v>830</v>
      </c>
      <c r="BS41" s="39" t="s">
        <v>830</v>
      </c>
      <c r="BT41" s="39"/>
      <c r="BU41" s="39" t="s">
        <v>845</v>
      </c>
      <c r="BV41" s="39" t="s">
        <v>514</v>
      </c>
    </row>
    <row r="42" spans="1:74">
      <c r="A42" s="30" t="str">
        <f>'Indicator Data'!A43</f>
        <v>Congo</v>
      </c>
      <c r="B42" s="23" t="str">
        <f>'Indicator Data'!B43</f>
        <v>COG</v>
      </c>
      <c r="C42" s="39" t="s">
        <v>1132</v>
      </c>
      <c r="D42" s="39" t="s">
        <v>1132</v>
      </c>
      <c r="E42" s="39" t="s">
        <v>1133</v>
      </c>
      <c r="F42" s="39" t="s">
        <v>1133</v>
      </c>
      <c r="G42" s="39" t="s">
        <v>1133</v>
      </c>
      <c r="H42" s="39" t="s">
        <v>1133</v>
      </c>
      <c r="I42" s="39" t="s">
        <v>1133</v>
      </c>
      <c r="J42" s="39" t="s">
        <v>842</v>
      </c>
      <c r="K42" s="39" t="s">
        <v>842</v>
      </c>
      <c r="L42" s="39" t="s">
        <v>503</v>
      </c>
      <c r="M42" s="39" t="s">
        <v>839</v>
      </c>
      <c r="N42" s="39" t="s">
        <v>839</v>
      </c>
      <c r="O42" s="39" t="s">
        <v>839</v>
      </c>
      <c r="P42" s="39" t="s">
        <v>839</v>
      </c>
      <c r="Q42" s="39" t="s">
        <v>1051</v>
      </c>
      <c r="R42" s="39" t="s">
        <v>1051</v>
      </c>
      <c r="S42" s="39" t="s">
        <v>839</v>
      </c>
      <c r="T42" s="39" t="s">
        <v>839</v>
      </c>
      <c r="U42" s="39" t="s">
        <v>839</v>
      </c>
      <c r="V42" s="39" t="s">
        <v>514</v>
      </c>
      <c r="W42" s="39" t="s">
        <v>514</v>
      </c>
      <c r="X42" s="39" t="s">
        <v>514</v>
      </c>
      <c r="Y42" s="39" t="s">
        <v>1100</v>
      </c>
      <c r="Z42" s="39" t="s">
        <v>840</v>
      </c>
      <c r="AA42" s="39" t="s">
        <v>840</v>
      </c>
      <c r="AB42" s="61" t="s">
        <v>1138</v>
      </c>
      <c r="AC42" s="39" t="s">
        <v>830</v>
      </c>
      <c r="AD42" s="39" t="s">
        <v>1052</v>
      </c>
      <c r="AE42" s="39" t="s">
        <v>1100</v>
      </c>
      <c r="AF42" s="39" t="s">
        <v>839</v>
      </c>
      <c r="AG42" s="40" t="s">
        <v>1381</v>
      </c>
      <c r="AH42" s="39" t="s">
        <v>844</v>
      </c>
      <c r="AI42" s="39" t="s">
        <v>844</v>
      </c>
      <c r="AJ42" s="39" t="s">
        <v>846</v>
      </c>
      <c r="AK42" s="39" t="s">
        <v>847</v>
      </c>
      <c r="AL42" s="39" t="s">
        <v>847</v>
      </c>
      <c r="AM42" s="39" t="s">
        <v>1139</v>
      </c>
      <c r="AN42" s="39" t="s">
        <v>1139</v>
      </c>
      <c r="AO42" s="39" t="s">
        <v>830</v>
      </c>
      <c r="AP42" s="39" t="s">
        <v>830</v>
      </c>
      <c r="AQ42" s="39" t="s">
        <v>830</v>
      </c>
      <c r="AR42" s="39" t="s">
        <v>830</v>
      </c>
      <c r="AS42" s="39" t="s">
        <v>830</v>
      </c>
      <c r="AT42" s="39" t="s">
        <v>830</v>
      </c>
      <c r="AU42" s="39" t="s">
        <v>830</v>
      </c>
      <c r="AV42" s="39" t="s">
        <v>844</v>
      </c>
      <c r="AW42" s="39" t="s">
        <v>514</v>
      </c>
      <c r="AX42" s="39" t="s">
        <v>842</v>
      </c>
      <c r="AY42" s="39" t="s">
        <v>842</v>
      </c>
      <c r="AZ42" s="39" t="s">
        <v>842</v>
      </c>
      <c r="BA42" s="40" t="s">
        <v>822</v>
      </c>
      <c r="BB42" s="39" t="s">
        <v>841</v>
      </c>
      <c r="BC42" s="39" t="s">
        <v>841</v>
      </c>
      <c r="BD42" s="39" t="s">
        <v>503</v>
      </c>
      <c r="BE42" s="39" t="s">
        <v>503</v>
      </c>
      <c r="BF42" s="39" t="s">
        <v>1133</v>
      </c>
      <c r="BG42" s="39" t="s">
        <v>1140</v>
      </c>
      <c r="BH42" s="39" t="s">
        <v>838</v>
      </c>
      <c r="BI42" s="39" t="s">
        <v>514</v>
      </c>
      <c r="BJ42" s="39" t="s">
        <v>511</v>
      </c>
      <c r="BK42" s="39" t="s">
        <v>514</v>
      </c>
      <c r="BL42" s="39" t="s">
        <v>514</v>
      </c>
      <c r="BM42" s="39" t="s">
        <v>821</v>
      </c>
      <c r="BN42" s="39" t="s">
        <v>830</v>
      </c>
      <c r="BO42" s="39" t="s">
        <v>830</v>
      </c>
      <c r="BP42" s="39" t="s">
        <v>830</v>
      </c>
      <c r="BQ42" s="39" t="s">
        <v>830</v>
      </c>
      <c r="BR42" s="39" t="s">
        <v>830</v>
      </c>
      <c r="BS42" s="39" t="s">
        <v>830</v>
      </c>
      <c r="BT42" s="39"/>
      <c r="BU42" s="39" t="s">
        <v>845</v>
      </c>
      <c r="BV42" s="39" t="s">
        <v>514</v>
      </c>
    </row>
    <row r="43" spans="1:74">
      <c r="A43" s="30" t="str">
        <f>'Indicator Data'!A44</f>
        <v>Congo DR</v>
      </c>
      <c r="B43" s="23" t="str">
        <f>'Indicator Data'!B44</f>
        <v>COD</v>
      </c>
      <c r="C43" s="39" t="s">
        <v>1132</v>
      </c>
      <c r="D43" s="39" t="s">
        <v>1132</v>
      </c>
      <c r="E43" s="39" t="s">
        <v>1133</v>
      </c>
      <c r="F43" s="39" t="s">
        <v>1133</v>
      </c>
      <c r="G43" s="39" t="s">
        <v>1133</v>
      </c>
      <c r="H43" s="39" t="s">
        <v>1133</v>
      </c>
      <c r="I43" s="39" t="s">
        <v>1133</v>
      </c>
      <c r="J43" s="39" t="s">
        <v>842</v>
      </c>
      <c r="K43" s="39" t="s">
        <v>842</v>
      </c>
      <c r="L43" s="39" t="s">
        <v>503</v>
      </c>
      <c r="M43" s="39" t="s">
        <v>839</v>
      </c>
      <c r="N43" s="39" t="s">
        <v>839</v>
      </c>
      <c r="O43" s="39" t="s">
        <v>839</v>
      </c>
      <c r="P43" s="39" t="s">
        <v>839</v>
      </c>
      <c r="Q43" s="39" t="s">
        <v>1051</v>
      </c>
      <c r="R43" s="39" t="s">
        <v>1051</v>
      </c>
      <c r="S43" s="39" t="s">
        <v>839</v>
      </c>
      <c r="T43" s="39" t="s">
        <v>839</v>
      </c>
      <c r="U43" s="39" t="s">
        <v>839</v>
      </c>
      <c r="V43" s="39" t="s">
        <v>514</v>
      </c>
      <c r="W43" s="39" t="s">
        <v>514</v>
      </c>
      <c r="X43" s="39" t="s">
        <v>514</v>
      </c>
      <c r="Y43" s="39" t="s">
        <v>1100</v>
      </c>
      <c r="Z43" s="39" t="s">
        <v>840</v>
      </c>
      <c r="AA43" s="39" t="s">
        <v>840</v>
      </c>
      <c r="AB43" s="61" t="s">
        <v>1138</v>
      </c>
      <c r="AC43" s="39" t="s">
        <v>830</v>
      </c>
      <c r="AD43" s="39" t="s">
        <v>1052</v>
      </c>
      <c r="AE43" s="39" t="s">
        <v>1100</v>
      </c>
      <c r="AF43" s="39" t="s">
        <v>839</v>
      </c>
      <c r="AG43" s="40" t="s">
        <v>1381</v>
      </c>
      <c r="AH43" s="39" t="s">
        <v>844</v>
      </c>
      <c r="AI43" s="39" t="s">
        <v>844</v>
      </c>
      <c r="AJ43" s="39" t="s">
        <v>846</v>
      </c>
      <c r="AK43" s="39" t="s">
        <v>847</v>
      </c>
      <c r="AL43" s="39" t="s">
        <v>847</v>
      </c>
      <c r="AM43" s="39" t="s">
        <v>1139</v>
      </c>
      <c r="AN43" s="39" t="s">
        <v>1139</v>
      </c>
      <c r="AO43" s="39" t="s">
        <v>830</v>
      </c>
      <c r="AP43" s="39" t="s">
        <v>830</v>
      </c>
      <c r="AQ43" s="39" t="s">
        <v>830</v>
      </c>
      <c r="AR43" s="39" t="s">
        <v>830</v>
      </c>
      <c r="AS43" s="39" t="s">
        <v>830</v>
      </c>
      <c r="AT43" s="39" t="s">
        <v>830</v>
      </c>
      <c r="AU43" s="39" t="s">
        <v>830</v>
      </c>
      <c r="AV43" s="39" t="s">
        <v>844</v>
      </c>
      <c r="AW43" s="39" t="s">
        <v>514</v>
      </c>
      <c r="AX43" s="39" t="s">
        <v>842</v>
      </c>
      <c r="AY43" s="39" t="s">
        <v>842</v>
      </c>
      <c r="AZ43" s="39" t="s">
        <v>842</v>
      </c>
      <c r="BA43" s="40" t="s">
        <v>822</v>
      </c>
      <c r="BB43" s="39" t="s">
        <v>841</v>
      </c>
      <c r="BC43" s="39" t="s">
        <v>841</v>
      </c>
      <c r="BD43" s="39" t="s">
        <v>503</v>
      </c>
      <c r="BE43" s="39" t="s">
        <v>503</v>
      </c>
      <c r="BF43" s="39" t="s">
        <v>1133</v>
      </c>
      <c r="BG43" s="39" t="s">
        <v>1140</v>
      </c>
      <c r="BH43" s="39" t="s">
        <v>838</v>
      </c>
      <c r="BI43" s="39" t="s">
        <v>514</v>
      </c>
      <c r="BJ43" s="39" t="s">
        <v>511</v>
      </c>
      <c r="BK43" s="39" t="s">
        <v>514</v>
      </c>
      <c r="BL43" s="39" t="s">
        <v>514</v>
      </c>
      <c r="BM43" s="39" t="s">
        <v>821</v>
      </c>
      <c r="BN43" s="39" t="s">
        <v>830</v>
      </c>
      <c r="BO43" s="39" t="s">
        <v>830</v>
      </c>
      <c r="BP43" s="39" t="s">
        <v>830</v>
      </c>
      <c r="BQ43" s="39" t="s">
        <v>830</v>
      </c>
      <c r="BR43" s="39" t="s">
        <v>830</v>
      </c>
      <c r="BS43" s="39" t="s">
        <v>830</v>
      </c>
      <c r="BT43" s="39"/>
      <c r="BU43" s="39" t="s">
        <v>845</v>
      </c>
      <c r="BV43" s="39" t="s">
        <v>514</v>
      </c>
    </row>
    <row r="44" spans="1:74">
      <c r="A44" s="30" t="str">
        <f>'Indicator Data'!A45</f>
        <v>Costa Rica</v>
      </c>
      <c r="B44" s="23" t="str">
        <f>'Indicator Data'!B45</f>
        <v>CRI</v>
      </c>
      <c r="C44" s="39" t="s">
        <v>1132</v>
      </c>
      <c r="D44" s="39" t="s">
        <v>1132</v>
      </c>
      <c r="E44" s="39" t="s">
        <v>1133</v>
      </c>
      <c r="F44" s="39" t="s">
        <v>1133</v>
      </c>
      <c r="G44" s="39" t="s">
        <v>1133</v>
      </c>
      <c r="H44" s="39" t="s">
        <v>1133</v>
      </c>
      <c r="I44" s="39" t="s">
        <v>1133</v>
      </c>
      <c r="J44" s="39" t="s">
        <v>842</v>
      </c>
      <c r="K44" s="39" t="s">
        <v>842</v>
      </c>
      <c r="L44" s="39" t="s">
        <v>503</v>
      </c>
      <c r="M44" s="39" t="s">
        <v>839</v>
      </c>
      <c r="N44" s="39" t="s">
        <v>839</v>
      </c>
      <c r="O44" s="39" t="s">
        <v>839</v>
      </c>
      <c r="P44" s="39" t="s">
        <v>839</v>
      </c>
      <c r="Q44" s="39" t="s">
        <v>1051</v>
      </c>
      <c r="R44" s="39" t="s">
        <v>1051</v>
      </c>
      <c r="S44" s="39" t="s">
        <v>839</v>
      </c>
      <c r="T44" s="39" t="s">
        <v>839</v>
      </c>
      <c r="U44" s="39" t="s">
        <v>839</v>
      </c>
      <c r="V44" s="39" t="s">
        <v>514</v>
      </c>
      <c r="W44" s="39" t="s">
        <v>514</v>
      </c>
      <c r="X44" s="39" t="s">
        <v>514</v>
      </c>
      <c r="Y44" s="39" t="s">
        <v>1100</v>
      </c>
      <c r="Z44" s="39" t="s">
        <v>840</v>
      </c>
      <c r="AA44" s="39" t="s">
        <v>840</v>
      </c>
      <c r="AB44" s="61" t="s">
        <v>1138</v>
      </c>
      <c r="AC44" s="39" t="s">
        <v>830</v>
      </c>
      <c r="AD44" s="39" t="s">
        <v>1052</v>
      </c>
      <c r="AE44" s="39" t="s">
        <v>1100</v>
      </c>
      <c r="AF44" s="39" t="s">
        <v>839</v>
      </c>
      <c r="AG44" s="40" t="s">
        <v>1381</v>
      </c>
      <c r="AH44" s="39" t="s">
        <v>844</v>
      </c>
      <c r="AI44" s="39" t="s">
        <v>844</v>
      </c>
      <c r="AJ44" s="39" t="s">
        <v>846</v>
      </c>
      <c r="AK44" s="39" t="s">
        <v>847</v>
      </c>
      <c r="AL44" s="39" t="s">
        <v>847</v>
      </c>
      <c r="AM44" s="39" t="s">
        <v>1139</v>
      </c>
      <c r="AN44" s="39" t="s">
        <v>1139</v>
      </c>
      <c r="AO44" s="39" t="s">
        <v>830</v>
      </c>
      <c r="AP44" s="39" t="s">
        <v>830</v>
      </c>
      <c r="AQ44" s="39" t="s">
        <v>830</v>
      </c>
      <c r="AR44" s="39" t="s">
        <v>830</v>
      </c>
      <c r="AS44" s="39" t="s">
        <v>830</v>
      </c>
      <c r="AT44" s="39" t="s">
        <v>830</v>
      </c>
      <c r="AU44" s="39" t="s">
        <v>830</v>
      </c>
      <c r="AV44" s="39" t="s">
        <v>844</v>
      </c>
      <c r="AW44" s="39" t="s">
        <v>514</v>
      </c>
      <c r="AX44" s="39" t="s">
        <v>842</v>
      </c>
      <c r="AY44" s="39" t="s">
        <v>842</v>
      </c>
      <c r="AZ44" s="39" t="s">
        <v>842</v>
      </c>
      <c r="BA44" s="40" t="s">
        <v>819</v>
      </c>
      <c r="BB44" s="39" t="s">
        <v>841</v>
      </c>
      <c r="BC44" s="39" t="s">
        <v>841</v>
      </c>
      <c r="BD44" s="39" t="s">
        <v>503</v>
      </c>
      <c r="BE44" s="39" t="s">
        <v>503</v>
      </c>
      <c r="BF44" s="39" t="s">
        <v>1133</v>
      </c>
      <c r="BG44" s="39" t="s">
        <v>1140</v>
      </c>
      <c r="BH44" s="39" t="s">
        <v>838</v>
      </c>
      <c r="BI44" s="39" t="s">
        <v>514</v>
      </c>
      <c r="BJ44" s="39" t="s">
        <v>511</v>
      </c>
      <c r="BK44" s="39" t="s">
        <v>514</v>
      </c>
      <c r="BL44" s="39" t="s">
        <v>514</v>
      </c>
      <c r="BM44" s="39" t="s">
        <v>821</v>
      </c>
      <c r="BN44" s="39" t="s">
        <v>830</v>
      </c>
      <c r="BO44" s="39" t="s">
        <v>830</v>
      </c>
      <c r="BP44" s="39" t="s">
        <v>830</v>
      </c>
      <c r="BQ44" s="39" t="s">
        <v>830</v>
      </c>
      <c r="BR44" s="39" t="s">
        <v>830</v>
      </c>
      <c r="BS44" s="39" t="s">
        <v>830</v>
      </c>
      <c r="BT44" s="39"/>
      <c r="BU44" s="39" t="s">
        <v>845</v>
      </c>
      <c r="BV44" s="39" t="s">
        <v>514</v>
      </c>
    </row>
    <row r="45" spans="1:74">
      <c r="A45" s="30" t="str">
        <f>'Indicator Data'!A46</f>
        <v>Côte d'Ivoire</v>
      </c>
      <c r="B45" s="23" t="str">
        <f>'Indicator Data'!B46</f>
        <v>CIV</v>
      </c>
      <c r="C45" s="39" t="s">
        <v>1132</v>
      </c>
      <c r="D45" s="39" t="s">
        <v>1132</v>
      </c>
      <c r="E45" s="39" t="s">
        <v>1133</v>
      </c>
      <c r="F45" s="39" t="s">
        <v>1133</v>
      </c>
      <c r="G45" s="39" t="s">
        <v>1133</v>
      </c>
      <c r="H45" s="39" t="s">
        <v>1133</v>
      </c>
      <c r="I45" s="39" t="s">
        <v>1133</v>
      </c>
      <c r="J45" s="39" t="s">
        <v>842</v>
      </c>
      <c r="K45" s="39" t="s">
        <v>842</v>
      </c>
      <c r="L45" s="39" t="s">
        <v>503</v>
      </c>
      <c r="M45" s="39" t="s">
        <v>839</v>
      </c>
      <c r="N45" s="39" t="s">
        <v>839</v>
      </c>
      <c r="O45" s="39" t="s">
        <v>839</v>
      </c>
      <c r="P45" s="39" t="s">
        <v>839</v>
      </c>
      <c r="Q45" s="39" t="s">
        <v>1051</v>
      </c>
      <c r="R45" s="39" t="s">
        <v>1051</v>
      </c>
      <c r="S45" s="39" t="s">
        <v>839</v>
      </c>
      <c r="T45" s="39" t="s">
        <v>839</v>
      </c>
      <c r="U45" s="39" t="s">
        <v>839</v>
      </c>
      <c r="V45" s="39" t="s">
        <v>514</v>
      </c>
      <c r="W45" s="39" t="s">
        <v>514</v>
      </c>
      <c r="X45" s="39" t="s">
        <v>514</v>
      </c>
      <c r="Y45" s="39" t="s">
        <v>1100</v>
      </c>
      <c r="Z45" s="39" t="s">
        <v>840</v>
      </c>
      <c r="AA45" s="39" t="s">
        <v>840</v>
      </c>
      <c r="AB45" s="61" t="s">
        <v>1138</v>
      </c>
      <c r="AC45" s="39" t="s">
        <v>830</v>
      </c>
      <c r="AD45" s="39" t="s">
        <v>1052</v>
      </c>
      <c r="AE45" s="39" t="s">
        <v>1100</v>
      </c>
      <c r="AF45" s="39" t="s">
        <v>839</v>
      </c>
      <c r="AG45" s="40" t="s">
        <v>1381</v>
      </c>
      <c r="AH45" s="39" t="s">
        <v>844</v>
      </c>
      <c r="AI45" s="39" t="s">
        <v>844</v>
      </c>
      <c r="AJ45" s="39" t="s">
        <v>846</v>
      </c>
      <c r="AK45" s="39" t="s">
        <v>847</v>
      </c>
      <c r="AL45" s="39" t="s">
        <v>847</v>
      </c>
      <c r="AM45" s="39" t="s">
        <v>1139</v>
      </c>
      <c r="AN45" s="39" t="s">
        <v>1139</v>
      </c>
      <c r="AO45" s="39" t="s">
        <v>830</v>
      </c>
      <c r="AP45" s="39" t="s">
        <v>830</v>
      </c>
      <c r="AQ45" s="39" t="s">
        <v>830</v>
      </c>
      <c r="AR45" s="39" t="s">
        <v>830</v>
      </c>
      <c r="AS45" s="39" t="s">
        <v>830</v>
      </c>
      <c r="AT45" s="39" t="s">
        <v>830</v>
      </c>
      <c r="AU45" s="39" t="s">
        <v>830</v>
      </c>
      <c r="AV45" s="39" t="s">
        <v>844</v>
      </c>
      <c r="AW45" s="39" t="s">
        <v>514</v>
      </c>
      <c r="AX45" s="39" t="s">
        <v>842</v>
      </c>
      <c r="AY45" s="39" t="s">
        <v>842</v>
      </c>
      <c r="AZ45" s="39" t="s">
        <v>842</v>
      </c>
      <c r="BA45" s="40" t="s">
        <v>822</v>
      </c>
      <c r="BB45" s="39" t="s">
        <v>841</v>
      </c>
      <c r="BC45" s="39" t="s">
        <v>841</v>
      </c>
      <c r="BD45" s="39" t="s">
        <v>503</v>
      </c>
      <c r="BE45" s="39" t="s">
        <v>503</v>
      </c>
      <c r="BF45" s="39" t="s">
        <v>1133</v>
      </c>
      <c r="BG45" s="39" t="s">
        <v>1140</v>
      </c>
      <c r="BH45" s="39" t="s">
        <v>838</v>
      </c>
      <c r="BI45" s="39" t="s">
        <v>514</v>
      </c>
      <c r="BJ45" s="39" t="s">
        <v>511</v>
      </c>
      <c r="BK45" s="39" t="s">
        <v>514</v>
      </c>
      <c r="BL45" s="39" t="s">
        <v>514</v>
      </c>
      <c r="BM45" s="39" t="s">
        <v>821</v>
      </c>
      <c r="BN45" s="39" t="s">
        <v>830</v>
      </c>
      <c r="BO45" s="39" t="s">
        <v>830</v>
      </c>
      <c r="BP45" s="39" t="s">
        <v>830</v>
      </c>
      <c r="BQ45" s="39" t="s">
        <v>830</v>
      </c>
      <c r="BR45" s="39" t="s">
        <v>830</v>
      </c>
      <c r="BS45" s="39" t="s">
        <v>830</v>
      </c>
      <c r="BT45" s="39"/>
      <c r="BU45" s="39" t="s">
        <v>845</v>
      </c>
      <c r="BV45" s="39" t="s">
        <v>514</v>
      </c>
    </row>
    <row r="46" spans="1:74">
      <c r="A46" s="30" t="str">
        <f>'Indicator Data'!A47</f>
        <v>Croatia</v>
      </c>
      <c r="B46" s="23" t="str">
        <f>'Indicator Data'!B47</f>
        <v>HRV</v>
      </c>
      <c r="C46" s="39" t="s">
        <v>1132</v>
      </c>
      <c r="D46" s="39" t="s">
        <v>1132</v>
      </c>
      <c r="E46" s="39" t="s">
        <v>1133</v>
      </c>
      <c r="F46" s="39" t="s">
        <v>1133</v>
      </c>
      <c r="G46" s="39" t="s">
        <v>1133</v>
      </c>
      <c r="H46" s="39" t="s">
        <v>1133</v>
      </c>
      <c r="I46" s="39" t="s">
        <v>1133</v>
      </c>
      <c r="J46" s="39" t="s">
        <v>842</v>
      </c>
      <c r="K46" s="39" t="s">
        <v>842</v>
      </c>
      <c r="L46" s="39" t="s">
        <v>503</v>
      </c>
      <c r="M46" s="39" t="s">
        <v>839</v>
      </c>
      <c r="N46" s="39" t="s">
        <v>839</v>
      </c>
      <c r="O46" s="39" t="s">
        <v>839</v>
      </c>
      <c r="P46" s="39" t="s">
        <v>839</v>
      </c>
      <c r="Q46" s="39" t="s">
        <v>1051</v>
      </c>
      <c r="R46" s="39" t="s">
        <v>1051</v>
      </c>
      <c r="S46" s="39" t="s">
        <v>839</v>
      </c>
      <c r="T46" s="39" t="s">
        <v>839</v>
      </c>
      <c r="U46" s="39" t="s">
        <v>839</v>
      </c>
      <c r="V46" s="39" t="s">
        <v>514</v>
      </c>
      <c r="W46" s="39" t="s">
        <v>514</v>
      </c>
      <c r="X46" s="39" t="s">
        <v>514</v>
      </c>
      <c r="Y46" s="39" t="s">
        <v>1100</v>
      </c>
      <c r="Z46" s="39" t="s">
        <v>840</v>
      </c>
      <c r="AA46" s="39" t="s">
        <v>840</v>
      </c>
      <c r="AB46" s="61" t="s">
        <v>1138</v>
      </c>
      <c r="AC46" s="39" t="s">
        <v>830</v>
      </c>
      <c r="AD46" s="39" t="s">
        <v>1052</v>
      </c>
      <c r="AE46" s="39" t="s">
        <v>1100</v>
      </c>
      <c r="AF46" s="39" t="s">
        <v>839</v>
      </c>
      <c r="AG46" s="40" t="s">
        <v>1381</v>
      </c>
      <c r="AH46" s="39" t="s">
        <v>844</v>
      </c>
      <c r="AI46" s="39" t="s">
        <v>844</v>
      </c>
      <c r="AJ46" s="39" t="s">
        <v>846</v>
      </c>
      <c r="AK46" s="39" t="s">
        <v>847</v>
      </c>
      <c r="AL46" s="39" t="s">
        <v>847</v>
      </c>
      <c r="AM46" s="39" t="s">
        <v>1139</v>
      </c>
      <c r="AN46" s="39" t="s">
        <v>1139</v>
      </c>
      <c r="AO46" s="39" t="s">
        <v>830</v>
      </c>
      <c r="AP46" s="39" t="s">
        <v>830</v>
      </c>
      <c r="AQ46" s="39" t="s">
        <v>830</v>
      </c>
      <c r="AR46" s="39" t="s">
        <v>830</v>
      </c>
      <c r="AS46" s="39" t="s">
        <v>830</v>
      </c>
      <c r="AT46" s="39" t="s">
        <v>830</v>
      </c>
      <c r="AU46" s="39" t="s">
        <v>830</v>
      </c>
      <c r="AV46" s="39" t="s">
        <v>844</v>
      </c>
      <c r="AW46" s="39" t="s">
        <v>514</v>
      </c>
      <c r="AX46" s="39" t="s">
        <v>842</v>
      </c>
      <c r="AY46" s="39" t="s">
        <v>842</v>
      </c>
      <c r="AZ46" s="39" t="s">
        <v>842</v>
      </c>
      <c r="BA46" s="40" t="s">
        <v>819</v>
      </c>
      <c r="BB46" s="39" t="s">
        <v>841</v>
      </c>
      <c r="BC46" s="39" t="s">
        <v>841</v>
      </c>
      <c r="BD46" s="39" t="s">
        <v>503</v>
      </c>
      <c r="BE46" s="39" t="s">
        <v>503</v>
      </c>
      <c r="BF46" s="39" t="s">
        <v>1133</v>
      </c>
      <c r="BG46" s="39" t="s">
        <v>1140</v>
      </c>
      <c r="BH46" s="39" t="s">
        <v>838</v>
      </c>
      <c r="BI46" s="39" t="s">
        <v>514</v>
      </c>
      <c r="BJ46" s="39" t="s">
        <v>511</v>
      </c>
      <c r="BK46" s="39" t="s">
        <v>514</v>
      </c>
      <c r="BL46" s="39" t="s">
        <v>514</v>
      </c>
      <c r="BM46" s="39" t="s">
        <v>821</v>
      </c>
      <c r="BN46" s="39" t="s">
        <v>830</v>
      </c>
      <c r="BO46" s="39" t="s">
        <v>830</v>
      </c>
      <c r="BP46" s="39" t="s">
        <v>830</v>
      </c>
      <c r="BQ46" s="39" t="s">
        <v>830</v>
      </c>
      <c r="BR46" s="39" t="s">
        <v>830</v>
      </c>
      <c r="BS46" s="39" t="s">
        <v>830</v>
      </c>
      <c r="BT46" s="39"/>
      <c r="BU46" s="39" t="s">
        <v>845</v>
      </c>
      <c r="BV46" s="39" t="s">
        <v>514</v>
      </c>
    </row>
    <row r="47" spans="1:74">
      <c r="A47" s="30" t="str">
        <f>'Indicator Data'!A48</f>
        <v>Cuba</v>
      </c>
      <c r="B47" s="23" t="str">
        <f>'Indicator Data'!B48</f>
        <v>CUB</v>
      </c>
      <c r="C47" s="39" t="s">
        <v>1132</v>
      </c>
      <c r="D47" s="39" t="s">
        <v>1132</v>
      </c>
      <c r="E47" s="39" t="s">
        <v>1133</v>
      </c>
      <c r="F47" s="39" t="s">
        <v>1133</v>
      </c>
      <c r="G47" s="39" t="s">
        <v>1133</v>
      </c>
      <c r="H47" s="39" t="s">
        <v>1133</v>
      </c>
      <c r="I47" s="39" t="s">
        <v>1133</v>
      </c>
      <c r="J47" s="39" t="s">
        <v>842</v>
      </c>
      <c r="K47" s="39" t="s">
        <v>842</v>
      </c>
      <c r="L47" s="39" t="s">
        <v>503</v>
      </c>
      <c r="M47" s="39" t="s">
        <v>839</v>
      </c>
      <c r="N47" s="39" t="s">
        <v>839</v>
      </c>
      <c r="O47" s="39" t="s">
        <v>839</v>
      </c>
      <c r="P47" s="39" t="s">
        <v>839</v>
      </c>
      <c r="Q47" s="39" t="s">
        <v>1051</v>
      </c>
      <c r="R47" s="39" t="s">
        <v>1051</v>
      </c>
      <c r="S47" s="39" t="s">
        <v>839</v>
      </c>
      <c r="T47" s="39" t="s">
        <v>839</v>
      </c>
      <c r="U47" s="39" t="s">
        <v>839</v>
      </c>
      <c r="V47" s="39" t="s">
        <v>514</v>
      </c>
      <c r="W47" s="39" t="s">
        <v>514</v>
      </c>
      <c r="X47" s="39" t="s">
        <v>514</v>
      </c>
      <c r="Y47" s="39" t="s">
        <v>1100</v>
      </c>
      <c r="Z47" s="39" t="s">
        <v>840</v>
      </c>
      <c r="AA47" s="39" t="s">
        <v>840</v>
      </c>
      <c r="AB47" s="61" t="s">
        <v>1138</v>
      </c>
      <c r="AC47" s="39" t="s">
        <v>830</v>
      </c>
      <c r="AD47" s="39" t="s">
        <v>1052</v>
      </c>
      <c r="AE47" s="39" t="s">
        <v>1100</v>
      </c>
      <c r="AF47" s="39" t="s">
        <v>839</v>
      </c>
      <c r="AG47" s="40" t="s">
        <v>1381</v>
      </c>
      <c r="AH47" s="39" t="s">
        <v>844</v>
      </c>
      <c r="AI47" s="39" t="s">
        <v>844</v>
      </c>
      <c r="AJ47" s="39" t="s">
        <v>846</v>
      </c>
      <c r="AK47" s="39" t="s">
        <v>847</v>
      </c>
      <c r="AL47" s="39" t="s">
        <v>847</v>
      </c>
      <c r="AM47" s="39" t="s">
        <v>1139</v>
      </c>
      <c r="AN47" s="39" t="s">
        <v>1139</v>
      </c>
      <c r="AO47" s="39" t="s">
        <v>830</v>
      </c>
      <c r="AP47" s="39" t="s">
        <v>830</v>
      </c>
      <c r="AQ47" s="39" t="s">
        <v>830</v>
      </c>
      <c r="AR47" s="39" t="s">
        <v>830</v>
      </c>
      <c r="AS47" s="39" t="s">
        <v>830</v>
      </c>
      <c r="AT47" s="39" t="s">
        <v>830</v>
      </c>
      <c r="AU47" s="39" t="s">
        <v>830</v>
      </c>
      <c r="AV47" s="39" t="s">
        <v>844</v>
      </c>
      <c r="AW47" s="39" t="s">
        <v>514</v>
      </c>
      <c r="AX47" s="39" t="s">
        <v>842</v>
      </c>
      <c r="AY47" s="39" t="s">
        <v>842</v>
      </c>
      <c r="AZ47" s="39" t="s">
        <v>842</v>
      </c>
      <c r="BA47" s="40" t="s">
        <v>819</v>
      </c>
      <c r="BB47" s="39" t="s">
        <v>841</v>
      </c>
      <c r="BC47" s="39" t="s">
        <v>841</v>
      </c>
      <c r="BD47" s="39" t="s">
        <v>503</v>
      </c>
      <c r="BE47" s="39" t="s">
        <v>503</v>
      </c>
      <c r="BF47" s="39" t="s">
        <v>1133</v>
      </c>
      <c r="BG47" s="39" t="s">
        <v>1140</v>
      </c>
      <c r="BH47" s="39" t="s">
        <v>838</v>
      </c>
      <c r="BI47" s="39" t="s">
        <v>514</v>
      </c>
      <c r="BJ47" s="39" t="s">
        <v>511</v>
      </c>
      <c r="BK47" s="39" t="s">
        <v>514</v>
      </c>
      <c r="BL47" s="39" t="s">
        <v>514</v>
      </c>
      <c r="BM47" s="39" t="s">
        <v>821</v>
      </c>
      <c r="BN47" s="39" t="s">
        <v>830</v>
      </c>
      <c r="BO47" s="39" t="s">
        <v>830</v>
      </c>
      <c r="BP47" s="39" t="s">
        <v>830</v>
      </c>
      <c r="BQ47" s="39" t="s">
        <v>830</v>
      </c>
      <c r="BR47" s="39" t="s">
        <v>830</v>
      </c>
      <c r="BS47" s="39" t="s">
        <v>830</v>
      </c>
      <c r="BT47" s="39"/>
      <c r="BU47" s="39" t="s">
        <v>845</v>
      </c>
      <c r="BV47" s="39" t="s">
        <v>514</v>
      </c>
    </row>
    <row r="48" spans="1:74">
      <c r="A48" s="30" t="str">
        <f>'Indicator Data'!A49</f>
        <v>Cyprus</v>
      </c>
      <c r="B48" s="23" t="str">
        <f>'Indicator Data'!B49</f>
        <v>CYP</v>
      </c>
      <c r="C48" s="39" t="s">
        <v>1132</v>
      </c>
      <c r="D48" s="39" t="s">
        <v>1132</v>
      </c>
      <c r="E48" s="39" t="s">
        <v>1133</v>
      </c>
      <c r="F48" s="39" t="s">
        <v>1133</v>
      </c>
      <c r="G48" s="39" t="s">
        <v>1133</v>
      </c>
      <c r="H48" s="39" t="s">
        <v>1133</v>
      </c>
      <c r="I48" s="39" t="s">
        <v>1133</v>
      </c>
      <c r="J48" s="39" t="s">
        <v>842</v>
      </c>
      <c r="K48" s="39" t="s">
        <v>842</v>
      </c>
      <c r="L48" s="39" t="s">
        <v>503</v>
      </c>
      <c r="M48" s="39" t="s">
        <v>839</v>
      </c>
      <c r="N48" s="39" t="s">
        <v>839</v>
      </c>
      <c r="O48" s="39" t="s">
        <v>839</v>
      </c>
      <c r="P48" s="39" t="s">
        <v>839</v>
      </c>
      <c r="Q48" s="39" t="s">
        <v>1051</v>
      </c>
      <c r="R48" s="39" t="s">
        <v>1051</v>
      </c>
      <c r="S48" s="39" t="s">
        <v>839</v>
      </c>
      <c r="T48" s="39" t="s">
        <v>839</v>
      </c>
      <c r="U48" s="39" t="s">
        <v>839</v>
      </c>
      <c r="V48" s="39" t="s">
        <v>514</v>
      </c>
      <c r="W48" s="39" t="s">
        <v>514</v>
      </c>
      <c r="X48" s="39" t="s">
        <v>514</v>
      </c>
      <c r="Y48" s="39" t="s">
        <v>1100</v>
      </c>
      <c r="Z48" s="39" t="s">
        <v>840</v>
      </c>
      <c r="AA48" s="39" t="s">
        <v>840</v>
      </c>
      <c r="AB48" s="61" t="s">
        <v>1138</v>
      </c>
      <c r="AC48" s="39" t="s">
        <v>830</v>
      </c>
      <c r="AD48" s="39" t="s">
        <v>1052</v>
      </c>
      <c r="AE48" s="39" t="s">
        <v>1100</v>
      </c>
      <c r="AF48" s="39" t="s">
        <v>839</v>
      </c>
      <c r="AG48" s="40" t="s">
        <v>1381</v>
      </c>
      <c r="AH48" s="39" t="s">
        <v>844</v>
      </c>
      <c r="AI48" s="39" t="s">
        <v>844</v>
      </c>
      <c r="AJ48" s="39" t="s">
        <v>846</v>
      </c>
      <c r="AK48" s="39" t="s">
        <v>847</v>
      </c>
      <c r="AL48" s="39" t="s">
        <v>847</v>
      </c>
      <c r="AM48" s="39" t="s">
        <v>1139</v>
      </c>
      <c r="AN48" s="39" t="s">
        <v>1139</v>
      </c>
      <c r="AO48" s="39" t="s">
        <v>830</v>
      </c>
      <c r="AP48" s="39" t="s">
        <v>830</v>
      </c>
      <c r="AQ48" s="39" t="s">
        <v>830</v>
      </c>
      <c r="AR48" s="39" t="s">
        <v>830</v>
      </c>
      <c r="AS48" s="39" t="s">
        <v>830</v>
      </c>
      <c r="AT48" s="39" t="s">
        <v>830</v>
      </c>
      <c r="AU48" s="39" t="s">
        <v>830</v>
      </c>
      <c r="AV48" s="39" t="s">
        <v>844</v>
      </c>
      <c r="AW48" s="39" t="s">
        <v>514</v>
      </c>
      <c r="AX48" s="39" t="s">
        <v>842</v>
      </c>
      <c r="AY48" s="39" t="s">
        <v>842</v>
      </c>
      <c r="AZ48" s="39" t="s">
        <v>842</v>
      </c>
      <c r="BA48" s="40" t="s">
        <v>822</v>
      </c>
      <c r="BB48" s="39" t="s">
        <v>841</v>
      </c>
      <c r="BC48" s="39" t="s">
        <v>841</v>
      </c>
      <c r="BD48" s="39" t="s">
        <v>503</v>
      </c>
      <c r="BE48" s="39" t="s">
        <v>503</v>
      </c>
      <c r="BF48" s="39" t="s">
        <v>1133</v>
      </c>
      <c r="BG48" s="39" t="s">
        <v>1140</v>
      </c>
      <c r="BH48" s="39" t="s">
        <v>838</v>
      </c>
      <c r="BI48" s="39" t="s">
        <v>514</v>
      </c>
      <c r="BJ48" s="39" t="s">
        <v>511</v>
      </c>
      <c r="BK48" s="39" t="s">
        <v>514</v>
      </c>
      <c r="BL48" s="39" t="s">
        <v>514</v>
      </c>
      <c r="BM48" s="39" t="s">
        <v>821</v>
      </c>
      <c r="BN48" s="39" t="s">
        <v>830</v>
      </c>
      <c r="BO48" s="39" t="s">
        <v>830</v>
      </c>
      <c r="BP48" s="39" t="s">
        <v>830</v>
      </c>
      <c r="BQ48" s="39" t="s">
        <v>830</v>
      </c>
      <c r="BR48" s="39" t="s">
        <v>830</v>
      </c>
      <c r="BS48" s="39" t="s">
        <v>830</v>
      </c>
      <c r="BT48" s="39"/>
      <c r="BU48" s="39" t="s">
        <v>845</v>
      </c>
      <c r="BV48" s="39" t="s">
        <v>514</v>
      </c>
    </row>
    <row r="49" spans="1:74">
      <c r="A49" s="30" t="str">
        <f>'Indicator Data'!A50</f>
        <v>Czech Republic</v>
      </c>
      <c r="B49" s="23" t="str">
        <f>'Indicator Data'!B50</f>
        <v>CZE</v>
      </c>
      <c r="C49" s="39" t="s">
        <v>1132</v>
      </c>
      <c r="D49" s="39" t="s">
        <v>1132</v>
      </c>
      <c r="E49" s="39" t="s">
        <v>1133</v>
      </c>
      <c r="F49" s="39" t="s">
        <v>1133</v>
      </c>
      <c r="G49" s="39" t="s">
        <v>1133</v>
      </c>
      <c r="H49" s="39" t="s">
        <v>1133</v>
      </c>
      <c r="I49" s="39" t="s">
        <v>1133</v>
      </c>
      <c r="J49" s="39" t="s">
        <v>842</v>
      </c>
      <c r="K49" s="39" t="s">
        <v>842</v>
      </c>
      <c r="L49" s="39" t="s">
        <v>503</v>
      </c>
      <c r="M49" s="39" t="s">
        <v>839</v>
      </c>
      <c r="N49" s="39" t="s">
        <v>839</v>
      </c>
      <c r="O49" s="39" t="s">
        <v>839</v>
      </c>
      <c r="P49" s="39" t="s">
        <v>839</v>
      </c>
      <c r="Q49" s="39" t="s">
        <v>1051</v>
      </c>
      <c r="R49" s="39" t="s">
        <v>1051</v>
      </c>
      <c r="S49" s="39" t="s">
        <v>839</v>
      </c>
      <c r="T49" s="39" t="s">
        <v>839</v>
      </c>
      <c r="U49" s="39" t="s">
        <v>839</v>
      </c>
      <c r="V49" s="39" t="s">
        <v>514</v>
      </c>
      <c r="W49" s="39" t="s">
        <v>514</v>
      </c>
      <c r="X49" s="39" t="s">
        <v>514</v>
      </c>
      <c r="Y49" s="39" t="s">
        <v>1100</v>
      </c>
      <c r="Z49" s="39" t="s">
        <v>840</v>
      </c>
      <c r="AA49" s="39" t="s">
        <v>840</v>
      </c>
      <c r="AB49" s="61" t="s">
        <v>1138</v>
      </c>
      <c r="AC49" s="39" t="s">
        <v>830</v>
      </c>
      <c r="AD49" s="39" t="s">
        <v>1052</v>
      </c>
      <c r="AE49" s="39" t="s">
        <v>1100</v>
      </c>
      <c r="AF49" s="39" t="s">
        <v>839</v>
      </c>
      <c r="AG49" s="40" t="s">
        <v>1381</v>
      </c>
      <c r="AH49" s="39" t="s">
        <v>844</v>
      </c>
      <c r="AI49" s="39" t="s">
        <v>844</v>
      </c>
      <c r="AJ49" s="39" t="s">
        <v>846</v>
      </c>
      <c r="AK49" s="39" t="s">
        <v>847</v>
      </c>
      <c r="AL49" s="39" t="s">
        <v>847</v>
      </c>
      <c r="AM49" s="39" t="s">
        <v>1139</v>
      </c>
      <c r="AN49" s="39" t="s">
        <v>1139</v>
      </c>
      <c r="AO49" s="39" t="s">
        <v>830</v>
      </c>
      <c r="AP49" s="39" t="s">
        <v>830</v>
      </c>
      <c r="AQ49" s="39" t="s">
        <v>830</v>
      </c>
      <c r="AR49" s="39" t="s">
        <v>830</v>
      </c>
      <c r="AS49" s="39" t="s">
        <v>830</v>
      </c>
      <c r="AT49" s="39" t="s">
        <v>830</v>
      </c>
      <c r="AU49" s="39" t="s">
        <v>830</v>
      </c>
      <c r="AV49" s="39" t="s">
        <v>844</v>
      </c>
      <c r="AW49" s="39" t="s">
        <v>514</v>
      </c>
      <c r="AX49" s="39" t="s">
        <v>842</v>
      </c>
      <c r="AY49" s="39" t="s">
        <v>842</v>
      </c>
      <c r="AZ49" s="39" t="s">
        <v>842</v>
      </c>
      <c r="BA49" s="40" t="s">
        <v>819</v>
      </c>
      <c r="BB49" s="39" t="s">
        <v>841</v>
      </c>
      <c r="BC49" s="39" t="s">
        <v>841</v>
      </c>
      <c r="BD49" s="39" t="s">
        <v>503</v>
      </c>
      <c r="BE49" s="39" t="s">
        <v>503</v>
      </c>
      <c r="BF49" s="39" t="s">
        <v>1133</v>
      </c>
      <c r="BG49" s="39" t="s">
        <v>1140</v>
      </c>
      <c r="BH49" s="39" t="s">
        <v>838</v>
      </c>
      <c r="BI49" s="39" t="s">
        <v>514</v>
      </c>
      <c r="BJ49" s="39" t="s">
        <v>511</v>
      </c>
      <c r="BK49" s="39" t="s">
        <v>514</v>
      </c>
      <c r="BL49" s="39" t="s">
        <v>514</v>
      </c>
      <c r="BM49" s="39" t="s">
        <v>821</v>
      </c>
      <c r="BN49" s="39" t="s">
        <v>830</v>
      </c>
      <c r="BO49" s="39" t="s">
        <v>830</v>
      </c>
      <c r="BP49" s="39" t="s">
        <v>830</v>
      </c>
      <c r="BQ49" s="39" t="s">
        <v>830</v>
      </c>
      <c r="BR49" s="39" t="s">
        <v>830</v>
      </c>
      <c r="BS49" s="39" t="s">
        <v>830</v>
      </c>
      <c r="BT49" s="39"/>
      <c r="BU49" s="39" t="s">
        <v>845</v>
      </c>
      <c r="BV49" s="39" t="s">
        <v>514</v>
      </c>
    </row>
    <row r="50" spans="1:74">
      <c r="A50" s="30" t="str">
        <f>'Indicator Data'!A51</f>
        <v>Denmark</v>
      </c>
      <c r="B50" s="23" t="str">
        <f>'Indicator Data'!B51</f>
        <v>DNK</v>
      </c>
      <c r="C50" s="39" t="s">
        <v>1132</v>
      </c>
      <c r="D50" s="39" t="s">
        <v>1132</v>
      </c>
      <c r="E50" s="39" t="s">
        <v>1133</v>
      </c>
      <c r="F50" s="39" t="s">
        <v>1133</v>
      </c>
      <c r="G50" s="39" t="s">
        <v>1133</v>
      </c>
      <c r="H50" s="39" t="s">
        <v>1133</v>
      </c>
      <c r="I50" s="39" t="s">
        <v>1133</v>
      </c>
      <c r="J50" s="39" t="s">
        <v>842</v>
      </c>
      <c r="K50" s="39" t="s">
        <v>842</v>
      </c>
      <c r="L50" s="39" t="s">
        <v>503</v>
      </c>
      <c r="M50" s="39" t="s">
        <v>839</v>
      </c>
      <c r="N50" s="39" t="s">
        <v>839</v>
      </c>
      <c r="O50" s="39" t="s">
        <v>839</v>
      </c>
      <c r="P50" s="39" t="s">
        <v>839</v>
      </c>
      <c r="Q50" s="39" t="s">
        <v>1051</v>
      </c>
      <c r="R50" s="39" t="s">
        <v>1051</v>
      </c>
      <c r="S50" s="39" t="s">
        <v>839</v>
      </c>
      <c r="T50" s="39" t="s">
        <v>839</v>
      </c>
      <c r="U50" s="39" t="s">
        <v>839</v>
      </c>
      <c r="V50" s="39" t="s">
        <v>514</v>
      </c>
      <c r="W50" s="39" t="s">
        <v>514</v>
      </c>
      <c r="X50" s="39" t="s">
        <v>514</v>
      </c>
      <c r="Y50" s="39" t="s">
        <v>1100</v>
      </c>
      <c r="Z50" s="39" t="s">
        <v>840</v>
      </c>
      <c r="AA50" s="39" t="s">
        <v>840</v>
      </c>
      <c r="AB50" s="61" t="s">
        <v>1138</v>
      </c>
      <c r="AC50" s="39" t="s">
        <v>830</v>
      </c>
      <c r="AD50" s="39" t="s">
        <v>1052</v>
      </c>
      <c r="AE50" s="39" t="s">
        <v>1100</v>
      </c>
      <c r="AF50" s="39" t="s">
        <v>839</v>
      </c>
      <c r="AG50" s="40" t="s">
        <v>1381</v>
      </c>
      <c r="AH50" s="39" t="s">
        <v>844</v>
      </c>
      <c r="AI50" s="39" t="s">
        <v>844</v>
      </c>
      <c r="AJ50" s="39" t="s">
        <v>846</v>
      </c>
      <c r="AK50" s="39" t="s">
        <v>847</v>
      </c>
      <c r="AL50" s="39" t="s">
        <v>847</v>
      </c>
      <c r="AM50" s="39" t="s">
        <v>1139</v>
      </c>
      <c r="AN50" s="39" t="s">
        <v>1139</v>
      </c>
      <c r="AO50" s="39" t="s">
        <v>830</v>
      </c>
      <c r="AP50" s="39" t="s">
        <v>830</v>
      </c>
      <c r="AQ50" s="39" t="s">
        <v>830</v>
      </c>
      <c r="AR50" s="39" t="s">
        <v>830</v>
      </c>
      <c r="AS50" s="39" t="s">
        <v>830</v>
      </c>
      <c r="AT50" s="39" t="s">
        <v>830</v>
      </c>
      <c r="AU50" s="39" t="s">
        <v>830</v>
      </c>
      <c r="AV50" s="39" t="s">
        <v>844</v>
      </c>
      <c r="AW50" s="39" t="s">
        <v>514</v>
      </c>
      <c r="AX50" s="39" t="s">
        <v>842</v>
      </c>
      <c r="AY50" s="39" t="s">
        <v>842</v>
      </c>
      <c r="AZ50" s="39" t="s">
        <v>842</v>
      </c>
      <c r="BA50" s="40" t="s">
        <v>819</v>
      </c>
      <c r="BB50" s="39" t="s">
        <v>841</v>
      </c>
      <c r="BC50" s="39" t="s">
        <v>841</v>
      </c>
      <c r="BD50" s="39" t="s">
        <v>503</v>
      </c>
      <c r="BE50" s="39" t="s">
        <v>503</v>
      </c>
      <c r="BF50" s="39" t="s">
        <v>1133</v>
      </c>
      <c r="BG50" s="39" t="s">
        <v>1140</v>
      </c>
      <c r="BH50" s="39" t="s">
        <v>838</v>
      </c>
      <c r="BI50" s="39" t="s">
        <v>514</v>
      </c>
      <c r="BJ50" s="39" t="s">
        <v>511</v>
      </c>
      <c r="BK50" s="39" t="s">
        <v>514</v>
      </c>
      <c r="BL50" s="39" t="s">
        <v>514</v>
      </c>
      <c r="BM50" s="39" t="s">
        <v>821</v>
      </c>
      <c r="BN50" s="39" t="s">
        <v>830</v>
      </c>
      <c r="BO50" s="39" t="s">
        <v>830</v>
      </c>
      <c r="BP50" s="39" t="s">
        <v>830</v>
      </c>
      <c r="BQ50" s="39" t="s">
        <v>830</v>
      </c>
      <c r="BR50" s="39" t="s">
        <v>830</v>
      </c>
      <c r="BS50" s="39" t="s">
        <v>830</v>
      </c>
      <c r="BT50" s="39"/>
      <c r="BU50" s="39" t="s">
        <v>845</v>
      </c>
      <c r="BV50" s="39" t="s">
        <v>514</v>
      </c>
    </row>
    <row r="51" spans="1:74">
      <c r="A51" s="30" t="str">
        <f>'Indicator Data'!A52</f>
        <v>Djibouti</v>
      </c>
      <c r="B51" s="23" t="str">
        <f>'Indicator Data'!B52</f>
        <v>DJI</v>
      </c>
      <c r="C51" s="39" t="s">
        <v>1132</v>
      </c>
      <c r="D51" s="39" t="s">
        <v>1132</v>
      </c>
      <c r="E51" s="39" t="s">
        <v>1133</v>
      </c>
      <c r="F51" s="39" t="s">
        <v>1133</v>
      </c>
      <c r="G51" s="39" t="s">
        <v>1133</v>
      </c>
      <c r="H51" s="39" t="s">
        <v>1133</v>
      </c>
      <c r="I51" s="39" t="s">
        <v>1133</v>
      </c>
      <c r="J51" s="39" t="s">
        <v>842</v>
      </c>
      <c r="K51" s="39" t="s">
        <v>842</v>
      </c>
      <c r="L51" s="39" t="s">
        <v>503</v>
      </c>
      <c r="M51" s="39" t="s">
        <v>839</v>
      </c>
      <c r="N51" s="39" t="s">
        <v>839</v>
      </c>
      <c r="O51" s="39" t="s">
        <v>839</v>
      </c>
      <c r="P51" s="39" t="s">
        <v>839</v>
      </c>
      <c r="Q51" s="39" t="s">
        <v>1051</v>
      </c>
      <c r="R51" s="39" t="s">
        <v>1051</v>
      </c>
      <c r="S51" s="39" t="s">
        <v>839</v>
      </c>
      <c r="T51" s="39" t="s">
        <v>839</v>
      </c>
      <c r="U51" s="39" t="s">
        <v>839</v>
      </c>
      <c r="V51" s="39" t="s">
        <v>514</v>
      </c>
      <c r="W51" s="39" t="s">
        <v>514</v>
      </c>
      <c r="X51" s="39" t="s">
        <v>514</v>
      </c>
      <c r="Y51" s="39" t="s">
        <v>1100</v>
      </c>
      <c r="Z51" s="39" t="s">
        <v>840</v>
      </c>
      <c r="AA51" s="39" t="s">
        <v>840</v>
      </c>
      <c r="AB51" s="61" t="s">
        <v>1138</v>
      </c>
      <c r="AC51" s="39" t="s">
        <v>830</v>
      </c>
      <c r="AD51" s="39" t="s">
        <v>1052</v>
      </c>
      <c r="AE51" s="39" t="s">
        <v>1100</v>
      </c>
      <c r="AF51" s="39" t="s">
        <v>839</v>
      </c>
      <c r="AG51" s="40" t="s">
        <v>1381</v>
      </c>
      <c r="AH51" s="39" t="s">
        <v>844</v>
      </c>
      <c r="AI51" s="39" t="s">
        <v>844</v>
      </c>
      <c r="AJ51" s="39" t="s">
        <v>846</v>
      </c>
      <c r="AK51" s="39" t="s">
        <v>847</v>
      </c>
      <c r="AL51" s="39" t="s">
        <v>847</v>
      </c>
      <c r="AM51" s="39" t="s">
        <v>1139</v>
      </c>
      <c r="AN51" s="39" t="s">
        <v>1139</v>
      </c>
      <c r="AO51" s="39" t="s">
        <v>830</v>
      </c>
      <c r="AP51" s="39" t="s">
        <v>830</v>
      </c>
      <c r="AQ51" s="39" t="s">
        <v>830</v>
      </c>
      <c r="AR51" s="39" t="s">
        <v>830</v>
      </c>
      <c r="AS51" s="39" t="s">
        <v>830</v>
      </c>
      <c r="AT51" s="39" t="s">
        <v>830</v>
      </c>
      <c r="AU51" s="39" t="s">
        <v>830</v>
      </c>
      <c r="AV51" s="39" t="s">
        <v>844</v>
      </c>
      <c r="AW51" s="39" t="s">
        <v>514</v>
      </c>
      <c r="AX51" s="39" t="s">
        <v>842</v>
      </c>
      <c r="AY51" s="39" t="s">
        <v>842</v>
      </c>
      <c r="AZ51" s="39" t="s">
        <v>842</v>
      </c>
      <c r="BA51" s="40" t="s">
        <v>819</v>
      </c>
      <c r="BB51" s="39" t="s">
        <v>841</v>
      </c>
      <c r="BC51" s="39" t="s">
        <v>841</v>
      </c>
      <c r="BD51" s="39" t="s">
        <v>503</v>
      </c>
      <c r="BE51" s="39" t="s">
        <v>503</v>
      </c>
      <c r="BF51" s="39" t="s">
        <v>1133</v>
      </c>
      <c r="BG51" s="39" t="s">
        <v>1140</v>
      </c>
      <c r="BH51" s="39" t="s">
        <v>838</v>
      </c>
      <c r="BI51" s="39" t="s">
        <v>514</v>
      </c>
      <c r="BJ51" s="39" t="s">
        <v>511</v>
      </c>
      <c r="BK51" s="39" t="s">
        <v>514</v>
      </c>
      <c r="BL51" s="39" t="s">
        <v>514</v>
      </c>
      <c r="BM51" s="39" t="s">
        <v>821</v>
      </c>
      <c r="BN51" s="39" t="s">
        <v>830</v>
      </c>
      <c r="BO51" s="39" t="s">
        <v>830</v>
      </c>
      <c r="BP51" s="39" t="s">
        <v>830</v>
      </c>
      <c r="BQ51" s="39" t="s">
        <v>830</v>
      </c>
      <c r="BR51" s="39" t="s">
        <v>830</v>
      </c>
      <c r="BS51" s="39" t="s">
        <v>830</v>
      </c>
      <c r="BT51" s="39"/>
      <c r="BU51" s="39" t="s">
        <v>845</v>
      </c>
      <c r="BV51" s="39" t="s">
        <v>514</v>
      </c>
    </row>
    <row r="52" spans="1:74">
      <c r="A52" s="30" t="str">
        <f>'Indicator Data'!A53</f>
        <v>Dominica</v>
      </c>
      <c r="B52" s="23" t="str">
        <f>'Indicator Data'!B53</f>
        <v>DMA</v>
      </c>
      <c r="C52" s="39" t="s">
        <v>1132</v>
      </c>
      <c r="D52" s="39" t="s">
        <v>1132</v>
      </c>
      <c r="E52" s="39" t="s">
        <v>1133</v>
      </c>
      <c r="F52" s="39" t="s">
        <v>1133</v>
      </c>
      <c r="G52" s="39" t="s">
        <v>1133</v>
      </c>
      <c r="H52" s="39" t="s">
        <v>1133</v>
      </c>
      <c r="I52" s="39" t="s">
        <v>1133</v>
      </c>
      <c r="J52" s="39" t="s">
        <v>842</v>
      </c>
      <c r="K52" s="39" t="s">
        <v>842</v>
      </c>
      <c r="L52" s="39" t="s">
        <v>503</v>
      </c>
      <c r="M52" s="39" t="s">
        <v>839</v>
      </c>
      <c r="N52" s="39" t="s">
        <v>839</v>
      </c>
      <c r="O52" s="39" t="s">
        <v>839</v>
      </c>
      <c r="P52" s="39" t="s">
        <v>839</v>
      </c>
      <c r="Q52" s="39" t="s">
        <v>1051</v>
      </c>
      <c r="R52" s="39" t="s">
        <v>1051</v>
      </c>
      <c r="S52" s="39" t="s">
        <v>839</v>
      </c>
      <c r="T52" s="39" t="s">
        <v>839</v>
      </c>
      <c r="U52" s="39" t="s">
        <v>839</v>
      </c>
      <c r="V52" s="39" t="s">
        <v>514</v>
      </c>
      <c r="W52" s="39" t="s">
        <v>514</v>
      </c>
      <c r="X52" s="39" t="s">
        <v>514</v>
      </c>
      <c r="Y52" s="39" t="s">
        <v>1100</v>
      </c>
      <c r="Z52" s="39" t="s">
        <v>840</v>
      </c>
      <c r="AA52" s="39" t="s">
        <v>840</v>
      </c>
      <c r="AB52" s="61" t="s">
        <v>1138</v>
      </c>
      <c r="AC52" s="39" t="s">
        <v>830</v>
      </c>
      <c r="AD52" s="39" t="s">
        <v>1052</v>
      </c>
      <c r="AE52" s="39" t="s">
        <v>1100</v>
      </c>
      <c r="AF52" s="39" t="s">
        <v>839</v>
      </c>
      <c r="AG52" s="40" t="s">
        <v>1381</v>
      </c>
      <c r="AH52" s="39" t="s">
        <v>844</v>
      </c>
      <c r="AI52" s="39" t="s">
        <v>844</v>
      </c>
      <c r="AJ52" s="39" t="s">
        <v>846</v>
      </c>
      <c r="AK52" s="39" t="s">
        <v>847</v>
      </c>
      <c r="AL52" s="39" t="s">
        <v>847</v>
      </c>
      <c r="AM52" s="39" t="s">
        <v>1139</v>
      </c>
      <c r="AN52" s="39" t="s">
        <v>1139</v>
      </c>
      <c r="AO52" s="39" t="s">
        <v>830</v>
      </c>
      <c r="AP52" s="39" t="s">
        <v>830</v>
      </c>
      <c r="AQ52" s="39" t="s">
        <v>830</v>
      </c>
      <c r="AR52" s="39" t="s">
        <v>830</v>
      </c>
      <c r="AS52" s="39" t="s">
        <v>830</v>
      </c>
      <c r="AT52" s="39" t="s">
        <v>830</v>
      </c>
      <c r="AU52" s="39" t="s">
        <v>830</v>
      </c>
      <c r="AV52" s="39" t="s">
        <v>844</v>
      </c>
      <c r="AW52" s="39" t="s">
        <v>514</v>
      </c>
      <c r="AX52" s="39" t="s">
        <v>842</v>
      </c>
      <c r="AY52" s="39" t="s">
        <v>842</v>
      </c>
      <c r="AZ52" s="39" t="s">
        <v>842</v>
      </c>
      <c r="BA52" s="40" t="s">
        <v>819</v>
      </c>
      <c r="BB52" s="39" t="s">
        <v>841</v>
      </c>
      <c r="BC52" s="39" t="s">
        <v>841</v>
      </c>
      <c r="BD52" s="39" t="s">
        <v>503</v>
      </c>
      <c r="BE52" s="39" t="s">
        <v>503</v>
      </c>
      <c r="BF52" s="39" t="s">
        <v>1133</v>
      </c>
      <c r="BG52" s="39" t="s">
        <v>1140</v>
      </c>
      <c r="BH52" s="39" t="s">
        <v>838</v>
      </c>
      <c r="BI52" s="39" t="s">
        <v>514</v>
      </c>
      <c r="BJ52" s="39" t="s">
        <v>511</v>
      </c>
      <c r="BK52" s="39" t="s">
        <v>514</v>
      </c>
      <c r="BL52" s="39" t="s">
        <v>514</v>
      </c>
      <c r="BM52" s="39" t="s">
        <v>821</v>
      </c>
      <c r="BN52" s="39" t="s">
        <v>830</v>
      </c>
      <c r="BO52" s="39" t="s">
        <v>830</v>
      </c>
      <c r="BP52" s="39" t="s">
        <v>830</v>
      </c>
      <c r="BQ52" s="39" t="s">
        <v>830</v>
      </c>
      <c r="BR52" s="39" t="s">
        <v>830</v>
      </c>
      <c r="BS52" s="39" t="s">
        <v>830</v>
      </c>
      <c r="BT52" s="39"/>
      <c r="BU52" s="39" t="s">
        <v>845</v>
      </c>
      <c r="BV52" s="39" t="s">
        <v>514</v>
      </c>
    </row>
    <row r="53" spans="1:74">
      <c r="A53" s="30" t="str">
        <f>'Indicator Data'!A54</f>
        <v>Dominican Republic</v>
      </c>
      <c r="B53" s="23" t="str">
        <f>'Indicator Data'!B54</f>
        <v>DOM</v>
      </c>
      <c r="C53" s="39" t="s">
        <v>1132</v>
      </c>
      <c r="D53" s="39" t="s">
        <v>1132</v>
      </c>
      <c r="E53" s="39" t="s">
        <v>1133</v>
      </c>
      <c r="F53" s="39" t="s">
        <v>1133</v>
      </c>
      <c r="G53" s="39" t="s">
        <v>1133</v>
      </c>
      <c r="H53" s="39" t="s">
        <v>1133</v>
      </c>
      <c r="I53" s="39" t="s">
        <v>1133</v>
      </c>
      <c r="J53" s="39" t="s">
        <v>842</v>
      </c>
      <c r="K53" s="39" t="s">
        <v>842</v>
      </c>
      <c r="L53" s="39" t="s">
        <v>503</v>
      </c>
      <c r="M53" s="39" t="s">
        <v>839</v>
      </c>
      <c r="N53" s="39" t="s">
        <v>839</v>
      </c>
      <c r="O53" s="39" t="s">
        <v>839</v>
      </c>
      <c r="P53" s="39" t="s">
        <v>839</v>
      </c>
      <c r="Q53" s="39" t="s">
        <v>1051</v>
      </c>
      <c r="R53" s="39" t="s">
        <v>1051</v>
      </c>
      <c r="S53" s="39" t="s">
        <v>839</v>
      </c>
      <c r="T53" s="39" t="s">
        <v>839</v>
      </c>
      <c r="U53" s="39" t="s">
        <v>839</v>
      </c>
      <c r="V53" s="39" t="s">
        <v>514</v>
      </c>
      <c r="W53" s="39" t="s">
        <v>514</v>
      </c>
      <c r="X53" s="39" t="s">
        <v>514</v>
      </c>
      <c r="Y53" s="39" t="s">
        <v>1100</v>
      </c>
      <c r="Z53" s="39" t="s">
        <v>840</v>
      </c>
      <c r="AA53" s="39" t="s">
        <v>840</v>
      </c>
      <c r="AB53" s="61" t="s">
        <v>1138</v>
      </c>
      <c r="AC53" s="39" t="s">
        <v>830</v>
      </c>
      <c r="AD53" s="39" t="s">
        <v>1052</v>
      </c>
      <c r="AE53" s="39" t="s">
        <v>1100</v>
      </c>
      <c r="AF53" s="39" t="s">
        <v>839</v>
      </c>
      <c r="AG53" s="40" t="s">
        <v>1381</v>
      </c>
      <c r="AH53" s="39" t="s">
        <v>844</v>
      </c>
      <c r="AI53" s="39" t="s">
        <v>844</v>
      </c>
      <c r="AJ53" s="39" t="s">
        <v>846</v>
      </c>
      <c r="AK53" s="39" t="s">
        <v>847</v>
      </c>
      <c r="AL53" s="39" t="s">
        <v>847</v>
      </c>
      <c r="AM53" s="39" t="s">
        <v>1139</v>
      </c>
      <c r="AN53" s="39" t="s">
        <v>1139</v>
      </c>
      <c r="AO53" s="39" t="s">
        <v>830</v>
      </c>
      <c r="AP53" s="39" t="s">
        <v>830</v>
      </c>
      <c r="AQ53" s="39" t="s">
        <v>830</v>
      </c>
      <c r="AR53" s="39" t="s">
        <v>830</v>
      </c>
      <c r="AS53" s="39" t="s">
        <v>830</v>
      </c>
      <c r="AT53" s="39" t="s">
        <v>830</v>
      </c>
      <c r="AU53" s="39" t="s">
        <v>830</v>
      </c>
      <c r="AV53" s="39" t="s">
        <v>844</v>
      </c>
      <c r="AW53" s="39" t="s">
        <v>514</v>
      </c>
      <c r="AX53" s="39" t="s">
        <v>842</v>
      </c>
      <c r="AY53" s="39" t="s">
        <v>842</v>
      </c>
      <c r="AZ53" s="39" t="s">
        <v>842</v>
      </c>
      <c r="BA53" s="40" t="s">
        <v>819</v>
      </c>
      <c r="BB53" s="39" t="s">
        <v>841</v>
      </c>
      <c r="BC53" s="39" t="s">
        <v>841</v>
      </c>
      <c r="BD53" s="39" t="s">
        <v>503</v>
      </c>
      <c r="BE53" s="39" t="s">
        <v>503</v>
      </c>
      <c r="BF53" s="39" t="s">
        <v>1133</v>
      </c>
      <c r="BG53" s="39" t="s">
        <v>1140</v>
      </c>
      <c r="BH53" s="39" t="s">
        <v>838</v>
      </c>
      <c r="BI53" s="39" t="s">
        <v>514</v>
      </c>
      <c r="BJ53" s="39" t="s">
        <v>511</v>
      </c>
      <c r="BK53" s="39" t="s">
        <v>514</v>
      </c>
      <c r="BL53" s="39" t="s">
        <v>514</v>
      </c>
      <c r="BM53" s="39" t="s">
        <v>821</v>
      </c>
      <c r="BN53" s="39" t="s">
        <v>830</v>
      </c>
      <c r="BO53" s="39" t="s">
        <v>830</v>
      </c>
      <c r="BP53" s="39" t="s">
        <v>830</v>
      </c>
      <c r="BQ53" s="39" t="s">
        <v>830</v>
      </c>
      <c r="BR53" s="39" t="s">
        <v>830</v>
      </c>
      <c r="BS53" s="39" t="s">
        <v>830</v>
      </c>
      <c r="BT53" s="39"/>
      <c r="BU53" s="39" t="s">
        <v>845</v>
      </c>
      <c r="BV53" s="39" t="s">
        <v>514</v>
      </c>
    </row>
    <row r="54" spans="1:74">
      <c r="A54" s="30" t="str">
        <f>'Indicator Data'!A55</f>
        <v>Ecuador</v>
      </c>
      <c r="B54" s="23" t="str">
        <f>'Indicator Data'!B55</f>
        <v>ECU</v>
      </c>
      <c r="C54" s="39" t="s">
        <v>1132</v>
      </c>
      <c r="D54" s="39" t="s">
        <v>1132</v>
      </c>
      <c r="E54" s="39" t="s">
        <v>1133</v>
      </c>
      <c r="F54" s="39" t="s">
        <v>1133</v>
      </c>
      <c r="G54" s="39" t="s">
        <v>1133</v>
      </c>
      <c r="H54" s="39" t="s">
        <v>1133</v>
      </c>
      <c r="I54" s="39" t="s">
        <v>1133</v>
      </c>
      <c r="J54" s="39" t="s">
        <v>842</v>
      </c>
      <c r="K54" s="39" t="s">
        <v>842</v>
      </c>
      <c r="L54" s="39" t="s">
        <v>503</v>
      </c>
      <c r="M54" s="39" t="s">
        <v>839</v>
      </c>
      <c r="N54" s="39" t="s">
        <v>839</v>
      </c>
      <c r="O54" s="39" t="s">
        <v>839</v>
      </c>
      <c r="P54" s="39" t="s">
        <v>839</v>
      </c>
      <c r="Q54" s="39" t="s">
        <v>1051</v>
      </c>
      <c r="R54" s="39" t="s">
        <v>1051</v>
      </c>
      <c r="S54" s="39" t="s">
        <v>839</v>
      </c>
      <c r="T54" s="39" t="s">
        <v>839</v>
      </c>
      <c r="U54" s="39" t="s">
        <v>839</v>
      </c>
      <c r="V54" s="39" t="s">
        <v>514</v>
      </c>
      <c r="W54" s="39" t="s">
        <v>514</v>
      </c>
      <c r="X54" s="39" t="s">
        <v>514</v>
      </c>
      <c r="Y54" s="39" t="s">
        <v>1100</v>
      </c>
      <c r="Z54" s="39" t="s">
        <v>840</v>
      </c>
      <c r="AA54" s="39" t="s">
        <v>840</v>
      </c>
      <c r="AB54" s="61" t="s">
        <v>1138</v>
      </c>
      <c r="AC54" s="39" t="s">
        <v>830</v>
      </c>
      <c r="AD54" s="39" t="s">
        <v>1052</v>
      </c>
      <c r="AE54" s="39" t="s">
        <v>1100</v>
      </c>
      <c r="AF54" s="39" t="s">
        <v>839</v>
      </c>
      <c r="AG54" s="40" t="s">
        <v>1381</v>
      </c>
      <c r="AH54" s="39" t="s">
        <v>844</v>
      </c>
      <c r="AI54" s="39" t="s">
        <v>844</v>
      </c>
      <c r="AJ54" s="39" t="s">
        <v>846</v>
      </c>
      <c r="AK54" s="39" t="s">
        <v>847</v>
      </c>
      <c r="AL54" s="39" t="s">
        <v>847</v>
      </c>
      <c r="AM54" s="39" t="s">
        <v>1139</v>
      </c>
      <c r="AN54" s="39" t="s">
        <v>1139</v>
      </c>
      <c r="AO54" s="39" t="s">
        <v>830</v>
      </c>
      <c r="AP54" s="39" t="s">
        <v>830</v>
      </c>
      <c r="AQ54" s="39" t="s">
        <v>830</v>
      </c>
      <c r="AR54" s="39" t="s">
        <v>830</v>
      </c>
      <c r="AS54" s="39" t="s">
        <v>830</v>
      </c>
      <c r="AT54" s="39" t="s">
        <v>830</v>
      </c>
      <c r="AU54" s="39" t="s">
        <v>830</v>
      </c>
      <c r="AV54" s="39" t="s">
        <v>844</v>
      </c>
      <c r="AW54" s="39" t="s">
        <v>514</v>
      </c>
      <c r="AX54" s="39" t="s">
        <v>842</v>
      </c>
      <c r="AY54" s="39" t="s">
        <v>842</v>
      </c>
      <c r="AZ54" s="39" t="s">
        <v>842</v>
      </c>
      <c r="BA54" s="40" t="s">
        <v>819</v>
      </c>
      <c r="BB54" s="39" t="s">
        <v>841</v>
      </c>
      <c r="BC54" s="39" t="s">
        <v>841</v>
      </c>
      <c r="BD54" s="39" t="s">
        <v>503</v>
      </c>
      <c r="BE54" s="39" t="s">
        <v>503</v>
      </c>
      <c r="BF54" s="39" t="s">
        <v>1133</v>
      </c>
      <c r="BG54" s="39" t="s">
        <v>1140</v>
      </c>
      <c r="BH54" s="39" t="s">
        <v>838</v>
      </c>
      <c r="BI54" s="39" t="s">
        <v>514</v>
      </c>
      <c r="BJ54" s="39" t="s">
        <v>511</v>
      </c>
      <c r="BK54" s="39" t="s">
        <v>514</v>
      </c>
      <c r="BL54" s="39" t="s">
        <v>514</v>
      </c>
      <c r="BM54" s="39" t="s">
        <v>821</v>
      </c>
      <c r="BN54" s="39" t="s">
        <v>830</v>
      </c>
      <c r="BO54" s="39" t="s">
        <v>830</v>
      </c>
      <c r="BP54" s="39" t="s">
        <v>830</v>
      </c>
      <c r="BQ54" s="39" t="s">
        <v>830</v>
      </c>
      <c r="BR54" s="39" t="s">
        <v>830</v>
      </c>
      <c r="BS54" s="39" t="s">
        <v>830</v>
      </c>
      <c r="BT54" s="39"/>
      <c r="BU54" s="39" t="s">
        <v>845</v>
      </c>
      <c r="BV54" s="39" t="s">
        <v>514</v>
      </c>
    </row>
    <row r="55" spans="1:74">
      <c r="A55" s="30" t="str">
        <f>'Indicator Data'!A56</f>
        <v>Egypt</v>
      </c>
      <c r="B55" s="23" t="str">
        <f>'Indicator Data'!B56</f>
        <v>EGY</v>
      </c>
      <c r="C55" s="39" t="s">
        <v>1132</v>
      </c>
      <c r="D55" s="39" t="s">
        <v>1132</v>
      </c>
      <c r="E55" s="39" t="s">
        <v>1133</v>
      </c>
      <c r="F55" s="39" t="s">
        <v>1133</v>
      </c>
      <c r="G55" s="39" t="s">
        <v>1133</v>
      </c>
      <c r="H55" s="39" t="s">
        <v>1133</v>
      </c>
      <c r="I55" s="39" t="s">
        <v>1133</v>
      </c>
      <c r="J55" s="39" t="s">
        <v>842</v>
      </c>
      <c r="K55" s="39" t="s">
        <v>842</v>
      </c>
      <c r="L55" s="39" t="s">
        <v>503</v>
      </c>
      <c r="M55" s="39" t="s">
        <v>839</v>
      </c>
      <c r="N55" s="39" t="s">
        <v>839</v>
      </c>
      <c r="O55" s="39" t="s">
        <v>839</v>
      </c>
      <c r="P55" s="39" t="s">
        <v>839</v>
      </c>
      <c r="Q55" s="39" t="s">
        <v>1051</v>
      </c>
      <c r="R55" s="39" t="s">
        <v>1051</v>
      </c>
      <c r="S55" s="39" t="s">
        <v>839</v>
      </c>
      <c r="T55" s="39" t="s">
        <v>839</v>
      </c>
      <c r="U55" s="39" t="s">
        <v>839</v>
      </c>
      <c r="V55" s="39" t="s">
        <v>514</v>
      </c>
      <c r="W55" s="39" t="s">
        <v>514</v>
      </c>
      <c r="X55" s="39" t="s">
        <v>514</v>
      </c>
      <c r="Y55" s="39" t="s">
        <v>1100</v>
      </c>
      <c r="Z55" s="39" t="s">
        <v>840</v>
      </c>
      <c r="AA55" s="39" t="s">
        <v>840</v>
      </c>
      <c r="AB55" s="61" t="s">
        <v>1138</v>
      </c>
      <c r="AC55" s="39" t="s">
        <v>830</v>
      </c>
      <c r="AD55" s="39" t="s">
        <v>1052</v>
      </c>
      <c r="AE55" s="39" t="s">
        <v>1100</v>
      </c>
      <c r="AF55" s="39" t="s">
        <v>839</v>
      </c>
      <c r="AG55" s="40" t="s">
        <v>1381</v>
      </c>
      <c r="AH55" s="39" t="s">
        <v>844</v>
      </c>
      <c r="AI55" s="39" t="s">
        <v>844</v>
      </c>
      <c r="AJ55" s="39" t="s">
        <v>846</v>
      </c>
      <c r="AK55" s="39" t="s">
        <v>847</v>
      </c>
      <c r="AL55" s="39" t="s">
        <v>847</v>
      </c>
      <c r="AM55" s="39" t="s">
        <v>1139</v>
      </c>
      <c r="AN55" s="39" t="s">
        <v>1139</v>
      </c>
      <c r="AO55" s="39" t="s">
        <v>830</v>
      </c>
      <c r="AP55" s="39" t="s">
        <v>830</v>
      </c>
      <c r="AQ55" s="39" t="s">
        <v>830</v>
      </c>
      <c r="AR55" s="39" t="s">
        <v>830</v>
      </c>
      <c r="AS55" s="39" t="s">
        <v>830</v>
      </c>
      <c r="AT55" s="39" t="s">
        <v>830</v>
      </c>
      <c r="AU55" s="39" t="s">
        <v>830</v>
      </c>
      <c r="AV55" s="39" t="s">
        <v>844</v>
      </c>
      <c r="AW55" s="39" t="s">
        <v>514</v>
      </c>
      <c r="AX55" s="39" t="s">
        <v>842</v>
      </c>
      <c r="AY55" s="39" t="s">
        <v>842</v>
      </c>
      <c r="AZ55" s="39" t="s">
        <v>842</v>
      </c>
      <c r="BA55" s="40" t="s">
        <v>822</v>
      </c>
      <c r="BB55" s="39" t="s">
        <v>841</v>
      </c>
      <c r="BC55" s="39" t="s">
        <v>841</v>
      </c>
      <c r="BD55" s="39" t="s">
        <v>503</v>
      </c>
      <c r="BE55" s="39" t="s">
        <v>503</v>
      </c>
      <c r="BF55" s="39" t="s">
        <v>1133</v>
      </c>
      <c r="BG55" s="39" t="s">
        <v>1140</v>
      </c>
      <c r="BH55" s="39" t="s">
        <v>838</v>
      </c>
      <c r="BI55" s="39" t="s">
        <v>514</v>
      </c>
      <c r="BJ55" s="39" t="s">
        <v>511</v>
      </c>
      <c r="BK55" s="39" t="s">
        <v>514</v>
      </c>
      <c r="BL55" s="39" t="s">
        <v>514</v>
      </c>
      <c r="BM55" s="39" t="s">
        <v>821</v>
      </c>
      <c r="BN55" s="39" t="s">
        <v>830</v>
      </c>
      <c r="BO55" s="39" t="s">
        <v>830</v>
      </c>
      <c r="BP55" s="39" t="s">
        <v>830</v>
      </c>
      <c r="BQ55" s="39" t="s">
        <v>830</v>
      </c>
      <c r="BR55" s="39" t="s">
        <v>830</v>
      </c>
      <c r="BS55" s="39" t="s">
        <v>830</v>
      </c>
      <c r="BT55" s="39"/>
      <c r="BU55" s="39" t="s">
        <v>845</v>
      </c>
      <c r="BV55" s="39" t="s">
        <v>514</v>
      </c>
    </row>
    <row r="56" spans="1:74">
      <c r="A56" s="30" t="str">
        <f>'Indicator Data'!A57</f>
        <v>El Salvador</v>
      </c>
      <c r="B56" s="23" t="str">
        <f>'Indicator Data'!B57</f>
        <v>SLV</v>
      </c>
      <c r="C56" s="39" t="s">
        <v>1132</v>
      </c>
      <c r="D56" s="39" t="s">
        <v>1132</v>
      </c>
      <c r="E56" s="39" t="s">
        <v>1133</v>
      </c>
      <c r="F56" s="39" t="s">
        <v>1133</v>
      </c>
      <c r="G56" s="39" t="s">
        <v>1133</v>
      </c>
      <c r="H56" s="39" t="s">
        <v>1133</v>
      </c>
      <c r="I56" s="39" t="s">
        <v>1133</v>
      </c>
      <c r="J56" s="39" t="s">
        <v>842</v>
      </c>
      <c r="K56" s="39" t="s">
        <v>842</v>
      </c>
      <c r="L56" s="39" t="s">
        <v>503</v>
      </c>
      <c r="M56" s="39" t="s">
        <v>839</v>
      </c>
      <c r="N56" s="39" t="s">
        <v>839</v>
      </c>
      <c r="O56" s="39" t="s">
        <v>839</v>
      </c>
      <c r="P56" s="39" t="s">
        <v>839</v>
      </c>
      <c r="Q56" s="39" t="s">
        <v>1051</v>
      </c>
      <c r="R56" s="39" t="s">
        <v>1051</v>
      </c>
      <c r="S56" s="39" t="s">
        <v>839</v>
      </c>
      <c r="T56" s="39" t="s">
        <v>839</v>
      </c>
      <c r="U56" s="39" t="s">
        <v>839</v>
      </c>
      <c r="V56" s="39" t="s">
        <v>514</v>
      </c>
      <c r="W56" s="39" t="s">
        <v>514</v>
      </c>
      <c r="X56" s="39" t="s">
        <v>514</v>
      </c>
      <c r="Y56" s="39" t="s">
        <v>1100</v>
      </c>
      <c r="Z56" s="39" t="s">
        <v>840</v>
      </c>
      <c r="AA56" s="39" t="s">
        <v>840</v>
      </c>
      <c r="AB56" s="61" t="s">
        <v>1138</v>
      </c>
      <c r="AC56" s="39" t="s">
        <v>830</v>
      </c>
      <c r="AD56" s="39" t="s">
        <v>1052</v>
      </c>
      <c r="AE56" s="39" t="s">
        <v>1100</v>
      </c>
      <c r="AF56" s="39" t="s">
        <v>839</v>
      </c>
      <c r="AG56" s="40" t="s">
        <v>1381</v>
      </c>
      <c r="AH56" s="39" t="s">
        <v>844</v>
      </c>
      <c r="AI56" s="39" t="s">
        <v>844</v>
      </c>
      <c r="AJ56" s="39" t="s">
        <v>846</v>
      </c>
      <c r="AK56" s="39" t="s">
        <v>847</v>
      </c>
      <c r="AL56" s="39" t="s">
        <v>847</v>
      </c>
      <c r="AM56" s="39" t="s">
        <v>1139</v>
      </c>
      <c r="AN56" s="39" t="s">
        <v>1139</v>
      </c>
      <c r="AO56" s="39" t="s">
        <v>830</v>
      </c>
      <c r="AP56" s="39" t="s">
        <v>830</v>
      </c>
      <c r="AQ56" s="39" t="s">
        <v>830</v>
      </c>
      <c r="AR56" s="39" t="s">
        <v>830</v>
      </c>
      <c r="AS56" s="39" t="s">
        <v>830</v>
      </c>
      <c r="AT56" s="39" t="s">
        <v>830</v>
      </c>
      <c r="AU56" s="39" t="s">
        <v>830</v>
      </c>
      <c r="AV56" s="39" t="s">
        <v>844</v>
      </c>
      <c r="AW56" s="39" t="s">
        <v>514</v>
      </c>
      <c r="AX56" s="39" t="s">
        <v>842</v>
      </c>
      <c r="AY56" s="39" t="s">
        <v>842</v>
      </c>
      <c r="AZ56" s="39" t="s">
        <v>842</v>
      </c>
      <c r="BA56" s="40" t="s">
        <v>841</v>
      </c>
      <c r="BB56" s="39" t="s">
        <v>841</v>
      </c>
      <c r="BC56" s="39" t="s">
        <v>841</v>
      </c>
      <c r="BD56" s="39" t="s">
        <v>503</v>
      </c>
      <c r="BE56" s="39" t="s">
        <v>503</v>
      </c>
      <c r="BF56" s="39" t="s">
        <v>1133</v>
      </c>
      <c r="BG56" s="39" t="s">
        <v>1140</v>
      </c>
      <c r="BH56" s="39" t="s">
        <v>838</v>
      </c>
      <c r="BI56" s="39" t="s">
        <v>514</v>
      </c>
      <c r="BJ56" s="39" t="s">
        <v>511</v>
      </c>
      <c r="BK56" s="39" t="s">
        <v>514</v>
      </c>
      <c r="BL56" s="39" t="s">
        <v>514</v>
      </c>
      <c r="BM56" s="39" t="s">
        <v>821</v>
      </c>
      <c r="BN56" s="39" t="s">
        <v>830</v>
      </c>
      <c r="BO56" s="39" t="s">
        <v>830</v>
      </c>
      <c r="BP56" s="39" t="s">
        <v>830</v>
      </c>
      <c r="BQ56" s="39" t="s">
        <v>830</v>
      </c>
      <c r="BR56" s="39" t="s">
        <v>830</v>
      </c>
      <c r="BS56" s="39" t="s">
        <v>830</v>
      </c>
      <c r="BT56" s="39"/>
      <c r="BU56" s="39" t="s">
        <v>845</v>
      </c>
      <c r="BV56" s="39" t="s">
        <v>514</v>
      </c>
    </row>
    <row r="57" spans="1:74">
      <c r="A57" s="30" t="str">
        <f>'Indicator Data'!A58</f>
        <v>Equatorial Guinea</v>
      </c>
      <c r="B57" s="23" t="str">
        <f>'Indicator Data'!B58</f>
        <v>GNQ</v>
      </c>
      <c r="C57" s="39" t="s">
        <v>1132</v>
      </c>
      <c r="D57" s="39" t="s">
        <v>1132</v>
      </c>
      <c r="E57" s="39" t="s">
        <v>1133</v>
      </c>
      <c r="F57" s="39" t="s">
        <v>1133</v>
      </c>
      <c r="G57" s="39" t="s">
        <v>1133</v>
      </c>
      <c r="H57" s="39" t="s">
        <v>1133</v>
      </c>
      <c r="I57" s="39" t="s">
        <v>1133</v>
      </c>
      <c r="J57" s="39" t="s">
        <v>842</v>
      </c>
      <c r="K57" s="39" t="s">
        <v>842</v>
      </c>
      <c r="L57" s="39" t="s">
        <v>503</v>
      </c>
      <c r="M57" s="39" t="s">
        <v>839</v>
      </c>
      <c r="N57" s="39" t="s">
        <v>839</v>
      </c>
      <c r="O57" s="39" t="s">
        <v>839</v>
      </c>
      <c r="P57" s="39" t="s">
        <v>839</v>
      </c>
      <c r="Q57" s="39" t="s">
        <v>1051</v>
      </c>
      <c r="R57" s="39" t="s">
        <v>1051</v>
      </c>
      <c r="S57" s="39" t="s">
        <v>839</v>
      </c>
      <c r="T57" s="39" t="s">
        <v>839</v>
      </c>
      <c r="U57" s="39" t="s">
        <v>839</v>
      </c>
      <c r="V57" s="39" t="s">
        <v>514</v>
      </c>
      <c r="W57" s="39" t="s">
        <v>514</v>
      </c>
      <c r="X57" s="39" t="s">
        <v>514</v>
      </c>
      <c r="Y57" s="39" t="s">
        <v>1100</v>
      </c>
      <c r="Z57" s="39" t="s">
        <v>840</v>
      </c>
      <c r="AA57" s="39" t="s">
        <v>840</v>
      </c>
      <c r="AB57" s="61" t="s">
        <v>1138</v>
      </c>
      <c r="AC57" s="39" t="s">
        <v>830</v>
      </c>
      <c r="AD57" s="39" t="s">
        <v>1052</v>
      </c>
      <c r="AE57" s="39" t="s">
        <v>1100</v>
      </c>
      <c r="AF57" s="39" t="s">
        <v>839</v>
      </c>
      <c r="AG57" s="40" t="s">
        <v>1381</v>
      </c>
      <c r="AH57" s="39" t="s">
        <v>844</v>
      </c>
      <c r="AI57" s="39" t="s">
        <v>844</v>
      </c>
      <c r="AJ57" s="39" t="s">
        <v>846</v>
      </c>
      <c r="AK57" s="39" t="s">
        <v>847</v>
      </c>
      <c r="AL57" s="39" t="s">
        <v>847</v>
      </c>
      <c r="AM57" s="39" t="s">
        <v>1139</v>
      </c>
      <c r="AN57" s="39" t="s">
        <v>1139</v>
      </c>
      <c r="AO57" s="39" t="s">
        <v>830</v>
      </c>
      <c r="AP57" s="39" t="s">
        <v>830</v>
      </c>
      <c r="AQ57" s="39" t="s">
        <v>830</v>
      </c>
      <c r="AR57" s="39" t="s">
        <v>830</v>
      </c>
      <c r="AS57" s="39" t="s">
        <v>830</v>
      </c>
      <c r="AT57" s="39" t="s">
        <v>830</v>
      </c>
      <c r="AU57" s="39" t="s">
        <v>830</v>
      </c>
      <c r="AV57" s="39" t="s">
        <v>844</v>
      </c>
      <c r="AW57" s="39" t="s">
        <v>514</v>
      </c>
      <c r="AX57" s="39" t="s">
        <v>842</v>
      </c>
      <c r="AY57" s="39" t="s">
        <v>842</v>
      </c>
      <c r="AZ57" s="39" t="s">
        <v>842</v>
      </c>
      <c r="BA57" s="40" t="s">
        <v>819</v>
      </c>
      <c r="BB57" s="39" t="s">
        <v>841</v>
      </c>
      <c r="BC57" s="39" t="s">
        <v>841</v>
      </c>
      <c r="BD57" s="39" t="s">
        <v>503</v>
      </c>
      <c r="BE57" s="39" t="s">
        <v>503</v>
      </c>
      <c r="BF57" s="39" t="s">
        <v>1133</v>
      </c>
      <c r="BG57" s="39" t="s">
        <v>1140</v>
      </c>
      <c r="BH57" s="39" t="s">
        <v>838</v>
      </c>
      <c r="BI57" s="39" t="s">
        <v>514</v>
      </c>
      <c r="BJ57" s="39" t="s">
        <v>511</v>
      </c>
      <c r="BK57" s="39" t="s">
        <v>514</v>
      </c>
      <c r="BL57" s="39" t="s">
        <v>514</v>
      </c>
      <c r="BM57" s="39" t="s">
        <v>821</v>
      </c>
      <c r="BN57" s="39" t="s">
        <v>830</v>
      </c>
      <c r="BO57" s="39" t="s">
        <v>830</v>
      </c>
      <c r="BP57" s="39" t="s">
        <v>830</v>
      </c>
      <c r="BQ57" s="39" t="s">
        <v>830</v>
      </c>
      <c r="BR57" s="39" t="s">
        <v>830</v>
      </c>
      <c r="BS57" s="39" t="s">
        <v>830</v>
      </c>
      <c r="BT57" s="39"/>
      <c r="BU57" s="39" t="s">
        <v>845</v>
      </c>
      <c r="BV57" s="39" t="s">
        <v>514</v>
      </c>
    </row>
    <row r="58" spans="1:74">
      <c r="A58" s="30" t="str">
        <f>'Indicator Data'!A59</f>
        <v>Eritrea</v>
      </c>
      <c r="B58" s="23" t="str">
        <f>'Indicator Data'!B59</f>
        <v>ERI</v>
      </c>
      <c r="C58" s="39" t="s">
        <v>1132</v>
      </c>
      <c r="D58" s="39" t="s">
        <v>1132</v>
      </c>
      <c r="E58" s="39" t="s">
        <v>1133</v>
      </c>
      <c r="F58" s="39" t="s">
        <v>1133</v>
      </c>
      <c r="G58" s="39" t="s">
        <v>1133</v>
      </c>
      <c r="H58" s="39" t="s">
        <v>1133</v>
      </c>
      <c r="I58" s="39" t="s">
        <v>1133</v>
      </c>
      <c r="J58" s="39" t="s">
        <v>842</v>
      </c>
      <c r="K58" s="39" t="s">
        <v>842</v>
      </c>
      <c r="L58" s="39" t="s">
        <v>503</v>
      </c>
      <c r="M58" s="39" t="s">
        <v>839</v>
      </c>
      <c r="N58" s="39" t="s">
        <v>839</v>
      </c>
      <c r="O58" s="39" t="s">
        <v>839</v>
      </c>
      <c r="P58" s="39" t="s">
        <v>839</v>
      </c>
      <c r="Q58" s="39" t="s">
        <v>1051</v>
      </c>
      <c r="R58" s="39" t="s">
        <v>1051</v>
      </c>
      <c r="S58" s="39" t="s">
        <v>839</v>
      </c>
      <c r="T58" s="39" t="s">
        <v>839</v>
      </c>
      <c r="U58" s="39" t="s">
        <v>839</v>
      </c>
      <c r="V58" s="39" t="s">
        <v>514</v>
      </c>
      <c r="W58" s="39" t="s">
        <v>514</v>
      </c>
      <c r="X58" s="39" t="s">
        <v>514</v>
      </c>
      <c r="Y58" s="39" t="s">
        <v>1100</v>
      </c>
      <c r="Z58" s="39" t="s">
        <v>840</v>
      </c>
      <c r="AA58" s="39" t="s">
        <v>840</v>
      </c>
      <c r="AB58" s="61" t="s">
        <v>1138</v>
      </c>
      <c r="AC58" s="39" t="s">
        <v>830</v>
      </c>
      <c r="AD58" s="39" t="s">
        <v>1052</v>
      </c>
      <c r="AE58" s="39" t="s">
        <v>1100</v>
      </c>
      <c r="AF58" s="39" t="s">
        <v>839</v>
      </c>
      <c r="AG58" s="40" t="s">
        <v>1381</v>
      </c>
      <c r="AH58" s="39" t="s">
        <v>844</v>
      </c>
      <c r="AI58" s="39" t="s">
        <v>844</v>
      </c>
      <c r="AJ58" s="39" t="s">
        <v>846</v>
      </c>
      <c r="AK58" s="39" t="s">
        <v>847</v>
      </c>
      <c r="AL58" s="39" t="s">
        <v>847</v>
      </c>
      <c r="AM58" s="39" t="s">
        <v>1139</v>
      </c>
      <c r="AN58" s="39" t="s">
        <v>1139</v>
      </c>
      <c r="AO58" s="39" t="s">
        <v>830</v>
      </c>
      <c r="AP58" s="39" t="s">
        <v>830</v>
      </c>
      <c r="AQ58" s="39" t="s">
        <v>830</v>
      </c>
      <c r="AR58" s="39" t="s">
        <v>830</v>
      </c>
      <c r="AS58" s="39" t="s">
        <v>830</v>
      </c>
      <c r="AT58" s="39" t="s">
        <v>830</v>
      </c>
      <c r="AU58" s="39" t="s">
        <v>830</v>
      </c>
      <c r="AV58" s="39" t="s">
        <v>844</v>
      </c>
      <c r="AW58" s="39" t="s">
        <v>514</v>
      </c>
      <c r="AX58" s="39" t="s">
        <v>842</v>
      </c>
      <c r="AY58" s="39" t="s">
        <v>842</v>
      </c>
      <c r="AZ58" s="39" t="s">
        <v>842</v>
      </c>
      <c r="BA58" s="40" t="s">
        <v>819</v>
      </c>
      <c r="BB58" s="39" t="s">
        <v>841</v>
      </c>
      <c r="BC58" s="39" t="s">
        <v>841</v>
      </c>
      <c r="BD58" s="39" t="s">
        <v>503</v>
      </c>
      <c r="BE58" s="39" t="s">
        <v>503</v>
      </c>
      <c r="BF58" s="39" t="s">
        <v>1133</v>
      </c>
      <c r="BG58" s="39" t="s">
        <v>1140</v>
      </c>
      <c r="BH58" s="39" t="s">
        <v>838</v>
      </c>
      <c r="BI58" s="39" t="s">
        <v>514</v>
      </c>
      <c r="BJ58" s="39" t="s">
        <v>511</v>
      </c>
      <c r="BK58" s="39" t="s">
        <v>514</v>
      </c>
      <c r="BL58" s="39" t="s">
        <v>514</v>
      </c>
      <c r="BM58" s="39" t="s">
        <v>821</v>
      </c>
      <c r="BN58" s="39" t="s">
        <v>830</v>
      </c>
      <c r="BO58" s="39" t="s">
        <v>830</v>
      </c>
      <c r="BP58" s="39" t="s">
        <v>830</v>
      </c>
      <c r="BQ58" s="39" t="s">
        <v>830</v>
      </c>
      <c r="BR58" s="39" t="s">
        <v>830</v>
      </c>
      <c r="BS58" s="39" t="s">
        <v>830</v>
      </c>
      <c r="BT58" s="39"/>
      <c r="BU58" s="39" t="s">
        <v>845</v>
      </c>
      <c r="BV58" s="39" t="s">
        <v>514</v>
      </c>
    </row>
    <row r="59" spans="1:74">
      <c r="A59" s="30" t="str">
        <f>'Indicator Data'!A60</f>
        <v>Estonia</v>
      </c>
      <c r="B59" s="23" t="str">
        <f>'Indicator Data'!B60</f>
        <v>EST</v>
      </c>
      <c r="C59" s="39" t="s">
        <v>1132</v>
      </c>
      <c r="D59" s="39" t="s">
        <v>1132</v>
      </c>
      <c r="E59" s="39" t="s">
        <v>1133</v>
      </c>
      <c r="F59" s="39" t="s">
        <v>1133</v>
      </c>
      <c r="G59" s="39" t="s">
        <v>1133</v>
      </c>
      <c r="H59" s="39" t="s">
        <v>1133</v>
      </c>
      <c r="I59" s="39" t="s">
        <v>1133</v>
      </c>
      <c r="J59" s="39" t="s">
        <v>842</v>
      </c>
      <c r="K59" s="39" t="s">
        <v>842</v>
      </c>
      <c r="L59" s="39" t="s">
        <v>503</v>
      </c>
      <c r="M59" s="39" t="s">
        <v>839</v>
      </c>
      <c r="N59" s="39" t="s">
        <v>839</v>
      </c>
      <c r="O59" s="39" t="s">
        <v>839</v>
      </c>
      <c r="P59" s="39" t="s">
        <v>839</v>
      </c>
      <c r="Q59" s="39" t="s">
        <v>1051</v>
      </c>
      <c r="R59" s="39" t="s">
        <v>1051</v>
      </c>
      <c r="S59" s="39" t="s">
        <v>839</v>
      </c>
      <c r="T59" s="39" t="s">
        <v>839</v>
      </c>
      <c r="U59" s="39" t="s">
        <v>839</v>
      </c>
      <c r="V59" s="39" t="s">
        <v>514</v>
      </c>
      <c r="W59" s="39" t="s">
        <v>514</v>
      </c>
      <c r="X59" s="39" t="s">
        <v>514</v>
      </c>
      <c r="Y59" s="39" t="s">
        <v>1100</v>
      </c>
      <c r="Z59" s="39" t="s">
        <v>840</v>
      </c>
      <c r="AA59" s="39" t="s">
        <v>840</v>
      </c>
      <c r="AB59" s="61" t="s">
        <v>1138</v>
      </c>
      <c r="AC59" s="39" t="s">
        <v>830</v>
      </c>
      <c r="AD59" s="39" t="s">
        <v>1052</v>
      </c>
      <c r="AE59" s="39" t="s">
        <v>1100</v>
      </c>
      <c r="AF59" s="39" t="s">
        <v>839</v>
      </c>
      <c r="AG59" s="40" t="s">
        <v>1381</v>
      </c>
      <c r="AH59" s="39" t="s">
        <v>844</v>
      </c>
      <c r="AI59" s="39" t="s">
        <v>844</v>
      </c>
      <c r="AJ59" s="39" t="s">
        <v>846</v>
      </c>
      <c r="AK59" s="39" t="s">
        <v>847</v>
      </c>
      <c r="AL59" s="39" t="s">
        <v>847</v>
      </c>
      <c r="AM59" s="39" t="s">
        <v>1139</v>
      </c>
      <c r="AN59" s="39" t="s">
        <v>1139</v>
      </c>
      <c r="AO59" s="39" t="s">
        <v>830</v>
      </c>
      <c r="AP59" s="39" t="s">
        <v>830</v>
      </c>
      <c r="AQ59" s="39" t="s">
        <v>830</v>
      </c>
      <c r="AR59" s="39" t="s">
        <v>830</v>
      </c>
      <c r="AS59" s="39" t="s">
        <v>830</v>
      </c>
      <c r="AT59" s="39" t="s">
        <v>830</v>
      </c>
      <c r="AU59" s="39" t="s">
        <v>830</v>
      </c>
      <c r="AV59" s="39" t="s">
        <v>844</v>
      </c>
      <c r="AW59" s="39" t="s">
        <v>514</v>
      </c>
      <c r="AX59" s="39" t="s">
        <v>842</v>
      </c>
      <c r="AY59" s="39" t="s">
        <v>842</v>
      </c>
      <c r="AZ59" s="39" t="s">
        <v>842</v>
      </c>
      <c r="BA59" s="40" t="s">
        <v>819</v>
      </c>
      <c r="BB59" s="39" t="s">
        <v>841</v>
      </c>
      <c r="BC59" s="39" t="s">
        <v>841</v>
      </c>
      <c r="BD59" s="39" t="s">
        <v>503</v>
      </c>
      <c r="BE59" s="39" t="s">
        <v>503</v>
      </c>
      <c r="BF59" s="39" t="s">
        <v>1133</v>
      </c>
      <c r="BG59" s="39" t="s">
        <v>1140</v>
      </c>
      <c r="BH59" s="39" t="s">
        <v>838</v>
      </c>
      <c r="BI59" s="39" t="s">
        <v>514</v>
      </c>
      <c r="BJ59" s="39" t="s">
        <v>511</v>
      </c>
      <c r="BK59" s="39" t="s">
        <v>514</v>
      </c>
      <c r="BL59" s="39" t="s">
        <v>514</v>
      </c>
      <c r="BM59" s="39" t="s">
        <v>821</v>
      </c>
      <c r="BN59" s="39" t="s">
        <v>830</v>
      </c>
      <c r="BO59" s="39" t="s">
        <v>830</v>
      </c>
      <c r="BP59" s="39" t="s">
        <v>830</v>
      </c>
      <c r="BQ59" s="39" t="s">
        <v>830</v>
      </c>
      <c r="BR59" s="39" t="s">
        <v>830</v>
      </c>
      <c r="BS59" s="39" t="s">
        <v>830</v>
      </c>
      <c r="BT59" s="39"/>
      <c r="BU59" s="39" t="s">
        <v>845</v>
      </c>
      <c r="BV59" s="39" t="s">
        <v>514</v>
      </c>
    </row>
    <row r="60" spans="1:74">
      <c r="A60" s="30" t="str">
        <f>'Indicator Data'!A61</f>
        <v>Eswatini</v>
      </c>
      <c r="B60" s="23" t="str">
        <f>'Indicator Data'!B61</f>
        <v>SWZ</v>
      </c>
      <c r="C60" s="39" t="s">
        <v>1132</v>
      </c>
      <c r="D60" s="39" t="s">
        <v>1132</v>
      </c>
      <c r="E60" s="39" t="s">
        <v>1133</v>
      </c>
      <c r="F60" s="39" t="s">
        <v>1133</v>
      </c>
      <c r="G60" s="39" t="s">
        <v>1133</v>
      </c>
      <c r="H60" s="39" t="s">
        <v>1133</v>
      </c>
      <c r="I60" s="39" t="s">
        <v>1133</v>
      </c>
      <c r="J60" s="39" t="s">
        <v>842</v>
      </c>
      <c r="K60" s="39" t="s">
        <v>842</v>
      </c>
      <c r="L60" s="39" t="s">
        <v>503</v>
      </c>
      <c r="M60" s="39" t="s">
        <v>839</v>
      </c>
      <c r="N60" s="39" t="s">
        <v>839</v>
      </c>
      <c r="O60" s="39" t="s">
        <v>839</v>
      </c>
      <c r="P60" s="39" t="s">
        <v>839</v>
      </c>
      <c r="Q60" s="39" t="s">
        <v>1051</v>
      </c>
      <c r="R60" s="39" t="s">
        <v>1051</v>
      </c>
      <c r="S60" s="39" t="s">
        <v>839</v>
      </c>
      <c r="T60" s="39" t="s">
        <v>839</v>
      </c>
      <c r="U60" s="39" t="s">
        <v>839</v>
      </c>
      <c r="V60" s="39" t="s">
        <v>514</v>
      </c>
      <c r="W60" s="39" t="s">
        <v>514</v>
      </c>
      <c r="X60" s="39" t="s">
        <v>514</v>
      </c>
      <c r="Y60" s="39" t="s">
        <v>1100</v>
      </c>
      <c r="Z60" s="39" t="s">
        <v>840</v>
      </c>
      <c r="AA60" s="39" t="s">
        <v>840</v>
      </c>
      <c r="AB60" s="61" t="s">
        <v>1138</v>
      </c>
      <c r="AC60" s="39" t="s">
        <v>830</v>
      </c>
      <c r="AD60" s="39" t="s">
        <v>1052</v>
      </c>
      <c r="AE60" s="39" t="s">
        <v>1100</v>
      </c>
      <c r="AF60" s="39" t="s">
        <v>839</v>
      </c>
      <c r="AG60" s="40" t="s">
        <v>1381</v>
      </c>
      <c r="AH60" s="39" t="s">
        <v>844</v>
      </c>
      <c r="AI60" s="39" t="s">
        <v>844</v>
      </c>
      <c r="AJ60" s="39" t="s">
        <v>846</v>
      </c>
      <c r="AK60" s="39" t="s">
        <v>847</v>
      </c>
      <c r="AL60" s="39" t="s">
        <v>847</v>
      </c>
      <c r="AM60" s="39" t="s">
        <v>1139</v>
      </c>
      <c r="AN60" s="39" t="s">
        <v>1139</v>
      </c>
      <c r="AO60" s="39" t="s">
        <v>830</v>
      </c>
      <c r="AP60" s="39" t="s">
        <v>830</v>
      </c>
      <c r="AQ60" s="39" t="s">
        <v>830</v>
      </c>
      <c r="AR60" s="39" t="s">
        <v>830</v>
      </c>
      <c r="AS60" s="39" t="s">
        <v>830</v>
      </c>
      <c r="AT60" s="39" t="s">
        <v>830</v>
      </c>
      <c r="AU60" s="39" t="s">
        <v>830</v>
      </c>
      <c r="AV60" s="39" t="s">
        <v>844</v>
      </c>
      <c r="AW60" s="39" t="s">
        <v>514</v>
      </c>
      <c r="AX60" s="39" t="s">
        <v>842</v>
      </c>
      <c r="AY60" s="39" t="s">
        <v>842</v>
      </c>
      <c r="AZ60" s="39" t="s">
        <v>842</v>
      </c>
      <c r="BA60" s="40" t="s">
        <v>819</v>
      </c>
      <c r="BB60" s="39" t="s">
        <v>841</v>
      </c>
      <c r="BC60" s="39" t="s">
        <v>841</v>
      </c>
      <c r="BD60" s="39" t="s">
        <v>503</v>
      </c>
      <c r="BE60" s="39" t="s">
        <v>503</v>
      </c>
      <c r="BF60" s="39" t="s">
        <v>1133</v>
      </c>
      <c r="BG60" s="39" t="s">
        <v>1140</v>
      </c>
      <c r="BH60" s="39" t="s">
        <v>838</v>
      </c>
      <c r="BI60" s="39" t="s">
        <v>514</v>
      </c>
      <c r="BJ60" s="39" t="s">
        <v>511</v>
      </c>
      <c r="BK60" s="39" t="s">
        <v>514</v>
      </c>
      <c r="BL60" s="39" t="s">
        <v>514</v>
      </c>
      <c r="BM60" s="39" t="s">
        <v>821</v>
      </c>
      <c r="BN60" s="39" t="s">
        <v>830</v>
      </c>
      <c r="BO60" s="39" t="s">
        <v>830</v>
      </c>
      <c r="BP60" s="39" t="s">
        <v>830</v>
      </c>
      <c r="BQ60" s="39" t="s">
        <v>830</v>
      </c>
      <c r="BR60" s="39" t="s">
        <v>830</v>
      </c>
      <c r="BS60" s="39" t="s">
        <v>830</v>
      </c>
      <c r="BT60" s="39"/>
      <c r="BU60" s="39" t="s">
        <v>845</v>
      </c>
      <c r="BV60" s="39" t="s">
        <v>514</v>
      </c>
    </row>
    <row r="61" spans="1:74">
      <c r="A61" s="30" t="str">
        <f>'Indicator Data'!A62</f>
        <v>Ethiopia</v>
      </c>
      <c r="B61" s="23" t="str">
        <f>'Indicator Data'!B62</f>
        <v>ETH</v>
      </c>
      <c r="C61" s="39" t="s">
        <v>1132</v>
      </c>
      <c r="D61" s="39" t="s">
        <v>1132</v>
      </c>
      <c r="E61" s="39" t="s">
        <v>1133</v>
      </c>
      <c r="F61" s="39" t="s">
        <v>1133</v>
      </c>
      <c r="G61" s="39" t="s">
        <v>1133</v>
      </c>
      <c r="H61" s="39" t="s">
        <v>1133</v>
      </c>
      <c r="I61" s="39" t="s">
        <v>1133</v>
      </c>
      <c r="J61" s="39" t="s">
        <v>842</v>
      </c>
      <c r="K61" s="39" t="s">
        <v>842</v>
      </c>
      <c r="L61" s="39" t="s">
        <v>503</v>
      </c>
      <c r="M61" s="39" t="s">
        <v>839</v>
      </c>
      <c r="N61" s="39" t="s">
        <v>839</v>
      </c>
      <c r="O61" s="39" t="s">
        <v>839</v>
      </c>
      <c r="P61" s="39" t="s">
        <v>839</v>
      </c>
      <c r="Q61" s="39" t="s">
        <v>1051</v>
      </c>
      <c r="R61" s="39" t="s">
        <v>1051</v>
      </c>
      <c r="S61" s="39" t="s">
        <v>839</v>
      </c>
      <c r="T61" s="39" t="s">
        <v>839</v>
      </c>
      <c r="U61" s="39" t="s">
        <v>839</v>
      </c>
      <c r="V61" s="39" t="s">
        <v>514</v>
      </c>
      <c r="W61" s="39" t="s">
        <v>514</v>
      </c>
      <c r="X61" s="39" t="s">
        <v>514</v>
      </c>
      <c r="Y61" s="39" t="s">
        <v>1100</v>
      </c>
      <c r="Z61" s="39" t="s">
        <v>840</v>
      </c>
      <c r="AA61" s="39" t="s">
        <v>840</v>
      </c>
      <c r="AB61" s="61" t="s">
        <v>1138</v>
      </c>
      <c r="AC61" s="39" t="s">
        <v>830</v>
      </c>
      <c r="AD61" s="39" t="s">
        <v>1052</v>
      </c>
      <c r="AE61" s="39" t="s">
        <v>1100</v>
      </c>
      <c r="AF61" s="39" t="s">
        <v>839</v>
      </c>
      <c r="AG61" s="40" t="s">
        <v>1381</v>
      </c>
      <c r="AH61" s="39" t="s">
        <v>844</v>
      </c>
      <c r="AI61" s="39" t="s">
        <v>844</v>
      </c>
      <c r="AJ61" s="39" t="s">
        <v>846</v>
      </c>
      <c r="AK61" s="39" t="s">
        <v>847</v>
      </c>
      <c r="AL61" s="39" t="s">
        <v>847</v>
      </c>
      <c r="AM61" s="39" t="s">
        <v>1139</v>
      </c>
      <c r="AN61" s="39" t="s">
        <v>1139</v>
      </c>
      <c r="AO61" s="39" t="s">
        <v>830</v>
      </c>
      <c r="AP61" s="39" t="s">
        <v>830</v>
      </c>
      <c r="AQ61" s="39" t="s">
        <v>830</v>
      </c>
      <c r="AR61" s="39" t="s">
        <v>830</v>
      </c>
      <c r="AS61" s="39" t="s">
        <v>830</v>
      </c>
      <c r="AT61" s="39" t="s">
        <v>830</v>
      </c>
      <c r="AU61" s="39" t="s">
        <v>830</v>
      </c>
      <c r="AV61" s="39" t="s">
        <v>844</v>
      </c>
      <c r="AW61" s="39" t="s">
        <v>514</v>
      </c>
      <c r="AX61" s="39" t="s">
        <v>842</v>
      </c>
      <c r="AY61" s="39" t="s">
        <v>842</v>
      </c>
      <c r="AZ61" s="39" t="s">
        <v>842</v>
      </c>
      <c r="BA61" s="40" t="s">
        <v>914</v>
      </c>
      <c r="BB61" s="39" t="s">
        <v>841</v>
      </c>
      <c r="BC61" s="39" t="s">
        <v>841</v>
      </c>
      <c r="BD61" s="39" t="s">
        <v>503</v>
      </c>
      <c r="BE61" s="39" t="s">
        <v>503</v>
      </c>
      <c r="BF61" s="39" t="s">
        <v>1133</v>
      </c>
      <c r="BG61" s="39" t="s">
        <v>1140</v>
      </c>
      <c r="BH61" s="39" t="s">
        <v>838</v>
      </c>
      <c r="BI61" s="39" t="s">
        <v>514</v>
      </c>
      <c r="BJ61" s="39" t="s">
        <v>511</v>
      </c>
      <c r="BK61" s="39" t="s">
        <v>514</v>
      </c>
      <c r="BL61" s="39" t="s">
        <v>514</v>
      </c>
      <c r="BM61" s="39" t="s">
        <v>821</v>
      </c>
      <c r="BN61" s="39" t="s">
        <v>830</v>
      </c>
      <c r="BO61" s="39" t="s">
        <v>830</v>
      </c>
      <c r="BP61" s="39" t="s">
        <v>830</v>
      </c>
      <c r="BQ61" s="39" t="s">
        <v>830</v>
      </c>
      <c r="BR61" s="39" t="s">
        <v>830</v>
      </c>
      <c r="BS61" s="39" t="s">
        <v>830</v>
      </c>
      <c r="BT61" s="39"/>
      <c r="BU61" s="39" t="s">
        <v>845</v>
      </c>
      <c r="BV61" s="39" t="s">
        <v>514</v>
      </c>
    </row>
    <row r="62" spans="1:74">
      <c r="A62" s="30" t="str">
        <f>'Indicator Data'!A63</f>
        <v>Fiji</v>
      </c>
      <c r="B62" s="23" t="str">
        <f>'Indicator Data'!B63</f>
        <v>FJI</v>
      </c>
      <c r="C62" s="39" t="s">
        <v>1132</v>
      </c>
      <c r="D62" s="39" t="s">
        <v>1132</v>
      </c>
      <c r="E62" s="39" t="s">
        <v>1133</v>
      </c>
      <c r="F62" s="39" t="s">
        <v>1133</v>
      </c>
      <c r="G62" s="39" t="s">
        <v>1133</v>
      </c>
      <c r="H62" s="39" t="s">
        <v>1133</v>
      </c>
      <c r="I62" s="39" t="s">
        <v>1133</v>
      </c>
      <c r="J62" s="39" t="s">
        <v>842</v>
      </c>
      <c r="K62" s="39" t="s">
        <v>842</v>
      </c>
      <c r="L62" s="39" t="s">
        <v>503</v>
      </c>
      <c r="M62" s="39" t="s">
        <v>839</v>
      </c>
      <c r="N62" s="39" t="s">
        <v>839</v>
      </c>
      <c r="O62" s="39" t="s">
        <v>839</v>
      </c>
      <c r="P62" s="39" t="s">
        <v>839</v>
      </c>
      <c r="Q62" s="39" t="s">
        <v>1051</v>
      </c>
      <c r="R62" s="39" t="s">
        <v>1051</v>
      </c>
      <c r="S62" s="39" t="s">
        <v>839</v>
      </c>
      <c r="T62" s="39" t="s">
        <v>839</v>
      </c>
      <c r="U62" s="39" t="s">
        <v>839</v>
      </c>
      <c r="V62" s="39" t="s">
        <v>514</v>
      </c>
      <c r="W62" s="39" t="s">
        <v>514</v>
      </c>
      <c r="X62" s="39" t="s">
        <v>514</v>
      </c>
      <c r="Y62" s="39" t="s">
        <v>1100</v>
      </c>
      <c r="Z62" s="39" t="s">
        <v>840</v>
      </c>
      <c r="AA62" s="39" t="s">
        <v>840</v>
      </c>
      <c r="AB62" s="61" t="s">
        <v>1138</v>
      </c>
      <c r="AC62" s="39" t="s">
        <v>830</v>
      </c>
      <c r="AD62" s="39" t="s">
        <v>1052</v>
      </c>
      <c r="AE62" s="39" t="s">
        <v>1100</v>
      </c>
      <c r="AF62" s="39" t="s">
        <v>839</v>
      </c>
      <c r="AG62" s="40" t="s">
        <v>1381</v>
      </c>
      <c r="AH62" s="39" t="s">
        <v>844</v>
      </c>
      <c r="AI62" s="39" t="s">
        <v>844</v>
      </c>
      <c r="AJ62" s="39" t="s">
        <v>846</v>
      </c>
      <c r="AK62" s="39" t="s">
        <v>847</v>
      </c>
      <c r="AL62" s="39" t="s">
        <v>847</v>
      </c>
      <c r="AM62" s="39" t="s">
        <v>1139</v>
      </c>
      <c r="AN62" s="39" t="s">
        <v>1139</v>
      </c>
      <c r="AO62" s="39" t="s">
        <v>830</v>
      </c>
      <c r="AP62" s="39" t="s">
        <v>830</v>
      </c>
      <c r="AQ62" s="39" t="s">
        <v>830</v>
      </c>
      <c r="AR62" s="39" t="s">
        <v>830</v>
      </c>
      <c r="AS62" s="39" t="s">
        <v>830</v>
      </c>
      <c r="AT62" s="39" t="s">
        <v>830</v>
      </c>
      <c r="AU62" s="39" t="s">
        <v>830</v>
      </c>
      <c r="AV62" s="39" t="s">
        <v>844</v>
      </c>
      <c r="AW62" s="39" t="s">
        <v>514</v>
      </c>
      <c r="AX62" s="39" t="s">
        <v>842</v>
      </c>
      <c r="AY62" s="39" t="s">
        <v>842</v>
      </c>
      <c r="AZ62" s="39" t="s">
        <v>842</v>
      </c>
      <c r="BA62" s="40" t="s">
        <v>819</v>
      </c>
      <c r="BB62" s="39" t="s">
        <v>841</v>
      </c>
      <c r="BC62" s="39" t="s">
        <v>841</v>
      </c>
      <c r="BD62" s="39" t="s">
        <v>503</v>
      </c>
      <c r="BE62" s="39" t="s">
        <v>503</v>
      </c>
      <c r="BF62" s="39" t="s">
        <v>1133</v>
      </c>
      <c r="BG62" s="39" t="s">
        <v>1140</v>
      </c>
      <c r="BH62" s="39" t="s">
        <v>838</v>
      </c>
      <c r="BI62" s="39" t="s">
        <v>514</v>
      </c>
      <c r="BJ62" s="39" t="s">
        <v>511</v>
      </c>
      <c r="BK62" s="39" t="s">
        <v>514</v>
      </c>
      <c r="BL62" s="39" t="s">
        <v>514</v>
      </c>
      <c r="BM62" s="39" t="s">
        <v>821</v>
      </c>
      <c r="BN62" s="39" t="s">
        <v>830</v>
      </c>
      <c r="BO62" s="39" t="s">
        <v>830</v>
      </c>
      <c r="BP62" s="39" t="s">
        <v>830</v>
      </c>
      <c r="BQ62" s="39" t="s">
        <v>830</v>
      </c>
      <c r="BR62" s="39" t="s">
        <v>830</v>
      </c>
      <c r="BS62" s="39" t="s">
        <v>830</v>
      </c>
      <c r="BT62" s="39"/>
      <c r="BU62" s="39" t="s">
        <v>845</v>
      </c>
      <c r="BV62" s="39" t="s">
        <v>514</v>
      </c>
    </row>
    <row r="63" spans="1:74">
      <c r="A63" s="30" t="str">
        <f>'Indicator Data'!A64</f>
        <v>Finland</v>
      </c>
      <c r="B63" s="23" t="str">
        <f>'Indicator Data'!B64</f>
        <v>FIN</v>
      </c>
      <c r="C63" s="39" t="s">
        <v>1132</v>
      </c>
      <c r="D63" s="39" t="s">
        <v>1132</v>
      </c>
      <c r="E63" s="39" t="s">
        <v>1133</v>
      </c>
      <c r="F63" s="39" t="s">
        <v>1133</v>
      </c>
      <c r="G63" s="39" t="s">
        <v>1133</v>
      </c>
      <c r="H63" s="39" t="s">
        <v>1133</v>
      </c>
      <c r="I63" s="39" t="s">
        <v>1133</v>
      </c>
      <c r="J63" s="39" t="s">
        <v>842</v>
      </c>
      <c r="K63" s="39" t="s">
        <v>842</v>
      </c>
      <c r="L63" s="39" t="s">
        <v>503</v>
      </c>
      <c r="M63" s="39" t="s">
        <v>839</v>
      </c>
      <c r="N63" s="39" t="s">
        <v>839</v>
      </c>
      <c r="O63" s="39" t="s">
        <v>839</v>
      </c>
      <c r="P63" s="39" t="s">
        <v>839</v>
      </c>
      <c r="Q63" s="39" t="s">
        <v>1051</v>
      </c>
      <c r="R63" s="39" t="s">
        <v>1051</v>
      </c>
      <c r="S63" s="39" t="s">
        <v>839</v>
      </c>
      <c r="T63" s="39" t="s">
        <v>839</v>
      </c>
      <c r="U63" s="39" t="s">
        <v>839</v>
      </c>
      <c r="V63" s="39" t="s">
        <v>514</v>
      </c>
      <c r="W63" s="39" t="s">
        <v>514</v>
      </c>
      <c r="X63" s="39" t="s">
        <v>514</v>
      </c>
      <c r="Y63" s="39" t="s">
        <v>1100</v>
      </c>
      <c r="Z63" s="39" t="s">
        <v>840</v>
      </c>
      <c r="AA63" s="39" t="s">
        <v>840</v>
      </c>
      <c r="AB63" s="61" t="s">
        <v>1138</v>
      </c>
      <c r="AC63" s="39" t="s">
        <v>830</v>
      </c>
      <c r="AD63" s="39" t="s">
        <v>1052</v>
      </c>
      <c r="AE63" s="39" t="s">
        <v>1100</v>
      </c>
      <c r="AF63" s="39" t="s">
        <v>839</v>
      </c>
      <c r="AG63" s="40" t="s">
        <v>1381</v>
      </c>
      <c r="AH63" s="39" t="s">
        <v>844</v>
      </c>
      <c r="AI63" s="39" t="s">
        <v>844</v>
      </c>
      <c r="AJ63" s="39" t="s">
        <v>846</v>
      </c>
      <c r="AK63" s="39" t="s">
        <v>847</v>
      </c>
      <c r="AL63" s="39" t="s">
        <v>847</v>
      </c>
      <c r="AM63" s="39" t="s">
        <v>1139</v>
      </c>
      <c r="AN63" s="39" t="s">
        <v>1139</v>
      </c>
      <c r="AO63" s="39" t="s">
        <v>830</v>
      </c>
      <c r="AP63" s="39" t="s">
        <v>830</v>
      </c>
      <c r="AQ63" s="39" t="s">
        <v>830</v>
      </c>
      <c r="AR63" s="39" t="s">
        <v>830</v>
      </c>
      <c r="AS63" s="39" t="s">
        <v>830</v>
      </c>
      <c r="AT63" s="39" t="s">
        <v>830</v>
      </c>
      <c r="AU63" s="39" t="s">
        <v>830</v>
      </c>
      <c r="AV63" s="39" t="s">
        <v>844</v>
      </c>
      <c r="AW63" s="39" t="s">
        <v>514</v>
      </c>
      <c r="AX63" s="39" t="s">
        <v>842</v>
      </c>
      <c r="AY63" s="39" t="s">
        <v>842</v>
      </c>
      <c r="AZ63" s="39" t="s">
        <v>842</v>
      </c>
      <c r="BA63" s="40" t="s">
        <v>819</v>
      </c>
      <c r="BB63" s="39" t="s">
        <v>841</v>
      </c>
      <c r="BC63" s="39" t="s">
        <v>841</v>
      </c>
      <c r="BD63" s="39" t="s">
        <v>503</v>
      </c>
      <c r="BE63" s="39" t="s">
        <v>503</v>
      </c>
      <c r="BF63" s="39" t="s">
        <v>1133</v>
      </c>
      <c r="BG63" s="39" t="s">
        <v>1140</v>
      </c>
      <c r="BH63" s="39" t="s">
        <v>838</v>
      </c>
      <c r="BI63" s="39" t="s">
        <v>514</v>
      </c>
      <c r="BJ63" s="39" t="s">
        <v>511</v>
      </c>
      <c r="BK63" s="39" t="s">
        <v>514</v>
      </c>
      <c r="BL63" s="39" t="s">
        <v>514</v>
      </c>
      <c r="BM63" s="39" t="s">
        <v>821</v>
      </c>
      <c r="BN63" s="39" t="s">
        <v>830</v>
      </c>
      <c r="BO63" s="39" t="s">
        <v>830</v>
      </c>
      <c r="BP63" s="39" t="s">
        <v>830</v>
      </c>
      <c r="BQ63" s="39" t="s">
        <v>830</v>
      </c>
      <c r="BR63" s="39" t="s">
        <v>830</v>
      </c>
      <c r="BS63" s="39" t="s">
        <v>830</v>
      </c>
      <c r="BT63" s="39"/>
      <c r="BU63" s="39" t="s">
        <v>845</v>
      </c>
      <c r="BV63" s="39" t="s">
        <v>514</v>
      </c>
    </row>
    <row r="64" spans="1:74">
      <c r="A64" s="30" t="str">
        <f>'Indicator Data'!A65</f>
        <v>France</v>
      </c>
      <c r="B64" s="23" t="str">
        <f>'Indicator Data'!B65</f>
        <v>FRA</v>
      </c>
      <c r="C64" s="39" t="s">
        <v>1132</v>
      </c>
      <c r="D64" s="39" t="s">
        <v>1132</v>
      </c>
      <c r="E64" s="39" t="s">
        <v>1133</v>
      </c>
      <c r="F64" s="39" t="s">
        <v>1133</v>
      </c>
      <c r="G64" s="39" t="s">
        <v>1133</v>
      </c>
      <c r="H64" s="39" t="s">
        <v>1133</v>
      </c>
      <c r="I64" s="39" t="s">
        <v>1133</v>
      </c>
      <c r="J64" s="39" t="s">
        <v>842</v>
      </c>
      <c r="K64" s="39" t="s">
        <v>842</v>
      </c>
      <c r="L64" s="39" t="s">
        <v>503</v>
      </c>
      <c r="M64" s="39" t="s">
        <v>839</v>
      </c>
      <c r="N64" s="39" t="s">
        <v>839</v>
      </c>
      <c r="O64" s="39" t="s">
        <v>839</v>
      </c>
      <c r="P64" s="39" t="s">
        <v>839</v>
      </c>
      <c r="Q64" s="39" t="s">
        <v>1051</v>
      </c>
      <c r="R64" s="39" t="s">
        <v>1051</v>
      </c>
      <c r="S64" s="39" t="s">
        <v>839</v>
      </c>
      <c r="T64" s="39" t="s">
        <v>839</v>
      </c>
      <c r="U64" s="39" t="s">
        <v>839</v>
      </c>
      <c r="V64" s="39" t="s">
        <v>514</v>
      </c>
      <c r="W64" s="39" t="s">
        <v>514</v>
      </c>
      <c r="X64" s="39" t="s">
        <v>514</v>
      </c>
      <c r="Y64" s="39" t="s">
        <v>1100</v>
      </c>
      <c r="Z64" s="39" t="s">
        <v>840</v>
      </c>
      <c r="AA64" s="39" t="s">
        <v>840</v>
      </c>
      <c r="AB64" s="61" t="s">
        <v>1138</v>
      </c>
      <c r="AC64" s="39" t="s">
        <v>830</v>
      </c>
      <c r="AD64" s="39" t="s">
        <v>1052</v>
      </c>
      <c r="AE64" s="39" t="s">
        <v>1100</v>
      </c>
      <c r="AF64" s="39" t="s">
        <v>839</v>
      </c>
      <c r="AG64" s="40" t="s">
        <v>1381</v>
      </c>
      <c r="AH64" s="39" t="s">
        <v>844</v>
      </c>
      <c r="AI64" s="39" t="s">
        <v>844</v>
      </c>
      <c r="AJ64" s="39" t="s">
        <v>846</v>
      </c>
      <c r="AK64" s="39" t="s">
        <v>847</v>
      </c>
      <c r="AL64" s="39" t="s">
        <v>847</v>
      </c>
      <c r="AM64" s="39" t="s">
        <v>1139</v>
      </c>
      <c r="AN64" s="39" t="s">
        <v>1139</v>
      </c>
      <c r="AO64" s="39" t="s">
        <v>830</v>
      </c>
      <c r="AP64" s="39" t="s">
        <v>830</v>
      </c>
      <c r="AQ64" s="39" t="s">
        <v>830</v>
      </c>
      <c r="AR64" s="39" t="s">
        <v>830</v>
      </c>
      <c r="AS64" s="39" t="s">
        <v>830</v>
      </c>
      <c r="AT64" s="39" t="s">
        <v>830</v>
      </c>
      <c r="AU64" s="39" t="s">
        <v>830</v>
      </c>
      <c r="AV64" s="39" t="s">
        <v>844</v>
      </c>
      <c r="AW64" s="39" t="s">
        <v>514</v>
      </c>
      <c r="AX64" s="39" t="s">
        <v>842</v>
      </c>
      <c r="AY64" s="39" t="s">
        <v>842</v>
      </c>
      <c r="AZ64" s="39" t="s">
        <v>842</v>
      </c>
      <c r="BA64" s="40" t="s">
        <v>819</v>
      </c>
      <c r="BB64" s="39" t="s">
        <v>841</v>
      </c>
      <c r="BC64" s="39" t="s">
        <v>841</v>
      </c>
      <c r="BD64" s="39" t="s">
        <v>503</v>
      </c>
      <c r="BE64" s="39" t="s">
        <v>503</v>
      </c>
      <c r="BF64" s="39" t="s">
        <v>1133</v>
      </c>
      <c r="BG64" s="39" t="s">
        <v>1140</v>
      </c>
      <c r="BH64" s="39" t="s">
        <v>838</v>
      </c>
      <c r="BI64" s="39" t="s">
        <v>514</v>
      </c>
      <c r="BJ64" s="39" t="s">
        <v>511</v>
      </c>
      <c r="BK64" s="39" t="s">
        <v>514</v>
      </c>
      <c r="BL64" s="39" t="s">
        <v>514</v>
      </c>
      <c r="BM64" s="39" t="s">
        <v>821</v>
      </c>
      <c r="BN64" s="39" t="s">
        <v>830</v>
      </c>
      <c r="BO64" s="39" t="s">
        <v>830</v>
      </c>
      <c r="BP64" s="39" t="s">
        <v>830</v>
      </c>
      <c r="BQ64" s="39" t="s">
        <v>830</v>
      </c>
      <c r="BR64" s="39" t="s">
        <v>830</v>
      </c>
      <c r="BS64" s="39" t="s">
        <v>830</v>
      </c>
      <c r="BT64" s="39"/>
      <c r="BU64" s="39" t="s">
        <v>845</v>
      </c>
      <c r="BV64" s="39" t="s">
        <v>514</v>
      </c>
    </row>
    <row r="65" spans="1:74">
      <c r="A65" s="30" t="str">
        <f>'Indicator Data'!A66</f>
        <v>Gabon</v>
      </c>
      <c r="B65" s="23" t="str">
        <f>'Indicator Data'!B66</f>
        <v>GAB</v>
      </c>
      <c r="C65" s="39" t="s">
        <v>1132</v>
      </c>
      <c r="D65" s="39" t="s">
        <v>1132</v>
      </c>
      <c r="E65" s="39" t="s">
        <v>1133</v>
      </c>
      <c r="F65" s="39" t="s">
        <v>1133</v>
      </c>
      <c r="G65" s="39" t="s">
        <v>1133</v>
      </c>
      <c r="H65" s="39" t="s">
        <v>1133</v>
      </c>
      <c r="I65" s="39" t="s">
        <v>1133</v>
      </c>
      <c r="J65" s="39" t="s">
        <v>842</v>
      </c>
      <c r="K65" s="39" t="s">
        <v>842</v>
      </c>
      <c r="L65" s="39" t="s">
        <v>503</v>
      </c>
      <c r="M65" s="39" t="s">
        <v>839</v>
      </c>
      <c r="N65" s="39" t="s">
        <v>839</v>
      </c>
      <c r="O65" s="39" t="s">
        <v>839</v>
      </c>
      <c r="P65" s="39" t="s">
        <v>839</v>
      </c>
      <c r="Q65" s="39" t="s">
        <v>1051</v>
      </c>
      <c r="R65" s="39" t="s">
        <v>1051</v>
      </c>
      <c r="S65" s="39" t="s">
        <v>839</v>
      </c>
      <c r="T65" s="39" t="s">
        <v>839</v>
      </c>
      <c r="U65" s="39" t="s">
        <v>839</v>
      </c>
      <c r="V65" s="39" t="s">
        <v>514</v>
      </c>
      <c r="W65" s="39" t="s">
        <v>514</v>
      </c>
      <c r="X65" s="39" t="s">
        <v>514</v>
      </c>
      <c r="Y65" s="39" t="s">
        <v>1100</v>
      </c>
      <c r="Z65" s="39" t="s">
        <v>840</v>
      </c>
      <c r="AA65" s="39" t="s">
        <v>840</v>
      </c>
      <c r="AB65" s="61" t="s">
        <v>1138</v>
      </c>
      <c r="AC65" s="39" t="s">
        <v>830</v>
      </c>
      <c r="AD65" s="39" t="s">
        <v>1052</v>
      </c>
      <c r="AE65" s="39" t="s">
        <v>1100</v>
      </c>
      <c r="AF65" s="39" t="s">
        <v>839</v>
      </c>
      <c r="AG65" s="40" t="s">
        <v>1381</v>
      </c>
      <c r="AH65" s="39" t="s">
        <v>844</v>
      </c>
      <c r="AI65" s="39" t="s">
        <v>844</v>
      </c>
      <c r="AJ65" s="39" t="s">
        <v>846</v>
      </c>
      <c r="AK65" s="39" t="s">
        <v>847</v>
      </c>
      <c r="AL65" s="39" t="s">
        <v>847</v>
      </c>
      <c r="AM65" s="39" t="s">
        <v>1139</v>
      </c>
      <c r="AN65" s="39" t="s">
        <v>1139</v>
      </c>
      <c r="AO65" s="39" t="s">
        <v>830</v>
      </c>
      <c r="AP65" s="39" t="s">
        <v>830</v>
      </c>
      <c r="AQ65" s="39" t="s">
        <v>830</v>
      </c>
      <c r="AR65" s="39" t="s">
        <v>830</v>
      </c>
      <c r="AS65" s="39" t="s">
        <v>830</v>
      </c>
      <c r="AT65" s="39" t="s">
        <v>830</v>
      </c>
      <c r="AU65" s="39" t="s">
        <v>830</v>
      </c>
      <c r="AV65" s="39" t="s">
        <v>844</v>
      </c>
      <c r="AW65" s="39" t="s">
        <v>514</v>
      </c>
      <c r="AX65" s="39" t="s">
        <v>842</v>
      </c>
      <c r="AY65" s="39" t="s">
        <v>842</v>
      </c>
      <c r="AZ65" s="39" t="s">
        <v>842</v>
      </c>
      <c r="BA65" s="40" t="s">
        <v>819</v>
      </c>
      <c r="BB65" s="39" t="s">
        <v>841</v>
      </c>
      <c r="BC65" s="39" t="s">
        <v>841</v>
      </c>
      <c r="BD65" s="39" t="s">
        <v>503</v>
      </c>
      <c r="BE65" s="39" t="s">
        <v>503</v>
      </c>
      <c r="BF65" s="39" t="s">
        <v>1133</v>
      </c>
      <c r="BG65" s="39" t="s">
        <v>1140</v>
      </c>
      <c r="BH65" s="39" t="s">
        <v>838</v>
      </c>
      <c r="BI65" s="39" t="s">
        <v>514</v>
      </c>
      <c r="BJ65" s="39" t="s">
        <v>511</v>
      </c>
      <c r="BK65" s="39" t="s">
        <v>514</v>
      </c>
      <c r="BL65" s="39" t="s">
        <v>514</v>
      </c>
      <c r="BM65" s="39" t="s">
        <v>821</v>
      </c>
      <c r="BN65" s="39" t="s">
        <v>830</v>
      </c>
      <c r="BO65" s="39" t="s">
        <v>830</v>
      </c>
      <c r="BP65" s="39" t="s">
        <v>830</v>
      </c>
      <c r="BQ65" s="39" t="s">
        <v>830</v>
      </c>
      <c r="BR65" s="39" t="s">
        <v>830</v>
      </c>
      <c r="BS65" s="39" t="s">
        <v>830</v>
      </c>
      <c r="BT65" s="39"/>
      <c r="BU65" s="39" t="s">
        <v>845</v>
      </c>
      <c r="BV65" s="39" t="s">
        <v>514</v>
      </c>
    </row>
    <row r="66" spans="1:74">
      <c r="A66" s="30" t="str">
        <f>'Indicator Data'!A67</f>
        <v>Gambia</v>
      </c>
      <c r="B66" s="23" t="str">
        <f>'Indicator Data'!B67</f>
        <v>GMB</v>
      </c>
      <c r="C66" s="39" t="s">
        <v>1132</v>
      </c>
      <c r="D66" s="39" t="s">
        <v>1132</v>
      </c>
      <c r="E66" s="39" t="s">
        <v>1133</v>
      </c>
      <c r="F66" s="39" t="s">
        <v>1133</v>
      </c>
      <c r="G66" s="39" t="s">
        <v>1133</v>
      </c>
      <c r="H66" s="39" t="s">
        <v>1133</v>
      </c>
      <c r="I66" s="39" t="s">
        <v>1133</v>
      </c>
      <c r="J66" s="39" t="s">
        <v>842</v>
      </c>
      <c r="K66" s="39" t="s">
        <v>842</v>
      </c>
      <c r="L66" s="39" t="s">
        <v>503</v>
      </c>
      <c r="M66" s="39" t="s">
        <v>839</v>
      </c>
      <c r="N66" s="39" t="s">
        <v>839</v>
      </c>
      <c r="O66" s="39" t="s">
        <v>839</v>
      </c>
      <c r="P66" s="39" t="s">
        <v>839</v>
      </c>
      <c r="Q66" s="39" t="s">
        <v>1051</v>
      </c>
      <c r="R66" s="39" t="s">
        <v>1051</v>
      </c>
      <c r="S66" s="39" t="s">
        <v>839</v>
      </c>
      <c r="T66" s="39" t="s">
        <v>839</v>
      </c>
      <c r="U66" s="39" t="s">
        <v>839</v>
      </c>
      <c r="V66" s="39" t="s">
        <v>514</v>
      </c>
      <c r="W66" s="39" t="s">
        <v>514</v>
      </c>
      <c r="X66" s="39" t="s">
        <v>514</v>
      </c>
      <c r="Y66" s="39" t="s">
        <v>1100</v>
      </c>
      <c r="Z66" s="39" t="s">
        <v>840</v>
      </c>
      <c r="AA66" s="39" t="s">
        <v>840</v>
      </c>
      <c r="AB66" s="61" t="s">
        <v>1138</v>
      </c>
      <c r="AC66" s="39" t="s">
        <v>830</v>
      </c>
      <c r="AD66" s="39" t="s">
        <v>1052</v>
      </c>
      <c r="AE66" s="39" t="s">
        <v>1100</v>
      </c>
      <c r="AF66" s="39" t="s">
        <v>839</v>
      </c>
      <c r="AG66" s="40" t="s">
        <v>1381</v>
      </c>
      <c r="AH66" s="39" t="s">
        <v>844</v>
      </c>
      <c r="AI66" s="39" t="s">
        <v>844</v>
      </c>
      <c r="AJ66" s="39" t="s">
        <v>846</v>
      </c>
      <c r="AK66" s="39" t="s">
        <v>847</v>
      </c>
      <c r="AL66" s="39" t="s">
        <v>847</v>
      </c>
      <c r="AM66" s="39" t="s">
        <v>1139</v>
      </c>
      <c r="AN66" s="39" t="s">
        <v>1139</v>
      </c>
      <c r="AO66" s="39" t="s">
        <v>830</v>
      </c>
      <c r="AP66" s="39" t="s">
        <v>830</v>
      </c>
      <c r="AQ66" s="39" t="s">
        <v>830</v>
      </c>
      <c r="AR66" s="39" t="s">
        <v>830</v>
      </c>
      <c r="AS66" s="39" t="s">
        <v>830</v>
      </c>
      <c r="AT66" s="39" t="s">
        <v>830</v>
      </c>
      <c r="AU66" s="39" t="s">
        <v>830</v>
      </c>
      <c r="AV66" s="39" t="s">
        <v>844</v>
      </c>
      <c r="AW66" s="39" t="s">
        <v>514</v>
      </c>
      <c r="AX66" s="39" t="s">
        <v>842</v>
      </c>
      <c r="AY66" s="39" t="s">
        <v>842</v>
      </c>
      <c r="AZ66" s="39" t="s">
        <v>842</v>
      </c>
      <c r="BA66" s="40" t="s">
        <v>819</v>
      </c>
      <c r="BB66" s="39" t="s">
        <v>841</v>
      </c>
      <c r="BC66" s="39" t="s">
        <v>841</v>
      </c>
      <c r="BD66" s="39" t="s">
        <v>503</v>
      </c>
      <c r="BE66" s="39" t="s">
        <v>503</v>
      </c>
      <c r="BF66" s="39" t="s">
        <v>1133</v>
      </c>
      <c r="BG66" s="39" t="s">
        <v>1140</v>
      </c>
      <c r="BH66" s="39" t="s">
        <v>838</v>
      </c>
      <c r="BI66" s="39" t="s">
        <v>514</v>
      </c>
      <c r="BJ66" s="39" t="s">
        <v>511</v>
      </c>
      <c r="BK66" s="39" t="s">
        <v>514</v>
      </c>
      <c r="BL66" s="39" t="s">
        <v>514</v>
      </c>
      <c r="BM66" s="39" t="s">
        <v>821</v>
      </c>
      <c r="BN66" s="39" t="s">
        <v>830</v>
      </c>
      <c r="BO66" s="39" t="s">
        <v>830</v>
      </c>
      <c r="BP66" s="39" t="s">
        <v>830</v>
      </c>
      <c r="BQ66" s="39" t="s">
        <v>830</v>
      </c>
      <c r="BR66" s="39" t="s">
        <v>830</v>
      </c>
      <c r="BS66" s="39" t="s">
        <v>830</v>
      </c>
      <c r="BT66" s="39"/>
      <c r="BU66" s="39" t="s">
        <v>845</v>
      </c>
      <c r="BV66" s="39" t="s">
        <v>514</v>
      </c>
    </row>
    <row r="67" spans="1:74">
      <c r="A67" s="30" t="str">
        <f>'Indicator Data'!A68</f>
        <v>Georgia</v>
      </c>
      <c r="B67" s="23" t="str">
        <f>'Indicator Data'!B68</f>
        <v>GEO</v>
      </c>
      <c r="C67" s="39" t="s">
        <v>1132</v>
      </c>
      <c r="D67" s="39" t="s">
        <v>1132</v>
      </c>
      <c r="E67" s="39" t="s">
        <v>1133</v>
      </c>
      <c r="F67" s="39" t="s">
        <v>1133</v>
      </c>
      <c r="G67" s="39" t="s">
        <v>1133</v>
      </c>
      <c r="H67" s="39" t="s">
        <v>1133</v>
      </c>
      <c r="I67" s="39" t="s">
        <v>1133</v>
      </c>
      <c r="J67" s="39" t="s">
        <v>842</v>
      </c>
      <c r="K67" s="39" t="s">
        <v>842</v>
      </c>
      <c r="L67" s="39" t="s">
        <v>503</v>
      </c>
      <c r="M67" s="39" t="s">
        <v>839</v>
      </c>
      <c r="N67" s="39" t="s">
        <v>839</v>
      </c>
      <c r="O67" s="39" t="s">
        <v>839</v>
      </c>
      <c r="P67" s="39" t="s">
        <v>839</v>
      </c>
      <c r="Q67" s="39" t="s">
        <v>1051</v>
      </c>
      <c r="R67" s="39" t="s">
        <v>1051</v>
      </c>
      <c r="S67" s="39" t="s">
        <v>839</v>
      </c>
      <c r="T67" s="39" t="s">
        <v>839</v>
      </c>
      <c r="U67" s="39" t="s">
        <v>839</v>
      </c>
      <c r="V67" s="39" t="s">
        <v>514</v>
      </c>
      <c r="W67" s="39" t="s">
        <v>514</v>
      </c>
      <c r="X67" s="39" t="s">
        <v>514</v>
      </c>
      <c r="Y67" s="39" t="s">
        <v>1100</v>
      </c>
      <c r="Z67" s="39" t="s">
        <v>840</v>
      </c>
      <c r="AA67" s="39" t="s">
        <v>840</v>
      </c>
      <c r="AB67" s="61" t="s">
        <v>1138</v>
      </c>
      <c r="AC67" s="39" t="s">
        <v>830</v>
      </c>
      <c r="AD67" s="39" t="s">
        <v>1052</v>
      </c>
      <c r="AE67" s="39" t="s">
        <v>1100</v>
      </c>
      <c r="AF67" s="39" t="s">
        <v>839</v>
      </c>
      <c r="AG67" s="40" t="s">
        <v>1381</v>
      </c>
      <c r="AH67" s="39" t="s">
        <v>844</v>
      </c>
      <c r="AI67" s="39" t="s">
        <v>844</v>
      </c>
      <c r="AJ67" s="39" t="s">
        <v>846</v>
      </c>
      <c r="AK67" s="39" t="s">
        <v>847</v>
      </c>
      <c r="AL67" s="39" t="s">
        <v>847</v>
      </c>
      <c r="AM67" s="39" t="s">
        <v>1139</v>
      </c>
      <c r="AN67" s="39" t="s">
        <v>1139</v>
      </c>
      <c r="AO67" s="39" t="s">
        <v>830</v>
      </c>
      <c r="AP67" s="39" t="s">
        <v>830</v>
      </c>
      <c r="AQ67" s="39" t="s">
        <v>830</v>
      </c>
      <c r="AR67" s="39" t="s">
        <v>830</v>
      </c>
      <c r="AS67" s="39" t="s">
        <v>830</v>
      </c>
      <c r="AT67" s="39" t="s">
        <v>830</v>
      </c>
      <c r="AU67" s="39" t="s">
        <v>830</v>
      </c>
      <c r="AV67" s="39" t="s">
        <v>844</v>
      </c>
      <c r="AW67" s="39" t="s">
        <v>514</v>
      </c>
      <c r="AX67" s="39" t="s">
        <v>842</v>
      </c>
      <c r="AY67" s="39" t="s">
        <v>842</v>
      </c>
      <c r="AZ67" s="39" t="s">
        <v>842</v>
      </c>
      <c r="BA67" s="40" t="s">
        <v>822</v>
      </c>
      <c r="BB67" s="39" t="s">
        <v>841</v>
      </c>
      <c r="BC67" s="39" t="s">
        <v>841</v>
      </c>
      <c r="BD67" s="39" t="s">
        <v>503</v>
      </c>
      <c r="BE67" s="39" t="s">
        <v>503</v>
      </c>
      <c r="BF67" s="39" t="s">
        <v>1133</v>
      </c>
      <c r="BG67" s="39" t="s">
        <v>1140</v>
      </c>
      <c r="BH67" s="39" t="s">
        <v>838</v>
      </c>
      <c r="BI67" s="39" t="s">
        <v>514</v>
      </c>
      <c r="BJ67" s="39" t="s">
        <v>511</v>
      </c>
      <c r="BK67" s="39" t="s">
        <v>514</v>
      </c>
      <c r="BL67" s="39" t="s">
        <v>514</v>
      </c>
      <c r="BM67" s="39" t="s">
        <v>821</v>
      </c>
      <c r="BN67" s="39" t="s">
        <v>830</v>
      </c>
      <c r="BO67" s="39" t="s">
        <v>830</v>
      </c>
      <c r="BP67" s="39" t="s">
        <v>830</v>
      </c>
      <c r="BQ67" s="39" t="s">
        <v>830</v>
      </c>
      <c r="BR67" s="39" t="s">
        <v>830</v>
      </c>
      <c r="BS67" s="39" t="s">
        <v>830</v>
      </c>
      <c r="BT67" s="39"/>
      <c r="BU67" s="39" t="s">
        <v>845</v>
      </c>
      <c r="BV67" s="39" t="s">
        <v>514</v>
      </c>
    </row>
    <row r="68" spans="1:74">
      <c r="A68" s="30" t="str">
        <f>'Indicator Data'!A69</f>
        <v>Germany</v>
      </c>
      <c r="B68" s="23" t="str">
        <f>'Indicator Data'!B69</f>
        <v>DEU</v>
      </c>
      <c r="C68" s="39" t="s">
        <v>1132</v>
      </c>
      <c r="D68" s="39" t="s">
        <v>1132</v>
      </c>
      <c r="E68" s="39" t="s">
        <v>1133</v>
      </c>
      <c r="F68" s="39" t="s">
        <v>1133</v>
      </c>
      <c r="G68" s="39" t="s">
        <v>1133</v>
      </c>
      <c r="H68" s="39" t="s">
        <v>1133</v>
      </c>
      <c r="I68" s="39" t="s">
        <v>1133</v>
      </c>
      <c r="J68" s="39" t="s">
        <v>842</v>
      </c>
      <c r="K68" s="39" t="s">
        <v>842</v>
      </c>
      <c r="L68" s="39" t="s">
        <v>503</v>
      </c>
      <c r="M68" s="39" t="s">
        <v>839</v>
      </c>
      <c r="N68" s="39" t="s">
        <v>839</v>
      </c>
      <c r="O68" s="39" t="s">
        <v>839</v>
      </c>
      <c r="P68" s="39" t="s">
        <v>839</v>
      </c>
      <c r="Q68" s="39" t="s">
        <v>1051</v>
      </c>
      <c r="R68" s="39" t="s">
        <v>1051</v>
      </c>
      <c r="S68" s="39" t="s">
        <v>839</v>
      </c>
      <c r="T68" s="39" t="s">
        <v>839</v>
      </c>
      <c r="U68" s="39" t="s">
        <v>839</v>
      </c>
      <c r="V68" s="39" t="s">
        <v>514</v>
      </c>
      <c r="W68" s="39" t="s">
        <v>514</v>
      </c>
      <c r="X68" s="39" t="s">
        <v>514</v>
      </c>
      <c r="Y68" s="39" t="s">
        <v>1100</v>
      </c>
      <c r="Z68" s="39" t="s">
        <v>840</v>
      </c>
      <c r="AA68" s="39" t="s">
        <v>840</v>
      </c>
      <c r="AB68" s="61" t="s">
        <v>1138</v>
      </c>
      <c r="AC68" s="39" t="s">
        <v>830</v>
      </c>
      <c r="AD68" s="39" t="s">
        <v>1052</v>
      </c>
      <c r="AE68" s="39" t="s">
        <v>1100</v>
      </c>
      <c r="AF68" s="39" t="s">
        <v>839</v>
      </c>
      <c r="AG68" s="40" t="s">
        <v>1381</v>
      </c>
      <c r="AH68" s="39" t="s">
        <v>844</v>
      </c>
      <c r="AI68" s="39" t="s">
        <v>844</v>
      </c>
      <c r="AJ68" s="39" t="s">
        <v>846</v>
      </c>
      <c r="AK68" s="39" t="s">
        <v>847</v>
      </c>
      <c r="AL68" s="39" t="s">
        <v>847</v>
      </c>
      <c r="AM68" s="39" t="s">
        <v>1139</v>
      </c>
      <c r="AN68" s="39" t="s">
        <v>1139</v>
      </c>
      <c r="AO68" s="39" t="s">
        <v>830</v>
      </c>
      <c r="AP68" s="39" t="s">
        <v>830</v>
      </c>
      <c r="AQ68" s="39" t="s">
        <v>830</v>
      </c>
      <c r="AR68" s="39" t="s">
        <v>830</v>
      </c>
      <c r="AS68" s="39" t="s">
        <v>830</v>
      </c>
      <c r="AT68" s="39" t="s">
        <v>830</v>
      </c>
      <c r="AU68" s="39" t="s">
        <v>830</v>
      </c>
      <c r="AV68" s="39" t="s">
        <v>844</v>
      </c>
      <c r="AW68" s="39" t="s">
        <v>514</v>
      </c>
      <c r="AX68" s="39" t="s">
        <v>842</v>
      </c>
      <c r="AY68" s="39" t="s">
        <v>842</v>
      </c>
      <c r="AZ68" s="39" t="s">
        <v>842</v>
      </c>
      <c r="BA68" s="40" t="s">
        <v>819</v>
      </c>
      <c r="BB68" s="39" t="s">
        <v>841</v>
      </c>
      <c r="BC68" s="39" t="s">
        <v>841</v>
      </c>
      <c r="BD68" s="39" t="s">
        <v>503</v>
      </c>
      <c r="BE68" s="39" t="s">
        <v>503</v>
      </c>
      <c r="BF68" s="39" t="s">
        <v>1133</v>
      </c>
      <c r="BG68" s="39" t="s">
        <v>1140</v>
      </c>
      <c r="BH68" s="39" t="s">
        <v>838</v>
      </c>
      <c r="BI68" s="39" t="s">
        <v>514</v>
      </c>
      <c r="BJ68" s="39" t="s">
        <v>511</v>
      </c>
      <c r="BK68" s="39" t="s">
        <v>514</v>
      </c>
      <c r="BL68" s="39" t="s">
        <v>514</v>
      </c>
      <c r="BM68" s="39" t="s">
        <v>821</v>
      </c>
      <c r="BN68" s="39" t="s">
        <v>830</v>
      </c>
      <c r="BO68" s="39" t="s">
        <v>830</v>
      </c>
      <c r="BP68" s="39" t="s">
        <v>830</v>
      </c>
      <c r="BQ68" s="39" t="s">
        <v>830</v>
      </c>
      <c r="BR68" s="39" t="s">
        <v>830</v>
      </c>
      <c r="BS68" s="39" t="s">
        <v>830</v>
      </c>
      <c r="BT68" s="39"/>
      <c r="BU68" s="39" t="s">
        <v>845</v>
      </c>
      <c r="BV68" s="39" t="s">
        <v>514</v>
      </c>
    </row>
    <row r="69" spans="1:74">
      <c r="A69" s="30" t="str">
        <f>'Indicator Data'!A70</f>
        <v>Ghana</v>
      </c>
      <c r="B69" s="23" t="str">
        <f>'Indicator Data'!B70</f>
        <v>GHA</v>
      </c>
      <c r="C69" s="39" t="s">
        <v>1132</v>
      </c>
      <c r="D69" s="39" t="s">
        <v>1132</v>
      </c>
      <c r="E69" s="39" t="s">
        <v>1133</v>
      </c>
      <c r="F69" s="39" t="s">
        <v>1133</v>
      </c>
      <c r="G69" s="39" t="s">
        <v>1133</v>
      </c>
      <c r="H69" s="39" t="s">
        <v>1133</v>
      </c>
      <c r="I69" s="39" t="s">
        <v>1133</v>
      </c>
      <c r="J69" s="39" t="s">
        <v>842</v>
      </c>
      <c r="K69" s="39" t="s">
        <v>842</v>
      </c>
      <c r="L69" s="39" t="s">
        <v>503</v>
      </c>
      <c r="M69" s="39" t="s">
        <v>839</v>
      </c>
      <c r="N69" s="39" t="s">
        <v>839</v>
      </c>
      <c r="O69" s="39" t="s">
        <v>839</v>
      </c>
      <c r="P69" s="39" t="s">
        <v>839</v>
      </c>
      <c r="Q69" s="39" t="s">
        <v>1051</v>
      </c>
      <c r="R69" s="39" t="s">
        <v>1051</v>
      </c>
      <c r="S69" s="39" t="s">
        <v>839</v>
      </c>
      <c r="T69" s="39" t="s">
        <v>839</v>
      </c>
      <c r="U69" s="39" t="s">
        <v>839</v>
      </c>
      <c r="V69" s="39" t="s">
        <v>514</v>
      </c>
      <c r="W69" s="39" t="s">
        <v>514</v>
      </c>
      <c r="X69" s="39" t="s">
        <v>514</v>
      </c>
      <c r="Y69" s="39" t="s">
        <v>1100</v>
      </c>
      <c r="Z69" s="39" t="s">
        <v>840</v>
      </c>
      <c r="AA69" s="39" t="s">
        <v>840</v>
      </c>
      <c r="AB69" s="61" t="s">
        <v>1138</v>
      </c>
      <c r="AC69" s="39" t="s">
        <v>830</v>
      </c>
      <c r="AD69" s="39" t="s">
        <v>1052</v>
      </c>
      <c r="AE69" s="39" t="s">
        <v>1100</v>
      </c>
      <c r="AF69" s="39" t="s">
        <v>839</v>
      </c>
      <c r="AG69" s="40" t="s">
        <v>1381</v>
      </c>
      <c r="AH69" s="39" t="s">
        <v>844</v>
      </c>
      <c r="AI69" s="39" t="s">
        <v>844</v>
      </c>
      <c r="AJ69" s="39" t="s">
        <v>846</v>
      </c>
      <c r="AK69" s="39" t="s">
        <v>847</v>
      </c>
      <c r="AL69" s="39" t="s">
        <v>847</v>
      </c>
      <c r="AM69" s="39" t="s">
        <v>1139</v>
      </c>
      <c r="AN69" s="39" t="s">
        <v>1139</v>
      </c>
      <c r="AO69" s="39" t="s">
        <v>830</v>
      </c>
      <c r="AP69" s="39" t="s">
        <v>830</v>
      </c>
      <c r="AQ69" s="39" t="s">
        <v>830</v>
      </c>
      <c r="AR69" s="39" t="s">
        <v>830</v>
      </c>
      <c r="AS69" s="39" t="s">
        <v>830</v>
      </c>
      <c r="AT69" s="39" t="s">
        <v>830</v>
      </c>
      <c r="AU69" s="39" t="s">
        <v>830</v>
      </c>
      <c r="AV69" s="39" t="s">
        <v>844</v>
      </c>
      <c r="AW69" s="39" t="s">
        <v>514</v>
      </c>
      <c r="AX69" s="39" t="s">
        <v>842</v>
      </c>
      <c r="AY69" s="39" t="s">
        <v>842</v>
      </c>
      <c r="AZ69" s="39" t="s">
        <v>842</v>
      </c>
      <c r="BA69" s="40" t="s">
        <v>822</v>
      </c>
      <c r="BB69" s="39" t="s">
        <v>841</v>
      </c>
      <c r="BC69" s="39" t="s">
        <v>841</v>
      </c>
      <c r="BD69" s="39" t="s">
        <v>503</v>
      </c>
      <c r="BE69" s="39" t="s">
        <v>503</v>
      </c>
      <c r="BF69" s="39" t="s">
        <v>1133</v>
      </c>
      <c r="BG69" s="39" t="s">
        <v>1140</v>
      </c>
      <c r="BH69" s="39" t="s">
        <v>838</v>
      </c>
      <c r="BI69" s="39" t="s">
        <v>514</v>
      </c>
      <c r="BJ69" s="39" t="s">
        <v>511</v>
      </c>
      <c r="BK69" s="39" t="s">
        <v>514</v>
      </c>
      <c r="BL69" s="39" t="s">
        <v>514</v>
      </c>
      <c r="BM69" s="39" t="s">
        <v>821</v>
      </c>
      <c r="BN69" s="39" t="s">
        <v>830</v>
      </c>
      <c r="BO69" s="39" t="s">
        <v>830</v>
      </c>
      <c r="BP69" s="39" t="s">
        <v>830</v>
      </c>
      <c r="BQ69" s="39" t="s">
        <v>830</v>
      </c>
      <c r="BR69" s="39" t="s">
        <v>830</v>
      </c>
      <c r="BS69" s="39" t="s">
        <v>830</v>
      </c>
      <c r="BT69" s="39"/>
      <c r="BU69" s="39" t="s">
        <v>845</v>
      </c>
      <c r="BV69" s="39" t="s">
        <v>514</v>
      </c>
    </row>
    <row r="70" spans="1:74">
      <c r="A70" s="30" t="str">
        <f>'Indicator Data'!A71</f>
        <v>Greece</v>
      </c>
      <c r="B70" s="23" t="str">
        <f>'Indicator Data'!B71</f>
        <v>GRC</v>
      </c>
      <c r="C70" s="39" t="s">
        <v>1132</v>
      </c>
      <c r="D70" s="39" t="s">
        <v>1132</v>
      </c>
      <c r="E70" s="39" t="s">
        <v>1133</v>
      </c>
      <c r="F70" s="39" t="s">
        <v>1133</v>
      </c>
      <c r="G70" s="39" t="s">
        <v>1133</v>
      </c>
      <c r="H70" s="39" t="s">
        <v>1133</v>
      </c>
      <c r="I70" s="39" t="s">
        <v>1133</v>
      </c>
      <c r="J70" s="39" t="s">
        <v>842</v>
      </c>
      <c r="K70" s="39" t="s">
        <v>842</v>
      </c>
      <c r="L70" s="39" t="s">
        <v>503</v>
      </c>
      <c r="M70" s="39" t="s">
        <v>839</v>
      </c>
      <c r="N70" s="39" t="s">
        <v>839</v>
      </c>
      <c r="O70" s="39" t="s">
        <v>839</v>
      </c>
      <c r="P70" s="39" t="s">
        <v>839</v>
      </c>
      <c r="Q70" s="39" t="s">
        <v>1051</v>
      </c>
      <c r="R70" s="39" t="s">
        <v>1051</v>
      </c>
      <c r="S70" s="39" t="s">
        <v>839</v>
      </c>
      <c r="T70" s="39" t="s">
        <v>839</v>
      </c>
      <c r="U70" s="39" t="s">
        <v>839</v>
      </c>
      <c r="V70" s="39" t="s">
        <v>514</v>
      </c>
      <c r="W70" s="39" t="s">
        <v>514</v>
      </c>
      <c r="X70" s="39" t="s">
        <v>514</v>
      </c>
      <c r="Y70" s="39" t="s">
        <v>1100</v>
      </c>
      <c r="Z70" s="39" t="s">
        <v>840</v>
      </c>
      <c r="AA70" s="39" t="s">
        <v>840</v>
      </c>
      <c r="AB70" s="61" t="s">
        <v>1138</v>
      </c>
      <c r="AC70" s="39" t="s">
        <v>830</v>
      </c>
      <c r="AD70" s="39" t="s">
        <v>1052</v>
      </c>
      <c r="AE70" s="39" t="s">
        <v>1100</v>
      </c>
      <c r="AF70" s="39" t="s">
        <v>839</v>
      </c>
      <c r="AG70" s="40" t="s">
        <v>1381</v>
      </c>
      <c r="AH70" s="39" t="s">
        <v>844</v>
      </c>
      <c r="AI70" s="39" t="s">
        <v>844</v>
      </c>
      <c r="AJ70" s="39" t="s">
        <v>846</v>
      </c>
      <c r="AK70" s="39" t="s">
        <v>847</v>
      </c>
      <c r="AL70" s="39" t="s">
        <v>847</v>
      </c>
      <c r="AM70" s="39" t="s">
        <v>1139</v>
      </c>
      <c r="AN70" s="39" t="s">
        <v>1139</v>
      </c>
      <c r="AO70" s="39" t="s">
        <v>830</v>
      </c>
      <c r="AP70" s="39" t="s">
        <v>830</v>
      </c>
      <c r="AQ70" s="39" t="s">
        <v>830</v>
      </c>
      <c r="AR70" s="39" t="s">
        <v>830</v>
      </c>
      <c r="AS70" s="39" t="s">
        <v>830</v>
      </c>
      <c r="AT70" s="39" t="s">
        <v>830</v>
      </c>
      <c r="AU70" s="39" t="s">
        <v>830</v>
      </c>
      <c r="AV70" s="39" t="s">
        <v>844</v>
      </c>
      <c r="AW70" s="39" t="s">
        <v>514</v>
      </c>
      <c r="AX70" s="39" t="s">
        <v>842</v>
      </c>
      <c r="AY70" s="39" t="s">
        <v>842</v>
      </c>
      <c r="AZ70" s="39" t="s">
        <v>842</v>
      </c>
      <c r="BA70" s="40" t="s">
        <v>819</v>
      </c>
      <c r="BB70" s="39" t="s">
        <v>841</v>
      </c>
      <c r="BC70" s="39" t="s">
        <v>841</v>
      </c>
      <c r="BD70" s="39" t="s">
        <v>503</v>
      </c>
      <c r="BE70" s="39" t="s">
        <v>503</v>
      </c>
      <c r="BF70" s="39" t="s">
        <v>1133</v>
      </c>
      <c r="BG70" s="39" t="s">
        <v>1140</v>
      </c>
      <c r="BH70" s="39" t="s">
        <v>838</v>
      </c>
      <c r="BI70" s="39" t="s">
        <v>514</v>
      </c>
      <c r="BJ70" s="39" t="s">
        <v>511</v>
      </c>
      <c r="BK70" s="39" t="s">
        <v>514</v>
      </c>
      <c r="BL70" s="39" t="s">
        <v>514</v>
      </c>
      <c r="BM70" s="39" t="s">
        <v>821</v>
      </c>
      <c r="BN70" s="39" t="s">
        <v>830</v>
      </c>
      <c r="BO70" s="39" t="s">
        <v>830</v>
      </c>
      <c r="BP70" s="39" t="s">
        <v>830</v>
      </c>
      <c r="BQ70" s="39" t="s">
        <v>830</v>
      </c>
      <c r="BR70" s="39" t="s">
        <v>830</v>
      </c>
      <c r="BS70" s="39" t="s">
        <v>830</v>
      </c>
      <c r="BT70" s="39"/>
      <c r="BU70" s="39" t="s">
        <v>845</v>
      </c>
      <c r="BV70" s="39" t="s">
        <v>514</v>
      </c>
    </row>
    <row r="71" spans="1:74">
      <c r="A71" s="30" t="str">
        <f>'Indicator Data'!A72</f>
        <v>Grenada</v>
      </c>
      <c r="B71" s="23" t="str">
        <f>'Indicator Data'!B72</f>
        <v>GRD</v>
      </c>
      <c r="C71" s="39" t="s">
        <v>1132</v>
      </c>
      <c r="D71" s="39" t="s">
        <v>1132</v>
      </c>
      <c r="E71" s="39" t="s">
        <v>1133</v>
      </c>
      <c r="F71" s="39" t="s">
        <v>1133</v>
      </c>
      <c r="G71" s="39" t="s">
        <v>1133</v>
      </c>
      <c r="H71" s="39" t="s">
        <v>1133</v>
      </c>
      <c r="I71" s="39" t="s">
        <v>1133</v>
      </c>
      <c r="J71" s="39" t="s">
        <v>842</v>
      </c>
      <c r="K71" s="39" t="s">
        <v>842</v>
      </c>
      <c r="L71" s="39" t="s">
        <v>503</v>
      </c>
      <c r="M71" s="39" t="s">
        <v>839</v>
      </c>
      <c r="N71" s="39" t="s">
        <v>839</v>
      </c>
      <c r="O71" s="39" t="s">
        <v>839</v>
      </c>
      <c r="P71" s="39" t="s">
        <v>839</v>
      </c>
      <c r="Q71" s="39" t="s">
        <v>1051</v>
      </c>
      <c r="R71" s="39" t="s">
        <v>1051</v>
      </c>
      <c r="S71" s="39" t="s">
        <v>839</v>
      </c>
      <c r="T71" s="39" t="s">
        <v>839</v>
      </c>
      <c r="U71" s="39" t="s">
        <v>839</v>
      </c>
      <c r="V71" s="39" t="s">
        <v>514</v>
      </c>
      <c r="W71" s="39" t="s">
        <v>514</v>
      </c>
      <c r="X71" s="39" t="s">
        <v>514</v>
      </c>
      <c r="Y71" s="39" t="s">
        <v>1100</v>
      </c>
      <c r="Z71" s="39" t="s">
        <v>840</v>
      </c>
      <c r="AA71" s="39" t="s">
        <v>840</v>
      </c>
      <c r="AB71" s="61" t="s">
        <v>1138</v>
      </c>
      <c r="AC71" s="39" t="s">
        <v>830</v>
      </c>
      <c r="AD71" s="39" t="s">
        <v>1052</v>
      </c>
      <c r="AE71" s="39" t="s">
        <v>1100</v>
      </c>
      <c r="AF71" s="39" t="s">
        <v>839</v>
      </c>
      <c r="AG71" s="40" t="s">
        <v>1381</v>
      </c>
      <c r="AH71" s="39" t="s">
        <v>844</v>
      </c>
      <c r="AI71" s="39" t="s">
        <v>844</v>
      </c>
      <c r="AJ71" s="39" t="s">
        <v>846</v>
      </c>
      <c r="AK71" s="39" t="s">
        <v>847</v>
      </c>
      <c r="AL71" s="39" t="s">
        <v>847</v>
      </c>
      <c r="AM71" s="39" t="s">
        <v>1139</v>
      </c>
      <c r="AN71" s="39" t="s">
        <v>1139</v>
      </c>
      <c r="AO71" s="39" t="s">
        <v>830</v>
      </c>
      <c r="AP71" s="39" t="s">
        <v>830</v>
      </c>
      <c r="AQ71" s="39" t="s">
        <v>830</v>
      </c>
      <c r="AR71" s="39" t="s">
        <v>830</v>
      </c>
      <c r="AS71" s="39" t="s">
        <v>830</v>
      </c>
      <c r="AT71" s="39" t="s">
        <v>830</v>
      </c>
      <c r="AU71" s="39" t="s">
        <v>830</v>
      </c>
      <c r="AV71" s="39" t="s">
        <v>844</v>
      </c>
      <c r="AW71" s="39" t="s">
        <v>514</v>
      </c>
      <c r="AX71" s="39" t="s">
        <v>842</v>
      </c>
      <c r="AY71" s="39" t="s">
        <v>842</v>
      </c>
      <c r="AZ71" s="39" t="s">
        <v>842</v>
      </c>
      <c r="BA71" s="40" t="s">
        <v>819</v>
      </c>
      <c r="BB71" s="39" t="s">
        <v>841</v>
      </c>
      <c r="BC71" s="39" t="s">
        <v>841</v>
      </c>
      <c r="BD71" s="39" t="s">
        <v>503</v>
      </c>
      <c r="BE71" s="39" t="s">
        <v>503</v>
      </c>
      <c r="BF71" s="39" t="s">
        <v>1133</v>
      </c>
      <c r="BG71" s="39" t="s">
        <v>1140</v>
      </c>
      <c r="BH71" s="39" t="s">
        <v>838</v>
      </c>
      <c r="BI71" s="39" t="s">
        <v>514</v>
      </c>
      <c r="BJ71" s="39" t="s">
        <v>511</v>
      </c>
      <c r="BK71" s="39" t="s">
        <v>514</v>
      </c>
      <c r="BL71" s="39" t="s">
        <v>514</v>
      </c>
      <c r="BM71" s="39" t="s">
        <v>821</v>
      </c>
      <c r="BN71" s="39" t="s">
        <v>830</v>
      </c>
      <c r="BO71" s="39" t="s">
        <v>830</v>
      </c>
      <c r="BP71" s="39" t="s">
        <v>830</v>
      </c>
      <c r="BQ71" s="39" t="s">
        <v>830</v>
      </c>
      <c r="BR71" s="39" t="s">
        <v>830</v>
      </c>
      <c r="BS71" s="39" t="s">
        <v>830</v>
      </c>
      <c r="BT71" s="39"/>
      <c r="BU71" s="39" t="s">
        <v>845</v>
      </c>
      <c r="BV71" s="39" t="s">
        <v>514</v>
      </c>
    </row>
    <row r="72" spans="1:74">
      <c r="A72" s="30" t="str">
        <f>'Indicator Data'!A73</f>
        <v>Guatemala</v>
      </c>
      <c r="B72" s="23" t="str">
        <f>'Indicator Data'!B73</f>
        <v>GTM</v>
      </c>
      <c r="C72" s="39" t="s">
        <v>1132</v>
      </c>
      <c r="D72" s="39" t="s">
        <v>1132</v>
      </c>
      <c r="E72" s="39" t="s">
        <v>1133</v>
      </c>
      <c r="F72" s="39" t="s">
        <v>1133</v>
      </c>
      <c r="G72" s="39" t="s">
        <v>1133</v>
      </c>
      <c r="H72" s="39" t="s">
        <v>1133</v>
      </c>
      <c r="I72" s="39" t="s">
        <v>1133</v>
      </c>
      <c r="J72" s="39" t="s">
        <v>842</v>
      </c>
      <c r="K72" s="39" t="s">
        <v>842</v>
      </c>
      <c r="L72" s="39" t="s">
        <v>503</v>
      </c>
      <c r="M72" s="39" t="s">
        <v>839</v>
      </c>
      <c r="N72" s="39" t="s">
        <v>839</v>
      </c>
      <c r="O72" s="39" t="s">
        <v>839</v>
      </c>
      <c r="P72" s="39" t="s">
        <v>839</v>
      </c>
      <c r="Q72" s="39" t="s">
        <v>1051</v>
      </c>
      <c r="R72" s="39" t="s">
        <v>1051</v>
      </c>
      <c r="S72" s="39" t="s">
        <v>839</v>
      </c>
      <c r="T72" s="39" t="s">
        <v>839</v>
      </c>
      <c r="U72" s="39" t="s">
        <v>839</v>
      </c>
      <c r="V72" s="39" t="s">
        <v>514</v>
      </c>
      <c r="W72" s="39" t="s">
        <v>514</v>
      </c>
      <c r="X72" s="39" t="s">
        <v>514</v>
      </c>
      <c r="Y72" s="39" t="s">
        <v>1100</v>
      </c>
      <c r="Z72" s="39" t="s">
        <v>840</v>
      </c>
      <c r="AA72" s="39" t="s">
        <v>840</v>
      </c>
      <c r="AB72" s="61" t="s">
        <v>1138</v>
      </c>
      <c r="AC72" s="39" t="s">
        <v>830</v>
      </c>
      <c r="AD72" s="39" t="s">
        <v>1052</v>
      </c>
      <c r="AE72" s="39" t="s">
        <v>1100</v>
      </c>
      <c r="AF72" s="39" t="s">
        <v>839</v>
      </c>
      <c r="AG72" s="40" t="s">
        <v>1381</v>
      </c>
      <c r="AH72" s="39" t="s">
        <v>844</v>
      </c>
      <c r="AI72" s="39" t="s">
        <v>844</v>
      </c>
      <c r="AJ72" s="39" t="s">
        <v>846</v>
      </c>
      <c r="AK72" s="39" t="s">
        <v>847</v>
      </c>
      <c r="AL72" s="39" t="s">
        <v>847</v>
      </c>
      <c r="AM72" s="39" t="s">
        <v>1139</v>
      </c>
      <c r="AN72" s="39" t="s">
        <v>1139</v>
      </c>
      <c r="AO72" s="39" t="s">
        <v>830</v>
      </c>
      <c r="AP72" s="39" t="s">
        <v>830</v>
      </c>
      <c r="AQ72" s="39" t="s">
        <v>830</v>
      </c>
      <c r="AR72" s="39" t="s">
        <v>830</v>
      </c>
      <c r="AS72" s="39" t="s">
        <v>830</v>
      </c>
      <c r="AT72" s="39" t="s">
        <v>830</v>
      </c>
      <c r="AU72" s="39" t="s">
        <v>830</v>
      </c>
      <c r="AV72" s="39" t="s">
        <v>844</v>
      </c>
      <c r="AW72" s="39" t="s">
        <v>514</v>
      </c>
      <c r="AX72" s="39" t="s">
        <v>842</v>
      </c>
      <c r="AY72" s="39" t="s">
        <v>842</v>
      </c>
      <c r="AZ72" s="39" t="s">
        <v>842</v>
      </c>
      <c r="BA72" s="40" t="s">
        <v>822</v>
      </c>
      <c r="BB72" s="39" t="s">
        <v>841</v>
      </c>
      <c r="BC72" s="39" t="s">
        <v>841</v>
      </c>
      <c r="BD72" s="39" t="s">
        <v>503</v>
      </c>
      <c r="BE72" s="39" t="s">
        <v>503</v>
      </c>
      <c r="BF72" s="39" t="s">
        <v>1133</v>
      </c>
      <c r="BG72" s="39" t="s">
        <v>1140</v>
      </c>
      <c r="BH72" s="39" t="s">
        <v>838</v>
      </c>
      <c r="BI72" s="39" t="s">
        <v>514</v>
      </c>
      <c r="BJ72" s="39" t="s">
        <v>511</v>
      </c>
      <c r="BK72" s="39" t="s">
        <v>514</v>
      </c>
      <c r="BL72" s="39" t="s">
        <v>514</v>
      </c>
      <c r="BM72" s="39" t="s">
        <v>821</v>
      </c>
      <c r="BN72" s="39" t="s">
        <v>830</v>
      </c>
      <c r="BO72" s="39" t="s">
        <v>830</v>
      </c>
      <c r="BP72" s="39" t="s">
        <v>830</v>
      </c>
      <c r="BQ72" s="39" t="s">
        <v>830</v>
      </c>
      <c r="BR72" s="39" t="s">
        <v>830</v>
      </c>
      <c r="BS72" s="39" t="s">
        <v>830</v>
      </c>
      <c r="BT72" s="39"/>
      <c r="BU72" s="39" t="s">
        <v>845</v>
      </c>
      <c r="BV72" s="39" t="s">
        <v>514</v>
      </c>
    </row>
    <row r="73" spans="1:74">
      <c r="A73" s="30" t="str">
        <f>'Indicator Data'!A74</f>
        <v>Guinea</v>
      </c>
      <c r="B73" s="23" t="str">
        <f>'Indicator Data'!B74</f>
        <v>GIN</v>
      </c>
      <c r="C73" s="39" t="s">
        <v>1132</v>
      </c>
      <c r="D73" s="39" t="s">
        <v>1132</v>
      </c>
      <c r="E73" s="39" t="s">
        <v>1133</v>
      </c>
      <c r="F73" s="39" t="s">
        <v>1133</v>
      </c>
      <c r="G73" s="39" t="s">
        <v>1133</v>
      </c>
      <c r="H73" s="39" t="s">
        <v>1133</v>
      </c>
      <c r="I73" s="39" t="s">
        <v>1133</v>
      </c>
      <c r="J73" s="39" t="s">
        <v>842</v>
      </c>
      <c r="K73" s="39" t="s">
        <v>842</v>
      </c>
      <c r="L73" s="39" t="s">
        <v>503</v>
      </c>
      <c r="M73" s="39" t="s">
        <v>839</v>
      </c>
      <c r="N73" s="39" t="s">
        <v>839</v>
      </c>
      <c r="O73" s="39" t="s">
        <v>839</v>
      </c>
      <c r="P73" s="39" t="s">
        <v>839</v>
      </c>
      <c r="Q73" s="39" t="s">
        <v>1051</v>
      </c>
      <c r="R73" s="39" t="s">
        <v>1051</v>
      </c>
      <c r="S73" s="39" t="s">
        <v>839</v>
      </c>
      <c r="T73" s="39" t="s">
        <v>839</v>
      </c>
      <c r="U73" s="39" t="s">
        <v>839</v>
      </c>
      <c r="V73" s="39" t="s">
        <v>514</v>
      </c>
      <c r="W73" s="39" t="s">
        <v>514</v>
      </c>
      <c r="X73" s="39" t="s">
        <v>514</v>
      </c>
      <c r="Y73" s="39" t="s">
        <v>1100</v>
      </c>
      <c r="Z73" s="39" t="s">
        <v>840</v>
      </c>
      <c r="AA73" s="39" t="s">
        <v>840</v>
      </c>
      <c r="AB73" s="61" t="s">
        <v>1138</v>
      </c>
      <c r="AC73" s="39" t="s">
        <v>830</v>
      </c>
      <c r="AD73" s="39" t="s">
        <v>1052</v>
      </c>
      <c r="AE73" s="39" t="s">
        <v>1100</v>
      </c>
      <c r="AF73" s="39" t="s">
        <v>839</v>
      </c>
      <c r="AG73" s="40" t="s">
        <v>1381</v>
      </c>
      <c r="AH73" s="39" t="s">
        <v>844</v>
      </c>
      <c r="AI73" s="39" t="s">
        <v>844</v>
      </c>
      <c r="AJ73" s="39" t="s">
        <v>846</v>
      </c>
      <c r="AK73" s="39" t="s">
        <v>847</v>
      </c>
      <c r="AL73" s="39" t="s">
        <v>847</v>
      </c>
      <c r="AM73" s="39" t="s">
        <v>1139</v>
      </c>
      <c r="AN73" s="39" t="s">
        <v>1139</v>
      </c>
      <c r="AO73" s="39" t="s">
        <v>830</v>
      </c>
      <c r="AP73" s="39" t="s">
        <v>830</v>
      </c>
      <c r="AQ73" s="39" t="s">
        <v>830</v>
      </c>
      <c r="AR73" s="39" t="s">
        <v>830</v>
      </c>
      <c r="AS73" s="39" t="s">
        <v>830</v>
      </c>
      <c r="AT73" s="39" t="s">
        <v>830</v>
      </c>
      <c r="AU73" s="39" t="s">
        <v>830</v>
      </c>
      <c r="AV73" s="39" t="s">
        <v>844</v>
      </c>
      <c r="AW73" s="39" t="s">
        <v>514</v>
      </c>
      <c r="AX73" s="39" t="s">
        <v>842</v>
      </c>
      <c r="AY73" s="39" t="s">
        <v>842</v>
      </c>
      <c r="AZ73" s="39" t="s">
        <v>842</v>
      </c>
      <c r="BA73" s="40" t="s">
        <v>819</v>
      </c>
      <c r="BB73" s="39" t="s">
        <v>841</v>
      </c>
      <c r="BC73" s="39" t="s">
        <v>841</v>
      </c>
      <c r="BD73" s="39" t="s">
        <v>503</v>
      </c>
      <c r="BE73" s="39" t="s">
        <v>503</v>
      </c>
      <c r="BF73" s="39" t="s">
        <v>1133</v>
      </c>
      <c r="BG73" s="39" t="s">
        <v>1140</v>
      </c>
      <c r="BH73" s="39" t="s">
        <v>838</v>
      </c>
      <c r="BI73" s="39" t="s">
        <v>514</v>
      </c>
      <c r="BJ73" s="39" t="s">
        <v>511</v>
      </c>
      <c r="BK73" s="39" t="s">
        <v>514</v>
      </c>
      <c r="BL73" s="39" t="s">
        <v>514</v>
      </c>
      <c r="BM73" s="39" t="s">
        <v>821</v>
      </c>
      <c r="BN73" s="39" t="s">
        <v>830</v>
      </c>
      <c r="BO73" s="39" t="s">
        <v>830</v>
      </c>
      <c r="BP73" s="39" t="s">
        <v>830</v>
      </c>
      <c r="BQ73" s="39" t="s">
        <v>830</v>
      </c>
      <c r="BR73" s="39" t="s">
        <v>830</v>
      </c>
      <c r="BS73" s="39" t="s">
        <v>830</v>
      </c>
      <c r="BT73" s="39"/>
      <c r="BU73" s="39" t="s">
        <v>845</v>
      </c>
      <c r="BV73" s="39" t="s">
        <v>514</v>
      </c>
    </row>
    <row r="74" spans="1:74">
      <c r="A74" s="30" t="str">
        <f>'Indicator Data'!A75</f>
        <v>Guinea-Bissau</v>
      </c>
      <c r="B74" s="23" t="str">
        <f>'Indicator Data'!B75</f>
        <v>GNB</v>
      </c>
      <c r="C74" s="39" t="s">
        <v>1132</v>
      </c>
      <c r="D74" s="39" t="s">
        <v>1132</v>
      </c>
      <c r="E74" s="39" t="s">
        <v>1133</v>
      </c>
      <c r="F74" s="39" t="s">
        <v>1133</v>
      </c>
      <c r="G74" s="39" t="s">
        <v>1133</v>
      </c>
      <c r="H74" s="39" t="s">
        <v>1133</v>
      </c>
      <c r="I74" s="39" t="s">
        <v>1133</v>
      </c>
      <c r="J74" s="39" t="s">
        <v>842</v>
      </c>
      <c r="K74" s="39" t="s">
        <v>842</v>
      </c>
      <c r="L74" s="39" t="s">
        <v>503</v>
      </c>
      <c r="M74" s="39" t="s">
        <v>839</v>
      </c>
      <c r="N74" s="39" t="s">
        <v>839</v>
      </c>
      <c r="O74" s="39" t="s">
        <v>839</v>
      </c>
      <c r="P74" s="39" t="s">
        <v>839</v>
      </c>
      <c r="Q74" s="39" t="s">
        <v>1051</v>
      </c>
      <c r="R74" s="39" t="s">
        <v>1051</v>
      </c>
      <c r="S74" s="39" t="s">
        <v>839</v>
      </c>
      <c r="T74" s="39" t="s">
        <v>839</v>
      </c>
      <c r="U74" s="39" t="s">
        <v>839</v>
      </c>
      <c r="V74" s="39" t="s">
        <v>514</v>
      </c>
      <c r="W74" s="39" t="s">
        <v>514</v>
      </c>
      <c r="X74" s="39" t="s">
        <v>514</v>
      </c>
      <c r="Y74" s="39" t="s">
        <v>1100</v>
      </c>
      <c r="Z74" s="39" t="s">
        <v>840</v>
      </c>
      <c r="AA74" s="39" t="s">
        <v>840</v>
      </c>
      <c r="AB74" s="61" t="s">
        <v>1138</v>
      </c>
      <c r="AC74" s="39" t="s">
        <v>830</v>
      </c>
      <c r="AD74" s="39" t="s">
        <v>1052</v>
      </c>
      <c r="AE74" s="39" t="s">
        <v>1100</v>
      </c>
      <c r="AF74" s="39" t="s">
        <v>839</v>
      </c>
      <c r="AG74" s="40" t="s">
        <v>1381</v>
      </c>
      <c r="AH74" s="39" t="s">
        <v>844</v>
      </c>
      <c r="AI74" s="39" t="s">
        <v>844</v>
      </c>
      <c r="AJ74" s="39" t="s">
        <v>846</v>
      </c>
      <c r="AK74" s="39" t="s">
        <v>847</v>
      </c>
      <c r="AL74" s="39" t="s">
        <v>847</v>
      </c>
      <c r="AM74" s="39" t="s">
        <v>1139</v>
      </c>
      <c r="AN74" s="39" t="s">
        <v>1139</v>
      </c>
      <c r="AO74" s="39" t="s">
        <v>830</v>
      </c>
      <c r="AP74" s="39" t="s">
        <v>830</v>
      </c>
      <c r="AQ74" s="39" t="s">
        <v>830</v>
      </c>
      <c r="AR74" s="39" t="s">
        <v>830</v>
      </c>
      <c r="AS74" s="39" t="s">
        <v>830</v>
      </c>
      <c r="AT74" s="39" t="s">
        <v>830</v>
      </c>
      <c r="AU74" s="39" t="s">
        <v>830</v>
      </c>
      <c r="AV74" s="39" t="s">
        <v>844</v>
      </c>
      <c r="AW74" s="39" t="s">
        <v>514</v>
      </c>
      <c r="AX74" s="39" t="s">
        <v>842</v>
      </c>
      <c r="AY74" s="39" t="s">
        <v>842</v>
      </c>
      <c r="AZ74" s="39" t="s">
        <v>842</v>
      </c>
      <c r="BA74" s="40" t="s">
        <v>819</v>
      </c>
      <c r="BB74" s="39" t="s">
        <v>841</v>
      </c>
      <c r="BC74" s="39" t="s">
        <v>841</v>
      </c>
      <c r="BD74" s="39" t="s">
        <v>503</v>
      </c>
      <c r="BE74" s="39" t="s">
        <v>503</v>
      </c>
      <c r="BF74" s="39" t="s">
        <v>1133</v>
      </c>
      <c r="BG74" s="39" t="s">
        <v>1140</v>
      </c>
      <c r="BH74" s="39" t="s">
        <v>838</v>
      </c>
      <c r="BI74" s="39" t="s">
        <v>514</v>
      </c>
      <c r="BJ74" s="39" t="s">
        <v>511</v>
      </c>
      <c r="BK74" s="39" t="s">
        <v>514</v>
      </c>
      <c r="BL74" s="39" t="s">
        <v>514</v>
      </c>
      <c r="BM74" s="39" t="s">
        <v>821</v>
      </c>
      <c r="BN74" s="39" t="s">
        <v>830</v>
      </c>
      <c r="BO74" s="39" t="s">
        <v>830</v>
      </c>
      <c r="BP74" s="39" t="s">
        <v>830</v>
      </c>
      <c r="BQ74" s="39" t="s">
        <v>830</v>
      </c>
      <c r="BR74" s="39" t="s">
        <v>830</v>
      </c>
      <c r="BS74" s="39" t="s">
        <v>830</v>
      </c>
      <c r="BT74" s="39"/>
      <c r="BU74" s="39" t="s">
        <v>845</v>
      </c>
      <c r="BV74" s="39" t="s">
        <v>514</v>
      </c>
    </row>
    <row r="75" spans="1:74">
      <c r="A75" s="30" t="str">
        <f>'Indicator Data'!A76</f>
        <v>Guyana</v>
      </c>
      <c r="B75" s="23" t="str">
        <f>'Indicator Data'!B76</f>
        <v>GUY</v>
      </c>
      <c r="C75" s="39" t="s">
        <v>1132</v>
      </c>
      <c r="D75" s="39" t="s">
        <v>1132</v>
      </c>
      <c r="E75" s="39" t="s">
        <v>1133</v>
      </c>
      <c r="F75" s="39" t="s">
        <v>1133</v>
      </c>
      <c r="G75" s="39" t="s">
        <v>1133</v>
      </c>
      <c r="H75" s="39" t="s">
        <v>1133</v>
      </c>
      <c r="I75" s="39" t="s">
        <v>1133</v>
      </c>
      <c r="J75" s="39" t="s">
        <v>842</v>
      </c>
      <c r="K75" s="39" t="s">
        <v>842</v>
      </c>
      <c r="L75" s="39" t="s">
        <v>503</v>
      </c>
      <c r="M75" s="39" t="s">
        <v>839</v>
      </c>
      <c r="N75" s="39" t="s">
        <v>839</v>
      </c>
      <c r="O75" s="39" t="s">
        <v>839</v>
      </c>
      <c r="P75" s="39" t="s">
        <v>839</v>
      </c>
      <c r="Q75" s="39" t="s">
        <v>1051</v>
      </c>
      <c r="R75" s="39" t="s">
        <v>1051</v>
      </c>
      <c r="S75" s="39" t="s">
        <v>839</v>
      </c>
      <c r="T75" s="39" t="s">
        <v>839</v>
      </c>
      <c r="U75" s="39" t="s">
        <v>839</v>
      </c>
      <c r="V75" s="39" t="s">
        <v>514</v>
      </c>
      <c r="W75" s="39" t="s">
        <v>514</v>
      </c>
      <c r="X75" s="39" t="s">
        <v>514</v>
      </c>
      <c r="Y75" s="39" t="s">
        <v>1100</v>
      </c>
      <c r="Z75" s="39" t="s">
        <v>840</v>
      </c>
      <c r="AA75" s="39" t="s">
        <v>840</v>
      </c>
      <c r="AB75" s="61" t="s">
        <v>1138</v>
      </c>
      <c r="AC75" s="39" t="s">
        <v>830</v>
      </c>
      <c r="AD75" s="39" t="s">
        <v>1052</v>
      </c>
      <c r="AE75" s="39" t="s">
        <v>1100</v>
      </c>
      <c r="AF75" s="39" t="s">
        <v>839</v>
      </c>
      <c r="AG75" s="40" t="s">
        <v>1381</v>
      </c>
      <c r="AH75" s="39" t="s">
        <v>844</v>
      </c>
      <c r="AI75" s="39" t="s">
        <v>844</v>
      </c>
      <c r="AJ75" s="39" t="s">
        <v>846</v>
      </c>
      <c r="AK75" s="39" t="s">
        <v>847</v>
      </c>
      <c r="AL75" s="39" t="s">
        <v>847</v>
      </c>
      <c r="AM75" s="39" t="s">
        <v>1139</v>
      </c>
      <c r="AN75" s="39" t="s">
        <v>1139</v>
      </c>
      <c r="AO75" s="39" t="s">
        <v>830</v>
      </c>
      <c r="AP75" s="39" t="s">
        <v>830</v>
      </c>
      <c r="AQ75" s="39" t="s">
        <v>830</v>
      </c>
      <c r="AR75" s="39" t="s">
        <v>830</v>
      </c>
      <c r="AS75" s="39" t="s">
        <v>830</v>
      </c>
      <c r="AT75" s="39" t="s">
        <v>830</v>
      </c>
      <c r="AU75" s="39" t="s">
        <v>830</v>
      </c>
      <c r="AV75" s="39" t="s">
        <v>844</v>
      </c>
      <c r="AW75" s="39" t="s">
        <v>514</v>
      </c>
      <c r="AX75" s="39" t="s">
        <v>842</v>
      </c>
      <c r="AY75" s="39" t="s">
        <v>842</v>
      </c>
      <c r="AZ75" s="39" t="s">
        <v>842</v>
      </c>
      <c r="BA75" s="40" t="s">
        <v>819</v>
      </c>
      <c r="BB75" s="39" t="s">
        <v>841</v>
      </c>
      <c r="BC75" s="39" t="s">
        <v>841</v>
      </c>
      <c r="BD75" s="39" t="s">
        <v>503</v>
      </c>
      <c r="BE75" s="39" t="s">
        <v>503</v>
      </c>
      <c r="BF75" s="39" t="s">
        <v>1133</v>
      </c>
      <c r="BG75" s="39" t="s">
        <v>1140</v>
      </c>
      <c r="BH75" s="39" t="s">
        <v>838</v>
      </c>
      <c r="BI75" s="39" t="s">
        <v>514</v>
      </c>
      <c r="BJ75" s="39" t="s">
        <v>511</v>
      </c>
      <c r="BK75" s="39" t="s">
        <v>514</v>
      </c>
      <c r="BL75" s="39" t="s">
        <v>514</v>
      </c>
      <c r="BM75" s="39" t="s">
        <v>821</v>
      </c>
      <c r="BN75" s="39" t="s">
        <v>830</v>
      </c>
      <c r="BO75" s="39" t="s">
        <v>830</v>
      </c>
      <c r="BP75" s="39" t="s">
        <v>830</v>
      </c>
      <c r="BQ75" s="39" t="s">
        <v>830</v>
      </c>
      <c r="BR75" s="39" t="s">
        <v>830</v>
      </c>
      <c r="BS75" s="39" t="s">
        <v>830</v>
      </c>
      <c r="BT75" s="39"/>
      <c r="BU75" s="39" t="s">
        <v>845</v>
      </c>
      <c r="BV75" s="39" t="s">
        <v>514</v>
      </c>
    </row>
    <row r="76" spans="1:74">
      <c r="A76" s="30" t="str">
        <f>'Indicator Data'!A77</f>
        <v>Haiti</v>
      </c>
      <c r="B76" s="23" t="str">
        <f>'Indicator Data'!B77</f>
        <v>HTI</v>
      </c>
      <c r="C76" s="39" t="s">
        <v>1132</v>
      </c>
      <c r="D76" s="39" t="s">
        <v>1132</v>
      </c>
      <c r="E76" s="39" t="s">
        <v>1133</v>
      </c>
      <c r="F76" s="39" t="s">
        <v>1133</v>
      </c>
      <c r="G76" s="39" t="s">
        <v>1133</v>
      </c>
      <c r="H76" s="39" t="s">
        <v>1133</v>
      </c>
      <c r="I76" s="39" t="s">
        <v>1133</v>
      </c>
      <c r="J76" s="39" t="s">
        <v>842</v>
      </c>
      <c r="K76" s="39" t="s">
        <v>842</v>
      </c>
      <c r="L76" s="39" t="s">
        <v>503</v>
      </c>
      <c r="M76" s="39" t="s">
        <v>839</v>
      </c>
      <c r="N76" s="39" t="s">
        <v>839</v>
      </c>
      <c r="O76" s="39" t="s">
        <v>839</v>
      </c>
      <c r="P76" s="39" t="s">
        <v>839</v>
      </c>
      <c r="Q76" s="39" t="s">
        <v>1051</v>
      </c>
      <c r="R76" s="39" t="s">
        <v>1051</v>
      </c>
      <c r="S76" s="39" t="s">
        <v>839</v>
      </c>
      <c r="T76" s="39" t="s">
        <v>839</v>
      </c>
      <c r="U76" s="39" t="s">
        <v>839</v>
      </c>
      <c r="V76" s="39" t="s">
        <v>514</v>
      </c>
      <c r="W76" s="39" t="s">
        <v>514</v>
      </c>
      <c r="X76" s="39" t="s">
        <v>514</v>
      </c>
      <c r="Y76" s="39" t="s">
        <v>1100</v>
      </c>
      <c r="Z76" s="39" t="s">
        <v>840</v>
      </c>
      <c r="AA76" s="39" t="s">
        <v>840</v>
      </c>
      <c r="AB76" s="61" t="s">
        <v>1138</v>
      </c>
      <c r="AC76" s="39" t="s">
        <v>830</v>
      </c>
      <c r="AD76" s="39" t="s">
        <v>1052</v>
      </c>
      <c r="AE76" s="39" t="s">
        <v>1100</v>
      </c>
      <c r="AF76" s="39" t="s">
        <v>839</v>
      </c>
      <c r="AG76" s="40" t="s">
        <v>1381</v>
      </c>
      <c r="AH76" s="39" t="s">
        <v>844</v>
      </c>
      <c r="AI76" s="39" t="s">
        <v>844</v>
      </c>
      <c r="AJ76" s="39" t="s">
        <v>846</v>
      </c>
      <c r="AK76" s="39" t="s">
        <v>847</v>
      </c>
      <c r="AL76" s="39" t="s">
        <v>847</v>
      </c>
      <c r="AM76" s="39" t="s">
        <v>1139</v>
      </c>
      <c r="AN76" s="39" t="s">
        <v>1139</v>
      </c>
      <c r="AO76" s="39" t="s">
        <v>830</v>
      </c>
      <c r="AP76" s="39" t="s">
        <v>830</v>
      </c>
      <c r="AQ76" s="39" t="s">
        <v>830</v>
      </c>
      <c r="AR76" s="39" t="s">
        <v>830</v>
      </c>
      <c r="AS76" s="39" t="s">
        <v>830</v>
      </c>
      <c r="AT76" s="39" t="s">
        <v>830</v>
      </c>
      <c r="AU76" s="39" t="s">
        <v>830</v>
      </c>
      <c r="AV76" s="39" t="s">
        <v>844</v>
      </c>
      <c r="AW76" s="39" t="s">
        <v>514</v>
      </c>
      <c r="AX76" s="39" t="s">
        <v>842</v>
      </c>
      <c r="AY76" s="39" t="s">
        <v>842</v>
      </c>
      <c r="AZ76" s="39" t="s">
        <v>842</v>
      </c>
      <c r="BA76" s="40" t="s">
        <v>822</v>
      </c>
      <c r="BB76" s="39" t="s">
        <v>841</v>
      </c>
      <c r="BC76" s="39" t="s">
        <v>841</v>
      </c>
      <c r="BD76" s="39" t="s">
        <v>503</v>
      </c>
      <c r="BE76" s="39" t="s">
        <v>503</v>
      </c>
      <c r="BF76" s="39" t="s">
        <v>1133</v>
      </c>
      <c r="BG76" s="39" t="s">
        <v>1140</v>
      </c>
      <c r="BH76" s="39" t="s">
        <v>838</v>
      </c>
      <c r="BI76" s="39" t="s">
        <v>514</v>
      </c>
      <c r="BJ76" s="39" t="s">
        <v>511</v>
      </c>
      <c r="BK76" s="39" t="s">
        <v>514</v>
      </c>
      <c r="BL76" s="39" t="s">
        <v>514</v>
      </c>
      <c r="BM76" s="39" t="s">
        <v>821</v>
      </c>
      <c r="BN76" s="39" t="s">
        <v>830</v>
      </c>
      <c r="BO76" s="39" t="s">
        <v>830</v>
      </c>
      <c r="BP76" s="39" t="s">
        <v>830</v>
      </c>
      <c r="BQ76" s="39" t="s">
        <v>830</v>
      </c>
      <c r="BR76" s="39" t="s">
        <v>830</v>
      </c>
      <c r="BS76" s="39" t="s">
        <v>830</v>
      </c>
      <c r="BT76" s="39"/>
      <c r="BU76" s="39" t="s">
        <v>845</v>
      </c>
      <c r="BV76" s="39" t="s">
        <v>514</v>
      </c>
    </row>
    <row r="77" spans="1:74">
      <c r="A77" s="30" t="str">
        <f>'Indicator Data'!A78</f>
        <v>Honduras</v>
      </c>
      <c r="B77" s="23" t="str">
        <f>'Indicator Data'!B78</f>
        <v>HND</v>
      </c>
      <c r="C77" s="39" t="s">
        <v>1132</v>
      </c>
      <c r="D77" s="39" t="s">
        <v>1132</v>
      </c>
      <c r="E77" s="39" t="s">
        <v>1133</v>
      </c>
      <c r="F77" s="39" t="s">
        <v>1133</v>
      </c>
      <c r="G77" s="39" t="s">
        <v>1133</v>
      </c>
      <c r="H77" s="39" t="s">
        <v>1133</v>
      </c>
      <c r="I77" s="39" t="s">
        <v>1133</v>
      </c>
      <c r="J77" s="39" t="s">
        <v>842</v>
      </c>
      <c r="K77" s="39" t="s">
        <v>842</v>
      </c>
      <c r="L77" s="39" t="s">
        <v>503</v>
      </c>
      <c r="M77" s="39" t="s">
        <v>839</v>
      </c>
      <c r="N77" s="39" t="s">
        <v>839</v>
      </c>
      <c r="O77" s="39" t="s">
        <v>839</v>
      </c>
      <c r="P77" s="39" t="s">
        <v>839</v>
      </c>
      <c r="Q77" s="39" t="s">
        <v>1051</v>
      </c>
      <c r="R77" s="39" t="s">
        <v>1051</v>
      </c>
      <c r="S77" s="39" t="s">
        <v>839</v>
      </c>
      <c r="T77" s="39" t="s">
        <v>839</v>
      </c>
      <c r="U77" s="39" t="s">
        <v>839</v>
      </c>
      <c r="V77" s="39" t="s">
        <v>514</v>
      </c>
      <c r="W77" s="39" t="s">
        <v>514</v>
      </c>
      <c r="X77" s="39" t="s">
        <v>514</v>
      </c>
      <c r="Y77" s="39" t="s">
        <v>1100</v>
      </c>
      <c r="Z77" s="39" t="s">
        <v>840</v>
      </c>
      <c r="AA77" s="39" t="s">
        <v>840</v>
      </c>
      <c r="AB77" s="61" t="s">
        <v>1138</v>
      </c>
      <c r="AC77" s="39" t="s">
        <v>830</v>
      </c>
      <c r="AD77" s="39" t="s">
        <v>1052</v>
      </c>
      <c r="AE77" s="39" t="s">
        <v>1100</v>
      </c>
      <c r="AF77" s="39" t="s">
        <v>839</v>
      </c>
      <c r="AG77" s="40" t="s">
        <v>1381</v>
      </c>
      <c r="AH77" s="39" t="s">
        <v>844</v>
      </c>
      <c r="AI77" s="39" t="s">
        <v>844</v>
      </c>
      <c r="AJ77" s="39" t="s">
        <v>846</v>
      </c>
      <c r="AK77" s="39" t="s">
        <v>847</v>
      </c>
      <c r="AL77" s="39" t="s">
        <v>847</v>
      </c>
      <c r="AM77" s="39" t="s">
        <v>1139</v>
      </c>
      <c r="AN77" s="39" t="s">
        <v>1139</v>
      </c>
      <c r="AO77" s="39" t="s">
        <v>830</v>
      </c>
      <c r="AP77" s="39" t="s">
        <v>830</v>
      </c>
      <c r="AQ77" s="39" t="s">
        <v>830</v>
      </c>
      <c r="AR77" s="39" t="s">
        <v>830</v>
      </c>
      <c r="AS77" s="39" t="s">
        <v>830</v>
      </c>
      <c r="AT77" s="39" t="s">
        <v>830</v>
      </c>
      <c r="AU77" s="39" t="s">
        <v>830</v>
      </c>
      <c r="AV77" s="39" t="s">
        <v>844</v>
      </c>
      <c r="AW77" s="39" t="s">
        <v>514</v>
      </c>
      <c r="AX77" s="39" t="s">
        <v>842</v>
      </c>
      <c r="AY77" s="39" t="s">
        <v>842</v>
      </c>
      <c r="AZ77" s="39" t="s">
        <v>842</v>
      </c>
      <c r="BA77" s="40" t="s">
        <v>822</v>
      </c>
      <c r="BB77" s="39" t="s">
        <v>841</v>
      </c>
      <c r="BC77" s="39" t="s">
        <v>841</v>
      </c>
      <c r="BD77" s="39" t="s">
        <v>503</v>
      </c>
      <c r="BE77" s="39" t="s">
        <v>503</v>
      </c>
      <c r="BF77" s="39" t="s">
        <v>1133</v>
      </c>
      <c r="BG77" s="39" t="s">
        <v>1140</v>
      </c>
      <c r="BH77" s="39" t="s">
        <v>838</v>
      </c>
      <c r="BI77" s="39" t="s">
        <v>514</v>
      </c>
      <c r="BJ77" s="39" t="s">
        <v>511</v>
      </c>
      <c r="BK77" s="39" t="s">
        <v>514</v>
      </c>
      <c r="BL77" s="39" t="s">
        <v>514</v>
      </c>
      <c r="BM77" s="39" t="s">
        <v>821</v>
      </c>
      <c r="BN77" s="39" t="s">
        <v>830</v>
      </c>
      <c r="BO77" s="39" t="s">
        <v>830</v>
      </c>
      <c r="BP77" s="39" t="s">
        <v>830</v>
      </c>
      <c r="BQ77" s="39" t="s">
        <v>830</v>
      </c>
      <c r="BR77" s="39" t="s">
        <v>830</v>
      </c>
      <c r="BS77" s="39" t="s">
        <v>830</v>
      </c>
      <c r="BT77" s="39"/>
      <c r="BU77" s="39" t="s">
        <v>845</v>
      </c>
      <c r="BV77" s="39" t="s">
        <v>514</v>
      </c>
    </row>
    <row r="78" spans="1:74">
      <c r="A78" s="30" t="str">
        <f>'Indicator Data'!A79</f>
        <v>Hungary</v>
      </c>
      <c r="B78" s="23" t="str">
        <f>'Indicator Data'!B79</f>
        <v>HUN</v>
      </c>
      <c r="C78" s="39" t="s">
        <v>1132</v>
      </c>
      <c r="D78" s="39" t="s">
        <v>1132</v>
      </c>
      <c r="E78" s="39" t="s">
        <v>1133</v>
      </c>
      <c r="F78" s="39" t="s">
        <v>1133</v>
      </c>
      <c r="G78" s="39" t="s">
        <v>1133</v>
      </c>
      <c r="H78" s="39" t="s">
        <v>1133</v>
      </c>
      <c r="I78" s="39" t="s">
        <v>1133</v>
      </c>
      <c r="J78" s="39" t="s">
        <v>842</v>
      </c>
      <c r="K78" s="39" t="s">
        <v>842</v>
      </c>
      <c r="L78" s="39" t="s">
        <v>503</v>
      </c>
      <c r="M78" s="39" t="s">
        <v>839</v>
      </c>
      <c r="N78" s="39" t="s">
        <v>839</v>
      </c>
      <c r="O78" s="39" t="s">
        <v>839</v>
      </c>
      <c r="P78" s="39" t="s">
        <v>839</v>
      </c>
      <c r="Q78" s="39" t="s">
        <v>1051</v>
      </c>
      <c r="R78" s="39" t="s">
        <v>1051</v>
      </c>
      <c r="S78" s="39" t="s">
        <v>839</v>
      </c>
      <c r="T78" s="39" t="s">
        <v>839</v>
      </c>
      <c r="U78" s="39" t="s">
        <v>839</v>
      </c>
      <c r="V78" s="39" t="s">
        <v>514</v>
      </c>
      <c r="W78" s="39" t="s">
        <v>514</v>
      </c>
      <c r="X78" s="39" t="s">
        <v>514</v>
      </c>
      <c r="Y78" s="39" t="s">
        <v>1100</v>
      </c>
      <c r="Z78" s="39" t="s">
        <v>840</v>
      </c>
      <c r="AA78" s="39" t="s">
        <v>840</v>
      </c>
      <c r="AB78" s="61" t="s">
        <v>1138</v>
      </c>
      <c r="AC78" s="39" t="s">
        <v>830</v>
      </c>
      <c r="AD78" s="39" t="s">
        <v>1052</v>
      </c>
      <c r="AE78" s="39" t="s">
        <v>1100</v>
      </c>
      <c r="AF78" s="39" t="s">
        <v>839</v>
      </c>
      <c r="AG78" s="40" t="s">
        <v>1381</v>
      </c>
      <c r="AH78" s="39" t="s">
        <v>844</v>
      </c>
      <c r="AI78" s="39" t="s">
        <v>844</v>
      </c>
      <c r="AJ78" s="39" t="s">
        <v>846</v>
      </c>
      <c r="AK78" s="39" t="s">
        <v>847</v>
      </c>
      <c r="AL78" s="39" t="s">
        <v>847</v>
      </c>
      <c r="AM78" s="39" t="s">
        <v>1139</v>
      </c>
      <c r="AN78" s="39" t="s">
        <v>1139</v>
      </c>
      <c r="AO78" s="39" t="s">
        <v>830</v>
      </c>
      <c r="AP78" s="39" t="s">
        <v>830</v>
      </c>
      <c r="AQ78" s="39" t="s">
        <v>830</v>
      </c>
      <c r="AR78" s="39" t="s">
        <v>830</v>
      </c>
      <c r="AS78" s="39" t="s">
        <v>830</v>
      </c>
      <c r="AT78" s="39" t="s">
        <v>830</v>
      </c>
      <c r="AU78" s="39" t="s">
        <v>830</v>
      </c>
      <c r="AV78" s="39" t="s">
        <v>844</v>
      </c>
      <c r="AW78" s="39" t="s">
        <v>514</v>
      </c>
      <c r="AX78" s="39" t="s">
        <v>842</v>
      </c>
      <c r="AY78" s="39" t="s">
        <v>842</v>
      </c>
      <c r="AZ78" s="39" t="s">
        <v>842</v>
      </c>
      <c r="BA78" s="40" t="s">
        <v>819</v>
      </c>
      <c r="BB78" s="39" t="s">
        <v>841</v>
      </c>
      <c r="BC78" s="39" t="s">
        <v>841</v>
      </c>
      <c r="BD78" s="39" t="s">
        <v>503</v>
      </c>
      <c r="BE78" s="39" t="s">
        <v>503</v>
      </c>
      <c r="BF78" s="39" t="s">
        <v>1133</v>
      </c>
      <c r="BG78" s="39" t="s">
        <v>1140</v>
      </c>
      <c r="BH78" s="39" t="s">
        <v>838</v>
      </c>
      <c r="BI78" s="39" t="s">
        <v>514</v>
      </c>
      <c r="BJ78" s="39" t="s">
        <v>511</v>
      </c>
      <c r="BK78" s="39" t="s">
        <v>514</v>
      </c>
      <c r="BL78" s="39" t="s">
        <v>514</v>
      </c>
      <c r="BM78" s="39" t="s">
        <v>821</v>
      </c>
      <c r="BN78" s="39" t="s">
        <v>830</v>
      </c>
      <c r="BO78" s="39" t="s">
        <v>830</v>
      </c>
      <c r="BP78" s="39" t="s">
        <v>830</v>
      </c>
      <c r="BQ78" s="39" t="s">
        <v>830</v>
      </c>
      <c r="BR78" s="39" t="s">
        <v>830</v>
      </c>
      <c r="BS78" s="39" t="s">
        <v>830</v>
      </c>
      <c r="BT78" s="39"/>
      <c r="BU78" s="39" t="s">
        <v>845</v>
      </c>
      <c r="BV78" s="39" t="s">
        <v>514</v>
      </c>
    </row>
    <row r="79" spans="1:74">
      <c r="A79" s="30" t="str">
        <f>'Indicator Data'!A80</f>
        <v>Iceland</v>
      </c>
      <c r="B79" s="23" t="str">
        <f>'Indicator Data'!B80</f>
        <v>ISL</v>
      </c>
      <c r="C79" s="39" t="s">
        <v>1132</v>
      </c>
      <c r="D79" s="39" t="s">
        <v>1132</v>
      </c>
      <c r="E79" s="39" t="s">
        <v>1133</v>
      </c>
      <c r="F79" s="39" t="s">
        <v>1133</v>
      </c>
      <c r="G79" s="39" t="s">
        <v>1133</v>
      </c>
      <c r="H79" s="39" t="s">
        <v>1133</v>
      </c>
      <c r="I79" s="39" t="s">
        <v>1133</v>
      </c>
      <c r="J79" s="39" t="s">
        <v>842</v>
      </c>
      <c r="K79" s="39" t="s">
        <v>842</v>
      </c>
      <c r="L79" s="39" t="s">
        <v>503</v>
      </c>
      <c r="M79" s="39" t="s">
        <v>839</v>
      </c>
      <c r="N79" s="39" t="s">
        <v>839</v>
      </c>
      <c r="O79" s="39" t="s">
        <v>839</v>
      </c>
      <c r="P79" s="39" t="s">
        <v>839</v>
      </c>
      <c r="Q79" s="39" t="s">
        <v>1051</v>
      </c>
      <c r="R79" s="39" t="s">
        <v>1051</v>
      </c>
      <c r="S79" s="39" t="s">
        <v>839</v>
      </c>
      <c r="T79" s="39" t="s">
        <v>839</v>
      </c>
      <c r="U79" s="39" t="s">
        <v>839</v>
      </c>
      <c r="V79" s="39" t="s">
        <v>514</v>
      </c>
      <c r="W79" s="39" t="s">
        <v>514</v>
      </c>
      <c r="X79" s="39" t="s">
        <v>514</v>
      </c>
      <c r="Y79" s="39" t="s">
        <v>1100</v>
      </c>
      <c r="Z79" s="39" t="s">
        <v>840</v>
      </c>
      <c r="AA79" s="39" t="s">
        <v>840</v>
      </c>
      <c r="AB79" s="61" t="s">
        <v>1138</v>
      </c>
      <c r="AC79" s="39" t="s">
        <v>830</v>
      </c>
      <c r="AD79" s="39" t="s">
        <v>1052</v>
      </c>
      <c r="AE79" s="39" t="s">
        <v>1100</v>
      </c>
      <c r="AF79" s="39" t="s">
        <v>839</v>
      </c>
      <c r="AG79" s="40" t="s">
        <v>1381</v>
      </c>
      <c r="AH79" s="39" t="s">
        <v>844</v>
      </c>
      <c r="AI79" s="39" t="s">
        <v>844</v>
      </c>
      <c r="AJ79" s="39" t="s">
        <v>846</v>
      </c>
      <c r="AK79" s="39" t="s">
        <v>847</v>
      </c>
      <c r="AL79" s="39" t="s">
        <v>847</v>
      </c>
      <c r="AM79" s="39" t="s">
        <v>1139</v>
      </c>
      <c r="AN79" s="39" t="s">
        <v>1139</v>
      </c>
      <c r="AO79" s="39" t="s">
        <v>830</v>
      </c>
      <c r="AP79" s="39" t="s">
        <v>830</v>
      </c>
      <c r="AQ79" s="39" t="s">
        <v>830</v>
      </c>
      <c r="AR79" s="39" t="s">
        <v>830</v>
      </c>
      <c r="AS79" s="39" t="s">
        <v>830</v>
      </c>
      <c r="AT79" s="39" t="s">
        <v>830</v>
      </c>
      <c r="AU79" s="39" t="s">
        <v>830</v>
      </c>
      <c r="AV79" s="39" t="s">
        <v>844</v>
      </c>
      <c r="AW79" s="39" t="s">
        <v>514</v>
      </c>
      <c r="AX79" s="39" t="s">
        <v>842</v>
      </c>
      <c r="AY79" s="39" t="s">
        <v>842</v>
      </c>
      <c r="AZ79" s="39" t="s">
        <v>842</v>
      </c>
      <c r="BA79" s="40" t="s">
        <v>819</v>
      </c>
      <c r="BB79" s="39" t="s">
        <v>841</v>
      </c>
      <c r="BC79" s="39" t="s">
        <v>841</v>
      </c>
      <c r="BD79" s="39" t="s">
        <v>503</v>
      </c>
      <c r="BE79" s="39" t="s">
        <v>503</v>
      </c>
      <c r="BF79" s="39" t="s">
        <v>1133</v>
      </c>
      <c r="BG79" s="39" t="s">
        <v>1140</v>
      </c>
      <c r="BH79" s="39" t="s">
        <v>838</v>
      </c>
      <c r="BI79" s="39" t="s">
        <v>514</v>
      </c>
      <c r="BJ79" s="39" t="s">
        <v>511</v>
      </c>
      <c r="BK79" s="39" t="s">
        <v>514</v>
      </c>
      <c r="BL79" s="39" t="s">
        <v>514</v>
      </c>
      <c r="BM79" s="39" t="s">
        <v>821</v>
      </c>
      <c r="BN79" s="39" t="s">
        <v>830</v>
      </c>
      <c r="BO79" s="39" t="s">
        <v>830</v>
      </c>
      <c r="BP79" s="39" t="s">
        <v>830</v>
      </c>
      <c r="BQ79" s="39" t="s">
        <v>830</v>
      </c>
      <c r="BR79" s="39" t="s">
        <v>830</v>
      </c>
      <c r="BS79" s="39" t="s">
        <v>830</v>
      </c>
      <c r="BT79" s="39"/>
      <c r="BU79" s="39" t="s">
        <v>845</v>
      </c>
      <c r="BV79" s="39" t="s">
        <v>514</v>
      </c>
    </row>
    <row r="80" spans="1:74">
      <c r="A80" s="30" t="str">
        <f>'Indicator Data'!A81</f>
        <v>India</v>
      </c>
      <c r="B80" s="23" t="str">
        <f>'Indicator Data'!B81</f>
        <v>IND</v>
      </c>
      <c r="C80" s="39" t="s">
        <v>1132</v>
      </c>
      <c r="D80" s="39" t="s">
        <v>1132</v>
      </c>
      <c r="E80" s="39" t="s">
        <v>1133</v>
      </c>
      <c r="F80" s="39" t="s">
        <v>1133</v>
      </c>
      <c r="G80" s="39" t="s">
        <v>1133</v>
      </c>
      <c r="H80" s="39" t="s">
        <v>1133</v>
      </c>
      <c r="I80" s="39" t="s">
        <v>1133</v>
      </c>
      <c r="J80" s="39" t="s">
        <v>842</v>
      </c>
      <c r="K80" s="39" t="s">
        <v>842</v>
      </c>
      <c r="L80" s="39" t="s">
        <v>503</v>
      </c>
      <c r="M80" s="39" t="s">
        <v>839</v>
      </c>
      <c r="N80" s="39" t="s">
        <v>839</v>
      </c>
      <c r="O80" s="39" t="s">
        <v>839</v>
      </c>
      <c r="P80" s="39" t="s">
        <v>839</v>
      </c>
      <c r="Q80" s="39" t="s">
        <v>1051</v>
      </c>
      <c r="R80" s="39" t="s">
        <v>1051</v>
      </c>
      <c r="S80" s="39" t="s">
        <v>839</v>
      </c>
      <c r="T80" s="39" t="s">
        <v>839</v>
      </c>
      <c r="U80" s="39" t="s">
        <v>839</v>
      </c>
      <c r="V80" s="39" t="s">
        <v>514</v>
      </c>
      <c r="W80" s="39" t="s">
        <v>514</v>
      </c>
      <c r="X80" s="39" t="s">
        <v>514</v>
      </c>
      <c r="Y80" s="39" t="s">
        <v>1100</v>
      </c>
      <c r="Z80" s="39" t="s">
        <v>840</v>
      </c>
      <c r="AA80" s="39" t="s">
        <v>840</v>
      </c>
      <c r="AB80" s="61" t="s">
        <v>1138</v>
      </c>
      <c r="AC80" s="39" t="s">
        <v>830</v>
      </c>
      <c r="AD80" s="39" t="s">
        <v>1052</v>
      </c>
      <c r="AE80" s="39" t="s">
        <v>1100</v>
      </c>
      <c r="AF80" s="39" t="s">
        <v>839</v>
      </c>
      <c r="AG80" s="40" t="s">
        <v>1381</v>
      </c>
      <c r="AH80" s="39" t="s">
        <v>844</v>
      </c>
      <c r="AI80" s="39" t="s">
        <v>844</v>
      </c>
      <c r="AJ80" s="39" t="s">
        <v>846</v>
      </c>
      <c r="AK80" s="39" t="s">
        <v>847</v>
      </c>
      <c r="AL80" s="39" t="s">
        <v>847</v>
      </c>
      <c r="AM80" s="39" t="s">
        <v>1139</v>
      </c>
      <c r="AN80" s="39" t="s">
        <v>1139</v>
      </c>
      <c r="AO80" s="39" t="s">
        <v>830</v>
      </c>
      <c r="AP80" s="39" t="s">
        <v>830</v>
      </c>
      <c r="AQ80" s="39" t="s">
        <v>830</v>
      </c>
      <c r="AR80" s="39" t="s">
        <v>830</v>
      </c>
      <c r="AS80" s="39" t="s">
        <v>830</v>
      </c>
      <c r="AT80" s="39" t="s">
        <v>830</v>
      </c>
      <c r="AU80" s="39" t="s">
        <v>830</v>
      </c>
      <c r="AV80" s="39" t="s">
        <v>844</v>
      </c>
      <c r="AW80" s="39" t="s">
        <v>514</v>
      </c>
      <c r="AX80" s="39" t="s">
        <v>842</v>
      </c>
      <c r="AY80" s="39" t="s">
        <v>842</v>
      </c>
      <c r="AZ80" s="39" t="s">
        <v>842</v>
      </c>
      <c r="BA80" s="40" t="s">
        <v>822</v>
      </c>
      <c r="BB80" s="39" t="s">
        <v>841</v>
      </c>
      <c r="BC80" s="39" t="s">
        <v>841</v>
      </c>
      <c r="BD80" s="39" t="s">
        <v>503</v>
      </c>
      <c r="BE80" s="39" t="s">
        <v>503</v>
      </c>
      <c r="BF80" s="39" t="s">
        <v>1133</v>
      </c>
      <c r="BG80" s="39" t="s">
        <v>1140</v>
      </c>
      <c r="BH80" s="39" t="s">
        <v>838</v>
      </c>
      <c r="BI80" s="39" t="s">
        <v>514</v>
      </c>
      <c r="BJ80" s="39" t="s">
        <v>511</v>
      </c>
      <c r="BK80" s="39" t="s">
        <v>514</v>
      </c>
      <c r="BL80" s="39" t="s">
        <v>514</v>
      </c>
      <c r="BM80" s="39" t="s">
        <v>821</v>
      </c>
      <c r="BN80" s="39" t="s">
        <v>830</v>
      </c>
      <c r="BO80" s="39" t="s">
        <v>830</v>
      </c>
      <c r="BP80" s="39" t="s">
        <v>830</v>
      </c>
      <c r="BQ80" s="39" t="s">
        <v>830</v>
      </c>
      <c r="BR80" s="39" t="s">
        <v>830</v>
      </c>
      <c r="BS80" s="39" t="s">
        <v>830</v>
      </c>
      <c r="BT80" s="39"/>
      <c r="BU80" s="39" t="s">
        <v>845</v>
      </c>
      <c r="BV80" s="39" t="s">
        <v>514</v>
      </c>
    </row>
    <row r="81" spans="1:74">
      <c r="A81" s="30" t="str">
        <f>'Indicator Data'!A82</f>
        <v>Indonesia</v>
      </c>
      <c r="B81" s="23" t="str">
        <f>'Indicator Data'!B82</f>
        <v>IDN</v>
      </c>
      <c r="C81" s="39" t="s">
        <v>1132</v>
      </c>
      <c r="D81" s="39" t="s">
        <v>1132</v>
      </c>
      <c r="E81" s="39" t="s">
        <v>1133</v>
      </c>
      <c r="F81" s="39" t="s">
        <v>1133</v>
      </c>
      <c r="G81" s="39" t="s">
        <v>1133</v>
      </c>
      <c r="H81" s="39" t="s">
        <v>1133</v>
      </c>
      <c r="I81" s="39" t="s">
        <v>1133</v>
      </c>
      <c r="J81" s="39" t="s">
        <v>842</v>
      </c>
      <c r="K81" s="39" t="s">
        <v>842</v>
      </c>
      <c r="L81" s="39" t="s">
        <v>503</v>
      </c>
      <c r="M81" s="39" t="s">
        <v>839</v>
      </c>
      <c r="N81" s="39" t="s">
        <v>839</v>
      </c>
      <c r="O81" s="39" t="s">
        <v>839</v>
      </c>
      <c r="P81" s="39" t="s">
        <v>839</v>
      </c>
      <c r="Q81" s="39" t="s">
        <v>1051</v>
      </c>
      <c r="R81" s="39" t="s">
        <v>1051</v>
      </c>
      <c r="S81" s="39" t="s">
        <v>839</v>
      </c>
      <c r="T81" s="39" t="s">
        <v>839</v>
      </c>
      <c r="U81" s="39" t="s">
        <v>839</v>
      </c>
      <c r="V81" s="39" t="s">
        <v>514</v>
      </c>
      <c r="W81" s="39" t="s">
        <v>514</v>
      </c>
      <c r="X81" s="39" t="s">
        <v>514</v>
      </c>
      <c r="Y81" s="39" t="s">
        <v>1100</v>
      </c>
      <c r="Z81" s="39" t="s">
        <v>840</v>
      </c>
      <c r="AA81" s="39" t="s">
        <v>840</v>
      </c>
      <c r="AB81" s="61" t="s">
        <v>1138</v>
      </c>
      <c r="AC81" s="39" t="s">
        <v>830</v>
      </c>
      <c r="AD81" s="39" t="s">
        <v>1052</v>
      </c>
      <c r="AE81" s="39" t="s">
        <v>1100</v>
      </c>
      <c r="AF81" s="39" t="s">
        <v>839</v>
      </c>
      <c r="AG81" s="40" t="s">
        <v>1381</v>
      </c>
      <c r="AH81" s="39" t="s">
        <v>844</v>
      </c>
      <c r="AI81" s="39" t="s">
        <v>844</v>
      </c>
      <c r="AJ81" s="39" t="s">
        <v>846</v>
      </c>
      <c r="AK81" s="39" t="s">
        <v>847</v>
      </c>
      <c r="AL81" s="39" t="s">
        <v>847</v>
      </c>
      <c r="AM81" s="39" t="s">
        <v>1139</v>
      </c>
      <c r="AN81" s="39" t="s">
        <v>1139</v>
      </c>
      <c r="AO81" s="39" t="s">
        <v>830</v>
      </c>
      <c r="AP81" s="39" t="s">
        <v>830</v>
      </c>
      <c r="AQ81" s="39" t="s">
        <v>830</v>
      </c>
      <c r="AR81" s="39" t="s">
        <v>830</v>
      </c>
      <c r="AS81" s="39" t="s">
        <v>830</v>
      </c>
      <c r="AT81" s="39" t="s">
        <v>830</v>
      </c>
      <c r="AU81" s="39" t="s">
        <v>830</v>
      </c>
      <c r="AV81" s="39" t="s">
        <v>844</v>
      </c>
      <c r="AW81" s="39" t="s">
        <v>514</v>
      </c>
      <c r="AX81" s="39" t="s">
        <v>842</v>
      </c>
      <c r="AY81" s="39" t="s">
        <v>842</v>
      </c>
      <c r="AZ81" s="39" t="s">
        <v>842</v>
      </c>
      <c r="BA81" s="40" t="s">
        <v>822</v>
      </c>
      <c r="BB81" s="39" t="s">
        <v>841</v>
      </c>
      <c r="BC81" s="39" t="s">
        <v>841</v>
      </c>
      <c r="BD81" s="39" t="s">
        <v>503</v>
      </c>
      <c r="BE81" s="39" t="s">
        <v>503</v>
      </c>
      <c r="BF81" s="39" t="s">
        <v>1133</v>
      </c>
      <c r="BG81" s="39" t="s">
        <v>1140</v>
      </c>
      <c r="BH81" s="39" t="s">
        <v>838</v>
      </c>
      <c r="BI81" s="39" t="s">
        <v>514</v>
      </c>
      <c r="BJ81" s="39" t="s">
        <v>511</v>
      </c>
      <c r="BK81" s="39" t="s">
        <v>514</v>
      </c>
      <c r="BL81" s="39" t="s">
        <v>514</v>
      </c>
      <c r="BM81" s="39" t="s">
        <v>821</v>
      </c>
      <c r="BN81" s="39" t="s">
        <v>830</v>
      </c>
      <c r="BO81" s="39" t="s">
        <v>830</v>
      </c>
      <c r="BP81" s="39" t="s">
        <v>830</v>
      </c>
      <c r="BQ81" s="39" t="s">
        <v>830</v>
      </c>
      <c r="BR81" s="39" t="s">
        <v>830</v>
      </c>
      <c r="BS81" s="39" t="s">
        <v>830</v>
      </c>
      <c r="BT81" s="39"/>
      <c r="BU81" s="39" t="s">
        <v>845</v>
      </c>
      <c r="BV81" s="39" t="s">
        <v>514</v>
      </c>
    </row>
    <row r="82" spans="1:74">
      <c r="A82" s="30" t="str">
        <f>'Indicator Data'!A83</f>
        <v>Iran</v>
      </c>
      <c r="B82" s="23" t="str">
        <f>'Indicator Data'!B83</f>
        <v>IRN</v>
      </c>
      <c r="C82" s="39" t="s">
        <v>1132</v>
      </c>
      <c r="D82" s="39" t="s">
        <v>1132</v>
      </c>
      <c r="E82" s="39" t="s">
        <v>1133</v>
      </c>
      <c r="F82" s="39" t="s">
        <v>1133</v>
      </c>
      <c r="G82" s="39" t="s">
        <v>1133</v>
      </c>
      <c r="H82" s="39" t="s">
        <v>1133</v>
      </c>
      <c r="I82" s="39" t="s">
        <v>1133</v>
      </c>
      <c r="J82" s="39" t="s">
        <v>842</v>
      </c>
      <c r="K82" s="39" t="s">
        <v>842</v>
      </c>
      <c r="L82" s="39" t="s">
        <v>503</v>
      </c>
      <c r="M82" s="39" t="s">
        <v>839</v>
      </c>
      <c r="N82" s="39" t="s">
        <v>839</v>
      </c>
      <c r="O82" s="39" t="s">
        <v>839</v>
      </c>
      <c r="P82" s="39" t="s">
        <v>839</v>
      </c>
      <c r="Q82" s="39" t="s">
        <v>1051</v>
      </c>
      <c r="R82" s="39" t="s">
        <v>1051</v>
      </c>
      <c r="S82" s="39" t="s">
        <v>839</v>
      </c>
      <c r="T82" s="39" t="s">
        <v>839</v>
      </c>
      <c r="U82" s="39" t="s">
        <v>839</v>
      </c>
      <c r="V82" s="39" t="s">
        <v>514</v>
      </c>
      <c r="W82" s="39" t="s">
        <v>514</v>
      </c>
      <c r="X82" s="39" t="s">
        <v>514</v>
      </c>
      <c r="Y82" s="39" t="s">
        <v>1100</v>
      </c>
      <c r="Z82" s="39" t="s">
        <v>840</v>
      </c>
      <c r="AA82" s="39" t="s">
        <v>840</v>
      </c>
      <c r="AB82" s="61" t="s">
        <v>1138</v>
      </c>
      <c r="AC82" s="39" t="s">
        <v>830</v>
      </c>
      <c r="AD82" s="39" t="s">
        <v>1052</v>
      </c>
      <c r="AE82" s="39" t="s">
        <v>1100</v>
      </c>
      <c r="AF82" s="39" t="s">
        <v>839</v>
      </c>
      <c r="AG82" s="40" t="s">
        <v>1381</v>
      </c>
      <c r="AH82" s="39" t="s">
        <v>844</v>
      </c>
      <c r="AI82" s="39" t="s">
        <v>844</v>
      </c>
      <c r="AJ82" s="39" t="s">
        <v>846</v>
      </c>
      <c r="AK82" s="39" t="s">
        <v>847</v>
      </c>
      <c r="AL82" s="39" t="s">
        <v>847</v>
      </c>
      <c r="AM82" s="39" t="s">
        <v>1139</v>
      </c>
      <c r="AN82" s="39" t="s">
        <v>1139</v>
      </c>
      <c r="AO82" s="39" t="s">
        <v>830</v>
      </c>
      <c r="AP82" s="39" t="s">
        <v>830</v>
      </c>
      <c r="AQ82" s="39" t="s">
        <v>830</v>
      </c>
      <c r="AR82" s="39" t="s">
        <v>830</v>
      </c>
      <c r="AS82" s="39" t="s">
        <v>830</v>
      </c>
      <c r="AT82" s="39" t="s">
        <v>830</v>
      </c>
      <c r="AU82" s="39" t="s">
        <v>830</v>
      </c>
      <c r="AV82" s="39" t="s">
        <v>844</v>
      </c>
      <c r="AW82" s="39" t="s">
        <v>514</v>
      </c>
      <c r="AX82" s="39" t="s">
        <v>842</v>
      </c>
      <c r="AY82" s="39" t="s">
        <v>842</v>
      </c>
      <c r="AZ82" s="39" t="s">
        <v>842</v>
      </c>
      <c r="BA82" s="40" t="s">
        <v>819</v>
      </c>
      <c r="BB82" s="39" t="s">
        <v>841</v>
      </c>
      <c r="BC82" s="39" t="s">
        <v>841</v>
      </c>
      <c r="BD82" s="39" t="s">
        <v>503</v>
      </c>
      <c r="BE82" s="39" t="s">
        <v>503</v>
      </c>
      <c r="BF82" s="39" t="s">
        <v>1133</v>
      </c>
      <c r="BG82" s="39" t="s">
        <v>1140</v>
      </c>
      <c r="BH82" s="39" t="s">
        <v>838</v>
      </c>
      <c r="BI82" s="39" t="s">
        <v>514</v>
      </c>
      <c r="BJ82" s="39" t="s">
        <v>511</v>
      </c>
      <c r="BK82" s="39" t="s">
        <v>514</v>
      </c>
      <c r="BL82" s="39" t="s">
        <v>514</v>
      </c>
      <c r="BM82" s="39" t="s">
        <v>821</v>
      </c>
      <c r="BN82" s="39" t="s">
        <v>830</v>
      </c>
      <c r="BO82" s="39" t="s">
        <v>830</v>
      </c>
      <c r="BP82" s="39" t="s">
        <v>830</v>
      </c>
      <c r="BQ82" s="39" t="s">
        <v>830</v>
      </c>
      <c r="BR82" s="39" t="s">
        <v>830</v>
      </c>
      <c r="BS82" s="39" t="s">
        <v>830</v>
      </c>
      <c r="BT82" s="39"/>
      <c r="BU82" s="39" t="s">
        <v>845</v>
      </c>
      <c r="BV82" s="39" t="s">
        <v>514</v>
      </c>
    </row>
    <row r="83" spans="1:74">
      <c r="A83" s="30" t="str">
        <f>'Indicator Data'!A84</f>
        <v>Iraq</v>
      </c>
      <c r="B83" s="23" t="str">
        <f>'Indicator Data'!B84</f>
        <v>IRQ</v>
      </c>
      <c r="C83" s="39" t="s">
        <v>1132</v>
      </c>
      <c r="D83" s="39" t="s">
        <v>1132</v>
      </c>
      <c r="E83" s="39" t="s">
        <v>1133</v>
      </c>
      <c r="F83" s="39" t="s">
        <v>1133</v>
      </c>
      <c r="G83" s="39" t="s">
        <v>1133</v>
      </c>
      <c r="H83" s="39" t="s">
        <v>1133</v>
      </c>
      <c r="I83" s="39" t="s">
        <v>1133</v>
      </c>
      <c r="J83" s="39" t="s">
        <v>842</v>
      </c>
      <c r="K83" s="39" t="s">
        <v>842</v>
      </c>
      <c r="L83" s="39" t="s">
        <v>503</v>
      </c>
      <c r="M83" s="39" t="s">
        <v>839</v>
      </c>
      <c r="N83" s="39" t="s">
        <v>839</v>
      </c>
      <c r="O83" s="39" t="s">
        <v>839</v>
      </c>
      <c r="P83" s="39" t="s">
        <v>839</v>
      </c>
      <c r="Q83" s="39" t="s">
        <v>1051</v>
      </c>
      <c r="R83" s="39" t="s">
        <v>1051</v>
      </c>
      <c r="S83" s="39" t="s">
        <v>839</v>
      </c>
      <c r="T83" s="39" t="s">
        <v>839</v>
      </c>
      <c r="U83" s="39" t="s">
        <v>839</v>
      </c>
      <c r="V83" s="39" t="s">
        <v>514</v>
      </c>
      <c r="W83" s="39" t="s">
        <v>514</v>
      </c>
      <c r="X83" s="39" t="s">
        <v>514</v>
      </c>
      <c r="Y83" s="39" t="s">
        <v>1100</v>
      </c>
      <c r="Z83" s="39" t="s">
        <v>840</v>
      </c>
      <c r="AA83" s="39" t="s">
        <v>840</v>
      </c>
      <c r="AB83" s="61" t="s">
        <v>1138</v>
      </c>
      <c r="AC83" s="39" t="s">
        <v>830</v>
      </c>
      <c r="AD83" s="39" t="s">
        <v>1052</v>
      </c>
      <c r="AE83" s="39" t="s">
        <v>1100</v>
      </c>
      <c r="AF83" s="39" t="s">
        <v>839</v>
      </c>
      <c r="AG83" s="40" t="s">
        <v>1381</v>
      </c>
      <c r="AH83" s="39" t="s">
        <v>844</v>
      </c>
      <c r="AI83" s="39" t="s">
        <v>844</v>
      </c>
      <c r="AJ83" s="39" t="s">
        <v>846</v>
      </c>
      <c r="AK83" s="39" t="s">
        <v>847</v>
      </c>
      <c r="AL83" s="39" t="s">
        <v>847</v>
      </c>
      <c r="AM83" s="39" t="s">
        <v>1139</v>
      </c>
      <c r="AN83" s="39" t="s">
        <v>1139</v>
      </c>
      <c r="AO83" s="39" t="s">
        <v>830</v>
      </c>
      <c r="AP83" s="39" t="s">
        <v>830</v>
      </c>
      <c r="AQ83" s="39" t="s">
        <v>830</v>
      </c>
      <c r="AR83" s="39" t="s">
        <v>830</v>
      </c>
      <c r="AS83" s="39" t="s">
        <v>830</v>
      </c>
      <c r="AT83" s="39" t="s">
        <v>830</v>
      </c>
      <c r="AU83" s="39" t="s">
        <v>830</v>
      </c>
      <c r="AV83" s="39" t="s">
        <v>844</v>
      </c>
      <c r="AW83" s="39" t="s">
        <v>514</v>
      </c>
      <c r="AX83" s="39" t="s">
        <v>842</v>
      </c>
      <c r="AY83" s="39" t="s">
        <v>842</v>
      </c>
      <c r="AZ83" s="39" t="s">
        <v>842</v>
      </c>
      <c r="BA83" s="40" t="s">
        <v>914</v>
      </c>
      <c r="BB83" s="39" t="s">
        <v>841</v>
      </c>
      <c r="BC83" s="39" t="s">
        <v>841</v>
      </c>
      <c r="BD83" s="39" t="s">
        <v>503</v>
      </c>
      <c r="BE83" s="39" t="s">
        <v>503</v>
      </c>
      <c r="BF83" s="39" t="s">
        <v>1133</v>
      </c>
      <c r="BG83" s="39" t="s">
        <v>1140</v>
      </c>
      <c r="BH83" s="39" t="s">
        <v>838</v>
      </c>
      <c r="BI83" s="39" t="s">
        <v>514</v>
      </c>
      <c r="BJ83" s="39" t="s">
        <v>511</v>
      </c>
      <c r="BK83" s="39" t="s">
        <v>514</v>
      </c>
      <c r="BL83" s="39" t="s">
        <v>514</v>
      </c>
      <c r="BM83" s="39" t="s">
        <v>821</v>
      </c>
      <c r="BN83" s="39" t="s">
        <v>830</v>
      </c>
      <c r="BO83" s="39" t="s">
        <v>830</v>
      </c>
      <c r="BP83" s="39" t="s">
        <v>830</v>
      </c>
      <c r="BQ83" s="39" t="s">
        <v>830</v>
      </c>
      <c r="BR83" s="39" t="s">
        <v>830</v>
      </c>
      <c r="BS83" s="39" t="s">
        <v>830</v>
      </c>
      <c r="BT83" s="39"/>
      <c r="BU83" s="39" t="s">
        <v>845</v>
      </c>
      <c r="BV83" s="39" t="s">
        <v>514</v>
      </c>
    </row>
    <row r="84" spans="1:74">
      <c r="A84" s="30" t="str">
        <f>'Indicator Data'!A85</f>
        <v>Ireland</v>
      </c>
      <c r="B84" s="23" t="str">
        <f>'Indicator Data'!B85</f>
        <v>IRL</v>
      </c>
      <c r="C84" s="39" t="s">
        <v>1132</v>
      </c>
      <c r="D84" s="39" t="s">
        <v>1132</v>
      </c>
      <c r="E84" s="39" t="s">
        <v>1133</v>
      </c>
      <c r="F84" s="39" t="s">
        <v>1133</v>
      </c>
      <c r="G84" s="39" t="s">
        <v>1133</v>
      </c>
      <c r="H84" s="39" t="s">
        <v>1133</v>
      </c>
      <c r="I84" s="39" t="s">
        <v>1133</v>
      </c>
      <c r="J84" s="39" t="s">
        <v>842</v>
      </c>
      <c r="K84" s="39" t="s">
        <v>842</v>
      </c>
      <c r="L84" s="39" t="s">
        <v>503</v>
      </c>
      <c r="M84" s="39" t="s">
        <v>839</v>
      </c>
      <c r="N84" s="39" t="s">
        <v>839</v>
      </c>
      <c r="O84" s="39" t="s">
        <v>839</v>
      </c>
      <c r="P84" s="39" t="s">
        <v>839</v>
      </c>
      <c r="Q84" s="39" t="s">
        <v>1051</v>
      </c>
      <c r="R84" s="39" t="s">
        <v>1051</v>
      </c>
      <c r="S84" s="39" t="s">
        <v>839</v>
      </c>
      <c r="T84" s="39" t="s">
        <v>839</v>
      </c>
      <c r="U84" s="39" t="s">
        <v>839</v>
      </c>
      <c r="V84" s="39" t="s">
        <v>514</v>
      </c>
      <c r="W84" s="39" t="s">
        <v>514</v>
      </c>
      <c r="X84" s="39" t="s">
        <v>514</v>
      </c>
      <c r="Y84" s="39" t="s">
        <v>1100</v>
      </c>
      <c r="Z84" s="39" t="s">
        <v>840</v>
      </c>
      <c r="AA84" s="39" t="s">
        <v>840</v>
      </c>
      <c r="AB84" s="61" t="s">
        <v>1138</v>
      </c>
      <c r="AC84" s="39" t="s">
        <v>830</v>
      </c>
      <c r="AD84" s="39" t="s">
        <v>1052</v>
      </c>
      <c r="AE84" s="39" t="s">
        <v>1100</v>
      </c>
      <c r="AF84" s="39" t="s">
        <v>839</v>
      </c>
      <c r="AG84" s="40" t="s">
        <v>1381</v>
      </c>
      <c r="AH84" s="39" t="s">
        <v>844</v>
      </c>
      <c r="AI84" s="39" t="s">
        <v>844</v>
      </c>
      <c r="AJ84" s="39" t="s">
        <v>846</v>
      </c>
      <c r="AK84" s="39" t="s">
        <v>847</v>
      </c>
      <c r="AL84" s="39" t="s">
        <v>847</v>
      </c>
      <c r="AM84" s="39" t="s">
        <v>1139</v>
      </c>
      <c r="AN84" s="39" t="s">
        <v>1139</v>
      </c>
      <c r="AO84" s="39" t="s">
        <v>830</v>
      </c>
      <c r="AP84" s="39" t="s">
        <v>830</v>
      </c>
      <c r="AQ84" s="39" t="s">
        <v>830</v>
      </c>
      <c r="AR84" s="39" t="s">
        <v>830</v>
      </c>
      <c r="AS84" s="39" t="s">
        <v>830</v>
      </c>
      <c r="AT84" s="39" t="s">
        <v>830</v>
      </c>
      <c r="AU84" s="39" t="s">
        <v>830</v>
      </c>
      <c r="AV84" s="39" t="s">
        <v>844</v>
      </c>
      <c r="AW84" s="39" t="s">
        <v>514</v>
      </c>
      <c r="AX84" s="39" t="s">
        <v>842</v>
      </c>
      <c r="AY84" s="39" t="s">
        <v>842</v>
      </c>
      <c r="AZ84" s="39" t="s">
        <v>842</v>
      </c>
      <c r="BA84" s="40" t="s">
        <v>819</v>
      </c>
      <c r="BB84" s="39" t="s">
        <v>841</v>
      </c>
      <c r="BC84" s="39" t="s">
        <v>841</v>
      </c>
      <c r="BD84" s="39" t="s">
        <v>503</v>
      </c>
      <c r="BE84" s="39" t="s">
        <v>503</v>
      </c>
      <c r="BF84" s="39" t="s">
        <v>1133</v>
      </c>
      <c r="BG84" s="39" t="s">
        <v>1140</v>
      </c>
      <c r="BH84" s="39" t="s">
        <v>838</v>
      </c>
      <c r="BI84" s="39" t="s">
        <v>514</v>
      </c>
      <c r="BJ84" s="39" t="s">
        <v>511</v>
      </c>
      <c r="BK84" s="39" t="s">
        <v>514</v>
      </c>
      <c r="BL84" s="39" t="s">
        <v>514</v>
      </c>
      <c r="BM84" s="39" t="s">
        <v>821</v>
      </c>
      <c r="BN84" s="39" t="s">
        <v>830</v>
      </c>
      <c r="BO84" s="39" t="s">
        <v>830</v>
      </c>
      <c r="BP84" s="39" t="s">
        <v>830</v>
      </c>
      <c r="BQ84" s="39" t="s">
        <v>830</v>
      </c>
      <c r="BR84" s="39" t="s">
        <v>830</v>
      </c>
      <c r="BS84" s="39" t="s">
        <v>830</v>
      </c>
      <c r="BT84" s="39"/>
      <c r="BU84" s="39" t="s">
        <v>845</v>
      </c>
      <c r="BV84" s="39" t="s">
        <v>514</v>
      </c>
    </row>
    <row r="85" spans="1:74">
      <c r="A85" s="30" t="str">
        <f>'Indicator Data'!A86</f>
        <v>Israel</v>
      </c>
      <c r="B85" s="23" t="str">
        <f>'Indicator Data'!B86</f>
        <v>ISR</v>
      </c>
      <c r="C85" s="39" t="s">
        <v>1132</v>
      </c>
      <c r="D85" s="39" t="s">
        <v>1132</v>
      </c>
      <c r="E85" s="39" t="s">
        <v>1133</v>
      </c>
      <c r="F85" s="39" t="s">
        <v>1133</v>
      </c>
      <c r="G85" s="39" t="s">
        <v>1133</v>
      </c>
      <c r="H85" s="39" t="s">
        <v>1133</v>
      </c>
      <c r="I85" s="39" t="s">
        <v>1133</v>
      </c>
      <c r="J85" s="39" t="s">
        <v>842</v>
      </c>
      <c r="K85" s="39" t="s">
        <v>842</v>
      </c>
      <c r="L85" s="39" t="s">
        <v>503</v>
      </c>
      <c r="M85" s="39" t="s">
        <v>839</v>
      </c>
      <c r="N85" s="39" t="s">
        <v>839</v>
      </c>
      <c r="O85" s="39" t="s">
        <v>839</v>
      </c>
      <c r="P85" s="39" t="s">
        <v>839</v>
      </c>
      <c r="Q85" s="39" t="s">
        <v>1051</v>
      </c>
      <c r="R85" s="39" t="s">
        <v>1051</v>
      </c>
      <c r="S85" s="39" t="s">
        <v>839</v>
      </c>
      <c r="T85" s="39" t="s">
        <v>839</v>
      </c>
      <c r="U85" s="39" t="s">
        <v>839</v>
      </c>
      <c r="V85" s="39" t="s">
        <v>514</v>
      </c>
      <c r="W85" s="39" t="s">
        <v>514</v>
      </c>
      <c r="X85" s="39" t="s">
        <v>514</v>
      </c>
      <c r="Y85" s="39" t="s">
        <v>1100</v>
      </c>
      <c r="Z85" s="39" t="s">
        <v>840</v>
      </c>
      <c r="AA85" s="39" t="s">
        <v>840</v>
      </c>
      <c r="AB85" s="61" t="s">
        <v>1138</v>
      </c>
      <c r="AC85" s="39" t="s">
        <v>830</v>
      </c>
      <c r="AD85" s="39" t="s">
        <v>1052</v>
      </c>
      <c r="AE85" s="39" t="s">
        <v>1100</v>
      </c>
      <c r="AF85" s="39" t="s">
        <v>839</v>
      </c>
      <c r="AG85" s="40" t="s">
        <v>1381</v>
      </c>
      <c r="AH85" s="39" t="s">
        <v>844</v>
      </c>
      <c r="AI85" s="39" t="s">
        <v>844</v>
      </c>
      <c r="AJ85" s="39" t="s">
        <v>846</v>
      </c>
      <c r="AK85" s="39" t="s">
        <v>847</v>
      </c>
      <c r="AL85" s="39" t="s">
        <v>847</v>
      </c>
      <c r="AM85" s="39" t="s">
        <v>1139</v>
      </c>
      <c r="AN85" s="39" t="s">
        <v>1139</v>
      </c>
      <c r="AO85" s="39" t="s">
        <v>830</v>
      </c>
      <c r="AP85" s="39" t="s">
        <v>830</v>
      </c>
      <c r="AQ85" s="39" t="s">
        <v>830</v>
      </c>
      <c r="AR85" s="39" t="s">
        <v>830</v>
      </c>
      <c r="AS85" s="39" t="s">
        <v>830</v>
      </c>
      <c r="AT85" s="39" t="s">
        <v>830</v>
      </c>
      <c r="AU85" s="39" t="s">
        <v>830</v>
      </c>
      <c r="AV85" s="39" t="s">
        <v>844</v>
      </c>
      <c r="AW85" s="39" t="s">
        <v>514</v>
      </c>
      <c r="AX85" s="39" t="s">
        <v>842</v>
      </c>
      <c r="AY85" s="39" t="s">
        <v>842</v>
      </c>
      <c r="AZ85" s="39" t="s">
        <v>842</v>
      </c>
      <c r="BA85" s="40" t="s">
        <v>819</v>
      </c>
      <c r="BB85" s="39" t="s">
        <v>841</v>
      </c>
      <c r="BC85" s="39" t="s">
        <v>841</v>
      </c>
      <c r="BD85" s="39" t="s">
        <v>503</v>
      </c>
      <c r="BE85" s="39" t="s">
        <v>503</v>
      </c>
      <c r="BF85" s="39" t="s">
        <v>1133</v>
      </c>
      <c r="BG85" s="39" t="s">
        <v>1140</v>
      </c>
      <c r="BH85" s="39" t="s">
        <v>838</v>
      </c>
      <c r="BI85" s="39" t="s">
        <v>514</v>
      </c>
      <c r="BJ85" s="39" t="s">
        <v>511</v>
      </c>
      <c r="BK85" s="39" t="s">
        <v>514</v>
      </c>
      <c r="BL85" s="39" t="s">
        <v>514</v>
      </c>
      <c r="BM85" s="39" t="s">
        <v>821</v>
      </c>
      <c r="BN85" s="39" t="s">
        <v>830</v>
      </c>
      <c r="BO85" s="39" t="s">
        <v>830</v>
      </c>
      <c r="BP85" s="39" t="s">
        <v>830</v>
      </c>
      <c r="BQ85" s="39" t="s">
        <v>830</v>
      </c>
      <c r="BR85" s="39" t="s">
        <v>830</v>
      </c>
      <c r="BS85" s="39" t="s">
        <v>830</v>
      </c>
      <c r="BT85" s="39"/>
      <c r="BU85" s="39" t="s">
        <v>845</v>
      </c>
      <c r="BV85" s="39" t="s">
        <v>514</v>
      </c>
    </row>
    <row r="86" spans="1:74">
      <c r="A86" s="30" t="str">
        <f>'Indicator Data'!A87</f>
        <v>Italy</v>
      </c>
      <c r="B86" s="23" t="str">
        <f>'Indicator Data'!B87</f>
        <v>ITA</v>
      </c>
      <c r="C86" s="39" t="s">
        <v>1132</v>
      </c>
      <c r="D86" s="39" t="s">
        <v>1132</v>
      </c>
      <c r="E86" s="39" t="s">
        <v>1133</v>
      </c>
      <c r="F86" s="39" t="s">
        <v>1133</v>
      </c>
      <c r="G86" s="39" t="s">
        <v>1133</v>
      </c>
      <c r="H86" s="39" t="s">
        <v>1133</v>
      </c>
      <c r="I86" s="39" t="s">
        <v>1133</v>
      </c>
      <c r="J86" s="39" t="s">
        <v>842</v>
      </c>
      <c r="K86" s="39" t="s">
        <v>842</v>
      </c>
      <c r="L86" s="39" t="s">
        <v>503</v>
      </c>
      <c r="M86" s="39" t="s">
        <v>839</v>
      </c>
      <c r="N86" s="39" t="s">
        <v>839</v>
      </c>
      <c r="O86" s="39" t="s">
        <v>839</v>
      </c>
      <c r="P86" s="39" t="s">
        <v>839</v>
      </c>
      <c r="Q86" s="39" t="s">
        <v>1051</v>
      </c>
      <c r="R86" s="39" t="s">
        <v>1051</v>
      </c>
      <c r="S86" s="39" t="s">
        <v>839</v>
      </c>
      <c r="T86" s="39" t="s">
        <v>839</v>
      </c>
      <c r="U86" s="39" t="s">
        <v>839</v>
      </c>
      <c r="V86" s="39" t="s">
        <v>514</v>
      </c>
      <c r="W86" s="39" t="s">
        <v>514</v>
      </c>
      <c r="X86" s="39" t="s">
        <v>514</v>
      </c>
      <c r="Y86" s="39" t="s">
        <v>1100</v>
      </c>
      <c r="Z86" s="39" t="s">
        <v>840</v>
      </c>
      <c r="AA86" s="39" t="s">
        <v>840</v>
      </c>
      <c r="AB86" s="61" t="s">
        <v>1138</v>
      </c>
      <c r="AC86" s="39" t="s">
        <v>830</v>
      </c>
      <c r="AD86" s="39" t="s">
        <v>1052</v>
      </c>
      <c r="AE86" s="39" t="s">
        <v>1100</v>
      </c>
      <c r="AF86" s="39" t="s">
        <v>839</v>
      </c>
      <c r="AG86" s="40" t="s">
        <v>1381</v>
      </c>
      <c r="AH86" s="39" t="s">
        <v>844</v>
      </c>
      <c r="AI86" s="39" t="s">
        <v>844</v>
      </c>
      <c r="AJ86" s="39" t="s">
        <v>846</v>
      </c>
      <c r="AK86" s="39" t="s">
        <v>847</v>
      </c>
      <c r="AL86" s="39" t="s">
        <v>847</v>
      </c>
      <c r="AM86" s="39" t="s">
        <v>1139</v>
      </c>
      <c r="AN86" s="39" t="s">
        <v>1139</v>
      </c>
      <c r="AO86" s="39" t="s">
        <v>830</v>
      </c>
      <c r="AP86" s="39" t="s">
        <v>830</v>
      </c>
      <c r="AQ86" s="39" t="s">
        <v>830</v>
      </c>
      <c r="AR86" s="39" t="s">
        <v>830</v>
      </c>
      <c r="AS86" s="39" t="s">
        <v>830</v>
      </c>
      <c r="AT86" s="39" t="s">
        <v>830</v>
      </c>
      <c r="AU86" s="39" t="s">
        <v>830</v>
      </c>
      <c r="AV86" s="39" t="s">
        <v>844</v>
      </c>
      <c r="AW86" s="39" t="s">
        <v>514</v>
      </c>
      <c r="AX86" s="39" t="s">
        <v>842</v>
      </c>
      <c r="AY86" s="39" t="s">
        <v>842</v>
      </c>
      <c r="AZ86" s="39" t="s">
        <v>842</v>
      </c>
      <c r="BA86" s="40" t="s">
        <v>819</v>
      </c>
      <c r="BB86" s="39" t="s">
        <v>841</v>
      </c>
      <c r="BC86" s="39" t="s">
        <v>841</v>
      </c>
      <c r="BD86" s="39" t="s">
        <v>503</v>
      </c>
      <c r="BE86" s="39" t="s">
        <v>503</v>
      </c>
      <c r="BF86" s="39" t="s">
        <v>1133</v>
      </c>
      <c r="BG86" s="39" t="s">
        <v>1140</v>
      </c>
      <c r="BH86" s="39" t="s">
        <v>838</v>
      </c>
      <c r="BI86" s="39" t="s">
        <v>514</v>
      </c>
      <c r="BJ86" s="39" t="s">
        <v>511</v>
      </c>
      <c r="BK86" s="39" t="s">
        <v>514</v>
      </c>
      <c r="BL86" s="39" t="s">
        <v>514</v>
      </c>
      <c r="BM86" s="39" t="s">
        <v>821</v>
      </c>
      <c r="BN86" s="39" t="s">
        <v>830</v>
      </c>
      <c r="BO86" s="39" t="s">
        <v>830</v>
      </c>
      <c r="BP86" s="39" t="s">
        <v>830</v>
      </c>
      <c r="BQ86" s="39" t="s">
        <v>830</v>
      </c>
      <c r="BR86" s="39" t="s">
        <v>830</v>
      </c>
      <c r="BS86" s="39" t="s">
        <v>830</v>
      </c>
      <c r="BT86" s="39"/>
      <c r="BU86" s="39" t="s">
        <v>845</v>
      </c>
      <c r="BV86" s="39" t="s">
        <v>514</v>
      </c>
    </row>
    <row r="87" spans="1:74">
      <c r="A87" s="30" t="str">
        <f>'Indicator Data'!A88</f>
        <v>Jamaica</v>
      </c>
      <c r="B87" s="23" t="str">
        <f>'Indicator Data'!B88</f>
        <v>JAM</v>
      </c>
      <c r="C87" s="39" t="s">
        <v>1132</v>
      </c>
      <c r="D87" s="39" t="s">
        <v>1132</v>
      </c>
      <c r="E87" s="39" t="s">
        <v>1133</v>
      </c>
      <c r="F87" s="39" t="s">
        <v>1133</v>
      </c>
      <c r="G87" s="39" t="s">
        <v>1133</v>
      </c>
      <c r="H87" s="39" t="s">
        <v>1133</v>
      </c>
      <c r="I87" s="39" t="s">
        <v>1133</v>
      </c>
      <c r="J87" s="39" t="s">
        <v>842</v>
      </c>
      <c r="K87" s="39" t="s">
        <v>842</v>
      </c>
      <c r="L87" s="39" t="s">
        <v>503</v>
      </c>
      <c r="M87" s="39" t="s">
        <v>839</v>
      </c>
      <c r="N87" s="39" t="s">
        <v>839</v>
      </c>
      <c r="O87" s="39" t="s">
        <v>839</v>
      </c>
      <c r="P87" s="39" t="s">
        <v>839</v>
      </c>
      <c r="Q87" s="39" t="s">
        <v>1051</v>
      </c>
      <c r="R87" s="39" t="s">
        <v>1051</v>
      </c>
      <c r="S87" s="39" t="s">
        <v>839</v>
      </c>
      <c r="T87" s="39" t="s">
        <v>839</v>
      </c>
      <c r="U87" s="39" t="s">
        <v>839</v>
      </c>
      <c r="V87" s="39" t="s">
        <v>514</v>
      </c>
      <c r="W87" s="39" t="s">
        <v>514</v>
      </c>
      <c r="X87" s="39" t="s">
        <v>514</v>
      </c>
      <c r="Y87" s="39" t="s">
        <v>1100</v>
      </c>
      <c r="Z87" s="39" t="s">
        <v>840</v>
      </c>
      <c r="AA87" s="39" t="s">
        <v>840</v>
      </c>
      <c r="AB87" s="61" t="s">
        <v>1138</v>
      </c>
      <c r="AC87" s="39" t="s">
        <v>830</v>
      </c>
      <c r="AD87" s="39" t="s">
        <v>1052</v>
      </c>
      <c r="AE87" s="39" t="s">
        <v>1100</v>
      </c>
      <c r="AF87" s="39" t="s">
        <v>839</v>
      </c>
      <c r="AG87" s="40" t="s">
        <v>1381</v>
      </c>
      <c r="AH87" s="39" t="s">
        <v>844</v>
      </c>
      <c r="AI87" s="39" t="s">
        <v>844</v>
      </c>
      <c r="AJ87" s="39" t="s">
        <v>846</v>
      </c>
      <c r="AK87" s="39" t="s">
        <v>847</v>
      </c>
      <c r="AL87" s="39" t="s">
        <v>847</v>
      </c>
      <c r="AM87" s="39" t="s">
        <v>1139</v>
      </c>
      <c r="AN87" s="39" t="s">
        <v>1139</v>
      </c>
      <c r="AO87" s="39" t="s">
        <v>830</v>
      </c>
      <c r="AP87" s="39" t="s">
        <v>830</v>
      </c>
      <c r="AQ87" s="39" t="s">
        <v>830</v>
      </c>
      <c r="AR87" s="39" t="s">
        <v>830</v>
      </c>
      <c r="AS87" s="39" t="s">
        <v>830</v>
      </c>
      <c r="AT87" s="39" t="s">
        <v>830</v>
      </c>
      <c r="AU87" s="39" t="s">
        <v>830</v>
      </c>
      <c r="AV87" s="39" t="s">
        <v>844</v>
      </c>
      <c r="AW87" s="39" t="s">
        <v>514</v>
      </c>
      <c r="AX87" s="39" t="s">
        <v>842</v>
      </c>
      <c r="AY87" s="39" t="s">
        <v>842</v>
      </c>
      <c r="AZ87" s="39" t="s">
        <v>842</v>
      </c>
      <c r="BA87" s="40" t="s">
        <v>819</v>
      </c>
      <c r="BB87" s="39" t="s">
        <v>841</v>
      </c>
      <c r="BC87" s="39" t="s">
        <v>841</v>
      </c>
      <c r="BD87" s="39" t="s">
        <v>503</v>
      </c>
      <c r="BE87" s="39" t="s">
        <v>503</v>
      </c>
      <c r="BF87" s="39" t="s">
        <v>1133</v>
      </c>
      <c r="BG87" s="39" t="s">
        <v>1140</v>
      </c>
      <c r="BH87" s="39" t="s">
        <v>838</v>
      </c>
      <c r="BI87" s="39" t="s">
        <v>514</v>
      </c>
      <c r="BJ87" s="39" t="s">
        <v>511</v>
      </c>
      <c r="BK87" s="39" t="s">
        <v>514</v>
      </c>
      <c r="BL87" s="39" t="s">
        <v>514</v>
      </c>
      <c r="BM87" s="39" t="s">
        <v>821</v>
      </c>
      <c r="BN87" s="39" t="s">
        <v>830</v>
      </c>
      <c r="BO87" s="39" t="s">
        <v>830</v>
      </c>
      <c r="BP87" s="39" t="s">
        <v>830</v>
      </c>
      <c r="BQ87" s="39" t="s">
        <v>830</v>
      </c>
      <c r="BR87" s="39" t="s">
        <v>830</v>
      </c>
      <c r="BS87" s="39" t="s">
        <v>830</v>
      </c>
      <c r="BT87" s="39"/>
      <c r="BU87" s="39" t="s">
        <v>845</v>
      </c>
      <c r="BV87" s="39" t="s">
        <v>514</v>
      </c>
    </row>
    <row r="88" spans="1:74">
      <c r="A88" s="30" t="str">
        <f>'Indicator Data'!A89</f>
        <v>Japan</v>
      </c>
      <c r="B88" s="23" t="str">
        <f>'Indicator Data'!B89</f>
        <v>JPN</v>
      </c>
      <c r="C88" s="39" t="s">
        <v>1132</v>
      </c>
      <c r="D88" s="39" t="s">
        <v>1132</v>
      </c>
      <c r="E88" s="39" t="s">
        <v>1133</v>
      </c>
      <c r="F88" s="39" t="s">
        <v>1133</v>
      </c>
      <c r="G88" s="39" t="s">
        <v>1133</v>
      </c>
      <c r="H88" s="39" t="s">
        <v>1133</v>
      </c>
      <c r="I88" s="39" t="s">
        <v>1133</v>
      </c>
      <c r="J88" s="39" t="s">
        <v>842</v>
      </c>
      <c r="K88" s="39" t="s">
        <v>842</v>
      </c>
      <c r="L88" s="39" t="s">
        <v>503</v>
      </c>
      <c r="M88" s="39" t="s">
        <v>839</v>
      </c>
      <c r="N88" s="39" t="s">
        <v>839</v>
      </c>
      <c r="O88" s="39" t="s">
        <v>839</v>
      </c>
      <c r="P88" s="39" t="s">
        <v>839</v>
      </c>
      <c r="Q88" s="39" t="s">
        <v>1051</v>
      </c>
      <c r="R88" s="39" t="s">
        <v>1051</v>
      </c>
      <c r="S88" s="39" t="s">
        <v>839</v>
      </c>
      <c r="T88" s="39" t="s">
        <v>839</v>
      </c>
      <c r="U88" s="39" t="s">
        <v>839</v>
      </c>
      <c r="V88" s="39" t="s">
        <v>514</v>
      </c>
      <c r="W88" s="39" t="s">
        <v>514</v>
      </c>
      <c r="X88" s="39" t="s">
        <v>514</v>
      </c>
      <c r="Y88" s="39" t="s">
        <v>1100</v>
      </c>
      <c r="Z88" s="39" t="s">
        <v>840</v>
      </c>
      <c r="AA88" s="39" t="s">
        <v>840</v>
      </c>
      <c r="AB88" s="61" t="s">
        <v>1138</v>
      </c>
      <c r="AC88" s="39" t="s">
        <v>830</v>
      </c>
      <c r="AD88" s="39" t="s">
        <v>1052</v>
      </c>
      <c r="AE88" s="39" t="s">
        <v>1100</v>
      </c>
      <c r="AF88" s="39" t="s">
        <v>839</v>
      </c>
      <c r="AG88" s="40" t="s">
        <v>1381</v>
      </c>
      <c r="AH88" s="39" t="s">
        <v>844</v>
      </c>
      <c r="AI88" s="39" t="s">
        <v>844</v>
      </c>
      <c r="AJ88" s="39" t="s">
        <v>846</v>
      </c>
      <c r="AK88" s="39" t="s">
        <v>847</v>
      </c>
      <c r="AL88" s="39" t="s">
        <v>847</v>
      </c>
      <c r="AM88" s="39" t="s">
        <v>1139</v>
      </c>
      <c r="AN88" s="39" t="s">
        <v>1139</v>
      </c>
      <c r="AO88" s="39" t="s">
        <v>830</v>
      </c>
      <c r="AP88" s="39" t="s">
        <v>830</v>
      </c>
      <c r="AQ88" s="39" t="s">
        <v>830</v>
      </c>
      <c r="AR88" s="39" t="s">
        <v>830</v>
      </c>
      <c r="AS88" s="39" t="s">
        <v>830</v>
      </c>
      <c r="AT88" s="39" t="s">
        <v>830</v>
      </c>
      <c r="AU88" s="39" t="s">
        <v>830</v>
      </c>
      <c r="AV88" s="39" t="s">
        <v>844</v>
      </c>
      <c r="AW88" s="39" t="s">
        <v>514</v>
      </c>
      <c r="AX88" s="39" t="s">
        <v>842</v>
      </c>
      <c r="AY88" s="39" t="s">
        <v>842</v>
      </c>
      <c r="AZ88" s="39" t="s">
        <v>842</v>
      </c>
      <c r="BA88" s="40" t="s">
        <v>819</v>
      </c>
      <c r="BB88" s="39" t="s">
        <v>841</v>
      </c>
      <c r="BC88" s="39" t="s">
        <v>841</v>
      </c>
      <c r="BD88" s="39" t="s">
        <v>503</v>
      </c>
      <c r="BE88" s="39" t="s">
        <v>503</v>
      </c>
      <c r="BF88" s="39" t="s">
        <v>1133</v>
      </c>
      <c r="BG88" s="39" t="s">
        <v>1140</v>
      </c>
      <c r="BH88" s="39" t="s">
        <v>838</v>
      </c>
      <c r="BI88" s="39" t="s">
        <v>514</v>
      </c>
      <c r="BJ88" s="39" t="s">
        <v>511</v>
      </c>
      <c r="BK88" s="39" t="s">
        <v>514</v>
      </c>
      <c r="BL88" s="39" t="s">
        <v>514</v>
      </c>
      <c r="BM88" s="39" t="s">
        <v>821</v>
      </c>
      <c r="BN88" s="39" t="s">
        <v>830</v>
      </c>
      <c r="BO88" s="39" t="s">
        <v>830</v>
      </c>
      <c r="BP88" s="39" t="s">
        <v>830</v>
      </c>
      <c r="BQ88" s="39" t="s">
        <v>830</v>
      </c>
      <c r="BR88" s="39" t="s">
        <v>830</v>
      </c>
      <c r="BS88" s="39" t="s">
        <v>830</v>
      </c>
      <c r="BT88" s="39"/>
      <c r="BU88" s="39" t="s">
        <v>845</v>
      </c>
      <c r="BV88" s="39" t="s">
        <v>514</v>
      </c>
    </row>
    <row r="89" spans="1:74">
      <c r="A89" s="30" t="str">
        <f>'Indicator Data'!A90</f>
        <v>Jordan</v>
      </c>
      <c r="B89" s="23" t="str">
        <f>'Indicator Data'!B90</f>
        <v>JOR</v>
      </c>
      <c r="C89" s="39" t="s">
        <v>1132</v>
      </c>
      <c r="D89" s="39" t="s">
        <v>1132</v>
      </c>
      <c r="E89" s="39" t="s">
        <v>1133</v>
      </c>
      <c r="F89" s="39" t="s">
        <v>1133</v>
      </c>
      <c r="G89" s="39" t="s">
        <v>1133</v>
      </c>
      <c r="H89" s="39" t="s">
        <v>1133</v>
      </c>
      <c r="I89" s="39" t="s">
        <v>1133</v>
      </c>
      <c r="J89" s="39" t="s">
        <v>842</v>
      </c>
      <c r="K89" s="39" t="s">
        <v>842</v>
      </c>
      <c r="L89" s="39" t="s">
        <v>503</v>
      </c>
      <c r="M89" s="39" t="s">
        <v>839</v>
      </c>
      <c r="N89" s="39" t="s">
        <v>839</v>
      </c>
      <c r="O89" s="39" t="s">
        <v>839</v>
      </c>
      <c r="P89" s="39" t="s">
        <v>839</v>
      </c>
      <c r="Q89" s="39" t="s">
        <v>1051</v>
      </c>
      <c r="R89" s="39" t="s">
        <v>1051</v>
      </c>
      <c r="S89" s="39" t="s">
        <v>839</v>
      </c>
      <c r="T89" s="39" t="s">
        <v>839</v>
      </c>
      <c r="U89" s="39" t="s">
        <v>839</v>
      </c>
      <c r="V89" s="39" t="s">
        <v>514</v>
      </c>
      <c r="W89" s="39" t="s">
        <v>514</v>
      </c>
      <c r="X89" s="39" t="s">
        <v>514</v>
      </c>
      <c r="Y89" s="39" t="s">
        <v>1100</v>
      </c>
      <c r="Z89" s="39" t="s">
        <v>840</v>
      </c>
      <c r="AA89" s="39" t="s">
        <v>840</v>
      </c>
      <c r="AB89" s="61" t="s">
        <v>1138</v>
      </c>
      <c r="AC89" s="39" t="s">
        <v>830</v>
      </c>
      <c r="AD89" s="39" t="s">
        <v>1052</v>
      </c>
      <c r="AE89" s="39" t="s">
        <v>1100</v>
      </c>
      <c r="AF89" s="39" t="s">
        <v>839</v>
      </c>
      <c r="AG89" s="40" t="s">
        <v>1381</v>
      </c>
      <c r="AH89" s="39" t="s">
        <v>844</v>
      </c>
      <c r="AI89" s="39" t="s">
        <v>844</v>
      </c>
      <c r="AJ89" s="39" t="s">
        <v>846</v>
      </c>
      <c r="AK89" s="39" t="s">
        <v>847</v>
      </c>
      <c r="AL89" s="39" t="s">
        <v>847</v>
      </c>
      <c r="AM89" s="39" t="s">
        <v>1139</v>
      </c>
      <c r="AN89" s="39" t="s">
        <v>1139</v>
      </c>
      <c r="AO89" s="39" t="s">
        <v>830</v>
      </c>
      <c r="AP89" s="39" t="s">
        <v>830</v>
      </c>
      <c r="AQ89" s="39" t="s">
        <v>830</v>
      </c>
      <c r="AR89" s="39" t="s">
        <v>830</v>
      </c>
      <c r="AS89" s="39" t="s">
        <v>830</v>
      </c>
      <c r="AT89" s="39" t="s">
        <v>830</v>
      </c>
      <c r="AU89" s="39" t="s">
        <v>830</v>
      </c>
      <c r="AV89" s="39" t="s">
        <v>844</v>
      </c>
      <c r="AW89" s="39" t="s">
        <v>514</v>
      </c>
      <c r="AX89" s="39" t="s">
        <v>842</v>
      </c>
      <c r="AY89" s="39" t="s">
        <v>842</v>
      </c>
      <c r="AZ89" s="39" t="s">
        <v>842</v>
      </c>
      <c r="BA89" s="40" t="s">
        <v>819</v>
      </c>
      <c r="BB89" s="39" t="s">
        <v>843</v>
      </c>
      <c r="BC89" s="39" t="s">
        <v>841</v>
      </c>
      <c r="BD89" s="39" t="s">
        <v>503</v>
      </c>
      <c r="BE89" s="39" t="s">
        <v>503</v>
      </c>
      <c r="BF89" s="39" t="s">
        <v>1133</v>
      </c>
      <c r="BG89" s="39" t="s">
        <v>1140</v>
      </c>
      <c r="BH89" s="39" t="s">
        <v>838</v>
      </c>
      <c r="BI89" s="39" t="s">
        <v>514</v>
      </c>
      <c r="BJ89" s="39" t="s">
        <v>511</v>
      </c>
      <c r="BK89" s="39" t="s">
        <v>514</v>
      </c>
      <c r="BL89" s="39" t="s">
        <v>514</v>
      </c>
      <c r="BM89" s="39" t="s">
        <v>821</v>
      </c>
      <c r="BN89" s="39" t="s">
        <v>830</v>
      </c>
      <c r="BO89" s="39" t="s">
        <v>830</v>
      </c>
      <c r="BP89" s="39" t="s">
        <v>830</v>
      </c>
      <c r="BQ89" s="39" t="s">
        <v>830</v>
      </c>
      <c r="BR89" s="39" t="s">
        <v>830</v>
      </c>
      <c r="BS89" s="39" t="s">
        <v>830</v>
      </c>
      <c r="BT89" s="39"/>
      <c r="BU89" s="39" t="s">
        <v>845</v>
      </c>
      <c r="BV89" s="39" t="s">
        <v>514</v>
      </c>
    </row>
    <row r="90" spans="1:74">
      <c r="A90" s="30" t="str">
        <f>'Indicator Data'!A91</f>
        <v>Kazakhstan</v>
      </c>
      <c r="B90" s="23" t="str">
        <f>'Indicator Data'!B91</f>
        <v>KAZ</v>
      </c>
      <c r="C90" s="39" t="s">
        <v>1132</v>
      </c>
      <c r="D90" s="39" t="s">
        <v>1132</v>
      </c>
      <c r="E90" s="39" t="s">
        <v>1133</v>
      </c>
      <c r="F90" s="39" t="s">
        <v>1133</v>
      </c>
      <c r="G90" s="39" t="s">
        <v>1133</v>
      </c>
      <c r="H90" s="39" t="s">
        <v>1133</v>
      </c>
      <c r="I90" s="39" t="s">
        <v>1133</v>
      </c>
      <c r="J90" s="39" t="s">
        <v>842</v>
      </c>
      <c r="K90" s="39" t="s">
        <v>842</v>
      </c>
      <c r="L90" s="39" t="s">
        <v>503</v>
      </c>
      <c r="M90" s="39" t="s">
        <v>839</v>
      </c>
      <c r="N90" s="39" t="s">
        <v>839</v>
      </c>
      <c r="O90" s="39" t="s">
        <v>839</v>
      </c>
      <c r="P90" s="39" t="s">
        <v>839</v>
      </c>
      <c r="Q90" s="39" t="s">
        <v>1051</v>
      </c>
      <c r="R90" s="39" t="s">
        <v>1051</v>
      </c>
      <c r="S90" s="39" t="s">
        <v>839</v>
      </c>
      <c r="T90" s="39" t="s">
        <v>839</v>
      </c>
      <c r="U90" s="39" t="s">
        <v>839</v>
      </c>
      <c r="V90" s="39" t="s">
        <v>514</v>
      </c>
      <c r="W90" s="39" t="s">
        <v>514</v>
      </c>
      <c r="X90" s="39" t="s">
        <v>514</v>
      </c>
      <c r="Y90" s="39" t="s">
        <v>1100</v>
      </c>
      <c r="Z90" s="39" t="s">
        <v>840</v>
      </c>
      <c r="AA90" s="39" t="s">
        <v>840</v>
      </c>
      <c r="AB90" s="61" t="s">
        <v>1138</v>
      </c>
      <c r="AC90" s="39" t="s">
        <v>830</v>
      </c>
      <c r="AD90" s="39" t="s">
        <v>1052</v>
      </c>
      <c r="AE90" s="39" t="s">
        <v>1100</v>
      </c>
      <c r="AF90" s="39" t="s">
        <v>839</v>
      </c>
      <c r="AG90" s="40" t="s">
        <v>1381</v>
      </c>
      <c r="AH90" s="39" t="s">
        <v>844</v>
      </c>
      <c r="AI90" s="39" t="s">
        <v>844</v>
      </c>
      <c r="AJ90" s="39" t="s">
        <v>846</v>
      </c>
      <c r="AK90" s="39" t="s">
        <v>847</v>
      </c>
      <c r="AL90" s="39" t="s">
        <v>847</v>
      </c>
      <c r="AM90" s="39" t="s">
        <v>1139</v>
      </c>
      <c r="AN90" s="39" t="s">
        <v>1139</v>
      </c>
      <c r="AO90" s="39" t="s">
        <v>830</v>
      </c>
      <c r="AP90" s="39" t="s">
        <v>830</v>
      </c>
      <c r="AQ90" s="39" t="s">
        <v>830</v>
      </c>
      <c r="AR90" s="39" t="s">
        <v>830</v>
      </c>
      <c r="AS90" s="39" t="s">
        <v>830</v>
      </c>
      <c r="AT90" s="39" t="s">
        <v>830</v>
      </c>
      <c r="AU90" s="39" t="s">
        <v>830</v>
      </c>
      <c r="AV90" s="39" t="s">
        <v>844</v>
      </c>
      <c r="AW90" s="39" t="s">
        <v>514</v>
      </c>
      <c r="AX90" s="39" t="s">
        <v>842</v>
      </c>
      <c r="AY90" s="39" t="s">
        <v>842</v>
      </c>
      <c r="AZ90" s="39" t="s">
        <v>842</v>
      </c>
      <c r="BA90" s="40" t="s">
        <v>819</v>
      </c>
      <c r="BB90" s="39" t="s">
        <v>841</v>
      </c>
      <c r="BC90" s="39" t="s">
        <v>841</v>
      </c>
      <c r="BD90" s="39" t="s">
        <v>503</v>
      </c>
      <c r="BE90" s="39" t="s">
        <v>503</v>
      </c>
      <c r="BF90" s="39" t="s">
        <v>1133</v>
      </c>
      <c r="BG90" s="39" t="s">
        <v>1140</v>
      </c>
      <c r="BH90" s="39" t="s">
        <v>838</v>
      </c>
      <c r="BI90" s="39" t="s">
        <v>514</v>
      </c>
      <c r="BJ90" s="39" t="s">
        <v>511</v>
      </c>
      <c r="BK90" s="39" t="s">
        <v>514</v>
      </c>
      <c r="BL90" s="39" t="s">
        <v>514</v>
      </c>
      <c r="BM90" s="39" t="s">
        <v>821</v>
      </c>
      <c r="BN90" s="39" t="s">
        <v>830</v>
      </c>
      <c r="BO90" s="39" t="s">
        <v>830</v>
      </c>
      <c r="BP90" s="39" t="s">
        <v>830</v>
      </c>
      <c r="BQ90" s="39" t="s">
        <v>830</v>
      </c>
      <c r="BR90" s="39" t="s">
        <v>830</v>
      </c>
      <c r="BS90" s="39" t="s">
        <v>830</v>
      </c>
      <c r="BT90" s="39"/>
      <c r="BU90" s="39" t="s">
        <v>845</v>
      </c>
      <c r="BV90" s="39" t="s">
        <v>514</v>
      </c>
    </row>
    <row r="91" spans="1:74">
      <c r="A91" s="30" t="str">
        <f>'Indicator Data'!A92</f>
        <v>Kenya</v>
      </c>
      <c r="B91" s="23" t="str">
        <f>'Indicator Data'!B92</f>
        <v>KEN</v>
      </c>
      <c r="C91" s="39" t="s">
        <v>1132</v>
      </c>
      <c r="D91" s="39" t="s">
        <v>1132</v>
      </c>
      <c r="E91" s="39" t="s">
        <v>1133</v>
      </c>
      <c r="F91" s="39" t="s">
        <v>1133</v>
      </c>
      <c r="G91" s="39" t="s">
        <v>1133</v>
      </c>
      <c r="H91" s="39" t="s">
        <v>1133</v>
      </c>
      <c r="I91" s="39" t="s">
        <v>1133</v>
      </c>
      <c r="J91" s="39" t="s">
        <v>842</v>
      </c>
      <c r="K91" s="39" t="s">
        <v>842</v>
      </c>
      <c r="L91" s="39" t="s">
        <v>503</v>
      </c>
      <c r="M91" s="39" t="s">
        <v>839</v>
      </c>
      <c r="N91" s="39" t="s">
        <v>839</v>
      </c>
      <c r="O91" s="39" t="s">
        <v>839</v>
      </c>
      <c r="P91" s="39" t="s">
        <v>839</v>
      </c>
      <c r="Q91" s="39" t="s">
        <v>1051</v>
      </c>
      <c r="R91" s="39" t="s">
        <v>1051</v>
      </c>
      <c r="S91" s="39" t="s">
        <v>839</v>
      </c>
      <c r="T91" s="39" t="s">
        <v>839</v>
      </c>
      <c r="U91" s="39" t="s">
        <v>839</v>
      </c>
      <c r="V91" s="39" t="s">
        <v>514</v>
      </c>
      <c r="W91" s="39" t="s">
        <v>514</v>
      </c>
      <c r="X91" s="39" t="s">
        <v>514</v>
      </c>
      <c r="Y91" s="39" t="s">
        <v>1100</v>
      </c>
      <c r="Z91" s="39" t="s">
        <v>840</v>
      </c>
      <c r="AA91" s="39" t="s">
        <v>840</v>
      </c>
      <c r="AB91" s="61" t="s">
        <v>1138</v>
      </c>
      <c r="AC91" s="39" t="s">
        <v>830</v>
      </c>
      <c r="AD91" s="39" t="s">
        <v>1052</v>
      </c>
      <c r="AE91" s="39" t="s">
        <v>1100</v>
      </c>
      <c r="AF91" s="39" t="s">
        <v>839</v>
      </c>
      <c r="AG91" s="40" t="s">
        <v>1381</v>
      </c>
      <c r="AH91" s="39" t="s">
        <v>844</v>
      </c>
      <c r="AI91" s="39" t="s">
        <v>844</v>
      </c>
      <c r="AJ91" s="39" t="s">
        <v>846</v>
      </c>
      <c r="AK91" s="39" t="s">
        <v>847</v>
      </c>
      <c r="AL91" s="39" t="s">
        <v>847</v>
      </c>
      <c r="AM91" s="39" t="s">
        <v>1139</v>
      </c>
      <c r="AN91" s="39" t="s">
        <v>1139</v>
      </c>
      <c r="AO91" s="39" t="s">
        <v>830</v>
      </c>
      <c r="AP91" s="39" t="s">
        <v>830</v>
      </c>
      <c r="AQ91" s="39" t="s">
        <v>830</v>
      </c>
      <c r="AR91" s="39" t="s">
        <v>830</v>
      </c>
      <c r="AS91" s="39" t="s">
        <v>830</v>
      </c>
      <c r="AT91" s="39" t="s">
        <v>830</v>
      </c>
      <c r="AU91" s="39" t="s">
        <v>830</v>
      </c>
      <c r="AV91" s="39" t="s">
        <v>844</v>
      </c>
      <c r="AW91" s="39" t="s">
        <v>514</v>
      </c>
      <c r="AX91" s="39" t="s">
        <v>842</v>
      </c>
      <c r="AY91" s="39" t="s">
        <v>842</v>
      </c>
      <c r="AZ91" s="39" t="s">
        <v>842</v>
      </c>
      <c r="BA91" s="40" t="s">
        <v>822</v>
      </c>
      <c r="BB91" s="39" t="s">
        <v>841</v>
      </c>
      <c r="BC91" s="39" t="s">
        <v>841</v>
      </c>
      <c r="BD91" s="39" t="s">
        <v>503</v>
      </c>
      <c r="BE91" s="39" t="s">
        <v>503</v>
      </c>
      <c r="BF91" s="39" t="s">
        <v>1133</v>
      </c>
      <c r="BG91" s="39" t="s">
        <v>1140</v>
      </c>
      <c r="BH91" s="39" t="s">
        <v>838</v>
      </c>
      <c r="BI91" s="39" t="s">
        <v>514</v>
      </c>
      <c r="BJ91" s="39" t="s">
        <v>511</v>
      </c>
      <c r="BK91" s="39" t="s">
        <v>514</v>
      </c>
      <c r="BL91" s="39" t="s">
        <v>514</v>
      </c>
      <c r="BM91" s="39" t="s">
        <v>821</v>
      </c>
      <c r="BN91" s="39" t="s">
        <v>830</v>
      </c>
      <c r="BO91" s="39" t="s">
        <v>830</v>
      </c>
      <c r="BP91" s="39" t="s">
        <v>830</v>
      </c>
      <c r="BQ91" s="39" t="s">
        <v>830</v>
      </c>
      <c r="BR91" s="39" t="s">
        <v>830</v>
      </c>
      <c r="BS91" s="39" t="s">
        <v>830</v>
      </c>
      <c r="BT91" s="39"/>
      <c r="BU91" s="39" t="s">
        <v>845</v>
      </c>
      <c r="BV91" s="39" t="s">
        <v>514</v>
      </c>
    </row>
    <row r="92" spans="1:74">
      <c r="A92" s="30" t="str">
        <f>'Indicator Data'!A93</f>
        <v>Kiribati</v>
      </c>
      <c r="B92" s="23" t="str">
        <f>'Indicator Data'!B93</f>
        <v>KIR</v>
      </c>
      <c r="C92" s="39" t="s">
        <v>1132</v>
      </c>
      <c r="D92" s="39" t="s">
        <v>1132</v>
      </c>
      <c r="E92" s="39" t="s">
        <v>1133</v>
      </c>
      <c r="F92" s="39" t="s">
        <v>1133</v>
      </c>
      <c r="G92" s="39" t="s">
        <v>1133</v>
      </c>
      <c r="H92" s="39" t="s">
        <v>1133</v>
      </c>
      <c r="I92" s="39" t="s">
        <v>1133</v>
      </c>
      <c r="J92" s="39" t="s">
        <v>842</v>
      </c>
      <c r="K92" s="39" t="s">
        <v>842</v>
      </c>
      <c r="L92" s="39" t="s">
        <v>503</v>
      </c>
      <c r="M92" s="39" t="s">
        <v>839</v>
      </c>
      <c r="N92" s="39" t="s">
        <v>839</v>
      </c>
      <c r="O92" s="39" t="s">
        <v>839</v>
      </c>
      <c r="P92" s="39" t="s">
        <v>839</v>
      </c>
      <c r="Q92" s="39" t="s">
        <v>1051</v>
      </c>
      <c r="R92" s="39" t="s">
        <v>1051</v>
      </c>
      <c r="S92" s="39" t="s">
        <v>839</v>
      </c>
      <c r="T92" s="39" t="s">
        <v>839</v>
      </c>
      <c r="U92" s="39" t="s">
        <v>839</v>
      </c>
      <c r="V92" s="39" t="s">
        <v>514</v>
      </c>
      <c r="W92" s="39" t="s">
        <v>514</v>
      </c>
      <c r="X92" s="39" t="s">
        <v>514</v>
      </c>
      <c r="Y92" s="39" t="s">
        <v>1100</v>
      </c>
      <c r="Z92" s="39" t="s">
        <v>840</v>
      </c>
      <c r="AA92" s="39" t="s">
        <v>840</v>
      </c>
      <c r="AB92" s="61" t="s">
        <v>1138</v>
      </c>
      <c r="AC92" s="39" t="s">
        <v>830</v>
      </c>
      <c r="AD92" s="39" t="s">
        <v>1052</v>
      </c>
      <c r="AE92" s="39" t="s">
        <v>1100</v>
      </c>
      <c r="AF92" s="39" t="s">
        <v>839</v>
      </c>
      <c r="AG92" s="40" t="s">
        <v>1381</v>
      </c>
      <c r="AH92" s="39" t="s">
        <v>844</v>
      </c>
      <c r="AI92" s="39" t="s">
        <v>844</v>
      </c>
      <c r="AJ92" s="39" t="s">
        <v>846</v>
      </c>
      <c r="AK92" s="39" t="s">
        <v>847</v>
      </c>
      <c r="AL92" s="39" t="s">
        <v>847</v>
      </c>
      <c r="AM92" s="39" t="s">
        <v>1139</v>
      </c>
      <c r="AN92" s="39" t="s">
        <v>1139</v>
      </c>
      <c r="AO92" s="39" t="s">
        <v>830</v>
      </c>
      <c r="AP92" s="39" t="s">
        <v>830</v>
      </c>
      <c r="AQ92" s="39" t="s">
        <v>830</v>
      </c>
      <c r="AR92" s="39" t="s">
        <v>830</v>
      </c>
      <c r="AS92" s="39" t="s">
        <v>830</v>
      </c>
      <c r="AT92" s="39" t="s">
        <v>830</v>
      </c>
      <c r="AU92" s="39" t="s">
        <v>830</v>
      </c>
      <c r="AV92" s="39" t="s">
        <v>844</v>
      </c>
      <c r="AW92" s="39" t="s">
        <v>514</v>
      </c>
      <c r="AX92" s="39" t="s">
        <v>842</v>
      </c>
      <c r="AY92" s="39" t="s">
        <v>842</v>
      </c>
      <c r="AZ92" s="39" t="s">
        <v>842</v>
      </c>
      <c r="BA92" s="40" t="s">
        <v>819</v>
      </c>
      <c r="BB92" s="39" t="s">
        <v>841</v>
      </c>
      <c r="BC92" s="39" t="s">
        <v>841</v>
      </c>
      <c r="BD92" s="39" t="s">
        <v>503</v>
      </c>
      <c r="BE92" s="39" t="s">
        <v>503</v>
      </c>
      <c r="BF92" s="39" t="s">
        <v>1133</v>
      </c>
      <c r="BG92" s="39" t="s">
        <v>1140</v>
      </c>
      <c r="BH92" s="39" t="s">
        <v>838</v>
      </c>
      <c r="BI92" s="39" t="s">
        <v>514</v>
      </c>
      <c r="BJ92" s="39" t="s">
        <v>511</v>
      </c>
      <c r="BK92" s="39" t="s">
        <v>514</v>
      </c>
      <c r="BL92" s="39" t="s">
        <v>514</v>
      </c>
      <c r="BM92" s="39" t="s">
        <v>821</v>
      </c>
      <c r="BN92" s="39" t="s">
        <v>830</v>
      </c>
      <c r="BO92" s="39" t="s">
        <v>830</v>
      </c>
      <c r="BP92" s="39" t="s">
        <v>830</v>
      </c>
      <c r="BQ92" s="39" t="s">
        <v>830</v>
      </c>
      <c r="BR92" s="39" t="s">
        <v>830</v>
      </c>
      <c r="BS92" s="39" t="s">
        <v>830</v>
      </c>
      <c r="BT92" s="39"/>
      <c r="BU92" s="39" t="s">
        <v>845</v>
      </c>
      <c r="BV92" s="39" t="s">
        <v>514</v>
      </c>
    </row>
    <row r="93" spans="1:74">
      <c r="A93" s="30" t="str">
        <f>'Indicator Data'!A94</f>
        <v>Korea DPR</v>
      </c>
      <c r="B93" s="23" t="str">
        <f>'Indicator Data'!B94</f>
        <v>PRK</v>
      </c>
      <c r="C93" s="39" t="s">
        <v>1132</v>
      </c>
      <c r="D93" s="39" t="s">
        <v>1132</v>
      </c>
      <c r="E93" s="39" t="s">
        <v>1133</v>
      </c>
      <c r="F93" s="39" t="s">
        <v>1133</v>
      </c>
      <c r="G93" s="39" t="s">
        <v>1133</v>
      </c>
      <c r="H93" s="39" t="s">
        <v>1133</v>
      </c>
      <c r="I93" s="39" t="s">
        <v>1133</v>
      </c>
      <c r="J93" s="39" t="s">
        <v>842</v>
      </c>
      <c r="K93" s="39" t="s">
        <v>842</v>
      </c>
      <c r="L93" s="39" t="s">
        <v>503</v>
      </c>
      <c r="M93" s="39" t="s">
        <v>839</v>
      </c>
      <c r="N93" s="39" t="s">
        <v>839</v>
      </c>
      <c r="O93" s="39" t="s">
        <v>839</v>
      </c>
      <c r="P93" s="39" t="s">
        <v>839</v>
      </c>
      <c r="Q93" s="39" t="s">
        <v>1051</v>
      </c>
      <c r="R93" s="39" t="s">
        <v>1051</v>
      </c>
      <c r="S93" s="39" t="s">
        <v>839</v>
      </c>
      <c r="T93" s="39" t="s">
        <v>839</v>
      </c>
      <c r="U93" s="39" t="s">
        <v>839</v>
      </c>
      <c r="V93" s="39" t="s">
        <v>514</v>
      </c>
      <c r="W93" s="39" t="s">
        <v>514</v>
      </c>
      <c r="X93" s="39" t="s">
        <v>514</v>
      </c>
      <c r="Y93" s="39" t="s">
        <v>1100</v>
      </c>
      <c r="Z93" s="39" t="s">
        <v>840</v>
      </c>
      <c r="AA93" s="39" t="s">
        <v>840</v>
      </c>
      <c r="AB93" s="61" t="s">
        <v>1138</v>
      </c>
      <c r="AC93" s="39" t="s">
        <v>830</v>
      </c>
      <c r="AD93" s="39" t="s">
        <v>1052</v>
      </c>
      <c r="AE93" s="39" t="s">
        <v>1100</v>
      </c>
      <c r="AF93" s="39" t="s">
        <v>839</v>
      </c>
      <c r="AG93" s="40" t="s">
        <v>1381</v>
      </c>
      <c r="AH93" s="39" t="s">
        <v>844</v>
      </c>
      <c r="AI93" s="39" t="s">
        <v>844</v>
      </c>
      <c r="AJ93" s="39" t="s">
        <v>846</v>
      </c>
      <c r="AK93" s="39" t="s">
        <v>847</v>
      </c>
      <c r="AL93" s="39" t="s">
        <v>847</v>
      </c>
      <c r="AM93" s="39" t="s">
        <v>1139</v>
      </c>
      <c r="AN93" s="39" t="s">
        <v>1139</v>
      </c>
      <c r="AO93" s="39" t="s">
        <v>830</v>
      </c>
      <c r="AP93" s="39" t="s">
        <v>830</v>
      </c>
      <c r="AQ93" s="39" t="s">
        <v>830</v>
      </c>
      <c r="AR93" s="39" t="s">
        <v>830</v>
      </c>
      <c r="AS93" s="39" t="s">
        <v>830</v>
      </c>
      <c r="AT93" s="39" t="s">
        <v>830</v>
      </c>
      <c r="AU93" s="39" t="s">
        <v>830</v>
      </c>
      <c r="AV93" s="39" t="s">
        <v>844</v>
      </c>
      <c r="AW93" s="39" t="s">
        <v>514</v>
      </c>
      <c r="AX93" s="39" t="s">
        <v>842</v>
      </c>
      <c r="AY93" s="39" t="s">
        <v>842</v>
      </c>
      <c r="AZ93" s="39" t="s">
        <v>842</v>
      </c>
      <c r="BA93" s="40" t="s">
        <v>819</v>
      </c>
      <c r="BB93" s="39" t="s">
        <v>841</v>
      </c>
      <c r="BC93" s="39" t="s">
        <v>841</v>
      </c>
      <c r="BD93" s="39" t="s">
        <v>503</v>
      </c>
      <c r="BE93" s="39" t="s">
        <v>503</v>
      </c>
      <c r="BF93" s="39" t="s">
        <v>1133</v>
      </c>
      <c r="BG93" s="39" t="s">
        <v>1140</v>
      </c>
      <c r="BH93" s="39" t="s">
        <v>838</v>
      </c>
      <c r="BI93" s="39" t="s">
        <v>514</v>
      </c>
      <c r="BJ93" s="39" t="s">
        <v>511</v>
      </c>
      <c r="BK93" s="39" t="s">
        <v>514</v>
      </c>
      <c r="BL93" s="39" t="s">
        <v>514</v>
      </c>
      <c r="BM93" s="39" t="s">
        <v>821</v>
      </c>
      <c r="BN93" s="39" t="s">
        <v>830</v>
      </c>
      <c r="BO93" s="39" t="s">
        <v>830</v>
      </c>
      <c r="BP93" s="39" t="s">
        <v>830</v>
      </c>
      <c r="BQ93" s="39" t="s">
        <v>830</v>
      </c>
      <c r="BR93" s="39" t="s">
        <v>830</v>
      </c>
      <c r="BS93" s="39" t="s">
        <v>830</v>
      </c>
      <c r="BT93" s="39"/>
      <c r="BU93" s="39" t="s">
        <v>845</v>
      </c>
      <c r="BV93" s="39" t="s">
        <v>1283</v>
      </c>
    </row>
    <row r="94" spans="1:74">
      <c r="A94" s="30" t="str">
        <f>'Indicator Data'!A95</f>
        <v>Korea Republic of</v>
      </c>
      <c r="B94" s="23" t="str">
        <f>'Indicator Data'!B95</f>
        <v>KOR</v>
      </c>
      <c r="C94" s="39" t="s">
        <v>1132</v>
      </c>
      <c r="D94" s="39" t="s">
        <v>1132</v>
      </c>
      <c r="E94" s="39" t="s">
        <v>1133</v>
      </c>
      <c r="F94" s="39" t="s">
        <v>1133</v>
      </c>
      <c r="G94" s="39" t="s">
        <v>1133</v>
      </c>
      <c r="H94" s="39" t="s">
        <v>1133</v>
      </c>
      <c r="I94" s="39" t="s">
        <v>1133</v>
      </c>
      <c r="J94" s="39" t="s">
        <v>842</v>
      </c>
      <c r="K94" s="39" t="s">
        <v>842</v>
      </c>
      <c r="L94" s="39" t="s">
        <v>503</v>
      </c>
      <c r="M94" s="39" t="s">
        <v>839</v>
      </c>
      <c r="N94" s="39" t="s">
        <v>839</v>
      </c>
      <c r="O94" s="39" t="s">
        <v>839</v>
      </c>
      <c r="P94" s="39" t="s">
        <v>839</v>
      </c>
      <c r="Q94" s="39" t="s">
        <v>1051</v>
      </c>
      <c r="R94" s="39" t="s">
        <v>1051</v>
      </c>
      <c r="S94" s="39" t="s">
        <v>839</v>
      </c>
      <c r="T94" s="39" t="s">
        <v>839</v>
      </c>
      <c r="U94" s="39" t="s">
        <v>839</v>
      </c>
      <c r="V94" s="39" t="s">
        <v>514</v>
      </c>
      <c r="W94" s="39" t="s">
        <v>514</v>
      </c>
      <c r="X94" s="39" t="s">
        <v>514</v>
      </c>
      <c r="Y94" s="39" t="s">
        <v>1100</v>
      </c>
      <c r="Z94" s="39" t="s">
        <v>840</v>
      </c>
      <c r="AA94" s="39" t="s">
        <v>840</v>
      </c>
      <c r="AB94" s="61" t="s">
        <v>1138</v>
      </c>
      <c r="AC94" s="39" t="s">
        <v>830</v>
      </c>
      <c r="AD94" s="39" t="s">
        <v>1052</v>
      </c>
      <c r="AE94" s="39" t="s">
        <v>1100</v>
      </c>
      <c r="AF94" s="39" t="s">
        <v>839</v>
      </c>
      <c r="AG94" s="40" t="s">
        <v>1381</v>
      </c>
      <c r="AH94" s="39" t="s">
        <v>844</v>
      </c>
      <c r="AI94" s="39" t="s">
        <v>844</v>
      </c>
      <c r="AJ94" s="39" t="s">
        <v>846</v>
      </c>
      <c r="AK94" s="39" t="s">
        <v>847</v>
      </c>
      <c r="AL94" s="39" t="s">
        <v>847</v>
      </c>
      <c r="AM94" s="39" t="s">
        <v>1139</v>
      </c>
      <c r="AN94" s="39" t="s">
        <v>1139</v>
      </c>
      <c r="AO94" s="39" t="s">
        <v>830</v>
      </c>
      <c r="AP94" s="39" t="s">
        <v>830</v>
      </c>
      <c r="AQ94" s="39" t="s">
        <v>830</v>
      </c>
      <c r="AR94" s="39" t="s">
        <v>830</v>
      </c>
      <c r="AS94" s="39" t="s">
        <v>830</v>
      </c>
      <c r="AT94" s="39" t="s">
        <v>830</v>
      </c>
      <c r="AU94" s="39" t="s">
        <v>830</v>
      </c>
      <c r="AV94" s="39" t="s">
        <v>844</v>
      </c>
      <c r="AW94" s="39" t="s">
        <v>514</v>
      </c>
      <c r="AX94" s="39" t="s">
        <v>842</v>
      </c>
      <c r="AY94" s="39" t="s">
        <v>842</v>
      </c>
      <c r="AZ94" s="39" t="s">
        <v>842</v>
      </c>
      <c r="BA94" s="40" t="s">
        <v>819</v>
      </c>
      <c r="BB94" s="39" t="s">
        <v>841</v>
      </c>
      <c r="BC94" s="39" t="s">
        <v>841</v>
      </c>
      <c r="BD94" s="39" t="s">
        <v>503</v>
      </c>
      <c r="BE94" s="39" t="s">
        <v>503</v>
      </c>
      <c r="BF94" s="39" t="s">
        <v>1133</v>
      </c>
      <c r="BG94" s="39" t="s">
        <v>1140</v>
      </c>
      <c r="BH94" s="39" t="s">
        <v>838</v>
      </c>
      <c r="BI94" s="39" t="s">
        <v>514</v>
      </c>
      <c r="BJ94" s="39" t="s">
        <v>511</v>
      </c>
      <c r="BK94" s="39" t="s">
        <v>514</v>
      </c>
      <c r="BL94" s="39" t="s">
        <v>514</v>
      </c>
      <c r="BM94" s="39" t="s">
        <v>821</v>
      </c>
      <c r="BN94" s="39" t="s">
        <v>830</v>
      </c>
      <c r="BO94" s="39" t="s">
        <v>830</v>
      </c>
      <c r="BP94" s="39" t="s">
        <v>830</v>
      </c>
      <c r="BQ94" s="39" t="s">
        <v>830</v>
      </c>
      <c r="BR94" s="39" t="s">
        <v>830</v>
      </c>
      <c r="BS94" s="39" t="s">
        <v>830</v>
      </c>
      <c r="BT94" s="39"/>
      <c r="BU94" s="39" t="s">
        <v>845</v>
      </c>
      <c r="BV94" s="39" t="s">
        <v>514</v>
      </c>
    </row>
    <row r="95" spans="1:74">
      <c r="A95" s="30" t="str">
        <f>'Indicator Data'!A96</f>
        <v>Kuwait</v>
      </c>
      <c r="B95" s="23" t="str">
        <f>'Indicator Data'!B96</f>
        <v>KWT</v>
      </c>
      <c r="C95" s="39" t="s">
        <v>1132</v>
      </c>
      <c r="D95" s="39" t="s">
        <v>1132</v>
      </c>
      <c r="E95" s="39" t="s">
        <v>1133</v>
      </c>
      <c r="F95" s="39" t="s">
        <v>1133</v>
      </c>
      <c r="G95" s="39" t="s">
        <v>1133</v>
      </c>
      <c r="H95" s="39" t="s">
        <v>1133</v>
      </c>
      <c r="I95" s="39" t="s">
        <v>1133</v>
      </c>
      <c r="J95" s="39" t="s">
        <v>842</v>
      </c>
      <c r="K95" s="39" t="s">
        <v>842</v>
      </c>
      <c r="L95" s="39" t="s">
        <v>503</v>
      </c>
      <c r="M95" s="39" t="s">
        <v>839</v>
      </c>
      <c r="N95" s="39" t="s">
        <v>839</v>
      </c>
      <c r="O95" s="39" t="s">
        <v>839</v>
      </c>
      <c r="P95" s="39" t="s">
        <v>839</v>
      </c>
      <c r="Q95" s="39" t="s">
        <v>1051</v>
      </c>
      <c r="R95" s="39" t="s">
        <v>1051</v>
      </c>
      <c r="S95" s="39" t="s">
        <v>839</v>
      </c>
      <c r="T95" s="39" t="s">
        <v>839</v>
      </c>
      <c r="U95" s="39" t="s">
        <v>839</v>
      </c>
      <c r="V95" s="39" t="s">
        <v>514</v>
      </c>
      <c r="W95" s="39" t="s">
        <v>514</v>
      </c>
      <c r="X95" s="39" t="s">
        <v>514</v>
      </c>
      <c r="Y95" s="39" t="s">
        <v>1100</v>
      </c>
      <c r="Z95" s="39" t="s">
        <v>840</v>
      </c>
      <c r="AA95" s="39" t="s">
        <v>840</v>
      </c>
      <c r="AB95" s="61" t="s">
        <v>1138</v>
      </c>
      <c r="AC95" s="39" t="s">
        <v>830</v>
      </c>
      <c r="AD95" s="39" t="s">
        <v>1052</v>
      </c>
      <c r="AE95" s="39" t="s">
        <v>1100</v>
      </c>
      <c r="AF95" s="39" t="s">
        <v>839</v>
      </c>
      <c r="AG95" s="40" t="s">
        <v>1381</v>
      </c>
      <c r="AH95" s="39" t="s">
        <v>844</v>
      </c>
      <c r="AI95" s="39" t="s">
        <v>844</v>
      </c>
      <c r="AJ95" s="39" t="s">
        <v>846</v>
      </c>
      <c r="AK95" s="39" t="s">
        <v>847</v>
      </c>
      <c r="AL95" s="39" t="s">
        <v>847</v>
      </c>
      <c r="AM95" s="39" t="s">
        <v>1139</v>
      </c>
      <c r="AN95" s="39" t="s">
        <v>1139</v>
      </c>
      <c r="AO95" s="39" t="s">
        <v>830</v>
      </c>
      <c r="AP95" s="39" t="s">
        <v>830</v>
      </c>
      <c r="AQ95" s="39" t="s">
        <v>830</v>
      </c>
      <c r="AR95" s="39" t="s">
        <v>830</v>
      </c>
      <c r="AS95" s="39" t="s">
        <v>830</v>
      </c>
      <c r="AT95" s="39" t="s">
        <v>830</v>
      </c>
      <c r="AU95" s="39" t="s">
        <v>830</v>
      </c>
      <c r="AV95" s="39" t="s">
        <v>844</v>
      </c>
      <c r="AW95" s="39" t="s">
        <v>514</v>
      </c>
      <c r="AX95" s="39" t="s">
        <v>842</v>
      </c>
      <c r="AY95" s="39" t="s">
        <v>842</v>
      </c>
      <c r="AZ95" s="39" t="s">
        <v>842</v>
      </c>
      <c r="BA95" s="40" t="s">
        <v>819</v>
      </c>
      <c r="BB95" s="39" t="s">
        <v>841</v>
      </c>
      <c r="BC95" s="39" t="s">
        <v>841</v>
      </c>
      <c r="BD95" s="39" t="s">
        <v>503</v>
      </c>
      <c r="BE95" s="39" t="s">
        <v>503</v>
      </c>
      <c r="BF95" s="39" t="s">
        <v>1133</v>
      </c>
      <c r="BG95" s="39" t="s">
        <v>1140</v>
      </c>
      <c r="BH95" s="39" t="s">
        <v>838</v>
      </c>
      <c r="BI95" s="39" t="s">
        <v>514</v>
      </c>
      <c r="BJ95" s="39" t="s">
        <v>511</v>
      </c>
      <c r="BK95" s="39" t="s">
        <v>514</v>
      </c>
      <c r="BL95" s="39" t="s">
        <v>514</v>
      </c>
      <c r="BM95" s="39" t="s">
        <v>821</v>
      </c>
      <c r="BN95" s="39" t="s">
        <v>830</v>
      </c>
      <c r="BO95" s="39" t="s">
        <v>830</v>
      </c>
      <c r="BP95" s="39" t="s">
        <v>830</v>
      </c>
      <c r="BQ95" s="39" t="s">
        <v>830</v>
      </c>
      <c r="BR95" s="39" t="s">
        <v>830</v>
      </c>
      <c r="BS95" s="39" t="s">
        <v>830</v>
      </c>
      <c r="BT95" s="39"/>
      <c r="BU95" s="39" t="s">
        <v>845</v>
      </c>
      <c r="BV95" s="39" t="s">
        <v>514</v>
      </c>
    </row>
    <row r="96" spans="1:74">
      <c r="A96" s="30" t="str">
        <f>'Indicator Data'!A97</f>
        <v>Kyrgyzstan</v>
      </c>
      <c r="B96" s="23" t="str">
        <f>'Indicator Data'!B97</f>
        <v>KGZ</v>
      </c>
      <c r="C96" s="39" t="s">
        <v>1132</v>
      </c>
      <c r="D96" s="39" t="s">
        <v>1132</v>
      </c>
      <c r="E96" s="39" t="s">
        <v>1133</v>
      </c>
      <c r="F96" s="39" t="s">
        <v>1133</v>
      </c>
      <c r="G96" s="39" t="s">
        <v>1133</v>
      </c>
      <c r="H96" s="39" t="s">
        <v>1133</v>
      </c>
      <c r="I96" s="39" t="s">
        <v>1133</v>
      </c>
      <c r="J96" s="39" t="s">
        <v>842</v>
      </c>
      <c r="K96" s="39" t="s">
        <v>842</v>
      </c>
      <c r="L96" s="39" t="s">
        <v>503</v>
      </c>
      <c r="M96" s="39" t="s">
        <v>839</v>
      </c>
      <c r="N96" s="39" t="s">
        <v>839</v>
      </c>
      <c r="O96" s="39" t="s">
        <v>839</v>
      </c>
      <c r="P96" s="39" t="s">
        <v>839</v>
      </c>
      <c r="Q96" s="39" t="s">
        <v>1051</v>
      </c>
      <c r="R96" s="39" t="s">
        <v>1051</v>
      </c>
      <c r="S96" s="39" t="s">
        <v>839</v>
      </c>
      <c r="T96" s="39" t="s">
        <v>839</v>
      </c>
      <c r="U96" s="39" t="s">
        <v>839</v>
      </c>
      <c r="V96" s="39" t="s">
        <v>514</v>
      </c>
      <c r="W96" s="39" t="s">
        <v>514</v>
      </c>
      <c r="X96" s="39" t="s">
        <v>514</v>
      </c>
      <c r="Y96" s="39" t="s">
        <v>1100</v>
      </c>
      <c r="Z96" s="39" t="s">
        <v>840</v>
      </c>
      <c r="AA96" s="39" t="s">
        <v>840</v>
      </c>
      <c r="AB96" s="61" t="s">
        <v>1138</v>
      </c>
      <c r="AC96" s="39" t="s">
        <v>830</v>
      </c>
      <c r="AD96" s="39" t="s">
        <v>1052</v>
      </c>
      <c r="AE96" s="39" t="s">
        <v>1100</v>
      </c>
      <c r="AF96" s="39" t="s">
        <v>839</v>
      </c>
      <c r="AG96" s="40" t="s">
        <v>1381</v>
      </c>
      <c r="AH96" s="39" t="s">
        <v>844</v>
      </c>
      <c r="AI96" s="39" t="s">
        <v>844</v>
      </c>
      <c r="AJ96" s="39" t="s">
        <v>846</v>
      </c>
      <c r="AK96" s="39" t="s">
        <v>847</v>
      </c>
      <c r="AL96" s="39" t="s">
        <v>847</v>
      </c>
      <c r="AM96" s="39" t="s">
        <v>1139</v>
      </c>
      <c r="AN96" s="39" t="s">
        <v>1139</v>
      </c>
      <c r="AO96" s="39" t="s">
        <v>830</v>
      </c>
      <c r="AP96" s="39" t="s">
        <v>830</v>
      </c>
      <c r="AQ96" s="39" t="s">
        <v>830</v>
      </c>
      <c r="AR96" s="39" t="s">
        <v>830</v>
      </c>
      <c r="AS96" s="39" t="s">
        <v>830</v>
      </c>
      <c r="AT96" s="39" t="s">
        <v>830</v>
      </c>
      <c r="AU96" s="39" t="s">
        <v>830</v>
      </c>
      <c r="AV96" s="39" t="s">
        <v>844</v>
      </c>
      <c r="AW96" s="39" t="s">
        <v>514</v>
      </c>
      <c r="AX96" s="39" t="s">
        <v>842</v>
      </c>
      <c r="AY96" s="39" t="s">
        <v>842</v>
      </c>
      <c r="AZ96" s="39" t="s">
        <v>842</v>
      </c>
      <c r="BA96" s="40" t="s">
        <v>819</v>
      </c>
      <c r="BB96" s="39" t="s">
        <v>841</v>
      </c>
      <c r="BC96" s="39" t="s">
        <v>841</v>
      </c>
      <c r="BD96" s="39" t="s">
        <v>503</v>
      </c>
      <c r="BE96" s="39" t="s">
        <v>503</v>
      </c>
      <c r="BF96" s="39" t="s">
        <v>1133</v>
      </c>
      <c r="BG96" s="39" t="s">
        <v>1140</v>
      </c>
      <c r="BH96" s="39" t="s">
        <v>838</v>
      </c>
      <c r="BI96" s="39" t="s">
        <v>514</v>
      </c>
      <c r="BJ96" s="39" t="s">
        <v>511</v>
      </c>
      <c r="BK96" s="39" t="s">
        <v>514</v>
      </c>
      <c r="BL96" s="39" t="s">
        <v>514</v>
      </c>
      <c r="BM96" s="39" t="s">
        <v>821</v>
      </c>
      <c r="BN96" s="39" t="s">
        <v>830</v>
      </c>
      <c r="BO96" s="39" t="s">
        <v>830</v>
      </c>
      <c r="BP96" s="39" t="s">
        <v>830</v>
      </c>
      <c r="BQ96" s="39" t="s">
        <v>830</v>
      </c>
      <c r="BR96" s="39" t="s">
        <v>830</v>
      </c>
      <c r="BS96" s="39" t="s">
        <v>830</v>
      </c>
      <c r="BT96" s="39"/>
      <c r="BU96" s="39" t="s">
        <v>845</v>
      </c>
      <c r="BV96" s="39" t="s">
        <v>514</v>
      </c>
    </row>
    <row r="97" spans="1:74">
      <c r="A97" s="30" t="str">
        <f>'Indicator Data'!A98</f>
        <v>Lao PDR</v>
      </c>
      <c r="B97" s="23" t="str">
        <f>'Indicator Data'!B98</f>
        <v>LAO</v>
      </c>
      <c r="C97" s="39" t="s">
        <v>1132</v>
      </c>
      <c r="D97" s="39" t="s">
        <v>1132</v>
      </c>
      <c r="E97" s="39" t="s">
        <v>1133</v>
      </c>
      <c r="F97" s="39" t="s">
        <v>1133</v>
      </c>
      <c r="G97" s="39" t="s">
        <v>1133</v>
      </c>
      <c r="H97" s="39" t="s">
        <v>1133</v>
      </c>
      <c r="I97" s="39" t="s">
        <v>1133</v>
      </c>
      <c r="J97" s="39" t="s">
        <v>842</v>
      </c>
      <c r="K97" s="39" t="s">
        <v>842</v>
      </c>
      <c r="L97" s="39" t="s">
        <v>503</v>
      </c>
      <c r="M97" s="39" t="s">
        <v>839</v>
      </c>
      <c r="N97" s="39" t="s">
        <v>839</v>
      </c>
      <c r="O97" s="39" t="s">
        <v>839</v>
      </c>
      <c r="P97" s="39" t="s">
        <v>839</v>
      </c>
      <c r="Q97" s="39" t="s">
        <v>1051</v>
      </c>
      <c r="R97" s="39" t="s">
        <v>1051</v>
      </c>
      <c r="S97" s="39" t="s">
        <v>839</v>
      </c>
      <c r="T97" s="39" t="s">
        <v>839</v>
      </c>
      <c r="U97" s="39" t="s">
        <v>839</v>
      </c>
      <c r="V97" s="39" t="s">
        <v>514</v>
      </c>
      <c r="W97" s="39" t="s">
        <v>514</v>
      </c>
      <c r="X97" s="39" t="s">
        <v>514</v>
      </c>
      <c r="Y97" s="39" t="s">
        <v>1100</v>
      </c>
      <c r="Z97" s="39" t="s">
        <v>840</v>
      </c>
      <c r="AA97" s="39" t="s">
        <v>840</v>
      </c>
      <c r="AB97" s="61" t="s">
        <v>1138</v>
      </c>
      <c r="AC97" s="39" t="s">
        <v>830</v>
      </c>
      <c r="AD97" s="39" t="s">
        <v>1052</v>
      </c>
      <c r="AE97" s="39" t="s">
        <v>1100</v>
      </c>
      <c r="AF97" s="39" t="s">
        <v>839</v>
      </c>
      <c r="AG97" s="40" t="s">
        <v>1381</v>
      </c>
      <c r="AH97" s="39" t="s">
        <v>844</v>
      </c>
      <c r="AI97" s="39" t="s">
        <v>844</v>
      </c>
      <c r="AJ97" s="39" t="s">
        <v>846</v>
      </c>
      <c r="AK97" s="39" t="s">
        <v>847</v>
      </c>
      <c r="AL97" s="39" t="s">
        <v>847</v>
      </c>
      <c r="AM97" s="39" t="s">
        <v>1139</v>
      </c>
      <c r="AN97" s="39" t="s">
        <v>1139</v>
      </c>
      <c r="AO97" s="39" t="s">
        <v>830</v>
      </c>
      <c r="AP97" s="39" t="s">
        <v>830</v>
      </c>
      <c r="AQ97" s="39" t="s">
        <v>830</v>
      </c>
      <c r="AR97" s="39" t="s">
        <v>830</v>
      </c>
      <c r="AS97" s="39" t="s">
        <v>830</v>
      </c>
      <c r="AT97" s="39" t="s">
        <v>830</v>
      </c>
      <c r="AU97" s="39" t="s">
        <v>830</v>
      </c>
      <c r="AV97" s="39" t="s">
        <v>844</v>
      </c>
      <c r="AW97" s="39" t="s">
        <v>514</v>
      </c>
      <c r="AX97" s="39" t="s">
        <v>842</v>
      </c>
      <c r="AY97" s="39" t="s">
        <v>842</v>
      </c>
      <c r="AZ97" s="39" t="s">
        <v>842</v>
      </c>
      <c r="BA97" s="40" t="s">
        <v>819</v>
      </c>
      <c r="BB97" s="39" t="s">
        <v>841</v>
      </c>
      <c r="BC97" s="39" t="s">
        <v>841</v>
      </c>
      <c r="BD97" s="39" t="s">
        <v>503</v>
      </c>
      <c r="BE97" s="39" t="s">
        <v>503</v>
      </c>
      <c r="BF97" s="39" t="s">
        <v>1133</v>
      </c>
      <c r="BG97" s="39" t="s">
        <v>1140</v>
      </c>
      <c r="BH97" s="39" t="s">
        <v>838</v>
      </c>
      <c r="BI97" s="39" t="s">
        <v>514</v>
      </c>
      <c r="BJ97" s="39" t="s">
        <v>511</v>
      </c>
      <c r="BK97" s="39" t="s">
        <v>514</v>
      </c>
      <c r="BL97" s="39" t="s">
        <v>514</v>
      </c>
      <c r="BM97" s="39" t="s">
        <v>821</v>
      </c>
      <c r="BN97" s="39" t="s">
        <v>830</v>
      </c>
      <c r="BO97" s="39" t="s">
        <v>830</v>
      </c>
      <c r="BP97" s="39" t="s">
        <v>830</v>
      </c>
      <c r="BQ97" s="39" t="s">
        <v>830</v>
      </c>
      <c r="BR97" s="39" t="s">
        <v>830</v>
      </c>
      <c r="BS97" s="39" t="s">
        <v>830</v>
      </c>
      <c r="BT97" s="39"/>
      <c r="BU97" s="39" t="s">
        <v>845</v>
      </c>
      <c r="BV97" s="39" t="s">
        <v>514</v>
      </c>
    </row>
    <row r="98" spans="1:74">
      <c r="A98" s="30" t="str">
        <f>'Indicator Data'!A99</f>
        <v>Latvia</v>
      </c>
      <c r="B98" s="23" t="str">
        <f>'Indicator Data'!B99</f>
        <v>LVA</v>
      </c>
      <c r="C98" s="39" t="s">
        <v>1132</v>
      </c>
      <c r="D98" s="39" t="s">
        <v>1132</v>
      </c>
      <c r="E98" s="39" t="s">
        <v>1133</v>
      </c>
      <c r="F98" s="39" t="s">
        <v>1133</v>
      </c>
      <c r="G98" s="39" t="s">
        <v>1133</v>
      </c>
      <c r="H98" s="39" t="s">
        <v>1133</v>
      </c>
      <c r="I98" s="39" t="s">
        <v>1133</v>
      </c>
      <c r="J98" s="39" t="s">
        <v>842</v>
      </c>
      <c r="K98" s="39" t="s">
        <v>842</v>
      </c>
      <c r="L98" s="39" t="s">
        <v>503</v>
      </c>
      <c r="M98" s="39" t="s">
        <v>839</v>
      </c>
      <c r="N98" s="39" t="s">
        <v>839</v>
      </c>
      <c r="O98" s="39" t="s">
        <v>839</v>
      </c>
      <c r="P98" s="39" t="s">
        <v>839</v>
      </c>
      <c r="Q98" s="39" t="s">
        <v>1051</v>
      </c>
      <c r="R98" s="39" t="s">
        <v>1051</v>
      </c>
      <c r="S98" s="39" t="s">
        <v>839</v>
      </c>
      <c r="T98" s="39" t="s">
        <v>839</v>
      </c>
      <c r="U98" s="39" t="s">
        <v>839</v>
      </c>
      <c r="V98" s="39" t="s">
        <v>514</v>
      </c>
      <c r="W98" s="39" t="s">
        <v>514</v>
      </c>
      <c r="X98" s="39" t="s">
        <v>514</v>
      </c>
      <c r="Y98" s="39" t="s">
        <v>1100</v>
      </c>
      <c r="Z98" s="39" t="s">
        <v>840</v>
      </c>
      <c r="AA98" s="39" t="s">
        <v>840</v>
      </c>
      <c r="AB98" s="61" t="s">
        <v>1138</v>
      </c>
      <c r="AC98" s="39" t="s">
        <v>830</v>
      </c>
      <c r="AD98" s="39" t="s">
        <v>1052</v>
      </c>
      <c r="AE98" s="39" t="s">
        <v>1100</v>
      </c>
      <c r="AF98" s="39" t="s">
        <v>839</v>
      </c>
      <c r="AG98" s="40" t="s">
        <v>1381</v>
      </c>
      <c r="AH98" s="39" t="s">
        <v>844</v>
      </c>
      <c r="AI98" s="39" t="s">
        <v>844</v>
      </c>
      <c r="AJ98" s="39" t="s">
        <v>846</v>
      </c>
      <c r="AK98" s="39" t="s">
        <v>847</v>
      </c>
      <c r="AL98" s="39" t="s">
        <v>847</v>
      </c>
      <c r="AM98" s="39" t="s">
        <v>1139</v>
      </c>
      <c r="AN98" s="39" t="s">
        <v>1139</v>
      </c>
      <c r="AO98" s="39" t="s">
        <v>830</v>
      </c>
      <c r="AP98" s="39" t="s">
        <v>830</v>
      </c>
      <c r="AQ98" s="39" t="s">
        <v>830</v>
      </c>
      <c r="AR98" s="39" t="s">
        <v>830</v>
      </c>
      <c r="AS98" s="39" t="s">
        <v>830</v>
      </c>
      <c r="AT98" s="39" t="s">
        <v>830</v>
      </c>
      <c r="AU98" s="39" t="s">
        <v>830</v>
      </c>
      <c r="AV98" s="39" t="s">
        <v>844</v>
      </c>
      <c r="AW98" s="39" t="s">
        <v>514</v>
      </c>
      <c r="AX98" s="39" t="s">
        <v>842</v>
      </c>
      <c r="AY98" s="39" t="s">
        <v>842</v>
      </c>
      <c r="AZ98" s="39" t="s">
        <v>842</v>
      </c>
      <c r="BA98" s="40" t="s">
        <v>819</v>
      </c>
      <c r="BB98" s="39" t="s">
        <v>841</v>
      </c>
      <c r="BC98" s="39" t="s">
        <v>841</v>
      </c>
      <c r="BD98" s="39" t="s">
        <v>503</v>
      </c>
      <c r="BE98" s="39" t="s">
        <v>503</v>
      </c>
      <c r="BF98" s="39" t="s">
        <v>1133</v>
      </c>
      <c r="BG98" s="39" t="s">
        <v>1140</v>
      </c>
      <c r="BH98" s="39" t="s">
        <v>838</v>
      </c>
      <c r="BI98" s="39" t="s">
        <v>514</v>
      </c>
      <c r="BJ98" s="39" t="s">
        <v>511</v>
      </c>
      <c r="BK98" s="39" t="s">
        <v>514</v>
      </c>
      <c r="BL98" s="39" t="s">
        <v>514</v>
      </c>
      <c r="BM98" s="39" t="s">
        <v>821</v>
      </c>
      <c r="BN98" s="39" t="s">
        <v>830</v>
      </c>
      <c r="BO98" s="39" t="s">
        <v>830</v>
      </c>
      <c r="BP98" s="39" t="s">
        <v>830</v>
      </c>
      <c r="BQ98" s="39" t="s">
        <v>830</v>
      </c>
      <c r="BR98" s="39" t="s">
        <v>830</v>
      </c>
      <c r="BS98" s="39" t="s">
        <v>830</v>
      </c>
      <c r="BT98" s="39"/>
      <c r="BU98" s="39" t="s">
        <v>845</v>
      </c>
      <c r="BV98" s="39" t="s">
        <v>514</v>
      </c>
    </row>
    <row r="99" spans="1:74">
      <c r="A99" s="30" t="str">
        <f>'Indicator Data'!A100</f>
        <v>Lebanon</v>
      </c>
      <c r="B99" s="23" t="str">
        <f>'Indicator Data'!B100</f>
        <v>LBN</v>
      </c>
      <c r="C99" s="39" t="s">
        <v>1132</v>
      </c>
      <c r="D99" s="39" t="s">
        <v>1132</v>
      </c>
      <c r="E99" s="39" t="s">
        <v>1133</v>
      </c>
      <c r="F99" s="39" t="s">
        <v>1133</v>
      </c>
      <c r="G99" s="39" t="s">
        <v>1133</v>
      </c>
      <c r="H99" s="39" t="s">
        <v>1133</v>
      </c>
      <c r="I99" s="39" t="s">
        <v>1133</v>
      </c>
      <c r="J99" s="39" t="s">
        <v>842</v>
      </c>
      <c r="K99" s="39" t="s">
        <v>842</v>
      </c>
      <c r="L99" s="39" t="s">
        <v>503</v>
      </c>
      <c r="M99" s="39" t="s">
        <v>839</v>
      </c>
      <c r="N99" s="39" t="s">
        <v>839</v>
      </c>
      <c r="O99" s="39" t="s">
        <v>839</v>
      </c>
      <c r="P99" s="39" t="s">
        <v>839</v>
      </c>
      <c r="Q99" s="39" t="s">
        <v>1051</v>
      </c>
      <c r="R99" s="39" t="s">
        <v>1051</v>
      </c>
      <c r="S99" s="39" t="s">
        <v>839</v>
      </c>
      <c r="T99" s="39" t="s">
        <v>839</v>
      </c>
      <c r="U99" s="39" t="s">
        <v>839</v>
      </c>
      <c r="V99" s="39" t="s">
        <v>514</v>
      </c>
      <c r="W99" s="39" t="s">
        <v>514</v>
      </c>
      <c r="X99" s="39" t="s">
        <v>514</v>
      </c>
      <c r="Y99" s="39" t="s">
        <v>1100</v>
      </c>
      <c r="Z99" s="39" t="s">
        <v>840</v>
      </c>
      <c r="AA99" s="39" t="s">
        <v>840</v>
      </c>
      <c r="AB99" s="61" t="s">
        <v>1138</v>
      </c>
      <c r="AC99" s="39" t="s">
        <v>830</v>
      </c>
      <c r="AD99" s="39" t="s">
        <v>1052</v>
      </c>
      <c r="AE99" s="39" t="s">
        <v>1100</v>
      </c>
      <c r="AF99" s="39" t="s">
        <v>839</v>
      </c>
      <c r="AG99" s="40" t="s">
        <v>1381</v>
      </c>
      <c r="AH99" s="39" t="s">
        <v>844</v>
      </c>
      <c r="AI99" s="39" t="s">
        <v>844</v>
      </c>
      <c r="AJ99" s="39" t="s">
        <v>846</v>
      </c>
      <c r="AK99" s="39" t="s">
        <v>847</v>
      </c>
      <c r="AL99" s="39" t="s">
        <v>847</v>
      </c>
      <c r="AM99" s="39" t="s">
        <v>1139</v>
      </c>
      <c r="AN99" s="39" t="s">
        <v>1139</v>
      </c>
      <c r="AO99" s="39" t="s">
        <v>830</v>
      </c>
      <c r="AP99" s="39" t="s">
        <v>830</v>
      </c>
      <c r="AQ99" s="39" t="s">
        <v>830</v>
      </c>
      <c r="AR99" s="39" t="s">
        <v>830</v>
      </c>
      <c r="AS99" s="39" t="s">
        <v>830</v>
      </c>
      <c r="AT99" s="39" t="s">
        <v>830</v>
      </c>
      <c r="AU99" s="39" t="s">
        <v>830</v>
      </c>
      <c r="AV99" s="39" t="s">
        <v>844</v>
      </c>
      <c r="AW99" s="39" t="s">
        <v>514</v>
      </c>
      <c r="AX99" s="39" t="s">
        <v>842</v>
      </c>
      <c r="AY99" s="39" t="s">
        <v>842</v>
      </c>
      <c r="AZ99" s="39" t="s">
        <v>842</v>
      </c>
      <c r="BA99" s="40" t="s">
        <v>822</v>
      </c>
      <c r="BB99" s="39" t="s">
        <v>843</v>
      </c>
      <c r="BC99" s="39" t="s">
        <v>841</v>
      </c>
      <c r="BD99" s="39" t="s">
        <v>503</v>
      </c>
      <c r="BE99" s="39" t="s">
        <v>503</v>
      </c>
      <c r="BF99" s="39" t="s">
        <v>1133</v>
      </c>
      <c r="BG99" s="39" t="s">
        <v>1140</v>
      </c>
      <c r="BH99" s="39" t="s">
        <v>838</v>
      </c>
      <c r="BI99" s="39" t="s">
        <v>514</v>
      </c>
      <c r="BJ99" s="39" t="s">
        <v>511</v>
      </c>
      <c r="BK99" s="39" t="s">
        <v>514</v>
      </c>
      <c r="BL99" s="39" t="s">
        <v>514</v>
      </c>
      <c r="BM99" s="39" t="s">
        <v>821</v>
      </c>
      <c r="BN99" s="39" t="s">
        <v>830</v>
      </c>
      <c r="BO99" s="39" t="s">
        <v>830</v>
      </c>
      <c r="BP99" s="39" t="s">
        <v>830</v>
      </c>
      <c r="BQ99" s="39" t="s">
        <v>830</v>
      </c>
      <c r="BR99" s="39" t="s">
        <v>830</v>
      </c>
      <c r="BS99" s="39" t="s">
        <v>830</v>
      </c>
      <c r="BT99" s="39"/>
      <c r="BU99" s="39" t="s">
        <v>845</v>
      </c>
      <c r="BV99" s="39" t="s">
        <v>514</v>
      </c>
    </row>
    <row r="100" spans="1:74">
      <c r="A100" s="30" t="str">
        <f>'Indicator Data'!A101</f>
        <v>Lesotho</v>
      </c>
      <c r="B100" s="23" t="str">
        <f>'Indicator Data'!B101</f>
        <v>LSO</v>
      </c>
      <c r="C100" s="39" t="s">
        <v>1132</v>
      </c>
      <c r="D100" s="39" t="s">
        <v>1132</v>
      </c>
      <c r="E100" s="39" t="s">
        <v>1133</v>
      </c>
      <c r="F100" s="39" t="s">
        <v>1133</v>
      </c>
      <c r="G100" s="39" t="s">
        <v>1133</v>
      </c>
      <c r="H100" s="39" t="s">
        <v>1133</v>
      </c>
      <c r="I100" s="39" t="s">
        <v>1133</v>
      </c>
      <c r="J100" s="39" t="s">
        <v>842</v>
      </c>
      <c r="K100" s="39" t="s">
        <v>842</v>
      </c>
      <c r="L100" s="39" t="s">
        <v>503</v>
      </c>
      <c r="M100" s="39" t="s">
        <v>839</v>
      </c>
      <c r="N100" s="39" t="s">
        <v>839</v>
      </c>
      <c r="O100" s="39" t="s">
        <v>839</v>
      </c>
      <c r="P100" s="39" t="s">
        <v>839</v>
      </c>
      <c r="Q100" s="39" t="s">
        <v>1051</v>
      </c>
      <c r="R100" s="39" t="s">
        <v>1051</v>
      </c>
      <c r="S100" s="39" t="s">
        <v>839</v>
      </c>
      <c r="T100" s="39" t="s">
        <v>839</v>
      </c>
      <c r="U100" s="39" t="s">
        <v>839</v>
      </c>
      <c r="V100" s="39" t="s">
        <v>514</v>
      </c>
      <c r="W100" s="39" t="s">
        <v>514</v>
      </c>
      <c r="X100" s="39" t="s">
        <v>514</v>
      </c>
      <c r="Y100" s="39" t="s">
        <v>1100</v>
      </c>
      <c r="Z100" s="39" t="s">
        <v>840</v>
      </c>
      <c r="AA100" s="39" t="s">
        <v>840</v>
      </c>
      <c r="AB100" s="61" t="s">
        <v>1138</v>
      </c>
      <c r="AC100" s="39" t="s">
        <v>830</v>
      </c>
      <c r="AD100" s="39" t="s">
        <v>1052</v>
      </c>
      <c r="AE100" s="39" t="s">
        <v>1100</v>
      </c>
      <c r="AF100" s="39" t="s">
        <v>839</v>
      </c>
      <c r="AG100" s="40" t="s">
        <v>1381</v>
      </c>
      <c r="AH100" s="39" t="s">
        <v>844</v>
      </c>
      <c r="AI100" s="39" t="s">
        <v>844</v>
      </c>
      <c r="AJ100" s="39" t="s">
        <v>846</v>
      </c>
      <c r="AK100" s="39" t="s">
        <v>847</v>
      </c>
      <c r="AL100" s="39" t="s">
        <v>847</v>
      </c>
      <c r="AM100" s="39" t="s">
        <v>1139</v>
      </c>
      <c r="AN100" s="39" t="s">
        <v>1139</v>
      </c>
      <c r="AO100" s="39" t="s">
        <v>830</v>
      </c>
      <c r="AP100" s="39" t="s">
        <v>830</v>
      </c>
      <c r="AQ100" s="39" t="s">
        <v>830</v>
      </c>
      <c r="AR100" s="39" t="s">
        <v>830</v>
      </c>
      <c r="AS100" s="39" t="s">
        <v>830</v>
      </c>
      <c r="AT100" s="39" t="s">
        <v>830</v>
      </c>
      <c r="AU100" s="39" t="s">
        <v>830</v>
      </c>
      <c r="AV100" s="39" t="s">
        <v>844</v>
      </c>
      <c r="AW100" s="39" t="s">
        <v>514</v>
      </c>
      <c r="AX100" s="39" t="s">
        <v>842</v>
      </c>
      <c r="AY100" s="39" t="s">
        <v>842</v>
      </c>
      <c r="AZ100" s="39" t="s">
        <v>842</v>
      </c>
      <c r="BA100" s="40" t="s">
        <v>819</v>
      </c>
      <c r="BB100" s="39" t="s">
        <v>841</v>
      </c>
      <c r="BC100" s="39" t="s">
        <v>841</v>
      </c>
      <c r="BD100" s="39" t="s">
        <v>503</v>
      </c>
      <c r="BE100" s="39" t="s">
        <v>503</v>
      </c>
      <c r="BF100" s="39" t="s">
        <v>1133</v>
      </c>
      <c r="BG100" s="39" t="s">
        <v>1140</v>
      </c>
      <c r="BH100" s="39" t="s">
        <v>838</v>
      </c>
      <c r="BI100" s="39" t="s">
        <v>514</v>
      </c>
      <c r="BJ100" s="39" t="s">
        <v>511</v>
      </c>
      <c r="BK100" s="39" t="s">
        <v>514</v>
      </c>
      <c r="BL100" s="39" t="s">
        <v>514</v>
      </c>
      <c r="BM100" s="39" t="s">
        <v>821</v>
      </c>
      <c r="BN100" s="39" t="s">
        <v>830</v>
      </c>
      <c r="BO100" s="39" t="s">
        <v>830</v>
      </c>
      <c r="BP100" s="39" t="s">
        <v>830</v>
      </c>
      <c r="BQ100" s="39" t="s">
        <v>830</v>
      </c>
      <c r="BR100" s="39" t="s">
        <v>830</v>
      </c>
      <c r="BS100" s="39" t="s">
        <v>830</v>
      </c>
      <c r="BT100" s="39"/>
      <c r="BU100" s="39" t="s">
        <v>845</v>
      </c>
      <c r="BV100" s="39" t="s">
        <v>514</v>
      </c>
    </row>
    <row r="101" spans="1:74">
      <c r="A101" s="30" t="str">
        <f>'Indicator Data'!A102</f>
        <v>Liberia</v>
      </c>
      <c r="B101" s="23" t="str">
        <f>'Indicator Data'!B102</f>
        <v>LBR</v>
      </c>
      <c r="C101" s="39" t="s">
        <v>1132</v>
      </c>
      <c r="D101" s="39" t="s">
        <v>1132</v>
      </c>
      <c r="E101" s="39" t="s">
        <v>1133</v>
      </c>
      <c r="F101" s="39" t="s">
        <v>1133</v>
      </c>
      <c r="G101" s="39" t="s">
        <v>1133</v>
      </c>
      <c r="H101" s="39" t="s">
        <v>1133</v>
      </c>
      <c r="I101" s="39" t="s">
        <v>1133</v>
      </c>
      <c r="J101" s="39" t="s">
        <v>842</v>
      </c>
      <c r="K101" s="39" t="s">
        <v>842</v>
      </c>
      <c r="L101" s="39" t="s">
        <v>503</v>
      </c>
      <c r="M101" s="39" t="s">
        <v>839</v>
      </c>
      <c r="N101" s="39" t="s">
        <v>839</v>
      </c>
      <c r="O101" s="39" t="s">
        <v>839</v>
      </c>
      <c r="P101" s="39" t="s">
        <v>839</v>
      </c>
      <c r="Q101" s="39" t="s">
        <v>1051</v>
      </c>
      <c r="R101" s="39" t="s">
        <v>1051</v>
      </c>
      <c r="S101" s="39" t="s">
        <v>839</v>
      </c>
      <c r="T101" s="39" t="s">
        <v>839</v>
      </c>
      <c r="U101" s="39" t="s">
        <v>839</v>
      </c>
      <c r="V101" s="39" t="s">
        <v>514</v>
      </c>
      <c r="W101" s="39" t="s">
        <v>514</v>
      </c>
      <c r="X101" s="39" t="s">
        <v>514</v>
      </c>
      <c r="Y101" s="39" t="s">
        <v>1100</v>
      </c>
      <c r="Z101" s="39" t="s">
        <v>840</v>
      </c>
      <c r="AA101" s="39" t="s">
        <v>840</v>
      </c>
      <c r="AB101" s="61" t="s">
        <v>1138</v>
      </c>
      <c r="AC101" s="39" t="s">
        <v>830</v>
      </c>
      <c r="AD101" s="39" t="s">
        <v>1052</v>
      </c>
      <c r="AE101" s="39" t="s">
        <v>1100</v>
      </c>
      <c r="AF101" s="39" t="s">
        <v>839</v>
      </c>
      <c r="AG101" s="40" t="s">
        <v>1381</v>
      </c>
      <c r="AH101" s="39" t="s">
        <v>844</v>
      </c>
      <c r="AI101" s="39" t="s">
        <v>844</v>
      </c>
      <c r="AJ101" s="39" t="s">
        <v>846</v>
      </c>
      <c r="AK101" s="39" t="s">
        <v>847</v>
      </c>
      <c r="AL101" s="39" t="s">
        <v>847</v>
      </c>
      <c r="AM101" s="39" t="s">
        <v>1139</v>
      </c>
      <c r="AN101" s="39" t="s">
        <v>1139</v>
      </c>
      <c r="AO101" s="39" t="s">
        <v>830</v>
      </c>
      <c r="AP101" s="39" t="s">
        <v>830</v>
      </c>
      <c r="AQ101" s="39" t="s">
        <v>830</v>
      </c>
      <c r="AR101" s="39" t="s">
        <v>830</v>
      </c>
      <c r="AS101" s="39" t="s">
        <v>830</v>
      </c>
      <c r="AT101" s="39" t="s">
        <v>830</v>
      </c>
      <c r="AU101" s="39" t="s">
        <v>830</v>
      </c>
      <c r="AV101" s="39" t="s">
        <v>844</v>
      </c>
      <c r="AW101" s="39" t="s">
        <v>514</v>
      </c>
      <c r="AX101" s="39" t="s">
        <v>842</v>
      </c>
      <c r="AY101" s="39" t="s">
        <v>842</v>
      </c>
      <c r="AZ101" s="39" t="s">
        <v>842</v>
      </c>
      <c r="BA101" s="40" t="s">
        <v>819</v>
      </c>
      <c r="BB101" s="39" t="s">
        <v>841</v>
      </c>
      <c r="BC101" s="39" t="s">
        <v>841</v>
      </c>
      <c r="BD101" s="39" t="s">
        <v>503</v>
      </c>
      <c r="BE101" s="39" t="s">
        <v>503</v>
      </c>
      <c r="BF101" s="39" t="s">
        <v>1133</v>
      </c>
      <c r="BG101" s="39" t="s">
        <v>1140</v>
      </c>
      <c r="BH101" s="39" t="s">
        <v>838</v>
      </c>
      <c r="BI101" s="39" t="s">
        <v>514</v>
      </c>
      <c r="BJ101" s="39" t="s">
        <v>511</v>
      </c>
      <c r="BK101" s="39" t="s">
        <v>514</v>
      </c>
      <c r="BL101" s="39" t="s">
        <v>514</v>
      </c>
      <c r="BM101" s="39" t="s">
        <v>821</v>
      </c>
      <c r="BN101" s="39" t="s">
        <v>830</v>
      </c>
      <c r="BO101" s="39" t="s">
        <v>830</v>
      </c>
      <c r="BP101" s="39" t="s">
        <v>830</v>
      </c>
      <c r="BQ101" s="39" t="s">
        <v>830</v>
      </c>
      <c r="BR101" s="39" t="s">
        <v>830</v>
      </c>
      <c r="BS101" s="39" t="s">
        <v>830</v>
      </c>
      <c r="BT101" s="39"/>
      <c r="BU101" s="39" t="s">
        <v>845</v>
      </c>
      <c r="BV101" s="39" t="s">
        <v>514</v>
      </c>
    </row>
    <row r="102" spans="1:74">
      <c r="A102" s="30" t="str">
        <f>'Indicator Data'!A103</f>
        <v>Libya</v>
      </c>
      <c r="B102" s="23" t="str">
        <f>'Indicator Data'!B103</f>
        <v>LBY</v>
      </c>
      <c r="C102" s="39" t="s">
        <v>1132</v>
      </c>
      <c r="D102" s="39" t="s">
        <v>1132</v>
      </c>
      <c r="E102" s="39" t="s">
        <v>1133</v>
      </c>
      <c r="F102" s="39" t="s">
        <v>1133</v>
      </c>
      <c r="G102" s="39" t="s">
        <v>1133</v>
      </c>
      <c r="H102" s="39" t="s">
        <v>1133</v>
      </c>
      <c r="I102" s="39" t="s">
        <v>1133</v>
      </c>
      <c r="J102" s="39" t="s">
        <v>842</v>
      </c>
      <c r="K102" s="39" t="s">
        <v>842</v>
      </c>
      <c r="L102" s="39" t="s">
        <v>503</v>
      </c>
      <c r="M102" s="39" t="s">
        <v>839</v>
      </c>
      <c r="N102" s="39" t="s">
        <v>839</v>
      </c>
      <c r="O102" s="39" t="s">
        <v>839</v>
      </c>
      <c r="P102" s="39" t="s">
        <v>839</v>
      </c>
      <c r="Q102" s="39" t="s">
        <v>1051</v>
      </c>
      <c r="R102" s="39" t="s">
        <v>1051</v>
      </c>
      <c r="S102" s="39" t="s">
        <v>839</v>
      </c>
      <c r="T102" s="39" t="s">
        <v>839</v>
      </c>
      <c r="U102" s="39" t="s">
        <v>839</v>
      </c>
      <c r="V102" s="39" t="s">
        <v>514</v>
      </c>
      <c r="W102" s="39" t="s">
        <v>514</v>
      </c>
      <c r="X102" s="39" t="s">
        <v>514</v>
      </c>
      <c r="Y102" s="39" t="s">
        <v>1100</v>
      </c>
      <c r="Z102" s="39" t="s">
        <v>840</v>
      </c>
      <c r="AA102" s="39" t="s">
        <v>840</v>
      </c>
      <c r="AB102" s="61" t="s">
        <v>1138</v>
      </c>
      <c r="AC102" s="39" t="s">
        <v>830</v>
      </c>
      <c r="AD102" s="39" t="s">
        <v>1052</v>
      </c>
      <c r="AE102" s="39" t="s">
        <v>1100</v>
      </c>
      <c r="AF102" s="39" t="s">
        <v>839</v>
      </c>
      <c r="AG102" s="40" t="s">
        <v>1381</v>
      </c>
      <c r="AH102" s="39" t="s">
        <v>844</v>
      </c>
      <c r="AI102" s="39" t="s">
        <v>844</v>
      </c>
      <c r="AJ102" s="39" t="s">
        <v>846</v>
      </c>
      <c r="AK102" s="39" t="s">
        <v>847</v>
      </c>
      <c r="AL102" s="39" t="s">
        <v>847</v>
      </c>
      <c r="AM102" s="39" t="s">
        <v>1139</v>
      </c>
      <c r="AN102" s="39" t="s">
        <v>1139</v>
      </c>
      <c r="AO102" s="39" t="s">
        <v>830</v>
      </c>
      <c r="AP102" s="39" t="s">
        <v>830</v>
      </c>
      <c r="AQ102" s="39" t="s">
        <v>830</v>
      </c>
      <c r="AR102" s="39" t="s">
        <v>830</v>
      </c>
      <c r="AS102" s="39" t="s">
        <v>830</v>
      </c>
      <c r="AT102" s="39" t="s">
        <v>830</v>
      </c>
      <c r="AU102" s="39" t="s">
        <v>830</v>
      </c>
      <c r="AV102" s="39" t="s">
        <v>844</v>
      </c>
      <c r="AW102" s="39" t="s">
        <v>514</v>
      </c>
      <c r="AX102" s="39" t="s">
        <v>842</v>
      </c>
      <c r="AY102" s="39" t="s">
        <v>842</v>
      </c>
      <c r="AZ102" s="39" t="s">
        <v>842</v>
      </c>
      <c r="BA102" s="40" t="s">
        <v>822</v>
      </c>
      <c r="BB102" s="39" t="s">
        <v>841</v>
      </c>
      <c r="BC102" s="39" t="s">
        <v>841</v>
      </c>
      <c r="BD102" s="39" t="s">
        <v>503</v>
      </c>
      <c r="BE102" s="39" t="s">
        <v>503</v>
      </c>
      <c r="BF102" s="39" t="s">
        <v>1133</v>
      </c>
      <c r="BG102" s="39" t="s">
        <v>1140</v>
      </c>
      <c r="BH102" s="39" t="s">
        <v>838</v>
      </c>
      <c r="BI102" s="39" t="s">
        <v>514</v>
      </c>
      <c r="BJ102" s="39" t="s">
        <v>511</v>
      </c>
      <c r="BK102" s="39" t="s">
        <v>514</v>
      </c>
      <c r="BL102" s="39" t="s">
        <v>514</v>
      </c>
      <c r="BM102" s="39" t="s">
        <v>821</v>
      </c>
      <c r="BN102" s="39" t="s">
        <v>830</v>
      </c>
      <c r="BO102" s="39" t="s">
        <v>830</v>
      </c>
      <c r="BP102" s="39" t="s">
        <v>830</v>
      </c>
      <c r="BQ102" s="39" t="s">
        <v>830</v>
      </c>
      <c r="BR102" s="39" t="s">
        <v>830</v>
      </c>
      <c r="BS102" s="39" t="s">
        <v>830</v>
      </c>
      <c r="BT102" s="39"/>
      <c r="BU102" s="39" t="s">
        <v>845</v>
      </c>
      <c r="BV102" s="39" t="s">
        <v>514</v>
      </c>
    </row>
    <row r="103" spans="1:74">
      <c r="A103" s="30" t="str">
        <f>'Indicator Data'!A104</f>
        <v>Liechtenstein</v>
      </c>
      <c r="B103" s="23" t="str">
        <f>'Indicator Data'!B104</f>
        <v>LIE</v>
      </c>
      <c r="C103" s="39" t="s">
        <v>1132</v>
      </c>
      <c r="D103" s="39" t="s">
        <v>1132</v>
      </c>
      <c r="E103" s="39" t="s">
        <v>1133</v>
      </c>
      <c r="F103" s="39" t="s">
        <v>1133</v>
      </c>
      <c r="G103" s="39" t="s">
        <v>1133</v>
      </c>
      <c r="H103" s="39" t="s">
        <v>1133</v>
      </c>
      <c r="I103" s="39" t="s">
        <v>1133</v>
      </c>
      <c r="J103" s="39" t="s">
        <v>842</v>
      </c>
      <c r="K103" s="39" t="s">
        <v>842</v>
      </c>
      <c r="L103" s="39" t="s">
        <v>503</v>
      </c>
      <c r="M103" s="39" t="s">
        <v>839</v>
      </c>
      <c r="N103" s="39" t="s">
        <v>839</v>
      </c>
      <c r="O103" s="39" t="s">
        <v>839</v>
      </c>
      <c r="P103" s="39" t="s">
        <v>839</v>
      </c>
      <c r="Q103" s="39" t="s">
        <v>1051</v>
      </c>
      <c r="R103" s="39" t="s">
        <v>1051</v>
      </c>
      <c r="S103" s="39" t="s">
        <v>839</v>
      </c>
      <c r="T103" s="39" t="s">
        <v>839</v>
      </c>
      <c r="U103" s="39" t="s">
        <v>839</v>
      </c>
      <c r="V103" s="39" t="s">
        <v>514</v>
      </c>
      <c r="W103" s="39" t="s">
        <v>514</v>
      </c>
      <c r="X103" s="39" t="s">
        <v>514</v>
      </c>
      <c r="Y103" s="39" t="s">
        <v>1100</v>
      </c>
      <c r="Z103" s="39" t="s">
        <v>840</v>
      </c>
      <c r="AA103" s="39" t="s">
        <v>840</v>
      </c>
      <c r="AB103" s="61" t="s">
        <v>1138</v>
      </c>
      <c r="AC103" s="39" t="s">
        <v>830</v>
      </c>
      <c r="AD103" s="39" t="s">
        <v>1052</v>
      </c>
      <c r="AE103" s="39" t="s">
        <v>1100</v>
      </c>
      <c r="AF103" s="39" t="s">
        <v>839</v>
      </c>
      <c r="AG103" s="40" t="s">
        <v>1381</v>
      </c>
      <c r="AH103" s="39" t="s">
        <v>844</v>
      </c>
      <c r="AI103" s="39" t="s">
        <v>844</v>
      </c>
      <c r="AJ103" s="39" t="s">
        <v>846</v>
      </c>
      <c r="AK103" s="39" t="s">
        <v>847</v>
      </c>
      <c r="AL103" s="39" t="s">
        <v>847</v>
      </c>
      <c r="AM103" s="39" t="s">
        <v>1139</v>
      </c>
      <c r="AN103" s="39" t="s">
        <v>1139</v>
      </c>
      <c r="AO103" s="39" t="s">
        <v>830</v>
      </c>
      <c r="AP103" s="39" t="s">
        <v>830</v>
      </c>
      <c r="AQ103" s="39" t="s">
        <v>830</v>
      </c>
      <c r="AR103" s="39" t="s">
        <v>830</v>
      </c>
      <c r="AS103" s="39" t="s">
        <v>830</v>
      </c>
      <c r="AT103" s="39" t="s">
        <v>830</v>
      </c>
      <c r="AU103" s="39" t="s">
        <v>830</v>
      </c>
      <c r="AV103" s="39" t="s">
        <v>844</v>
      </c>
      <c r="AW103" s="39" t="s">
        <v>514</v>
      </c>
      <c r="AX103" s="39" t="s">
        <v>842</v>
      </c>
      <c r="AY103" s="39" t="s">
        <v>842</v>
      </c>
      <c r="AZ103" s="39" t="s">
        <v>842</v>
      </c>
      <c r="BA103" s="40" t="s">
        <v>819</v>
      </c>
      <c r="BB103" s="39" t="s">
        <v>841</v>
      </c>
      <c r="BC103" s="39" t="s">
        <v>841</v>
      </c>
      <c r="BD103" s="39" t="s">
        <v>503</v>
      </c>
      <c r="BE103" s="39" t="s">
        <v>503</v>
      </c>
      <c r="BF103" s="39" t="s">
        <v>1133</v>
      </c>
      <c r="BG103" s="39" t="s">
        <v>1140</v>
      </c>
      <c r="BH103" s="39" t="s">
        <v>838</v>
      </c>
      <c r="BI103" s="39" t="s">
        <v>514</v>
      </c>
      <c r="BJ103" s="39" t="s">
        <v>511</v>
      </c>
      <c r="BK103" s="39" t="s">
        <v>514</v>
      </c>
      <c r="BL103" s="39" t="s">
        <v>514</v>
      </c>
      <c r="BM103" s="39" t="s">
        <v>821</v>
      </c>
      <c r="BN103" s="39" t="s">
        <v>830</v>
      </c>
      <c r="BO103" s="39" t="s">
        <v>830</v>
      </c>
      <c r="BP103" s="39" t="s">
        <v>830</v>
      </c>
      <c r="BQ103" s="39" t="s">
        <v>830</v>
      </c>
      <c r="BR103" s="39" t="s">
        <v>830</v>
      </c>
      <c r="BS103" s="39" t="s">
        <v>830</v>
      </c>
      <c r="BT103" s="39"/>
      <c r="BU103" s="39" t="s">
        <v>845</v>
      </c>
      <c r="BV103" s="39" t="s">
        <v>514</v>
      </c>
    </row>
    <row r="104" spans="1:74">
      <c r="A104" s="30" t="str">
        <f>'Indicator Data'!A105</f>
        <v>Lithuania</v>
      </c>
      <c r="B104" s="23" t="str">
        <f>'Indicator Data'!B105</f>
        <v>LTU</v>
      </c>
      <c r="C104" s="39" t="s">
        <v>1132</v>
      </c>
      <c r="D104" s="39" t="s">
        <v>1132</v>
      </c>
      <c r="E104" s="39" t="s">
        <v>1133</v>
      </c>
      <c r="F104" s="39" t="s">
        <v>1133</v>
      </c>
      <c r="G104" s="39" t="s">
        <v>1133</v>
      </c>
      <c r="H104" s="39" t="s">
        <v>1133</v>
      </c>
      <c r="I104" s="39" t="s">
        <v>1133</v>
      </c>
      <c r="J104" s="39" t="s">
        <v>842</v>
      </c>
      <c r="K104" s="39" t="s">
        <v>842</v>
      </c>
      <c r="L104" s="39" t="s">
        <v>503</v>
      </c>
      <c r="M104" s="39" t="s">
        <v>839</v>
      </c>
      <c r="N104" s="39" t="s">
        <v>839</v>
      </c>
      <c r="O104" s="39" t="s">
        <v>839</v>
      </c>
      <c r="P104" s="39" t="s">
        <v>839</v>
      </c>
      <c r="Q104" s="39" t="s">
        <v>1051</v>
      </c>
      <c r="R104" s="39" t="s">
        <v>1051</v>
      </c>
      <c r="S104" s="39" t="s">
        <v>839</v>
      </c>
      <c r="T104" s="39" t="s">
        <v>839</v>
      </c>
      <c r="U104" s="39" t="s">
        <v>839</v>
      </c>
      <c r="V104" s="39" t="s">
        <v>514</v>
      </c>
      <c r="W104" s="39" t="s">
        <v>514</v>
      </c>
      <c r="X104" s="39" t="s">
        <v>514</v>
      </c>
      <c r="Y104" s="39" t="s">
        <v>1100</v>
      </c>
      <c r="Z104" s="39" t="s">
        <v>840</v>
      </c>
      <c r="AA104" s="39" t="s">
        <v>840</v>
      </c>
      <c r="AB104" s="61" t="s">
        <v>1138</v>
      </c>
      <c r="AC104" s="39" t="s">
        <v>830</v>
      </c>
      <c r="AD104" s="39" t="s">
        <v>1052</v>
      </c>
      <c r="AE104" s="39" t="s">
        <v>1100</v>
      </c>
      <c r="AF104" s="39" t="s">
        <v>839</v>
      </c>
      <c r="AG104" s="40" t="s">
        <v>1381</v>
      </c>
      <c r="AH104" s="39" t="s">
        <v>844</v>
      </c>
      <c r="AI104" s="39" t="s">
        <v>844</v>
      </c>
      <c r="AJ104" s="39" t="s">
        <v>846</v>
      </c>
      <c r="AK104" s="39" t="s">
        <v>847</v>
      </c>
      <c r="AL104" s="39" t="s">
        <v>847</v>
      </c>
      <c r="AM104" s="39" t="s">
        <v>1139</v>
      </c>
      <c r="AN104" s="39" t="s">
        <v>1139</v>
      </c>
      <c r="AO104" s="39" t="s">
        <v>830</v>
      </c>
      <c r="AP104" s="39" t="s">
        <v>830</v>
      </c>
      <c r="AQ104" s="39" t="s">
        <v>830</v>
      </c>
      <c r="AR104" s="39" t="s">
        <v>830</v>
      </c>
      <c r="AS104" s="39" t="s">
        <v>830</v>
      </c>
      <c r="AT104" s="39" t="s">
        <v>830</v>
      </c>
      <c r="AU104" s="39" t="s">
        <v>830</v>
      </c>
      <c r="AV104" s="39" t="s">
        <v>844</v>
      </c>
      <c r="AW104" s="39" t="s">
        <v>514</v>
      </c>
      <c r="AX104" s="39" t="s">
        <v>842</v>
      </c>
      <c r="AY104" s="39" t="s">
        <v>842</v>
      </c>
      <c r="AZ104" s="39" t="s">
        <v>842</v>
      </c>
      <c r="BA104" s="40" t="s">
        <v>819</v>
      </c>
      <c r="BB104" s="39" t="s">
        <v>841</v>
      </c>
      <c r="BC104" s="39" t="s">
        <v>841</v>
      </c>
      <c r="BD104" s="39" t="s">
        <v>503</v>
      </c>
      <c r="BE104" s="39" t="s">
        <v>503</v>
      </c>
      <c r="BF104" s="39" t="s">
        <v>1133</v>
      </c>
      <c r="BG104" s="39" t="s">
        <v>1140</v>
      </c>
      <c r="BH104" s="39" t="s">
        <v>838</v>
      </c>
      <c r="BI104" s="39" t="s">
        <v>514</v>
      </c>
      <c r="BJ104" s="39" t="s">
        <v>511</v>
      </c>
      <c r="BK104" s="39" t="s">
        <v>514</v>
      </c>
      <c r="BL104" s="39" t="s">
        <v>514</v>
      </c>
      <c r="BM104" s="39" t="s">
        <v>821</v>
      </c>
      <c r="BN104" s="39" t="s">
        <v>830</v>
      </c>
      <c r="BO104" s="39" t="s">
        <v>830</v>
      </c>
      <c r="BP104" s="39" t="s">
        <v>830</v>
      </c>
      <c r="BQ104" s="39" t="s">
        <v>830</v>
      </c>
      <c r="BR104" s="39" t="s">
        <v>830</v>
      </c>
      <c r="BS104" s="39" t="s">
        <v>830</v>
      </c>
      <c r="BT104" s="39"/>
      <c r="BU104" s="39" t="s">
        <v>845</v>
      </c>
      <c r="BV104" s="39" t="s">
        <v>514</v>
      </c>
    </row>
    <row r="105" spans="1:74">
      <c r="A105" s="30" t="str">
        <f>'Indicator Data'!A106</f>
        <v>Luxembourg</v>
      </c>
      <c r="B105" s="23" t="str">
        <f>'Indicator Data'!B106</f>
        <v>LUX</v>
      </c>
      <c r="C105" s="39" t="s">
        <v>1132</v>
      </c>
      <c r="D105" s="39" t="s">
        <v>1132</v>
      </c>
      <c r="E105" s="39" t="s">
        <v>1133</v>
      </c>
      <c r="F105" s="39" t="s">
        <v>1133</v>
      </c>
      <c r="G105" s="39" t="s">
        <v>1133</v>
      </c>
      <c r="H105" s="39" t="s">
        <v>1133</v>
      </c>
      <c r="I105" s="39" t="s">
        <v>1133</v>
      </c>
      <c r="J105" s="39" t="s">
        <v>842</v>
      </c>
      <c r="K105" s="39" t="s">
        <v>842</v>
      </c>
      <c r="L105" s="39" t="s">
        <v>503</v>
      </c>
      <c r="M105" s="39" t="s">
        <v>839</v>
      </c>
      <c r="N105" s="39" t="s">
        <v>839</v>
      </c>
      <c r="O105" s="39" t="s">
        <v>839</v>
      </c>
      <c r="P105" s="39" t="s">
        <v>839</v>
      </c>
      <c r="Q105" s="39" t="s">
        <v>1051</v>
      </c>
      <c r="R105" s="39" t="s">
        <v>1051</v>
      </c>
      <c r="S105" s="39" t="s">
        <v>839</v>
      </c>
      <c r="T105" s="39" t="s">
        <v>839</v>
      </c>
      <c r="U105" s="39" t="s">
        <v>839</v>
      </c>
      <c r="V105" s="39" t="s">
        <v>514</v>
      </c>
      <c r="W105" s="39" t="s">
        <v>514</v>
      </c>
      <c r="X105" s="39" t="s">
        <v>514</v>
      </c>
      <c r="Y105" s="39" t="s">
        <v>1100</v>
      </c>
      <c r="Z105" s="39" t="s">
        <v>840</v>
      </c>
      <c r="AA105" s="39" t="s">
        <v>840</v>
      </c>
      <c r="AB105" s="61" t="s">
        <v>1138</v>
      </c>
      <c r="AC105" s="39" t="s">
        <v>830</v>
      </c>
      <c r="AD105" s="39" t="s">
        <v>1052</v>
      </c>
      <c r="AE105" s="39" t="s">
        <v>1100</v>
      </c>
      <c r="AF105" s="39" t="s">
        <v>839</v>
      </c>
      <c r="AG105" s="40" t="s">
        <v>1381</v>
      </c>
      <c r="AH105" s="39" t="s">
        <v>844</v>
      </c>
      <c r="AI105" s="39" t="s">
        <v>844</v>
      </c>
      <c r="AJ105" s="39" t="s">
        <v>846</v>
      </c>
      <c r="AK105" s="39" t="s">
        <v>847</v>
      </c>
      <c r="AL105" s="39" t="s">
        <v>847</v>
      </c>
      <c r="AM105" s="39" t="s">
        <v>1139</v>
      </c>
      <c r="AN105" s="39" t="s">
        <v>1139</v>
      </c>
      <c r="AO105" s="39" t="s">
        <v>830</v>
      </c>
      <c r="AP105" s="39" t="s">
        <v>830</v>
      </c>
      <c r="AQ105" s="39" t="s">
        <v>830</v>
      </c>
      <c r="AR105" s="39" t="s">
        <v>830</v>
      </c>
      <c r="AS105" s="39" t="s">
        <v>830</v>
      </c>
      <c r="AT105" s="39" t="s">
        <v>830</v>
      </c>
      <c r="AU105" s="39" t="s">
        <v>830</v>
      </c>
      <c r="AV105" s="39" t="s">
        <v>844</v>
      </c>
      <c r="AW105" s="39" t="s">
        <v>514</v>
      </c>
      <c r="AX105" s="39" t="s">
        <v>842</v>
      </c>
      <c r="AY105" s="39" t="s">
        <v>842</v>
      </c>
      <c r="AZ105" s="39" t="s">
        <v>842</v>
      </c>
      <c r="BA105" s="40" t="s">
        <v>819</v>
      </c>
      <c r="BB105" s="39" t="s">
        <v>841</v>
      </c>
      <c r="BC105" s="39" t="s">
        <v>841</v>
      </c>
      <c r="BD105" s="39" t="s">
        <v>503</v>
      </c>
      <c r="BE105" s="39" t="s">
        <v>503</v>
      </c>
      <c r="BF105" s="39" t="s">
        <v>1133</v>
      </c>
      <c r="BG105" s="39" t="s">
        <v>1140</v>
      </c>
      <c r="BH105" s="39" t="s">
        <v>838</v>
      </c>
      <c r="BI105" s="39" t="s">
        <v>514</v>
      </c>
      <c r="BJ105" s="39" t="s">
        <v>511</v>
      </c>
      <c r="BK105" s="39" t="s">
        <v>514</v>
      </c>
      <c r="BL105" s="39" t="s">
        <v>514</v>
      </c>
      <c r="BM105" s="39" t="s">
        <v>821</v>
      </c>
      <c r="BN105" s="39" t="s">
        <v>830</v>
      </c>
      <c r="BO105" s="39" t="s">
        <v>830</v>
      </c>
      <c r="BP105" s="39" t="s">
        <v>830</v>
      </c>
      <c r="BQ105" s="39" t="s">
        <v>830</v>
      </c>
      <c r="BR105" s="39" t="s">
        <v>830</v>
      </c>
      <c r="BS105" s="39" t="s">
        <v>830</v>
      </c>
      <c r="BT105" s="39"/>
      <c r="BU105" s="39" t="s">
        <v>845</v>
      </c>
      <c r="BV105" s="39" t="s">
        <v>514</v>
      </c>
    </row>
    <row r="106" spans="1:74">
      <c r="A106" s="30" t="str">
        <f>'Indicator Data'!A107</f>
        <v>Madagascar</v>
      </c>
      <c r="B106" s="23" t="str">
        <f>'Indicator Data'!B107</f>
        <v>MDG</v>
      </c>
      <c r="C106" s="39" t="s">
        <v>1132</v>
      </c>
      <c r="D106" s="39" t="s">
        <v>1132</v>
      </c>
      <c r="E106" s="39" t="s">
        <v>1133</v>
      </c>
      <c r="F106" s="39" t="s">
        <v>1133</v>
      </c>
      <c r="G106" s="39" t="s">
        <v>1133</v>
      </c>
      <c r="H106" s="39" t="s">
        <v>1133</v>
      </c>
      <c r="I106" s="39" t="s">
        <v>1133</v>
      </c>
      <c r="J106" s="39" t="s">
        <v>842</v>
      </c>
      <c r="K106" s="39" t="s">
        <v>842</v>
      </c>
      <c r="L106" s="39" t="s">
        <v>503</v>
      </c>
      <c r="M106" s="39" t="s">
        <v>839</v>
      </c>
      <c r="N106" s="39" t="s">
        <v>839</v>
      </c>
      <c r="O106" s="39" t="s">
        <v>839</v>
      </c>
      <c r="P106" s="39" t="s">
        <v>839</v>
      </c>
      <c r="Q106" s="39" t="s">
        <v>1051</v>
      </c>
      <c r="R106" s="39" t="s">
        <v>1051</v>
      </c>
      <c r="S106" s="39" t="s">
        <v>839</v>
      </c>
      <c r="T106" s="39" t="s">
        <v>839</v>
      </c>
      <c r="U106" s="39" t="s">
        <v>839</v>
      </c>
      <c r="V106" s="39" t="s">
        <v>514</v>
      </c>
      <c r="W106" s="39" t="s">
        <v>514</v>
      </c>
      <c r="X106" s="39" t="s">
        <v>514</v>
      </c>
      <c r="Y106" s="39" t="s">
        <v>1100</v>
      </c>
      <c r="Z106" s="39" t="s">
        <v>840</v>
      </c>
      <c r="AA106" s="39" t="s">
        <v>840</v>
      </c>
      <c r="AB106" s="61" t="s">
        <v>1138</v>
      </c>
      <c r="AC106" s="39" t="s">
        <v>830</v>
      </c>
      <c r="AD106" s="39" t="s">
        <v>1052</v>
      </c>
      <c r="AE106" s="39" t="s">
        <v>1100</v>
      </c>
      <c r="AF106" s="39" t="s">
        <v>839</v>
      </c>
      <c r="AG106" s="40" t="s">
        <v>1381</v>
      </c>
      <c r="AH106" s="39" t="s">
        <v>844</v>
      </c>
      <c r="AI106" s="39" t="s">
        <v>844</v>
      </c>
      <c r="AJ106" s="39" t="s">
        <v>846</v>
      </c>
      <c r="AK106" s="39" t="s">
        <v>847</v>
      </c>
      <c r="AL106" s="39" t="s">
        <v>847</v>
      </c>
      <c r="AM106" s="39" t="s">
        <v>1139</v>
      </c>
      <c r="AN106" s="39" t="s">
        <v>1139</v>
      </c>
      <c r="AO106" s="39" t="s">
        <v>830</v>
      </c>
      <c r="AP106" s="39" t="s">
        <v>830</v>
      </c>
      <c r="AQ106" s="39" t="s">
        <v>830</v>
      </c>
      <c r="AR106" s="39" t="s">
        <v>830</v>
      </c>
      <c r="AS106" s="39" t="s">
        <v>830</v>
      </c>
      <c r="AT106" s="39" t="s">
        <v>830</v>
      </c>
      <c r="AU106" s="39" t="s">
        <v>830</v>
      </c>
      <c r="AV106" s="39" t="s">
        <v>844</v>
      </c>
      <c r="AW106" s="39" t="s">
        <v>514</v>
      </c>
      <c r="AX106" s="39" t="s">
        <v>842</v>
      </c>
      <c r="AY106" s="39" t="s">
        <v>842</v>
      </c>
      <c r="AZ106" s="39" t="s">
        <v>842</v>
      </c>
      <c r="BA106" s="40" t="s">
        <v>822</v>
      </c>
      <c r="BB106" s="39" t="s">
        <v>841</v>
      </c>
      <c r="BC106" s="39" t="s">
        <v>841</v>
      </c>
      <c r="BD106" s="39" t="s">
        <v>503</v>
      </c>
      <c r="BE106" s="39" t="s">
        <v>503</v>
      </c>
      <c r="BF106" s="39" t="s">
        <v>1133</v>
      </c>
      <c r="BG106" s="39" t="s">
        <v>1140</v>
      </c>
      <c r="BH106" s="39" t="s">
        <v>838</v>
      </c>
      <c r="BI106" s="39" t="s">
        <v>514</v>
      </c>
      <c r="BJ106" s="39" t="s">
        <v>511</v>
      </c>
      <c r="BK106" s="39" t="s">
        <v>514</v>
      </c>
      <c r="BL106" s="39" t="s">
        <v>514</v>
      </c>
      <c r="BM106" s="39" t="s">
        <v>821</v>
      </c>
      <c r="BN106" s="39" t="s">
        <v>830</v>
      </c>
      <c r="BO106" s="39" t="s">
        <v>830</v>
      </c>
      <c r="BP106" s="39" t="s">
        <v>830</v>
      </c>
      <c r="BQ106" s="39" t="s">
        <v>830</v>
      </c>
      <c r="BR106" s="39" t="s">
        <v>830</v>
      </c>
      <c r="BS106" s="39" t="s">
        <v>830</v>
      </c>
      <c r="BT106" s="39"/>
      <c r="BU106" s="39" t="s">
        <v>845</v>
      </c>
      <c r="BV106" s="39" t="s">
        <v>514</v>
      </c>
    </row>
    <row r="107" spans="1:74">
      <c r="A107" s="30" t="str">
        <f>'Indicator Data'!A108</f>
        <v>Malawi</v>
      </c>
      <c r="B107" s="23" t="str">
        <f>'Indicator Data'!B108</f>
        <v>MWI</v>
      </c>
      <c r="C107" s="39" t="s">
        <v>1132</v>
      </c>
      <c r="D107" s="39" t="s">
        <v>1132</v>
      </c>
      <c r="E107" s="39" t="s">
        <v>1133</v>
      </c>
      <c r="F107" s="39" t="s">
        <v>1133</v>
      </c>
      <c r="G107" s="39" t="s">
        <v>1133</v>
      </c>
      <c r="H107" s="39" t="s">
        <v>1133</v>
      </c>
      <c r="I107" s="39" t="s">
        <v>1133</v>
      </c>
      <c r="J107" s="39" t="s">
        <v>842</v>
      </c>
      <c r="K107" s="39" t="s">
        <v>842</v>
      </c>
      <c r="L107" s="39" t="s">
        <v>503</v>
      </c>
      <c r="M107" s="39" t="s">
        <v>839</v>
      </c>
      <c r="N107" s="39" t="s">
        <v>839</v>
      </c>
      <c r="O107" s="39" t="s">
        <v>839</v>
      </c>
      <c r="P107" s="39" t="s">
        <v>839</v>
      </c>
      <c r="Q107" s="39" t="s">
        <v>1051</v>
      </c>
      <c r="R107" s="39" t="s">
        <v>1051</v>
      </c>
      <c r="S107" s="39" t="s">
        <v>839</v>
      </c>
      <c r="T107" s="39" t="s">
        <v>839</v>
      </c>
      <c r="U107" s="39" t="s">
        <v>839</v>
      </c>
      <c r="V107" s="39" t="s">
        <v>514</v>
      </c>
      <c r="W107" s="39" t="s">
        <v>514</v>
      </c>
      <c r="X107" s="39" t="s">
        <v>514</v>
      </c>
      <c r="Y107" s="39" t="s">
        <v>1100</v>
      </c>
      <c r="Z107" s="39" t="s">
        <v>840</v>
      </c>
      <c r="AA107" s="39" t="s">
        <v>840</v>
      </c>
      <c r="AB107" s="61" t="s">
        <v>1138</v>
      </c>
      <c r="AC107" s="39" t="s">
        <v>830</v>
      </c>
      <c r="AD107" s="39" t="s">
        <v>1052</v>
      </c>
      <c r="AE107" s="39" t="s">
        <v>1100</v>
      </c>
      <c r="AF107" s="39" t="s">
        <v>839</v>
      </c>
      <c r="AG107" s="40" t="s">
        <v>1381</v>
      </c>
      <c r="AH107" s="39" t="s">
        <v>844</v>
      </c>
      <c r="AI107" s="39" t="s">
        <v>844</v>
      </c>
      <c r="AJ107" s="39" t="s">
        <v>846</v>
      </c>
      <c r="AK107" s="39" t="s">
        <v>847</v>
      </c>
      <c r="AL107" s="39" t="s">
        <v>847</v>
      </c>
      <c r="AM107" s="39" t="s">
        <v>1139</v>
      </c>
      <c r="AN107" s="39" t="s">
        <v>1139</v>
      </c>
      <c r="AO107" s="39" t="s">
        <v>830</v>
      </c>
      <c r="AP107" s="39" t="s">
        <v>830</v>
      </c>
      <c r="AQ107" s="39" t="s">
        <v>830</v>
      </c>
      <c r="AR107" s="39" t="s">
        <v>830</v>
      </c>
      <c r="AS107" s="39" t="s">
        <v>830</v>
      </c>
      <c r="AT107" s="39" t="s">
        <v>830</v>
      </c>
      <c r="AU107" s="39" t="s">
        <v>830</v>
      </c>
      <c r="AV107" s="39" t="s">
        <v>844</v>
      </c>
      <c r="AW107" s="39" t="s">
        <v>514</v>
      </c>
      <c r="AX107" s="39" t="s">
        <v>842</v>
      </c>
      <c r="AY107" s="39" t="s">
        <v>842</v>
      </c>
      <c r="AZ107" s="39" t="s">
        <v>842</v>
      </c>
      <c r="BA107" s="40" t="s">
        <v>822</v>
      </c>
      <c r="BB107" s="39" t="s">
        <v>841</v>
      </c>
      <c r="BC107" s="39" t="s">
        <v>841</v>
      </c>
      <c r="BD107" s="39" t="s">
        <v>503</v>
      </c>
      <c r="BE107" s="39" t="s">
        <v>503</v>
      </c>
      <c r="BF107" s="39" t="s">
        <v>1133</v>
      </c>
      <c r="BG107" s="39" t="s">
        <v>1140</v>
      </c>
      <c r="BH107" s="39" t="s">
        <v>838</v>
      </c>
      <c r="BI107" s="39" t="s">
        <v>514</v>
      </c>
      <c r="BJ107" s="39" t="s">
        <v>511</v>
      </c>
      <c r="BK107" s="39" t="s">
        <v>514</v>
      </c>
      <c r="BL107" s="39" t="s">
        <v>514</v>
      </c>
      <c r="BM107" s="39" t="s">
        <v>821</v>
      </c>
      <c r="BN107" s="39" t="s">
        <v>830</v>
      </c>
      <c r="BO107" s="39" t="s">
        <v>830</v>
      </c>
      <c r="BP107" s="39" t="s">
        <v>830</v>
      </c>
      <c r="BQ107" s="39" t="s">
        <v>830</v>
      </c>
      <c r="BR107" s="39" t="s">
        <v>830</v>
      </c>
      <c r="BS107" s="39" t="s">
        <v>830</v>
      </c>
      <c r="BT107" s="39"/>
      <c r="BU107" s="39" t="s">
        <v>845</v>
      </c>
      <c r="BV107" s="39" t="s">
        <v>514</v>
      </c>
    </row>
    <row r="108" spans="1:74">
      <c r="A108" s="30" t="str">
        <f>'Indicator Data'!A109</f>
        <v>Malaysia</v>
      </c>
      <c r="B108" s="23" t="str">
        <f>'Indicator Data'!B109</f>
        <v>MYS</v>
      </c>
      <c r="C108" s="39" t="s">
        <v>1132</v>
      </c>
      <c r="D108" s="39" t="s">
        <v>1132</v>
      </c>
      <c r="E108" s="39" t="s">
        <v>1133</v>
      </c>
      <c r="F108" s="39" t="s">
        <v>1133</v>
      </c>
      <c r="G108" s="39" t="s">
        <v>1133</v>
      </c>
      <c r="H108" s="39" t="s">
        <v>1133</v>
      </c>
      <c r="I108" s="39" t="s">
        <v>1133</v>
      </c>
      <c r="J108" s="39" t="s">
        <v>842</v>
      </c>
      <c r="K108" s="39" t="s">
        <v>842</v>
      </c>
      <c r="L108" s="39" t="s">
        <v>503</v>
      </c>
      <c r="M108" s="39" t="s">
        <v>839</v>
      </c>
      <c r="N108" s="39" t="s">
        <v>839</v>
      </c>
      <c r="O108" s="39" t="s">
        <v>839</v>
      </c>
      <c r="P108" s="39" t="s">
        <v>839</v>
      </c>
      <c r="Q108" s="39" t="s">
        <v>1051</v>
      </c>
      <c r="R108" s="39" t="s">
        <v>1051</v>
      </c>
      <c r="S108" s="39" t="s">
        <v>839</v>
      </c>
      <c r="T108" s="39" t="s">
        <v>839</v>
      </c>
      <c r="U108" s="39" t="s">
        <v>839</v>
      </c>
      <c r="V108" s="39" t="s">
        <v>514</v>
      </c>
      <c r="W108" s="39" t="s">
        <v>514</v>
      </c>
      <c r="X108" s="39" t="s">
        <v>514</v>
      </c>
      <c r="Y108" s="39" t="s">
        <v>1100</v>
      </c>
      <c r="Z108" s="39" t="s">
        <v>840</v>
      </c>
      <c r="AA108" s="39" t="s">
        <v>840</v>
      </c>
      <c r="AB108" s="61" t="s">
        <v>1138</v>
      </c>
      <c r="AC108" s="39" t="s">
        <v>830</v>
      </c>
      <c r="AD108" s="39" t="s">
        <v>1052</v>
      </c>
      <c r="AE108" s="39" t="s">
        <v>1100</v>
      </c>
      <c r="AF108" s="39" t="s">
        <v>839</v>
      </c>
      <c r="AG108" s="40" t="s">
        <v>1381</v>
      </c>
      <c r="AH108" s="39" t="s">
        <v>844</v>
      </c>
      <c r="AI108" s="39" t="s">
        <v>844</v>
      </c>
      <c r="AJ108" s="39" t="s">
        <v>846</v>
      </c>
      <c r="AK108" s="39" t="s">
        <v>847</v>
      </c>
      <c r="AL108" s="39" t="s">
        <v>847</v>
      </c>
      <c r="AM108" s="39" t="s">
        <v>1139</v>
      </c>
      <c r="AN108" s="39" t="s">
        <v>1139</v>
      </c>
      <c r="AO108" s="39" t="s">
        <v>830</v>
      </c>
      <c r="AP108" s="39" t="s">
        <v>830</v>
      </c>
      <c r="AQ108" s="39" t="s">
        <v>830</v>
      </c>
      <c r="AR108" s="39" t="s">
        <v>830</v>
      </c>
      <c r="AS108" s="39" t="s">
        <v>830</v>
      </c>
      <c r="AT108" s="39" t="s">
        <v>830</v>
      </c>
      <c r="AU108" s="39" t="s">
        <v>830</v>
      </c>
      <c r="AV108" s="39" t="s">
        <v>844</v>
      </c>
      <c r="AW108" s="39" t="s">
        <v>514</v>
      </c>
      <c r="AX108" s="39" t="s">
        <v>842</v>
      </c>
      <c r="AY108" s="39" t="s">
        <v>842</v>
      </c>
      <c r="AZ108" s="39" t="s">
        <v>842</v>
      </c>
      <c r="BA108" s="40" t="s">
        <v>819</v>
      </c>
      <c r="BB108" s="39" t="s">
        <v>841</v>
      </c>
      <c r="BC108" s="39" t="s">
        <v>841</v>
      </c>
      <c r="BD108" s="39" t="s">
        <v>503</v>
      </c>
      <c r="BE108" s="39" t="s">
        <v>503</v>
      </c>
      <c r="BF108" s="39" t="s">
        <v>1133</v>
      </c>
      <c r="BG108" s="39" t="s">
        <v>1140</v>
      </c>
      <c r="BH108" s="39" t="s">
        <v>838</v>
      </c>
      <c r="BI108" s="39" t="s">
        <v>514</v>
      </c>
      <c r="BJ108" s="39" t="s">
        <v>511</v>
      </c>
      <c r="BK108" s="39" t="s">
        <v>514</v>
      </c>
      <c r="BL108" s="39" t="s">
        <v>514</v>
      </c>
      <c r="BM108" s="39" t="s">
        <v>821</v>
      </c>
      <c r="BN108" s="39" t="s">
        <v>830</v>
      </c>
      <c r="BO108" s="39" t="s">
        <v>830</v>
      </c>
      <c r="BP108" s="39" t="s">
        <v>830</v>
      </c>
      <c r="BQ108" s="39" t="s">
        <v>830</v>
      </c>
      <c r="BR108" s="39" t="s">
        <v>830</v>
      </c>
      <c r="BS108" s="39" t="s">
        <v>830</v>
      </c>
      <c r="BT108" s="39"/>
      <c r="BU108" s="39" t="s">
        <v>845</v>
      </c>
      <c r="BV108" s="39" t="s">
        <v>514</v>
      </c>
    </row>
    <row r="109" spans="1:74">
      <c r="A109" s="30" t="str">
        <f>'Indicator Data'!A110</f>
        <v>Maldives</v>
      </c>
      <c r="B109" s="23" t="str">
        <f>'Indicator Data'!B110</f>
        <v>MDV</v>
      </c>
      <c r="C109" s="39" t="s">
        <v>1132</v>
      </c>
      <c r="D109" s="39" t="s">
        <v>1132</v>
      </c>
      <c r="E109" s="39" t="s">
        <v>1133</v>
      </c>
      <c r="F109" s="39" t="s">
        <v>1133</v>
      </c>
      <c r="G109" s="39" t="s">
        <v>1133</v>
      </c>
      <c r="H109" s="39" t="s">
        <v>1133</v>
      </c>
      <c r="I109" s="39" t="s">
        <v>1133</v>
      </c>
      <c r="J109" s="39" t="s">
        <v>842</v>
      </c>
      <c r="K109" s="39" t="s">
        <v>842</v>
      </c>
      <c r="L109" s="39" t="s">
        <v>503</v>
      </c>
      <c r="M109" s="39" t="s">
        <v>839</v>
      </c>
      <c r="N109" s="39" t="s">
        <v>839</v>
      </c>
      <c r="O109" s="39" t="s">
        <v>839</v>
      </c>
      <c r="P109" s="39" t="s">
        <v>839</v>
      </c>
      <c r="Q109" s="39" t="s">
        <v>1051</v>
      </c>
      <c r="R109" s="39" t="s">
        <v>1051</v>
      </c>
      <c r="S109" s="39" t="s">
        <v>839</v>
      </c>
      <c r="T109" s="39" t="s">
        <v>839</v>
      </c>
      <c r="U109" s="39" t="s">
        <v>839</v>
      </c>
      <c r="V109" s="39" t="s">
        <v>514</v>
      </c>
      <c r="W109" s="39" t="s">
        <v>514</v>
      </c>
      <c r="X109" s="39" t="s">
        <v>514</v>
      </c>
      <c r="Y109" s="39" t="s">
        <v>1100</v>
      </c>
      <c r="Z109" s="39" t="s">
        <v>840</v>
      </c>
      <c r="AA109" s="39" t="s">
        <v>840</v>
      </c>
      <c r="AB109" s="61" t="s">
        <v>1138</v>
      </c>
      <c r="AC109" s="39" t="s">
        <v>830</v>
      </c>
      <c r="AD109" s="39" t="s">
        <v>1052</v>
      </c>
      <c r="AE109" s="39" t="s">
        <v>1100</v>
      </c>
      <c r="AF109" s="39" t="s">
        <v>839</v>
      </c>
      <c r="AG109" s="40" t="s">
        <v>1381</v>
      </c>
      <c r="AH109" s="39" t="s">
        <v>844</v>
      </c>
      <c r="AI109" s="39" t="s">
        <v>844</v>
      </c>
      <c r="AJ109" s="39" t="s">
        <v>846</v>
      </c>
      <c r="AK109" s="39" t="s">
        <v>847</v>
      </c>
      <c r="AL109" s="39" t="s">
        <v>847</v>
      </c>
      <c r="AM109" s="39" t="s">
        <v>1139</v>
      </c>
      <c r="AN109" s="39" t="s">
        <v>1139</v>
      </c>
      <c r="AO109" s="39" t="s">
        <v>830</v>
      </c>
      <c r="AP109" s="39" t="s">
        <v>830</v>
      </c>
      <c r="AQ109" s="39" t="s">
        <v>830</v>
      </c>
      <c r="AR109" s="39" t="s">
        <v>830</v>
      </c>
      <c r="AS109" s="39" t="s">
        <v>830</v>
      </c>
      <c r="AT109" s="39" t="s">
        <v>830</v>
      </c>
      <c r="AU109" s="39" t="s">
        <v>830</v>
      </c>
      <c r="AV109" s="39" t="s">
        <v>844</v>
      </c>
      <c r="AW109" s="39" t="s">
        <v>514</v>
      </c>
      <c r="AX109" s="39" t="s">
        <v>842</v>
      </c>
      <c r="AY109" s="39" t="s">
        <v>842</v>
      </c>
      <c r="AZ109" s="39" t="s">
        <v>842</v>
      </c>
      <c r="BA109" s="40" t="s">
        <v>819</v>
      </c>
      <c r="BB109" s="39" t="s">
        <v>841</v>
      </c>
      <c r="BC109" s="39" t="s">
        <v>841</v>
      </c>
      <c r="BD109" s="39" t="s">
        <v>503</v>
      </c>
      <c r="BE109" s="39" t="s">
        <v>503</v>
      </c>
      <c r="BF109" s="39" t="s">
        <v>1133</v>
      </c>
      <c r="BG109" s="39" t="s">
        <v>1140</v>
      </c>
      <c r="BH109" s="39" t="s">
        <v>838</v>
      </c>
      <c r="BI109" s="39" t="s">
        <v>514</v>
      </c>
      <c r="BJ109" s="39" t="s">
        <v>511</v>
      </c>
      <c r="BK109" s="39" t="s">
        <v>514</v>
      </c>
      <c r="BL109" s="39" t="s">
        <v>514</v>
      </c>
      <c r="BM109" s="39" t="s">
        <v>821</v>
      </c>
      <c r="BN109" s="39" t="s">
        <v>830</v>
      </c>
      <c r="BO109" s="39" t="s">
        <v>830</v>
      </c>
      <c r="BP109" s="39" t="s">
        <v>830</v>
      </c>
      <c r="BQ109" s="39" t="s">
        <v>830</v>
      </c>
      <c r="BR109" s="39" t="s">
        <v>830</v>
      </c>
      <c r="BS109" s="39" t="s">
        <v>830</v>
      </c>
      <c r="BT109" s="39"/>
      <c r="BU109" s="39" t="s">
        <v>845</v>
      </c>
      <c r="BV109" s="39" t="s">
        <v>514</v>
      </c>
    </row>
    <row r="110" spans="1:74">
      <c r="A110" s="30" t="str">
        <f>'Indicator Data'!A111</f>
        <v>Mali</v>
      </c>
      <c r="B110" s="23" t="str">
        <f>'Indicator Data'!B111</f>
        <v>MLI</v>
      </c>
      <c r="C110" s="39" t="s">
        <v>1132</v>
      </c>
      <c r="D110" s="39" t="s">
        <v>1132</v>
      </c>
      <c r="E110" s="39" t="s">
        <v>1133</v>
      </c>
      <c r="F110" s="39" t="s">
        <v>1133</v>
      </c>
      <c r="G110" s="39" t="s">
        <v>1133</v>
      </c>
      <c r="H110" s="39" t="s">
        <v>1133</v>
      </c>
      <c r="I110" s="39" t="s">
        <v>1133</v>
      </c>
      <c r="J110" s="39" t="s">
        <v>842</v>
      </c>
      <c r="K110" s="39" t="s">
        <v>842</v>
      </c>
      <c r="L110" s="39" t="s">
        <v>503</v>
      </c>
      <c r="M110" s="39" t="s">
        <v>839</v>
      </c>
      <c r="N110" s="39" t="s">
        <v>839</v>
      </c>
      <c r="O110" s="39" t="s">
        <v>839</v>
      </c>
      <c r="P110" s="39" t="s">
        <v>839</v>
      </c>
      <c r="Q110" s="39" t="s">
        <v>1051</v>
      </c>
      <c r="R110" s="39" t="s">
        <v>1051</v>
      </c>
      <c r="S110" s="39" t="s">
        <v>839</v>
      </c>
      <c r="T110" s="39" t="s">
        <v>839</v>
      </c>
      <c r="U110" s="39" t="s">
        <v>839</v>
      </c>
      <c r="V110" s="39" t="s">
        <v>514</v>
      </c>
      <c r="W110" s="39" t="s">
        <v>514</v>
      </c>
      <c r="X110" s="39" t="s">
        <v>514</v>
      </c>
      <c r="Y110" s="39" t="s">
        <v>1100</v>
      </c>
      <c r="Z110" s="39" t="s">
        <v>840</v>
      </c>
      <c r="AA110" s="39" t="s">
        <v>840</v>
      </c>
      <c r="AB110" s="61" t="s">
        <v>1138</v>
      </c>
      <c r="AC110" s="39" t="s">
        <v>830</v>
      </c>
      <c r="AD110" s="39" t="s">
        <v>1052</v>
      </c>
      <c r="AE110" s="39" t="s">
        <v>1100</v>
      </c>
      <c r="AF110" s="39" t="s">
        <v>839</v>
      </c>
      <c r="AG110" s="40" t="s">
        <v>1381</v>
      </c>
      <c r="AH110" s="39" t="s">
        <v>844</v>
      </c>
      <c r="AI110" s="39" t="s">
        <v>844</v>
      </c>
      <c r="AJ110" s="39" t="s">
        <v>846</v>
      </c>
      <c r="AK110" s="39" t="s">
        <v>847</v>
      </c>
      <c r="AL110" s="39" t="s">
        <v>847</v>
      </c>
      <c r="AM110" s="39" t="s">
        <v>1139</v>
      </c>
      <c r="AN110" s="39" t="s">
        <v>1139</v>
      </c>
      <c r="AO110" s="39" t="s">
        <v>830</v>
      </c>
      <c r="AP110" s="39" t="s">
        <v>830</v>
      </c>
      <c r="AQ110" s="39" t="s">
        <v>830</v>
      </c>
      <c r="AR110" s="39" t="s">
        <v>830</v>
      </c>
      <c r="AS110" s="39" t="s">
        <v>830</v>
      </c>
      <c r="AT110" s="39" t="s">
        <v>830</v>
      </c>
      <c r="AU110" s="39" t="s">
        <v>830</v>
      </c>
      <c r="AV110" s="39" t="s">
        <v>844</v>
      </c>
      <c r="AW110" s="39" t="s">
        <v>514</v>
      </c>
      <c r="AX110" s="39" t="s">
        <v>842</v>
      </c>
      <c r="AY110" s="39" t="s">
        <v>842</v>
      </c>
      <c r="AZ110" s="39" t="s">
        <v>842</v>
      </c>
      <c r="BA110" s="40" t="s">
        <v>914</v>
      </c>
      <c r="BB110" s="39" t="s">
        <v>841</v>
      </c>
      <c r="BC110" s="39" t="s">
        <v>841</v>
      </c>
      <c r="BD110" s="39" t="s">
        <v>503</v>
      </c>
      <c r="BE110" s="39" t="s">
        <v>503</v>
      </c>
      <c r="BF110" s="39" t="s">
        <v>1133</v>
      </c>
      <c r="BG110" s="39" t="s">
        <v>1140</v>
      </c>
      <c r="BH110" s="39" t="s">
        <v>838</v>
      </c>
      <c r="BI110" s="39" t="s">
        <v>514</v>
      </c>
      <c r="BJ110" s="39" t="s">
        <v>511</v>
      </c>
      <c r="BK110" s="39" t="s">
        <v>514</v>
      </c>
      <c r="BL110" s="39" t="s">
        <v>514</v>
      </c>
      <c r="BM110" s="39" t="s">
        <v>821</v>
      </c>
      <c r="BN110" s="39" t="s">
        <v>830</v>
      </c>
      <c r="BO110" s="39" t="s">
        <v>830</v>
      </c>
      <c r="BP110" s="39" t="s">
        <v>830</v>
      </c>
      <c r="BQ110" s="39" t="s">
        <v>830</v>
      </c>
      <c r="BR110" s="39" t="s">
        <v>830</v>
      </c>
      <c r="BS110" s="39" t="s">
        <v>830</v>
      </c>
      <c r="BT110" s="39"/>
      <c r="BU110" s="39" t="s">
        <v>845</v>
      </c>
      <c r="BV110" s="39" t="s">
        <v>514</v>
      </c>
    </row>
    <row r="111" spans="1:74">
      <c r="A111" s="30" t="str">
        <f>'Indicator Data'!A112</f>
        <v>Malta</v>
      </c>
      <c r="B111" s="23" t="str">
        <f>'Indicator Data'!B112</f>
        <v>MLT</v>
      </c>
      <c r="C111" s="39" t="s">
        <v>1132</v>
      </c>
      <c r="D111" s="39" t="s">
        <v>1132</v>
      </c>
      <c r="E111" s="39" t="s">
        <v>1133</v>
      </c>
      <c r="F111" s="39" t="s">
        <v>1133</v>
      </c>
      <c r="G111" s="39" t="s">
        <v>1133</v>
      </c>
      <c r="H111" s="39" t="s">
        <v>1133</v>
      </c>
      <c r="I111" s="39" t="s">
        <v>1133</v>
      </c>
      <c r="J111" s="39" t="s">
        <v>842</v>
      </c>
      <c r="K111" s="39" t="s">
        <v>842</v>
      </c>
      <c r="L111" s="39" t="s">
        <v>503</v>
      </c>
      <c r="M111" s="39" t="s">
        <v>839</v>
      </c>
      <c r="N111" s="39" t="s">
        <v>839</v>
      </c>
      <c r="O111" s="39" t="s">
        <v>839</v>
      </c>
      <c r="P111" s="39" t="s">
        <v>839</v>
      </c>
      <c r="Q111" s="39" t="s">
        <v>1051</v>
      </c>
      <c r="R111" s="39" t="s">
        <v>1051</v>
      </c>
      <c r="S111" s="39" t="s">
        <v>839</v>
      </c>
      <c r="T111" s="39" t="s">
        <v>839</v>
      </c>
      <c r="U111" s="39" t="s">
        <v>839</v>
      </c>
      <c r="V111" s="39" t="s">
        <v>514</v>
      </c>
      <c r="W111" s="39" t="s">
        <v>514</v>
      </c>
      <c r="X111" s="39" t="s">
        <v>514</v>
      </c>
      <c r="Y111" s="39" t="s">
        <v>1100</v>
      </c>
      <c r="Z111" s="39" t="s">
        <v>840</v>
      </c>
      <c r="AA111" s="39" t="s">
        <v>840</v>
      </c>
      <c r="AB111" s="61" t="s">
        <v>1138</v>
      </c>
      <c r="AC111" s="39" t="s">
        <v>830</v>
      </c>
      <c r="AD111" s="39" t="s">
        <v>1052</v>
      </c>
      <c r="AE111" s="39" t="s">
        <v>1100</v>
      </c>
      <c r="AF111" s="39" t="s">
        <v>839</v>
      </c>
      <c r="AG111" s="40" t="s">
        <v>1381</v>
      </c>
      <c r="AH111" s="39" t="s">
        <v>844</v>
      </c>
      <c r="AI111" s="39" t="s">
        <v>844</v>
      </c>
      <c r="AJ111" s="39" t="s">
        <v>846</v>
      </c>
      <c r="AK111" s="39" t="s">
        <v>847</v>
      </c>
      <c r="AL111" s="39" t="s">
        <v>847</v>
      </c>
      <c r="AM111" s="39" t="s">
        <v>1139</v>
      </c>
      <c r="AN111" s="39" t="s">
        <v>1139</v>
      </c>
      <c r="AO111" s="39" t="s">
        <v>830</v>
      </c>
      <c r="AP111" s="39" t="s">
        <v>830</v>
      </c>
      <c r="AQ111" s="39" t="s">
        <v>830</v>
      </c>
      <c r="AR111" s="39" t="s">
        <v>830</v>
      </c>
      <c r="AS111" s="39" t="s">
        <v>830</v>
      </c>
      <c r="AT111" s="39" t="s">
        <v>830</v>
      </c>
      <c r="AU111" s="39" t="s">
        <v>830</v>
      </c>
      <c r="AV111" s="39" t="s">
        <v>844</v>
      </c>
      <c r="AW111" s="39" t="s">
        <v>514</v>
      </c>
      <c r="AX111" s="39" t="s">
        <v>842</v>
      </c>
      <c r="AY111" s="39" t="s">
        <v>842</v>
      </c>
      <c r="AZ111" s="39" t="s">
        <v>842</v>
      </c>
      <c r="BA111" s="40" t="s">
        <v>819</v>
      </c>
      <c r="BB111" s="39" t="s">
        <v>841</v>
      </c>
      <c r="BC111" s="39" t="s">
        <v>841</v>
      </c>
      <c r="BD111" s="39" t="s">
        <v>503</v>
      </c>
      <c r="BE111" s="39" t="s">
        <v>503</v>
      </c>
      <c r="BF111" s="39" t="s">
        <v>1133</v>
      </c>
      <c r="BG111" s="39" t="s">
        <v>1140</v>
      </c>
      <c r="BH111" s="39" t="s">
        <v>838</v>
      </c>
      <c r="BI111" s="39" t="s">
        <v>514</v>
      </c>
      <c r="BJ111" s="39" t="s">
        <v>511</v>
      </c>
      <c r="BK111" s="39" t="s">
        <v>514</v>
      </c>
      <c r="BL111" s="39" t="s">
        <v>514</v>
      </c>
      <c r="BM111" s="39" t="s">
        <v>821</v>
      </c>
      <c r="BN111" s="39" t="s">
        <v>830</v>
      </c>
      <c r="BO111" s="39" t="s">
        <v>830</v>
      </c>
      <c r="BP111" s="39" t="s">
        <v>830</v>
      </c>
      <c r="BQ111" s="39" t="s">
        <v>830</v>
      </c>
      <c r="BR111" s="39" t="s">
        <v>830</v>
      </c>
      <c r="BS111" s="39" t="s">
        <v>830</v>
      </c>
      <c r="BT111" s="39"/>
      <c r="BU111" s="39" t="s">
        <v>845</v>
      </c>
      <c r="BV111" s="39" t="s">
        <v>514</v>
      </c>
    </row>
    <row r="112" spans="1:74">
      <c r="A112" s="30" t="str">
        <f>'Indicator Data'!A113</f>
        <v>Marshall Islands</v>
      </c>
      <c r="B112" s="23" t="str">
        <f>'Indicator Data'!B113</f>
        <v>MHL</v>
      </c>
      <c r="C112" s="39" t="s">
        <v>1132</v>
      </c>
      <c r="D112" s="39" t="s">
        <v>1132</v>
      </c>
      <c r="E112" s="39" t="s">
        <v>1133</v>
      </c>
      <c r="F112" s="39" t="s">
        <v>1133</v>
      </c>
      <c r="G112" s="39" t="s">
        <v>1133</v>
      </c>
      <c r="H112" s="39" t="s">
        <v>1133</v>
      </c>
      <c r="I112" s="39" t="s">
        <v>1133</v>
      </c>
      <c r="J112" s="39" t="s">
        <v>842</v>
      </c>
      <c r="K112" s="39" t="s">
        <v>842</v>
      </c>
      <c r="L112" s="39" t="s">
        <v>503</v>
      </c>
      <c r="M112" s="39" t="s">
        <v>839</v>
      </c>
      <c r="N112" s="39" t="s">
        <v>839</v>
      </c>
      <c r="O112" s="39" t="s">
        <v>839</v>
      </c>
      <c r="P112" s="39" t="s">
        <v>839</v>
      </c>
      <c r="Q112" s="39" t="s">
        <v>1051</v>
      </c>
      <c r="R112" s="39" t="s">
        <v>1051</v>
      </c>
      <c r="S112" s="39" t="s">
        <v>839</v>
      </c>
      <c r="T112" s="39" t="s">
        <v>839</v>
      </c>
      <c r="U112" s="39" t="s">
        <v>839</v>
      </c>
      <c r="V112" s="39" t="s">
        <v>514</v>
      </c>
      <c r="W112" s="39" t="s">
        <v>514</v>
      </c>
      <c r="X112" s="39" t="s">
        <v>514</v>
      </c>
      <c r="Y112" s="39" t="s">
        <v>1100</v>
      </c>
      <c r="Z112" s="39" t="s">
        <v>840</v>
      </c>
      <c r="AA112" s="39" t="s">
        <v>840</v>
      </c>
      <c r="AB112" s="61" t="s">
        <v>1138</v>
      </c>
      <c r="AC112" s="39" t="s">
        <v>830</v>
      </c>
      <c r="AD112" s="39" t="s">
        <v>1052</v>
      </c>
      <c r="AE112" s="39" t="s">
        <v>1100</v>
      </c>
      <c r="AF112" s="39" t="s">
        <v>839</v>
      </c>
      <c r="AG112" s="40" t="s">
        <v>1381</v>
      </c>
      <c r="AH112" s="39" t="s">
        <v>844</v>
      </c>
      <c r="AI112" s="39" t="s">
        <v>844</v>
      </c>
      <c r="AJ112" s="39" t="s">
        <v>846</v>
      </c>
      <c r="AK112" s="39" t="s">
        <v>847</v>
      </c>
      <c r="AL112" s="39" t="s">
        <v>847</v>
      </c>
      <c r="AM112" s="39" t="s">
        <v>1139</v>
      </c>
      <c r="AN112" s="39" t="s">
        <v>1139</v>
      </c>
      <c r="AO112" s="39" t="s">
        <v>830</v>
      </c>
      <c r="AP112" s="39" t="s">
        <v>830</v>
      </c>
      <c r="AQ112" s="39" t="s">
        <v>830</v>
      </c>
      <c r="AR112" s="39" t="s">
        <v>830</v>
      </c>
      <c r="AS112" s="39" t="s">
        <v>830</v>
      </c>
      <c r="AT112" s="39" t="s">
        <v>830</v>
      </c>
      <c r="AU112" s="39" t="s">
        <v>830</v>
      </c>
      <c r="AV112" s="39" t="s">
        <v>844</v>
      </c>
      <c r="AW112" s="39" t="s">
        <v>514</v>
      </c>
      <c r="AX112" s="39" t="s">
        <v>842</v>
      </c>
      <c r="AY112" s="39" t="s">
        <v>842</v>
      </c>
      <c r="AZ112" s="39" t="s">
        <v>842</v>
      </c>
      <c r="BA112" s="40" t="s">
        <v>819</v>
      </c>
      <c r="BB112" s="39" t="s">
        <v>841</v>
      </c>
      <c r="BC112" s="39" t="s">
        <v>841</v>
      </c>
      <c r="BD112" s="39" t="s">
        <v>503</v>
      </c>
      <c r="BE112" s="39" t="s">
        <v>503</v>
      </c>
      <c r="BF112" s="39" t="s">
        <v>1133</v>
      </c>
      <c r="BG112" s="39" t="s">
        <v>1140</v>
      </c>
      <c r="BH112" s="39" t="s">
        <v>838</v>
      </c>
      <c r="BI112" s="39" t="s">
        <v>514</v>
      </c>
      <c r="BJ112" s="39" t="s">
        <v>511</v>
      </c>
      <c r="BK112" s="39" t="s">
        <v>514</v>
      </c>
      <c r="BL112" s="39" t="s">
        <v>514</v>
      </c>
      <c r="BM112" s="39" t="s">
        <v>821</v>
      </c>
      <c r="BN112" s="39" t="s">
        <v>830</v>
      </c>
      <c r="BO112" s="39" t="s">
        <v>830</v>
      </c>
      <c r="BP112" s="39" t="s">
        <v>830</v>
      </c>
      <c r="BQ112" s="39" t="s">
        <v>830</v>
      </c>
      <c r="BR112" s="39" t="s">
        <v>830</v>
      </c>
      <c r="BS112" s="39" t="s">
        <v>830</v>
      </c>
      <c r="BT112" s="39"/>
      <c r="BU112" s="39" t="s">
        <v>845</v>
      </c>
      <c r="BV112" s="39" t="s">
        <v>514</v>
      </c>
    </row>
    <row r="113" spans="1:74">
      <c r="A113" s="30" t="str">
        <f>'Indicator Data'!A114</f>
        <v>Mauritania</v>
      </c>
      <c r="B113" s="23" t="str">
        <f>'Indicator Data'!B114</f>
        <v>MRT</v>
      </c>
      <c r="C113" s="39" t="s">
        <v>1132</v>
      </c>
      <c r="D113" s="39" t="s">
        <v>1132</v>
      </c>
      <c r="E113" s="39" t="s">
        <v>1133</v>
      </c>
      <c r="F113" s="39" t="s">
        <v>1133</v>
      </c>
      <c r="G113" s="39" t="s">
        <v>1133</v>
      </c>
      <c r="H113" s="39" t="s">
        <v>1133</v>
      </c>
      <c r="I113" s="39" t="s">
        <v>1133</v>
      </c>
      <c r="J113" s="39" t="s">
        <v>842</v>
      </c>
      <c r="K113" s="39" t="s">
        <v>842</v>
      </c>
      <c r="L113" s="39" t="s">
        <v>503</v>
      </c>
      <c r="M113" s="39" t="s">
        <v>839</v>
      </c>
      <c r="N113" s="39" t="s">
        <v>839</v>
      </c>
      <c r="O113" s="39" t="s">
        <v>839</v>
      </c>
      <c r="P113" s="39" t="s">
        <v>839</v>
      </c>
      <c r="Q113" s="39" t="s">
        <v>1051</v>
      </c>
      <c r="R113" s="39" t="s">
        <v>1051</v>
      </c>
      <c r="S113" s="39" t="s">
        <v>839</v>
      </c>
      <c r="T113" s="39" t="s">
        <v>839</v>
      </c>
      <c r="U113" s="39" t="s">
        <v>839</v>
      </c>
      <c r="V113" s="39" t="s">
        <v>514</v>
      </c>
      <c r="W113" s="39" t="s">
        <v>514</v>
      </c>
      <c r="X113" s="39" t="s">
        <v>514</v>
      </c>
      <c r="Y113" s="39" t="s">
        <v>1100</v>
      </c>
      <c r="Z113" s="39" t="s">
        <v>840</v>
      </c>
      <c r="AA113" s="39" t="s">
        <v>840</v>
      </c>
      <c r="AB113" s="61" t="s">
        <v>1138</v>
      </c>
      <c r="AC113" s="39" t="s">
        <v>830</v>
      </c>
      <c r="AD113" s="39" t="s">
        <v>1052</v>
      </c>
      <c r="AE113" s="39" t="s">
        <v>1100</v>
      </c>
      <c r="AF113" s="39" t="s">
        <v>839</v>
      </c>
      <c r="AG113" s="40" t="s">
        <v>1381</v>
      </c>
      <c r="AH113" s="39" t="s">
        <v>844</v>
      </c>
      <c r="AI113" s="39" t="s">
        <v>844</v>
      </c>
      <c r="AJ113" s="39" t="s">
        <v>846</v>
      </c>
      <c r="AK113" s="39" t="s">
        <v>847</v>
      </c>
      <c r="AL113" s="39" t="s">
        <v>847</v>
      </c>
      <c r="AM113" s="39" t="s">
        <v>1139</v>
      </c>
      <c r="AN113" s="39" t="s">
        <v>1139</v>
      </c>
      <c r="AO113" s="39" t="s">
        <v>830</v>
      </c>
      <c r="AP113" s="39" t="s">
        <v>830</v>
      </c>
      <c r="AQ113" s="39" t="s">
        <v>830</v>
      </c>
      <c r="AR113" s="39" t="s">
        <v>830</v>
      </c>
      <c r="AS113" s="39" t="s">
        <v>830</v>
      </c>
      <c r="AT113" s="39" t="s">
        <v>830</v>
      </c>
      <c r="AU113" s="39" t="s">
        <v>830</v>
      </c>
      <c r="AV113" s="39" t="s">
        <v>844</v>
      </c>
      <c r="AW113" s="39" t="s">
        <v>514</v>
      </c>
      <c r="AX113" s="39" t="s">
        <v>842</v>
      </c>
      <c r="AY113" s="39" t="s">
        <v>842</v>
      </c>
      <c r="AZ113" s="39" t="s">
        <v>842</v>
      </c>
      <c r="BA113" s="40" t="s">
        <v>819</v>
      </c>
      <c r="BB113" s="39" t="s">
        <v>841</v>
      </c>
      <c r="BC113" s="39" t="s">
        <v>841</v>
      </c>
      <c r="BD113" s="39" t="s">
        <v>503</v>
      </c>
      <c r="BE113" s="39" t="s">
        <v>503</v>
      </c>
      <c r="BF113" s="39" t="s">
        <v>1133</v>
      </c>
      <c r="BG113" s="39" t="s">
        <v>1140</v>
      </c>
      <c r="BH113" s="39" t="s">
        <v>838</v>
      </c>
      <c r="BI113" s="39" t="s">
        <v>514</v>
      </c>
      <c r="BJ113" s="39" t="s">
        <v>511</v>
      </c>
      <c r="BK113" s="39" t="s">
        <v>514</v>
      </c>
      <c r="BL113" s="39" t="s">
        <v>514</v>
      </c>
      <c r="BM113" s="39" t="s">
        <v>821</v>
      </c>
      <c r="BN113" s="39" t="s">
        <v>830</v>
      </c>
      <c r="BO113" s="39" t="s">
        <v>830</v>
      </c>
      <c r="BP113" s="39" t="s">
        <v>830</v>
      </c>
      <c r="BQ113" s="39" t="s">
        <v>830</v>
      </c>
      <c r="BR113" s="39" t="s">
        <v>830</v>
      </c>
      <c r="BS113" s="39" t="s">
        <v>830</v>
      </c>
      <c r="BT113" s="39"/>
      <c r="BU113" s="39" t="s">
        <v>845</v>
      </c>
      <c r="BV113" s="39" t="s">
        <v>514</v>
      </c>
    </row>
    <row r="114" spans="1:74">
      <c r="A114" s="30" t="str">
        <f>'Indicator Data'!A115</f>
        <v>Mauritius</v>
      </c>
      <c r="B114" s="23" t="str">
        <f>'Indicator Data'!B115</f>
        <v>MUS</v>
      </c>
      <c r="C114" s="39" t="s">
        <v>1132</v>
      </c>
      <c r="D114" s="39" t="s">
        <v>1132</v>
      </c>
      <c r="E114" s="39" t="s">
        <v>1133</v>
      </c>
      <c r="F114" s="39" t="s">
        <v>1133</v>
      </c>
      <c r="G114" s="39" t="s">
        <v>1133</v>
      </c>
      <c r="H114" s="39" t="s">
        <v>1133</v>
      </c>
      <c r="I114" s="39" t="s">
        <v>1133</v>
      </c>
      <c r="J114" s="39" t="s">
        <v>842</v>
      </c>
      <c r="K114" s="39" t="s">
        <v>842</v>
      </c>
      <c r="L114" s="39" t="s">
        <v>503</v>
      </c>
      <c r="M114" s="39" t="s">
        <v>839</v>
      </c>
      <c r="N114" s="39" t="s">
        <v>839</v>
      </c>
      <c r="O114" s="39" t="s">
        <v>839</v>
      </c>
      <c r="P114" s="39" t="s">
        <v>839</v>
      </c>
      <c r="Q114" s="39" t="s">
        <v>1051</v>
      </c>
      <c r="R114" s="39" t="s">
        <v>1051</v>
      </c>
      <c r="S114" s="39" t="s">
        <v>839</v>
      </c>
      <c r="T114" s="39" t="s">
        <v>839</v>
      </c>
      <c r="U114" s="39" t="s">
        <v>839</v>
      </c>
      <c r="V114" s="39" t="s">
        <v>514</v>
      </c>
      <c r="W114" s="39" t="s">
        <v>514</v>
      </c>
      <c r="X114" s="39" t="s">
        <v>514</v>
      </c>
      <c r="Y114" s="39" t="s">
        <v>1100</v>
      </c>
      <c r="Z114" s="39" t="s">
        <v>840</v>
      </c>
      <c r="AA114" s="39" t="s">
        <v>840</v>
      </c>
      <c r="AB114" s="61" t="s">
        <v>1138</v>
      </c>
      <c r="AC114" s="39" t="s">
        <v>830</v>
      </c>
      <c r="AD114" s="39" t="s">
        <v>1052</v>
      </c>
      <c r="AE114" s="39" t="s">
        <v>1100</v>
      </c>
      <c r="AF114" s="39" t="s">
        <v>839</v>
      </c>
      <c r="AG114" s="40" t="s">
        <v>1381</v>
      </c>
      <c r="AH114" s="39" t="s">
        <v>844</v>
      </c>
      <c r="AI114" s="39" t="s">
        <v>844</v>
      </c>
      <c r="AJ114" s="39" t="s">
        <v>846</v>
      </c>
      <c r="AK114" s="39" t="s">
        <v>847</v>
      </c>
      <c r="AL114" s="39" t="s">
        <v>847</v>
      </c>
      <c r="AM114" s="39" t="s">
        <v>1139</v>
      </c>
      <c r="AN114" s="39" t="s">
        <v>1139</v>
      </c>
      <c r="AO114" s="39" t="s">
        <v>830</v>
      </c>
      <c r="AP114" s="39" t="s">
        <v>830</v>
      </c>
      <c r="AQ114" s="39" t="s">
        <v>830</v>
      </c>
      <c r="AR114" s="39" t="s">
        <v>830</v>
      </c>
      <c r="AS114" s="39" t="s">
        <v>830</v>
      </c>
      <c r="AT114" s="39" t="s">
        <v>830</v>
      </c>
      <c r="AU114" s="39" t="s">
        <v>830</v>
      </c>
      <c r="AV114" s="39" t="s">
        <v>844</v>
      </c>
      <c r="AW114" s="39" t="s">
        <v>514</v>
      </c>
      <c r="AX114" s="39" t="s">
        <v>842</v>
      </c>
      <c r="AY114" s="39" t="s">
        <v>842</v>
      </c>
      <c r="AZ114" s="39" t="s">
        <v>842</v>
      </c>
      <c r="BA114" s="40" t="s">
        <v>819</v>
      </c>
      <c r="BB114" s="39" t="s">
        <v>841</v>
      </c>
      <c r="BC114" s="39" t="s">
        <v>841</v>
      </c>
      <c r="BD114" s="39" t="s">
        <v>503</v>
      </c>
      <c r="BE114" s="39" t="s">
        <v>503</v>
      </c>
      <c r="BF114" s="39" t="s">
        <v>1133</v>
      </c>
      <c r="BG114" s="39" t="s">
        <v>1140</v>
      </c>
      <c r="BH114" s="39" t="s">
        <v>838</v>
      </c>
      <c r="BI114" s="39" t="s">
        <v>514</v>
      </c>
      <c r="BJ114" s="39" t="s">
        <v>511</v>
      </c>
      <c r="BK114" s="39" t="s">
        <v>514</v>
      </c>
      <c r="BL114" s="39" t="s">
        <v>514</v>
      </c>
      <c r="BM114" s="39" t="s">
        <v>821</v>
      </c>
      <c r="BN114" s="39" t="s">
        <v>830</v>
      </c>
      <c r="BO114" s="39" t="s">
        <v>830</v>
      </c>
      <c r="BP114" s="39" t="s">
        <v>830</v>
      </c>
      <c r="BQ114" s="39" t="s">
        <v>830</v>
      </c>
      <c r="BR114" s="39" t="s">
        <v>830</v>
      </c>
      <c r="BS114" s="39" t="s">
        <v>830</v>
      </c>
      <c r="BT114" s="39"/>
      <c r="BU114" s="39" t="s">
        <v>845</v>
      </c>
      <c r="BV114" s="39" t="s">
        <v>514</v>
      </c>
    </row>
    <row r="115" spans="1:74">
      <c r="A115" s="30" t="str">
        <f>'Indicator Data'!A116</f>
        <v>Mexico</v>
      </c>
      <c r="B115" s="23" t="str">
        <f>'Indicator Data'!B116</f>
        <v>MEX</v>
      </c>
      <c r="C115" s="39" t="s">
        <v>1132</v>
      </c>
      <c r="D115" s="39" t="s">
        <v>1132</v>
      </c>
      <c r="E115" s="39" t="s">
        <v>1133</v>
      </c>
      <c r="F115" s="39" t="s">
        <v>1133</v>
      </c>
      <c r="G115" s="39" t="s">
        <v>1133</v>
      </c>
      <c r="H115" s="39" t="s">
        <v>1133</v>
      </c>
      <c r="I115" s="39" t="s">
        <v>1133</v>
      </c>
      <c r="J115" s="39" t="s">
        <v>842</v>
      </c>
      <c r="K115" s="39" t="s">
        <v>842</v>
      </c>
      <c r="L115" s="39" t="s">
        <v>503</v>
      </c>
      <c r="M115" s="39" t="s">
        <v>839</v>
      </c>
      <c r="N115" s="39" t="s">
        <v>839</v>
      </c>
      <c r="O115" s="39" t="s">
        <v>839</v>
      </c>
      <c r="P115" s="39" t="s">
        <v>839</v>
      </c>
      <c r="Q115" s="39" t="s">
        <v>1051</v>
      </c>
      <c r="R115" s="39" t="s">
        <v>1051</v>
      </c>
      <c r="S115" s="39" t="s">
        <v>839</v>
      </c>
      <c r="T115" s="39" t="s">
        <v>839</v>
      </c>
      <c r="U115" s="39" t="s">
        <v>839</v>
      </c>
      <c r="V115" s="39" t="s">
        <v>514</v>
      </c>
      <c r="W115" s="39" t="s">
        <v>514</v>
      </c>
      <c r="X115" s="39" t="s">
        <v>514</v>
      </c>
      <c r="Y115" s="39" t="s">
        <v>1100</v>
      </c>
      <c r="Z115" s="39" t="s">
        <v>840</v>
      </c>
      <c r="AA115" s="39" t="s">
        <v>840</v>
      </c>
      <c r="AB115" s="61" t="s">
        <v>1138</v>
      </c>
      <c r="AC115" s="39" t="s">
        <v>830</v>
      </c>
      <c r="AD115" s="39" t="s">
        <v>1052</v>
      </c>
      <c r="AE115" s="39" t="s">
        <v>1100</v>
      </c>
      <c r="AF115" s="39" t="s">
        <v>839</v>
      </c>
      <c r="AG115" s="40" t="s">
        <v>1381</v>
      </c>
      <c r="AH115" s="39" t="s">
        <v>844</v>
      </c>
      <c r="AI115" s="39" t="s">
        <v>844</v>
      </c>
      <c r="AJ115" s="39" t="s">
        <v>846</v>
      </c>
      <c r="AK115" s="39" t="s">
        <v>847</v>
      </c>
      <c r="AL115" s="39" t="s">
        <v>847</v>
      </c>
      <c r="AM115" s="39" t="s">
        <v>1139</v>
      </c>
      <c r="AN115" s="39" t="s">
        <v>1139</v>
      </c>
      <c r="AO115" s="39" t="s">
        <v>830</v>
      </c>
      <c r="AP115" s="39" t="s">
        <v>830</v>
      </c>
      <c r="AQ115" s="39" t="s">
        <v>830</v>
      </c>
      <c r="AR115" s="39" t="s">
        <v>830</v>
      </c>
      <c r="AS115" s="39" t="s">
        <v>830</v>
      </c>
      <c r="AT115" s="39" t="s">
        <v>830</v>
      </c>
      <c r="AU115" s="39" t="s">
        <v>830</v>
      </c>
      <c r="AV115" s="39" t="s">
        <v>844</v>
      </c>
      <c r="AW115" s="39" t="s">
        <v>514</v>
      </c>
      <c r="AX115" s="39" t="s">
        <v>842</v>
      </c>
      <c r="AY115" s="39" t="s">
        <v>842</v>
      </c>
      <c r="AZ115" s="39" t="s">
        <v>842</v>
      </c>
      <c r="BA115" s="40" t="s">
        <v>822</v>
      </c>
      <c r="BB115" s="39" t="s">
        <v>841</v>
      </c>
      <c r="BC115" s="39" t="s">
        <v>841</v>
      </c>
      <c r="BD115" s="39" t="s">
        <v>503</v>
      </c>
      <c r="BE115" s="39" t="s">
        <v>503</v>
      </c>
      <c r="BF115" s="39" t="s">
        <v>1133</v>
      </c>
      <c r="BG115" s="39" t="s">
        <v>1140</v>
      </c>
      <c r="BH115" s="39" t="s">
        <v>838</v>
      </c>
      <c r="BI115" s="39" t="s">
        <v>514</v>
      </c>
      <c r="BJ115" s="39" t="s">
        <v>511</v>
      </c>
      <c r="BK115" s="39" t="s">
        <v>514</v>
      </c>
      <c r="BL115" s="39" t="s">
        <v>514</v>
      </c>
      <c r="BM115" s="39" t="s">
        <v>821</v>
      </c>
      <c r="BN115" s="39" t="s">
        <v>830</v>
      </c>
      <c r="BO115" s="39" t="s">
        <v>830</v>
      </c>
      <c r="BP115" s="39" t="s">
        <v>830</v>
      </c>
      <c r="BQ115" s="39" t="s">
        <v>830</v>
      </c>
      <c r="BR115" s="39" t="s">
        <v>830</v>
      </c>
      <c r="BS115" s="39" t="s">
        <v>830</v>
      </c>
      <c r="BT115" s="39"/>
      <c r="BU115" s="39" t="s">
        <v>845</v>
      </c>
      <c r="BV115" s="39" t="s">
        <v>514</v>
      </c>
    </row>
    <row r="116" spans="1:74">
      <c r="A116" s="30" t="str">
        <f>'Indicator Data'!A117</f>
        <v>Micronesia</v>
      </c>
      <c r="B116" s="23" t="str">
        <f>'Indicator Data'!B117</f>
        <v>FSM</v>
      </c>
      <c r="C116" s="39" t="s">
        <v>1132</v>
      </c>
      <c r="D116" s="39" t="s">
        <v>1132</v>
      </c>
      <c r="E116" s="39" t="s">
        <v>1133</v>
      </c>
      <c r="F116" s="39" t="s">
        <v>1133</v>
      </c>
      <c r="G116" s="39" t="s">
        <v>1133</v>
      </c>
      <c r="H116" s="39" t="s">
        <v>1133</v>
      </c>
      <c r="I116" s="39" t="s">
        <v>1133</v>
      </c>
      <c r="J116" s="39" t="s">
        <v>842</v>
      </c>
      <c r="K116" s="39" t="s">
        <v>842</v>
      </c>
      <c r="L116" s="39" t="s">
        <v>503</v>
      </c>
      <c r="M116" s="39" t="s">
        <v>839</v>
      </c>
      <c r="N116" s="39" t="s">
        <v>839</v>
      </c>
      <c r="O116" s="39" t="s">
        <v>839</v>
      </c>
      <c r="P116" s="39" t="s">
        <v>839</v>
      </c>
      <c r="Q116" s="39" t="s">
        <v>1051</v>
      </c>
      <c r="R116" s="39" t="s">
        <v>1051</v>
      </c>
      <c r="S116" s="39" t="s">
        <v>839</v>
      </c>
      <c r="T116" s="39" t="s">
        <v>839</v>
      </c>
      <c r="U116" s="39" t="s">
        <v>839</v>
      </c>
      <c r="V116" s="39" t="s">
        <v>514</v>
      </c>
      <c r="W116" s="39" t="s">
        <v>514</v>
      </c>
      <c r="X116" s="39" t="s">
        <v>514</v>
      </c>
      <c r="Y116" s="39" t="s">
        <v>1100</v>
      </c>
      <c r="Z116" s="39" t="s">
        <v>840</v>
      </c>
      <c r="AA116" s="39" t="s">
        <v>840</v>
      </c>
      <c r="AB116" s="61" t="s">
        <v>1138</v>
      </c>
      <c r="AC116" s="39" t="s">
        <v>830</v>
      </c>
      <c r="AD116" s="39" t="s">
        <v>1052</v>
      </c>
      <c r="AE116" s="39" t="s">
        <v>1100</v>
      </c>
      <c r="AF116" s="39" t="s">
        <v>839</v>
      </c>
      <c r="AG116" s="40" t="s">
        <v>1381</v>
      </c>
      <c r="AH116" s="39" t="s">
        <v>844</v>
      </c>
      <c r="AI116" s="39" t="s">
        <v>844</v>
      </c>
      <c r="AJ116" s="39" t="s">
        <v>846</v>
      </c>
      <c r="AK116" s="39" t="s">
        <v>847</v>
      </c>
      <c r="AL116" s="39" t="s">
        <v>847</v>
      </c>
      <c r="AM116" s="39" t="s">
        <v>1139</v>
      </c>
      <c r="AN116" s="39" t="s">
        <v>1139</v>
      </c>
      <c r="AO116" s="39" t="s">
        <v>830</v>
      </c>
      <c r="AP116" s="39" t="s">
        <v>830</v>
      </c>
      <c r="AQ116" s="39" t="s">
        <v>830</v>
      </c>
      <c r="AR116" s="39" t="s">
        <v>830</v>
      </c>
      <c r="AS116" s="39" t="s">
        <v>830</v>
      </c>
      <c r="AT116" s="39" t="s">
        <v>830</v>
      </c>
      <c r="AU116" s="39" t="s">
        <v>830</v>
      </c>
      <c r="AV116" s="39" t="s">
        <v>844</v>
      </c>
      <c r="AW116" s="39" t="s">
        <v>514</v>
      </c>
      <c r="AX116" s="39" t="s">
        <v>842</v>
      </c>
      <c r="AY116" s="39" t="s">
        <v>842</v>
      </c>
      <c r="AZ116" s="39" t="s">
        <v>842</v>
      </c>
      <c r="BA116" s="40" t="s">
        <v>819</v>
      </c>
      <c r="BB116" s="39" t="s">
        <v>841</v>
      </c>
      <c r="BC116" s="39" t="s">
        <v>841</v>
      </c>
      <c r="BD116" s="39" t="s">
        <v>503</v>
      </c>
      <c r="BE116" s="39" t="s">
        <v>503</v>
      </c>
      <c r="BF116" s="39" t="s">
        <v>1133</v>
      </c>
      <c r="BG116" s="39" t="s">
        <v>1140</v>
      </c>
      <c r="BH116" s="39" t="s">
        <v>838</v>
      </c>
      <c r="BI116" s="39" t="s">
        <v>514</v>
      </c>
      <c r="BJ116" s="39" t="s">
        <v>511</v>
      </c>
      <c r="BK116" s="39" t="s">
        <v>514</v>
      </c>
      <c r="BL116" s="39" t="s">
        <v>514</v>
      </c>
      <c r="BM116" s="39" t="s">
        <v>821</v>
      </c>
      <c r="BN116" s="39" t="s">
        <v>830</v>
      </c>
      <c r="BO116" s="39" t="s">
        <v>830</v>
      </c>
      <c r="BP116" s="39" t="s">
        <v>830</v>
      </c>
      <c r="BQ116" s="39" t="s">
        <v>830</v>
      </c>
      <c r="BR116" s="39" t="s">
        <v>830</v>
      </c>
      <c r="BS116" s="39" t="s">
        <v>830</v>
      </c>
      <c r="BT116" s="39"/>
      <c r="BU116" s="39" t="s">
        <v>845</v>
      </c>
      <c r="BV116" s="39" t="s">
        <v>514</v>
      </c>
    </row>
    <row r="117" spans="1:74">
      <c r="A117" s="30" t="str">
        <f>'Indicator Data'!A118</f>
        <v>Moldova Republic of</v>
      </c>
      <c r="B117" s="23" t="str">
        <f>'Indicator Data'!B118</f>
        <v>MDA</v>
      </c>
      <c r="C117" s="39" t="s">
        <v>1132</v>
      </c>
      <c r="D117" s="39" t="s">
        <v>1132</v>
      </c>
      <c r="E117" s="39" t="s">
        <v>1133</v>
      </c>
      <c r="F117" s="39" t="s">
        <v>1133</v>
      </c>
      <c r="G117" s="39" t="s">
        <v>1133</v>
      </c>
      <c r="H117" s="39" t="s">
        <v>1133</v>
      </c>
      <c r="I117" s="39" t="s">
        <v>1133</v>
      </c>
      <c r="J117" s="39" t="s">
        <v>842</v>
      </c>
      <c r="K117" s="39" t="s">
        <v>842</v>
      </c>
      <c r="L117" s="39" t="s">
        <v>503</v>
      </c>
      <c r="M117" s="39" t="s">
        <v>839</v>
      </c>
      <c r="N117" s="39" t="s">
        <v>839</v>
      </c>
      <c r="O117" s="39" t="s">
        <v>839</v>
      </c>
      <c r="P117" s="39" t="s">
        <v>839</v>
      </c>
      <c r="Q117" s="39" t="s">
        <v>1051</v>
      </c>
      <c r="R117" s="39" t="s">
        <v>1051</v>
      </c>
      <c r="S117" s="39" t="s">
        <v>839</v>
      </c>
      <c r="T117" s="39" t="s">
        <v>839</v>
      </c>
      <c r="U117" s="39" t="s">
        <v>839</v>
      </c>
      <c r="V117" s="39" t="s">
        <v>514</v>
      </c>
      <c r="W117" s="39" t="s">
        <v>514</v>
      </c>
      <c r="X117" s="39" t="s">
        <v>514</v>
      </c>
      <c r="Y117" s="39" t="s">
        <v>1100</v>
      </c>
      <c r="Z117" s="39" t="s">
        <v>840</v>
      </c>
      <c r="AA117" s="39" t="s">
        <v>840</v>
      </c>
      <c r="AB117" s="61" t="s">
        <v>1138</v>
      </c>
      <c r="AC117" s="39" t="s">
        <v>830</v>
      </c>
      <c r="AD117" s="39" t="s">
        <v>1052</v>
      </c>
      <c r="AE117" s="39" t="s">
        <v>1100</v>
      </c>
      <c r="AF117" s="39" t="s">
        <v>839</v>
      </c>
      <c r="AG117" s="40" t="s">
        <v>1381</v>
      </c>
      <c r="AH117" s="39" t="s">
        <v>844</v>
      </c>
      <c r="AI117" s="39" t="s">
        <v>844</v>
      </c>
      <c r="AJ117" s="39" t="s">
        <v>846</v>
      </c>
      <c r="AK117" s="39" t="s">
        <v>847</v>
      </c>
      <c r="AL117" s="39" t="s">
        <v>847</v>
      </c>
      <c r="AM117" s="39" t="s">
        <v>1139</v>
      </c>
      <c r="AN117" s="39" t="s">
        <v>1139</v>
      </c>
      <c r="AO117" s="39" t="s">
        <v>830</v>
      </c>
      <c r="AP117" s="39" t="s">
        <v>830</v>
      </c>
      <c r="AQ117" s="39" t="s">
        <v>830</v>
      </c>
      <c r="AR117" s="39" t="s">
        <v>830</v>
      </c>
      <c r="AS117" s="39" t="s">
        <v>830</v>
      </c>
      <c r="AT117" s="39" t="s">
        <v>830</v>
      </c>
      <c r="AU117" s="39" t="s">
        <v>830</v>
      </c>
      <c r="AV117" s="39" t="s">
        <v>844</v>
      </c>
      <c r="AW117" s="39" t="s">
        <v>514</v>
      </c>
      <c r="AX117" s="39" t="s">
        <v>842</v>
      </c>
      <c r="AY117" s="39" t="s">
        <v>842</v>
      </c>
      <c r="AZ117" s="39" t="s">
        <v>842</v>
      </c>
      <c r="BA117" s="40" t="s">
        <v>819</v>
      </c>
      <c r="BB117" s="39" t="s">
        <v>841</v>
      </c>
      <c r="BC117" s="39" t="s">
        <v>841</v>
      </c>
      <c r="BD117" s="39" t="s">
        <v>503</v>
      </c>
      <c r="BE117" s="39" t="s">
        <v>503</v>
      </c>
      <c r="BF117" s="39" t="s">
        <v>1133</v>
      </c>
      <c r="BG117" s="39" t="s">
        <v>1140</v>
      </c>
      <c r="BH117" s="39" t="s">
        <v>838</v>
      </c>
      <c r="BI117" s="39" t="s">
        <v>514</v>
      </c>
      <c r="BJ117" s="39" t="s">
        <v>511</v>
      </c>
      <c r="BK117" s="39" t="s">
        <v>514</v>
      </c>
      <c r="BL117" s="39" t="s">
        <v>514</v>
      </c>
      <c r="BM117" s="39" t="s">
        <v>821</v>
      </c>
      <c r="BN117" s="39" t="s">
        <v>830</v>
      </c>
      <c r="BO117" s="39" t="s">
        <v>830</v>
      </c>
      <c r="BP117" s="39" t="s">
        <v>830</v>
      </c>
      <c r="BQ117" s="39" t="s">
        <v>830</v>
      </c>
      <c r="BR117" s="39" t="s">
        <v>830</v>
      </c>
      <c r="BS117" s="39" t="s">
        <v>830</v>
      </c>
      <c r="BT117" s="39"/>
      <c r="BU117" s="39" t="s">
        <v>845</v>
      </c>
      <c r="BV117" s="39" t="s">
        <v>514</v>
      </c>
    </row>
    <row r="118" spans="1:74">
      <c r="A118" s="30" t="str">
        <f>'Indicator Data'!A119</f>
        <v>Mongolia</v>
      </c>
      <c r="B118" s="23" t="str">
        <f>'Indicator Data'!B119</f>
        <v>MNG</v>
      </c>
      <c r="C118" s="39" t="s">
        <v>1132</v>
      </c>
      <c r="D118" s="39" t="s">
        <v>1132</v>
      </c>
      <c r="E118" s="39" t="s">
        <v>1133</v>
      </c>
      <c r="F118" s="39" t="s">
        <v>1133</v>
      </c>
      <c r="G118" s="39" t="s">
        <v>1133</v>
      </c>
      <c r="H118" s="39" t="s">
        <v>1133</v>
      </c>
      <c r="I118" s="39" t="s">
        <v>1133</v>
      </c>
      <c r="J118" s="39" t="s">
        <v>842</v>
      </c>
      <c r="K118" s="39" t="s">
        <v>842</v>
      </c>
      <c r="L118" s="39" t="s">
        <v>503</v>
      </c>
      <c r="M118" s="39" t="s">
        <v>839</v>
      </c>
      <c r="N118" s="39" t="s">
        <v>839</v>
      </c>
      <c r="O118" s="39" t="s">
        <v>839</v>
      </c>
      <c r="P118" s="39" t="s">
        <v>839</v>
      </c>
      <c r="Q118" s="39" t="s">
        <v>1051</v>
      </c>
      <c r="R118" s="39" t="s">
        <v>1051</v>
      </c>
      <c r="S118" s="39" t="s">
        <v>839</v>
      </c>
      <c r="T118" s="39" t="s">
        <v>839</v>
      </c>
      <c r="U118" s="39" t="s">
        <v>839</v>
      </c>
      <c r="V118" s="39" t="s">
        <v>514</v>
      </c>
      <c r="W118" s="39" t="s">
        <v>514</v>
      </c>
      <c r="X118" s="39" t="s">
        <v>514</v>
      </c>
      <c r="Y118" s="39" t="s">
        <v>1100</v>
      </c>
      <c r="Z118" s="39" t="s">
        <v>840</v>
      </c>
      <c r="AA118" s="39" t="s">
        <v>840</v>
      </c>
      <c r="AB118" s="61" t="s">
        <v>1138</v>
      </c>
      <c r="AC118" s="39" t="s">
        <v>830</v>
      </c>
      <c r="AD118" s="39" t="s">
        <v>1052</v>
      </c>
      <c r="AE118" s="39" t="s">
        <v>1100</v>
      </c>
      <c r="AF118" s="39" t="s">
        <v>839</v>
      </c>
      <c r="AG118" s="40" t="s">
        <v>1381</v>
      </c>
      <c r="AH118" s="39" t="s">
        <v>844</v>
      </c>
      <c r="AI118" s="39" t="s">
        <v>844</v>
      </c>
      <c r="AJ118" s="39" t="s">
        <v>846</v>
      </c>
      <c r="AK118" s="39" t="s">
        <v>847</v>
      </c>
      <c r="AL118" s="39" t="s">
        <v>847</v>
      </c>
      <c r="AM118" s="39" t="s">
        <v>1139</v>
      </c>
      <c r="AN118" s="39" t="s">
        <v>1139</v>
      </c>
      <c r="AO118" s="39" t="s">
        <v>830</v>
      </c>
      <c r="AP118" s="39" t="s">
        <v>830</v>
      </c>
      <c r="AQ118" s="39" t="s">
        <v>830</v>
      </c>
      <c r="AR118" s="39" t="s">
        <v>830</v>
      </c>
      <c r="AS118" s="39" t="s">
        <v>830</v>
      </c>
      <c r="AT118" s="39" t="s">
        <v>830</v>
      </c>
      <c r="AU118" s="39" t="s">
        <v>830</v>
      </c>
      <c r="AV118" s="39" t="s">
        <v>844</v>
      </c>
      <c r="AW118" s="39" t="s">
        <v>514</v>
      </c>
      <c r="AX118" s="39" t="s">
        <v>842</v>
      </c>
      <c r="AY118" s="39" t="s">
        <v>842</v>
      </c>
      <c r="AZ118" s="39" t="s">
        <v>842</v>
      </c>
      <c r="BA118" s="40" t="s">
        <v>819</v>
      </c>
      <c r="BB118" s="39" t="s">
        <v>841</v>
      </c>
      <c r="BC118" s="39" t="s">
        <v>841</v>
      </c>
      <c r="BD118" s="39" t="s">
        <v>503</v>
      </c>
      <c r="BE118" s="39" t="s">
        <v>503</v>
      </c>
      <c r="BF118" s="39" t="s">
        <v>1133</v>
      </c>
      <c r="BG118" s="39" t="s">
        <v>1140</v>
      </c>
      <c r="BH118" s="39" t="s">
        <v>838</v>
      </c>
      <c r="BI118" s="39" t="s">
        <v>514</v>
      </c>
      <c r="BJ118" s="39" t="s">
        <v>511</v>
      </c>
      <c r="BK118" s="39" t="s">
        <v>514</v>
      </c>
      <c r="BL118" s="39" t="s">
        <v>514</v>
      </c>
      <c r="BM118" s="39" t="s">
        <v>821</v>
      </c>
      <c r="BN118" s="39" t="s">
        <v>830</v>
      </c>
      <c r="BO118" s="39" t="s">
        <v>830</v>
      </c>
      <c r="BP118" s="39" t="s">
        <v>830</v>
      </c>
      <c r="BQ118" s="39" t="s">
        <v>830</v>
      </c>
      <c r="BR118" s="39" t="s">
        <v>830</v>
      </c>
      <c r="BS118" s="39" t="s">
        <v>830</v>
      </c>
      <c r="BT118" s="39"/>
      <c r="BU118" s="39" t="s">
        <v>845</v>
      </c>
      <c r="BV118" s="39" t="s">
        <v>514</v>
      </c>
    </row>
    <row r="119" spans="1:74">
      <c r="A119" s="30" t="str">
        <f>'Indicator Data'!A120</f>
        <v>Montenegro</v>
      </c>
      <c r="B119" s="23" t="str">
        <f>'Indicator Data'!B120</f>
        <v>MNE</v>
      </c>
      <c r="C119" s="39" t="s">
        <v>1132</v>
      </c>
      <c r="D119" s="39" t="s">
        <v>1132</v>
      </c>
      <c r="E119" s="39" t="s">
        <v>1133</v>
      </c>
      <c r="F119" s="39" t="s">
        <v>1133</v>
      </c>
      <c r="G119" s="39" t="s">
        <v>1133</v>
      </c>
      <c r="H119" s="39" t="s">
        <v>1133</v>
      </c>
      <c r="I119" s="39" t="s">
        <v>1133</v>
      </c>
      <c r="J119" s="39" t="s">
        <v>842</v>
      </c>
      <c r="K119" s="39" t="s">
        <v>842</v>
      </c>
      <c r="L119" s="39" t="s">
        <v>503</v>
      </c>
      <c r="M119" s="39" t="s">
        <v>839</v>
      </c>
      <c r="N119" s="39" t="s">
        <v>839</v>
      </c>
      <c r="O119" s="39" t="s">
        <v>839</v>
      </c>
      <c r="P119" s="39" t="s">
        <v>839</v>
      </c>
      <c r="Q119" s="39" t="s">
        <v>1051</v>
      </c>
      <c r="R119" s="39" t="s">
        <v>1051</v>
      </c>
      <c r="S119" s="39" t="s">
        <v>839</v>
      </c>
      <c r="T119" s="39" t="s">
        <v>839</v>
      </c>
      <c r="U119" s="39" t="s">
        <v>839</v>
      </c>
      <c r="V119" s="39" t="s">
        <v>514</v>
      </c>
      <c r="W119" s="39" t="s">
        <v>514</v>
      </c>
      <c r="X119" s="39" t="s">
        <v>514</v>
      </c>
      <c r="Y119" s="39" t="s">
        <v>1100</v>
      </c>
      <c r="Z119" s="39" t="s">
        <v>840</v>
      </c>
      <c r="AA119" s="39" t="s">
        <v>840</v>
      </c>
      <c r="AB119" s="61" t="s">
        <v>1138</v>
      </c>
      <c r="AC119" s="39" t="s">
        <v>830</v>
      </c>
      <c r="AD119" s="39" t="s">
        <v>1052</v>
      </c>
      <c r="AE119" s="39" t="s">
        <v>1100</v>
      </c>
      <c r="AF119" s="39" t="s">
        <v>839</v>
      </c>
      <c r="AG119" s="40" t="s">
        <v>1381</v>
      </c>
      <c r="AH119" s="39" t="s">
        <v>844</v>
      </c>
      <c r="AI119" s="39" t="s">
        <v>844</v>
      </c>
      <c r="AJ119" s="39" t="s">
        <v>846</v>
      </c>
      <c r="AK119" s="39" t="s">
        <v>847</v>
      </c>
      <c r="AL119" s="39" t="s">
        <v>847</v>
      </c>
      <c r="AM119" s="39" t="s">
        <v>1139</v>
      </c>
      <c r="AN119" s="39" t="s">
        <v>1139</v>
      </c>
      <c r="AO119" s="39" t="s">
        <v>830</v>
      </c>
      <c r="AP119" s="39" t="s">
        <v>830</v>
      </c>
      <c r="AQ119" s="39" t="s">
        <v>830</v>
      </c>
      <c r="AR119" s="39" t="s">
        <v>830</v>
      </c>
      <c r="AS119" s="39" t="s">
        <v>830</v>
      </c>
      <c r="AT119" s="39" t="s">
        <v>830</v>
      </c>
      <c r="AU119" s="39" t="s">
        <v>830</v>
      </c>
      <c r="AV119" s="39" t="s">
        <v>844</v>
      </c>
      <c r="AW119" s="39" t="s">
        <v>514</v>
      </c>
      <c r="AX119" s="39" t="s">
        <v>842</v>
      </c>
      <c r="AY119" s="39" t="s">
        <v>842</v>
      </c>
      <c r="AZ119" s="39" t="s">
        <v>842</v>
      </c>
      <c r="BA119" s="40" t="s">
        <v>819</v>
      </c>
      <c r="BB119" s="39" t="s">
        <v>841</v>
      </c>
      <c r="BC119" s="39" t="s">
        <v>841</v>
      </c>
      <c r="BD119" s="39" t="s">
        <v>503</v>
      </c>
      <c r="BE119" s="39" t="s">
        <v>503</v>
      </c>
      <c r="BF119" s="39" t="s">
        <v>1133</v>
      </c>
      <c r="BG119" s="39" t="s">
        <v>1140</v>
      </c>
      <c r="BH119" s="39" t="s">
        <v>838</v>
      </c>
      <c r="BI119" s="39" t="s">
        <v>514</v>
      </c>
      <c r="BJ119" s="39" t="s">
        <v>511</v>
      </c>
      <c r="BK119" s="39" t="s">
        <v>514</v>
      </c>
      <c r="BL119" s="39" t="s">
        <v>514</v>
      </c>
      <c r="BM119" s="39" t="s">
        <v>821</v>
      </c>
      <c r="BN119" s="39" t="s">
        <v>830</v>
      </c>
      <c r="BO119" s="39" t="s">
        <v>830</v>
      </c>
      <c r="BP119" s="39" t="s">
        <v>830</v>
      </c>
      <c r="BQ119" s="39" t="s">
        <v>830</v>
      </c>
      <c r="BR119" s="39" t="s">
        <v>830</v>
      </c>
      <c r="BS119" s="39" t="s">
        <v>830</v>
      </c>
      <c r="BT119" s="39"/>
      <c r="BU119" s="39" t="s">
        <v>845</v>
      </c>
      <c r="BV119" s="39" t="s">
        <v>514</v>
      </c>
    </row>
    <row r="120" spans="1:74">
      <c r="A120" s="30" t="str">
        <f>'Indicator Data'!A121</f>
        <v>Morocco</v>
      </c>
      <c r="B120" s="23" t="str">
        <f>'Indicator Data'!B121</f>
        <v>MAR</v>
      </c>
      <c r="C120" s="39" t="s">
        <v>1132</v>
      </c>
      <c r="D120" s="39" t="s">
        <v>1132</v>
      </c>
      <c r="E120" s="39" t="s">
        <v>1133</v>
      </c>
      <c r="F120" s="39" t="s">
        <v>1133</v>
      </c>
      <c r="G120" s="39" t="s">
        <v>1133</v>
      </c>
      <c r="H120" s="39" t="s">
        <v>1133</v>
      </c>
      <c r="I120" s="39" t="s">
        <v>1133</v>
      </c>
      <c r="J120" s="39" t="s">
        <v>842</v>
      </c>
      <c r="K120" s="39" t="s">
        <v>842</v>
      </c>
      <c r="L120" s="39" t="s">
        <v>503</v>
      </c>
      <c r="M120" s="39" t="s">
        <v>839</v>
      </c>
      <c r="N120" s="39" t="s">
        <v>839</v>
      </c>
      <c r="O120" s="39" t="s">
        <v>839</v>
      </c>
      <c r="P120" s="39" t="s">
        <v>839</v>
      </c>
      <c r="Q120" s="39" t="s">
        <v>1051</v>
      </c>
      <c r="R120" s="39" t="s">
        <v>1051</v>
      </c>
      <c r="S120" s="39" t="s">
        <v>839</v>
      </c>
      <c r="T120" s="39" t="s">
        <v>839</v>
      </c>
      <c r="U120" s="39" t="s">
        <v>839</v>
      </c>
      <c r="V120" s="39" t="s">
        <v>514</v>
      </c>
      <c r="W120" s="39" t="s">
        <v>514</v>
      </c>
      <c r="X120" s="39" t="s">
        <v>514</v>
      </c>
      <c r="Y120" s="39" t="s">
        <v>1100</v>
      </c>
      <c r="Z120" s="39" t="s">
        <v>840</v>
      </c>
      <c r="AA120" s="39" t="s">
        <v>840</v>
      </c>
      <c r="AB120" s="61" t="s">
        <v>1138</v>
      </c>
      <c r="AC120" s="39" t="s">
        <v>830</v>
      </c>
      <c r="AD120" s="39" t="s">
        <v>1052</v>
      </c>
      <c r="AE120" s="39" t="s">
        <v>1100</v>
      </c>
      <c r="AF120" s="39" t="s">
        <v>839</v>
      </c>
      <c r="AG120" s="40" t="s">
        <v>1381</v>
      </c>
      <c r="AH120" s="39" t="s">
        <v>844</v>
      </c>
      <c r="AI120" s="39" t="s">
        <v>844</v>
      </c>
      <c r="AJ120" s="39" t="s">
        <v>846</v>
      </c>
      <c r="AK120" s="39" t="s">
        <v>847</v>
      </c>
      <c r="AL120" s="39" t="s">
        <v>847</v>
      </c>
      <c r="AM120" s="39" t="s">
        <v>1139</v>
      </c>
      <c r="AN120" s="39" t="s">
        <v>1139</v>
      </c>
      <c r="AO120" s="39" t="s">
        <v>830</v>
      </c>
      <c r="AP120" s="39" t="s">
        <v>830</v>
      </c>
      <c r="AQ120" s="39" t="s">
        <v>830</v>
      </c>
      <c r="AR120" s="39" t="s">
        <v>830</v>
      </c>
      <c r="AS120" s="39" t="s">
        <v>830</v>
      </c>
      <c r="AT120" s="39" t="s">
        <v>830</v>
      </c>
      <c r="AU120" s="39" t="s">
        <v>830</v>
      </c>
      <c r="AV120" s="39" t="s">
        <v>844</v>
      </c>
      <c r="AW120" s="39" t="s">
        <v>514</v>
      </c>
      <c r="AX120" s="39" t="s">
        <v>842</v>
      </c>
      <c r="AY120" s="39" t="s">
        <v>842</v>
      </c>
      <c r="AZ120" s="39" t="s">
        <v>842</v>
      </c>
      <c r="BA120" s="40" t="s">
        <v>819</v>
      </c>
      <c r="BB120" s="39" t="s">
        <v>841</v>
      </c>
      <c r="BC120" s="39" t="s">
        <v>841</v>
      </c>
      <c r="BD120" s="39" t="s">
        <v>503</v>
      </c>
      <c r="BE120" s="39" t="s">
        <v>503</v>
      </c>
      <c r="BF120" s="39" t="s">
        <v>1133</v>
      </c>
      <c r="BG120" s="39" t="s">
        <v>1140</v>
      </c>
      <c r="BH120" s="39" t="s">
        <v>838</v>
      </c>
      <c r="BI120" s="39" t="s">
        <v>514</v>
      </c>
      <c r="BJ120" s="39" t="s">
        <v>511</v>
      </c>
      <c r="BK120" s="39" t="s">
        <v>514</v>
      </c>
      <c r="BL120" s="39" t="s">
        <v>514</v>
      </c>
      <c r="BM120" s="39" t="s">
        <v>821</v>
      </c>
      <c r="BN120" s="39" t="s">
        <v>830</v>
      </c>
      <c r="BO120" s="39" t="s">
        <v>830</v>
      </c>
      <c r="BP120" s="39" t="s">
        <v>830</v>
      </c>
      <c r="BQ120" s="39" t="s">
        <v>830</v>
      </c>
      <c r="BR120" s="39" t="s">
        <v>830</v>
      </c>
      <c r="BS120" s="39" t="s">
        <v>830</v>
      </c>
      <c r="BT120" s="39"/>
      <c r="BU120" s="39" t="s">
        <v>845</v>
      </c>
      <c r="BV120" s="39" t="s">
        <v>514</v>
      </c>
    </row>
    <row r="121" spans="1:74">
      <c r="A121" s="30" t="str">
        <f>'Indicator Data'!A122</f>
        <v>Mozambique</v>
      </c>
      <c r="B121" s="23" t="str">
        <f>'Indicator Data'!B122</f>
        <v>MOZ</v>
      </c>
      <c r="C121" s="39" t="s">
        <v>1132</v>
      </c>
      <c r="D121" s="39" t="s">
        <v>1132</v>
      </c>
      <c r="E121" s="39" t="s">
        <v>1133</v>
      </c>
      <c r="F121" s="39" t="s">
        <v>1133</v>
      </c>
      <c r="G121" s="39" t="s">
        <v>1133</v>
      </c>
      <c r="H121" s="39" t="s">
        <v>1133</v>
      </c>
      <c r="I121" s="39" t="s">
        <v>1133</v>
      </c>
      <c r="J121" s="39" t="s">
        <v>842</v>
      </c>
      <c r="K121" s="39" t="s">
        <v>842</v>
      </c>
      <c r="L121" s="39" t="s">
        <v>503</v>
      </c>
      <c r="M121" s="39" t="s">
        <v>839</v>
      </c>
      <c r="N121" s="39" t="s">
        <v>839</v>
      </c>
      <c r="O121" s="39" t="s">
        <v>839</v>
      </c>
      <c r="P121" s="39" t="s">
        <v>839</v>
      </c>
      <c r="Q121" s="39" t="s">
        <v>1051</v>
      </c>
      <c r="R121" s="39" t="s">
        <v>1051</v>
      </c>
      <c r="S121" s="39" t="s">
        <v>839</v>
      </c>
      <c r="T121" s="39" t="s">
        <v>839</v>
      </c>
      <c r="U121" s="39" t="s">
        <v>839</v>
      </c>
      <c r="V121" s="39" t="s">
        <v>514</v>
      </c>
      <c r="W121" s="39" t="s">
        <v>514</v>
      </c>
      <c r="X121" s="39" t="s">
        <v>514</v>
      </c>
      <c r="Y121" s="39" t="s">
        <v>1100</v>
      </c>
      <c r="Z121" s="39" t="s">
        <v>840</v>
      </c>
      <c r="AA121" s="39" t="s">
        <v>840</v>
      </c>
      <c r="AB121" s="61" t="s">
        <v>1138</v>
      </c>
      <c r="AC121" s="39" t="s">
        <v>830</v>
      </c>
      <c r="AD121" s="39" t="s">
        <v>1052</v>
      </c>
      <c r="AE121" s="39" t="s">
        <v>1100</v>
      </c>
      <c r="AF121" s="39" t="s">
        <v>839</v>
      </c>
      <c r="AG121" s="40" t="s">
        <v>1381</v>
      </c>
      <c r="AH121" s="39" t="s">
        <v>844</v>
      </c>
      <c r="AI121" s="39" t="s">
        <v>844</v>
      </c>
      <c r="AJ121" s="39" t="s">
        <v>846</v>
      </c>
      <c r="AK121" s="39" t="s">
        <v>847</v>
      </c>
      <c r="AL121" s="39" t="s">
        <v>847</v>
      </c>
      <c r="AM121" s="39" t="s">
        <v>1139</v>
      </c>
      <c r="AN121" s="39" t="s">
        <v>1139</v>
      </c>
      <c r="AO121" s="39" t="s">
        <v>830</v>
      </c>
      <c r="AP121" s="39" t="s">
        <v>830</v>
      </c>
      <c r="AQ121" s="39" t="s">
        <v>830</v>
      </c>
      <c r="AR121" s="39" t="s">
        <v>830</v>
      </c>
      <c r="AS121" s="39" t="s">
        <v>830</v>
      </c>
      <c r="AT121" s="39" t="s">
        <v>830</v>
      </c>
      <c r="AU121" s="39" t="s">
        <v>830</v>
      </c>
      <c r="AV121" s="39" t="s">
        <v>844</v>
      </c>
      <c r="AW121" s="39" t="s">
        <v>514</v>
      </c>
      <c r="AX121" s="39" t="s">
        <v>842</v>
      </c>
      <c r="AY121" s="39" t="s">
        <v>842</v>
      </c>
      <c r="AZ121" s="39" t="s">
        <v>842</v>
      </c>
      <c r="BA121" s="40" t="s">
        <v>841</v>
      </c>
      <c r="BB121" s="39" t="s">
        <v>841</v>
      </c>
      <c r="BC121" s="39" t="s">
        <v>841</v>
      </c>
      <c r="BD121" s="39" t="s">
        <v>503</v>
      </c>
      <c r="BE121" s="39" t="s">
        <v>503</v>
      </c>
      <c r="BF121" s="39" t="s">
        <v>1133</v>
      </c>
      <c r="BG121" s="39" t="s">
        <v>1140</v>
      </c>
      <c r="BH121" s="39" t="s">
        <v>838</v>
      </c>
      <c r="BI121" s="39" t="s">
        <v>514</v>
      </c>
      <c r="BJ121" s="39" t="s">
        <v>511</v>
      </c>
      <c r="BK121" s="39" t="s">
        <v>514</v>
      </c>
      <c r="BL121" s="39" t="s">
        <v>514</v>
      </c>
      <c r="BM121" s="39" t="s">
        <v>821</v>
      </c>
      <c r="BN121" s="39" t="s">
        <v>830</v>
      </c>
      <c r="BO121" s="39" t="s">
        <v>830</v>
      </c>
      <c r="BP121" s="39" t="s">
        <v>830</v>
      </c>
      <c r="BQ121" s="39" t="s">
        <v>830</v>
      </c>
      <c r="BR121" s="39" t="s">
        <v>830</v>
      </c>
      <c r="BS121" s="39" t="s">
        <v>830</v>
      </c>
      <c r="BT121" s="39"/>
      <c r="BU121" s="39" t="s">
        <v>845</v>
      </c>
      <c r="BV121" s="39" t="s">
        <v>514</v>
      </c>
    </row>
    <row r="122" spans="1:74">
      <c r="A122" s="30" t="str">
        <f>'Indicator Data'!A123</f>
        <v>Myanmar</v>
      </c>
      <c r="B122" s="23" t="str">
        <f>'Indicator Data'!B123</f>
        <v>MMR</v>
      </c>
      <c r="C122" s="39" t="s">
        <v>1132</v>
      </c>
      <c r="D122" s="39" t="s">
        <v>1132</v>
      </c>
      <c r="E122" s="39" t="s">
        <v>1133</v>
      </c>
      <c r="F122" s="39" t="s">
        <v>1133</v>
      </c>
      <c r="G122" s="39" t="s">
        <v>1133</v>
      </c>
      <c r="H122" s="39" t="s">
        <v>1133</v>
      </c>
      <c r="I122" s="39" t="s">
        <v>1133</v>
      </c>
      <c r="J122" s="39" t="s">
        <v>842</v>
      </c>
      <c r="K122" s="39" t="s">
        <v>842</v>
      </c>
      <c r="L122" s="39" t="s">
        <v>503</v>
      </c>
      <c r="M122" s="39" t="s">
        <v>839</v>
      </c>
      <c r="N122" s="39" t="s">
        <v>839</v>
      </c>
      <c r="O122" s="39" t="s">
        <v>839</v>
      </c>
      <c r="P122" s="39" t="s">
        <v>839</v>
      </c>
      <c r="Q122" s="39" t="s">
        <v>1051</v>
      </c>
      <c r="R122" s="39" t="s">
        <v>1051</v>
      </c>
      <c r="S122" s="39" t="s">
        <v>839</v>
      </c>
      <c r="T122" s="39" t="s">
        <v>839</v>
      </c>
      <c r="U122" s="39" t="s">
        <v>839</v>
      </c>
      <c r="V122" s="39" t="s">
        <v>514</v>
      </c>
      <c r="W122" s="39" t="s">
        <v>514</v>
      </c>
      <c r="X122" s="39" t="s">
        <v>514</v>
      </c>
      <c r="Y122" s="39" t="s">
        <v>1100</v>
      </c>
      <c r="Z122" s="39" t="s">
        <v>840</v>
      </c>
      <c r="AA122" s="39" t="s">
        <v>840</v>
      </c>
      <c r="AB122" s="61" t="s">
        <v>1138</v>
      </c>
      <c r="AC122" s="39" t="s">
        <v>830</v>
      </c>
      <c r="AD122" s="39" t="s">
        <v>1052</v>
      </c>
      <c r="AE122" s="39" t="s">
        <v>1100</v>
      </c>
      <c r="AF122" s="39" t="s">
        <v>839</v>
      </c>
      <c r="AG122" s="40" t="s">
        <v>1381</v>
      </c>
      <c r="AH122" s="39" t="s">
        <v>844</v>
      </c>
      <c r="AI122" s="39" t="s">
        <v>844</v>
      </c>
      <c r="AJ122" s="39" t="s">
        <v>846</v>
      </c>
      <c r="AK122" s="39" t="s">
        <v>847</v>
      </c>
      <c r="AL122" s="39" t="s">
        <v>847</v>
      </c>
      <c r="AM122" s="39" t="s">
        <v>1139</v>
      </c>
      <c r="AN122" s="39" t="s">
        <v>1139</v>
      </c>
      <c r="AO122" s="39" t="s">
        <v>830</v>
      </c>
      <c r="AP122" s="39" t="s">
        <v>830</v>
      </c>
      <c r="AQ122" s="39" t="s">
        <v>830</v>
      </c>
      <c r="AR122" s="39" t="s">
        <v>830</v>
      </c>
      <c r="AS122" s="39" t="s">
        <v>830</v>
      </c>
      <c r="AT122" s="39" t="s">
        <v>830</v>
      </c>
      <c r="AU122" s="39" t="s">
        <v>830</v>
      </c>
      <c r="AV122" s="39" t="s">
        <v>844</v>
      </c>
      <c r="AW122" s="39" t="s">
        <v>514</v>
      </c>
      <c r="AX122" s="39" t="s">
        <v>842</v>
      </c>
      <c r="AY122" s="39" t="s">
        <v>842</v>
      </c>
      <c r="AZ122" s="39" t="s">
        <v>842</v>
      </c>
      <c r="BA122" s="40" t="s">
        <v>822</v>
      </c>
      <c r="BB122" s="39" t="s">
        <v>841</v>
      </c>
      <c r="BC122" s="39" t="s">
        <v>841</v>
      </c>
      <c r="BD122" s="39" t="s">
        <v>503</v>
      </c>
      <c r="BE122" s="39" t="s">
        <v>503</v>
      </c>
      <c r="BF122" s="39" t="s">
        <v>1133</v>
      </c>
      <c r="BG122" s="39" t="s">
        <v>1140</v>
      </c>
      <c r="BH122" s="39" t="s">
        <v>838</v>
      </c>
      <c r="BI122" s="39" t="s">
        <v>514</v>
      </c>
      <c r="BJ122" s="39" t="s">
        <v>511</v>
      </c>
      <c r="BK122" s="39" t="s">
        <v>514</v>
      </c>
      <c r="BL122" s="39" t="s">
        <v>514</v>
      </c>
      <c r="BM122" s="39" t="s">
        <v>821</v>
      </c>
      <c r="BN122" s="39" t="s">
        <v>830</v>
      </c>
      <c r="BO122" s="39" t="s">
        <v>830</v>
      </c>
      <c r="BP122" s="39" t="s">
        <v>830</v>
      </c>
      <c r="BQ122" s="39" t="s">
        <v>830</v>
      </c>
      <c r="BR122" s="39" t="s">
        <v>830</v>
      </c>
      <c r="BS122" s="39" t="s">
        <v>830</v>
      </c>
      <c r="BT122" s="39"/>
      <c r="BU122" s="39" t="s">
        <v>845</v>
      </c>
      <c r="BV122" s="39" t="s">
        <v>514</v>
      </c>
    </row>
    <row r="123" spans="1:74">
      <c r="A123" s="30" t="str">
        <f>'Indicator Data'!A124</f>
        <v>Namibia</v>
      </c>
      <c r="B123" s="23" t="str">
        <f>'Indicator Data'!B124</f>
        <v>NAM</v>
      </c>
      <c r="C123" s="39" t="s">
        <v>1132</v>
      </c>
      <c r="D123" s="39" t="s">
        <v>1132</v>
      </c>
      <c r="E123" s="39" t="s">
        <v>1133</v>
      </c>
      <c r="F123" s="39" t="s">
        <v>1133</v>
      </c>
      <c r="G123" s="39" t="s">
        <v>1133</v>
      </c>
      <c r="H123" s="39" t="s">
        <v>1133</v>
      </c>
      <c r="I123" s="39" t="s">
        <v>1133</v>
      </c>
      <c r="J123" s="39" t="s">
        <v>842</v>
      </c>
      <c r="K123" s="39" t="s">
        <v>842</v>
      </c>
      <c r="L123" s="39" t="s">
        <v>503</v>
      </c>
      <c r="M123" s="39" t="s">
        <v>839</v>
      </c>
      <c r="N123" s="39" t="s">
        <v>839</v>
      </c>
      <c r="O123" s="39" t="s">
        <v>839</v>
      </c>
      <c r="P123" s="39" t="s">
        <v>839</v>
      </c>
      <c r="Q123" s="39" t="s">
        <v>1051</v>
      </c>
      <c r="R123" s="39" t="s">
        <v>1051</v>
      </c>
      <c r="S123" s="39" t="s">
        <v>839</v>
      </c>
      <c r="T123" s="39" t="s">
        <v>839</v>
      </c>
      <c r="U123" s="39" t="s">
        <v>839</v>
      </c>
      <c r="V123" s="39" t="s">
        <v>514</v>
      </c>
      <c r="W123" s="39" t="s">
        <v>514</v>
      </c>
      <c r="X123" s="39" t="s">
        <v>514</v>
      </c>
      <c r="Y123" s="39" t="s">
        <v>1100</v>
      </c>
      <c r="Z123" s="39" t="s">
        <v>840</v>
      </c>
      <c r="AA123" s="39" t="s">
        <v>840</v>
      </c>
      <c r="AB123" s="61" t="s">
        <v>1138</v>
      </c>
      <c r="AC123" s="39" t="s">
        <v>830</v>
      </c>
      <c r="AD123" s="39" t="s">
        <v>1052</v>
      </c>
      <c r="AE123" s="39" t="s">
        <v>1100</v>
      </c>
      <c r="AF123" s="39" t="s">
        <v>839</v>
      </c>
      <c r="AG123" s="40" t="s">
        <v>1381</v>
      </c>
      <c r="AH123" s="39" t="s">
        <v>844</v>
      </c>
      <c r="AI123" s="39" t="s">
        <v>844</v>
      </c>
      <c r="AJ123" s="39" t="s">
        <v>846</v>
      </c>
      <c r="AK123" s="39" t="s">
        <v>847</v>
      </c>
      <c r="AL123" s="39" t="s">
        <v>847</v>
      </c>
      <c r="AM123" s="39" t="s">
        <v>1139</v>
      </c>
      <c r="AN123" s="39" t="s">
        <v>1139</v>
      </c>
      <c r="AO123" s="39" t="s">
        <v>830</v>
      </c>
      <c r="AP123" s="39" t="s">
        <v>830</v>
      </c>
      <c r="AQ123" s="39" t="s">
        <v>830</v>
      </c>
      <c r="AR123" s="39" t="s">
        <v>830</v>
      </c>
      <c r="AS123" s="39" t="s">
        <v>830</v>
      </c>
      <c r="AT123" s="39" t="s">
        <v>830</v>
      </c>
      <c r="AU123" s="39" t="s">
        <v>830</v>
      </c>
      <c r="AV123" s="39" t="s">
        <v>844</v>
      </c>
      <c r="AW123" s="39" t="s">
        <v>514</v>
      </c>
      <c r="AX123" s="39" t="s">
        <v>842</v>
      </c>
      <c r="AY123" s="39" t="s">
        <v>842</v>
      </c>
      <c r="AZ123" s="39" t="s">
        <v>842</v>
      </c>
      <c r="BA123" s="40" t="s">
        <v>819</v>
      </c>
      <c r="BB123" s="39" t="s">
        <v>841</v>
      </c>
      <c r="BC123" s="39" t="s">
        <v>841</v>
      </c>
      <c r="BD123" s="39" t="s">
        <v>503</v>
      </c>
      <c r="BE123" s="39" t="s">
        <v>503</v>
      </c>
      <c r="BF123" s="39" t="s">
        <v>1133</v>
      </c>
      <c r="BG123" s="39" t="s">
        <v>1140</v>
      </c>
      <c r="BH123" s="39" t="s">
        <v>838</v>
      </c>
      <c r="BI123" s="39" t="s">
        <v>514</v>
      </c>
      <c r="BJ123" s="39" t="s">
        <v>511</v>
      </c>
      <c r="BK123" s="39" t="s">
        <v>514</v>
      </c>
      <c r="BL123" s="39" t="s">
        <v>514</v>
      </c>
      <c r="BM123" s="39" t="s">
        <v>821</v>
      </c>
      <c r="BN123" s="39" t="s">
        <v>830</v>
      </c>
      <c r="BO123" s="39" t="s">
        <v>830</v>
      </c>
      <c r="BP123" s="39" t="s">
        <v>830</v>
      </c>
      <c r="BQ123" s="39" t="s">
        <v>830</v>
      </c>
      <c r="BR123" s="39" t="s">
        <v>830</v>
      </c>
      <c r="BS123" s="39" t="s">
        <v>830</v>
      </c>
      <c r="BT123" s="39"/>
      <c r="BU123" s="39" t="s">
        <v>845</v>
      </c>
      <c r="BV123" s="39" t="s">
        <v>514</v>
      </c>
    </row>
    <row r="124" spans="1:74">
      <c r="A124" s="30" t="str">
        <f>'Indicator Data'!A125</f>
        <v>Nauru</v>
      </c>
      <c r="B124" s="23" t="str">
        <f>'Indicator Data'!B125</f>
        <v>NRU</v>
      </c>
      <c r="C124" s="39" t="s">
        <v>1132</v>
      </c>
      <c r="D124" s="39" t="s">
        <v>1132</v>
      </c>
      <c r="E124" s="39" t="s">
        <v>1133</v>
      </c>
      <c r="F124" s="39" t="s">
        <v>1133</v>
      </c>
      <c r="G124" s="39" t="s">
        <v>1133</v>
      </c>
      <c r="H124" s="39" t="s">
        <v>1133</v>
      </c>
      <c r="I124" s="39" t="s">
        <v>1133</v>
      </c>
      <c r="J124" s="39" t="s">
        <v>842</v>
      </c>
      <c r="K124" s="39" t="s">
        <v>842</v>
      </c>
      <c r="L124" s="39" t="s">
        <v>503</v>
      </c>
      <c r="M124" s="39" t="s">
        <v>839</v>
      </c>
      <c r="N124" s="39" t="s">
        <v>839</v>
      </c>
      <c r="O124" s="39" t="s">
        <v>839</v>
      </c>
      <c r="P124" s="39" t="s">
        <v>839</v>
      </c>
      <c r="Q124" s="39" t="s">
        <v>1051</v>
      </c>
      <c r="R124" s="39" t="s">
        <v>1051</v>
      </c>
      <c r="S124" s="39" t="s">
        <v>839</v>
      </c>
      <c r="T124" s="39" t="s">
        <v>839</v>
      </c>
      <c r="U124" s="39" t="s">
        <v>839</v>
      </c>
      <c r="V124" s="39" t="s">
        <v>514</v>
      </c>
      <c r="W124" s="39" t="s">
        <v>514</v>
      </c>
      <c r="X124" s="39" t="s">
        <v>514</v>
      </c>
      <c r="Y124" s="39" t="s">
        <v>1100</v>
      </c>
      <c r="Z124" s="39" t="s">
        <v>840</v>
      </c>
      <c r="AA124" s="39" t="s">
        <v>840</v>
      </c>
      <c r="AB124" s="61" t="s">
        <v>1138</v>
      </c>
      <c r="AC124" s="39" t="s">
        <v>830</v>
      </c>
      <c r="AD124" s="39" t="s">
        <v>1052</v>
      </c>
      <c r="AE124" s="39" t="s">
        <v>1100</v>
      </c>
      <c r="AF124" s="39" t="s">
        <v>839</v>
      </c>
      <c r="AG124" s="40" t="s">
        <v>1381</v>
      </c>
      <c r="AH124" s="39" t="s">
        <v>844</v>
      </c>
      <c r="AI124" s="39" t="s">
        <v>844</v>
      </c>
      <c r="AJ124" s="39" t="s">
        <v>846</v>
      </c>
      <c r="AK124" s="39" t="s">
        <v>847</v>
      </c>
      <c r="AL124" s="39" t="s">
        <v>847</v>
      </c>
      <c r="AM124" s="39" t="s">
        <v>1139</v>
      </c>
      <c r="AN124" s="39" t="s">
        <v>1139</v>
      </c>
      <c r="AO124" s="39" t="s">
        <v>830</v>
      </c>
      <c r="AP124" s="39" t="s">
        <v>830</v>
      </c>
      <c r="AQ124" s="39" t="s">
        <v>830</v>
      </c>
      <c r="AR124" s="39" t="s">
        <v>830</v>
      </c>
      <c r="AS124" s="39" t="s">
        <v>830</v>
      </c>
      <c r="AT124" s="39" t="s">
        <v>830</v>
      </c>
      <c r="AU124" s="39" t="s">
        <v>830</v>
      </c>
      <c r="AV124" s="39" t="s">
        <v>844</v>
      </c>
      <c r="AW124" s="39" t="s">
        <v>514</v>
      </c>
      <c r="AX124" s="39" t="s">
        <v>842</v>
      </c>
      <c r="AY124" s="39" t="s">
        <v>842</v>
      </c>
      <c r="AZ124" s="39" t="s">
        <v>842</v>
      </c>
      <c r="BA124" s="40" t="s">
        <v>819</v>
      </c>
      <c r="BB124" s="39" t="s">
        <v>841</v>
      </c>
      <c r="BC124" s="39" t="s">
        <v>841</v>
      </c>
      <c r="BD124" s="39" t="s">
        <v>503</v>
      </c>
      <c r="BE124" s="39" t="s">
        <v>503</v>
      </c>
      <c r="BF124" s="39" t="s">
        <v>1133</v>
      </c>
      <c r="BG124" s="39" t="s">
        <v>1140</v>
      </c>
      <c r="BH124" s="39" t="s">
        <v>838</v>
      </c>
      <c r="BI124" s="39" t="s">
        <v>514</v>
      </c>
      <c r="BJ124" s="39" t="s">
        <v>511</v>
      </c>
      <c r="BK124" s="39" t="s">
        <v>514</v>
      </c>
      <c r="BL124" s="39" t="s">
        <v>514</v>
      </c>
      <c r="BM124" s="39" t="s">
        <v>821</v>
      </c>
      <c r="BN124" s="39" t="s">
        <v>830</v>
      </c>
      <c r="BO124" s="39" t="s">
        <v>830</v>
      </c>
      <c r="BP124" s="39" t="s">
        <v>830</v>
      </c>
      <c r="BQ124" s="39" t="s">
        <v>830</v>
      </c>
      <c r="BR124" s="39" t="s">
        <v>830</v>
      </c>
      <c r="BS124" s="39" t="s">
        <v>830</v>
      </c>
      <c r="BT124" s="39"/>
      <c r="BU124" s="39" t="s">
        <v>845</v>
      </c>
      <c r="BV124" s="39" t="s">
        <v>514</v>
      </c>
    </row>
    <row r="125" spans="1:74">
      <c r="A125" s="30" t="str">
        <f>'Indicator Data'!A126</f>
        <v>Nepal</v>
      </c>
      <c r="B125" s="23" t="str">
        <f>'Indicator Data'!B126</f>
        <v>NPL</v>
      </c>
      <c r="C125" s="39" t="s">
        <v>1132</v>
      </c>
      <c r="D125" s="39" t="s">
        <v>1132</v>
      </c>
      <c r="E125" s="39" t="s">
        <v>1133</v>
      </c>
      <c r="F125" s="39" t="s">
        <v>1133</v>
      </c>
      <c r="G125" s="39" t="s">
        <v>1133</v>
      </c>
      <c r="H125" s="39" t="s">
        <v>1133</v>
      </c>
      <c r="I125" s="39" t="s">
        <v>1133</v>
      </c>
      <c r="J125" s="39" t="s">
        <v>842</v>
      </c>
      <c r="K125" s="39" t="s">
        <v>842</v>
      </c>
      <c r="L125" s="39" t="s">
        <v>503</v>
      </c>
      <c r="M125" s="39" t="s">
        <v>839</v>
      </c>
      <c r="N125" s="39" t="s">
        <v>839</v>
      </c>
      <c r="O125" s="39" t="s">
        <v>839</v>
      </c>
      <c r="P125" s="39" t="s">
        <v>839</v>
      </c>
      <c r="Q125" s="39" t="s">
        <v>1051</v>
      </c>
      <c r="R125" s="39" t="s">
        <v>1051</v>
      </c>
      <c r="S125" s="39" t="s">
        <v>839</v>
      </c>
      <c r="T125" s="39" t="s">
        <v>839</v>
      </c>
      <c r="U125" s="39" t="s">
        <v>839</v>
      </c>
      <c r="V125" s="39" t="s">
        <v>514</v>
      </c>
      <c r="W125" s="39" t="s">
        <v>514</v>
      </c>
      <c r="X125" s="39" t="s">
        <v>514</v>
      </c>
      <c r="Y125" s="39" t="s">
        <v>1100</v>
      </c>
      <c r="Z125" s="39" t="s">
        <v>840</v>
      </c>
      <c r="AA125" s="39" t="s">
        <v>840</v>
      </c>
      <c r="AB125" s="61" t="s">
        <v>1138</v>
      </c>
      <c r="AC125" s="39" t="s">
        <v>830</v>
      </c>
      <c r="AD125" s="39" t="s">
        <v>1052</v>
      </c>
      <c r="AE125" s="39" t="s">
        <v>1100</v>
      </c>
      <c r="AF125" s="39" t="s">
        <v>839</v>
      </c>
      <c r="AG125" s="40" t="s">
        <v>1381</v>
      </c>
      <c r="AH125" s="39" t="s">
        <v>844</v>
      </c>
      <c r="AI125" s="39" t="s">
        <v>844</v>
      </c>
      <c r="AJ125" s="39" t="s">
        <v>846</v>
      </c>
      <c r="AK125" s="39" t="s">
        <v>847</v>
      </c>
      <c r="AL125" s="39" t="s">
        <v>847</v>
      </c>
      <c r="AM125" s="39" t="s">
        <v>1139</v>
      </c>
      <c r="AN125" s="39" t="s">
        <v>1139</v>
      </c>
      <c r="AO125" s="39" t="s">
        <v>830</v>
      </c>
      <c r="AP125" s="39" t="s">
        <v>830</v>
      </c>
      <c r="AQ125" s="39" t="s">
        <v>830</v>
      </c>
      <c r="AR125" s="39" t="s">
        <v>830</v>
      </c>
      <c r="AS125" s="39" t="s">
        <v>830</v>
      </c>
      <c r="AT125" s="39" t="s">
        <v>830</v>
      </c>
      <c r="AU125" s="39" t="s">
        <v>830</v>
      </c>
      <c r="AV125" s="39" t="s">
        <v>844</v>
      </c>
      <c r="AW125" s="39" t="s">
        <v>514</v>
      </c>
      <c r="AX125" s="39" t="s">
        <v>842</v>
      </c>
      <c r="AY125" s="39" t="s">
        <v>842</v>
      </c>
      <c r="AZ125" s="39" t="s">
        <v>842</v>
      </c>
      <c r="BA125" s="40" t="s">
        <v>819</v>
      </c>
      <c r="BB125" s="39" t="s">
        <v>841</v>
      </c>
      <c r="BC125" s="39" t="s">
        <v>841</v>
      </c>
      <c r="BD125" s="39" t="s">
        <v>503</v>
      </c>
      <c r="BE125" s="39" t="s">
        <v>503</v>
      </c>
      <c r="BF125" s="39" t="s">
        <v>1133</v>
      </c>
      <c r="BG125" s="39" t="s">
        <v>1140</v>
      </c>
      <c r="BH125" s="39" t="s">
        <v>838</v>
      </c>
      <c r="BI125" s="39" t="s">
        <v>514</v>
      </c>
      <c r="BJ125" s="39" t="s">
        <v>511</v>
      </c>
      <c r="BK125" s="39" t="s">
        <v>514</v>
      </c>
      <c r="BL125" s="39" t="s">
        <v>514</v>
      </c>
      <c r="BM125" s="39" t="s">
        <v>821</v>
      </c>
      <c r="BN125" s="39" t="s">
        <v>830</v>
      </c>
      <c r="BO125" s="39" t="s">
        <v>830</v>
      </c>
      <c r="BP125" s="39" t="s">
        <v>830</v>
      </c>
      <c r="BQ125" s="39" t="s">
        <v>830</v>
      </c>
      <c r="BR125" s="39" t="s">
        <v>830</v>
      </c>
      <c r="BS125" s="39" t="s">
        <v>830</v>
      </c>
      <c r="BT125" s="39"/>
      <c r="BU125" s="39" t="s">
        <v>845</v>
      </c>
      <c r="BV125" s="39" t="s">
        <v>514</v>
      </c>
    </row>
    <row r="126" spans="1:74">
      <c r="A126" s="30" t="str">
        <f>'Indicator Data'!A127</f>
        <v>Netherlands</v>
      </c>
      <c r="B126" s="23" t="str">
        <f>'Indicator Data'!B127</f>
        <v>NLD</v>
      </c>
      <c r="C126" s="39" t="s">
        <v>1132</v>
      </c>
      <c r="D126" s="39" t="s">
        <v>1132</v>
      </c>
      <c r="E126" s="39" t="s">
        <v>1133</v>
      </c>
      <c r="F126" s="39" t="s">
        <v>1133</v>
      </c>
      <c r="G126" s="39" t="s">
        <v>1133</v>
      </c>
      <c r="H126" s="39" t="s">
        <v>1133</v>
      </c>
      <c r="I126" s="39" t="s">
        <v>1133</v>
      </c>
      <c r="J126" s="39" t="s">
        <v>842</v>
      </c>
      <c r="K126" s="39" t="s">
        <v>842</v>
      </c>
      <c r="L126" s="39" t="s">
        <v>503</v>
      </c>
      <c r="M126" s="39" t="s">
        <v>839</v>
      </c>
      <c r="N126" s="39" t="s">
        <v>839</v>
      </c>
      <c r="O126" s="39" t="s">
        <v>839</v>
      </c>
      <c r="P126" s="39" t="s">
        <v>839</v>
      </c>
      <c r="Q126" s="39" t="s">
        <v>1051</v>
      </c>
      <c r="R126" s="39" t="s">
        <v>1051</v>
      </c>
      <c r="S126" s="39" t="s">
        <v>839</v>
      </c>
      <c r="T126" s="39" t="s">
        <v>839</v>
      </c>
      <c r="U126" s="39" t="s">
        <v>839</v>
      </c>
      <c r="V126" s="39" t="s">
        <v>514</v>
      </c>
      <c r="W126" s="39" t="s">
        <v>514</v>
      </c>
      <c r="X126" s="39" t="s">
        <v>514</v>
      </c>
      <c r="Y126" s="39" t="s">
        <v>1100</v>
      </c>
      <c r="Z126" s="39" t="s">
        <v>840</v>
      </c>
      <c r="AA126" s="39" t="s">
        <v>840</v>
      </c>
      <c r="AB126" s="61" t="s">
        <v>1138</v>
      </c>
      <c r="AC126" s="39" t="s">
        <v>830</v>
      </c>
      <c r="AD126" s="39" t="s">
        <v>1052</v>
      </c>
      <c r="AE126" s="39" t="s">
        <v>1100</v>
      </c>
      <c r="AF126" s="39" t="s">
        <v>839</v>
      </c>
      <c r="AG126" s="40" t="s">
        <v>1381</v>
      </c>
      <c r="AH126" s="39" t="s">
        <v>844</v>
      </c>
      <c r="AI126" s="39" t="s">
        <v>844</v>
      </c>
      <c r="AJ126" s="39" t="s">
        <v>846</v>
      </c>
      <c r="AK126" s="39" t="s">
        <v>847</v>
      </c>
      <c r="AL126" s="39" t="s">
        <v>847</v>
      </c>
      <c r="AM126" s="39" t="s">
        <v>1139</v>
      </c>
      <c r="AN126" s="39" t="s">
        <v>1139</v>
      </c>
      <c r="AO126" s="39" t="s">
        <v>830</v>
      </c>
      <c r="AP126" s="39" t="s">
        <v>830</v>
      </c>
      <c r="AQ126" s="39" t="s">
        <v>830</v>
      </c>
      <c r="AR126" s="39" t="s">
        <v>830</v>
      </c>
      <c r="AS126" s="39" t="s">
        <v>830</v>
      </c>
      <c r="AT126" s="39" t="s">
        <v>830</v>
      </c>
      <c r="AU126" s="39" t="s">
        <v>830</v>
      </c>
      <c r="AV126" s="39" t="s">
        <v>844</v>
      </c>
      <c r="AW126" s="39" t="s">
        <v>514</v>
      </c>
      <c r="AX126" s="39" t="s">
        <v>842</v>
      </c>
      <c r="AY126" s="39" t="s">
        <v>842</v>
      </c>
      <c r="AZ126" s="39" t="s">
        <v>842</v>
      </c>
      <c r="BA126" s="40" t="s">
        <v>819</v>
      </c>
      <c r="BB126" s="39" t="s">
        <v>841</v>
      </c>
      <c r="BC126" s="39" t="s">
        <v>841</v>
      </c>
      <c r="BD126" s="39" t="s">
        <v>503</v>
      </c>
      <c r="BE126" s="39" t="s">
        <v>503</v>
      </c>
      <c r="BF126" s="39" t="s">
        <v>1133</v>
      </c>
      <c r="BG126" s="39" t="s">
        <v>1140</v>
      </c>
      <c r="BH126" s="39" t="s">
        <v>838</v>
      </c>
      <c r="BI126" s="39" t="s">
        <v>514</v>
      </c>
      <c r="BJ126" s="39" t="s">
        <v>511</v>
      </c>
      <c r="BK126" s="39" t="s">
        <v>514</v>
      </c>
      <c r="BL126" s="39" t="s">
        <v>514</v>
      </c>
      <c r="BM126" s="39" t="s">
        <v>821</v>
      </c>
      <c r="BN126" s="39" t="s">
        <v>830</v>
      </c>
      <c r="BO126" s="39" t="s">
        <v>830</v>
      </c>
      <c r="BP126" s="39" t="s">
        <v>830</v>
      </c>
      <c r="BQ126" s="39" t="s">
        <v>830</v>
      </c>
      <c r="BR126" s="39" t="s">
        <v>830</v>
      </c>
      <c r="BS126" s="39" t="s">
        <v>830</v>
      </c>
      <c r="BT126" s="39"/>
      <c r="BU126" s="39" t="s">
        <v>845</v>
      </c>
      <c r="BV126" s="39" t="s">
        <v>514</v>
      </c>
    </row>
    <row r="127" spans="1:74">
      <c r="A127" s="30" t="str">
        <f>'Indicator Data'!A128</f>
        <v>New Zealand</v>
      </c>
      <c r="B127" s="23" t="str">
        <f>'Indicator Data'!B128</f>
        <v>NZL</v>
      </c>
      <c r="C127" s="39" t="s">
        <v>1132</v>
      </c>
      <c r="D127" s="39" t="s">
        <v>1132</v>
      </c>
      <c r="E127" s="39" t="s">
        <v>1133</v>
      </c>
      <c r="F127" s="39" t="s">
        <v>1133</v>
      </c>
      <c r="G127" s="39" t="s">
        <v>1133</v>
      </c>
      <c r="H127" s="39" t="s">
        <v>1133</v>
      </c>
      <c r="I127" s="39" t="s">
        <v>1133</v>
      </c>
      <c r="J127" s="39" t="s">
        <v>842</v>
      </c>
      <c r="K127" s="39" t="s">
        <v>842</v>
      </c>
      <c r="L127" s="39" t="s">
        <v>503</v>
      </c>
      <c r="M127" s="39" t="s">
        <v>839</v>
      </c>
      <c r="N127" s="39" t="s">
        <v>839</v>
      </c>
      <c r="O127" s="39" t="s">
        <v>839</v>
      </c>
      <c r="P127" s="39" t="s">
        <v>839</v>
      </c>
      <c r="Q127" s="39" t="s">
        <v>1051</v>
      </c>
      <c r="R127" s="39" t="s">
        <v>1051</v>
      </c>
      <c r="S127" s="39" t="s">
        <v>839</v>
      </c>
      <c r="T127" s="39" t="s">
        <v>839</v>
      </c>
      <c r="U127" s="39" t="s">
        <v>839</v>
      </c>
      <c r="V127" s="39" t="s">
        <v>514</v>
      </c>
      <c r="W127" s="39" t="s">
        <v>514</v>
      </c>
      <c r="X127" s="39" t="s">
        <v>514</v>
      </c>
      <c r="Y127" s="39" t="s">
        <v>1100</v>
      </c>
      <c r="Z127" s="39" t="s">
        <v>840</v>
      </c>
      <c r="AA127" s="39" t="s">
        <v>840</v>
      </c>
      <c r="AB127" s="61" t="s">
        <v>1138</v>
      </c>
      <c r="AC127" s="39" t="s">
        <v>830</v>
      </c>
      <c r="AD127" s="39" t="s">
        <v>1052</v>
      </c>
      <c r="AE127" s="39" t="s">
        <v>1100</v>
      </c>
      <c r="AF127" s="39" t="s">
        <v>839</v>
      </c>
      <c r="AG127" s="40" t="s">
        <v>1381</v>
      </c>
      <c r="AH127" s="39" t="s">
        <v>844</v>
      </c>
      <c r="AI127" s="39" t="s">
        <v>844</v>
      </c>
      <c r="AJ127" s="39" t="s">
        <v>846</v>
      </c>
      <c r="AK127" s="39" t="s">
        <v>847</v>
      </c>
      <c r="AL127" s="39" t="s">
        <v>847</v>
      </c>
      <c r="AM127" s="39" t="s">
        <v>1139</v>
      </c>
      <c r="AN127" s="39" t="s">
        <v>1139</v>
      </c>
      <c r="AO127" s="39" t="s">
        <v>830</v>
      </c>
      <c r="AP127" s="39" t="s">
        <v>830</v>
      </c>
      <c r="AQ127" s="39" t="s">
        <v>830</v>
      </c>
      <c r="AR127" s="39" t="s">
        <v>830</v>
      </c>
      <c r="AS127" s="39" t="s">
        <v>830</v>
      </c>
      <c r="AT127" s="39" t="s">
        <v>830</v>
      </c>
      <c r="AU127" s="39" t="s">
        <v>830</v>
      </c>
      <c r="AV127" s="39" t="s">
        <v>844</v>
      </c>
      <c r="AW127" s="39" t="s">
        <v>514</v>
      </c>
      <c r="AX127" s="39" t="s">
        <v>842</v>
      </c>
      <c r="AY127" s="39" t="s">
        <v>842</v>
      </c>
      <c r="AZ127" s="39" t="s">
        <v>842</v>
      </c>
      <c r="BA127" s="40" t="s">
        <v>819</v>
      </c>
      <c r="BB127" s="39" t="s">
        <v>841</v>
      </c>
      <c r="BC127" s="39" t="s">
        <v>841</v>
      </c>
      <c r="BD127" s="39" t="s">
        <v>503</v>
      </c>
      <c r="BE127" s="39" t="s">
        <v>503</v>
      </c>
      <c r="BF127" s="39" t="s">
        <v>1133</v>
      </c>
      <c r="BG127" s="39" t="s">
        <v>1140</v>
      </c>
      <c r="BH127" s="39" t="s">
        <v>838</v>
      </c>
      <c r="BI127" s="39" t="s">
        <v>514</v>
      </c>
      <c r="BJ127" s="39" t="s">
        <v>511</v>
      </c>
      <c r="BK127" s="39" t="s">
        <v>514</v>
      </c>
      <c r="BL127" s="39" t="s">
        <v>514</v>
      </c>
      <c r="BM127" s="39" t="s">
        <v>821</v>
      </c>
      <c r="BN127" s="39" t="s">
        <v>830</v>
      </c>
      <c r="BO127" s="39" t="s">
        <v>830</v>
      </c>
      <c r="BP127" s="39" t="s">
        <v>830</v>
      </c>
      <c r="BQ127" s="39" t="s">
        <v>830</v>
      </c>
      <c r="BR127" s="39" t="s">
        <v>830</v>
      </c>
      <c r="BS127" s="39" t="s">
        <v>830</v>
      </c>
      <c r="BT127" s="39"/>
      <c r="BU127" s="39" t="s">
        <v>845</v>
      </c>
      <c r="BV127" s="39" t="s">
        <v>514</v>
      </c>
    </row>
    <row r="128" spans="1:74">
      <c r="A128" s="30" t="str">
        <f>'Indicator Data'!A129</f>
        <v>Nicaragua</v>
      </c>
      <c r="B128" s="23" t="str">
        <f>'Indicator Data'!B129</f>
        <v>NIC</v>
      </c>
      <c r="C128" s="39" t="s">
        <v>1132</v>
      </c>
      <c r="D128" s="39" t="s">
        <v>1132</v>
      </c>
      <c r="E128" s="39" t="s">
        <v>1133</v>
      </c>
      <c r="F128" s="39" t="s">
        <v>1133</v>
      </c>
      <c r="G128" s="39" t="s">
        <v>1133</v>
      </c>
      <c r="H128" s="39" t="s">
        <v>1133</v>
      </c>
      <c r="I128" s="39" t="s">
        <v>1133</v>
      </c>
      <c r="J128" s="39" t="s">
        <v>842</v>
      </c>
      <c r="K128" s="39" t="s">
        <v>842</v>
      </c>
      <c r="L128" s="39" t="s">
        <v>503</v>
      </c>
      <c r="M128" s="39" t="s">
        <v>839</v>
      </c>
      <c r="N128" s="39" t="s">
        <v>839</v>
      </c>
      <c r="O128" s="39" t="s">
        <v>839</v>
      </c>
      <c r="P128" s="39" t="s">
        <v>839</v>
      </c>
      <c r="Q128" s="39" t="s">
        <v>1051</v>
      </c>
      <c r="R128" s="39" t="s">
        <v>1051</v>
      </c>
      <c r="S128" s="39" t="s">
        <v>839</v>
      </c>
      <c r="T128" s="39" t="s">
        <v>839</v>
      </c>
      <c r="U128" s="39" t="s">
        <v>839</v>
      </c>
      <c r="V128" s="39" t="s">
        <v>514</v>
      </c>
      <c r="W128" s="39" t="s">
        <v>514</v>
      </c>
      <c r="X128" s="39" t="s">
        <v>514</v>
      </c>
      <c r="Y128" s="39" t="s">
        <v>1100</v>
      </c>
      <c r="Z128" s="39" t="s">
        <v>840</v>
      </c>
      <c r="AA128" s="39" t="s">
        <v>840</v>
      </c>
      <c r="AB128" s="61" t="s">
        <v>1138</v>
      </c>
      <c r="AC128" s="39" t="s">
        <v>830</v>
      </c>
      <c r="AD128" s="39" t="s">
        <v>1052</v>
      </c>
      <c r="AE128" s="39" t="s">
        <v>1100</v>
      </c>
      <c r="AF128" s="39" t="s">
        <v>839</v>
      </c>
      <c r="AG128" s="40" t="s">
        <v>1381</v>
      </c>
      <c r="AH128" s="39" t="s">
        <v>844</v>
      </c>
      <c r="AI128" s="39" t="s">
        <v>844</v>
      </c>
      <c r="AJ128" s="39" t="s">
        <v>846</v>
      </c>
      <c r="AK128" s="39" t="s">
        <v>847</v>
      </c>
      <c r="AL128" s="39" t="s">
        <v>847</v>
      </c>
      <c r="AM128" s="39" t="s">
        <v>1139</v>
      </c>
      <c r="AN128" s="39" t="s">
        <v>1139</v>
      </c>
      <c r="AO128" s="39" t="s">
        <v>830</v>
      </c>
      <c r="AP128" s="39" t="s">
        <v>830</v>
      </c>
      <c r="AQ128" s="39" t="s">
        <v>830</v>
      </c>
      <c r="AR128" s="39" t="s">
        <v>830</v>
      </c>
      <c r="AS128" s="39" t="s">
        <v>830</v>
      </c>
      <c r="AT128" s="39" t="s">
        <v>830</v>
      </c>
      <c r="AU128" s="39" t="s">
        <v>830</v>
      </c>
      <c r="AV128" s="39" t="s">
        <v>844</v>
      </c>
      <c r="AW128" s="39" t="s">
        <v>514</v>
      </c>
      <c r="AX128" s="39" t="s">
        <v>842</v>
      </c>
      <c r="AY128" s="39" t="s">
        <v>842</v>
      </c>
      <c r="AZ128" s="39" t="s">
        <v>842</v>
      </c>
      <c r="BA128" s="40" t="s">
        <v>819</v>
      </c>
      <c r="BB128" s="39" t="s">
        <v>841</v>
      </c>
      <c r="BC128" s="39" t="s">
        <v>841</v>
      </c>
      <c r="BD128" s="39" t="s">
        <v>503</v>
      </c>
      <c r="BE128" s="39" t="s">
        <v>503</v>
      </c>
      <c r="BF128" s="39" t="s">
        <v>1133</v>
      </c>
      <c r="BG128" s="39" t="s">
        <v>1140</v>
      </c>
      <c r="BH128" s="39" t="s">
        <v>838</v>
      </c>
      <c r="BI128" s="39" t="s">
        <v>514</v>
      </c>
      <c r="BJ128" s="39" t="s">
        <v>511</v>
      </c>
      <c r="BK128" s="39" t="s">
        <v>514</v>
      </c>
      <c r="BL128" s="39" t="s">
        <v>514</v>
      </c>
      <c r="BM128" s="39" t="s">
        <v>821</v>
      </c>
      <c r="BN128" s="39" t="s">
        <v>830</v>
      </c>
      <c r="BO128" s="39" t="s">
        <v>830</v>
      </c>
      <c r="BP128" s="39" t="s">
        <v>830</v>
      </c>
      <c r="BQ128" s="39" t="s">
        <v>830</v>
      </c>
      <c r="BR128" s="39" t="s">
        <v>830</v>
      </c>
      <c r="BS128" s="39" t="s">
        <v>830</v>
      </c>
      <c r="BT128" s="39"/>
      <c r="BU128" s="39" t="s">
        <v>845</v>
      </c>
      <c r="BV128" s="39" t="s">
        <v>514</v>
      </c>
    </row>
    <row r="129" spans="1:74">
      <c r="A129" s="30" t="str">
        <f>'Indicator Data'!A130</f>
        <v>Niger</v>
      </c>
      <c r="B129" s="23" t="str">
        <f>'Indicator Data'!B130</f>
        <v>NER</v>
      </c>
      <c r="C129" s="39" t="s">
        <v>1132</v>
      </c>
      <c r="D129" s="39" t="s">
        <v>1132</v>
      </c>
      <c r="E129" s="39" t="s">
        <v>1133</v>
      </c>
      <c r="F129" s="39" t="s">
        <v>1133</v>
      </c>
      <c r="G129" s="39" t="s">
        <v>1133</v>
      </c>
      <c r="H129" s="39" t="s">
        <v>1133</v>
      </c>
      <c r="I129" s="39" t="s">
        <v>1133</v>
      </c>
      <c r="J129" s="39" t="s">
        <v>842</v>
      </c>
      <c r="K129" s="39" t="s">
        <v>842</v>
      </c>
      <c r="L129" s="39" t="s">
        <v>503</v>
      </c>
      <c r="M129" s="39" t="s">
        <v>839</v>
      </c>
      <c r="N129" s="39" t="s">
        <v>839</v>
      </c>
      <c r="O129" s="39" t="s">
        <v>839</v>
      </c>
      <c r="P129" s="39" t="s">
        <v>839</v>
      </c>
      <c r="Q129" s="39" t="s">
        <v>1051</v>
      </c>
      <c r="R129" s="39" t="s">
        <v>1051</v>
      </c>
      <c r="S129" s="39" t="s">
        <v>839</v>
      </c>
      <c r="T129" s="39" t="s">
        <v>839</v>
      </c>
      <c r="U129" s="39" t="s">
        <v>839</v>
      </c>
      <c r="V129" s="39" t="s">
        <v>514</v>
      </c>
      <c r="W129" s="39" t="s">
        <v>514</v>
      </c>
      <c r="X129" s="39" t="s">
        <v>514</v>
      </c>
      <c r="Y129" s="39" t="s">
        <v>1100</v>
      </c>
      <c r="Z129" s="39" t="s">
        <v>840</v>
      </c>
      <c r="AA129" s="39" t="s">
        <v>840</v>
      </c>
      <c r="AB129" s="61" t="s">
        <v>1138</v>
      </c>
      <c r="AC129" s="39" t="s">
        <v>830</v>
      </c>
      <c r="AD129" s="39" t="s">
        <v>1052</v>
      </c>
      <c r="AE129" s="39" t="s">
        <v>1100</v>
      </c>
      <c r="AF129" s="39" t="s">
        <v>839</v>
      </c>
      <c r="AG129" s="40" t="s">
        <v>1381</v>
      </c>
      <c r="AH129" s="39" t="s">
        <v>844</v>
      </c>
      <c r="AI129" s="39" t="s">
        <v>844</v>
      </c>
      <c r="AJ129" s="39" t="s">
        <v>846</v>
      </c>
      <c r="AK129" s="39" t="s">
        <v>847</v>
      </c>
      <c r="AL129" s="39" t="s">
        <v>847</v>
      </c>
      <c r="AM129" s="39" t="s">
        <v>1139</v>
      </c>
      <c r="AN129" s="39" t="s">
        <v>1139</v>
      </c>
      <c r="AO129" s="39" t="s">
        <v>830</v>
      </c>
      <c r="AP129" s="39" t="s">
        <v>830</v>
      </c>
      <c r="AQ129" s="39" t="s">
        <v>830</v>
      </c>
      <c r="AR129" s="39" t="s">
        <v>830</v>
      </c>
      <c r="AS129" s="39" t="s">
        <v>830</v>
      </c>
      <c r="AT129" s="39" t="s">
        <v>830</v>
      </c>
      <c r="AU129" s="39" t="s">
        <v>830</v>
      </c>
      <c r="AV129" s="39" t="s">
        <v>844</v>
      </c>
      <c r="AW129" s="39" t="s">
        <v>514</v>
      </c>
      <c r="AX129" s="39" t="s">
        <v>842</v>
      </c>
      <c r="AY129" s="39" t="s">
        <v>842</v>
      </c>
      <c r="AZ129" s="39" t="s">
        <v>842</v>
      </c>
      <c r="BA129" s="40" t="s">
        <v>822</v>
      </c>
      <c r="BB129" s="39" t="s">
        <v>841</v>
      </c>
      <c r="BC129" s="39" t="s">
        <v>841</v>
      </c>
      <c r="BD129" s="39" t="s">
        <v>503</v>
      </c>
      <c r="BE129" s="39" t="s">
        <v>503</v>
      </c>
      <c r="BF129" s="39" t="s">
        <v>1133</v>
      </c>
      <c r="BG129" s="39" t="s">
        <v>1140</v>
      </c>
      <c r="BH129" s="39" t="s">
        <v>838</v>
      </c>
      <c r="BI129" s="39" t="s">
        <v>514</v>
      </c>
      <c r="BJ129" s="39" t="s">
        <v>511</v>
      </c>
      <c r="BK129" s="39" t="s">
        <v>514</v>
      </c>
      <c r="BL129" s="39" t="s">
        <v>514</v>
      </c>
      <c r="BM129" s="39" t="s">
        <v>821</v>
      </c>
      <c r="BN129" s="39" t="s">
        <v>830</v>
      </c>
      <c r="BO129" s="39" t="s">
        <v>830</v>
      </c>
      <c r="BP129" s="39" t="s">
        <v>830</v>
      </c>
      <c r="BQ129" s="39" t="s">
        <v>830</v>
      </c>
      <c r="BR129" s="39" t="s">
        <v>830</v>
      </c>
      <c r="BS129" s="39" t="s">
        <v>830</v>
      </c>
      <c r="BT129" s="39"/>
      <c r="BU129" s="39" t="s">
        <v>845</v>
      </c>
      <c r="BV129" s="39" t="s">
        <v>514</v>
      </c>
    </row>
    <row r="130" spans="1:74">
      <c r="A130" s="30" t="str">
        <f>'Indicator Data'!A131</f>
        <v>Nigeria</v>
      </c>
      <c r="B130" s="23" t="str">
        <f>'Indicator Data'!B131</f>
        <v>NGA</v>
      </c>
      <c r="C130" s="39" t="s">
        <v>1132</v>
      </c>
      <c r="D130" s="39" t="s">
        <v>1132</v>
      </c>
      <c r="E130" s="39" t="s">
        <v>1133</v>
      </c>
      <c r="F130" s="39" t="s">
        <v>1133</v>
      </c>
      <c r="G130" s="39" t="s">
        <v>1133</v>
      </c>
      <c r="H130" s="39" t="s">
        <v>1133</v>
      </c>
      <c r="I130" s="39" t="s">
        <v>1133</v>
      </c>
      <c r="J130" s="39" t="s">
        <v>842</v>
      </c>
      <c r="K130" s="39" t="s">
        <v>842</v>
      </c>
      <c r="L130" s="39" t="s">
        <v>503</v>
      </c>
      <c r="M130" s="39" t="s">
        <v>839</v>
      </c>
      <c r="N130" s="39" t="s">
        <v>839</v>
      </c>
      <c r="O130" s="39" t="s">
        <v>839</v>
      </c>
      <c r="P130" s="39" t="s">
        <v>839</v>
      </c>
      <c r="Q130" s="39" t="s">
        <v>1051</v>
      </c>
      <c r="R130" s="39" t="s">
        <v>1051</v>
      </c>
      <c r="S130" s="39" t="s">
        <v>839</v>
      </c>
      <c r="T130" s="39" t="s">
        <v>839</v>
      </c>
      <c r="U130" s="39" t="s">
        <v>839</v>
      </c>
      <c r="V130" s="39" t="s">
        <v>514</v>
      </c>
      <c r="W130" s="39" t="s">
        <v>514</v>
      </c>
      <c r="X130" s="39" t="s">
        <v>514</v>
      </c>
      <c r="Y130" s="39" t="s">
        <v>1100</v>
      </c>
      <c r="Z130" s="39" t="s">
        <v>840</v>
      </c>
      <c r="AA130" s="39" t="s">
        <v>840</v>
      </c>
      <c r="AB130" s="61" t="s">
        <v>1138</v>
      </c>
      <c r="AC130" s="39" t="s">
        <v>830</v>
      </c>
      <c r="AD130" s="39" t="s">
        <v>1052</v>
      </c>
      <c r="AE130" s="39" t="s">
        <v>1100</v>
      </c>
      <c r="AF130" s="39" t="s">
        <v>839</v>
      </c>
      <c r="AG130" s="40" t="s">
        <v>1381</v>
      </c>
      <c r="AH130" s="39" t="s">
        <v>844</v>
      </c>
      <c r="AI130" s="39" t="s">
        <v>844</v>
      </c>
      <c r="AJ130" s="39" t="s">
        <v>846</v>
      </c>
      <c r="AK130" s="39" t="s">
        <v>847</v>
      </c>
      <c r="AL130" s="39" t="s">
        <v>847</v>
      </c>
      <c r="AM130" s="39" t="s">
        <v>1139</v>
      </c>
      <c r="AN130" s="39" t="s">
        <v>1139</v>
      </c>
      <c r="AO130" s="39" t="s">
        <v>830</v>
      </c>
      <c r="AP130" s="39" t="s">
        <v>830</v>
      </c>
      <c r="AQ130" s="39" t="s">
        <v>830</v>
      </c>
      <c r="AR130" s="39" t="s">
        <v>830</v>
      </c>
      <c r="AS130" s="39" t="s">
        <v>830</v>
      </c>
      <c r="AT130" s="39" t="s">
        <v>830</v>
      </c>
      <c r="AU130" s="39" t="s">
        <v>830</v>
      </c>
      <c r="AV130" s="39" t="s">
        <v>844</v>
      </c>
      <c r="AW130" s="39" t="s">
        <v>514</v>
      </c>
      <c r="AX130" s="39" t="s">
        <v>842</v>
      </c>
      <c r="AY130" s="39" t="s">
        <v>842</v>
      </c>
      <c r="AZ130" s="39" t="s">
        <v>842</v>
      </c>
      <c r="BA130" s="40" t="s">
        <v>822</v>
      </c>
      <c r="BB130" s="39" t="s">
        <v>841</v>
      </c>
      <c r="BC130" s="39" t="s">
        <v>841</v>
      </c>
      <c r="BD130" s="39" t="s">
        <v>503</v>
      </c>
      <c r="BE130" s="39" t="s">
        <v>503</v>
      </c>
      <c r="BF130" s="39" t="s">
        <v>1133</v>
      </c>
      <c r="BG130" s="39" t="s">
        <v>1140</v>
      </c>
      <c r="BH130" s="39" t="s">
        <v>838</v>
      </c>
      <c r="BI130" s="39" t="s">
        <v>514</v>
      </c>
      <c r="BJ130" s="39" t="s">
        <v>511</v>
      </c>
      <c r="BK130" s="39" t="s">
        <v>514</v>
      </c>
      <c r="BL130" s="39" t="s">
        <v>514</v>
      </c>
      <c r="BM130" s="39" t="s">
        <v>821</v>
      </c>
      <c r="BN130" s="39" t="s">
        <v>830</v>
      </c>
      <c r="BO130" s="39" t="s">
        <v>830</v>
      </c>
      <c r="BP130" s="39" t="s">
        <v>830</v>
      </c>
      <c r="BQ130" s="39" t="s">
        <v>830</v>
      </c>
      <c r="BR130" s="39" t="s">
        <v>830</v>
      </c>
      <c r="BS130" s="39" t="s">
        <v>830</v>
      </c>
      <c r="BT130" s="39"/>
      <c r="BU130" s="39" t="s">
        <v>845</v>
      </c>
      <c r="BV130" s="39" t="s">
        <v>514</v>
      </c>
    </row>
    <row r="131" spans="1:74">
      <c r="A131" s="30" t="str">
        <f>'Indicator Data'!A132</f>
        <v>North Macedonia</v>
      </c>
      <c r="B131" s="23" t="str">
        <f>'Indicator Data'!B132</f>
        <v>MKD</v>
      </c>
      <c r="C131" s="39" t="s">
        <v>1132</v>
      </c>
      <c r="D131" s="39" t="s">
        <v>1132</v>
      </c>
      <c r="E131" s="39" t="s">
        <v>1133</v>
      </c>
      <c r="F131" s="39" t="s">
        <v>1133</v>
      </c>
      <c r="G131" s="39" t="s">
        <v>1133</v>
      </c>
      <c r="H131" s="39" t="s">
        <v>1133</v>
      </c>
      <c r="I131" s="39" t="s">
        <v>1133</v>
      </c>
      <c r="J131" s="39" t="s">
        <v>842</v>
      </c>
      <c r="K131" s="39" t="s">
        <v>842</v>
      </c>
      <c r="L131" s="39" t="s">
        <v>503</v>
      </c>
      <c r="M131" s="39" t="s">
        <v>839</v>
      </c>
      <c r="N131" s="39" t="s">
        <v>839</v>
      </c>
      <c r="O131" s="39" t="s">
        <v>839</v>
      </c>
      <c r="P131" s="39" t="s">
        <v>839</v>
      </c>
      <c r="Q131" s="39" t="s">
        <v>1051</v>
      </c>
      <c r="R131" s="39" t="s">
        <v>1051</v>
      </c>
      <c r="S131" s="39" t="s">
        <v>839</v>
      </c>
      <c r="T131" s="39" t="s">
        <v>839</v>
      </c>
      <c r="U131" s="39" t="s">
        <v>839</v>
      </c>
      <c r="V131" s="39" t="s">
        <v>514</v>
      </c>
      <c r="W131" s="39" t="s">
        <v>514</v>
      </c>
      <c r="X131" s="39" t="s">
        <v>514</v>
      </c>
      <c r="Y131" s="39" t="s">
        <v>1100</v>
      </c>
      <c r="Z131" s="39" t="s">
        <v>840</v>
      </c>
      <c r="AA131" s="39" t="s">
        <v>840</v>
      </c>
      <c r="AB131" s="61" t="s">
        <v>1138</v>
      </c>
      <c r="AC131" s="39" t="s">
        <v>830</v>
      </c>
      <c r="AD131" s="39" t="s">
        <v>1052</v>
      </c>
      <c r="AE131" s="39" t="s">
        <v>1100</v>
      </c>
      <c r="AF131" s="39" t="s">
        <v>839</v>
      </c>
      <c r="AG131" s="40" t="s">
        <v>1381</v>
      </c>
      <c r="AH131" s="39" t="s">
        <v>844</v>
      </c>
      <c r="AI131" s="39" t="s">
        <v>844</v>
      </c>
      <c r="AJ131" s="39" t="s">
        <v>846</v>
      </c>
      <c r="AK131" s="39" t="s">
        <v>847</v>
      </c>
      <c r="AL131" s="39" t="s">
        <v>847</v>
      </c>
      <c r="AM131" s="39" t="s">
        <v>1139</v>
      </c>
      <c r="AN131" s="39" t="s">
        <v>1139</v>
      </c>
      <c r="AO131" s="39" t="s">
        <v>830</v>
      </c>
      <c r="AP131" s="39" t="s">
        <v>830</v>
      </c>
      <c r="AQ131" s="39" t="s">
        <v>830</v>
      </c>
      <c r="AR131" s="39" t="s">
        <v>830</v>
      </c>
      <c r="AS131" s="39" t="s">
        <v>830</v>
      </c>
      <c r="AT131" s="39" t="s">
        <v>830</v>
      </c>
      <c r="AU131" s="39" t="s">
        <v>830</v>
      </c>
      <c r="AV131" s="39" t="s">
        <v>844</v>
      </c>
      <c r="AW131" s="39" t="s">
        <v>514</v>
      </c>
      <c r="AX131" s="39" t="s">
        <v>842</v>
      </c>
      <c r="AY131" s="39" t="s">
        <v>842</v>
      </c>
      <c r="AZ131" s="39" t="s">
        <v>842</v>
      </c>
      <c r="BA131" s="40" t="s">
        <v>822</v>
      </c>
      <c r="BB131" s="39" t="s">
        <v>841</v>
      </c>
      <c r="BC131" s="39" t="s">
        <v>841</v>
      </c>
      <c r="BD131" s="39" t="s">
        <v>503</v>
      </c>
      <c r="BE131" s="39" t="s">
        <v>503</v>
      </c>
      <c r="BF131" s="39" t="s">
        <v>1133</v>
      </c>
      <c r="BG131" s="39" t="s">
        <v>1140</v>
      </c>
      <c r="BH131" s="39" t="s">
        <v>838</v>
      </c>
      <c r="BI131" s="39" t="s">
        <v>514</v>
      </c>
      <c r="BJ131" s="39" t="s">
        <v>511</v>
      </c>
      <c r="BK131" s="39" t="s">
        <v>514</v>
      </c>
      <c r="BL131" s="39" t="s">
        <v>514</v>
      </c>
      <c r="BM131" s="39" t="s">
        <v>821</v>
      </c>
      <c r="BN131" s="39" t="s">
        <v>830</v>
      </c>
      <c r="BO131" s="39" t="s">
        <v>830</v>
      </c>
      <c r="BP131" s="39" t="s">
        <v>830</v>
      </c>
      <c r="BQ131" s="39" t="s">
        <v>830</v>
      </c>
      <c r="BR131" s="39" t="s">
        <v>830</v>
      </c>
      <c r="BS131" s="39" t="s">
        <v>830</v>
      </c>
      <c r="BT131" s="39"/>
      <c r="BU131" s="39" t="s">
        <v>845</v>
      </c>
      <c r="BV131" s="39" t="s">
        <v>514</v>
      </c>
    </row>
    <row r="132" spans="1:74">
      <c r="A132" s="30" t="str">
        <f>'Indicator Data'!A133</f>
        <v>Norway</v>
      </c>
      <c r="B132" s="23" t="str">
        <f>'Indicator Data'!B133</f>
        <v>NOR</v>
      </c>
      <c r="C132" s="39" t="s">
        <v>1132</v>
      </c>
      <c r="D132" s="39" t="s">
        <v>1132</v>
      </c>
      <c r="E132" s="39" t="s">
        <v>1133</v>
      </c>
      <c r="F132" s="39" t="s">
        <v>1133</v>
      </c>
      <c r="G132" s="39" t="s">
        <v>1133</v>
      </c>
      <c r="H132" s="39" t="s">
        <v>1133</v>
      </c>
      <c r="I132" s="39" t="s">
        <v>1133</v>
      </c>
      <c r="J132" s="39" t="s">
        <v>842</v>
      </c>
      <c r="K132" s="39" t="s">
        <v>842</v>
      </c>
      <c r="L132" s="39" t="s">
        <v>503</v>
      </c>
      <c r="M132" s="39" t="s">
        <v>839</v>
      </c>
      <c r="N132" s="39" t="s">
        <v>839</v>
      </c>
      <c r="O132" s="39" t="s">
        <v>839</v>
      </c>
      <c r="P132" s="39" t="s">
        <v>839</v>
      </c>
      <c r="Q132" s="39" t="s">
        <v>1051</v>
      </c>
      <c r="R132" s="39" t="s">
        <v>1051</v>
      </c>
      <c r="S132" s="39" t="s">
        <v>839</v>
      </c>
      <c r="T132" s="39" t="s">
        <v>839</v>
      </c>
      <c r="U132" s="39" t="s">
        <v>839</v>
      </c>
      <c r="V132" s="39" t="s">
        <v>514</v>
      </c>
      <c r="W132" s="39" t="s">
        <v>514</v>
      </c>
      <c r="X132" s="39" t="s">
        <v>514</v>
      </c>
      <c r="Y132" s="39" t="s">
        <v>1100</v>
      </c>
      <c r="Z132" s="39" t="s">
        <v>840</v>
      </c>
      <c r="AA132" s="39" t="s">
        <v>840</v>
      </c>
      <c r="AB132" s="61" t="s">
        <v>1138</v>
      </c>
      <c r="AC132" s="39" t="s">
        <v>830</v>
      </c>
      <c r="AD132" s="39" t="s">
        <v>1052</v>
      </c>
      <c r="AE132" s="39" t="s">
        <v>1100</v>
      </c>
      <c r="AF132" s="39" t="s">
        <v>839</v>
      </c>
      <c r="AG132" s="40" t="s">
        <v>1381</v>
      </c>
      <c r="AH132" s="39" t="s">
        <v>844</v>
      </c>
      <c r="AI132" s="39" t="s">
        <v>844</v>
      </c>
      <c r="AJ132" s="39" t="s">
        <v>846</v>
      </c>
      <c r="AK132" s="39" t="s">
        <v>847</v>
      </c>
      <c r="AL132" s="39" t="s">
        <v>847</v>
      </c>
      <c r="AM132" s="39" t="s">
        <v>1139</v>
      </c>
      <c r="AN132" s="39" t="s">
        <v>1139</v>
      </c>
      <c r="AO132" s="39" t="s">
        <v>830</v>
      </c>
      <c r="AP132" s="39" t="s">
        <v>830</v>
      </c>
      <c r="AQ132" s="39" t="s">
        <v>830</v>
      </c>
      <c r="AR132" s="39" t="s">
        <v>830</v>
      </c>
      <c r="AS132" s="39" t="s">
        <v>830</v>
      </c>
      <c r="AT132" s="39" t="s">
        <v>830</v>
      </c>
      <c r="AU132" s="39" t="s">
        <v>830</v>
      </c>
      <c r="AV132" s="39" t="s">
        <v>844</v>
      </c>
      <c r="AW132" s="39" t="s">
        <v>514</v>
      </c>
      <c r="AX132" s="39" t="s">
        <v>842</v>
      </c>
      <c r="AY132" s="39" t="s">
        <v>842</v>
      </c>
      <c r="AZ132" s="39" t="s">
        <v>842</v>
      </c>
      <c r="BA132" s="40" t="s">
        <v>819</v>
      </c>
      <c r="BB132" s="39" t="s">
        <v>841</v>
      </c>
      <c r="BC132" s="39" t="s">
        <v>841</v>
      </c>
      <c r="BD132" s="39" t="s">
        <v>503</v>
      </c>
      <c r="BE132" s="39" t="s">
        <v>503</v>
      </c>
      <c r="BF132" s="39" t="s">
        <v>1133</v>
      </c>
      <c r="BG132" s="39" t="s">
        <v>1140</v>
      </c>
      <c r="BH132" s="39" t="s">
        <v>838</v>
      </c>
      <c r="BI132" s="39" t="s">
        <v>514</v>
      </c>
      <c r="BJ132" s="39" t="s">
        <v>511</v>
      </c>
      <c r="BK132" s="39" t="s">
        <v>514</v>
      </c>
      <c r="BL132" s="39" t="s">
        <v>514</v>
      </c>
      <c r="BM132" s="39" t="s">
        <v>821</v>
      </c>
      <c r="BN132" s="39" t="s">
        <v>830</v>
      </c>
      <c r="BO132" s="39" t="s">
        <v>830</v>
      </c>
      <c r="BP132" s="39" t="s">
        <v>830</v>
      </c>
      <c r="BQ132" s="39" t="s">
        <v>830</v>
      </c>
      <c r="BR132" s="39" t="s">
        <v>830</v>
      </c>
      <c r="BS132" s="39" t="s">
        <v>830</v>
      </c>
      <c r="BT132" s="39"/>
      <c r="BU132" s="39" t="s">
        <v>845</v>
      </c>
      <c r="BV132" s="39" t="s">
        <v>514</v>
      </c>
    </row>
    <row r="133" spans="1:74">
      <c r="A133" s="30" t="str">
        <f>'Indicator Data'!A134</f>
        <v>Oman</v>
      </c>
      <c r="B133" s="23" t="str">
        <f>'Indicator Data'!B134</f>
        <v>OMN</v>
      </c>
      <c r="C133" s="39" t="s">
        <v>1132</v>
      </c>
      <c r="D133" s="39" t="s">
        <v>1132</v>
      </c>
      <c r="E133" s="39" t="s">
        <v>1133</v>
      </c>
      <c r="F133" s="39" t="s">
        <v>1133</v>
      </c>
      <c r="G133" s="39" t="s">
        <v>1133</v>
      </c>
      <c r="H133" s="39" t="s">
        <v>1133</v>
      </c>
      <c r="I133" s="39" t="s">
        <v>1133</v>
      </c>
      <c r="J133" s="39" t="s">
        <v>842</v>
      </c>
      <c r="K133" s="39" t="s">
        <v>842</v>
      </c>
      <c r="L133" s="39" t="s">
        <v>503</v>
      </c>
      <c r="M133" s="39" t="s">
        <v>839</v>
      </c>
      <c r="N133" s="39" t="s">
        <v>839</v>
      </c>
      <c r="O133" s="39" t="s">
        <v>839</v>
      </c>
      <c r="P133" s="39" t="s">
        <v>839</v>
      </c>
      <c r="Q133" s="39" t="s">
        <v>1051</v>
      </c>
      <c r="R133" s="39" t="s">
        <v>1051</v>
      </c>
      <c r="S133" s="39" t="s">
        <v>839</v>
      </c>
      <c r="T133" s="39" t="s">
        <v>839</v>
      </c>
      <c r="U133" s="39" t="s">
        <v>839</v>
      </c>
      <c r="V133" s="39" t="s">
        <v>514</v>
      </c>
      <c r="W133" s="39" t="s">
        <v>514</v>
      </c>
      <c r="X133" s="39" t="s">
        <v>514</v>
      </c>
      <c r="Y133" s="39" t="s">
        <v>1100</v>
      </c>
      <c r="Z133" s="39" t="s">
        <v>840</v>
      </c>
      <c r="AA133" s="39" t="s">
        <v>840</v>
      </c>
      <c r="AB133" s="61" t="s">
        <v>1138</v>
      </c>
      <c r="AC133" s="39" t="s">
        <v>830</v>
      </c>
      <c r="AD133" s="39" t="s">
        <v>1052</v>
      </c>
      <c r="AE133" s="39" t="s">
        <v>1100</v>
      </c>
      <c r="AF133" s="39" t="s">
        <v>839</v>
      </c>
      <c r="AG133" s="40" t="s">
        <v>1381</v>
      </c>
      <c r="AH133" s="39" t="s">
        <v>844</v>
      </c>
      <c r="AI133" s="39" t="s">
        <v>844</v>
      </c>
      <c r="AJ133" s="39" t="s">
        <v>846</v>
      </c>
      <c r="AK133" s="39" t="s">
        <v>847</v>
      </c>
      <c r="AL133" s="39" t="s">
        <v>847</v>
      </c>
      <c r="AM133" s="39" t="s">
        <v>1139</v>
      </c>
      <c r="AN133" s="39" t="s">
        <v>1139</v>
      </c>
      <c r="AO133" s="39" t="s">
        <v>830</v>
      </c>
      <c r="AP133" s="39" t="s">
        <v>830</v>
      </c>
      <c r="AQ133" s="39" t="s">
        <v>830</v>
      </c>
      <c r="AR133" s="39" t="s">
        <v>830</v>
      </c>
      <c r="AS133" s="39" t="s">
        <v>830</v>
      </c>
      <c r="AT133" s="39" t="s">
        <v>830</v>
      </c>
      <c r="AU133" s="39" t="s">
        <v>830</v>
      </c>
      <c r="AV133" s="39" t="s">
        <v>844</v>
      </c>
      <c r="AW133" s="39" t="s">
        <v>514</v>
      </c>
      <c r="AX133" s="39" t="s">
        <v>842</v>
      </c>
      <c r="AY133" s="39" t="s">
        <v>842</v>
      </c>
      <c r="AZ133" s="39" t="s">
        <v>842</v>
      </c>
      <c r="BA133" s="40" t="s">
        <v>819</v>
      </c>
      <c r="BB133" s="39" t="s">
        <v>841</v>
      </c>
      <c r="BC133" s="39" t="s">
        <v>841</v>
      </c>
      <c r="BD133" s="39" t="s">
        <v>503</v>
      </c>
      <c r="BE133" s="39" t="s">
        <v>503</v>
      </c>
      <c r="BF133" s="39" t="s">
        <v>1133</v>
      </c>
      <c r="BG133" s="39" t="s">
        <v>1140</v>
      </c>
      <c r="BH133" s="39" t="s">
        <v>838</v>
      </c>
      <c r="BI133" s="39" t="s">
        <v>514</v>
      </c>
      <c r="BJ133" s="39" t="s">
        <v>511</v>
      </c>
      <c r="BK133" s="39" t="s">
        <v>514</v>
      </c>
      <c r="BL133" s="39" t="s">
        <v>514</v>
      </c>
      <c r="BM133" s="39" t="s">
        <v>821</v>
      </c>
      <c r="BN133" s="39" t="s">
        <v>830</v>
      </c>
      <c r="BO133" s="39" t="s">
        <v>830</v>
      </c>
      <c r="BP133" s="39" t="s">
        <v>830</v>
      </c>
      <c r="BQ133" s="39" t="s">
        <v>830</v>
      </c>
      <c r="BR133" s="39" t="s">
        <v>830</v>
      </c>
      <c r="BS133" s="39" t="s">
        <v>830</v>
      </c>
      <c r="BT133" s="39"/>
      <c r="BU133" s="39" t="s">
        <v>845</v>
      </c>
      <c r="BV133" s="39" t="s">
        <v>514</v>
      </c>
    </row>
    <row r="134" spans="1:74">
      <c r="A134" s="30" t="str">
        <f>'Indicator Data'!A135</f>
        <v>Pakistan</v>
      </c>
      <c r="B134" s="23" t="str">
        <f>'Indicator Data'!B135</f>
        <v>PAK</v>
      </c>
      <c r="C134" s="39" t="s">
        <v>1132</v>
      </c>
      <c r="D134" s="39" t="s">
        <v>1132</v>
      </c>
      <c r="E134" s="39" t="s">
        <v>1133</v>
      </c>
      <c r="F134" s="39" t="s">
        <v>1133</v>
      </c>
      <c r="G134" s="39" t="s">
        <v>1133</v>
      </c>
      <c r="H134" s="39" t="s">
        <v>1133</v>
      </c>
      <c r="I134" s="39" t="s">
        <v>1133</v>
      </c>
      <c r="J134" s="39" t="s">
        <v>842</v>
      </c>
      <c r="K134" s="39" t="s">
        <v>842</v>
      </c>
      <c r="L134" s="39" t="s">
        <v>503</v>
      </c>
      <c r="M134" s="39" t="s">
        <v>839</v>
      </c>
      <c r="N134" s="39" t="s">
        <v>839</v>
      </c>
      <c r="O134" s="39" t="s">
        <v>839</v>
      </c>
      <c r="P134" s="39" t="s">
        <v>839</v>
      </c>
      <c r="Q134" s="39" t="s">
        <v>1051</v>
      </c>
      <c r="R134" s="39" t="s">
        <v>1051</v>
      </c>
      <c r="S134" s="39" t="s">
        <v>839</v>
      </c>
      <c r="T134" s="39" t="s">
        <v>839</v>
      </c>
      <c r="U134" s="39" t="s">
        <v>839</v>
      </c>
      <c r="V134" s="39" t="s">
        <v>514</v>
      </c>
      <c r="W134" s="39" t="s">
        <v>514</v>
      </c>
      <c r="X134" s="39" t="s">
        <v>514</v>
      </c>
      <c r="Y134" s="39" t="s">
        <v>1100</v>
      </c>
      <c r="Z134" s="39" t="s">
        <v>840</v>
      </c>
      <c r="AA134" s="39" t="s">
        <v>840</v>
      </c>
      <c r="AB134" s="61" t="s">
        <v>1138</v>
      </c>
      <c r="AC134" s="39" t="s">
        <v>830</v>
      </c>
      <c r="AD134" s="39" t="s">
        <v>1052</v>
      </c>
      <c r="AE134" s="39" t="s">
        <v>1100</v>
      </c>
      <c r="AF134" s="39" t="s">
        <v>839</v>
      </c>
      <c r="AG134" s="40" t="s">
        <v>1381</v>
      </c>
      <c r="AH134" s="39" t="s">
        <v>844</v>
      </c>
      <c r="AI134" s="39" t="s">
        <v>844</v>
      </c>
      <c r="AJ134" s="39" t="s">
        <v>846</v>
      </c>
      <c r="AK134" s="39" t="s">
        <v>847</v>
      </c>
      <c r="AL134" s="39" t="s">
        <v>847</v>
      </c>
      <c r="AM134" s="39" t="s">
        <v>1139</v>
      </c>
      <c r="AN134" s="39" t="s">
        <v>1139</v>
      </c>
      <c r="AO134" s="39" t="s">
        <v>830</v>
      </c>
      <c r="AP134" s="39" t="s">
        <v>830</v>
      </c>
      <c r="AQ134" s="39" t="s">
        <v>830</v>
      </c>
      <c r="AR134" s="39" t="s">
        <v>830</v>
      </c>
      <c r="AS134" s="39" t="s">
        <v>830</v>
      </c>
      <c r="AT134" s="39" t="s">
        <v>830</v>
      </c>
      <c r="AU134" s="39" t="s">
        <v>830</v>
      </c>
      <c r="AV134" s="39" t="s">
        <v>844</v>
      </c>
      <c r="AW134" s="39" t="s">
        <v>514</v>
      </c>
      <c r="AX134" s="39" t="s">
        <v>842</v>
      </c>
      <c r="AY134" s="39" t="s">
        <v>842</v>
      </c>
      <c r="AZ134" s="39" t="s">
        <v>842</v>
      </c>
      <c r="BA134" s="40" t="s">
        <v>822</v>
      </c>
      <c r="BB134" s="39" t="s">
        <v>841</v>
      </c>
      <c r="BC134" s="39" t="s">
        <v>841</v>
      </c>
      <c r="BD134" s="39" t="s">
        <v>503</v>
      </c>
      <c r="BE134" s="39" t="s">
        <v>503</v>
      </c>
      <c r="BF134" s="39" t="s">
        <v>1133</v>
      </c>
      <c r="BG134" s="39" t="s">
        <v>1140</v>
      </c>
      <c r="BH134" s="39" t="s">
        <v>838</v>
      </c>
      <c r="BI134" s="39" t="s">
        <v>514</v>
      </c>
      <c r="BJ134" s="39" t="s">
        <v>511</v>
      </c>
      <c r="BK134" s="39" t="s">
        <v>514</v>
      </c>
      <c r="BL134" s="39" t="s">
        <v>514</v>
      </c>
      <c r="BM134" s="39" t="s">
        <v>821</v>
      </c>
      <c r="BN134" s="39" t="s">
        <v>830</v>
      </c>
      <c r="BO134" s="39" t="s">
        <v>830</v>
      </c>
      <c r="BP134" s="39" t="s">
        <v>830</v>
      </c>
      <c r="BQ134" s="39" t="s">
        <v>830</v>
      </c>
      <c r="BR134" s="39" t="s">
        <v>830</v>
      </c>
      <c r="BS134" s="39" t="s">
        <v>830</v>
      </c>
      <c r="BT134" s="39"/>
      <c r="BU134" s="39" t="s">
        <v>845</v>
      </c>
      <c r="BV134" s="39" t="s">
        <v>514</v>
      </c>
    </row>
    <row r="135" spans="1:74">
      <c r="A135" s="30" t="str">
        <f>'Indicator Data'!A136</f>
        <v>Palau</v>
      </c>
      <c r="B135" s="23" t="str">
        <f>'Indicator Data'!B136</f>
        <v>PLW</v>
      </c>
      <c r="C135" s="39" t="s">
        <v>1132</v>
      </c>
      <c r="D135" s="39" t="s">
        <v>1132</v>
      </c>
      <c r="E135" s="39" t="s">
        <v>1133</v>
      </c>
      <c r="F135" s="39" t="s">
        <v>1133</v>
      </c>
      <c r="G135" s="39" t="s">
        <v>1133</v>
      </c>
      <c r="H135" s="39" t="s">
        <v>1133</v>
      </c>
      <c r="I135" s="39" t="s">
        <v>1133</v>
      </c>
      <c r="J135" s="39" t="s">
        <v>842</v>
      </c>
      <c r="K135" s="39" t="s">
        <v>842</v>
      </c>
      <c r="L135" s="39" t="s">
        <v>503</v>
      </c>
      <c r="M135" s="39" t="s">
        <v>839</v>
      </c>
      <c r="N135" s="39" t="s">
        <v>839</v>
      </c>
      <c r="O135" s="39" t="s">
        <v>839</v>
      </c>
      <c r="P135" s="39" t="s">
        <v>839</v>
      </c>
      <c r="Q135" s="39" t="s">
        <v>1051</v>
      </c>
      <c r="R135" s="39" t="s">
        <v>1051</v>
      </c>
      <c r="S135" s="39" t="s">
        <v>839</v>
      </c>
      <c r="T135" s="39" t="s">
        <v>839</v>
      </c>
      <c r="U135" s="39" t="s">
        <v>839</v>
      </c>
      <c r="V135" s="39" t="s">
        <v>514</v>
      </c>
      <c r="W135" s="39" t="s">
        <v>514</v>
      </c>
      <c r="X135" s="39" t="s">
        <v>514</v>
      </c>
      <c r="Y135" s="39" t="s">
        <v>1100</v>
      </c>
      <c r="Z135" s="39" t="s">
        <v>840</v>
      </c>
      <c r="AA135" s="39" t="s">
        <v>840</v>
      </c>
      <c r="AB135" s="61" t="s">
        <v>1138</v>
      </c>
      <c r="AC135" s="39" t="s">
        <v>830</v>
      </c>
      <c r="AD135" s="39" t="s">
        <v>1052</v>
      </c>
      <c r="AE135" s="39" t="s">
        <v>1100</v>
      </c>
      <c r="AF135" s="39" t="s">
        <v>839</v>
      </c>
      <c r="AG135" s="40" t="s">
        <v>1381</v>
      </c>
      <c r="AH135" s="39" t="s">
        <v>844</v>
      </c>
      <c r="AI135" s="39" t="s">
        <v>844</v>
      </c>
      <c r="AJ135" s="39" t="s">
        <v>846</v>
      </c>
      <c r="AK135" s="39" t="s">
        <v>847</v>
      </c>
      <c r="AL135" s="39" t="s">
        <v>847</v>
      </c>
      <c r="AM135" s="39" t="s">
        <v>1139</v>
      </c>
      <c r="AN135" s="39" t="s">
        <v>1139</v>
      </c>
      <c r="AO135" s="39" t="s">
        <v>830</v>
      </c>
      <c r="AP135" s="39" t="s">
        <v>830</v>
      </c>
      <c r="AQ135" s="39" t="s">
        <v>830</v>
      </c>
      <c r="AR135" s="39" t="s">
        <v>830</v>
      </c>
      <c r="AS135" s="39" t="s">
        <v>830</v>
      </c>
      <c r="AT135" s="39" t="s">
        <v>830</v>
      </c>
      <c r="AU135" s="39" t="s">
        <v>830</v>
      </c>
      <c r="AV135" s="39" t="s">
        <v>844</v>
      </c>
      <c r="AW135" s="39" t="s">
        <v>514</v>
      </c>
      <c r="AX135" s="39" t="s">
        <v>842</v>
      </c>
      <c r="AY135" s="39" t="s">
        <v>842</v>
      </c>
      <c r="AZ135" s="39" t="s">
        <v>842</v>
      </c>
      <c r="BA135" s="40" t="s">
        <v>819</v>
      </c>
      <c r="BB135" s="39" t="s">
        <v>841</v>
      </c>
      <c r="BC135" s="39" t="s">
        <v>841</v>
      </c>
      <c r="BD135" s="39" t="s">
        <v>503</v>
      </c>
      <c r="BE135" s="39" t="s">
        <v>503</v>
      </c>
      <c r="BF135" s="39" t="s">
        <v>1133</v>
      </c>
      <c r="BG135" s="39" t="s">
        <v>1140</v>
      </c>
      <c r="BH135" s="39" t="s">
        <v>838</v>
      </c>
      <c r="BI135" s="39" t="s">
        <v>514</v>
      </c>
      <c r="BJ135" s="39" t="s">
        <v>511</v>
      </c>
      <c r="BK135" s="39" t="s">
        <v>514</v>
      </c>
      <c r="BL135" s="39" t="s">
        <v>514</v>
      </c>
      <c r="BM135" s="39" t="s">
        <v>821</v>
      </c>
      <c r="BN135" s="39" t="s">
        <v>830</v>
      </c>
      <c r="BO135" s="39" t="s">
        <v>830</v>
      </c>
      <c r="BP135" s="39" t="s">
        <v>830</v>
      </c>
      <c r="BQ135" s="39" t="s">
        <v>830</v>
      </c>
      <c r="BR135" s="39" t="s">
        <v>830</v>
      </c>
      <c r="BS135" s="39" t="s">
        <v>830</v>
      </c>
      <c r="BT135" s="39"/>
      <c r="BU135" s="39" t="s">
        <v>845</v>
      </c>
      <c r="BV135" s="39" t="s">
        <v>514</v>
      </c>
    </row>
    <row r="136" spans="1:74">
      <c r="A136" s="30" t="str">
        <f>'Indicator Data'!A137</f>
        <v>Palestine</v>
      </c>
      <c r="B136" s="23" t="str">
        <f>'Indicator Data'!B137</f>
        <v>PSE</v>
      </c>
      <c r="C136" s="39" t="s">
        <v>1132</v>
      </c>
      <c r="D136" s="39" t="s">
        <v>1132</v>
      </c>
      <c r="E136" s="39" t="s">
        <v>1133</v>
      </c>
      <c r="F136" s="39" t="s">
        <v>1133</v>
      </c>
      <c r="G136" s="39" t="s">
        <v>1133</v>
      </c>
      <c r="H136" s="39" t="s">
        <v>1133</v>
      </c>
      <c r="I136" s="39" t="s">
        <v>1133</v>
      </c>
      <c r="J136" s="39" t="s">
        <v>842</v>
      </c>
      <c r="K136" s="39" t="s">
        <v>842</v>
      </c>
      <c r="L136" s="39" t="s">
        <v>503</v>
      </c>
      <c r="M136" s="39" t="s">
        <v>839</v>
      </c>
      <c r="N136" s="39" t="s">
        <v>839</v>
      </c>
      <c r="O136" s="39" t="s">
        <v>839</v>
      </c>
      <c r="P136" s="39" t="s">
        <v>839</v>
      </c>
      <c r="Q136" s="39" t="s">
        <v>1051</v>
      </c>
      <c r="R136" s="39" t="s">
        <v>1051</v>
      </c>
      <c r="S136" s="39" t="s">
        <v>839</v>
      </c>
      <c r="T136" s="39" t="s">
        <v>839</v>
      </c>
      <c r="U136" s="39" t="s">
        <v>839</v>
      </c>
      <c r="V136" s="39" t="s">
        <v>514</v>
      </c>
      <c r="W136" s="39" t="s">
        <v>514</v>
      </c>
      <c r="X136" s="39" t="s">
        <v>514</v>
      </c>
      <c r="Y136" s="39" t="s">
        <v>1100</v>
      </c>
      <c r="Z136" s="39" t="s">
        <v>840</v>
      </c>
      <c r="AA136" s="39" t="s">
        <v>840</v>
      </c>
      <c r="AB136" s="61" t="s">
        <v>1138</v>
      </c>
      <c r="AC136" s="39" t="s">
        <v>830</v>
      </c>
      <c r="AD136" s="39" t="s">
        <v>1052</v>
      </c>
      <c r="AE136" s="39" t="s">
        <v>1100</v>
      </c>
      <c r="AF136" s="39" t="s">
        <v>839</v>
      </c>
      <c r="AG136" s="40" t="s">
        <v>1381</v>
      </c>
      <c r="AH136" s="39" t="s">
        <v>844</v>
      </c>
      <c r="AI136" s="39" t="s">
        <v>844</v>
      </c>
      <c r="AJ136" s="39" t="s">
        <v>846</v>
      </c>
      <c r="AK136" s="39" t="s">
        <v>847</v>
      </c>
      <c r="AL136" s="39" t="s">
        <v>847</v>
      </c>
      <c r="AM136" s="39" t="s">
        <v>1139</v>
      </c>
      <c r="AN136" s="39" t="s">
        <v>1139</v>
      </c>
      <c r="AO136" s="39" t="s">
        <v>830</v>
      </c>
      <c r="AP136" s="39" t="s">
        <v>830</v>
      </c>
      <c r="AQ136" s="39" t="s">
        <v>830</v>
      </c>
      <c r="AR136" s="39" t="s">
        <v>830</v>
      </c>
      <c r="AS136" s="39" t="s">
        <v>830</v>
      </c>
      <c r="AT136" s="39" t="s">
        <v>830</v>
      </c>
      <c r="AU136" s="39" t="s">
        <v>830</v>
      </c>
      <c r="AV136" s="39" t="s">
        <v>844</v>
      </c>
      <c r="AW136" s="39" t="s">
        <v>514</v>
      </c>
      <c r="AX136" s="39" t="s">
        <v>842</v>
      </c>
      <c r="AY136" s="39" t="s">
        <v>842</v>
      </c>
      <c r="AZ136" s="39" t="s">
        <v>842</v>
      </c>
      <c r="BA136" s="40" t="s">
        <v>822</v>
      </c>
      <c r="BB136" s="39" t="s">
        <v>843</v>
      </c>
      <c r="BC136" s="39" t="s">
        <v>841</v>
      </c>
      <c r="BD136" s="39" t="s">
        <v>503</v>
      </c>
      <c r="BE136" s="39" t="s">
        <v>503</v>
      </c>
      <c r="BF136" s="39" t="s">
        <v>1133</v>
      </c>
      <c r="BG136" s="39" t="s">
        <v>1140</v>
      </c>
      <c r="BH136" s="39" t="s">
        <v>838</v>
      </c>
      <c r="BI136" s="39" t="s">
        <v>514</v>
      </c>
      <c r="BJ136" s="39" t="s">
        <v>511</v>
      </c>
      <c r="BK136" s="39" t="s">
        <v>514</v>
      </c>
      <c r="BL136" s="39" t="s">
        <v>514</v>
      </c>
      <c r="BM136" s="39" t="s">
        <v>821</v>
      </c>
      <c r="BN136" s="39" t="s">
        <v>830</v>
      </c>
      <c r="BO136" s="39" t="s">
        <v>830</v>
      </c>
      <c r="BP136" s="39" t="s">
        <v>830</v>
      </c>
      <c r="BQ136" s="39" t="s">
        <v>830</v>
      </c>
      <c r="BR136" s="39" t="s">
        <v>830</v>
      </c>
      <c r="BS136" s="39" t="s">
        <v>830</v>
      </c>
      <c r="BT136" s="39"/>
      <c r="BU136" s="39" t="s">
        <v>845</v>
      </c>
      <c r="BV136" s="39" t="s">
        <v>514</v>
      </c>
    </row>
    <row r="137" spans="1:74">
      <c r="A137" s="30" t="str">
        <f>'Indicator Data'!A138</f>
        <v>Panama</v>
      </c>
      <c r="B137" s="23" t="str">
        <f>'Indicator Data'!B138</f>
        <v>PAN</v>
      </c>
      <c r="C137" s="39" t="s">
        <v>1132</v>
      </c>
      <c r="D137" s="39" t="s">
        <v>1132</v>
      </c>
      <c r="E137" s="39" t="s">
        <v>1133</v>
      </c>
      <c r="F137" s="39" t="s">
        <v>1133</v>
      </c>
      <c r="G137" s="39" t="s">
        <v>1133</v>
      </c>
      <c r="H137" s="39" t="s">
        <v>1133</v>
      </c>
      <c r="I137" s="39" t="s">
        <v>1133</v>
      </c>
      <c r="J137" s="39" t="s">
        <v>842</v>
      </c>
      <c r="K137" s="39" t="s">
        <v>842</v>
      </c>
      <c r="L137" s="39" t="s">
        <v>503</v>
      </c>
      <c r="M137" s="39" t="s">
        <v>839</v>
      </c>
      <c r="N137" s="39" t="s">
        <v>839</v>
      </c>
      <c r="O137" s="39" t="s">
        <v>839</v>
      </c>
      <c r="P137" s="39" t="s">
        <v>839</v>
      </c>
      <c r="Q137" s="39" t="s">
        <v>1051</v>
      </c>
      <c r="R137" s="39" t="s">
        <v>1051</v>
      </c>
      <c r="S137" s="39" t="s">
        <v>839</v>
      </c>
      <c r="T137" s="39" t="s">
        <v>839</v>
      </c>
      <c r="U137" s="39" t="s">
        <v>839</v>
      </c>
      <c r="V137" s="39" t="s">
        <v>514</v>
      </c>
      <c r="W137" s="39" t="s">
        <v>514</v>
      </c>
      <c r="X137" s="39" t="s">
        <v>514</v>
      </c>
      <c r="Y137" s="39" t="s">
        <v>1100</v>
      </c>
      <c r="Z137" s="39" t="s">
        <v>840</v>
      </c>
      <c r="AA137" s="39" t="s">
        <v>840</v>
      </c>
      <c r="AB137" s="61" t="s">
        <v>1138</v>
      </c>
      <c r="AC137" s="39" t="s">
        <v>830</v>
      </c>
      <c r="AD137" s="39" t="s">
        <v>1052</v>
      </c>
      <c r="AE137" s="39" t="s">
        <v>1100</v>
      </c>
      <c r="AF137" s="39" t="s">
        <v>839</v>
      </c>
      <c r="AG137" s="40" t="s">
        <v>1381</v>
      </c>
      <c r="AH137" s="39" t="s">
        <v>844</v>
      </c>
      <c r="AI137" s="39" t="s">
        <v>844</v>
      </c>
      <c r="AJ137" s="39" t="s">
        <v>846</v>
      </c>
      <c r="AK137" s="39" t="s">
        <v>847</v>
      </c>
      <c r="AL137" s="39" t="s">
        <v>847</v>
      </c>
      <c r="AM137" s="39" t="s">
        <v>1139</v>
      </c>
      <c r="AN137" s="39" t="s">
        <v>1139</v>
      </c>
      <c r="AO137" s="39" t="s">
        <v>830</v>
      </c>
      <c r="AP137" s="39" t="s">
        <v>830</v>
      </c>
      <c r="AQ137" s="39" t="s">
        <v>830</v>
      </c>
      <c r="AR137" s="39" t="s">
        <v>830</v>
      </c>
      <c r="AS137" s="39" t="s">
        <v>830</v>
      </c>
      <c r="AT137" s="39" t="s">
        <v>830</v>
      </c>
      <c r="AU137" s="39" t="s">
        <v>830</v>
      </c>
      <c r="AV137" s="39" t="s">
        <v>844</v>
      </c>
      <c r="AW137" s="39" t="s">
        <v>514</v>
      </c>
      <c r="AX137" s="39" t="s">
        <v>842</v>
      </c>
      <c r="AY137" s="39" t="s">
        <v>842</v>
      </c>
      <c r="AZ137" s="39" t="s">
        <v>842</v>
      </c>
      <c r="BA137" s="40" t="s">
        <v>819</v>
      </c>
      <c r="BB137" s="39" t="s">
        <v>841</v>
      </c>
      <c r="BC137" s="39" t="s">
        <v>841</v>
      </c>
      <c r="BD137" s="39" t="s">
        <v>503</v>
      </c>
      <c r="BE137" s="39" t="s">
        <v>503</v>
      </c>
      <c r="BF137" s="39" t="s">
        <v>1133</v>
      </c>
      <c r="BG137" s="39" t="s">
        <v>1140</v>
      </c>
      <c r="BH137" s="39" t="s">
        <v>838</v>
      </c>
      <c r="BI137" s="39" t="s">
        <v>514</v>
      </c>
      <c r="BJ137" s="39" t="s">
        <v>511</v>
      </c>
      <c r="BK137" s="39" t="s">
        <v>514</v>
      </c>
      <c r="BL137" s="39" t="s">
        <v>514</v>
      </c>
      <c r="BM137" s="39" t="s">
        <v>821</v>
      </c>
      <c r="BN137" s="39" t="s">
        <v>830</v>
      </c>
      <c r="BO137" s="39" t="s">
        <v>830</v>
      </c>
      <c r="BP137" s="39" t="s">
        <v>830</v>
      </c>
      <c r="BQ137" s="39" t="s">
        <v>830</v>
      </c>
      <c r="BR137" s="39" t="s">
        <v>830</v>
      </c>
      <c r="BS137" s="39" t="s">
        <v>830</v>
      </c>
      <c r="BT137" s="39"/>
      <c r="BU137" s="39" t="s">
        <v>845</v>
      </c>
      <c r="BV137" s="39" t="s">
        <v>514</v>
      </c>
    </row>
    <row r="138" spans="1:74">
      <c r="A138" s="30" t="str">
        <f>'Indicator Data'!A139</f>
        <v>Papua New Guinea</v>
      </c>
      <c r="B138" s="23" t="str">
        <f>'Indicator Data'!B139</f>
        <v>PNG</v>
      </c>
      <c r="C138" s="39" t="s">
        <v>1132</v>
      </c>
      <c r="D138" s="39" t="s">
        <v>1132</v>
      </c>
      <c r="E138" s="39" t="s">
        <v>1133</v>
      </c>
      <c r="F138" s="39" t="s">
        <v>1133</v>
      </c>
      <c r="G138" s="39" t="s">
        <v>1133</v>
      </c>
      <c r="H138" s="39" t="s">
        <v>1133</v>
      </c>
      <c r="I138" s="39" t="s">
        <v>1133</v>
      </c>
      <c r="J138" s="39" t="s">
        <v>842</v>
      </c>
      <c r="K138" s="39" t="s">
        <v>842</v>
      </c>
      <c r="L138" s="39" t="s">
        <v>503</v>
      </c>
      <c r="M138" s="39" t="s">
        <v>839</v>
      </c>
      <c r="N138" s="39" t="s">
        <v>839</v>
      </c>
      <c r="O138" s="39" t="s">
        <v>839</v>
      </c>
      <c r="P138" s="39" t="s">
        <v>839</v>
      </c>
      <c r="Q138" s="39" t="s">
        <v>1051</v>
      </c>
      <c r="R138" s="39" t="s">
        <v>1051</v>
      </c>
      <c r="S138" s="39" t="s">
        <v>839</v>
      </c>
      <c r="T138" s="39" t="s">
        <v>839</v>
      </c>
      <c r="U138" s="39" t="s">
        <v>839</v>
      </c>
      <c r="V138" s="39" t="s">
        <v>514</v>
      </c>
      <c r="W138" s="39" t="s">
        <v>514</v>
      </c>
      <c r="X138" s="39" t="s">
        <v>514</v>
      </c>
      <c r="Y138" s="39" t="s">
        <v>1100</v>
      </c>
      <c r="Z138" s="39" t="s">
        <v>840</v>
      </c>
      <c r="AA138" s="39" t="s">
        <v>840</v>
      </c>
      <c r="AB138" s="61" t="s">
        <v>1138</v>
      </c>
      <c r="AC138" s="39" t="s">
        <v>830</v>
      </c>
      <c r="AD138" s="39" t="s">
        <v>1052</v>
      </c>
      <c r="AE138" s="39" t="s">
        <v>1100</v>
      </c>
      <c r="AF138" s="39" t="s">
        <v>839</v>
      </c>
      <c r="AG138" s="40" t="s">
        <v>1381</v>
      </c>
      <c r="AH138" s="39" t="s">
        <v>844</v>
      </c>
      <c r="AI138" s="39" t="s">
        <v>844</v>
      </c>
      <c r="AJ138" s="39" t="s">
        <v>846</v>
      </c>
      <c r="AK138" s="39" t="s">
        <v>847</v>
      </c>
      <c r="AL138" s="39" t="s">
        <v>847</v>
      </c>
      <c r="AM138" s="39" t="s">
        <v>1139</v>
      </c>
      <c r="AN138" s="39" t="s">
        <v>1139</v>
      </c>
      <c r="AO138" s="39" t="s">
        <v>830</v>
      </c>
      <c r="AP138" s="39" t="s">
        <v>830</v>
      </c>
      <c r="AQ138" s="39" t="s">
        <v>830</v>
      </c>
      <c r="AR138" s="39" t="s">
        <v>830</v>
      </c>
      <c r="AS138" s="39" t="s">
        <v>830</v>
      </c>
      <c r="AT138" s="39" t="s">
        <v>830</v>
      </c>
      <c r="AU138" s="39" t="s">
        <v>830</v>
      </c>
      <c r="AV138" s="39" t="s">
        <v>844</v>
      </c>
      <c r="AW138" s="39" t="s">
        <v>514</v>
      </c>
      <c r="AX138" s="39" t="s">
        <v>842</v>
      </c>
      <c r="AY138" s="39" t="s">
        <v>842</v>
      </c>
      <c r="AZ138" s="39" t="s">
        <v>842</v>
      </c>
      <c r="BA138" s="40" t="s">
        <v>822</v>
      </c>
      <c r="BB138" s="39" t="s">
        <v>841</v>
      </c>
      <c r="BC138" s="39" t="s">
        <v>841</v>
      </c>
      <c r="BD138" s="39" t="s">
        <v>503</v>
      </c>
      <c r="BE138" s="39" t="s">
        <v>503</v>
      </c>
      <c r="BF138" s="39" t="s">
        <v>1133</v>
      </c>
      <c r="BG138" s="39" t="s">
        <v>1140</v>
      </c>
      <c r="BH138" s="39" t="s">
        <v>838</v>
      </c>
      <c r="BI138" s="39" t="s">
        <v>514</v>
      </c>
      <c r="BJ138" s="39" t="s">
        <v>511</v>
      </c>
      <c r="BK138" s="39" t="s">
        <v>514</v>
      </c>
      <c r="BL138" s="39" t="s">
        <v>514</v>
      </c>
      <c r="BM138" s="39" t="s">
        <v>821</v>
      </c>
      <c r="BN138" s="39" t="s">
        <v>830</v>
      </c>
      <c r="BO138" s="39" t="s">
        <v>830</v>
      </c>
      <c r="BP138" s="39" t="s">
        <v>830</v>
      </c>
      <c r="BQ138" s="39" t="s">
        <v>830</v>
      </c>
      <c r="BR138" s="39" t="s">
        <v>830</v>
      </c>
      <c r="BS138" s="39" t="s">
        <v>830</v>
      </c>
      <c r="BT138" s="39"/>
      <c r="BU138" s="39" t="s">
        <v>845</v>
      </c>
      <c r="BV138" s="39" t="s">
        <v>514</v>
      </c>
    </row>
    <row r="139" spans="1:74">
      <c r="A139" s="30" t="str">
        <f>'Indicator Data'!A140</f>
        <v>Paraguay</v>
      </c>
      <c r="B139" s="23" t="str">
        <f>'Indicator Data'!B140</f>
        <v>PRY</v>
      </c>
      <c r="C139" s="39" t="s">
        <v>1132</v>
      </c>
      <c r="D139" s="39" t="s">
        <v>1132</v>
      </c>
      <c r="E139" s="39" t="s">
        <v>1133</v>
      </c>
      <c r="F139" s="39" t="s">
        <v>1133</v>
      </c>
      <c r="G139" s="39" t="s">
        <v>1133</v>
      </c>
      <c r="H139" s="39" t="s">
        <v>1133</v>
      </c>
      <c r="I139" s="39" t="s">
        <v>1133</v>
      </c>
      <c r="J139" s="39" t="s">
        <v>842</v>
      </c>
      <c r="K139" s="39" t="s">
        <v>842</v>
      </c>
      <c r="L139" s="39" t="s">
        <v>503</v>
      </c>
      <c r="M139" s="39" t="s">
        <v>839</v>
      </c>
      <c r="N139" s="39" t="s">
        <v>839</v>
      </c>
      <c r="O139" s="39" t="s">
        <v>839</v>
      </c>
      <c r="P139" s="39" t="s">
        <v>839</v>
      </c>
      <c r="Q139" s="39" t="s">
        <v>1051</v>
      </c>
      <c r="R139" s="39" t="s">
        <v>1051</v>
      </c>
      <c r="S139" s="39" t="s">
        <v>839</v>
      </c>
      <c r="T139" s="39" t="s">
        <v>839</v>
      </c>
      <c r="U139" s="39" t="s">
        <v>839</v>
      </c>
      <c r="V139" s="39" t="s">
        <v>514</v>
      </c>
      <c r="W139" s="39" t="s">
        <v>514</v>
      </c>
      <c r="X139" s="39" t="s">
        <v>514</v>
      </c>
      <c r="Y139" s="39" t="s">
        <v>1100</v>
      </c>
      <c r="Z139" s="39" t="s">
        <v>840</v>
      </c>
      <c r="AA139" s="39" t="s">
        <v>840</v>
      </c>
      <c r="AB139" s="61" t="s">
        <v>1138</v>
      </c>
      <c r="AC139" s="39" t="s">
        <v>830</v>
      </c>
      <c r="AD139" s="39" t="s">
        <v>1052</v>
      </c>
      <c r="AE139" s="39" t="s">
        <v>1100</v>
      </c>
      <c r="AF139" s="39" t="s">
        <v>839</v>
      </c>
      <c r="AG139" s="40" t="s">
        <v>1381</v>
      </c>
      <c r="AH139" s="39" t="s">
        <v>844</v>
      </c>
      <c r="AI139" s="39" t="s">
        <v>844</v>
      </c>
      <c r="AJ139" s="39" t="s">
        <v>846</v>
      </c>
      <c r="AK139" s="39" t="s">
        <v>847</v>
      </c>
      <c r="AL139" s="39" t="s">
        <v>847</v>
      </c>
      <c r="AM139" s="39" t="s">
        <v>1139</v>
      </c>
      <c r="AN139" s="39" t="s">
        <v>1139</v>
      </c>
      <c r="AO139" s="39" t="s">
        <v>830</v>
      </c>
      <c r="AP139" s="39" t="s">
        <v>830</v>
      </c>
      <c r="AQ139" s="39" t="s">
        <v>830</v>
      </c>
      <c r="AR139" s="39" t="s">
        <v>830</v>
      </c>
      <c r="AS139" s="39" t="s">
        <v>830</v>
      </c>
      <c r="AT139" s="39" t="s">
        <v>830</v>
      </c>
      <c r="AU139" s="39" t="s">
        <v>830</v>
      </c>
      <c r="AV139" s="39" t="s">
        <v>844</v>
      </c>
      <c r="AW139" s="39" t="s">
        <v>514</v>
      </c>
      <c r="AX139" s="39" t="s">
        <v>842</v>
      </c>
      <c r="AY139" s="39" t="s">
        <v>842</v>
      </c>
      <c r="AZ139" s="39" t="s">
        <v>842</v>
      </c>
      <c r="BA139" s="40" t="s">
        <v>819</v>
      </c>
      <c r="BB139" s="39" t="s">
        <v>841</v>
      </c>
      <c r="BC139" s="39" t="s">
        <v>841</v>
      </c>
      <c r="BD139" s="39" t="s">
        <v>503</v>
      </c>
      <c r="BE139" s="39" t="s">
        <v>503</v>
      </c>
      <c r="BF139" s="39" t="s">
        <v>1133</v>
      </c>
      <c r="BG139" s="39" t="s">
        <v>1140</v>
      </c>
      <c r="BH139" s="39" t="s">
        <v>838</v>
      </c>
      <c r="BI139" s="39" t="s">
        <v>514</v>
      </c>
      <c r="BJ139" s="39" t="s">
        <v>511</v>
      </c>
      <c r="BK139" s="39" t="s">
        <v>514</v>
      </c>
      <c r="BL139" s="39" t="s">
        <v>514</v>
      </c>
      <c r="BM139" s="39" t="s">
        <v>821</v>
      </c>
      <c r="BN139" s="39" t="s">
        <v>830</v>
      </c>
      <c r="BO139" s="39" t="s">
        <v>830</v>
      </c>
      <c r="BP139" s="39" t="s">
        <v>830</v>
      </c>
      <c r="BQ139" s="39" t="s">
        <v>830</v>
      </c>
      <c r="BR139" s="39" t="s">
        <v>830</v>
      </c>
      <c r="BS139" s="39" t="s">
        <v>830</v>
      </c>
      <c r="BT139" s="39"/>
      <c r="BU139" s="39" t="s">
        <v>845</v>
      </c>
      <c r="BV139" s="39" t="s">
        <v>514</v>
      </c>
    </row>
    <row r="140" spans="1:74">
      <c r="A140" s="30" t="str">
        <f>'Indicator Data'!A141</f>
        <v>Peru</v>
      </c>
      <c r="B140" s="23" t="str">
        <f>'Indicator Data'!B141</f>
        <v>PER</v>
      </c>
      <c r="C140" s="39" t="s">
        <v>1132</v>
      </c>
      <c r="D140" s="39" t="s">
        <v>1132</v>
      </c>
      <c r="E140" s="39" t="s">
        <v>1133</v>
      </c>
      <c r="F140" s="39" t="s">
        <v>1133</v>
      </c>
      <c r="G140" s="39" t="s">
        <v>1133</v>
      </c>
      <c r="H140" s="39" t="s">
        <v>1133</v>
      </c>
      <c r="I140" s="39" t="s">
        <v>1133</v>
      </c>
      <c r="J140" s="39" t="s">
        <v>842</v>
      </c>
      <c r="K140" s="39" t="s">
        <v>842</v>
      </c>
      <c r="L140" s="39" t="s">
        <v>503</v>
      </c>
      <c r="M140" s="39" t="s">
        <v>839</v>
      </c>
      <c r="N140" s="39" t="s">
        <v>839</v>
      </c>
      <c r="O140" s="39" t="s">
        <v>839</v>
      </c>
      <c r="P140" s="39" t="s">
        <v>839</v>
      </c>
      <c r="Q140" s="39" t="s">
        <v>1051</v>
      </c>
      <c r="R140" s="39" t="s">
        <v>1051</v>
      </c>
      <c r="S140" s="39" t="s">
        <v>839</v>
      </c>
      <c r="T140" s="39" t="s">
        <v>839</v>
      </c>
      <c r="U140" s="39" t="s">
        <v>839</v>
      </c>
      <c r="V140" s="39" t="s">
        <v>514</v>
      </c>
      <c r="W140" s="39" t="s">
        <v>514</v>
      </c>
      <c r="X140" s="39" t="s">
        <v>514</v>
      </c>
      <c r="Y140" s="39" t="s">
        <v>1100</v>
      </c>
      <c r="Z140" s="39" t="s">
        <v>840</v>
      </c>
      <c r="AA140" s="39" t="s">
        <v>840</v>
      </c>
      <c r="AB140" s="61" t="s">
        <v>1138</v>
      </c>
      <c r="AC140" s="39" t="s">
        <v>830</v>
      </c>
      <c r="AD140" s="39" t="s">
        <v>1052</v>
      </c>
      <c r="AE140" s="39" t="s">
        <v>1100</v>
      </c>
      <c r="AF140" s="39" t="s">
        <v>839</v>
      </c>
      <c r="AG140" s="40" t="s">
        <v>1381</v>
      </c>
      <c r="AH140" s="39" t="s">
        <v>844</v>
      </c>
      <c r="AI140" s="39" t="s">
        <v>844</v>
      </c>
      <c r="AJ140" s="39" t="s">
        <v>846</v>
      </c>
      <c r="AK140" s="39" t="s">
        <v>847</v>
      </c>
      <c r="AL140" s="39" t="s">
        <v>847</v>
      </c>
      <c r="AM140" s="39" t="s">
        <v>1139</v>
      </c>
      <c r="AN140" s="39" t="s">
        <v>1139</v>
      </c>
      <c r="AO140" s="39" t="s">
        <v>830</v>
      </c>
      <c r="AP140" s="39" t="s">
        <v>830</v>
      </c>
      <c r="AQ140" s="39" t="s">
        <v>830</v>
      </c>
      <c r="AR140" s="39" t="s">
        <v>830</v>
      </c>
      <c r="AS140" s="39" t="s">
        <v>830</v>
      </c>
      <c r="AT140" s="39" t="s">
        <v>830</v>
      </c>
      <c r="AU140" s="39" t="s">
        <v>830</v>
      </c>
      <c r="AV140" s="39" t="s">
        <v>844</v>
      </c>
      <c r="AW140" s="39" t="s">
        <v>514</v>
      </c>
      <c r="AX140" s="39" t="s">
        <v>842</v>
      </c>
      <c r="AY140" s="39" t="s">
        <v>842</v>
      </c>
      <c r="AZ140" s="39" t="s">
        <v>842</v>
      </c>
      <c r="BA140" s="40" t="s">
        <v>822</v>
      </c>
      <c r="BB140" s="39" t="s">
        <v>841</v>
      </c>
      <c r="BC140" s="39" t="s">
        <v>841</v>
      </c>
      <c r="BD140" s="39" t="s">
        <v>503</v>
      </c>
      <c r="BE140" s="39" t="s">
        <v>503</v>
      </c>
      <c r="BF140" s="39" t="s">
        <v>1133</v>
      </c>
      <c r="BG140" s="39" t="s">
        <v>1140</v>
      </c>
      <c r="BH140" s="39" t="s">
        <v>838</v>
      </c>
      <c r="BI140" s="39" t="s">
        <v>514</v>
      </c>
      <c r="BJ140" s="39" t="s">
        <v>511</v>
      </c>
      <c r="BK140" s="39" t="s">
        <v>514</v>
      </c>
      <c r="BL140" s="39" t="s">
        <v>514</v>
      </c>
      <c r="BM140" s="39" t="s">
        <v>821</v>
      </c>
      <c r="BN140" s="39" t="s">
        <v>830</v>
      </c>
      <c r="BO140" s="39" t="s">
        <v>830</v>
      </c>
      <c r="BP140" s="39" t="s">
        <v>830</v>
      </c>
      <c r="BQ140" s="39" t="s">
        <v>830</v>
      </c>
      <c r="BR140" s="39" t="s">
        <v>830</v>
      </c>
      <c r="BS140" s="39" t="s">
        <v>830</v>
      </c>
      <c r="BT140" s="39"/>
      <c r="BU140" s="39" t="s">
        <v>845</v>
      </c>
      <c r="BV140" s="39" t="s">
        <v>514</v>
      </c>
    </row>
    <row r="141" spans="1:74">
      <c r="A141" s="30" t="str">
        <f>'Indicator Data'!A142</f>
        <v>Philippines</v>
      </c>
      <c r="B141" s="23" t="str">
        <f>'Indicator Data'!B142</f>
        <v>PHL</v>
      </c>
      <c r="C141" s="39" t="s">
        <v>1132</v>
      </c>
      <c r="D141" s="39" t="s">
        <v>1132</v>
      </c>
      <c r="E141" s="39" t="s">
        <v>1133</v>
      </c>
      <c r="F141" s="39" t="s">
        <v>1133</v>
      </c>
      <c r="G141" s="39" t="s">
        <v>1133</v>
      </c>
      <c r="H141" s="39" t="s">
        <v>1133</v>
      </c>
      <c r="I141" s="39" t="s">
        <v>1133</v>
      </c>
      <c r="J141" s="39" t="s">
        <v>842</v>
      </c>
      <c r="K141" s="39" t="s">
        <v>842</v>
      </c>
      <c r="L141" s="39" t="s">
        <v>503</v>
      </c>
      <c r="M141" s="39" t="s">
        <v>839</v>
      </c>
      <c r="N141" s="39" t="s">
        <v>839</v>
      </c>
      <c r="O141" s="39" t="s">
        <v>839</v>
      </c>
      <c r="P141" s="39" t="s">
        <v>839</v>
      </c>
      <c r="Q141" s="39" t="s">
        <v>1051</v>
      </c>
      <c r="R141" s="39" t="s">
        <v>1051</v>
      </c>
      <c r="S141" s="39" t="s">
        <v>839</v>
      </c>
      <c r="T141" s="39" t="s">
        <v>839</v>
      </c>
      <c r="U141" s="39" t="s">
        <v>839</v>
      </c>
      <c r="V141" s="39" t="s">
        <v>514</v>
      </c>
      <c r="W141" s="39" t="s">
        <v>514</v>
      </c>
      <c r="X141" s="39" t="s">
        <v>514</v>
      </c>
      <c r="Y141" s="39" t="s">
        <v>1100</v>
      </c>
      <c r="Z141" s="39" t="s">
        <v>840</v>
      </c>
      <c r="AA141" s="39" t="s">
        <v>840</v>
      </c>
      <c r="AB141" s="61" t="s">
        <v>1138</v>
      </c>
      <c r="AC141" s="39" t="s">
        <v>830</v>
      </c>
      <c r="AD141" s="39" t="s">
        <v>1052</v>
      </c>
      <c r="AE141" s="39" t="s">
        <v>1100</v>
      </c>
      <c r="AF141" s="39" t="s">
        <v>839</v>
      </c>
      <c r="AG141" s="40" t="s">
        <v>1381</v>
      </c>
      <c r="AH141" s="39" t="s">
        <v>844</v>
      </c>
      <c r="AI141" s="39" t="s">
        <v>844</v>
      </c>
      <c r="AJ141" s="39" t="s">
        <v>846</v>
      </c>
      <c r="AK141" s="39" t="s">
        <v>847</v>
      </c>
      <c r="AL141" s="39" t="s">
        <v>847</v>
      </c>
      <c r="AM141" s="39" t="s">
        <v>1139</v>
      </c>
      <c r="AN141" s="39" t="s">
        <v>1139</v>
      </c>
      <c r="AO141" s="39" t="s">
        <v>830</v>
      </c>
      <c r="AP141" s="39" t="s">
        <v>830</v>
      </c>
      <c r="AQ141" s="39" t="s">
        <v>830</v>
      </c>
      <c r="AR141" s="39" t="s">
        <v>830</v>
      </c>
      <c r="AS141" s="39" t="s">
        <v>830</v>
      </c>
      <c r="AT141" s="39" t="s">
        <v>830</v>
      </c>
      <c r="AU141" s="39" t="s">
        <v>830</v>
      </c>
      <c r="AV141" s="39" t="s">
        <v>844</v>
      </c>
      <c r="AW141" s="39" t="s">
        <v>514</v>
      </c>
      <c r="AX141" s="39" t="s">
        <v>842</v>
      </c>
      <c r="AY141" s="39" t="s">
        <v>842</v>
      </c>
      <c r="AZ141" s="39" t="s">
        <v>842</v>
      </c>
      <c r="BA141" s="40" t="s">
        <v>822</v>
      </c>
      <c r="BB141" s="39" t="s">
        <v>841</v>
      </c>
      <c r="BC141" s="39" t="s">
        <v>841</v>
      </c>
      <c r="BD141" s="39" t="s">
        <v>503</v>
      </c>
      <c r="BE141" s="39" t="s">
        <v>503</v>
      </c>
      <c r="BF141" s="39" t="s">
        <v>1133</v>
      </c>
      <c r="BG141" s="39" t="s">
        <v>1140</v>
      </c>
      <c r="BH141" s="39" t="s">
        <v>838</v>
      </c>
      <c r="BI141" s="39" t="s">
        <v>514</v>
      </c>
      <c r="BJ141" s="39" t="s">
        <v>511</v>
      </c>
      <c r="BK141" s="39" t="s">
        <v>514</v>
      </c>
      <c r="BL141" s="39" t="s">
        <v>514</v>
      </c>
      <c r="BM141" s="39" t="s">
        <v>821</v>
      </c>
      <c r="BN141" s="39" t="s">
        <v>830</v>
      </c>
      <c r="BO141" s="39" t="s">
        <v>830</v>
      </c>
      <c r="BP141" s="39" t="s">
        <v>830</v>
      </c>
      <c r="BQ141" s="39" t="s">
        <v>830</v>
      </c>
      <c r="BR141" s="39" t="s">
        <v>830</v>
      </c>
      <c r="BS141" s="39" t="s">
        <v>830</v>
      </c>
      <c r="BT141" s="39"/>
      <c r="BU141" s="39" t="s">
        <v>845</v>
      </c>
      <c r="BV141" s="39" t="s">
        <v>514</v>
      </c>
    </row>
    <row r="142" spans="1:74">
      <c r="A142" s="30" t="str">
        <f>'Indicator Data'!A143</f>
        <v>Poland</v>
      </c>
      <c r="B142" s="23" t="str">
        <f>'Indicator Data'!B143</f>
        <v>POL</v>
      </c>
      <c r="C142" s="39" t="s">
        <v>1132</v>
      </c>
      <c r="D142" s="39" t="s">
        <v>1132</v>
      </c>
      <c r="E142" s="39" t="s">
        <v>1133</v>
      </c>
      <c r="F142" s="39" t="s">
        <v>1133</v>
      </c>
      <c r="G142" s="39" t="s">
        <v>1133</v>
      </c>
      <c r="H142" s="39" t="s">
        <v>1133</v>
      </c>
      <c r="I142" s="39" t="s">
        <v>1133</v>
      </c>
      <c r="J142" s="39" t="s">
        <v>842</v>
      </c>
      <c r="K142" s="39" t="s">
        <v>842</v>
      </c>
      <c r="L142" s="39" t="s">
        <v>503</v>
      </c>
      <c r="M142" s="39" t="s">
        <v>839</v>
      </c>
      <c r="N142" s="39" t="s">
        <v>839</v>
      </c>
      <c r="O142" s="39" t="s">
        <v>839</v>
      </c>
      <c r="P142" s="39" t="s">
        <v>839</v>
      </c>
      <c r="Q142" s="39" t="s">
        <v>1051</v>
      </c>
      <c r="R142" s="39" t="s">
        <v>1051</v>
      </c>
      <c r="S142" s="39" t="s">
        <v>839</v>
      </c>
      <c r="T142" s="39" t="s">
        <v>839</v>
      </c>
      <c r="U142" s="39" t="s">
        <v>839</v>
      </c>
      <c r="V142" s="39" t="s">
        <v>514</v>
      </c>
      <c r="W142" s="39" t="s">
        <v>514</v>
      </c>
      <c r="X142" s="39" t="s">
        <v>514</v>
      </c>
      <c r="Y142" s="39" t="s">
        <v>1100</v>
      </c>
      <c r="Z142" s="39" t="s">
        <v>840</v>
      </c>
      <c r="AA142" s="39" t="s">
        <v>840</v>
      </c>
      <c r="AB142" s="61" t="s">
        <v>1138</v>
      </c>
      <c r="AC142" s="39" t="s">
        <v>830</v>
      </c>
      <c r="AD142" s="39" t="s">
        <v>1052</v>
      </c>
      <c r="AE142" s="39" t="s">
        <v>1100</v>
      </c>
      <c r="AF142" s="39" t="s">
        <v>839</v>
      </c>
      <c r="AG142" s="40" t="s">
        <v>1381</v>
      </c>
      <c r="AH142" s="39" t="s">
        <v>844</v>
      </c>
      <c r="AI142" s="39" t="s">
        <v>844</v>
      </c>
      <c r="AJ142" s="39" t="s">
        <v>846</v>
      </c>
      <c r="AK142" s="39" t="s">
        <v>847</v>
      </c>
      <c r="AL142" s="39" t="s">
        <v>847</v>
      </c>
      <c r="AM142" s="39" t="s">
        <v>1139</v>
      </c>
      <c r="AN142" s="39" t="s">
        <v>1139</v>
      </c>
      <c r="AO142" s="39" t="s">
        <v>830</v>
      </c>
      <c r="AP142" s="39" t="s">
        <v>830</v>
      </c>
      <c r="AQ142" s="39" t="s">
        <v>830</v>
      </c>
      <c r="AR142" s="39" t="s">
        <v>830</v>
      </c>
      <c r="AS142" s="39" t="s">
        <v>830</v>
      </c>
      <c r="AT142" s="39" t="s">
        <v>830</v>
      </c>
      <c r="AU142" s="39" t="s">
        <v>830</v>
      </c>
      <c r="AV142" s="39" t="s">
        <v>844</v>
      </c>
      <c r="AW142" s="39" t="s">
        <v>514</v>
      </c>
      <c r="AX142" s="39" t="s">
        <v>842</v>
      </c>
      <c r="AY142" s="39" t="s">
        <v>842</v>
      </c>
      <c r="AZ142" s="39" t="s">
        <v>842</v>
      </c>
      <c r="BA142" s="40" t="s">
        <v>819</v>
      </c>
      <c r="BB142" s="39" t="s">
        <v>841</v>
      </c>
      <c r="BC142" s="39" t="s">
        <v>841</v>
      </c>
      <c r="BD142" s="39" t="s">
        <v>503</v>
      </c>
      <c r="BE142" s="39" t="s">
        <v>503</v>
      </c>
      <c r="BF142" s="39" t="s">
        <v>1133</v>
      </c>
      <c r="BG142" s="39" t="s">
        <v>1140</v>
      </c>
      <c r="BH142" s="39" t="s">
        <v>838</v>
      </c>
      <c r="BI142" s="39" t="s">
        <v>514</v>
      </c>
      <c r="BJ142" s="39" t="s">
        <v>511</v>
      </c>
      <c r="BK142" s="39" t="s">
        <v>514</v>
      </c>
      <c r="BL142" s="39" t="s">
        <v>514</v>
      </c>
      <c r="BM142" s="39" t="s">
        <v>821</v>
      </c>
      <c r="BN142" s="39" t="s">
        <v>830</v>
      </c>
      <c r="BO142" s="39" t="s">
        <v>830</v>
      </c>
      <c r="BP142" s="39" t="s">
        <v>830</v>
      </c>
      <c r="BQ142" s="39" t="s">
        <v>830</v>
      </c>
      <c r="BR142" s="39" t="s">
        <v>830</v>
      </c>
      <c r="BS142" s="39" t="s">
        <v>830</v>
      </c>
      <c r="BT142" s="39"/>
      <c r="BU142" s="39" t="s">
        <v>845</v>
      </c>
      <c r="BV142" s="39" t="s">
        <v>514</v>
      </c>
    </row>
    <row r="143" spans="1:74">
      <c r="A143" s="30" t="str">
        <f>'Indicator Data'!A144</f>
        <v>Portugal</v>
      </c>
      <c r="B143" s="23" t="str">
        <f>'Indicator Data'!B144</f>
        <v>PRT</v>
      </c>
      <c r="C143" s="39" t="s">
        <v>1132</v>
      </c>
      <c r="D143" s="39" t="s">
        <v>1132</v>
      </c>
      <c r="E143" s="39" t="s">
        <v>1133</v>
      </c>
      <c r="F143" s="39" t="s">
        <v>1133</v>
      </c>
      <c r="G143" s="39" t="s">
        <v>1133</v>
      </c>
      <c r="H143" s="39" t="s">
        <v>1133</v>
      </c>
      <c r="I143" s="39" t="s">
        <v>1133</v>
      </c>
      <c r="J143" s="39" t="s">
        <v>842</v>
      </c>
      <c r="K143" s="39" t="s">
        <v>842</v>
      </c>
      <c r="L143" s="39" t="s">
        <v>503</v>
      </c>
      <c r="M143" s="39" t="s">
        <v>839</v>
      </c>
      <c r="N143" s="39" t="s">
        <v>839</v>
      </c>
      <c r="O143" s="39" t="s">
        <v>839</v>
      </c>
      <c r="P143" s="39" t="s">
        <v>839</v>
      </c>
      <c r="Q143" s="39" t="s">
        <v>1051</v>
      </c>
      <c r="R143" s="39" t="s">
        <v>1051</v>
      </c>
      <c r="S143" s="39" t="s">
        <v>839</v>
      </c>
      <c r="T143" s="39" t="s">
        <v>839</v>
      </c>
      <c r="U143" s="39" t="s">
        <v>839</v>
      </c>
      <c r="V143" s="39" t="s">
        <v>514</v>
      </c>
      <c r="W143" s="39" t="s">
        <v>514</v>
      </c>
      <c r="X143" s="39" t="s">
        <v>514</v>
      </c>
      <c r="Y143" s="39" t="s">
        <v>1100</v>
      </c>
      <c r="Z143" s="39" t="s">
        <v>840</v>
      </c>
      <c r="AA143" s="39" t="s">
        <v>840</v>
      </c>
      <c r="AB143" s="61" t="s">
        <v>1138</v>
      </c>
      <c r="AC143" s="39" t="s">
        <v>830</v>
      </c>
      <c r="AD143" s="39" t="s">
        <v>1052</v>
      </c>
      <c r="AE143" s="39" t="s">
        <v>1100</v>
      </c>
      <c r="AF143" s="39" t="s">
        <v>839</v>
      </c>
      <c r="AG143" s="40" t="s">
        <v>1381</v>
      </c>
      <c r="AH143" s="39" t="s">
        <v>844</v>
      </c>
      <c r="AI143" s="39" t="s">
        <v>844</v>
      </c>
      <c r="AJ143" s="39" t="s">
        <v>846</v>
      </c>
      <c r="AK143" s="39" t="s">
        <v>847</v>
      </c>
      <c r="AL143" s="39" t="s">
        <v>847</v>
      </c>
      <c r="AM143" s="39" t="s">
        <v>1139</v>
      </c>
      <c r="AN143" s="39" t="s">
        <v>1139</v>
      </c>
      <c r="AO143" s="39" t="s">
        <v>830</v>
      </c>
      <c r="AP143" s="39" t="s">
        <v>830</v>
      </c>
      <c r="AQ143" s="39" t="s">
        <v>830</v>
      </c>
      <c r="AR143" s="39" t="s">
        <v>830</v>
      </c>
      <c r="AS143" s="39" t="s">
        <v>830</v>
      </c>
      <c r="AT143" s="39" t="s">
        <v>830</v>
      </c>
      <c r="AU143" s="39" t="s">
        <v>830</v>
      </c>
      <c r="AV143" s="39" t="s">
        <v>844</v>
      </c>
      <c r="AW143" s="39" t="s">
        <v>514</v>
      </c>
      <c r="AX143" s="39" t="s">
        <v>842</v>
      </c>
      <c r="AY143" s="39" t="s">
        <v>842</v>
      </c>
      <c r="AZ143" s="39" t="s">
        <v>842</v>
      </c>
      <c r="BA143" s="40" t="s">
        <v>819</v>
      </c>
      <c r="BB143" s="39" t="s">
        <v>841</v>
      </c>
      <c r="BC143" s="39" t="s">
        <v>841</v>
      </c>
      <c r="BD143" s="39" t="s">
        <v>503</v>
      </c>
      <c r="BE143" s="39" t="s">
        <v>503</v>
      </c>
      <c r="BF143" s="39" t="s">
        <v>1133</v>
      </c>
      <c r="BG143" s="39" t="s">
        <v>1140</v>
      </c>
      <c r="BH143" s="39" t="s">
        <v>838</v>
      </c>
      <c r="BI143" s="39" t="s">
        <v>514</v>
      </c>
      <c r="BJ143" s="39" t="s">
        <v>511</v>
      </c>
      <c r="BK143" s="39" t="s">
        <v>514</v>
      </c>
      <c r="BL143" s="39" t="s">
        <v>514</v>
      </c>
      <c r="BM143" s="39" t="s">
        <v>821</v>
      </c>
      <c r="BN143" s="39" t="s">
        <v>830</v>
      </c>
      <c r="BO143" s="39" t="s">
        <v>830</v>
      </c>
      <c r="BP143" s="39" t="s">
        <v>830</v>
      </c>
      <c r="BQ143" s="39" t="s">
        <v>830</v>
      </c>
      <c r="BR143" s="39" t="s">
        <v>830</v>
      </c>
      <c r="BS143" s="39" t="s">
        <v>830</v>
      </c>
      <c r="BT143" s="39"/>
      <c r="BU143" s="39" t="s">
        <v>845</v>
      </c>
      <c r="BV143" s="39" t="s">
        <v>514</v>
      </c>
    </row>
    <row r="144" spans="1:74">
      <c r="A144" s="30" t="str">
        <f>'Indicator Data'!A145</f>
        <v>Qatar</v>
      </c>
      <c r="B144" s="23" t="str">
        <f>'Indicator Data'!B145</f>
        <v>QAT</v>
      </c>
      <c r="C144" s="39" t="s">
        <v>1132</v>
      </c>
      <c r="D144" s="39" t="s">
        <v>1132</v>
      </c>
      <c r="E144" s="39" t="s">
        <v>1133</v>
      </c>
      <c r="F144" s="39" t="s">
        <v>1133</v>
      </c>
      <c r="G144" s="39" t="s">
        <v>1133</v>
      </c>
      <c r="H144" s="39" t="s">
        <v>1133</v>
      </c>
      <c r="I144" s="39" t="s">
        <v>1133</v>
      </c>
      <c r="J144" s="39" t="s">
        <v>842</v>
      </c>
      <c r="K144" s="39" t="s">
        <v>842</v>
      </c>
      <c r="L144" s="39" t="s">
        <v>503</v>
      </c>
      <c r="M144" s="39" t="s">
        <v>839</v>
      </c>
      <c r="N144" s="39" t="s">
        <v>839</v>
      </c>
      <c r="O144" s="39" t="s">
        <v>839</v>
      </c>
      <c r="P144" s="39" t="s">
        <v>839</v>
      </c>
      <c r="Q144" s="39" t="s">
        <v>1051</v>
      </c>
      <c r="R144" s="39" t="s">
        <v>1051</v>
      </c>
      <c r="S144" s="39" t="s">
        <v>839</v>
      </c>
      <c r="T144" s="39" t="s">
        <v>839</v>
      </c>
      <c r="U144" s="39" t="s">
        <v>839</v>
      </c>
      <c r="V144" s="39" t="s">
        <v>514</v>
      </c>
      <c r="W144" s="39" t="s">
        <v>514</v>
      </c>
      <c r="X144" s="39" t="s">
        <v>514</v>
      </c>
      <c r="Y144" s="39" t="s">
        <v>1100</v>
      </c>
      <c r="Z144" s="39" t="s">
        <v>840</v>
      </c>
      <c r="AA144" s="39" t="s">
        <v>840</v>
      </c>
      <c r="AB144" s="61" t="s">
        <v>1138</v>
      </c>
      <c r="AC144" s="39" t="s">
        <v>830</v>
      </c>
      <c r="AD144" s="39" t="s">
        <v>1052</v>
      </c>
      <c r="AE144" s="39" t="s">
        <v>1100</v>
      </c>
      <c r="AF144" s="39" t="s">
        <v>839</v>
      </c>
      <c r="AG144" s="40" t="s">
        <v>1381</v>
      </c>
      <c r="AH144" s="39" t="s">
        <v>844</v>
      </c>
      <c r="AI144" s="39" t="s">
        <v>844</v>
      </c>
      <c r="AJ144" s="39" t="s">
        <v>846</v>
      </c>
      <c r="AK144" s="39" t="s">
        <v>847</v>
      </c>
      <c r="AL144" s="39" t="s">
        <v>847</v>
      </c>
      <c r="AM144" s="39" t="s">
        <v>1139</v>
      </c>
      <c r="AN144" s="39" t="s">
        <v>1139</v>
      </c>
      <c r="AO144" s="39" t="s">
        <v>830</v>
      </c>
      <c r="AP144" s="39" t="s">
        <v>830</v>
      </c>
      <c r="AQ144" s="39" t="s">
        <v>830</v>
      </c>
      <c r="AR144" s="39" t="s">
        <v>830</v>
      </c>
      <c r="AS144" s="39" t="s">
        <v>830</v>
      </c>
      <c r="AT144" s="39" t="s">
        <v>830</v>
      </c>
      <c r="AU144" s="39" t="s">
        <v>830</v>
      </c>
      <c r="AV144" s="39" t="s">
        <v>844</v>
      </c>
      <c r="AW144" s="39" t="s">
        <v>514</v>
      </c>
      <c r="AX144" s="39" t="s">
        <v>842</v>
      </c>
      <c r="AY144" s="39" t="s">
        <v>842</v>
      </c>
      <c r="AZ144" s="39" t="s">
        <v>842</v>
      </c>
      <c r="BA144" s="40" t="s">
        <v>819</v>
      </c>
      <c r="BB144" s="39" t="s">
        <v>841</v>
      </c>
      <c r="BC144" s="39" t="s">
        <v>841</v>
      </c>
      <c r="BD144" s="39" t="s">
        <v>503</v>
      </c>
      <c r="BE144" s="39" t="s">
        <v>503</v>
      </c>
      <c r="BF144" s="39" t="s">
        <v>1133</v>
      </c>
      <c r="BG144" s="39" t="s">
        <v>1140</v>
      </c>
      <c r="BH144" s="39" t="s">
        <v>838</v>
      </c>
      <c r="BI144" s="39" t="s">
        <v>514</v>
      </c>
      <c r="BJ144" s="39" t="s">
        <v>511</v>
      </c>
      <c r="BK144" s="39" t="s">
        <v>514</v>
      </c>
      <c r="BL144" s="39" t="s">
        <v>514</v>
      </c>
      <c r="BM144" s="39" t="s">
        <v>821</v>
      </c>
      <c r="BN144" s="39" t="s">
        <v>830</v>
      </c>
      <c r="BO144" s="39" t="s">
        <v>830</v>
      </c>
      <c r="BP144" s="39" t="s">
        <v>830</v>
      </c>
      <c r="BQ144" s="39" t="s">
        <v>830</v>
      </c>
      <c r="BR144" s="39" t="s">
        <v>830</v>
      </c>
      <c r="BS144" s="39" t="s">
        <v>830</v>
      </c>
      <c r="BT144" s="39"/>
      <c r="BU144" s="39" t="s">
        <v>845</v>
      </c>
      <c r="BV144" s="39" t="s">
        <v>514</v>
      </c>
    </row>
    <row r="145" spans="1:74">
      <c r="A145" s="30" t="str">
        <f>'Indicator Data'!A146</f>
        <v>Romania</v>
      </c>
      <c r="B145" s="23" t="str">
        <f>'Indicator Data'!B146</f>
        <v>ROU</v>
      </c>
      <c r="C145" s="39" t="s">
        <v>1132</v>
      </c>
      <c r="D145" s="39" t="s">
        <v>1132</v>
      </c>
      <c r="E145" s="39" t="s">
        <v>1133</v>
      </c>
      <c r="F145" s="39" t="s">
        <v>1133</v>
      </c>
      <c r="G145" s="39" t="s">
        <v>1133</v>
      </c>
      <c r="H145" s="39" t="s">
        <v>1133</v>
      </c>
      <c r="I145" s="39" t="s">
        <v>1133</v>
      </c>
      <c r="J145" s="39" t="s">
        <v>842</v>
      </c>
      <c r="K145" s="39" t="s">
        <v>842</v>
      </c>
      <c r="L145" s="39" t="s">
        <v>503</v>
      </c>
      <c r="M145" s="39" t="s">
        <v>839</v>
      </c>
      <c r="N145" s="39" t="s">
        <v>839</v>
      </c>
      <c r="O145" s="39" t="s">
        <v>839</v>
      </c>
      <c r="P145" s="39" t="s">
        <v>839</v>
      </c>
      <c r="Q145" s="39" t="s">
        <v>1051</v>
      </c>
      <c r="R145" s="39" t="s">
        <v>1051</v>
      </c>
      <c r="S145" s="39" t="s">
        <v>839</v>
      </c>
      <c r="T145" s="39" t="s">
        <v>839</v>
      </c>
      <c r="U145" s="39" t="s">
        <v>839</v>
      </c>
      <c r="V145" s="39" t="s">
        <v>514</v>
      </c>
      <c r="W145" s="39" t="s">
        <v>514</v>
      </c>
      <c r="X145" s="39" t="s">
        <v>514</v>
      </c>
      <c r="Y145" s="39" t="s">
        <v>1100</v>
      </c>
      <c r="Z145" s="39" t="s">
        <v>840</v>
      </c>
      <c r="AA145" s="39" t="s">
        <v>840</v>
      </c>
      <c r="AB145" s="61" t="s">
        <v>1138</v>
      </c>
      <c r="AC145" s="39" t="s">
        <v>830</v>
      </c>
      <c r="AD145" s="39" t="s">
        <v>1052</v>
      </c>
      <c r="AE145" s="39" t="s">
        <v>1100</v>
      </c>
      <c r="AF145" s="39" t="s">
        <v>839</v>
      </c>
      <c r="AG145" s="40" t="s">
        <v>1381</v>
      </c>
      <c r="AH145" s="39" t="s">
        <v>844</v>
      </c>
      <c r="AI145" s="39" t="s">
        <v>844</v>
      </c>
      <c r="AJ145" s="39" t="s">
        <v>846</v>
      </c>
      <c r="AK145" s="39" t="s">
        <v>847</v>
      </c>
      <c r="AL145" s="39" t="s">
        <v>847</v>
      </c>
      <c r="AM145" s="39" t="s">
        <v>1139</v>
      </c>
      <c r="AN145" s="39" t="s">
        <v>1139</v>
      </c>
      <c r="AO145" s="39" t="s">
        <v>830</v>
      </c>
      <c r="AP145" s="39" t="s">
        <v>830</v>
      </c>
      <c r="AQ145" s="39" t="s">
        <v>830</v>
      </c>
      <c r="AR145" s="39" t="s">
        <v>830</v>
      </c>
      <c r="AS145" s="39" t="s">
        <v>830</v>
      </c>
      <c r="AT145" s="39" t="s">
        <v>830</v>
      </c>
      <c r="AU145" s="39" t="s">
        <v>830</v>
      </c>
      <c r="AV145" s="39" t="s">
        <v>844</v>
      </c>
      <c r="AW145" s="39" t="s">
        <v>514</v>
      </c>
      <c r="AX145" s="39" t="s">
        <v>842</v>
      </c>
      <c r="AY145" s="39" t="s">
        <v>842</v>
      </c>
      <c r="AZ145" s="39" t="s">
        <v>842</v>
      </c>
      <c r="BA145" s="40" t="s">
        <v>819</v>
      </c>
      <c r="BB145" s="39" t="s">
        <v>841</v>
      </c>
      <c r="BC145" s="39" t="s">
        <v>841</v>
      </c>
      <c r="BD145" s="39" t="s">
        <v>503</v>
      </c>
      <c r="BE145" s="39" t="s">
        <v>503</v>
      </c>
      <c r="BF145" s="39" t="s">
        <v>1133</v>
      </c>
      <c r="BG145" s="39" t="s">
        <v>1140</v>
      </c>
      <c r="BH145" s="39" t="s">
        <v>838</v>
      </c>
      <c r="BI145" s="39" t="s">
        <v>514</v>
      </c>
      <c r="BJ145" s="39" t="s">
        <v>511</v>
      </c>
      <c r="BK145" s="39" t="s">
        <v>514</v>
      </c>
      <c r="BL145" s="39" t="s">
        <v>514</v>
      </c>
      <c r="BM145" s="39" t="s">
        <v>821</v>
      </c>
      <c r="BN145" s="39" t="s">
        <v>830</v>
      </c>
      <c r="BO145" s="39" t="s">
        <v>830</v>
      </c>
      <c r="BP145" s="39" t="s">
        <v>830</v>
      </c>
      <c r="BQ145" s="39" t="s">
        <v>830</v>
      </c>
      <c r="BR145" s="39" t="s">
        <v>830</v>
      </c>
      <c r="BS145" s="39" t="s">
        <v>830</v>
      </c>
      <c r="BT145" s="39"/>
      <c r="BU145" s="39" t="s">
        <v>845</v>
      </c>
      <c r="BV145" s="39" t="s">
        <v>514</v>
      </c>
    </row>
    <row r="146" spans="1:74">
      <c r="A146" s="30" t="str">
        <f>'Indicator Data'!A147</f>
        <v>Russian Federation</v>
      </c>
      <c r="B146" s="23" t="str">
        <f>'Indicator Data'!B147</f>
        <v>RUS</v>
      </c>
      <c r="C146" s="39" t="s">
        <v>1132</v>
      </c>
      <c r="D146" s="39" t="s">
        <v>1132</v>
      </c>
      <c r="E146" s="39" t="s">
        <v>1133</v>
      </c>
      <c r="F146" s="39" t="s">
        <v>1133</v>
      </c>
      <c r="G146" s="39" t="s">
        <v>1133</v>
      </c>
      <c r="H146" s="39" t="s">
        <v>1133</v>
      </c>
      <c r="I146" s="39" t="s">
        <v>1133</v>
      </c>
      <c r="J146" s="39" t="s">
        <v>842</v>
      </c>
      <c r="K146" s="39" t="s">
        <v>842</v>
      </c>
      <c r="L146" s="39" t="s">
        <v>503</v>
      </c>
      <c r="M146" s="39" t="s">
        <v>839</v>
      </c>
      <c r="N146" s="39" t="s">
        <v>839</v>
      </c>
      <c r="O146" s="39" t="s">
        <v>839</v>
      </c>
      <c r="P146" s="39" t="s">
        <v>839</v>
      </c>
      <c r="Q146" s="39" t="s">
        <v>1051</v>
      </c>
      <c r="R146" s="39" t="s">
        <v>1051</v>
      </c>
      <c r="S146" s="39" t="s">
        <v>839</v>
      </c>
      <c r="T146" s="39" t="s">
        <v>839</v>
      </c>
      <c r="U146" s="39" t="s">
        <v>839</v>
      </c>
      <c r="V146" s="39" t="s">
        <v>514</v>
      </c>
      <c r="W146" s="39" t="s">
        <v>514</v>
      </c>
      <c r="X146" s="39" t="s">
        <v>514</v>
      </c>
      <c r="Y146" s="39" t="s">
        <v>1100</v>
      </c>
      <c r="Z146" s="39" t="s">
        <v>840</v>
      </c>
      <c r="AA146" s="39" t="s">
        <v>840</v>
      </c>
      <c r="AB146" s="61" t="s">
        <v>1138</v>
      </c>
      <c r="AC146" s="39" t="s">
        <v>830</v>
      </c>
      <c r="AD146" s="39" t="s">
        <v>1052</v>
      </c>
      <c r="AE146" s="39" t="s">
        <v>1100</v>
      </c>
      <c r="AF146" s="39" t="s">
        <v>839</v>
      </c>
      <c r="AG146" s="40" t="s">
        <v>1381</v>
      </c>
      <c r="AH146" s="39" t="s">
        <v>844</v>
      </c>
      <c r="AI146" s="39" t="s">
        <v>844</v>
      </c>
      <c r="AJ146" s="39" t="s">
        <v>846</v>
      </c>
      <c r="AK146" s="39" t="s">
        <v>847</v>
      </c>
      <c r="AL146" s="39" t="s">
        <v>847</v>
      </c>
      <c r="AM146" s="39" t="s">
        <v>1139</v>
      </c>
      <c r="AN146" s="39" t="s">
        <v>1139</v>
      </c>
      <c r="AO146" s="39" t="s">
        <v>830</v>
      </c>
      <c r="AP146" s="39" t="s">
        <v>830</v>
      </c>
      <c r="AQ146" s="39" t="s">
        <v>830</v>
      </c>
      <c r="AR146" s="39" t="s">
        <v>830</v>
      </c>
      <c r="AS146" s="39" t="s">
        <v>830</v>
      </c>
      <c r="AT146" s="39" t="s">
        <v>830</v>
      </c>
      <c r="AU146" s="39" t="s">
        <v>830</v>
      </c>
      <c r="AV146" s="39" t="s">
        <v>844</v>
      </c>
      <c r="AW146" s="39" t="s">
        <v>514</v>
      </c>
      <c r="AX146" s="39" t="s">
        <v>842</v>
      </c>
      <c r="AY146" s="39" t="s">
        <v>842</v>
      </c>
      <c r="AZ146" s="39" t="s">
        <v>842</v>
      </c>
      <c r="BA146" s="40" t="s">
        <v>822</v>
      </c>
      <c r="BB146" s="39" t="s">
        <v>841</v>
      </c>
      <c r="BC146" s="39" t="s">
        <v>841</v>
      </c>
      <c r="BD146" s="39" t="s">
        <v>503</v>
      </c>
      <c r="BE146" s="39" t="s">
        <v>503</v>
      </c>
      <c r="BF146" s="39" t="s">
        <v>1133</v>
      </c>
      <c r="BG146" s="39" t="s">
        <v>1140</v>
      </c>
      <c r="BH146" s="39" t="s">
        <v>838</v>
      </c>
      <c r="BI146" s="39" t="s">
        <v>514</v>
      </c>
      <c r="BJ146" s="39" t="s">
        <v>511</v>
      </c>
      <c r="BK146" s="39" t="s">
        <v>514</v>
      </c>
      <c r="BL146" s="39" t="s">
        <v>514</v>
      </c>
      <c r="BM146" s="39" t="s">
        <v>821</v>
      </c>
      <c r="BN146" s="39" t="s">
        <v>830</v>
      </c>
      <c r="BO146" s="39" t="s">
        <v>830</v>
      </c>
      <c r="BP146" s="39" t="s">
        <v>830</v>
      </c>
      <c r="BQ146" s="39" t="s">
        <v>830</v>
      </c>
      <c r="BR146" s="39" t="s">
        <v>830</v>
      </c>
      <c r="BS146" s="39" t="s">
        <v>830</v>
      </c>
      <c r="BT146" s="39"/>
      <c r="BU146" s="39" t="s">
        <v>845</v>
      </c>
      <c r="BV146" s="39" t="s">
        <v>514</v>
      </c>
    </row>
    <row r="147" spans="1:74">
      <c r="A147" s="30" t="str">
        <f>'Indicator Data'!A148</f>
        <v>Rwanda</v>
      </c>
      <c r="B147" s="23" t="str">
        <f>'Indicator Data'!B148</f>
        <v>RWA</v>
      </c>
      <c r="C147" s="39" t="s">
        <v>1132</v>
      </c>
      <c r="D147" s="39" t="s">
        <v>1132</v>
      </c>
      <c r="E147" s="39" t="s">
        <v>1133</v>
      </c>
      <c r="F147" s="39" t="s">
        <v>1133</v>
      </c>
      <c r="G147" s="39" t="s">
        <v>1133</v>
      </c>
      <c r="H147" s="39" t="s">
        <v>1133</v>
      </c>
      <c r="I147" s="39" t="s">
        <v>1133</v>
      </c>
      <c r="J147" s="39" t="s">
        <v>842</v>
      </c>
      <c r="K147" s="39" t="s">
        <v>842</v>
      </c>
      <c r="L147" s="39" t="s">
        <v>503</v>
      </c>
      <c r="M147" s="39" t="s">
        <v>839</v>
      </c>
      <c r="N147" s="39" t="s">
        <v>839</v>
      </c>
      <c r="O147" s="39" t="s">
        <v>839</v>
      </c>
      <c r="P147" s="39" t="s">
        <v>839</v>
      </c>
      <c r="Q147" s="39" t="s">
        <v>1051</v>
      </c>
      <c r="R147" s="39" t="s">
        <v>1051</v>
      </c>
      <c r="S147" s="39" t="s">
        <v>839</v>
      </c>
      <c r="T147" s="39" t="s">
        <v>839</v>
      </c>
      <c r="U147" s="39" t="s">
        <v>839</v>
      </c>
      <c r="V147" s="39" t="s">
        <v>514</v>
      </c>
      <c r="W147" s="39" t="s">
        <v>514</v>
      </c>
      <c r="X147" s="39" t="s">
        <v>514</v>
      </c>
      <c r="Y147" s="39" t="s">
        <v>1100</v>
      </c>
      <c r="Z147" s="39" t="s">
        <v>840</v>
      </c>
      <c r="AA147" s="39" t="s">
        <v>840</v>
      </c>
      <c r="AB147" s="61" t="s">
        <v>1138</v>
      </c>
      <c r="AC147" s="39" t="s">
        <v>830</v>
      </c>
      <c r="AD147" s="39" t="s">
        <v>1052</v>
      </c>
      <c r="AE147" s="39" t="s">
        <v>1100</v>
      </c>
      <c r="AF147" s="39" t="s">
        <v>839</v>
      </c>
      <c r="AG147" s="40" t="s">
        <v>1381</v>
      </c>
      <c r="AH147" s="39" t="s">
        <v>844</v>
      </c>
      <c r="AI147" s="39" t="s">
        <v>844</v>
      </c>
      <c r="AJ147" s="39" t="s">
        <v>846</v>
      </c>
      <c r="AK147" s="39" t="s">
        <v>847</v>
      </c>
      <c r="AL147" s="39" t="s">
        <v>847</v>
      </c>
      <c r="AM147" s="39" t="s">
        <v>1139</v>
      </c>
      <c r="AN147" s="39" t="s">
        <v>1139</v>
      </c>
      <c r="AO147" s="39" t="s">
        <v>830</v>
      </c>
      <c r="AP147" s="39" t="s">
        <v>830</v>
      </c>
      <c r="AQ147" s="39" t="s">
        <v>830</v>
      </c>
      <c r="AR147" s="39" t="s">
        <v>830</v>
      </c>
      <c r="AS147" s="39" t="s">
        <v>830</v>
      </c>
      <c r="AT147" s="39" t="s">
        <v>830</v>
      </c>
      <c r="AU147" s="39" t="s">
        <v>830</v>
      </c>
      <c r="AV147" s="39" t="s">
        <v>844</v>
      </c>
      <c r="AW147" s="39" t="s">
        <v>514</v>
      </c>
      <c r="AX147" s="39" t="s">
        <v>842</v>
      </c>
      <c r="AY147" s="39" t="s">
        <v>842</v>
      </c>
      <c r="AZ147" s="39" t="s">
        <v>842</v>
      </c>
      <c r="BA147" s="40" t="s">
        <v>819</v>
      </c>
      <c r="BB147" s="39" t="s">
        <v>841</v>
      </c>
      <c r="BC147" s="39" t="s">
        <v>841</v>
      </c>
      <c r="BD147" s="39" t="s">
        <v>503</v>
      </c>
      <c r="BE147" s="39" t="s">
        <v>503</v>
      </c>
      <c r="BF147" s="39" t="s">
        <v>1133</v>
      </c>
      <c r="BG147" s="39" t="s">
        <v>1140</v>
      </c>
      <c r="BH147" s="39" t="s">
        <v>838</v>
      </c>
      <c r="BI147" s="39" t="s">
        <v>514</v>
      </c>
      <c r="BJ147" s="39" t="s">
        <v>511</v>
      </c>
      <c r="BK147" s="39" t="s">
        <v>514</v>
      </c>
      <c r="BL147" s="39" t="s">
        <v>514</v>
      </c>
      <c r="BM147" s="39" t="s">
        <v>821</v>
      </c>
      <c r="BN147" s="39" t="s">
        <v>830</v>
      </c>
      <c r="BO147" s="39" t="s">
        <v>830</v>
      </c>
      <c r="BP147" s="39" t="s">
        <v>830</v>
      </c>
      <c r="BQ147" s="39" t="s">
        <v>830</v>
      </c>
      <c r="BR147" s="39" t="s">
        <v>830</v>
      </c>
      <c r="BS147" s="39" t="s">
        <v>830</v>
      </c>
      <c r="BT147" s="39"/>
      <c r="BU147" s="39" t="s">
        <v>845</v>
      </c>
      <c r="BV147" s="39" t="s">
        <v>514</v>
      </c>
    </row>
    <row r="148" spans="1:74">
      <c r="A148" s="30" t="str">
        <f>'Indicator Data'!A149</f>
        <v>Saint Kitts and Nevis</v>
      </c>
      <c r="B148" s="23" t="str">
        <f>'Indicator Data'!B149</f>
        <v>KNA</v>
      </c>
      <c r="C148" s="39" t="s">
        <v>1132</v>
      </c>
      <c r="D148" s="39" t="s">
        <v>1132</v>
      </c>
      <c r="E148" s="39" t="s">
        <v>1133</v>
      </c>
      <c r="F148" s="39" t="s">
        <v>1133</v>
      </c>
      <c r="G148" s="39" t="s">
        <v>1133</v>
      </c>
      <c r="H148" s="39" t="s">
        <v>1133</v>
      </c>
      <c r="I148" s="39" t="s">
        <v>1133</v>
      </c>
      <c r="J148" s="39" t="s">
        <v>842</v>
      </c>
      <c r="K148" s="39" t="s">
        <v>842</v>
      </c>
      <c r="L148" s="39" t="s">
        <v>503</v>
      </c>
      <c r="M148" s="39" t="s">
        <v>839</v>
      </c>
      <c r="N148" s="39" t="s">
        <v>839</v>
      </c>
      <c r="O148" s="39" t="s">
        <v>839</v>
      </c>
      <c r="P148" s="39" t="s">
        <v>839</v>
      </c>
      <c r="Q148" s="39" t="s">
        <v>1051</v>
      </c>
      <c r="R148" s="39" t="s">
        <v>1051</v>
      </c>
      <c r="S148" s="39" t="s">
        <v>839</v>
      </c>
      <c r="T148" s="39" t="s">
        <v>839</v>
      </c>
      <c r="U148" s="39" t="s">
        <v>839</v>
      </c>
      <c r="V148" s="39" t="s">
        <v>514</v>
      </c>
      <c r="W148" s="39" t="s">
        <v>514</v>
      </c>
      <c r="X148" s="39" t="s">
        <v>514</v>
      </c>
      <c r="Y148" s="39" t="s">
        <v>1100</v>
      </c>
      <c r="Z148" s="39" t="s">
        <v>840</v>
      </c>
      <c r="AA148" s="39" t="s">
        <v>840</v>
      </c>
      <c r="AB148" s="61" t="s">
        <v>1138</v>
      </c>
      <c r="AC148" s="39" t="s">
        <v>830</v>
      </c>
      <c r="AD148" s="39" t="s">
        <v>1052</v>
      </c>
      <c r="AE148" s="39" t="s">
        <v>1100</v>
      </c>
      <c r="AF148" s="39" t="s">
        <v>839</v>
      </c>
      <c r="AG148" s="40" t="s">
        <v>1381</v>
      </c>
      <c r="AH148" s="39" t="s">
        <v>844</v>
      </c>
      <c r="AI148" s="39" t="s">
        <v>844</v>
      </c>
      <c r="AJ148" s="39" t="s">
        <v>846</v>
      </c>
      <c r="AK148" s="39" t="s">
        <v>847</v>
      </c>
      <c r="AL148" s="39" t="s">
        <v>847</v>
      </c>
      <c r="AM148" s="39" t="s">
        <v>1139</v>
      </c>
      <c r="AN148" s="39" t="s">
        <v>1139</v>
      </c>
      <c r="AO148" s="39" t="s">
        <v>830</v>
      </c>
      <c r="AP148" s="39" t="s">
        <v>830</v>
      </c>
      <c r="AQ148" s="39" t="s">
        <v>830</v>
      </c>
      <c r="AR148" s="39" t="s">
        <v>830</v>
      </c>
      <c r="AS148" s="39" t="s">
        <v>830</v>
      </c>
      <c r="AT148" s="39" t="s">
        <v>830</v>
      </c>
      <c r="AU148" s="39" t="s">
        <v>830</v>
      </c>
      <c r="AV148" s="39" t="s">
        <v>844</v>
      </c>
      <c r="AW148" s="39" t="s">
        <v>514</v>
      </c>
      <c r="AX148" s="39" t="s">
        <v>842</v>
      </c>
      <c r="AY148" s="39" t="s">
        <v>842</v>
      </c>
      <c r="AZ148" s="39" t="s">
        <v>842</v>
      </c>
      <c r="BA148" s="40" t="s">
        <v>819</v>
      </c>
      <c r="BB148" s="39" t="s">
        <v>841</v>
      </c>
      <c r="BC148" s="39" t="s">
        <v>841</v>
      </c>
      <c r="BD148" s="39" t="s">
        <v>503</v>
      </c>
      <c r="BE148" s="39" t="s">
        <v>503</v>
      </c>
      <c r="BF148" s="39" t="s">
        <v>1133</v>
      </c>
      <c r="BG148" s="39" t="s">
        <v>1140</v>
      </c>
      <c r="BH148" s="39" t="s">
        <v>838</v>
      </c>
      <c r="BI148" s="39" t="s">
        <v>514</v>
      </c>
      <c r="BJ148" s="39" t="s">
        <v>511</v>
      </c>
      <c r="BK148" s="39" t="s">
        <v>514</v>
      </c>
      <c r="BL148" s="39" t="s">
        <v>514</v>
      </c>
      <c r="BM148" s="39" t="s">
        <v>821</v>
      </c>
      <c r="BN148" s="39" t="s">
        <v>830</v>
      </c>
      <c r="BO148" s="39" t="s">
        <v>830</v>
      </c>
      <c r="BP148" s="39" t="s">
        <v>830</v>
      </c>
      <c r="BQ148" s="39" t="s">
        <v>830</v>
      </c>
      <c r="BR148" s="39" t="s">
        <v>830</v>
      </c>
      <c r="BS148" s="39" t="s">
        <v>830</v>
      </c>
      <c r="BT148" s="39"/>
      <c r="BU148" s="39" t="s">
        <v>845</v>
      </c>
      <c r="BV148" s="39" t="s">
        <v>514</v>
      </c>
    </row>
    <row r="149" spans="1:74">
      <c r="A149" s="30" t="str">
        <f>'Indicator Data'!A150</f>
        <v>Saint Lucia</v>
      </c>
      <c r="B149" s="23" t="str">
        <f>'Indicator Data'!B150</f>
        <v>LCA</v>
      </c>
      <c r="C149" s="39" t="s">
        <v>1132</v>
      </c>
      <c r="D149" s="39" t="s">
        <v>1132</v>
      </c>
      <c r="E149" s="39" t="s">
        <v>1133</v>
      </c>
      <c r="F149" s="39" t="s">
        <v>1133</v>
      </c>
      <c r="G149" s="39" t="s">
        <v>1133</v>
      </c>
      <c r="H149" s="39" t="s">
        <v>1133</v>
      </c>
      <c r="I149" s="39" t="s">
        <v>1133</v>
      </c>
      <c r="J149" s="39" t="s">
        <v>842</v>
      </c>
      <c r="K149" s="39" t="s">
        <v>842</v>
      </c>
      <c r="L149" s="39" t="s">
        <v>503</v>
      </c>
      <c r="M149" s="39" t="s">
        <v>839</v>
      </c>
      <c r="N149" s="39" t="s">
        <v>839</v>
      </c>
      <c r="O149" s="39" t="s">
        <v>839</v>
      </c>
      <c r="P149" s="39" t="s">
        <v>839</v>
      </c>
      <c r="Q149" s="39" t="s">
        <v>1051</v>
      </c>
      <c r="R149" s="39" t="s">
        <v>1051</v>
      </c>
      <c r="S149" s="39" t="s">
        <v>839</v>
      </c>
      <c r="T149" s="39" t="s">
        <v>839</v>
      </c>
      <c r="U149" s="39" t="s">
        <v>839</v>
      </c>
      <c r="V149" s="39" t="s">
        <v>514</v>
      </c>
      <c r="W149" s="39" t="s">
        <v>514</v>
      </c>
      <c r="X149" s="39" t="s">
        <v>514</v>
      </c>
      <c r="Y149" s="39" t="s">
        <v>1100</v>
      </c>
      <c r="Z149" s="39" t="s">
        <v>840</v>
      </c>
      <c r="AA149" s="39" t="s">
        <v>840</v>
      </c>
      <c r="AB149" s="61" t="s">
        <v>1138</v>
      </c>
      <c r="AC149" s="39" t="s">
        <v>830</v>
      </c>
      <c r="AD149" s="39" t="s">
        <v>1052</v>
      </c>
      <c r="AE149" s="39" t="s">
        <v>1100</v>
      </c>
      <c r="AF149" s="39" t="s">
        <v>839</v>
      </c>
      <c r="AG149" s="40" t="s">
        <v>1381</v>
      </c>
      <c r="AH149" s="39" t="s">
        <v>844</v>
      </c>
      <c r="AI149" s="39" t="s">
        <v>844</v>
      </c>
      <c r="AJ149" s="39" t="s">
        <v>846</v>
      </c>
      <c r="AK149" s="39" t="s">
        <v>847</v>
      </c>
      <c r="AL149" s="39" t="s">
        <v>847</v>
      </c>
      <c r="AM149" s="39" t="s">
        <v>1139</v>
      </c>
      <c r="AN149" s="39" t="s">
        <v>1139</v>
      </c>
      <c r="AO149" s="39" t="s">
        <v>830</v>
      </c>
      <c r="AP149" s="39" t="s">
        <v>830</v>
      </c>
      <c r="AQ149" s="39" t="s">
        <v>830</v>
      </c>
      <c r="AR149" s="39" t="s">
        <v>830</v>
      </c>
      <c r="AS149" s="39" t="s">
        <v>830</v>
      </c>
      <c r="AT149" s="39" t="s">
        <v>830</v>
      </c>
      <c r="AU149" s="39" t="s">
        <v>830</v>
      </c>
      <c r="AV149" s="39" t="s">
        <v>844</v>
      </c>
      <c r="AW149" s="39" t="s">
        <v>514</v>
      </c>
      <c r="AX149" s="39" t="s">
        <v>842</v>
      </c>
      <c r="AY149" s="39" t="s">
        <v>842</v>
      </c>
      <c r="AZ149" s="39" t="s">
        <v>842</v>
      </c>
      <c r="BA149" s="40" t="s">
        <v>819</v>
      </c>
      <c r="BB149" s="39" t="s">
        <v>841</v>
      </c>
      <c r="BC149" s="39" t="s">
        <v>841</v>
      </c>
      <c r="BD149" s="39" t="s">
        <v>503</v>
      </c>
      <c r="BE149" s="39" t="s">
        <v>503</v>
      </c>
      <c r="BF149" s="39" t="s">
        <v>1133</v>
      </c>
      <c r="BG149" s="39" t="s">
        <v>1140</v>
      </c>
      <c r="BH149" s="39" t="s">
        <v>838</v>
      </c>
      <c r="BI149" s="39" t="s">
        <v>514</v>
      </c>
      <c r="BJ149" s="39" t="s">
        <v>511</v>
      </c>
      <c r="BK149" s="39" t="s">
        <v>514</v>
      </c>
      <c r="BL149" s="39" t="s">
        <v>514</v>
      </c>
      <c r="BM149" s="39" t="s">
        <v>821</v>
      </c>
      <c r="BN149" s="39" t="s">
        <v>830</v>
      </c>
      <c r="BO149" s="39" t="s">
        <v>830</v>
      </c>
      <c r="BP149" s="39" t="s">
        <v>830</v>
      </c>
      <c r="BQ149" s="39" t="s">
        <v>830</v>
      </c>
      <c r="BR149" s="39" t="s">
        <v>830</v>
      </c>
      <c r="BS149" s="39" t="s">
        <v>830</v>
      </c>
      <c r="BT149" s="39"/>
      <c r="BU149" s="39" t="s">
        <v>845</v>
      </c>
      <c r="BV149" s="39" t="s">
        <v>514</v>
      </c>
    </row>
    <row r="150" spans="1:74">
      <c r="A150" s="30" t="str">
        <f>'Indicator Data'!A151</f>
        <v>Saint Vincent and the Grenadines</v>
      </c>
      <c r="B150" s="23" t="str">
        <f>'Indicator Data'!B151</f>
        <v>VCT</v>
      </c>
      <c r="C150" s="39" t="s">
        <v>1132</v>
      </c>
      <c r="D150" s="39" t="s">
        <v>1132</v>
      </c>
      <c r="E150" s="39" t="s">
        <v>1133</v>
      </c>
      <c r="F150" s="39" t="s">
        <v>1133</v>
      </c>
      <c r="G150" s="39" t="s">
        <v>1133</v>
      </c>
      <c r="H150" s="39" t="s">
        <v>1133</v>
      </c>
      <c r="I150" s="39" t="s">
        <v>1133</v>
      </c>
      <c r="J150" s="39" t="s">
        <v>842</v>
      </c>
      <c r="K150" s="39" t="s">
        <v>842</v>
      </c>
      <c r="L150" s="39" t="s">
        <v>503</v>
      </c>
      <c r="M150" s="39" t="s">
        <v>839</v>
      </c>
      <c r="N150" s="39" t="s">
        <v>839</v>
      </c>
      <c r="O150" s="39" t="s">
        <v>839</v>
      </c>
      <c r="P150" s="39" t="s">
        <v>839</v>
      </c>
      <c r="Q150" s="39" t="s">
        <v>1051</v>
      </c>
      <c r="R150" s="39" t="s">
        <v>1051</v>
      </c>
      <c r="S150" s="39" t="s">
        <v>839</v>
      </c>
      <c r="T150" s="39" t="s">
        <v>839</v>
      </c>
      <c r="U150" s="39" t="s">
        <v>839</v>
      </c>
      <c r="V150" s="39" t="s">
        <v>514</v>
      </c>
      <c r="W150" s="39" t="s">
        <v>514</v>
      </c>
      <c r="X150" s="39" t="s">
        <v>514</v>
      </c>
      <c r="Y150" s="39" t="s">
        <v>1100</v>
      </c>
      <c r="Z150" s="39" t="s">
        <v>840</v>
      </c>
      <c r="AA150" s="39" t="s">
        <v>840</v>
      </c>
      <c r="AB150" s="61" t="s">
        <v>1138</v>
      </c>
      <c r="AC150" s="39" t="s">
        <v>830</v>
      </c>
      <c r="AD150" s="39" t="s">
        <v>1052</v>
      </c>
      <c r="AE150" s="39" t="s">
        <v>1100</v>
      </c>
      <c r="AF150" s="39" t="s">
        <v>839</v>
      </c>
      <c r="AG150" s="40" t="s">
        <v>1381</v>
      </c>
      <c r="AH150" s="39" t="s">
        <v>844</v>
      </c>
      <c r="AI150" s="39" t="s">
        <v>844</v>
      </c>
      <c r="AJ150" s="39" t="s">
        <v>846</v>
      </c>
      <c r="AK150" s="39" t="s">
        <v>847</v>
      </c>
      <c r="AL150" s="39" t="s">
        <v>847</v>
      </c>
      <c r="AM150" s="39" t="s">
        <v>1139</v>
      </c>
      <c r="AN150" s="39" t="s">
        <v>1139</v>
      </c>
      <c r="AO150" s="39" t="s">
        <v>830</v>
      </c>
      <c r="AP150" s="39" t="s">
        <v>830</v>
      </c>
      <c r="AQ150" s="39" t="s">
        <v>830</v>
      </c>
      <c r="AR150" s="39" t="s">
        <v>830</v>
      </c>
      <c r="AS150" s="39" t="s">
        <v>830</v>
      </c>
      <c r="AT150" s="39" t="s">
        <v>830</v>
      </c>
      <c r="AU150" s="39" t="s">
        <v>830</v>
      </c>
      <c r="AV150" s="39" t="s">
        <v>844</v>
      </c>
      <c r="AW150" s="39" t="s">
        <v>514</v>
      </c>
      <c r="AX150" s="39" t="s">
        <v>842</v>
      </c>
      <c r="AY150" s="39" t="s">
        <v>842</v>
      </c>
      <c r="AZ150" s="39" t="s">
        <v>842</v>
      </c>
      <c r="BA150" s="40" t="s">
        <v>819</v>
      </c>
      <c r="BB150" s="39" t="s">
        <v>841</v>
      </c>
      <c r="BC150" s="39" t="s">
        <v>841</v>
      </c>
      <c r="BD150" s="39" t="s">
        <v>503</v>
      </c>
      <c r="BE150" s="39" t="s">
        <v>503</v>
      </c>
      <c r="BF150" s="39" t="s">
        <v>1133</v>
      </c>
      <c r="BG150" s="39" t="s">
        <v>1140</v>
      </c>
      <c r="BH150" s="39" t="s">
        <v>838</v>
      </c>
      <c r="BI150" s="39" t="s">
        <v>514</v>
      </c>
      <c r="BJ150" s="39" t="s">
        <v>511</v>
      </c>
      <c r="BK150" s="39" t="s">
        <v>514</v>
      </c>
      <c r="BL150" s="39" t="s">
        <v>514</v>
      </c>
      <c r="BM150" s="39" t="s">
        <v>821</v>
      </c>
      <c r="BN150" s="39" t="s">
        <v>830</v>
      </c>
      <c r="BO150" s="39" t="s">
        <v>830</v>
      </c>
      <c r="BP150" s="39" t="s">
        <v>830</v>
      </c>
      <c r="BQ150" s="39" t="s">
        <v>830</v>
      </c>
      <c r="BR150" s="39" t="s">
        <v>830</v>
      </c>
      <c r="BS150" s="39" t="s">
        <v>830</v>
      </c>
      <c r="BT150" s="39"/>
      <c r="BU150" s="39" t="s">
        <v>845</v>
      </c>
      <c r="BV150" s="39" t="s">
        <v>514</v>
      </c>
    </row>
    <row r="151" spans="1:74">
      <c r="A151" s="30" t="str">
        <f>'Indicator Data'!A152</f>
        <v>Samoa</v>
      </c>
      <c r="B151" s="23" t="str">
        <f>'Indicator Data'!B152</f>
        <v>WSM</v>
      </c>
      <c r="C151" s="39" t="s">
        <v>1132</v>
      </c>
      <c r="D151" s="39" t="s">
        <v>1132</v>
      </c>
      <c r="E151" s="39" t="s">
        <v>1133</v>
      </c>
      <c r="F151" s="39" t="s">
        <v>1133</v>
      </c>
      <c r="G151" s="39" t="s">
        <v>1133</v>
      </c>
      <c r="H151" s="39" t="s">
        <v>1133</v>
      </c>
      <c r="I151" s="39" t="s">
        <v>1133</v>
      </c>
      <c r="J151" s="39" t="s">
        <v>842</v>
      </c>
      <c r="K151" s="39" t="s">
        <v>842</v>
      </c>
      <c r="L151" s="39" t="s">
        <v>503</v>
      </c>
      <c r="M151" s="39" t="s">
        <v>839</v>
      </c>
      <c r="N151" s="39" t="s">
        <v>839</v>
      </c>
      <c r="O151" s="39" t="s">
        <v>839</v>
      </c>
      <c r="P151" s="39" t="s">
        <v>839</v>
      </c>
      <c r="Q151" s="39" t="s">
        <v>1051</v>
      </c>
      <c r="R151" s="39" t="s">
        <v>1051</v>
      </c>
      <c r="S151" s="39" t="s">
        <v>839</v>
      </c>
      <c r="T151" s="39" t="s">
        <v>839</v>
      </c>
      <c r="U151" s="39" t="s">
        <v>839</v>
      </c>
      <c r="V151" s="39" t="s">
        <v>514</v>
      </c>
      <c r="W151" s="39" t="s">
        <v>514</v>
      </c>
      <c r="X151" s="39" t="s">
        <v>514</v>
      </c>
      <c r="Y151" s="39" t="s">
        <v>1100</v>
      </c>
      <c r="Z151" s="39" t="s">
        <v>840</v>
      </c>
      <c r="AA151" s="39" t="s">
        <v>840</v>
      </c>
      <c r="AB151" s="61" t="s">
        <v>1138</v>
      </c>
      <c r="AC151" s="39" t="s">
        <v>830</v>
      </c>
      <c r="AD151" s="39" t="s">
        <v>1052</v>
      </c>
      <c r="AE151" s="39" t="s">
        <v>1100</v>
      </c>
      <c r="AF151" s="39" t="s">
        <v>839</v>
      </c>
      <c r="AG151" s="40" t="s">
        <v>1381</v>
      </c>
      <c r="AH151" s="39" t="s">
        <v>844</v>
      </c>
      <c r="AI151" s="39" t="s">
        <v>844</v>
      </c>
      <c r="AJ151" s="39" t="s">
        <v>846</v>
      </c>
      <c r="AK151" s="39" t="s">
        <v>847</v>
      </c>
      <c r="AL151" s="39" t="s">
        <v>847</v>
      </c>
      <c r="AM151" s="39" t="s">
        <v>1139</v>
      </c>
      <c r="AN151" s="39" t="s">
        <v>1139</v>
      </c>
      <c r="AO151" s="39" t="s">
        <v>830</v>
      </c>
      <c r="AP151" s="39" t="s">
        <v>830</v>
      </c>
      <c r="AQ151" s="39" t="s">
        <v>830</v>
      </c>
      <c r="AR151" s="39" t="s">
        <v>830</v>
      </c>
      <c r="AS151" s="39" t="s">
        <v>830</v>
      </c>
      <c r="AT151" s="39" t="s">
        <v>830</v>
      </c>
      <c r="AU151" s="39" t="s">
        <v>830</v>
      </c>
      <c r="AV151" s="39" t="s">
        <v>844</v>
      </c>
      <c r="AW151" s="39" t="s">
        <v>514</v>
      </c>
      <c r="AX151" s="39" t="s">
        <v>842</v>
      </c>
      <c r="AY151" s="39" t="s">
        <v>842</v>
      </c>
      <c r="AZ151" s="39" t="s">
        <v>842</v>
      </c>
      <c r="BA151" s="40" t="s">
        <v>819</v>
      </c>
      <c r="BB151" s="39" t="s">
        <v>841</v>
      </c>
      <c r="BC151" s="39" t="s">
        <v>841</v>
      </c>
      <c r="BD151" s="39" t="s">
        <v>503</v>
      </c>
      <c r="BE151" s="39" t="s">
        <v>503</v>
      </c>
      <c r="BF151" s="39" t="s">
        <v>1133</v>
      </c>
      <c r="BG151" s="39" t="s">
        <v>1140</v>
      </c>
      <c r="BH151" s="39" t="s">
        <v>838</v>
      </c>
      <c r="BI151" s="39" t="s">
        <v>514</v>
      </c>
      <c r="BJ151" s="39" t="s">
        <v>511</v>
      </c>
      <c r="BK151" s="39" t="s">
        <v>514</v>
      </c>
      <c r="BL151" s="39" t="s">
        <v>514</v>
      </c>
      <c r="BM151" s="39" t="s">
        <v>821</v>
      </c>
      <c r="BN151" s="39" t="s">
        <v>830</v>
      </c>
      <c r="BO151" s="39" t="s">
        <v>830</v>
      </c>
      <c r="BP151" s="39" t="s">
        <v>830</v>
      </c>
      <c r="BQ151" s="39" t="s">
        <v>830</v>
      </c>
      <c r="BR151" s="39" t="s">
        <v>830</v>
      </c>
      <c r="BS151" s="39" t="s">
        <v>830</v>
      </c>
      <c r="BT151" s="39"/>
      <c r="BU151" s="39" t="s">
        <v>845</v>
      </c>
      <c r="BV151" s="39" t="s">
        <v>514</v>
      </c>
    </row>
    <row r="152" spans="1:74">
      <c r="A152" s="30" t="str">
        <f>'Indicator Data'!A153</f>
        <v>Sao Tome and Principe</v>
      </c>
      <c r="B152" s="23" t="str">
        <f>'Indicator Data'!B153</f>
        <v>STP</v>
      </c>
      <c r="C152" s="39" t="s">
        <v>1132</v>
      </c>
      <c r="D152" s="39" t="s">
        <v>1132</v>
      </c>
      <c r="E152" s="39" t="s">
        <v>1133</v>
      </c>
      <c r="F152" s="39" t="s">
        <v>1133</v>
      </c>
      <c r="G152" s="39" t="s">
        <v>1133</v>
      </c>
      <c r="H152" s="39" t="s">
        <v>1133</v>
      </c>
      <c r="I152" s="39" t="s">
        <v>1133</v>
      </c>
      <c r="J152" s="39" t="s">
        <v>842</v>
      </c>
      <c r="K152" s="39" t="s">
        <v>842</v>
      </c>
      <c r="L152" s="39" t="s">
        <v>503</v>
      </c>
      <c r="M152" s="39" t="s">
        <v>839</v>
      </c>
      <c r="N152" s="39" t="s">
        <v>839</v>
      </c>
      <c r="O152" s="39" t="s">
        <v>839</v>
      </c>
      <c r="P152" s="39" t="s">
        <v>839</v>
      </c>
      <c r="Q152" s="39" t="s">
        <v>1051</v>
      </c>
      <c r="R152" s="39" t="s">
        <v>1051</v>
      </c>
      <c r="S152" s="39" t="s">
        <v>839</v>
      </c>
      <c r="T152" s="39" t="s">
        <v>839</v>
      </c>
      <c r="U152" s="39" t="s">
        <v>839</v>
      </c>
      <c r="V152" s="39" t="s">
        <v>514</v>
      </c>
      <c r="W152" s="39" t="s">
        <v>514</v>
      </c>
      <c r="X152" s="39" t="s">
        <v>514</v>
      </c>
      <c r="Y152" s="39" t="s">
        <v>1100</v>
      </c>
      <c r="Z152" s="39" t="s">
        <v>840</v>
      </c>
      <c r="AA152" s="39" t="s">
        <v>840</v>
      </c>
      <c r="AB152" s="61" t="s">
        <v>1138</v>
      </c>
      <c r="AC152" s="39" t="s">
        <v>830</v>
      </c>
      <c r="AD152" s="39" t="s">
        <v>1052</v>
      </c>
      <c r="AE152" s="39" t="s">
        <v>1100</v>
      </c>
      <c r="AF152" s="39" t="s">
        <v>839</v>
      </c>
      <c r="AG152" s="40" t="s">
        <v>1381</v>
      </c>
      <c r="AH152" s="39" t="s">
        <v>844</v>
      </c>
      <c r="AI152" s="39" t="s">
        <v>844</v>
      </c>
      <c r="AJ152" s="39" t="s">
        <v>846</v>
      </c>
      <c r="AK152" s="39" t="s">
        <v>847</v>
      </c>
      <c r="AL152" s="39" t="s">
        <v>847</v>
      </c>
      <c r="AM152" s="39" t="s">
        <v>1139</v>
      </c>
      <c r="AN152" s="39" t="s">
        <v>1139</v>
      </c>
      <c r="AO152" s="39" t="s">
        <v>830</v>
      </c>
      <c r="AP152" s="39" t="s">
        <v>830</v>
      </c>
      <c r="AQ152" s="39" t="s">
        <v>830</v>
      </c>
      <c r="AR152" s="39" t="s">
        <v>830</v>
      </c>
      <c r="AS152" s="39" t="s">
        <v>830</v>
      </c>
      <c r="AT152" s="39" t="s">
        <v>830</v>
      </c>
      <c r="AU152" s="39" t="s">
        <v>830</v>
      </c>
      <c r="AV152" s="39" t="s">
        <v>844</v>
      </c>
      <c r="AW152" s="39" t="s">
        <v>514</v>
      </c>
      <c r="AX152" s="39" t="s">
        <v>842</v>
      </c>
      <c r="AY152" s="39" t="s">
        <v>842</v>
      </c>
      <c r="AZ152" s="39" t="s">
        <v>842</v>
      </c>
      <c r="BA152" s="40" t="s">
        <v>819</v>
      </c>
      <c r="BB152" s="39" t="s">
        <v>841</v>
      </c>
      <c r="BC152" s="39" t="s">
        <v>841</v>
      </c>
      <c r="BD152" s="39" t="s">
        <v>503</v>
      </c>
      <c r="BE152" s="39" t="s">
        <v>503</v>
      </c>
      <c r="BF152" s="39" t="s">
        <v>1133</v>
      </c>
      <c r="BG152" s="39" t="s">
        <v>1140</v>
      </c>
      <c r="BH152" s="39" t="s">
        <v>838</v>
      </c>
      <c r="BI152" s="39" t="s">
        <v>514</v>
      </c>
      <c r="BJ152" s="39" t="s">
        <v>511</v>
      </c>
      <c r="BK152" s="39" t="s">
        <v>514</v>
      </c>
      <c r="BL152" s="39" t="s">
        <v>514</v>
      </c>
      <c r="BM152" s="39" t="s">
        <v>821</v>
      </c>
      <c r="BN152" s="39" t="s">
        <v>830</v>
      </c>
      <c r="BO152" s="39" t="s">
        <v>830</v>
      </c>
      <c r="BP152" s="39" t="s">
        <v>830</v>
      </c>
      <c r="BQ152" s="39" t="s">
        <v>830</v>
      </c>
      <c r="BR152" s="39" t="s">
        <v>830</v>
      </c>
      <c r="BS152" s="39" t="s">
        <v>830</v>
      </c>
      <c r="BT152" s="39"/>
      <c r="BU152" s="39" t="s">
        <v>845</v>
      </c>
      <c r="BV152" s="39" t="s">
        <v>514</v>
      </c>
    </row>
    <row r="153" spans="1:74">
      <c r="A153" s="30" t="str">
        <f>'Indicator Data'!A154</f>
        <v>Saudi Arabia</v>
      </c>
      <c r="B153" s="23" t="str">
        <f>'Indicator Data'!B154</f>
        <v>SAU</v>
      </c>
      <c r="C153" s="39" t="s">
        <v>1132</v>
      </c>
      <c r="D153" s="39" t="s">
        <v>1132</v>
      </c>
      <c r="E153" s="39" t="s">
        <v>1133</v>
      </c>
      <c r="F153" s="39" t="s">
        <v>1133</v>
      </c>
      <c r="G153" s="39" t="s">
        <v>1133</v>
      </c>
      <c r="H153" s="39" t="s">
        <v>1133</v>
      </c>
      <c r="I153" s="39" t="s">
        <v>1133</v>
      </c>
      <c r="J153" s="39" t="s">
        <v>842</v>
      </c>
      <c r="K153" s="39" t="s">
        <v>842</v>
      </c>
      <c r="L153" s="39" t="s">
        <v>503</v>
      </c>
      <c r="M153" s="39" t="s">
        <v>839</v>
      </c>
      <c r="N153" s="39" t="s">
        <v>839</v>
      </c>
      <c r="O153" s="39" t="s">
        <v>839</v>
      </c>
      <c r="P153" s="39" t="s">
        <v>839</v>
      </c>
      <c r="Q153" s="39" t="s">
        <v>1051</v>
      </c>
      <c r="R153" s="39" t="s">
        <v>1051</v>
      </c>
      <c r="S153" s="39" t="s">
        <v>839</v>
      </c>
      <c r="T153" s="39" t="s">
        <v>839</v>
      </c>
      <c r="U153" s="39" t="s">
        <v>839</v>
      </c>
      <c r="V153" s="39" t="s">
        <v>514</v>
      </c>
      <c r="W153" s="39" t="s">
        <v>514</v>
      </c>
      <c r="X153" s="39" t="s">
        <v>514</v>
      </c>
      <c r="Y153" s="39" t="s">
        <v>1100</v>
      </c>
      <c r="Z153" s="39" t="s">
        <v>840</v>
      </c>
      <c r="AA153" s="39" t="s">
        <v>840</v>
      </c>
      <c r="AB153" s="61" t="s">
        <v>1138</v>
      </c>
      <c r="AC153" s="39" t="s">
        <v>830</v>
      </c>
      <c r="AD153" s="39" t="s">
        <v>1052</v>
      </c>
      <c r="AE153" s="39" t="s">
        <v>1100</v>
      </c>
      <c r="AF153" s="39" t="s">
        <v>839</v>
      </c>
      <c r="AG153" s="40" t="s">
        <v>1381</v>
      </c>
      <c r="AH153" s="39" t="s">
        <v>844</v>
      </c>
      <c r="AI153" s="39" t="s">
        <v>844</v>
      </c>
      <c r="AJ153" s="39" t="s">
        <v>846</v>
      </c>
      <c r="AK153" s="39" t="s">
        <v>847</v>
      </c>
      <c r="AL153" s="39" t="s">
        <v>847</v>
      </c>
      <c r="AM153" s="39" t="s">
        <v>1139</v>
      </c>
      <c r="AN153" s="39" t="s">
        <v>1139</v>
      </c>
      <c r="AO153" s="39" t="s">
        <v>830</v>
      </c>
      <c r="AP153" s="39" t="s">
        <v>830</v>
      </c>
      <c r="AQ153" s="39" t="s">
        <v>830</v>
      </c>
      <c r="AR153" s="39" t="s">
        <v>830</v>
      </c>
      <c r="AS153" s="39" t="s">
        <v>830</v>
      </c>
      <c r="AT153" s="39" t="s">
        <v>830</v>
      </c>
      <c r="AU153" s="39" t="s">
        <v>830</v>
      </c>
      <c r="AV153" s="39" t="s">
        <v>844</v>
      </c>
      <c r="AW153" s="39" t="s">
        <v>514</v>
      </c>
      <c r="AX153" s="39" t="s">
        <v>842</v>
      </c>
      <c r="AY153" s="39" t="s">
        <v>842</v>
      </c>
      <c r="AZ153" s="39" t="s">
        <v>842</v>
      </c>
      <c r="BA153" s="40" t="s">
        <v>819</v>
      </c>
      <c r="BB153" s="39" t="s">
        <v>841</v>
      </c>
      <c r="BC153" s="39" t="s">
        <v>841</v>
      </c>
      <c r="BD153" s="39" t="s">
        <v>503</v>
      </c>
      <c r="BE153" s="39" t="s">
        <v>503</v>
      </c>
      <c r="BF153" s="39" t="s">
        <v>1133</v>
      </c>
      <c r="BG153" s="39" t="s">
        <v>1140</v>
      </c>
      <c r="BH153" s="39" t="s">
        <v>838</v>
      </c>
      <c r="BI153" s="39" t="s">
        <v>514</v>
      </c>
      <c r="BJ153" s="39" t="s">
        <v>511</v>
      </c>
      <c r="BK153" s="39" t="s">
        <v>514</v>
      </c>
      <c r="BL153" s="39" t="s">
        <v>514</v>
      </c>
      <c r="BM153" s="39" t="s">
        <v>821</v>
      </c>
      <c r="BN153" s="39" t="s">
        <v>830</v>
      </c>
      <c r="BO153" s="39" t="s">
        <v>830</v>
      </c>
      <c r="BP153" s="39" t="s">
        <v>830</v>
      </c>
      <c r="BQ153" s="39" t="s">
        <v>830</v>
      </c>
      <c r="BR153" s="39" t="s">
        <v>830</v>
      </c>
      <c r="BS153" s="39" t="s">
        <v>830</v>
      </c>
      <c r="BT153" s="39"/>
      <c r="BU153" s="39" t="s">
        <v>845</v>
      </c>
      <c r="BV153" s="39" t="s">
        <v>514</v>
      </c>
    </row>
    <row r="154" spans="1:74">
      <c r="A154" s="30" t="str">
        <f>'Indicator Data'!A155</f>
        <v>Senegal</v>
      </c>
      <c r="B154" s="23" t="str">
        <f>'Indicator Data'!B155</f>
        <v>SEN</v>
      </c>
      <c r="C154" s="39" t="s">
        <v>1132</v>
      </c>
      <c r="D154" s="39" t="s">
        <v>1132</v>
      </c>
      <c r="E154" s="39" t="s">
        <v>1133</v>
      </c>
      <c r="F154" s="39" t="s">
        <v>1133</v>
      </c>
      <c r="G154" s="39" t="s">
        <v>1133</v>
      </c>
      <c r="H154" s="39" t="s">
        <v>1133</v>
      </c>
      <c r="I154" s="39" t="s">
        <v>1133</v>
      </c>
      <c r="J154" s="39" t="s">
        <v>842</v>
      </c>
      <c r="K154" s="39" t="s">
        <v>842</v>
      </c>
      <c r="L154" s="39" t="s">
        <v>503</v>
      </c>
      <c r="M154" s="39" t="s">
        <v>839</v>
      </c>
      <c r="N154" s="39" t="s">
        <v>839</v>
      </c>
      <c r="O154" s="39" t="s">
        <v>839</v>
      </c>
      <c r="P154" s="39" t="s">
        <v>839</v>
      </c>
      <c r="Q154" s="39" t="s">
        <v>1051</v>
      </c>
      <c r="R154" s="39" t="s">
        <v>1051</v>
      </c>
      <c r="S154" s="39" t="s">
        <v>839</v>
      </c>
      <c r="T154" s="39" t="s">
        <v>839</v>
      </c>
      <c r="U154" s="39" t="s">
        <v>839</v>
      </c>
      <c r="V154" s="39" t="s">
        <v>514</v>
      </c>
      <c r="W154" s="39" t="s">
        <v>514</v>
      </c>
      <c r="X154" s="39" t="s">
        <v>514</v>
      </c>
      <c r="Y154" s="39" t="s">
        <v>1100</v>
      </c>
      <c r="Z154" s="39" t="s">
        <v>840</v>
      </c>
      <c r="AA154" s="39" t="s">
        <v>840</v>
      </c>
      <c r="AB154" s="61" t="s">
        <v>1138</v>
      </c>
      <c r="AC154" s="39" t="s">
        <v>830</v>
      </c>
      <c r="AD154" s="39" t="s">
        <v>1052</v>
      </c>
      <c r="AE154" s="39" t="s">
        <v>1100</v>
      </c>
      <c r="AF154" s="39" t="s">
        <v>839</v>
      </c>
      <c r="AG154" s="40" t="s">
        <v>1381</v>
      </c>
      <c r="AH154" s="39" t="s">
        <v>844</v>
      </c>
      <c r="AI154" s="39" t="s">
        <v>844</v>
      </c>
      <c r="AJ154" s="39" t="s">
        <v>846</v>
      </c>
      <c r="AK154" s="39" t="s">
        <v>847</v>
      </c>
      <c r="AL154" s="39" t="s">
        <v>847</v>
      </c>
      <c r="AM154" s="39" t="s">
        <v>1139</v>
      </c>
      <c r="AN154" s="39" t="s">
        <v>1139</v>
      </c>
      <c r="AO154" s="39" t="s">
        <v>830</v>
      </c>
      <c r="AP154" s="39" t="s">
        <v>830</v>
      </c>
      <c r="AQ154" s="39" t="s">
        <v>830</v>
      </c>
      <c r="AR154" s="39" t="s">
        <v>830</v>
      </c>
      <c r="AS154" s="39" t="s">
        <v>830</v>
      </c>
      <c r="AT154" s="39" t="s">
        <v>830</v>
      </c>
      <c r="AU154" s="39" t="s">
        <v>830</v>
      </c>
      <c r="AV154" s="39" t="s">
        <v>844</v>
      </c>
      <c r="AW154" s="39" t="s">
        <v>514</v>
      </c>
      <c r="AX154" s="39" t="s">
        <v>842</v>
      </c>
      <c r="AY154" s="39" t="s">
        <v>842</v>
      </c>
      <c r="AZ154" s="39" t="s">
        <v>842</v>
      </c>
      <c r="BA154" s="40" t="s">
        <v>822</v>
      </c>
      <c r="BB154" s="39" t="s">
        <v>841</v>
      </c>
      <c r="BC154" s="39" t="s">
        <v>841</v>
      </c>
      <c r="BD154" s="39" t="s">
        <v>503</v>
      </c>
      <c r="BE154" s="39" t="s">
        <v>503</v>
      </c>
      <c r="BF154" s="39" t="s">
        <v>1133</v>
      </c>
      <c r="BG154" s="39" t="s">
        <v>1140</v>
      </c>
      <c r="BH154" s="39" t="s">
        <v>838</v>
      </c>
      <c r="BI154" s="39" t="s">
        <v>514</v>
      </c>
      <c r="BJ154" s="39" t="s">
        <v>511</v>
      </c>
      <c r="BK154" s="39" t="s">
        <v>514</v>
      </c>
      <c r="BL154" s="39" t="s">
        <v>514</v>
      </c>
      <c r="BM154" s="39" t="s">
        <v>821</v>
      </c>
      <c r="BN154" s="39" t="s">
        <v>830</v>
      </c>
      <c r="BO154" s="39" t="s">
        <v>830</v>
      </c>
      <c r="BP154" s="39" t="s">
        <v>830</v>
      </c>
      <c r="BQ154" s="39" t="s">
        <v>830</v>
      </c>
      <c r="BR154" s="39" t="s">
        <v>830</v>
      </c>
      <c r="BS154" s="39" t="s">
        <v>830</v>
      </c>
      <c r="BT154" s="39"/>
      <c r="BU154" s="39" t="s">
        <v>845</v>
      </c>
      <c r="BV154" s="39" t="s">
        <v>514</v>
      </c>
    </row>
    <row r="155" spans="1:74">
      <c r="A155" s="30" t="str">
        <f>'Indicator Data'!A156</f>
        <v>Serbia</v>
      </c>
      <c r="B155" s="23" t="str">
        <f>'Indicator Data'!B156</f>
        <v>SRB</v>
      </c>
      <c r="C155" s="39" t="s">
        <v>1132</v>
      </c>
      <c r="D155" s="39" t="s">
        <v>1132</v>
      </c>
      <c r="E155" s="39" t="s">
        <v>1133</v>
      </c>
      <c r="F155" s="39" t="s">
        <v>1133</v>
      </c>
      <c r="G155" s="39" t="s">
        <v>1133</v>
      </c>
      <c r="H155" s="39" t="s">
        <v>1133</v>
      </c>
      <c r="I155" s="39" t="s">
        <v>1133</v>
      </c>
      <c r="J155" s="39" t="s">
        <v>842</v>
      </c>
      <c r="K155" s="39" t="s">
        <v>842</v>
      </c>
      <c r="L155" s="39" t="s">
        <v>503</v>
      </c>
      <c r="M155" s="39" t="s">
        <v>839</v>
      </c>
      <c r="N155" s="39" t="s">
        <v>839</v>
      </c>
      <c r="O155" s="39" t="s">
        <v>839</v>
      </c>
      <c r="P155" s="39" t="s">
        <v>839</v>
      </c>
      <c r="Q155" s="39" t="s">
        <v>1051</v>
      </c>
      <c r="R155" s="39" t="s">
        <v>1051</v>
      </c>
      <c r="S155" s="39" t="s">
        <v>839</v>
      </c>
      <c r="T155" s="39" t="s">
        <v>839</v>
      </c>
      <c r="U155" s="39" t="s">
        <v>839</v>
      </c>
      <c r="V155" s="39" t="s">
        <v>514</v>
      </c>
      <c r="W155" s="39" t="s">
        <v>514</v>
      </c>
      <c r="X155" s="39" t="s">
        <v>514</v>
      </c>
      <c r="Y155" s="39" t="s">
        <v>1100</v>
      </c>
      <c r="Z155" s="39" t="s">
        <v>840</v>
      </c>
      <c r="AA155" s="39" t="s">
        <v>840</v>
      </c>
      <c r="AB155" s="61" t="s">
        <v>1138</v>
      </c>
      <c r="AC155" s="39" t="s">
        <v>830</v>
      </c>
      <c r="AD155" s="39" t="s">
        <v>1052</v>
      </c>
      <c r="AE155" s="39" t="s">
        <v>1100</v>
      </c>
      <c r="AF155" s="39" t="s">
        <v>839</v>
      </c>
      <c r="AG155" s="40" t="s">
        <v>1381</v>
      </c>
      <c r="AH155" s="39" t="s">
        <v>844</v>
      </c>
      <c r="AI155" s="39" t="s">
        <v>844</v>
      </c>
      <c r="AJ155" s="39" t="s">
        <v>846</v>
      </c>
      <c r="AK155" s="39" t="s">
        <v>847</v>
      </c>
      <c r="AL155" s="39" t="s">
        <v>847</v>
      </c>
      <c r="AM155" s="39" t="s">
        <v>1139</v>
      </c>
      <c r="AN155" s="39" t="s">
        <v>1139</v>
      </c>
      <c r="AO155" s="39" t="s">
        <v>830</v>
      </c>
      <c r="AP155" s="39" t="s">
        <v>830</v>
      </c>
      <c r="AQ155" s="39" t="s">
        <v>830</v>
      </c>
      <c r="AR155" s="39" t="s">
        <v>830</v>
      </c>
      <c r="AS155" s="39" t="s">
        <v>830</v>
      </c>
      <c r="AT155" s="39" t="s">
        <v>830</v>
      </c>
      <c r="AU155" s="39" t="s">
        <v>830</v>
      </c>
      <c r="AV155" s="39" t="s">
        <v>844</v>
      </c>
      <c r="AW155" s="39" t="s">
        <v>514</v>
      </c>
      <c r="AX155" s="39" t="s">
        <v>842</v>
      </c>
      <c r="AY155" s="39" t="s">
        <v>842</v>
      </c>
      <c r="AZ155" s="39" t="s">
        <v>842</v>
      </c>
      <c r="BA155" s="40" t="s">
        <v>819</v>
      </c>
      <c r="BB155" s="39" t="s">
        <v>841</v>
      </c>
      <c r="BC155" s="39" t="s">
        <v>841</v>
      </c>
      <c r="BD155" s="39" t="s">
        <v>503</v>
      </c>
      <c r="BE155" s="39" t="s">
        <v>503</v>
      </c>
      <c r="BF155" s="39" t="s">
        <v>1133</v>
      </c>
      <c r="BG155" s="39" t="s">
        <v>1140</v>
      </c>
      <c r="BH155" s="39" t="s">
        <v>838</v>
      </c>
      <c r="BI155" s="39" t="s">
        <v>514</v>
      </c>
      <c r="BJ155" s="39" t="s">
        <v>511</v>
      </c>
      <c r="BK155" s="39" t="s">
        <v>514</v>
      </c>
      <c r="BL155" s="39" t="s">
        <v>514</v>
      </c>
      <c r="BM155" s="39" t="s">
        <v>821</v>
      </c>
      <c r="BN155" s="39" t="s">
        <v>830</v>
      </c>
      <c r="BO155" s="39" t="s">
        <v>830</v>
      </c>
      <c r="BP155" s="39" t="s">
        <v>830</v>
      </c>
      <c r="BQ155" s="39" t="s">
        <v>830</v>
      </c>
      <c r="BR155" s="39" t="s">
        <v>830</v>
      </c>
      <c r="BS155" s="39" t="s">
        <v>830</v>
      </c>
      <c r="BT155" s="39"/>
      <c r="BU155" s="39" t="s">
        <v>845</v>
      </c>
      <c r="BV155" s="39" t="s">
        <v>514</v>
      </c>
    </row>
    <row r="156" spans="1:74">
      <c r="A156" s="30" t="str">
        <f>'Indicator Data'!A157</f>
        <v>Seychelles</v>
      </c>
      <c r="B156" s="23" t="str">
        <f>'Indicator Data'!B157</f>
        <v>SYC</v>
      </c>
      <c r="C156" s="39" t="s">
        <v>1132</v>
      </c>
      <c r="D156" s="39" t="s">
        <v>1132</v>
      </c>
      <c r="E156" s="39" t="s">
        <v>1133</v>
      </c>
      <c r="F156" s="39" t="s">
        <v>1133</v>
      </c>
      <c r="G156" s="39" t="s">
        <v>1133</v>
      </c>
      <c r="H156" s="39" t="s">
        <v>1133</v>
      </c>
      <c r="I156" s="39" t="s">
        <v>1133</v>
      </c>
      <c r="J156" s="39" t="s">
        <v>842</v>
      </c>
      <c r="K156" s="39" t="s">
        <v>842</v>
      </c>
      <c r="L156" s="39" t="s">
        <v>503</v>
      </c>
      <c r="M156" s="39" t="s">
        <v>839</v>
      </c>
      <c r="N156" s="39" t="s">
        <v>839</v>
      </c>
      <c r="O156" s="39" t="s">
        <v>839</v>
      </c>
      <c r="P156" s="39" t="s">
        <v>839</v>
      </c>
      <c r="Q156" s="39" t="s">
        <v>1051</v>
      </c>
      <c r="R156" s="39" t="s">
        <v>1051</v>
      </c>
      <c r="S156" s="39" t="s">
        <v>839</v>
      </c>
      <c r="T156" s="39" t="s">
        <v>839</v>
      </c>
      <c r="U156" s="39" t="s">
        <v>839</v>
      </c>
      <c r="V156" s="39" t="s">
        <v>514</v>
      </c>
      <c r="W156" s="39" t="s">
        <v>514</v>
      </c>
      <c r="X156" s="39" t="s">
        <v>514</v>
      </c>
      <c r="Y156" s="39" t="s">
        <v>1100</v>
      </c>
      <c r="Z156" s="39" t="s">
        <v>840</v>
      </c>
      <c r="AA156" s="39" t="s">
        <v>840</v>
      </c>
      <c r="AB156" s="61" t="s">
        <v>1138</v>
      </c>
      <c r="AC156" s="39" t="s">
        <v>830</v>
      </c>
      <c r="AD156" s="39" t="s">
        <v>1052</v>
      </c>
      <c r="AE156" s="39" t="s">
        <v>1100</v>
      </c>
      <c r="AF156" s="39" t="s">
        <v>839</v>
      </c>
      <c r="AG156" s="40" t="s">
        <v>1381</v>
      </c>
      <c r="AH156" s="39" t="s">
        <v>844</v>
      </c>
      <c r="AI156" s="39" t="s">
        <v>844</v>
      </c>
      <c r="AJ156" s="39" t="s">
        <v>846</v>
      </c>
      <c r="AK156" s="39" t="s">
        <v>847</v>
      </c>
      <c r="AL156" s="39" t="s">
        <v>847</v>
      </c>
      <c r="AM156" s="39" t="s">
        <v>1139</v>
      </c>
      <c r="AN156" s="39" t="s">
        <v>1139</v>
      </c>
      <c r="AO156" s="39" t="s">
        <v>830</v>
      </c>
      <c r="AP156" s="39" t="s">
        <v>830</v>
      </c>
      <c r="AQ156" s="39" t="s">
        <v>830</v>
      </c>
      <c r="AR156" s="39" t="s">
        <v>830</v>
      </c>
      <c r="AS156" s="39" t="s">
        <v>830</v>
      </c>
      <c r="AT156" s="39" t="s">
        <v>830</v>
      </c>
      <c r="AU156" s="39" t="s">
        <v>830</v>
      </c>
      <c r="AV156" s="39" t="s">
        <v>844</v>
      </c>
      <c r="AW156" s="39" t="s">
        <v>514</v>
      </c>
      <c r="AX156" s="39" t="s">
        <v>842</v>
      </c>
      <c r="AY156" s="39" t="s">
        <v>842</v>
      </c>
      <c r="AZ156" s="39" t="s">
        <v>842</v>
      </c>
      <c r="BA156" s="40" t="s">
        <v>819</v>
      </c>
      <c r="BB156" s="39" t="s">
        <v>841</v>
      </c>
      <c r="BC156" s="39" t="s">
        <v>841</v>
      </c>
      <c r="BD156" s="39" t="s">
        <v>503</v>
      </c>
      <c r="BE156" s="39" t="s">
        <v>503</v>
      </c>
      <c r="BF156" s="39" t="s">
        <v>1133</v>
      </c>
      <c r="BG156" s="39" t="s">
        <v>1140</v>
      </c>
      <c r="BH156" s="39" t="s">
        <v>838</v>
      </c>
      <c r="BI156" s="39" t="s">
        <v>514</v>
      </c>
      <c r="BJ156" s="39" t="s">
        <v>511</v>
      </c>
      <c r="BK156" s="39" t="s">
        <v>514</v>
      </c>
      <c r="BL156" s="39" t="s">
        <v>514</v>
      </c>
      <c r="BM156" s="39" t="s">
        <v>821</v>
      </c>
      <c r="BN156" s="39" t="s">
        <v>830</v>
      </c>
      <c r="BO156" s="39" t="s">
        <v>830</v>
      </c>
      <c r="BP156" s="39" t="s">
        <v>830</v>
      </c>
      <c r="BQ156" s="39" t="s">
        <v>830</v>
      </c>
      <c r="BR156" s="39" t="s">
        <v>830</v>
      </c>
      <c r="BS156" s="39" t="s">
        <v>830</v>
      </c>
      <c r="BT156" s="39"/>
      <c r="BU156" s="39" t="s">
        <v>845</v>
      </c>
      <c r="BV156" s="39" t="s">
        <v>514</v>
      </c>
    </row>
    <row r="157" spans="1:74">
      <c r="A157" s="30" t="str">
        <f>'Indicator Data'!A158</f>
        <v>Sierra Leone</v>
      </c>
      <c r="B157" s="23" t="str">
        <f>'Indicator Data'!B158</f>
        <v>SLE</v>
      </c>
      <c r="C157" s="39" t="s">
        <v>1132</v>
      </c>
      <c r="D157" s="39" t="s">
        <v>1132</v>
      </c>
      <c r="E157" s="39" t="s">
        <v>1133</v>
      </c>
      <c r="F157" s="39" t="s">
        <v>1133</v>
      </c>
      <c r="G157" s="39" t="s">
        <v>1133</v>
      </c>
      <c r="H157" s="39" t="s">
        <v>1133</v>
      </c>
      <c r="I157" s="39" t="s">
        <v>1133</v>
      </c>
      <c r="J157" s="39" t="s">
        <v>842</v>
      </c>
      <c r="K157" s="39" t="s">
        <v>842</v>
      </c>
      <c r="L157" s="39" t="s">
        <v>503</v>
      </c>
      <c r="M157" s="39" t="s">
        <v>839</v>
      </c>
      <c r="N157" s="39" t="s">
        <v>839</v>
      </c>
      <c r="O157" s="39" t="s">
        <v>839</v>
      </c>
      <c r="P157" s="39" t="s">
        <v>839</v>
      </c>
      <c r="Q157" s="39" t="s">
        <v>1051</v>
      </c>
      <c r="R157" s="39" t="s">
        <v>1051</v>
      </c>
      <c r="S157" s="39" t="s">
        <v>839</v>
      </c>
      <c r="T157" s="39" t="s">
        <v>839</v>
      </c>
      <c r="U157" s="39" t="s">
        <v>839</v>
      </c>
      <c r="V157" s="39" t="s">
        <v>514</v>
      </c>
      <c r="W157" s="39" t="s">
        <v>514</v>
      </c>
      <c r="X157" s="39" t="s">
        <v>514</v>
      </c>
      <c r="Y157" s="39" t="s">
        <v>1100</v>
      </c>
      <c r="Z157" s="39" t="s">
        <v>840</v>
      </c>
      <c r="AA157" s="39" t="s">
        <v>840</v>
      </c>
      <c r="AB157" s="61" t="s">
        <v>1138</v>
      </c>
      <c r="AC157" s="39" t="s">
        <v>830</v>
      </c>
      <c r="AD157" s="39" t="s">
        <v>1052</v>
      </c>
      <c r="AE157" s="39" t="s">
        <v>1100</v>
      </c>
      <c r="AF157" s="39" t="s">
        <v>839</v>
      </c>
      <c r="AG157" s="40" t="s">
        <v>1381</v>
      </c>
      <c r="AH157" s="39" t="s">
        <v>844</v>
      </c>
      <c r="AI157" s="39" t="s">
        <v>844</v>
      </c>
      <c r="AJ157" s="39" t="s">
        <v>846</v>
      </c>
      <c r="AK157" s="39" t="s">
        <v>847</v>
      </c>
      <c r="AL157" s="39" t="s">
        <v>847</v>
      </c>
      <c r="AM157" s="39" t="s">
        <v>1139</v>
      </c>
      <c r="AN157" s="39" t="s">
        <v>1139</v>
      </c>
      <c r="AO157" s="39" t="s">
        <v>830</v>
      </c>
      <c r="AP157" s="39" t="s">
        <v>830</v>
      </c>
      <c r="AQ157" s="39" t="s">
        <v>830</v>
      </c>
      <c r="AR157" s="39" t="s">
        <v>830</v>
      </c>
      <c r="AS157" s="39" t="s">
        <v>830</v>
      </c>
      <c r="AT157" s="39" t="s">
        <v>830</v>
      </c>
      <c r="AU157" s="39" t="s">
        <v>830</v>
      </c>
      <c r="AV157" s="39" t="s">
        <v>844</v>
      </c>
      <c r="AW157" s="39" t="s">
        <v>514</v>
      </c>
      <c r="AX157" s="39" t="s">
        <v>842</v>
      </c>
      <c r="AY157" s="39" t="s">
        <v>842</v>
      </c>
      <c r="AZ157" s="39" t="s">
        <v>842</v>
      </c>
      <c r="BA157" s="40" t="s">
        <v>819</v>
      </c>
      <c r="BB157" s="39" t="s">
        <v>841</v>
      </c>
      <c r="BC157" s="39" t="s">
        <v>841</v>
      </c>
      <c r="BD157" s="39" t="s">
        <v>503</v>
      </c>
      <c r="BE157" s="39" t="s">
        <v>503</v>
      </c>
      <c r="BF157" s="39" t="s">
        <v>1133</v>
      </c>
      <c r="BG157" s="39" t="s">
        <v>1140</v>
      </c>
      <c r="BH157" s="39" t="s">
        <v>838</v>
      </c>
      <c r="BI157" s="39" t="s">
        <v>514</v>
      </c>
      <c r="BJ157" s="39" t="s">
        <v>511</v>
      </c>
      <c r="BK157" s="39" t="s">
        <v>514</v>
      </c>
      <c r="BL157" s="39" t="s">
        <v>514</v>
      </c>
      <c r="BM157" s="39" t="s">
        <v>821</v>
      </c>
      <c r="BN157" s="39" t="s">
        <v>830</v>
      </c>
      <c r="BO157" s="39" t="s">
        <v>830</v>
      </c>
      <c r="BP157" s="39" t="s">
        <v>830</v>
      </c>
      <c r="BQ157" s="39" t="s">
        <v>830</v>
      </c>
      <c r="BR157" s="39" t="s">
        <v>830</v>
      </c>
      <c r="BS157" s="39" t="s">
        <v>830</v>
      </c>
      <c r="BT157" s="39"/>
      <c r="BU157" s="39" t="s">
        <v>845</v>
      </c>
      <c r="BV157" s="39" t="s">
        <v>514</v>
      </c>
    </row>
    <row r="158" spans="1:74">
      <c r="A158" s="30" t="str">
        <f>'Indicator Data'!A159</f>
        <v>Singapore</v>
      </c>
      <c r="B158" s="23" t="str">
        <f>'Indicator Data'!B159</f>
        <v>SGP</v>
      </c>
      <c r="C158" s="39" t="s">
        <v>1132</v>
      </c>
      <c r="D158" s="39" t="s">
        <v>1132</v>
      </c>
      <c r="E158" s="39" t="s">
        <v>1133</v>
      </c>
      <c r="F158" s="39" t="s">
        <v>1133</v>
      </c>
      <c r="G158" s="39" t="s">
        <v>1133</v>
      </c>
      <c r="H158" s="39" t="s">
        <v>1133</v>
      </c>
      <c r="I158" s="39" t="s">
        <v>1133</v>
      </c>
      <c r="J158" s="39" t="s">
        <v>842</v>
      </c>
      <c r="K158" s="39" t="s">
        <v>842</v>
      </c>
      <c r="L158" s="39" t="s">
        <v>503</v>
      </c>
      <c r="M158" s="39" t="s">
        <v>839</v>
      </c>
      <c r="N158" s="39" t="s">
        <v>839</v>
      </c>
      <c r="O158" s="39" t="s">
        <v>839</v>
      </c>
      <c r="P158" s="39" t="s">
        <v>839</v>
      </c>
      <c r="Q158" s="39" t="s">
        <v>1051</v>
      </c>
      <c r="R158" s="39" t="s">
        <v>1051</v>
      </c>
      <c r="S158" s="39" t="s">
        <v>839</v>
      </c>
      <c r="T158" s="39" t="s">
        <v>839</v>
      </c>
      <c r="U158" s="39" t="s">
        <v>839</v>
      </c>
      <c r="V158" s="39" t="s">
        <v>514</v>
      </c>
      <c r="W158" s="39" t="s">
        <v>514</v>
      </c>
      <c r="X158" s="39" t="s">
        <v>514</v>
      </c>
      <c r="Y158" s="39" t="s">
        <v>1100</v>
      </c>
      <c r="Z158" s="39" t="s">
        <v>840</v>
      </c>
      <c r="AA158" s="39" t="s">
        <v>840</v>
      </c>
      <c r="AB158" s="61" t="s">
        <v>1138</v>
      </c>
      <c r="AC158" s="39" t="s">
        <v>830</v>
      </c>
      <c r="AD158" s="39" t="s">
        <v>1052</v>
      </c>
      <c r="AE158" s="39" t="s">
        <v>1100</v>
      </c>
      <c r="AF158" s="39" t="s">
        <v>839</v>
      </c>
      <c r="AG158" s="40" t="s">
        <v>1381</v>
      </c>
      <c r="AH158" s="39" t="s">
        <v>844</v>
      </c>
      <c r="AI158" s="39" t="s">
        <v>844</v>
      </c>
      <c r="AJ158" s="39" t="s">
        <v>846</v>
      </c>
      <c r="AK158" s="39" t="s">
        <v>847</v>
      </c>
      <c r="AL158" s="39" t="s">
        <v>847</v>
      </c>
      <c r="AM158" s="39" t="s">
        <v>1139</v>
      </c>
      <c r="AN158" s="39" t="s">
        <v>1139</v>
      </c>
      <c r="AO158" s="39" t="s">
        <v>830</v>
      </c>
      <c r="AP158" s="39" t="s">
        <v>830</v>
      </c>
      <c r="AQ158" s="39" t="s">
        <v>830</v>
      </c>
      <c r="AR158" s="39" t="s">
        <v>830</v>
      </c>
      <c r="AS158" s="39" t="s">
        <v>830</v>
      </c>
      <c r="AT158" s="39" t="s">
        <v>830</v>
      </c>
      <c r="AU158" s="39" t="s">
        <v>830</v>
      </c>
      <c r="AV158" s="39" t="s">
        <v>844</v>
      </c>
      <c r="AW158" s="39" t="s">
        <v>514</v>
      </c>
      <c r="AX158" s="39" t="s">
        <v>842</v>
      </c>
      <c r="AY158" s="39" t="s">
        <v>842</v>
      </c>
      <c r="AZ158" s="39" t="s">
        <v>842</v>
      </c>
      <c r="BA158" s="40" t="s">
        <v>819</v>
      </c>
      <c r="BB158" s="39" t="s">
        <v>841</v>
      </c>
      <c r="BC158" s="39" t="s">
        <v>841</v>
      </c>
      <c r="BD158" s="39" t="s">
        <v>503</v>
      </c>
      <c r="BE158" s="39" t="s">
        <v>503</v>
      </c>
      <c r="BF158" s="39" t="s">
        <v>1133</v>
      </c>
      <c r="BG158" s="39" t="s">
        <v>1140</v>
      </c>
      <c r="BH158" s="39" t="s">
        <v>838</v>
      </c>
      <c r="BI158" s="39" t="s">
        <v>514</v>
      </c>
      <c r="BJ158" s="39" t="s">
        <v>511</v>
      </c>
      <c r="BK158" s="39" t="s">
        <v>514</v>
      </c>
      <c r="BL158" s="39" t="s">
        <v>514</v>
      </c>
      <c r="BM158" s="39" t="s">
        <v>821</v>
      </c>
      <c r="BN158" s="39" t="s">
        <v>830</v>
      </c>
      <c r="BO158" s="39" t="s">
        <v>830</v>
      </c>
      <c r="BP158" s="39" t="s">
        <v>830</v>
      </c>
      <c r="BQ158" s="39" t="s">
        <v>830</v>
      </c>
      <c r="BR158" s="39" t="s">
        <v>830</v>
      </c>
      <c r="BS158" s="39" t="s">
        <v>830</v>
      </c>
      <c r="BT158" s="39"/>
      <c r="BU158" s="39" t="s">
        <v>845</v>
      </c>
      <c r="BV158" s="39" t="s">
        <v>514</v>
      </c>
    </row>
    <row r="159" spans="1:74">
      <c r="A159" s="30" t="str">
        <f>'Indicator Data'!A160</f>
        <v>Slovakia</v>
      </c>
      <c r="B159" s="23" t="str">
        <f>'Indicator Data'!B160</f>
        <v>SVK</v>
      </c>
      <c r="C159" s="39" t="s">
        <v>1132</v>
      </c>
      <c r="D159" s="39" t="s">
        <v>1132</v>
      </c>
      <c r="E159" s="39" t="s">
        <v>1133</v>
      </c>
      <c r="F159" s="39" t="s">
        <v>1133</v>
      </c>
      <c r="G159" s="39" t="s">
        <v>1133</v>
      </c>
      <c r="H159" s="39" t="s">
        <v>1133</v>
      </c>
      <c r="I159" s="39" t="s">
        <v>1133</v>
      </c>
      <c r="J159" s="39" t="s">
        <v>842</v>
      </c>
      <c r="K159" s="39" t="s">
        <v>842</v>
      </c>
      <c r="L159" s="39" t="s">
        <v>503</v>
      </c>
      <c r="M159" s="39" t="s">
        <v>839</v>
      </c>
      <c r="N159" s="39" t="s">
        <v>839</v>
      </c>
      <c r="O159" s="39" t="s">
        <v>839</v>
      </c>
      <c r="P159" s="39" t="s">
        <v>839</v>
      </c>
      <c r="Q159" s="39" t="s">
        <v>1051</v>
      </c>
      <c r="R159" s="39" t="s">
        <v>1051</v>
      </c>
      <c r="S159" s="39" t="s">
        <v>839</v>
      </c>
      <c r="T159" s="39" t="s">
        <v>839</v>
      </c>
      <c r="U159" s="39" t="s">
        <v>839</v>
      </c>
      <c r="V159" s="39" t="s">
        <v>514</v>
      </c>
      <c r="W159" s="39" t="s">
        <v>514</v>
      </c>
      <c r="X159" s="39" t="s">
        <v>514</v>
      </c>
      <c r="Y159" s="39" t="s">
        <v>1100</v>
      </c>
      <c r="Z159" s="39" t="s">
        <v>840</v>
      </c>
      <c r="AA159" s="39" t="s">
        <v>840</v>
      </c>
      <c r="AB159" s="61" t="s">
        <v>1138</v>
      </c>
      <c r="AC159" s="39" t="s">
        <v>830</v>
      </c>
      <c r="AD159" s="39" t="s">
        <v>1052</v>
      </c>
      <c r="AE159" s="39" t="s">
        <v>1100</v>
      </c>
      <c r="AF159" s="39" t="s">
        <v>839</v>
      </c>
      <c r="AG159" s="40" t="s">
        <v>1381</v>
      </c>
      <c r="AH159" s="39" t="s">
        <v>844</v>
      </c>
      <c r="AI159" s="39" t="s">
        <v>844</v>
      </c>
      <c r="AJ159" s="39" t="s">
        <v>846</v>
      </c>
      <c r="AK159" s="39" t="s">
        <v>847</v>
      </c>
      <c r="AL159" s="39" t="s">
        <v>847</v>
      </c>
      <c r="AM159" s="39" t="s">
        <v>1139</v>
      </c>
      <c r="AN159" s="39" t="s">
        <v>1139</v>
      </c>
      <c r="AO159" s="39" t="s">
        <v>830</v>
      </c>
      <c r="AP159" s="39" t="s">
        <v>830</v>
      </c>
      <c r="AQ159" s="39" t="s">
        <v>830</v>
      </c>
      <c r="AR159" s="39" t="s">
        <v>830</v>
      </c>
      <c r="AS159" s="39" t="s">
        <v>830</v>
      </c>
      <c r="AT159" s="39" t="s">
        <v>830</v>
      </c>
      <c r="AU159" s="39" t="s">
        <v>830</v>
      </c>
      <c r="AV159" s="39" t="s">
        <v>844</v>
      </c>
      <c r="AW159" s="39" t="s">
        <v>514</v>
      </c>
      <c r="AX159" s="39" t="s">
        <v>842</v>
      </c>
      <c r="AY159" s="39" t="s">
        <v>842</v>
      </c>
      <c r="AZ159" s="39" t="s">
        <v>842</v>
      </c>
      <c r="BA159" s="40" t="s">
        <v>819</v>
      </c>
      <c r="BB159" s="39" t="s">
        <v>841</v>
      </c>
      <c r="BC159" s="39" t="s">
        <v>841</v>
      </c>
      <c r="BD159" s="39" t="s">
        <v>503</v>
      </c>
      <c r="BE159" s="39" t="s">
        <v>503</v>
      </c>
      <c r="BF159" s="39" t="s">
        <v>1133</v>
      </c>
      <c r="BG159" s="39" t="s">
        <v>1140</v>
      </c>
      <c r="BH159" s="39" t="s">
        <v>838</v>
      </c>
      <c r="BI159" s="39" t="s">
        <v>514</v>
      </c>
      <c r="BJ159" s="39" t="s">
        <v>511</v>
      </c>
      <c r="BK159" s="39" t="s">
        <v>514</v>
      </c>
      <c r="BL159" s="39" t="s">
        <v>514</v>
      </c>
      <c r="BM159" s="39" t="s">
        <v>821</v>
      </c>
      <c r="BN159" s="39" t="s">
        <v>830</v>
      </c>
      <c r="BO159" s="39" t="s">
        <v>830</v>
      </c>
      <c r="BP159" s="39" t="s">
        <v>830</v>
      </c>
      <c r="BQ159" s="39" t="s">
        <v>830</v>
      </c>
      <c r="BR159" s="39" t="s">
        <v>830</v>
      </c>
      <c r="BS159" s="39" t="s">
        <v>830</v>
      </c>
      <c r="BT159" s="39"/>
      <c r="BU159" s="39" t="s">
        <v>845</v>
      </c>
      <c r="BV159" s="39" t="s">
        <v>514</v>
      </c>
    </row>
    <row r="160" spans="1:74">
      <c r="A160" s="30" t="str">
        <f>'Indicator Data'!A161</f>
        <v>Slovenia</v>
      </c>
      <c r="B160" s="23" t="str">
        <f>'Indicator Data'!B161</f>
        <v>SVN</v>
      </c>
      <c r="C160" s="39" t="s">
        <v>1132</v>
      </c>
      <c r="D160" s="39" t="s">
        <v>1132</v>
      </c>
      <c r="E160" s="39" t="s">
        <v>1133</v>
      </c>
      <c r="F160" s="39" t="s">
        <v>1133</v>
      </c>
      <c r="G160" s="39" t="s">
        <v>1133</v>
      </c>
      <c r="H160" s="39" t="s">
        <v>1133</v>
      </c>
      <c r="I160" s="39" t="s">
        <v>1133</v>
      </c>
      <c r="J160" s="39" t="s">
        <v>842</v>
      </c>
      <c r="K160" s="39" t="s">
        <v>842</v>
      </c>
      <c r="L160" s="39" t="s">
        <v>503</v>
      </c>
      <c r="M160" s="39" t="s">
        <v>839</v>
      </c>
      <c r="N160" s="39" t="s">
        <v>839</v>
      </c>
      <c r="O160" s="39" t="s">
        <v>839</v>
      </c>
      <c r="P160" s="39" t="s">
        <v>839</v>
      </c>
      <c r="Q160" s="39" t="s">
        <v>1051</v>
      </c>
      <c r="R160" s="39" t="s">
        <v>1051</v>
      </c>
      <c r="S160" s="39" t="s">
        <v>839</v>
      </c>
      <c r="T160" s="39" t="s">
        <v>839</v>
      </c>
      <c r="U160" s="39" t="s">
        <v>839</v>
      </c>
      <c r="V160" s="39" t="s">
        <v>514</v>
      </c>
      <c r="W160" s="39" t="s">
        <v>514</v>
      </c>
      <c r="X160" s="39" t="s">
        <v>514</v>
      </c>
      <c r="Y160" s="39" t="s">
        <v>1100</v>
      </c>
      <c r="Z160" s="39" t="s">
        <v>840</v>
      </c>
      <c r="AA160" s="39" t="s">
        <v>840</v>
      </c>
      <c r="AB160" s="61" t="s">
        <v>1138</v>
      </c>
      <c r="AC160" s="39" t="s">
        <v>830</v>
      </c>
      <c r="AD160" s="39" t="s">
        <v>1052</v>
      </c>
      <c r="AE160" s="39" t="s">
        <v>1100</v>
      </c>
      <c r="AF160" s="39" t="s">
        <v>839</v>
      </c>
      <c r="AG160" s="40" t="s">
        <v>1381</v>
      </c>
      <c r="AH160" s="39" t="s">
        <v>844</v>
      </c>
      <c r="AI160" s="39" t="s">
        <v>844</v>
      </c>
      <c r="AJ160" s="39" t="s">
        <v>846</v>
      </c>
      <c r="AK160" s="39" t="s">
        <v>847</v>
      </c>
      <c r="AL160" s="39" t="s">
        <v>847</v>
      </c>
      <c r="AM160" s="39" t="s">
        <v>1139</v>
      </c>
      <c r="AN160" s="39" t="s">
        <v>1139</v>
      </c>
      <c r="AO160" s="39" t="s">
        <v>830</v>
      </c>
      <c r="AP160" s="39" t="s">
        <v>830</v>
      </c>
      <c r="AQ160" s="39" t="s">
        <v>830</v>
      </c>
      <c r="AR160" s="39" t="s">
        <v>830</v>
      </c>
      <c r="AS160" s="39" t="s">
        <v>830</v>
      </c>
      <c r="AT160" s="39" t="s">
        <v>830</v>
      </c>
      <c r="AU160" s="39" t="s">
        <v>830</v>
      </c>
      <c r="AV160" s="39" t="s">
        <v>844</v>
      </c>
      <c r="AW160" s="39" t="s">
        <v>514</v>
      </c>
      <c r="AX160" s="39" t="s">
        <v>842</v>
      </c>
      <c r="AY160" s="39" t="s">
        <v>842</v>
      </c>
      <c r="AZ160" s="39" t="s">
        <v>842</v>
      </c>
      <c r="BA160" s="40" t="s">
        <v>819</v>
      </c>
      <c r="BB160" s="39" t="s">
        <v>841</v>
      </c>
      <c r="BC160" s="39" t="s">
        <v>841</v>
      </c>
      <c r="BD160" s="39" t="s">
        <v>503</v>
      </c>
      <c r="BE160" s="39" t="s">
        <v>503</v>
      </c>
      <c r="BF160" s="39" t="s">
        <v>1133</v>
      </c>
      <c r="BG160" s="39" t="s">
        <v>1140</v>
      </c>
      <c r="BH160" s="39" t="s">
        <v>838</v>
      </c>
      <c r="BI160" s="39" t="s">
        <v>514</v>
      </c>
      <c r="BJ160" s="39" t="s">
        <v>511</v>
      </c>
      <c r="BK160" s="39" t="s">
        <v>514</v>
      </c>
      <c r="BL160" s="39" t="s">
        <v>514</v>
      </c>
      <c r="BM160" s="39" t="s">
        <v>821</v>
      </c>
      <c r="BN160" s="39" t="s">
        <v>830</v>
      </c>
      <c r="BO160" s="39" t="s">
        <v>830</v>
      </c>
      <c r="BP160" s="39" t="s">
        <v>830</v>
      </c>
      <c r="BQ160" s="39" t="s">
        <v>830</v>
      </c>
      <c r="BR160" s="39" t="s">
        <v>830</v>
      </c>
      <c r="BS160" s="39" t="s">
        <v>830</v>
      </c>
      <c r="BT160" s="39"/>
      <c r="BU160" s="39" t="s">
        <v>845</v>
      </c>
      <c r="BV160" s="39" t="s">
        <v>514</v>
      </c>
    </row>
    <row r="161" spans="1:74">
      <c r="A161" s="30" t="str">
        <f>'Indicator Data'!A162</f>
        <v>Solomon Islands</v>
      </c>
      <c r="B161" s="23" t="str">
        <f>'Indicator Data'!B162</f>
        <v>SLB</v>
      </c>
      <c r="C161" s="39" t="s">
        <v>1132</v>
      </c>
      <c r="D161" s="39" t="s">
        <v>1132</v>
      </c>
      <c r="E161" s="39" t="s">
        <v>1133</v>
      </c>
      <c r="F161" s="39" t="s">
        <v>1133</v>
      </c>
      <c r="G161" s="39" t="s">
        <v>1133</v>
      </c>
      <c r="H161" s="39" t="s">
        <v>1133</v>
      </c>
      <c r="I161" s="39" t="s">
        <v>1133</v>
      </c>
      <c r="J161" s="39" t="s">
        <v>842</v>
      </c>
      <c r="K161" s="39" t="s">
        <v>842</v>
      </c>
      <c r="L161" s="39" t="s">
        <v>503</v>
      </c>
      <c r="M161" s="39" t="s">
        <v>839</v>
      </c>
      <c r="N161" s="39" t="s">
        <v>839</v>
      </c>
      <c r="O161" s="39" t="s">
        <v>839</v>
      </c>
      <c r="P161" s="39" t="s">
        <v>839</v>
      </c>
      <c r="Q161" s="39" t="s">
        <v>1051</v>
      </c>
      <c r="R161" s="39" t="s">
        <v>1051</v>
      </c>
      <c r="S161" s="39" t="s">
        <v>839</v>
      </c>
      <c r="T161" s="39" t="s">
        <v>839</v>
      </c>
      <c r="U161" s="39" t="s">
        <v>839</v>
      </c>
      <c r="V161" s="39" t="s">
        <v>514</v>
      </c>
      <c r="W161" s="39" t="s">
        <v>514</v>
      </c>
      <c r="X161" s="39" t="s">
        <v>514</v>
      </c>
      <c r="Y161" s="39" t="s">
        <v>1100</v>
      </c>
      <c r="Z161" s="39" t="s">
        <v>840</v>
      </c>
      <c r="AA161" s="39" t="s">
        <v>840</v>
      </c>
      <c r="AB161" s="61" t="s">
        <v>1138</v>
      </c>
      <c r="AC161" s="39" t="s">
        <v>830</v>
      </c>
      <c r="AD161" s="39" t="s">
        <v>1052</v>
      </c>
      <c r="AE161" s="39" t="s">
        <v>1100</v>
      </c>
      <c r="AF161" s="39" t="s">
        <v>839</v>
      </c>
      <c r="AG161" s="40" t="s">
        <v>1381</v>
      </c>
      <c r="AH161" s="39" t="s">
        <v>844</v>
      </c>
      <c r="AI161" s="39" t="s">
        <v>844</v>
      </c>
      <c r="AJ161" s="39" t="s">
        <v>846</v>
      </c>
      <c r="AK161" s="39" t="s">
        <v>847</v>
      </c>
      <c r="AL161" s="39" t="s">
        <v>847</v>
      </c>
      <c r="AM161" s="39" t="s">
        <v>1139</v>
      </c>
      <c r="AN161" s="39" t="s">
        <v>1139</v>
      </c>
      <c r="AO161" s="39" t="s">
        <v>830</v>
      </c>
      <c r="AP161" s="39" t="s">
        <v>830</v>
      </c>
      <c r="AQ161" s="39" t="s">
        <v>830</v>
      </c>
      <c r="AR161" s="39" t="s">
        <v>830</v>
      </c>
      <c r="AS161" s="39" t="s">
        <v>830</v>
      </c>
      <c r="AT161" s="39" t="s">
        <v>830</v>
      </c>
      <c r="AU161" s="39" t="s">
        <v>830</v>
      </c>
      <c r="AV161" s="39" t="s">
        <v>844</v>
      </c>
      <c r="AW161" s="39" t="s">
        <v>514</v>
      </c>
      <c r="AX161" s="39" t="s">
        <v>842</v>
      </c>
      <c r="AY161" s="39" t="s">
        <v>842</v>
      </c>
      <c r="AZ161" s="39" t="s">
        <v>842</v>
      </c>
      <c r="BA161" s="40" t="s">
        <v>819</v>
      </c>
      <c r="BB161" s="39" t="s">
        <v>841</v>
      </c>
      <c r="BC161" s="39" t="s">
        <v>841</v>
      </c>
      <c r="BD161" s="39" t="s">
        <v>503</v>
      </c>
      <c r="BE161" s="39" t="s">
        <v>503</v>
      </c>
      <c r="BF161" s="39" t="s">
        <v>1133</v>
      </c>
      <c r="BG161" s="39" t="s">
        <v>1140</v>
      </c>
      <c r="BH161" s="39" t="s">
        <v>838</v>
      </c>
      <c r="BI161" s="39" t="s">
        <v>514</v>
      </c>
      <c r="BJ161" s="39" t="s">
        <v>511</v>
      </c>
      <c r="BK161" s="39" t="s">
        <v>514</v>
      </c>
      <c r="BL161" s="39" t="s">
        <v>514</v>
      </c>
      <c r="BM161" s="39" t="s">
        <v>821</v>
      </c>
      <c r="BN161" s="39" t="s">
        <v>830</v>
      </c>
      <c r="BO161" s="39" t="s">
        <v>830</v>
      </c>
      <c r="BP161" s="39" t="s">
        <v>830</v>
      </c>
      <c r="BQ161" s="39" t="s">
        <v>830</v>
      </c>
      <c r="BR161" s="39" t="s">
        <v>830</v>
      </c>
      <c r="BS161" s="39" t="s">
        <v>830</v>
      </c>
      <c r="BT161" s="39"/>
      <c r="BU161" s="39" t="s">
        <v>845</v>
      </c>
      <c r="BV161" s="39" t="s">
        <v>514</v>
      </c>
    </row>
    <row r="162" spans="1:74">
      <c r="A162" s="30" t="str">
        <f>'Indicator Data'!A163</f>
        <v>Somalia</v>
      </c>
      <c r="B162" s="23" t="str">
        <f>'Indicator Data'!B163</f>
        <v>SOM</v>
      </c>
      <c r="C162" s="39" t="s">
        <v>1132</v>
      </c>
      <c r="D162" s="39" t="s">
        <v>1132</v>
      </c>
      <c r="E162" s="39" t="s">
        <v>1133</v>
      </c>
      <c r="F162" s="39" t="s">
        <v>1133</v>
      </c>
      <c r="G162" s="39" t="s">
        <v>1133</v>
      </c>
      <c r="H162" s="39" t="s">
        <v>1133</v>
      </c>
      <c r="I162" s="39" t="s">
        <v>1133</v>
      </c>
      <c r="J162" s="39" t="s">
        <v>842</v>
      </c>
      <c r="K162" s="39" t="s">
        <v>842</v>
      </c>
      <c r="L162" s="39" t="s">
        <v>503</v>
      </c>
      <c r="M162" s="39" t="s">
        <v>839</v>
      </c>
      <c r="N162" s="39" t="s">
        <v>839</v>
      </c>
      <c r="O162" s="39" t="s">
        <v>839</v>
      </c>
      <c r="P162" s="39" t="s">
        <v>839</v>
      </c>
      <c r="Q162" s="39" t="s">
        <v>1051</v>
      </c>
      <c r="R162" s="39" t="s">
        <v>1051</v>
      </c>
      <c r="S162" s="39" t="s">
        <v>839</v>
      </c>
      <c r="T162" s="39" t="s">
        <v>839</v>
      </c>
      <c r="U162" s="39" t="s">
        <v>839</v>
      </c>
      <c r="V162" s="39" t="s">
        <v>514</v>
      </c>
      <c r="W162" s="39" t="s">
        <v>514</v>
      </c>
      <c r="X162" s="39" t="s">
        <v>514</v>
      </c>
      <c r="Y162" s="39" t="s">
        <v>1100</v>
      </c>
      <c r="Z162" s="39" t="s">
        <v>840</v>
      </c>
      <c r="AA162" s="39" t="s">
        <v>840</v>
      </c>
      <c r="AB162" s="61" t="s">
        <v>1138</v>
      </c>
      <c r="AC162" s="39" t="s">
        <v>830</v>
      </c>
      <c r="AD162" s="39" t="s">
        <v>1052</v>
      </c>
      <c r="AE162" s="39" t="s">
        <v>1100</v>
      </c>
      <c r="AF162" s="39" t="s">
        <v>839</v>
      </c>
      <c r="AG162" s="40" t="s">
        <v>1381</v>
      </c>
      <c r="AH162" s="39" t="s">
        <v>844</v>
      </c>
      <c r="AI162" s="39" t="s">
        <v>844</v>
      </c>
      <c r="AJ162" s="39" t="s">
        <v>846</v>
      </c>
      <c r="AK162" s="39" t="s">
        <v>847</v>
      </c>
      <c r="AL162" s="39" t="s">
        <v>847</v>
      </c>
      <c r="AM162" s="39" t="s">
        <v>1139</v>
      </c>
      <c r="AN162" s="39" t="s">
        <v>1139</v>
      </c>
      <c r="AO162" s="39" t="s">
        <v>830</v>
      </c>
      <c r="AP162" s="39" t="s">
        <v>830</v>
      </c>
      <c r="AQ162" s="39" t="s">
        <v>830</v>
      </c>
      <c r="AR162" s="39" t="s">
        <v>830</v>
      </c>
      <c r="AS162" s="39" t="s">
        <v>830</v>
      </c>
      <c r="AT162" s="39" t="s">
        <v>830</v>
      </c>
      <c r="AU162" s="39" t="s">
        <v>830</v>
      </c>
      <c r="AV162" s="39" t="s">
        <v>844</v>
      </c>
      <c r="AW162" s="39" t="s">
        <v>514</v>
      </c>
      <c r="AX162" s="39" t="s">
        <v>842</v>
      </c>
      <c r="AY162" s="39" t="s">
        <v>842</v>
      </c>
      <c r="AZ162" s="39" t="s">
        <v>842</v>
      </c>
      <c r="BA162" s="40" t="s">
        <v>822</v>
      </c>
      <c r="BB162" s="39" t="s">
        <v>841</v>
      </c>
      <c r="BC162" s="39" t="s">
        <v>841</v>
      </c>
      <c r="BD162" s="39" t="s">
        <v>503</v>
      </c>
      <c r="BE162" s="39" t="s">
        <v>503</v>
      </c>
      <c r="BF162" s="39" t="s">
        <v>1133</v>
      </c>
      <c r="BG162" s="39" t="s">
        <v>1140</v>
      </c>
      <c r="BH162" s="39" t="s">
        <v>838</v>
      </c>
      <c r="BI162" s="39" t="s">
        <v>514</v>
      </c>
      <c r="BJ162" s="39" t="s">
        <v>511</v>
      </c>
      <c r="BK162" s="39" t="s">
        <v>514</v>
      </c>
      <c r="BL162" s="39" t="s">
        <v>514</v>
      </c>
      <c r="BM162" s="39" t="s">
        <v>821</v>
      </c>
      <c r="BN162" s="39" t="s">
        <v>830</v>
      </c>
      <c r="BO162" s="39" t="s">
        <v>830</v>
      </c>
      <c r="BP162" s="39" t="s">
        <v>830</v>
      </c>
      <c r="BQ162" s="39" t="s">
        <v>830</v>
      </c>
      <c r="BR162" s="39" t="s">
        <v>830</v>
      </c>
      <c r="BS162" s="39" t="s">
        <v>830</v>
      </c>
      <c r="BT162" s="39"/>
      <c r="BU162" s="39" t="s">
        <v>845</v>
      </c>
      <c r="BV162" s="39" t="s">
        <v>514</v>
      </c>
    </row>
    <row r="163" spans="1:74">
      <c r="A163" s="30" t="str">
        <f>'Indicator Data'!A164</f>
        <v>South Africa</v>
      </c>
      <c r="B163" s="23" t="str">
        <f>'Indicator Data'!B164</f>
        <v>ZAF</v>
      </c>
      <c r="C163" s="39" t="s">
        <v>1132</v>
      </c>
      <c r="D163" s="39" t="s">
        <v>1132</v>
      </c>
      <c r="E163" s="39" t="s">
        <v>1133</v>
      </c>
      <c r="F163" s="39" t="s">
        <v>1133</v>
      </c>
      <c r="G163" s="39" t="s">
        <v>1133</v>
      </c>
      <c r="H163" s="39" t="s">
        <v>1133</v>
      </c>
      <c r="I163" s="39" t="s">
        <v>1133</v>
      </c>
      <c r="J163" s="39" t="s">
        <v>842</v>
      </c>
      <c r="K163" s="39" t="s">
        <v>842</v>
      </c>
      <c r="L163" s="39" t="s">
        <v>503</v>
      </c>
      <c r="M163" s="39" t="s">
        <v>839</v>
      </c>
      <c r="N163" s="39" t="s">
        <v>839</v>
      </c>
      <c r="O163" s="39" t="s">
        <v>839</v>
      </c>
      <c r="P163" s="39" t="s">
        <v>839</v>
      </c>
      <c r="Q163" s="39" t="s">
        <v>1051</v>
      </c>
      <c r="R163" s="39" t="s">
        <v>1051</v>
      </c>
      <c r="S163" s="39" t="s">
        <v>839</v>
      </c>
      <c r="T163" s="39" t="s">
        <v>839</v>
      </c>
      <c r="U163" s="39" t="s">
        <v>839</v>
      </c>
      <c r="V163" s="39" t="s">
        <v>514</v>
      </c>
      <c r="W163" s="39" t="s">
        <v>514</v>
      </c>
      <c r="X163" s="39" t="s">
        <v>514</v>
      </c>
      <c r="Y163" s="39" t="s">
        <v>1100</v>
      </c>
      <c r="Z163" s="39" t="s">
        <v>840</v>
      </c>
      <c r="AA163" s="39" t="s">
        <v>840</v>
      </c>
      <c r="AB163" s="61" t="s">
        <v>1138</v>
      </c>
      <c r="AC163" s="39" t="s">
        <v>830</v>
      </c>
      <c r="AD163" s="39" t="s">
        <v>1052</v>
      </c>
      <c r="AE163" s="39" t="s">
        <v>1100</v>
      </c>
      <c r="AF163" s="39" t="s">
        <v>839</v>
      </c>
      <c r="AG163" s="40" t="s">
        <v>1381</v>
      </c>
      <c r="AH163" s="39" t="s">
        <v>844</v>
      </c>
      <c r="AI163" s="39" t="s">
        <v>844</v>
      </c>
      <c r="AJ163" s="39" t="s">
        <v>846</v>
      </c>
      <c r="AK163" s="39" t="s">
        <v>847</v>
      </c>
      <c r="AL163" s="39" t="s">
        <v>847</v>
      </c>
      <c r="AM163" s="39" t="s">
        <v>1139</v>
      </c>
      <c r="AN163" s="39" t="s">
        <v>1139</v>
      </c>
      <c r="AO163" s="39" t="s">
        <v>830</v>
      </c>
      <c r="AP163" s="39" t="s">
        <v>830</v>
      </c>
      <c r="AQ163" s="39" t="s">
        <v>830</v>
      </c>
      <c r="AR163" s="39" t="s">
        <v>830</v>
      </c>
      <c r="AS163" s="39" t="s">
        <v>830</v>
      </c>
      <c r="AT163" s="39" t="s">
        <v>830</v>
      </c>
      <c r="AU163" s="39" t="s">
        <v>830</v>
      </c>
      <c r="AV163" s="39" t="s">
        <v>844</v>
      </c>
      <c r="AW163" s="39" t="s">
        <v>514</v>
      </c>
      <c r="AX163" s="39" t="s">
        <v>842</v>
      </c>
      <c r="AY163" s="39" t="s">
        <v>842</v>
      </c>
      <c r="AZ163" s="39" t="s">
        <v>842</v>
      </c>
      <c r="BA163" s="40" t="s">
        <v>822</v>
      </c>
      <c r="BB163" s="39" t="s">
        <v>841</v>
      </c>
      <c r="BC163" s="39" t="s">
        <v>841</v>
      </c>
      <c r="BD163" s="39" t="s">
        <v>503</v>
      </c>
      <c r="BE163" s="39" t="s">
        <v>503</v>
      </c>
      <c r="BF163" s="39" t="s">
        <v>1133</v>
      </c>
      <c r="BG163" s="39" t="s">
        <v>1140</v>
      </c>
      <c r="BH163" s="39" t="s">
        <v>838</v>
      </c>
      <c r="BI163" s="39" t="s">
        <v>514</v>
      </c>
      <c r="BJ163" s="39" t="s">
        <v>511</v>
      </c>
      <c r="BK163" s="39" t="s">
        <v>514</v>
      </c>
      <c r="BL163" s="39" t="s">
        <v>514</v>
      </c>
      <c r="BM163" s="39" t="s">
        <v>821</v>
      </c>
      <c r="BN163" s="39" t="s">
        <v>830</v>
      </c>
      <c r="BO163" s="39" t="s">
        <v>830</v>
      </c>
      <c r="BP163" s="39" t="s">
        <v>830</v>
      </c>
      <c r="BQ163" s="39" t="s">
        <v>830</v>
      </c>
      <c r="BR163" s="39" t="s">
        <v>830</v>
      </c>
      <c r="BS163" s="39" t="s">
        <v>830</v>
      </c>
      <c r="BT163" s="39"/>
      <c r="BU163" s="39" t="s">
        <v>845</v>
      </c>
      <c r="BV163" s="39" t="s">
        <v>514</v>
      </c>
    </row>
    <row r="164" spans="1:74">
      <c r="A164" s="30" t="str">
        <f>'Indicator Data'!A165</f>
        <v>South Sudan</v>
      </c>
      <c r="B164" s="23" t="str">
        <f>'Indicator Data'!B165</f>
        <v>SSD</v>
      </c>
      <c r="C164" s="39" t="s">
        <v>1132</v>
      </c>
      <c r="D164" s="39" t="s">
        <v>1132</v>
      </c>
      <c r="E164" s="39" t="s">
        <v>1133</v>
      </c>
      <c r="F164" s="39" t="s">
        <v>1133</v>
      </c>
      <c r="G164" s="39" t="s">
        <v>1133</v>
      </c>
      <c r="H164" s="39" t="s">
        <v>1133</v>
      </c>
      <c r="I164" s="39" t="s">
        <v>1133</v>
      </c>
      <c r="J164" s="39" t="s">
        <v>842</v>
      </c>
      <c r="K164" s="39" t="s">
        <v>842</v>
      </c>
      <c r="L164" s="39" t="s">
        <v>503</v>
      </c>
      <c r="M164" s="39" t="s">
        <v>839</v>
      </c>
      <c r="N164" s="39" t="s">
        <v>839</v>
      </c>
      <c r="O164" s="39" t="s">
        <v>839</v>
      </c>
      <c r="P164" s="39" t="s">
        <v>839</v>
      </c>
      <c r="Q164" s="39" t="s">
        <v>1051</v>
      </c>
      <c r="R164" s="39" t="s">
        <v>1051</v>
      </c>
      <c r="S164" s="39" t="s">
        <v>839</v>
      </c>
      <c r="T164" s="39" t="s">
        <v>839</v>
      </c>
      <c r="U164" s="39" t="s">
        <v>839</v>
      </c>
      <c r="V164" s="39" t="s">
        <v>514</v>
      </c>
      <c r="W164" s="39" t="s">
        <v>514</v>
      </c>
      <c r="X164" s="39" t="s">
        <v>514</v>
      </c>
      <c r="Y164" s="39" t="s">
        <v>1100</v>
      </c>
      <c r="Z164" s="39" t="s">
        <v>840</v>
      </c>
      <c r="AA164" s="39" t="s">
        <v>840</v>
      </c>
      <c r="AB164" s="61" t="s">
        <v>1138</v>
      </c>
      <c r="AC164" s="39" t="s">
        <v>830</v>
      </c>
      <c r="AD164" s="39" t="s">
        <v>1052</v>
      </c>
      <c r="AE164" s="39" t="s">
        <v>1100</v>
      </c>
      <c r="AF164" s="39" t="s">
        <v>839</v>
      </c>
      <c r="AG164" s="40" t="s">
        <v>1381</v>
      </c>
      <c r="AH164" s="39" t="s">
        <v>844</v>
      </c>
      <c r="AI164" s="39" t="s">
        <v>844</v>
      </c>
      <c r="AJ164" s="39" t="s">
        <v>846</v>
      </c>
      <c r="AK164" s="39" t="s">
        <v>847</v>
      </c>
      <c r="AL164" s="39" t="s">
        <v>847</v>
      </c>
      <c r="AM164" s="39" t="s">
        <v>1139</v>
      </c>
      <c r="AN164" s="39" t="s">
        <v>1139</v>
      </c>
      <c r="AO164" s="39" t="s">
        <v>830</v>
      </c>
      <c r="AP164" s="39" t="s">
        <v>830</v>
      </c>
      <c r="AQ164" s="39" t="s">
        <v>830</v>
      </c>
      <c r="AR164" s="39" t="s">
        <v>830</v>
      </c>
      <c r="AS164" s="39" t="s">
        <v>830</v>
      </c>
      <c r="AT164" s="39" t="s">
        <v>830</v>
      </c>
      <c r="AU164" s="39" t="s">
        <v>830</v>
      </c>
      <c r="AV164" s="39" t="s">
        <v>844</v>
      </c>
      <c r="AW164" s="39" t="s">
        <v>514</v>
      </c>
      <c r="AX164" s="39" t="s">
        <v>842</v>
      </c>
      <c r="AY164" s="39" t="s">
        <v>842</v>
      </c>
      <c r="AZ164" s="39" t="s">
        <v>842</v>
      </c>
      <c r="BA164" s="40" t="s">
        <v>914</v>
      </c>
      <c r="BB164" s="39" t="s">
        <v>841</v>
      </c>
      <c r="BC164" s="39" t="s">
        <v>841</v>
      </c>
      <c r="BD164" s="39" t="s">
        <v>503</v>
      </c>
      <c r="BE164" s="39" t="s">
        <v>503</v>
      </c>
      <c r="BF164" s="39" t="s">
        <v>1133</v>
      </c>
      <c r="BG164" s="39" t="s">
        <v>1140</v>
      </c>
      <c r="BH164" s="39" t="s">
        <v>838</v>
      </c>
      <c r="BI164" s="39" t="s">
        <v>514</v>
      </c>
      <c r="BJ164" s="39" t="s">
        <v>511</v>
      </c>
      <c r="BK164" s="39" t="s">
        <v>514</v>
      </c>
      <c r="BL164" s="39" t="s">
        <v>514</v>
      </c>
      <c r="BM164" s="39" t="s">
        <v>821</v>
      </c>
      <c r="BN164" s="39" t="s">
        <v>830</v>
      </c>
      <c r="BO164" s="39" t="s">
        <v>830</v>
      </c>
      <c r="BP164" s="39" t="s">
        <v>830</v>
      </c>
      <c r="BQ164" s="39" t="s">
        <v>830</v>
      </c>
      <c r="BR164" s="39" t="s">
        <v>830</v>
      </c>
      <c r="BS164" s="39" t="s">
        <v>830</v>
      </c>
      <c r="BT164" s="39"/>
      <c r="BU164" s="39" t="s">
        <v>845</v>
      </c>
      <c r="BV164" s="39" t="s">
        <v>514</v>
      </c>
    </row>
    <row r="165" spans="1:74">
      <c r="A165" s="30" t="str">
        <f>'Indicator Data'!A166</f>
        <v>Spain</v>
      </c>
      <c r="B165" s="23" t="str">
        <f>'Indicator Data'!B166</f>
        <v>ESP</v>
      </c>
      <c r="C165" s="39" t="s">
        <v>1132</v>
      </c>
      <c r="D165" s="39" t="s">
        <v>1132</v>
      </c>
      <c r="E165" s="39" t="s">
        <v>1133</v>
      </c>
      <c r="F165" s="39" t="s">
        <v>1133</v>
      </c>
      <c r="G165" s="39" t="s">
        <v>1133</v>
      </c>
      <c r="H165" s="39" t="s">
        <v>1133</v>
      </c>
      <c r="I165" s="39" t="s">
        <v>1133</v>
      </c>
      <c r="J165" s="39" t="s">
        <v>842</v>
      </c>
      <c r="K165" s="39" t="s">
        <v>842</v>
      </c>
      <c r="L165" s="39" t="s">
        <v>503</v>
      </c>
      <c r="M165" s="39" t="s">
        <v>839</v>
      </c>
      <c r="N165" s="39" t="s">
        <v>839</v>
      </c>
      <c r="O165" s="39" t="s">
        <v>839</v>
      </c>
      <c r="P165" s="39" t="s">
        <v>839</v>
      </c>
      <c r="Q165" s="39" t="s">
        <v>1051</v>
      </c>
      <c r="R165" s="39" t="s">
        <v>1051</v>
      </c>
      <c r="S165" s="39" t="s">
        <v>839</v>
      </c>
      <c r="T165" s="39" t="s">
        <v>839</v>
      </c>
      <c r="U165" s="39" t="s">
        <v>839</v>
      </c>
      <c r="V165" s="39" t="s">
        <v>514</v>
      </c>
      <c r="W165" s="39" t="s">
        <v>514</v>
      </c>
      <c r="X165" s="39" t="s">
        <v>514</v>
      </c>
      <c r="Y165" s="39" t="s">
        <v>1100</v>
      </c>
      <c r="Z165" s="39" t="s">
        <v>840</v>
      </c>
      <c r="AA165" s="39" t="s">
        <v>840</v>
      </c>
      <c r="AB165" s="61" t="s">
        <v>1138</v>
      </c>
      <c r="AC165" s="39" t="s">
        <v>830</v>
      </c>
      <c r="AD165" s="39" t="s">
        <v>1052</v>
      </c>
      <c r="AE165" s="39" t="s">
        <v>1100</v>
      </c>
      <c r="AF165" s="39" t="s">
        <v>839</v>
      </c>
      <c r="AG165" s="40" t="s">
        <v>1381</v>
      </c>
      <c r="AH165" s="39" t="s">
        <v>844</v>
      </c>
      <c r="AI165" s="39" t="s">
        <v>844</v>
      </c>
      <c r="AJ165" s="39" t="s">
        <v>846</v>
      </c>
      <c r="AK165" s="39" t="s">
        <v>847</v>
      </c>
      <c r="AL165" s="39" t="s">
        <v>847</v>
      </c>
      <c r="AM165" s="39" t="s">
        <v>1139</v>
      </c>
      <c r="AN165" s="39" t="s">
        <v>1139</v>
      </c>
      <c r="AO165" s="39" t="s">
        <v>830</v>
      </c>
      <c r="AP165" s="39" t="s">
        <v>830</v>
      </c>
      <c r="AQ165" s="39" t="s">
        <v>830</v>
      </c>
      <c r="AR165" s="39" t="s">
        <v>830</v>
      </c>
      <c r="AS165" s="39" t="s">
        <v>830</v>
      </c>
      <c r="AT165" s="39" t="s">
        <v>830</v>
      </c>
      <c r="AU165" s="39" t="s">
        <v>830</v>
      </c>
      <c r="AV165" s="39" t="s">
        <v>844</v>
      </c>
      <c r="AW165" s="39" t="s">
        <v>514</v>
      </c>
      <c r="AX165" s="39" t="s">
        <v>842</v>
      </c>
      <c r="AY165" s="39" t="s">
        <v>842</v>
      </c>
      <c r="AZ165" s="39" t="s">
        <v>842</v>
      </c>
      <c r="BA165" s="40" t="s">
        <v>819</v>
      </c>
      <c r="BB165" s="39" t="s">
        <v>841</v>
      </c>
      <c r="BC165" s="39" t="s">
        <v>841</v>
      </c>
      <c r="BD165" s="39" t="s">
        <v>503</v>
      </c>
      <c r="BE165" s="39" t="s">
        <v>503</v>
      </c>
      <c r="BF165" s="39" t="s">
        <v>1133</v>
      </c>
      <c r="BG165" s="39" t="s">
        <v>1140</v>
      </c>
      <c r="BH165" s="39" t="s">
        <v>838</v>
      </c>
      <c r="BI165" s="39" t="s">
        <v>514</v>
      </c>
      <c r="BJ165" s="39" t="s">
        <v>511</v>
      </c>
      <c r="BK165" s="39" t="s">
        <v>514</v>
      </c>
      <c r="BL165" s="39" t="s">
        <v>514</v>
      </c>
      <c r="BM165" s="39" t="s">
        <v>821</v>
      </c>
      <c r="BN165" s="39" t="s">
        <v>830</v>
      </c>
      <c r="BO165" s="39" t="s">
        <v>830</v>
      </c>
      <c r="BP165" s="39" t="s">
        <v>830</v>
      </c>
      <c r="BQ165" s="39" t="s">
        <v>830</v>
      </c>
      <c r="BR165" s="39" t="s">
        <v>830</v>
      </c>
      <c r="BS165" s="39" t="s">
        <v>830</v>
      </c>
      <c r="BT165" s="39"/>
      <c r="BU165" s="39" t="s">
        <v>845</v>
      </c>
      <c r="BV165" s="39" t="s">
        <v>514</v>
      </c>
    </row>
    <row r="166" spans="1:74">
      <c r="A166" s="30" t="str">
        <f>'Indicator Data'!A167</f>
        <v>Sri Lanka</v>
      </c>
      <c r="B166" s="23" t="str">
        <f>'Indicator Data'!B167</f>
        <v>LKA</v>
      </c>
      <c r="C166" s="39" t="s">
        <v>1132</v>
      </c>
      <c r="D166" s="39" t="s">
        <v>1132</v>
      </c>
      <c r="E166" s="39" t="s">
        <v>1133</v>
      </c>
      <c r="F166" s="39" t="s">
        <v>1133</v>
      </c>
      <c r="G166" s="39" t="s">
        <v>1133</v>
      </c>
      <c r="H166" s="39" t="s">
        <v>1133</v>
      </c>
      <c r="I166" s="39" t="s">
        <v>1133</v>
      </c>
      <c r="J166" s="39" t="s">
        <v>842</v>
      </c>
      <c r="K166" s="39" t="s">
        <v>842</v>
      </c>
      <c r="L166" s="39" t="s">
        <v>503</v>
      </c>
      <c r="M166" s="39" t="s">
        <v>839</v>
      </c>
      <c r="N166" s="39" t="s">
        <v>839</v>
      </c>
      <c r="O166" s="39" t="s">
        <v>839</v>
      </c>
      <c r="P166" s="39" t="s">
        <v>839</v>
      </c>
      <c r="Q166" s="39" t="s">
        <v>1051</v>
      </c>
      <c r="R166" s="39" t="s">
        <v>1051</v>
      </c>
      <c r="S166" s="39" t="s">
        <v>839</v>
      </c>
      <c r="T166" s="39" t="s">
        <v>839</v>
      </c>
      <c r="U166" s="39" t="s">
        <v>839</v>
      </c>
      <c r="V166" s="39" t="s">
        <v>514</v>
      </c>
      <c r="W166" s="39" t="s">
        <v>514</v>
      </c>
      <c r="X166" s="39" t="s">
        <v>514</v>
      </c>
      <c r="Y166" s="39" t="s">
        <v>1100</v>
      </c>
      <c r="Z166" s="39" t="s">
        <v>840</v>
      </c>
      <c r="AA166" s="39" t="s">
        <v>840</v>
      </c>
      <c r="AB166" s="61" t="s">
        <v>1138</v>
      </c>
      <c r="AC166" s="39" t="s">
        <v>830</v>
      </c>
      <c r="AD166" s="39" t="s">
        <v>1052</v>
      </c>
      <c r="AE166" s="39" t="s">
        <v>1100</v>
      </c>
      <c r="AF166" s="39" t="s">
        <v>839</v>
      </c>
      <c r="AG166" s="40" t="s">
        <v>1381</v>
      </c>
      <c r="AH166" s="39" t="s">
        <v>844</v>
      </c>
      <c r="AI166" s="39" t="s">
        <v>844</v>
      </c>
      <c r="AJ166" s="39" t="s">
        <v>846</v>
      </c>
      <c r="AK166" s="39" t="s">
        <v>847</v>
      </c>
      <c r="AL166" s="39" t="s">
        <v>847</v>
      </c>
      <c r="AM166" s="39" t="s">
        <v>1139</v>
      </c>
      <c r="AN166" s="39" t="s">
        <v>1139</v>
      </c>
      <c r="AO166" s="39" t="s">
        <v>830</v>
      </c>
      <c r="AP166" s="39" t="s">
        <v>830</v>
      </c>
      <c r="AQ166" s="39" t="s">
        <v>830</v>
      </c>
      <c r="AR166" s="39" t="s">
        <v>830</v>
      </c>
      <c r="AS166" s="39" t="s">
        <v>830</v>
      </c>
      <c r="AT166" s="39" t="s">
        <v>830</v>
      </c>
      <c r="AU166" s="39" t="s">
        <v>830</v>
      </c>
      <c r="AV166" s="39" t="s">
        <v>844</v>
      </c>
      <c r="AW166" s="39" t="s">
        <v>514</v>
      </c>
      <c r="AX166" s="39" t="s">
        <v>842</v>
      </c>
      <c r="AY166" s="39" t="s">
        <v>842</v>
      </c>
      <c r="AZ166" s="39" t="s">
        <v>842</v>
      </c>
      <c r="BA166" s="40" t="s">
        <v>822</v>
      </c>
      <c r="BB166" s="39" t="s">
        <v>841</v>
      </c>
      <c r="BC166" s="39" t="s">
        <v>841</v>
      </c>
      <c r="BD166" s="39" t="s">
        <v>503</v>
      </c>
      <c r="BE166" s="39" t="s">
        <v>503</v>
      </c>
      <c r="BF166" s="39" t="s">
        <v>1133</v>
      </c>
      <c r="BG166" s="39" t="s">
        <v>1140</v>
      </c>
      <c r="BH166" s="39" t="s">
        <v>838</v>
      </c>
      <c r="BI166" s="39" t="s">
        <v>514</v>
      </c>
      <c r="BJ166" s="39" t="s">
        <v>511</v>
      </c>
      <c r="BK166" s="39" t="s">
        <v>514</v>
      </c>
      <c r="BL166" s="39" t="s">
        <v>514</v>
      </c>
      <c r="BM166" s="39" t="s">
        <v>821</v>
      </c>
      <c r="BN166" s="39" t="s">
        <v>830</v>
      </c>
      <c r="BO166" s="39" t="s">
        <v>830</v>
      </c>
      <c r="BP166" s="39" t="s">
        <v>830</v>
      </c>
      <c r="BQ166" s="39" t="s">
        <v>830</v>
      </c>
      <c r="BR166" s="39" t="s">
        <v>830</v>
      </c>
      <c r="BS166" s="39" t="s">
        <v>830</v>
      </c>
      <c r="BT166" s="39"/>
      <c r="BU166" s="39" t="s">
        <v>845</v>
      </c>
      <c r="BV166" s="39" t="s">
        <v>514</v>
      </c>
    </row>
    <row r="167" spans="1:74">
      <c r="A167" s="30" t="str">
        <f>'Indicator Data'!A168</f>
        <v>Sudan</v>
      </c>
      <c r="B167" s="23" t="str">
        <f>'Indicator Data'!B168</f>
        <v>SDN</v>
      </c>
      <c r="C167" s="39" t="s">
        <v>1132</v>
      </c>
      <c r="D167" s="39" t="s">
        <v>1132</v>
      </c>
      <c r="E167" s="39" t="s">
        <v>1133</v>
      </c>
      <c r="F167" s="39" t="s">
        <v>1133</v>
      </c>
      <c r="G167" s="39" t="s">
        <v>1133</v>
      </c>
      <c r="H167" s="39" t="s">
        <v>1133</v>
      </c>
      <c r="I167" s="39" t="s">
        <v>1133</v>
      </c>
      <c r="J167" s="39" t="s">
        <v>842</v>
      </c>
      <c r="K167" s="39" t="s">
        <v>842</v>
      </c>
      <c r="L167" s="39" t="s">
        <v>503</v>
      </c>
      <c r="M167" s="39" t="s">
        <v>839</v>
      </c>
      <c r="N167" s="39" t="s">
        <v>839</v>
      </c>
      <c r="O167" s="39" t="s">
        <v>839</v>
      </c>
      <c r="P167" s="39" t="s">
        <v>839</v>
      </c>
      <c r="Q167" s="39" t="s">
        <v>1051</v>
      </c>
      <c r="R167" s="39" t="s">
        <v>1051</v>
      </c>
      <c r="S167" s="39" t="s">
        <v>839</v>
      </c>
      <c r="T167" s="39" t="s">
        <v>839</v>
      </c>
      <c r="U167" s="39" t="s">
        <v>839</v>
      </c>
      <c r="V167" s="39" t="s">
        <v>514</v>
      </c>
      <c r="W167" s="39" t="s">
        <v>514</v>
      </c>
      <c r="X167" s="39" t="s">
        <v>514</v>
      </c>
      <c r="Y167" s="39" t="s">
        <v>1100</v>
      </c>
      <c r="Z167" s="39" t="s">
        <v>840</v>
      </c>
      <c r="AA167" s="39" t="s">
        <v>840</v>
      </c>
      <c r="AB167" s="61" t="s">
        <v>1138</v>
      </c>
      <c r="AC167" s="39" t="s">
        <v>830</v>
      </c>
      <c r="AD167" s="39" t="s">
        <v>1052</v>
      </c>
      <c r="AE167" s="39" t="s">
        <v>1100</v>
      </c>
      <c r="AF167" s="39" t="s">
        <v>839</v>
      </c>
      <c r="AG167" s="40" t="s">
        <v>1381</v>
      </c>
      <c r="AH167" s="39" t="s">
        <v>844</v>
      </c>
      <c r="AI167" s="39" t="s">
        <v>844</v>
      </c>
      <c r="AJ167" s="39" t="s">
        <v>846</v>
      </c>
      <c r="AK167" s="39" t="s">
        <v>847</v>
      </c>
      <c r="AL167" s="39" t="s">
        <v>847</v>
      </c>
      <c r="AM167" s="39" t="s">
        <v>1139</v>
      </c>
      <c r="AN167" s="39" t="s">
        <v>1139</v>
      </c>
      <c r="AO167" s="39" t="s">
        <v>830</v>
      </c>
      <c r="AP167" s="39" t="s">
        <v>830</v>
      </c>
      <c r="AQ167" s="39" t="s">
        <v>830</v>
      </c>
      <c r="AR167" s="39" t="s">
        <v>830</v>
      </c>
      <c r="AS167" s="39" t="s">
        <v>830</v>
      </c>
      <c r="AT167" s="39" t="s">
        <v>830</v>
      </c>
      <c r="AU167" s="39" t="s">
        <v>830</v>
      </c>
      <c r="AV167" s="39" t="s">
        <v>844</v>
      </c>
      <c r="AW167" s="39" t="s">
        <v>514</v>
      </c>
      <c r="AX167" s="39" t="s">
        <v>842</v>
      </c>
      <c r="AY167" s="39" t="s">
        <v>842</v>
      </c>
      <c r="AZ167" s="39" t="s">
        <v>842</v>
      </c>
      <c r="BA167" s="40" t="s">
        <v>822</v>
      </c>
      <c r="BB167" s="39" t="s">
        <v>841</v>
      </c>
      <c r="BC167" s="39" t="s">
        <v>841</v>
      </c>
      <c r="BD167" s="39" t="s">
        <v>503</v>
      </c>
      <c r="BE167" s="39" t="s">
        <v>503</v>
      </c>
      <c r="BF167" s="39" t="s">
        <v>1133</v>
      </c>
      <c r="BG167" s="39" t="s">
        <v>1140</v>
      </c>
      <c r="BH167" s="39" t="s">
        <v>838</v>
      </c>
      <c r="BI167" s="39" t="s">
        <v>514</v>
      </c>
      <c r="BJ167" s="39" t="s">
        <v>511</v>
      </c>
      <c r="BK167" s="39" t="s">
        <v>514</v>
      </c>
      <c r="BL167" s="39" t="s">
        <v>514</v>
      </c>
      <c r="BM167" s="39" t="s">
        <v>821</v>
      </c>
      <c r="BN167" s="39" t="s">
        <v>830</v>
      </c>
      <c r="BO167" s="39" t="s">
        <v>830</v>
      </c>
      <c r="BP167" s="39" t="s">
        <v>830</v>
      </c>
      <c r="BQ167" s="39" t="s">
        <v>830</v>
      </c>
      <c r="BR167" s="39" t="s">
        <v>830</v>
      </c>
      <c r="BS167" s="39" t="s">
        <v>830</v>
      </c>
      <c r="BT167" s="39"/>
      <c r="BU167" s="39" t="s">
        <v>845</v>
      </c>
      <c r="BV167" s="39" t="s">
        <v>514</v>
      </c>
    </row>
    <row r="168" spans="1:74">
      <c r="A168" s="30" t="str">
        <f>'Indicator Data'!A169</f>
        <v>Suriname</v>
      </c>
      <c r="B168" s="23" t="str">
        <f>'Indicator Data'!B169</f>
        <v>SUR</v>
      </c>
      <c r="C168" s="39" t="s">
        <v>1132</v>
      </c>
      <c r="D168" s="39" t="s">
        <v>1132</v>
      </c>
      <c r="E168" s="39" t="s">
        <v>1133</v>
      </c>
      <c r="F168" s="39" t="s">
        <v>1133</v>
      </c>
      <c r="G168" s="39" t="s">
        <v>1133</v>
      </c>
      <c r="H168" s="39" t="s">
        <v>1133</v>
      </c>
      <c r="I168" s="39" t="s">
        <v>1133</v>
      </c>
      <c r="J168" s="39" t="s">
        <v>842</v>
      </c>
      <c r="K168" s="39" t="s">
        <v>842</v>
      </c>
      <c r="L168" s="39" t="s">
        <v>503</v>
      </c>
      <c r="M168" s="39" t="s">
        <v>839</v>
      </c>
      <c r="N168" s="39" t="s">
        <v>839</v>
      </c>
      <c r="O168" s="39" t="s">
        <v>839</v>
      </c>
      <c r="P168" s="39" t="s">
        <v>839</v>
      </c>
      <c r="Q168" s="39" t="s">
        <v>1051</v>
      </c>
      <c r="R168" s="39" t="s">
        <v>1051</v>
      </c>
      <c r="S168" s="39" t="s">
        <v>839</v>
      </c>
      <c r="T168" s="39" t="s">
        <v>839</v>
      </c>
      <c r="U168" s="39" t="s">
        <v>839</v>
      </c>
      <c r="V168" s="39" t="s">
        <v>514</v>
      </c>
      <c r="W168" s="39" t="s">
        <v>514</v>
      </c>
      <c r="X168" s="39" t="s">
        <v>514</v>
      </c>
      <c r="Y168" s="39" t="s">
        <v>1100</v>
      </c>
      <c r="Z168" s="39" t="s">
        <v>840</v>
      </c>
      <c r="AA168" s="39" t="s">
        <v>840</v>
      </c>
      <c r="AB168" s="61" t="s">
        <v>1138</v>
      </c>
      <c r="AC168" s="39" t="s">
        <v>830</v>
      </c>
      <c r="AD168" s="39" t="s">
        <v>1052</v>
      </c>
      <c r="AE168" s="39" t="s">
        <v>1100</v>
      </c>
      <c r="AF168" s="39" t="s">
        <v>839</v>
      </c>
      <c r="AG168" s="40" t="s">
        <v>1381</v>
      </c>
      <c r="AH168" s="39" t="s">
        <v>844</v>
      </c>
      <c r="AI168" s="39" t="s">
        <v>844</v>
      </c>
      <c r="AJ168" s="39" t="s">
        <v>846</v>
      </c>
      <c r="AK168" s="39" t="s">
        <v>847</v>
      </c>
      <c r="AL168" s="39" t="s">
        <v>847</v>
      </c>
      <c r="AM168" s="39" t="s">
        <v>1139</v>
      </c>
      <c r="AN168" s="39" t="s">
        <v>1139</v>
      </c>
      <c r="AO168" s="39" t="s">
        <v>830</v>
      </c>
      <c r="AP168" s="39" t="s">
        <v>830</v>
      </c>
      <c r="AQ168" s="39" t="s">
        <v>830</v>
      </c>
      <c r="AR168" s="39" t="s">
        <v>830</v>
      </c>
      <c r="AS168" s="39" t="s">
        <v>830</v>
      </c>
      <c r="AT168" s="39" t="s">
        <v>830</v>
      </c>
      <c r="AU168" s="39" t="s">
        <v>830</v>
      </c>
      <c r="AV168" s="39" t="s">
        <v>844</v>
      </c>
      <c r="AW168" s="39" t="s">
        <v>514</v>
      </c>
      <c r="AX168" s="39" t="s">
        <v>842</v>
      </c>
      <c r="AY168" s="39" t="s">
        <v>842</v>
      </c>
      <c r="AZ168" s="39" t="s">
        <v>842</v>
      </c>
      <c r="BA168" s="40" t="s">
        <v>819</v>
      </c>
      <c r="BB168" s="39" t="s">
        <v>841</v>
      </c>
      <c r="BC168" s="39" t="s">
        <v>841</v>
      </c>
      <c r="BD168" s="39" t="s">
        <v>503</v>
      </c>
      <c r="BE168" s="39" t="s">
        <v>503</v>
      </c>
      <c r="BF168" s="39" t="s">
        <v>1133</v>
      </c>
      <c r="BG168" s="39" t="s">
        <v>1140</v>
      </c>
      <c r="BH168" s="39" t="s">
        <v>838</v>
      </c>
      <c r="BI168" s="39" t="s">
        <v>514</v>
      </c>
      <c r="BJ168" s="39" t="s">
        <v>511</v>
      </c>
      <c r="BK168" s="39" t="s">
        <v>514</v>
      </c>
      <c r="BL168" s="39" t="s">
        <v>514</v>
      </c>
      <c r="BM168" s="39" t="s">
        <v>821</v>
      </c>
      <c r="BN168" s="39" t="s">
        <v>830</v>
      </c>
      <c r="BO168" s="39" t="s">
        <v>830</v>
      </c>
      <c r="BP168" s="39" t="s">
        <v>830</v>
      </c>
      <c r="BQ168" s="39" t="s">
        <v>830</v>
      </c>
      <c r="BR168" s="39" t="s">
        <v>830</v>
      </c>
      <c r="BS168" s="39" t="s">
        <v>830</v>
      </c>
      <c r="BT168" s="39"/>
      <c r="BU168" s="39" t="s">
        <v>845</v>
      </c>
      <c r="BV168" s="39" t="s">
        <v>514</v>
      </c>
    </row>
    <row r="169" spans="1:74">
      <c r="A169" s="30" t="str">
        <f>'Indicator Data'!A170</f>
        <v>Sweden</v>
      </c>
      <c r="B169" s="23" t="str">
        <f>'Indicator Data'!B170</f>
        <v>SWE</v>
      </c>
      <c r="C169" s="39" t="s">
        <v>1132</v>
      </c>
      <c r="D169" s="39" t="s">
        <v>1132</v>
      </c>
      <c r="E169" s="39" t="s">
        <v>1133</v>
      </c>
      <c r="F169" s="39" t="s">
        <v>1133</v>
      </c>
      <c r="G169" s="39" t="s">
        <v>1133</v>
      </c>
      <c r="H169" s="39" t="s">
        <v>1133</v>
      </c>
      <c r="I169" s="39" t="s">
        <v>1133</v>
      </c>
      <c r="J169" s="39" t="s">
        <v>842</v>
      </c>
      <c r="K169" s="39" t="s">
        <v>842</v>
      </c>
      <c r="L169" s="39" t="s">
        <v>503</v>
      </c>
      <c r="M169" s="39" t="s">
        <v>839</v>
      </c>
      <c r="N169" s="39" t="s">
        <v>839</v>
      </c>
      <c r="O169" s="39" t="s">
        <v>839</v>
      </c>
      <c r="P169" s="39" t="s">
        <v>839</v>
      </c>
      <c r="Q169" s="39" t="s">
        <v>1051</v>
      </c>
      <c r="R169" s="39" t="s">
        <v>1051</v>
      </c>
      <c r="S169" s="39" t="s">
        <v>839</v>
      </c>
      <c r="T169" s="39" t="s">
        <v>839</v>
      </c>
      <c r="U169" s="39" t="s">
        <v>839</v>
      </c>
      <c r="V169" s="39" t="s">
        <v>514</v>
      </c>
      <c r="W169" s="39" t="s">
        <v>514</v>
      </c>
      <c r="X169" s="39" t="s">
        <v>514</v>
      </c>
      <c r="Y169" s="39" t="s">
        <v>1100</v>
      </c>
      <c r="Z169" s="39" t="s">
        <v>840</v>
      </c>
      <c r="AA169" s="39" t="s">
        <v>840</v>
      </c>
      <c r="AB169" s="61" t="s">
        <v>1138</v>
      </c>
      <c r="AC169" s="39" t="s">
        <v>830</v>
      </c>
      <c r="AD169" s="39" t="s">
        <v>1052</v>
      </c>
      <c r="AE169" s="39" t="s">
        <v>1100</v>
      </c>
      <c r="AF169" s="39" t="s">
        <v>839</v>
      </c>
      <c r="AG169" s="40" t="s">
        <v>1381</v>
      </c>
      <c r="AH169" s="39" t="s">
        <v>844</v>
      </c>
      <c r="AI169" s="39" t="s">
        <v>844</v>
      </c>
      <c r="AJ169" s="39" t="s">
        <v>846</v>
      </c>
      <c r="AK169" s="39" t="s">
        <v>847</v>
      </c>
      <c r="AL169" s="39" t="s">
        <v>847</v>
      </c>
      <c r="AM169" s="39" t="s">
        <v>1139</v>
      </c>
      <c r="AN169" s="39" t="s">
        <v>1139</v>
      </c>
      <c r="AO169" s="39" t="s">
        <v>830</v>
      </c>
      <c r="AP169" s="39" t="s">
        <v>830</v>
      </c>
      <c r="AQ169" s="39" t="s">
        <v>830</v>
      </c>
      <c r="AR169" s="39" t="s">
        <v>830</v>
      </c>
      <c r="AS169" s="39" t="s">
        <v>830</v>
      </c>
      <c r="AT169" s="39" t="s">
        <v>830</v>
      </c>
      <c r="AU169" s="39" t="s">
        <v>830</v>
      </c>
      <c r="AV169" s="39" t="s">
        <v>844</v>
      </c>
      <c r="AW169" s="39" t="s">
        <v>514</v>
      </c>
      <c r="AX169" s="39" t="s">
        <v>842</v>
      </c>
      <c r="AY169" s="39" t="s">
        <v>842</v>
      </c>
      <c r="AZ169" s="39" t="s">
        <v>842</v>
      </c>
      <c r="BA169" s="40" t="s">
        <v>819</v>
      </c>
      <c r="BB169" s="39" t="s">
        <v>841</v>
      </c>
      <c r="BC169" s="39" t="s">
        <v>841</v>
      </c>
      <c r="BD169" s="39" t="s">
        <v>503</v>
      </c>
      <c r="BE169" s="39" t="s">
        <v>503</v>
      </c>
      <c r="BF169" s="39" t="s">
        <v>1133</v>
      </c>
      <c r="BG169" s="39" t="s">
        <v>1140</v>
      </c>
      <c r="BH169" s="39" t="s">
        <v>838</v>
      </c>
      <c r="BI169" s="39" t="s">
        <v>514</v>
      </c>
      <c r="BJ169" s="39" t="s">
        <v>511</v>
      </c>
      <c r="BK169" s="39" t="s">
        <v>514</v>
      </c>
      <c r="BL169" s="39" t="s">
        <v>514</v>
      </c>
      <c r="BM169" s="39" t="s">
        <v>821</v>
      </c>
      <c r="BN169" s="39" t="s">
        <v>830</v>
      </c>
      <c r="BO169" s="39" t="s">
        <v>830</v>
      </c>
      <c r="BP169" s="39" t="s">
        <v>830</v>
      </c>
      <c r="BQ169" s="39" t="s">
        <v>830</v>
      </c>
      <c r="BR169" s="39" t="s">
        <v>830</v>
      </c>
      <c r="BS169" s="39" t="s">
        <v>830</v>
      </c>
      <c r="BT169" s="39"/>
      <c r="BU169" s="39" t="s">
        <v>845</v>
      </c>
      <c r="BV169" s="39" t="s">
        <v>514</v>
      </c>
    </row>
    <row r="170" spans="1:74">
      <c r="A170" s="30" t="str">
        <f>'Indicator Data'!A171</f>
        <v>Switzerland</v>
      </c>
      <c r="B170" s="23" t="str">
        <f>'Indicator Data'!B171</f>
        <v>CHE</v>
      </c>
      <c r="C170" s="39" t="s">
        <v>1132</v>
      </c>
      <c r="D170" s="39" t="s">
        <v>1132</v>
      </c>
      <c r="E170" s="39" t="s">
        <v>1133</v>
      </c>
      <c r="F170" s="39" t="s">
        <v>1133</v>
      </c>
      <c r="G170" s="39" t="s">
        <v>1133</v>
      </c>
      <c r="H170" s="39" t="s">
        <v>1133</v>
      </c>
      <c r="I170" s="39" t="s">
        <v>1133</v>
      </c>
      <c r="J170" s="39" t="s">
        <v>842</v>
      </c>
      <c r="K170" s="39" t="s">
        <v>842</v>
      </c>
      <c r="L170" s="39" t="s">
        <v>503</v>
      </c>
      <c r="M170" s="39" t="s">
        <v>839</v>
      </c>
      <c r="N170" s="39" t="s">
        <v>839</v>
      </c>
      <c r="O170" s="39" t="s">
        <v>839</v>
      </c>
      <c r="P170" s="39" t="s">
        <v>839</v>
      </c>
      <c r="Q170" s="39" t="s">
        <v>1051</v>
      </c>
      <c r="R170" s="39" t="s">
        <v>1051</v>
      </c>
      <c r="S170" s="39" t="s">
        <v>839</v>
      </c>
      <c r="T170" s="39" t="s">
        <v>839</v>
      </c>
      <c r="U170" s="39" t="s">
        <v>839</v>
      </c>
      <c r="V170" s="39" t="s">
        <v>514</v>
      </c>
      <c r="W170" s="39" t="s">
        <v>514</v>
      </c>
      <c r="X170" s="39" t="s">
        <v>514</v>
      </c>
      <c r="Y170" s="39" t="s">
        <v>1100</v>
      </c>
      <c r="Z170" s="39" t="s">
        <v>840</v>
      </c>
      <c r="AA170" s="39" t="s">
        <v>840</v>
      </c>
      <c r="AB170" s="61" t="s">
        <v>1138</v>
      </c>
      <c r="AC170" s="39" t="s">
        <v>830</v>
      </c>
      <c r="AD170" s="39" t="s">
        <v>1052</v>
      </c>
      <c r="AE170" s="39" t="s">
        <v>1100</v>
      </c>
      <c r="AF170" s="39" t="s">
        <v>839</v>
      </c>
      <c r="AG170" s="40" t="s">
        <v>1381</v>
      </c>
      <c r="AH170" s="39" t="s">
        <v>844</v>
      </c>
      <c r="AI170" s="39" t="s">
        <v>844</v>
      </c>
      <c r="AJ170" s="39" t="s">
        <v>846</v>
      </c>
      <c r="AK170" s="39" t="s">
        <v>847</v>
      </c>
      <c r="AL170" s="39" t="s">
        <v>847</v>
      </c>
      <c r="AM170" s="39" t="s">
        <v>1139</v>
      </c>
      <c r="AN170" s="39" t="s">
        <v>1139</v>
      </c>
      <c r="AO170" s="39" t="s">
        <v>830</v>
      </c>
      <c r="AP170" s="39" t="s">
        <v>830</v>
      </c>
      <c r="AQ170" s="39" t="s">
        <v>830</v>
      </c>
      <c r="AR170" s="39" t="s">
        <v>830</v>
      </c>
      <c r="AS170" s="39" t="s">
        <v>830</v>
      </c>
      <c r="AT170" s="39" t="s">
        <v>830</v>
      </c>
      <c r="AU170" s="39" t="s">
        <v>830</v>
      </c>
      <c r="AV170" s="39" t="s">
        <v>844</v>
      </c>
      <c r="AW170" s="39" t="s">
        <v>514</v>
      </c>
      <c r="AX170" s="39" t="s">
        <v>842</v>
      </c>
      <c r="AY170" s="39" t="s">
        <v>842</v>
      </c>
      <c r="AZ170" s="39" t="s">
        <v>842</v>
      </c>
      <c r="BA170" s="40" t="s">
        <v>819</v>
      </c>
      <c r="BB170" s="39" t="s">
        <v>841</v>
      </c>
      <c r="BC170" s="39" t="s">
        <v>841</v>
      </c>
      <c r="BD170" s="39" t="s">
        <v>503</v>
      </c>
      <c r="BE170" s="39" t="s">
        <v>503</v>
      </c>
      <c r="BF170" s="39" t="s">
        <v>1133</v>
      </c>
      <c r="BG170" s="39" t="s">
        <v>1140</v>
      </c>
      <c r="BH170" s="39" t="s">
        <v>838</v>
      </c>
      <c r="BI170" s="39" t="s">
        <v>514</v>
      </c>
      <c r="BJ170" s="39" t="s">
        <v>511</v>
      </c>
      <c r="BK170" s="39" t="s">
        <v>514</v>
      </c>
      <c r="BL170" s="39" t="s">
        <v>514</v>
      </c>
      <c r="BM170" s="39" t="s">
        <v>821</v>
      </c>
      <c r="BN170" s="39" t="s">
        <v>830</v>
      </c>
      <c r="BO170" s="39" t="s">
        <v>830</v>
      </c>
      <c r="BP170" s="39" t="s">
        <v>830</v>
      </c>
      <c r="BQ170" s="39" t="s">
        <v>830</v>
      </c>
      <c r="BR170" s="39" t="s">
        <v>830</v>
      </c>
      <c r="BS170" s="39" t="s">
        <v>830</v>
      </c>
      <c r="BT170" s="39"/>
      <c r="BU170" s="39" t="s">
        <v>845</v>
      </c>
      <c r="BV170" s="39" t="s">
        <v>514</v>
      </c>
    </row>
    <row r="171" spans="1:74">
      <c r="A171" s="30" t="str">
        <f>'Indicator Data'!A172</f>
        <v>Syria</v>
      </c>
      <c r="B171" s="23" t="str">
        <f>'Indicator Data'!B172</f>
        <v>SYR</v>
      </c>
      <c r="C171" s="39" t="s">
        <v>1132</v>
      </c>
      <c r="D171" s="39" t="s">
        <v>1132</v>
      </c>
      <c r="E171" s="39" t="s">
        <v>1133</v>
      </c>
      <c r="F171" s="39" t="s">
        <v>1133</v>
      </c>
      <c r="G171" s="39" t="s">
        <v>1133</v>
      </c>
      <c r="H171" s="39" t="s">
        <v>1133</v>
      </c>
      <c r="I171" s="39" t="s">
        <v>1133</v>
      </c>
      <c r="J171" s="39" t="s">
        <v>842</v>
      </c>
      <c r="K171" s="39" t="s">
        <v>842</v>
      </c>
      <c r="L171" s="39" t="s">
        <v>503</v>
      </c>
      <c r="M171" s="39" t="s">
        <v>839</v>
      </c>
      <c r="N171" s="39" t="s">
        <v>839</v>
      </c>
      <c r="O171" s="39" t="s">
        <v>839</v>
      </c>
      <c r="P171" s="39" t="s">
        <v>839</v>
      </c>
      <c r="Q171" s="39" t="s">
        <v>1051</v>
      </c>
      <c r="R171" s="39" t="s">
        <v>1051</v>
      </c>
      <c r="S171" s="39" t="s">
        <v>839</v>
      </c>
      <c r="T171" s="39" t="s">
        <v>839</v>
      </c>
      <c r="U171" s="39" t="s">
        <v>839</v>
      </c>
      <c r="V171" s="39" t="s">
        <v>514</v>
      </c>
      <c r="W171" s="39" t="s">
        <v>514</v>
      </c>
      <c r="X171" s="39" t="s">
        <v>514</v>
      </c>
      <c r="Y171" s="39" t="s">
        <v>1100</v>
      </c>
      <c r="Z171" s="39" t="s">
        <v>840</v>
      </c>
      <c r="AA171" s="39" t="s">
        <v>840</v>
      </c>
      <c r="AB171" s="61" t="s">
        <v>1138</v>
      </c>
      <c r="AC171" s="39" t="s">
        <v>830</v>
      </c>
      <c r="AD171" s="39" t="s">
        <v>1052</v>
      </c>
      <c r="AE171" s="39" t="s">
        <v>1100</v>
      </c>
      <c r="AF171" s="39" t="s">
        <v>839</v>
      </c>
      <c r="AG171" s="40" t="s">
        <v>1381</v>
      </c>
      <c r="AH171" s="39" t="s">
        <v>844</v>
      </c>
      <c r="AI171" s="39" t="s">
        <v>844</v>
      </c>
      <c r="AJ171" s="39" t="s">
        <v>846</v>
      </c>
      <c r="AK171" s="39" t="s">
        <v>847</v>
      </c>
      <c r="AL171" s="39" t="s">
        <v>847</v>
      </c>
      <c r="AM171" s="39" t="s">
        <v>1139</v>
      </c>
      <c r="AN171" s="39" t="s">
        <v>1139</v>
      </c>
      <c r="AO171" s="39" t="s">
        <v>830</v>
      </c>
      <c r="AP171" s="39" t="s">
        <v>830</v>
      </c>
      <c r="AQ171" s="39" t="s">
        <v>830</v>
      </c>
      <c r="AR171" s="39" t="s">
        <v>830</v>
      </c>
      <c r="AS171" s="39" t="s">
        <v>830</v>
      </c>
      <c r="AT171" s="39" t="s">
        <v>830</v>
      </c>
      <c r="AU171" s="39" t="s">
        <v>830</v>
      </c>
      <c r="AV171" s="39" t="s">
        <v>844</v>
      </c>
      <c r="AW171" s="39" t="s">
        <v>514</v>
      </c>
      <c r="AX171" s="39" t="s">
        <v>842</v>
      </c>
      <c r="AY171" s="39" t="s">
        <v>842</v>
      </c>
      <c r="AZ171" s="39" t="s">
        <v>842</v>
      </c>
      <c r="BA171" s="40" t="s">
        <v>822</v>
      </c>
      <c r="BB171" s="39" t="s">
        <v>843</v>
      </c>
      <c r="BC171" s="39" t="s">
        <v>841</v>
      </c>
      <c r="BD171" s="39" t="s">
        <v>503</v>
      </c>
      <c r="BE171" s="39" t="s">
        <v>503</v>
      </c>
      <c r="BF171" s="39" t="s">
        <v>1133</v>
      </c>
      <c r="BG171" s="39" t="s">
        <v>1140</v>
      </c>
      <c r="BH171" s="39" t="s">
        <v>838</v>
      </c>
      <c r="BI171" s="39" t="s">
        <v>514</v>
      </c>
      <c r="BJ171" s="39" t="s">
        <v>511</v>
      </c>
      <c r="BK171" s="39" t="s">
        <v>514</v>
      </c>
      <c r="BL171" s="39" t="s">
        <v>514</v>
      </c>
      <c r="BM171" s="39" t="s">
        <v>821</v>
      </c>
      <c r="BN171" s="39" t="s">
        <v>830</v>
      </c>
      <c r="BO171" s="39" t="s">
        <v>830</v>
      </c>
      <c r="BP171" s="39" t="s">
        <v>830</v>
      </c>
      <c r="BQ171" s="39" t="s">
        <v>830</v>
      </c>
      <c r="BR171" s="39" t="s">
        <v>830</v>
      </c>
      <c r="BS171" s="39" t="s">
        <v>830</v>
      </c>
      <c r="BT171" s="39"/>
      <c r="BU171" s="39" t="s">
        <v>845</v>
      </c>
      <c r="BV171" s="39" t="s">
        <v>820</v>
      </c>
    </row>
    <row r="172" spans="1:74">
      <c r="A172" s="30" t="str">
        <f>'Indicator Data'!A173</f>
        <v>Tajikistan</v>
      </c>
      <c r="B172" s="23" t="str">
        <f>'Indicator Data'!B173</f>
        <v>TJK</v>
      </c>
      <c r="C172" s="39" t="s">
        <v>1132</v>
      </c>
      <c r="D172" s="39" t="s">
        <v>1132</v>
      </c>
      <c r="E172" s="39" t="s">
        <v>1133</v>
      </c>
      <c r="F172" s="39" t="s">
        <v>1133</v>
      </c>
      <c r="G172" s="39" t="s">
        <v>1133</v>
      </c>
      <c r="H172" s="39" t="s">
        <v>1133</v>
      </c>
      <c r="I172" s="39" t="s">
        <v>1133</v>
      </c>
      <c r="J172" s="39" t="s">
        <v>842</v>
      </c>
      <c r="K172" s="39" t="s">
        <v>842</v>
      </c>
      <c r="L172" s="39" t="s">
        <v>503</v>
      </c>
      <c r="M172" s="39" t="s">
        <v>839</v>
      </c>
      <c r="N172" s="39" t="s">
        <v>839</v>
      </c>
      <c r="O172" s="39" t="s">
        <v>839</v>
      </c>
      <c r="P172" s="39" t="s">
        <v>839</v>
      </c>
      <c r="Q172" s="39" t="s">
        <v>1051</v>
      </c>
      <c r="R172" s="39" t="s">
        <v>1051</v>
      </c>
      <c r="S172" s="39" t="s">
        <v>839</v>
      </c>
      <c r="T172" s="39" t="s">
        <v>839</v>
      </c>
      <c r="U172" s="39" t="s">
        <v>839</v>
      </c>
      <c r="V172" s="39" t="s">
        <v>514</v>
      </c>
      <c r="W172" s="39" t="s">
        <v>514</v>
      </c>
      <c r="X172" s="39" t="s">
        <v>514</v>
      </c>
      <c r="Y172" s="39" t="s">
        <v>1100</v>
      </c>
      <c r="Z172" s="39" t="s">
        <v>840</v>
      </c>
      <c r="AA172" s="39" t="s">
        <v>840</v>
      </c>
      <c r="AB172" s="61" t="s">
        <v>1138</v>
      </c>
      <c r="AC172" s="39" t="s">
        <v>830</v>
      </c>
      <c r="AD172" s="39" t="s">
        <v>1052</v>
      </c>
      <c r="AE172" s="39" t="s">
        <v>1100</v>
      </c>
      <c r="AF172" s="39" t="s">
        <v>839</v>
      </c>
      <c r="AG172" s="40" t="s">
        <v>1381</v>
      </c>
      <c r="AH172" s="39" t="s">
        <v>844</v>
      </c>
      <c r="AI172" s="39" t="s">
        <v>844</v>
      </c>
      <c r="AJ172" s="39" t="s">
        <v>846</v>
      </c>
      <c r="AK172" s="39" t="s">
        <v>847</v>
      </c>
      <c r="AL172" s="39" t="s">
        <v>847</v>
      </c>
      <c r="AM172" s="39" t="s">
        <v>1139</v>
      </c>
      <c r="AN172" s="39" t="s">
        <v>1139</v>
      </c>
      <c r="AO172" s="39" t="s">
        <v>830</v>
      </c>
      <c r="AP172" s="39" t="s">
        <v>830</v>
      </c>
      <c r="AQ172" s="39" t="s">
        <v>830</v>
      </c>
      <c r="AR172" s="39" t="s">
        <v>830</v>
      </c>
      <c r="AS172" s="39" t="s">
        <v>830</v>
      </c>
      <c r="AT172" s="39" t="s">
        <v>830</v>
      </c>
      <c r="AU172" s="39" t="s">
        <v>830</v>
      </c>
      <c r="AV172" s="39" t="s">
        <v>844</v>
      </c>
      <c r="AW172" s="39" t="s">
        <v>514</v>
      </c>
      <c r="AX172" s="39" t="s">
        <v>842</v>
      </c>
      <c r="AY172" s="39" t="s">
        <v>842</v>
      </c>
      <c r="AZ172" s="39" t="s">
        <v>842</v>
      </c>
      <c r="BA172" s="40" t="s">
        <v>819</v>
      </c>
      <c r="BB172" s="39" t="s">
        <v>841</v>
      </c>
      <c r="BC172" s="39" t="s">
        <v>841</v>
      </c>
      <c r="BD172" s="39" t="s">
        <v>503</v>
      </c>
      <c r="BE172" s="39" t="s">
        <v>503</v>
      </c>
      <c r="BF172" s="39" t="s">
        <v>1133</v>
      </c>
      <c r="BG172" s="39" t="s">
        <v>1140</v>
      </c>
      <c r="BH172" s="39" t="s">
        <v>838</v>
      </c>
      <c r="BI172" s="39" t="s">
        <v>514</v>
      </c>
      <c r="BJ172" s="39" t="s">
        <v>511</v>
      </c>
      <c r="BK172" s="39" t="s">
        <v>514</v>
      </c>
      <c r="BL172" s="39" t="s">
        <v>514</v>
      </c>
      <c r="BM172" s="39" t="s">
        <v>821</v>
      </c>
      <c r="BN172" s="39" t="s">
        <v>830</v>
      </c>
      <c r="BO172" s="39" t="s">
        <v>830</v>
      </c>
      <c r="BP172" s="39" t="s">
        <v>830</v>
      </c>
      <c r="BQ172" s="39" t="s">
        <v>830</v>
      </c>
      <c r="BR172" s="39" t="s">
        <v>830</v>
      </c>
      <c r="BS172" s="39" t="s">
        <v>830</v>
      </c>
      <c r="BT172" s="39"/>
      <c r="BU172" s="39" t="s">
        <v>845</v>
      </c>
      <c r="BV172" s="39" t="s">
        <v>514</v>
      </c>
    </row>
    <row r="173" spans="1:74">
      <c r="A173" s="30" t="str">
        <f>'Indicator Data'!A174</f>
        <v>Tanzania</v>
      </c>
      <c r="B173" s="23" t="str">
        <f>'Indicator Data'!B174</f>
        <v>TZA</v>
      </c>
      <c r="C173" s="39" t="s">
        <v>1132</v>
      </c>
      <c r="D173" s="39" t="s">
        <v>1132</v>
      </c>
      <c r="E173" s="39" t="s">
        <v>1133</v>
      </c>
      <c r="F173" s="39" t="s">
        <v>1133</v>
      </c>
      <c r="G173" s="39" t="s">
        <v>1133</v>
      </c>
      <c r="H173" s="39" t="s">
        <v>1133</v>
      </c>
      <c r="I173" s="39" t="s">
        <v>1133</v>
      </c>
      <c r="J173" s="39" t="s">
        <v>842</v>
      </c>
      <c r="K173" s="39" t="s">
        <v>842</v>
      </c>
      <c r="L173" s="39" t="s">
        <v>503</v>
      </c>
      <c r="M173" s="39" t="s">
        <v>839</v>
      </c>
      <c r="N173" s="39" t="s">
        <v>839</v>
      </c>
      <c r="O173" s="39" t="s">
        <v>839</v>
      </c>
      <c r="P173" s="39" t="s">
        <v>839</v>
      </c>
      <c r="Q173" s="39" t="s">
        <v>1051</v>
      </c>
      <c r="R173" s="39" t="s">
        <v>1051</v>
      </c>
      <c r="S173" s="39" t="s">
        <v>839</v>
      </c>
      <c r="T173" s="39" t="s">
        <v>839</v>
      </c>
      <c r="U173" s="39" t="s">
        <v>839</v>
      </c>
      <c r="V173" s="39" t="s">
        <v>514</v>
      </c>
      <c r="W173" s="39" t="s">
        <v>514</v>
      </c>
      <c r="X173" s="39" t="s">
        <v>514</v>
      </c>
      <c r="Y173" s="39" t="s">
        <v>1100</v>
      </c>
      <c r="Z173" s="39" t="s">
        <v>840</v>
      </c>
      <c r="AA173" s="39" t="s">
        <v>840</v>
      </c>
      <c r="AB173" s="61" t="s">
        <v>1138</v>
      </c>
      <c r="AC173" s="39" t="s">
        <v>830</v>
      </c>
      <c r="AD173" s="39" t="s">
        <v>1052</v>
      </c>
      <c r="AE173" s="39" t="s">
        <v>1100</v>
      </c>
      <c r="AF173" s="39" t="s">
        <v>839</v>
      </c>
      <c r="AG173" s="40" t="s">
        <v>1381</v>
      </c>
      <c r="AH173" s="39" t="s">
        <v>844</v>
      </c>
      <c r="AI173" s="39" t="s">
        <v>844</v>
      </c>
      <c r="AJ173" s="39" t="s">
        <v>846</v>
      </c>
      <c r="AK173" s="39" t="s">
        <v>847</v>
      </c>
      <c r="AL173" s="39" t="s">
        <v>847</v>
      </c>
      <c r="AM173" s="39" t="s">
        <v>1139</v>
      </c>
      <c r="AN173" s="39" t="s">
        <v>1139</v>
      </c>
      <c r="AO173" s="39" t="s">
        <v>830</v>
      </c>
      <c r="AP173" s="39" t="s">
        <v>830</v>
      </c>
      <c r="AQ173" s="39" t="s">
        <v>830</v>
      </c>
      <c r="AR173" s="39" t="s">
        <v>830</v>
      </c>
      <c r="AS173" s="39" t="s">
        <v>830</v>
      </c>
      <c r="AT173" s="39" t="s">
        <v>830</v>
      </c>
      <c r="AU173" s="39" t="s">
        <v>830</v>
      </c>
      <c r="AV173" s="39" t="s">
        <v>844</v>
      </c>
      <c r="AW173" s="39" t="s">
        <v>514</v>
      </c>
      <c r="AX173" s="39" t="s">
        <v>842</v>
      </c>
      <c r="AY173" s="39" t="s">
        <v>842</v>
      </c>
      <c r="AZ173" s="39" t="s">
        <v>842</v>
      </c>
      <c r="BA173" s="40" t="s">
        <v>819</v>
      </c>
      <c r="BB173" s="39" t="s">
        <v>841</v>
      </c>
      <c r="BC173" s="39" t="s">
        <v>841</v>
      </c>
      <c r="BD173" s="39" t="s">
        <v>503</v>
      </c>
      <c r="BE173" s="39" t="s">
        <v>503</v>
      </c>
      <c r="BF173" s="39" t="s">
        <v>1133</v>
      </c>
      <c r="BG173" s="39" t="s">
        <v>1140</v>
      </c>
      <c r="BH173" s="39" t="s">
        <v>838</v>
      </c>
      <c r="BI173" s="39" t="s">
        <v>514</v>
      </c>
      <c r="BJ173" s="39" t="s">
        <v>511</v>
      </c>
      <c r="BK173" s="39" t="s">
        <v>514</v>
      </c>
      <c r="BL173" s="39" t="s">
        <v>514</v>
      </c>
      <c r="BM173" s="39" t="s">
        <v>821</v>
      </c>
      <c r="BN173" s="39" t="s">
        <v>830</v>
      </c>
      <c r="BO173" s="39" t="s">
        <v>830</v>
      </c>
      <c r="BP173" s="39" t="s">
        <v>830</v>
      </c>
      <c r="BQ173" s="39" t="s">
        <v>830</v>
      </c>
      <c r="BR173" s="39" t="s">
        <v>830</v>
      </c>
      <c r="BS173" s="39" t="s">
        <v>830</v>
      </c>
      <c r="BT173" s="39"/>
      <c r="BU173" s="39" t="s">
        <v>845</v>
      </c>
      <c r="BV173" s="39" t="s">
        <v>514</v>
      </c>
    </row>
    <row r="174" spans="1:74">
      <c r="A174" s="30" t="str">
        <f>'Indicator Data'!A175</f>
        <v>Thailand</v>
      </c>
      <c r="B174" s="23" t="str">
        <f>'Indicator Data'!B175</f>
        <v>THA</v>
      </c>
      <c r="C174" s="39" t="s">
        <v>1132</v>
      </c>
      <c r="D174" s="39" t="s">
        <v>1132</v>
      </c>
      <c r="E174" s="39" t="s">
        <v>1133</v>
      </c>
      <c r="F174" s="39" t="s">
        <v>1133</v>
      </c>
      <c r="G174" s="39" t="s">
        <v>1133</v>
      </c>
      <c r="H174" s="39" t="s">
        <v>1133</v>
      </c>
      <c r="I174" s="39" t="s">
        <v>1133</v>
      </c>
      <c r="J174" s="39" t="s">
        <v>842</v>
      </c>
      <c r="K174" s="39" t="s">
        <v>842</v>
      </c>
      <c r="L174" s="39" t="s">
        <v>503</v>
      </c>
      <c r="M174" s="39" t="s">
        <v>839</v>
      </c>
      <c r="N174" s="39" t="s">
        <v>839</v>
      </c>
      <c r="O174" s="39" t="s">
        <v>839</v>
      </c>
      <c r="P174" s="39" t="s">
        <v>839</v>
      </c>
      <c r="Q174" s="39" t="s">
        <v>1051</v>
      </c>
      <c r="R174" s="39" t="s">
        <v>1051</v>
      </c>
      <c r="S174" s="39" t="s">
        <v>839</v>
      </c>
      <c r="T174" s="39" t="s">
        <v>839</v>
      </c>
      <c r="U174" s="39" t="s">
        <v>839</v>
      </c>
      <c r="V174" s="39" t="s">
        <v>514</v>
      </c>
      <c r="W174" s="39" t="s">
        <v>514</v>
      </c>
      <c r="X174" s="39" t="s">
        <v>514</v>
      </c>
      <c r="Y174" s="39" t="s">
        <v>1100</v>
      </c>
      <c r="Z174" s="39" t="s">
        <v>840</v>
      </c>
      <c r="AA174" s="39" t="s">
        <v>840</v>
      </c>
      <c r="AB174" s="61" t="s">
        <v>1138</v>
      </c>
      <c r="AC174" s="39" t="s">
        <v>830</v>
      </c>
      <c r="AD174" s="39" t="s">
        <v>1052</v>
      </c>
      <c r="AE174" s="39" t="s">
        <v>1100</v>
      </c>
      <c r="AF174" s="39" t="s">
        <v>839</v>
      </c>
      <c r="AG174" s="40" t="s">
        <v>1381</v>
      </c>
      <c r="AH174" s="39" t="s">
        <v>844</v>
      </c>
      <c r="AI174" s="39" t="s">
        <v>844</v>
      </c>
      <c r="AJ174" s="39" t="s">
        <v>846</v>
      </c>
      <c r="AK174" s="39" t="s">
        <v>847</v>
      </c>
      <c r="AL174" s="39" t="s">
        <v>847</v>
      </c>
      <c r="AM174" s="39" t="s">
        <v>1139</v>
      </c>
      <c r="AN174" s="39" t="s">
        <v>1139</v>
      </c>
      <c r="AO174" s="39" t="s">
        <v>830</v>
      </c>
      <c r="AP174" s="39" t="s">
        <v>830</v>
      </c>
      <c r="AQ174" s="39" t="s">
        <v>830</v>
      </c>
      <c r="AR174" s="39" t="s">
        <v>830</v>
      </c>
      <c r="AS174" s="39" t="s">
        <v>830</v>
      </c>
      <c r="AT174" s="39" t="s">
        <v>830</v>
      </c>
      <c r="AU174" s="39" t="s">
        <v>830</v>
      </c>
      <c r="AV174" s="39" t="s">
        <v>844</v>
      </c>
      <c r="AW174" s="39" t="s">
        <v>514</v>
      </c>
      <c r="AX174" s="39" t="s">
        <v>842</v>
      </c>
      <c r="AY174" s="39" t="s">
        <v>842</v>
      </c>
      <c r="AZ174" s="39" t="s">
        <v>842</v>
      </c>
      <c r="BA174" s="40" t="s">
        <v>822</v>
      </c>
      <c r="BB174" s="39" t="s">
        <v>841</v>
      </c>
      <c r="BC174" s="39" t="s">
        <v>841</v>
      </c>
      <c r="BD174" s="39" t="s">
        <v>503</v>
      </c>
      <c r="BE174" s="39" t="s">
        <v>503</v>
      </c>
      <c r="BF174" s="39" t="s">
        <v>1133</v>
      </c>
      <c r="BG174" s="39" t="s">
        <v>1140</v>
      </c>
      <c r="BH174" s="39" t="s">
        <v>838</v>
      </c>
      <c r="BI174" s="39" t="s">
        <v>514</v>
      </c>
      <c r="BJ174" s="39" t="s">
        <v>511</v>
      </c>
      <c r="BK174" s="39" t="s">
        <v>514</v>
      </c>
      <c r="BL174" s="39" t="s">
        <v>514</v>
      </c>
      <c r="BM174" s="39" t="s">
        <v>821</v>
      </c>
      <c r="BN174" s="39" t="s">
        <v>830</v>
      </c>
      <c r="BO174" s="39" t="s">
        <v>830</v>
      </c>
      <c r="BP174" s="39" t="s">
        <v>830</v>
      </c>
      <c r="BQ174" s="39" t="s">
        <v>830</v>
      </c>
      <c r="BR174" s="39" t="s">
        <v>830</v>
      </c>
      <c r="BS174" s="39" t="s">
        <v>830</v>
      </c>
      <c r="BT174" s="39"/>
      <c r="BU174" s="39" t="s">
        <v>845</v>
      </c>
      <c r="BV174" s="39" t="s">
        <v>514</v>
      </c>
    </row>
    <row r="175" spans="1:74">
      <c r="A175" s="30" t="str">
        <f>'Indicator Data'!A176</f>
        <v>Timor-Leste</v>
      </c>
      <c r="B175" s="23" t="str">
        <f>'Indicator Data'!B176</f>
        <v>TLS</v>
      </c>
      <c r="C175" s="39" t="s">
        <v>1132</v>
      </c>
      <c r="D175" s="39" t="s">
        <v>1132</v>
      </c>
      <c r="E175" s="39" t="s">
        <v>1133</v>
      </c>
      <c r="F175" s="39" t="s">
        <v>1133</v>
      </c>
      <c r="G175" s="39" t="s">
        <v>1133</v>
      </c>
      <c r="H175" s="39" t="s">
        <v>1133</v>
      </c>
      <c r="I175" s="39" t="s">
        <v>1133</v>
      </c>
      <c r="J175" s="39" t="s">
        <v>842</v>
      </c>
      <c r="K175" s="39" t="s">
        <v>842</v>
      </c>
      <c r="L175" s="39" t="s">
        <v>503</v>
      </c>
      <c r="M175" s="39" t="s">
        <v>839</v>
      </c>
      <c r="N175" s="39" t="s">
        <v>839</v>
      </c>
      <c r="O175" s="39" t="s">
        <v>839</v>
      </c>
      <c r="P175" s="39" t="s">
        <v>839</v>
      </c>
      <c r="Q175" s="39" t="s">
        <v>1051</v>
      </c>
      <c r="R175" s="39" t="s">
        <v>1051</v>
      </c>
      <c r="S175" s="39" t="s">
        <v>839</v>
      </c>
      <c r="T175" s="39" t="s">
        <v>839</v>
      </c>
      <c r="U175" s="39" t="s">
        <v>839</v>
      </c>
      <c r="V175" s="39" t="s">
        <v>514</v>
      </c>
      <c r="W175" s="39" t="s">
        <v>514</v>
      </c>
      <c r="X175" s="39" t="s">
        <v>514</v>
      </c>
      <c r="Y175" s="39" t="s">
        <v>1100</v>
      </c>
      <c r="Z175" s="39" t="s">
        <v>840</v>
      </c>
      <c r="AA175" s="39" t="s">
        <v>840</v>
      </c>
      <c r="AB175" s="61" t="s">
        <v>1138</v>
      </c>
      <c r="AC175" s="39" t="s">
        <v>830</v>
      </c>
      <c r="AD175" s="39" t="s">
        <v>1052</v>
      </c>
      <c r="AE175" s="39" t="s">
        <v>1100</v>
      </c>
      <c r="AF175" s="39" t="s">
        <v>839</v>
      </c>
      <c r="AG175" s="40" t="s">
        <v>1381</v>
      </c>
      <c r="AH175" s="39" t="s">
        <v>844</v>
      </c>
      <c r="AI175" s="39" t="s">
        <v>844</v>
      </c>
      <c r="AJ175" s="39" t="s">
        <v>846</v>
      </c>
      <c r="AK175" s="39" t="s">
        <v>847</v>
      </c>
      <c r="AL175" s="39" t="s">
        <v>847</v>
      </c>
      <c r="AM175" s="39" t="s">
        <v>1139</v>
      </c>
      <c r="AN175" s="39" t="s">
        <v>1139</v>
      </c>
      <c r="AO175" s="39" t="s">
        <v>830</v>
      </c>
      <c r="AP175" s="39" t="s">
        <v>830</v>
      </c>
      <c r="AQ175" s="39" t="s">
        <v>830</v>
      </c>
      <c r="AR175" s="39" t="s">
        <v>830</v>
      </c>
      <c r="AS175" s="39" t="s">
        <v>830</v>
      </c>
      <c r="AT175" s="39" t="s">
        <v>830</v>
      </c>
      <c r="AU175" s="39" t="s">
        <v>830</v>
      </c>
      <c r="AV175" s="39" t="s">
        <v>844</v>
      </c>
      <c r="AW175" s="39" t="s">
        <v>514</v>
      </c>
      <c r="AX175" s="39" t="s">
        <v>842</v>
      </c>
      <c r="AY175" s="39" t="s">
        <v>842</v>
      </c>
      <c r="AZ175" s="39" t="s">
        <v>842</v>
      </c>
      <c r="BA175" s="40" t="s">
        <v>819</v>
      </c>
      <c r="BB175" s="39" t="s">
        <v>841</v>
      </c>
      <c r="BC175" s="39" t="s">
        <v>841</v>
      </c>
      <c r="BD175" s="39" t="s">
        <v>503</v>
      </c>
      <c r="BE175" s="39" t="s">
        <v>503</v>
      </c>
      <c r="BF175" s="39" t="s">
        <v>1133</v>
      </c>
      <c r="BG175" s="39" t="s">
        <v>1140</v>
      </c>
      <c r="BH175" s="39" t="s">
        <v>838</v>
      </c>
      <c r="BI175" s="39" t="s">
        <v>514</v>
      </c>
      <c r="BJ175" s="39" t="s">
        <v>511</v>
      </c>
      <c r="BK175" s="39" t="s">
        <v>514</v>
      </c>
      <c r="BL175" s="39" t="s">
        <v>514</v>
      </c>
      <c r="BM175" s="39" t="s">
        <v>821</v>
      </c>
      <c r="BN175" s="39" t="s">
        <v>830</v>
      </c>
      <c r="BO175" s="39" t="s">
        <v>830</v>
      </c>
      <c r="BP175" s="39" t="s">
        <v>830</v>
      </c>
      <c r="BQ175" s="39" t="s">
        <v>830</v>
      </c>
      <c r="BR175" s="39" t="s">
        <v>830</v>
      </c>
      <c r="BS175" s="39" t="s">
        <v>830</v>
      </c>
      <c r="BT175" s="39"/>
      <c r="BU175" s="39" t="s">
        <v>845</v>
      </c>
      <c r="BV175" s="39" t="s">
        <v>514</v>
      </c>
    </row>
    <row r="176" spans="1:74">
      <c r="A176" s="30" t="str">
        <f>'Indicator Data'!A177</f>
        <v>Togo</v>
      </c>
      <c r="B176" s="23" t="str">
        <f>'Indicator Data'!B177</f>
        <v>TGO</v>
      </c>
      <c r="C176" s="39" t="s">
        <v>1132</v>
      </c>
      <c r="D176" s="39" t="s">
        <v>1132</v>
      </c>
      <c r="E176" s="39" t="s">
        <v>1133</v>
      </c>
      <c r="F176" s="39" t="s">
        <v>1133</v>
      </c>
      <c r="G176" s="39" t="s">
        <v>1133</v>
      </c>
      <c r="H176" s="39" t="s">
        <v>1133</v>
      </c>
      <c r="I176" s="39" t="s">
        <v>1133</v>
      </c>
      <c r="J176" s="39" t="s">
        <v>842</v>
      </c>
      <c r="K176" s="39" t="s">
        <v>842</v>
      </c>
      <c r="L176" s="39" t="s">
        <v>503</v>
      </c>
      <c r="M176" s="39" t="s">
        <v>839</v>
      </c>
      <c r="N176" s="39" t="s">
        <v>839</v>
      </c>
      <c r="O176" s="39" t="s">
        <v>839</v>
      </c>
      <c r="P176" s="39" t="s">
        <v>839</v>
      </c>
      <c r="Q176" s="39" t="s">
        <v>1051</v>
      </c>
      <c r="R176" s="39" t="s">
        <v>1051</v>
      </c>
      <c r="S176" s="39" t="s">
        <v>839</v>
      </c>
      <c r="T176" s="39" t="s">
        <v>839</v>
      </c>
      <c r="U176" s="39" t="s">
        <v>839</v>
      </c>
      <c r="V176" s="39" t="s">
        <v>514</v>
      </c>
      <c r="W176" s="39" t="s">
        <v>514</v>
      </c>
      <c r="X176" s="39" t="s">
        <v>514</v>
      </c>
      <c r="Y176" s="39" t="s">
        <v>1100</v>
      </c>
      <c r="Z176" s="39" t="s">
        <v>840</v>
      </c>
      <c r="AA176" s="39" t="s">
        <v>840</v>
      </c>
      <c r="AB176" s="61" t="s">
        <v>1138</v>
      </c>
      <c r="AC176" s="39" t="s">
        <v>830</v>
      </c>
      <c r="AD176" s="39" t="s">
        <v>1052</v>
      </c>
      <c r="AE176" s="39" t="s">
        <v>1100</v>
      </c>
      <c r="AF176" s="39" t="s">
        <v>839</v>
      </c>
      <c r="AG176" s="40" t="s">
        <v>1381</v>
      </c>
      <c r="AH176" s="39" t="s">
        <v>844</v>
      </c>
      <c r="AI176" s="39" t="s">
        <v>844</v>
      </c>
      <c r="AJ176" s="39" t="s">
        <v>846</v>
      </c>
      <c r="AK176" s="39" t="s">
        <v>847</v>
      </c>
      <c r="AL176" s="39" t="s">
        <v>847</v>
      </c>
      <c r="AM176" s="39" t="s">
        <v>1139</v>
      </c>
      <c r="AN176" s="39" t="s">
        <v>1139</v>
      </c>
      <c r="AO176" s="39" t="s">
        <v>830</v>
      </c>
      <c r="AP176" s="39" t="s">
        <v>830</v>
      </c>
      <c r="AQ176" s="39" t="s">
        <v>830</v>
      </c>
      <c r="AR176" s="39" t="s">
        <v>830</v>
      </c>
      <c r="AS176" s="39" t="s">
        <v>830</v>
      </c>
      <c r="AT176" s="39" t="s">
        <v>830</v>
      </c>
      <c r="AU176" s="39" t="s">
        <v>830</v>
      </c>
      <c r="AV176" s="39" t="s">
        <v>844</v>
      </c>
      <c r="AW176" s="39" t="s">
        <v>514</v>
      </c>
      <c r="AX176" s="39" t="s">
        <v>842</v>
      </c>
      <c r="AY176" s="39" t="s">
        <v>842</v>
      </c>
      <c r="AZ176" s="39" t="s">
        <v>842</v>
      </c>
      <c r="BA176" s="40" t="s">
        <v>822</v>
      </c>
      <c r="BB176" s="39" t="s">
        <v>841</v>
      </c>
      <c r="BC176" s="39" t="s">
        <v>841</v>
      </c>
      <c r="BD176" s="39" t="s">
        <v>503</v>
      </c>
      <c r="BE176" s="39" t="s">
        <v>503</v>
      </c>
      <c r="BF176" s="39" t="s">
        <v>1133</v>
      </c>
      <c r="BG176" s="39" t="s">
        <v>1140</v>
      </c>
      <c r="BH176" s="39" t="s">
        <v>838</v>
      </c>
      <c r="BI176" s="39" t="s">
        <v>514</v>
      </c>
      <c r="BJ176" s="39" t="s">
        <v>511</v>
      </c>
      <c r="BK176" s="39" t="s">
        <v>514</v>
      </c>
      <c r="BL176" s="39" t="s">
        <v>514</v>
      </c>
      <c r="BM176" s="39" t="s">
        <v>821</v>
      </c>
      <c r="BN176" s="39" t="s">
        <v>830</v>
      </c>
      <c r="BO176" s="39" t="s">
        <v>830</v>
      </c>
      <c r="BP176" s="39" t="s">
        <v>830</v>
      </c>
      <c r="BQ176" s="39" t="s">
        <v>830</v>
      </c>
      <c r="BR176" s="39" t="s">
        <v>830</v>
      </c>
      <c r="BS176" s="39" t="s">
        <v>830</v>
      </c>
      <c r="BT176" s="39"/>
      <c r="BU176" s="39" t="s">
        <v>845</v>
      </c>
      <c r="BV176" s="39" t="s">
        <v>514</v>
      </c>
    </row>
    <row r="177" spans="1:74">
      <c r="A177" s="30" t="str">
        <f>'Indicator Data'!A178</f>
        <v>Tonga</v>
      </c>
      <c r="B177" s="23" t="str">
        <f>'Indicator Data'!B178</f>
        <v>TON</v>
      </c>
      <c r="C177" s="39" t="s">
        <v>1132</v>
      </c>
      <c r="D177" s="39" t="s">
        <v>1132</v>
      </c>
      <c r="E177" s="39" t="s">
        <v>1133</v>
      </c>
      <c r="F177" s="39" t="s">
        <v>1133</v>
      </c>
      <c r="G177" s="39" t="s">
        <v>1133</v>
      </c>
      <c r="H177" s="39" t="s">
        <v>1133</v>
      </c>
      <c r="I177" s="39" t="s">
        <v>1133</v>
      </c>
      <c r="J177" s="39" t="s">
        <v>842</v>
      </c>
      <c r="K177" s="39" t="s">
        <v>842</v>
      </c>
      <c r="L177" s="39" t="s">
        <v>503</v>
      </c>
      <c r="M177" s="39" t="s">
        <v>839</v>
      </c>
      <c r="N177" s="39" t="s">
        <v>839</v>
      </c>
      <c r="O177" s="39" t="s">
        <v>839</v>
      </c>
      <c r="P177" s="39" t="s">
        <v>839</v>
      </c>
      <c r="Q177" s="39" t="s">
        <v>1051</v>
      </c>
      <c r="R177" s="39" t="s">
        <v>1051</v>
      </c>
      <c r="S177" s="39" t="s">
        <v>839</v>
      </c>
      <c r="T177" s="39" t="s">
        <v>839</v>
      </c>
      <c r="U177" s="39" t="s">
        <v>839</v>
      </c>
      <c r="V177" s="39" t="s">
        <v>514</v>
      </c>
      <c r="W177" s="39" t="s">
        <v>514</v>
      </c>
      <c r="X177" s="39" t="s">
        <v>514</v>
      </c>
      <c r="Y177" s="39" t="s">
        <v>1100</v>
      </c>
      <c r="Z177" s="39" t="s">
        <v>840</v>
      </c>
      <c r="AA177" s="39" t="s">
        <v>840</v>
      </c>
      <c r="AB177" s="61" t="s">
        <v>1138</v>
      </c>
      <c r="AC177" s="39" t="s">
        <v>830</v>
      </c>
      <c r="AD177" s="39" t="s">
        <v>1052</v>
      </c>
      <c r="AE177" s="39" t="s">
        <v>1100</v>
      </c>
      <c r="AF177" s="39" t="s">
        <v>839</v>
      </c>
      <c r="AG177" s="40" t="s">
        <v>1381</v>
      </c>
      <c r="AH177" s="39" t="s">
        <v>844</v>
      </c>
      <c r="AI177" s="39" t="s">
        <v>844</v>
      </c>
      <c r="AJ177" s="39" t="s">
        <v>846</v>
      </c>
      <c r="AK177" s="39" t="s">
        <v>847</v>
      </c>
      <c r="AL177" s="39" t="s">
        <v>847</v>
      </c>
      <c r="AM177" s="39" t="s">
        <v>1139</v>
      </c>
      <c r="AN177" s="39" t="s">
        <v>1139</v>
      </c>
      <c r="AO177" s="39" t="s">
        <v>830</v>
      </c>
      <c r="AP177" s="39" t="s">
        <v>830</v>
      </c>
      <c r="AQ177" s="39" t="s">
        <v>830</v>
      </c>
      <c r="AR177" s="39" t="s">
        <v>830</v>
      </c>
      <c r="AS177" s="39" t="s">
        <v>830</v>
      </c>
      <c r="AT177" s="39" t="s">
        <v>830</v>
      </c>
      <c r="AU177" s="39" t="s">
        <v>830</v>
      </c>
      <c r="AV177" s="39" t="s">
        <v>844</v>
      </c>
      <c r="AW177" s="39" t="s">
        <v>514</v>
      </c>
      <c r="AX177" s="39" t="s">
        <v>842</v>
      </c>
      <c r="AY177" s="39" t="s">
        <v>842</v>
      </c>
      <c r="AZ177" s="39" t="s">
        <v>842</v>
      </c>
      <c r="BA177" s="40" t="s">
        <v>819</v>
      </c>
      <c r="BB177" s="39" t="s">
        <v>841</v>
      </c>
      <c r="BC177" s="39" t="s">
        <v>841</v>
      </c>
      <c r="BD177" s="39" t="s">
        <v>503</v>
      </c>
      <c r="BE177" s="39" t="s">
        <v>503</v>
      </c>
      <c r="BF177" s="39" t="s">
        <v>1133</v>
      </c>
      <c r="BG177" s="39" t="s">
        <v>1140</v>
      </c>
      <c r="BH177" s="39" t="s">
        <v>838</v>
      </c>
      <c r="BI177" s="39" t="s">
        <v>514</v>
      </c>
      <c r="BJ177" s="39" t="s">
        <v>511</v>
      </c>
      <c r="BK177" s="39" t="s">
        <v>514</v>
      </c>
      <c r="BL177" s="39" t="s">
        <v>514</v>
      </c>
      <c r="BM177" s="39" t="s">
        <v>821</v>
      </c>
      <c r="BN177" s="39" t="s">
        <v>830</v>
      </c>
      <c r="BO177" s="39" t="s">
        <v>830</v>
      </c>
      <c r="BP177" s="39" t="s">
        <v>830</v>
      </c>
      <c r="BQ177" s="39" t="s">
        <v>830</v>
      </c>
      <c r="BR177" s="39" t="s">
        <v>830</v>
      </c>
      <c r="BS177" s="39" t="s">
        <v>830</v>
      </c>
      <c r="BT177" s="39"/>
      <c r="BU177" s="39" t="s">
        <v>845</v>
      </c>
      <c r="BV177" s="39" t="s">
        <v>514</v>
      </c>
    </row>
    <row r="178" spans="1:74">
      <c r="A178" s="30" t="str">
        <f>'Indicator Data'!A179</f>
        <v>Trinidad and Tobago</v>
      </c>
      <c r="B178" s="23" t="str">
        <f>'Indicator Data'!B179</f>
        <v>TTO</v>
      </c>
      <c r="C178" s="39" t="s">
        <v>1132</v>
      </c>
      <c r="D178" s="39" t="s">
        <v>1132</v>
      </c>
      <c r="E178" s="39" t="s">
        <v>1133</v>
      </c>
      <c r="F178" s="39" t="s">
        <v>1133</v>
      </c>
      <c r="G178" s="39" t="s">
        <v>1133</v>
      </c>
      <c r="H178" s="39" t="s">
        <v>1133</v>
      </c>
      <c r="I178" s="39" t="s">
        <v>1133</v>
      </c>
      <c r="J178" s="39" t="s">
        <v>842</v>
      </c>
      <c r="K178" s="39" t="s">
        <v>842</v>
      </c>
      <c r="L178" s="39" t="s">
        <v>503</v>
      </c>
      <c r="M178" s="39" t="s">
        <v>839</v>
      </c>
      <c r="N178" s="39" t="s">
        <v>839</v>
      </c>
      <c r="O178" s="39" t="s">
        <v>839</v>
      </c>
      <c r="P178" s="39" t="s">
        <v>839</v>
      </c>
      <c r="Q178" s="39" t="s">
        <v>1051</v>
      </c>
      <c r="R178" s="39" t="s">
        <v>1051</v>
      </c>
      <c r="S178" s="39" t="s">
        <v>839</v>
      </c>
      <c r="T178" s="39" t="s">
        <v>839</v>
      </c>
      <c r="U178" s="39" t="s">
        <v>839</v>
      </c>
      <c r="V178" s="39" t="s">
        <v>514</v>
      </c>
      <c r="W178" s="39" t="s">
        <v>514</v>
      </c>
      <c r="X178" s="39" t="s">
        <v>514</v>
      </c>
      <c r="Y178" s="39" t="s">
        <v>1100</v>
      </c>
      <c r="Z178" s="39" t="s">
        <v>840</v>
      </c>
      <c r="AA178" s="39" t="s">
        <v>840</v>
      </c>
      <c r="AB178" s="61" t="s">
        <v>1138</v>
      </c>
      <c r="AC178" s="39" t="s">
        <v>830</v>
      </c>
      <c r="AD178" s="39" t="s">
        <v>1052</v>
      </c>
      <c r="AE178" s="39" t="s">
        <v>1100</v>
      </c>
      <c r="AF178" s="39" t="s">
        <v>839</v>
      </c>
      <c r="AG178" s="40" t="s">
        <v>1381</v>
      </c>
      <c r="AH178" s="39" t="s">
        <v>844</v>
      </c>
      <c r="AI178" s="39" t="s">
        <v>844</v>
      </c>
      <c r="AJ178" s="39" t="s">
        <v>846</v>
      </c>
      <c r="AK178" s="39" t="s">
        <v>847</v>
      </c>
      <c r="AL178" s="39" t="s">
        <v>847</v>
      </c>
      <c r="AM178" s="39" t="s">
        <v>1139</v>
      </c>
      <c r="AN178" s="39" t="s">
        <v>1139</v>
      </c>
      <c r="AO178" s="39" t="s">
        <v>830</v>
      </c>
      <c r="AP178" s="39" t="s">
        <v>830</v>
      </c>
      <c r="AQ178" s="39" t="s">
        <v>830</v>
      </c>
      <c r="AR178" s="39" t="s">
        <v>830</v>
      </c>
      <c r="AS178" s="39" t="s">
        <v>830</v>
      </c>
      <c r="AT178" s="39" t="s">
        <v>830</v>
      </c>
      <c r="AU178" s="39" t="s">
        <v>830</v>
      </c>
      <c r="AV178" s="39" t="s">
        <v>844</v>
      </c>
      <c r="AW178" s="39" t="s">
        <v>514</v>
      </c>
      <c r="AX178" s="39" t="s">
        <v>842</v>
      </c>
      <c r="AY178" s="39" t="s">
        <v>842</v>
      </c>
      <c r="AZ178" s="39" t="s">
        <v>842</v>
      </c>
      <c r="BA178" s="40" t="s">
        <v>819</v>
      </c>
      <c r="BB178" s="39" t="s">
        <v>841</v>
      </c>
      <c r="BC178" s="39" t="s">
        <v>841</v>
      </c>
      <c r="BD178" s="39" t="s">
        <v>503</v>
      </c>
      <c r="BE178" s="39" t="s">
        <v>503</v>
      </c>
      <c r="BF178" s="39" t="s">
        <v>1133</v>
      </c>
      <c r="BG178" s="39" t="s">
        <v>1140</v>
      </c>
      <c r="BH178" s="39" t="s">
        <v>838</v>
      </c>
      <c r="BI178" s="39" t="s">
        <v>514</v>
      </c>
      <c r="BJ178" s="39" t="s">
        <v>511</v>
      </c>
      <c r="BK178" s="39" t="s">
        <v>514</v>
      </c>
      <c r="BL178" s="39" t="s">
        <v>514</v>
      </c>
      <c r="BM178" s="39" t="s">
        <v>821</v>
      </c>
      <c r="BN178" s="39" t="s">
        <v>830</v>
      </c>
      <c r="BO178" s="39" t="s">
        <v>830</v>
      </c>
      <c r="BP178" s="39" t="s">
        <v>830</v>
      </c>
      <c r="BQ178" s="39" t="s">
        <v>830</v>
      </c>
      <c r="BR178" s="39" t="s">
        <v>830</v>
      </c>
      <c r="BS178" s="39" t="s">
        <v>830</v>
      </c>
      <c r="BT178" s="39"/>
      <c r="BU178" s="39" t="s">
        <v>845</v>
      </c>
      <c r="BV178" s="39" t="s">
        <v>514</v>
      </c>
    </row>
    <row r="179" spans="1:74">
      <c r="A179" s="30" t="str">
        <f>'Indicator Data'!A180</f>
        <v>Tunisia</v>
      </c>
      <c r="B179" s="23" t="str">
        <f>'Indicator Data'!B180</f>
        <v>TUN</v>
      </c>
      <c r="C179" s="39" t="s">
        <v>1132</v>
      </c>
      <c r="D179" s="39" t="s">
        <v>1132</v>
      </c>
      <c r="E179" s="39" t="s">
        <v>1133</v>
      </c>
      <c r="F179" s="39" t="s">
        <v>1133</v>
      </c>
      <c r="G179" s="39" t="s">
        <v>1133</v>
      </c>
      <c r="H179" s="39" t="s">
        <v>1133</v>
      </c>
      <c r="I179" s="39" t="s">
        <v>1133</v>
      </c>
      <c r="J179" s="39" t="s">
        <v>842</v>
      </c>
      <c r="K179" s="39" t="s">
        <v>842</v>
      </c>
      <c r="L179" s="39" t="s">
        <v>503</v>
      </c>
      <c r="M179" s="39" t="s">
        <v>839</v>
      </c>
      <c r="N179" s="39" t="s">
        <v>839</v>
      </c>
      <c r="O179" s="39" t="s">
        <v>839</v>
      </c>
      <c r="P179" s="39" t="s">
        <v>839</v>
      </c>
      <c r="Q179" s="39" t="s">
        <v>1051</v>
      </c>
      <c r="R179" s="39" t="s">
        <v>1051</v>
      </c>
      <c r="S179" s="39" t="s">
        <v>839</v>
      </c>
      <c r="T179" s="39" t="s">
        <v>839</v>
      </c>
      <c r="U179" s="39" t="s">
        <v>839</v>
      </c>
      <c r="V179" s="39" t="s">
        <v>514</v>
      </c>
      <c r="W179" s="39" t="s">
        <v>514</v>
      </c>
      <c r="X179" s="39" t="s">
        <v>514</v>
      </c>
      <c r="Y179" s="39" t="s">
        <v>1100</v>
      </c>
      <c r="Z179" s="39" t="s">
        <v>840</v>
      </c>
      <c r="AA179" s="39" t="s">
        <v>840</v>
      </c>
      <c r="AB179" s="61" t="s">
        <v>1138</v>
      </c>
      <c r="AC179" s="39" t="s">
        <v>830</v>
      </c>
      <c r="AD179" s="39" t="s">
        <v>1052</v>
      </c>
      <c r="AE179" s="39" t="s">
        <v>1100</v>
      </c>
      <c r="AF179" s="39" t="s">
        <v>839</v>
      </c>
      <c r="AG179" s="40" t="s">
        <v>1381</v>
      </c>
      <c r="AH179" s="39" t="s">
        <v>844</v>
      </c>
      <c r="AI179" s="39" t="s">
        <v>844</v>
      </c>
      <c r="AJ179" s="39" t="s">
        <v>846</v>
      </c>
      <c r="AK179" s="39" t="s">
        <v>847</v>
      </c>
      <c r="AL179" s="39" t="s">
        <v>847</v>
      </c>
      <c r="AM179" s="39" t="s">
        <v>1139</v>
      </c>
      <c r="AN179" s="39" t="s">
        <v>1139</v>
      </c>
      <c r="AO179" s="39" t="s">
        <v>830</v>
      </c>
      <c r="AP179" s="39" t="s">
        <v>830</v>
      </c>
      <c r="AQ179" s="39" t="s">
        <v>830</v>
      </c>
      <c r="AR179" s="39" t="s">
        <v>830</v>
      </c>
      <c r="AS179" s="39" t="s">
        <v>830</v>
      </c>
      <c r="AT179" s="39" t="s">
        <v>830</v>
      </c>
      <c r="AU179" s="39" t="s">
        <v>830</v>
      </c>
      <c r="AV179" s="39" t="s">
        <v>844</v>
      </c>
      <c r="AW179" s="39" t="s">
        <v>514</v>
      </c>
      <c r="AX179" s="39" t="s">
        <v>842</v>
      </c>
      <c r="AY179" s="39" t="s">
        <v>842</v>
      </c>
      <c r="AZ179" s="39" t="s">
        <v>842</v>
      </c>
      <c r="BA179" s="40" t="s">
        <v>822</v>
      </c>
      <c r="BB179" s="39" t="s">
        <v>841</v>
      </c>
      <c r="BC179" s="39" t="s">
        <v>841</v>
      </c>
      <c r="BD179" s="39" t="s">
        <v>503</v>
      </c>
      <c r="BE179" s="39" t="s">
        <v>503</v>
      </c>
      <c r="BF179" s="39" t="s">
        <v>1133</v>
      </c>
      <c r="BG179" s="39" t="s">
        <v>1140</v>
      </c>
      <c r="BH179" s="39" t="s">
        <v>838</v>
      </c>
      <c r="BI179" s="39" t="s">
        <v>514</v>
      </c>
      <c r="BJ179" s="39" t="s">
        <v>511</v>
      </c>
      <c r="BK179" s="39" t="s">
        <v>514</v>
      </c>
      <c r="BL179" s="39" t="s">
        <v>514</v>
      </c>
      <c r="BM179" s="39" t="s">
        <v>821</v>
      </c>
      <c r="BN179" s="39" t="s">
        <v>830</v>
      </c>
      <c r="BO179" s="39" t="s">
        <v>830</v>
      </c>
      <c r="BP179" s="39" t="s">
        <v>830</v>
      </c>
      <c r="BQ179" s="39" t="s">
        <v>830</v>
      </c>
      <c r="BR179" s="39" t="s">
        <v>830</v>
      </c>
      <c r="BS179" s="39" t="s">
        <v>830</v>
      </c>
      <c r="BT179" s="39"/>
      <c r="BU179" s="39" t="s">
        <v>845</v>
      </c>
      <c r="BV179" s="39" t="s">
        <v>514</v>
      </c>
    </row>
    <row r="180" spans="1:74">
      <c r="A180" s="30" t="str">
        <f>'Indicator Data'!A181</f>
        <v>Türkiye</v>
      </c>
      <c r="B180" s="23" t="str">
        <f>'Indicator Data'!B181</f>
        <v>TUR</v>
      </c>
      <c r="C180" s="39" t="s">
        <v>1132</v>
      </c>
      <c r="D180" s="39" t="s">
        <v>1132</v>
      </c>
      <c r="E180" s="39" t="s">
        <v>1133</v>
      </c>
      <c r="F180" s="39" t="s">
        <v>1133</v>
      </c>
      <c r="G180" s="39" t="s">
        <v>1133</v>
      </c>
      <c r="H180" s="39" t="s">
        <v>1133</v>
      </c>
      <c r="I180" s="39" t="s">
        <v>1133</v>
      </c>
      <c r="J180" s="39" t="s">
        <v>842</v>
      </c>
      <c r="K180" s="39" t="s">
        <v>842</v>
      </c>
      <c r="L180" s="39" t="s">
        <v>503</v>
      </c>
      <c r="M180" s="39" t="s">
        <v>839</v>
      </c>
      <c r="N180" s="39" t="s">
        <v>839</v>
      </c>
      <c r="O180" s="39" t="s">
        <v>839</v>
      </c>
      <c r="P180" s="39" t="s">
        <v>839</v>
      </c>
      <c r="Q180" s="39" t="s">
        <v>1051</v>
      </c>
      <c r="R180" s="39" t="s">
        <v>1051</v>
      </c>
      <c r="S180" s="39" t="s">
        <v>839</v>
      </c>
      <c r="T180" s="39" t="s">
        <v>839</v>
      </c>
      <c r="U180" s="39" t="s">
        <v>839</v>
      </c>
      <c r="V180" s="39" t="s">
        <v>514</v>
      </c>
      <c r="W180" s="39" t="s">
        <v>514</v>
      </c>
      <c r="X180" s="39" t="s">
        <v>514</v>
      </c>
      <c r="Y180" s="39" t="s">
        <v>1100</v>
      </c>
      <c r="Z180" s="39" t="s">
        <v>840</v>
      </c>
      <c r="AA180" s="39" t="s">
        <v>840</v>
      </c>
      <c r="AB180" s="61" t="s">
        <v>1138</v>
      </c>
      <c r="AC180" s="39" t="s">
        <v>830</v>
      </c>
      <c r="AD180" s="39" t="s">
        <v>1052</v>
      </c>
      <c r="AE180" s="39" t="s">
        <v>1100</v>
      </c>
      <c r="AF180" s="39" t="s">
        <v>839</v>
      </c>
      <c r="AG180" s="40" t="s">
        <v>1381</v>
      </c>
      <c r="AH180" s="39" t="s">
        <v>844</v>
      </c>
      <c r="AI180" s="39" t="s">
        <v>844</v>
      </c>
      <c r="AJ180" s="39" t="s">
        <v>846</v>
      </c>
      <c r="AK180" s="39" t="s">
        <v>847</v>
      </c>
      <c r="AL180" s="39" t="s">
        <v>847</v>
      </c>
      <c r="AM180" s="39" t="s">
        <v>1139</v>
      </c>
      <c r="AN180" s="39" t="s">
        <v>1139</v>
      </c>
      <c r="AO180" s="39" t="s">
        <v>830</v>
      </c>
      <c r="AP180" s="39" t="s">
        <v>830</v>
      </c>
      <c r="AQ180" s="39" t="s">
        <v>830</v>
      </c>
      <c r="AR180" s="39" t="s">
        <v>830</v>
      </c>
      <c r="AS180" s="39" t="s">
        <v>830</v>
      </c>
      <c r="AT180" s="39" t="s">
        <v>830</v>
      </c>
      <c r="AU180" s="39" t="s">
        <v>830</v>
      </c>
      <c r="AV180" s="39" t="s">
        <v>844</v>
      </c>
      <c r="AW180" s="39" t="s">
        <v>514</v>
      </c>
      <c r="AX180" s="39" t="s">
        <v>842</v>
      </c>
      <c r="AY180" s="39" t="s">
        <v>842</v>
      </c>
      <c r="AZ180" s="39" t="s">
        <v>842</v>
      </c>
      <c r="BA180" s="40" t="s">
        <v>822</v>
      </c>
      <c r="BB180" s="39" t="s">
        <v>841</v>
      </c>
      <c r="BC180" s="39" t="s">
        <v>841</v>
      </c>
      <c r="BD180" s="39" t="s">
        <v>503</v>
      </c>
      <c r="BE180" s="39" t="s">
        <v>503</v>
      </c>
      <c r="BF180" s="39" t="s">
        <v>1133</v>
      </c>
      <c r="BG180" s="39" t="s">
        <v>1140</v>
      </c>
      <c r="BH180" s="39" t="s">
        <v>838</v>
      </c>
      <c r="BI180" s="39" t="s">
        <v>514</v>
      </c>
      <c r="BJ180" s="39" t="s">
        <v>511</v>
      </c>
      <c r="BK180" s="39" t="s">
        <v>514</v>
      </c>
      <c r="BL180" s="39" t="s">
        <v>514</v>
      </c>
      <c r="BM180" s="39" t="s">
        <v>821</v>
      </c>
      <c r="BN180" s="39" t="s">
        <v>830</v>
      </c>
      <c r="BO180" s="39" t="s">
        <v>830</v>
      </c>
      <c r="BP180" s="39" t="s">
        <v>830</v>
      </c>
      <c r="BQ180" s="39" t="s">
        <v>830</v>
      </c>
      <c r="BR180" s="39" t="s">
        <v>830</v>
      </c>
      <c r="BS180" s="39" t="s">
        <v>830</v>
      </c>
      <c r="BT180" s="39"/>
      <c r="BU180" s="39" t="s">
        <v>845</v>
      </c>
      <c r="BV180" s="39" t="s">
        <v>514</v>
      </c>
    </row>
    <row r="181" spans="1:74">
      <c r="A181" s="30" t="str">
        <f>'Indicator Data'!A182</f>
        <v>Turkmenistan</v>
      </c>
      <c r="B181" s="23" t="str">
        <f>'Indicator Data'!B182</f>
        <v>TKM</v>
      </c>
      <c r="C181" s="39" t="s">
        <v>1132</v>
      </c>
      <c r="D181" s="39" t="s">
        <v>1132</v>
      </c>
      <c r="E181" s="39" t="s">
        <v>1133</v>
      </c>
      <c r="F181" s="39" t="s">
        <v>1133</v>
      </c>
      <c r="G181" s="39" t="s">
        <v>1133</v>
      </c>
      <c r="H181" s="39" t="s">
        <v>1133</v>
      </c>
      <c r="I181" s="39" t="s">
        <v>1133</v>
      </c>
      <c r="J181" s="39" t="s">
        <v>842</v>
      </c>
      <c r="K181" s="39" t="s">
        <v>842</v>
      </c>
      <c r="L181" s="39" t="s">
        <v>503</v>
      </c>
      <c r="M181" s="39" t="s">
        <v>839</v>
      </c>
      <c r="N181" s="39" t="s">
        <v>839</v>
      </c>
      <c r="O181" s="39" t="s">
        <v>839</v>
      </c>
      <c r="P181" s="39" t="s">
        <v>839</v>
      </c>
      <c r="Q181" s="39" t="s">
        <v>1051</v>
      </c>
      <c r="R181" s="39" t="s">
        <v>1051</v>
      </c>
      <c r="S181" s="39" t="s">
        <v>839</v>
      </c>
      <c r="T181" s="39" t="s">
        <v>839</v>
      </c>
      <c r="U181" s="39" t="s">
        <v>839</v>
      </c>
      <c r="V181" s="39" t="s">
        <v>514</v>
      </c>
      <c r="W181" s="39" t="s">
        <v>514</v>
      </c>
      <c r="X181" s="39" t="s">
        <v>514</v>
      </c>
      <c r="Y181" s="39" t="s">
        <v>1100</v>
      </c>
      <c r="Z181" s="39" t="s">
        <v>840</v>
      </c>
      <c r="AA181" s="39" t="s">
        <v>840</v>
      </c>
      <c r="AB181" s="61" t="s">
        <v>1138</v>
      </c>
      <c r="AC181" s="39" t="s">
        <v>830</v>
      </c>
      <c r="AD181" s="39" t="s">
        <v>1052</v>
      </c>
      <c r="AE181" s="39" t="s">
        <v>1100</v>
      </c>
      <c r="AF181" s="39" t="s">
        <v>839</v>
      </c>
      <c r="AG181" s="40" t="s">
        <v>1381</v>
      </c>
      <c r="AH181" s="39" t="s">
        <v>844</v>
      </c>
      <c r="AI181" s="39" t="s">
        <v>844</v>
      </c>
      <c r="AJ181" s="39" t="s">
        <v>846</v>
      </c>
      <c r="AK181" s="39" t="s">
        <v>847</v>
      </c>
      <c r="AL181" s="39" t="s">
        <v>847</v>
      </c>
      <c r="AM181" s="39" t="s">
        <v>1139</v>
      </c>
      <c r="AN181" s="39" t="s">
        <v>1139</v>
      </c>
      <c r="AO181" s="39" t="s">
        <v>830</v>
      </c>
      <c r="AP181" s="39" t="s">
        <v>830</v>
      </c>
      <c r="AQ181" s="39" t="s">
        <v>830</v>
      </c>
      <c r="AR181" s="39" t="s">
        <v>830</v>
      </c>
      <c r="AS181" s="39" t="s">
        <v>830</v>
      </c>
      <c r="AT181" s="39" t="s">
        <v>830</v>
      </c>
      <c r="AU181" s="39" t="s">
        <v>830</v>
      </c>
      <c r="AV181" s="39" t="s">
        <v>844</v>
      </c>
      <c r="AW181" s="39" t="s">
        <v>514</v>
      </c>
      <c r="AX181" s="39" t="s">
        <v>842</v>
      </c>
      <c r="AY181" s="39" t="s">
        <v>842</v>
      </c>
      <c r="AZ181" s="39" t="s">
        <v>842</v>
      </c>
      <c r="BA181" s="40" t="s">
        <v>819</v>
      </c>
      <c r="BB181" s="39" t="s">
        <v>841</v>
      </c>
      <c r="BC181" s="39" t="s">
        <v>841</v>
      </c>
      <c r="BD181" s="39" t="s">
        <v>503</v>
      </c>
      <c r="BE181" s="39" t="s">
        <v>503</v>
      </c>
      <c r="BF181" s="39" t="s">
        <v>1133</v>
      </c>
      <c r="BG181" s="39" t="s">
        <v>1140</v>
      </c>
      <c r="BH181" s="39" t="s">
        <v>838</v>
      </c>
      <c r="BI181" s="39" t="s">
        <v>514</v>
      </c>
      <c r="BJ181" s="39" t="s">
        <v>511</v>
      </c>
      <c r="BK181" s="39" t="s">
        <v>514</v>
      </c>
      <c r="BL181" s="39" t="s">
        <v>514</v>
      </c>
      <c r="BM181" s="39" t="s">
        <v>821</v>
      </c>
      <c r="BN181" s="39" t="s">
        <v>830</v>
      </c>
      <c r="BO181" s="39" t="s">
        <v>830</v>
      </c>
      <c r="BP181" s="39" t="s">
        <v>830</v>
      </c>
      <c r="BQ181" s="39" t="s">
        <v>830</v>
      </c>
      <c r="BR181" s="39" t="s">
        <v>830</v>
      </c>
      <c r="BS181" s="39" t="s">
        <v>830</v>
      </c>
      <c r="BT181" s="39"/>
      <c r="BU181" s="39" t="s">
        <v>845</v>
      </c>
      <c r="BV181" s="39" t="s">
        <v>514</v>
      </c>
    </row>
    <row r="182" spans="1:74">
      <c r="A182" s="30" t="str">
        <f>'Indicator Data'!A183</f>
        <v>Tuvalu</v>
      </c>
      <c r="B182" s="23" t="str">
        <f>'Indicator Data'!B183</f>
        <v>TUV</v>
      </c>
      <c r="C182" s="39" t="s">
        <v>1132</v>
      </c>
      <c r="D182" s="39" t="s">
        <v>1132</v>
      </c>
      <c r="E182" s="39" t="s">
        <v>1133</v>
      </c>
      <c r="F182" s="39" t="s">
        <v>1133</v>
      </c>
      <c r="G182" s="39" t="s">
        <v>1133</v>
      </c>
      <c r="H182" s="39" t="s">
        <v>1133</v>
      </c>
      <c r="I182" s="39" t="s">
        <v>1133</v>
      </c>
      <c r="J182" s="39" t="s">
        <v>842</v>
      </c>
      <c r="K182" s="39" t="s">
        <v>842</v>
      </c>
      <c r="L182" s="39" t="s">
        <v>503</v>
      </c>
      <c r="M182" s="39" t="s">
        <v>839</v>
      </c>
      <c r="N182" s="39" t="s">
        <v>839</v>
      </c>
      <c r="O182" s="39" t="s">
        <v>839</v>
      </c>
      <c r="P182" s="39" t="s">
        <v>839</v>
      </c>
      <c r="Q182" s="39" t="s">
        <v>1051</v>
      </c>
      <c r="R182" s="39" t="s">
        <v>1051</v>
      </c>
      <c r="S182" s="39" t="s">
        <v>839</v>
      </c>
      <c r="T182" s="39" t="s">
        <v>839</v>
      </c>
      <c r="U182" s="39" t="s">
        <v>839</v>
      </c>
      <c r="V182" s="39" t="s">
        <v>514</v>
      </c>
      <c r="W182" s="39" t="s">
        <v>514</v>
      </c>
      <c r="X182" s="39" t="s">
        <v>514</v>
      </c>
      <c r="Y182" s="39" t="s">
        <v>1100</v>
      </c>
      <c r="Z182" s="39" t="s">
        <v>840</v>
      </c>
      <c r="AA182" s="39" t="s">
        <v>840</v>
      </c>
      <c r="AB182" s="61" t="s">
        <v>1138</v>
      </c>
      <c r="AC182" s="39" t="s">
        <v>830</v>
      </c>
      <c r="AD182" s="39" t="s">
        <v>1052</v>
      </c>
      <c r="AE182" s="39" t="s">
        <v>1100</v>
      </c>
      <c r="AF182" s="39" t="s">
        <v>839</v>
      </c>
      <c r="AG182" s="40" t="s">
        <v>1381</v>
      </c>
      <c r="AH182" s="39" t="s">
        <v>844</v>
      </c>
      <c r="AI182" s="39" t="s">
        <v>844</v>
      </c>
      <c r="AJ182" s="39" t="s">
        <v>846</v>
      </c>
      <c r="AK182" s="39" t="s">
        <v>847</v>
      </c>
      <c r="AL182" s="39" t="s">
        <v>847</v>
      </c>
      <c r="AM182" s="39" t="s">
        <v>1139</v>
      </c>
      <c r="AN182" s="39" t="s">
        <v>1139</v>
      </c>
      <c r="AO182" s="39" t="s">
        <v>830</v>
      </c>
      <c r="AP182" s="39" t="s">
        <v>830</v>
      </c>
      <c r="AQ182" s="39" t="s">
        <v>830</v>
      </c>
      <c r="AR182" s="39" t="s">
        <v>830</v>
      </c>
      <c r="AS182" s="39" t="s">
        <v>830</v>
      </c>
      <c r="AT182" s="39" t="s">
        <v>830</v>
      </c>
      <c r="AU182" s="39" t="s">
        <v>830</v>
      </c>
      <c r="AV182" s="39" t="s">
        <v>844</v>
      </c>
      <c r="AW182" s="39" t="s">
        <v>514</v>
      </c>
      <c r="AX182" s="39" t="s">
        <v>842</v>
      </c>
      <c r="AY182" s="39" t="s">
        <v>842</v>
      </c>
      <c r="AZ182" s="39" t="s">
        <v>842</v>
      </c>
      <c r="BA182" s="40" t="s">
        <v>819</v>
      </c>
      <c r="BB182" s="39" t="s">
        <v>841</v>
      </c>
      <c r="BC182" s="39" t="s">
        <v>841</v>
      </c>
      <c r="BD182" s="39" t="s">
        <v>503</v>
      </c>
      <c r="BE182" s="39" t="s">
        <v>503</v>
      </c>
      <c r="BF182" s="39" t="s">
        <v>1133</v>
      </c>
      <c r="BG182" s="39" t="s">
        <v>1140</v>
      </c>
      <c r="BH182" s="39" t="s">
        <v>838</v>
      </c>
      <c r="BI182" s="39" t="s">
        <v>514</v>
      </c>
      <c r="BJ182" s="39" t="s">
        <v>511</v>
      </c>
      <c r="BK182" s="39" t="s">
        <v>514</v>
      </c>
      <c r="BL182" s="39" t="s">
        <v>514</v>
      </c>
      <c r="BM182" s="39" t="s">
        <v>821</v>
      </c>
      <c r="BN182" s="39" t="s">
        <v>830</v>
      </c>
      <c r="BO182" s="39" t="s">
        <v>830</v>
      </c>
      <c r="BP182" s="39" t="s">
        <v>830</v>
      </c>
      <c r="BQ182" s="39" t="s">
        <v>830</v>
      </c>
      <c r="BR182" s="39" t="s">
        <v>830</v>
      </c>
      <c r="BS182" s="39" t="s">
        <v>830</v>
      </c>
      <c r="BT182" s="39"/>
      <c r="BU182" s="39" t="s">
        <v>845</v>
      </c>
      <c r="BV182" s="39" t="s">
        <v>514</v>
      </c>
    </row>
    <row r="183" spans="1:74">
      <c r="A183" s="30" t="str">
        <f>'Indicator Data'!A184</f>
        <v>Uganda</v>
      </c>
      <c r="B183" s="23" t="str">
        <f>'Indicator Data'!B184</f>
        <v>UGA</v>
      </c>
      <c r="C183" s="39" t="s">
        <v>1132</v>
      </c>
      <c r="D183" s="39" t="s">
        <v>1132</v>
      </c>
      <c r="E183" s="39" t="s">
        <v>1133</v>
      </c>
      <c r="F183" s="39" t="s">
        <v>1133</v>
      </c>
      <c r="G183" s="39" t="s">
        <v>1133</v>
      </c>
      <c r="H183" s="39" t="s">
        <v>1133</v>
      </c>
      <c r="I183" s="39" t="s">
        <v>1133</v>
      </c>
      <c r="J183" s="39" t="s">
        <v>842</v>
      </c>
      <c r="K183" s="39" t="s">
        <v>842</v>
      </c>
      <c r="L183" s="39" t="s">
        <v>503</v>
      </c>
      <c r="M183" s="39" t="s">
        <v>839</v>
      </c>
      <c r="N183" s="39" t="s">
        <v>839</v>
      </c>
      <c r="O183" s="39" t="s">
        <v>839</v>
      </c>
      <c r="P183" s="39" t="s">
        <v>839</v>
      </c>
      <c r="Q183" s="39" t="s">
        <v>1051</v>
      </c>
      <c r="R183" s="39" t="s">
        <v>1051</v>
      </c>
      <c r="S183" s="39" t="s">
        <v>839</v>
      </c>
      <c r="T183" s="39" t="s">
        <v>839</v>
      </c>
      <c r="U183" s="39" t="s">
        <v>839</v>
      </c>
      <c r="V183" s="39" t="s">
        <v>514</v>
      </c>
      <c r="W183" s="39" t="s">
        <v>514</v>
      </c>
      <c r="X183" s="39" t="s">
        <v>514</v>
      </c>
      <c r="Y183" s="39" t="s">
        <v>1100</v>
      </c>
      <c r="Z183" s="39" t="s">
        <v>840</v>
      </c>
      <c r="AA183" s="39" t="s">
        <v>840</v>
      </c>
      <c r="AB183" s="61" t="s">
        <v>1138</v>
      </c>
      <c r="AC183" s="39" t="s">
        <v>830</v>
      </c>
      <c r="AD183" s="39" t="s">
        <v>1052</v>
      </c>
      <c r="AE183" s="39" t="s">
        <v>1100</v>
      </c>
      <c r="AF183" s="39" t="s">
        <v>839</v>
      </c>
      <c r="AG183" s="40" t="s">
        <v>1381</v>
      </c>
      <c r="AH183" s="39" t="s">
        <v>844</v>
      </c>
      <c r="AI183" s="39" t="s">
        <v>844</v>
      </c>
      <c r="AJ183" s="39" t="s">
        <v>846</v>
      </c>
      <c r="AK183" s="39" t="s">
        <v>847</v>
      </c>
      <c r="AL183" s="39" t="s">
        <v>847</v>
      </c>
      <c r="AM183" s="39" t="s">
        <v>1139</v>
      </c>
      <c r="AN183" s="39" t="s">
        <v>1139</v>
      </c>
      <c r="AO183" s="39" t="s">
        <v>830</v>
      </c>
      <c r="AP183" s="39" t="s">
        <v>830</v>
      </c>
      <c r="AQ183" s="39" t="s">
        <v>830</v>
      </c>
      <c r="AR183" s="39" t="s">
        <v>830</v>
      </c>
      <c r="AS183" s="39" t="s">
        <v>830</v>
      </c>
      <c r="AT183" s="39" t="s">
        <v>830</v>
      </c>
      <c r="AU183" s="39" t="s">
        <v>830</v>
      </c>
      <c r="AV183" s="39" t="s">
        <v>844</v>
      </c>
      <c r="AW183" s="39" t="s">
        <v>514</v>
      </c>
      <c r="AX183" s="39" t="s">
        <v>842</v>
      </c>
      <c r="AY183" s="39" t="s">
        <v>842</v>
      </c>
      <c r="AZ183" s="39" t="s">
        <v>842</v>
      </c>
      <c r="BA183" s="40" t="s">
        <v>822</v>
      </c>
      <c r="BB183" s="39" t="s">
        <v>841</v>
      </c>
      <c r="BC183" s="39" t="s">
        <v>841</v>
      </c>
      <c r="BD183" s="39" t="s">
        <v>503</v>
      </c>
      <c r="BE183" s="39" t="s">
        <v>503</v>
      </c>
      <c r="BF183" s="39" t="s">
        <v>1133</v>
      </c>
      <c r="BG183" s="39" t="s">
        <v>1140</v>
      </c>
      <c r="BH183" s="39" t="s">
        <v>838</v>
      </c>
      <c r="BI183" s="39" t="s">
        <v>514</v>
      </c>
      <c r="BJ183" s="39" t="s">
        <v>511</v>
      </c>
      <c r="BK183" s="39" t="s">
        <v>514</v>
      </c>
      <c r="BL183" s="39" t="s">
        <v>514</v>
      </c>
      <c r="BM183" s="39" t="s">
        <v>821</v>
      </c>
      <c r="BN183" s="39" t="s">
        <v>830</v>
      </c>
      <c r="BO183" s="39" t="s">
        <v>830</v>
      </c>
      <c r="BP183" s="39" t="s">
        <v>830</v>
      </c>
      <c r="BQ183" s="39" t="s">
        <v>830</v>
      </c>
      <c r="BR183" s="39" t="s">
        <v>830</v>
      </c>
      <c r="BS183" s="39" t="s">
        <v>830</v>
      </c>
      <c r="BT183" s="39"/>
      <c r="BU183" s="39" t="s">
        <v>845</v>
      </c>
      <c r="BV183" s="39" t="s">
        <v>514</v>
      </c>
    </row>
    <row r="184" spans="1:74">
      <c r="A184" s="30" t="str">
        <f>'Indicator Data'!A185</f>
        <v>Ukraine</v>
      </c>
      <c r="B184" s="23" t="str">
        <f>'Indicator Data'!B185</f>
        <v>UKR</v>
      </c>
      <c r="C184" s="39" t="s">
        <v>1132</v>
      </c>
      <c r="D184" s="39" t="s">
        <v>1132</v>
      </c>
      <c r="E184" s="39" t="s">
        <v>1133</v>
      </c>
      <c r="F184" s="39" t="s">
        <v>1133</v>
      </c>
      <c r="G184" s="39" t="s">
        <v>1133</v>
      </c>
      <c r="H184" s="39" t="s">
        <v>1133</v>
      </c>
      <c r="I184" s="39" t="s">
        <v>1133</v>
      </c>
      <c r="J184" s="39" t="s">
        <v>842</v>
      </c>
      <c r="K184" s="39" t="s">
        <v>842</v>
      </c>
      <c r="L184" s="39" t="s">
        <v>503</v>
      </c>
      <c r="M184" s="39" t="s">
        <v>839</v>
      </c>
      <c r="N184" s="39" t="s">
        <v>839</v>
      </c>
      <c r="O184" s="39" t="s">
        <v>839</v>
      </c>
      <c r="P184" s="39" t="s">
        <v>839</v>
      </c>
      <c r="Q184" s="39" t="s">
        <v>1051</v>
      </c>
      <c r="R184" s="39" t="s">
        <v>1051</v>
      </c>
      <c r="S184" s="39" t="s">
        <v>839</v>
      </c>
      <c r="T184" s="39" t="s">
        <v>839</v>
      </c>
      <c r="U184" s="39" t="s">
        <v>839</v>
      </c>
      <c r="V184" s="39" t="s">
        <v>514</v>
      </c>
      <c r="W184" s="39" t="s">
        <v>514</v>
      </c>
      <c r="X184" s="39" t="s">
        <v>514</v>
      </c>
      <c r="Y184" s="39" t="s">
        <v>1100</v>
      </c>
      <c r="Z184" s="39" t="s">
        <v>840</v>
      </c>
      <c r="AA184" s="39" t="s">
        <v>840</v>
      </c>
      <c r="AB184" s="61" t="s">
        <v>1138</v>
      </c>
      <c r="AC184" s="39" t="s">
        <v>830</v>
      </c>
      <c r="AD184" s="39" t="s">
        <v>1052</v>
      </c>
      <c r="AE184" s="39" t="s">
        <v>1100</v>
      </c>
      <c r="AF184" s="39" t="s">
        <v>839</v>
      </c>
      <c r="AG184" s="40" t="s">
        <v>1381</v>
      </c>
      <c r="AH184" s="39" t="s">
        <v>844</v>
      </c>
      <c r="AI184" s="39" t="s">
        <v>844</v>
      </c>
      <c r="AJ184" s="39" t="s">
        <v>846</v>
      </c>
      <c r="AK184" s="39" t="s">
        <v>847</v>
      </c>
      <c r="AL184" s="39" t="s">
        <v>847</v>
      </c>
      <c r="AM184" s="39" t="s">
        <v>1139</v>
      </c>
      <c r="AN184" s="39" t="s">
        <v>1139</v>
      </c>
      <c r="AO184" s="39" t="s">
        <v>830</v>
      </c>
      <c r="AP184" s="39" t="s">
        <v>830</v>
      </c>
      <c r="AQ184" s="39" t="s">
        <v>830</v>
      </c>
      <c r="AR184" s="39" t="s">
        <v>830</v>
      </c>
      <c r="AS184" s="39" t="s">
        <v>830</v>
      </c>
      <c r="AT184" s="39" t="s">
        <v>830</v>
      </c>
      <c r="AU184" s="39" t="s">
        <v>830</v>
      </c>
      <c r="AV184" s="39" t="s">
        <v>844</v>
      </c>
      <c r="AW184" s="39" t="s">
        <v>514</v>
      </c>
      <c r="AX184" s="39" t="s">
        <v>842</v>
      </c>
      <c r="AY184" s="39" t="s">
        <v>842</v>
      </c>
      <c r="AZ184" s="39" t="s">
        <v>842</v>
      </c>
      <c r="BA184" s="40" t="s">
        <v>822</v>
      </c>
      <c r="BB184" s="39" t="s">
        <v>841</v>
      </c>
      <c r="BC184" s="39" t="s">
        <v>841</v>
      </c>
      <c r="BD184" s="39" t="s">
        <v>503</v>
      </c>
      <c r="BE184" s="39" t="s">
        <v>503</v>
      </c>
      <c r="BF184" s="39" t="s">
        <v>1133</v>
      </c>
      <c r="BG184" s="39" t="s">
        <v>1140</v>
      </c>
      <c r="BH184" s="39" t="s">
        <v>838</v>
      </c>
      <c r="BI184" s="39" t="s">
        <v>514</v>
      </c>
      <c r="BJ184" s="39" t="s">
        <v>511</v>
      </c>
      <c r="BK184" s="39" t="s">
        <v>514</v>
      </c>
      <c r="BL184" s="39" t="s">
        <v>514</v>
      </c>
      <c r="BM184" s="39" t="s">
        <v>821</v>
      </c>
      <c r="BN184" s="39" t="s">
        <v>830</v>
      </c>
      <c r="BO184" s="39" t="s">
        <v>830</v>
      </c>
      <c r="BP184" s="39" t="s">
        <v>830</v>
      </c>
      <c r="BQ184" s="39" t="s">
        <v>830</v>
      </c>
      <c r="BR184" s="39" t="s">
        <v>830</v>
      </c>
      <c r="BS184" s="39" t="s">
        <v>830</v>
      </c>
      <c r="BT184" s="39"/>
      <c r="BU184" s="39" t="s">
        <v>845</v>
      </c>
      <c r="BV184" s="39" t="s">
        <v>514</v>
      </c>
    </row>
    <row r="185" spans="1:74">
      <c r="A185" s="30" t="str">
        <f>'Indicator Data'!A186</f>
        <v>United Arab Emirates</v>
      </c>
      <c r="B185" s="23" t="str">
        <f>'Indicator Data'!B186</f>
        <v>ARE</v>
      </c>
      <c r="C185" s="39" t="s">
        <v>1132</v>
      </c>
      <c r="D185" s="39" t="s">
        <v>1132</v>
      </c>
      <c r="E185" s="39" t="s">
        <v>1133</v>
      </c>
      <c r="F185" s="39" t="s">
        <v>1133</v>
      </c>
      <c r="G185" s="39" t="s">
        <v>1133</v>
      </c>
      <c r="H185" s="39" t="s">
        <v>1133</v>
      </c>
      <c r="I185" s="39" t="s">
        <v>1133</v>
      </c>
      <c r="J185" s="39" t="s">
        <v>842</v>
      </c>
      <c r="K185" s="39" t="s">
        <v>842</v>
      </c>
      <c r="L185" s="39" t="s">
        <v>503</v>
      </c>
      <c r="M185" s="39" t="s">
        <v>839</v>
      </c>
      <c r="N185" s="39" t="s">
        <v>839</v>
      </c>
      <c r="O185" s="39" t="s">
        <v>839</v>
      </c>
      <c r="P185" s="39" t="s">
        <v>839</v>
      </c>
      <c r="Q185" s="39" t="s">
        <v>1051</v>
      </c>
      <c r="R185" s="39" t="s">
        <v>1051</v>
      </c>
      <c r="S185" s="39" t="s">
        <v>839</v>
      </c>
      <c r="T185" s="39" t="s">
        <v>839</v>
      </c>
      <c r="U185" s="39" t="s">
        <v>839</v>
      </c>
      <c r="V185" s="39" t="s">
        <v>514</v>
      </c>
      <c r="W185" s="39" t="s">
        <v>514</v>
      </c>
      <c r="X185" s="39" t="s">
        <v>514</v>
      </c>
      <c r="Y185" s="39" t="s">
        <v>1100</v>
      </c>
      <c r="Z185" s="39" t="s">
        <v>840</v>
      </c>
      <c r="AA185" s="39" t="s">
        <v>840</v>
      </c>
      <c r="AB185" s="61" t="s">
        <v>1138</v>
      </c>
      <c r="AC185" s="39" t="s">
        <v>830</v>
      </c>
      <c r="AD185" s="39" t="s">
        <v>1052</v>
      </c>
      <c r="AE185" s="39" t="s">
        <v>1100</v>
      </c>
      <c r="AF185" s="39" t="s">
        <v>839</v>
      </c>
      <c r="AG185" s="40" t="s">
        <v>1381</v>
      </c>
      <c r="AH185" s="39" t="s">
        <v>844</v>
      </c>
      <c r="AI185" s="39" t="s">
        <v>844</v>
      </c>
      <c r="AJ185" s="39" t="s">
        <v>846</v>
      </c>
      <c r="AK185" s="39" t="s">
        <v>847</v>
      </c>
      <c r="AL185" s="39" t="s">
        <v>847</v>
      </c>
      <c r="AM185" s="39" t="s">
        <v>1139</v>
      </c>
      <c r="AN185" s="39" t="s">
        <v>1139</v>
      </c>
      <c r="AO185" s="39" t="s">
        <v>830</v>
      </c>
      <c r="AP185" s="39" t="s">
        <v>830</v>
      </c>
      <c r="AQ185" s="39" t="s">
        <v>830</v>
      </c>
      <c r="AR185" s="39" t="s">
        <v>830</v>
      </c>
      <c r="AS185" s="39" t="s">
        <v>830</v>
      </c>
      <c r="AT185" s="39" t="s">
        <v>830</v>
      </c>
      <c r="AU185" s="39" t="s">
        <v>830</v>
      </c>
      <c r="AV185" s="39" t="s">
        <v>844</v>
      </c>
      <c r="AW185" s="39" t="s">
        <v>514</v>
      </c>
      <c r="AX185" s="39" t="s">
        <v>842</v>
      </c>
      <c r="AY185" s="39" t="s">
        <v>842</v>
      </c>
      <c r="AZ185" s="39" t="s">
        <v>842</v>
      </c>
      <c r="BA185" s="40" t="s">
        <v>819</v>
      </c>
      <c r="BB185" s="39" t="s">
        <v>841</v>
      </c>
      <c r="BC185" s="39" t="s">
        <v>841</v>
      </c>
      <c r="BD185" s="39" t="s">
        <v>503</v>
      </c>
      <c r="BE185" s="39" t="s">
        <v>503</v>
      </c>
      <c r="BF185" s="39" t="s">
        <v>1133</v>
      </c>
      <c r="BG185" s="39" t="s">
        <v>1140</v>
      </c>
      <c r="BH185" s="39" t="s">
        <v>838</v>
      </c>
      <c r="BI185" s="39" t="s">
        <v>514</v>
      </c>
      <c r="BJ185" s="39" t="s">
        <v>511</v>
      </c>
      <c r="BK185" s="39" t="s">
        <v>514</v>
      </c>
      <c r="BL185" s="39" t="s">
        <v>514</v>
      </c>
      <c r="BM185" s="39" t="s">
        <v>821</v>
      </c>
      <c r="BN185" s="39" t="s">
        <v>830</v>
      </c>
      <c r="BO185" s="39" t="s">
        <v>830</v>
      </c>
      <c r="BP185" s="39" t="s">
        <v>830</v>
      </c>
      <c r="BQ185" s="39" t="s">
        <v>830</v>
      </c>
      <c r="BR185" s="39" t="s">
        <v>830</v>
      </c>
      <c r="BS185" s="39" t="s">
        <v>830</v>
      </c>
      <c r="BT185" s="39"/>
      <c r="BU185" s="39" t="s">
        <v>845</v>
      </c>
      <c r="BV185" s="39" t="s">
        <v>514</v>
      </c>
    </row>
    <row r="186" spans="1:74">
      <c r="A186" s="30" t="str">
        <f>'Indicator Data'!A187</f>
        <v>United Kingdom</v>
      </c>
      <c r="B186" s="23" t="str">
        <f>'Indicator Data'!B187</f>
        <v>GBR</v>
      </c>
      <c r="C186" s="39" t="s">
        <v>1132</v>
      </c>
      <c r="D186" s="39" t="s">
        <v>1132</v>
      </c>
      <c r="E186" s="39" t="s">
        <v>1133</v>
      </c>
      <c r="F186" s="39" t="s">
        <v>1133</v>
      </c>
      <c r="G186" s="39" t="s">
        <v>1133</v>
      </c>
      <c r="H186" s="39" t="s">
        <v>1133</v>
      </c>
      <c r="I186" s="39" t="s">
        <v>1133</v>
      </c>
      <c r="J186" s="39" t="s">
        <v>842</v>
      </c>
      <c r="K186" s="39" t="s">
        <v>842</v>
      </c>
      <c r="L186" s="39" t="s">
        <v>503</v>
      </c>
      <c r="M186" s="39" t="s">
        <v>839</v>
      </c>
      <c r="N186" s="39" t="s">
        <v>839</v>
      </c>
      <c r="O186" s="39" t="s">
        <v>839</v>
      </c>
      <c r="P186" s="39" t="s">
        <v>839</v>
      </c>
      <c r="Q186" s="39" t="s">
        <v>1051</v>
      </c>
      <c r="R186" s="39" t="s">
        <v>1051</v>
      </c>
      <c r="S186" s="39" t="s">
        <v>839</v>
      </c>
      <c r="T186" s="39" t="s">
        <v>839</v>
      </c>
      <c r="U186" s="39" t="s">
        <v>839</v>
      </c>
      <c r="V186" s="39" t="s">
        <v>514</v>
      </c>
      <c r="W186" s="39" t="s">
        <v>514</v>
      </c>
      <c r="X186" s="39" t="s">
        <v>514</v>
      </c>
      <c r="Y186" s="39" t="s">
        <v>1100</v>
      </c>
      <c r="Z186" s="39" t="s">
        <v>840</v>
      </c>
      <c r="AA186" s="39" t="s">
        <v>840</v>
      </c>
      <c r="AB186" s="61" t="s">
        <v>1138</v>
      </c>
      <c r="AC186" s="39" t="s">
        <v>830</v>
      </c>
      <c r="AD186" s="39" t="s">
        <v>1052</v>
      </c>
      <c r="AE186" s="39" t="s">
        <v>1100</v>
      </c>
      <c r="AF186" s="39" t="s">
        <v>839</v>
      </c>
      <c r="AG186" s="40" t="s">
        <v>1381</v>
      </c>
      <c r="AH186" s="39" t="s">
        <v>844</v>
      </c>
      <c r="AI186" s="39" t="s">
        <v>844</v>
      </c>
      <c r="AJ186" s="39" t="s">
        <v>846</v>
      </c>
      <c r="AK186" s="39" t="s">
        <v>847</v>
      </c>
      <c r="AL186" s="39" t="s">
        <v>847</v>
      </c>
      <c r="AM186" s="39" t="s">
        <v>1139</v>
      </c>
      <c r="AN186" s="39" t="s">
        <v>1139</v>
      </c>
      <c r="AO186" s="39" t="s">
        <v>830</v>
      </c>
      <c r="AP186" s="39" t="s">
        <v>830</v>
      </c>
      <c r="AQ186" s="39" t="s">
        <v>830</v>
      </c>
      <c r="AR186" s="39" t="s">
        <v>830</v>
      </c>
      <c r="AS186" s="39" t="s">
        <v>830</v>
      </c>
      <c r="AT186" s="39" t="s">
        <v>830</v>
      </c>
      <c r="AU186" s="39" t="s">
        <v>830</v>
      </c>
      <c r="AV186" s="39" t="s">
        <v>844</v>
      </c>
      <c r="AW186" s="39" t="s">
        <v>514</v>
      </c>
      <c r="AX186" s="39" t="s">
        <v>842</v>
      </c>
      <c r="AY186" s="39" t="s">
        <v>842</v>
      </c>
      <c r="AZ186" s="39" t="s">
        <v>842</v>
      </c>
      <c r="BA186" s="40" t="s">
        <v>819</v>
      </c>
      <c r="BB186" s="39" t="s">
        <v>841</v>
      </c>
      <c r="BC186" s="39" t="s">
        <v>841</v>
      </c>
      <c r="BD186" s="39" t="s">
        <v>503</v>
      </c>
      <c r="BE186" s="39" t="s">
        <v>503</v>
      </c>
      <c r="BF186" s="39" t="s">
        <v>1133</v>
      </c>
      <c r="BG186" s="39" t="s">
        <v>1140</v>
      </c>
      <c r="BH186" s="39" t="s">
        <v>838</v>
      </c>
      <c r="BI186" s="39" t="s">
        <v>514</v>
      </c>
      <c r="BJ186" s="39" t="s">
        <v>511</v>
      </c>
      <c r="BK186" s="39" t="s">
        <v>514</v>
      </c>
      <c r="BL186" s="39" t="s">
        <v>514</v>
      </c>
      <c r="BM186" s="39" t="s">
        <v>821</v>
      </c>
      <c r="BN186" s="39" t="s">
        <v>830</v>
      </c>
      <c r="BO186" s="39" t="s">
        <v>830</v>
      </c>
      <c r="BP186" s="39" t="s">
        <v>830</v>
      </c>
      <c r="BQ186" s="39" t="s">
        <v>830</v>
      </c>
      <c r="BR186" s="39" t="s">
        <v>830</v>
      </c>
      <c r="BS186" s="39" t="s">
        <v>830</v>
      </c>
      <c r="BT186" s="39"/>
      <c r="BU186" s="39" t="s">
        <v>845</v>
      </c>
      <c r="BV186" s="39" t="s">
        <v>514</v>
      </c>
    </row>
    <row r="187" spans="1:74">
      <c r="A187" s="30" t="str">
        <f>'Indicator Data'!A188</f>
        <v>United States of America</v>
      </c>
      <c r="B187" s="23" t="str">
        <f>'Indicator Data'!B188</f>
        <v>USA</v>
      </c>
      <c r="C187" s="39" t="s">
        <v>1132</v>
      </c>
      <c r="D187" s="39" t="s">
        <v>1132</v>
      </c>
      <c r="E187" s="39" t="s">
        <v>1133</v>
      </c>
      <c r="F187" s="39" t="s">
        <v>1133</v>
      </c>
      <c r="G187" s="39" t="s">
        <v>1133</v>
      </c>
      <c r="H187" s="39" t="s">
        <v>1133</v>
      </c>
      <c r="I187" s="39" t="s">
        <v>1133</v>
      </c>
      <c r="J187" s="39" t="s">
        <v>842</v>
      </c>
      <c r="K187" s="39" t="s">
        <v>842</v>
      </c>
      <c r="L187" s="39" t="s">
        <v>503</v>
      </c>
      <c r="M187" s="39" t="s">
        <v>839</v>
      </c>
      <c r="N187" s="39" t="s">
        <v>839</v>
      </c>
      <c r="O187" s="39" t="s">
        <v>839</v>
      </c>
      <c r="P187" s="39" t="s">
        <v>839</v>
      </c>
      <c r="Q187" s="39" t="s">
        <v>1051</v>
      </c>
      <c r="R187" s="39" t="s">
        <v>1051</v>
      </c>
      <c r="S187" s="39" t="s">
        <v>839</v>
      </c>
      <c r="T187" s="39" t="s">
        <v>839</v>
      </c>
      <c r="U187" s="39" t="s">
        <v>839</v>
      </c>
      <c r="V187" s="39" t="s">
        <v>514</v>
      </c>
      <c r="W187" s="39" t="s">
        <v>514</v>
      </c>
      <c r="X187" s="39" t="s">
        <v>514</v>
      </c>
      <c r="Y187" s="39" t="s">
        <v>1100</v>
      </c>
      <c r="Z187" s="39" t="s">
        <v>840</v>
      </c>
      <c r="AA187" s="39" t="s">
        <v>840</v>
      </c>
      <c r="AB187" s="61" t="s">
        <v>1138</v>
      </c>
      <c r="AC187" s="39" t="s">
        <v>830</v>
      </c>
      <c r="AD187" s="39" t="s">
        <v>1052</v>
      </c>
      <c r="AE187" s="39" t="s">
        <v>1100</v>
      </c>
      <c r="AF187" s="39" t="s">
        <v>839</v>
      </c>
      <c r="AG187" s="40" t="s">
        <v>1381</v>
      </c>
      <c r="AH187" s="39" t="s">
        <v>844</v>
      </c>
      <c r="AI187" s="39" t="s">
        <v>844</v>
      </c>
      <c r="AJ187" s="39" t="s">
        <v>846</v>
      </c>
      <c r="AK187" s="39" t="s">
        <v>847</v>
      </c>
      <c r="AL187" s="39" t="s">
        <v>847</v>
      </c>
      <c r="AM187" s="39" t="s">
        <v>1139</v>
      </c>
      <c r="AN187" s="39" t="s">
        <v>1139</v>
      </c>
      <c r="AO187" s="39" t="s">
        <v>830</v>
      </c>
      <c r="AP187" s="39" t="s">
        <v>830</v>
      </c>
      <c r="AQ187" s="39" t="s">
        <v>830</v>
      </c>
      <c r="AR187" s="39" t="s">
        <v>830</v>
      </c>
      <c r="AS187" s="39" t="s">
        <v>830</v>
      </c>
      <c r="AT187" s="39" t="s">
        <v>830</v>
      </c>
      <c r="AU187" s="39" t="s">
        <v>830</v>
      </c>
      <c r="AV187" s="39" t="s">
        <v>844</v>
      </c>
      <c r="AW187" s="39" t="s">
        <v>514</v>
      </c>
      <c r="AX187" s="39" t="s">
        <v>842</v>
      </c>
      <c r="AY187" s="39" t="s">
        <v>842</v>
      </c>
      <c r="AZ187" s="39" t="s">
        <v>842</v>
      </c>
      <c r="BA187" s="40" t="s">
        <v>819</v>
      </c>
      <c r="BB187" s="39" t="s">
        <v>841</v>
      </c>
      <c r="BC187" s="39" t="s">
        <v>841</v>
      </c>
      <c r="BD187" s="39" t="s">
        <v>503</v>
      </c>
      <c r="BE187" s="39" t="s">
        <v>503</v>
      </c>
      <c r="BF187" s="39" t="s">
        <v>1133</v>
      </c>
      <c r="BG187" s="39" t="s">
        <v>1140</v>
      </c>
      <c r="BH187" s="39" t="s">
        <v>838</v>
      </c>
      <c r="BI187" s="39" t="s">
        <v>514</v>
      </c>
      <c r="BJ187" s="39" t="s">
        <v>511</v>
      </c>
      <c r="BK187" s="39" t="s">
        <v>514</v>
      </c>
      <c r="BL187" s="39" t="s">
        <v>514</v>
      </c>
      <c r="BM187" s="39" t="s">
        <v>820</v>
      </c>
      <c r="BN187" s="39" t="s">
        <v>830</v>
      </c>
      <c r="BO187" s="39" t="s">
        <v>830</v>
      </c>
      <c r="BP187" s="39" t="s">
        <v>830</v>
      </c>
      <c r="BQ187" s="39" t="s">
        <v>830</v>
      </c>
      <c r="BR187" s="39" t="s">
        <v>830</v>
      </c>
      <c r="BS187" s="39" t="s">
        <v>830</v>
      </c>
      <c r="BT187" s="39"/>
      <c r="BU187" s="39" t="s">
        <v>845</v>
      </c>
      <c r="BV187" s="39" t="s">
        <v>514</v>
      </c>
    </row>
    <row r="188" spans="1:74">
      <c r="A188" s="30" t="str">
        <f>'Indicator Data'!A189</f>
        <v>Uruguay</v>
      </c>
      <c r="B188" s="23" t="str">
        <f>'Indicator Data'!B189</f>
        <v>URY</v>
      </c>
      <c r="C188" s="39" t="s">
        <v>1132</v>
      </c>
      <c r="D188" s="39" t="s">
        <v>1132</v>
      </c>
      <c r="E188" s="39" t="s">
        <v>1133</v>
      </c>
      <c r="F188" s="39" t="s">
        <v>1133</v>
      </c>
      <c r="G188" s="39" t="s">
        <v>1133</v>
      </c>
      <c r="H188" s="39" t="s">
        <v>1133</v>
      </c>
      <c r="I188" s="39" t="s">
        <v>1133</v>
      </c>
      <c r="J188" s="39" t="s">
        <v>842</v>
      </c>
      <c r="K188" s="39" t="s">
        <v>842</v>
      </c>
      <c r="L188" s="39" t="s">
        <v>503</v>
      </c>
      <c r="M188" s="39" t="s">
        <v>839</v>
      </c>
      <c r="N188" s="39" t="s">
        <v>839</v>
      </c>
      <c r="O188" s="39" t="s">
        <v>839</v>
      </c>
      <c r="P188" s="39" t="s">
        <v>839</v>
      </c>
      <c r="Q188" s="39" t="s">
        <v>1051</v>
      </c>
      <c r="R188" s="39" t="s">
        <v>1051</v>
      </c>
      <c r="S188" s="39" t="s">
        <v>839</v>
      </c>
      <c r="T188" s="39" t="s">
        <v>839</v>
      </c>
      <c r="U188" s="39" t="s">
        <v>839</v>
      </c>
      <c r="V188" s="39" t="s">
        <v>514</v>
      </c>
      <c r="W188" s="39" t="s">
        <v>514</v>
      </c>
      <c r="X188" s="39" t="s">
        <v>514</v>
      </c>
      <c r="Y188" s="39" t="s">
        <v>1100</v>
      </c>
      <c r="Z188" s="39" t="s">
        <v>840</v>
      </c>
      <c r="AA188" s="39" t="s">
        <v>840</v>
      </c>
      <c r="AB188" s="61" t="s">
        <v>1138</v>
      </c>
      <c r="AC188" s="39" t="s">
        <v>830</v>
      </c>
      <c r="AD188" s="39" t="s">
        <v>1052</v>
      </c>
      <c r="AE188" s="39" t="s">
        <v>1100</v>
      </c>
      <c r="AF188" s="39" t="s">
        <v>839</v>
      </c>
      <c r="AG188" s="40" t="s">
        <v>1381</v>
      </c>
      <c r="AH188" s="39" t="s">
        <v>844</v>
      </c>
      <c r="AI188" s="39" t="s">
        <v>844</v>
      </c>
      <c r="AJ188" s="39" t="s">
        <v>846</v>
      </c>
      <c r="AK188" s="39" t="s">
        <v>847</v>
      </c>
      <c r="AL188" s="39" t="s">
        <v>847</v>
      </c>
      <c r="AM188" s="39" t="s">
        <v>1139</v>
      </c>
      <c r="AN188" s="39" t="s">
        <v>1139</v>
      </c>
      <c r="AO188" s="39" t="s">
        <v>830</v>
      </c>
      <c r="AP188" s="39" t="s">
        <v>830</v>
      </c>
      <c r="AQ188" s="39" t="s">
        <v>830</v>
      </c>
      <c r="AR188" s="39" t="s">
        <v>830</v>
      </c>
      <c r="AS188" s="39" t="s">
        <v>830</v>
      </c>
      <c r="AT188" s="39" t="s">
        <v>830</v>
      </c>
      <c r="AU188" s="39" t="s">
        <v>830</v>
      </c>
      <c r="AV188" s="39" t="s">
        <v>844</v>
      </c>
      <c r="AW188" s="39" t="s">
        <v>514</v>
      </c>
      <c r="AX188" s="39" t="s">
        <v>842</v>
      </c>
      <c r="AY188" s="39" t="s">
        <v>842</v>
      </c>
      <c r="AZ188" s="39" t="s">
        <v>842</v>
      </c>
      <c r="BA188" s="40" t="s">
        <v>819</v>
      </c>
      <c r="BB188" s="39" t="s">
        <v>841</v>
      </c>
      <c r="BC188" s="39" t="s">
        <v>841</v>
      </c>
      <c r="BD188" s="39" t="s">
        <v>503</v>
      </c>
      <c r="BE188" s="39" t="s">
        <v>503</v>
      </c>
      <c r="BF188" s="39" t="s">
        <v>1133</v>
      </c>
      <c r="BG188" s="39" t="s">
        <v>1140</v>
      </c>
      <c r="BH188" s="39" t="s">
        <v>838</v>
      </c>
      <c r="BI188" s="39" t="s">
        <v>514</v>
      </c>
      <c r="BJ188" s="39" t="s">
        <v>511</v>
      </c>
      <c r="BK188" s="39" t="s">
        <v>514</v>
      </c>
      <c r="BL188" s="39" t="s">
        <v>514</v>
      </c>
      <c r="BM188" s="39" t="s">
        <v>821</v>
      </c>
      <c r="BN188" s="39" t="s">
        <v>830</v>
      </c>
      <c r="BO188" s="39" t="s">
        <v>830</v>
      </c>
      <c r="BP188" s="39" t="s">
        <v>830</v>
      </c>
      <c r="BQ188" s="39" t="s">
        <v>830</v>
      </c>
      <c r="BR188" s="39" t="s">
        <v>830</v>
      </c>
      <c r="BS188" s="39" t="s">
        <v>830</v>
      </c>
      <c r="BT188" s="39"/>
      <c r="BU188" s="39" t="s">
        <v>845</v>
      </c>
      <c r="BV188" s="39" t="s">
        <v>514</v>
      </c>
    </row>
    <row r="189" spans="1:74">
      <c r="A189" s="30" t="str">
        <f>'Indicator Data'!A190</f>
        <v>Uzbekistan</v>
      </c>
      <c r="B189" s="23" t="str">
        <f>'Indicator Data'!B190</f>
        <v>UZB</v>
      </c>
      <c r="C189" s="39" t="s">
        <v>1132</v>
      </c>
      <c r="D189" s="39" t="s">
        <v>1132</v>
      </c>
      <c r="E189" s="39" t="s">
        <v>1133</v>
      </c>
      <c r="F189" s="39" t="s">
        <v>1133</v>
      </c>
      <c r="G189" s="39" t="s">
        <v>1133</v>
      </c>
      <c r="H189" s="39" t="s">
        <v>1133</v>
      </c>
      <c r="I189" s="39" t="s">
        <v>1133</v>
      </c>
      <c r="J189" s="39" t="s">
        <v>842</v>
      </c>
      <c r="K189" s="39" t="s">
        <v>842</v>
      </c>
      <c r="L189" s="39" t="s">
        <v>503</v>
      </c>
      <c r="M189" s="39" t="s">
        <v>839</v>
      </c>
      <c r="N189" s="39" t="s">
        <v>839</v>
      </c>
      <c r="O189" s="39" t="s">
        <v>839</v>
      </c>
      <c r="P189" s="39" t="s">
        <v>839</v>
      </c>
      <c r="Q189" s="39" t="s">
        <v>1051</v>
      </c>
      <c r="R189" s="39" t="s">
        <v>1051</v>
      </c>
      <c r="S189" s="39" t="s">
        <v>839</v>
      </c>
      <c r="T189" s="39" t="s">
        <v>839</v>
      </c>
      <c r="U189" s="39" t="s">
        <v>839</v>
      </c>
      <c r="V189" s="39" t="s">
        <v>514</v>
      </c>
      <c r="W189" s="39" t="s">
        <v>514</v>
      </c>
      <c r="X189" s="39" t="s">
        <v>514</v>
      </c>
      <c r="Y189" s="39" t="s">
        <v>1100</v>
      </c>
      <c r="Z189" s="39" t="s">
        <v>840</v>
      </c>
      <c r="AA189" s="39" t="s">
        <v>840</v>
      </c>
      <c r="AB189" s="61" t="s">
        <v>1138</v>
      </c>
      <c r="AC189" s="39" t="s">
        <v>830</v>
      </c>
      <c r="AD189" s="39" t="s">
        <v>1052</v>
      </c>
      <c r="AE189" s="39" t="s">
        <v>1100</v>
      </c>
      <c r="AF189" s="39" t="s">
        <v>839</v>
      </c>
      <c r="AG189" s="40" t="s">
        <v>1381</v>
      </c>
      <c r="AH189" s="39" t="s">
        <v>844</v>
      </c>
      <c r="AI189" s="39" t="s">
        <v>844</v>
      </c>
      <c r="AJ189" s="39" t="s">
        <v>846</v>
      </c>
      <c r="AK189" s="39" t="s">
        <v>847</v>
      </c>
      <c r="AL189" s="39" t="s">
        <v>847</v>
      </c>
      <c r="AM189" s="39" t="s">
        <v>1139</v>
      </c>
      <c r="AN189" s="39" t="s">
        <v>1139</v>
      </c>
      <c r="AO189" s="39" t="s">
        <v>830</v>
      </c>
      <c r="AP189" s="39" t="s">
        <v>830</v>
      </c>
      <c r="AQ189" s="39" t="s">
        <v>830</v>
      </c>
      <c r="AR189" s="39" t="s">
        <v>830</v>
      </c>
      <c r="AS189" s="39" t="s">
        <v>830</v>
      </c>
      <c r="AT189" s="39" t="s">
        <v>830</v>
      </c>
      <c r="AU189" s="39" t="s">
        <v>830</v>
      </c>
      <c r="AV189" s="39" t="s">
        <v>844</v>
      </c>
      <c r="AW189" s="39" t="s">
        <v>514</v>
      </c>
      <c r="AX189" s="39" t="s">
        <v>842</v>
      </c>
      <c r="AY189" s="39" t="s">
        <v>842</v>
      </c>
      <c r="AZ189" s="39" t="s">
        <v>842</v>
      </c>
      <c r="BA189" s="40" t="s">
        <v>819</v>
      </c>
      <c r="BB189" s="39" t="s">
        <v>841</v>
      </c>
      <c r="BC189" s="39" t="s">
        <v>841</v>
      </c>
      <c r="BD189" s="39" t="s">
        <v>503</v>
      </c>
      <c r="BE189" s="39" t="s">
        <v>503</v>
      </c>
      <c r="BF189" s="39" t="s">
        <v>1133</v>
      </c>
      <c r="BG189" s="39" t="s">
        <v>1140</v>
      </c>
      <c r="BH189" s="39" t="s">
        <v>838</v>
      </c>
      <c r="BI189" s="39" t="s">
        <v>514</v>
      </c>
      <c r="BJ189" s="39" t="s">
        <v>511</v>
      </c>
      <c r="BK189" s="39" t="s">
        <v>514</v>
      </c>
      <c r="BL189" s="39" t="s">
        <v>514</v>
      </c>
      <c r="BM189" s="39" t="s">
        <v>821</v>
      </c>
      <c r="BN189" s="39" t="s">
        <v>830</v>
      </c>
      <c r="BO189" s="39" t="s">
        <v>830</v>
      </c>
      <c r="BP189" s="39" t="s">
        <v>830</v>
      </c>
      <c r="BQ189" s="39" t="s">
        <v>830</v>
      </c>
      <c r="BR189" s="39" t="s">
        <v>830</v>
      </c>
      <c r="BS189" s="39" t="s">
        <v>830</v>
      </c>
      <c r="BT189" s="39"/>
      <c r="BU189" s="39" t="s">
        <v>845</v>
      </c>
      <c r="BV189" s="39" t="s">
        <v>514</v>
      </c>
    </row>
    <row r="190" spans="1:74">
      <c r="A190" s="30" t="str">
        <f>'Indicator Data'!A191</f>
        <v>Vanuatu</v>
      </c>
      <c r="B190" s="23" t="str">
        <f>'Indicator Data'!B191</f>
        <v>VUT</v>
      </c>
      <c r="C190" s="39" t="s">
        <v>1132</v>
      </c>
      <c r="D190" s="39" t="s">
        <v>1132</v>
      </c>
      <c r="E190" s="39" t="s">
        <v>1133</v>
      </c>
      <c r="F190" s="39" t="s">
        <v>1133</v>
      </c>
      <c r="G190" s="39" t="s">
        <v>1133</v>
      </c>
      <c r="H190" s="39" t="s">
        <v>1133</v>
      </c>
      <c r="I190" s="39" t="s">
        <v>1133</v>
      </c>
      <c r="J190" s="39" t="s">
        <v>842</v>
      </c>
      <c r="K190" s="39" t="s">
        <v>842</v>
      </c>
      <c r="L190" s="39" t="s">
        <v>503</v>
      </c>
      <c r="M190" s="39" t="s">
        <v>839</v>
      </c>
      <c r="N190" s="39" t="s">
        <v>839</v>
      </c>
      <c r="O190" s="39" t="s">
        <v>839</v>
      </c>
      <c r="P190" s="39" t="s">
        <v>839</v>
      </c>
      <c r="Q190" s="39" t="s">
        <v>1051</v>
      </c>
      <c r="R190" s="39" t="s">
        <v>1051</v>
      </c>
      <c r="S190" s="39" t="s">
        <v>839</v>
      </c>
      <c r="T190" s="39" t="s">
        <v>839</v>
      </c>
      <c r="U190" s="39" t="s">
        <v>839</v>
      </c>
      <c r="V190" s="39" t="s">
        <v>514</v>
      </c>
      <c r="W190" s="39" t="s">
        <v>514</v>
      </c>
      <c r="X190" s="39" t="s">
        <v>514</v>
      </c>
      <c r="Y190" s="39" t="s">
        <v>1100</v>
      </c>
      <c r="Z190" s="39" t="s">
        <v>840</v>
      </c>
      <c r="AA190" s="39" t="s">
        <v>840</v>
      </c>
      <c r="AB190" s="61" t="s">
        <v>1138</v>
      </c>
      <c r="AC190" s="39" t="s">
        <v>830</v>
      </c>
      <c r="AD190" s="39" t="s">
        <v>1052</v>
      </c>
      <c r="AE190" s="39" t="s">
        <v>1100</v>
      </c>
      <c r="AF190" s="39" t="s">
        <v>839</v>
      </c>
      <c r="AG190" s="40" t="s">
        <v>1381</v>
      </c>
      <c r="AH190" s="39" t="s">
        <v>844</v>
      </c>
      <c r="AI190" s="39" t="s">
        <v>844</v>
      </c>
      <c r="AJ190" s="39" t="s">
        <v>846</v>
      </c>
      <c r="AK190" s="39" t="s">
        <v>847</v>
      </c>
      <c r="AL190" s="39" t="s">
        <v>847</v>
      </c>
      <c r="AM190" s="39" t="s">
        <v>1139</v>
      </c>
      <c r="AN190" s="39" t="s">
        <v>1139</v>
      </c>
      <c r="AO190" s="39" t="s">
        <v>830</v>
      </c>
      <c r="AP190" s="39" t="s">
        <v>830</v>
      </c>
      <c r="AQ190" s="39" t="s">
        <v>830</v>
      </c>
      <c r="AR190" s="39" t="s">
        <v>830</v>
      </c>
      <c r="AS190" s="39" t="s">
        <v>830</v>
      </c>
      <c r="AT190" s="39" t="s">
        <v>830</v>
      </c>
      <c r="AU190" s="39" t="s">
        <v>830</v>
      </c>
      <c r="AV190" s="39" t="s">
        <v>844</v>
      </c>
      <c r="AW190" s="39" t="s">
        <v>514</v>
      </c>
      <c r="AX190" s="39" t="s">
        <v>842</v>
      </c>
      <c r="AY190" s="39" t="s">
        <v>842</v>
      </c>
      <c r="AZ190" s="39" t="s">
        <v>842</v>
      </c>
      <c r="BA190" s="40" t="s">
        <v>819</v>
      </c>
      <c r="BB190" s="39" t="s">
        <v>841</v>
      </c>
      <c r="BC190" s="39" t="s">
        <v>841</v>
      </c>
      <c r="BD190" s="39" t="s">
        <v>503</v>
      </c>
      <c r="BE190" s="39" t="s">
        <v>503</v>
      </c>
      <c r="BF190" s="39" t="s">
        <v>1133</v>
      </c>
      <c r="BG190" s="39" t="s">
        <v>1140</v>
      </c>
      <c r="BH190" s="39" t="s">
        <v>838</v>
      </c>
      <c r="BI190" s="39" t="s">
        <v>514</v>
      </c>
      <c r="BJ190" s="39" t="s">
        <v>511</v>
      </c>
      <c r="BK190" s="39" t="s">
        <v>514</v>
      </c>
      <c r="BL190" s="39" t="s">
        <v>514</v>
      </c>
      <c r="BM190" s="39" t="s">
        <v>821</v>
      </c>
      <c r="BN190" s="39" t="s">
        <v>830</v>
      </c>
      <c r="BO190" s="39" t="s">
        <v>830</v>
      </c>
      <c r="BP190" s="39" t="s">
        <v>830</v>
      </c>
      <c r="BQ190" s="39" t="s">
        <v>830</v>
      </c>
      <c r="BR190" s="39" t="s">
        <v>830</v>
      </c>
      <c r="BS190" s="39" t="s">
        <v>830</v>
      </c>
      <c r="BT190" s="39"/>
      <c r="BU190" s="39" t="s">
        <v>845</v>
      </c>
      <c r="BV190" s="39" t="s">
        <v>514</v>
      </c>
    </row>
    <row r="191" spans="1:74">
      <c r="A191" s="30" t="str">
        <f>'Indicator Data'!A192</f>
        <v>Venezuela</v>
      </c>
      <c r="B191" s="23" t="str">
        <f>'Indicator Data'!B192</f>
        <v>VEN</v>
      </c>
      <c r="C191" s="39" t="s">
        <v>1132</v>
      </c>
      <c r="D191" s="39" t="s">
        <v>1132</v>
      </c>
      <c r="E191" s="39" t="s">
        <v>1133</v>
      </c>
      <c r="F191" s="39" t="s">
        <v>1133</v>
      </c>
      <c r="G191" s="39" t="s">
        <v>1133</v>
      </c>
      <c r="H191" s="39" t="s">
        <v>1133</v>
      </c>
      <c r="I191" s="39" t="s">
        <v>1133</v>
      </c>
      <c r="J191" s="39" t="s">
        <v>842</v>
      </c>
      <c r="K191" s="39" t="s">
        <v>842</v>
      </c>
      <c r="L191" s="39" t="s">
        <v>503</v>
      </c>
      <c r="M191" s="39" t="s">
        <v>839</v>
      </c>
      <c r="N191" s="39" t="s">
        <v>839</v>
      </c>
      <c r="O191" s="39" t="s">
        <v>839</v>
      </c>
      <c r="P191" s="39" t="s">
        <v>839</v>
      </c>
      <c r="Q191" s="39" t="s">
        <v>1051</v>
      </c>
      <c r="R191" s="39" t="s">
        <v>1051</v>
      </c>
      <c r="S191" s="39" t="s">
        <v>839</v>
      </c>
      <c r="T191" s="39" t="s">
        <v>839</v>
      </c>
      <c r="U191" s="39" t="s">
        <v>839</v>
      </c>
      <c r="V191" s="39" t="s">
        <v>514</v>
      </c>
      <c r="W191" s="39" t="s">
        <v>514</v>
      </c>
      <c r="X191" s="39" t="s">
        <v>514</v>
      </c>
      <c r="Y191" s="39" t="s">
        <v>1100</v>
      </c>
      <c r="Z191" s="39" t="s">
        <v>840</v>
      </c>
      <c r="AA191" s="39" t="s">
        <v>840</v>
      </c>
      <c r="AB191" s="61" t="s">
        <v>1138</v>
      </c>
      <c r="AC191" s="39" t="s">
        <v>830</v>
      </c>
      <c r="AD191" s="39" t="s">
        <v>1052</v>
      </c>
      <c r="AE191" s="39" t="s">
        <v>1100</v>
      </c>
      <c r="AF191" s="39" t="s">
        <v>839</v>
      </c>
      <c r="AG191" s="40" t="s">
        <v>1381</v>
      </c>
      <c r="AH191" s="39" t="s">
        <v>844</v>
      </c>
      <c r="AI191" s="39" t="s">
        <v>844</v>
      </c>
      <c r="AJ191" s="39" t="s">
        <v>846</v>
      </c>
      <c r="AK191" s="39" t="s">
        <v>847</v>
      </c>
      <c r="AL191" s="39" t="s">
        <v>847</v>
      </c>
      <c r="AM191" s="39" t="s">
        <v>1139</v>
      </c>
      <c r="AN191" s="39" t="s">
        <v>1139</v>
      </c>
      <c r="AO191" s="39" t="s">
        <v>830</v>
      </c>
      <c r="AP191" s="39" t="s">
        <v>830</v>
      </c>
      <c r="AQ191" s="39" t="s">
        <v>830</v>
      </c>
      <c r="AR191" s="39" t="s">
        <v>830</v>
      </c>
      <c r="AS191" s="39" t="s">
        <v>830</v>
      </c>
      <c r="AT191" s="39" t="s">
        <v>830</v>
      </c>
      <c r="AU191" s="39" t="s">
        <v>830</v>
      </c>
      <c r="AV191" s="39" t="s">
        <v>844</v>
      </c>
      <c r="AW191" s="39" t="s">
        <v>514</v>
      </c>
      <c r="AX191" s="39" t="s">
        <v>842</v>
      </c>
      <c r="AY191" s="39" t="s">
        <v>842</v>
      </c>
      <c r="AZ191" s="39" t="s">
        <v>842</v>
      </c>
      <c r="BA191" s="40" t="s">
        <v>819</v>
      </c>
      <c r="BB191" s="39" t="s">
        <v>841</v>
      </c>
      <c r="BC191" s="39" t="s">
        <v>841</v>
      </c>
      <c r="BD191" s="39" t="s">
        <v>503</v>
      </c>
      <c r="BE191" s="39" t="s">
        <v>503</v>
      </c>
      <c r="BF191" s="39" t="s">
        <v>1133</v>
      </c>
      <c r="BG191" s="39" t="s">
        <v>1140</v>
      </c>
      <c r="BH191" s="39" t="s">
        <v>838</v>
      </c>
      <c r="BI191" s="39" t="s">
        <v>514</v>
      </c>
      <c r="BJ191" s="39" t="s">
        <v>511</v>
      </c>
      <c r="BK191" s="39" t="s">
        <v>514</v>
      </c>
      <c r="BL191" s="39" t="s">
        <v>514</v>
      </c>
      <c r="BM191" s="39" t="s">
        <v>821</v>
      </c>
      <c r="BN191" s="39" t="s">
        <v>830</v>
      </c>
      <c r="BO191" s="39" t="s">
        <v>830</v>
      </c>
      <c r="BP191" s="39" t="s">
        <v>830</v>
      </c>
      <c r="BQ191" s="39" t="s">
        <v>830</v>
      </c>
      <c r="BR191" s="39" t="s">
        <v>830</v>
      </c>
      <c r="BS191" s="39" t="s">
        <v>830</v>
      </c>
      <c r="BT191" s="39"/>
      <c r="BU191" s="39" t="s">
        <v>845</v>
      </c>
      <c r="BV191" s="39" t="s">
        <v>514</v>
      </c>
    </row>
    <row r="192" spans="1:74">
      <c r="A192" s="30" t="str">
        <f>'Indicator Data'!A193</f>
        <v>Viet Nam</v>
      </c>
      <c r="B192" s="23" t="str">
        <f>'Indicator Data'!B193</f>
        <v>VNM</v>
      </c>
      <c r="C192" s="39" t="s">
        <v>1132</v>
      </c>
      <c r="D192" s="39" t="s">
        <v>1132</v>
      </c>
      <c r="E192" s="39" t="s">
        <v>1133</v>
      </c>
      <c r="F192" s="39" t="s">
        <v>1133</v>
      </c>
      <c r="G192" s="39" t="s">
        <v>1133</v>
      </c>
      <c r="H192" s="39" t="s">
        <v>1133</v>
      </c>
      <c r="I192" s="39" t="s">
        <v>1133</v>
      </c>
      <c r="J192" s="39" t="s">
        <v>842</v>
      </c>
      <c r="K192" s="39" t="s">
        <v>842</v>
      </c>
      <c r="L192" s="39" t="s">
        <v>503</v>
      </c>
      <c r="M192" s="39" t="s">
        <v>839</v>
      </c>
      <c r="N192" s="39" t="s">
        <v>839</v>
      </c>
      <c r="O192" s="39" t="s">
        <v>839</v>
      </c>
      <c r="P192" s="39" t="s">
        <v>839</v>
      </c>
      <c r="Q192" s="39" t="s">
        <v>1051</v>
      </c>
      <c r="R192" s="39" t="s">
        <v>1051</v>
      </c>
      <c r="S192" s="39" t="s">
        <v>839</v>
      </c>
      <c r="T192" s="39" t="s">
        <v>839</v>
      </c>
      <c r="U192" s="39" t="s">
        <v>839</v>
      </c>
      <c r="V192" s="39" t="s">
        <v>514</v>
      </c>
      <c r="W192" s="39" t="s">
        <v>514</v>
      </c>
      <c r="X192" s="39" t="s">
        <v>514</v>
      </c>
      <c r="Y192" s="39" t="s">
        <v>1100</v>
      </c>
      <c r="Z192" s="39" t="s">
        <v>840</v>
      </c>
      <c r="AA192" s="39" t="s">
        <v>840</v>
      </c>
      <c r="AB192" s="61" t="s">
        <v>1138</v>
      </c>
      <c r="AC192" s="39" t="s">
        <v>830</v>
      </c>
      <c r="AD192" s="39" t="s">
        <v>1052</v>
      </c>
      <c r="AE192" s="39" t="s">
        <v>1100</v>
      </c>
      <c r="AF192" s="39" t="s">
        <v>839</v>
      </c>
      <c r="AG192" s="40" t="s">
        <v>1381</v>
      </c>
      <c r="AH192" s="39" t="s">
        <v>844</v>
      </c>
      <c r="AI192" s="39" t="s">
        <v>844</v>
      </c>
      <c r="AJ192" s="39" t="s">
        <v>846</v>
      </c>
      <c r="AK192" s="39" t="s">
        <v>847</v>
      </c>
      <c r="AL192" s="39" t="s">
        <v>847</v>
      </c>
      <c r="AM192" s="39" t="s">
        <v>1139</v>
      </c>
      <c r="AN192" s="39" t="s">
        <v>1139</v>
      </c>
      <c r="AO192" s="39" t="s">
        <v>830</v>
      </c>
      <c r="AP192" s="39" t="s">
        <v>830</v>
      </c>
      <c r="AQ192" s="39" t="s">
        <v>830</v>
      </c>
      <c r="AR192" s="39" t="s">
        <v>830</v>
      </c>
      <c r="AS192" s="39" t="s">
        <v>830</v>
      </c>
      <c r="AT192" s="39" t="s">
        <v>830</v>
      </c>
      <c r="AU192" s="39" t="s">
        <v>830</v>
      </c>
      <c r="AV192" s="39" t="s">
        <v>844</v>
      </c>
      <c r="AW192" s="39" t="s">
        <v>514</v>
      </c>
      <c r="AX192" s="39" t="s">
        <v>842</v>
      </c>
      <c r="AY192" s="39" t="s">
        <v>842</v>
      </c>
      <c r="AZ192" s="39" t="s">
        <v>842</v>
      </c>
      <c r="BA192" s="40" t="s">
        <v>819</v>
      </c>
      <c r="BB192" s="39" t="s">
        <v>841</v>
      </c>
      <c r="BC192" s="39" t="s">
        <v>841</v>
      </c>
      <c r="BD192" s="39" t="s">
        <v>503</v>
      </c>
      <c r="BE192" s="39" t="s">
        <v>503</v>
      </c>
      <c r="BF192" s="39" t="s">
        <v>1133</v>
      </c>
      <c r="BG192" s="39" t="s">
        <v>1140</v>
      </c>
      <c r="BH192" s="39" t="s">
        <v>838</v>
      </c>
      <c r="BI192" s="39" t="s">
        <v>514</v>
      </c>
      <c r="BJ192" s="39" t="s">
        <v>511</v>
      </c>
      <c r="BK192" s="39" t="s">
        <v>514</v>
      </c>
      <c r="BL192" s="39" t="s">
        <v>514</v>
      </c>
      <c r="BM192" s="39" t="s">
        <v>821</v>
      </c>
      <c r="BN192" s="39" t="s">
        <v>830</v>
      </c>
      <c r="BO192" s="39" t="s">
        <v>830</v>
      </c>
      <c r="BP192" s="39" t="s">
        <v>830</v>
      </c>
      <c r="BQ192" s="39" t="s">
        <v>830</v>
      </c>
      <c r="BR192" s="39" t="s">
        <v>830</v>
      </c>
      <c r="BS192" s="39" t="s">
        <v>830</v>
      </c>
      <c r="BT192" s="39"/>
      <c r="BU192" s="39" t="s">
        <v>845</v>
      </c>
      <c r="BV192" s="39" t="s">
        <v>514</v>
      </c>
    </row>
    <row r="193" spans="1:74">
      <c r="A193" s="30" t="str">
        <f>'Indicator Data'!A194</f>
        <v>Yemen</v>
      </c>
      <c r="B193" s="23" t="str">
        <f>'Indicator Data'!B194</f>
        <v>YEM</v>
      </c>
      <c r="C193" s="39" t="s">
        <v>1132</v>
      </c>
      <c r="D193" s="39" t="s">
        <v>1132</v>
      </c>
      <c r="E193" s="39" t="s">
        <v>1133</v>
      </c>
      <c r="F193" s="39" t="s">
        <v>1133</v>
      </c>
      <c r="G193" s="39" t="s">
        <v>1133</v>
      </c>
      <c r="H193" s="39" t="s">
        <v>1133</v>
      </c>
      <c r="I193" s="39" t="s">
        <v>1133</v>
      </c>
      <c r="J193" s="39" t="s">
        <v>842</v>
      </c>
      <c r="K193" s="39" t="s">
        <v>842</v>
      </c>
      <c r="L193" s="39" t="s">
        <v>503</v>
      </c>
      <c r="M193" s="39" t="s">
        <v>839</v>
      </c>
      <c r="N193" s="39" t="s">
        <v>839</v>
      </c>
      <c r="O193" s="39" t="s">
        <v>839</v>
      </c>
      <c r="P193" s="39" t="s">
        <v>839</v>
      </c>
      <c r="Q193" s="39" t="s">
        <v>1051</v>
      </c>
      <c r="R193" s="39" t="s">
        <v>1051</v>
      </c>
      <c r="S193" s="39" t="s">
        <v>839</v>
      </c>
      <c r="T193" s="39" t="s">
        <v>839</v>
      </c>
      <c r="U193" s="39" t="s">
        <v>839</v>
      </c>
      <c r="V193" s="39" t="s">
        <v>514</v>
      </c>
      <c r="W193" s="39" t="s">
        <v>514</v>
      </c>
      <c r="X193" s="39" t="s">
        <v>514</v>
      </c>
      <c r="Y193" s="39" t="s">
        <v>1100</v>
      </c>
      <c r="Z193" s="39" t="s">
        <v>840</v>
      </c>
      <c r="AA193" s="39" t="s">
        <v>840</v>
      </c>
      <c r="AB193" s="61" t="s">
        <v>1138</v>
      </c>
      <c r="AC193" s="39" t="s">
        <v>830</v>
      </c>
      <c r="AD193" s="39" t="s">
        <v>1052</v>
      </c>
      <c r="AE193" s="39" t="s">
        <v>1100</v>
      </c>
      <c r="AF193" s="39" t="s">
        <v>839</v>
      </c>
      <c r="AG193" s="40" t="s">
        <v>1381</v>
      </c>
      <c r="AH193" s="39" t="s">
        <v>844</v>
      </c>
      <c r="AI193" s="39" t="s">
        <v>844</v>
      </c>
      <c r="AJ193" s="39" t="s">
        <v>846</v>
      </c>
      <c r="AK193" s="39" t="s">
        <v>847</v>
      </c>
      <c r="AL193" s="39" t="s">
        <v>847</v>
      </c>
      <c r="AM193" s="39" t="s">
        <v>1139</v>
      </c>
      <c r="AN193" s="39" t="s">
        <v>1139</v>
      </c>
      <c r="AO193" s="39" t="s">
        <v>830</v>
      </c>
      <c r="AP193" s="39" t="s">
        <v>830</v>
      </c>
      <c r="AQ193" s="39" t="s">
        <v>830</v>
      </c>
      <c r="AR193" s="39" t="s">
        <v>830</v>
      </c>
      <c r="AS193" s="39" t="s">
        <v>830</v>
      </c>
      <c r="AT193" s="39" t="s">
        <v>830</v>
      </c>
      <c r="AU193" s="39" t="s">
        <v>830</v>
      </c>
      <c r="AV193" s="39" t="s">
        <v>844</v>
      </c>
      <c r="AW193" s="39" t="s">
        <v>514</v>
      </c>
      <c r="AX193" s="39" t="s">
        <v>842</v>
      </c>
      <c r="AY193" s="39" t="s">
        <v>842</v>
      </c>
      <c r="AZ193" s="39" t="s">
        <v>842</v>
      </c>
      <c r="BA193" s="40" t="s">
        <v>822</v>
      </c>
      <c r="BB193" s="39" t="s">
        <v>841</v>
      </c>
      <c r="BC193" s="39" t="s">
        <v>841</v>
      </c>
      <c r="BD193" s="39" t="s">
        <v>503</v>
      </c>
      <c r="BE193" s="39" t="s">
        <v>503</v>
      </c>
      <c r="BF193" s="39" t="s">
        <v>1133</v>
      </c>
      <c r="BG193" s="39" t="s">
        <v>1140</v>
      </c>
      <c r="BH193" s="39" t="s">
        <v>838</v>
      </c>
      <c r="BI193" s="39" t="s">
        <v>514</v>
      </c>
      <c r="BJ193" s="39" t="s">
        <v>511</v>
      </c>
      <c r="BK193" s="39" t="s">
        <v>514</v>
      </c>
      <c r="BL193" s="39" t="s">
        <v>514</v>
      </c>
      <c r="BM193" s="39" t="s">
        <v>821</v>
      </c>
      <c r="BN193" s="39" t="s">
        <v>830</v>
      </c>
      <c r="BO193" s="39" t="s">
        <v>830</v>
      </c>
      <c r="BP193" s="39" t="s">
        <v>830</v>
      </c>
      <c r="BQ193" s="39" t="s">
        <v>830</v>
      </c>
      <c r="BR193" s="39" t="s">
        <v>830</v>
      </c>
      <c r="BS193" s="39" t="s">
        <v>830</v>
      </c>
      <c r="BT193" s="39"/>
      <c r="BU193" s="39" t="s">
        <v>845</v>
      </c>
      <c r="BV193" s="39" t="s">
        <v>514</v>
      </c>
    </row>
    <row r="194" spans="1:74">
      <c r="A194" s="30" t="str">
        <f>'Indicator Data'!A195</f>
        <v>Zambia</v>
      </c>
      <c r="B194" s="23" t="str">
        <f>'Indicator Data'!B195</f>
        <v>ZMB</v>
      </c>
      <c r="C194" s="39" t="s">
        <v>1132</v>
      </c>
      <c r="D194" s="39" t="s">
        <v>1132</v>
      </c>
      <c r="E194" s="39" t="s">
        <v>1133</v>
      </c>
      <c r="F194" s="39" t="s">
        <v>1133</v>
      </c>
      <c r="G194" s="39" t="s">
        <v>1133</v>
      </c>
      <c r="H194" s="39" t="s">
        <v>1133</v>
      </c>
      <c r="I194" s="39" t="s">
        <v>1133</v>
      </c>
      <c r="J194" s="39" t="s">
        <v>842</v>
      </c>
      <c r="K194" s="39" t="s">
        <v>842</v>
      </c>
      <c r="L194" s="39" t="s">
        <v>503</v>
      </c>
      <c r="M194" s="39" t="s">
        <v>839</v>
      </c>
      <c r="N194" s="39" t="s">
        <v>839</v>
      </c>
      <c r="O194" s="39" t="s">
        <v>839</v>
      </c>
      <c r="P194" s="39" t="s">
        <v>839</v>
      </c>
      <c r="Q194" s="39" t="s">
        <v>1051</v>
      </c>
      <c r="R194" s="39" t="s">
        <v>1051</v>
      </c>
      <c r="S194" s="39" t="s">
        <v>839</v>
      </c>
      <c r="T194" s="39" t="s">
        <v>839</v>
      </c>
      <c r="U194" s="39" t="s">
        <v>839</v>
      </c>
      <c r="V194" s="39" t="s">
        <v>514</v>
      </c>
      <c r="W194" s="39" t="s">
        <v>514</v>
      </c>
      <c r="X194" s="39" t="s">
        <v>514</v>
      </c>
      <c r="Y194" s="39" t="s">
        <v>1100</v>
      </c>
      <c r="Z194" s="39" t="s">
        <v>840</v>
      </c>
      <c r="AA194" s="39" t="s">
        <v>840</v>
      </c>
      <c r="AB194" s="61" t="s">
        <v>1138</v>
      </c>
      <c r="AC194" s="39" t="s">
        <v>830</v>
      </c>
      <c r="AD194" s="39" t="s">
        <v>1052</v>
      </c>
      <c r="AE194" s="39" t="s">
        <v>1100</v>
      </c>
      <c r="AF194" s="39" t="s">
        <v>839</v>
      </c>
      <c r="AG194" s="40" t="s">
        <v>1381</v>
      </c>
      <c r="AH194" s="39" t="s">
        <v>844</v>
      </c>
      <c r="AI194" s="39" t="s">
        <v>844</v>
      </c>
      <c r="AJ194" s="39" t="s">
        <v>846</v>
      </c>
      <c r="AK194" s="39" t="s">
        <v>847</v>
      </c>
      <c r="AL194" s="39" t="s">
        <v>847</v>
      </c>
      <c r="AM194" s="39" t="s">
        <v>1139</v>
      </c>
      <c r="AN194" s="39" t="s">
        <v>1139</v>
      </c>
      <c r="AO194" s="39" t="s">
        <v>830</v>
      </c>
      <c r="AP194" s="39" t="s">
        <v>830</v>
      </c>
      <c r="AQ194" s="39" t="s">
        <v>830</v>
      </c>
      <c r="AR194" s="39" t="s">
        <v>830</v>
      </c>
      <c r="AS194" s="39" t="s">
        <v>830</v>
      </c>
      <c r="AT194" s="39" t="s">
        <v>830</v>
      </c>
      <c r="AU194" s="39" t="s">
        <v>830</v>
      </c>
      <c r="AV194" s="39" t="s">
        <v>844</v>
      </c>
      <c r="AW194" s="39" t="s">
        <v>514</v>
      </c>
      <c r="AX194" s="39" t="s">
        <v>842</v>
      </c>
      <c r="AY194" s="39" t="s">
        <v>842</v>
      </c>
      <c r="AZ194" s="39" t="s">
        <v>842</v>
      </c>
      <c r="BA194" s="40" t="s">
        <v>819</v>
      </c>
      <c r="BB194" s="39" t="s">
        <v>841</v>
      </c>
      <c r="BC194" s="39" t="s">
        <v>841</v>
      </c>
      <c r="BD194" s="39" t="s">
        <v>503</v>
      </c>
      <c r="BE194" s="39" t="s">
        <v>503</v>
      </c>
      <c r="BF194" s="39" t="s">
        <v>1133</v>
      </c>
      <c r="BG194" s="39" t="s">
        <v>1140</v>
      </c>
      <c r="BH194" s="39" t="s">
        <v>838</v>
      </c>
      <c r="BI194" s="39" t="s">
        <v>514</v>
      </c>
      <c r="BJ194" s="39" t="s">
        <v>511</v>
      </c>
      <c r="BK194" s="39" t="s">
        <v>514</v>
      </c>
      <c r="BL194" s="39" t="s">
        <v>514</v>
      </c>
      <c r="BM194" s="39" t="s">
        <v>821</v>
      </c>
      <c r="BN194" s="39" t="s">
        <v>830</v>
      </c>
      <c r="BO194" s="39" t="s">
        <v>830</v>
      </c>
      <c r="BP194" s="39" t="s">
        <v>830</v>
      </c>
      <c r="BQ194" s="39" t="s">
        <v>830</v>
      </c>
      <c r="BR194" s="39" t="s">
        <v>830</v>
      </c>
      <c r="BS194" s="39" t="s">
        <v>830</v>
      </c>
      <c r="BT194" s="39"/>
      <c r="BU194" s="39" t="s">
        <v>845</v>
      </c>
      <c r="BV194" s="39" t="s">
        <v>514</v>
      </c>
    </row>
    <row r="195" spans="1:74">
      <c r="A195" s="30" t="str">
        <f>'Indicator Data'!A196</f>
        <v>Zimbabwe</v>
      </c>
      <c r="B195" s="23" t="str">
        <f>'Indicator Data'!B196</f>
        <v>ZWE</v>
      </c>
      <c r="C195" s="39" t="s">
        <v>1132</v>
      </c>
      <c r="D195" s="39" t="s">
        <v>1132</v>
      </c>
      <c r="E195" s="39" t="s">
        <v>1133</v>
      </c>
      <c r="F195" s="39" t="s">
        <v>1133</v>
      </c>
      <c r="G195" s="39" t="s">
        <v>1133</v>
      </c>
      <c r="H195" s="39" t="s">
        <v>1133</v>
      </c>
      <c r="I195" s="39" t="s">
        <v>1133</v>
      </c>
      <c r="J195" s="39" t="s">
        <v>842</v>
      </c>
      <c r="K195" s="39" t="s">
        <v>842</v>
      </c>
      <c r="L195" s="39" t="s">
        <v>503</v>
      </c>
      <c r="M195" s="39" t="s">
        <v>839</v>
      </c>
      <c r="N195" s="39" t="s">
        <v>839</v>
      </c>
      <c r="O195" s="39" t="s">
        <v>839</v>
      </c>
      <c r="P195" s="39" t="s">
        <v>839</v>
      </c>
      <c r="Q195" s="39" t="s">
        <v>1051</v>
      </c>
      <c r="R195" s="39" t="s">
        <v>1051</v>
      </c>
      <c r="S195" s="39" t="s">
        <v>839</v>
      </c>
      <c r="T195" s="39" t="s">
        <v>839</v>
      </c>
      <c r="U195" s="39" t="s">
        <v>839</v>
      </c>
      <c r="V195" s="39" t="s">
        <v>514</v>
      </c>
      <c r="W195" s="39" t="s">
        <v>514</v>
      </c>
      <c r="X195" s="39" t="s">
        <v>514</v>
      </c>
      <c r="Y195" s="39" t="s">
        <v>1100</v>
      </c>
      <c r="Z195" s="39" t="s">
        <v>840</v>
      </c>
      <c r="AA195" s="39" t="s">
        <v>840</v>
      </c>
      <c r="AB195" s="61" t="s">
        <v>1138</v>
      </c>
      <c r="AC195" s="39" t="s">
        <v>830</v>
      </c>
      <c r="AD195" s="39" t="s">
        <v>1052</v>
      </c>
      <c r="AE195" s="39" t="s">
        <v>1100</v>
      </c>
      <c r="AF195" s="39" t="s">
        <v>839</v>
      </c>
      <c r="AG195" s="40" t="s">
        <v>1381</v>
      </c>
      <c r="AH195" s="39" t="s">
        <v>844</v>
      </c>
      <c r="AI195" s="39" t="s">
        <v>844</v>
      </c>
      <c r="AJ195" s="39" t="s">
        <v>846</v>
      </c>
      <c r="AK195" s="39" t="s">
        <v>847</v>
      </c>
      <c r="AL195" s="39" t="s">
        <v>847</v>
      </c>
      <c r="AM195" s="39" t="s">
        <v>1139</v>
      </c>
      <c r="AN195" s="39" t="s">
        <v>1139</v>
      </c>
      <c r="AO195" s="39" t="s">
        <v>830</v>
      </c>
      <c r="AP195" s="39" t="s">
        <v>830</v>
      </c>
      <c r="AQ195" s="39" t="s">
        <v>830</v>
      </c>
      <c r="AR195" s="39" t="s">
        <v>830</v>
      </c>
      <c r="AS195" s="39" t="s">
        <v>830</v>
      </c>
      <c r="AT195" s="39" t="s">
        <v>830</v>
      </c>
      <c r="AU195" s="39" t="s">
        <v>830</v>
      </c>
      <c r="AV195" s="39" t="s">
        <v>844</v>
      </c>
      <c r="AW195" s="39" t="s">
        <v>514</v>
      </c>
      <c r="AX195" s="39" t="s">
        <v>842</v>
      </c>
      <c r="AY195" s="39" t="s">
        <v>842</v>
      </c>
      <c r="AZ195" s="39" t="s">
        <v>842</v>
      </c>
      <c r="BA195" s="40" t="s">
        <v>819</v>
      </c>
      <c r="BB195" s="39" t="s">
        <v>841</v>
      </c>
      <c r="BC195" s="39" t="s">
        <v>841</v>
      </c>
      <c r="BD195" s="39" t="s">
        <v>503</v>
      </c>
      <c r="BE195" s="39" t="s">
        <v>503</v>
      </c>
      <c r="BF195" s="39" t="s">
        <v>1133</v>
      </c>
      <c r="BG195" s="39" t="s">
        <v>1140</v>
      </c>
      <c r="BH195" s="39" t="s">
        <v>838</v>
      </c>
      <c r="BI195" s="39" t="s">
        <v>514</v>
      </c>
      <c r="BJ195" s="39" t="s">
        <v>511</v>
      </c>
      <c r="BK195" s="39" t="s">
        <v>514</v>
      </c>
      <c r="BL195" s="39" t="s">
        <v>514</v>
      </c>
      <c r="BM195" s="39" t="s">
        <v>821</v>
      </c>
      <c r="BN195" s="39" t="s">
        <v>830</v>
      </c>
      <c r="BO195" s="39" t="s">
        <v>830</v>
      </c>
      <c r="BP195" s="39" t="s">
        <v>830</v>
      </c>
      <c r="BQ195" s="39" t="s">
        <v>830</v>
      </c>
      <c r="BR195" s="39" t="s">
        <v>830</v>
      </c>
      <c r="BS195" s="39" t="s">
        <v>830</v>
      </c>
      <c r="BT195" s="39"/>
      <c r="BU195" s="39" t="s">
        <v>845</v>
      </c>
      <c r="BV195" s="39" t="s">
        <v>514</v>
      </c>
    </row>
  </sheetData>
  <mergeCells count="1">
    <mergeCell ref="A1:BV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V196"/>
  <sheetViews>
    <sheetView showGridLines="0" zoomScaleNormal="100"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9.1640625" defaultRowHeight="15"/>
  <cols>
    <col min="1" max="1" width="49.5" style="1" bestFit="1" customWidth="1"/>
    <col min="2" max="2" width="5.5" style="1" bestFit="1" customWidth="1"/>
    <col min="3" max="48" width="11.5" style="1" customWidth="1"/>
    <col min="49" max="55" width="9.1640625" style="1"/>
    <col min="56" max="56" width="25.1640625" style="225" customWidth="1"/>
    <col min="57" max="57" width="9.1640625" style="225"/>
    <col min="58" max="16384" width="9.1640625" style="1"/>
  </cols>
  <sheetData>
    <row r="1" spans="1:74">
      <c r="A1" s="263"/>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263"/>
      <c r="AK1" s="263"/>
      <c r="AL1" s="263"/>
      <c r="AM1" s="263"/>
      <c r="AN1" s="263"/>
      <c r="AO1" s="263"/>
      <c r="AP1" s="263"/>
      <c r="AQ1" s="263"/>
      <c r="AR1" s="263"/>
      <c r="AS1" s="263"/>
      <c r="AT1" s="263"/>
      <c r="AU1" s="263"/>
      <c r="AV1" s="263"/>
      <c r="AW1" s="263"/>
      <c r="AX1" s="263"/>
      <c r="AY1" s="263"/>
      <c r="AZ1" s="263"/>
      <c r="BA1" s="263"/>
      <c r="BB1" s="263"/>
      <c r="BC1" s="263"/>
      <c r="BD1" s="263"/>
      <c r="BE1" s="263"/>
      <c r="BF1" s="263"/>
      <c r="BG1" s="263"/>
      <c r="BH1" s="263"/>
      <c r="BI1" s="263"/>
      <c r="BJ1" s="263"/>
      <c r="BK1" s="263"/>
      <c r="BL1" s="263"/>
      <c r="BM1" s="263"/>
      <c r="BN1" s="263"/>
      <c r="BO1" s="263"/>
      <c r="BP1" s="263"/>
      <c r="BQ1" s="263"/>
      <c r="BR1" s="263"/>
      <c r="BS1" s="263"/>
      <c r="BT1" s="263"/>
      <c r="BU1" s="263"/>
      <c r="BV1" s="263"/>
    </row>
    <row r="2" spans="1:74" s="12" customFormat="1" ht="121.5" customHeight="1">
      <c r="A2" s="30" t="s">
        <v>379</v>
      </c>
      <c r="B2" s="23" t="s">
        <v>357</v>
      </c>
      <c r="C2" s="36" t="str">
        <f>'Indicator Data'!C2</f>
        <v>Physical exposure to earthquake MMI VI</v>
      </c>
      <c r="D2" s="36" t="str">
        <f>'Indicator Data'!D2</f>
        <v>Physical exposure to earthquake MMI VIII</v>
      </c>
      <c r="E2" s="36" t="str">
        <f>'Indicator Data'!E2</f>
        <v>Annual Expected Exposed People to River Floods</v>
      </c>
      <c r="F2" s="36" t="str">
        <f>'Indicator Data'!F2</f>
        <v>Annual Expected Exposed People to Tsunamis</v>
      </c>
      <c r="G2" s="36" t="str">
        <f>'Indicator Data'!G2</f>
        <v>Annual Expected Exposed People to Cyclone's Wind SS1</v>
      </c>
      <c r="H2" s="36" t="str">
        <f>'Indicator Data'!H2</f>
        <v>Annual Expected Exposed People to Cyclone's Wind SS3</v>
      </c>
      <c r="I2" s="36" t="str">
        <f>'Indicator Data'!I2</f>
        <v>Annual Expected Exposed People to Coastal Floods</v>
      </c>
      <c r="J2" s="36" t="str">
        <f>'Indicator Data'!J2</f>
        <v>Total affected by Drought</v>
      </c>
      <c r="K2" s="36" t="str">
        <f>'Indicator Data'!K2</f>
        <v>Frequency of Drought events</v>
      </c>
      <c r="L2" s="36" t="str">
        <f>'Indicator Data'!L2</f>
        <v>Agriculture Drought probability</v>
      </c>
      <c r="M2" s="36" t="str">
        <f>'Indicator Data'!M2</f>
        <v>Population exposed to CCHF (zoonoses)</v>
      </c>
      <c r="N2" s="36" t="str">
        <f>'Indicator Data'!N2</f>
        <v>Population exposed to EVD (zoonoses)</v>
      </c>
      <c r="O2" s="36" t="str">
        <f>'Indicator Data'!O2</f>
        <v>Population exposed to Lassa Fever (zoonoses)</v>
      </c>
      <c r="P2" s="36" t="str">
        <f>'Indicator Data'!P2</f>
        <v>Population exposed to MVD (zoonoses)</v>
      </c>
      <c r="Q2" s="36" t="str">
        <f>'Indicator Data'!Q2</f>
        <v>Populations at risk of malaria (vector borne)</v>
      </c>
      <c r="R2" s="36" t="str">
        <f>'Indicator Data'!R2</f>
        <v>% of Populations at risk of malaria (vector borne)</v>
      </c>
      <c r="S2" s="36" t="str">
        <f>'Indicator Data'!S2</f>
        <v>Population exposed to Zika (vector borne)</v>
      </c>
      <c r="T2" s="36" t="str">
        <f>'Indicator Data'!T2</f>
        <v>Population at Risk to Aedes (vector borne)</v>
      </c>
      <c r="U2" s="36" t="str">
        <f>'Indicator Data'!U2</f>
        <v>Population exposed to Dengue (vector borne)</v>
      </c>
      <c r="V2" s="36" t="str">
        <f>'Indicator Data'!V2</f>
        <v>Population density (people per sq. km of land area)</v>
      </c>
      <c r="W2" s="36" t="str">
        <f>'Indicator Data'!W2</f>
        <v>Urban population growth (annual %)</v>
      </c>
      <c r="X2" s="36" t="str">
        <f>'Indicator Data'!X2</f>
        <v>Population living in urban areas (%)</v>
      </c>
      <c r="Y2" s="36" t="str">
        <f>'Indicator Data'!Y2</f>
        <v>Household size</v>
      </c>
      <c r="Z2" s="36" t="str">
        <f>'Indicator Data'!Z2</f>
        <v>People practicing open defecation (% of population)</v>
      </c>
      <c r="AA2" s="36" t="str">
        <f>'Indicator Data'!AA2</f>
        <v>People with basic handwashing facilities including soap and water (% of population)</v>
      </c>
      <c r="AB2" s="36" t="str">
        <f>'Indicator Data'!AB2</f>
        <v>Number of vets</v>
      </c>
      <c r="AC2" s="36" t="str">
        <f>'Indicator Data'!AC2</f>
        <v>IHR capacity score: Food safety</v>
      </c>
      <c r="AD2" s="36" t="str">
        <f>'Indicator Data'!AD2</f>
        <v>Population living in slums (% of urban population)</v>
      </c>
      <c r="AE2" s="36" t="str">
        <f>'Indicator Data'!AE2</f>
        <v>Children under 5 (% of population)</v>
      </c>
      <c r="AF2" s="36" t="str">
        <f>'Indicator Data'!AF2</f>
        <v>Projected Conflict Probability</v>
      </c>
      <c r="AG2" s="36" t="str">
        <f>'Indicator Data'!AG2</f>
        <v>Current  Conflict Intensity</v>
      </c>
      <c r="AH2" s="36" t="str">
        <f>'Indicator Data'!AH2</f>
        <v>Human Development Index</v>
      </c>
      <c r="AI2" s="36" t="str">
        <f>'Indicator Data'!AI2</f>
        <v>Multidimensional Poverty Index</v>
      </c>
      <c r="AJ2" s="36" t="str">
        <f>'Indicator Data'!AJ2</f>
        <v>Humanitarian Aid (FTS)</v>
      </c>
      <c r="AK2" s="36" t="str">
        <f>'Indicator Data'!AK2</f>
        <v>Development Aid (ODA)</v>
      </c>
      <c r="AL2" s="36" t="str">
        <f>'Indicator Data'!AL2</f>
        <v>Development Aid (ODA)</v>
      </c>
      <c r="AM2" s="36" t="str">
        <f>'Indicator Data'!AM2</f>
        <v>Net ODA received (% of GNI)</v>
      </c>
      <c r="AN2" s="36" t="str">
        <f>'Indicator Data'!AN2</f>
        <v>Volume of remittances (in USD) as a proportion of total GDP (%)</v>
      </c>
      <c r="AO2" s="36" t="str">
        <f>'Indicator Data'!AO2</f>
        <v>Mortality rate, under-5</v>
      </c>
      <c r="AP2" s="36" t="str">
        <f>'Indicator Data'!AP2</f>
        <v>U5 Under weight</v>
      </c>
      <c r="AQ2" s="36" t="str">
        <f>'Indicator Data'!AQ2</f>
        <v>Incidence of Tuberculosis</v>
      </c>
      <c r="AR2" s="36" t="str">
        <f>'Indicator Data'!AR2</f>
        <v>Estimated number of people living with HIV - Adult (&gt;15) rate</v>
      </c>
      <c r="AS2" s="36" t="str">
        <f>'Indicator Data'!AS2</f>
        <v>Incidence of HIV (per 1,000 uninfected population ages 15-49)</v>
      </c>
      <c r="AT2" s="36" t="str">
        <f>'Indicator Data'!AT2</f>
        <v>Malaria incidence per 1,000 population at risk</v>
      </c>
      <c r="AU2" s="36" t="str">
        <f>'Indicator Data'!AU2</f>
        <v>Number of people requiring interventions against neglected tropical diseases</v>
      </c>
      <c r="AV2" s="36" t="str">
        <f>'Indicator Data'!AV2</f>
        <v>Gender Inequality Index</v>
      </c>
      <c r="AW2" s="36" t="str">
        <f>'Indicator Data'!AW2</f>
        <v>Income Gini coefficient</v>
      </c>
      <c r="AX2" s="36" t="str">
        <f>'Indicator Data'!AX2</f>
        <v>People affected by Natural Disasters</v>
      </c>
      <c r="AY2" s="36" t="str">
        <f>'Indicator Data'!AY2</f>
        <v>People affected by Natural Disasters</v>
      </c>
      <c r="AZ2" s="36" t="str">
        <f>'Indicator Data'!AZ2</f>
        <v>People affected by Natural Disasters</v>
      </c>
      <c r="BA2" s="36" t="str">
        <f>'Indicator Data'!BA2</f>
        <v>Internally displaced persons (IDPs)</v>
      </c>
      <c r="BB2" s="36" t="str">
        <f>'Indicator Data'!BB2</f>
        <v>Refugees and asylum-seekers by country of asylum</v>
      </c>
      <c r="BC2" s="36" t="str">
        <f>'Indicator Data'!BC2</f>
        <v>Returned Refugees</v>
      </c>
      <c r="BD2" s="36" t="str">
        <f>'Indicator Data'!BD2</f>
        <v xml:space="preserve">Average Dietary Energy Supply Adequacy </v>
      </c>
      <c r="BE2" s="36" t="str">
        <f>'Indicator Data'!BE2</f>
        <v>Prevalence of Undernourishment</v>
      </c>
      <c r="BF2" s="36" t="str">
        <f>'Indicator Data'!BF2</f>
        <v>HFA Scores Last recent</v>
      </c>
      <c r="BG2" s="36" t="str">
        <f>'Indicator Data'!BG2</f>
        <v>Government Effectiveness</v>
      </c>
      <c r="BH2" s="36" t="str">
        <f>'Indicator Data'!BH2</f>
        <v>Corruption Perception Index</v>
      </c>
      <c r="BI2" s="36" t="str">
        <f>'Indicator Data'!BI2</f>
        <v>Access to electricity</v>
      </c>
      <c r="BJ2" s="36" t="str">
        <f>'Indicator Data'!BJ2</f>
        <v>Adult literacy rate</v>
      </c>
      <c r="BK2" s="36" t="str">
        <f>'Indicator Data'!BK2</f>
        <v>Individuals using the Internet</v>
      </c>
      <c r="BL2" s="36" t="str">
        <f>'Indicator Data'!BL2</f>
        <v>Mobile cellular subscriptions</v>
      </c>
      <c r="BM2" s="36" t="str">
        <f>'Indicator Data'!BM2</f>
        <v>Road lenght</v>
      </c>
      <c r="BN2" s="36" t="str">
        <f>'Indicator Data'!BN2</f>
        <v>People using at least basic sanitation services (% of population)</v>
      </c>
      <c r="BO2" s="36" t="str">
        <f>'Indicator Data'!BO2</f>
        <v>People using at least basic drinking water services (% of population)</v>
      </c>
      <c r="BP2" s="36" t="str">
        <f>'Indicator Data'!BP2</f>
        <v>Physicians Density</v>
      </c>
      <c r="BQ2" s="36" t="str">
        <f>'Indicator Data'!BQ2</f>
        <v>Proportion of the target population with access to 3 doses of diphtheria-tetanus-pertussis (DTP3) (%)</v>
      </c>
      <c r="BR2" s="36" t="str">
        <f>'Indicator Data'!BR2</f>
        <v>Proportion of the target population with access to measles-containing-vaccine second-dose (MCV2) (%)</v>
      </c>
      <c r="BS2" s="36" t="str">
        <f>'Indicator Data'!BS2</f>
        <v>Proportion of the target population with access to pneumococcal conjugate 3rd dose (PCV3) (%)</v>
      </c>
      <c r="BT2" s="36" t="str">
        <f>'Indicator Data'!BT2</f>
        <v>Current health expenditure per capita</v>
      </c>
      <c r="BU2" s="36" t="str">
        <f>'Indicator Data'!BU2</f>
        <v>Maternal Mortality Ratio (modeled estimate)</v>
      </c>
      <c r="BV2" s="36" t="str">
        <f>'Indicator Data'!BV2</f>
        <v>GDP per capita (current US$)</v>
      </c>
    </row>
    <row r="3" spans="1:74" ht="28">
      <c r="A3" s="31" t="s">
        <v>453</v>
      </c>
      <c r="B3" s="23"/>
      <c r="C3" s="24">
        <f>'Indicator Data'!C3</f>
        <v>2024</v>
      </c>
      <c r="D3" s="24">
        <f>'Indicator Data'!D3</f>
        <v>2024</v>
      </c>
      <c r="E3" s="24">
        <f>'Indicator Data'!E3</f>
        <v>2024</v>
      </c>
      <c r="F3" s="24">
        <f>'Indicator Data'!F3</f>
        <v>2024</v>
      </c>
      <c r="G3" s="24">
        <f>'Indicator Data'!G3</f>
        <v>2024</v>
      </c>
      <c r="H3" s="24">
        <f>'Indicator Data'!H3</f>
        <v>2024</v>
      </c>
      <c r="I3" s="24">
        <f>'Indicator Data'!I3</f>
        <v>2024</v>
      </c>
      <c r="J3" s="24" t="str">
        <f>'Indicator Data'!J3</f>
        <v>1990-2024</v>
      </c>
      <c r="K3" s="24" t="str">
        <f>'Indicator Data'!K3</f>
        <v>1990-2024</v>
      </c>
      <c r="L3" s="24" t="str">
        <f>'Indicator Data'!L3</f>
        <v>1990-2024</v>
      </c>
      <c r="M3" s="24">
        <f>'Indicator Data'!M3</f>
        <v>2024</v>
      </c>
      <c r="N3" s="24">
        <f>'Indicator Data'!N3</f>
        <v>2024</v>
      </c>
      <c r="O3" s="24">
        <f>'Indicator Data'!O3</f>
        <v>2024</v>
      </c>
      <c r="P3" s="24">
        <f>'Indicator Data'!P3</f>
        <v>2024</v>
      </c>
      <c r="Q3" s="24">
        <f>'Indicator Data'!Q3</f>
        <v>2024</v>
      </c>
      <c r="R3" s="24">
        <f>'Indicator Data'!R3</f>
        <v>2024</v>
      </c>
      <c r="S3" s="24">
        <f>'Indicator Data'!S3</f>
        <v>2024</v>
      </c>
      <c r="T3" s="24">
        <f>'Indicator Data'!T3</f>
        <v>2024</v>
      </c>
      <c r="U3" s="24">
        <f>'Indicator Data'!U3</f>
        <v>2024</v>
      </c>
      <c r="V3" s="24">
        <f>'Indicator Data'!V3</f>
        <v>2021</v>
      </c>
      <c r="W3" s="24">
        <f>'Indicator Data'!W3</f>
        <v>2022</v>
      </c>
      <c r="X3" s="24">
        <f>'Indicator Data'!X3</f>
        <v>2022</v>
      </c>
      <c r="Y3" s="24" t="str">
        <f>'Indicator Data'!Y3</f>
        <v>2011-2021</v>
      </c>
      <c r="Z3" s="24" t="str">
        <f>'Indicator Data'!Z3</f>
        <v>2014-2022</v>
      </c>
      <c r="AA3" s="24" t="str">
        <f>'Indicator Data'!AA3</f>
        <v>2014-2022</v>
      </c>
      <c r="AB3" s="24" t="str">
        <f>'Indicator Data'!AB3</f>
        <v>2015-2019</v>
      </c>
      <c r="AC3" s="24" t="str">
        <f>'Indicator Data'!AC3</f>
        <v>2019-2020</v>
      </c>
      <c r="AD3" s="24">
        <f>'Indicator Data'!AD3</f>
        <v>2020</v>
      </c>
      <c r="AE3" s="24">
        <f>'Indicator Data'!AE3</f>
        <v>2024</v>
      </c>
      <c r="AF3" s="24">
        <f>'Indicator Data'!AF3</f>
        <v>2024</v>
      </c>
      <c r="AG3" s="24">
        <f>'Indicator Data'!AG3</f>
        <v>2024</v>
      </c>
      <c r="AH3" s="24">
        <f>'Indicator Data'!AH3</f>
        <v>2022</v>
      </c>
      <c r="AI3" s="24" t="str">
        <f>'Indicator Data'!AI3</f>
        <v>2011-2021</v>
      </c>
      <c r="AJ3" s="24" t="str">
        <f>'Indicator Data'!AJ3</f>
        <v>2021-2024</v>
      </c>
      <c r="AK3" s="24">
        <f>'Indicator Data'!AK3</f>
        <v>2021</v>
      </c>
      <c r="AL3" s="24">
        <f>'Indicator Data'!AL3</f>
        <v>2022</v>
      </c>
      <c r="AM3" s="24" t="str">
        <f>'Indicator Data'!AM3</f>
        <v>2019-2022</v>
      </c>
      <c r="AN3" s="24" t="str">
        <f>'Indicator Data'!AN3</f>
        <v>2020-2023</v>
      </c>
      <c r="AO3" s="24">
        <f>'Indicator Data'!AO3</f>
        <v>2022</v>
      </c>
      <c r="AP3" s="24" t="str">
        <f>'Indicator Data'!AP3</f>
        <v>2011-2022</v>
      </c>
      <c r="AQ3" s="24">
        <f>'Indicator Data'!AQ3</f>
        <v>2022</v>
      </c>
      <c r="AR3" s="24">
        <f>'Indicator Data'!AR3</f>
        <v>2022</v>
      </c>
      <c r="AS3" s="24">
        <f>'Indicator Data'!AS3</f>
        <v>2022</v>
      </c>
      <c r="AT3" s="24">
        <f>'Indicator Data'!AT3</f>
        <v>2022</v>
      </c>
      <c r="AU3" s="24">
        <f>'Indicator Data'!AU3</f>
        <v>2022</v>
      </c>
      <c r="AV3" s="24">
        <f>'Indicator Data'!AV3</f>
        <v>2022</v>
      </c>
      <c r="AW3" s="24" t="str">
        <f>'Indicator Data'!AW3</f>
        <v>2011-2022</v>
      </c>
      <c r="AX3" s="24">
        <f>'Indicator Data'!AX3</f>
        <v>2022</v>
      </c>
      <c r="AY3" s="24">
        <f>'Indicator Data'!AY3</f>
        <v>2023</v>
      </c>
      <c r="AZ3" s="24">
        <f>'Indicator Data'!AZ3</f>
        <v>2024</v>
      </c>
      <c r="BA3" s="24">
        <f>'Indicator Data'!BA3</f>
        <v>2024</v>
      </c>
      <c r="BB3" s="24">
        <f>'Indicator Data'!BB3</f>
        <v>2024</v>
      </c>
      <c r="BC3" s="24">
        <f>'Indicator Data'!BC3</f>
        <v>2023</v>
      </c>
      <c r="BD3" s="24">
        <f>'Indicator Data'!BD3</f>
        <v>2024</v>
      </c>
      <c r="BE3" s="24">
        <f>'Indicator Data'!BE3</f>
        <v>2024</v>
      </c>
      <c r="BF3" s="24" t="str">
        <f>'Indicator Data'!BF3</f>
        <v>2013-2015</v>
      </c>
      <c r="BG3" s="24">
        <f>'Indicator Data'!BG3</f>
        <v>2022</v>
      </c>
      <c r="BH3" s="24">
        <f>'Indicator Data'!BH3</f>
        <v>2023</v>
      </c>
      <c r="BI3" s="24">
        <f>'Indicator Data'!BI3</f>
        <v>2022</v>
      </c>
      <c r="BJ3" s="24" t="str">
        <f>'Indicator Data'!BJ3</f>
        <v>2011-2023</v>
      </c>
      <c r="BK3" s="24" t="str">
        <f>'Indicator Data'!BK3</f>
        <v>2017-2022</v>
      </c>
      <c r="BL3" s="24" t="str">
        <f>'Indicator Data'!BL3</f>
        <v>2020-2022</v>
      </c>
      <c r="BM3" s="24">
        <f>'Indicator Data'!BM3</f>
        <v>2014</v>
      </c>
      <c r="BN3" s="24" t="str">
        <f>'Indicator Data'!BN3</f>
        <v>2015-2022</v>
      </c>
      <c r="BO3" s="24" t="str">
        <f>'Indicator Data'!BO3</f>
        <v>2016-2022</v>
      </c>
      <c r="BP3" s="24" t="str">
        <f>'Indicator Data'!BP3</f>
        <v>2012-2021</v>
      </c>
      <c r="BQ3" s="24" t="str">
        <f>'Indicator Data'!BQ3</f>
        <v>2019-2022</v>
      </c>
      <c r="BR3" s="24" t="str">
        <f>'Indicator Data'!BR3</f>
        <v>2019-2022</v>
      </c>
      <c r="BS3" s="24" t="str">
        <f>'Indicator Data'!BS3</f>
        <v>2019-2022</v>
      </c>
      <c r="BT3" s="24" t="str">
        <f>'Indicator Data'!BT3</f>
        <v>2015-2022</v>
      </c>
      <c r="BU3" s="24">
        <f>'Indicator Data'!BU3</f>
        <v>2020</v>
      </c>
      <c r="BV3" s="24" t="str">
        <f>'Indicator Data'!BV3</f>
        <v>2020-2023</v>
      </c>
    </row>
    <row r="4" spans="1:74">
      <c r="A4" s="32" t="s">
        <v>421</v>
      </c>
      <c r="B4" s="23"/>
      <c r="C4" s="24" t="s">
        <v>818</v>
      </c>
      <c r="D4" s="24" t="s">
        <v>818</v>
      </c>
      <c r="E4" s="24" t="s">
        <v>818</v>
      </c>
      <c r="F4" s="24" t="s">
        <v>818</v>
      </c>
      <c r="G4" s="24" t="s">
        <v>818</v>
      </c>
      <c r="H4" s="24" t="s">
        <v>818</v>
      </c>
      <c r="I4" s="24" t="s">
        <v>818</v>
      </c>
      <c r="J4" s="24" t="s">
        <v>818</v>
      </c>
      <c r="K4" s="24" t="s">
        <v>818</v>
      </c>
      <c r="L4" s="24" t="s">
        <v>818</v>
      </c>
      <c r="M4" s="24" t="s">
        <v>818</v>
      </c>
      <c r="N4" s="24" t="s">
        <v>818</v>
      </c>
      <c r="O4" s="24" t="s">
        <v>818</v>
      </c>
      <c r="P4" s="24" t="s">
        <v>818</v>
      </c>
      <c r="Q4" s="24" t="s">
        <v>818</v>
      </c>
      <c r="R4" s="24" t="s">
        <v>818</v>
      </c>
      <c r="S4" s="24" t="s">
        <v>818</v>
      </c>
      <c r="T4" s="24" t="s">
        <v>818</v>
      </c>
      <c r="U4" s="24" t="s">
        <v>818</v>
      </c>
      <c r="V4" s="24" t="s">
        <v>818</v>
      </c>
      <c r="W4" s="24" t="s">
        <v>818</v>
      </c>
      <c r="X4" s="24" t="s">
        <v>818</v>
      </c>
      <c r="Y4" s="24" t="s">
        <v>818</v>
      </c>
      <c r="Z4" s="24" t="s">
        <v>818</v>
      </c>
      <c r="AA4" s="24" t="s">
        <v>818</v>
      </c>
      <c r="AB4" s="24" t="s">
        <v>818</v>
      </c>
      <c r="AC4" s="24" t="s">
        <v>818</v>
      </c>
      <c r="AD4" s="24" t="s">
        <v>818</v>
      </c>
      <c r="AE4" s="24" t="s">
        <v>818</v>
      </c>
      <c r="AF4" s="24" t="s">
        <v>818</v>
      </c>
      <c r="AG4" s="24" t="s">
        <v>818</v>
      </c>
      <c r="AH4" s="24" t="s">
        <v>818</v>
      </c>
      <c r="AI4" s="24" t="s">
        <v>818</v>
      </c>
      <c r="AJ4" s="24" t="s">
        <v>818</v>
      </c>
      <c r="AK4" s="24" t="s">
        <v>818</v>
      </c>
      <c r="AL4" s="24" t="s">
        <v>818</v>
      </c>
      <c r="AM4" s="24" t="s">
        <v>818</v>
      </c>
      <c r="AN4" s="24" t="s">
        <v>818</v>
      </c>
      <c r="AO4" s="24" t="s">
        <v>818</v>
      </c>
      <c r="AP4" s="24" t="s">
        <v>818</v>
      </c>
      <c r="AQ4" s="24" t="s">
        <v>818</v>
      </c>
      <c r="AR4" s="24" t="s">
        <v>818</v>
      </c>
      <c r="AS4" s="24" t="s">
        <v>818</v>
      </c>
      <c r="AT4" s="24" t="s">
        <v>818</v>
      </c>
      <c r="AU4" s="24" t="s">
        <v>818</v>
      </c>
      <c r="AV4" s="24" t="s">
        <v>818</v>
      </c>
      <c r="AW4" s="24" t="s">
        <v>818</v>
      </c>
      <c r="AX4" s="24" t="s">
        <v>818</v>
      </c>
      <c r="AY4" s="24" t="s">
        <v>818</v>
      </c>
      <c r="AZ4" s="24" t="s">
        <v>818</v>
      </c>
      <c r="BA4" s="24" t="s">
        <v>818</v>
      </c>
      <c r="BB4" s="24" t="s">
        <v>818</v>
      </c>
      <c r="BC4" s="24" t="s">
        <v>818</v>
      </c>
      <c r="BD4" s="24" t="s">
        <v>818</v>
      </c>
      <c r="BE4" s="24" t="s">
        <v>818</v>
      </c>
      <c r="BF4" s="24" t="s">
        <v>818</v>
      </c>
      <c r="BG4" s="24" t="s">
        <v>818</v>
      </c>
      <c r="BH4" s="24" t="s">
        <v>818</v>
      </c>
      <c r="BI4" s="24" t="s">
        <v>818</v>
      </c>
      <c r="BJ4" s="24" t="s">
        <v>818</v>
      </c>
      <c r="BK4" s="24" t="s">
        <v>818</v>
      </c>
      <c r="BL4" s="24" t="s">
        <v>818</v>
      </c>
      <c r="BM4" s="24" t="s">
        <v>818</v>
      </c>
      <c r="BN4" s="24" t="s">
        <v>818</v>
      </c>
      <c r="BO4" s="24" t="s">
        <v>818</v>
      </c>
      <c r="BP4" s="24" t="s">
        <v>818</v>
      </c>
      <c r="BQ4" s="24" t="s">
        <v>818</v>
      </c>
      <c r="BR4" s="24" t="s">
        <v>818</v>
      </c>
      <c r="BS4" s="24" t="s">
        <v>818</v>
      </c>
      <c r="BT4" s="24" t="s">
        <v>818</v>
      </c>
      <c r="BU4" s="24" t="s">
        <v>818</v>
      </c>
      <c r="BV4" s="24" t="s">
        <v>818</v>
      </c>
    </row>
    <row r="5" spans="1:74">
      <c r="A5" s="30" t="str">
        <f>'Indicator Data'!A6</f>
        <v>Afghanistan</v>
      </c>
      <c r="B5" s="23" t="str">
        <f>'Indicator Data'!B6</f>
        <v>AFG</v>
      </c>
      <c r="C5" s="39"/>
      <c r="D5" s="39"/>
      <c r="E5" s="39"/>
      <c r="F5" s="39"/>
      <c r="G5" s="39"/>
      <c r="H5" s="39"/>
      <c r="I5" s="39"/>
      <c r="J5" s="39"/>
      <c r="K5" s="39"/>
      <c r="L5" s="39"/>
      <c r="M5" s="39"/>
      <c r="N5" s="39"/>
      <c r="O5" s="39"/>
      <c r="P5" s="39"/>
      <c r="R5" s="39"/>
      <c r="S5" s="39"/>
      <c r="T5" s="39"/>
      <c r="U5" s="39"/>
      <c r="V5" s="39"/>
      <c r="W5" s="39"/>
      <c r="X5" s="39"/>
      <c r="Y5" s="39"/>
      <c r="Z5" s="39"/>
      <c r="AA5" s="39"/>
      <c r="AB5" s="39"/>
      <c r="AC5" s="39"/>
      <c r="AD5" s="39"/>
      <c r="AE5" s="39"/>
      <c r="AF5" s="39"/>
      <c r="AG5" s="39"/>
      <c r="AH5" s="40" t="str">
        <f>IF(ISNUMBER('Indicator Data'!AH6),"","Imputed using GDP p.c.")</f>
        <v/>
      </c>
      <c r="AI5" s="39"/>
      <c r="AJ5" s="39"/>
      <c r="AK5" s="39"/>
      <c r="AL5" s="39"/>
      <c r="AM5" s="39"/>
      <c r="AN5" s="39"/>
      <c r="AO5" s="39"/>
      <c r="AP5" s="39"/>
      <c r="AQ5" s="39"/>
      <c r="AR5" s="39"/>
      <c r="AS5" s="39"/>
      <c r="AT5" s="39"/>
      <c r="AU5" s="39"/>
      <c r="AV5" s="39"/>
      <c r="AW5" s="39"/>
      <c r="AX5" s="22"/>
      <c r="BF5" s="225"/>
    </row>
    <row r="6" spans="1:74">
      <c r="A6" s="30" t="str">
        <f>'Indicator Data'!A7</f>
        <v>Albania</v>
      </c>
      <c r="B6" s="23" t="str">
        <f>'Indicator Data'!B7</f>
        <v>ALB</v>
      </c>
      <c r="C6" s="39"/>
      <c r="D6" s="39"/>
      <c r="E6" s="39"/>
      <c r="F6" s="39"/>
      <c r="G6" s="39"/>
      <c r="H6" s="39"/>
      <c r="I6" s="39"/>
      <c r="J6" s="39"/>
      <c r="K6" s="39"/>
      <c r="L6" s="39"/>
      <c r="M6" s="39"/>
      <c r="N6" s="39"/>
      <c r="O6" s="39"/>
      <c r="P6" s="39"/>
      <c r="R6" s="39"/>
      <c r="S6" s="39"/>
      <c r="T6" s="39"/>
      <c r="U6" s="39"/>
      <c r="V6" s="39"/>
      <c r="W6" s="39"/>
      <c r="X6" s="39"/>
      <c r="Y6" s="39"/>
      <c r="Z6" s="39"/>
      <c r="AA6" s="39"/>
      <c r="AB6" s="39"/>
      <c r="AC6" s="39"/>
      <c r="AD6" s="39"/>
      <c r="AE6" s="39"/>
      <c r="AF6" s="39"/>
      <c r="AG6" s="39"/>
      <c r="AH6" s="40" t="str">
        <f>IF(ISNUMBER('Indicator Data'!AH7),"","Imputed using GDP p.c.")</f>
        <v/>
      </c>
      <c r="AI6" s="39"/>
      <c r="AJ6" s="39"/>
      <c r="AK6" s="39"/>
      <c r="AL6" s="39"/>
      <c r="AM6" s="39"/>
      <c r="AN6" s="39"/>
      <c r="AO6" s="39"/>
      <c r="AP6" s="39"/>
      <c r="AQ6" s="39"/>
      <c r="AR6" s="39"/>
      <c r="AS6" s="39"/>
      <c r="AT6" s="39"/>
      <c r="AU6" s="39"/>
      <c r="AV6" s="39"/>
      <c r="AW6" s="39"/>
      <c r="AX6" s="22"/>
      <c r="BF6" s="225"/>
    </row>
    <row r="7" spans="1:74">
      <c r="A7" s="30" t="str">
        <f>'Indicator Data'!A8</f>
        <v>Algeria</v>
      </c>
      <c r="B7" s="23" t="str">
        <f>'Indicator Data'!B8</f>
        <v>DZA</v>
      </c>
      <c r="C7" s="39"/>
      <c r="D7" s="39"/>
      <c r="E7" s="39"/>
      <c r="F7" s="39"/>
      <c r="G7" s="39"/>
      <c r="H7" s="39"/>
      <c r="I7" s="39"/>
      <c r="J7" s="39"/>
      <c r="K7" s="39"/>
      <c r="L7" s="39"/>
      <c r="M7" s="39"/>
      <c r="N7" s="39"/>
      <c r="O7" s="39"/>
      <c r="P7" s="39"/>
      <c r="R7" s="39"/>
      <c r="S7" s="39"/>
      <c r="T7" s="39"/>
      <c r="U7" s="39"/>
      <c r="V7" s="39"/>
      <c r="W7" s="39"/>
      <c r="X7" s="39"/>
      <c r="Y7" s="39"/>
      <c r="Z7" s="39"/>
      <c r="AA7" s="39"/>
      <c r="AB7" s="39"/>
      <c r="AC7" s="39"/>
      <c r="AD7" s="39"/>
      <c r="AE7" s="39"/>
      <c r="AF7" s="39"/>
      <c r="AG7" s="39"/>
      <c r="AH7" s="40" t="str">
        <f>IF(ISNUMBER('Indicator Data'!AH8),"","Imputed using GDP p.c.")</f>
        <v/>
      </c>
      <c r="AI7" s="39"/>
      <c r="AJ7" s="39"/>
      <c r="AK7" s="39"/>
      <c r="AL7" s="39"/>
      <c r="AM7" s="39"/>
      <c r="AN7" s="39"/>
      <c r="AO7" s="39"/>
      <c r="AP7" s="39"/>
      <c r="AQ7" s="39"/>
      <c r="AR7" s="39"/>
      <c r="AS7" s="39"/>
      <c r="AT7" s="39"/>
      <c r="AU7" s="39"/>
      <c r="AV7" s="39"/>
      <c r="AW7" s="39"/>
      <c r="AX7" s="22"/>
      <c r="BF7" s="225"/>
    </row>
    <row r="8" spans="1:74">
      <c r="A8" s="30" t="str">
        <f>'Indicator Data'!A9</f>
        <v>Angola</v>
      </c>
      <c r="B8" s="23" t="str">
        <f>'Indicator Data'!B9</f>
        <v>AGO</v>
      </c>
      <c r="C8" s="39"/>
      <c r="D8" s="39"/>
      <c r="E8" s="39"/>
      <c r="F8" s="39"/>
      <c r="G8" s="39"/>
      <c r="H8" s="39"/>
      <c r="I8" s="39"/>
      <c r="J8" s="39"/>
      <c r="K8" s="39"/>
      <c r="L8" s="39"/>
      <c r="M8" s="39"/>
      <c r="N8" s="39"/>
      <c r="O8" s="39"/>
      <c r="P8" s="39"/>
      <c r="R8" s="39"/>
      <c r="S8" s="39"/>
      <c r="T8" s="39"/>
      <c r="U8" s="39"/>
      <c r="V8" s="39"/>
      <c r="W8" s="39"/>
      <c r="X8" s="39"/>
      <c r="Y8" s="39"/>
      <c r="Z8" s="39"/>
      <c r="AA8" s="39"/>
      <c r="AB8" s="39"/>
      <c r="AC8" s="39"/>
      <c r="AD8" s="39"/>
      <c r="AE8" s="39"/>
      <c r="AF8" s="39"/>
      <c r="AG8" s="39"/>
      <c r="AH8" s="40" t="str">
        <f>IF(ISNUMBER('Indicator Data'!AH9),"","Imputed using GDP p.c.")</f>
        <v/>
      </c>
      <c r="AI8" s="39"/>
      <c r="AJ8" s="39"/>
      <c r="AK8" s="39"/>
      <c r="AL8" s="39"/>
      <c r="AM8" s="39"/>
      <c r="AN8" s="39"/>
      <c r="AO8" s="39"/>
      <c r="AP8" s="39"/>
      <c r="AQ8" s="39"/>
      <c r="AR8" s="39"/>
      <c r="AS8" s="39"/>
      <c r="AT8" s="39"/>
      <c r="AU8" s="39"/>
      <c r="AV8" s="39"/>
      <c r="AW8" s="39"/>
      <c r="AX8" s="22"/>
      <c r="BF8" s="225"/>
    </row>
    <row r="9" spans="1:74">
      <c r="A9" s="30" t="str">
        <f>'Indicator Data'!A10</f>
        <v>Antigua and Barbuda</v>
      </c>
      <c r="B9" s="23" t="str">
        <f>'Indicator Data'!B10</f>
        <v>ATG</v>
      </c>
      <c r="C9" s="39"/>
      <c r="D9" s="39"/>
      <c r="E9" s="39"/>
      <c r="F9" s="39"/>
      <c r="G9" s="39"/>
      <c r="H9" s="39"/>
      <c r="I9" s="39"/>
      <c r="J9" s="39"/>
      <c r="K9" s="39"/>
      <c r="L9" s="39"/>
      <c r="M9" s="39"/>
      <c r="N9" s="39"/>
      <c r="O9" s="39"/>
      <c r="P9" s="39"/>
      <c r="R9" s="39"/>
      <c r="S9" s="39"/>
      <c r="T9" s="39"/>
      <c r="U9" s="39"/>
      <c r="V9" s="39"/>
      <c r="W9" s="39"/>
      <c r="X9" s="39"/>
      <c r="Y9" s="39"/>
      <c r="Z9" s="39"/>
      <c r="AA9" s="39"/>
      <c r="AB9" s="39"/>
      <c r="AC9" s="39"/>
      <c r="AD9" s="39"/>
      <c r="AE9" s="39"/>
      <c r="AF9" s="39"/>
      <c r="AG9" s="39"/>
      <c r="AH9" s="40" t="str">
        <f>IF(ISNUMBER('Indicator Data'!AH10),"","Imputed using GDP p.c.")</f>
        <v/>
      </c>
      <c r="AJ9" s="39"/>
      <c r="AK9" s="39"/>
      <c r="AL9" s="39"/>
      <c r="AM9" s="39"/>
      <c r="AN9" s="39"/>
      <c r="AO9" s="39"/>
      <c r="AP9" s="39"/>
      <c r="AQ9" s="39"/>
      <c r="AR9" s="39"/>
      <c r="AS9" s="39"/>
      <c r="AT9" s="39"/>
      <c r="AU9" s="39"/>
      <c r="AV9" s="39"/>
      <c r="AW9" s="39"/>
      <c r="AX9" s="22"/>
      <c r="BD9" s="226" t="s">
        <v>1144</v>
      </c>
      <c r="BE9" s="226" t="s">
        <v>1144</v>
      </c>
      <c r="BF9" s="225"/>
    </row>
    <row r="10" spans="1:74">
      <c r="A10" s="30" t="str">
        <f>'Indicator Data'!A11</f>
        <v>Argentina</v>
      </c>
      <c r="B10" s="23" t="str">
        <f>'Indicator Data'!B11</f>
        <v>ARG</v>
      </c>
      <c r="C10" s="39"/>
      <c r="D10" s="39"/>
      <c r="E10" s="39"/>
      <c r="F10" s="39"/>
      <c r="G10" s="39"/>
      <c r="H10" s="39"/>
      <c r="I10" s="39"/>
      <c r="J10" s="39"/>
      <c r="K10" s="39"/>
      <c r="L10" s="39"/>
      <c r="M10" s="39"/>
      <c r="N10" s="39"/>
      <c r="O10" s="39"/>
      <c r="P10" s="39"/>
      <c r="R10" s="39"/>
      <c r="S10" s="39"/>
      <c r="T10" s="39"/>
      <c r="U10" s="39"/>
      <c r="V10" s="39"/>
      <c r="W10" s="39"/>
      <c r="X10" s="39"/>
      <c r="Y10" s="39"/>
      <c r="Z10" s="39"/>
      <c r="AA10" s="39"/>
      <c r="AB10" s="39"/>
      <c r="AC10" s="39"/>
      <c r="AD10" s="39"/>
      <c r="AE10" s="39"/>
      <c r="AF10" s="39"/>
      <c r="AG10" s="39"/>
      <c r="AH10" s="40" t="str">
        <f>IF(ISNUMBER('Indicator Data'!AH11),"","Imputed using GDP p.c.")</f>
        <v/>
      </c>
      <c r="AJ10" s="39"/>
      <c r="AK10" s="39"/>
      <c r="AL10" s="39"/>
      <c r="AM10" s="39"/>
      <c r="AN10" s="39"/>
      <c r="AO10" s="39"/>
      <c r="AP10" s="39"/>
      <c r="AQ10" s="39"/>
      <c r="AR10" s="39"/>
      <c r="AS10" s="39"/>
      <c r="AT10" s="39"/>
      <c r="AU10" s="39"/>
      <c r="AV10" s="39"/>
      <c r="AW10" s="39"/>
      <c r="AX10" s="22"/>
      <c r="BD10" s="226"/>
      <c r="BE10" s="226"/>
      <c r="BF10" s="225"/>
    </row>
    <row r="11" spans="1:74">
      <c r="A11" s="30" t="str">
        <f>'Indicator Data'!A12</f>
        <v>Armenia</v>
      </c>
      <c r="B11" s="23" t="str">
        <f>'Indicator Data'!B12</f>
        <v>ARM</v>
      </c>
      <c r="C11" s="39"/>
      <c r="D11" s="39"/>
      <c r="E11" s="39"/>
      <c r="F11" s="39"/>
      <c r="G11" s="39"/>
      <c r="H11" s="39"/>
      <c r="I11" s="39"/>
      <c r="J11" s="39"/>
      <c r="K11" s="39"/>
      <c r="L11" s="39"/>
      <c r="M11" s="39"/>
      <c r="N11" s="39"/>
      <c r="O11" s="39"/>
      <c r="P11" s="39"/>
      <c r="R11" s="39"/>
      <c r="S11" s="39"/>
      <c r="T11" s="39"/>
      <c r="U11" s="39"/>
      <c r="V11" s="39"/>
      <c r="W11" s="39"/>
      <c r="X11" s="39"/>
      <c r="Y11" s="39"/>
      <c r="Z11" s="39"/>
      <c r="AA11" s="39"/>
      <c r="AB11" s="39"/>
      <c r="AC11" s="39"/>
      <c r="AD11" s="39"/>
      <c r="AE11" s="39"/>
      <c r="AF11" s="39"/>
      <c r="AG11" s="39"/>
      <c r="AH11" s="40" t="str">
        <f>IF(ISNUMBER('Indicator Data'!AH12),"","Imputed using GDP p.c.")</f>
        <v/>
      </c>
      <c r="AJ11" s="39"/>
      <c r="AK11" s="39"/>
      <c r="AL11" s="39"/>
      <c r="AM11" s="39"/>
      <c r="AN11" s="39"/>
      <c r="AO11" s="39"/>
      <c r="AP11" s="39"/>
      <c r="AQ11" s="39"/>
      <c r="AR11" s="39"/>
      <c r="AS11" s="39"/>
      <c r="AT11" s="39"/>
      <c r="AU11" s="39"/>
      <c r="AV11" s="39"/>
      <c r="AW11" s="39"/>
      <c r="AX11" s="22"/>
      <c r="BD11" s="226"/>
      <c r="BE11" s="226"/>
      <c r="BF11" s="225"/>
    </row>
    <row r="12" spans="1:74">
      <c r="A12" s="30" t="str">
        <f>'Indicator Data'!A13</f>
        <v>Australia</v>
      </c>
      <c r="B12" s="23" t="str">
        <f>'Indicator Data'!B13</f>
        <v>AUS</v>
      </c>
      <c r="C12" s="39"/>
      <c r="D12" s="39"/>
      <c r="E12" s="39"/>
      <c r="F12" s="39"/>
      <c r="G12" s="39"/>
      <c r="H12" s="39"/>
      <c r="I12" s="39"/>
      <c r="J12" s="39"/>
      <c r="K12" s="39"/>
      <c r="L12" s="39"/>
      <c r="M12" s="39"/>
      <c r="N12" s="39"/>
      <c r="O12" s="39"/>
      <c r="P12" s="39"/>
      <c r="R12" s="39"/>
      <c r="S12" s="39"/>
      <c r="T12" s="39"/>
      <c r="U12" s="39"/>
      <c r="V12" s="39"/>
      <c r="W12" s="39"/>
      <c r="X12" s="39"/>
      <c r="Y12" s="39"/>
      <c r="Z12" s="39"/>
      <c r="AA12" s="39"/>
      <c r="AB12" s="39"/>
      <c r="AC12" s="39"/>
      <c r="AD12" s="39"/>
      <c r="AE12" s="39"/>
      <c r="AF12" s="39"/>
      <c r="AG12" s="39"/>
      <c r="AH12" s="40" t="str">
        <f>IF(ISNUMBER('Indicator Data'!AH13),"","Imputed using GDP p.c.")</f>
        <v/>
      </c>
      <c r="AJ12" s="39"/>
      <c r="AK12" s="39"/>
      <c r="AL12" s="39"/>
      <c r="AM12" s="39"/>
      <c r="AN12" s="39"/>
      <c r="AO12" s="39"/>
      <c r="AP12" s="39"/>
      <c r="AQ12" s="39"/>
      <c r="AR12" s="39"/>
      <c r="AS12" s="39"/>
      <c r="AT12" s="39"/>
      <c r="AU12" s="39"/>
      <c r="AV12" s="39"/>
      <c r="AW12" s="39"/>
      <c r="AX12" s="22"/>
      <c r="BD12" s="226"/>
      <c r="BE12" s="226"/>
      <c r="BF12" s="225"/>
    </row>
    <row r="13" spans="1:74">
      <c r="A13" s="30" t="str">
        <f>'Indicator Data'!A14</f>
        <v>Austria</v>
      </c>
      <c r="B13" s="23" t="str">
        <f>'Indicator Data'!B14</f>
        <v>AUT</v>
      </c>
      <c r="C13" s="39"/>
      <c r="D13" s="39"/>
      <c r="E13" s="39"/>
      <c r="F13" s="39"/>
      <c r="G13" s="39"/>
      <c r="H13" s="39"/>
      <c r="I13" s="39"/>
      <c r="J13" s="39"/>
      <c r="K13" s="39"/>
      <c r="L13" s="39"/>
      <c r="M13" s="39"/>
      <c r="N13" s="39"/>
      <c r="O13" s="39"/>
      <c r="P13" s="39"/>
      <c r="R13" s="39"/>
      <c r="S13" s="39"/>
      <c r="T13" s="39"/>
      <c r="U13" s="39"/>
      <c r="V13" s="39"/>
      <c r="W13" s="39"/>
      <c r="X13" s="39"/>
      <c r="Y13" s="39"/>
      <c r="Z13" s="39"/>
      <c r="AA13" s="39"/>
      <c r="AB13" s="39"/>
      <c r="AC13" s="39"/>
      <c r="AD13" s="39"/>
      <c r="AE13" s="39"/>
      <c r="AF13" s="39"/>
      <c r="AG13" s="39"/>
      <c r="AH13" s="40" t="str">
        <f>IF(ISNUMBER('Indicator Data'!AH14),"","Imputed using GDP p.c.")</f>
        <v/>
      </c>
      <c r="AJ13" s="39"/>
      <c r="AK13" s="39"/>
      <c r="AL13" s="39"/>
      <c r="AM13" s="39"/>
      <c r="AN13" s="39"/>
      <c r="AO13" s="39"/>
      <c r="AP13" s="39"/>
      <c r="AQ13" s="39"/>
      <c r="AR13" s="39"/>
      <c r="AS13" s="39"/>
      <c r="AT13" s="39"/>
      <c r="AU13" s="39"/>
      <c r="AV13" s="39"/>
      <c r="AW13" s="39"/>
      <c r="AX13" s="22"/>
      <c r="BD13" s="226"/>
      <c r="BE13" s="226"/>
      <c r="BF13" s="225"/>
    </row>
    <row r="14" spans="1:74">
      <c r="A14" s="30" t="str">
        <f>'Indicator Data'!A15</f>
        <v>Azerbaijan</v>
      </c>
      <c r="B14" s="23" t="str">
        <f>'Indicator Data'!B15</f>
        <v>AZE</v>
      </c>
      <c r="C14" s="39"/>
      <c r="D14" s="39"/>
      <c r="E14" s="39"/>
      <c r="F14" s="39"/>
      <c r="G14" s="39"/>
      <c r="H14" s="39"/>
      <c r="I14" s="39"/>
      <c r="J14" s="39"/>
      <c r="K14" s="39"/>
      <c r="L14" s="39"/>
      <c r="M14" s="39"/>
      <c r="N14" s="39"/>
      <c r="O14" s="39"/>
      <c r="P14" s="39"/>
      <c r="R14" s="39"/>
      <c r="S14" s="39"/>
      <c r="T14" s="39"/>
      <c r="U14" s="39"/>
      <c r="V14" s="39"/>
      <c r="W14" s="39"/>
      <c r="X14" s="39"/>
      <c r="Y14" s="39"/>
      <c r="Z14" s="39"/>
      <c r="AA14" s="39"/>
      <c r="AB14" s="39"/>
      <c r="AC14" s="39"/>
      <c r="AD14" s="39"/>
      <c r="AE14" s="39"/>
      <c r="AF14" s="39"/>
      <c r="AG14" s="39"/>
      <c r="AH14" s="40" t="str">
        <f>IF(ISNUMBER('Indicator Data'!AH15),"","Imputed using GDP p.c.")</f>
        <v/>
      </c>
      <c r="AJ14" s="39"/>
      <c r="AK14" s="39"/>
      <c r="AL14" s="39"/>
      <c r="AM14" s="39"/>
      <c r="AN14" s="39"/>
      <c r="AO14" s="39"/>
      <c r="AP14" s="39"/>
      <c r="AQ14" s="39"/>
      <c r="AR14" s="39"/>
      <c r="AS14" s="39"/>
      <c r="AT14" s="39"/>
      <c r="AU14" s="39"/>
      <c r="AV14" s="39"/>
      <c r="AW14" s="39"/>
      <c r="AX14" s="22"/>
      <c r="BD14" s="226"/>
      <c r="BE14" s="226"/>
      <c r="BF14" s="225"/>
    </row>
    <row r="15" spans="1:74">
      <c r="A15" s="30" t="str">
        <f>'Indicator Data'!A16</f>
        <v>Bahamas</v>
      </c>
      <c r="B15" s="23" t="str">
        <f>'Indicator Data'!B16</f>
        <v>BHS</v>
      </c>
      <c r="C15" s="39"/>
      <c r="D15" s="39"/>
      <c r="E15" s="39"/>
      <c r="F15" s="39"/>
      <c r="G15" s="39"/>
      <c r="H15" s="39"/>
      <c r="I15" s="39"/>
      <c r="J15" s="39"/>
      <c r="K15" s="39"/>
      <c r="L15" s="39"/>
      <c r="M15" s="39"/>
      <c r="N15" s="39"/>
      <c r="O15" s="39"/>
      <c r="P15" s="39"/>
      <c r="R15" s="39"/>
      <c r="S15" s="39"/>
      <c r="T15" s="39"/>
      <c r="U15" s="39"/>
      <c r="V15" s="39"/>
      <c r="W15" s="39"/>
      <c r="X15" s="39"/>
      <c r="Y15" s="39"/>
      <c r="Z15" s="39"/>
      <c r="AA15" s="39"/>
      <c r="AB15" s="39"/>
      <c r="AC15" s="39"/>
      <c r="AD15" s="39"/>
      <c r="AE15" s="39"/>
      <c r="AF15" s="39"/>
      <c r="AG15" s="39"/>
      <c r="AH15" s="40" t="str">
        <f>IF(ISNUMBER('Indicator Data'!AH16),"","Imputed using GDP p.c.")</f>
        <v/>
      </c>
      <c r="AJ15" s="39"/>
      <c r="AK15" s="39"/>
      <c r="AL15" s="39"/>
      <c r="AM15" s="39"/>
      <c r="AN15" s="39"/>
      <c r="AO15" s="39"/>
      <c r="AP15" s="39"/>
      <c r="AQ15" s="39"/>
      <c r="AR15" s="39"/>
      <c r="AS15" s="39"/>
      <c r="AT15" s="39"/>
      <c r="AU15" s="39"/>
      <c r="AV15" s="39"/>
      <c r="AW15" s="39"/>
      <c r="AX15" s="22"/>
      <c r="BD15" s="226" t="s">
        <v>1144</v>
      </c>
      <c r="BE15" s="226" t="s">
        <v>1144</v>
      </c>
      <c r="BF15" s="225"/>
    </row>
    <row r="16" spans="1:74">
      <c r="A16" s="30" t="str">
        <f>'Indicator Data'!A17</f>
        <v>Bahrain</v>
      </c>
      <c r="B16" s="23" t="str">
        <f>'Indicator Data'!B17</f>
        <v>BHR</v>
      </c>
      <c r="C16" s="39"/>
      <c r="D16" s="39"/>
      <c r="E16" s="39"/>
      <c r="F16" s="39"/>
      <c r="G16" s="39"/>
      <c r="H16" s="39"/>
      <c r="I16" s="39"/>
      <c r="J16" s="39"/>
      <c r="K16" s="39"/>
      <c r="L16" s="39"/>
      <c r="M16" s="39"/>
      <c r="N16" s="39"/>
      <c r="O16" s="39"/>
      <c r="P16" s="39"/>
      <c r="R16" s="39"/>
      <c r="S16" s="39"/>
      <c r="T16" s="39"/>
      <c r="U16" s="39"/>
      <c r="V16" s="39"/>
      <c r="W16" s="39"/>
      <c r="X16" s="39"/>
      <c r="Y16" s="39"/>
      <c r="Z16" s="39"/>
      <c r="AA16" s="39"/>
      <c r="AB16" s="39"/>
      <c r="AC16" s="39"/>
      <c r="AD16" s="39"/>
      <c r="AE16" s="39"/>
      <c r="AF16" s="39"/>
      <c r="AG16" s="39"/>
      <c r="AH16" s="40" t="str">
        <f>IF(ISNUMBER('Indicator Data'!AH17),"","Imputed using GDP p.c.")</f>
        <v/>
      </c>
      <c r="AJ16" s="39"/>
      <c r="AK16" s="39"/>
      <c r="AL16" s="39"/>
      <c r="AM16" s="39"/>
      <c r="AN16" s="39"/>
      <c r="AO16" s="39"/>
      <c r="AP16" s="39"/>
      <c r="AQ16" s="39"/>
      <c r="AR16" s="39"/>
      <c r="AS16" s="39"/>
      <c r="AT16" s="39"/>
      <c r="AU16" s="39"/>
      <c r="AV16" s="39"/>
      <c r="AW16" s="39"/>
      <c r="AX16" s="22"/>
      <c r="BD16" s="226" t="s">
        <v>1279</v>
      </c>
      <c r="BE16" s="226" t="s">
        <v>1278</v>
      </c>
      <c r="BF16" s="225"/>
    </row>
    <row r="17" spans="1:58">
      <c r="A17" s="30" t="str">
        <f>'Indicator Data'!A18</f>
        <v>Bangladesh</v>
      </c>
      <c r="B17" s="23" t="str">
        <f>'Indicator Data'!B18</f>
        <v>BGD</v>
      </c>
      <c r="C17" s="39"/>
      <c r="D17" s="39"/>
      <c r="E17" s="39"/>
      <c r="F17" s="39"/>
      <c r="G17" s="39"/>
      <c r="H17" s="39"/>
      <c r="I17" s="39"/>
      <c r="J17" s="39"/>
      <c r="K17" s="39"/>
      <c r="L17" s="39"/>
      <c r="M17" s="39"/>
      <c r="N17" s="39"/>
      <c r="O17" s="39"/>
      <c r="P17" s="39"/>
      <c r="R17" s="39"/>
      <c r="S17" s="39"/>
      <c r="T17" s="39"/>
      <c r="U17" s="39"/>
      <c r="V17" s="39"/>
      <c r="W17" s="39"/>
      <c r="X17" s="39"/>
      <c r="Y17" s="39"/>
      <c r="Z17" s="39"/>
      <c r="AA17" s="39"/>
      <c r="AB17" s="39"/>
      <c r="AC17" s="39"/>
      <c r="AD17" s="39"/>
      <c r="AE17" s="39"/>
      <c r="AF17" s="39"/>
      <c r="AG17" s="39"/>
      <c r="AH17" s="40" t="str">
        <f>IF(ISNUMBER('Indicator Data'!AH18),"","Imputed using GDP p.c.")</f>
        <v/>
      </c>
      <c r="AJ17" s="39"/>
      <c r="AK17" s="39"/>
      <c r="AL17" s="39"/>
      <c r="AM17" s="39"/>
      <c r="AN17" s="39"/>
      <c r="AO17" s="39"/>
      <c r="AP17" s="39"/>
      <c r="AQ17" s="39"/>
      <c r="AR17" s="39"/>
      <c r="AS17" s="39"/>
      <c r="AT17" s="39"/>
      <c r="AU17" s="39"/>
      <c r="AV17" s="39"/>
      <c r="AW17" s="39"/>
      <c r="AX17" s="22"/>
      <c r="BD17" s="226"/>
      <c r="BE17" s="226"/>
      <c r="BF17" s="225"/>
    </row>
    <row r="18" spans="1:58">
      <c r="A18" s="30" t="str">
        <f>'Indicator Data'!A19</f>
        <v>Barbados</v>
      </c>
      <c r="B18" s="23" t="str">
        <f>'Indicator Data'!B19</f>
        <v>BRB</v>
      </c>
      <c r="C18" s="39"/>
      <c r="D18" s="39"/>
      <c r="E18" s="39"/>
      <c r="F18" s="39"/>
      <c r="G18" s="39"/>
      <c r="H18" s="39"/>
      <c r="I18" s="39"/>
      <c r="J18" s="39"/>
      <c r="K18" s="39"/>
      <c r="L18" s="39"/>
      <c r="M18" s="39"/>
      <c r="N18" s="39"/>
      <c r="O18" s="39"/>
      <c r="P18" s="39"/>
      <c r="R18" s="39"/>
      <c r="S18" s="39"/>
      <c r="T18" s="39"/>
      <c r="U18" s="39"/>
      <c r="V18" s="39"/>
      <c r="W18" s="39"/>
      <c r="X18" s="39"/>
      <c r="Y18" s="39"/>
      <c r="Z18" s="39"/>
      <c r="AA18" s="39"/>
      <c r="AB18" s="39"/>
      <c r="AC18" s="39"/>
      <c r="AD18" s="39"/>
      <c r="AE18" s="39"/>
      <c r="AF18" s="39"/>
      <c r="AG18" s="39"/>
      <c r="AH18" s="40" t="str">
        <f>IF(ISNUMBER('Indicator Data'!AH19),"","Imputed using GDP p.c.")</f>
        <v/>
      </c>
      <c r="AJ18" s="39"/>
      <c r="AK18" s="39"/>
      <c r="AL18" s="39"/>
      <c r="AM18" s="39"/>
      <c r="AN18" s="39"/>
      <c r="AO18" s="39"/>
      <c r="AP18" s="39"/>
      <c r="AQ18" s="39"/>
      <c r="AR18" s="39"/>
      <c r="AS18" s="39"/>
      <c r="AT18" s="39"/>
      <c r="AU18" s="39"/>
      <c r="AV18" s="39"/>
      <c r="AW18" s="39"/>
      <c r="AX18" s="22"/>
      <c r="BD18" s="226"/>
      <c r="BE18" s="226"/>
      <c r="BF18" s="225"/>
    </row>
    <row r="19" spans="1:58">
      <c r="A19" s="30" t="str">
        <f>'Indicator Data'!A20</f>
        <v>Belarus</v>
      </c>
      <c r="B19" s="23" t="str">
        <f>'Indicator Data'!B20</f>
        <v>BLR</v>
      </c>
      <c r="C19" s="39"/>
      <c r="D19" s="39"/>
      <c r="E19" s="39"/>
      <c r="F19" s="39"/>
      <c r="G19" s="39"/>
      <c r="H19" s="39"/>
      <c r="I19" s="39"/>
      <c r="J19" s="39"/>
      <c r="K19" s="39"/>
      <c r="L19" s="39"/>
      <c r="M19" s="39"/>
      <c r="N19" s="39"/>
      <c r="O19" s="39"/>
      <c r="P19" s="39"/>
      <c r="R19" s="39"/>
      <c r="S19" s="39"/>
      <c r="T19" s="39"/>
      <c r="U19" s="39"/>
      <c r="V19" s="39"/>
      <c r="W19" s="39"/>
      <c r="X19" s="39"/>
      <c r="Y19" s="39"/>
      <c r="Z19" s="39"/>
      <c r="AA19" s="39"/>
      <c r="AB19" s="39"/>
      <c r="AC19" s="39"/>
      <c r="AD19" s="39"/>
      <c r="AE19" s="39"/>
      <c r="AF19" s="39"/>
      <c r="AG19" s="39"/>
      <c r="AH19" s="40" t="str">
        <f>IF(ISNUMBER('Indicator Data'!AH20),"","Imputed using GDP p.c.")</f>
        <v/>
      </c>
      <c r="AJ19" s="39"/>
      <c r="AK19" s="39"/>
      <c r="AL19" s="39"/>
      <c r="AM19" s="39"/>
      <c r="AN19" s="39"/>
      <c r="AO19" s="39"/>
      <c r="AP19" s="39"/>
      <c r="AQ19" s="39"/>
      <c r="AR19" s="39"/>
      <c r="AS19" s="39"/>
      <c r="AT19" s="39"/>
      <c r="AU19" s="39"/>
      <c r="AV19" s="39"/>
      <c r="AW19" s="39"/>
      <c r="AX19" s="22"/>
      <c r="BD19" s="226"/>
      <c r="BE19" s="226"/>
      <c r="BF19" s="225"/>
    </row>
    <row r="20" spans="1:58">
      <c r="A20" s="30" t="str">
        <f>'Indicator Data'!A21</f>
        <v>Belgium</v>
      </c>
      <c r="B20" s="23" t="str">
        <f>'Indicator Data'!B21</f>
        <v>BEL</v>
      </c>
      <c r="C20" s="39"/>
      <c r="D20" s="39"/>
      <c r="E20" s="39"/>
      <c r="F20" s="39"/>
      <c r="G20" s="39"/>
      <c r="H20" s="39"/>
      <c r="I20" s="39"/>
      <c r="J20" s="39"/>
      <c r="K20" s="39"/>
      <c r="L20" s="39"/>
      <c r="M20" s="39"/>
      <c r="N20" s="39"/>
      <c r="O20" s="39"/>
      <c r="P20" s="39"/>
      <c r="R20" s="39"/>
      <c r="S20" s="39"/>
      <c r="T20" s="39"/>
      <c r="U20" s="39"/>
      <c r="V20" s="39"/>
      <c r="W20" s="39"/>
      <c r="X20" s="39"/>
      <c r="Y20" s="39"/>
      <c r="Z20" s="39"/>
      <c r="AA20" s="39"/>
      <c r="AB20" s="39"/>
      <c r="AC20" s="39"/>
      <c r="AD20" s="39"/>
      <c r="AE20" s="39"/>
      <c r="AF20" s="39"/>
      <c r="AG20" s="39"/>
      <c r="AH20" s="40" t="str">
        <f>IF(ISNUMBER('Indicator Data'!AH21),"","Imputed using GDP p.c.")</f>
        <v/>
      </c>
      <c r="AJ20" s="39"/>
      <c r="AK20" s="39"/>
      <c r="AL20" s="39"/>
      <c r="AM20" s="39"/>
      <c r="AN20" s="39"/>
      <c r="AO20" s="39"/>
      <c r="AP20" s="39"/>
      <c r="AQ20" s="39"/>
      <c r="AR20" s="39"/>
      <c r="AS20" s="39"/>
      <c r="AT20" s="39"/>
      <c r="AU20" s="39"/>
      <c r="AV20" s="39"/>
      <c r="AW20" s="39"/>
      <c r="AX20" s="22"/>
      <c r="BD20" s="226"/>
      <c r="BE20" s="226"/>
      <c r="BF20" s="225"/>
    </row>
    <row r="21" spans="1:58">
      <c r="A21" s="30" t="str">
        <f>'Indicator Data'!A22</f>
        <v>Belize</v>
      </c>
      <c r="B21" s="23" t="str">
        <f>'Indicator Data'!B22</f>
        <v>BLZ</v>
      </c>
      <c r="C21" s="39"/>
      <c r="D21" s="39"/>
      <c r="E21" s="39"/>
      <c r="F21" s="39"/>
      <c r="G21" s="39"/>
      <c r="H21" s="39"/>
      <c r="I21" s="39"/>
      <c r="J21" s="39"/>
      <c r="K21" s="39"/>
      <c r="L21" s="39"/>
      <c r="M21" s="39"/>
      <c r="N21" s="39"/>
      <c r="O21" s="39"/>
      <c r="P21" s="39"/>
      <c r="R21" s="39"/>
      <c r="S21" s="39"/>
      <c r="T21" s="39"/>
      <c r="U21" s="39"/>
      <c r="V21" s="39"/>
      <c r="W21" s="39"/>
      <c r="X21" s="39"/>
      <c r="Y21" s="39"/>
      <c r="Z21" s="39"/>
      <c r="AA21" s="39"/>
      <c r="AB21" s="39"/>
      <c r="AC21" s="39"/>
      <c r="AD21" s="39"/>
      <c r="AE21" s="39"/>
      <c r="AF21" s="39"/>
      <c r="AG21" s="39"/>
      <c r="AH21" s="40" t="str">
        <f>IF(ISNUMBER('Indicator Data'!AH22),"","Imputed using GDP p.c.")</f>
        <v/>
      </c>
      <c r="AJ21" s="39"/>
      <c r="AK21" s="39"/>
      <c r="AL21" s="39"/>
      <c r="AM21" s="39"/>
      <c r="AN21" s="39"/>
      <c r="AO21" s="39"/>
      <c r="AP21" s="39"/>
      <c r="AQ21" s="39"/>
      <c r="AR21" s="39"/>
      <c r="AS21" s="39"/>
      <c r="AT21" s="39"/>
      <c r="AU21" s="39"/>
      <c r="AV21" s="39"/>
      <c r="AW21" s="39"/>
      <c r="AX21" s="22"/>
      <c r="BD21" s="226"/>
      <c r="BE21" s="226"/>
      <c r="BF21" s="225"/>
    </row>
    <row r="22" spans="1:58">
      <c r="A22" s="30" t="str">
        <f>'Indicator Data'!A23</f>
        <v>Benin</v>
      </c>
      <c r="B22" s="23" t="str">
        <f>'Indicator Data'!B23</f>
        <v>BEN</v>
      </c>
      <c r="C22" s="39"/>
      <c r="D22" s="39"/>
      <c r="E22" s="39"/>
      <c r="F22" s="39"/>
      <c r="G22" s="39"/>
      <c r="H22" s="39"/>
      <c r="I22" s="39"/>
      <c r="J22" s="39"/>
      <c r="K22" s="39"/>
      <c r="L22" s="39"/>
      <c r="M22" s="39"/>
      <c r="N22" s="39"/>
      <c r="O22" s="39"/>
      <c r="P22" s="39"/>
      <c r="R22" s="39"/>
      <c r="S22" s="39"/>
      <c r="T22" s="39"/>
      <c r="U22" s="39"/>
      <c r="V22" s="39"/>
      <c r="W22" s="39"/>
      <c r="X22" s="39"/>
      <c r="Y22" s="39"/>
      <c r="Z22" s="39"/>
      <c r="AA22" s="39"/>
      <c r="AB22" s="39"/>
      <c r="AC22" s="39"/>
      <c r="AD22" s="39"/>
      <c r="AE22" s="39"/>
      <c r="AF22" s="39"/>
      <c r="AG22" s="39"/>
      <c r="AH22" s="40" t="str">
        <f>IF(ISNUMBER('Indicator Data'!AH23),"","Imputed using GDP p.c.")</f>
        <v/>
      </c>
      <c r="AJ22" s="39"/>
      <c r="AK22" s="39"/>
      <c r="AL22" s="39"/>
      <c r="AM22" s="39"/>
      <c r="AN22" s="39"/>
      <c r="AO22" s="39"/>
      <c r="AP22" s="39"/>
      <c r="AQ22" s="39"/>
      <c r="AR22" s="39"/>
      <c r="AS22" s="39"/>
      <c r="AT22" s="39"/>
      <c r="AU22" s="39"/>
      <c r="AV22" s="39"/>
      <c r="AW22" s="39"/>
      <c r="AX22" s="22"/>
      <c r="BD22" s="226"/>
      <c r="BE22" s="226"/>
      <c r="BF22" s="225"/>
    </row>
    <row r="23" spans="1:58">
      <c r="A23" s="30" t="str">
        <f>'Indicator Data'!A24</f>
        <v>Bhutan</v>
      </c>
      <c r="B23" s="23" t="str">
        <f>'Indicator Data'!B24</f>
        <v>BTN</v>
      </c>
      <c r="C23" s="39"/>
      <c r="D23" s="39"/>
      <c r="E23" s="39"/>
      <c r="F23" s="39"/>
      <c r="G23" s="39"/>
      <c r="H23" s="39"/>
      <c r="I23" s="39"/>
      <c r="J23" s="39"/>
      <c r="K23" s="39"/>
      <c r="L23" s="39"/>
      <c r="M23" s="39"/>
      <c r="N23" s="39"/>
      <c r="O23" s="39"/>
      <c r="P23" s="39"/>
      <c r="R23" s="39"/>
      <c r="S23" s="39"/>
      <c r="T23" s="39"/>
      <c r="U23" s="39"/>
      <c r="V23" s="39"/>
      <c r="W23" s="39"/>
      <c r="X23" s="39"/>
      <c r="Y23" s="39"/>
      <c r="Z23" s="39"/>
      <c r="AA23" s="39"/>
      <c r="AB23" s="39"/>
      <c r="AC23" s="39"/>
      <c r="AD23" s="39"/>
      <c r="AE23" s="39"/>
      <c r="AF23" s="39"/>
      <c r="AG23" s="39"/>
      <c r="AH23" s="40" t="str">
        <f>IF(ISNUMBER('Indicator Data'!AH24),"","Imputed using GDP p.c.")</f>
        <v/>
      </c>
      <c r="AJ23" s="39"/>
      <c r="AK23" s="39"/>
      <c r="AL23" s="39"/>
      <c r="AM23" s="39"/>
      <c r="AN23" s="39"/>
      <c r="AO23" s="39"/>
      <c r="AP23" s="39"/>
      <c r="AQ23" s="39"/>
      <c r="AR23" s="39"/>
      <c r="AS23" s="39"/>
      <c r="AT23" s="39"/>
      <c r="AU23" s="39"/>
      <c r="AV23" s="39"/>
      <c r="AW23" s="39"/>
      <c r="AX23" s="22"/>
      <c r="BD23" s="226" t="s">
        <v>849</v>
      </c>
      <c r="BE23" s="226" t="s">
        <v>849</v>
      </c>
      <c r="BF23" s="225"/>
    </row>
    <row r="24" spans="1:58">
      <c r="A24" s="30" t="str">
        <f>'Indicator Data'!A25</f>
        <v>Bolivia</v>
      </c>
      <c r="B24" s="23" t="str">
        <f>'Indicator Data'!B25</f>
        <v>BOL</v>
      </c>
      <c r="C24" s="39"/>
      <c r="D24" s="39"/>
      <c r="E24" s="39"/>
      <c r="F24" s="39"/>
      <c r="G24" s="39"/>
      <c r="H24" s="39"/>
      <c r="I24" s="39"/>
      <c r="J24" s="39"/>
      <c r="K24" s="39"/>
      <c r="L24" s="39"/>
      <c r="M24" s="39"/>
      <c r="N24" s="39"/>
      <c r="O24" s="39"/>
      <c r="P24" s="39"/>
      <c r="R24" s="39"/>
      <c r="S24" s="39"/>
      <c r="T24" s="39"/>
      <c r="U24" s="39"/>
      <c r="V24" s="39"/>
      <c r="W24" s="39"/>
      <c r="X24" s="39"/>
      <c r="Y24" s="39"/>
      <c r="Z24" s="39"/>
      <c r="AA24" s="39"/>
      <c r="AB24" s="39"/>
      <c r="AC24" s="39"/>
      <c r="AD24" s="39"/>
      <c r="AE24" s="39"/>
      <c r="AF24" s="39"/>
      <c r="AG24" s="39"/>
      <c r="AH24" s="40" t="str">
        <f>IF(ISNUMBER('Indicator Data'!AH25),"","Imputed using GDP p.c.")</f>
        <v/>
      </c>
      <c r="AJ24" s="39"/>
      <c r="AK24" s="39"/>
      <c r="AL24" s="39"/>
      <c r="AM24" s="39"/>
      <c r="AN24" s="39"/>
      <c r="AO24" s="39"/>
      <c r="AP24" s="39"/>
      <c r="AQ24" s="39"/>
      <c r="AR24" s="39"/>
      <c r="AS24" s="39"/>
      <c r="AT24" s="39"/>
      <c r="AU24" s="39"/>
      <c r="AV24" s="39"/>
      <c r="AW24" s="39"/>
      <c r="AX24" s="22"/>
      <c r="BD24" s="226"/>
      <c r="BE24" s="226"/>
      <c r="BF24" s="225"/>
    </row>
    <row r="25" spans="1:58">
      <c r="A25" s="30" t="str">
        <f>'Indicator Data'!A26</f>
        <v>Bosnia and Herzegovina</v>
      </c>
      <c r="B25" s="23" t="str">
        <f>'Indicator Data'!B26</f>
        <v>BIH</v>
      </c>
      <c r="C25" s="39"/>
      <c r="D25" s="39"/>
      <c r="E25" s="39"/>
      <c r="F25" s="39"/>
      <c r="G25" s="39"/>
      <c r="H25" s="39"/>
      <c r="I25" s="39"/>
      <c r="J25" s="39"/>
      <c r="K25" s="39"/>
      <c r="L25" s="39"/>
      <c r="M25" s="39"/>
      <c r="N25" s="39"/>
      <c r="O25" s="39"/>
      <c r="P25" s="39"/>
      <c r="R25" s="39"/>
      <c r="S25" s="39"/>
      <c r="T25" s="39"/>
      <c r="U25" s="39"/>
      <c r="V25" s="39"/>
      <c r="W25" s="39"/>
      <c r="X25" s="39"/>
      <c r="Y25" s="39"/>
      <c r="Z25" s="39"/>
      <c r="AA25" s="39"/>
      <c r="AB25" s="39"/>
      <c r="AC25" s="39"/>
      <c r="AD25" s="39"/>
      <c r="AE25" s="39"/>
      <c r="AF25" s="39"/>
      <c r="AG25" s="39"/>
      <c r="AH25" s="40" t="str">
        <f>IF(ISNUMBER('Indicator Data'!AH26),"","Imputed using GDP p.c.")</f>
        <v/>
      </c>
      <c r="AJ25" s="39"/>
      <c r="AK25" s="39"/>
      <c r="AL25" s="39"/>
      <c r="AM25" s="39"/>
      <c r="AN25" s="39"/>
      <c r="AO25" s="39"/>
      <c r="AP25" s="39"/>
      <c r="AQ25" s="39"/>
      <c r="AR25" s="39"/>
      <c r="AS25" s="39"/>
      <c r="AT25" s="39"/>
      <c r="AU25" s="39"/>
      <c r="AV25" s="39"/>
      <c r="AW25" s="39"/>
      <c r="AX25" s="22"/>
      <c r="BD25" s="226"/>
      <c r="BE25" s="226"/>
      <c r="BF25" s="225"/>
    </row>
    <row r="26" spans="1:58">
      <c r="A26" s="30" t="str">
        <f>'Indicator Data'!A27</f>
        <v>Botswana</v>
      </c>
      <c r="B26" s="23" t="str">
        <f>'Indicator Data'!B27</f>
        <v>BWA</v>
      </c>
      <c r="C26" s="39"/>
      <c r="D26" s="39"/>
      <c r="E26" s="39"/>
      <c r="F26" s="39"/>
      <c r="G26" s="39"/>
      <c r="H26" s="39"/>
      <c r="I26" s="39"/>
      <c r="J26" s="39"/>
      <c r="K26" s="39"/>
      <c r="L26" s="39"/>
      <c r="M26" s="39"/>
      <c r="N26" s="39"/>
      <c r="O26" s="39"/>
      <c r="P26" s="39"/>
      <c r="R26" s="39"/>
      <c r="S26" s="39"/>
      <c r="T26" s="39"/>
      <c r="U26" s="39"/>
      <c r="V26" s="39"/>
      <c r="W26" s="39"/>
      <c r="X26" s="39"/>
      <c r="Y26" s="39"/>
      <c r="Z26" s="39"/>
      <c r="AA26" s="39"/>
      <c r="AB26" s="39"/>
      <c r="AC26" s="39"/>
      <c r="AD26" s="39"/>
      <c r="AE26" s="39"/>
      <c r="AF26" s="39"/>
      <c r="AG26" s="39"/>
      <c r="AH26" s="40" t="str">
        <f>IF(ISNUMBER('Indicator Data'!AH27),"","Imputed using GDP p.c.")</f>
        <v/>
      </c>
      <c r="AJ26" s="39"/>
      <c r="AK26" s="39"/>
      <c r="AL26" s="39"/>
      <c r="AM26" s="39"/>
      <c r="AN26" s="39"/>
      <c r="AO26" s="39"/>
      <c r="AP26" s="39"/>
      <c r="AQ26" s="39"/>
      <c r="AR26" s="39"/>
      <c r="AS26" s="39"/>
      <c r="AT26" s="39"/>
      <c r="AU26" s="39"/>
      <c r="AV26" s="39"/>
      <c r="AW26" s="39"/>
      <c r="AX26" s="22"/>
      <c r="BD26" s="226"/>
      <c r="BE26" s="226"/>
      <c r="BF26" s="225"/>
    </row>
    <row r="27" spans="1:58">
      <c r="A27" s="30" t="str">
        <f>'Indicator Data'!A28</f>
        <v>Brazil</v>
      </c>
      <c r="B27" s="23" t="str">
        <f>'Indicator Data'!B28</f>
        <v>BRA</v>
      </c>
      <c r="C27" s="39"/>
      <c r="D27" s="39"/>
      <c r="E27" s="39"/>
      <c r="F27" s="39"/>
      <c r="G27" s="39"/>
      <c r="H27" s="39"/>
      <c r="I27" s="39"/>
      <c r="J27" s="39"/>
      <c r="K27" s="39"/>
      <c r="L27" s="39"/>
      <c r="M27" s="39"/>
      <c r="N27" s="39"/>
      <c r="O27" s="39"/>
      <c r="P27" s="39"/>
      <c r="R27" s="39"/>
      <c r="S27" s="39"/>
      <c r="T27" s="39"/>
      <c r="U27" s="39"/>
      <c r="V27" s="39"/>
      <c r="W27" s="39"/>
      <c r="X27" s="39"/>
      <c r="Y27" s="39"/>
      <c r="Z27" s="39"/>
      <c r="AA27" s="39"/>
      <c r="AB27" s="39"/>
      <c r="AC27" s="39"/>
      <c r="AD27" s="39"/>
      <c r="AE27" s="39"/>
      <c r="AF27" s="39"/>
      <c r="AG27" s="39"/>
      <c r="AH27" s="40" t="str">
        <f>IF(ISNUMBER('Indicator Data'!AH28),"","Imputed using GDP p.c.")</f>
        <v/>
      </c>
      <c r="AJ27" s="39"/>
      <c r="AK27" s="39"/>
      <c r="AL27" s="39"/>
      <c r="AM27" s="39"/>
      <c r="AN27" s="39"/>
      <c r="AO27" s="39"/>
      <c r="AP27" s="39"/>
      <c r="AQ27" s="39"/>
      <c r="AR27" s="39"/>
      <c r="AS27" s="39"/>
      <c r="AT27" s="39"/>
      <c r="AU27" s="39"/>
      <c r="AV27" s="39"/>
      <c r="AW27" s="39"/>
      <c r="AX27" s="22"/>
      <c r="BD27" s="226"/>
      <c r="BE27" s="226"/>
      <c r="BF27" s="225"/>
    </row>
    <row r="28" spans="1:58">
      <c r="A28" s="30" t="str">
        <f>'Indicator Data'!A29</f>
        <v>Brunei Darussalam</v>
      </c>
      <c r="B28" s="23" t="str">
        <f>'Indicator Data'!B29</f>
        <v>BRN</v>
      </c>
      <c r="C28" s="39"/>
      <c r="D28" s="39"/>
      <c r="E28" s="39"/>
      <c r="F28" s="39"/>
      <c r="G28" s="39"/>
      <c r="H28" s="39"/>
      <c r="I28" s="39"/>
      <c r="J28" s="39"/>
      <c r="K28" s="39"/>
      <c r="L28" s="39"/>
      <c r="M28" s="39"/>
      <c r="N28" s="39"/>
      <c r="O28" s="39"/>
      <c r="P28" s="39"/>
      <c r="R28" s="39"/>
      <c r="S28" s="39"/>
      <c r="T28" s="39"/>
      <c r="U28" s="39"/>
      <c r="V28" s="39"/>
      <c r="W28" s="39"/>
      <c r="X28" s="39"/>
      <c r="Y28" s="39"/>
      <c r="Z28" s="39"/>
      <c r="AA28" s="39"/>
      <c r="AB28" s="39"/>
      <c r="AC28" s="39"/>
      <c r="AD28" s="39"/>
      <c r="AE28" s="39"/>
      <c r="AF28" s="39"/>
      <c r="AG28" s="39"/>
      <c r="AH28" s="40" t="str">
        <f>IF(ISNUMBER('Indicator Data'!AH29),"","Imputed using GDP p.c.")</f>
        <v/>
      </c>
      <c r="AJ28" s="39"/>
      <c r="AK28" s="39"/>
      <c r="AL28" s="39"/>
      <c r="AM28" s="39"/>
      <c r="AN28" s="39"/>
      <c r="AO28" s="39"/>
      <c r="AP28" s="39"/>
      <c r="AQ28" s="39"/>
      <c r="AR28" s="39"/>
      <c r="AS28" s="39"/>
      <c r="AT28" s="39"/>
      <c r="AU28" s="39"/>
      <c r="AV28" s="39"/>
      <c r="AW28" s="39"/>
      <c r="AX28" s="22"/>
      <c r="BD28" s="226" t="s">
        <v>1278</v>
      </c>
      <c r="BE28" s="226" t="s">
        <v>1278</v>
      </c>
      <c r="BF28" s="225"/>
    </row>
    <row r="29" spans="1:58">
      <c r="A29" s="30" t="str">
        <f>'Indicator Data'!A30</f>
        <v>Bulgaria</v>
      </c>
      <c r="B29" s="23" t="str">
        <f>'Indicator Data'!B30</f>
        <v>BGR</v>
      </c>
      <c r="C29" s="39"/>
      <c r="D29" s="39"/>
      <c r="E29" s="39"/>
      <c r="F29" s="39"/>
      <c r="G29" s="39"/>
      <c r="H29" s="39"/>
      <c r="I29" s="39"/>
      <c r="J29" s="39"/>
      <c r="K29" s="39"/>
      <c r="L29" s="39"/>
      <c r="M29" s="39"/>
      <c r="N29" s="39"/>
      <c r="O29" s="39"/>
      <c r="P29" s="39"/>
      <c r="R29" s="39"/>
      <c r="S29" s="39"/>
      <c r="T29" s="39"/>
      <c r="U29" s="39"/>
      <c r="V29" s="39"/>
      <c r="W29" s="39"/>
      <c r="X29" s="39"/>
      <c r="Y29" s="39"/>
      <c r="Z29" s="39"/>
      <c r="AA29" s="39"/>
      <c r="AB29" s="39"/>
      <c r="AC29" s="39"/>
      <c r="AD29" s="39"/>
      <c r="AE29" s="39"/>
      <c r="AF29" s="39"/>
      <c r="AG29" s="39"/>
      <c r="AH29" s="40" t="str">
        <f>IF(ISNUMBER('Indicator Data'!AH30),"","Imputed using GDP p.c.")</f>
        <v/>
      </c>
      <c r="AJ29" s="39"/>
      <c r="AK29" s="39"/>
      <c r="AL29" s="39"/>
      <c r="AM29" s="39"/>
      <c r="AN29" s="39"/>
      <c r="AO29" s="39"/>
      <c r="AP29" s="39"/>
      <c r="AQ29" s="39"/>
      <c r="AR29" s="39"/>
      <c r="AS29" s="39"/>
      <c r="AT29" s="39"/>
      <c r="AU29" s="39"/>
      <c r="AV29" s="39"/>
      <c r="AW29" s="39"/>
      <c r="AX29" s="22"/>
      <c r="BD29" s="226"/>
      <c r="BE29" s="226"/>
      <c r="BF29" s="225"/>
    </row>
    <row r="30" spans="1:58">
      <c r="A30" s="30" t="str">
        <f>'Indicator Data'!A31</f>
        <v>Burkina Faso</v>
      </c>
      <c r="B30" s="23" t="str">
        <f>'Indicator Data'!B31</f>
        <v>BFA</v>
      </c>
      <c r="C30" s="39"/>
      <c r="D30" s="39"/>
      <c r="E30" s="39"/>
      <c r="F30" s="39"/>
      <c r="G30" s="39"/>
      <c r="H30" s="39"/>
      <c r="I30" s="39"/>
      <c r="J30" s="39"/>
      <c r="K30" s="39"/>
      <c r="L30" s="39"/>
      <c r="M30" s="39"/>
      <c r="N30" s="39"/>
      <c r="O30" s="39"/>
      <c r="P30" s="39"/>
      <c r="R30" s="39"/>
      <c r="S30" s="39"/>
      <c r="T30" s="39"/>
      <c r="U30" s="39"/>
      <c r="V30" s="39"/>
      <c r="W30" s="39"/>
      <c r="X30" s="39"/>
      <c r="Y30" s="39"/>
      <c r="Z30" s="39"/>
      <c r="AA30" s="39"/>
      <c r="AB30" s="39"/>
      <c r="AC30" s="39"/>
      <c r="AD30" s="39"/>
      <c r="AE30" s="39"/>
      <c r="AF30" s="39"/>
      <c r="AG30" s="39"/>
      <c r="AH30" s="40" t="str">
        <f>IF(ISNUMBER('Indicator Data'!AH31),"","Imputed using GDP p.c.")</f>
        <v/>
      </c>
      <c r="AJ30" s="39"/>
      <c r="AK30" s="39"/>
      <c r="AL30" s="39"/>
      <c r="AM30" s="39"/>
      <c r="AN30" s="39"/>
      <c r="AO30" s="39"/>
      <c r="AP30" s="39"/>
      <c r="AQ30" s="39"/>
      <c r="AR30" s="39"/>
      <c r="AS30" s="39"/>
      <c r="AT30" s="39"/>
      <c r="AU30" s="39"/>
      <c r="AV30" s="39"/>
      <c r="AW30" s="39"/>
      <c r="AX30" s="22"/>
      <c r="BD30" s="226"/>
      <c r="BE30" s="226"/>
      <c r="BF30" s="225"/>
    </row>
    <row r="31" spans="1:58">
      <c r="A31" s="30" t="str">
        <f>'Indicator Data'!A32</f>
        <v>Burundi</v>
      </c>
      <c r="B31" s="23" t="str">
        <f>'Indicator Data'!B32</f>
        <v>BDI</v>
      </c>
      <c r="C31" s="39"/>
      <c r="D31" s="39"/>
      <c r="E31" s="39"/>
      <c r="F31" s="39"/>
      <c r="G31" s="39"/>
      <c r="H31" s="39"/>
      <c r="I31" s="39"/>
      <c r="J31" s="39"/>
      <c r="K31" s="39"/>
      <c r="L31" s="39"/>
      <c r="M31" s="39"/>
      <c r="N31" s="39"/>
      <c r="O31" s="39"/>
      <c r="P31" s="39"/>
      <c r="R31" s="39"/>
      <c r="S31" s="39"/>
      <c r="T31" s="39"/>
      <c r="U31" s="39"/>
      <c r="V31" s="39"/>
      <c r="W31" s="39"/>
      <c r="X31" s="39"/>
      <c r="Y31" s="39"/>
      <c r="Z31" s="39"/>
      <c r="AA31" s="39"/>
      <c r="AB31" s="39"/>
      <c r="AC31" s="39"/>
      <c r="AD31" s="39"/>
      <c r="AE31" s="39"/>
      <c r="AF31" s="39"/>
      <c r="AG31" s="39"/>
      <c r="AH31" s="40" t="str">
        <f>IF(ISNUMBER('Indicator Data'!AH32),"","Imputed using GDP p.c.")</f>
        <v/>
      </c>
      <c r="AJ31" s="39"/>
      <c r="AK31" s="39"/>
      <c r="AL31" s="39"/>
      <c r="AM31" s="39"/>
      <c r="AN31" s="39"/>
      <c r="AO31" s="39"/>
      <c r="AP31" s="39"/>
      <c r="AQ31" s="39"/>
      <c r="AR31" s="39"/>
      <c r="AS31" s="39"/>
      <c r="AT31" s="39"/>
      <c r="AU31" s="39"/>
      <c r="AV31" s="39"/>
      <c r="AW31" s="39"/>
      <c r="AX31" s="22"/>
      <c r="BD31" s="226" t="s">
        <v>853</v>
      </c>
      <c r="BE31" s="226" t="s">
        <v>853</v>
      </c>
      <c r="BF31" s="225"/>
    </row>
    <row r="32" spans="1:58">
      <c r="A32" s="30" t="str">
        <f>'Indicator Data'!A33</f>
        <v>Cabo Verde</v>
      </c>
      <c r="B32" s="23" t="str">
        <f>'Indicator Data'!B33</f>
        <v>CPV</v>
      </c>
      <c r="C32" s="39"/>
      <c r="D32" s="39"/>
      <c r="E32" s="39"/>
      <c r="F32" s="39"/>
      <c r="G32" s="39"/>
      <c r="H32" s="39"/>
      <c r="I32" s="39"/>
      <c r="J32" s="39"/>
      <c r="K32" s="39"/>
      <c r="L32" s="39"/>
      <c r="M32" s="39"/>
      <c r="N32" s="39"/>
      <c r="O32" s="39"/>
      <c r="P32" s="39"/>
      <c r="R32" s="39"/>
      <c r="S32" s="39"/>
      <c r="T32" s="39"/>
      <c r="U32" s="39"/>
      <c r="V32" s="39"/>
      <c r="W32" s="39"/>
      <c r="X32" s="39"/>
      <c r="Y32" s="39"/>
      <c r="Z32" s="39"/>
      <c r="AA32" s="39"/>
      <c r="AB32" s="39"/>
      <c r="AC32" s="39"/>
      <c r="AD32" s="39"/>
      <c r="AE32" s="39"/>
      <c r="AF32" s="39"/>
      <c r="AG32" s="39"/>
      <c r="AH32" s="40" t="str">
        <f>IF(ISNUMBER('Indicator Data'!AH33),"","Imputed using GDP p.c.")</f>
        <v/>
      </c>
      <c r="AJ32" s="39"/>
      <c r="AK32" s="39"/>
      <c r="AL32" s="39"/>
      <c r="AM32" s="39"/>
      <c r="AN32" s="39"/>
      <c r="AO32" s="39"/>
      <c r="AP32" s="39"/>
      <c r="AQ32" s="39"/>
      <c r="AR32" s="39"/>
      <c r="AS32" s="39"/>
      <c r="AT32" s="39"/>
      <c r="AU32" s="39"/>
      <c r="AV32" s="39"/>
      <c r="AW32" s="39"/>
      <c r="AX32" s="22"/>
      <c r="BD32" s="226"/>
      <c r="BE32" s="226"/>
      <c r="BF32" s="225"/>
    </row>
    <row r="33" spans="1:58">
      <c r="A33" s="30" t="str">
        <f>'Indicator Data'!A34</f>
        <v>Cambodia</v>
      </c>
      <c r="B33" s="23" t="str">
        <f>'Indicator Data'!B34</f>
        <v>KHM</v>
      </c>
      <c r="C33" s="39"/>
      <c r="D33" s="39"/>
      <c r="E33" s="39"/>
      <c r="F33" s="39"/>
      <c r="G33" s="39"/>
      <c r="H33" s="39"/>
      <c r="I33" s="39"/>
      <c r="J33" s="39"/>
      <c r="K33" s="39"/>
      <c r="L33" s="39"/>
      <c r="M33" s="39"/>
      <c r="N33" s="39"/>
      <c r="O33" s="39"/>
      <c r="P33" s="39"/>
      <c r="R33" s="39"/>
      <c r="S33" s="39"/>
      <c r="T33" s="39"/>
      <c r="U33" s="39"/>
      <c r="V33" s="39"/>
      <c r="W33" s="39"/>
      <c r="X33" s="39"/>
      <c r="Y33" s="39"/>
      <c r="Z33" s="39"/>
      <c r="AA33" s="39"/>
      <c r="AB33" s="39"/>
      <c r="AC33" s="39"/>
      <c r="AD33" s="39"/>
      <c r="AE33" s="39"/>
      <c r="AF33" s="39"/>
      <c r="AG33" s="39"/>
      <c r="AH33" s="40" t="str">
        <f>IF(ISNUMBER('Indicator Data'!AH34),"","Imputed using GDP p.c.")</f>
        <v/>
      </c>
      <c r="AJ33" s="39"/>
      <c r="AK33" s="39"/>
      <c r="AL33" s="39"/>
      <c r="AM33" s="39"/>
      <c r="AN33" s="39"/>
      <c r="AO33" s="39"/>
      <c r="AP33" s="39"/>
      <c r="AQ33" s="39"/>
      <c r="AR33" s="39"/>
      <c r="AS33" s="39"/>
      <c r="AT33" s="39"/>
      <c r="AU33" s="39"/>
      <c r="AV33" s="39"/>
      <c r="AW33" s="39"/>
      <c r="AX33" s="22"/>
      <c r="BD33" s="226"/>
      <c r="BE33" s="226"/>
      <c r="BF33" s="225"/>
    </row>
    <row r="34" spans="1:58">
      <c r="A34" s="30" t="str">
        <f>'Indicator Data'!A35</f>
        <v>Cameroon</v>
      </c>
      <c r="B34" s="23" t="str">
        <f>'Indicator Data'!B35</f>
        <v>CMR</v>
      </c>
      <c r="C34" s="39"/>
      <c r="D34" s="39"/>
      <c r="E34" s="39"/>
      <c r="F34" s="39"/>
      <c r="G34" s="39"/>
      <c r="H34" s="39"/>
      <c r="I34" s="39"/>
      <c r="J34" s="39"/>
      <c r="K34" s="39"/>
      <c r="L34" s="39"/>
      <c r="M34" s="39"/>
      <c r="N34" s="39"/>
      <c r="O34" s="39"/>
      <c r="P34" s="39"/>
      <c r="R34" s="39"/>
      <c r="S34" s="39"/>
      <c r="T34" s="39"/>
      <c r="U34" s="39"/>
      <c r="V34" s="39"/>
      <c r="W34" s="39"/>
      <c r="X34" s="39"/>
      <c r="Y34" s="39"/>
      <c r="Z34" s="39"/>
      <c r="AA34" s="39"/>
      <c r="AB34" s="39"/>
      <c r="AC34" s="39"/>
      <c r="AD34" s="39"/>
      <c r="AE34" s="39"/>
      <c r="AF34" s="39"/>
      <c r="AG34" s="39"/>
      <c r="AH34" s="40" t="str">
        <f>IF(ISNUMBER('Indicator Data'!AH35),"","Imputed using GDP p.c.")</f>
        <v/>
      </c>
      <c r="AJ34" s="39"/>
      <c r="AK34" s="39"/>
      <c r="AL34" s="39"/>
      <c r="AM34" s="39"/>
      <c r="AN34" s="39"/>
      <c r="AO34" s="39"/>
      <c r="AP34" s="39"/>
      <c r="AQ34" s="39"/>
      <c r="AR34" s="39"/>
      <c r="AS34" s="39"/>
      <c r="AT34" s="39"/>
      <c r="AU34" s="39"/>
      <c r="AV34" s="39"/>
      <c r="AW34" s="39"/>
      <c r="AX34" s="22"/>
      <c r="BD34" s="226"/>
      <c r="BE34" s="226"/>
      <c r="BF34" s="225"/>
    </row>
    <row r="35" spans="1:58">
      <c r="A35" s="30" t="str">
        <f>'Indicator Data'!A36</f>
        <v>Canada</v>
      </c>
      <c r="B35" s="23" t="str">
        <f>'Indicator Data'!B36</f>
        <v>CAN</v>
      </c>
      <c r="C35" s="39"/>
      <c r="D35" s="39"/>
      <c r="E35" s="39"/>
      <c r="F35" s="39"/>
      <c r="G35" s="39"/>
      <c r="H35" s="39"/>
      <c r="I35" s="39"/>
      <c r="J35" s="39"/>
      <c r="K35" s="39"/>
      <c r="L35" s="39"/>
      <c r="M35" s="39"/>
      <c r="N35" s="39"/>
      <c r="O35" s="39"/>
      <c r="P35" s="39"/>
      <c r="R35" s="39"/>
      <c r="S35" s="39"/>
      <c r="T35" s="39"/>
      <c r="U35" s="39"/>
      <c r="V35" s="39"/>
      <c r="W35" s="39"/>
      <c r="X35" s="39"/>
      <c r="Y35" s="39"/>
      <c r="Z35" s="39"/>
      <c r="AA35" s="39"/>
      <c r="AB35" s="39"/>
      <c r="AC35" s="39"/>
      <c r="AD35" s="39"/>
      <c r="AE35" s="39"/>
      <c r="AF35" s="39"/>
      <c r="AG35" s="39"/>
      <c r="AH35" s="40" t="str">
        <f>IF(ISNUMBER('Indicator Data'!AH36),"","Imputed using GDP p.c.")</f>
        <v/>
      </c>
      <c r="AJ35" s="39"/>
      <c r="AK35" s="39"/>
      <c r="AL35" s="39"/>
      <c r="AM35" s="39"/>
      <c r="AN35" s="39"/>
      <c r="AO35" s="39"/>
      <c r="AP35" s="39"/>
      <c r="AQ35" s="39"/>
      <c r="AR35" s="39"/>
      <c r="AS35" s="39"/>
      <c r="AT35" s="39"/>
      <c r="AU35" s="39"/>
      <c r="AV35" s="39"/>
      <c r="AW35" s="39"/>
      <c r="AX35" s="22"/>
      <c r="BD35" s="226"/>
      <c r="BE35" s="226"/>
      <c r="BF35" s="225"/>
    </row>
    <row r="36" spans="1:58">
      <c r="A36" s="30" t="str">
        <f>'Indicator Data'!A37</f>
        <v>Central African Republic</v>
      </c>
      <c r="B36" s="23" t="str">
        <f>'Indicator Data'!B37</f>
        <v>CAF</v>
      </c>
      <c r="C36" s="39"/>
      <c r="D36" s="39"/>
      <c r="E36" s="39"/>
      <c r="F36" s="39"/>
      <c r="G36" s="39"/>
      <c r="H36" s="39"/>
      <c r="I36" s="39"/>
      <c r="J36" s="39"/>
      <c r="K36" s="39"/>
      <c r="L36" s="39"/>
      <c r="M36" s="39"/>
      <c r="N36" s="39"/>
      <c r="O36" s="39"/>
      <c r="P36" s="39"/>
      <c r="R36" s="39"/>
      <c r="S36" s="39"/>
      <c r="T36" s="39"/>
      <c r="U36" s="39"/>
      <c r="V36" s="39"/>
      <c r="W36" s="39"/>
      <c r="X36" s="39"/>
      <c r="Y36" s="39"/>
      <c r="Z36" s="39"/>
      <c r="AA36" s="39"/>
      <c r="AB36" s="39"/>
      <c r="AC36" s="39"/>
      <c r="AD36" s="39"/>
      <c r="AE36" s="39"/>
      <c r="AF36" s="39"/>
      <c r="AG36" s="39"/>
      <c r="AH36" s="40" t="str">
        <f>IF(ISNUMBER('Indicator Data'!AH37),"","Imputed using GDP p.c.")</f>
        <v/>
      </c>
      <c r="AJ36" s="39"/>
      <c r="AK36" s="39"/>
      <c r="AL36" s="39"/>
      <c r="AM36" s="39"/>
      <c r="AN36" s="39"/>
      <c r="AO36" s="39"/>
      <c r="AP36" s="39"/>
      <c r="AQ36" s="39"/>
      <c r="AR36" s="39"/>
      <c r="AS36" s="39"/>
      <c r="AT36" s="39"/>
      <c r="AU36" s="39"/>
      <c r="AV36" s="39"/>
      <c r="AW36" s="39"/>
      <c r="AX36" s="22"/>
      <c r="BD36" s="226"/>
      <c r="BE36" s="226"/>
      <c r="BF36" s="225"/>
    </row>
    <row r="37" spans="1:58">
      <c r="A37" s="30" t="str">
        <f>'Indicator Data'!A38</f>
        <v>Chad</v>
      </c>
      <c r="B37" s="23" t="str">
        <f>'Indicator Data'!B38</f>
        <v>TCD</v>
      </c>
      <c r="C37" s="39"/>
      <c r="D37" s="39"/>
      <c r="E37" s="39"/>
      <c r="F37" s="39"/>
      <c r="G37" s="39"/>
      <c r="H37" s="39"/>
      <c r="I37" s="39"/>
      <c r="J37" s="39"/>
      <c r="K37" s="39"/>
      <c r="L37" s="39"/>
      <c r="M37" s="39"/>
      <c r="N37" s="39"/>
      <c r="O37" s="39"/>
      <c r="P37" s="39"/>
      <c r="R37" s="39"/>
      <c r="S37" s="39"/>
      <c r="T37" s="39"/>
      <c r="U37" s="39"/>
      <c r="V37" s="39"/>
      <c r="W37" s="39"/>
      <c r="X37" s="39"/>
      <c r="Y37" s="39"/>
      <c r="Z37" s="39"/>
      <c r="AA37" s="39"/>
      <c r="AB37" s="39"/>
      <c r="AC37" s="39"/>
      <c r="AD37" s="39"/>
      <c r="AE37" s="39"/>
      <c r="AF37" s="39"/>
      <c r="AG37" s="39"/>
      <c r="AH37" s="40" t="str">
        <f>IF(ISNUMBER('Indicator Data'!AH38),"","Imputed using GDP p.c.")</f>
        <v/>
      </c>
      <c r="AJ37" s="39"/>
      <c r="AK37" s="39"/>
      <c r="AL37" s="39"/>
      <c r="AM37" s="39"/>
      <c r="AN37" s="39"/>
      <c r="AO37" s="39"/>
      <c r="AP37" s="39"/>
      <c r="AQ37" s="39"/>
      <c r="AR37" s="39"/>
      <c r="AS37" s="39"/>
      <c r="AT37" s="39"/>
      <c r="AU37" s="39"/>
      <c r="AV37" s="39"/>
      <c r="AW37" s="39"/>
      <c r="AX37" s="22"/>
      <c r="BD37" s="226"/>
      <c r="BE37" s="226"/>
      <c r="BF37" s="225"/>
    </row>
    <row r="38" spans="1:58">
      <c r="A38" s="30" t="str">
        <f>'Indicator Data'!A39</f>
        <v>Chile</v>
      </c>
      <c r="B38" s="23" t="str">
        <f>'Indicator Data'!B39</f>
        <v>CHL</v>
      </c>
      <c r="C38" s="39"/>
      <c r="D38" s="39"/>
      <c r="E38" s="39"/>
      <c r="F38" s="39"/>
      <c r="G38" s="39"/>
      <c r="H38" s="39"/>
      <c r="I38" s="39"/>
      <c r="J38" s="39"/>
      <c r="K38" s="39"/>
      <c r="L38" s="39"/>
      <c r="M38" s="39"/>
      <c r="N38" s="39"/>
      <c r="O38" s="39"/>
      <c r="P38" s="39"/>
      <c r="R38" s="39"/>
      <c r="S38" s="39"/>
      <c r="T38" s="39"/>
      <c r="U38" s="39"/>
      <c r="V38" s="39"/>
      <c r="W38" s="39"/>
      <c r="X38" s="39"/>
      <c r="Y38" s="39"/>
      <c r="Z38" s="39"/>
      <c r="AA38" s="39"/>
      <c r="AB38" s="39"/>
      <c r="AC38" s="39"/>
      <c r="AD38" s="39"/>
      <c r="AE38" s="39"/>
      <c r="AF38" s="39"/>
      <c r="AG38" s="39"/>
      <c r="AH38" s="40" t="str">
        <f>IF(ISNUMBER('Indicator Data'!AH39),"","Imputed using GDP p.c.")</f>
        <v/>
      </c>
      <c r="AJ38" s="39"/>
      <c r="AK38" s="39"/>
      <c r="AL38" s="39"/>
      <c r="AM38" s="39"/>
      <c r="AN38" s="39"/>
      <c r="AO38" s="39"/>
      <c r="AP38" s="39"/>
      <c r="AQ38" s="39"/>
      <c r="AR38" s="39"/>
      <c r="AS38" s="39"/>
      <c r="AT38" s="39"/>
      <c r="AU38" s="39"/>
      <c r="AV38" s="39"/>
      <c r="AW38" s="39"/>
      <c r="AX38" s="22"/>
      <c r="BD38" s="226"/>
      <c r="BE38" s="226"/>
      <c r="BF38" s="225"/>
    </row>
    <row r="39" spans="1:58">
      <c r="A39" s="30" t="str">
        <f>'Indicator Data'!A40</f>
        <v>China</v>
      </c>
      <c r="B39" s="23" t="str">
        <f>'Indicator Data'!B40</f>
        <v>CHN</v>
      </c>
      <c r="C39" s="39"/>
      <c r="D39" s="39"/>
      <c r="E39" s="39"/>
      <c r="F39" s="39"/>
      <c r="G39" s="39"/>
      <c r="H39" s="39"/>
      <c r="I39" s="39"/>
      <c r="J39" s="39"/>
      <c r="K39" s="39"/>
      <c r="L39" s="39"/>
      <c r="M39" s="39"/>
      <c r="N39" s="39"/>
      <c r="O39" s="39"/>
      <c r="P39" s="39"/>
      <c r="R39" s="39"/>
      <c r="S39" s="39"/>
      <c r="T39" s="39"/>
      <c r="U39" s="39"/>
      <c r="V39" s="39"/>
      <c r="W39" s="39"/>
      <c r="X39" s="39"/>
      <c r="Y39" s="39"/>
      <c r="Z39" s="39"/>
      <c r="AA39" s="39"/>
      <c r="AB39" s="39"/>
      <c r="AC39" s="39"/>
      <c r="AD39" s="39"/>
      <c r="AE39" s="39"/>
      <c r="AF39" s="39"/>
      <c r="AG39" s="39"/>
      <c r="AH39" s="40" t="str">
        <f>IF(ISNUMBER('Indicator Data'!AH40),"","Imputed using GDP p.c.")</f>
        <v/>
      </c>
      <c r="AJ39" s="39"/>
      <c r="AK39" s="39"/>
      <c r="AL39" s="39"/>
      <c r="AM39" s="39"/>
      <c r="AN39" s="39"/>
      <c r="AO39" s="39"/>
      <c r="AP39" s="39"/>
      <c r="AQ39" s="39"/>
      <c r="AR39" s="39"/>
      <c r="AS39" s="39"/>
      <c r="AT39" s="39"/>
      <c r="AU39" s="39"/>
      <c r="AV39" s="39"/>
      <c r="AW39" s="39"/>
      <c r="AX39" s="22"/>
      <c r="BD39" s="226"/>
      <c r="BE39" s="226"/>
      <c r="BF39" s="225"/>
    </row>
    <row r="40" spans="1:58">
      <c r="A40" s="30" t="str">
        <f>'Indicator Data'!A41</f>
        <v>Colombia</v>
      </c>
      <c r="B40" s="23" t="str">
        <f>'Indicator Data'!B41</f>
        <v>COL</v>
      </c>
      <c r="C40" s="39"/>
      <c r="D40" s="39"/>
      <c r="E40" s="39"/>
      <c r="F40" s="39"/>
      <c r="G40" s="39"/>
      <c r="H40" s="39"/>
      <c r="I40" s="39"/>
      <c r="J40" s="39"/>
      <c r="K40" s="39"/>
      <c r="L40" s="39"/>
      <c r="M40" s="39"/>
      <c r="N40" s="39"/>
      <c r="O40" s="39"/>
      <c r="P40" s="39"/>
      <c r="R40" s="39"/>
      <c r="S40" s="39"/>
      <c r="T40" s="39"/>
      <c r="U40" s="39"/>
      <c r="V40" s="39"/>
      <c r="W40" s="39"/>
      <c r="X40" s="39"/>
      <c r="Y40" s="39"/>
      <c r="Z40" s="39"/>
      <c r="AA40" s="39"/>
      <c r="AB40" s="39"/>
      <c r="AC40" s="39"/>
      <c r="AD40" s="39"/>
      <c r="AE40" s="39"/>
      <c r="AF40" s="39"/>
      <c r="AG40" s="39"/>
      <c r="AH40" s="40" t="str">
        <f>IF(ISNUMBER('Indicator Data'!AH41),"","Imputed using GDP p.c.")</f>
        <v/>
      </c>
      <c r="AJ40" s="39"/>
      <c r="AK40" s="39"/>
      <c r="AL40" s="39"/>
      <c r="AM40" s="39"/>
      <c r="AN40" s="39"/>
      <c r="AO40" s="39"/>
      <c r="AP40" s="39"/>
      <c r="AQ40" s="39"/>
      <c r="AR40" s="39"/>
      <c r="AS40" s="39"/>
      <c r="AT40" s="39"/>
      <c r="AU40" s="39"/>
      <c r="AV40" s="39"/>
      <c r="AW40" s="39"/>
      <c r="AX40" s="22"/>
      <c r="BD40" s="226"/>
      <c r="BE40" s="226"/>
      <c r="BF40" s="225"/>
    </row>
    <row r="41" spans="1:58">
      <c r="A41" s="30" t="str">
        <f>'Indicator Data'!A42</f>
        <v>Comoros</v>
      </c>
      <c r="B41" s="23" t="str">
        <f>'Indicator Data'!B42</f>
        <v>COM</v>
      </c>
      <c r="C41" s="39"/>
      <c r="D41" s="39"/>
      <c r="E41" s="39"/>
      <c r="F41" s="39"/>
      <c r="G41" s="39"/>
      <c r="H41" s="39"/>
      <c r="I41" s="39"/>
      <c r="J41" s="39"/>
      <c r="K41" s="39"/>
      <c r="L41" s="39"/>
      <c r="M41" s="39"/>
      <c r="N41" s="39"/>
      <c r="O41" s="39"/>
      <c r="P41" s="39"/>
      <c r="R41" s="39"/>
      <c r="S41" s="39"/>
      <c r="T41" s="39"/>
      <c r="U41" s="39"/>
      <c r="V41" s="39"/>
      <c r="W41" s="39"/>
      <c r="X41" s="39"/>
      <c r="Y41" s="39"/>
      <c r="Z41" s="39"/>
      <c r="AA41" s="39"/>
      <c r="AB41" s="39"/>
      <c r="AC41" s="39"/>
      <c r="AD41" s="39"/>
      <c r="AE41" s="39"/>
      <c r="AF41" s="39"/>
      <c r="AG41" s="39"/>
      <c r="AH41" s="40" t="str">
        <f>IF(ISNUMBER('Indicator Data'!AH42),"","Imputed using GDP p.c.")</f>
        <v/>
      </c>
      <c r="AJ41" s="39"/>
      <c r="AK41" s="39"/>
      <c r="AL41" s="39"/>
      <c r="AM41" s="39"/>
      <c r="AN41" s="39"/>
      <c r="AO41" s="39"/>
      <c r="AP41" s="39"/>
      <c r="AQ41" s="39"/>
      <c r="AR41" s="39"/>
      <c r="AS41" s="39"/>
      <c r="AT41" s="39"/>
      <c r="AU41" s="39"/>
      <c r="AV41" s="39"/>
      <c r="AW41" s="39"/>
      <c r="AX41" s="22"/>
      <c r="BD41" s="226"/>
      <c r="BE41" s="226"/>
      <c r="BF41" s="225"/>
    </row>
    <row r="42" spans="1:58">
      <c r="A42" s="30" t="str">
        <f>'Indicator Data'!A43</f>
        <v>Congo</v>
      </c>
      <c r="B42" s="23" t="str">
        <f>'Indicator Data'!B43</f>
        <v>COG</v>
      </c>
      <c r="C42" s="39"/>
      <c r="D42" s="39"/>
      <c r="E42" s="39"/>
      <c r="F42" s="39"/>
      <c r="G42" s="39"/>
      <c r="H42" s="39"/>
      <c r="I42" s="39"/>
      <c r="J42" s="39"/>
      <c r="K42" s="39"/>
      <c r="L42" s="39"/>
      <c r="M42" s="39"/>
      <c r="N42" s="39"/>
      <c r="O42" s="39"/>
      <c r="P42" s="39"/>
      <c r="R42" s="39"/>
      <c r="S42" s="39"/>
      <c r="T42" s="39"/>
      <c r="U42" s="39"/>
      <c r="V42" s="39"/>
      <c r="W42" s="39"/>
      <c r="X42" s="39"/>
      <c r="Y42" s="39"/>
      <c r="Z42" s="39"/>
      <c r="AA42" s="39"/>
      <c r="AB42" s="39"/>
      <c r="AC42" s="39"/>
      <c r="AD42" s="39"/>
      <c r="AE42" s="39"/>
      <c r="AF42" s="39"/>
      <c r="AG42" s="39"/>
      <c r="AH42" s="40" t="str">
        <f>IF(ISNUMBER('Indicator Data'!AH43),"","Imputed using GDP p.c.")</f>
        <v/>
      </c>
      <c r="AJ42" s="39"/>
      <c r="AK42" s="39"/>
      <c r="AL42" s="39"/>
      <c r="AM42" s="39"/>
      <c r="AN42" s="39"/>
      <c r="AO42" s="39"/>
      <c r="AP42" s="39"/>
      <c r="AQ42" s="39"/>
      <c r="AR42" s="39"/>
      <c r="AS42" s="39"/>
      <c r="AT42" s="39"/>
      <c r="AU42" s="39"/>
      <c r="AV42" s="39"/>
      <c r="AW42" s="39"/>
      <c r="AX42" s="22"/>
      <c r="BD42" s="226"/>
      <c r="BE42" s="226"/>
      <c r="BF42" s="225"/>
    </row>
    <row r="43" spans="1:58">
      <c r="A43" s="30" t="str">
        <f>'Indicator Data'!A44</f>
        <v>Congo DR</v>
      </c>
      <c r="B43" s="23" t="str">
        <f>'Indicator Data'!B44</f>
        <v>COD</v>
      </c>
      <c r="C43" s="39"/>
      <c r="D43" s="39"/>
      <c r="E43" s="39"/>
      <c r="F43" s="39"/>
      <c r="G43" s="39"/>
      <c r="H43" s="39"/>
      <c r="I43" s="39"/>
      <c r="J43" s="39"/>
      <c r="K43" s="39"/>
      <c r="L43" s="39"/>
      <c r="M43" s="39"/>
      <c r="N43" s="39"/>
      <c r="O43" s="39"/>
      <c r="P43" s="39"/>
      <c r="R43" s="39"/>
      <c r="S43" s="39"/>
      <c r="T43" s="39"/>
      <c r="U43" s="39"/>
      <c r="V43" s="39"/>
      <c r="W43" s="39"/>
      <c r="X43" s="39"/>
      <c r="Y43" s="39"/>
      <c r="Z43" s="39"/>
      <c r="AA43" s="39"/>
      <c r="AB43" s="39"/>
      <c r="AC43" s="39"/>
      <c r="AD43" s="39"/>
      <c r="AE43" s="39"/>
      <c r="AF43" s="39"/>
      <c r="AG43" s="39"/>
      <c r="AH43" s="40" t="str">
        <f>IF(ISNUMBER('Indicator Data'!AH44),"","Imputed using GDP p.c.")</f>
        <v/>
      </c>
      <c r="AJ43" s="39"/>
      <c r="AK43" s="39"/>
      <c r="AL43" s="39"/>
      <c r="AM43" s="39"/>
      <c r="AN43" s="39"/>
      <c r="AO43" s="39"/>
      <c r="AP43" s="39"/>
      <c r="AQ43" s="39"/>
      <c r="AR43" s="39"/>
      <c r="AS43" s="39"/>
      <c r="AT43" s="39"/>
      <c r="AU43" s="39"/>
      <c r="AV43" s="39"/>
      <c r="AW43" s="39"/>
      <c r="AX43" s="22"/>
      <c r="BD43" s="226"/>
      <c r="BE43" s="226"/>
      <c r="BF43" s="225"/>
    </row>
    <row r="44" spans="1:58">
      <c r="A44" s="30" t="str">
        <f>'Indicator Data'!A45</f>
        <v>Costa Rica</v>
      </c>
      <c r="B44" s="23" t="str">
        <f>'Indicator Data'!B45</f>
        <v>CRI</v>
      </c>
      <c r="C44" s="39"/>
      <c r="D44" s="39"/>
      <c r="E44" s="39"/>
      <c r="F44" s="39"/>
      <c r="G44" s="39"/>
      <c r="H44" s="39"/>
      <c r="I44" s="39"/>
      <c r="J44" s="39"/>
      <c r="K44" s="39"/>
      <c r="L44" s="39"/>
      <c r="M44" s="39"/>
      <c r="N44" s="39"/>
      <c r="O44" s="39"/>
      <c r="P44" s="39"/>
      <c r="R44" s="39"/>
      <c r="S44" s="39"/>
      <c r="T44" s="39"/>
      <c r="U44" s="39"/>
      <c r="V44" s="39"/>
      <c r="W44" s="39"/>
      <c r="X44" s="39"/>
      <c r="Y44" s="39"/>
      <c r="Z44" s="39"/>
      <c r="AA44" s="39"/>
      <c r="AB44" s="39"/>
      <c r="AC44" s="39"/>
      <c r="AD44" s="39"/>
      <c r="AE44" s="39"/>
      <c r="AF44" s="39"/>
      <c r="AG44" s="39"/>
      <c r="AH44" s="40" t="str">
        <f>IF(ISNUMBER('Indicator Data'!AH45),"","Imputed using GDP p.c.")</f>
        <v/>
      </c>
      <c r="AJ44" s="39"/>
      <c r="AK44" s="39"/>
      <c r="AL44" s="39"/>
      <c r="AM44" s="39"/>
      <c r="AN44" s="39"/>
      <c r="AO44" s="39"/>
      <c r="AP44" s="39"/>
      <c r="AQ44" s="39"/>
      <c r="AR44" s="39"/>
      <c r="AS44" s="39"/>
      <c r="AT44" s="39"/>
      <c r="AU44" s="39"/>
      <c r="AV44" s="39"/>
      <c r="AW44" s="39"/>
      <c r="AX44" s="22"/>
      <c r="BD44" s="226"/>
      <c r="BE44" s="226"/>
      <c r="BF44" s="225"/>
    </row>
    <row r="45" spans="1:58">
      <c r="A45" s="30" t="str">
        <f>'Indicator Data'!A46</f>
        <v>Côte d'Ivoire</v>
      </c>
      <c r="B45" s="23" t="str">
        <f>'Indicator Data'!B46</f>
        <v>CIV</v>
      </c>
      <c r="C45" s="39"/>
      <c r="D45" s="39"/>
      <c r="E45" s="39"/>
      <c r="F45" s="39"/>
      <c r="G45" s="39"/>
      <c r="H45" s="39"/>
      <c r="I45" s="39"/>
      <c r="J45" s="39"/>
      <c r="K45" s="39"/>
      <c r="L45" s="39"/>
      <c r="M45" s="39"/>
      <c r="N45" s="39"/>
      <c r="O45" s="39"/>
      <c r="P45" s="39"/>
      <c r="R45" s="39"/>
      <c r="S45" s="39"/>
      <c r="T45" s="39"/>
      <c r="U45" s="39"/>
      <c r="V45" s="39"/>
      <c r="W45" s="39"/>
      <c r="X45" s="39"/>
      <c r="Y45" s="39"/>
      <c r="Z45" s="39"/>
      <c r="AA45" s="39"/>
      <c r="AB45" s="39"/>
      <c r="AC45" s="39"/>
      <c r="AD45" s="39"/>
      <c r="AE45" s="39"/>
      <c r="AF45" s="39"/>
      <c r="AG45" s="39"/>
      <c r="AH45" s="40" t="str">
        <f>IF(ISNUMBER('Indicator Data'!AH46),"","Imputed using GDP p.c.")</f>
        <v/>
      </c>
      <c r="AJ45" s="39"/>
      <c r="AK45" s="39"/>
      <c r="AL45" s="39"/>
      <c r="AM45" s="39"/>
      <c r="AN45" s="39"/>
      <c r="AO45" s="39"/>
      <c r="AP45" s="39"/>
      <c r="AQ45" s="39"/>
      <c r="AR45" s="39"/>
      <c r="AS45" s="39"/>
      <c r="AT45" s="39"/>
      <c r="AU45" s="39"/>
      <c r="AV45" s="39"/>
      <c r="AW45" s="39"/>
      <c r="AX45" s="22"/>
      <c r="BD45" s="226"/>
      <c r="BE45" s="226"/>
      <c r="BF45" s="225"/>
    </row>
    <row r="46" spans="1:58">
      <c r="A46" s="30" t="str">
        <f>'Indicator Data'!A47</f>
        <v>Croatia</v>
      </c>
      <c r="B46" s="23" t="str">
        <f>'Indicator Data'!B47</f>
        <v>HRV</v>
      </c>
      <c r="C46" s="39"/>
      <c r="D46" s="39"/>
      <c r="E46" s="39"/>
      <c r="F46" s="39"/>
      <c r="G46" s="39"/>
      <c r="H46" s="39"/>
      <c r="I46" s="39"/>
      <c r="J46" s="39"/>
      <c r="K46" s="39"/>
      <c r="L46" s="39"/>
      <c r="M46" s="39"/>
      <c r="N46" s="39"/>
      <c r="O46" s="39"/>
      <c r="P46" s="39"/>
      <c r="R46" s="39"/>
      <c r="S46" s="39"/>
      <c r="T46" s="39"/>
      <c r="U46" s="39"/>
      <c r="V46" s="39"/>
      <c r="W46" s="39"/>
      <c r="X46" s="39"/>
      <c r="Y46" s="39"/>
      <c r="Z46" s="39"/>
      <c r="AA46" s="39"/>
      <c r="AB46" s="39"/>
      <c r="AC46" s="39"/>
      <c r="AD46" s="39"/>
      <c r="AE46" s="39"/>
      <c r="AF46" s="39"/>
      <c r="AG46" s="39"/>
      <c r="AH46" s="40" t="str">
        <f>IF(ISNUMBER('Indicator Data'!AH47),"","Imputed using GDP p.c.")</f>
        <v/>
      </c>
      <c r="AJ46" s="39"/>
      <c r="AK46" s="39"/>
      <c r="AL46" s="39"/>
      <c r="AM46" s="39"/>
      <c r="AN46" s="39"/>
      <c r="AO46" s="39"/>
      <c r="AP46" s="39"/>
      <c r="AQ46" s="39"/>
      <c r="AR46" s="39"/>
      <c r="AS46" s="39"/>
      <c r="AT46" s="39"/>
      <c r="AU46" s="39"/>
      <c r="AV46" s="39"/>
      <c r="AW46" s="39"/>
      <c r="AX46" s="22"/>
      <c r="BD46" s="226"/>
      <c r="BE46" s="226"/>
      <c r="BF46" s="225"/>
    </row>
    <row r="47" spans="1:58">
      <c r="A47" s="30" t="str">
        <f>'Indicator Data'!A48</f>
        <v>Cuba</v>
      </c>
      <c r="B47" s="23" t="str">
        <f>'Indicator Data'!B48</f>
        <v>CUB</v>
      </c>
      <c r="C47" s="39"/>
      <c r="D47" s="39"/>
      <c r="E47" s="39"/>
      <c r="F47" s="39"/>
      <c r="G47" s="39"/>
      <c r="H47" s="39"/>
      <c r="I47" s="39"/>
      <c r="J47" s="39"/>
      <c r="K47" s="39"/>
      <c r="L47" s="39"/>
      <c r="M47" s="39"/>
      <c r="N47" s="39"/>
      <c r="O47" s="39"/>
      <c r="P47" s="39"/>
      <c r="R47" s="39"/>
      <c r="S47" s="39"/>
      <c r="T47" s="39"/>
      <c r="U47" s="39"/>
      <c r="V47" s="39"/>
      <c r="W47" s="39"/>
      <c r="X47" s="39"/>
      <c r="Y47" s="39"/>
      <c r="Z47" s="39"/>
      <c r="AA47" s="39"/>
      <c r="AB47" s="39"/>
      <c r="AC47" s="39"/>
      <c r="AD47" s="39"/>
      <c r="AE47" s="39"/>
      <c r="AF47" s="39"/>
      <c r="AG47" s="39"/>
      <c r="AH47" s="40" t="str">
        <f>IF(ISNUMBER('Indicator Data'!AH48),"","Imputed using GDP p.c.")</f>
        <v/>
      </c>
      <c r="AJ47" s="39"/>
      <c r="AK47" s="39"/>
      <c r="AL47" s="39"/>
      <c r="AM47" s="39"/>
      <c r="AN47" s="39"/>
      <c r="AO47" s="39"/>
      <c r="AP47" s="39"/>
      <c r="AQ47" s="39"/>
      <c r="AR47" s="39"/>
      <c r="AS47" s="39"/>
      <c r="AT47" s="39"/>
      <c r="AU47" s="39"/>
      <c r="AV47" s="39"/>
      <c r="AW47" s="39"/>
      <c r="AX47" s="22"/>
      <c r="BD47" s="226"/>
      <c r="BE47" s="226"/>
      <c r="BF47" s="225"/>
    </row>
    <row r="48" spans="1:58">
      <c r="A48" s="30" t="str">
        <f>'Indicator Data'!A49</f>
        <v>Cyprus</v>
      </c>
      <c r="B48" s="23" t="str">
        <f>'Indicator Data'!B49</f>
        <v>CYP</v>
      </c>
      <c r="C48" s="39"/>
      <c r="D48" s="39"/>
      <c r="E48" s="39"/>
      <c r="F48" s="39"/>
      <c r="G48" s="39"/>
      <c r="H48" s="39"/>
      <c r="I48" s="39"/>
      <c r="J48" s="39"/>
      <c r="K48" s="39"/>
      <c r="L48" s="39"/>
      <c r="M48" s="39"/>
      <c r="N48" s="39"/>
      <c r="O48" s="39"/>
      <c r="P48" s="39"/>
      <c r="R48" s="39"/>
      <c r="S48" s="39"/>
      <c r="T48" s="39"/>
      <c r="U48" s="39"/>
      <c r="V48" s="39"/>
      <c r="W48" s="39"/>
      <c r="X48" s="39"/>
      <c r="Y48" s="39"/>
      <c r="Z48" s="39"/>
      <c r="AA48" s="39"/>
      <c r="AB48" s="39"/>
      <c r="AC48" s="39"/>
      <c r="AD48" s="39"/>
      <c r="AE48" s="39"/>
      <c r="AF48" s="39"/>
      <c r="AG48" s="39"/>
      <c r="AH48" s="40" t="str">
        <f>IF(ISNUMBER('Indicator Data'!AH49),"","Imputed using GDP p.c.")</f>
        <v/>
      </c>
      <c r="AJ48" s="39"/>
      <c r="AK48" s="39"/>
      <c r="AL48" s="39"/>
      <c r="AM48" s="39"/>
      <c r="AN48" s="39"/>
      <c r="AO48" s="39"/>
      <c r="AP48" s="39"/>
      <c r="AQ48" s="39"/>
      <c r="AR48" s="39"/>
      <c r="AS48" s="39"/>
      <c r="AT48" s="39"/>
      <c r="AU48" s="39"/>
      <c r="AV48" s="39"/>
      <c r="AW48" s="39"/>
      <c r="AX48" s="22"/>
      <c r="BD48" s="226"/>
      <c r="BE48" s="226"/>
      <c r="BF48" s="225"/>
    </row>
    <row r="49" spans="1:58">
      <c r="A49" s="30" t="str">
        <f>'Indicator Data'!A50</f>
        <v>Czech Republic</v>
      </c>
      <c r="B49" s="23" t="str">
        <f>'Indicator Data'!B50</f>
        <v>CZE</v>
      </c>
      <c r="C49" s="39"/>
      <c r="D49" s="39"/>
      <c r="E49" s="39"/>
      <c r="F49" s="39"/>
      <c r="G49" s="39"/>
      <c r="H49" s="39"/>
      <c r="I49" s="39"/>
      <c r="J49" s="39"/>
      <c r="K49" s="39"/>
      <c r="L49" s="39"/>
      <c r="M49" s="39"/>
      <c r="N49" s="39"/>
      <c r="O49" s="39"/>
      <c r="P49" s="39"/>
      <c r="R49" s="39"/>
      <c r="S49" s="39"/>
      <c r="T49" s="39"/>
      <c r="U49" s="39"/>
      <c r="V49" s="39"/>
      <c r="W49" s="39"/>
      <c r="X49" s="39"/>
      <c r="Y49" s="39"/>
      <c r="Z49" s="39"/>
      <c r="AA49" s="39"/>
      <c r="AB49" s="39"/>
      <c r="AC49" s="39"/>
      <c r="AD49" s="39"/>
      <c r="AE49" s="39"/>
      <c r="AF49" s="39"/>
      <c r="AG49" s="39"/>
      <c r="AH49" s="40" t="str">
        <f>IF(ISNUMBER('Indicator Data'!AH50),"","Imputed using GDP p.c.")</f>
        <v/>
      </c>
      <c r="AJ49" s="39"/>
      <c r="AK49" s="39"/>
      <c r="AL49" s="39"/>
      <c r="AM49" s="39"/>
      <c r="AN49" s="39"/>
      <c r="AO49" s="39"/>
      <c r="AP49" s="39"/>
      <c r="AQ49" s="39"/>
      <c r="AR49" s="39"/>
      <c r="AS49" s="39"/>
      <c r="AT49" s="39"/>
      <c r="AU49" s="39"/>
      <c r="AV49" s="39"/>
      <c r="AW49" s="39"/>
      <c r="AX49" s="22"/>
      <c r="BD49" s="226"/>
      <c r="BE49" s="226"/>
      <c r="BF49" s="225"/>
    </row>
    <row r="50" spans="1:58">
      <c r="A50" s="30" t="str">
        <f>'Indicator Data'!A51</f>
        <v>Denmark</v>
      </c>
      <c r="B50" s="23" t="str">
        <f>'Indicator Data'!B51</f>
        <v>DNK</v>
      </c>
      <c r="C50" s="39"/>
      <c r="D50" s="39"/>
      <c r="E50" s="39"/>
      <c r="F50" s="39"/>
      <c r="G50" s="39"/>
      <c r="H50" s="39"/>
      <c r="I50" s="39"/>
      <c r="J50" s="39"/>
      <c r="K50" s="39"/>
      <c r="L50" s="39"/>
      <c r="M50" s="39"/>
      <c r="N50" s="39"/>
      <c r="O50" s="39"/>
      <c r="P50" s="39"/>
      <c r="R50" s="39"/>
      <c r="S50" s="39"/>
      <c r="T50" s="39"/>
      <c r="U50" s="39"/>
      <c r="V50" s="39"/>
      <c r="W50" s="39"/>
      <c r="X50" s="39"/>
      <c r="Y50" s="39"/>
      <c r="Z50" s="39"/>
      <c r="AA50" s="39"/>
      <c r="AB50" s="39"/>
      <c r="AC50" s="39"/>
      <c r="AD50" s="39"/>
      <c r="AE50" s="39"/>
      <c r="AF50" s="39"/>
      <c r="AG50" s="39"/>
      <c r="AH50" s="40" t="str">
        <f>IF(ISNUMBER('Indicator Data'!AH51),"","Imputed using GDP p.c.")</f>
        <v/>
      </c>
      <c r="AJ50" s="39"/>
      <c r="AK50" s="39"/>
      <c r="AL50" s="39"/>
      <c r="AM50" s="39"/>
      <c r="AN50" s="39"/>
      <c r="AO50" s="39"/>
      <c r="AP50" s="39"/>
      <c r="AQ50" s="39"/>
      <c r="AR50" s="39"/>
      <c r="AS50" s="39"/>
      <c r="AT50" s="39"/>
      <c r="AU50" s="39"/>
      <c r="AV50" s="39"/>
      <c r="AW50" s="39"/>
      <c r="AX50" s="22"/>
      <c r="BD50" s="226"/>
      <c r="BE50" s="226"/>
      <c r="BF50" s="225"/>
    </row>
    <row r="51" spans="1:58">
      <c r="A51" s="30" t="str">
        <f>'Indicator Data'!A52</f>
        <v>Djibouti</v>
      </c>
      <c r="B51" s="23" t="str">
        <f>'Indicator Data'!B52</f>
        <v>DJI</v>
      </c>
      <c r="C51" s="39"/>
      <c r="D51" s="39"/>
      <c r="E51" s="39"/>
      <c r="F51" s="39"/>
      <c r="G51" s="39"/>
      <c r="H51" s="39"/>
      <c r="I51" s="39"/>
      <c r="J51" s="39"/>
      <c r="K51" s="39"/>
      <c r="L51" s="39"/>
      <c r="M51" s="39"/>
      <c r="N51" s="39"/>
      <c r="O51" s="39"/>
      <c r="P51" s="39"/>
      <c r="R51" s="39"/>
      <c r="S51" s="39"/>
      <c r="T51" s="39"/>
      <c r="U51" s="39"/>
      <c r="V51" s="39"/>
      <c r="W51" s="39"/>
      <c r="X51" s="39"/>
      <c r="Y51" s="39"/>
      <c r="Z51" s="39"/>
      <c r="AA51" s="39"/>
      <c r="AB51" s="39"/>
      <c r="AC51" s="39"/>
      <c r="AD51" s="39"/>
      <c r="AE51" s="39"/>
      <c r="AF51" s="39"/>
      <c r="AG51" s="39"/>
      <c r="AH51" s="40" t="str">
        <f>IF(ISNUMBER('Indicator Data'!AH52),"","Imputed using GDP p.c.")</f>
        <v/>
      </c>
      <c r="AJ51" s="39"/>
      <c r="AK51" s="39"/>
      <c r="AL51" s="39"/>
      <c r="AM51" s="39"/>
      <c r="AN51" s="39"/>
      <c r="AO51" s="39"/>
      <c r="AP51" s="39"/>
      <c r="AQ51" s="39"/>
      <c r="AR51" s="39"/>
      <c r="AS51" s="39"/>
      <c r="AT51" s="39"/>
      <c r="AU51" s="39"/>
      <c r="AV51" s="39"/>
      <c r="AW51" s="39"/>
      <c r="AX51" s="22"/>
      <c r="BD51" s="226"/>
      <c r="BE51" s="226"/>
      <c r="BF51" s="225"/>
    </row>
    <row r="52" spans="1:58">
      <c r="A52" s="30" t="str">
        <f>'Indicator Data'!A53</f>
        <v>Dominica</v>
      </c>
      <c r="B52" s="23" t="str">
        <f>'Indicator Data'!B53</f>
        <v>DMA</v>
      </c>
      <c r="C52" s="39"/>
      <c r="D52" s="39"/>
      <c r="E52" s="39"/>
      <c r="F52" s="39"/>
      <c r="G52" s="39"/>
      <c r="H52" s="39"/>
      <c r="I52" s="39"/>
      <c r="J52" s="39"/>
      <c r="K52" s="39"/>
      <c r="L52" s="39"/>
      <c r="M52" s="39"/>
      <c r="N52" s="39"/>
      <c r="O52" s="39"/>
      <c r="P52" s="39"/>
      <c r="R52" s="39"/>
      <c r="S52" s="39"/>
      <c r="T52" s="39"/>
      <c r="U52" s="39"/>
      <c r="V52" s="39"/>
      <c r="W52" s="39"/>
      <c r="X52" s="39"/>
      <c r="Y52" s="39"/>
      <c r="Z52" s="39"/>
      <c r="AA52" s="39"/>
      <c r="AB52" s="39"/>
      <c r="AC52" s="39"/>
      <c r="AD52" s="39"/>
      <c r="AE52" s="39"/>
      <c r="AF52" s="39"/>
      <c r="AG52" s="39"/>
      <c r="AH52" s="40" t="str">
        <f>IF(ISNUMBER('Indicator Data'!AH53),"","Imputed using GDP p.c.")</f>
        <v/>
      </c>
      <c r="AJ52" s="39"/>
      <c r="AK52" s="39"/>
      <c r="AL52" s="39"/>
      <c r="AM52" s="39"/>
      <c r="AN52" s="39"/>
      <c r="AO52" s="39"/>
      <c r="AP52" s="39"/>
      <c r="AQ52" s="39"/>
      <c r="AR52" s="39"/>
      <c r="AS52" s="39"/>
      <c r="AT52" s="39"/>
      <c r="AU52" s="39"/>
      <c r="AV52" s="39"/>
      <c r="AW52" s="39"/>
      <c r="AX52" s="22"/>
      <c r="BD52" s="226"/>
      <c r="BE52" s="226"/>
      <c r="BF52" s="225"/>
    </row>
    <row r="53" spans="1:58">
      <c r="A53" s="30" t="str">
        <f>'Indicator Data'!A54</f>
        <v>Dominican Republic</v>
      </c>
      <c r="B53" s="23" t="str">
        <f>'Indicator Data'!B54</f>
        <v>DOM</v>
      </c>
      <c r="C53" s="39"/>
      <c r="D53" s="39"/>
      <c r="E53" s="39"/>
      <c r="F53" s="39"/>
      <c r="G53" s="39"/>
      <c r="H53" s="39"/>
      <c r="I53" s="39"/>
      <c r="J53" s="39"/>
      <c r="K53" s="39"/>
      <c r="L53" s="39"/>
      <c r="M53" s="39"/>
      <c r="N53" s="39"/>
      <c r="O53" s="39"/>
      <c r="P53" s="39"/>
      <c r="R53" s="39"/>
      <c r="S53" s="39"/>
      <c r="T53" s="39"/>
      <c r="U53" s="39"/>
      <c r="V53" s="39"/>
      <c r="W53" s="39"/>
      <c r="X53" s="39"/>
      <c r="Y53" s="39"/>
      <c r="Z53" s="39"/>
      <c r="AA53" s="39"/>
      <c r="AB53" s="39"/>
      <c r="AC53" s="39"/>
      <c r="AD53" s="39"/>
      <c r="AE53" s="39"/>
      <c r="AF53" s="39"/>
      <c r="AG53" s="39"/>
      <c r="AH53" s="40" t="str">
        <f>IF(ISNUMBER('Indicator Data'!AH54),"","Imputed using GDP p.c.")</f>
        <v/>
      </c>
      <c r="AJ53" s="39"/>
      <c r="AK53" s="39"/>
      <c r="AL53" s="39"/>
      <c r="AM53" s="39"/>
      <c r="AN53" s="39"/>
      <c r="AO53" s="39"/>
      <c r="AP53" s="39"/>
      <c r="AQ53" s="39"/>
      <c r="AR53" s="39"/>
      <c r="AS53" s="39"/>
      <c r="AT53" s="39"/>
      <c r="AU53" s="39"/>
      <c r="AV53" s="39"/>
      <c r="AW53" s="39"/>
      <c r="AX53" s="22"/>
      <c r="BD53" s="226"/>
      <c r="BE53" s="226"/>
      <c r="BF53" s="225"/>
    </row>
    <row r="54" spans="1:58">
      <c r="A54" s="30" t="str">
        <f>'Indicator Data'!A55</f>
        <v>Ecuador</v>
      </c>
      <c r="B54" s="23" t="str">
        <f>'Indicator Data'!B55</f>
        <v>ECU</v>
      </c>
      <c r="C54" s="39"/>
      <c r="D54" s="39"/>
      <c r="E54" s="39"/>
      <c r="F54" s="39"/>
      <c r="G54" s="39"/>
      <c r="H54" s="39"/>
      <c r="I54" s="39"/>
      <c r="J54" s="39"/>
      <c r="K54" s="39"/>
      <c r="L54" s="39"/>
      <c r="M54" s="39"/>
      <c r="N54" s="39"/>
      <c r="O54" s="39"/>
      <c r="P54" s="39"/>
      <c r="R54" s="39"/>
      <c r="S54" s="39"/>
      <c r="T54" s="39"/>
      <c r="U54" s="39"/>
      <c r="V54" s="39"/>
      <c r="W54" s="39"/>
      <c r="X54" s="39"/>
      <c r="Y54" s="39"/>
      <c r="Z54" s="39"/>
      <c r="AA54" s="39"/>
      <c r="AB54" s="39"/>
      <c r="AC54" s="39"/>
      <c r="AD54" s="39"/>
      <c r="AE54" s="39"/>
      <c r="AF54" s="39"/>
      <c r="AG54" s="39"/>
      <c r="AH54" s="40" t="str">
        <f>IF(ISNUMBER('Indicator Data'!AH55),"","Imputed using GDP p.c.")</f>
        <v/>
      </c>
      <c r="AJ54" s="39"/>
      <c r="AK54" s="39"/>
      <c r="AL54" s="39"/>
      <c r="AM54" s="39"/>
      <c r="AN54" s="39"/>
      <c r="AO54" s="39"/>
      <c r="AP54" s="39"/>
      <c r="AQ54" s="39"/>
      <c r="AR54" s="39"/>
      <c r="AS54" s="39"/>
      <c r="AT54" s="39"/>
      <c r="AU54" s="39"/>
      <c r="AV54" s="39"/>
      <c r="AW54" s="39"/>
      <c r="AX54" s="22"/>
      <c r="BD54" s="226"/>
      <c r="BE54" s="226"/>
      <c r="BF54" s="225"/>
    </row>
    <row r="55" spans="1:58">
      <c r="A55" s="30" t="str">
        <f>'Indicator Data'!A56</f>
        <v>Egypt</v>
      </c>
      <c r="B55" s="23" t="str">
        <f>'Indicator Data'!B56</f>
        <v>EGY</v>
      </c>
      <c r="C55" s="39"/>
      <c r="D55" s="39"/>
      <c r="E55" s="39"/>
      <c r="F55" s="39"/>
      <c r="G55" s="39"/>
      <c r="H55" s="39"/>
      <c r="I55" s="39"/>
      <c r="J55" s="39"/>
      <c r="K55" s="39"/>
      <c r="L55" s="39"/>
      <c r="M55" s="39"/>
      <c r="N55" s="39"/>
      <c r="O55" s="39"/>
      <c r="P55" s="39"/>
      <c r="R55" s="39"/>
      <c r="S55" s="39"/>
      <c r="T55" s="39"/>
      <c r="U55" s="39"/>
      <c r="V55" s="39"/>
      <c r="W55" s="39"/>
      <c r="X55" s="39"/>
      <c r="Y55" s="39"/>
      <c r="Z55" s="39"/>
      <c r="AA55" s="39"/>
      <c r="AB55" s="39"/>
      <c r="AC55" s="39"/>
      <c r="AD55" s="39"/>
      <c r="AE55" s="39"/>
      <c r="AF55" s="39"/>
      <c r="AG55" s="39"/>
      <c r="AH55" s="40" t="str">
        <f>IF(ISNUMBER('Indicator Data'!AH56),"","Imputed using GDP p.c.")</f>
        <v/>
      </c>
      <c r="AJ55" s="39"/>
      <c r="AK55" s="39"/>
      <c r="AL55" s="39"/>
      <c r="AM55" s="39"/>
      <c r="AN55" s="39"/>
      <c r="AO55" s="39"/>
      <c r="AP55" s="39"/>
      <c r="AQ55" s="39"/>
      <c r="AR55" s="39"/>
      <c r="AS55" s="39"/>
      <c r="AT55" s="39"/>
      <c r="AU55" s="39"/>
      <c r="AV55" s="39"/>
      <c r="AW55" s="39"/>
      <c r="AX55" s="22"/>
      <c r="BD55" s="226"/>
      <c r="BE55" s="226"/>
      <c r="BF55" s="225"/>
    </row>
    <row r="56" spans="1:58">
      <c r="A56" s="30" t="str">
        <f>'Indicator Data'!A57</f>
        <v>El Salvador</v>
      </c>
      <c r="B56" s="23" t="str">
        <f>'Indicator Data'!B57</f>
        <v>SLV</v>
      </c>
      <c r="C56" s="39"/>
      <c r="D56" s="39"/>
      <c r="E56" s="39"/>
      <c r="F56" s="39"/>
      <c r="G56" s="39"/>
      <c r="H56" s="39"/>
      <c r="I56" s="39"/>
      <c r="J56" s="39"/>
      <c r="K56" s="39"/>
      <c r="L56" s="39"/>
      <c r="M56" s="39"/>
      <c r="N56" s="39"/>
      <c r="O56" s="39"/>
      <c r="P56" s="39"/>
      <c r="R56" s="39"/>
      <c r="S56" s="39"/>
      <c r="T56" s="39"/>
      <c r="U56" s="39"/>
      <c r="V56" s="39"/>
      <c r="W56" s="39"/>
      <c r="X56" s="39"/>
      <c r="Y56" s="39"/>
      <c r="Z56" s="39"/>
      <c r="AA56" s="39"/>
      <c r="AB56" s="39"/>
      <c r="AC56" s="39"/>
      <c r="AD56" s="39"/>
      <c r="AE56" s="39"/>
      <c r="AF56" s="39"/>
      <c r="AG56" s="39"/>
      <c r="AH56" s="40" t="str">
        <f>IF(ISNUMBER('Indicator Data'!AH57),"","Imputed using GDP p.c.")</f>
        <v/>
      </c>
      <c r="AJ56" s="39"/>
      <c r="AK56" s="39"/>
      <c r="AL56" s="39"/>
      <c r="AM56" s="39"/>
      <c r="AN56" s="39"/>
      <c r="AO56" s="39"/>
      <c r="AP56" s="39"/>
      <c r="AQ56" s="39"/>
      <c r="AR56" s="39"/>
      <c r="AS56" s="39"/>
      <c r="AT56" s="39"/>
      <c r="AU56" s="39"/>
      <c r="AV56" s="39"/>
      <c r="AW56" s="39"/>
      <c r="AX56" s="22"/>
      <c r="BD56" s="226"/>
      <c r="BE56" s="226"/>
      <c r="BF56" s="225"/>
    </row>
    <row r="57" spans="1:58">
      <c r="A57" s="30" t="str">
        <f>'Indicator Data'!A58</f>
        <v>Equatorial Guinea</v>
      </c>
      <c r="B57" s="23" t="str">
        <f>'Indicator Data'!B58</f>
        <v>GNQ</v>
      </c>
      <c r="C57" s="39"/>
      <c r="D57" s="39"/>
      <c r="E57" s="39"/>
      <c r="F57" s="39"/>
      <c r="G57" s="39"/>
      <c r="H57" s="39"/>
      <c r="I57" s="39"/>
      <c r="J57" s="39"/>
      <c r="K57" s="39"/>
      <c r="L57" s="39"/>
      <c r="M57" s="39"/>
      <c r="N57" s="39"/>
      <c r="O57" s="39"/>
      <c r="P57" s="39"/>
      <c r="R57" s="39"/>
      <c r="S57" s="39"/>
      <c r="T57" s="39"/>
      <c r="U57" s="39"/>
      <c r="V57" s="39"/>
      <c r="W57" s="39"/>
      <c r="X57" s="39"/>
      <c r="Y57" s="39"/>
      <c r="Z57" s="39"/>
      <c r="AA57" s="39"/>
      <c r="AB57" s="39"/>
      <c r="AC57" s="39"/>
      <c r="AD57" s="39"/>
      <c r="AE57" s="39"/>
      <c r="AF57" s="39"/>
      <c r="AG57" s="39"/>
      <c r="AH57" s="40" t="str">
        <f>IF(ISNUMBER('Indicator Data'!AH58),"","Imputed using GDP p.c.")</f>
        <v/>
      </c>
      <c r="AJ57" s="39"/>
      <c r="AK57" s="39"/>
      <c r="AL57" s="39"/>
      <c r="AM57" s="39"/>
      <c r="AN57" s="39"/>
      <c r="AO57" s="39"/>
      <c r="AP57" s="39"/>
      <c r="AQ57" s="39"/>
      <c r="AR57" s="39"/>
      <c r="AS57" s="39"/>
      <c r="AT57" s="39"/>
      <c r="AU57" s="39"/>
      <c r="AV57" s="39"/>
      <c r="AW57" s="39"/>
      <c r="AX57" s="22"/>
      <c r="BD57" s="226" t="s">
        <v>1278</v>
      </c>
      <c r="BE57" s="226" t="s">
        <v>855</v>
      </c>
      <c r="BF57" s="225"/>
    </row>
    <row r="58" spans="1:58">
      <c r="A58" s="30" t="str">
        <f>'Indicator Data'!A59</f>
        <v>Eritrea</v>
      </c>
      <c r="B58" s="23" t="str">
        <f>'Indicator Data'!B59</f>
        <v>ERI</v>
      </c>
      <c r="C58" s="39"/>
      <c r="D58" s="39"/>
      <c r="E58" s="39"/>
      <c r="F58" s="39"/>
      <c r="G58" s="39"/>
      <c r="H58" s="39"/>
      <c r="I58" s="39"/>
      <c r="J58" s="39"/>
      <c r="K58" s="39"/>
      <c r="L58" s="39"/>
      <c r="M58" s="39"/>
      <c r="N58" s="39"/>
      <c r="O58" s="39"/>
      <c r="P58" s="39"/>
      <c r="R58" s="39"/>
      <c r="S58" s="39"/>
      <c r="T58" s="39"/>
      <c r="U58" s="39"/>
      <c r="V58" s="39"/>
      <c r="W58" s="39"/>
      <c r="X58" s="39"/>
      <c r="Y58" s="39"/>
      <c r="Z58" s="39"/>
      <c r="AA58" s="39"/>
      <c r="AB58" s="39"/>
      <c r="AC58" s="39"/>
      <c r="AD58" s="39"/>
      <c r="AE58" s="39"/>
      <c r="AF58" s="39"/>
      <c r="AG58" s="39"/>
      <c r="AH58" s="40" t="str">
        <f>IF(ISNUMBER('Indicator Data'!AH59),"","Imputed using GDP p.c.")</f>
        <v/>
      </c>
      <c r="AJ58" s="39"/>
      <c r="AK58" s="39"/>
      <c r="AL58" s="39"/>
      <c r="AM58" s="39"/>
      <c r="AN58" s="39"/>
      <c r="AO58" s="39"/>
      <c r="AP58" s="39"/>
      <c r="AQ58" s="39"/>
      <c r="AR58" s="39"/>
      <c r="AS58" s="39"/>
      <c r="AT58" s="39"/>
      <c r="AU58" s="39"/>
      <c r="AV58" s="39"/>
      <c r="AW58" s="39"/>
      <c r="AX58" s="22"/>
      <c r="BD58" s="226" t="s">
        <v>1278</v>
      </c>
      <c r="BE58" s="226" t="s">
        <v>848</v>
      </c>
      <c r="BF58" s="225"/>
    </row>
    <row r="59" spans="1:58">
      <c r="A59" s="30" t="str">
        <f>'Indicator Data'!A60</f>
        <v>Estonia</v>
      </c>
      <c r="B59" s="23" t="str">
        <f>'Indicator Data'!B60</f>
        <v>EST</v>
      </c>
      <c r="C59" s="39"/>
      <c r="D59" s="39"/>
      <c r="E59" s="39"/>
      <c r="F59" s="39"/>
      <c r="G59" s="39"/>
      <c r="H59" s="39"/>
      <c r="I59" s="39"/>
      <c r="J59" s="39"/>
      <c r="K59" s="39"/>
      <c r="L59" s="39"/>
      <c r="M59" s="39"/>
      <c r="N59" s="39"/>
      <c r="O59" s="39"/>
      <c r="P59" s="39"/>
      <c r="R59" s="39"/>
      <c r="S59" s="39"/>
      <c r="T59" s="39"/>
      <c r="U59" s="39"/>
      <c r="V59" s="39"/>
      <c r="W59" s="39"/>
      <c r="X59" s="39"/>
      <c r="Y59" s="39"/>
      <c r="Z59" s="39"/>
      <c r="AA59" s="39"/>
      <c r="AB59" s="39"/>
      <c r="AC59" s="39"/>
      <c r="AD59" s="39"/>
      <c r="AE59" s="39"/>
      <c r="AF59" s="39"/>
      <c r="AG59" s="39"/>
      <c r="AH59" s="40" t="str">
        <f>IF(ISNUMBER('Indicator Data'!AH60),"","Imputed using GDP p.c.")</f>
        <v/>
      </c>
      <c r="AJ59" s="39"/>
      <c r="AK59" s="39"/>
      <c r="AL59" s="39"/>
      <c r="AM59" s="39"/>
      <c r="AN59" s="39"/>
      <c r="AO59" s="39"/>
      <c r="AP59" s="39"/>
      <c r="AQ59" s="39"/>
      <c r="AR59" s="39"/>
      <c r="AS59" s="39"/>
      <c r="AT59" s="39"/>
      <c r="AU59" s="39"/>
      <c r="AV59" s="39"/>
      <c r="AW59" s="39"/>
      <c r="AX59" s="22"/>
      <c r="BD59" s="226"/>
      <c r="BE59" s="226"/>
      <c r="BF59" s="225"/>
    </row>
    <row r="60" spans="1:58">
      <c r="A60" s="30" t="str">
        <f>'Indicator Data'!A61</f>
        <v>Eswatini</v>
      </c>
      <c r="B60" s="23" t="str">
        <f>'Indicator Data'!B61</f>
        <v>SWZ</v>
      </c>
      <c r="C60" s="39"/>
      <c r="D60" s="39"/>
      <c r="E60" s="39"/>
      <c r="F60" s="39"/>
      <c r="G60" s="39"/>
      <c r="H60" s="39"/>
      <c r="I60" s="39"/>
      <c r="J60" s="39"/>
      <c r="K60" s="39"/>
      <c r="L60" s="39"/>
      <c r="M60" s="39"/>
      <c r="N60" s="39"/>
      <c r="O60" s="39"/>
      <c r="P60" s="39"/>
      <c r="R60" s="39"/>
      <c r="S60" s="39"/>
      <c r="T60" s="39"/>
      <c r="U60" s="39"/>
      <c r="V60" s="39"/>
      <c r="W60" s="39"/>
      <c r="X60" s="39"/>
      <c r="Y60" s="39"/>
      <c r="Z60" s="39"/>
      <c r="AA60" s="39"/>
      <c r="AB60" s="39"/>
      <c r="AC60" s="39"/>
      <c r="AD60" s="39"/>
      <c r="AE60" s="39"/>
      <c r="AF60" s="39"/>
      <c r="AG60" s="39"/>
      <c r="AH60" s="40" t="str">
        <f>IF(ISNUMBER('Indicator Data'!AH61),"","Imputed using GDP p.c.")</f>
        <v/>
      </c>
      <c r="AJ60" s="39"/>
      <c r="AK60" s="39"/>
      <c r="AL60" s="39"/>
      <c r="AM60" s="39"/>
      <c r="AN60" s="39"/>
      <c r="AO60" s="39"/>
      <c r="AP60" s="39"/>
      <c r="AQ60" s="39"/>
      <c r="AR60" s="39"/>
      <c r="AS60" s="39"/>
      <c r="AT60" s="39"/>
      <c r="AU60" s="39"/>
      <c r="AV60" s="39"/>
      <c r="AW60" s="39"/>
      <c r="AX60" s="22"/>
      <c r="BD60" s="226"/>
      <c r="BE60" s="226"/>
      <c r="BF60" s="225"/>
    </row>
    <row r="61" spans="1:58">
      <c r="A61" s="30" t="str">
        <f>'Indicator Data'!A62</f>
        <v>Ethiopia</v>
      </c>
      <c r="B61" s="23" t="str">
        <f>'Indicator Data'!B62</f>
        <v>ETH</v>
      </c>
      <c r="C61" s="39"/>
      <c r="D61" s="39"/>
      <c r="E61" s="39"/>
      <c r="F61" s="39"/>
      <c r="G61" s="39"/>
      <c r="H61" s="39"/>
      <c r="I61" s="39"/>
      <c r="J61" s="39"/>
      <c r="K61" s="39"/>
      <c r="L61" s="39"/>
      <c r="M61" s="39"/>
      <c r="N61" s="39"/>
      <c r="O61" s="39"/>
      <c r="P61" s="39"/>
      <c r="R61" s="39"/>
      <c r="S61" s="39"/>
      <c r="T61" s="39"/>
      <c r="U61" s="39"/>
      <c r="V61" s="39"/>
      <c r="W61" s="39"/>
      <c r="X61" s="39"/>
      <c r="Y61" s="39"/>
      <c r="Z61" s="39"/>
      <c r="AA61" s="39"/>
      <c r="AB61" s="39"/>
      <c r="AC61" s="39"/>
      <c r="AD61" s="39"/>
      <c r="AE61" s="39"/>
      <c r="AF61" s="39"/>
      <c r="AG61" s="39"/>
      <c r="AH61" s="40" t="str">
        <f>IF(ISNUMBER('Indicator Data'!AH62),"","Imputed using GDP p.c.")</f>
        <v/>
      </c>
      <c r="AJ61" s="39"/>
      <c r="AK61" s="39"/>
      <c r="AL61" s="39"/>
      <c r="AM61" s="39"/>
      <c r="AN61" s="39"/>
      <c r="AO61" s="39"/>
      <c r="AP61" s="39"/>
      <c r="AQ61" s="39"/>
      <c r="AR61" s="39"/>
      <c r="AS61" s="39"/>
      <c r="AT61" s="39"/>
      <c r="AU61" s="39"/>
      <c r="AV61" s="39"/>
      <c r="AW61" s="39"/>
      <c r="AX61" s="22"/>
      <c r="BD61" s="226"/>
      <c r="BE61" s="226"/>
      <c r="BF61" s="225"/>
    </row>
    <row r="62" spans="1:58">
      <c r="A62" s="30" t="str">
        <f>'Indicator Data'!A63</f>
        <v>Fiji</v>
      </c>
      <c r="B62" s="23" t="str">
        <f>'Indicator Data'!B63</f>
        <v>FJI</v>
      </c>
      <c r="C62" s="39"/>
      <c r="D62" s="39"/>
      <c r="E62" s="39"/>
      <c r="F62" s="39"/>
      <c r="G62" s="39"/>
      <c r="H62" s="39"/>
      <c r="I62" s="39"/>
      <c r="J62" s="39"/>
      <c r="K62" s="39"/>
      <c r="L62" s="39"/>
      <c r="M62" s="39"/>
      <c r="N62" s="39"/>
      <c r="O62" s="39"/>
      <c r="P62" s="39"/>
      <c r="R62" s="39"/>
      <c r="S62" s="39"/>
      <c r="T62" s="39"/>
      <c r="U62" s="39"/>
      <c r="V62" s="39"/>
      <c r="W62" s="39"/>
      <c r="X62" s="39"/>
      <c r="Y62" s="39"/>
      <c r="Z62" s="39"/>
      <c r="AA62" s="39"/>
      <c r="AB62" s="39"/>
      <c r="AC62" s="39"/>
      <c r="AD62" s="39"/>
      <c r="AE62" s="39"/>
      <c r="AF62" s="39"/>
      <c r="AG62" s="39"/>
      <c r="AH62" s="40" t="str">
        <f>IF(ISNUMBER('Indicator Data'!AH63),"","Imputed using GDP p.c.")</f>
        <v/>
      </c>
      <c r="AJ62" s="39"/>
      <c r="AK62" s="39"/>
      <c r="AL62" s="39"/>
      <c r="AM62" s="39"/>
      <c r="AN62" s="39"/>
      <c r="AO62" s="39"/>
      <c r="AP62" s="39"/>
      <c r="AQ62" s="39"/>
      <c r="AR62" s="39"/>
      <c r="AS62" s="39"/>
      <c r="AT62" s="39"/>
      <c r="AU62" s="39"/>
      <c r="AV62" s="39"/>
      <c r="AW62" s="39"/>
      <c r="AX62" s="22"/>
      <c r="BD62" s="226"/>
      <c r="BE62" s="226"/>
      <c r="BF62" s="225"/>
    </row>
    <row r="63" spans="1:58">
      <c r="A63" s="30" t="str">
        <f>'Indicator Data'!A64</f>
        <v>Finland</v>
      </c>
      <c r="B63" s="23" t="str">
        <f>'Indicator Data'!B64</f>
        <v>FIN</v>
      </c>
      <c r="C63" s="39"/>
      <c r="D63" s="39"/>
      <c r="E63" s="39"/>
      <c r="F63" s="39"/>
      <c r="G63" s="39"/>
      <c r="H63" s="39"/>
      <c r="I63" s="39"/>
      <c r="J63" s="39"/>
      <c r="K63" s="39"/>
      <c r="L63" s="39"/>
      <c r="M63" s="39"/>
      <c r="N63" s="39"/>
      <c r="O63" s="39"/>
      <c r="P63" s="39"/>
      <c r="R63" s="39"/>
      <c r="S63" s="39"/>
      <c r="T63" s="39"/>
      <c r="U63" s="39"/>
      <c r="V63" s="39"/>
      <c r="W63" s="39"/>
      <c r="X63" s="39"/>
      <c r="Y63" s="39"/>
      <c r="Z63" s="39"/>
      <c r="AA63" s="39"/>
      <c r="AB63" s="39"/>
      <c r="AC63" s="39"/>
      <c r="AD63" s="39"/>
      <c r="AE63" s="39"/>
      <c r="AF63" s="39"/>
      <c r="AG63" s="39"/>
      <c r="AH63" s="40" t="str">
        <f>IF(ISNUMBER('Indicator Data'!AH64),"","Imputed using GDP p.c.")</f>
        <v/>
      </c>
      <c r="AJ63" s="39"/>
      <c r="AK63" s="39"/>
      <c r="AL63" s="39"/>
      <c r="AM63" s="39"/>
      <c r="AN63" s="39"/>
      <c r="AO63" s="39"/>
      <c r="AP63" s="39"/>
      <c r="AQ63" s="39"/>
      <c r="AR63" s="39"/>
      <c r="AS63" s="39"/>
      <c r="AT63" s="39"/>
      <c r="AU63" s="39"/>
      <c r="AV63" s="39"/>
      <c r="AW63" s="39"/>
      <c r="AX63" s="22"/>
      <c r="BD63" s="226"/>
      <c r="BE63" s="226"/>
      <c r="BF63" s="225"/>
    </row>
    <row r="64" spans="1:58">
      <c r="A64" s="30" t="str">
        <f>'Indicator Data'!A65</f>
        <v>France</v>
      </c>
      <c r="B64" s="23" t="str">
        <f>'Indicator Data'!B65</f>
        <v>FRA</v>
      </c>
      <c r="C64" s="39"/>
      <c r="D64" s="39"/>
      <c r="E64" s="39"/>
      <c r="F64" s="39"/>
      <c r="G64" s="39"/>
      <c r="H64" s="39"/>
      <c r="I64" s="39"/>
      <c r="J64" s="39"/>
      <c r="K64" s="39"/>
      <c r="L64" s="39"/>
      <c r="M64" s="39"/>
      <c r="N64" s="39"/>
      <c r="O64" s="39"/>
      <c r="P64" s="39"/>
      <c r="R64" s="39"/>
      <c r="S64" s="39"/>
      <c r="T64" s="39"/>
      <c r="U64" s="39"/>
      <c r="V64" s="39"/>
      <c r="W64" s="39"/>
      <c r="X64" s="39"/>
      <c r="Y64" s="39"/>
      <c r="Z64" s="39"/>
      <c r="AA64" s="39"/>
      <c r="AB64" s="39"/>
      <c r="AC64" s="39"/>
      <c r="AD64" s="39"/>
      <c r="AE64" s="39"/>
      <c r="AF64" s="39"/>
      <c r="AG64" s="39"/>
      <c r="AH64" s="40" t="str">
        <f>IF(ISNUMBER('Indicator Data'!AH65),"","Imputed using GDP p.c.")</f>
        <v/>
      </c>
      <c r="AJ64" s="39"/>
      <c r="AK64" s="39"/>
      <c r="AL64" s="39"/>
      <c r="AM64" s="39"/>
      <c r="AN64" s="39"/>
      <c r="AO64" s="39"/>
      <c r="AP64" s="39"/>
      <c r="AQ64" s="39"/>
      <c r="AR64" s="39"/>
      <c r="AS64" s="39"/>
      <c r="AT64" s="39"/>
      <c r="AU64" s="39"/>
      <c r="AV64" s="39"/>
      <c r="AW64" s="39"/>
      <c r="AX64" s="22"/>
      <c r="BD64" s="226"/>
      <c r="BE64" s="226"/>
      <c r="BF64" s="225"/>
    </row>
    <row r="65" spans="1:58">
      <c r="A65" s="30" t="str">
        <f>'Indicator Data'!A66</f>
        <v>Gabon</v>
      </c>
      <c r="B65" s="23" t="str">
        <f>'Indicator Data'!B66</f>
        <v>GAB</v>
      </c>
      <c r="C65" s="39"/>
      <c r="D65" s="39"/>
      <c r="E65" s="39"/>
      <c r="F65" s="39"/>
      <c r="G65" s="39"/>
      <c r="H65" s="39"/>
      <c r="I65" s="39"/>
      <c r="J65" s="39"/>
      <c r="K65" s="39"/>
      <c r="L65" s="39"/>
      <c r="M65" s="39"/>
      <c r="N65" s="39"/>
      <c r="O65" s="39"/>
      <c r="P65" s="39"/>
      <c r="R65" s="39"/>
      <c r="S65" s="39"/>
      <c r="T65" s="39"/>
      <c r="U65" s="39"/>
      <c r="V65" s="39"/>
      <c r="W65" s="39"/>
      <c r="X65" s="39"/>
      <c r="Y65" s="39"/>
      <c r="Z65" s="39"/>
      <c r="AA65" s="39"/>
      <c r="AB65" s="39"/>
      <c r="AC65" s="39"/>
      <c r="AD65" s="39"/>
      <c r="AE65" s="39"/>
      <c r="AF65" s="39"/>
      <c r="AG65" s="39"/>
      <c r="AH65" s="40" t="str">
        <f>IF(ISNUMBER('Indicator Data'!AH66),"","Imputed using GDP p.c.")</f>
        <v/>
      </c>
      <c r="AJ65" s="39"/>
      <c r="AK65" s="39"/>
      <c r="AL65" s="39"/>
      <c r="AM65" s="39"/>
      <c r="AN65" s="39"/>
      <c r="AO65" s="39"/>
      <c r="AP65" s="39"/>
      <c r="AQ65" s="39"/>
      <c r="AR65" s="39"/>
      <c r="AS65" s="39"/>
      <c r="AT65" s="39"/>
      <c r="AU65" s="39"/>
      <c r="AV65" s="39"/>
      <c r="AW65" s="39"/>
      <c r="AX65" s="22"/>
      <c r="BD65" s="226"/>
      <c r="BE65" s="226"/>
      <c r="BF65" s="225"/>
    </row>
    <row r="66" spans="1:58">
      <c r="A66" s="30" t="str">
        <f>'Indicator Data'!A67</f>
        <v>Gambia</v>
      </c>
      <c r="B66" s="23" t="str">
        <f>'Indicator Data'!B67</f>
        <v>GMB</v>
      </c>
      <c r="C66" s="39"/>
      <c r="D66" s="39"/>
      <c r="E66" s="39"/>
      <c r="F66" s="39"/>
      <c r="G66" s="39"/>
      <c r="H66" s="39"/>
      <c r="I66" s="39"/>
      <c r="J66" s="39"/>
      <c r="K66" s="39"/>
      <c r="L66" s="39"/>
      <c r="M66" s="39"/>
      <c r="N66" s="39"/>
      <c r="O66" s="39"/>
      <c r="P66" s="39"/>
      <c r="R66" s="39"/>
      <c r="S66" s="39"/>
      <c r="T66" s="39"/>
      <c r="U66" s="39"/>
      <c r="V66" s="39"/>
      <c r="W66" s="39"/>
      <c r="X66" s="39"/>
      <c r="Y66" s="39"/>
      <c r="Z66" s="39"/>
      <c r="AA66" s="39"/>
      <c r="AB66" s="39"/>
      <c r="AC66" s="39"/>
      <c r="AD66" s="39"/>
      <c r="AE66" s="39"/>
      <c r="AF66" s="39"/>
      <c r="AG66" s="39"/>
      <c r="AH66" s="40" t="str">
        <f>IF(ISNUMBER('Indicator Data'!AH67),"","Imputed using GDP p.c.")</f>
        <v/>
      </c>
      <c r="AJ66" s="39"/>
      <c r="AK66" s="39"/>
      <c r="AL66" s="39"/>
      <c r="AM66" s="39"/>
      <c r="AN66" s="39"/>
      <c r="AO66" s="39"/>
      <c r="AP66" s="39"/>
      <c r="AQ66" s="39"/>
      <c r="AR66" s="39"/>
      <c r="AS66" s="39"/>
      <c r="AT66" s="39"/>
      <c r="AU66" s="39"/>
      <c r="AV66" s="39"/>
      <c r="AW66" s="39"/>
      <c r="AX66" s="22"/>
      <c r="BD66" s="226"/>
      <c r="BE66" s="226"/>
      <c r="BF66" s="225"/>
    </row>
    <row r="67" spans="1:58">
      <c r="A67" s="30" t="str">
        <f>'Indicator Data'!A68</f>
        <v>Georgia</v>
      </c>
      <c r="B67" s="23" t="str">
        <f>'Indicator Data'!B68</f>
        <v>GEO</v>
      </c>
      <c r="C67" s="39"/>
      <c r="D67" s="39"/>
      <c r="E67" s="39"/>
      <c r="F67" s="39"/>
      <c r="G67" s="39"/>
      <c r="H67" s="39"/>
      <c r="I67" s="39"/>
      <c r="J67" s="39"/>
      <c r="K67" s="39"/>
      <c r="L67" s="39"/>
      <c r="M67" s="39"/>
      <c r="N67" s="39"/>
      <c r="O67" s="39"/>
      <c r="P67" s="39"/>
      <c r="R67" s="39"/>
      <c r="S67" s="39"/>
      <c r="T67" s="39"/>
      <c r="U67" s="39"/>
      <c r="V67" s="39"/>
      <c r="W67" s="39"/>
      <c r="X67" s="39"/>
      <c r="Y67" s="39"/>
      <c r="Z67" s="39"/>
      <c r="AA67" s="39"/>
      <c r="AB67" s="39"/>
      <c r="AC67" s="39"/>
      <c r="AD67" s="39"/>
      <c r="AE67" s="39"/>
      <c r="AF67" s="39"/>
      <c r="AG67" s="39"/>
      <c r="AH67" s="40" t="str">
        <f>IF(ISNUMBER('Indicator Data'!AH68),"","Imputed using GDP p.c.")</f>
        <v/>
      </c>
      <c r="AJ67" s="39"/>
      <c r="AK67" s="39"/>
      <c r="AL67" s="39"/>
      <c r="AM67" s="39"/>
      <c r="AN67" s="39"/>
      <c r="AO67" s="39"/>
      <c r="AP67" s="39"/>
      <c r="AQ67" s="39"/>
      <c r="AR67" s="39"/>
      <c r="AS67" s="39"/>
      <c r="AT67" s="39"/>
      <c r="AU67" s="39"/>
      <c r="AV67" s="39"/>
      <c r="AW67" s="39"/>
      <c r="AX67" s="22"/>
      <c r="BD67" s="226"/>
      <c r="BE67" s="226"/>
      <c r="BF67" s="225"/>
    </row>
    <row r="68" spans="1:58">
      <c r="A68" s="30" t="str">
        <f>'Indicator Data'!A69</f>
        <v>Germany</v>
      </c>
      <c r="B68" s="23" t="str">
        <f>'Indicator Data'!B69</f>
        <v>DEU</v>
      </c>
      <c r="C68" s="39"/>
      <c r="D68" s="39"/>
      <c r="E68" s="39"/>
      <c r="F68" s="39"/>
      <c r="G68" s="39"/>
      <c r="H68" s="39"/>
      <c r="I68" s="39"/>
      <c r="J68" s="39"/>
      <c r="K68" s="39"/>
      <c r="L68" s="39"/>
      <c r="M68" s="39"/>
      <c r="N68" s="39"/>
      <c r="O68" s="39"/>
      <c r="P68" s="39"/>
      <c r="R68" s="39"/>
      <c r="S68" s="39"/>
      <c r="T68" s="39"/>
      <c r="U68" s="39"/>
      <c r="V68" s="39"/>
      <c r="W68" s="39"/>
      <c r="X68" s="39"/>
      <c r="Y68" s="39"/>
      <c r="Z68" s="39"/>
      <c r="AA68" s="39"/>
      <c r="AB68" s="39"/>
      <c r="AC68" s="39"/>
      <c r="AD68" s="39"/>
      <c r="AE68" s="39"/>
      <c r="AF68" s="39"/>
      <c r="AG68" s="39"/>
      <c r="AH68" s="40" t="str">
        <f>IF(ISNUMBER('Indicator Data'!AH69),"","Imputed using GDP p.c.")</f>
        <v/>
      </c>
      <c r="AJ68" s="39"/>
      <c r="AK68" s="39"/>
      <c r="AL68" s="39"/>
      <c r="AM68" s="39"/>
      <c r="AN68" s="39"/>
      <c r="AO68" s="39"/>
      <c r="AP68" s="39"/>
      <c r="AQ68" s="39"/>
      <c r="AR68" s="39"/>
      <c r="AS68" s="39"/>
      <c r="AT68" s="39"/>
      <c r="AU68" s="39"/>
      <c r="AV68" s="39"/>
      <c r="AW68" s="39"/>
      <c r="AX68" s="22"/>
      <c r="BD68" s="226"/>
      <c r="BE68" s="226"/>
      <c r="BF68" s="225"/>
    </row>
    <row r="69" spans="1:58">
      <c r="A69" s="30" t="str">
        <f>'Indicator Data'!A70</f>
        <v>Ghana</v>
      </c>
      <c r="B69" s="23" t="str">
        <f>'Indicator Data'!B70</f>
        <v>GHA</v>
      </c>
      <c r="C69" s="39"/>
      <c r="D69" s="39"/>
      <c r="E69" s="39"/>
      <c r="F69" s="39"/>
      <c r="G69" s="39"/>
      <c r="H69" s="39"/>
      <c r="I69" s="39"/>
      <c r="J69" s="39"/>
      <c r="K69" s="39"/>
      <c r="L69" s="39"/>
      <c r="M69" s="39"/>
      <c r="N69" s="39"/>
      <c r="O69" s="39"/>
      <c r="P69" s="39"/>
      <c r="R69" s="39"/>
      <c r="S69" s="39"/>
      <c r="T69" s="39"/>
      <c r="U69" s="39"/>
      <c r="V69" s="39"/>
      <c r="W69" s="39"/>
      <c r="X69" s="39"/>
      <c r="Y69" s="39"/>
      <c r="Z69" s="39"/>
      <c r="AA69" s="39"/>
      <c r="AB69" s="39"/>
      <c r="AC69" s="39"/>
      <c r="AD69" s="39"/>
      <c r="AE69" s="39"/>
      <c r="AF69" s="39"/>
      <c r="AG69" s="39"/>
      <c r="AH69" s="40" t="str">
        <f>IF(ISNUMBER('Indicator Data'!AH70),"","Imputed using GDP p.c.")</f>
        <v/>
      </c>
      <c r="AJ69" s="39"/>
      <c r="AK69" s="39"/>
      <c r="AL69" s="39"/>
      <c r="AM69" s="39"/>
      <c r="AN69" s="39"/>
      <c r="AO69" s="39"/>
      <c r="AP69" s="39"/>
      <c r="AQ69" s="39"/>
      <c r="AR69" s="39"/>
      <c r="AS69" s="39"/>
      <c r="AT69" s="39"/>
      <c r="AU69" s="39"/>
      <c r="AV69" s="39"/>
      <c r="AW69" s="39"/>
      <c r="AX69" s="22"/>
      <c r="BD69" s="226"/>
      <c r="BE69" s="226"/>
      <c r="BF69" s="225"/>
    </row>
    <row r="70" spans="1:58">
      <c r="A70" s="30" t="str">
        <f>'Indicator Data'!A71</f>
        <v>Greece</v>
      </c>
      <c r="B70" s="23" t="str">
        <f>'Indicator Data'!B71</f>
        <v>GRC</v>
      </c>
      <c r="C70" s="39"/>
      <c r="D70" s="39"/>
      <c r="E70" s="39"/>
      <c r="F70" s="39"/>
      <c r="G70" s="39"/>
      <c r="H70" s="39"/>
      <c r="I70" s="39"/>
      <c r="J70" s="39"/>
      <c r="K70" s="39"/>
      <c r="L70" s="39"/>
      <c r="M70" s="39"/>
      <c r="N70" s="39"/>
      <c r="O70" s="39"/>
      <c r="P70" s="39"/>
      <c r="R70" s="39"/>
      <c r="S70" s="39"/>
      <c r="T70" s="39"/>
      <c r="U70" s="39"/>
      <c r="V70" s="39"/>
      <c r="W70" s="39"/>
      <c r="X70" s="39"/>
      <c r="Y70" s="39"/>
      <c r="Z70" s="39"/>
      <c r="AA70" s="39"/>
      <c r="AB70" s="39"/>
      <c r="AC70" s="39"/>
      <c r="AD70" s="39"/>
      <c r="AE70" s="39"/>
      <c r="AF70" s="39"/>
      <c r="AG70" s="39"/>
      <c r="AH70" s="40" t="str">
        <f>IF(ISNUMBER('Indicator Data'!AH71),"","Imputed using GDP p.c.")</f>
        <v/>
      </c>
      <c r="AJ70" s="39"/>
      <c r="AK70" s="39"/>
      <c r="AL70" s="39"/>
      <c r="AM70" s="39"/>
      <c r="AN70" s="39"/>
      <c r="AO70" s="39"/>
      <c r="AP70" s="39"/>
      <c r="AQ70" s="39"/>
      <c r="AR70" s="39"/>
      <c r="AS70" s="39"/>
      <c r="AT70" s="39"/>
      <c r="AU70" s="39"/>
      <c r="AV70" s="39"/>
      <c r="AW70" s="39"/>
      <c r="AX70" s="22"/>
      <c r="BD70" s="226"/>
      <c r="BE70" s="226"/>
      <c r="BF70" s="225"/>
    </row>
    <row r="71" spans="1:58">
      <c r="A71" s="30" t="str">
        <f>'Indicator Data'!A72</f>
        <v>Grenada</v>
      </c>
      <c r="B71" s="23" t="str">
        <f>'Indicator Data'!B72</f>
        <v>GRD</v>
      </c>
      <c r="C71" s="39"/>
      <c r="D71" s="39"/>
      <c r="E71" s="39"/>
      <c r="F71" s="39"/>
      <c r="G71" s="39"/>
      <c r="H71" s="39"/>
      <c r="I71" s="39"/>
      <c r="J71" s="39"/>
      <c r="K71" s="39"/>
      <c r="L71" s="39"/>
      <c r="M71" s="39"/>
      <c r="N71" s="39"/>
      <c r="O71" s="39"/>
      <c r="P71" s="39"/>
      <c r="R71" s="39"/>
      <c r="S71" s="39"/>
      <c r="T71" s="39"/>
      <c r="U71" s="39"/>
      <c r="V71" s="39"/>
      <c r="W71" s="39"/>
      <c r="X71" s="39"/>
      <c r="Y71" s="39"/>
      <c r="Z71" s="39"/>
      <c r="AA71" s="39"/>
      <c r="AB71" s="39"/>
      <c r="AC71" s="39"/>
      <c r="AD71" s="39"/>
      <c r="AE71" s="39"/>
      <c r="AF71" s="39"/>
      <c r="AG71" s="39"/>
      <c r="AH71" s="40" t="str">
        <f>IF(ISNUMBER('Indicator Data'!AH72),"","Imputed using GDP p.c.")</f>
        <v/>
      </c>
      <c r="AJ71" s="39"/>
      <c r="AK71" s="39"/>
      <c r="AL71" s="39"/>
      <c r="AM71" s="39"/>
      <c r="AN71" s="39"/>
      <c r="AO71" s="39"/>
      <c r="AP71" s="39"/>
      <c r="AQ71" s="39"/>
      <c r="AR71" s="39"/>
      <c r="AS71" s="39"/>
      <c r="AT71" s="39"/>
      <c r="AU71" s="39"/>
      <c r="AV71" s="39"/>
      <c r="AW71" s="39"/>
      <c r="AX71" s="22"/>
      <c r="BD71" s="226" t="s">
        <v>1144</v>
      </c>
      <c r="BE71" s="226" t="s">
        <v>1144</v>
      </c>
      <c r="BF71" s="225"/>
    </row>
    <row r="72" spans="1:58">
      <c r="A72" s="30" t="str">
        <f>'Indicator Data'!A73</f>
        <v>Guatemala</v>
      </c>
      <c r="B72" s="23" t="str">
        <f>'Indicator Data'!B73</f>
        <v>GTM</v>
      </c>
      <c r="C72" s="39"/>
      <c r="D72" s="39"/>
      <c r="E72" s="39"/>
      <c r="F72" s="39"/>
      <c r="G72" s="39"/>
      <c r="H72" s="39"/>
      <c r="I72" s="39"/>
      <c r="J72" s="39"/>
      <c r="K72" s="39"/>
      <c r="L72" s="39"/>
      <c r="M72" s="39"/>
      <c r="N72" s="39"/>
      <c r="O72" s="39"/>
      <c r="P72" s="39"/>
      <c r="R72" s="39"/>
      <c r="S72" s="39"/>
      <c r="T72" s="39"/>
      <c r="U72" s="39"/>
      <c r="V72" s="39"/>
      <c r="W72" s="39"/>
      <c r="X72" s="39"/>
      <c r="Y72" s="39"/>
      <c r="Z72" s="39"/>
      <c r="AA72" s="39"/>
      <c r="AB72" s="39"/>
      <c r="AC72" s="39"/>
      <c r="AD72" s="39"/>
      <c r="AE72" s="39"/>
      <c r="AF72" s="39"/>
      <c r="AG72" s="39"/>
      <c r="AH72" s="40" t="str">
        <f>IF(ISNUMBER('Indicator Data'!AH73),"","Imputed using GDP p.c.")</f>
        <v/>
      </c>
      <c r="AJ72" s="39"/>
      <c r="AK72" s="39"/>
      <c r="AL72" s="39"/>
      <c r="AM72" s="39"/>
      <c r="AN72" s="39"/>
      <c r="AO72" s="39"/>
      <c r="AP72" s="39"/>
      <c r="AQ72" s="39"/>
      <c r="AR72" s="39"/>
      <c r="AS72" s="39"/>
      <c r="AT72" s="39"/>
      <c r="AU72" s="39"/>
      <c r="AV72" s="39"/>
      <c r="AW72" s="39"/>
      <c r="AX72" s="22"/>
      <c r="BD72" s="226"/>
      <c r="BE72" s="226"/>
      <c r="BF72" s="225"/>
    </row>
    <row r="73" spans="1:58">
      <c r="A73" s="30" t="str">
        <f>'Indicator Data'!A74</f>
        <v>Guinea</v>
      </c>
      <c r="B73" s="23" t="str">
        <f>'Indicator Data'!B74</f>
        <v>GIN</v>
      </c>
      <c r="C73" s="39"/>
      <c r="D73" s="39"/>
      <c r="E73" s="39"/>
      <c r="F73" s="39"/>
      <c r="G73" s="39"/>
      <c r="H73" s="39"/>
      <c r="I73" s="39"/>
      <c r="J73" s="39"/>
      <c r="K73" s="39"/>
      <c r="L73" s="39"/>
      <c r="M73" s="39"/>
      <c r="N73" s="39"/>
      <c r="O73" s="39"/>
      <c r="P73" s="39"/>
      <c r="R73" s="39"/>
      <c r="S73" s="39"/>
      <c r="T73" s="39"/>
      <c r="U73" s="39"/>
      <c r="V73" s="39"/>
      <c r="W73" s="39"/>
      <c r="X73" s="39"/>
      <c r="Y73" s="39"/>
      <c r="Z73" s="39"/>
      <c r="AA73" s="39"/>
      <c r="AB73" s="39"/>
      <c r="AC73" s="39"/>
      <c r="AD73" s="39"/>
      <c r="AE73" s="39"/>
      <c r="AF73" s="39"/>
      <c r="AG73" s="39"/>
      <c r="AH73" s="40" t="str">
        <f>IF(ISNUMBER('Indicator Data'!AH74),"","Imputed using GDP p.c.")</f>
        <v/>
      </c>
      <c r="AJ73" s="39"/>
      <c r="AK73" s="39"/>
      <c r="AL73" s="39"/>
      <c r="AM73" s="39"/>
      <c r="AN73" s="39"/>
      <c r="AO73" s="39"/>
      <c r="AP73" s="39"/>
      <c r="AQ73" s="39"/>
      <c r="AR73" s="39"/>
      <c r="AS73" s="39"/>
      <c r="AT73" s="39"/>
      <c r="AU73" s="39"/>
      <c r="AV73" s="39"/>
      <c r="AW73" s="39"/>
      <c r="AX73" s="22"/>
      <c r="BD73" s="226"/>
      <c r="BE73" s="226"/>
      <c r="BF73" s="225"/>
    </row>
    <row r="74" spans="1:58">
      <c r="A74" s="30" t="str">
        <f>'Indicator Data'!A75</f>
        <v>Guinea-Bissau</v>
      </c>
      <c r="B74" s="23" t="str">
        <f>'Indicator Data'!B75</f>
        <v>GNB</v>
      </c>
      <c r="C74" s="39"/>
      <c r="D74" s="39"/>
      <c r="E74" s="39"/>
      <c r="F74" s="39"/>
      <c r="G74" s="39"/>
      <c r="H74" s="39"/>
      <c r="I74" s="39"/>
      <c r="J74" s="39"/>
      <c r="K74" s="39"/>
      <c r="L74" s="39"/>
      <c r="M74" s="39"/>
      <c r="N74" s="39"/>
      <c r="O74" s="39"/>
      <c r="P74" s="39"/>
      <c r="R74" s="39"/>
      <c r="S74" s="39"/>
      <c r="T74" s="39"/>
      <c r="U74" s="39"/>
      <c r="V74" s="39"/>
      <c r="W74" s="39"/>
      <c r="X74" s="39"/>
      <c r="Y74" s="39"/>
      <c r="Z74" s="39"/>
      <c r="AA74" s="39"/>
      <c r="AB74" s="39"/>
      <c r="AC74" s="39"/>
      <c r="AD74" s="39"/>
      <c r="AE74" s="39"/>
      <c r="AF74" s="39"/>
      <c r="AG74" s="39"/>
      <c r="AH74" s="40" t="str">
        <f>IF(ISNUMBER('Indicator Data'!AH75),"","Imputed using GDP p.c.")</f>
        <v/>
      </c>
      <c r="AJ74" s="39"/>
      <c r="AK74" s="39"/>
      <c r="AL74" s="39"/>
      <c r="AM74" s="39"/>
      <c r="AN74" s="39"/>
      <c r="AO74" s="39"/>
      <c r="AP74" s="39"/>
      <c r="AQ74" s="39"/>
      <c r="AR74" s="39"/>
      <c r="AS74" s="39"/>
      <c r="AT74" s="39"/>
      <c r="AU74" s="39"/>
      <c r="AV74" s="39"/>
      <c r="AW74" s="39"/>
      <c r="AX74" s="22"/>
      <c r="BD74" s="226"/>
      <c r="BE74" s="226"/>
      <c r="BF74" s="225"/>
    </row>
    <row r="75" spans="1:58">
      <c r="A75" s="30" t="str">
        <f>'Indicator Data'!A76</f>
        <v>Guyana</v>
      </c>
      <c r="B75" s="23" t="str">
        <f>'Indicator Data'!B76</f>
        <v>GUY</v>
      </c>
      <c r="C75" s="39"/>
      <c r="D75" s="39"/>
      <c r="E75" s="39"/>
      <c r="F75" s="39"/>
      <c r="G75" s="39"/>
      <c r="H75" s="39"/>
      <c r="I75" s="39"/>
      <c r="J75" s="39"/>
      <c r="K75" s="39"/>
      <c r="L75" s="39"/>
      <c r="M75" s="39"/>
      <c r="N75" s="39"/>
      <c r="O75" s="39"/>
      <c r="P75" s="39"/>
      <c r="R75" s="39"/>
      <c r="S75" s="39"/>
      <c r="T75" s="39"/>
      <c r="U75" s="39"/>
      <c r="V75" s="39"/>
      <c r="W75" s="39"/>
      <c r="X75" s="39"/>
      <c r="Y75" s="39"/>
      <c r="Z75" s="39"/>
      <c r="AA75" s="39"/>
      <c r="AB75" s="39"/>
      <c r="AC75" s="39"/>
      <c r="AD75" s="39"/>
      <c r="AE75" s="39"/>
      <c r="AF75" s="39"/>
      <c r="AG75" s="39"/>
      <c r="AH75" s="40" t="str">
        <f>IF(ISNUMBER('Indicator Data'!AH76),"","Imputed using GDP p.c.")</f>
        <v/>
      </c>
      <c r="AJ75" s="39"/>
      <c r="AK75" s="39"/>
      <c r="AL75" s="39"/>
      <c r="AM75" s="39"/>
      <c r="AN75" s="39"/>
      <c r="AO75" s="39"/>
      <c r="AP75" s="39"/>
      <c r="AQ75" s="39"/>
      <c r="AR75" s="39"/>
      <c r="AS75" s="39"/>
      <c r="AT75" s="39"/>
      <c r="AU75" s="39"/>
      <c r="AV75" s="39"/>
      <c r="AW75" s="39"/>
      <c r="AX75" s="22"/>
      <c r="BD75" s="226"/>
      <c r="BE75" s="226"/>
      <c r="BF75" s="225"/>
    </row>
    <row r="76" spans="1:58">
      <c r="A76" s="30" t="str">
        <f>'Indicator Data'!A77</f>
        <v>Haiti</v>
      </c>
      <c r="B76" s="23" t="str">
        <f>'Indicator Data'!B77</f>
        <v>HTI</v>
      </c>
      <c r="C76" s="39"/>
      <c r="D76" s="39"/>
      <c r="E76" s="39"/>
      <c r="F76" s="39"/>
      <c r="G76" s="39"/>
      <c r="H76" s="39"/>
      <c r="I76" s="39"/>
      <c r="J76" s="39"/>
      <c r="K76" s="39"/>
      <c r="L76" s="39"/>
      <c r="M76" s="39"/>
      <c r="N76" s="39"/>
      <c r="O76" s="39"/>
      <c r="P76" s="39"/>
      <c r="R76" s="39"/>
      <c r="S76" s="39"/>
      <c r="T76" s="39"/>
      <c r="U76" s="39"/>
      <c r="V76" s="39"/>
      <c r="W76" s="39"/>
      <c r="X76" s="39"/>
      <c r="Y76" s="39"/>
      <c r="Z76" s="39"/>
      <c r="AA76" s="39"/>
      <c r="AB76" s="39"/>
      <c r="AC76" s="39"/>
      <c r="AD76" s="39"/>
      <c r="AE76" s="39"/>
      <c r="AF76" s="39"/>
      <c r="AG76" s="39"/>
      <c r="AH76" s="40" t="str">
        <f>IF(ISNUMBER('Indicator Data'!AH77),"","Imputed using GDP p.c.")</f>
        <v/>
      </c>
      <c r="AJ76" s="39"/>
      <c r="AK76" s="39"/>
      <c r="AL76" s="39"/>
      <c r="AM76" s="39"/>
      <c r="AN76" s="39"/>
      <c r="AO76" s="39"/>
      <c r="AP76" s="39"/>
      <c r="AQ76" s="39"/>
      <c r="AR76" s="39"/>
      <c r="AS76" s="39"/>
      <c r="AT76" s="39"/>
      <c r="AU76" s="39"/>
      <c r="AV76" s="39"/>
      <c r="AW76" s="39"/>
      <c r="AX76" s="22"/>
      <c r="BD76" s="226"/>
      <c r="BE76" s="226"/>
      <c r="BF76" s="225"/>
    </row>
    <row r="77" spans="1:58">
      <c r="A77" s="30" t="str">
        <f>'Indicator Data'!A78</f>
        <v>Honduras</v>
      </c>
      <c r="B77" s="23" t="str">
        <f>'Indicator Data'!B78</f>
        <v>HND</v>
      </c>
      <c r="C77" s="39"/>
      <c r="D77" s="39"/>
      <c r="E77" s="39"/>
      <c r="F77" s="39"/>
      <c r="G77" s="39"/>
      <c r="H77" s="39"/>
      <c r="I77" s="39"/>
      <c r="J77" s="39"/>
      <c r="K77" s="39"/>
      <c r="L77" s="39"/>
      <c r="M77" s="39"/>
      <c r="N77" s="39"/>
      <c r="O77" s="39"/>
      <c r="P77" s="39"/>
      <c r="R77" s="39"/>
      <c r="S77" s="39"/>
      <c r="T77" s="39"/>
      <c r="U77" s="39"/>
      <c r="V77" s="39"/>
      <c r="W77" s="39"/>
      <c r="X77" s="39"/>
      <c r="Y77" s="39"/>
      <c r="Z77" s="39"/>
      <c r="AA77" s="39"/>
      <c r="AB77" s="39"/>
      <c r="AC77" s="39"/>
      <c r="AD77" s="39"/>
      <c r="AE77" s="39"/>
      <c r="AF77" s="39"/>
      <c r="AG77" s="39"/>
      <c r="AH77" s="40" t="str">
        <f>IF(ISNUMBER('Indicator Data'!AH78),"","Imputed using GDP p.c.")</f>
        <v/>
      </c>
      <c r="AJ77" s="39"/>
      <c r="AK77" s="39"/>
      <c r="AL77" s="39"/>
      <c r="AM77" s="39"/>
      <c r="AN77" s="39"/>
      <c r="AO77" s="39"/>
      <c r="AP77" s="39"/>
      <c r="AQ77" s="39"/>
      <c r="AR77" s="39"/>
      <c r="AS77" s="39"/>
      <c r="AT77" s="39"/>
      <c r="AU77" s="39"/>
      <c r="AV77" s="39"/>
      <c r="AW77" s="39"/>
      <c r="AX77" s="22"/>
      <c r="BD77" s="226"/>
      <c r="BE77" s="226"/>
      <c r="BF77" s="225"/>
    </row>
    <row r="78" spans="1:58">
      <c r="A78" s="30" t="str">
        <f>'Indicator Data'!A79</f>
        <v>Hungary</v>
      </c>
      <c r="B78" s="23" t="str">
        <f>'Indicator Data'!B79</f>
        <v>HUN</v>
      </c>
      <c r="C78" s="39"/>
      <c r="D78" s="39"/>
      <c r="E78" s="39"/>
      <c r="F78" s="39"/>
      <c r="G78" s="39"/>
      <c r="H78" s="39"/>
      <c r="I78" s="39"/>
      <c r="J78" s="39"/>
      <c r="K78" s="39"/>
      <c r="L78" s="39"/>
      <c r="M78" s="39"/>
      <c r="N78" s="39"/>
      <c r="O78" s="39"/>
      <c r="P78" s="39"/>
      <c r="R78" s="39"/>
      <c r="S78" s="39"/>
      <c r="T78" s="39"/>
      <c r="U78" s="39"/>
      <c r="V78" s="39"/>
      <c r="W78" s="39"/>
      <c r="X78" s="39"/>
      <c r="Y78" s="39"/>
      <c r="Z78" s="39"/>
      <c r="AA78" s="39"/>
      <c r="AB78" s="39"/>
      <c r="AC78" s="39"/>
      <c r="AD78" s="39"/>
      <c r="AE78" s="39"/>
      <c r="AF78" s="39"/>
      <c r="AG78" s="39"/>
      <c r="AH78" s="40" t="str">
        <f>IF(ISNUMBER('Indicator Data'!AH79),"","Imputed using GDP p.c.")</f>
        <v/>
      </c>
      <c r="AJ78" s="39"/>
      <c r="AK78" s="39"/>
      <c r="AL78" s="39"/>
      <c r="AM78" s="39"/>
      <c r="AN78" s="39"/>
      <c r="AO78" s="39"/>
      <c r="AP78" s="39"/>
      <c r="AQ78" s="39"/>
      <c r="AR78" s="39"/>
      <c r="AS78" s="39"/>
      <c r="AT78" s="39"/>
      <c r="AU78" s="39"/>
      <c r="AV78" s="39"/>
      <c r="AW78" s="39"/>
      <c r="AX78" s="22"/>
      <c r="BD78" s="226"/>
      <c r="BE78" s="226"/>
      <c r="BF78" s="225"/>
    </row>
    <row r="79" spans="1:58">
      <c r="A79" s="30" t="str">
        <f>'Indicator Data'!A80</f>
        <v>Iceland</v>
      </c>
      <c r="B79" s="23" t="str">
        <f>'Indicator Data'!B80</f>
        <v>ISL</v>
      </c>
      <c r="C79" s="39"/>
      <c r="D79" s="39"/>
      <c r="E79" s="39"/>
      <c r="F79" s="39"/>
      <c r="G79" s="39"/>
      <c r="H79" s="39"/>
      <c r="I79" s="39"/>
      <c r="J79" s="39"/>
      <c r="K79" s="39"/>
      <c r="L79" s="39"/>
      <c r="M79" s="39"/>
      <c r="N79" s="39"/>
      <c r="O79" s="39"/>
      <c r="P79" s="39"/>
      <c r="R79" s="39"/>
      <c r="S79" s="39"/>
      <c r="T79" s="39"/>
      <c r="U79" s="39"/>
      <c r="V79" s="39"/>
      <c r="W79" s="39"/>
      <c r="X79" s="39"/>
      <c r="Y79" s="39"/>
      <c r="Z79" s="39"/>
      <c r="AA79" s="39"/>
      <c r="AB79" s="39"/>
      <c r="AC79" s="39"/>
      <c r="AD79" s="39"/>
      <c r="AE79" s="39"/>
      <c r="AF79" s="39"/>
      <c r="AG79" s="39"/>
      <c r="AH79" s="40" t="str">
        <f>IF(ISNUMBER('Indicator Data'!AH80),"","Imputed using GDP p.c.")</f>
        <v/>
      </c>
      <c r="AJ79" s="39"/>
      <c r="AK79" s="39"/>
      <c r="AL79" s="39"/>
      <c r="AM79" s="39"/>
      <c r="AN79" s="39"/>
      <c r="AO79" s="39"/>
      <c r="AP79" s="39"/>
      <c r="AQ79" s="39"/>
      <c r="AR79" s="39"/>
      <c r="AS79" s="39"/>
      <c r="AT79" s="39"/>
      <c r="AU79" s="39"/>
      <c r="AV79" s="39"/>
      <c r="AW79" s="39"/>
      <c r="AX79" s="22"/>
      <c r="BD79" s="226"/>
      <c r="BE79" s="226"/>
      <c r="BF79" s="225"/>
    </row>
    <row r="80" spans="1:58">
      <c r="A80" s="30" t="str">
        <f>'Indicator Data'!A81</f>
        <v>India</v>
      </c>
      <c r="B80" s="23" t="str">
        <f>'Indicator Data'!B81</f>
        <v>IND</v>
      </c>
      <c r="C80" s="39"/>
      <c r="D80" s="39"/>
      <c r="E80" s="39"/>
      <c r="F80" s="39"/>
      <c r="G80" s="39"/>
      <c r="H80" s="39"/>
      <c r="I80" s="39"/>
      <c r="J80" s="39"/>
      <c r="K80" s="39"/>
      <c r="L80" s="39"/>
      <c r="M80" s="39"/>
      <c r="N80" s="39"/>
      <c r="O80" s="39"/>
      <c r="P80" s="39"/>
      <c r="R80" s="39"/>
      <c r="S80" s="39"/>
      <c r="T80" s="39"/>
      <c r="U80" s="39"/>
      <c r="V80" s="39"/>
      <c r="W80" s="39"/>
      <c r="X80" s="39"/>
      <c r="Y80" s="39"/>
      <c r="Z80" s="39"/>
      <c r="AA80" s="39"/>
      <c r="AB80" s="39"/>
      <c r="AC80" s="39"/>
      <c r="AD80" s="39"/>
      <c r="AE80" s="39"/>
      <c r="AF80" s="39"/>
      <c r="AG80" s="39"/>
      <c r="AH80" s="40" t="str">
        <f>IF(ISNUMBER('Indicator Data'!AH81),"","Imputed using GDP p.c.")</f>
        <v/>
      </c>
      <c r="AJ80" s="39"/>
      <c r="AK80" s="39"/>
      <c r="AL80" s="39"/>
      <c r="AM80" s="39"/>
      <c r="AN80" s="39"/>
      <c r="AO80" s="39"/>
      <c r="AP80" s="39"/>
      <c r="AQ80" s="39"/>
      <c r="AR80" s="39"/>
      <c r="AS80" s="39"/>
      <c r="AT80" s="39"/>
      <c r="AU80" s="39"/>
      <c r="AV80" s="39"/>
      <c r="AW80" s="39"/>
      <c r="AX80" s="22"/>
      <c r="BD80" s="226"/>
      <c r="BE80" s="226"/>
      <c r="BF80" s="225"/>
    </row>
    <row r="81" spans="1:58">
      <c r="A81" s="30" t="str">
        <f>'Indicator Data'!A82</f>
        <v>Indonesia</v>
      </c>
      <c r="B81" s="23" t="str">
        <f>'Indicator Data'!B82</f>
        <v>IDN</v>
      </c>
      <c r="C81" s="39"/>
      <c r="D81" s="39"/>
      <c r="E81" s="39"/>
      <c r="F81" s="39"/>
      <c r="G81" s="39"/>
      <c r="H81" s="39"/>
      <c r="I81" s="39"/>
      <c r="J81" s="39"/>
      <c r="K81" s="39"/>
      <c r="L81" s="39"/>
      <c r="M81" s="39"/>
      <c r="N81" s="39"/>
      <c r="O81" s="39"/>
      <c r="P81" s="39"/>
      <c r="R81" s="39"/>
      <c r="S81" s="39"/>
      <c r="T81" s="39"/>
      <c r="U81" s="39"/>
      <c r="V81" s="39"/>
      <c r="W81" s="39"/>
      <c r="X81" s="39"/>
      <c r="Y81" s="39"/>
      <c r="Z81" s="39"/>
      <c r="AA81" s="39"/>
      <c r="AB81" s="39"/>
      <c r="AC81" s="39"/>
      <c r="AD81" s="39"/>
      <c r="AE81" s="39"/>
      <c r="AF81" s="39"/>
      <c r="AG81" s="39"/>
      <c r="AH81" s="40" t="str">
        <f>IF(ISNUMBER('Indicator Data'!AH82),"","Imputed using GDP p.c.")</f>
        <v/>
      </c>
      <c r="AJ81" s="39"/>
      <c r="AK81" s="39"/>
      <c r="AL81" s="39"/>
      <c r="AM81" s="39"/>
      <c r="AN81" s="39"/>
      <c r="AO81" s="39"/>
      <c r="AP81" s="39"/>
      <c r="AQ81" s="39"/>
      <c r="AR81" s="39"/>
      <c r="AS81" s="39"/>
      <c r="AT81" s="39"/>
      <c r="AU81" s="39"/>
      <c r="AV81" s="39"/>
      <c r="AW81" s="39"/>
      <c r="AX81" s="22"/>
      <c r="BD81" s="226"/>
      <c r="BE81" s="226"/>
      <c r="BF81" s="225"/>
    </row>
    <row r="82" spans="1:58">
      <c r="A82" s="30" t="str">
        <f>'Indicator Data'!A83</f>
        <v>Iran</v>
      </c>
      <c r="B82" s="23" t="str">
        <f>'Indicator Data'!B83</f>
        <v>IRN</v>
      </c>
      <c r="C82" s="39"/>
      <c r="D82" s="39"/>
      <c r="E82" s="39"/>
      <c r="F82" s="39"/>
      <c r="G82" s="39"/>
      <c r="H82" s="39"/>
      <c r="I82" s="39"/>
      <c r="J82" s="39"/>
      <c r="K82" s="39"/>
      <c r="L82" s="39"/>
      <c r="M82" s="39"/>
      <c r="N82" s="39"/>
      <c r="O82" s="39"/>
      <c r="P82" s="39"/>
      <c r="R82" s="39"/>
      <c r="S82" s="39"/>
      <c r="T82" s="39"/>
      <c r="U82" s="39"/>
      <c r="V82" s="39"/>
      <c r="W82" s="39"/>
      <c r="X82" s="39"/>
      <c r="Y82" s="39"/>
      <c r="Z82" s="39"/>
      <c r="AA82" s="39"/>
      <c r="AB82" s="39"/>
      <c r="AC82" s="39"/>
      <c r="AD82" s="39"/>
      <c r="AE82" s="39"/>
      <c r="AF82" s="39"/>
      <c r="AG82" s="39"/>
      <c r="AH82" s="40" t="str">
        <f>IF(ISNUMBER('Indicator Data'!AH83),"","Imputed using GDP p.c.")</f>
        <v/>
      </c>
      <c r="AJ82" s="39"/>
      <c r="AK82" s="39"/>
      <c r="AL82" s="39"/>
      <c r="AM82" s="39"/>
      <c r="AN82" s="39"/>
      <c r="AO82" s="39"/>
      <c r="AP82" s="39"/>
      <c r="AQ82" s="39"/>
      <c r="AR82" s="39"/>
      <c r="AS82" s="39"/>
      <c r="AT82" s="39"/>
      <c r="AU82" s="39"/>
      <c r="AV82" s="39"/>
      <c r="AW82" s="39"/>
      <c r="AX82" s="22"/>
      <c r="BD82" s="226"/>
      <c r="BE82" s="226"/>
      <c r="BF82" s="225"/>
    </row>
    <row r="83" spans="1:58">
      <c r="A83" s="30" t="str">
        <f>'Indicator Data'!A84</f>
        <v>Iraq</v>
      </c>
      <c r="B83" s="23" t="str">
        <f>'Indicator Data'!B84</f>
        <v>IRQ</v>
      </c>
      <c r="C83" s="39"/>
      <c r="D83" s="39"/>
      <c r="E83" s="39"/>
      <c r="F83" s="39"/>
      <c r="G83" s="39"/>
      <c r="H83" s="39"/>
      <c r="I83" s="39"/>
      <c r="J83" s="39"/>
      <c r="K83" s="39"/>
      <c r="L83" s="39"/>
      <c r="M83" s="39"/>
      <c r="N83" s="39"/>
      <c r="O83" s="39"/>
      <c r="P83" s="39"/>
      <c r="R83" s="39"/>
      <c r="S83" s="39"/>
      <c r="T83" s="39"/>
      <c r="U83" s="39"/>
      <c r="V83" s="39"/>
      <c r="W83" s="39"/>
      <c r="X83" s="39"/>
      <c r="Y83" s="39"/>
      <c r="Z83" s="39"/>
      <c r="AA83" s="39"/>
      <c r="AB83" s="39"/>
      <c r="AC83" s="39"/>
      <c r="AD83" s="39"/>
      <c r="AE83" s="39"/>
      <c r="AF83" s="39"/>
      <c r="AG83" s="39"/>
      <c r="AH83" s="40" t="str">
        <f>IF(ISNUMBER('Indicator Data'!AH84),"","Imputed using GDP p.c.")</f>
        <v/>
      </c>
      <c r="AJ83" s="39"/>
      <c r="AK83" s="39"/>
      <c r="AL83" s="39"/>
      <c r="AM83" s="39"/>
      <c r="AN83" s="39"/>
      <c r="AO83" s="39"/>
      <c r="AP83" s="39"/>
      <c r="AQ83" s="39"/>
      <c r="AR83" s="39"/>
      <c r="AS83" s="39"/>
      <c r="AT83" s="39"/>
      <c r="AU83" s="39"/>
      <c r="AV83" s="39"/>
      <c r="AW83" s="39"/>
      <c r="AX83" s="22"/>
      <c r="BD83" s="226"/>
      <c r="BE83" s="226"/>
      <c r="BF83" s="225"/>
    </row>
    <row r="84" spans="1:58">
      <c r="A84" s="30" t="str">
        <f>'Indicator Data'!A85</f>
        <v>Ireland</v>
      </c>
      <c r="B84" s="23" t="str">
        <f>'Indicator Data'!B85</f>
        <v>IRL</v>
      </c>
      <c r="C84" s="39"/>
      <c r="D84" s="39"/>
      <c r="E84" s="39"/>
      <c r="F84" s="39"/>
      <c r="G84" s="39"/>
      <c r="H84" s="39"/>
      <c r="I84" s="39"/>
      <c r="J84" s="39"/>
      <c r="K84" s="39"/>
      <c r="L84" s="39"/>
      <c r="M84" s="39"/>
      <c r="N84" s="39"/>
      <c r="O84" s="39"/>
      <c r="P84" s="39"/>
      <c r="R84" s="39"/>
      <c r="S84" s="39"/>
      <c r="T84" s="39"/>
      <c r="U84" s="39"/>
      <c r="V84" s="39"/>
      <c r="W84" s="39"/>
      <c r="X84" s="39"/>
      <c r="Y84" s="39"/>
      <c r="Z84" s="39"/>
      <c r="AA84" s="39"/>
      <c r="AB84" s="39"/>
      <c r="AC84" s="39"/>
      <c r="AD84" s="39"/>
      <c r="AE84" s="39"/>
      <c r="AF84" s="39"/>
      <c r="AG84" s="39"/>
      <c r="AH84" s="40" t="str">
        <f>IF(ISNUMBER('Indicator Data'!AH85),"","Imputed using GDP p.c.")</f>
        <v/>
      </c>
      <c r="AJ84" s="39"/>
      <c r="AK84" s="39"/>
      <c r="AL84" s="39"/>
      <c r="AM84" s="39"/>
      <c r="AN84" s="39"/>
      <c r="AO84" s="39"/>
      <c r="AP84" s="39"/>
      <c r="AQ84" s="39"/>
      <c r="AR84" s="39"/>
      <c r="AS84" s="39"/>
      <c r="AT84" s="39"/>
      <c r="AU84" s="39"/>
      <c r="AV84" s="39"/>
      <c r="AW84" s="39"/>
      <c r="AX84" s="22"/>
      <c r="BD84" s="226"/>
      <c r="BE84" s="226"/>
      <c r="BF84" s="225"/>
    </row>
    <row r="85" spans="1:58">
      <c r="A85" s="30" t="str">
        <f>'Indicator Data'!A86</f>
        <v>Israel</v>
      </c>
      <c r="B85" s="23" t="str">
        <f>'Indicator Data'!B86</f>
        <v>ISR</v>
      </c>
      <c r="C85" s="39"/>
      <c r="D85" s="39"/>
      <c r="E85" s="39"/>
      <c r="F85" s="39"/>
      <c r="G85" s="39"/>
      <c r="H85" s="39"/>
      <c r="I85" s="39"/>
      <c r="J85" s="39"/>
      <c r="K85" s="39"/>
      <c r="L85" s="39"/>
      <c r="M85" s="39"/>
      <c r="N85" s="39"/>
      <c r="O85" s="39"/>
      <c r="P85" s="39"/>
      <c r="R85" s="39"/>
      <c r="S85" s="39"/>
      <c r="T85" s="39"/>
      <c r="U85" s="39"/>
      <c r="V85" s="39"/>
      <c r="W85" s="39"/>
      <c r="X85" s="39"/>
      <c r="Y85" s="39"/>
      <c r="Z85" s="39"/>
      <c r="AA85" s="39"/>
      <c r="AB85" s="39"/>
      <c r="AC85" s="39"/>
      <c r="AD85" s="39"/>
      <c r="AE85" s="39"/>
      <c r="AF85" s="39"/>
      <c r="AG85" s="39"/>
      <c r="AH85" s="40" t="str">
        <f>IF(ISNUMBER('Indicator Data'!AH86),"","Imputed using GDP p.c.")</f>
        <v/>
      </c>
      <c r="AJ85" s="39"/>
      <c r="AK85" s="39"/>
      <c r="AL85" s="39"/>
      <c r="AM85" s="39"/>
      <c r="AN85" s="39"/>
      <c r="AO85" s="39"/>
      <c r="AP85" s="39"/>
      <c r="AQ85" s="39"/>
      <c r="AR85" s="39"/>
      <c r="AS85" s="39"/>
      <c r="AT85" s="39"/>
      <c r="AU85" s="39"/>
      <c r="AV85" s="39"/>
      <c r="AW85" s="39"/>
      <c r="AX85" s="22"/>
      <c r="BD85" s="226"/>
      <c r="BE85" s="226"/>
      <c r="BF85" s="225"/>
    </row>
    <row r="86" spans="1:58">
      <c r="A86" s="30" t="str">
        <f>'Indicator Data'!A87</f>
        <v>Italy</v>
      </c>
      <c r="B86" s="23" t="str">
        <f>'Indicator Data'!B87</f>
        <v>ITA</v>
      </c>
      <c r="C86" s="39"/>
      <c r="D86" s="39"/>
      <c r="E86" s="39"/>
      <c r="F86" s="39"/>
      <c r="G86" s="39"/>
      <c r="H86" s="39"/>
      <c r="I86" s="39"/>
      <c r="J86" s="39"/>
      <c r="K86" s="39"/>
      <c r="L86" s="39"/>
      <c r="M86" s="39"/>
      <c r="N86" s="39"/>
      <c r="O86" s="39"/>
      <c r="P86" s="39"/>
      <c r="R86" s="39"/>
      <c r="S86" s="39"/>
      <c r="T86" s="39"/>
      <c r="U86" s="39"/>
      <c r="V86" s="39"/>
      <c r="W86" s="39"/>
      <c r="X86" s="39"/>
      <c r="Y86" s="39"/>
      <c r="Z86" s="39"/>
      <c r="AA86" s="39"/>
      <c r="AB86" s="39"/>
      <c r="AC86" s="39"/>
      <c r="AD86" s="39"/>
      <c r="AE86" s="39"/>
      <c r="AF86" s="39"/>
      <c r="AG86" s="39"/>
      <c r="AH86" s="40" t="str">
        <f>IF(ISNUMBER('Indicator Data'!AH87),"","Imputed using GDP p.c.")</f>
        <v/>
      </c>
      <c r="AJ86" s="39"/>
      <c r="AK86" s="39"/>
      <c r="AL86" s="39"/>
      <c r="AM86" s="39"/>
      <c r="AN86" s="39"/>
      <c r="AO86" s="39"/>
      <c r="AP86" s="39"/>
      <c r="AQ86" s="39"/>
      <c r="AR86" s="39"/>
      <c r="AS86" s="39"/>
      <c r="AT86" s="39"/>
      <c r="AU86" s="39"/>
      <c r="AV86" s="39"/>
      <c r="AW86" s="39"/>
      <c r="AX86" s="22"/>
      <c r="BD86" s="226"/>
      <c r="BE86" s="226"/>
      <c r="BF86" s="225"/>
    </row>
    <row r="87" spans="1:58">
      <c r="A87" s="30" t="str">
        <f>'Indicator Data'!A88</f>
        <v>Jamaica</v>
      </c>
      <c r="B87" s="23" t="str">
        <f>'Indicator Data'!B88</f>
        <v>JAM</v>
      </c>
      <c r="C87" s="39"/>
      <c r="D87" s="39"/>
      <c r="E87" s="39"/>
      <c r="F87" s="39"/>
      <c r="G87" s="39"/>
      <c r="H87" s="39"/>
      <c r="I87" s="39"/>
      <c r="J87" s="39"/>
      <c r="K87" s="39"/>
      <c r="L87" s="39"/>
      <c r="M87" s="39"/>
      <c r="N87" s="39"/>
      <c r="O87" s="39"/>
      <c r="P87" s="39"/>
      <c r="R87" s="39"/>
      <c r="S87" s="39"/>
      <c r="T87" s="39"/>
      <c r="U87" s="39"/>
      <c r="V87" s="39"/>
      <c r="W87" s="39"/>
      <c r="X87" s="39"/>
      <c r="Y87" s="39"/>
      <c r="Z87" s="39"/>
      <c r="AA87" s="39"/>
      <c r="AB87" s="39"/>
      <c r="AC87" s="39"/>
      <c r="AD87" s="39"/>
      <c r="AE87" s="39"/>
      <c r="AF87" s="39"/>
      <c r="AG87" s="39"/>
      <c r="AH87" s="40" t="str">
        <f>IF(ISNUMBER('Indicator Data'!AH88),"","Imputed using GDP p.c.")</f>
        <v/>
      </c>
      <c r="AJ87" s="39"/>
      <c r="AK87" s="39"/>
      <c r="AL87" s="39"/>
      <c r="AM87" s="39"/>
      <c r="AN87" s="39"/>
      <c r="AO87" s="39"/>
      <c r="AP87" s="39"/>
      <c r="AQ87" s="39"/>
      <c r="AR87" s="39"/>
      <c r="AS87" s="39"/>
      <c r="AT87" s="39"/>
      <c r="AU87" s="39"/>
      <c r="AV87" s="39"/>
      <c r="AW87" s="39"/>
      <c r="AX87" s="22"/>
      <c r="BD87" s="226"/>
      <c r="BE87" s="226"/>
      <c r="BF87" s="225"/>
    </row>
    <row r="88" spans="1:58">
      <c r="A88" s="30" t="str">
        <f>'Indicator Data'!A89</f>
        <v>Japan</v>
      </c>
      <c r="B88" s="23" t="str">
        <f>'Indicator Data'!B89</f>
        <v>JPN</v>
      </c>
      <c r="C88" s="39"/>
      <c r="D88" s="39"/>
      <c r="E88" s="39"/>
      <c r="F88" s="39"/>
      <c r="G88" s="39"/>
      <c r="H88" s="39"/>
      <c r="I88" s="39"/>
      <c r="J88" s="39"/>
      <c r="K88" s="39"/>
      <c r="L88" s="39"/>
      <c r="M88" s="39"/>
      <c r="N88" s="39"/>
      <c r="O88" s="39"/>
      <c r="P88" s="39"/>
      <c r="R88" s="39"/>
      <c r="S88" s="39"/>
      <c r="T88" s="39"/>
      <c r="U88" s="39"/>
      <c r="V88" s="39"/>
      <c r="W88" s="39"/>
      <c r="X88" s="39"/>
      <c r="Y88" s="39"/>
      <c r="Z88" s="39"/>
      <c r="AA88" s="39"/>
      <c r="AB88" s="39"/>
      <c r="AC88" s="39"/>
      <c r="AD88" s="39"/>
      <c r="AE88" s="39"/>
      <c r="AF88" s="39"/>
      <c r="AG88" s="39"/>
      <c r="AH88" s="40" t="str">
        <f>IF(ISNUMBER('Indicator Data'!AH89),"","Imputed using GDP p.c.")</f>
        <v/>
      </c>
      <c r="AJ88" s="39"/>
      <c r="AK88" s="39"/>
      <c r="AL88" s="39"/>
      <c r="AM88" s="39"/>
      <c r="AN88" s="39"/>
      <c r="AO88" s="39"/>
      <c r="AP88" s="39"/>
      <c r="AQ88" s="39"/>
      <c r="AR88" s="39"/>
      <c r="AS88" s="39"/>
      <c r="AT88" s="39"/>
      <c r="AU88" s="39"/>
      <c r="AV88" s="39"/>
      <c r="AW88" s="39"/>
      <c r="AX88" s="22"/>
      <c r="BD88" s="226"/>
      <c r="BE88" s="226"/>
      <c r="BF88" s="225"/>
    </row>
    <row r="89" spans="1:58">
      <c r="A89" s="30" t="str">
        <f>'Indicator Data'!A90</f>
        <v>Jordan</v>
      </c>
      <c r="B89" s="23" t="str">
        <f>'Indicator Data'!B90</f>
        <v>JOR</v>
      </c>
      <c r="C89" s="39"/>
      <c r="D89" s="39"/>
      <c r="E89" s="39"/>
      <c r="F89" s="39"/>
      <c r="G89" s="39"/>
      <c r="H89" s="39"/>
      <c r="I89" s="39"/>
      <c r="J89" s="39"/>
      <c r="K89" s="39"/>
      <c r="L89" s="39"/>
      <c r="M89" s="39"/>
      <c r="N89" s="39"/>
      <c r="O89" s="39"/>
      <c r="P89" s="39"/>
      <c r="R89" s="39"/>
      <c r="S89" s="39"/>
      <c r="T89" s="39"/>
      <c r="U89" s="39"/>
      <c r="V89" s="39"/>
      <c r="W89" s="39"/>
      <c r="X89" s="39"/>
      <c r="Y89" s="39"/>
      <c r="Z89" s="39"/>
      <c r="AA89" s="39"/>
      <c r="AB89" s="39"/>
      <c r="AC89" s="39"/>
      <c r="AD89" s="39"/>
      <c r="AE89" s="39"/>
      <c r="AF89" s="39"/>
      <c r="AG89" s="39"/>
      <c r="AH89" s="40" t="str">
        <f>IF(ISNUMBER('Indicator Data'!AH90),"","Imputed using GDP p.c.")</f>
        <v/>
      </c>
      <c r="AJ89" s="39"/>
      <c r="AK89" s="39"/>
      <c r="AL89" s="39"/>
      <c r="AM89" s="39"/>
      <c r="AN89" s="39"/>
      <c r="AO89" s="39"/>
      <c r="AP89" s="39"/>
      <c r="AQ89" s="39"/>
      <c r="AR89" s="39"/>
      <c r="AS89" s="39"/>
      <c r="AT89" s="39"/>
      <c r="AU89" s="39"/>
      <c r="AV89" s="39"/>
      <c r="AW89" s="39"/>
      <c r="AX89" s="22"/>
      <c r="BD89" s="226"/>
      <c r="BE89" s="226"/>
      <c r="BF89" s="225"/>
    </row>
    <row r="90" spans="1:58">
      <c r="A90" s="30" t="str">
        <f>'Indicator Data'!A91</f>
        <v>Kazakhstan</v>
      </c>
      <c r="B90" s="23" t="str">
        <f>'Indicator Data'!B91</f>
        <v>KAZ</v>
      </c>
      <c r="C90" s="39"/>
      <c r="D90" s="39"/>
      <c r="E90" s="39"/>
      <c r="F90" s="39"/>
      <c r="G90" s="39"/>
      <c r="H90" s="39"/>
      <c r="I90" s="39"/>
      <c r="J90" s="39"/>
      <c r="K90" s="39"/>
      <c r="L90" s="39"/>
      <c r="M90" s="39"/>
      <c r="N90" s="39"/>
      <c r="O90" s="39"/>
      <c r="P90" s="39"/>
      <c r="R90" s="39"/>
      <c r="S90" s="39"/>
      <c r="T90" s="39"/>
      <c r="U90" s="39"/>
      <c r="V90" s="39"/>
      <c r="W90" s="39"/>
      <c r="X90" s="39"/>
      <c r="Y90" s="39"/>
      <c r="Z90" s="39"/>
      <c r="AA90" s="39"/>
      <c r="AB90" s="39"/>
      <c r="AC90" s="39"/>
      <c r="AD90" s="39"/>
      <c r="AE90" s="39"/>
      <c r="AF90" s="39"/>
      <c r="AG90" s="39"/>
      <c r="AH90" s="40" t="str">
        <f>IF(ISNUMBER('Indicator Data'!AH91),"","Imputed using GDP p.c.")</f>
        <v/>
      </c>
      <c r="AJ90" s="39"/>
      <c r="AK90" s="39"/>
      <c r="AL90" s="39"/>
      <c r="AM90" s="39"/>
      <c r="AN90" s="39"/>
      <c r="AO90" s="39"/>
      <c r="AP90" s="39"/>
      <c r="AQ90" s="39"/>
      <c r="AR90" s="39"/>
      <c r="AS90" s="39"/>
      <c r="AT90" s="39"/>
      <c r="AU90" s="39"/>
      <c r="AV90" s="39"/>
      <c r="AW90" s="39"/>
      <c r="AX90" s="22"/>
      <c r="BD90" s="226"/>
      <c r="BE90" s="226"/>
      <c r="BF90" s="225"/>
    </row>
    <row r="91" spans="1:58">
      <c r="A91" s="30" t="str">
        <f>'Indicator Data'!A92</f>
        <v>Kenya</v>
      </c>
      <c r="B91" s="23" t="str">
        <f>'Indicator Data'!B92</f>
        <v>KEN</v>
      </c>
      <c r="C91" s="39"/>
      <c r="D91" s="39"/>
      <c r="E91" s="39"/>
      <c r="F91" s="39"/>
      <c r="G91" s="39"/>
      <c r="H91" s="39"/>
      <c r="I91" s="39"/>
      <c r="J91" s="39"/>
      <c r="K91" s="39"/>
      <c r="L91" s="39"/>
      <c r="M91" s="39"/>
      <c r="N91" s="39"/>
      <c r="O91" s="39"/>
      <c r="P91" s="39"/>
      <c r="R91" s="39"/>
      <c r="S91" s="39"/>
      <c r="T91" s="39"/>
      <c r="U91" s="39"/>
      <c r="V91" s="39"/>
      <c r="W91" s="39"/>
      <c r="X91" s="39"/>
      <c r="Y91" s="39"/>
      <c r="Z91" s="39"/>
      <c r="AA91" s="39"/>
      <c r="AB91" s="39"/>
      <c r="AC91" s="39"/>
      <c r="AD91" s="39"/>
      <c r="AE91" s="39"/>
      <c r="AF91" s="39"/>
      <c r="AG91" s="39"/>
      <c r="AH91" s="40" t="str">
        <f>IF(ISNUMBER('Indicator Data'!AH92),"","Imputed using GDP p.c.")</f>
        <v/>
      </c>
      <c r="AJ91" s="39"/>
      <c r="AK91" s="39"/>
      <c r="AL91" s="39"/>
      <c r="AM91" s="39"/>
      <c r="AN91" s="39"/>
      <c r="AO91" s="39"/>
      <c r="AP91" s="39"/>
      <c r="AQ91" s="39"/>
      <c r="AR91" s="39"/>
      <c r="AS91" s="39"/>
      <c r="AT91" s="39"/>
      <c r="AU91" s="39"/>
      <c r="AV91" s="39"/>
      <c r="AW91" s="39"/>
      <c r="AX91" s="22"/>
      <c r="BD91" s="226"/>
      <c r="BE91" s="226"/>
      <c r="BF91" s="225"/>
    </row>
    <row r="92" spans="1:58">
      <c r="A92" s="30" t="str">
        <f>'Indicator Data'!A93</f>
        <v>Kiribati</v>
      </c>
      <c r="B92" s="23" t="str">
        <f>'Indicator Data'!B93</f>
        <v>KIR</v>
      </c>
      <c r="C92" s="39"/>
      <c r="D92" s="39"/>
      <c r="E92" s="39"/>
      <c r="F92" s="39"/>
      <c r="G92" s="39"/>
      <c r="H92" s="39"/>
      <c r="I92" s="39"/>
      <c r="J92" s="39"/>
      <c r="K92" s="39"/>
      <c r="L92" s="39"/>
      <c r="M92" s="39"/>
      <c r="N92" s="39"/>
      <c r="O92" s="39"/>
      <c r="P92" s="39"/>
      <c r="R92" s="39"/>
      <c r="S92" s="39"/>
      <c r="T92" s="39"/>
      <c r="U92" s="39"/>
      <c r="V92" s="39"/>
      <c r="W92" s="39"/>
      <c r="X92" s="39"/>
      <c r="Y92" s="39"/>
      <c r="Z92" s="39"/>
      <c r="AA92" s="39"/>
      <c r="AB92" s="39"/>
      <c r="AC92" s="39"/>
      <c r="AD92" s="39"/>
      <c r="AE92" s="39"/>
      <c r="AF92" s="39"/>
      <c r="AG92" s="39"/>
      <c r="AH92" s="40" t="str">
        <f>IF(ISNUMBER('Indicator Data'!AH93),"","Imputed using GDP p.c.")</f>
        <v/>
      </c>
      <c r="AJ92" s="39"/>
      <c r="AK92" s="39"/>
      <c r="AL92" s="39"/>
      <c r="AM92" s="39"/>
      <c r="AN92" s="39"/>
      <c r="AO92" s="39"/>
      <c r="AP92" s="39"/>
      <c r="AQ92" s="39"/>
      <c r="AR92" s="39"/>
      <c r="AS92" s="39"/>
      <c r="AT92" s="39"/>
      <c r="AU92" s="39"/>
      <c r="AV92" s="39"/>
      <c r="AW92" s="39"/>
      <c r="AX92" s="22"/>
      <c r="BD92" s="226"/>
      <c r="BE92" s="226"/>
      <c r="BF92" s="225"/>
    </row>
    <row r="93" spans="1:58">
      <c r="A93" s="30" t="str">
        <f>'Indicator Data'!A94</f>
        <v>Korea DPR</v>
      </c>
      <c r="B93" s="23" t="str">
        <f>'Indicator Data'!B94</f>
        <v>PRK</v>
      </c>
      <c r="C93" s="39"/>
      <c r="D93" s="39"/>
      <c r="E93" s="39"/>
      <c r="F93" s="39"/>
      <c r="G93" s="39"/>
      <c r="H93" s="39"/>
      <c r="I93" s="39"/>
      <c r="J93" s="39"/>
      <c r="K93" s="39"/>
      <c r="L93" s="39"/>
      <c r="M93" s="39"/>
      <c r="N93" s="39"/>
      <c r="O93" s="39"/>
      <c r="P93" s="39"/>
      <c r="R93" s="39"/>
      <c r="S93" s="39"/>
      <c r="T93" s="39"/>
      <c r="U93" s="39"/>
      <c r="V93" s="39"/>
      <c r="W93" s="39"/>
      <c r="X93" s="39"/>
      <c r="Y93" s="39"/>
      <c r="Z93" s="39"/>
      <c r="AA93" s="39"/>
      <c r="AB93" s="39"/>
      <c r="AC93" s="39"/>
      <c r="AD93" s="39"/>
      <c r="AE93" s="39"/>
      <c r="AF93" s="39"/>
      <c r="AG93" s="39"/>
      <c r="AH93" s="40" t="str">
        <f>IF(ISNUMBER('Indicator Data'!#REF!),"","Imputed using GDP p.c.")</f>
        <v>Imputed using GDP p.c.</v>
      </c>
      <c r="AJ93" s="39"/>
      <c r="AK93" s="39"/>
      <c r="AL93" s="39"/>
      <c r="AM93" s="39"/>
      <c r="AN93" s="39"/>
      <c r="AO93" s="39"/>
      <c r="AP93" s="39"/>
      <c r="AQ93" s="39"/>
      <c r="AR93" s="39"/>
      <c r="AS93" s="39"/>
      <c r="AT93" s="39"/>
      <c r="AU93" s="39"/>
      <c r="AV93" s="39"/>
      <c r="AW93" s="39"/>
      <c r="AX93" s="22"/>
      <c r="BD93" s="226"/>
      <c r="BE93" s="226"/>
      <c r="BF93" s="225"/>
    </row>
    <row r="94" spans="1:58">
      <c r="A94" s="30" t="str">
        <f>'Indicator Data'!A95</f>
        <v>Korea Republic of</v>
      </c>
      <c r="B94" s="23" t="str">
        <f>'Indicator Data'!B95</f>
        <v>KOR</v>
      </c>
      <c r="C94" s="39"/>
      <c r="D94" s="39"/>
      <c r="E94" s="39"/>
      <c r="F94" s="39"/>
      <c r="G94" s="39"/>
      <c r="H94" s="39"/>
      <c r="I94" s="39"/>
      <c r="J94" s="39"/>
      <c r="K94" s="39"/>
      <c r="L94" s="39"/>
      <c r="M94" s="39"/>
      <c r="N94" s="39"/>
      <c r="O94" s="39"/>
      <c r="P94" s="39"/>
      <c r="R94" s="39"/>
      <c r="S94" s="39"/>
      <c r="T94" s="39"/>
      <c r="U94" s="39"/>
      <c r="V94" s="39"/>
      <c r="W94" s="39"/>
      <c r="X94" s="39"/>
      <c r="Y94" s="39"/>
      <c r="Z94" s="39"/>
      <c r="AA94" s="39"/>
      <c r="AB94" s="39"/>
      <c r="AC94" s="39"/>
      <c r="AD94" s="39"/>
      <c r="AE94" s="39"/>
      <c r="AF94" s="39"/>
      <c r="AG94" s="39"/>
      <c r="AH94" s="40" t="str">
        <f>IF(ISNUMBER('Indicator Data'!AH94),"","Imputed using GDP p.c.")</f>
        <v/>
      </c>
      <c r="AJ94" s="39"/>
      <c r="AK94" s="39"/>
      <c r="AL94" s="39"/>
      <c r="AM94" s="39"/>
      <c r="AN94" s="39"/>
      <c r="AO94" s="39"/>
      <c r="AP94" s="39"/>
      <c r="AQ94" s="39"/>
      <c r="AR94" s="39"/>
      <c r="AS94" s="39"/>
      <c r="AT94" s="39"/>
      <c r="AU94" s="39"/>
      <c r="AV94" s="39"/>
      <c r="AW94" s="39"/>
      <c r="AX94" s="22"/>
      <c r="BD94" s="226"/>
      <c r="BE94" s="226"/>
      <c r="BF94" s="225"/>
    </row>
    <row r="95" spans="1:58">
      <c r="A95" s="30" t="str">
        <f>'Indicator Data'!A96</f>
        <v>Kuwait</v>
      </c>
      <c r="B95" s="23" t="str">
        <f>'Indicator Data'!B96</f>
        <v>KWT</v>
      </c>
      <c r="C95" s="39"/>
      <c r="D95" s="39"/>
      <c r="E95" s="39"/>
      <c r="F95" s="39"/>
      <c r="G95" s="39"/>
      <c r="H95" s="39"/>
      <c r="I95" s="39"/>
      <c r="J95" s="39"/>
      <c r="K95" s="39"/>
      <c r="L95" s="39"/>
      <c r="M95" s="39"/>
      <c r="N95" s="39"/>
      <c r="O95" s="39"/>
      <c r="P95" s="39"/>
      <c r="R95" s="39"/>
      <c r="S95" s="39"/>
      <c r="T95" s="39"/>
      <c r="U95" s="39"/>
      <c r="V95" s="39"/>
      <c r="W95" s="39"/>
      <c r="X95" s="39"/>
      <c r="Y95" s="39"/>
      <c r="Z95" s="39"/>
      <c r="AA95" s="39"/>
      <c r="AB95" s="39"/>
      <c r="AC95" s="39"/>
      <c r="AD95" s="39"/>
      <c r="AE95" s="39"/>
      <c r="AF95" s="39"/>
      <c r="AG95" s="39"/>
      <c r="AH95" s="40" t="str">
        <f>IF(ISNUMBER('Indicator Data'!AH96),"","Imputed using GDP p.c.")</f>
        <v/>
      </c>
      <c r="AJ95" s="39"/>
      <c r="AK95" s="39"/>
      <c r="AL95" s="39"/>
      <c r="AM95" s="39"/>
      <c r="AN95" s="39"/>
      <c r="AO95" s="39"/>
      <c r="AP95" s="39"/>
      <c r="AQ95" s="39"/>
      <c r="AR95" s="39"/>
      <c r="AS95" s="39"/>
      <c r="AT95" s="39"/>
      <c r="AU95" s="39"/>
      <c r="AV95" s="39"/>
      <c r="AW95" s="39"/>
      <c r="AX95" s="22"/>
      <c r="BD95" s="226"/>
      <c r="BE95" s="226"/>
      <c r="BF95" s="225"/>
    </row>
    <row r="96" spans="1:58">
      <c r="A96" s="30" t="str">
        <f>'Indicator Data'!A97</f>
        <v>Kyrgyzstan</v>
      </c>
      <c r="B96" s="23" t="str">
        <f>'Indicator Data'!B97</f>
        <v>KGZ</v>
      </c>
      <c r="C96" s="39"/>
      <c r="D96" s="39"/>
      <c r="E96" s="39"/>
      <c r="F96" s="39"/>
      <c r="G96" s="39"/>
      <c r="H96" s="39"/>
      <c r="I96" s="39"/>
      <c r="J96" s="39"/>
      <c r="K96" s="39"/>
      <c r="L96" s="39"/>
      <c r="M96" s="39"/>
      <c r="N96" s="39"/>
      <c r="O96" s="39"/>
      <c r="P96" s="39"/>
      <c r="R96" s="39"/>
      <c r="S96" s="39"/>
      <c r="T96" s="39"/>
      <c r="U96" s="39"/>
      <c r="V96" s="39"/>
      <c r="W96" s="39"/>
      <c r="X96" s="39"/>
      <c r="Y96" s="39"/>
      <c r="Z96" s="39"/>
      <c r="AA96" s="39"/>
      <c r="AB96" s="39"/>
      <c r="AC96" s="39"/>
      <c r="AD96" s="39"/>
      <c r="AE96" s="39"/>
      <c r="AF96" s="39"/>
      <c r="AG96" s="39"/>
      <c r="AH96" s="40" t="str">
        <f>IF(ISNUMBER('Indicator Data'!AH97),"","Imputed using GDP p.c.")</f>
        <v/>
      </c>
      <c r="AJ96" s="39"/>
      <c r="AK96" s="39"/>
      <c r="AL96" s="39"/>
      <c r="AM96" s="39"/>
      <c r="AN96" s="39"/>
      <c r="AO96" s="39"/>
      <c r="AP96" s="39"/>
      <c r="AQ96" s="39"/>
      <c r="AR96" s="39"/>
      <c r="AS96" s="39"/>
      <c r="AT96" s="39"/>
      <c r="AU96" s="39"/>
      <c r="AV96" s="39"/>
      <c r="AW96" s="39"/>
      <c r="AX96" s="22"/>
      <c r="BD96" s="226"/>
      <c r="BE96" s="226"/>
      <c r="BF96" s="225"/>
    </row>
    <row r="97" spans="1:58">
      <c r="A97" s="30" t="str">
        <f>'Indicator Data'!A98</f>
        <v>Lao PDR</v>
      </c>
      <c r="B97" s="23" t="str">
        <f>'Indicator Data'!B98</f>
        <v>LAO</v>
      </c>
      <c r="C97" s="39"/>
      <c r="D97" s="39"/>
      <c r="E97" s="39"/>
      <c r="F97" s="39"/>
      <c r="G97" s="39"/>
      <c r="H97" s="39"/>
      <c r="I97" s="39"/>
      <c r="J97" s="39"/>
      <c r="K97" s="39"/>
      <c r="L97" s="39"/>
      <c r="M97" s="39"/>
      <c r="N97" s="39"/>
      <c r="O97" s="39"/>
      <c r="P97" s="39"/>
      <c r="R97" s="39"/>
      <c r="S97" s="39"/>
      <c r="T97" s="39"/>
      <c r="U97" s="39"/>
      <c r="V97" s="39"/>
      <c r="W97" s="39"/>
      <c r="X97" s="39"/>
      <c r="Y97" s="39"/>
      <c r="Z97" s="39"/>
      <c r="AA97" s="39"/>
      <c r="AB97" s="39"/>
      <c r="AC97" s="39"/>
      <c r="AD97" s="39"/>
      <c r="AE97" s="39"/>
      <c r="AF97" s="39"/>
      <c r="AG97" s="39"/>
      <c r="AH97" s="40" t="str">
        <f>IF(ISNUMBER('Indicator Data'!AH98),"","Imputed using GDP p.c.")</f>
        <v/>
      </c>
      <c r="AJ97" s="39"/>
      <c r="AK97" s="39"/>
      <c r="AL97" s="39"/>
      <c r="AM97" s="39"/>
      <c r="AN97" s="39"/>
      <c r="AO97" s="39"/>
      <c r="AP97" s="39"/>
      <c r="AQ97" s="39"/>
      <c r="AR97" s="39"/>
      <c r="AS97" s="39"/>
      <c r="AT97" s="39"/>
      <c r="AU97" s="39"/>
      <c r="AV97" s="39"/>
      <c r="AW97" s="39"/>
      <c r="AX97" s="22"/>
      <c r="BD97" s="226"/>
      <c r="BE97" s="226"/>
      <c r="BF97" s="225"/>
    </row>
    <row r="98" spans="1:58">
      <c r="A98" s="30" t="str">
        <f>'Indicator Data'!A99</f>
        <v>Latvia</v>
      </c>
      <c r="B98" s="23" t="str">
        <f>'Indicator Data'!B99</f>
        <v>LVA</v>
      </c>
      <c r="C98" s="39"/>
      <c r="D98" s="39"/>
      <c r="E98" s="39"/>
      <c r="F98" s="39"/>
      <c r="G98" s="39"/>
      <c r="H98" s="39"/>
      <c r="I98" s="39"/>
      <c r="J98" s="39"/>
      <c r="K98" s="39"/>
      <c r="L98" s="39"/>
      <c r="M98" s="39"/>
      <c r="N98" s="39"/>
      <c r="O98" s="39"/>
      <c r="P98" s="39"/>
      <c r="R98" s="39"/>
      <c r="S98" s="39"/>
      <c r="T98" s="39"/>
      <c r="U98" s="39"/>
      <c r="V98" s="39"/>
      <c r="W98" s="39"/>
      <c r="X98" s="39"/>
      <c r="Y98" s="39"/>
      <c r="Z98" s="39"/>
      <c r="AA98" s="39"/>
      <c r="AB98" s="39"/>
      <c r="AC98" s="39"/>
      <c r="AD98" s="39"/>
      <c r="AE98" s="39"/>
      <c r="AF98" s="39"/>
      <c r="AG98" s="39"/>
      <c r="AH98" s="40" t="str">
        <f>IF(ISNUMBER('Indicator Data'!AH99),"","Imputed using GDP p.c.")</f>
        <v/>
      </c>
      <c r="AJ98" s="39"/>
      <c r="AK98" s="39"/>
      <c r="AL98" s="39"/>
      <c r="AM98" s="39"/>
      <c r="AN98" s="39"/>
      <c r="AO98" s="39"/>
      <c r="AP98" s="39"/>
      <c r="AQ98" s="39"/>
      <c r="AR98" s="39"/>
      <c r="AS98" s="39"/>
      <c r="AT98" s="39"/>
      <c r="AU98" s="39"/>
      <c r="AV98" s="39"/>
      <c r="AW98" s="39"/>
      <c r="AX98" s="22"/>
      <c r="BD98" s="226"/>
      <c r="BE98" s="226"/>
      <c r="BF98" s="225"/>
    </row>
    <row r="99" spans="1:58">
      <c r="A99" s="30" t="str">
        <f>'Indicator Data'!A100</f>
        <v>Lebanon</v>
      </c>
      <c r="B99" s="23" t="str">
        <f>'Indicator Data'!B100</f>
        <v>LBN</v>
      </c>
      <c r="C99" s="39"/>
      <c r="D99" s="39"/>
      <c r="E99" s="39"/>
      <c r="F99" s="39"/>
      <c r="G99" s="39"/>
      <c r="H99" s="39"/>
      <c r="I99" s="39"/>
      <c r="J99" s="39"/>
      <c r="K99" s="39"/>
      <c r="L99" s="39"/>
      <c r="M99" s="39"/>
      <c r="N99" s="39"/>
      <c r="O99" s="39"/>
      <c r="P99" s="39"/>
      <c r="R99" s="39"/>
      <c r="S99" s="39"/>
      <c r="T99" s="39"/>
      <c r="U99" s="39"/>
      <c r="V99" s="39"/>
      <c r="W99" s="39"/>
      <c r="X99" s="39"/>
      <c r="Y99" s="39"/>
      <c r="Z99" s="39"/>
      <c r="AA99" s="39"/>
      <c r="AB99" s="39"/>
      <c r="AC99" s="39"/>
      <c r="AD99" s="39"/>
      <c r="AE99" s="39"/>
      <c r="AF99" s="39"/>
      <c r="AG99" s="39"/>
      <c r="AH99" s="40" t="str">
        <f>IF(ISNUMBER('Indicator Data'!AH100),"","Imputed using GDP p.c.")</f>
        <v/>
      </c>
      <c r="AJ99" s="39"/>
      <c r="AK99" s="39"/>
      <c r="AL99" s="39"/>
      <c r="AM99" s="39"/>
      <c r="AN99" s="39"/>
      <c r="AO99" s="39"/>
      <c r="AP99" s="39"/>
      <c r="AQ99" s="39"/>
      <c r="AR99" s="39"/>
      <c r="AS99" s="39"/>
      <c r="AT99" s="39"/>
      <c r="AU99" s="39"/>
      <c r="AV99" s="39"/>
      <c r="AW99" s="39"/>
      <c r="AX99" s="22"/>
      <c r="BD99" s="226"/>
      <c r="BE99" s="226"/>
      <c r="BF99" s="225"/>
    </row>
    <row r="100" spans="1:58">
      <c r="A100" s="30" t="str">
        <f>'Indicator Data'!A101</f>
        <v>Lesotho</v>
      </c>
      <c r="B100" s="23" t="str">
        <f>'Indicator Data'!B101</f>
        <v>LSO</v>
      </c>
      <c r="C100" s="39"/>
      <c r="D100" s="39"/>
      <c r="E100" s="39"/>
      <c r="F100" s="39"/>
      <c r="G100" s="39"/>
      <c r="H100" s="39"/>
      <c r="I100" s="39"/>
      <c r="J100" s="39"/>
      <c r="K100" s="39"/>
      <c r="L100" s="39"/>
      <c r="M100" s="39"/>
      <c r="N100" s="39"/>
      <c r="O100" s="39"/>
      <c r="P100" s="39"/>
      <c r="R100" s="39"/>
      <c r="S100" s="39"/>
      <c r="T100" s="39"/>
      <c r="U100" s="39"/>
      <c r="V100" s="39"/>
      <c r="W100" s="39"/>
      <c r="X100" s="39"/>
      <c r="Y100" s="39"/>
      <c r="Z100" s="39"/>
      <c r="AA100" s="39"/>
      <c r="AB100" s="39"/>
      <c r="AC100" s="39"/>
      <c r="AD100" s="39"/>
      <c r="AE100" s="39"/>
      <c r="AF100" s="39"/>
      <c r="AG100" s="39"/>
      <c r="AH100" s="40" t="str">
        <f>IF(ISNUMBER('Indicator Data'!AH101),"","Imputed using GDP p.c.")</f>
        <v/>
      </c>
      <c r="AJ100" s="39"/>
      <c r="AK100" s="39"/>
      <c r="AL100" s="39"/>
      <c r="AM100" s="39"/>
      <c r="AN100" s="39"/>
      <c r="AO100" s="39"/>
      <c r="AP100" s="39"/>
      <c r="AQ100" s="39"/>
      <c r="AR100" s="39"/>
      <c r="AS100" s="39"/>
      <c r="AT100" s="39"/>
      <c r="AU100" s="39"/>
      <c r="AV100" s="39"/>
      <c r="AW100" s="39"/>
      <c r="AX100" s="22"/>
      <c r="BD100" s="226" t="s">
        <v>1374</v>
      </c>
      <c r="BE100" s="226"/>
      <c r="BF100" s="225"/>
    </row>
    <row r="101" spans="1:58">
      <c r="A101" s="30" t="str">
        <f>'Indicator Data'!A102</f>
        <v>Liberia</v>
      </c>
      <c r="B101" s="23" t="str">
        <f>'Indicator Data'!B102</f>
        <v>LBR</v>
      </c>
      <c r="C101" s="39"/>
      <c r="D101" s="39"/>
      <c r="E101" s="39"/>
      <c r="F101" s="39"/>
      <c r="G101" s="39"/>
      <c r="H101" s="39"/>
      <c r="I101" s="39"/>
      <c r="J101" s="39"/>
      <c r="K101" s="39"/>
      <c r="L101" s="39"/>
      <c r="M101" s="39"/>
      <c r="N101" s="39"/>
      <c r="O101" s="39"/>
      <c r="P101" s="39"/>
      <c r="R101" s="39"/>
      <c r="S101" s="39"/>
      <c r="T101" s="39"/>
      <c r="U101" s="39"/>
      <c r="V101" s="39"/>
      <c r="W101" s="39"/>
      <c r="X101" s="39"/>
      <c r="Y101" s="39"/>
      <c r="Z101" s="39"/>
      <c r="AA101" s="39"/>
      <c r="AB101" s="39"/>
      <c r="AC101" s="39"/>
      <c r="AD101" s="39"/>
      <c r="AE101" s="39"/>
      <c r="AF101" s="39"/>
      <c r="AG101" s="39"/>
      <c r="AH101" s="40" t="str">
        <f>IF(ISNUMBER('Indicator Data'!AH102),"","Imputed using GDP p.c.")</f>
        <v/>
      </c>
      <c r="AJ101" s="39"/>
      <c r="AK101" s="39"/>
      <c r="AL101" s="39"/>
      <c r="AM101" s="39"/>
      <c r="AN101" s="39"/>
      <c r="AO101" s="39"/>
      <c r="AP101" s="39"/>
      <c r="AQ101" s="39"/>
      <c r="AR101" s="39"/>
      <c r="AS101" s="39"/>
      <c r="AT101" s="39"/>
      <c r="AU101" s="39"/>
      <c r="AV101" s="39"/>
      <c r="AW101" s="39"/>
      <c r="AX101" s="22"/>
      <c r="BD101" s="226"/>
      <c r="BE101" s="226"/>
      <c r="BF101" s="225"/>
    </row>
    <row r="102" spans="1:58">
      <c r="A102" s="30" t="str">
        <f>'Indicator Data'!A103</f>
        <v>Libya</v>
      </c>
      <c r="B102" s="23" t="str">
        <f>'Indicator Data'!B103</f>
        <v>LBY</v>
      </c>
      <c r="C102" s="39"/>
      <c r="D102" s="39"/>
      <c r="E102" s="39"/>
      <c r="F102" s="39"/>
      <c r="G102" s="39"/>
      <c r="H102" s="39"/>
      <c r="I102" s="39"/>
      <c r="J102" s="39"/>
      <c r="K102" s="39"/>
      <c r="L102" s="39"/>
      <c r="M102" s="39"/>
      <c r="N102" s="39"/>
      <c r="O102" s="39"/>
      <c r="P102" s="39"/>
      <c r="R102" s="39"/>
      <c r="S102" s="39"/>
      <c r="T102" s="39"/>
      <c r="U102" s="39"/>
      <c r="V102" s="39"/>
      <c r="W102" s="39"/>
      <c r="X102" s="39"/>
      <c r="Y102" s="39"/>
      <c r="Z102" s="39"/>
      <c r="AA102" s="39"/>
      <c r="AB102" s="39"/>
      <c r="AC102" s="39"/>
      <c r="AD102" s="39"/>
      <c r="AE102" s="39"/>
      <c r="AF102" s="39"/>
      <c r="AG102" s="39"/>
      <c r="AH102" s="40" t="str">
        <f>IF(ISNUMBER('Indicator Data'!AH103),"","Imputed using GDP p.c.")</f>
        <v/>
      </c>
      <c r="AJ102" s="39"/>
      <c r="AK102" s="39"/>
      <c r="AL102" s="39"/>
      <c r="AM102" s="39"/>
      <c r="AN102" s="39"/>
      <c r="AO102" s="39"/>
      <c r="AP102" s="39"/>
      <c r="AQ102" s="39"/>
      <c r="AR102" s="39"/>
      <c r="AS102" s="39"/>
      <c r="AT102" s="39"/>
      <c r="AU102" s="39"/>
      <c r="AV102" s="39"/>
      <c r="AW102" s="39"/>
      <c r="AX102" s="22"/>
      <c r="BD102" s="226"/>
      <c r="BE102" s="226"/>
      <c r="BF102" s="225"/>
    </row>
    <row r="103" spans="1:58">
      <c r="A103" s="30" t="str">
        <f>'Indicator Data'!A104</f>
        <v>Liechtenstein</v>
      </c>
      <c r="B103" s="23" t="str">
        <f>'Indicator Data'!B104</f>
        <v>LIE</v>
      </c>
      <c r="C103" s="39"/>
      <c r="D103" s="39"/>
      <c r="E103" s="39"/>
      <c r="F103" s="39"/>
      <c r="G103" s="39"/>
      <c r="H103" s="39"/>
      <c r="I103" s="39"/>
      <c r="J103" s="39"/>
      <c r="K103" s="39"/>
      <c r="L103" s="39"/>
      <c r="M103" s="39"/>
      <c r="N103" s="39"/>
      <c r="O103" s="39"/>
      <c r="P103" s="39"/>
      <c r="R103" s="39"/>
      <c r="S103" s="39"/>
      <c r="T103" s="39"/>
      <c r="U103" s="39"/>
      <c r="V103" s="39"/>
      <c r="W103" s="39"/>
      <c r="X103" s="39"/>
      <c r="Y103" s="39"/>
      <c r="Z103" s="39"/>
      <c r="AA103" s="39"/>
      <c r="AB103" s="39"/>
      <c r="AC103" s="39"/>
      <c r="AD103" s="39"/>
      <c r="AE103" s="39"/>
      <c r="AF103" s="39"/>
      <c r="AG103" s="39"/>
      <c r="AH103" s="40" t="str">
        <f>IF(ISNUMBER('Indicator Data'!AH104),"","Imputed using GDP p.c.")</f>
        <v/>
      </c>
      <c r="AJ103" s="39"/>
      <c r="AK103" s="39"/>
      <c r="AL103" s="39"/>
      <c r="AM103" s="39"/>
      <c r="AN103" s="39"/>
      <c r="AO103" s="39"/>
      <c r="AP103" s="39"/>
      <c r="AQ103" s="39"/>
      <c r="AR103" s="39"/>
      <c r="AS103" s="39"/>
      <c r="AT103" s="39"/>
      <c r="AU103" s="39"/>
      <c r="AV103" s="39"/>
      <c r="AW103" s="39"/>
      <c r="AX103" s="22"/>
      <c r="BD103" s="226" t="s">
        <v>1102</v>
      </c>
      <c r="BE103" s="226" t="s">
        <v>1102</v>
      </c>
      <c r="BF103" s="225"/>
    </row>
    <row r="104" spans="1:58">
      <c r="A104" s="30" t="str">
        <f>'Indicator Data'!A105</f>
        <v>Lithuania</v>
      </c>
      <c r="B104" s="23" t="str">
        <f>'Indicator Data'!B105</f>
        <v>LTU</v>
      </c>
      <c r="C104" s="39"/>
      <c r="D104" s="39"/>
      <c r="E104" s="39"/>
      <c r="F104" s="39"/>
      <c r="G104" s="39"/>
      <c r="H104" s="39"/>
      <c r="I104" s="39"/>
      <c r="J104" s="39"/>
      <c r="K104" s="39"/>
      <c r="L104" s="39"/>
      <c r="M104" s="39"/>
      <c r="N104" s="39"/>
      <c r="O104" s="39"/>
      <c r="P104" s="39"/>
      <c r="R104" s="39"/>
      <c r="S104" s="39"/>
      <c r="T104" s="39"/>
      <c r="U104" s="39"/>
      <c r="V104" s="39"/>
      <c r="W104" s="39"/>
      <c r="X104" s="39"/>
      <c r="Y104" s="39"/>
      <c r="Z104" s="39"/>
      <c r="AA104" s="39"/>
      <c r="AB104" s="39"/>
      <c r="AC104" s="39"/>
      <c r="AD104" s="39"/>
      <c r="AE104" s="39"/>
      <c r="AF104" s="39"/>
      <c r="AG104" s="39"/>
      <c r="AH104" s="40" t="str">
        <f>IF(ISNUMBER('Indicator Data'!AH105),"","Imputed using GDP p.c.")</f>
        <v/>
      </c>
      <c r="AJ104" s="39"/>
      <c r="AK104" s="39"/>
      <c r="AL104" s="39"/>
      <c r="AM104" s="39"/>
      <c r="AN104" s="39"/>
      <c r="AO104" s="39"/>
      <c r="AP104" s="39"/>
      <c r="AQ104" s="39"/>
      <c r="AR104" s="39"/>
      <c r="AS104" s="39"/>
      <c r="AT104" s="39"/>
      <c r="AU104" s="39"/>
      <c r="AV104" s="39"/>
      <c r="AW104" s="39"/>
      <c r="AX104" s="22"/>
      <c r="BD104" s="226"/>
      <c r="BE104" s="226"/>
      <c r="BF104" s="225"/>
    </row>
    <row r="105" spans="1:58">
      <c r="A105" s="30" t="str">
        <f>'Indicator Data'!A106</f>
        <v>Luxembourg</v>
      </c>
      <c r="B105" s="23" t="str">
        <f>'Indicator Data'!B106</f>
        <v>LUX</v>
      </c>
      <c r="C105" s="39"/>
      <c r="D105" s="39"/>
      <c r="E105" s="39"/>
      <c r="F105" s="39"/>
      <c r="G105" s="39"/>
      <c r="H105" s="39"/>
      <c r="I105" s="39"/>
      <c r="J105" s="39"/>
      <c r="K105" s="39"/>
      <c r="L105" s="39"/>
      <c r="M105" s="39"/>
      <c r="N105" s="39"/>
      <c r="O105" s="39"/>
      <c r="P105" s="39"/>
      <c r="R105" s="39"/>
      <c r="S105" s="39"/>
      <c r="T105" s="39"/>
      <c r="U105" s="39"/>
      <c r="V105" s="39"/>
      <c r="W105" s="39"/>
      <c r="X105" s="39"/>
      <c r="Y105" s="39"/>
      <c r="Z105" s="39"/>
      <c r="AA105" s="39"/>
      <c r="AB105" s="39"/>
      <c r="AC105" s="39"/>
      <c r="AD105" s="39"/>
      <c r="AE105" s="39"/>
      <c r="AF105" s="39"/>
      <c r="AG105" s="39"/>
      <c r="AH105" s="40" t="str">
        <f>IF(ISNUMBER('Indicator Data'!AH106),"","Imputed using GDP p.c.")</f>
        <v/>
      </c>
      <c r="AJ105" s="39"/>
      <c r="AK105" s="39"/>
      <c r="AL105" s="39"/>
      <c r="AM105" s="39"/>
      <c r="AN105" s="39"/>
      <c r="AO105" s="39"/>
      <c r="AP105" s="39"/>
      <c r="AQ105" s="39"/>
      <c r="AR105" s="39"/>
      <c r="AS105" s="39"/>
      <c r="AT105" s="39"/>
      <c r="AU105" s="39"/>
      <c r="AV105" s="39"/>
      <c r="AW105" s="39"/>
      <c r="AX105" s="22"/>
      <c r="BD105" s="226"/>
      <c r="BE105" s="226"/>
      <c r="BF105" s="225"/>
    </row>
    <row r="106" spans="1:58">
      <c r="A106" s="30" t="str">
        <f>'Indicator Data'!A107</f>
        <v>Madagascar</v>
      </c>
      <c r="B106" s="23" t="str">
        <f>'Indicator Data'!B107</f>
        <v>MDG</v>
      </c>
      <c r="C106" s="39"/>
      <c r="D106" s="39"/>
      <c r="E106" s="39"/>
      <c r="F106" s="39"/>
      <c r="G106" s="39"/>
      <c r="H106" s="39"/>
      <c r="I106" s="39"/>
      <c r="J106" s="39"/>
      <c r="K106" s="39"/>
      <c r="L106" s="39"/>
      <c r="M106" s="39"/>
      <c r="N106" s="39"/>
      <c r="O106" s="39"/>
      <c r="P106" s="39"/>
      <c r="R106" s="39"/>
      <c r="S106" s="39"/>
      <c r="T106" s="39"/>
      <c r="U106" s="39"/>
      <c r="V106" s="39"/>
      <c r="W106" s="39"/>
      <c r="X106" s="39"/>
      <c r="Y106" s="39"/>
      <c r="Z106" s="39"/>
      <c r="AA106" s="39"/>
      <c r="AB106" s="39"/>
      <c r="AC106" s="39"/>
      <c r="AD106" s="39"/>
      <c r="AE106" s="39"/>
      <c r="AF106" s="39"/>
      <c r="AG106" s="39"/>
      <c r="AH106" s="40" t="str">
        <f>IF(ISNUMBER('Indicator Data'!AH107),"","Imputed using GDP p.c.")</f>
        <v/>
      </c>
      <c r="AJ106" s="39"/>
      <c r="AK106" s="39"/>
      <c r="AL106" s="39"/>
      <c r="AM106" s="39"/>
      <c r="AN106" s="39"/>
      <c r="AO106" s="39"/>
      <c r="AP106" s="39"/>
      <c r="AQ106" s="39"/>
      <c r="AR106" s="39"/>
      <c r="AS106" s="39"/>
      <c r="AT106" s="39"/>
      <c r="AU106" s="39"/>
      <c r="AV106" s="39"/>
      <c r="AW106" s="39"/>
      <c r="AX106" s="22"/>
      <c r="BD106" s="226"/>
      <c r="BE106" s="226"/>
      <c r="BF106" s="225"/>
    </row>
    <row r="107" spans="1:58">
      <c r="A107" s="30" t="str">
        <f>'Indicator Data'!A108</f>
        <v>Malawi</v>
      </c>
      <c r="B107" s="23" t="str">
        <f>'Indicator Data'!B108</f>
        <v>MWI</v>
      </c>
      <c r="C107" s="39"/>
      <c r="D107" s="39"/>
      <c r="E107" s="39"/>
      <c r="F107" s="39"/>
      <c r="G107" s="39"/>
      <c r="H107" s="39"/>
      <c r="I107" s="39"/>
      <c r="J107" s="39"/>
      <c r="K107" s="39"/>
      <c r="L107" s="39"/>
      <c r="M107" s="39"/>
      <c r="N107" s="39"/>
      <c r="O107" s="39"/>
      <c r="P107" s="39"/>
      <c r="R107" s="39"/>
      <c r="S107" s="39"/>
      <c r="T107" s="39"/>
      <c r="U107" s="39"/>
      <c r="V107" s="39"/>
      <c r="W107" s="39"/>
      <c r="X107" s="39"/>
      <c r="Y107" s="39"/>
      <c r="Z107" s="39"/>
      <c r="AA107" s="39"/>
      <c r="AB107" s="39"/>
      <c r="AC107" s="39"/>
      <c r="AD107" s="39"/>
      <c r="AE107" s="39"/>
      <c r="AF107" s="39"/>
      <c r="AG107" s="39"/>
      <c r="AH107" s="40" t="str">
        <f>IF(ISNUMBER('Indicator Data'!AH108),"","Imputed using GDP p.c.")</f>
        <v/>
      </c>
      <c r="AJ107" s="39"/>
      <c r="AK107" s="39"/>
      <c r="AL107" s="39"/>
      <c r="AM107" s="39"/>
      <c r="AN107" s="39"/>
      <c r="AO107" s="39"/>
      <c r="AP107" s="39"/>
      <c r="AQ107" s="39"/>
      <c r="AR107" s="39"/>
      <c r="AS107" s="39"/>
      <c r="AT107" s="39"/>
      <c r="AU107" s="39"/>
      <c r="AV107" s="39"/>
      <c r="AW107" s="39"/>
      <c r="AX107" s="22"/>
      <c r="BD107" s="226"/>
      <c r="BE107" s="226"/>
      <c r="BF107" s="225"/>
    </row>
    <row r="108" spans="1:58">
      <c r="A108" s="30" t="str">
        <f>'Indicator Data'!A109</f>
        <v>Malaysia</v>
      </c>
      <c r="B108" s="23" t="str">
        <f>'Indicator Data'!B109</f>
        <v>MYS</v>
      </c>
      <c r="C108" s="39"/>
      <c r="D108" s="39"/>
      <c r="E108" s="39"/>
      <c r="F108" s="39"/>
      <c r="G108" s="39"/>
      <c r="H108" s="39"/>
      <c r="I108" s="39"/>
      <c r="J108" s="39"/>
      <c r="K108" s="39"/>
      <c r="L108" s="39"/>
      <c r="M108" s="39"/>
      <c r="N108" s="39"/>
      <c r="O108" s="39"/>
      <c r="P108" s="39"/>
      <c r="R108" s="39"/>
      <c r="S108" s="39"/>
      <c r="T108" s="39"/>
      <c r="U108" s="39"/>
      <c r="V108" s="39"/>
      <c r="W108" s="39"/>
      <c r="X108" s="39"/>
      <c r="Y108" s="39"/>
      <c r="Z108" s="39"/>
      <c r="AA108" s="39"/>
      <c r="AB108" s="39"/>
      <c r="AC108" s="39"/>
      <c r="AD108" s="39"/>
      <c r="AE108" s="39"/>
      <c r="AF108" s="39"/>
      <c r="AG108" s="39"/>
      <c r="AH108" s="40" t="str">
        <f>IF(ISNUMBER('Indicator Data'!AH109),"","Imputed using GDP p.c.")</f>
        <v/>
      </c>
      <c r="AJ108" s="39"/>
      <c r="AK108" s="39"/>
      <c r="AL108" s="39"/>
      <c r="AM108" s="39"/>
      <c r="AN108" s="39"/>
      <c r="AO108" s="39"/>
      <c r="AP108" s="39"/>
      <c r="AQ108" s="39"/>
      <c r="AR108" s="39"/>
      <c r="AS108" s="39"/>
      <c r="AT108" s="39"/>
      <c r="AU108" s="39"/>
      <c r="AV108" s="39"/>
      <c r="AW108" s="39"/>
      <c r="AX108" s="22"/>
      <c r="BD108" s="226"/>
      <c r="BE108" s="226"/>
      <c r="BF108" s="225"/>
    </row>
    <row r="109" spans="1:58">
      <c r="A109" s="30" t="str">
        <f>'Indicator Data'!A110</f>
        <v>Maldives</v>
      </c>
      <c r="B109" s="23" t="str">
        <f>'Indicator Data'!B110</f>
        <v>MDV</v>
      </c>
      <c r="C109" s="39"/>
      <c r="D109" s="39"/>
      <c r="E109" s="39"/>
      <c r="F109" s="39"/>
      <c r="G109" s="39"/>
      <c r="H109" s="39"/>
      <c r="I109" s="39"/>
      <c r="J109" s="39"/>
      <c r="K109" s="39"/>
      <c r="L109" s="39"/>
      <c r="M109" s="39"/>
      <c r="N109" s="39"/>
      <c r="O109" s="39"/>
      <c r="P109" s="39"/>
      <c r="R109" s="39"/>
      <c r="S109" s="39"/>
      <c r="T109" s="39"/>
      <c r="U109" s="39"/>
      <c r="V109" s="39"/>
      <c r="W109" s="39"/>
      <c r="X109" s="39"/>
      <c r="Y109" s="39"/>
      <c r="Z109" s="39"/>
      <c r="AA109" s="39"/>
      <c r="AB109" s="39"/>
      <c r="AC109" s="39"/>
      <c r="AD109" s="39"/>
      <c r="AE109" s="39"/>
      <c r="AF109" s="39"/>
      <c r="AG109" s="39"/>
      <c r="AH109" s="40" t="str">
        <f>IF(ISNUMBER('Indicator Data'!AH110),"","Imputed using GDP p.c.")</f>
        <v/>
      </c>
      <c r="AJ109" s="39"/>
      <c r="AK109" s="39"/>
      <c r="AL109" s="39"/>
      <c r="AM109" s="39"/>
      <c r="AN109" s="39"/>
      <c r="AO109" s="39"/>
      <c r="AP109" s="39"/>
      <c r="AQ109" s="39"/>
      <c r="AR109" s="39"/>
      <c r="AS109" s="39"/>
      <c r="AT109" s="39"/>
      <c r="AU109" s="39"/>
      <c r="AV109" s="39"/>
      <c r="AW109" s="39"/>
      <c r="AX109" s="22"/>
      <c r="BD109" s="226" t="s">
        <v>849</v>
      </c>
      <c r="BE109" s="226" t="s">
        <v>849</v>
      </c>
      <c r="BF109" s="225"/>
    </row>
    <row r="110" spans="1:58">
      <c r="A110" s="30" t="str">
        <f>'Indicator Data'!A111</f>
        <v>Mali</v>
      </c>
      <c r="B110" s="23" t="str">
        <f>'Indicator Data'!B111</f>
        <v>MLI</v>
      </c>
      <c r="C110" s="39"/>
      <c r="D110" s="39"/>
      <c r="E110" s="39"/>
      <c r="F110" s="39"/>
      <c r="G110" s="39"/>
      <c r="H110" s="39"/>
      <c r="I110" s="39"/>
      <c r="J110" s="39"/>
      <c r="K110" s="39"/>
      <c r="L110" s="39"/>
      <c r="M110" s="39"/>
      <c r="N110" s="39"/>
      <c r="O110" s="39"/>
      <c r="P110" s="39"/>
      <c r="R110" s="39"/>
      <c r="S110" s="39"/>
      <c r="T110" s="39"/>
      <c r="U110" s="39"/>
      <c r="V110" s="39"/>
      <c r="W110" s="39"/>
      <c r="X110" s="39"/>
      <c r="Y110" s="39"/>
      <c r="Z110" s="39"/>
      <c r="AA110" s="39"/>
      <c r="AB110" s="39"/>
      <c r="AC110" s="39"/>
      <c r="AD110" s="39"/>
      <c r="AE110" s="39"/>
      <c r="AF110" s="39"/>
      <c r="AG110" s="39"/>
      <c r="AH110" s="40" t="str">
        <f>IF(ISNUMBER('Indicator Data'!AH111),"","Imputed using GDP p.c.")</f>
        <v/>
      </c>
      <c r="AJ110" s="39"/>
      <c r="AK110" s="39"/>
      <c r="AL110" s="39"/>
      <c r="AM110" s="39"/>
      <c r="AN110" s="39"/>
      <c r="AO110" s="39"/>
      <c r="AP110" s="39"/>
      <c r="AQ110" s="39"/>
      <c r="AR110" s="39"/>
      <c r="AS110" s="39"/>
      <c r="AT110" s="39"/>
      <c r="AU110" s="39"/>
      <c r="AV110" s="39"/>
      <c r="AW110" s="39"/>
      <c r="AX110" s="22"/>
      <c r="BD110" s="226"/>
      <c r="BE110" s="226"/>
      <c r="BF110" s="225"/>
    </row>
    <row r="111" spans="1:58">
      <c r="A111" s="30" t="str">
        <f>'Indicator Data'!A112</f>
        <v>Malta</v>
      </c>
      <c r="B111" s="23" t="str">
        <f>'Indicator Data'!B112</f>
        <v>MLT</v>
      </c>
      <c r="C111" s="39"/>
      <c r="D111" s="39"/>
      <c r="E111" s="39"/>
      <c r="F111" s="39"/>
      <c r="G111" s="39"/>
      <c r="H111" s="39"/>
      <c r="I111" s="39"/>
      <c r="J111" s="39"/>
      <c r="K111" s="39"/>
      <c r="L111" s="39"/>
      <c r="M111" s="39"/>
      <c r="N111" s="39"/>
      <c r="O111" s="39"/>
      <c r="P111" s="39"/>
      <c r="R111" s="39"/>
      <c r="S111" s="39"/>
      <c r="T111" s="39"/>
      <c r="U111" s="39"/>
      <c r="V111" s="39"/>
      <c r="W111" s="39"/>
      <c r="X111" s="39"/>
      <c r="Y111" s="39"/>
      <c r="Z111" s="39"/>
      <c r="AA111" s="39"/>
      <c r="AB111" s="39"/>
      <c r="AC111" s="39"/>
      <c r="AD111" s="39"/>
      <c r="AE111" s="39"/>
      <c r="AF111" s="39"/>
      <c r="AG111" s="39"/>
      <c r="AH111" s="40" t="str">
        <f>IF(ISNUMBER('Indicator Data'!AH112),"","Imputed using GDP p.c.")</f>
        <v/>
      </c>
      <c r="AJ111" s="39"/>
      <c r="AK111" s="39"/>
      <c r="AL111" s="39"/>
      <c r="AM111" s="39"/>
      <c r="AN111" s="39"/>
      <c r="AO111" s="39"/>
      <c r="AP111" s="39"/>
      <c r="AQ111" s="39"/>
      <c r="AR111" s="39"/>
      <c r="AS111" s="39"/>
      <c r="AT111" s="39"/>
      <c r="AU111" s="39"/>
      <c r="AV111" s="39"/>
      <c r="AW111" s="39"/>
      <c r="AX111" s="22"/>
      <c r="BF111" s="225"/>
    </row>
    <row r="112" spans="1:58">
      <c r="A112" s="30" t="str">
        <f>'Indicator Data'!A113</f>
        <v>Marshall Islands</v>
      </c>
      <c r="B112" s="23" t="str">
        <f>'Indicator Data'!B113</f>
        <v>MHL</v>
      </c>
      <c r="C112" s="39"/>
      <c r="D112" s="39"/>
      <c r="E112" s="39"/>
      <c r="F112" s="39"/>
      <c r="G112" s="39"/>
      <c r="H112" s="39"/>
      <c r="I112" s="39"/>
      <c r="J112" s="39"/>
      <c r="K112" s="39"/>
      <c r="L112" s="39"/>
      <c r="M112" s="39"/>
      <c r="N112" s="39"/>
      <c r="O112" s="39"/>
      <c r="P112" s="39"/>
      <c r="R112" s="39"/>
      <c r="S112" s="39"/>
      <c r="T112" s="39"/>
      <c r="U112" s="39"/>
      <c r="V112" s="39"/>
      <c r="W112" s="39"/>
      <c r="X112" s="39"/>
      <c r="Y112" s="39"/>
      <c r="Z112" s="39"/>
      <c r="AA112" s="39"/>
      <c r="AB112" s="39"/>
      <c r="AC112" s="39"/>
      <c r="AD112" s="39"/>
      <c r="AE112" s="39"/>
      <c r="AF112" s="39"/>
      <c r="AG112" s="39"/>
      <c r="AH112" s="40" t="str">
        <f>IF(ISNUMBER('Indicator Data'!AH113),"","Imputed using GDP p.c.")</f>
        <v/>
      </c>
      <c r="AJ112" s="39"/>
      <c r="AK112" s="39"/>
      <c r="AL112" s="39"/>
      <c r="AM112" s="39"/>
      <c r="AN112" s="39"/>
      <c r="AO112" s="39"/>
      <c r="AP112" s="39"/>
      <c r="AQ112" s="39"/>
      <c r="AR112" s="39"/>
      <c r="AS112" s="39"/>
      <c r="AT112" s="39"/>
      <c r="AU112" s="39"/>
      <c r="AV112" s="39"/>
      <c r="AW112" s="39"/>
      <c r="AX112" s="22"/>
      <c r="BD112" s="226" t="s">
        <v>1141</v>
      </c>
      <c r="BE112" s="226" t="s">
        <v>1260</v>
      </c>
      <c r="BF112" s="225"/>
    </row>
    <row r="113" spans="1:58">
      <c r="A113" s="30" t="str">
        <f>'Indicator Data'!A114</f>
        <v>Mauritania</v>
      </c>
      <c r="B113" s="23" t="str">
        <f>'Indicator Data'!B114</f>
        <v>MRT</v>
      </c>
      <c r="C113" s="39"/>
      <c r="D113" s="39"/>
      <c r="E113" s="39"/>
      <c r="F113" s="39"/>
      <c r="G113" s="39"/>
      <c r="H113" s="39"/>
      <c r="I113" s="39"/>
      <c r="J113" s="39"/>
      <c r="K113" s="39"/>
      <c r="L113" s="39"/>
      <c r="M113" s="39"/>
      <c r="N113" s="39"/>
      <c r="O113" s="39"/>
      <c r="P113" s="39"/>
      <c r="R113" s="39"/>
      <c r="S113" s="39"/>
      <c r="T113" s="39"/>
      <c r="U113" s="39"/>
      <c r="V113" s="39"/>
      <c r="W113" s="39"/>
      <c r="X113" s="39"/>
      <c r="Y113" s="39"/>
      <c r="Z113" s="39"/>
      <c r="AA113" s="39"/>
      <c r="AB113" s="39"/>
      <c r="AC113" s="39"/>
      <c r="AD113" s="39"/>
      <c r="AE113" s="39"/>
      <c r="AF113" s="39"/>
      <c r="AG113" s="39"/>
      <c r="AH113" s="40" t="str">
        <f>IF(ISNUMBER('Indicator Data'!AH114),"","Imputed using GDP p.c.")</f>
        <v/>
      </c>
      <c r="AJ113" s="39"/>
      <c r="AK113" s="39"/>
      <c r="AL113" s="39"/>
      <c r="AM113" s="39"/>
      <c r="AN113" s="39"/>
      <c r="AO113" s="39"/>
      <c r="AP113" s="39"/>
      <c r="AQ113" s="39"/>
      <c r="AR113" s="39"/>
      <c r="AS113" s="39"/>
      <c r="AT113" s="39"/>
      <c r="AU113" s="39"/>
      <c r="AV113" s="39"/>
      <c r="AW113" s="39"/>
      <c r="AX113" s="22"/>
      <c r="BD113" s="226"/>
      <c r="BE113" s="226"/>
      <c r="BF113" s="225"/>
    </row>
    <row r="114" spans="1:58">
      <c r="A114" s="30" t="str">
        <f>'Indicator Data'!A115</f>
        <v>Mauritius</v>
      </c>
      <c r="B114" s="23" t="str">
        <f>'Indicator Data'!B115</f>
        <v>MUS</v>
      </c>
      <c r="C114" s="39"/>
      <c r="D114" s="39"/>
      <c r="E114" s="39"/>
      <c r="F114" s="39"/>
      <c r="G114" s="39"/>
      <c r="H114" s="39"/>
      <c r="I114" s="39"/>
      <c r="J114" s="39"/>
      <c r="K114" s="39"/>
      <c r="L114" s="39"/>
      <c r="M114" s="39"/>
      <c r="N114" s="39"/>
      <c r="O114" s="39"/>
      <c r="P114" s="39"/>
      <c r="R114" s="39"/>
      <c r="S114" s="39"/>
      <c r="T114" s="39"/>
      <c r="U114" s="39"/>
      <c r="V114" s="39"/>
      <c r="W114" s="39"/>
      <c r="X114" s="39"/>
      <c r="Y114" s="39"/>
      <c r="Z114" s="39"/>
      <c r="AA114" s="39"/>
      <c r="AB114" s="39"/>
      <c r="AC114" s="39"/>
      <c r="AD114" s="39"/>
      <c r="AE114" s="39"/>
      <c r="AF114" s="39"/>
      <c r="AG114" s="39"/>
      <c r="AH114" s="40" t="str">
        <f>IF(ISNUMBER('Indicator Data'!AH115),"","Imputed using GDP p.c.")</f>
        <v/>
      </c>
      <c r="AJ114" s="39"/>
      <c r="AK114" s="39"/>
      <c r="AL114" s="39"/>
      <c r="AM114" s="39"/>
      <c r="AN114" s="39"/>
      <c r="AO114" s="39"/>
      <c r="AP114" s="39"/>
      <c r="AQ114" s="39"/>
      <c r="AR114" s="39"/>
      <c r="AS114" s="39"/>
      <c r="AT114" s="39"/>
      <c r="AU114" s="39"/>
      <c r="AV114" s="39"/>
      <c r="AW114" s="39"/>
      <c r="AX114" s="22"/>
      <c r="BD114" s="226"/>
      <c r="BE114" s="226"/>
      <c r="BF114" s="225"/>
    </row>
    <row r="115" spans="1:58">
      <c r="A115" s="30" t="str">
        <f>'Indicator Data'!A116</f>
        <v>Mexico</v>
      </c>
      <c r="B115" s="23" t="str">
        <f>'Indicator Data'!B116</f>
        <v>MEX</v>
      </c>
      <c r="C115" s="39"/>
      <c r="D115" s="39"/>
      <c r="E115" s="39"/>
      <c r="F115" s="39"/>
      <c r="G115" s="39"/>
      <c r="H115" s="39"/>
      <c r="I115" s="39"/>
      <c r="J115" s="39"/>
      <c r="K115" s="39"/>
      <c r="L115" s="39"/>
      <c r="M115" s="39"/>
      <c r="N115" s="39"/>
      <c r="O115" s="39"/>
      <c r="P115" s="39"/>
      <c r="R115" s="39"/>
      <c r="S115" s="39"/>
      <c r="T115" s="39"/>
      <c r="U115" s="39"/>
      <c r="V115" s="39"/>
      <c r="W115" s="39"/>
      <c r="X115" s="39"/>
      <c r="Y115" s="39"/>
      <c r="Z115" s="39"/>
      <c r="AA115" s="39"/>
      <c r="AB115" s="39"/>
      <c r="AC115" s="39"/>
      <c r="AD115" s="39"/>
      <c r="AE115" s="39"/>
      <c r="AF115" s="39"/>
      <c r="AG115" s="39"/>
      <c r="AH115" s="40" t="str">
        <f>IF(ISNUMBER('Indicator Data'!AH116),"","Imputed using GDP p.c.")</f>
        <v/>
      </c>
      <c r="AJ115" s="39"/>
      <c r="AK115" s="39"/>
      <c r="AL115" s="39"/>
      <c r="AM115" s="39"/>
      <c r="AN115" s="39"/>
      <c r="AO115" s="39"/>
      <c r="AP115" s="39"/>
      <c r="AQ115" s="39"/>
      <c r="AR115" s="39"/>
      <c r="AS115" s="39"/>
      <c r="AT115" s="39"/>
      <c r="AU115" s="39"/>
      <c r="AV115" s="39"/>
      <c r="AW115" s="39"/>
      <c r="AX115" s="22"/>
      <c r="BD115" s="226"/>
      <c r="BE115" s="226"/>
      <c r="BF115" s="225"/>
    </row>
    <row r="116" spans="1:58">
      <c r="A116" s="30" t="str">
        <f>'Indicator Data'!A117</f>
        <v>Micronesia</v>
      </c>
      <c r="B116" s="23" t="str">
        <f>'Indicator Data'!B117</f>
        <v>FSM</v>
      </c>
      <c r="C116" s="39"/>
      <c r="D116" s="39"/>
      <c r="E116" s="39"/>
      <c r="F116" s="39"/>
      <c r="G116" s="39"/>
      <c r="H116" s="39"/>
      <c r="I116" s="39"/>
      <c r="J116" s="39"/>
      <c r="K116" s="39"/>
      <c r="L116" s="39"/>
      <c r="M116" s="39"/>
      <c r="N116" s="39"/>
      <c r="O116" s="39"/>
      <c r="P116" s="39"/>
      <c r="R116" s="39"/>
      <c r="S116" s="39"/>
      <c r="T116" s="39"/>
      <c r="U116" s="39"/>
      <c r="V116" s="39"/>
      <c r="W116" s="39"/>
      <c r="X116" s="39"/>
      <c r="Y116" s="39"/>
      <c r="Z116" s="39"/>
      <c r="AA116" s="39"/>
      <c r="AB116" s="39"/>
      <c r="AC116" s="39"/>
      <c r="AD116" s="39"/>
      <c r="AE116" s="39"/>
      <c r="AF116" s="39"/>
      <c r="AG116" s="39"/>
      <c r="AH116" s="40" t="str">
        <f>IF(ISNUMBER('Indicator Data'!AH117),"","Imputed using GDP p.c.")</f>
        <v/>
      </c>
      <c r="AJ116" s="39"/>
      <c r="AK116" s="39"/>
      <c r="AL116" s="39"/>
      <c r="AM116" s="39"/>
      <c r="AN116" s="39"/>
      <c r="AO116" s="39"/>
      <c r="AP116" s="39"/>
      <c r="AQ116" s="39"/>
      <c r="AR116" s="39"/>
      <c r="AS116" s="39"/>
      <c r="AT116" s="39"/>
      <c r="AU116" s="39"/>
      <c r="AV116" s="39"/>
      <c r="AW116" s="39"/>
      <c r="AX116" s="22"/>
      <c r="BD116" s="226" t="s">
        <v>1141</v>
      </c>
      <c r="BE116" s="226" t="s">
        <v>1260</v>
      </c>
      <c r="BF116" s="225"/>
    </row>
    <row r="117" spans="1:58">
      <c r="A117" s="30" t="str">
        <f>'Indicator Data'!A118</f>
        <v>Moldova Republic of</v>
      </c>
      <c r="B117" s="23" t="str">
        <f>'Indicator Data'!B118</f>
        <v>MDA</v>
      </c>
      <c r="C117" s="39"/>
      <c r="D117" s="39"/>
      <c r="E117" s="39"/>
      <c r="F117" s="39"/>
      <c r="G117" s="39"/>
      <c r="H117" s="39"/>
      <c r="I117" s="39"/>
      <c r="J117" s="39"/>
      <c r="K117" s="39"/>
      <c r="L117" s="39"/>
      <c r="M117" s="39"/>
      <c r="N117" s="39"/>
      <c r="O117" s="39"/>
      <c r="P117" s="39"/>
      <c r="R117" s="39"/>
      <c r="S117" s="39"/>
      <c r="T117" s="39"/>
      <c r="U117" s="39"/>
      <c r="V117" s="39"/>
      <c r="W117" s="39"/>
      <c r="X117" s="39"/>
      <c r="Y117" s="39"/>
      <c r="Z117" s="39"/>
      <c r="AA117" s="39"/>
      <c r="AB117" s="39"/>
      <c r="AC117" s="39"/>
      <c r="AD117" s="39"/>
      <c r="AE117" s="39"/>
      <c r="AF117" s="39"/>
      <c r="AG117" s="39"/>
      <c r="AH117" s="40" t="str">
        <f>IF(ISNUMBER('Indicator Data'!AH118),"","Imputed using GDP p.c.")</f>
        <v/>
      </c>
      <c r="AJ117" s="39"/>
      <c r="AK117" s="39"/>
      <c r="AL117" s="39"/>
      <c r="AM117" s="39"/>
      <c r="AN117" s="39"/>
      <c r="AO117" s="39"/>
      <c r="AP117" s="39"/>
      <c r="AQ117" s="39"/>
      <c r="AR117" s="39"/>
      <c r="AS117" s="39"/>
      <c r="AT117" s="39"/>
      <c r="AU117" s="39"/>
      <c r="AV117" s="39"/>
      <c r="AW117" s="39"/>
      <c r="AX117" s="22"/>
      <c r="BD117" s="226"/>
      <c r="BE117" s="226"/>
      <c r="BF117" s="225"/>
    </row>
    <row r="118" spans="1:58">
      <c r="A118" s="30" t="str">
        <f>'Indicator Data'!A119</f>
        <v>Mongolia</v>
      </c>
      <c r="B118" s="23" t="str">
        <f>'Indicator Data'!B119</f>
        <v>MNG</v>
      </c>
      <c r="C118" s="39"/>
      <c r="D118" s="39"/>
      <c r="E118" s="39"/>
      <c r="F118" s="39"/>
      <c r="G118" s="39"/>
      <c r="H118" s="39"/>
      <c r="I118" s="39"/>
      <c r="J118" s="39"/>
      <c r="K118" s="39"/>
      <c r="L118" s="39"/>
      <c r="M118" s="39"/>
      <c r="N118" s="39"/>
      <c r="O118" s="39"/>
      <c r="P118" s="39"/>
      <c r="R118" s="39"/>
      <c r="S118" s="39"/>
      <c r="T118" s="39"/>
      <c r="U118" s="39"/>
      <c r="V118" s="39"/>
      <c r="W118" s="39"/>
      <c r="X118" s="39"/>
      <c r="Y118" s="39"/>
      <c r="Z118" s="39"/>
      <c r="AA118" s="39"/>
      <c r="AB118" s="39"/>
      <c r="AC118" s="39"/>
      <c r="AD118" s="39"/>
      <c r="AE118" s="39"/>
      <c r="AF118" s="39"/>
      <c r="AG118" s="39"/>
      <c r="AH118" s="40" t="str">
        <f>IF(ISNUMBER('Indicator Data'!AH119),"","Imputed using GDP p.c.")</f>
        <v/>
      </c>
      <c r="AJ118" s="39"/>
      <c r="AK118" s="39"/>
      <c r="AL118" s="39"/>
      <c r="AM118" s="39"/>
      <c r="AN118" s="39"/>
      <c r="AO118" s="39"/>
      <c r="AP118" s="39"/>
      <c r="AQ118" s="39"/>
      <c r="AR118" s="39"/>
      <c r="AS118" s="39"/>
      <c r="AT118" s="39"/>
      <c r="AU118" s="39"/>
      <c r="AV118" s="39"/>
      <c r="AW118" s="39"/>
      <c r="AX118" s="22"/>
      <c r="BD118" s="226"/>
      <c r="BE118" s="226"/>
      <c r="BF118" s="225"/>
    </row>
    <row r="119" spans="1:58">
      <c r="A119" s="30" t="str">
        <f>'Indicator Data'!A120</f>
        <v>Montenegro</v>
      </c>
      <c r="B119" s="23" t="str">
        <f>'Indicator Data'!B120</f>
        <v>MNE</v>
      </c>
      <c r="C119" s="39"/>
      <c r="D119" s="39"/>
      <c r="E119" s="39"/>
      <c r="F119" s="39"/>
      <c r="G119" s="39"/>
      <c r="H119" s="39"/>
      <c r="I119" s="39"/>
      <c r="J119" s="39"/>
      <c r="K119" s="39"/>
      <c r="L119" s="39"/>
      <c r="M119" s="39"/>
      <c r="N119" s="39"/>
      <c r="O119" s="39"/>
      <c r="P119" s="39"/>
      <c r="R119" s="39"/>
      <c r="S119" s="39"/>
      <c r="T119" s="39"/>
      <c r="U119" s="39"/>
      <c r="V119" s="39"/>
      <c r="W119" s="39"/>
      <c r="X119" s="39"/>
      <c r="Y119" s="39"/>
      <c r="Z119" s="39"/>
      <c r="AA119" s="39"/>
      <c r="AB119" s="39"/>
      <c r="AC119" s="39"/>
      <c r="AD119" s="39"/>
      <c r="AE119" s="39"/>
      <c r="AF119" s="39"/>
      <c r="AG119" s="39"/>
      <c r="AH119" s="40" t="str">
        <f>IF(ISNUMBER('Indicator Data'!AH120),"","Imputed using GDP p.c.")</f>
        <v/>
      </c>
      <c r="AJ119" s="39"/>
      <c r="AK119" s="39"/>
      <c r="AL119" s="39"/>
      <c r="AM119" s="39"/>
      <c r="AN119" s="39"/>
      <c r="AO119" s="39"/>
      <c r="AP119" s="39"/>
      <c r="AQ119" s="39"/>
      <c r="AR119" s="39"/>
      <c r="AS119" s="39"/>
      <c r="AT119" s="39"/>
      <c r="AU119" s="39"/>
      <c r="AV119" s="39"/>
      <c r="AW119" s="39"/>
      <c r="AX119" s="22"/>
      <c r="BD119" s="226"/>
      <c r="BE119" s="226"/>
      <c r="BF119" s="225"/>
    </row>
    <row r="120" spans="1:58">
      <c r="A120" s="30" t="str">
        <f>'Indicator Data'!A121</f>
        <v>Morocco</v>
      </c>
      <c r="B120" s="23" t="str">
        <f>'Indicator Data'!B121</f>
        <v>MAR</v>
      </c>
      <c r="C120" s="39"/>
      <c r="D120" s="39"/>
      <c r="E120" s="39"/>
      <c r="F120" s="39"/>
      <c r="G120" s="39"/>
      <c r="H120" s="39"/>
      <c r="I120" s="39"/>
      <c r="J120" s="39"/>
      <c r="K120" s="39"/>
      <c r="L120" s="39"/>
      <c r="M120" s="39"/>
      <c r="N120" s="39"/>
      <c r="O120" s="39"/>
      <c r="P120" s="39"/>
      <c r="R120" s="39"/>
      <c r="S120" s="39"/>
      <c r="T120" s="39"/>
      <c r="U120" s="39"/>
      <c r="V120" s="39"/>
      <c r="W120" s="39"/>
      <c r="X120" s="39"/>
      <c r="Y120" s="39"/>
      <c r="Z120" s="39"/>
      <c r="AA120" s="39"/>
      <c r="AB120" s="39"/>
      <c r="AC120" s="39"/>
      <c r="AD120" s="39"/>
      <c r="AE120" s="39"/>
      <c r="AF120" s="39"/>
      <c r="AG120" s="39"/>
      <c r="AH120" s="40" t="str">
        <f>IF(ISNUMBER('Indicator Data'!AH121),"","Imputed using GDP p.c.")</f>
        <v/>
      </c>
      <c r="AJ120" s="39"/>
      <c r="AK120" s="39"/>
      <c r="AL120" s="39"/>
      <c r="AM120" s="39"/>
      <c r="AN120" s="39"/>
      <c r="AO120" s="39"/>
      <c r="AP120" s="39"/>
      <c r="AQ120" s="39"/>
      <c r="AR120" s="39"/>
      <c r="AS120" s="39"/>
      <c r="AT120" s="39"/>
      <c r="AU120" s="39"/>
      <c r="AV120" s="39"/>
      <c r="AW120" s="39"/>
      <c r="AX120" s="22"/>
      <c r="BD120" s="226"/>
      <c r="BE120" s="226"/>
      <c r="BF120" s="225"/>
    </row>
    <row r="121" spans="1:58">
      <c r="A121" s="30" t="str">
        <f>'Indicator Data'!A122</f>
        <v>Mozambique</v>
      </c>
      <c r="B121" s="23" t="str">
        <f>'Indicator Data'!B122</f>
        <v>MOZ</v>
      </c>
      <c r="C121" s="39"/>
      <c r="D121" s="39"/>
      <c r="E121" s="39"/>
      <c r="F121" s="39"/>
      <c r="G121" s="39"/>
      <c r="H121" s="39"/>
      <c r="I121" s="39"/>
      <c r="J121" s="39"/>
      <c r="K121" s="39"/>
      <c r="L121" s="39"/>
      <c r="M121" s="39"/>
      <c r="N121" s="39"/>
      <c r="O121" s="39"/>
      <c r="P121" s="39"/>
      <c r="R121" s="39"/>
      <c r="S121" s="39"/>
      <c r="T121" s="39"/>
      <c r="U121" s="39"/>
      <c r="V121" s="39"/>
      <c r="W121" s="39"/>
      <c r="X121" s="39"/>
      <c r="Y121" s="39"/>
      <c r="Z121" s="39"/>
      <c r="AA121" s="39"/>
      <c r="AB121" s="39"/>
      <c r="AC121" s="39"/>
      <c r="AD121" s="39"/>
      <c r="AE121" s="39"/>
      <c r="AF121" s="39"/>
      <c r="AG121" s="39"/>
      <c r="AH121" s="40" t="str">
        <f>IF(ISNUMBER('Indicator Data'!AH122),"","Imputed using GDP p.c.")</f>
        <v/>
      </c>
      <c r="AJ121" s="39"/>
      <c r="AK121" s="39"/>
      <c r="AL121" s="39"/>
      <c r="AM121" s="39"/>
      <c r="AN121" s="39"/>
      <c r="AO121" s="39"/>
      <c r="AP121" s="39"/>
      <c r="AQ121" s="39"/>
      <c r="AR121" s="39"/>
      <c r="AS121" s="39"/>
      <c r="AT121" s="39"/>
      <c r="AU121" s="39"/>
      <c r="AV121" s="39"/>
      <c r="AW121" s="39"/>
      <c r="AX121" s="22"/>
      <c r="BD121" s="226"/>
      <c r="BE121" s="226"/>
      <c r="BF121" s="225"/>
    </row>
    <row r="122" spans="1:58">
      <c r="A122" s="30" t="str">
        <f>'Indicator Data'!A123</f>
        <v>Myanmar</v>
      </c>
      <c r="B122" s="23" t="str">
        <f>'Indicator Data'!B123</f>
        <v>MMR</v>
      </c>
      <c r="C122" s="39"/>
      <c r="D122" s="39"/>
      <c r="E122" s="39"/>
      <c r="F122" s="39"/>
      <c r="G122" s="39"/>
      <c r="H122" s="39"/>
      <c r="I122" s="39"/>
      <c r="J122" s="39"/>
      <c r="K122" s="39"/>
      <c r="L122" s="39"/>
      <c r="M122" s="39"/>
      <c r="N122" s="39"/>
      <c r="O122" s="39"/>
      <c r="P122" s="39"/>
      <c r="R122" s="39"/>
      <c r="S122" s="39"/>
      <c r="T122" s="39"/>
      <c r="U122" s="39"/>
      <c r="V122" s="39"/>
      <c r="W122" s="39"/>
      <c r="X122" s="39"/>
      <c r="Y122" s="39"/>
      <c r="Z122" s="39"/>
      <c r="AA122" s="39"/>
      <c r="AB122" s="39"/>
      <c r="AC122" s="39"/>
      <c r="AD122" s="39"/>
      <c r="AE122" s="39"/>
      <c r="AF122" s="39"/>
      <c r="AG122" s="39"/>
      <c r="AH122" s="40" t="str">
        <f>IF(ISNUMBER('Indicator Data'!AH123),"","Imputed using GDP p.c.")</f>
        <v/>
      </c>
      <c r="AJ122" s="39"/>
      <c r="AK122" s="39"/>
      <c r="AL122" s="39"/>
      <c r="AM122" s="39"/>
      <c r="AN122" s="39"/>
      <c r="AO122" s="39"/>
      <c r="AP122" s="39"/>
      <c r="AQ122" s="39"/>
      <c r="AR122" s="39"/>
      <c r="AS122" s="39"/>
      <c r="AT122" s="39"/>
      <c r="AU122" s="39"/>
      <c r="AV122" s="39"/>
      <c r="AW122" s="39"/>
      <c r="AX122" s="22"/>
      <c r="BD122" s="226"/>
      <c r="BE122" s="226"/>
      <c r="BF122" s="225"/>
    </row>
    <row r="123" spans="1:58">
      <c r="A123" s="30" t="str">
        <f>'Indicator Data'!A124</f>
        <v>Namibia</v>
      </c>
      <c r="B123" s="23" t="str">
        <f>'Indicator Data'!B124</f>
        <v>NAM</v>
      </c>
      <c r="C123" s="39"/>
      <c r="D123" s="39"/>
      <c r="E123" s="39"/>
      <c r="F123" s="39"/>
      <c r="G123" s="39"/>
      <c r="H123" s="39"/>
      <c r="I123" s="39"/>
      <c r="J123" s="39"/>
      <c r="K123" s="39"/>
      <c r="L123" s="39"/>
      <c r="M123" s="39"/>
      <c r="N123" s="39"/>
      <c r="O123" s="39"/>
      <c r="P123" s="39"/>
      <c r="R123" s="39"/>
      <c r="S123" s="39"/>
      <c r="T123" s="39"/>
      <c r="U123" s="39"/>
      <c r="V123" s="39"/>
      <c r="W123" s="39"/>
      <c r="X123" s="39"/>
      <c r="Y123" s="39"/>
      <c r="Z123" s="39"/>
      <c r="AA123" s="39"/>
      <c r="AB123" s="39"/>
      <c r="AC123" s="39"/>
      <c r="AD123" s="39"/>
      <c r="AE123" s="39"/>
      <c r="AF123" s="39"/>
      <c r="AG123" s="39"/>
      <c r="AH123" s="40" t="str">
        <f>IF(ISNUMBER('Indicator Data'!AH124),"","Imputed using GDP p.c.")</f>
        <v/>
      </c>
      <c r="AJ123" s="39"/>
      <c r="AK123" s="39"/>
      <c r="AL123" s="39"/>
      <c r="AM123" s="39"/>
      <c r="AN123" s="39"/>
      <c r="AO123" s="39"/>
      <c r="AP123" s="39"/>
      <c r="AQ123" s="39"/>
      <c r="AR123" s="39"/>
      <c r="AS123" s="39"/>
      <c r="AT123" s="39"/>
      <c r="AU123" s="39"/>
      <c r="AV123" s="39"/>
      <c r="AW123" s="39"/>
      <c r="AX123" s="22"/>
      <c r="BD123" s="226"/>
      <c r="BE123" s="226"/>
      <c r="BF123" s="225"/>
    </row>
    <row r="124" spans="1:58">
      <c r="A124" s="30" t="str">
        <f>'Indicator Data'!A125</f>
        <v>Nauru</v>
      </c>
      <c r="B124" s="23" t="str">
        <f>'Indicator Data'!B125</f>
        <v>NRU</v>
      </c>
      <c r="C124" s="39"/>
      <c r="D124" s="39"/>
      <c r="E124" s="39"/>
      <c r="F124" s="39"/>
      <c r="G124" s="39"/>
      <c r="H124" s="39"/>
      <c r="I124" s="39"/>
      <c r="J124" s="39"/>
      <c r="K124" s="39"/>
      <c r="L124" s="39"/>
      <c r="M124" s="39"/>
      <c r="N124" s="39"/>
      <c r="O124" s="39"/>
      <c r="P124" s="39"/>
      <c r="R124" s="39"/>
      <c r="S124" s="39"/>
      <c r="T124" s="39"/>
      <c r="U124" s="39"/>
      <c r="V124" s="39"/>
      <c r="W124" s="39"/>
      <c r="X124" s="39"/>
      <c r="Y124" s="39"/>
      <c r="Z124" s="39"/>
      <c r="AA124" s="39"/>
      <c r="AB124" s="39"/>
      <c r="AC124" s="39"/>
      <c r="AD124" s="39"/>
      <c r="AE124" s="39"/>
      <c r="AF124" s="39"/>
      <c r="AG124" s="39"/>
      <c r="AH124" s="40" t="str">
        <f>IF(ISNUMBER('Indicator Data'!AH125),"","Imputed using GDP p.c.")</f>
        <v/>
      </c>
      <c r="AJ124" s="39"/>
      <c r="AK124" s="39"/>
      <c r="AL124" s="39"/>
      <c r="AM124" s="39"/>
      <c r="AN124" s="39"/>
      <c r="AO124" s="39"/>
      <c r="AP124" s="39"/>
      <c r="AQ124" s="39"/>
      <c r="AR124" s="39"/>
      <c r="AS124" s="39"/>
      <c r="AT124" s="39"/>
      <c r="AU124" s="39"/>
      <c r="AV124" s="39"/>
      <c r="AW124" s="39"/>
      <c r="AX124" s="22"/>
      <c r="BD124" s="226" t="s">
        <v>1141</v>
      </c>
      <c r="BE124" s="226" t="s">
        <v>1260</v>
      </c>
      <c r="BF124" s="225"/>
    </row>
    <row r="125" spans="1:58">
      <c r="A125" s="30" t="str">
        <f>'Indicator Data'!A126</f>
        <v>Nepal</v>
      </c>
      <c r="B125" s="23" t="str">
        <f>'Indicator Data'!B126</f>
        <v>NPL</v>
      </c>
      <c r="C125" s="39"/>
      <c r="D125" s="39"/>
      <c r="E125" s="39"/>
      <c r="F125" s="39"/>
      <c r="G125" s="39"/>
      <c r="H125" s="39"/>
      <c r="I125" s="39"/>
      <c r="J125" s="39"/>
      <c r="K125" s="39"/>
      <c r="L125" s="39"/>
      <c r="M125" s="39"/>
      <c r="N125" s="39"/>
      <c r="O125" s="39"/>
      <c r="P125" s="39"/>
      <c r="R125" s="39"/>
      <c r="S125" s="39"/>
      <c r="T125" s="39"/>
      <c r="U125" s="39"/>
      <c r="V125" s="39"/>
      <c r="W125" s="39"/>
      <c r="X125" s="39"/>
      <c r="Y125" s="39"/>
      <c r="Z125" s="39"/>
      <c r="AA125" s="39"/>
      <c r="AB125" s="39"/>
      <c r="AC125" s="39"/>
      <c r="AD125" s="39"/>
      <c r="AE125" s="39"/>
      <c r="AF125" s="39"/>
      <c r="AG125" s="39"/>
      <c r="AH125" s="40" t="str">
        <f>IF(ISNUMBER('Indicator Data'!AH126),"","Imputed using GDP p.c.")</f>
        <v/>
      </c>
      <c r="AJ125" s="39"/>
      <c r="AK125" s="39"/>
      <c r="AL125" s="39"/>
      <c r="AM125" s="39"/>
      <c r="AN125" s="39"/>
      <c r="AO125" s="39"/>
      <c r="AP125" s="39"/>
      <c r="AQ125" s="39"/>
      <c r="AR125" s="39"/>
      <c r="AS125" s="39"/>
      <c r="AT125" s="39"/>
      <c r="AU125" s="39"/>
      <c r="AV125" s="39"/>
      <c r="AW125" s="39"/>
      <c r="AX125" s="22"/>
      <c r="BD125" s="226"/>
      <c r="BE125" s="226"/>
      <c r="BF125" s="225"/>
    </row>
    <row r="126" spans="1:58">
      <c r="A126" s="30" t="str">
        <f>'Indicator Data'!A127</f>
        <v>Netherlands</v>
      </c>
      <c r="B126" s="23" t="str">
        <f>'Indicator Data'!B127</f>
        <v>NLD</v>
      </c>
      <c r="C126" s="39"/>
      <c r="D126" s="39"/>
      <c r="E126" s="39"/>
      <c r="F126" s="39"/>
      <c r="G126" s="39"/>
      <c r="H126" s="39"/>
      <c r="I126" s="39"/>
      <c r="J126" s="39"/>
      <c r="K126" s="39"/>
      <c r="L126" s="39"/>
      <c r="M126" s="39"/>
      <c r="N126" s="39"/>
      <c r="O126" s="39"/>
      <c r="P126" s="39"/>
      <c r="R126" s="39"/>
      <c r="S126" s="39"/>
      <c r="T126" s="39"/>
      <c r="U126" s="39"/>
      <c r="V126" s="39"/>
      <c r="W126" s="39"/>
      <c r="X126" s="39"/>
      <c r="Y126" s="39"/>
      <c r="Z126" s="39"/>
      <c r="AA126" s="39"/>
      <c r="AB126" s="39"/>
      <c r="AC126" s="39"/>
      <c r="AD126" s="39"/>
      <c r="AE126" s="39"/>
      <c r="AF126" s="39"/>
      <c r="AG126" s="39"/>
      <c r="AH126" s="40" t="str">
        <f>IF(ISNUMBER('Indicator Data'!AH127),"","Imputed using GDP p.c.")</f>
        <v/>
      </c>
      <c r="AJ126" s="39"/>
      <c r="AK126" s="39"/>
      <c r="AL126" s="39"/>
      <c r="AM126" s="39"/>
      <c r="AN126" s="39"/>
      <c r="AO126" s="39"/>
      <c r="AP126" s="39"/>
      <c r="AQ126" s="39"/>
      <c r="AR126" s="39"/>
      <c r="AS126" s="39"/>
      <c r="AT126" s="39"/>
      <c r="AU126" s="39"/>
      <c r="AV126" s="39"/>
      <c r="AW126" s="39"/>
      <c r="AX126" s="22"/>
      <c r="BD126" s="226"/>
      <c r="BE126" s="226"/>
      <c r="BF126" s="225"/>
    </row>
    <row r="127" spans="1:58">
      <c r="A127" s="30" t="str">
        <f>'Indicator Data'!A128</f>
        <v>New Zealand</v>
      </c>
      <c r="B127" s="23" t="str">
        <f>'Indicator Data'!B128</f>
        <v>NZL</v>
      </c>
      <c r="C127" s="39"/>
      <c r="D127" s="39"/>
      <c r="E127" s="39"/>
      <c r="F127" s="39"/>
      <c r="G127" s="39"/>
      <c r="H127" s="39"/>
      <c r="I127" s="39"/>
      <c r="J127" s="39"/>
      <c r="K127" s="39"/>
      <c r="L127" s="39"/>
      <c r="M127" s="39"/>
      <c r="N127" s="39"/>
      <c r="O127" s="39"/>
      <c r="P127" s="39"/>
      <c r="R127" s="39"/>
      <c r="S127" s="39"/>
      <c r="T127" s="39"/>
      <c r="U127" s="39"/>
      <c r="V127" s="39"/>
      <c r="W127" s="39"/>
      <c r="X127" s="39"/>
      <c r="Y127" s="39"/>
      <c r="Z127" s="39"/>
      <c r="AA127" s="39"/>
      <c r="AB127" s="39"/>
      <c r="AC127" s="39"/>
      <c r="AD127" s="39"/>
      <c r="AE127" s="39"/>
      <c r="AF127" s="39"/>
      <c r="AG127" s="39"/>
      <c r="AH127" s="40" t="str">
        <f>IF(ISNUMBER('Indicator Data'!AH128),"","Imputed using GDP p.c.")</f>
        <v/>
      </c>
      <c r="AJ127" s="39"/>
      <c r="AK127" s="39"/>
      <c r="AL127" s="39"/>
      <c r="AM127" s="39"/>
      <c r="AN127" s="39"/>
      <c r="AO127" s="39"/>
      <c r="AP127" s="39"/>
      <c r="AQ127" s="39"/>
      <c r="AR127" s="39"/>
      <c r="AS127" s="39"/>
      <c r="AT127" s="39"/>
      <c r="AU127" s="39"/>
      <c r="AV127" s="39"/>
      <c r="AW127" s="39"/>
      <c r="AX127" s="22"/>
      <c r="BD127" s="226"/>
      <c r="BE127" s="226"/>
      <c r="BF127" s="225"/>
    </row>
    <row r="128" spans="1:58">
      <c r="A128" s="30" t="str">
        <f>'Indicator Data'!A129</f>
        <v>Nicaragua</v>
      </c>
      <c r="B128" s="23" t="str">
        <f>'Indicator Data'!B129</f>
        <v>NIC</v>
      </c>
      <c r="C128" s="39"/>
      <c r="D128" s="39"/>
      <c r="E128" s="39"/>
      <c r="F128" s="39"/>
      <c r="G128" s="39"/>
      <c r="H128" s="39"/>
      <c r="I128" s="39"/>
      <c r="J128" s="39"/>
      <c r="K128" s="39"/>
      <c r="L128" s="39"/>
      <c r="M128" s="39"/>
      <c r="N128" s="39"/>
      <c r="O128" s="39"/>
      <c r="P128" s="39"/>
      <c r="R128" s="39"/>
      <c r="S128" s="39"/>
      <c r="T128" s="39"/>
      <c r="U128" s="39"/>
      <c r="V128" s="39"/>
      <c r="W128" s="39"/>
      <c r="X128" s="39"/>
      <c r="Y128" s="39"/>
      <c r="Z128" s="39"/>
      <c r="AA128" s="39"/>
      <c r="AB128" s="39"/>
      <c r="AC128" s="39"/>
      <c r="AD128" s="39"/>
      <c r="AE128" s="39"/>
      <c r="AF128" s="39"/>
      <c r="AG128" s="39"/>
      <c r="AH128" s="40" t="str">
        <f>IF(ISNUMBER('Indicator Data'!AH129),"","Imputed using GDP p.c.")</f>
        <v/>
      </c>
      <c r="AJ128" s="39"/>
      <c r="AK128" s="39"/>
      <c r="AL128" s="39"/>
      <c r="AM128" s="39"/>
      <c r="AN128" s="39"/>
      <c r="AO128" s="39"/>
      <c r="AP128" s="39"/>
      <c r="AQ128" s="39"/>
      <c r="AR128" s="39"/>
      <c r="AS128" s="39"/>
      <c r="AT128" s="39"/>
      <c r="AU128" s="39"/>
      <c r="AV128" s="39"/>
      <c r="AW128" s="39"/>
      <c r="AX128" s="22"/>
      <c r="BD128" s="226"/>
      <c r="BE128" s="226"/>
      <c r="BF128" s="225"/>
    </row>
    <row r="129" spans="1:58">
      <c r="A129" s="30" t="str">
        <f>'Indicator Data'!A130</f>
        <v>Niger</v>
      </c>
      <c r="B129" s="23" t="str">
        <f>'Indicator Data'!B130</f>
        <v>NER</v>
      </c>
      <c r="C129" s="39"/>
      <c r="D129" s="39"/>
      <c r="E129" s="39"/>
      <c r="F129" s="39"/>
      <c r="G129" s="39"/>
      <c r="H129" s="39"/>
      <c r="I129" s="39"/>
      <c r="J129" s="39"/>
      <c r="K129" s="39"/>
      <c r="L129" s="39"/>
      <c r="M129" s="39"/>
      <c r="N129" s="39"/>
      <c r="O129" s="39"/>
      <c r="P129" s="39"/>
      <c r="R129" s="39"/>
      <c r="S129" s="39"/>
      <c r="T129" s="39"/>
      <c r="U129" s="39"/>
      <c r="V129" s="39"/>
      <c r="W129" s="39"/>
      <c r="X129" s="39"/>
      <c r="Y129" s="39"/>
      <c r="Z129" s="39"/>
      <c r="AA129" s="39"/>
      <c r="AB129" s="39"/>
      <c r="AC129" s="39"/>
      <c r="AD129" s="39"/>
      <c r="AE129" s="39"/>
      <c r="AF129" s="39"/>
      <c r="AG129" s="39"/>
      <c r="AH129" s="40" t="str">
        <f>IF(ISNUMBER('Indicator Data'!AH130),"","Imputed using GDP p.c.")</f>
        <v/>
      </c>
      <c r="AJ129" s="39"/>
      <c r="AK129" s="39"/>
      <c r="AL129" s="39"/>
      <c r="AM129" s="39"/>
      <c r="AN129" s="39"/>
      <c r="AO129" s="39"/>
      <c r="AP129" s="39"/>
      <c r="AQ129" s="39"/>
      <c r="AR129" s="39"/>
      <c r="AS129" s="39"/>
      <c r="AT129" s="39"/>
      <c r="AU129" s="39"/>
      <c r="AV129" s="39"/>
      <c r="AW129" s="39"/>
      <c r="AX129" s="22"/>
      <c r="BD129" s="226"/>
      <c r="BE129" s="226"/>
      <c r="BF129" s="225"/>
    </row>
    <row r="130" spans="1:58">
      <c r="A130" s="30" t="str">
        <f>'Indicator Data'!A131</f>
        <v>Nigeria</v>
      </c>
      <c r="B130" s="23" t="str">
        <f>'Indicator Data'!B131</f>
        <v>NGA</v>
      </c>
      <c r="C130" s="39"/>
      <c r="D130" s="39"/>
      <c r="E130" s="39"/>
      <c r="F130" s="39"/>
      <c r="G130" s="39"/>
      <c r="H130" s="39"/>
      <c r="I130" s="39"/>
      <c r="J130" s="39"/>
      <c r="K130" s="39"/>
      <c r="L130" s="39"/>
      <c r="M130" s="39"/>
      <c r="N130" s="39"/>
      <c r="O130" s="39"/>
      <c r="P130" s="39"/>
      <c r="R130" s="39"/>
      <c r="S130" s="39"/>
      <c r="T130" s="39"/>
      <c r="U130" s="39"/>
      <c r="V130" s="39"/>
      <c r="W130" s="39"/>
      <c r="X130" s="39"/>
      <c r="Y130" s="39"/>
      <c r="Z130" s="39"/>
      <c r="AA130" s="39"/>
      <c r="AB130" s="39"/>
      <c r="AC130" s="39"/>
      <c r="AD130" s="39"/>
      <c r="AE130" s="39"/>
      <c r="AF130" s="39"/>
      <c r="AG130" s="39"/>
      <c r="AH130" s="40" t="str">
        <f>IF(ISNUMBER('Indicator Data'!AH131),"","Imputed using GDP p.c.")</f>
        <v/>
      </c>
      <c r="AJ130" s="39"/>
      <c r="AK130" s="39"/>
      <c r="AL130" s="39"/>
      <c r="AM130" s="39"/>
      <c r="AN130" s="39"/>
      <c r="AO130" s="39"/>
      <c r="AP130" s="39"/>
      <c r="AQ130" s="39"/>
      <c r="AR130" s="39"/>
      <c r="AS130" s="39"/>
      <c r="AT130" s="39"/>
      <c r="AU130" s="39"/>
      <c r="AV130" s="39"/>
      <c r="AW130" s="39"/>
      <c r="AX130" s="22"/>
      <c r="BD130" s="226"/>
      <c r="BE130" s="226"/>
      <c r="BF130" s="225"/>
    </row>
    <row r="131" spans="1:58">
      <c r="A131" s="30" t="str">
        <f>'Indicator Data'!A132</f>
        <v>North Macedonia</v>
      </c>
      <c r="B131" s="23" t="str">
        <f>'Indicator Data'!B132</f>
        <v>MKD</v>
      </c>
      <c r="C131" s="39"/>
      <c r="D131" s="39"/>
      <c r="E131" s="39"/>
      <c r="F131" s="39"/>
      <c r="G131" s="39"/>
      <c r="H131" s="39"/>
      <c r="I131" s="39"/>
      <c r="J131" s="39"/>
      <c r="K131" s="39"/>
      <c r="L131" s="39"/>
      <c r="M131" s="39"/>
      <c r="N131" s="39"/>
      <c r="O131" s="39"/>
      <c r="P131" s="39"/>
      <c r="R131" s="39"/>
      <c r="S131" s="39"/>
      <c r="T131" s="39"/>
      <c r="U131" s="39"/>
      <c r="V131" s="39"/>
      <c r="W131" s="39"/>
      <c r="X131" s="39"/>
      <c r="Y131" s="39"/>
      <c r="Z131" s="39"/>
      <c r="AA131" s="39"/>
      <c r="AB131" s="39"/>
      <c r="AC131" s="39"/>
      <c r="AD131" s="39"/>
      <c r="AE131" s="39"/>
      <c r="AF131" s="39"/>
      <c r="AG131" s="39"/>
      <c r="AH131" s="40" t="str">
        <f>IF(ISNUMBER('Indicator Data'!AH132),"","Imputed using GDP p.c.")</f>
        <v/>
      </c>
      <c r="AJ131" s="39"/>
      <c r="AK131" s="39"/>
      <c r="AL131" s="39"/>
      <c r="AM131" s="39"/>
      <c r="AN131" s="39"/>
      <c r="AO131" s="39"/>
      <c r="AP131" s="39"/>
      <c r="AQ131" s="39"/>
      <c r="AR131" s="39"/>
      <c r="AS131" s="39"/>
      <c r="AT131" s="39"/>
      <c r="AU131" s="39"/>
      <c r="AV131" s="39"/>
      <c r="AW131" s="39"/>
      <c r="AX131" s="22"/>
      <c r="BD131" s="226"/>
      <c r="BE131" s="226"/>
      <c r="BF131" s="225"/>
    </row>
    <row r="132" spans="1:58">
      <c r="A132" s="30" t="str">
        <f>'Indicator Data'!A133</f>
        <v>Norway</v>
      </c>
      <c r="B132" s="23" t="str">
        <f>'Indicator Data'!B133</f>
        <v>NOR</v>
      </c>
      <c r="C132" s="39"/>
      <c r="D132" s="39"/>
      <c r="E132" s="39"/>
      <c r="F132" s="39"/>
      <c r="G132" s="39"/>
      <c r="H132" s="39"/>
      <c r="I132" s="39"/>
      <c r="J132" s="39"/>
      <c r="K132" s="39"/>
      <c r="L132" s="39"/>
      <c r="M132" s="39"/>
      <c r="N132" s="39"/>
      <c r="O132" s="39"/>
      <c r="P132" s="39"/>
      <c r="R132" s="39"/>
      <c r="S132" s="39"/>
      <c r="T132" s="39"/>
      <c r="U132" s="39"/>
      <c r="V132" s="39"/>
      <c r="W132" s="39"/>
      <c r="X132" s="39"/>
      <c r="Y132" s="39"/>
      <c r="Z132" s="39"/>
      <c r="AA132" s="39"/>
      <c r="AB132" s="39"/>
      <c r="AC132" s="39"/>
      <c r="AD132" s="39"/>
      <c r="AE132" s="39"/>
      <c r="AF132" s="39"/>
      <c r="AG132" s="39"/>
      <c r="AH132" s="40" t="str">
        <f>IF(ISNUMBER('Indicator Data'!AH133),"","Imputed using GDP p.c.")</f>
        <v/>
      </c>
      <c r="AJ132" s="39"/>
      <c r="AK132" s="39"/>
      <c r="AL132" s="39"/>
      <c r="AM132" s="39"/>
      <c r="AN132" s="39"/>
      <c r="AO132" s="39"/>
      <c r="AP132" s="39"/>
      <c r="AQ132" s="39"/>
      <c r="AR132" s="39"/>
      <c r="AS132" s="39"/>
      <c r="AT132" s="39"/>
      <c r="AU132" s="39"/>
      <c r="AV132" s="39"/>
      <c r="AW132" s="39"/>
      <c r="AX132" s="22"/>
      <c r="BD132" s="226"/>
      <c r="BE132" s="226"/>
      <c r="BF132" s="225"/>
    </row>
    <row r="133" spans="1:58">
      <c r="A133" s="30" t="str">
        <f>'Indicator Data'!A134</f>
        <v>Oman</v>
      </c>
      <c r="B133" s="23" t="str">
        <f>'Indicator Data'!B134</f>
        <v>OMN</v>
      </c>
      <c r="C133" s="39"/>
      <c r="D133" s="39"/>
      <c r="E133" s="39"/>
      <c r="F133" s="39"/>
      <c r="G133" s="39"/>
      <c r="H133" s="39"/>
      <c r="I133" s="39"/>
      <c r="J133" s="39"/>
      <c r="K133" s="39"/>
      <c r="L133" s="39"/>
      <c r="M133" s="39"/>
      <c r="N133" s="39"/>
      <c r="O133" s="39"/>
      <c r="P133" s="39"/>
      <c r="R133" s="39"/>
      <c r="S133" s="39"/>
      <c r="T133" s="39"/>
      <c r="U133" s="39"/>
      <c r="V133" s="39"/>
      <c r="W133" s="39"/>
      <c r="X133" s="39"/>
      <c r="Y133" s="39"/>
      <c r="Z133" s="39"/>
      <c r="AA133" s="39"/>
      <c r="AB133" s="39"/>
      <c r="AC133" s="39"/>
      <c r="AD133" s="39"/>
      <c r="AE133" s="39"/>
      <c r="AF133" s="39"/>
      <c r="AG133" s="39"/>
      <c r="AH133" s="40" t="str">
        <f>IF(ISNUMBER('Indicator Data'!AH134),"","Imputed using GDP p.c.")</f>
        <v/>
      </c>
      <c r="AJ133" s="39"/>
      <c r="AK133" s="39"/>
      <c r="AL133" s="39"/>
      <c r="AM133" s="39"/>
      <c r="AN133" s="39"/>
      <c r="AO133" s="39"/>
      <c r="AP133" s="39"/>
      <c r="AQ133" s="39"/>
      <c r="AR133" s="39"/>
      <c r="AS133" s="39"/>
      <c r="AT133" s="39"/>
      <c r="AU133" s="39"/>
      <c r="AV133" s="39"/>
      <c r="AW133" s="39"/>
      <c r="AX133" s="22"/>
      <c r="BD133" s="226"/>
      <c r="BE133" s="226"/>
      <c r="BF133" s="225"/>
    </row>
    <row r="134" spans="1:58">
      <c r="A134" s="30" t="str">
        <f>'Indicator Data'!A135</f>
        <v>Pakistan</v>
      </c>
      <c r="B134" s="23" t="str">
        <f>'Indicator Data'!B135</f>
        <v>PAK</v>
      </c>
      <c r="C134" s="39"/>
      <c r="D134" s="39"/>
      <c r="E134" s="39"/>
      <c r="F134" s="39"/>
      <c r="G134" s="39"/>
      <c r="H134" s="39"/>
      <c r="I134" s="39"/>
      <c r="J134" s="39"/>
      <c r="K134" s="39"/>
      <c r="L134" s="39"/>
      <c r="M134" s="39"/>
      <c r="N134" s="39"/>
      <c r="O134" s="39"/>
      <c r="P134" s="39"/>
      <c r="R134" s="39"/>
      <c r="S134" s="39"/>
      <c r="T134" s="39"/>
      <c r="U134" s="39"/>
      <c r="V134" s="39"/>
      <c r="W134" s="39"/>
      <c r="X134" s="39"/>
      <c r="Y134" s="39"/>
      <c r="Z134" s="39"/>
      <c r="AA134" s="39"/>
      <c r="AB134" s="39"/>
      <c r="AC134" s="39"/>
      <c r="AD134" s="39"/>
      <c r="AE134" s="39"/>
      <c r="AF134" s="39"/>
      <c r="AG134" s="39"/>
      <c r="AH134" s="40" t="str">
        <f>IF(ISNUMBER('Indicator Data'!AH135),"","Imputed using GDP p.c.")</f>
        <v/>
      </c>
      <c r="AJ134" s="39"/>
      <c r="AK134" s="39"/>
      <c r="AL134" s="39"/>
      <c r="AM134" s="39"/>
      <c r="AN134" s="39"/>
      <c r="AO134" s="39"/>
      <c r="AP134" s="39"/>
      <c r="AQ134" s="39"/>
      <c r="AR134" s="39"/>
      <c r="AS134" s="39"/>
      <c r="AT134" s="39"/>
      <c r="AU134" s="39"/>
      <c r="AV134" s="39"/>
      <c r="AW134" s="39"/>
      <c r="AX134" s="22"/>
      <c r="BF134" s="225"/>
    </row>
    <row r="135" spans="1:58">
      <c r="A135" s="30" t="str">
        <f>'Indicator Data'!A136</f>
        <v>Palau</v>
      </c>
      <c r="B135" s="23" t="str">
        <f>'Indicator Data'!B136</f>
        <v>PLW</v>
      </c>
      <c r="C135" s="39"/>
      <c r="D135" s="39"/>
      <c r="E135" s="39"/>
      <c r="F135" s="39"/>
      <c r="G135" s="39"/>
      <c r="H135" s="39"/>
      <c r="I135" s="39"/>
      <c r="J135" s="39"/>
      <c r="K135" s="39"/>
      <c r="L135" s="39"/>
      <c r="M135" s="39"/>
      <c r="N135" s="39"/>
      <c r="O135" s="39"/>
      <c r="P135" s="39"/>
      <c r="R135" s="39"/>
      <c r="S135" s="39"/>
      <c r="T135" s="39"/>
      <c r="U135" s="39"/>
      <c r="V135" s="39"/>
      <c r="W135" s="39"/>
      <c r="X135" s="39"/>
      <c r="Y135" s="39"/>
      <c r="Z135" s="39"/>
      <c r="AA135" s="39"/>
      <c r="AB135" s="39"/>
      <c r="AC135" s="39"/>
      <c r="AD135" s="39"/>
      <c r="AE135" s="39"/>
      <c r="AF135" s="39"/>
      <c r="AG135" s="39"/>
      <c r="AH135" s="40" t="str">
        <f>IF(ISNUMBER('Indicator Data'!AH136),"","Imputed using GDP p.c.")</f>
        <v/>
      </c>
      <c r="AJ135" s="39"/>
      <c r="AK135" s="39"/>
      <c r="AL135" s="39"/>
      <c r="AM135" s="39"/>
      <c r="AN135" s="39"/>
      <c r="AO135" s="39"/>
      <c r="AP135" s="39"/>
      <c r="AQ135" s="39"/>
      <c r="AR135" s="39"/>
      <c r="AS135" s="39"/>
      <c r="AT135" s="39"/>
      <c r="AU135" s="39"/>
      <c r="AV135" s="39"/>
      <c r="AW135" s="39"/>
      <c r="AX135" s="22"/>
      <c r="BD135" s="226" t="s">
        <v>1141</v>
      </c>
      <c r="BE135" s="226" t="s">
        <v>1260</v>
      </c>
      <c r="BF135" s="225"/>
    </row>
    <row r="136" spans="1:58">
      <c r="A136" s="30" t="str">
        <f>'Indicator Data'!A137</f>
        <v>Palestine</v>
      </c>
      <c r="B136" s="23" t="str">
        <f>'Indicator Data'!B137</f>
        <v>PSE</v>
      </c>
      <c r="C136" s="39"/>
      <c r="D136" s="39"/>
      <c r="E136" s="39"/>
      <c r="F136" s="39"/>
      <c r="G136" s="39"/>
      <c r="H136" s="39"/>
      <c r="I136" s="39"/>
      <c r="J136" s="39"/>
      <c r="K136" s="39"/>
      <c r="L136" s="39"/>
      <c r="M136" s="39"/>
      <c r="N136" s="39"/>
      <c r="O136" s="39"/>
      <c r="P136" s="39"/>
      <c r="R136" s="39"/>
      <c r="S136" s="39"/>
      <c r="T136" s="39"/>
      <c r="U136" s="39"/>
      <c r="V136" s="39"/>
      <c r="W136" s="39"/>
      <c r="X136" s="39"/>
      <c r="Y136" s="39"/>
      <c r="Z136" s="39"/>
      <c r="AA136" s="39"/>
      <c r="AB136" s="39"/>
      <c r="AC136" s="39"/>
      <c r="AD136" s="39"/>
      <c r="AE136" s="39"/>
      <c r="AF136" s="39"/>
      <c r="AG136" s="39"/>
      <c r="AH136" s="40" t="str">
        <f>IF(ISNUMBER('Indicator Data'!AH137),"","Imputed using GDP p.c.")</f>
        <v/>
      </c>
      <c r="AJ136" s="39"/>
      <c r="AK136" s="39"/>
      <c r="AL136" s="39"/>
      <c r="AM136" s="39"/>
      <c r="AN136" s="39"/>
      <c r="AO136" s="39"/>
      <c r="AP136" s="39"/>
      <c r="AQ136" s="39"/>
      <c r="AR136" s="39"/>
      <c r="AS136" s="39"/>
      <c r="AT136" s="39"/>
      <c r="AU136" s="39"/>
      <c r="AV136" s="39"/>
      <c r="AW136" s="39"/>
      <c r="AX136" s="22"/>
      <c r="BD136" s="226" t="s">
        <v>854</v>
      </c>
      <c r="BE136" s="226" t="s">
        <v>854</v>
      </c>
      <c r="BF136" s="225"/>
    </row>
    <row r="137" spans="1:58">
      <c r="A137" s="30" t="str">
        <f>'Indicator Data'!A138</f>
        <v>Panama</v>
      </c>
      <c r="B137" s="23" t="str">
        <f>'Indicator Data'!B138</f>
        <v>PAN</v>
      </c>
      <c r="C137" s="39"/>
      <c r="D137" s="39"/>
      <c r="E137" s="39"/>
      <c r="F137" s="39"/>
      <c r="G137" s="39"/>
      <c r="H137" s="39"/>
      <c r="I137" s="39"/>
      <c r="J137" s="39"/>
      <c r="K137" s="39"/>
      <c r="L137" s="39"/>
      <c r="M137" s="39"/>
      <c r="N137" s="39"/>
      <c r="O137" s="39"/>
      <c r="P137" s="39"/>
      <c r="R137" s="39"/>
      <c r="S137" s="39"/>
      <c r="T137" s="39"/>
      <c r="U137" s="39"/>
      <c r="V137" s="39"/>
      <c r="W137" s="39"/>
      <c r="X137" s="39"/>
      <c r="Y137" s="39"/>
      <c r="Z137" s="39"/>
      <c r="AA137" s="39"/>
      <c r="AB137" s="39"/>
      <c r="AC137" s="39"/>
      <c r="AD137" s="39"/>
      <c r="AE137" s="39"/>
      <c r="AF137" s="39"/>
      <c r="AG137" s="39"/>
      <c r="AH137" s="40" t="str">
        <f>IF(ISNUMBER('Indicator Data'!AH138),"","Imputed using GDP p.c.")</f>
        <v/>
      </c>
      <c r="AJ137" s="39"/>
      <c r="AK137" s="39"/>
      <c r="AL137" s="39"/>
      <c r="AM137" s="39"/>
      <c r="AN137" s="39"/>
      <c r="AO137" s="39"/>
      <c r="AP137" s="39"/>
      <c r="AQ137" s="39"/>
      <c r="AR137" s="39"/>
      <c r="AS137" s="39"/>
      <c r="AT137" s="39"/>
      <c r="AU137" s="39"/>
      <c r="AV137" s="39"/>
      <c r="AW137" s="39"/>
      <c r="AX137" s="22"/>
      <c r="BD137" s="226"/>
      <c r="BE137" s="226"/>
      <c r="BF137" s="225"/>
    </row>
    <row r="138" spans="1:58">
      <c r="A138" s="30" t="str">
        <f>'Indicator Data'!A139</f>
        <v>Papua New Guinea</v>
      </c>
      <c r="B138" s="23" t="str">
        <f>'Indicator Data'!B139</f>
        <v>PNG</v>
      </c>
      <c r="C138" s="39"/>
      <c r="D138" s="39"/>
      <c r="E138" s="39"/>
      <c r="F138" s="39"/>
      <c r="G138" s="39"/>
      <c r="H138" s="39"/>
      <c r="I138" s="39"/>
      <c r="J138" s="39"/>
      <c r="K138" s="39"/>
      <c r="L138" s="39"/>
      <c r="M138" s="39"/>
      <c r="N138" s="39"/>
      <c r="O138" s="39"/>
      <c r="P138" s="39"/>
      <c r="R138" s="39"/>
      <c r="S138" s="39"/>
      <c r="T138" s="39"/>
      <c r="U138" s="39"/>
      <c r="V138" s="39"/>
      <c r="W138" s="39"/>
      <c r="X138" s="39"/>
      <c r="Y138" s="39"/>
      <c r="Z138" s="39"/>
      <c r="AA138" s="39"/>
      <c r="AB138" s="39"/>
      <c r="AC138" s="39"/>
      <c r="AD138" s="39"/>
      <c r="AE138" s="39"/>
      <c r="AF138" s="39"/>
      <c r="AG138" s="39"/>
      <c r="AH138" s="40" t="str">
        <f>IF(ISNUMBER('Indicator Data'!AH139),"","Imputed using GDP p.c.")</f>
        <v/>
      </c>
      <c r="AJ138" s="39"/>
      <c r="AK138" s="39"/>
      <c r="AL138" s="39"/>
      <c r="AM138" s="39"/>
      <c r="AN138" s="39"/>
      <c r="AO138" s="39"/>
      <c r="AP138" s="39"/>
      <c r="AQ138" s="39"/>
      <c r="AR138" s="39"/>
      <c r="AS138" s="39"/>
      <c r="AT138" s="39"/>
      <c r="AU138" s="39"/>
      <c r="AV138" s="39"/>
      <c r="AW138" s="39"/>
      <c r="AX138" s="22"/>
      <c r="BD138" s="226"/>
      <c r="BE138" s="226"/>
      <c r="BF138" s="225"/>
    </row>
    <row r="139" spans="1:58">
      <c r="A139" s="30" t="str">
        <f>'Indicator Data'!A140</f>
        <v>Paraguay</v>
      </c>
      <c r="B139" s="23" t="str">
        <f>'Indicator Data'!B140</f>
        <v>PRY</v>
      </c>
      <c r="C139" s="39"/>
      <c r="D139" s="39"/>
      <c r="E139" s="39"/>
      <c r="F139" s="39"/>
      <c r="G139" s="39"/>
      <c r="H139" s="39"/>
      <c r="I139" s="39"/>
      <c r="J139" s="39"/>
      <c r="K139" s="39"/>
      <c r="L139" s="39"/>
      <c r="M139" s="39"/>
      <c r="N139" s="39"/>
      <c r="O139" s="39"/>
      <c r="P139" s="39"/>
      <c r="R139" s="39"/>
      <c r="S139" s="39"/>
      <c r="T139" s="39"/>
      <c r="U139" s="39"/>
      <c r="V139" s="39"/>
      <c r="W139" s="39"/>
      <c r="X139" s="39"/>
      <c r="Y139" s="39"/>
      <c r="Z139" s="39"/>
      <c r="AA139" s="39"/>
      <c r="AB139" s="39"/>
      <c r="AC139" s="39"/>
      <c r="AD139" s="39"/>
      <c r="AE139" s="39"/>
      <c r="AF139" s="39"/>
      <c r="AG139" s="39"/>
      <c r="AH139" s="40" t="str">
        <f>IF(ISNUMBER('Indicator Data'!AH140),"","Imputed using GDP p.c.")</f>
        <v/>
      </c>
      <c r="AJ139" s="39"/>
      <c r="AK139" s="39"/>
      <c r="AL139" s="39"/>
      <c r="AM139" s="39"/>
      <c r="AN139" s="39"/>
      <c r="AO139" s="39"/>
      <c r="AP139" s="39"/>
      <c r="AQ139" s="39"/>
      <c r="AR139" s="39"/>
      <c r="AS139" s="39"/>
      <c r="AT139" s="39"/>
      <c r="AU139" s="39"/>
      <c r="AV139" s="39"/>
      <c r="AW139" s="39"/>
      <c r="AX139" s="22"/>
      <c r="BD139" s="226"/>
      <c r="BE139" s="226"/>
      <c r="BF139" s="225"/>
    </row>
    <row r="140" spans="1:58">
      <c r="A140" s="30" t="str">
        <f>'Indicator Data'!A141</f>
        <v>Peru</v>
      </c>
      <c r="B140" s="23" t="str">
        <f>'Indicator Data'!B141</f>
        <v>PER</v>
      </c>
      <c r="C140" s="39"/>
      <c r="D140" s="39"/>
      <c r="E140" s="39"/>
      <c r="F140" s="39"/>
      <c r="G140" s="39"/>
      <c r="H140" s="39"/>
      <c r="I140" s="39"/>
      <c r="J140" s="39"/>
      <c r="K140" s="39"/>
      <c r="L140" s="39"/>
      <c r="M140" s="39"/>
      <c r="N140" s="39"/>
      <c r="O140" s="39"/>
      <c r="P140" s="39"/>
      <c r="R140" s="39"/>
      <c r="S140" s="39"/>
      <c r="T140" s="39"/>
      <c r="U140" s="39"/>
      <c r="V140" s="39"/>
      <c r="W140" s="39"/>
      <c r="X140" s="39"/>
      <c r="Y140" s="39"/>
      <c r="Z140" s="39"/>
      <c r="AA140" s="39"/>
      <c r="AB140" s="39"/>
      <c r="AC140" s="39"/>
      <c r="AD140" s="39"/>
      <c r="AE140" s="39"/>
      <c r="AF140" s="39"/>
      <c r="AG140" s="39"/>
      <c r="AH140" s="40" t="str">
        <f>IF(ISNUMBER('Indicator Data'!AH141),"","Imputed using GDP p.c.")</f>
        <v/>
      </c>
      <c r="AJ140" s="39"/>
      <c r="AK140" s="39"/>
      <c r="AL140" s="39"/>
      <c r="AM140" s="39"/>
      <c r="AN140" s="39"/>
      <c r="AO140" s="39"/>
      <c r="AP140" s="39"/>
      <c r="AQ140" s="39"/>
      <c r="AR140" s="39"/>
      <c r="AS140" s="39"/>
      <c r="AT140" s="39"/>
      <c r="AU140" s="39"/>
      <c r="AV140" s="39"/>
      <c r="AW140" s="39"/>
      <c r="AX140" s="22"/>
      <c r="BD140" s="226"/>
      <c r="BE140" s="226"/>
      <c r="BF140" s="225"/>
    </row>
    <row r="141" spans="1:58">
      <c r="A141" s="30" t="str">
        <f>'Indicator Data'!A142</f>
        <v>Philippines</v>
      </c>
      <c r="B141" s="23" t="str">
        <f>'Indicator Data'!B142</f>
        <v>PHL</v>
      </c>
      <c r="C141" s="39"/>
      <c r="D141" s="39"/>
      <c r="E141" s="39"/>
      <c r="F141" s="39"/>
      <c r="G141" s="39"/>
      <c r="H141" s="39"/>
      <c r="I141" s="39"/>
      <c r="J141" s="39"/>
      <c r="K141" s="39"/>
      <c r="L141" s="39"/>
      <c r="M141" s="39"/>
      <c r="N141" s="39"/>
      <c r="O141" s="39"/>
      <c r="P141" s="39"/>
      <c r="R141" s="39"/>
      <c r="S141" s="39"/>
      <c r="T141" s="39"/>
      <c r="U141" s="39"/>
      <c r="V141" s="39"/>
      <c r="W141" s="39"/>
      <c r="X141" s="39"/>
      <c r="Y141" s="39"/>
      <c r="Z141" s="39"/>
      <c r="AA141" s="39"/>
      <c r="AB141" s="39"/>
      <c r="AC141" s="39"/>
      <c r="AD141" s="39"/>
      <c r="AE141" s="39"/>
      <c r="AF141" s="39"/>
      <c r="AG141" s="39"/>
      <c r="AH141" s="40" t="str">
        <f>IF(ISNUMBER('Indicator Data'!AH142),"","Imputed using GDP p.c.")</f>
        <v/>
      </c>
      <c r="AJ141" s="39"/>
      <c r="AK141" s="39"/>
      <c r="AL141" s="39"/>
      <c r="AM141" s="39"/>
      <c r="AN141" s="39"/>
      <c r="AO141" s="39"/>
      <c r="AP141" s="39"/>
      <c r="AQ141" s="39"/>
      <c r="AR141" s="39"/>
      <c r="AS141" s="39"/>
      <c r="AT141" s="39"/>
      <c r="AU141" s="39"/>
      <c r="AV141" s="39"/>
      <c r="AW141" s="39"/>
      <c r="AX141" s="22"/>
      <c r="BD141" s="226"/>
      <c r="BE141" s="226"/>
      <c r="BF141" s="225"/>
    </row>
    <row r="142" spans="1:58">
      <c r="A142" s="30" t="str">
        <f>'Indicator Data'!A143</f>
        <v>Poland</v>
      </c>
      <c r="B142" s="23" t="str">
        <f>'Indicator Data'!B143</f>
        <v>POL</v>
      </c>
      <c r="C142" s="39"/>
      <c r="D142" s="39"/>
      <c r="E142" s="39"/>
      <c r="F142" s="39"/>
      <c r="G142" s="39"/>
      <c r="H142" s="39"/>
      <c r="I142" s="39"/>
      <c r="J142" s="39"/>
      <c r="K142" s="39"/>
      <c r="L142" s="39"/>
      <c r="M142" s="39"/>
      <c r="N142" s="39"/>
      <c r="O142" s="39"/>
      <c r="P142" s="39"/>
      <c r="R142" s="39"/>
      <c r="S142" s="39"/>
      <c r="T142" s="39"/>
      <c r="U142" s="39"/>
      <c r="V142" s="39"/>
      <c r="W142" s="39"/>
      <c r="X142" s="39"/>
      <c r="Y142" s="39"/>
      <c r="Z142" s="39"/>
      <c r="AA142" s="39"/>
      <c r="AB142" s="39"/>
      <c r="AC142" s="39"/>
      <c r="AD142" s="39"/>
      <c r="AE142" s="39"/>
      <c r="AF142" s="39"/>
      <c r="AG142" s="39"/>
      <c r="AH142" s="40" t="str">
        <f>IF(ISNUMBER('Indicator Data'!AH143),"","Imputed using GDP p.c.")</f>
        <v/>
      </c>
      <c r="AJ142" s="39"/>
      <c r="AK142" s="39"/>
      <c r="AL142" s="39"/>
      <c r="AM142" s="39"/>
      <c r="AN142" s="39"/>
      <c r="AO142" s="39"/>
      <c r="AP142" s="39"/>
      <c r="AQ142" s="39"/>
      <c r="AR142" s="39"/>
      <c r="AS142" s="39"/>
      <c r="AT142" s="39"/>
      <c r="AU142" s="39"/>
      <c r="AV142" s="39"/>
      <c r="AW142" s="39"/>
      <c r="AX142" s="22"/>
      <c r="BD142" s="226"/>
      <c r="BE142" s="226"/>
      <c r="BF142" s="225"/>
    </row>
    <row r="143" spans="1:58">
      <c r="A143" s="30" t="str">
        <f>'Indicator Data'!A144</f>
        <v>Portugal</v>
      </c>
      <c r="B143" s="23" t="str">
        <f>'Indicator Data'!B144</f>
        <v>PRT</v>
      </c>
      <c r="C143" s="39"/>
      <c r="D143" s="39"/>
      <c r="E143" s="39"/>
      <c r="F143" s="39"/>
      <c r="G143" s="39"/>
      <c r="H143" s="39"/>
      <c r="I143" s="39"/>
      <c r="J143" s="39"/>
      <c r="K143" s="39"/>
      <c r="L143" s="39"/>
      <c r="M143" s="39"/>
      <c r="N143" s="39"/>
      <c r="O143" s="39"/>
      <c r="P143" s="39"/>
      <c r="R143" s="39"/>
      <c r="S143" s="39"/>
      <c r="T143" s="39"/>
      <c r="U143" s="39"/>
      <c r="V143" s="39"/>
      <c r="W143" s="39"/>
      <c r="X143" s="39"/>
      <c r="Y143" s="39"/>
      <c r="Z143" s="39"/>
      <c r="AA143" s="39"/>
      <c r="AB143" s="39"/>
      <c r="AC143" s="39"/>
      <c r="AD143" s="39"/>
      <c r="AE143" s="39"/>
      <c r="AF143" s="39"/>
      <c r="AG143" s="39"/>
      <c r="AH143" s="40" t="str">
        <f>IF(ISNUMBER('Indicator Data'!AH144),"","Imputed using GDP p.c.")</f>
        <v/>
      </c>
      <c r="AJ143" s="39"/>
      <c r="AK143" s="39"/>
      <c r="AL143" s="39"/>
      <c r="AM143" s="39"/>
      <c r="AN143" s="39"/>
      <c r="AO143" s="39"/>
      <c r="AP143" s="39"/>
      <c r="AQ143" s="39"/>
      <c r="AR143" s="39"/>
      <c r="AS143" s="39"/>
      <c r="AT143" s="39"/>
      <c r="AU143" s="39"/>
      <c r="AV143" s="39"/>
      <c r="AW143" s="39"/>
      <c r="AX143" s="22"/>
      <c r="BD143" s="226"/>
      <c r="BE143" s="226"/>
      <c r="BF143" s="225"/>
    </row>
    <row r="144" spans="1:58">
      <c r="A144" s="30" t="str">
        <f>'Indicator Data'!A145</f>
        <v>Qatar</v>
      </c>
      <c r="B144" s="23" t="str">
        <f>'Indicator Data'!B145</f>
        <v>QAT</v>
      </c>
      <c r="C144" s="39"/>
      <c r="D144" s="39"/>
      <c r="E144" s="39"/>
      <c r="F144" s="39"/>
      <c r="G144" s="39"/>
      <c r="H144" s="39"/>
      <c r="I144" s="39"/>
      <c r="J144" s="39"/>
      <c r="K144" s="39"/>
      <c r="L144" s="39"/>
      <c r="M144" s="39"/>
      <c r="N144" s="39"/>
      <c r="O144" s="39"/>
      <c r="P144" s="39"/>
      <c r="R144" s="39"/>
      <c r="S144" s="39"/>
      <c r="T144" s="39"/>
      <c r="U144" s="39"/>
      <c r="V144" s="39"/>
      <c r="W144" s="39"/>
      <c r="X144" s="39"/>
      <c r="Y144" s="39"/>
      <c r="Z144" s="39"/>
      <c r="AA144" s="39"/>
      <c r="AB144" s="39"/>
      <c r="AC144" s="39"/>
      <c r="AD144" s="39"/>
      <c r="AE144" s="39"/>
      <c r="AF144" s="39"/>
      <c r="AG144" s="39"/>
      <c r="AH144" s="40" t="str">
        <f>IF(ISNUMBER('Indicator Data'!AH145),"","Imputed using GDP p.c.")</f>
        <v/>
      </c>
      <c r="AJ144" s="39"/>
      <c r="AK144" s="39"/>
      <c r="AL144" s="39"/>
      <c r="AM144" s="39"/>
      <c r="AN144" s="39"/>
      <c r="AO144" s="39"/>
      <c r="AP144" s="39"/>
      <c r="AQ144" s="39"/>
      <c r="AR144" s="39"/>
      <c r="AS144" s="39"/>
      <c r="AT144" s="39"/>
      <c r="AU144" s="39"/>
      <c r="AV144" s="39"/>
      <c r="AW144" s="39"/>
      <c r="AX144" s="22"/>
      <c r="BD144" s="226" t="s">
        <v>1278</v>
      </c>
      <c r="BE144" s="226" t="s">
        <v>1142</v>
      </c>
      <c r="BF144" s="225"/>
    </row>
    <row r="145" spans="1:58">
      <c r="A145" s="30" t="str">
        <f>'Indicator Data'!A146</f>
        <v>Romania</v>
      </c>
      <c r="B145" s="23" t="str">
        <f>'Indicator Data'!B146</f>
        <v>ROU</v>
      </c>
      <c r="C145" s="39"/>
      <c r="D145" s="39"/>
      <c r="E145" s="39"/>
      <c r="F145" s="39"/>
      <c r="G145" s="39"/>
      <c r="H145" s="39"/>
      <c r="I145" s="39"/>
      <c r="J145" s="39"/>
      <c r="K145" s="39"/>
      <c r="L145" s="39"/>
      <c r="M145" s="39"/>
      <c r="N145" s="39"/>
      <c r="O145" s="39"/>
      <c r="P145" s="39"/>
      <c r="R145" s="39"/>
      <c r="S145" s="39"/>
      <c r="T145" s="39"/>
      <c r="U145" s="39"/>
      <c r="V145" s="39"/>
      <c r="W145" s="39"/>
      <c r="X145" s="39"/>
      <c r="Y145" s="39"/>
      <c r="Z145" s="39"/>
      <c r="AA145" s="39"/>
      <c r="AB145" s="39"/>
      <c r="AC145" s="39"/>
      <c r="AD145" s="39"/>
      <c r="AE145" s="39"/>
      <c r="AF145" s="39"/>
      <c r="AG145" s="39"/>
      <c r="AH145" s="40" t="str">
        <f>IF(ISNUMBER('Indicator Data'!AH146),"","Imputed using GDP p.c.")</f>
        <v/>
      </c>
      <c r="AJ145" s="39"/>
      <c r="AK145" s="39"/>
      <c r="AL145" s="39"/>
      <c r="AM145" s="39"/>
      <c r="AN145" s="39"/>
      <c r="AO145" s="39"/>
      <c r="AP145" s="39"/>
      <c r="AQ145" s="39"/>
      <c r="AR145" s="39"/>
      <c r="AS145" s="39"/>
      <c r="AT145" s="39"/>
      <c r="AU145" s="39"/>
      <c r="AV145" s="39"/>
      <c r="AW145" s="39"/>
      <c r="AX145" s="22"/>
      <c r="BD145" s="226"/>
      <c r="BE145" s="226"/>
      <c r="BF145" s="225"/>
    </row>
    <row r="146" spans="1:58">
      <c r="A146" s="30" t="str">
        <f>'Indicator Data'!A147</f>
        <v>Russian Federation</v>
      </c>
      <c r="B146" s="23" t="str">
        <f>'Indicator Data'!B147</f>
        <v>RUS</v>
      </c>
      <c r="C146" s="39"/>
      <c r="D146" s="39"/>
      <c r="E146" s="39"/>
      <c r="F146" s="39"/>
      <c r="G146" s="39"/>
      <c r="H146" s="39"/>
      <c r="I146" s="39"/>
      <c r="J146" s="39"/>
      <c r="K146" s="39"/>
      <c r="L146" s="39"/>
      <c r="M146" s="39"/>
      <c r="N146" s="39"/>
      <c r="O146" s="39"/>
      <c r="P146" s="39"/>
      <c r="R146" s="39"/>
      <c r="S146" s="39"/>
      <c r="T146" s="39"/>
      <c r="U146" s="39"/>
      <c r="V146" s="39"/>
      <c r="W146" s="39"/>
      <c r="X146" s="39"/>
      <c r="Y146" s="39"/>
      <c r="Z146" s="39"/>
      <c r="AA146" s="39"/>
      <c r="AB146" s="39"/>
      <c r="AC146" s="39"/>
      <c r="AD146" s="39"/>
      <c r="AE146" s="39"/>
      <c r="AF146" s="39"/>
      <c r="AG146" s="39"/>
      <c r="AH146" s="40" t="str">
        <f>IF(ISNUMBER('Indicator Data'!AH147),"","Imputed using GDP p.c.")</f>
        <v/>
      </c>
      <c r="AJ146" s="39"/>
      <c r="AK146" s="39"/>
      <c r="AL146" s="39"/>
      <c r="AM146" s="39"/>
      <c r="AN146" s="39"/>
      <c r="AO146" s="39"/>
      <c r="AP146" s="39"/>
      <c r="AQ146" s="39"/>
      <c r="AR146" s="39"/>
      <c r="AS146" s="39"/>
      <c r="AT146" s="39"/>
      <c r="AU146" s="39"/>
      <c r="AV146" s="39"/>
      <c r="AW146" s="39"/>
      <c r="AX146" s="22"/>
      <c r="BD146" s="226"/>
      <c r="BE146" s="226"/>
      <c r="BF146" s="225"/>
    </row>
    <row r="147" spans="1:58">
      <c r="A147" s="30" t="str">
        <f>'Indicator Data'!A148</f>
        <v>Rwanda</v>
      </c>
      <c r="B147" s="23" t="str">
        <f>'Indicator Data'!B148</f>
        <v>RWA</v>
      </c>
      <c r="C147" s="39"/>
      <c r="D147" s="39"/>
      <c r="E147" s="39"/>
      <c r="F147" s="39"/>
      <c r="G147" s="39"/>
      <c r="H147" s="39"/>
      <c r="I147" s="39"/>
      <c r="J147" s="39"/>
      <c r="K147" s="39"/>
      <c r="L147" s="39"/>
      <c r="M147" s="39"/>
      <c r="N147" s="39"/>
      <c r="O147" s="39"/>
      <c r="P147" s="39"/>
      <c r="R147" s="39"/>
      <c r="S147" s="39"/>
      <c r="T147" s="39"/>
      <c r="U147" s="39"/>
      <c r="V147" s="39"/>
      <c r="W147" s="39"/>
      <c r="X147" s="39"/>
      <c r="Y147" s="39"/>
      <c r="Z147" s="39"/>
      <c r="AA147" s="39"/>
      <c r="AB147" s="39"/>
      <c r="AC147" s="39"/>
      <c r="AD147" s="39"/>
      <c r="AE147" s="39"/>
      <c r="AF147" s="39"/>
      <c r="AG147" s="39"/>
      <c r="AH147" s="40" t="str">
        <f>IF(ISNUMBER('Indicator Data'!AH148),"","Imputed using GDP p.c.")</f>
        <v/>
      </c>
      <c r="AJ147" s="39"/>
      <c r="AK147" s="39"/>
      <c r="AL147" s="39"/>
      <c r="AM147" s="39"/>
      <c r="AN147" s="39"/>
      <c r="AO147" s="39"/>
      <c r="AP147" s="39"/>
      <c r="AQ147" s="39"/>
      <c r="AR147" s="39"/>
      <c r="AS147" s="39"/>
      <c r="AT147" s="39"/>
      <c r="AU147" s="39"/>
      <c r="AV147" s="39"/>
      <c r="AW147" s="39"/>
      <c r="AX147" s="22"/>
      <c r="BD147" s="226"/>
      <c r="BE147" s="226"/>
      <c r="BF147" s="225"/>
    </row>
    <row r="148" spans="1:58">
      <c r="A148" s="30" t="str">
        <f>'Indicator Data'!A149</f>
        <v>Saint Kitts and Nevis</v>
      </c>
      <c r="B148" s="23" t="str">
        <f>'Indicator Data'!B149</f>
        <v>KNA</v>
      </c>
      <c r="C148" s="39"/>
      <c r="D148" s="39"/>
      <c r="E148" s="39"/>
      <c r="F148" s="39"/>
      <c r="G148" s="39"/>
      <c r="H148" s="39"/>
      <c r="I148" s="39"/>
      <c r="J148" s="39"/>
      <c r="K148" s="39"/>
      <c r="L148" s="39"/>
      <c r="M148" s="39"/>
      <c r="N148" s="39"/>
      <c r="O148" s="39"/>
      <c r="P148" s="39"/>
      <c r="R148" s="39"/>
      <c r="S148" s="39"/>
      <c r="T148" s="39"/>
      <c r="U148" s="39"/>
      <c r="V148" s="39"/>
      <c r="W148" s="39"/>
      <c r="X148" s="39"/>
      <c r="Y148" s="39"/>
      <c r="Z148" s="39"/>
      <c r="AA148" s="39"/>
      <c r="AB148" s="39"/>
      <c r="AC148" s="39"/>
      <c r="AD148" s="39"/>
      <c r="AE148" s="39"/>
      <c r="AF148" s="39"/>
      <c r="AG148" s="39"/>
      <c r="AH148" s="40" t="str">
        <f>IF(ISNUMBER('Indicator Data'!AH149),"","Imputed using GDP p.c.")</f>
        <v/>
      </c>
      <c r="AJ148" s="39"/>
      <c r="AK148" s="39"/>
      <c r="AL148" s="39"/>
      <c r="AM148" s="39"/>
      <c r="AN148" s="39"/>
      <c r="AO148" s="39"/>
      <c r="AP148" s="39"/>
      <c r="AQ148" s="39"/>
      <c r="AR148" s="39"/>
      <c r="AS148" s="39"/>
      <c r="AT148" s="39"/>
      <c r="AU148" s="39"/>
      <c r="AV148" s="39"/>
      <c r="AW148" s="39"/>
      <c r="AX148" s="22"/>
      <c r="BD148" s="226" t="s">
        <v>1144</v>
      </c>
      <c r="BE148" s="226" t="s">
        <v>1144</v>
      </c>
      <c r="BF148" s="225"/>
    </row>
    <row r="149" spans="1:58">
      <c r="A149" s="30" t="str">
        <f>'Indicator Data'!A150</f>
        <v>Saint Lucia</v>
      </c>
      <c r="B149" s="23" t="str">
        <f>'Indicator Data'!B150</f>
        <v>LCA</v>
      </c>
      <c r="C149" s="39"/>
      <c r="D149" s="39"/>
      <c r="E149" s="39"/>
      <c r="F149" s="39"/>
      <c r="G149" s="39"/>
      <c r="H149" s="39"/>
      <c r="I149" s="39"/>
      <c r="J149" s="39"/>
      <c r="K149" s="39"/>
      <c r="L149" s="39"/>
      <c r="M149" s="39"/>
      <c r="N149" s="39"/>
      <c r="O149" s="39"/>
      <c r="P149" s="39"/>
      <c r="R149" s="39"/>
      <c r="S149" s="39"/>
      <c r="T149" s="39"/>
      <c r="U149" s="39"/>
      <c r="V149" s="39"/>
      <c r="W149" s="39"/>
      <c r="X149" s="39"/>
      <c r="Y149" s="39"/>
      <c r="Z149" s="39"/>
      <c r="AA149" s="39"/>
      <c r="AB149" s="39"/>
      <c r="AC149" s="39"/>
      <c r="AD149" s="39"/>
      <c r="AE149" s="39"/>
      <c r="AF149" s="39"/>
      <c r="AG149" s="39"/>
      <c r="AH149" s="40" t="str">
        <f>IF(ISNUMBER('Indicator Data'!AH150),"","Imputed using GDP p.c.")</f>
        <v/>
      </c>
      <c r="AJ149" s="39"/>
      <c r="AK149" s="39"/>
      <c r="AL149" s="39"/>
      <c r="AM149" s="39"/>
      <c r="AN149" s="39"/>
      <c r="AO149" s="39"/>
      <c r="AP149" s="39"/>
      <c r="AQ149" s="39"/>
      <c r="AR149" s="39"/>
      <c r="AS149" s="39"/>
      <c r="AT149" s="39"/>
      <c r="AU149" s="39"/>
      <c r="AV149" s="39"/>
      <c r="AW149" s="39"/>
      <c r="AX149" s="22"/>
      <c r="BD149" s="226" t="s">
        <v>1144</v>
      </c>
      <c r="BE149" s="226" t="s">
        <v>1144</v>
      </c>
      <c r="BF149" s="225"/>
    </row>
    <row r="150" spans="1:58">
      <c r="A150" s="30" t="str">
        <f>'Indicator Data'!A151</f>
        <v>Saint Vincent and the Grenadines</v>
      </c>
      <c r="B150" s="23" t="str">
        <f>'Indicator Data'!B151</f>
        <v>VCT</v>
      </c>
      <c r="C150" s="39"/>
      <c r="D150" s="39"/>
      <c r="E150" s="39"/>
      <c r="F150" s="39"/>
      <c r="G150" s="39"/>
      <c r="H150" s="39"/>
      <c r="I150" s="39"/>
      <c r="J150" s="39"/>
      <c r="K150" s="39"/>
      <c r="L150" s="39"/>
      <c r="M150" s="39"/>
      <c r="N150" s="39"/>
      <c r="O150" s="39"/>
      <c r="P150" s="39"/>
      <c r="R150" s="39"/>
      <c r="S150" s="39"/>
      <c r="T150" s="39"/>
      <c r="U150" s="39"/>
      <c r="V150" s="39"/>
      <c r="W150" s="39"/>
      <c r="X150" s="39"/>
      <c r="Y150" s="39"/>
      <c r="Z150" s="39"/>
      <c r="AA150" s="39"/>
      <c r="AB150" s="39"/>
      <c r="AC150" s="39"/>
      <c r="AD150" s="39"/>
      <c r="AE150" s="39"/>
      <c r="AF150" s="39"/>
      <c r="AG150" s="39"/>
      <c r="AH150" s="40" t="str">
        <f>IF(ISNUMBER('Indicator Data'!AH151),"","Imputed using GDP p.c.")</f>
        <v/>
      </c>
      <c r="AJ150" s="39"/>
      <c r="AK150" s="39"/>
      <c r="AL150" s="39"/>
      <c r="AM150" s="39"/>
      <c r="AN150" s="39"/>
      <c r="AO150" s="39"/>
      <c r="AP150" s="39"/>
      <c r="AQ150" s="39"/>
      <c r="AR150" s="39"/>
      <c r="AS150" s="39"/>
      <c r="AT150" s="39"/>
      <c r="AU150" s="39"/>
      <c r="AV150" s="39"/>
      <c r="AW150" s="39"/>
      <c r="AX150" s="22"/>
      <c r="BD150" s="226"/>
      <c r="BE150" s="226"/>
      <c r="BF150" s="225"/>
    </row>
    <row r="151" spans="1:58">
      <c r="A151" s="30" t="str">
        <f>'Indicator Data'!A152</f>
        <v>Samoa</v>
      </c>
      <c r="B151" s="23" t="str">
        <f>'Indicator Data'!B152</f>
        <v>WSM</v>
      </c>
      <c r="C151" s="39"/>
      <c r="D151" s="39"/>
      <c r="E151" s="39"/>
      <c r="F151" s="39"/>
      <c r="G151" s="39"/>
      <c r="H151" s="39"/>
      <c r="I151" s="39"/>
      <c r="J151" s="39"/>
      <c r="K151" s="39"/>
      <c r="L151" s="39"/>
      <c r="M151" s="39"/>
      <c r="N151" s="39"/>
      <c r="O151" s="39"/>
      <c r="P151" s="39"/>
      <c r="R151" s="39"/>
      <c r="S151" s="39"/>
      <c r="T151" s="39"/>
      <c r="U151" s="39"/>
      <c r="V151" s="39"/>
      <c r="W151" s="39"/>
      <c r="X151" s="39"/>
      <c r="Y151" s="39"/>
      <c r="Z151" s="39"/>
      <c r="AA151" s="39"/>
      <c r="AB151" s="39"/>
      <c r="AC151" s="39"/>
      <c r="AD151" s="39"/>
      <c r="AE151" s="39"/>
      <c r="AF151" s="39"/>
      <c r="AG151" s="39"/>
      <c r="AH151" s="40" t="str">
        <f>IF(ISNUMBER('Indicator Data'!AH152),"","Imputed using GDP p.c.")</f>
        <v/>
      </c>
      <c r="AJ151" s="39"/>
      <c r="AK151" s="39"/>
      <c r="AL151" s="39"/>
      <c r="AM151" s="39"/>
      <c r="AN151" s="39"/>
      <c r="AO151" s="39"/>
      <c r="AP151" s="39"/>
      <c r="AQ151" s="39"/>
      <c r="AR151" s="39"/>
      <c r="AS151" s="39"/>
      <c r="AT151" s="39"/>
      <c r="AU151" s="39"/>
      <c r="AV151" s="39"/>
      <c r="AW151" s="39"/>
      <c r="AX151" s="22"/>
      <c r="BD151" s="226"/>
      <c r="BE151" s="226"/>
      <c r="BF151" s="225"/>
    </row>
    <row r="152" spans="1:58">
      <c r="A152" s="30" t="str">
        <f>'Indicator Data'!A153</f>
        <v>Sao Tome and Principe</v>
      </c>
      <c r="B152" s="23" t="str">
        <f>'Indicator Data'!B153</f>
        <v>STP</v>
      </c>
      <c r="C152" s="39"/>
      <c r="D152" s="39"/>
      <c r="E152" s="39"/>
      <c r="F152" s="39"/>
      <c r="G152" s="39"/>
      <c r="H152" s="39"/>
      <c r="I152" s="39"/>
      <c r="J152" s="39"/>
      <c r="K152" s="39"/>
      <c r="L152" s="39"/>
      <c r="M152" s="39"/>
      <c r="N152" s="39"/>
      <c r="O152" s="39"/>
      <c r="P152" s="39"/>
      <c r="R152" s="39"/>
      <c r="S152" s="39"/>
      <c r="T152" s="39"/>
      <c r="U152" s="39"/>
      <c r="V152" s="39"/>
      <c r="W152" s="39"/>
      <c r="X152" s="39"/>
      <c r="Y152" s="39"/>
      <c r="Z152" s="39"/>
      <c r="AA152" s="39"/>
      <c r="AB152" s="39"/>
      <c r="AC152" s="39"/>
      <c r="AD152" s="39"/>
      <c r="AE152" s="39"/>
      <c r="AF152" s="39"/>
      <c r="AG152" s="39"/>
      <c r="AH152" s="40" t="str">
        <f>IF(ISNUMBER('Indicator Data'!AH153),"","Imputed using GDP p.c.")</f>
        <v/>
      </c>
      <c r="AJ152" s="39"/>
      <c r="AK152" s="39"/>
      <c r="AL152" s="39"/>
      <c r="AM152" s="39"/>
      <c r="AN152" s="39"/>
      <c r="AO152" s="39"/>
      <c r="AP152" s="39"/>
      <c r="AQ152" s="39"/>
      <c r="AR152" s="39"/>
      <c r="AS152" s="39"/>
      <c r="AT152" s="39"/>
      <c r="AU152" s="39"/>
      <c r="AV152" s="39"/>
      <c r="AW152" s="39"/>
      <c r="AX152" s="22"/>
      <c r="BD152" s="226"/>
      <c r="BE152" s="226"/>
      <c r="BF152" s="225"/>
    </row>
    <row r="153" spans="1:58">
      <c r="A153" s="30" t="str">
        <f>'Indicator Data'!A154</f>
        <v>Saudi Arabia</v>
      </c>
      <c r="B153" s="23" t="str">
        <f>'Indicator Data'!B154</f>
        <v>SAU</v>
      </c>
      <c r="C153" s="39"/>
      <c r="D153" s="39"/>
      <c r="E153" s="39"/>
      <c r="F153" s="39"/>
      <c r="G153" s="39"/>
      <c r="H153" s="39"/>
      <c r="I153" s="39"/>
      <c r="J153" s="39"/>
      <c r="K153" s="39"/>
      <c r="L153" s="39"/>
      <c r="M153" s="39"/>
      <c r="N153" s="39"/>
      <c r="O153" s="39"/>
      <c r="P153" s="39"/>
      <c r="R153" s="39"/>
      <c r="S153" s="39"/>
      <c r="T153" s="39"/>
      <c r="U153" s="39"/>
      <c r="V153" s="39"/>
      <c r="W153" s="39"/>
      <c r="X153" s="39"/>
      <c r="Y153" s="39"/>
      <c r="Z153" s="39"/>
      <c r="AA153" s="39"/>
      <c r="AB153" s="39"/>
      <c r="AC153" s="39"/>
      <c r="AD153" s="39"/>
      <c r="AE153" s="39"/>
      <c r="AF153" s="39"/>
      <c r="AG153" s="39"/>
      <c r="AH153" s="40" t="str">
        <f>IF(ISNUMBER('Indicator Data'!AH154),"","Imputed using GDP p.c.")</f>
        <v/>
      </c>
      <c r="AJ153" s="39"/>
      <c r="AK153" s="39"/>
      <c r="AL153" s="39"/>
      <c r="AM153" s="39"/>
      <c r="AN153" s="39"/>
      <c r="AO153" s="39"/>
      <c r="AP153" s="39"/>
      <c r="AQ153" s="39"/>
      <c r="AR153" s="39"/>
      <c r="AS153" s="39"/>
      <c r="AT153" s="39"/>
      <c r="AU153" s="39"/>
      <c r="AV153" s="39"/>
      <c r="AW153" s="39"/>
      <c r="AX153" s="22"/>
      <c r="BD153" s="226"/>
      <c r="BE153" s="226"/>
      <c r="BF153" s="225"/>
    </row>
    <row r="154" spans="1:58">
      <c r="A154" s="30" t="str">
        <f>'Indicator Data'!A155</f>
        <v>Senegal</v>
      </c>
      <c r="B154" s="23" t="str">
        <f>'Indicator Data'!B155</f>
        <v>SEN</v>
      </c>
      <c r="C154" s="39"/>
      <c r="D154" s="39"/>
      <c r="E154" s="39"/>
      <c r="F154" s="39"/>
      <c r="G154" s="39"/>
      <c r="H154" s="39"/>
      <c r="I154" s="39"/>
      <c r="J154" s="39"/>
      <c r="K154" s="39"/>
      <c r="L154" s="39"/>
      <c r="M154" s="39"/>
      <c r="N154" s="39"/>
      <c r="O154" s="39"/>
      <c r="P154" s="39"/>
      <c r="R154" s="39"/>
      <c r="S154" s="39"/>
      <c r="T154" s="39"/>
      <c r="U154" s="39"/>
      <c r="V154" s="39"/>
      <c r="W154" s="39"/>
      <c r="X154" s="39"/>
      <c r="Y154" s="39"/>
      <c r="Z154" s="39"/>
      <c r="AA154" s="39"/>
      <c r="AB154" s="39"/>
      <c r="AC154" s="39"/>
      <c r="AD154" s="39"/>
      <c r="AE154" s="39"/>
      <c r="AF154" s="39"/>
      <c r="AG154" s="39"/>
      <c r="AH154" s="40" t="str">
        <f>IF(ISNUMBER('Indicator Data'!AH155),"","Imputed using GDP p.c.")</f>
        <v/>
      </c>
      <c r="AJ154" s="39"/>
      <c r="AK154" s="39"/>
      <c r="AL154" s="39"/>
      <c r="AM154" s="39"/>
      <c r="AN154" s="39"/>
      <c r="AO154" s="39"/>
      <c r="AP154" s="39"/>
      <c r="AQ154" s="39"/>
      <c r="AR154" s="39"/>
      <c r="AS154" s="39"/>
      <c r="AT154" s="39"/>
      <c r="AU154" s="39"/>
      <c r="AV154" s="39"/>
      <c r="AW154" s="39"/>
      <c r="AX154" s="22"/>
      <c r="BD154" s="226"/>
      <c r="BF154" s="225"/>
    </row>
    <row r="155" spans="1:58">
      <c r="A155" s="30" t="str">
        <f>'Indicator Data'!A156</f>
        <v>Serbia</v>
      </c>
      <c r="B155" s="23" t="str">
        <f>'Indicator Data'!B156</f>
        <v>SRB</v>
      </c>
      <c r="C155" s="39"/>
      <c r="D155" s="39"/>
      <c r="E155" s="39"/>
      <c r="F155" s="39"/>
      <c r="G155" s="39"/>
      <c r="H155" s="39"/>
      <c r="I155" s="39"/>
      <c r="J155" s="39"/>
      <c r="K155" s="39"/>
      <c r="L155" s="39"/>
      <c r="M155" s="39"/>
      <c r="N155" s="39"/>
      <c r="O155" s="39"/>
      <c r="P155" s="39"/>
      <c r="R155" s="39"/>
      <c r="S155" s="39"/>
      <c r="T155" s="39"/>
      <c r="U155" s="39"/>
      <c r="V155" s="39"/>
      <c r="W155" s="39"/>
      <c r="X155" s="39"/>
      <c r="Y155" s="39"/>
      <c r="Z155" s="39"/>
      <c r="AA155" s="39"/>
      <c r="AB155" s="39"/>
      <c r="AC155" s="39"/>
      <c r="AD155" s="39"/>
      <c r="AE155" s="39"/>
      <c r="AF155" s="39"/>
      <c r="AG155" s="39"/>
      <c r="AH155" s="40" t="str">
        <f>IF(ISNUMBER('Indicator Data'!AH156),"","Imputed using GDP p.c.")</f>
        <v/>
      </c>
      <c r="AJ155" s="39"/>
      <c r="AK155" s="39"/>
      <c r="AL155" s="39"/>
      <c r="AM155" s="39"/>
      <c r="AN155" s="39"/>
      <c r="AO155" s="39"/>
      <c r="AP155" s="39"/>
      <c r="AQ155" s="39"/>
      <c r="AR155" s="39"/>
      <c r="AS155" s="39"/>
      <c r="AT155" s="39"/>
      <c r="AU155" s="39"/>
      <c r="AV155" s="39"/>
      <c r="AW155" s="39"/>
      <c r="AX155" s="22"/>
      <c r="BD155" s="226"/>
      <c r="BE155" s="226"/>
      <c r="BF155" s="225"/>
    </row>
    <row r="156" spans="1:58">
      <c r="A156" s="30" t="str">
        <f>'Indicator Data'!A157</f>
        <v>Seychelles</v>
      </c>
      <c r="B156" s="23" t="str">
        <f>'Indicator Data'!B157</f>
        <v>SYC</v>
      </c>
      <c r="C156" s="39"/>
      <c r="D156" s="39"/>
      <c r="E156" s="39"/>
      <c r="F156" s="39"/>
      <c r="G156" s="39"/>
      <c r="H156" s="39"/>
      <c r="I156" s="39"/>
      <c r="J156" s="39"/>
      <c r="K156" s="39"/>
      <c r="L156" s="39"/>
      <c r="M156" s="39"/>
      <c r="N156" s="39"/>
      <c r="O156" s="39"/>
      <c r="P156" s="39"/>
      <c r="R156" s="39"/>
      <c r="S156" s="39"/>
      <c r="T156" s="39"/>
      <c r="U156" s="39"/>
      <c r="V156" s="39"/>
      <c r="W156" s="39"/>
      <c r="X156" s="39"/>
      <c r="Y156" s="39"/>
      <c r="Z156" s="39"/>
      <c r="AA156" s="39"/>
      <c r="AB156" s="39"/>
      <c r="AC156" s="39"/>
      <c r="AD156" s="39"/>
      <c r="AE156" s="39"/>
      <c r="AF156" s="39"/>
      <c r="AG156" s="39"/>
      <c r="AH156" s="40" t="str">
        <f>IF(ISNUMBER('Indicator Data'!AH157),"","Imputed using GDP p.c.")</f>
        <v/>
      </c>
      <c r="AJ156" s="39"/>
      <c r="AK156" s="39"/>
      <c r="AL156" s="39"/>
      <c r="AM156" s="39"/>
      <c r="AN156" s="39"/>
      <c r="AO156" s="39"/>
      <c r="AP156" s="39"/>
      <c r="AQ156" s="39"/>
      <c r="AR156" s="39"/>
      <c r="AS156" s="39"/>
      <c r="AT156" s="39"/>
      <c r="AU156" s="39"/>
      <c r="AV156" s="39"/>
      <c r="AW156" s="39"/>
      <c r="AX156" s="22"/>
      <c r="BD156" s="226"/>
      <c r="BE156" s="226"/>
      <c r="BF156" s="225"/>
    </row>
    <row r="157" spans="1:58">
      <c r="A157" s="30" t="str">
        <f>'Indicator Data'!A158</f>
        <v>Sierra Leone</v>
      </c>
      <c r="B157" s="23" t="str">
        <f>'Indicator Data'!B158</f>
        <v>SLE</v>
      </c>
      <c r="C157" s="39"/>
      <c r="D157" s="39"/>
      <c r="E157" s="39"/>
      <c r="F157" s="39"/>
      <c r="G157" s="39"/>
      <c r="H157" s="39"/>
      <c r="I157" s="39"/>
      <c r="J157" s="39"/>
      <c r="K157" s="39"/>
      <c r="L157" s="39"/>
      <c r="M157" s="39"/>
      <c r="N157" s="39"/>
      <c r="O157" s="39"/>
      <c r="P157" s="39"/>
      <c r="R157" s="39"/>
      <c r="S157" s="39"/>
      <c r="T157" s="39"/>
      <c r="U157" s="39"/>
      <c r="V157" s="39"/>
      <c r="W157" s="39"/>
      <c r="X157" s="39"/>
      <c r="Y157" s="39"/>
      <c r="Z157" s="39"/>
      <c r="AA157" s="39"/>
      <c r="AB157" s="39"/>
      <c r="AC157" s="39"/>
      <c r="AD157" s="39"/>
      <c r="AE157" s="39"/>
      <c r="AF157" s="39"/>
      <c r="AG157" s="39"/>
      <c r="AH157" s="40" t="str">
        <f>IF(ISNUMBER('Indicator Data'!AH158),"","Imputed using GDP p.c.")</f>
        <v/>
      </c>
      <c r="AJ157" s="39"/>
      <c r="AK157" s="39"/>
      <c r="AL157" s="39"/>
      <c r="AM157" s="39"/>
      <c r="AN157" s="39"/>
      <c r="AO157" s="39"/>
      <c r="AP157" s="39"/>
      <c r="AQ157" s="39"/>
      <c r="AR157" s="39"/>
      <c r="AS157" s="39"/>
      <c r="AT157" s="39"/>
      <c r="AU157" s="39"/>
      <c r="AV157" s="39"/>
      <c r="AW157" s="39"/>
      <c r="AX157" s="22"/>
      <c r="BD157" s="226"/>
      <c r="BE157" s="226"/>
      <c r="BF157" s="225"/>
    </row>
    <row r="158" spans="1:58">
      <c r="A158" s="30" t="str">
        <f>'Indicator Data'!A159</f>
        <v>Singapore</v>
      </c>
      <c r="B158" s="23" t="str">
        <f>'Indicator Data'!B159</f>
        <v>SGP</v>
      </c>
      <c r="C158" s="39"/>
      <c r="D158" s="39"/>
      <c r="E158" s="39"/>
      <c r="F158" s="39"/>
      <c r="G158" s="39"/>
      <c r="H158" s="39"/>
      <c r="I158" s="39"/>
      <c r="J158" s="39"/>
      <c r="K158" s="39"/>
      <c r="L158" s="39"/>
      <c r="M158" s="39"/>
      <c r="N158" s="39"/>
      <c r="O158" s="39"/>
      <c r="P158" s="39"/>
      <c r="R158" s="39"/>
      <c r="S158" s="39"/>
      <c r="T158" s="39"/>
      <c r="U158" s="39"/>
      <c r="V158" s="39"/>
      <c r="W158" s="39"/>
      <c r="X158" s="39"/>
      <c r="Y158" s="39"/>
      <c r="Z158" s="39"/>
      <c r="AA158" s="39"/>
      <c r="AB158" s="39"/>
      <c r="AC158" s="39"/>
      <c r="AD158" s="39"/>
      <c r="AE158" s="39"/>
      <c r="AF158" s="39"/>
      <c r="AG158" s="39"/>
      <c r="AH158" s="40" t="str">
        <f>IF(ISNUMBER('Indicator Data'!AH159),"","Imputed using GDP p.c.")</f>
        <v/>
      </c>
      <c r="AJ158" s="39"/>
      <c r="AK158" s="39"/>
      <c r="AL158" s="39"/>
      <c r="AM158" s="39"/>
      <c r="AN158" s="39"/>
      <c r="AO158" s="39"/>
      <c r="AP158" s="39"/>
      <c r="AQ158" s="39"/>
      <c r="AR158" s="39"/>
      <c r="AS158" s="39"/>
      <c r="AT158" s="39"/>
      <c r="AU158" s="39"/>
      <c r="AV158" s="39"/>
      <c r="AW158" s="39"/>
      <c r="AX158" s="22"/>
      <c r="BD158" s="226" t="s">
        <v>1278</v>
      </c>
      <c r="BE158" s="226" t="s">
        <v>1278</v>
      </c>
      <c r="BF158" s="225"/>
    </row>
    <row r="159" spans="1:58">
      <c r="A159" s="30" t="str">
        <f>'Indicator Data'!A160</f>
        <v>Slovakia</v>
      </c>
      <c r="B159" s="23" t="str">
        <f>'Indicator Data'!B160</f>
        <v>SVK</v>
      </c>
      <c r="C159" s="39"/>
      <c r="D159" s="39"/>
      <c r="E159" s="39"/>
      <c r="F159" s="39"/>
      <c r="G159" s="39"/>
      <c r="H159" s="39"/>
      <c r="I159" s="39"/>
      <c r="J159" s="39"/>
      <c r="K159" s="39"/>
      <c r="L159" s="39"/>
      <c r="M159" s="39"/>
      <c r="N159" s="39"/>
      <c r="O159" s="39"/>
      <c r="P159" s="39"/>
      <c r="R159" s="39"/>
      <c r="S159" s="39"/>
      <c r="T159" s="39"/>
      <c r="U159" s="39"/>
      <c r="V159" s="39"/>
      <c r="W159" s="39"/>
      <c r="X159" s="39"/>
      <c r="Y159" s="39"/>
      <c r="Z159" s="39"/>
      <c r="AA159" s="39"/>
      <c r="AB159" s="39"/>
      <c r="AC159" s="39"/>
      <c r="AD159" s="39"/>
      <c r="AE159" s="39"/>
      <c r="AF159" s="39"/>
      <c r="AG159" s="39"/>
      <c r="AH159" s="40" t="str">
        <f>IF(ISNUMBER('Indicator Data'!AH160),"","Imputed using GDP p.c.")</f>
        <v/>
      </c>
      <c r="AJ159" s="39"/>
      <c r="AK159" s="39"/>
      <c r="AL159" s="39"/>
      <c r="AM159" s="39"/>
      <c r="AN159" s="39"/>
      <c r="AO159" s="39"/>
      <c r="AP159" s="39"/>
      <c r="AQ159" s="39"/>
      <c r="AR159" s="39"/>
      <c r="AS159" s="39"/>
      <c r="AT159" s="39"/>
      <c r="AU159" s="39"/>
      <c r="AV159" s="39"/>
      <c r="AW159" s="39"/>
      <c r="AX159" s="22"/>
      <c r="BD159" s="226"/>
      <c r="BE159" s="226"/>
      <c r="BF159" s="225"/>
    </row>
    <row r="160" spans="1:58">
      <c r="A160" s="30" t="str">
        <f>'Indicator Data'!A161</f>
        <v>Slovenia</v>
      </c>
      <c r="B160" s="23" t="str">
        <f>'Indicator Data'!B161</f>
        <v>SVN</v>
      </c>
      <c r="C160" s="39"/>
      <c r="D160" s="39"/>
      <c r="E160" s="39"/>
      <c r="F160" s="39"/>
      <c r="G160" s="39"/>
      <c r="H160" s="39"/>
      <c r="I160" s="39"/>
      <c r="J160" s="39"/>
      <c r="K160" s="39"/>
      <c r="L160" s="39"/>
      <c r="M160" s="39"/>
      <c r="N160" s="39"/>
      <c r="O160" s="39"/>
      <c r="P160" s="39"/>
      <c r="R160" s="39"/>
      <c r="S160" s="39"/>
      <c r="T160" s="39"/>
      <c r="U160" s="39"/>
      <c r="V160" s="39"/>
      <c r="W160" s="39"/>
      <c r="X160" s="39"/>
      <c r="Y160" s="39"/>
      <c r="Z160" s="39"/>
      <c r="AA160" s="39"/>
      <c r="AB160" s="39"/>
      <c r="AC160" s="39"/>
      <c r="AD160" s="39"/>
      <c r="AE160" s="39"/>
      <c r="AF160" s="39"/>
      <c r="AG160" s="39"/>
      <c r="AH160" s="40" t="str">
        <f>IF(ISNUMBER('Indicator Data'!AH161),"","Imputed using GDP p.c.")</f>
        <v/>
      </c>
      <c r="AJ160" s="39"/>
      <c r="AK160" s="39"/>
      <c r="AL160" s="39"/>
      <c r="AM160" s="39"/>
      <c r="AN160" s="39"/>
      <c r="AO160" s="39"/>
      <c r="AP160" s="39"/>
      <c r="AQ160" s="39"/>
      <c r="AR160" s="39"/>
      <c r="AS160" s="39"/>
      <c r="AT160" s="39"/>
      <c r="AU160" s="39"/>
      <c r="AV160" s="39"/>
      <c r="AW160" s="39"/>
      <c r="AX160" s="22"/>
      <c r="BF160" s="225"/>
    </row>
    <row r="161" spans="1:58">
      <c r="A161" s="30" t="str">
        <f>'Indicator Data'!A162</f>
        <v>Solomon Islands</v>
      </c>
      <c r="B161" s="23" t="str">
        <f>'Indicator Data'!B162</f>
        <v>SLB</v>
      </c>
      <c r="C161" s="39"/>
      <c r="D161" s="39"/>
      <c r="E161" s="39"/>
      <c r="F161" s="39"/>
      <c r="G161" s="39"/>
      <c r="H161" s="39"/>
      <c r="I161" s="39"/>
      <c r="J161" s="39"/>
      <c r="K161" s="39"/>
      <c r="L161" s="39"/>
      <c r="M161" s="39"/>
      <c r="N161" s="39"/>
      <c r="O161" s="39"/>
      <c r="P161" s="39"/>
      <c r="R161" s="39"/>
      <c r="S161" s="39"/>
      <c r="T161" s="39"/>
      <c r="U161" s="39"/>
      <c r="V161" s="39"/>
      <c r="W161" s="39"/>
      <c r="X161" s="39"/>
      <c r="Y161" s="39"/>
      <c r="Z161" s="39"/>
      <c r="AA161" s="39"/>
      <c r="AB161" s="39"/>
      <c r="AC161" s="39"/>
      <c r="AD161" s="39"/>
      <c r="AE161" s="39"/>
      <c r="AF161" s="39"/>
      <c r="AG161" s="39"/>
      <c r="AH161" s="40" t="str">
        <f>IF(ISNUMBER('Indicator Data'!AH162),"","Imputed using GDP p.c.")</f>
        <v/>
      </c>
      <c r="AJ161" s="39"/>
      <c r="AK161" s="39"/>
      <c r="AL161" s="39"/>
      <c r="AM161" s="39"/>
      <c r="AN161" s="39"/>
      <c r="AO161" s="39"/>
      <c r="AP161" s="39"/>
      <c r="AQ161" s="39"/>
      <c r="AR161" s="39"/>
      <c r="AS161" s="39"/>
      <c r="AT161" s="39"/>
      <c r="AU161" s="39"/>
      <c r="AV161" s="39"/>
      <c r="AW161" s="39"/>
      <c r="AX161" s="22"/>
      <c r="BF161" s="225"/>
    </row>
    <row r="162" spans="1:58">
      <c r="A162" s="30" t="str">
        <f>'Indicator Data'!A163</f>
        <v>Somalia</v>
      </c>
      <c r="B162" s="23" t="str">
        <f>'Indicator Data'!B163</f>
        <v>SOM</v>
      </c>
      <c r="C162" s="39"/>
      <c r="D162" s="39"/>
      <c r="E162" s="39"/>
      <c r="F162" s="39"/>
      <c r="G162" s="39"/>
      <c r="H162" s="39"/>
      <c r="I162" s="39"/>
      <c r="J162" s="39"/>
      <c r="K162" s="39"/>
      <c r="L162" s="39"/>
      <c r="M162" s="39"/>
      <c r="N162" s="39"/>
      <c r="O162" s="39"/>
      <c r="P162" s="39"/>
      <c r="R162" s="39"/>
      <c r="S162" s="39"/>
      <c r="T162" s="39"/>
      <c r="U162" s="39"/>
      <c r="V162" s="39"/>
      <c r="W162" s="39"/>
      <c r="X162" s="39"/>
      <c r="Y162" s="39"/>
      <c r="Z162" s="39"/>
      <c r="AA162" s="39"/>
      <c r="AB162" s="39"/>
      <c r="AC162" s="39"/>
      <c r="AD162" s="39"/>
      <c r="AE162" s="39"/>
      <c r="AF162" s="39"/>
      <c r="AG162" s="39"/>
      <c r="AH162" s="40" t="str">
        <f>IF(ISNUMBER('Indicator Data'!AH163),"","Imputed using GDP p.c.")</f>
        <v/>
      </c>
      <c r="AJ162" s="39"/>
      <c r="AK162" s="39"/>
      <c r="AL162" s="39"/>
      <c r="AM162" s="39"/>
      <c r="AN162" s="39"/>
      <c r="AO162" s="39"/>
      <c r="AP162" s="39"/>
      <c r="AQ162" s="39"/>
      <c r="AR162" s="39"/>
      <c r="AS162" s="39"/>
      <c r="AT162" s="39"/>
      <c r="AU162" s="39"/>
      <c r="AV162" s="39"/>
      <c r="AW162" s="39"/>
      <c r="AX162" s="22"/>
      <c r="BD162" s="226"/>
      <c r="BE162" s="226"/>
      <c r="BF162" s="225"/>
    </row>
    <row r="163" spans="1:58">
      <c r="A163" s="30" t="str">
        <f>'Indicator Data'!A164</f>
        <v>South Africa</v>
      </c>
      <c r="B163" s="23" t="str">
        <f>'Indicator Data'!B164</f>
        <v>ZAF</v>
      </c>
      <c r="C163" s="39"/>
      <c r="D163" s="39"/>
      <c r="E163" s="39"/>
      <c r="F163" s="39"/>
      <c r="G163" s="39"/>
      <c r="H163" s="39"/>
      <c r="I163" s="39"/>
      <c r="J163" s="39"/>
      <c r="K163" s="39"/>
      <c r="L163" s="39"/>
      <c r="M163" s="39"/>
      <c r="N163" s="39"/>
      <c r="O163" s="39"/>
      <c r="P163" s="39"/>
      <c r="R163" s="39"/>
      <c r="S163" s="39"/>
      <c r="T163" s="39"/>
      <c r="U163" s="39"/>
      <c r="V163" s="39"/>
      <c r="W163" s="39"/>
      <c r="X163" s="39"/>
      <c r="Y163" s="39"/>
      <c r="Z163" s="39"/>
      <c r="AA163" s="39"/>
      <c r="AB163" s="39"/>
      <c r="AC163" s="39"/>
      <c r="AD163" s="39"/>
      <c r="AE163" s="39"/>
      <c r="AF163" s="39"/>
      <c r="AG163" s="39"/>
      <c r="AH163" s="40" t="str">
        <f>IF(ISNUMBER('Indicator Data'!AH164),"","Imputed using GDP p.c.")</f>
        <v/>
      </c>
      <c r="AJ163" s="39"/>
      <c r="AK163" s="39"/>
      <c r="AL163" s="39"/>
      <c r="AM163" s="39"/>
      <c r="AN163" s="39"/>
      <c r="AO163" s="39"/>
      <c r="AP163" s="39"/>
      <c r="AQ163" s="39"/>
      <c r="AR163" s="39"/>
      <c r="AS163" s="39"/>
      <c r="AT163" s="39"/>
      <c r="AU163" s="39"/>
      <c r="AV163" s="39"/>
      <c r="AW163" s="39"/>
      <c r="AX163" s="22"/>
      <c r="BD163" s="226"/>
      <c r="BE163" s="226"/>
      <c r="BF163" s="225"/>
    </row>
    <row r="164" spans="1:58">
      <c r="A164" s="30" t="str">
        <f>'Indicator Data'!A165</f>
        <v>South Sudan</v>
      </c>
      <c r="B164" s="23" t="str">
        <f>'Indicator Data'!B165</f>
        <v>SSD</v>
      </c>
      <c r="C164" s="39"/>
      <c r="D164" s="39"/>
      <c r="E164" s="39"/>
      <c r="F164" s="39"/>
      <c r="G164" s="39"/>
      <c r="H164" s="39"/>
      <c r="I164" s="39"/>
      <c r="J164" s="39"/>
      <c r="K164" s="39"/>
      <c r="L164" s="39"/>
      <c r="M164" s="39"/>
      <c r="N164" s="39"/>
      <c r="O164" s="39"/>
      <c r="P164" s="39"/>
      <c r="R164" s="39"/>
      <c r="S164" s="39"/>
      <c r="T164" s="39"/>
      <c r="U164" s="39"/>
      <c r="V164" s="39"/>
      <c r="W164" s="39"/>
      <c r="X164" s="39"/>
      <c r="Y164" s="39"/>
      <c r="Z164" s="39"/>
      <c r="AA164" s="39"/>
      <c r="AB164" s="39"/>
      <c r="AC164" s="39"/>
      <c r="AD164" s="39"/>
      <c r="AE164" s="39"/>
      <c r="AF164" s="39"/>
      <c r="AG164" s="39"/>
      <c r="AH164" s="40" t="str">
        <f>IF(ISNUMBER('Indicator Data'!AH165),"","Imputed using GDP p.c.")</f>
        <v/>
      </c>
      <c r="AJ164" s="39"/>
      <c r="AK164" s="39"/>
      <c r="AL164" s="39"/>
      <c r="AM164" s="39"/>
      <c r="AN164" s="39"/>
      <c r="AO164" s="39"/>
      <c r="AP164" s="39"/>
      <c r="AQ164" s="39"/>
      <c r="AR164" s="39"/>
      <c r="AS164" s="39"/>
      <c r="AT164" s="39"/>
      <c r="AU164" s="39"/>
      <c r="AV164" s="39"/>
      <c r="AW164" s="39"/>
      <c r="AX164" s="22"/>
      <c r="BD164" s="226"/>
      <c r="BE164" s="226"/>
      <c r="BF164" s="225"/>
    </row>
    <row r="165" spans="1:58">
      <c r="A165" s="30" t="str">
        <f>'Indicator Data'!A166</f>
        <v>Spain</v>
      </c>
      <c r="B165" s="23" t="str">
        <f>'Indicator Data'!B166</f>
        <v>ESP</v>
      </c>
      <c r="C165" s="39"/>
      <c r="D165" s="39"/>
      <c r="E165" s="39"/>
      <c r="F165" s="39"/>
      <c r="G165" s="39"/>
      <c r="H165" s="39"/>
      <c r="I165" s="39"/>
      <c r="J165" s="39"/>
      <c r="K165" s="39"/>
      <c r="L165" s="39"/>
      <c r="M165" s="39"/>
      <c r="N165" s="39"/>
      <c r="O165" s="39"/>
      <c r="P165" s="39"/>
      <c r="R165" s="39"/>
      <c r="S165" s="39"/>
      <c r="T165" s="39"/>
      <c r="U165" s="39"/>
      <c r="V165" s="39"/>
      <c r="W165" s="39"/>
      <c r="X165" s="39"/>
      <c r="Y165" s="39"/>
      <c r="Z165" s="39"/>
      <c r="AA165" s="39"/>
      <c r="AB165" s="39"/>
      <c r="AC165" s="39"/>
      <c r="AD165" s="39"/>
      <c r="AE165" s="39"/>
      <c r="AF165" s="39"/>
      <c r="AG165" s="39"/>
      <c r="AH165" s="40" t="str">
        <f>IF(ISNUMBER('Indicator Data'!AH166),"","Imputed using GDP p.c.")</f>
        <v/>
      </c>
      <c r="AJ165" s="39"/>
      <c r="AK165" s="39"/>
      <c r="AL165" s="39"/>
      <c r="AM165" s="39"/>
      <c r="AN165" s="39"/>
      <c r="AO165" s="39"/>
      <c r="AP165" s="39"/>
      <c r="AQ165" s="39"/>
      <c r="AR165" s="39"/>
      <c r="AS165" s="39"/>
      <c r="AT165" s="39"/>
      <c r="AU165" s="39"/>
      <c r="AV165" s="39"/>
      <c r="AW165" s="39"/>
      <c r="AX165" s="22"/>
      <c r="BD165" s="226"/>
      <c r="BE165" s="226"/>
      <c r="BF165" s="225"/>
    </row>
    <row r="166" spans="1:58">
      <c r="A166" s="30" t="str">
        <f>'Indicator Data'!A167</f>
        <v>Sri Lanka</v>
      </c>
      <c r="B166" s="23" t="str">
        <f>'Indicator Data'!B167</f>
        <v>LKA</v>
      </c>
      <c r="C166" s="39"/>
      <c r="D166" s="39"/>
      <c r="E166" s="39"/>
      <c r="F166" s="39"/>
      <c r="G166" s="39"/>
      <c r="H166" s="39"/>
      <c r="I166" s="39"/>
      <c r="J166" s="39"/>
      <c r="K166" s="39"/>
      <c r="L166" s="39"/>
      <c r="M166" s="39"/>
      <c r="N166" s="39"/>
      <c r="O166" s="39"/>
      <c r="P166" s="39"/>
      <c r="R166" s="39"/>
      <c r="S166" s="39"/>
      <c r="T166" s="39"/>
      <c r="U166" s="39"/>
      <c r="V166" s="39"/>
      <c r="W166" s="39"/>
      <c r="X166" s="39"/>
      <c r="Y166" s="39"/>
      <c r="Z166" s="39"/>
      <c r="AA166" s="39"/>
      <c r="AB166" s="39"/>
      <c r="AC166" s="39"/>
      <c r="AD166" s="39"/>
      <c r="AE166" s="39"/>
      <c r="AF166" s="39"/>
      <c r="AG166" s="39"/>
      <c r="AH166" s="40" t="str">
        <f>IF(ISNUMBER('Indicator Data'!AH167),"","Imputed using GDP p.c.")</f>
        <v/>
      </c>
      <c r="AJ166" s="39"/>
      <c r="AK166" s="39"/>
      <c r="AL166" s="39"/>
      <c r="AM166" s="39"/>
      <c r="AN166" s="39"/>
      <c r="AO166" s="39"/>
      <c r="AP166" s="39"/>
      <c r="AQ166" s="39"/>
      <c r="AR166" s="39"/>
      <c r="AS166" s="39"/>
      <c r="AT166" s="39"/>
      <c r="AU166" s="39"/>
      <c r="AV166" s="39"/>
      <c r="AW166" s="39"/>
      <c r="AX166" s="22"/>
      <c r="BF166" s="225"/>
    </row>
    <row r="167" spans="1:58">
      <c r="A167" s="30" t="str">
        <f>'Indicator Data'!A168</f>
        <v>Sudan</v>
      </c>
      <c r="B167" s="23" t="str">
        <f>'Indicator Data'!B168</f>
        <v>SDN</v>
      </c>
      <c r="C167" s="39"/>
      <c r="D167" s="39"/>
      <c r="E167" s="39"/>
      <c r="F167" s="39"/>
      <c r="G167" s="39"/>
      <c r="H167" s="39"/>
      <c r="I167" s="39"/>
      <c r="J167" s="39"/>
      <c r="K167" s="39"/>
      <c r="L167" s="39"/>
      <c r="M167" s="39"/>
      <c r="N167" s="39"/>
      <c r="O167" s="39"/>
      <c r="P167" s="39"/>
      <c r="R167" s="39"/>
      <c r="S167" s="39"/>
      <c r="T167" s="39"/>
      <c r="U167" s="39"/>
      <c r="V167" s="39"/>
      <c r="W167" s="39"/>
      <c r="X167" s="39"/>
      <c r="Y167" s="39"/>
      <c r="Z167" s="39"/>
      <c r="AA167" s="39"/>
      <c r="AB167" s="39"/>
      <c r="AC167" s="39"/>
      <c r="AD167" s="39"/>
      <c r="AE167" s="39"/>
      <c r="AF167" s="39"/>
      <c r="AG167" s="39"/>
      <c r="AH167" s="40" t="str">
        <f>IF(ISNUMBER('Indicator Data'!AH168),"","Imputed using GDP p.c.")</f>
        <v/>
      </c>
      <c r="AJ167" s="39"/>
      <c r="AK167" s="39"/>
      <c r="AL167" s="39"/>
      <c r="AM167" s="39"/>
      <c r="AN167" s="39"/>
      <c r="AO167" s="39"/>
      <c r="AP167" s="39"/>
      <c r="AQ167" s="39"/>
      <c r="AR167" s="39"/>
      <c r="AS167" s="39"/>
      <c r="AT167" s="39"/>
      <c r="AU167" s="39"/>
      <c r="AV167" s="39"/>
      <c r="AW167" s="39"/>
      <c r="AX167" s="22"/>
      <c r="BD167" s="226"/>
      <c r="BE167" s="226"/>
      <c r="BF167" s="225"/>
    </row>
    <row r="168" spans="1:58">
      <c r="A168" s="30" t="str">
        <f>'Indicator Data'!A169</f>
        <v>Suriname</v>
      </c>
      <c r="B168" s="23" t="str">
        <f>'Indicator Data'!B169</f>
        <v>SUR</v>
      </c>
      <c r="C168" s="39"/>
      <c r="D168" s="39"/>
      <c r="E168" s="39"/>
      <c r="F168" s="39"/>
      <c r="G168" s="39"/>
      <c r="H168" s="39"/>
      <c r="I168" s="39"/>
      <c r="J168" s="39"/>
      <c r="K168" s="39"/>
      <c r="L168" s="39"/>
      <c r="M168" s="39"/>
      <c r="N168" s="39"/>
      <c r="O168" s="39"/>
      <c r="P168" s="39"/>
      <c r="R168" s="39"/>
      <c r="S168" s="39"/>
      <c r="T168" s="39"/>
      <c r="U168" s="39"/>
      <c r="V168" s="39"/>
      <c r="W168" s="39"/>
      <c r="X168" s="39"/>
      <c r="Y168" s="39"/>
      <c r="Z168" s="39"/>
      <c r="AA168" s="39"/>
      <c r="AB168" s="39"/>
      <c r="AC168" s="39"/>
      <c r="AD168" s="39"/>
      <c r="AE168" s="39"/>
      <c r="AF168" s="39"/>
      <c r="AG168" s="39"/>
      <c r="AH168" s="40" t="str">
        <f>IF(ISNUMBER('Indicator Data'!AH169),"","Imputed using GDP p.c.")</f>
        <v/>
      </c>
      <c r="AJ168" s="39"/>
      <c r="AK168" s="39"/>
      <c r="AL168" s="39"/>
      <c r="AM168" s="39"/>
      <c r="AN168" s="39"/>
      <c r="AO168" s="39"/>
      <c r="AP168" s="39"/>
      <c r="AQ168" s="39"/>
      <c r="AR168" s="39"/>
      <c r="AS168" s="39"/>
      <c r="AT168" s="39"/>
      <c r="AU168" s="39"/>
      <c r="AV168" s="39"/>
      <c r="AW168" s="39"/>
      <c r="AX168" s="22"/>
      <c r="BD168" s="226"/>
      <c r="BE168" s="226"/>
      <c r="BF168" s="225"/>
    </row>
    <row r="169" spans="1:58">
      <c r="A169" s="30" t="str">
        <f>'Indicator Data'!A170</f>
        <v>Sweden</v>
      </c>
      <c r="B169" s="23" t="str">
        <f>'Indicator Data'!B170</f>
        <v>SWE</v>
      </c>
      <c r="C169" s="39"/>
      <c r="D169" s="39"/>
      <c r="E169" s="39"/>
      <c r="F169" s="39"/>
      <c r="G169" s="39"/>
      <c r="H169" s="39"/>
      <c r="I169" s="39"/>
      <c r="J169" s="39"/>
      <c r="K169" s="39"/>
      <c r="L169" s="39"/>
      <c r="M169" s="39"/>
      <c r="N169" s="39"/>
      <c r="O169" s="39"/>
      <c r="P169" s="39"/>
      <c r="R169" s="39"/>
      <c r="S169" s="39"/>
      <c r="T169" s="39"/>
      <c r="U169" s="39"/>
      <c r="V169" s="39"/>
      <c r="W169" s="39"/>
      <c r="X169" s="39"/>
      <c r="Y169" s="39"/>
      <c r="Z169" s="39"/>
      <c r="AA169" s="39"/>
      <c r="AB169" s="39"/>
      <c r="AC169" s="39"/>
      <c r="AD169" s="39"/>
      <c r="AE169" s="39"/>
      <c r="AF169" s="39"/>
      <c r="AG169" s="39"/>
      <c r="AH169" s="40" t="str">
        <f>IF(ISNUMBER('Indicator Data'!AH170),"","Imputed using GDP p.c.")</f>
        <v/>
      </c>
      <c r="AJ169" s="39"/>
      <c r="AK169" s="39"/>
      <c r="AL169" s="39"/>
      <c r="AM169" s="39"/>
      <c r="AN169" s="39"/>
      <c r="AO169" s="39"/>
      <c r="AP169" s="39"/>
      <c r="AQ169" s="39"/>
      <c r="AR169" s="39"/>
      <c r="AS169" s="39"/>
      <c r="AT169" s="39"/>
      <c r="AU169" s="39"/>
      <c r="AV169" s="39"/>
      <c r="AW169" s="39"/>
      <c r="AX169" s="22"/>
      <c r="BD169" s="226"/>
      <c r="BE169" s="226"/>
      <c r="BF169" s="225"/>
    </row>
    <row r="170" spans="1:58">
      <c r="A170" s="30" t="str">
        <f>'Indicator Data'!A171</f>
        <v>Switzerland</v>
      </c>
      <c r="B170" s="23" t="str">
        <f>'Indicator Data'!B171</f>
        <v>CHE</v>
      </c>
      <c r="C170" s="39"/>
      <c r="D170" s="39"/>
      <c r="E170" s="39"/>
      <c r="F170" s="39"/>
      <c r="G170" s="39"/>
      <c r="H170" s="39"/>
      <c r="I170" s="39"/>
      <c r="J170" s="39"/>
      <c r="K170" s="39"/>
      <c r="L170" s="39"/>
      <c r="M170" s="39"/>
      <c r="N170" s="39"/>
      <c r="O170" s="39"/>
      <c r="P170" s="39"/>
      <c r="R170" s="39"/>
      <c r="S170" s="39"/>
      <c r="T170" s="39"/>
      <c r="U170" s="39"/>
      <c r="V170" s="39"/>
      <c r="W170" s="39"/>
      <c r="X170" s="39"/>
      <c r="Y170" s="39"/>
      <c r="Z170" s="39"/>
      <c r="AA170" s="39"/>
      <c r="AB170" s="39"/>
      <c r="AC170" s="39"/>
      <c r="AD170" s="39"/>
      <c r="AE170" s="39"/>
      <c r="AF170" s="39"/>
      <c r="AG170" s="39"/>
      <c r="AH170" s="40" t="str">
        <f>IF(ISNUMBER('Indicator Data'!AH171),"","Imputed using GDP p.c.")</f>
        <v/>
      </c>
      <c r="AJ170" s="39"/>
      <c r="AK170" s="39"/>
      <c r="AL170" s="39"/>
      <c r="AM170" s="39"/>
      <c r="AN170" s="39"/>
      <c r="AO170" s="39"/>
      <c r="AP170" s="39"/>
      <c r="AQ170" s="39"/>
      <c r="AR170" s="39"/>
      <c r="AS170" s="39"/>
      <c r="AT170" s="39"/>
      <c r="AU170" s="39"/>
      <c r="AV170" s="39"/>
      <c r="AW170" s="39"/>
      <c r="AX170" s="22"/>
      <c r="BF170" s="225"/>
    </row>
    <row r="171" spans="1:58">
      <c r="A171" s="30" t="str">
        <f>'Indicator Data'!A172</f>
        <v>Syria</v>
      </c>
      <c r="B171" s="23" t="str">
        <f>'Indicator Data'!B172</f>
        <v>SYR</v>
      </c>
      <c r="C171" s="39"/>
      <c r="D171" s="39"/>
      <c r="E171" s="39"/>
      <c r="F171" s="39"/>
      <c r="G171" s="39"/>
      <c r="H171" s="39"/>
      <c r="I171" s="39"/>
      <c r="J171" s="39"/>
      <c r="K171" s="39"/>
      <c r="L171" s="39"/>
      <c r="M171" s="39"/>
      <c r="N171" s="39"/>
      <c r="O171" s="39"/>
      <c r="P171" s="39"/>
      <c r="R171" s="39"/>
      <c r="S171" s="39"/>
      <c r="T171" s="39"/>
      <c r="U171" s="39"/>
      <c r="V171" s="39"/>
      <c r="W171" s="39"/>
      <c r="X171" s="39"/>
      <c r="Y171" s="39"/>
      <c r="Z171" s="39"/>
      <c r="AA171" s="39"/>
      <c r="AB171" s="39"/>
      <c r="AC171" s="39"/>
      <c r="AD171" s="39"/>
      <c r="AE171" s="39"/>
      <c r="AF171" s="39"/>
      <c r="AG171" s="39"/>
      <c r="AH171" s="40" t="str">
        <f>IF(ISNUMBER('Indicator Data'!AH172),"","Imputed using GDP p.c.")</f>
        <v/>
      </c>
      <c r="AJ171" s="39"/>
      <c r="AK171" s="39"/>
      <c r="AL171" s="39"/>
      <c r="AM171" s="39"/>
      <c r="AN171" s="39"/>
      <c r="AO171" s="39"/>
      <c r="AP171" s="39"/>
      <c r="AQ171" s="39"/>
      <c r="AR171" s="39"/>
      <c r="AS171" s="39"/>
      <c r="AT171" s="39"/>
      <c r="AU171" s="39"/>
      <c r="AV171" s="39"/>
      <c r="AW171" s="39"/>
      <c r="AX171" s="22"/>
      <c r="BD171" s="226"/>
      <c r="BE171" s="226"/>
      <c r="BF171" s="225"/>
    </row>
    <row r="172" spans="1:58">
      <c r="A172" s="30" t="str">
        <f>'Indicator Data'!A173</f>
        <v>Tajikistan</v>
      </c>
      <c r="B172" s="23" t="str">
        <f>'Indicator Data'!B173</f>
        <v>TJK</v>
      </c>
      <c r="C172" s="39"/>
      <c r="D172" s="39"/>
      <c r="E172" s="39"/>
      <c r="F172" s="39"/>
      <c r="G172" s="39"/>
      <c r="H172" s="39"/>
      <c r="I172" s="39"/>
      <c r="J172" s="39"/>
      <c r="K172" s="39"/>
      <c r="L172" s="39"/>
      <c r="M172" s="39"/>
      <c r="N172" s="39"/>
      <c r="O172" s="39"/>
      <c r="P172" s="39"/>
      <c r="R172" s="39"/>
      <c r="S172" s="39"/>
      <c r="T172" s="39"/>
      <c r="U172" s="39"/>
      <c r="V172" s="39"/>
      <c r="W172" s="39"/>
      <c r="X172" s="39"/>
      <c r="Y172" s="39"/>
      <c r="Z172" s="39"/>
      <c r="AA172" s="39"/>
      <c r="AB172" s="39"/>
      <c r="AC172" s="39"/>
      <c r="AD172" s="39"/>
      <c r="AE172" s="39"/>
      <c r="AF172" s="39"/>
      <c r="AG172" s="39"/>
      <c r="AH172" s="40" t="str">
        <f>IF(ISNUMBER('Indicator Data'!AH173),"","Imputed using GDP p.c.")</f>
        <v/>
      </c>
      <c r="AJ172" s="39"/>
      <c r="AK172" s="39"/>
      <c r="AL172" s="39"/>
      <c r="AM172" s="39"/>
      <c r="AN172" s="39"/>
      <c r="AO172" s="39"/>
      <c r="AP172" s="39"/>
      <c r="AQ172" s="39"/>
      <c r="AR172" s="39"/>
      <c r="AS172" s="39"/>
      <c r="AT172" s="39"/>
      <c r="AU172" s="39"/>
      <c r="AV172" s="39"/>
      <c r="AW172" s="39"/>
      <c r="AX172" s="22"/>
      <c r="BD172" s="226"/>
      <c r="BE172" s="226"/>
      <c r="BF172" s="225"/>
    </row>
    <row r="173" spans="1:58">
      <c r="A173" s="30" t="str">
        <f>'Indicator Data'!A174</f>
        <v>Tanzania</v>
      </c>
      <c r="B173" s="23" t="str">
        <f>'Indicator Data'!B174</f>
        <v>TZA</v>
      </c>
      <c r="C173" s="39"/>
      <c r="D173" s="39"/>
      <c r="E173" s="39"/>
      <c r="F173" s="39"/>
      <c r="G173" s="39"/>
      <c r="H173" s="39"/>
      <c r="I173" s="39"/>
      <c r="J173" s="39"/>
      <c r="K173" s="39"/>
      <c r="L173" s="39"/>
      <c r="M173" s="39"/>
      <c r="N173" s="39"/>
      <c r="O173" s="39"/>
      <c r="P173" s="39"/>
      <c r="R173" s="39"/>
      <c r="S173" s="39"/>
      <c r="T173" s="39"/>
      <c r="U173" s="39"/>
      <c r="V173" s="39"/>
      <c r="W173" s="39"/>
      <c r="X173" s="39"/>
      <c r="Y173" s="39"/>
      <c r="Z173" s="39"/>
      <c r="AA173" s="39"/>
      <c r="AB173" s="39"/>
      <c r="AC173" s="39"/>
      <c r="AD173" s="39"/>
      <c r="AE173" s="39"/>
      <c r="AF173" s="39"/>
      <c r="AG173" s="39"/>
      <c r="AH173" s="40" t="str">
        <f>IF(ISNUMBER('Indicator Data'!AH174),"","Imputed using GDP p.c.")</f>
        <v/>
      </c>
      <c r="AJ173" s="39"/>
      <c r="AK173" s="39"/>
      <c r="AL173" s="39"/>
      <c r="AM173" s="39"/>
      <c r="AN173" s="39"/>
      <c r="AO173" s="39"/>
      <c r="AP173" s="39"/>
      <c r="AQ173" s="39"/>
      <c r="AR173" s="39"/>
      <c r="AS173" s="39"/>
      <c r="AT173" s="39"/>
      <c r="AU173" s="39"/>
      <c r="AV173" s="39"/>
      <c r="AW173" s="39"/>
      <c r="AX173" s="22"/>
      <c r="BD173" s="226"/>
      <c r="BE173" s="226"/>
      <c r="BF173" s="225"/>
    </row>
    <row r="174" spans="1:58">
      <c r="A174" s="30" t="str">
        <f>'Indicator Data'!A175</f>
        <v>Thailand</v>
      </c>
      <c r="B174" s="23" t="str">
        <f>'Indicator Data'!B175</f>
        <v>THA</v>
      </c>
      <c r="C174" s="39"/>
      <c r="D174" s="39"/>
      <c r="E174" s="39"/>
      <c r="F174" s="39"/>
      <c r="G174" s="39"/>
      <c r="H174" s="39"/>
      <c r="I174" s="39"/>
      <c r="J174" s="39"/>
      <c r="K174" s="39"/>
      <c r="L174" s="39"/>
      <c r="M174" s="39"/>
      <c r="N174" s="39"/>
      <c r="O174" s="39"/>
      <c r="P174" s="39"/>
      <c r="R174" s="39"/>
      <c r="S174" s="39"/>
      <c r="T174" s="39"/>
      <c r="U174" s="39"/>
      <c r="V174" s="39"/>
      <c r="W174" s="39"/>
      <c r="X174" s="39"/>
      <c r="Y174" s="39"/>
      <c r="Z174" s="39"/>
      <c r="AA174" s="39"/>
      <c r="AB174" s="39"/>
      <c r="AC174" s="39"/>
      <c r="AD174" s="39"/>
      <c r="AE174" s="39"/>
      <c r="AF174" s="39"/>
      <c r="AG174" s="39"/>
      <c r="AH174" s="40" t="str">
        <f>IF(ISNUMBER('Indicator Data'!AH175),"","Imputed using GDP p.c.")</f>
        <v/>
      </c>
      <c r="AJ174" s="39"/>
      <c r="AK174" s="39"/>
      <c r="AL174" s="39"/>
      <c r="AM174" s="39"/>
      <c r="AN174" s="39"/>
      <c r="AO174" s="39"/>
      <c r="AP174" s="39"/>
      <c r="AQ174" s="39"/>
      <c r="AR174" s="39"/>
      <c r="AS174" s="39"/>
      <c r="AT174" s="39"/>
      <c r="AU174" s="39"/>
      <c r="AV174" s="39"/>
      <c r="AW174" s="39"/>
      <c r="AX174" s="22"/>
      <c r="BD174" s="226"/>
      <c r="BE174" s="226"/>
      <c r="BF174" s="225"/>
    </row>
    <row r="175" spans="1:58">
      <c r="A175" s="30" t="str">
        <f>'Indicator Data'!A176</f>
        <v>Timor-Leste</v>
      </c>
      <c r="B175" s="23" t="str">
        <f>'Indicator Data'!B176</f>
        <v>TLS</v>
      </c>
      <c r="C175" s="39"/>
      <c r="D175" s="39"/>
      <c r="E175" s="39"/>
      <c r="F175" s="39"/>
      <c r="G175" s="39"/>
      <c r="H175" s="39"/>
      <c r="I175" s="39"/>
      <c r="J175" s="39"/>
      <c r="K175" s="39"/>
      <c r="L175" s="39"/>
      <c r="M175" s="39"/>
      <c r="N175" s="39"/>
      <c r="O175" s="39"/>
      <c r="P175" s="39"/>
      <c r="R175" s="39"/>
      <c r="S175" s="39"/>
      <c r="T175" s="39"/>
      <c r="U175" s="39"/>
      <c r="V175" s="39"/>
      <c r="W175" s="39"/>
      <c r="X175" s="39"/>
      <c r="Y175" s="39"/>
      <c r="Z175" s="39"/>
      <c r="AA175" s="39"/>
      <c r="AB175" s="39"/>
      <c r="AC175" s="39"/>
      <c r="AD175" s="39"/>
      <c r="AE175" s="39"/>
      <c r="AF175" s="39"/>
      <c r="AG175" s="39"/>
      <c r="AH175" s="40" t="str">
        <f>IF(ISNUMBER('Indicator Data'!AH176),"","Imputed using GDP p.c.")</f>
        <v/>
      </c>
      <c r="AJ175" s="39"/>
      <c r="AK175" s="39"/>
      <c r="AL175" s="39"/>
      <c r="AM175" s="39"/>
      <c r="AN175" s="39"/>
      <c r="AO175" s="39"/>
      <c r="AP175" s="39"/>
      <c r="AQ175" s="39"/>
      <c r="AR175" s="39"/>
      <c r="AS175" s="39"/>
      <c r="AT175" s="39"/>
      <c r="AU175" s="39"/>
      <c r="AV175" s="39"/>
      <c r="AW175" s="39"/>
      <c r="AX175" s="22"/>
      <c r="BD175" s="226"/>
      <c r="BE175" s="226"/>
      <c r="BF175" s="225"/>
    </row>
    <row r="176" spans="1:58">
      <c r="A176" s="30" t="str">
        <f>'Indicator Data'!A177</f>
        <v>Togo</v>
      </c>
      <c r="B176" s="23" t="str">
        <f>'Indicator Data'!B177</f>
        <v>TGO</v>
      </c>
      <c r="C176" s="39"/>
      <c r="D176" s="39"/>
      <c r="E176" s="39"/>
      <c r="F176" s="39"/>
      <c r="G176" s="39"/>
      <c r="H176" s="39"/>
      <c r="I176" s="39"/>
      <c r="J176" s="39"/>
      <c r="K176" s="39"/>
      <c r="L176" s="39"/>
      <c r="M176" s="39"/>
      <c r="N176" s="39"/>
      <c r="O176" s="39"/>
      <c r="P176" s="39"/>
      <c r="R176" s="39"/>
      <c r="S176" s="39"/>
      <c r="T176" s="39"/>
      <c r="U176" s="39"/>
      <c r="V176" s="39"/>
      <c r="W176" s="39"/>
      <c r="X176" s="39"/>
      <c r="Y176" s="39"/>
      <c r="Z176" s="39"/>
      <c r="AA176" s="39"/>
      <c r="AB176" s="39"/>
      <c r="AC176" s="39"/>
      <c r="AD176" s="39"/>
      <c r="AE176" s="39"/>
      <c r="AF176" s="39"/>
      <c r="AG176" s="39"/>
      <c r="AH176" s="40" t="str">
        <f>IF(ISNUMBER('Indicator Data'!AH177),"","Imputed using GDP p.c.")</f>
        <v/>
      </c>
      <c r="AJ176" s="39"/>
      <c r="AK176" s="39"/>
      <c r="AL176" s="39"/>
      <c r="AM176" s="39"/>
      <c r="AN176" s="39"/>
      <c r="AO176" s="39"/>
      <c r="AP176" s="39"/>
      <c r="AQ176" s="39"/>
      <c r="AR176" s="39"/>
      <c r="AS176" s="39"/>
      <c r="AT176" s="39"/>
      <c r="AU176" s="39"/>
      <c r="AV176" s="39"/>
      <c r="AW176" s="39"/>
      <c r="AX176" s="22"/>
      <c r="BD176" s="226"/>
      <c r="BE176" s="226"/>
      <c r="BF176" s="225"/>
    </row>
    <row r="177" spans="1:58">
      <c r="A177" s="30" t="str">
        <f>'Indicator Data'!A178</f>
        <v>Tonga</v>
      </c>
      <c r="B177" s="23" t="str">
        <f>'Indicator Data'!B178</f>
        <v>TON</v>
      </c>
      <c r="C177" s="39"/>
      <c r="D177" s="39"/>
      <c r="E177" s="39"/>
      <c r="F177" s="39"/>
      <c r="G177" s="39"/>
      <c r="H177" s="39"/>
      <c r="I177" s="39"/>
      <c r="J177" s="39"/>
      <c r="K177" s="39"/>
      <c r="L177" s="39"/>
      <c r="M177" s="39"/>
      <c r="N177" s="39"/>
      <c r="O177" s="39"/>
      <c r="P177" s="39"/>
      <c r="R177" s="39"/>
      <c r="S177" s="39"/>
      <c r="T177" s="39"/>
      <c r="U177" s="39"/>
      <c r="V177" s="39"/>
      <c r="W177" s="39"/>
      <c r="X177" s="39"/>
      <c r="Y177" s="39"/>
      <c r="Z177" s="39"/>
      <c r="AA177" s="39"/>
      <c r="AB177" s="39"/>
      <c r="AC177" s="39"/>
      <c r="AD177" s="39"/>
      <c r="AE177" s="39"/>
      <c r="AF177" s="39"/>
      <c r="AG177" s="39"/>
      <c r="AH177" s="40" t="str">
        <f>IF(ISNUMBER('Indicator Data'!AH178),"","Imputed using GDP p.c.")</f>
        <v/>
      </c>
      <c r="AJ177" s="39"/>
      <c r="AK177" s="39"/>
      <c r="AL177" s="39"/>
      <c r="AM177" s="39"/>
      <c r="AN177" s="39"/>
      <c r="AO177" s="39"/>
      <c r="AP177" s="39"/>
      <c r="AQ177" s="39"/>
      <c r="AR177" s="39"/>
      <c r="AS177" s="39"/>
      <c r="AT177" s="39"/>
      <c r="AU177" s="39"/>
      <c r="AV177" s="39"/>
      <c r="AW177" s="39"/>
      <c r="AX177" s="22"/>
      <c r="BD177" s="226" t="s">
        <v>1143</v>
      </c>
      <c r="BE177" s="226" t="s">
        <v>1143</v>
      </c>
      <c r="BF177" s="225"/>
    </row>
    <row r="178" spans="1:58">
      <c r="A178" s="30" t="str">
        <f>'Indicator Data'!A179</f>
        <v>Trinidad and Tobago</v>
      </c>
      <c r="B178" s="23" t="str">
        <f>'Indicator Data'!B179</f>
        <v>TTO</v>
      </c>
      <c r="C178" s="39"/>
      <c r="D178" s="39"/>
      <c r="E178" s="39"/>
      <c r="F178" s="39"/>
      <c r="G178" s="39"/>
      <c r="H178" s="39"/>
      <c r="I178" s="39"/>
      <c r="J178" s="39"/>
      <c r="K178" s="39"/>
      <c r="L178" s="39"/>
      <c r="M178" s="39"/>
      <c r="N178" s="39"/>
      <c r="O178" s="39"/>
      <c r="P178" s="39"/>
      <c r="R178" s="39"/>
      <c r="S178" s="39"/>
      <c r="T178" s="39"/>
      <c r="U178" s="39"/>
      <c r="V178" s="39"/>
      <c r="W178" s="39"/>
      <c r="X178" s="39"/>
      <c r="Y178" s="39"/>
      <c r="Z178" s="39"/>
      <c r="AA178" s="39"/>
      <c r="AB178" s="39"/>
      <c r="AC178" s="39"/>
      <c r="AD178" s="39"/>
      <c r="AE178" s="39"/>
      <c r="AF178" s="39"/>
      <c r="AG178" s="39"/>
      <c r="AH178" s="40" t="str">
        <f>IF(ISNUMBER('Indicator Data'!AH179),"","Imputed using GDP p.c.")</f>
        <v/>
      </c>
      <c r="AJ178" s="39"/>
      <c r="AK178" s="39"/>
      <c r="AL178" s="39"/>
      <c r="AM178" s="39"/>
      <c r="AN178" s="39"/>
      <c r="AO178" s="39"/>
      <c r="AP178" s="39"/>
      <c r="AQ178" s="39"/>
      <c r="AR178" s="39"/>
      <c r="AS178" s="39"/>
      <c r="AT178" s="39"/>
      <c r="AU178" s="39"/>
      <c r="AV178" s="39"/>
      <c r="AW178" s="39"/>
      <c r="AX178" s="22"/>
      <c r="BD178" s="226"/>
      <c r="BE178" s="226"/>
      <c r="BF178" s="225"/>
    </row>
    <row r="179" spans="1:58">
      <c r="A179" s="30" t="str">
        <f>'Indicator Data'!A180</f>
        <v>Tunisia</v>
      </c>
      <c r="B179" s="23" t="str">
        <f>'Indicator Data'!B180</f>
        <v>TUN</v>
      </c>
      <c r="C179" s="39"/>
      <c r="D179" s="39"/>
      <c r="E179" s="39"/>
      <c r="F179" s="39"/>
      <c r="G179" s="39"/>
      <c r="H179" s="39"/>
      <c r="I179" s="39"/>
      <c r="J179" s="39"/>
      <c r="K179" s="39"/>
      <c r="L179" s="39"/>
      <c r="M179" s="39"/>
      <c r="N179" s="39"/>
      <c r="O179" s="39"/>
      <c r="P179" s="39"/>
      <c r="R179" s="39"/>
      <c r="S179" s="39"/>
      <c r="T179" s="39"/>
      <c r="U179" s="39"/>
      <c r="V179" s="39"/>
      <c r="W179" s="39"/>
      <c r="X179" s="39"/>
      <c r="Y179" s="39"/>
      <c r="Z179" s="39"/>
      <c r="AA179" s="39"/>
      <c r="AB179" s="39"/>
      <c r="AC179" s="39"/>
      <c r="AD179" s="39"/>
      <c r="AE179" s="39"/>
      <c r="AF179" s="39"/>
      <c r="AG179" s="39"/>
      <c r="AH179" s="40" t="str">
        <f>IF(ISNUMBER('Indicator Data'!AH180),"","Imputed using GDP p.c.")</f>
        <v/>
      </c>
      <c r="AJ179" s="39"/>
      <c r="AK179" s="39"/>
      <c r="AL179" s="39"/>
      <c r="AM179" s="39"/>
      <c r="AN179" s="39"/>
      <c r="AO179" s="39"/>
      <c r="AP179" s="39"/>
      <c r="AQ179" s="39"/>
      <c r="AR179" s="39"/>
      <c r="AS179" s="39"/>
      <c r="AT179" s="39"/>
      <c r="AU179" s="39"/>
      <c r="AV179" s="39"/>
      <c r="AW179" s="39"/>
      <c r="AX179" s="22"/>
      <c r="BD179" s="226"/>
      <c r="BE179" s="226"/>
      <c r="BF179" s="225"/>
    </row>
    <row r="180" spans="1:58">
      <c r="A180" s="30" t="str">
        <f>'Indicator Data'!A181</f>
        <v>Türkiye</v>
      </c>
      <c r="B180" s="23" t="str">
        <f>'Indicator Data'!B181</f>
        <v>TUR</v>
      </c>
      <c r="C180" s="39"/>
      <c r="D180" s="39"/>
      <c r="E180" s="39"/>
      <c r="F180" s="39"/>
      <c r="G180" s="39"/>
      <c r="H180" s="39"/>
      <c r="I180" s="39"/>
      <c r="J180" s="39"/>
      <c r="K180" s="39"/>
      <c r="L180" s="39"/>
      <c r="M180" s="39"/>
      <c r="N180" s="39"/>
      <c r="O180" s="39"/>
      <c r="P180" s="39"/>
      <c r="R180" s="39"/>
      <c r="S180" s="39"/>
      <c r="T180" s="39"/>
      <c r="U180" s="39"/>
      <c r="V180" s="39"/>
      <c r="W180" s="39"/>
      <c r="X180" s="39"/>
      <c r="Y180" s="39"/>
      <c r="Z180" s="39"/>
      <c r="AA180" s="39"/>
      <c r="AB180" s="39"/>
      <c r="AC180" s="39"/>
      <c r="AD180" s="39"/>
      <c r="AE180" s="39"/>
      <c r="AF180" s="39"/>
      <c r="AG180" s="39"/>
      <c r="AH180" s="40" t="str">
        <f>IF(ISNUMBER('Indicator Data'!AH181),"","Imputed using GDP p.c.")</f>
        <v/>
      </c>
      <c r="AJ180" s="39"/>
      <c r="AK180" s="39"/>
      <c r="AL180" s="39"/>
      <c r="AM180" s="39"/>
      <c r="AN180" s="39"/>
      <c r="AO180" s="39"/>
      <c r="AP180" s="39"/>
      <c r="AQ180" s="39"/>
      <c r="AR180" s="39"/>
      <c r="AS180" s="39"/>
      <c r="AT180" s="39"/>
      <c r="AU180" s="39"/>
      <c r="AV180" s="39"/>
      <c r="AW180" s="39"/>
      <c r="AX180" s="22"/>
      <c r="BD180" s="226"/>
      <c r="BE180" s="226"/>
      <c r="BF180" s="225"/>
    </row>
    <row r="181" spans="1:58">
      <c r="A181" s="30" t="str">
        <f>'Indicator Data'!A182</f>
        <v>Turkmenistan</v>
      </c>
      <c r="B181" s="23" t="str">
        <f>'Indicator Data'!B182</f>
        <v>TKM</v>
      </c>
      <c r="C181" s="39"/>
      <c r="D181" s="39"/>
      <c r="E181" s="39"/>
      <c r="F181" s="39"/>
      <c r="G181" s="39"/>
      <c r="H181" s="39"/>
      <c r="I181" s="39"/>
      <c r="J181" s="39"/>
      <c r="K181" s="39"/>
      <c r="L181" s="39"/>
      <c r="M181" s="39"/>
      <c r="N181" s="39"/>
      <c r="O181" s="39"/>
      <c r="P181" s="39"/>
      <c r="R181" s="39"/>
      <c r="S181" s="39"/>
      <c r="T181" s="39"/>
      <c r="U181" s="39"/>
      <c r="V181" s="39"/>
      <c r="W181" s="39"/>
      <c r="X181" s="39"/>
      <c r="Y181" s="39"/>
      <c r="Z181" s="39"/>
      <c r="AA181" s="39"/>
      <c r="AB181" s="39"/>
      <c r="AC181" s="39"/>
      <c r="AD181" s="39"/>
      <c r="AE181" s="39"/>
      <c r="AF181" s="39"/>
      <c r="AG181" s="39"/>
      <c r="AH181" s="40" t="str">
        <f>IF(ISNUMBER('Indicator Data'!AH182),"","Imputed using GDP p.c.")</f>
        <v/>
      </c>
      <c r="AJ181" s="39"/>
      <c r="AK181" s="39"/>
      <c r="AL181" s="39"/>
      <c r="AM181" s="39"/>
      <c r="AN181" s="39"/>
      <c r="AO181" s="39"/>
      <c r="AP181" s="39"/>
      <c r="AQ181" s="39"/>
      <c r="AR181" s="39"/>
      <c r="AS181" s="39"/>
      <c r="AT181" s="39"/>
      <c r="AU181" s="39"/>
      <c r="AV181" s="39"/>
      <c r="AW181" s="39"/>
      <c r="AX181" s="22"/>
      <c r="BD181" s="226"/>
      <c r="BE181" s="226"/>
      <c r="BF181" s="225"/>
    </row>
    <row r="182" spans="1:58">
      <c r="A182" s="30" t="str">
        <f>'Indicator Data'!A183</f>
        <v>Tuvalu</v>
      </c>
      <c r="B182" s="23" t="str">
        <f>'Indicator Data'!B183</f>
        <v>TUV</v>
      </c>
      <c r="C182" s="39"/>
      <c r="D182" s="39"/>
      <c r="E182" s="39"/>
      <c r="F182" s="39"/>
      <c r="G182" s="39"/>
      <c r="H182" s="39"/>
      <c r="I182" s="39"/>
      <c r="J182" s="39"/>
      <c r="K182" s="39"/>
      <c r="L182" s="39"/>
      <c r="M182" s="39"/>
      <c r="N182" s="39"/>
      <c r="O182" s="39"/>
      <c r="P182" s="39"/>
      <c r="R182" s="39"/>
      <c r="S182" s="39"/>
      <c r="T182" s="39"/>
      <c r="U182" s="39"/>
      <c r="V182" s="39"/>
      <c r="W182" s="39"/>
      <c r="X182" s="39"/>
      <c r="Y182" s="39"/>
      <c r="Z182" s="39"/>
      <c r="AA182" s="39"/>
      <c r="AB182" s="39"/>
      <c r="AC182" s="39"/>
      <c r="AD182" s="39"/>
      <c r="AE182" s="39"/>
      <c r="AF182" s="39"/>
      <c r="AG182" s="39"/>
      <c r="AH182" s="40" t="str">
        <f>IF(ISNUMBER('Indicator Data'!AH183),"","Imputed using GDP p.c.")</f>
        <v/>
      </c>
      <c r="AJ182" s="39"/>
      <c r="AK182" s="39"/>
      <c r="AL182" s="39"/>
      <c r="AM182" s="39"/>
      <c r="AN182" s="39"/>
      <c r="AO182" s="39"/>
      <c r="AP182" s="39"/>
      <c r="AQ182" s="39"/>
      <c r="AR182" s="39"/>
      <c r="AS182" s="39"/>
      <c r="AT182" s="39"/>
      <c r="AU182" s="39"/>
      <c r="AV182" s="39"/>
      <c r="AW182" s="39"/>
      <c r="AX182" s="22"/>
      <c r="BD182" s="226" t="s">
        <v>1143</v>
      </c>
      <c r="BE182" s="226" t="s">
        <v>1143</v>
      </c>
      <c r="BF182" s="225"/>
    </row>
    <row r="183" spans="1:58">
      <c r="A183" s="30" t="str">
        <f>'Indicator Data'!A184</f>
        <v>Uganda</v>
      </c>
      <c r="B183" s="23" t="str">
        <f>'Indicator Data'!B184</f>
        <v>UGA</v>
      </c>
      <c r="C183" s="39"/>
      <c r="D183" s="39"/>
      <c r="E183" s="39"/>
      <c r="F183" s="39"/>
      <c r="G183" s="39"/>
      <c r="H183" s="39"/>
      <c r="I183" s="39"/>
      <c r="J183" s="39"/>
      <c r="K183" s="39"/>
      <c r="L183" s="39"/>
      <c r="M183" s="39"/>
      <c r="N183" s="39"/>
      <c r="O183" s="39"/>
      <c r="P183" s="39"/>
      <c r="R183" s="39"/>
      <c r="S183" s="39"/>
      <c r="T183" s="39"/>
      <c r="U183" s="39"/>
      <c r="V183" s="39"/>
      <c r="W183" s="39"/>
      <c r="X183" s="39"/>
      <c r="Y183" s="39"/>
      <c r="Z183" s="39"/>
      <c r="AA183" s="39"/>
      <c r="AB183" s="39"/>
      <c r="AC183" s="39"/>
      <c r="AD183" s="39"/>
      <c r="AE183" s="39"/>
      <c r="AF183" s="39"/>
      <c r="AG183" s="39"/>
      <c r="AH183" s="40" t="str">
        <f>IF(ISNUMBER('Indicator Data'!AH184),"","Imputed using GDP p.c.")</f>
        <v/>
      </c>
      <c r="AJ183" s="39"/>
      <c r="AK183" s="39"/>
      <c r="AL183" s="39"/>
      <c r="AM183" s="39"/>
      <c r="AN183" s="39"/>
      <c r="AO183" s="39"/>
      <c r="AP183" s="39"/>
      <c r="AQ183" s="39"/>
      <c r="AR183" s="39"/>
      <c r="AS183" s="39"/>
      <c r="AT183" s="39"/>
      <c r="AU183" s="39"/>
      <c r="AV183" s="39"/>
      <c r="AW183" s="39"/>
      <c r="AX183" s="22"/>
      <c r="BD183" s="226"/>
      <c r="BE183" s="226"/>
      <c r="BF183" s="225"/>
    </row>
    <row r="184" spans="1:58">
      <c r="A184" s="30" t="str">
        <f>'Indicator Data'!A185</f>
        <v>Ukraine</v>
      </c>
      <c r="B184" s="23" t="str">
        <f>'Indicator Data'!B185</f>
        <v>UKR</v>
      </c>
      <c r="C184" s="39"/>
      <c r="D184" s="39"/>
      <c r="E184" s="39"/>
      <c r="F184" s="39"/>
      <c r="G184" s="39"/>
      <c r="H184" s="39"/>
      <c r="I184" s="39"/>
      <c r="J184" s="39"/>
      <c r="K184" s="39"/>
      <c r="L184" s="39"/>
      <c r="M184" s="39"/>
      <c r="N184" s="39"/>
      <c r="O184" s="39"/>
      <c r="P184" s="39"/>
      <c r="R184" s="39"/>
      <c r="S184" s="39"/>
      <c r="T184" s="39"/>
      <c r="U184" s="39"/>
      <c r="V184" s="39"/>
      <c r="W184" s="39"/>
      <c r="X184" s="39"/>
      <c r="Y184" s="39"/>
      <c r="Z184" s="39"/>
      <c r="AA184" s="39"/>
      <c r="AB184" s="39"/>
      <c r="AC184" s="39"/>
      <c r="AD184" s="39"/>
      <c r="AE184" s="39"/>
      <c r="AF184" s="39"/>
      <c r="AG184" s="39"/>
      <c r="AH184" s="40" t="str">
        <f>IF(ISNUMBER('Indicator Data'!AH185),"","Imputed using GDP p.c.")</f>
        <v/>
      </c>
      <c r="AJ184" s="39"/>
      <c r="AK184" s="39"/>
      <c r="AL184" s="39"/>
      <c r="AM184" s="39"/>
      <c r="AN184" s="39"/>
      <c r="AO184" s="39"/>
      <c r="AP184" s="39"/>
      <c r="AQ184" s="39"/>
      <c r="AR184" s="39"/>
      <c r="AS184" s="39"/>
      <c r="AT184" s="39"/>
      <c r="AU184" s="39"/>
      <c r="AV184" s="39"/>
      <c r="AW184" s="39"/>
      <c r="AX184" s="22"/>
      <c r="BD184" s="226"/>
      <c r="BE184" s="226"/>
      <c r="BF184" s="225"/>
    </row>
    <row r="185" spans="1:58">
      <c r="A185" s="30" t="str">
        <f>'Indicator Data'!A186</f>
        <v>United Arab Emirates</v>
      </c>
      <c r="B185" s="23" t="str">
        <f>'Indicator Data'!B186</f>
        <v>ARE</v>
      </c>
      <c r="C185" s="39"/>
      <c r="D185" s="39"/>
      <c r="E185" s="39"/>
      <c r="F185" s="39"/>
      <c r="G185" s="39"/>
      <c r="H185" s="39"/>
      <c r="I185" s="39"/>
      <c r="J185" s="39"/>
      <c r="K185" s="39"/>
      <c r="L185" s="39"/>
      <c r="M185" s="39"/>
      <c r="N185" s="39"/>
      <c r="O185" s="39"/>
      <c r="P185" s="39"/>
      <c r="R185" s="39"/>
      <c r="S185" s="39"/>
      <c r="T185" s="39"/>
      <c r="U185" s="39"/>
      <c r="V185" s="39"/>
      <c r="W185" s="39"/>
      <c r="X185" s="39"/>
      <c r="Y185" s="39"/>
      <c r="Z185" s="39"/>
      <c r="AA185" s="39"/>
      <c r="AB185" s="39"/>
      <c r="AC185" s="39"/>
      <c r="AD185" s="39"/>
      <c r="AE185" s="39"/>
      <c r="AF185" s="39"/>
      <c r="AG185" s="39"/>
      <c r="AH185" s="40" t="str">
        <f>IF(ISNUMBER('Indicator Data'!AH186),"","Imputed using GDP p.c.")</f>
        <v/>
      </c>
      <c r="AJ185" s="39"/>
      <c r="AK185" s="39"/>
      <c r="AL185" s="39"/>
      <c r="AM185" s="39"/>
      <c r="AN185" s="39"/>
      <c r="AO185" s="39"/>
      <c r="AP185" s="39"/>
      <c r="AQ185" s="39"/>
      <c r="AR185" s="39"/>
      <c r="AS185" s="39"/>
      <c r="AT185" s="39"/>
      <c r="AU185" s="39"/>
      <c r="AV185" s="39"/>
      <c r="AW185" s="39"/>
      <c r="AX185" s="22"/>
      <c r="BD185" s="226"/>
      <c r="BE185" s="226"/>
      <c r="BF185" s="225"/>
    </row>
    <row r="186" spans="1:58">
      <c r="A186" s="30" t="str">
        <f>'Indicator Data'!A187</f>
        <v>United Kingdom</v>
      </c>
      <c r="B186" s="23" t="str">
        <f>'Indicator Data'!B187</f>
        <v>GBR</v>
      </c>
      <c r="C186" s="39"/>
      <c r="D186" s="39"/>
      <c r="E186" s="39"/>
      <c r="F186" s="39"/>
      <c r="G186" s="39"/>
      <c r="H186" s="39"/>
      <c r="I186" s="39"/>
      <c r="J186" s="39"/>
      <c r="K186" s="39"/>
      <c r="L186" s="39"/>
      <c r="M186" s="39"/>
      <c r="N186" s="39"/>
      <c r="O186" s="39"/>
      <c r="P186" s="39"/>
      <c r="R186" s="39"/>
      <c r="S186" s="39"/>
      <c r="T186" s="39"/>
      <c r="U186" s="39"/>
      <c r="V186" s="39"/>
      <c r="W186" s="39"/>
      <c r="X186" s="39"/>
      <c r="Y186" s="39"/>
      <c r="Z186" s="39"/>
      <c r="AA186" s="39"/>
      <c r="AB186" s="39"/>
      <c r="AC186" s="39"/>
      <c r="AD186" s="39"/>
      <c r="AE186" s="39"/>
      <c r="AF186" s="39"/>
      <c r="AG186" s="39"/>
      <c r="AH186" s="40" t="str">
        <f>IF(ISNUMBER('Indicator Data'!AH187),"","Imputed using GDP p.c.")</f>
        <v/>
      </c>
      <c r="AJ186" s="39"/>
      <c r="AK186" s="39"/>
      <c r="AL186" s="39"/>
      <c r="AM186" s="39"/>
      <c r="AN186" s="39"/>
      <c r="AO186" s="39"/>
      <c r="AP186" s="39"/>
      <c r="AQ186" s="39"/>
      <c r="AR186" s="39"/>
      <c r="AS186" s="39"/>
      <c r="AT186" s="39"/>
      <c r="AU186" s="39"/>
      <c r="AV186" s="39"/>
      <c r="AW186" s="39"/>
      <c r="AX186" s="22"/>
      <c r="BD186" s="226"/>
      <c r="BE186" s="226"/>
      <c r="BF186" s="225"/>
    </row>
    <row r="187" spans="1:58">
      <c r="A187" s="30" t="str">
        <f>'Indicator Data'!A188</f>
        <v>United States of America</v>
      </c>
      <c r="B187" s="23" t="str">
        <f>'Indicator Data'!B188</f>
        <v>USA</v>
      </c>
      <c r="C187" s="39"/>
      <c r="D187" s="39"/>
      <c r="E187" s="39"/>
      <c r="F187" s="39"/>
      <c r="G187" s="39"/>
      <c r="H187" s="39"/>
      <c r="I187" s="39"/>
      <c r="J187" s="39"/>
      <c r="K187" s="39"/>
      <c r="L187" s="39"/>
      <c r="M187" s="39"/>
      <c r="N187" s="39"/>
      <c r="O187" s="39"/>
      <c r="P187" s="39"/>
      <c r="R187" s="39"/>
      <c r="S187" s="39"/>
      <c r="T187" s="39"/>
      <c r="U187" s="39"/>
      <c r="V187" s="39"/>
      <c r="W187" s="39"/>
      <c r="X187" s="39"/>
      <c r="Y187" s="39"/>
      <c r="Z187" s="39"/>
      <c r="AA187" s="39"/>
      <c r="AB187" s="39"/>
      <c r="AC187" s="39"/>
      <c r="AD187" s="39"/>
      <c r="AE187" s="39"/>
      <c r="AF187" s="39"/>
      <c r="AG187" s="39"/>
      <c r="AH187" s="40" t="str">
        <f>IF(ISNUMBER('Indicator Data'!AH188),"","Imputed using GDP p.c.")</f>
        <v/>
      </c>
      <c r="AJ187" s="39"/>
      <c r="AK187" s="39"/>
      <c r="AL187" s="39"/>
      <c r="AM187" s="39"/>
      <c r="AN187" s="39"/>
      <c r="AO187" s="39"/>
      <c r="AP187" s="39"/>
      <c r="AQ187" s="39"/>
      <c r="AR187" s="39"/>
      <c r="AS187" s="39"/>
      <c r="AT187" s="39"/>
      <c r="AU187" s="39"/>
      <c r="AV187" s="39"/>
      <c r="AW187" s="39"/>
      <c r="AX187" s="22"/>
      <c r="BD187" s="226"/>
      <c r="BE187" s="226"/>
      <c r="BF187" s="225"/>
    </row>
    <row r="188" spans="1:58">
      <c r="A188" s="30" t="str">
        <f>'Indicator Data'!A189</f>
        <v>Uruguay</v>
      </c>
      <c r="B188" s="23" t="str">
        <f>'Indicator Data'!B189</f>
        <v>URY</v>
      </c>
      <c r="C188" s="39"/>
      <c r="D188" s="39"/>
      <c r="E188" s="39"/>
      <c r="F188" s="39"/>
      <c r="G188" s="39"/>
      <c r="H188" s="39"/>
      <c r="I188" s="39"/>
      <c r="J188" s="39"/>
      <c r="K188" s="39"/>
      <c r="L188" s="39"/>
      <c r="M188" s="39"/>
      <c r="N188" s="39"/>
      <c r="O188" s="39"/>
      <c r="P188" s="39"/>
      <c r="R188" s="39"/>
      <c r="S188" s="39"/>
      <c r="T188" s="39"/>
      <c r="U188" s="39"/>
      <c r="V188" s="39"/>
      <c r="W188" s="39"/>
      <c r="X188" s="39"/>
      <c r="Y188" s="39"/>
      <c r="Z188" s="39"/>
      <c r="AA188" s="39"/>
      <c r="AB188" s="39"/>
      <c r="AC188" s="39"/>
      <c r="AD188" s="39"/>
      <c r="AE188" s="39"/>
      <c r="AF188" s="39"/>
      <c r="AG188" s="39"/>
      <c r="AH188" s="40" t="str">
        <f>IF(ISNUMBER('Indicator Data'!AH189),"","Imputed using GDP p.c.")</f>
        <v/>
      </c>
      <c r="AJ188" s="39"/>
      <c r="AK188" s="39"/>
      <c r="AL188" s="39"/>
      <c r="AM188" s="39"/>
      <c r="AN188" s="39"/>
      <c r="AO188" s="39"/>
      <c r="AP188" s="39"/>
      <c r="AQ188" s="39"/>
      <c r="AR188" s="39"/>
      <c r="AS188" s="39"/>
      <c r="AT188" s="39"/>
      <c r="AU188" s="39"/>
      <c r="AV188" s="39"/>
      <c r="AW188" s="39"/>
      <c r="AX188" s="22"/>
      <c r="BD188" s="226"/>
      <c r="BE188" s="226"/>
      <c r="BF188" s="225"/>
    </row>
    <row r="189" spans="1:58">
      <c r="A189" s="30" t="str">
        <f>'Indicator Data'!A190</f>
        <v>Uzbekistan</v>
      </c>
      <c r="B189" s="23" t="str">
        <f>'Indicator Data'!B190</f>
        <v>UZB</v>
      </c>
      <c r="C189" s="39"/>
      <c r="D189" s="39"/>
      <c r="E189" s="39"/>
      <c r="F189" s="39"/>
      <c r="G189" s="39"/>
      <c r="H189" s="39"/>
      <c r="I189" s="39"/>
      <c r="J189" s="39"/>
      <c r="K189" s="39"/>
      <c r="L189" s="39"/>
      <c r="M189" s="39"/>
      <c r="N189" s="39"/>
      <c r="O189" s="39"/>
      <c r="P189" s="39"/>
      <c r="R189" s="39"/>
      <c r="S189" s="39"/>
      <c r="T189" s="39"/>
      <c r="U189" s="39"/>
      <c r="V189" s="39"/>
      <c r="W189" s="39"/>
      <c r="X189" s="39"/>
      <c r="Y189" s="39"/>
      <c r="Z189" s="39"/>
      <c r="AA189" s="39"/>
      <c r="AB189" s="39"/>
      <c r="AC189" s="39"/>
      <c r="AD189" s="39"/>
      <c r="AE189" s="39"/>
      <c r="AF189" s="39"/>
      <c r="AG189" s="39"/>
      <c r="AH189" s="40" t="str">
        <f>IF(ISNUMBER('Indicator Data'!AH190),"","Imputed using GDP p.c.")</f>
        <v/>
      </c>
      <c r="AJ189" s="39"/>
      <c r="AK189" s="39"/>
      <c r="AL189" s="39"/>
      <c r="AM189" s="39"/>
      <c r="AN189" s="39"/>
      <c r="AO189" s="39"/>
      <c r="AP189" s="39"/>
      <c r="AQ189" s="39"/>
      <c r="AR189" s="39"/>
      <c r="AS189" s="39"/>
      <c r="AT189" s="39"/>
      <c r="AU189" s="39"/>
      <c r="AV189" s="39"/>
      <c r="AW189" s="39"/>
      <c r="AX189" s="22"/>
      <c r="BD189" s="226"/>
      <c r="BE189" s="226"/>
      <c r="BF189" s="225"/>
    </row>
    <row r="190" spans="1:58">
      <c r="A190" s="30" t="str">
        <f>'Indicator Data'!A191</f>
        <v>Vanuatu</v>
      </c>
      <c r="B190" s="23" t="str">
        <f>'Indicator Data'!B191</f>
        <v>VUT</v>
      </c>
      <c r="C190" s="39"/>
      <c r="D190" s="39"/>
      <c r="E190" s="39"/>
      <c r="F190" s="39"/>
      <c r="G190" s="39"/>
      <c r="H190" s="39"/>
      <c r="I190" s="39"/>
      <c r="J190" s="39"/>
      <c r="K190" s="39"/>
      <c r="L190" s="39"/>
      <c r="M190" s="39"/>
      <c r="N190" s="39"/>
      <c r="O190" s="39"/>
      <c r="P190" s="39"/>
      <c r="R190" s="39"/>
      <c r="S190" s="39"/>
      <c r="T190" s="39"/>
      <c r="U190" s="39"/>
      <c r="V190" s="39"/>
      <c r="W190" s="39"/>
      <c r="X190" s="39"/>
      <c r="Y190" s="39"/>
      <c r="Z190" s="39"/>
      <c r="AA190" s="39"/>
      <c r="AB190" s="39"/>
      <c r="AC190" s="39"/>
      <c r="AD190" s="39"/>
      <c r="AE190" s="39"/>
      <c r="AF190" s="39"/>
      <c r="AG190" s="39"/>
      <c r="AH190" s="40" t="str">
        <f>IF(ISNUMBER('Indicator Data'!AH191),"","Imputed using GDP p.c.")</f>
        <v/>
      </c>
      <c r="AJ190" s="39"/>
      <c r="AK190" s="39"/>
      <c r="AL190" s="39"/>
      <c r="AM190" s="39"/>
      <c r="AN190" s="39"/>
      <c r="AO190" s="39"/>
      <c r="AP190" s="39"/>
      <c r="AQ190" s="39"/>
      <c r="AR190" s="39"/>
      <c r="AS190" s="39"/>
      <c r="AT190" s="39"/>
      <c r="AU190" s="39"/>
      <c r="AV190" s="39"/>
      <c r="AW190" s="39"/>
      <c r="AX190" s="22"/>
      <c r="BD190" s="226"/>
      <c r="BE190" s="226"/>
      <c r="BF190" s="225"/>
    </row>
    <row r="191" spans="1:58">
      <c r="A191" s="30" t="str">
        <f>'Indicator Data'!A192</f>
        <v>Venezuela</v>
      </c>
      <c r="B191" s="23" t="str">
        <f>'Indicator Data'!B192</f>
        <v>VEN</v>
      </c>
      <c r="C191" s="39"/>
      <c r="D191" s="39"/>
      <c r="E191" s="39"/>
      <c r="F191" s="39"/>
      <c r="G191" s="39"/>
      <c r="H191" s="39"/>
      <c r="I191" s="39"/>
      <c r="J191" s="39"/>
      <c r="K191" s="39"/>
      <c r="L191" s="39"/>
      <c r="M191" s="39"/>
      <c r="N191" s="39"/>
      <c r="O191" s="39"/>
      <c r="P191" s="39"/>
      <c r="R191" s="39"/>
      <c r="S191" s="39"/>
      <c r="T191" s="39"/>
      <c r="U191" s="39"/>
      <c r="V191" s="39"/>
      <c r="W191" s="39"/>
      <c r="X191" s="39"/>
      <c r="Y191" s="39"/>
      <c r="Z191" s="39"/>
      <c r="AA191" s="39"/>
      <c r="AB191" s="39"/>
      <c r="AC191" s="39"/>
      <c r="AD191" s="39"/>
      <c r="AE191" s="39"/>
      <c r="AF191" s="39"/>
      <c r="AG191" s="39"/>
      <c r="AH191" s="40" t="str">
        <f>IF(ISNUMBER('Indicator Data'!AH192),"","Imputed using GDP p.c.")</f>
        <v/>
      </c>
      <c r="AJ191" s="39"/>
      <c r="AK191" s="39"/>
      <c r="AL191" s="39"/>
      <c r="AM191" s="39"/>
      <c r="AN191" s="39"/>
      <c r="AO191" s="39"/>
      <c r="AP191" s="39"/>
      <c r="AQ191" s="39"/>
      <c r="AR191" s="39"/>
      <c r="AS191" s="39"/>
      <c r="AT191" s="39"/>
      <c r="AU191" s="39"/>
      <c r="AV191" s="39"/>
      <c r="AW191" s="39"/>
      <c r="AX191" s="22"/>
      <c r="BD191" s="226"/>
      <c r="BE191" s="226"/>
      <c r="BF191" s="225"/>
    </row>
    <row r="192" spans="1:58">
      <c r="A192" s="30" t="str">
        <f>'Indicator Data'!A193</f>
        <v>Viet Nam</v>
      </c>
      <c r="B192" s="23" t="str">
        <f>'Indicator Data'!B193</f>
        <v>VNM</v>
      </c>
      <c r="C192" s="39"/>
      <c r="D192" s="39"/>
      <c r="E192" s="39"/>
      <c r="F192" s="39"/>
      <c r="G192" s="39"/>
      <c r="H192" s="39"/>
      <c r="I192" s="39"/>
      <c r="J192" s="39"/>
      <c r="K192" s="39"/>
      <c r="L192" s="39"/>
      <c r="M192" s="39"/>
      <c r="N192" s="39"/>
      <c r="O192" s="39"/>
      <c r="P192" s="39"/>
      <c r="Q192" s="40" t="str">
        <f>IF(ISNUMBER('Indicator Data'!AH193),"","Imputed using GDP p.c.")</f>
        <v/>
      </c>
      <c r="R192" s="39"/>
      <c r="S192" s="39"/>
      <c r="T192" s="39"/>
      <c r="U192" s="39"/>
      <c r="V192" s="39"/>
      <c r="W192" s="39"/>
      <c r="X192" s="39"/>
      <c r="Y192" s="39"/>
      <c r="Z192" s="39"/>
      <c r="AA192" s="39"/>
      <c r="AB192" s="39"/>
      <c r="AC192" s="39"/>
      <c r="AD192" s="39"/>
      <c r="AE192" s="39"/>
      <c r="AF192" s="39"/>
      <c r="AG192" s="39"/>
      <c r="AJ192" s="39"/>
      <c r="AK192" s="39"/>
      <c r="AL192" s="39"/>
      <c r="AM192" s="39"/>
      <c r="AN192" s="39"/>
      <c r="AO192" s="39"/>
      <c r="AP192" s="39"/>
      <c r="AQ192" s="39"/>
      <c r="AR192" s="39"/>
      <c r="AS192" s="39"/>
      <c r="AT192" s="39"/>
      <c r="AU192" s="39"/>
      <c r="AV192" s="39"/>
      <c r="AW192" s="39"/>
      <c r="AX192" s="22"/>
      <c r="BD192" s="226"/>
      <c r="BE192" s="226"/>
      <c r="BF192" s="225"/>
    </row>
    <row r="193" spans="1:58">
      <c r="A193" s="30" t="str">
        <f>'Indicator Data'!A194</f>
        <v>Yemen</v>
      </c>
      <c r="B193" s="23" t="str">
        <f>'Indicator Data'!B194</f>
        <v>YEM</v>
      </c>
      <c r="C193" s="39"/>
      <c r="D193" s="39"/>
      <c r="E193" s="39"/>
      <c r="F193" s="39"/>
      <c r="G193" s="39"/>
      <c r="H193" s="39"/>
      <c r="I193" s="39"/>
      <c r="J193" s="39"/>
      <c r="K193" s="39"/>
      <c r="L193" s="39"/>
      <c r="M193" s="39"/>
      <c r="N193" s="39"/>
      <c r="O193" s="39"/>
      <c r="P193" s="39"/>
      <c r="Q193" s="40" t="str">
        <f>IF(ISNUMBER('Indicator Data'!AH194),"","Imputed using GDP p.c.")</f>
        <v/>
      </c>
      <c r="R193" s="39"/>
      <c r="S193" s="39"/>
      <c r="T193" s="39"/>
      <c r="U193" s="39"/>
      <c r="V193" s="39"/>
      <c r="W193" s="39"/>
      <c r="X193" s="39"/>
      <c r="Y193" s="39"/>
      <c r="Z193" s="39"/>
      <c r="AA193" s="39"/>
      <c r="AB193" s="39"/>
      <c r="AC193" s="39"/>
      <c r="AD193" s="39"/>
      <c r="AE193" s="39"/>
      <c r="AF193" s="39"/>
      <c r="AG193" s="39"/>
      <c r="AJ193" s="39"/>
      <c r="AK193" s="39"/>
      <c r="AL193" s="39"/>
      <c r="AM193" s="39"/>
      <c r="AN193" s="39"/>
      <c r="AO193" s="39"/>
      <c r="AP193" s="39"/>
      <c r="AQ193" s="39"/>
      <c r="AR193" s="39"/>
      <c r="AS193" s="39"/>
      <c r="AT193" s="39"/>
      <c r="AU193" s="39"/>
      <c r="AV193" s="39"/>
      <c r="AW193" s="39"/>
      <c r="AX193" s="22"/>
      <c r="BD193" s="226"/>
      <c r="BE193" s="226"/>
      <c r="BF193" s="225"/>
    </row>
    <row r="194" spans="1:58">
      <c r="A194" s="30" t="str">
        <f>'Indicator Data'!A195</f>
        <v>Zambia</v>
      </c>
      <c r="B194" s="23" t="str">
        <f>'Indicator Data'!B195</f>
        <v>ZMB</v>
      </c>
      <c r="C194" s="39"/>
      <c r="D194" s="39"/>
      <c r="E194" s="39"/>
      <c r="F194" s="39"/>
      <c r="G194" s="39"/>
      <c r="H194" s="39"/>
      <c r="I194" s="39"/>
      <c r="J194" s="39"/>
      <c r="K194" s="39"/>
      <c r="L194" s="39"/>
      <c r="M194" s="39"/>
      <c r="N194" s="39"/>
      <c r="O194" s="39"/>
      <c r="P194" s="39"/>
      <c r="Q194" s="40" t="str">
        <f>IF(ISNUMBER('Indicator Data'!AH195),"","Imputed using GDP p.c.")</f>
        <v/>
      </c>
      <c r="R194" s="39"/>
      <c r="S194" s="39"/>
      <c r="T194" s="39"/>
      <c r="U194" s="39"/>
      <c r="V194" s="39"/>
      <c r="W194" s="39"/>
      <c r="X194" s="39"/>
      <c r="Y194" s="39"/>
      <c r="Z194" s="39"/>
      <c r="AA194" s="39"/>
      <c r="AB194" s="39"/>
      <c r="AC194" s="39"/>
      <c r="AD194" s="39"/>
      <c r="AE194" s="39"/>
      <c r="AF194" s="39"/>
      <c r="AG194" s="39"/>
      <c r="AJ194" s="39"/>
      <c r="AK194" s="39"/>
      <c r="AL194" s="39"/>
      <c r="AM194" s="39"/>
      <c r="AN194" s="39"/>
      <c r="AO194" s="39"/>
      <c r="AP194" s="39"/>
      <c r="AQ194" s="39"/>
      <c r="AR194" s="39"/>
      <c r="AS194" s="39"/>
      <c r="AT194" s="39"/>
      <c r="AU194" s="39"/>
      <c r="AV194" s="39"/>
      <c r="AW194" s="39"/>
      <c r="AX194" s="22"/>
      <c r="BD194" s="226"/>
      <c r="BE194" s="226"/>
      <c r="BF194" s="225"/>
    </row>
    <row r="195" spans="1:58">
      <c r="A195" s="30" t="str">
        <f>'Indicator Data'!A196</f>
        <v>Zimbabwe</v>
      </c>
      <c r="B195" s="23" t="str">
        <f>'Indicator Data'!B196</f>
        <v>ZWE</v>
      </c>
      <c r="C195" s="39"/>
      <c r="D195" s="39"/>
      <c r="E195" s="39"/>
      <c r="F195" s="39"/>
      <c r="G195" s="39"/>
      <c r="H195" s="39"/>
      <c r="I195" s="39"/>
      <c r="J195" s="39"/>
      <c r="K195" s="39"/>
      <c r="L195" s="39"/>
      <c r="M195" s="39"/>
      <c r="N195" s="39"/>
      <c r="O195" s="39"/>
      <c r="P195" s="39"/>
      <c r="Q195" s="40" t="str">
        <f>IF(ISNUMBER('Indicator Data'!AH196),"","Imputed using GDP p.c.")</f>
        <v/>
      </c>
      <c r="R195" s="39"/>
      <c r="S195" s="39"/>
      <c r="T195" s="39"/>
      <c r="U195" s="39"/>
      <c r="V195" s="39"/>
      <c r="W195" s="39"/>
      <c r="X195" s="39"/>
      <c r="Y195" s="39"/>
      <c r="Z195" s="39"/>
      <c r="AA195" s="39"/>
      <c r="AB195" s="39"/>
      <c r="AC195" s="39"/>
      <c r="AD195" s="39"/>
      <c r="AE195" s="39"/>
      <c r="AF195" s="39"/>
      <c r="AG195" s="39"/>
      <c r="AJ195" s="39"/>
      <c r="AK195" s="39"/>
      <c r="AL195" s="39"/>
      <c r="AM195" s="39"/>
      <c r="AN195" s="39"/>
      <c r="AO195" s="39"/>
      <c r="AP195" s="39"/>
      <c r="AQ195" s="39"/>
      <c r="AR195" s="39"/>
      <c r="AS195" s="39"/>
      <c r="AT195" s="39"/>
      <c r="AU195" s="39"/>
      <c r="AV195" s="39"/>
      <c r="AW195" s="39"/>
      <c r="AX195" s="22"/>
      <c r="BD195" s="226"/>
      <c r="BE195" s="226"/>
      <c r="BF195" s="225"/>
    </row>
    <row r="196" spans="1:58">
      <c r="BF196" s="225"/>
    </row>
  </sheetData>
  <mergeCells count="1">
    <mergeCell ref="A1:BV1"/>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BV199"/>
  <sheetViews>
    <sheetView zoomScale="80" zoomScaleNormal="80" workbookViewId="0">
      <pane xSplit="1" ySplit="1" topLeftCell="AB2" activePane="bottomRight" state="frozen"/>
      <selection pane="topRight" activeCell="B1" sqref="B1"/>
      <selection pane="bottomLeft" activeCell="A2" sqref="A2"/>
      <selection pane="bottomRight" activeCell="BU2" sqref="BU2"/>
    </sheetView>
  </sheetViews>
  <sheetFormatPr baseColWidth="10" defaultColWidth="8.83203125" defaultRowHeight="15"/>
  <cols>
    <col min="1" max="1" width="6" bestFit="1" customWidth="1"/>
    <col min="2" max="41" width="5" bestFit="1" customWidth="1"/>
    <col min="42" max="72" width="5" customWidth="1"/>
    <col min="73" max="73" width="4.5" bestFit="1" customWidth="1"/>
    <col min="74" max="74" width="5" bestFit="1" customWidth="1"/>
  </cols>
  <sheetData>
    <row r="1" spans="1:74" ht="140" customHeight="1">
      <c r="A1" t="s">
        <v>357</v>
      </c>
      <c r="B1" s="41" t="str">
        <f>'Indicator Data'!C2</f>
        <v>Physical exposure to earthquake MMI VI</v>
      </c>
      <c r="C1" s="41" t="str">
        <f>'Indicator Data'!D2</f>
        <v>Physical exposure to earthquake MMI VIII</v>
      </c>
      <c r="D1" s="41" t="str">
        <f>'Indicator Data'!E2</f>
        <v>Annual Expected Exposed People to River Floods</v>
      </c>
      <c r="E1" s="41" t="str">
        <f>'Indicator Data'!F2</f>
        <v>Annual Expected Exposed People to Tsunamis</v>
      </c>
      <c r="F1" s="41" t="str">
        <f>'Indicator Data'!G2</f>
        <v>Annual Expected Exposed People to Cyclone's Wind SS1</v>
      </c>
      <c r="G1" s="41" t="str">
        <f>'Indicator Data'!H2</f>
        <v>Annual Expected Exposed People to Cyclone's Wind SS3</v>
      </c>
      <c r="H1" s="41" t="str">
        <f>'Indicator Data'!I2</f>
        <v>Annual Expected Exposed People to Coastal Floods</v>
      </c>
      <c r="I1" s="41" t="str">
        <f>'Indicator Data'!J2</f>
        <v>Total affected by Drought</v>
      </c>
      <c r="J1" s="41" t="str">
        <f>'Indicator Data'!K2</f>
        <v>Frequency of Drought events</v>
      </c>
      <c r="K1" s="41" t="str">
        <f>'Indicator Data'!L2</f>
        <v>Agriculture Drought probability</v>
      </c>
      <c r="L1" s="41" t="str">
        <f>'Indicator Data'!M2</f>
        <v>Population exposed to CCHF (zoonoses)</v>
      </c>
      <c r="M1" s="41" t="str">
        <f>'Indicator Data'!N2</f>
        <v>Population exposed to EVD (zoonoses)</v>
      </c>
      <c r="N1" s="41" t="str">
        <f>'Indicator Data'!O2</f>
        <v>Population exposed to Lassa Fever (zoonoses)</v>
      </c>
      <c r="O1" s="41" t="str">
        <f>'Indicator Data'!P2</f>
        <v>Population exposed to MVD (zoonoses)</v>
      </c>
      <c r="P1" s="41" t="str">
        <f>'Indicator Data'!Q2</f>
        <v>Populations at risk of malaria (vector borne)</v>
      </c>
      <c r="Q1" s="41" t="str">
        <f>'Indicator Data'!R2</f>
        <v>% of Populations at risk of malaria (vector borne)</v>
      </c>
      <c r="R1" s="41" t="str">
        <f>'Indicator Data'!S2</f>
        <v>Population exposed to Zika (vector borne)</v>
      </c>
      <c r="S1" s="41" t="str">
        <f>'Indicator Data'!T2</f>
        <v>Population at Risk to Aedes (vector borne)</v>
      </c>
      <c r="T1" s="41" t="str">
        <f>'Indicator Data'!U2</f>
        <v>Population exposed to Dengue (vector borne)</v>
      </c>
      <c r="U1" s="41" t="str">
        <f>'Indicator Data'!V2</f>
        <v>Population density (people per sq. km of land area)</v>
      </c>
      <c r="V1" s="41" t="str">
        <f>'Indicator Data'!W2</f>
        <v>Urban population growth (annual %)</v>
      </c>
      <c r="W1" s="41" t="str">
        <f>'Indicator Data'!X2</f>
        <v>Population living in urban areas (%)</v>
      </c>
      <c r="X1" s="41" t="str">
        <f>'Indicator Data'!Y2</f>
        <v>Household size</v>
      </c>
      <c r="Y1" s="41" t="str">
        <f>'Indicator Data'!Z2</f>
        <v>People practicing open defecation (% of population)</v>
      </c>
      <c r="Z1" s="41" t="str">
        <f>'Indicator Data'!AA2</f>
        <v>People with basic handwashing facilities including soap and water (% of population)</v>
      </c>
      <c r="AA1" s="41" t="str">
        <f>'Indicator Data'!AB2</f>
        <v>Number of vets</v>
      </c>
      <c r="AB1" s="41" t="str">
        <f>'Indicator Data'!AC2</f>
        <v>IHR capacity score: Food safety</v>
      </c>
      <c r="AC1" s="41" t="str">
        <f>'Indicator Data'!AD2</f>
        <v>Population living in slums (% of urban population)</v>
      </c>
      <c r="AD1" s="41" t="str">
        <f>'Indicator Data'!AE2</f>
        <v>Children under 5 (% of population)</v>
      </c>
      <c r="AE1" s="41" t="str">
        <f>'Indicator Data'!AF2</f>
        <v>Projected Conflict Probability</v>
      </c>
      <c r="AF1" s="41" t="str">
        <f>'Indicator Data'!AG2</f>
        <v>Current  Conflict Intensity</v>
      </c>
      <c r="AG1" s="41" t="str">
        <f>'Indicator Data'!AH2</f>
        <v>Human Development Index</v>
      </c>
      <c r="AH1" s="41" t="str">
        <f>'Indicator Data'!AI2</f>
        <v>Multidimensional Poverty Index</v>
      </c>
      <c r="AI1" s="41" t="str">
        <f>'Indicator Data'!AJ2</f>
        <v>Humanitarian Aid (FTS)</v>
      </c>
      <c r="AJ1" s="41" t="str">
        <f>'Indicator Data'!AK2</f>
        <v>Development Aid (ODA)</v>
      </c>
      <c r="AK1" s="41" t="str">
        <f>'Indicator Data'!AL2</f>
        <v>Development Aid (ODA)</v>
      </c>
      <c r="AL1" s="41" t="str">
        <f>'Indicator Data'!AM2</f>
        <v>Net ODA received (% of GNI)</v>
      </c>
      <c r="AM1" s="41" t="str">
        <f>'Indicator Data'!AN2</f>
        <v>Volume of remittances (in USD) as a proportion of total GDP (%)</v>
      </c>
      <c r="AN1" s="41" t="str">
        <f>'Indicator Data'!AO2</f>
        <v>Mortality rate, under-5</v>
      </c>
      <c r="AO1" s="41" t="str">
        <f>'Indicator Data'!AP2</f>
        <v>U5 Under weight</v>
      </c>
      <c r="AP1" s="41" t="str">
        <f>'Indicator Data'!AQ2</f>
        <v>Incidence of Tuberculosis</v>
      </c>
      <c r="AQ1" s="41" t="str">
        <f>'Indicator Data'!AR2</f>
        <v>Estimated number of people living with HIV - Adult (&gt;15) rate</v>
      </c>
      <c r="AR1" s="41" t="str">
        <f>'Indicator Data'!AS2</f>
        <v>Incidence of HIV (per 1,000 uninfected population ages 15-49)</v>
      </c>
      <c r="AS1" s="41" t="str">
        <f>'Indicator Data'!AT2</f>
        <v>Malaria incidence per 1,000 population at risk</v>
      </c>
      <c r="AT1" s="41" t="str">
        <f>'Indicator Data'!AU2</f>
        <v>Number of people requiring interventions against neglected tropical diseases</v>
      </c>
      <c r="AU1" s="41" t="str">
        <f>'Indicator Data'!AV2</f>
        <v>Gender Inequality Index</v>
      </c>
      <c r="AV1" s="41" t="str">
        <f>'Indicator Data'!AW2</f>
        <v>Income Gini coefficient</v>
      </c>
      <c r="AW1" s="41" t="str">
        <f>'Indicator Data'!AX2</f>
        <v>People affected by Natural Disasters</v>
      </c>
      <c r="AX1" s="41" t="str">
        <f>'Indicator Data'!AY2</f>
        <v>People affected by Natural Disasters</v>
      </c>
      <c r="AY1" s="41" t="str">
        <f>'Indicator Data'!AZ2</f>
        <v>People affected by Natural Disasters</v>
      </c>
      <c r="AZ1" s="41" t="str">
        <f>'Indicator Data'!BA2</f>
        <v>Internally displaced persons (IDPs)</v>
      </c>
      <c r="BA1" s="41" t="str">
        <f>'Indicator Data'!BB2</f>
        <v>Refugees and asylum-seekers by country of asylum</v>
      </c>
      <c r="BB1" s="41" t="str">
        <f>'Indicator Data'!BC2</f>
        <v>Returned Refugees</v>
      </c>
      <c r="BC1" s="41" t="str">
        <f>'Indicator Data'!BD2</f>
        <v xml:space="preserve">Average Dietary Energy Supply Adequacy </v>
      </c>
      <c r="BD1" s="41" t="str">
        <f>'Indicator Data'!BE2</f>
        <v>Prevalence of Undernourishment</v>
      </c>
      <c r="BE1" s="41" t="str">
        <f>'Indicator Data'!BF2</f>
        <v>HFA Scores Last recent</v>
      </c>
      <c r="BF1" s="41" t="str">
        <f>'Indicator Data'!BG2</f>
        <v>Government Effectiveness</v>
      </c>
      <c r="BG1" s="41" t="str">
        <f>'Indicator Data'!BH2</f>
        <v>Corruption Perception Index</v>
      </c>
      <c r="BH1" s="41" t="str">
        <f>'Indicator Data'!BI2</f>
        <v>Access to electricity</v>
      </c>
      <c r="BI1" s="41" t="str">
        <f>'Indicator Data'!BJ2</f>
        <v>Adult literacy rate</v>
      </c>
      <c r="BJ1" s="41" t="str">
        <f>'Indicator Data'!BK2</f>
        <v>Individuals using the Internet</v>
      </c>
      <c r="BK1" s="41" t="str">
        <f>'Indicator Data'!BL2</f>
        <v>Mobile cellular subscriptions</v>
      </c>
      <c r="BL1" s="41" t="str">
        <f>'Indicator Data'!BM2</f>
        <v>Road lenght</v>
      </c>
      <c r="BM1" s="41" t="str">
        <f>'Indicator Data'!BN2</f>
        <v>People using at least basic sanitation services (% of population)</v>
      </c>
      <c r="BN1" s="41" t="str">
        <f>'Indicator Data'!BO2</f>
        <v>People using at least basic drinking water services (% of population)</v>
      </c>
      <c r="BO1" s="41" t="str">
        <f>'Indicator Data'!BP2</f>
        <v>Physicians Density</v>
      </c>
      <c r="BP1" s="41" t="str">
        <f>'Indicator Data'!BQ2</f>
        <v>Proportion of the target population with access to 3 doses of diphtheria-tetanus-pertussis (DTP3) (%)</v>
      </c>
      <c r="BQ1" s="41" t="str">
        <f>'Indicator Data'!BR2</f>
        <v>Proportion of the target population with access to measles-containing-vaccine second-dose (MCV2) (%)</v>
      </c>
      <c r="BR1" s="41" t="str">
        <f>'Indicator Data'!BS2</f>
        <v>Proportion of the target population with access to pneumococcal conjugate 3rd dose (PCV3) (%)</v>
      </c>
      <c r="BS1" s="41" t="str">
        <f>'Indicator Data'!BT2</f>
        <v>Current health expenditure per capita</v>
      </c>
      <c r="BT1" s="41" t="str">
        <f>'Indicator Data'!BU2</f>
        <v>Maternal Mortality Ratio (modeled estimate)</v>
      </c>
      <c r="BU1" s="41" t="s">
        <v>860</v>
      </c>
      <c r="BV1" s="41" t="s">
        <v>861</v>
      </c>
    </row>
    <row r="2" spans="1:74">
      <c r="A2" t="str">
        <f>'Indicator Data'!B6</f>
        <v>AFG</v>
      </c>
      <c r="B2" s="42">
        <f>IF('Indicator Data'!C6="No Data",1,IF('Indicator Data imputation'!C5&lt;&gt;"",1,0))</f>
        <v>0</v>
      </c>
      <c r="C2" s="42">
        <f>IF('Indicator Data'!D6="No Data",1,IF('Indicator Data imputation'!D5&lt;&gt;"",1,0))</f>
        <v>0</v>
      </c>
      <c r="D2" s="42">
        <f>IF('Indicator Data'!E6="No Data",1,IF('Indicator Data imputation'!E5&lt;&gt;"",1,0))</f>
        <v>0</v>
      </c>
      <c r="E2" s="42">
        <f>IF('Indicator Data'!F6="No Data",1,IF('Indicator Data imputation'!F5&lt;&gt;"",1,0))</f>
        <v>0</v>
      </c>
      <c r="F2" s="42">
        <f>IF('Indicator Data'!G6="No Data",1,IF('Indicator Data imputation'!G5&lt;&gt;"",1,0))</f>
        <v>0</v>
      </c>
      <c r="G2" s="42">
        <f>IF('Indicator Data'!H6="No Data",1,IF('Indicator Data imputation'!H5&lt;&gt;"",1,0))</f>
        <v>0</v>
      </c>
      <c r="H2" s="42">
        <f>IF('Indicator Data'!I6="No Data",1,IF('Indicator Data imputation'!I5&lt;&gt;"",1,0))</f>
        <v>0</v>
      </c>
      <c r="I2" s="42">
        <f>IF('Indicator Data'!J6="No Data",1,IF('Indicator Data imputation'!J5&lt;&gt;"",1,0))</f>
        <v>0</v>
      </c>
      <c r="J2" s="42">
        <f>IF('Indicator Data'!K6="No Data",1,IF('Indicator Data imputation'!K5&lt;&gt;"",1,0))</f>
        <v>0</v>
      </c>
      <c r="K2" s="42">
        <f>IF('Indicator Data'!L6="No Data",1,IF('Indicator Data imputation'!L5&lt;&gt;"",1,0))</f>
        <v>0</v>
      </c>
      <c r="L2" s="42">
        <f>IF('Indicator Data'!M6="No Data",1,IF('Indicator Data imputation'!M5&lt;&gt;"",1,0))</f>
        <v>0</v>
      </c>
      <c r="M2" s="42">
        <f>IF('Indicator Data'!N6="No Data",1,IF('Indicator Data imputation'!N5&lt;&gt;"",1,0))</f>
        <v>1</v>
      </c>
      <c r="N2" s="42">
        <f>IF('Indicator Data'!O6="No Data",1,IF('Indicator Data imputation'!O5&lt;&gt;"",1,0))</f>
        <v>1</v>
      </c>
      <c r="O2" s="42">
        <f>IF('Indicator Data'!P6="No Data",1,IF('Indicator Data imputation'!P5&lt;&gt;"",1,0))</f>
        <v>1</v>
      </c>
      <c r="P2" s="42">
        <f>IF('Indicator Data'!Q6="No Data",1,IF('Indicator Data imputation'!Q5&lt;&gt;"",1,0))</f>
        <v>0</v>
      </c>
      <c r="Q2" s="42">
        <f>IF('Indicator Data'!R6="No Data",1,IF('Indicator Data imputation'!R5&lt;&gt;"",1,0))</f>
        <v>0</v>
      </c>
      <c r="R2" s="42">
        <f>IF('Indicator Data'!S6="No Data",1,IF('Indicator Data imputation'!S5&lt;&gt;"",1,0))</f>
        <v>0</v>
      </c>
      <c r="S2" s="42">
        <f>IF('Indicator Data'!T6="No Data",1,IF('Indicator Data imputation'!T5&lt;&gt;"",1,0))</f>
        <v>0</v>
      </c>
      <c r="T2" s="42">
        <f>IF('Indicator Data'!U6="No Data",1,IF('Indicator Data imputation'!U5&lt;&gt;"",1,0))</f>
        <v>0</v>
      </c>
      <c r="U2" s="42">
        <f>IF('Indicator Data'!V6="No Data",1,IF('Indicator Data imputation'!V5&lt;&gt;"",1,0))</f>
        <v>0</v>
      </c>
      <c r="V2" s="42">
        <f>IF('Indicator Data'!W6="No Data",1,IF('Indicator Data imputation'!W5&lt;&gt;"",1,0))</f>
        <v>0</v>
      </c>
      <c r="W2" s="42">
        <f>IF('Indicator Data'!X6="No Data",1,IF('Indicator Data imputation'!X5&lt;&gt;"",1,0))</f>
        <v>0</v>
      </c>
      <c r="X2" s="42">
        <f>IF('Indicator Data'!Y6="No Data",1,IF('Indicator Data imputation'!Y5&lt;&gt;"",1,0))</f>
        <v>0</v>
      </c>
      <c r="Y2" s="42">
        <f>IF('Indicator Data'!Z6="No Data",1,IF('Indicator Data imputation'!Z5&lt;&gt;"",1,0))</f>
        <v>0</v>
      </c>
      <c r="Z2" s="42">
        <f>IF('Indicator Data'!AA6="No Data",1,IF('Indicator Data imputation'!AA5&lt;&gt;"",1,0))</f>
        <v>0</v>
      </c>
      <c r="AA2" s="42">
        <f>IF('Indicator Data'!AB6="No Data",1,IF('Indicator Data imputation'!AB5&lt;&gt;"",1,0))</f>
        <v>0</v>
      </c>
      <c r="AB2" s="42">
        <f>IF('Indicator Data'!AC6="No Data",1,IF('Indicator Data imputation'!AC5&lt;&gt;"",1,0))</f>
        <v>0</v>
      </c>
      <c r="AC2" s="42">
        <f>IF('Indicator Data'!AD6="No Data",1,IF('Indicator Data imputation'!AD5&lt;&gt;"",1,0))</f>
        <v>0</v>
      </c>
      <c r="AD2" s="42">
        <f>IF('Indicator Data'!AE6="No Data",1,IF('Indicator Data imputation'!AE5&lt;&gt;"",1,0))</f>
        <v>0</v>
      </c>
      <c r="AE2" s="42">
        <f>IF('Indicator Data'!AF6="No Data",1,IF('Indicator Data imputation'!AF5&lt;&gt;"",1,0))</f>
        <v>0</v>
      </c>
      <c r="AF2" s="42">
        <f>IF('Indicator Data'!AG6="No Data",1,IF('Indicator Data imputation'!AG5&lt;&gt;"",1,0))</f>
        <v>0</v>
      </c>
      <c r="AG2" s="42">
        <f>IF('Indicator Data'!AH6="No Data",1,IF('Indicator Data imputation'!AH5&lt;&gt;"",1,0))</f>
        <v>0</v>
      </c>
      <c r="AH2" s="42">
        <f>IF('Indicator Data'!AI6="No Data",1,IF('Indicator Data imputation'!AI5&lt;&gt;"",1,0))</f>
        <v>0</v>
      </c>
      <c r="AI2" s="42">
        <f>IF('Indicator Data'!AJ6="No Data",1,IF('Indicator Data imputation'!AJ5&lt;&gt;"",1,0))</f>
        <v>0</v>
      </c>
      <c r="AJ2" s="42">
        <f>IF('Indicator Data'!AK6="No Data",1,IF('Indicator Data imputation'!AK5&lt;&gt;"",1,0))</f>
        <v>0</v>
      </c>
      <c r="AK2" s="42">
        <f>IF('Indicator Data'!AL6="No Data",1,IF('Indicator Data imputation'!AL5&lt;&gt;"",1,0))</f>
        <v>0</v>
      </c>
      <c r="AL2" s="42">
        <f>IF('Indicator Data'!AM6="No Data",1,IF('Indicator Data imputation'!AM5&lt;&gt;"",1,0))</f>
        <v>0</v>
      </c>
      <c r="AM2" s="42">
        <f>IF('Indicator Data'!AN6="No Data",1,IF('Indicator Data imputation'!AN5&lt;&gt;"",1,0))</f>
        <v>0</v>
      </c>
      <c r="AN2" s="42">
        <f>IF('Indicator Data'!AO6="No Data",1,IF('Indicator Data imputation'!AO5&lt;&gt;"",1,0))</f>
        <v>0</v>
      </c>
      <c r="AO2" s="42">
        <f>IF('Indicator Data'!AP6="No Data",1,IF('Indicator Data imputation'!AP5&lt;&gt;"",1,0))</f>
        <v>0</v>
      </c>
      <c r="AP2" s="42">
        <f>IF('Indicator Data'!AQ6="No Data",1,IF('Indicator Data imputation'!AQ5&lt;&gt;"",1,0))</f>
        <v>0</v>
      </c>
      <c r="AQ2" s="42">
        <f>IF('Indicator Data'!AR6="No Data",1,IF('Indicator Data imputation'!AR5&lt;&gt;"",1,0))</f>
        <v>0</v>
      </c>
      <c r="AR2" s="42">
        <f>IF('Indicator Data'!AS6="No Data",1,IF('Indicator Data imputation'!AS5&lt;&gt;"",1,0))</f>
        <v>0</v>
      </c>
      <c r="AS2" s="42">
        <f>IF('Indicator Data'!AT6="No Data",1,IF('Indicator Data imputation'!AT5&lt;&gt;"",1,0))</f>
        <v>0</v>
      </c>
      <c r="AT2" s="42">
        <f>IF('Indicator Data'!AU6="No Data",1,IF('Indicator Data imputation'!AU5&lt;&gt;"",1,0))</f>
        <v>0</v>
      </c>
      <c r="AU2" s="42">
        <f>IF('Indicator Data'!AV6="No Data",1,IF('Indicator Data imputation'!AV5&lt;&gt;"",1,0))</f>
        <v>0</v>
      </c>
      <c r="AV2" s="42">
        <f>IF('Indicator Data'!AW6="No Data",1,IF('Indicator Data imputation'!AW5&lt;&gt;"",1,0))</f>
        <v>1</v>
      </c>
      <c r="AW2" s="42">
        <f>IF('Indicator Data'!AX6="No Data",1,IF('Indicator Data imputation'!AX5&lt;&gt;"",1,0))</f>
        <v>0</v>
      </c>
      <c r="AX2" s="42">
        <f>IF('Indicator Data'!AY6="No Data",1,IF('Indicator Data imputation'!AY5&lt;&gt;"",1,0))</f>
        <v>0</v>
      </c>
      <c r="AY2" s="42">
        <f>IF('Indicator Data'!AZ6="No Data",1,IF('Indicator Data imputation'!AZ5&lt;&gt;"",1,0))</f>
        <v>0</v>
      </c>
      <c r="AZ2" s="42">
        <f>IF('Indicator Data'!BA6="No Data",1,IF('Indicator Data imputation'!BA5&lt;&gt;"",1,0))</f>
        <v>0</v>
      </c>
      <c r="BA2" s="42">
        <f>IF('Indicator Data'!BB6="No Data",1,IF('Indicator Data imputation'!BB5&lt;&gt;"",1,0))</f>
        <v>0</v>
      </c>
      <c r="BB2" s="42">
        <f>IF('Indicator Data'!BC6="No Data",1,IF('Indicator Data imputation'!BC5&lt;&gt;"",1,0))</f>
        <v>0</v>
      </c>
      <c r="BC2" s="42">
        <f>IF('Indicator Data'!BD6="No Data",1,IF('Indicator Data imputation'!BD5&lt;&gt;"",1,0))</f>
        <v>0</v>
      </c>
      <c r="BD2" s="42">
        <f>IF('Indicator Data'!BE6="No Data",1,IF('Indicator Data imputation'!BE5&lt;&gt;"",1,0))</f>
        <v>0</v>
      </c>
      <c r="BE2" s="42">
        <f>IF('Indicator Data'!BF6="No Data",1,IF('Indicator Data imputation'!BF5&lt;&gt;"",1,0))</f>
        <v>0</v>
      </c>
      <c r="BF2" s="42">
        <f>IF('Indicator Data'!BG6="No Data",1,IF('Indicator Data imputation'!BG5&lt;&gt;"",1,0))</f>
        <v>0</v>
      </c>
      <c r="BG2" s="42">
        <f>IF('Indicator Data'!BH6="No Data",1,IF('Indicator Data imputation'!BH5&lt;&gt;"",1,0))</f>
        <v>0</v>
      </c>
      <c r="BH2" s="42">
        <f>IF('Indicator Data'!BI6="No Data",1,IF('Indicator Data imputation'!BI5&lt;&gt;"",1,0))</f>
        <v>0</v>
      </c>
      <c r="BI2" s="42">
        <f>IF('Indicator Data'!BJ6="No Data",1,IF('Indicator Data imputation'!BJ5&lt;&gt;"",1,0))</f>
        <v>0</v>
      </c>
      <c r="BJ2" s="42">
        <f>IF('Indicator Data'!BK6="No Data",1,IF('Indicator Data imputation'!BK5&lt;&gt;"",1,0))</f>
        <v>0</v>
      </c>
      <c r="BK2" s="42">
        <f>IF('Indicator Data'!BL6="No Data",1,IF('Indicator Data imputation'!BL5&lt;&gt;"",1,0))</f>
        <v>0</v>
      </c>
      <c r="BL2" s="42">
        <f>IF('Indicator Data'!BM6="No Data",1,IF('Indicator Data imputation'!BM5&lt;&gt;"",1,0))</f>
        <v>0</v>
      </c>
      <c r="BM2" s="42">
        <f>IF('Indicator Data'!BN6="No Data",1,IF('Indicator Data imputation'!BN5&lt;&gt;"",1,0))</f>
        <v>0</v>
      </c>
      <c r="BN2" s="42">
        <f>IF('Indicator Data'!BO6="No Data",1,IF('Indicator Data imputation'!BO5&lt;&gt;"",1,0))</f>
        <v>0</v>
      </c>
      <c r="BO2" s="42">
        <f>IF('Indicator Data'!BP6="No Data",1,IF('Indicator Data imputation'!BP5&lt;&gt;"",1,0))</f>
        <v>0</v>
      </c>
      <c r="BP2" s="42">
        <f>IF('Indicator Data'!BQ6="No Data",1,IF('Indicator Data imputation'!BQ5&lt;&gt;"",1,0))</f>
        <v>0</v>
      </c>
      <c r="BQ2" s="42">
        <f>IF('Indicator Data'!BR6="No Data",1,IF('Indicator Data imputation'!BR5&lt;&gt;"",1,0))</f>
        <v>0</v>
      </c>
      <c r="BR2" s="42">
        <f>IF('Indicator Data'!BS6="No Data",1,IF('Indicator Data imputation'!BS5&lt;&gt;"",1,0))</f>
        <v>0</v>
      </c>
      <c r="BS2" s="42">
        <f>IF('Indicator Data'!BT6="No Data",1,IF('Indicator Data imputation'!BT5&lt;&gt;"",1,0))</f>
        <v>0</v>
      </c>
      <c r="BT2" s="42">
        <f>IF('Indicator Data'!BU6="No Data",1,IF('Indicator Data imputation'!BU5&lt;&gt;"",1,0))</f>
        <v>0</v>
      </c>
      <c r="BU2">
        <f t="shared" ref="BU2:BU33" si="0">SUM(B2:BT2)</f>
        <v>4</v>
      </c>
      <c r="BV2" s="44">
        <f>BU2/75</f>
        <v>5.3333333333333337E-2</v>
      </c>
    </row>
    <row r="3" spans="1:74">
      <c r="A3" t="str">
        <f>'Indicator Data'!B7</f>
        <v>ALB</v>
      </c>
      <c r="B3" s="42">
        <f>IF('Indicator Data'!C7="No Data",1,IF('Indicator Data imputation'!C6&lt;&gt;"",1,0))</f>
        <v>0</v>
      </c>
      <c r="C3" s="42">
        <f>IF('Indicator Data'!D7="No Data",1,IF('Indicator Data imputation'!D6&lt;&gt;"",1,0))</f>
        <v>0</v>
      </c>
      <c r="D3" s="42">
        <f>IF('Indicator Data'!E7="No Data",1,IF('Indicator Data imputation'!E6&lt;&gt;"",1,0))</f>
        <v>0</v>
      </c>
      <c r="E3" s="42">
        <f>IF('Indicator Data'!F7="No Data",1,IF('Indicator Data imputation'!F6&lt;&gt;"",1,0))</f>
        <v>0</v>
      </c>
      <c r="F3" s="42">
        <f>IF('Indicator Data'!G7="No Data",1,IF('Indicator Data imputation'!G6&lt;&gt;"",1,0))</f>
        <v>0</v>
      </c>
      <c r="G3" s="42">
        <f>IF('Indicator Data'!H7="No Data",1,IF('Indicator Data imputation'!H6&lt;&gt;"",1,0))</f>
        <v>0</v>
      </c>
      <c r="H3" s="42">
        <f>IF('Indicator Data'!I7="No Data",1,IF('Indicator Data imputation'!I6&lt;&gt;"",1,0))</f>
        <v>0</v>
      </c>
      <c r="I3" s="42">
        <f>IF('Indicator Data'!J7="No Data",1,IF('Indicator Data imputation'!J6&lt;&gt;"",1,0))</f>
        <v>0</v>
      </c>
      <c r="J3" s="42">
        <f>IF('Indicator Data'!K7="No Data",1,IF('Indicator Data imputation'!K6&lt;&gt;"",1,0))</f>
        <v>0</v>
      </c>
      <c r="K3" s="42">
        <f>IF('Indicator Data'!L7="No Data",1,IF('Indicator Data imputation'!L6&lt;&gt;"",1,0))</f>
        <v>0</v>
      </c>
      <c r="L3" s="42">
        <f>IF('Indicator Data'!M7="No Data",1,IF('Indicator Data imputation'!M6&lt;&gt;"",1,0))</f>
        <v>0</v>
      </c>
      <c r="M3" s="42">
        <f>IF('Indicator Data'!N7="No Data",1,IF('Indicator Data imputation'!N6&lt;&gt;"",1,0))</f>
        <v>1</v>
      </c>
      <c r="N3" s="42">
        <f>IF('Indicator Data'!O7="No Data",1,IF('Indicator Data imputation'!O6&lt;&gt;"",1,0))</f>
        <v>1</v>
      </c>
      <c r="O3" s="42">
        <f>IF('Indicator Data'!P7="No Data",1,IF('Indicator Data imputation'!P6&lt;&gt;"",1,0))</f>
        <v>1</v>
      </c>
      <c r="P3" s="42">
        <f>IF('Indicator Data'!Q7="No Data",1,IF('Indicator Data imputation'!Q6&lt;&gt;"",1,0))</f>
        <v>0</v>
      </c>
      <c r="Q3" s="42">
        <f>IF('Indicator Data'!R7="No Data",1,IF('Indicator Data imputation'!R6&lt;&gt;"",1,0))</f>
        <v>0</v>
      </c>
      <c r="R3" s="42">
        <f>IF('Indicator Data'!S7="No Data",1,IF('Indicator Data imputation'!S6&lt;&gt;"",1,0))</f>
        <v>0</v>
      </c>
      <c r="S3" s="42">
        <f>IF('Indicator Data'!T7="No Data",1,IF('Indicator Data imputation'!T6&lt;&gt;"",1,0))</f>
        <v>0</v>
      </c>
      <c r="T3" s="42">
        <f>IF('Indicator Data'!U7="No Data",1,IF('Indicator Data imputation'!U6&lt;&gt;"",1,0))</f>
        <v>0</v>
      </c>
      <c r="U3" s="42">
        <f>IF('Indicator Data'!V7="No Data",1,IF('Indicator Data imputation'!V6&lt;&gt;"",1,0))</f>
        <v>0</v>
      </c>
      <c r="V3" s="42">
        <f>IF('Indicator Data'!W7="No Data",1,IF('Indicator Data imputation'!W6&lt;&gt;"",1,0))</f>
        <v>0</v>
      </c>
      <c r="W3" s="42">
        <f>IF('Indicator Data'!X7="No Data",1,IF('Indicator Data imputation'!X6&lt;&gt;"",1,0))</f>
        <v>0</v>
      </c>
      <c r="X3" s="42">
        <f>IF('Indicator Data'!Y7="No Data",1,IF('Indicator Data imputation'!Y6&lt;&gt;"",1,0))</f>
        <v>0</v>
      </c>
      <c r="Y3" s="42">
        <f>IF('Indicator Data'!Z7="No Data",1,IF('Indicator Data imputation'!Z6&lt;&gt;"",1,0))</f>
        <v>0</v>
      </c>
      <c r="Z3" s="42">
        <f>IF('Indicator Data'!AA7="No Data",1,IF('Indicator Data imputation'!AA6&lt;&gt;"",1,0))</f>
        <v>1</v>
      </c>
      <c r="AA3" s="42">
        <f>IF('Indicator Data'!AB7="No Data",1,IF('Indicator Data imputation'!AB6&lt;&gt;"",1,0))</f>
        <v>0</v>
      </c>
      <c r="AB3" s="42">
        <f>IF('Indicator Data'!AC7="No Data",1,IF('Indicator Data imputation'!AC6&lt;&gt;"",1,0))</f>
        <v>0</v>
      </c>
      <c r="AC3" s="42">
        <f>IF('Indicator Data'!AD7="No Data",1,IF('Indicator Data imputation'!AD6&lt;&gt;"",1,0))</f>
        <v>0</v>
      </c>
      <c r="AD3" s="42">
        <f>IF('Indicator Data'!AE7="No Data",1,IF('Indicator Data imputation'!AE6&lt;&gt;"",1,0))</f>
        <v>0</v>
      </c>
      <c r="AE3" s="42">
        <f>IF('Indicator Data'!AF7="No Data",1,IF('Indicator Data imputation'!AF6&lt;&gt;"",1,0))</f>
        <v>0</v>
      </c>
      <c r="AF3" s="42">
        <f>IF('Indicator Data'!AG7="No Data",1,IF('Indicator Data imputation'!AG6&lt;&gt;"",1,0))</f>
        <v>0</v>
      </c>
      <c r="AG3" s="42">
        <f>IF('Indicator Data'!AH7="No Data",1,IF('Indicator Data imputation'!AH6&lt;&gt;"",1,0))</f>
        <v>0</v>
      </c>
      <c r="AH3" s="42">
        <f>IF('Indicator Data'!AI7="No Data",1,IF('Indicator Data imputation'!AI6&lt;&gt;"",1,0))</f>
        <v>0</v>
      </c>
      <c r="AI3" s="42">
        <f>IF('Indicator Data'!AJ7="No Data",1,IF('Indicator Data imputation'!AJ6&lt;&gt;"",1,0))</f>
        <v>0</v>
      </c>
      <c r="AJ3" s="42">
        <f>IF('Indicator Data'!AK7="No Data",1,IF('Indicator Data imputation'!AK6&lt;&gt;"",1,0))</f>
        <v>0</v>
      </c>
      <c r="AK3" s="42">
        <f>IF('Indicator Data'!AL7="No Data",1,IF('Indicator Data imputation'!AL6&lt;&gt;"",1,0))</f>
        <v>0</v>
      </c>
      <c r="AL3" s="42">
        <f>IF('Indicator Data'!AM7="No Data",1,IF('Indicator Data imputation'!AM6&lt;&gt;"",1,0))</f>
        <v>0</v>
      </c>
      <c r="AM3" s="42">
        <f>IF('Indicator Data'!AN7="No Data",1,IF('Indicator Data imputation'!AN6&lt;&gt;"",1,0))</f>
        <v>0</v>
      </c>
      <c r="AN3" s="42">
        <f>IF('Indicator Data'!AO7="No Data",1,IF('Indicator Data imputation'!AO6&lt;&gt;"",1,0))</f>
        <v>0</v>
      </c>
      <c r="AO3" s="42">
        <f>IF('Indicator Data'!AP7="No Data",1,IF('Indicator Data imputation'!AP6&lt;&gt;"",1,0))</f>
        <v>0</v>
      </c>
      <c r="AP3" s="42">
        <f>IF('Indicator Data'!AQ7="No Data",1,IF('Indicator Data imputation'!AQ6&lt;&gt;"",1,0))</f>
        <v>0</v>
      </c>
      <c r="AQ3" s="42">
        <f>IF('Indicator Data'!AR7="No Data",1,IF('Indicator Data imputation'!AR6&lt;&gt;"",1,0))</f>
        <v>0</v>
      </c>
      <c r="AR3" s="42">
        <f>IF('Indicator Data'!AS7="No Data",1,IF('Indicator Data imputation'!AS6&lt;&gt;"",1,0))</f>
        <v>0</v>
      </c>
      <c r="AS3" s="42">
        <f>IF('Indicator Data'!AT7="No Data",1,IF('Indicator Data imputation'!AT6&lt;&gt;"",1,0))</f>
        <v>1</v>
      </c>
      <c r="AT3" s="42">
        <f>IF('Indicator Data'!AU7="No Data",1,IF('Indicator Data imputation'!AU6&lt;&gt;"",1,0))</f>
        <v>0</v>
      </c>
      <c r="AU3" s="42">
        <f>IF('Indicator Data'!AV7="No Data",1,IF('Indicator Data imputation'!AV6&lt;&gt;"",1,0))</f>
        <v>0</v>
      </c>
      <c r="AV3" s="42">
        <f>IF('Indicator Data'!AW7="No Data",1,IF('Indicator Data imputation'!AW6&lt;&gt;"",1,0))</f>
        <v>0</v>
      </c>
      <c r="AW3" s="42">
        <f>IF('Indicator Data'!AX7="No Data",1,IF('Indicator Data imputation'!AX6&lt;&gt;"",1,0))</f>
        <v>0</v>
      </c>
      <c r="AX3" s="42">
        <f>IF('Indicator Data'!AY7="No Data",1,IF('Indicator Data imputation'!AY6&lt;&gt;"",1,0))</f>
        <v>0</v>
      </c>
      <c r="AY3" s="42">
        <f>IF('Indicator Data'!AZ7="No Data",1,IF('Indicator Data imputation'!AZ6&lt;&gt;"",1,0))</f>
        <v>0</v>
      </c>
      <c r="AZ3" s="42">
        <f>IF('Indicator Data'!BA7="No Data",1,IF('Indicator Data imputation'!BA6&lt;&gt;"",1,0))</f>
        <v>0</v>
      </c>
      <c r="BA3" s="42">
        <f>IF('Indicator Data'!BB7="No Data",1,IF('Indicator Data imputation'!BB6&lt;&gt;"",1,0))</f>
        <v>0</v>
      </c>
      <c r="BB3" s="42">
        <f>IF('Indicator Data'!BC7="No Data",1,IF('Indicator Data imputation'!BC6&lt;&gt;"",1,0))</f>
        <v>0</v>
      </c>
      <c r="BC3" s="42">
        <f>IF('Indicator Data'!BD7="No Data",1,IF('Indicator Data imputation'!BD6&lt;&gt;"",1,0))</f>
        <v>0</v>
      </c>
      <c r="BD3" s="42">
        <f>IF('Indicator Data'!BE7="No Data",1,IF('Indicator Data imputation'!BE6&lt;&gt;"",1,0))</f>
        <v>0</v>
      </c>
      <c r="BE3" s="42">
        <f>IF('Indicator Data'!BF7="No Data",1,IF('Indicator Data imputation'!BF6&lt;&gt;"",1,0))</f>
        <v>1</v>
      </c>
      <c r="BF3" s="42">
        <f>IF('Indicator Data'!BG7="No Data",1,IF('Indicator Data imputation'!BG6&lt;&gt;"",1,0))</f>
        <v>0</v>
      </c>
      <c r="BG3" s="42">
        <f>IF('Indicator Data'!BH7="No Data",1,IF('Indicator Data imputation'!BH6&lt;&gt;"",1,0))</f>
        <v>0</v>
      </c>
      <c r="BH3" s="42">
        <f>IF('Indicator Data'!BI7="No Data",1,IF('Indicator Data imputation'!BI6&lt;&gt;"",1,0))</f>
        <v>0</v>
      </c>
      <c r="BI3" s="42">
        <f>IF('Indicator Data'!BJ7="No Data",1,IF('Indicator Data imputation'!BJ6&lt;&gt;"",1,0))</f>
        <v>0</v>
      </c>
      <c r="BJ3" s="42">
        <f>IF('Indicator Data'!BK7="No Data",1,IF('Indicator Data imputation'!BK6&lt;&gt;"",1,0))</f>
        <v>0</v>
      </c>
      <c r="BK3" s="42">
        <f>IF('Indicator Data'!BL7="No Data",1,IF('Indicator Data imputation'!BL6&lt;&gt;"",1,0))</f>
        <v>0</v>
      </c>
      <c r="BL3" s="42">
        <f>IF('Indicator Data'!BM7="No Data",1,IF('Indicator Data imputation'!BM6&lt;&gt;"",1,0))</f>
        <v>0</v>
      </c>
      <c r="BM3" s="42">
        <f>IF('Indicator Data'!BN7="No Data",1,IF('Indicator Data imputation'!BN6&lt;&gt;"",1,0))</f>
        <v>0</v>
      </c>
      <c r="BN3" s="42">
        <f>IF('Indicator Data'!BO7="No Data",1,IF('Indicator Data imputation'!BO6&lt;&gt;"",1,0))</f>
        <v>0</v>
      </c>
      <c r="BO3" s="42">
        <f>IF('Indicator Data'!BP7="No Data",1,IF('Indicator Data imputation'!BP6&lt;&gt;"",1,0))</f>
        <v>0</v>
      </c>
      <c r="BP3" s="42">
        <f>IF('Indicator Data'!BQ7="No Data",1,IF('Indicator Data imputation'!BQ6&lt;&gt;"",1,0))</f>
        <v>0</v>
      </c>
      <c r="BQ3" s="42">
        <f>IF('Indicator Data'!BR7="No Data",1,IF('Indicator Data imputation'!BR6&lt;&gt;"",1,0))</f>
        <v>0</v>
      </c>
      <c r="BR3" s="42">
        <f>IF('Indicator Data'!BS7="No Data",1,IF('Indicator Data imputation'!BS6&lt;&gt;"",1,0))</f>
        <v>0</v>
      </c>
      <c r="BS3" s="42">
        <f>IF('Indicator Data'!BT7="No Data",1,IF('Indicator Data imputation'!BT6&lt;&gt;"",1,0))</f>
        <v>0</v>
      </c>
      <c r="BT3" s="42">
        <f>IF('Indicator Data'!BU7="No Data",1,IF('Indicator Data imputation'!BU6&lt;&gt;"",1,0))</f>
        <v>0</v>
      </c>
      <c r="BU3">
        <f t="shared" si="0"/>
        <v>6</v>
      </c>
      <c r="BV3" s="44">
        <f t="shared" ref="BV3:BV66" si="1">BU3/75</f>
        <v>0.08</v>
      </c>
    </row>
    <row r="4" spans="1:74">
      <c r="A4" t="str">
        <f>'Indicator Data'!B8</f>
        <v>DZA</v>
      </c>
      <c r="B4" s="42">
        <f>IF('Indicator Data'!C8="No Data",1,IF('Indicator Data imputation'!C7&lt;&gt;"",1,0))</f>
        <v>0</v>
      </c>
      <c r="C4" s="42">
        <f>IF('Indicator Data'!D8="No Data",1,IF('Indicator Data imputation'!D7&lt;&gt;"",1,0))</f>
        <v>0</v>
      </c>
      <c r="D4" s="42">
        <f>IF('Indicator Data'!E8="No Data",1,IF('Indicator Data imputation'!E7&lt;&gt;"",1,0))</f>
        <v>0</v>
      </c>
      <c r="E4" s="42">
        <f>IF('Indicator Data'!F8="No Data",1,IF('Indicator Data imputation'!F7&lt;&gt;"",1,0))</f>
        <v>0</v>
      </c>
      <c r="F4" s="42">
        <f>IF('Indicator Data'!G8="No Data",1,IF('Indicator Data imputation'!G7&lt;&gt;"",1,0))</f>
        <v>0</v>
      </c>
      <c r="G4" s="42">
        <f>IF('Indicator Data'!H8="No Data",1,IF('Indicator Data imputation'!H7&lt;&gt;"",1,0))</f>
        <v>0</v>
      </c>
      <c r="H4" s="42">
        <f>IF('Indicator Data'!I8="No Data",1,IF('Indicator Data imputation'!I7&lt;&gt;"",1,0))</f>
        <v>0</v>
      </c>
      <c r="I4" s="42">
        <f>IF('Indicator Data'!J8="No Data",1,IF('Indicator Data imputation'!J7&lt;&gt;"",1,0))</f>
        <v>0</v>
      </c>
      <c r="J4" s="42">
        <f>IF('Indicator Data'!K8="No Data",1,IF('Indicator Data imputation'!K7&lt;&gt;"",1,0))</f>
        <v>0</v>
      </c>
      <c r="K4" s="42">
        <f>IF('Indicator Data'!L8="No Data",1,IF('Indicator Data imputation'!L7&lt;&gt;"",1,0))</f>
        <v>0</v>
      </c>
      <c r="L4" s="42">
        <f>IF('Indicator Data'!M8="No Data",1,IF('Indicator Data imputation'!M7&lt;&gt;"",1,0))</f>
        <v>0</v>
      </c>
      <c r="M4" s="42">
        <f>IF('Indicator Data'!N8="No Data",1,IF('Indicator Data imputation'!N7&lt;&gt;"",1,0))</f>
        <v>0</v>
      </c>
      <c r="N4" s="42">
        <f>IF('Indicator Data'!O8="No Data",1,IF('Indicator Data imputation'!O7&lt;&gt;"",1,0))</f>
        <v>0</v>
      </c>
      <c r="O4" s="42">
        <f>IF('Indicator Data'!P8="No Data",1,IF('Indicator Data imputation'!P7&lt;&gt;"",1,0))</f>
        <v>0</v>
      </c>
      <c r="P4" s="42">
        <f>IF('Indicator Data'!Q8="No Data",1,IF('Indicator Data imputation'!Q7&lt;&gt;"",1,0))</f>
        <v>0</v>
      </c>
      <c r="Q4" s="42">
        <f>IF('Indicator Data'!R8="No Data",1,IF('Indicator Data imputation'!R7&lt;&gt;"",1,0))</f>
        <v>0</v>
      </c>
      <c r="R4" s="42">
        <f>IF('Indicator Data'!S8="No Data",1,IF('Indicator Data imputation'!S7&lt;&gt;"",1,0))</f>
        <v>0</v>
      </c>
      <c r="S4" s="42">
        <f>IF('Indicator Data'!T8="No Data",1,IF('Indicator Data imputation'!T7&lt;&gt;"",1,0))</f>
        <v>0</v>
      </c>
      <c r="T4" s="42">
        <f>IF('Indicator Data'!U8="No Data",1,IF('Indicator Data imputation'!U7&lt;&gt;"",1,0))</f>
        <v>0</v>
      </c>
      <c r="U4" s="42">
        <f>IF('Indicator Data'!V8="No Data",1,IF('Indicator Data imputation'!V7&lt;&gt;"",1,0))</f>
        <v>0</v>
      </c>
      <c r="V4" s="42">
        <f>IF('Indicator Data'!W8="No Data",1,IF('Indicator Data imputation'!W7&lt;&gt;"",1,0))</f>
        <v>0</v>
      </c>
      <c r="W4" s="42">
        <f>IF('Indicator Data'!X8="No Data",1,IF('Indicator Data imputation'!X7&lt;&gt;"",1,0))</f>
        <v>0</v>
      </c>
      <c r="X4" s="42">
        <f>IF('Indicator Data'!Y8="No Data",1,IF('Indicator Data imputation'!Y7&lt;&gt;"",1,0))</f>
        <v>0</v>
      </c>
      <c r="Y4" s="42">
        <f>IF('Indicator Data'!Z8="No Data",1,IF('Indicator Data imputation'!Z7&lt;&gt;"",1,0))</f>
        <v>0</v>
      </c>
      <c r="Z4" s="42">
        <f>IF('Indicator Data'!AA8="No Data",1,IF('Indicator Data imputation'!AA7&lt;&gt;"",1,0))</f>
        <v>0</v>
      </c>
      <c r="AA4" s="42">
        <f>IF('Indicator Data'!AB8="No Data",1,IF('Indicator Data imputation'!AB7&lt;&gt;"",1,0))</f>
        <v>0</v>
      </c>
      <c r="AB4" s="42">
        <f>IF('Indicator Data'!AC8="No Data",1,IF('Indicator Data imputation'!AC7&lt;&gt;"",1,0))</f>
        <v>0</v>
      </c>
      <c r="AC4" s="42">
        <f>IF('Indicator Data'!AD8="No Data",1,IF('Indicator Data imputation'!AD7&lt;&gt;"",1,0))</f>
        <v>0</v>
      </c>
      <c r="AD4" s="42">
        <f>IF('Indicator Data'!AE8="No Data",1,IF('Indicator Data imputation'!AE7&lt;&gt;"",1,0))</f>
        <v>0</v>
      </c>
      <c r="AE4" s="42">
        <f>IF('Indicator Data'!AF8="No Data",1,IF('Indicator Data imputation'!AF7&lt;&gt;"",1,0))</f>
        <v>0</v>
      </c>
      <c r="AF4" s="42">
        <f>IF('Indicator Data'!AG8="No Data",1,IF('Indicator Data imputation'!AG7&lt;&gt;"",1,0))</f>
        <v>0</v>
      </c>
      <c r="AG4" s="42">
        <f>IF('Indicator Data'!AH8="No Data",1,IF('Indicator Data imputation'!AH7&lt;&gt;"",1,0))</f>
        <v>0</v>
      </c>
      <c r="AH4" s="42">
        <f>IF('Indicator Data'!AI8="No Data",1,IF('Indicator Data imputation'!AI7&lt;&gt;"",1,0))</f>
        <v>0</v>
      </c>
      <c r="AI4" s="42">
        <f>IF('Indicator Data'!AJ8="No Data",1,IF('Indicator Data imputation'!AJ7&lt;&gt;"",1,0))</f>
        <v>0</v>
      </c>
      <c r="AJ4" s="42">
        <f>IF('Indicator Data'!AK8="No Data",1,IF('Indicator Data imputation'!AK7&lt;&gt;"",1,0))</f>
        <v>0</v>
      </c>
      <c r="AK4" s="42">
        <f>IF('Indicator Data'!AL8="No Data",1,IF('Indicator Data imputation'!AL7&lt;&gt;"",1,0))</f>
        <v>0</v>
      </c>
      <c r="AL4" s="42">
        <f>IF('Indicator Data'!AM8="No Data",1,IF('Indicator Data imputation'!AM7&lt;&gt;"",1,0))</f>
        <v>0</v>
      </c>
      <c r="AM4" s="42">
        <f>IF('Indicator Data'!AN8="No Data",1,IF('Indicator Data imputation'!AN7&lt;&gt;"",1,0))</f>
        <v>0</v>
      </c>
      <c r="AN4" s="42">
        <f>IF('Indicator Data'!AO8="No Data",1,IF('Indicator Data imputation'!AO7&lt;&gt;"",1,0))</f>
        <v>0</v>
      </c>
      <c r="AO4" s="42">
        <f>IF('Indicator Data'!AP8="No Data",1,IF('Indicator Data imputation'!AP7&lt;&gt;"",1,0))</f>
        <v>0</v>
      </c>
      <c r="AP4" s="42">
        <f>IF('Indicator Data'!AQ8="No Data",1,IF('Indicator Data imputation'!AQ7&lt;&gt;"",1,0))</f>
        <v>0</v>
      </c>
      <c r="AQ4" s="42">
        <f>IF('Indicator Data'!AR8="No Data",1,IF('Indicator Data imputation'!AR7&lt;&gt;"",1,0))</f>
        <v>0</v>
      </c>
      <c r="AR4" s="42">
        <f>IF('Indicator Data'!AS8="No Data",1,IF('Indicator Data imputation'!AS7&lt;&gt;"",1,0))</f>
        <v>0</v>
      </c>
      <c r="AS4" s="42">
        <f>IF('Indicator Data'!AT8="No Data",1,IF('Indicator Data imputation'!AT7&lt;&gt;"",1,0))</f>
        <v>0</v>
      </c>
      <c r="AT4" s="42">
        <f>IF('Indicator Data'!AU8="No Data",1,IF('Indicator Data imputation'!AU7&lt;&gt;"",1,0))</f>
        <v>0</v>
      </c>
      <c r="AU4" s="42">
        <f>IF('Indicator Data'!AV8="No Data",1,IF('Indicator Data imputation'!AV7&lt;&gt;"",1,0))</f>
        <v>0</v>
      </c>
      <c r="AV4" s="42">
        <f>IF('Indicator Data'!AW8="No Data",1,IF('Indicator Data imputation'!AW7&lt;&gt;"",1,0))</f>
        <v>0</v>
      </c>
      <c r="AW4" s="42">
        <f>IF('Indicator Data'!AX8="No Data",1,IF('Indicator Data imputation'!AX7&lt;&gt;"",1,0))</f>
        <v>0</v>
      </c>
      <c r="AX4" s="42">
        <f>IF('Indicator Data'!AY8="No Data",1,IF('Indicator Data imputation'!AY7&lt;&gt;"",1,0))</f>
        <v>0</v>
      </c>
      <c r="AY4" s="42">
        <f>IF('Indicator Data'!AZ8="No Data",1,IF('Indicator Data imputation'!AZ7&lt;&gt;"",1,0))</f>
        <v>0</v>
      </c>
      <c r="AZ4" s="42">
        <f>IF('Indicator Data'!BA8="No Data",1,IF('Indicator Data imputation'!BA7&lt;&gt;"",1,0))</f>
        <v>0</v>
      </c>
      <c r="BA4" s="42">
        <f>IF('Indicator Data'!BB8="No Data",1,IF('Indicator Data imputation'!BB7&lt;&gt;"",1,0))</f>
        <v>0</v>
      </c>
      <c r="BB4" s="42">
        <f>IF('Indicator Data'!BC8="No Data",1,IF('Indicator Data imputation'!BC7&lt;&gt;"",1,0))</f>
        <v>0</v>
      </c>
      <c r="BC4" s="42">
        <f>IF('Indicator Data'!BD8="No Data",1,IF('Indicator Data imputation'!BD7&lt;&gt;"",1,0))</f>
        <v>0</v>
      </c>
      <c r="BD4" s="42">
        <f>IF('Indicator Data'!BE8="No Data",1,IF('Indicator Data imputation'!BE7&lt;&gt;"",1,0))</f>
        <v>0</v>
      </c>
      <c r="BE4" s="42">
        <f>IF('Indicator Data'!BF8="No Data",1,IF('Indicator Data imputation'!BF7&lt;&gt;"",1,0))</f>
        <v>0</v>
      </c>
      <c r="BF4" s="42">
        <f>IF('Indicator Data'!BG8="No Data",1,IF('Indicator Data imputation'!BG7&lt;&gt;"",1,0))</f>
        <v>0</v>
      </c>
      <c r="BG4" s="42">
        <f>IF('Indicator Data'!BH8="No Data",1,IF('Indicator Data imputation'!BH7&lt;&gt;"",1,0))</f>
        <v>0</v>
      </c>
      <c r="BH4" s="42">
        <f>IF('Indicator Data'!BI8="No Data",1,IF('Indicator Data imputation'!BI7&lt;&gt;"",1,0))</f>
        <v>0</v>
      </c>
      <c r="BI4" s="42">
        <f>IF('Indicator Data'!BJ8="No Data",1,IF('Indicator Data imputation'!BJ7&lt;&gt;"",1,0))</f>
        <v>0</v>
      </c>
      <c r="BJ4" s="42">
        <f>IF('Indicator Data'!BK8="No Data",1,IF('Indicator Data imputation'!BK7&lt;&gt;"",1,0))</f>
        <v>0</v>
      </c>
      <c r="BK4" s="42">
        <f>IF('Indicator Data'!BL8="No Data",1,IF('Indicator Data imputation'!BL7&lt;&gt;"",1,0))</f>
        <v>0</v>
      </c>
      <c r="BL4" s="42">
        <f>IF('Indicator Data'!BM8="No Data",1,IF('Indicator Data imputation'!BM7&lt;&gt;"",1,0))</f>
        <v>0</v>
      </c>
      <c r="BM4" s="42">
        <f>IF('Indicator Data'!BN8="No Data",1,IF('Indicator Data imputation'!BN7&lt;&gt;"",1,0))</f>
        <v>0</v>
      </c>
      <c r="BN4" s="42">
        <f>IF('Indicator Data'!BO8="No Data",1,IF('Indicator Data imputation'!BO7&lt;&gt;"",1,0))</f>
        <v>0</v>
      </c>
      <c r="BO4" s="42">
        <f>IF('Indicator Data'!BP8="No Data",1,IF('Indicator Data imputation'!BP7&lt;&gt;"",1,0))</f>
        <v>0</v>
      </c>
      <c r="BP4" s="42">
        <f>IF('Indicator Data'!BQ8="No Data",1,IF('Indicator Data imputation'!BQ7&lt;&gt;"",1,0))</f>
        <v>0</v>
      </c>
      <c r="BQ4" s="42">
        <f>IF('Indicator Data'!BR8="No Data",1,IF('Indicator Data imputation'!BR7&lt;&gt;"",1,0))</f>
        <v>0</v>
      </c>
      <c r="BR4" s="42">
        <f>IF('Indicator Data'!BS8="No Data",1,IF('Indicator Data imputation'!BS7&lt;&gt;"",1,0))</f>
        <v>0</v>
      </c>
      <c r="BS4" s="42">
        <f>IF('Indicator Data'!BT8="No Data",1,IF('Indicator Data imputation'!BT7&lt;&gt;"",1,0))</f>
        <v>0</v>
      </c>
      <c r="BT4" s="42">
        <f>IF('Indicator Data'!BU8="No Data",1,IF('Indicator Data imputation'!BU7&lt;&gt;"",1,0))</f>
        <v>0</v>
      </c>
      <c r="BU4">
        <f t="shared" si="0"/>
        <v>0</v>
      </c>
      <c r="BV4" s="44">
        <f t="shared" si="1"/>
        <v>0</v>
      </c>
    </row>
    <row r="5" spans="1:74">
      <c r="A5" t="str">
        <f>'Indicator Data'!B9</f>
        <v>AGO</v>
      </c>
      <c r="B5" s="42">
        <f>IF('Indicator Data'!C9="No Data",1,IF('Indicator Data imputation'!C8&lt;&gt;"",1,0))</f>
        <v>0</v>
      </c>
      <c r="C5" s="42">
        <f>IF('Indicator Data'!D9="No Data",1,IF('Indicator Data imputation'!D8&lt;&gt;"",1,0))</f>
        <v>0</v>
      </c>
      <c r="D5" s="42">
        <f>IF('Indicator Data'!E9="No Data",1,IF('Indicator Data imputation'!E8&lt;&gt;"",1,0))</f>
        <v>0</v>
      </c>
      <c r="E5" s="42">
        <f>IF('Indicator Data'!F9="No Data",1,IF('Indicator Data imputation'!F8&lt;&gt;"",1,0))</f>
        <v>0</v>
      </c>
      <c r="F5" s="42">
        <f>IF('Indicator Data'!G9="No Data",1,IF('Indicator Data imputation'!G8&lt;&gt;"",1,0))</f>
        <v>0</v>
      </c>
      <c r="G5" s="42">
        <f>IF('Indicator Data'!H9="No Data",1,IF('Indicator Data imputation'!H8&lt;&gt;"",1,0))</f>
        <v>0</v>
      </c>
      <c r="H5" s="42">
        <f>IF('Indicator Data'!I9="No Data",1,IF('Indicator Data imputation'!I8&lt;&gt;"",1,0))</f>
        <v>0</v>
      </c>
      <c r="I5" s="42">
        <f>IF('Indicator Data'!J9="No Data",1,IF('Indicator Data imputation'!J8&lt;&gt;"",1,0))</f>
        <v>0</v>
      </c>
      <c r="J5" s="42">
        <f>IF('Indicator Data'!K9="No Data",1,IF('Indicator Data imputation'!K8&lt;&gt;"",1,0))</f>
        <v>0</v>
      </c>
      <c r="K5" s="42">
        <f>IF('Indicator Data'!L9="No Data",1,IF('Indicator Data imputation'!L8&lt;&gt;"",1,0))</f>
        <v>0</v>
      </c>
      <c r="L5" s="42">
        <f>IF('Indicator Data'!M9="No Data",1,IF('Indicator Data imputation'!M8&lt;&gt;"",1,0))</f>
        <v>0</v>
      </c>
      <c r="M5" s="42">
        <f>IF('Indicator Data'!N9="No Data",1,IF('Indicator Data imputation'!N8&lt;&gt;"",1,0))</f>
        <v>0</v>
      </c>
      <c r="N5" s="42">
        <f>IF('Indicator Data'!O9="No Data",1,IF('Indicator Data imputation'!O8&lt;&gt;"",1,0))</f>
        <v>0</v>
      </c>
      <c r="O5" s="42">
        <f>IF('Indicator Data'!P9="No Data",1,IF('Indicator Data imputation'!P8&lt;&gt;"",1,0))</f>
        <v>0</v>
      </c>
      <c r="P5" s="42">
        <f>IF('Indicator Data'!Q9="No Data",1,IF('Indicator Data imputation'!Q8&lt;&gt;"",1,0))</f>
        <v>0</v>
      </c>
      <c r="Q5" s="42">
        <f>IF('Indicator Data'!R9="No Data",1,IF('Indicator Data imputation'!R8&lt;&gt;"",1,0))</f>
        <v>0</v>
      </c>
      <c r="R5" s="42">
        <f>IF('Indicator Data'!S9="No Data",1,IF('Indicator Data imputation'!S8&lt;&gt;"",1,0))</f>
        <v>0</v>
      </c>
      <c r="S5" s="42">
        <f>IF('Indicator Data'!T9="No Data",1,IF('Indicator Data imputation'!T8&lt;&gt;"",1,0))</f>
        <v>0</v>
      </c>
      <c r="T5" s="42">
        <f>IF('Indicator Data'!U9="No Data",1,IF('Indicator Data imputation'!U8&lt;&gt;"",1,0))</f>
        <v>0</v>
      </c>
      <c r="U5" s="42">
        <f>IF('Indicator Data'!V9="No Data",1,IF('Indicator Data imputation'!V8&lt;&gt;"",1,0))</f>
        <v>0</v>
      </c>
      <c r="V5" s="42">
        <f>IF('Indicator Data'!W9="No Data",1,IF('Indicator Data imputation'!W8&lt;&gt;"",1,0))</f>
        <v>0</v>
      </c>
      <c r="W5" s="42">
        <f>IF('Indicator Data'!X9="No Data",1,IF('Indicator Data imputation'!X8&lt;&gt;"",1,0))</f>
        <v>0</v>
      </c>
      <c r="X5" s="42">
        <f>IF('Indicator Data'!Y9="No Data",1,IF('Indicator Data imputation'!Y8&lt;&gt;"",1,0))</f>
        <v>0</v>
      </c>
      <c r="Y5" s="42">
        <f>IF('Indicator Data'!Z9="No Data",1,IF('Indicator Data imputation'!Z8&lt;&gt;"",1,0))</f>
        <v>0</v>
      </c>
      <c r="Z5" s="42">
        <f>IF('Indicator Data'!AA9="No Data",1,IF('Indicator Data imputation'!AA8&lt;&gt;"",1,0))</f>
        <v>0</v>
      </c>
      <c r="AA5" s="42">
        <f>IF('Indicator Data'!AB9="No Data",1,IF('Indicator Data imputation'!AB8&lt;&gt;"",1,0))</f>
        <v>0</v>
      </c>
      <c r="AB5" s="42">
        <f>IF('Indicator Data'!AC9="No Data",1,IF('Indicator Data imputation'!AC8&lt;&gt;"",1,0))</f>
        <v>0</v>
      </c>
      <c r="AC5" s="42">
        <f>IF('Indicator Data'!AD9="No Data",1,IF('Indicator Data imputation'!AD8&lt;&gt;"",1,0))</f>
        <v>0</v>
      </c>
      <c r="AD5" s="42">
        <f>IF('Indicator Data'!AE9="No Data",1,IF('Indicator Data imputation'!AE8&lt;&gt;"",1,0))</f>
        <v>0</v>
      </c>
      <c r="AE5" s="42">
        <f>IF('Indicator Data'!AF9="No Data",1,IF('Indicator Data imputation'!AF8&lt;&gt;"",1,0))</f>
        <v>0</v>
      </c>
      <c r="AF5" s="42">
        <f>IF('Indicator Data'!AG9="No Data",1,IF('Indicator Data imputation'!AG8&lt;&gt;"",1,0))</f>
        <v>0</v>
      </c>
      <c r="AG5" s="42">
        <f>IF('Indicator Data'!AH9="No Data",1,IF('Indicator Data imputation'!AH8&lt;&gt;"",1,0))</f>
        <v>0</v>
      </c>
      <c r="AH5" s="42">
        <f>IF('Indicator Data'!AI9="No Data",1,IF('Indicator Data imputation'!AI8&lt;&gt;"",1,0))</f>
        <v>0</v>
      </c>
      <c r="AI5" s="42">
        <f>IF('Indicator Data'!AJ9="No Data",1,IF('Indicator Data imputation'!AJ8&lt;&gt;"",1,0))</f>
        <v>0</v>
      </c>
      <c r="AJ5" s="42">
        <f>IF('Indicator Data'!AK9="No Data",1,IF('Indicator Data imputation'!AK8&lt;&gt;"",1,0))</f>
        <v>0</v>
      </c>
      <c r="AK5" s="42">
        <f>IF('Indicator Data'!AL9="No Data",1,IF('Indicator Data imputation'!AL8&lt;&gt;"",1,0))</f>
        <v>0</v>
      </c>
      <c r="AL5" s="42">
        <f>IF('Indicator Data'!AM9="No Data",1,IF('Indicator Data imputation'!AM8&lt;&gt;"",1,0))</f>
        <v>0</v>
      </c>
      <c r="AM5" s="42">
        <f>IF('Indicator Data'!AN9="No Data",1,IF('Indicator Data imputation'!AN8&lt;&gt;"",1,0))</f>
        <v>0</v>
      </c>
      <c r="AN5" s="42">
        <f>IF('Indicator Data'!AO9="No Data",1,IF('Indicator Data imputation'!AO8&lt;&gt;"",1,0))</f>
        <v>0</v>
      </c>
      <c r="AO5" s="42">
        <f>IF('Indicator Data'!AP9="No Data",1,IF('Indicator Data imputation'!AP8&lt;&gt;"",1,0))</f>
        <v>0</v>
      </c>
      <c r="AP5" s="42">
        <f>IF('Indicator Data'!AQ9="No Data",1,IF('Indicator Data imputation'!AQ8&lt;&gt;"",1,0))</f>
        <v>0</v>
      </c>
      <c r="AQ5" s="42">
        <f>IF('Indicator Data'!AR9="No Data",1,IF('Indicator Data imputation'!AR8&lt;&gt;"",1,0))</f>
        <v>0</v>
      </c>
      <c r="AR5" s="42">
        <f>IF('Indicator Data'!AS9="No Data",1,IF('Indicator Data imputation'!AS8&lt;&gt;"",1,0))</f>
        <v>0</v>
      </c>
      <c r="AS5" s="42">
        <f>IF('Indicator Data'!AT9="No Data",1,IF('Indicator Data imputation'!AT8&lt;&gt;"",1,0))</f>
        <v>0</v>
      </c>
      <c r="AT5" s="42">
        <f>IF('Indicator Data'!AU9="No Data",1,IF('Indicator Data imputation'!AU8&lt;&gt;"",1,0))</f>
        <v>0</v>
      </c>
      <c r="AU5" s="42">
        <f>IF('Indicator Data'!AV9="No Data",1,IF('Indicator Data imputation'!AV8&lt;&gt;"",1,0))</f>
        <v>0</v>
      </c>
      <c r="AV5" s="42">
        <f>IF('Indicator Data'!AW9="No Data",1,IF('Indicator Data imputation'!AW8&lt;&gt;"",1,0))</f>
        <v>0</v>
      </c>
      <c r="AW5" s="42">
        <f>IF('Indicator Data'!AX9="No Data",1,IF('Indicator Data imputation'!AX8&lt;&gt;"",1,0))</f>
        <v>0</v>
      </c>
      <c r="AX5" s="42">
        <f>IF('Indicator Data'!AY9="No Data",1,IF('Indicator Data imputation'!AY8&lt;&gt;"",1,0))</f>
        <v>0</v>
      </c>
      <c r="AY5" s="42">
        <f>IF('Indicator Data'!AZ9="No Data",1,IF('Indicator Data imputation'!AZ8&lt;&gt;"",1,0))</f>
        <v>0</v>
      </c>
      <c r="AZ5" s="42">
        <f>IF('Indicator Data'!BA9="No Data",1,IF('Indicator Data imputation'!BA8&lt;&gt;"",1,0))</f>
        <v>0</v>
      </c>
      <c r="BA5" s="42">
        <f>IF('Indicator Data'!BB9="No Data",1,IF('Indicator Data imputation'!BB8&lt;&gt;"",1,0))</f>
        <v>0</v>
      </c>
      <c r="BB5" s="42">
        <f>IF('Indicator Data'!BC9="No Data",1,IF('Indicator Data imputation'!BC8&lt;&gt;"",1,0))</f>
        <v>0</v>
      </c>
      <c r="BC5" s="42">
        <f>IF('Indicator Data'!BD9="No Data",1,IF('Indicator Data imputation'!BD8&lt;&gt;"",1,0))</f>
        <v>0</v>
      </c>
      <c r="BD5" s="42">
        <f>IF('Indicator Data'!BE9="No Data",1,IF('Indicator Data imputation'!BE8&lt;&gt;"",1,0))</f>
        <v>0</v>
      </c>
      <c r="BE5" s="42">
        <f>IF('Indicator Data'!BF9="No Data",1,IF('Indicator Data imputation'!BF8&lt;&gt;"",1,0))</f>
        <v>0</v>
      </c>
      <c r="BF5" s="42">
        <f>IF('Indicator Data'!BG9="No Data",1,IF('Indicator Data imputation'!BG8&lt;&gt;"",1,0))</f>
        <v>0</v>
      </c>
      <c r="BG5" s="42">
        <f>IF('Indicator Data'!BH9="No Data",1,IF('Indicator Data imputation'!BH8&lt;&gt;"",1,0))</f>
        <v>0</v>
      </c>
      <c r="BH5" s="42">
        <f>IF('Indicator Data'!BI9="No Data",1,IF('Indicator Data imputation'!BI8&lt;&gt;"",1,0))</f>
        <v>0</v>
      </c>
      <c r="BI5" s="42">
        <f>IF('Indicator Data'!BJ9="No Data",1,IF('Indicator Data imputation'!BJ8&lt;&gt;"",1,0))</f>
        <v>0</v>
      </c>
      <c r="BJ5" s="42">
        <f>IF('Indicator Data'!BK9="No Data",1,IF('Indicator Data imputation'!BK8&lt;&gt;"",1,0))</f>
        <v>0</v>
      </c>
      <c r="BK5" s="42">
        <f>IF('Indicator Data'!BL9="No Data",1,IF('Indicator Data imputation'!BL8&lt;&gt;"",1,0))</f>
        <v>0</v>
      </c>
      <c r="BL5" s="42">
        <f>IF('Indicator Data'!BM9="No Data",1,IF('Indicator Data imputation'!BM8&lt;&gt;"",1,0))</f>
        <v>0</v>
      </c>
      <c r="BM5" s="42">
        <f>IF('Indicator Data'!BN9="No Data",1,IF('Indicator Data imputation'!BN8&lt;&gt;"",1,0))</f>
        <v>0</v>
      </c>
      <c r="BN5" s="42">
        <f>IF('Indicator Data'!BO9="No Data",1,IF('Indicator Data imputation'!BO8&lt;&gt;"",1,0))</f>
        <v>0</v>
      </c>
      <c r="BO5" s="42">
        <f>IF('Indicator Data'!BP9="No Data",1,IF('Indicator Data imputation'!BP8&lt;&gt;"",1,0))</f>
        <v>0</v>
      </c>
      <c r="BP5" s="42">
        <f>IF('Indicator Data'!BQ9="No Data",1,IF('Indicator Data imputation'!BQ8&lt;&gt;"",1,0))</f>
        <v>0</v>
      </c>
      <c r="BQ5" s="42">
        <f>IF('Indicator Data'!BR9="No Data",1,IF('Indicator Data imputation'!BR8&lt;&gt;"",1,0))</f>
        <v>0</v>
      </c>
      <c r="BR5" s="42">
        <f>IF('Indicator Data'!BS9="No Data",1,IF('Indicator Data imputation'!BS8&lt;&gt;"",1,0))</f>
        <v>0</v>
      </c>
      <c r="BS5" s="42">
        <f>IF('Indicator Data'!BT9="No Data",1,IF('Indicator Data imputation'!BT8&lt;&gt;"",1,0))</f>
        <v>0</v>
      </c>
      <c r="BT5" s="42">
        <f>IF('Indicator Data'!BU9="No Data",1,IF('Indicator Data imputation'!BU8&lt;&gt;"",1,0))</f>
        <v>0</v>
      </c>
      <c r="BU5">
        <f t="shared" si="0"/>
        <v>0</v>
      </c>
      <c r="BV5" s="44">
        <f t="shared" si="1"/>
        <v>0</v>
      </c>
    </row>
    <row r="6" spans="1:74">
      <c r="A6" t="str">
        <f>'Indicator Data'!B10</f>
        <v>ATG</v>
      </c>
      <c r="B6" s="42">
        <f>IF('Indicator Data'!C10="No Data",1,IF('Indicator Data imputation'!C9&lt;&gt;"",1,0))</f>
        <v>0</v>
      </c>
      <c r="C6" s="42">
        <f>IF('Indicator Data'!D10="No Data",1,IF('Indicator Data imputation'!D9&lt;&gt;"",1,0))</f>
        <v>0</v>
      </c>
      <c r="D6" s="42">
        <f>IF('Indicator Data'!E10="No Data",1,IF('Indicator Data imputation'!E9&lt;&gt;"",1,0))</f>
        <v>0</v>
      </c>
      <c r="E6" s="42">
        <f>IF('Indicator Data'!F10="No Data",1,IF('Indicator Data imputation'!F9&lt;&gt;"",1,0))</f>
        <v>0</v>
      </c>
      <c r="F6" s="42">
        <f>IF('Indicator Data'!G10="No Data",1,IF('Indicator Data imputation'!G9&lt;&gt;"",1,0))</f>
        <v>0</v>
      </c>
      <c r="G6" s="42">
        <f>IF('Indicator Data'!H10="No Data",1,IF('Indicator Data imputation'!H9&lt;&gt;"",1,0))</f>
        <v>0</v>
      </c>
      <c r="H6" s="42">
        <f>IF('Indicator Data'!I10="No Data",1,IF('Indicator Data imputation'!I9&lt;&gt;"",1,0))</f>
        <v>0</v>
      </c>
      <c r="I6" s="42">
        <f>IF('Indicator Data'!J10="No Data",1,IF('Indicator Data imputation'!J9&lt;&gt;"",1,0))</f>
        <v>0</v>
      </c>
      <c r="J6" s="42">
        <f>IF('Indicator Data'!K10="No Data",1,IF('Indicator Data imputation'!K9&lt;&gt;"",1,0))</f>
        <v>0</v>
      </c>
      <c r="K6" s="42">
        <f>IF('Indicator Data'!L10="No Data",1,IF('Indicator Data imputation'!L9&lt;&gt;"",1,0))</f>
        <v>0</v>
      </c>
      <c r="L6" s="42">
        <f>IF('Indicator Data'!M10="No Data",1,IF('Indicator Data imputation'!M9&lt;&gt;"",1,0))</f>
        <v>1</v>
      </c>
      <c r="M6" s="42">
        <f>IF('Indicator Data'!N10="No Data",1,IF('Indicator Data imputation'!N9&lt;&gt;"",1,0))</f>
        <v>1</v>
      </c>
      <c r="N6" s="42">
        <f>IF('Indicator Data'!O10="No Data",1,IF('Indicator Data imputation'!O9&lt;&gt;"",1,0))</f>
        <v>1</v>
      </c>
      <c r="O6" s="42">
        <f>IF('Indicator Data'!P10="No Data",1,IF('Indicator Data imputation'!P9&lt;&gt;"",1,0))</f>
        <v>1</v>
      </c>
      <c r="P6" s="42">
        <f>IF('Indicator Data'!Q10="No Data",1,IF('Indicator Data imputation'!Q9&lt;&gt;"",1,0))</f>
        <v>0</v>
      </c>
      <c r="Q6" s="42">
        <f>IF('Indicator Data'!R10="No Data",1,IF('Indicator Data imputation'!R9&lt;&gt;"",1,0))</f>
        <v>0</v>
      </c>
      <c r="R6" s="42">
        <f>IF('Indicator Data'!S10="No Data",1,IF('Indicator Data imputation'!S9&lt;&gt;"",1,0))</f>
        <v>0</v>
      </c>
      <c r="S6" s="42">
        <f>IF('Indicator Data'!T10="No Data",1,IF('Indicator Data imputation'!T9&lt;&gt;"",1,0))</f>
        <v>0</v>
      </c>
      <c r="T6" s="42">
        <f>IF('Indicator Data'!U10="No Data",1,IF('Indicator Data imputation'!U9&lt;&gt;"",1,0))</f>
        <v>0</v>
      </c>
      <c r="U6" s="42">
        <f>IF('Indicator Data'!V10="No Data",1,IF('Indicator Data imputation'!V9&lt;&gt;"",1,0))</f>
        <v>0</v>
      </c>
      <c r="V6" s="42">
        <f>IF('Indicator Data'!W10="No Data",1,IF('Indicator Data imputation'!W9&lt;&gt;"",1,0))</f>
        <v>0</v>
      </c>
      <c r="W6" s="42">
        <f>IF('Indicator Data'!X10="No Data",1,IF('Indicator Data imputation'!X9&lt;&gt;"",1,0))</f>
        <v>0</v>
      </c>
      <c r="X6" s="42">
        <f>IF('Indicator Data'!Y10="No Data",1,IF('Indicator Data imputation'!Y9&lt;&gt;"",1,0))</f>
        <v>1</v>
      </c>
      <c r="Y6" s="42">
        <f>IF('Indicator Data'!Z10="No Data",1,IF('Indicator Data imputation'!Z9&lt;&gt;"",1,0))</f>
        <v>0</v>
      </c>
      <c r="Z6" s="42">
        <f>IF('Indicator Data'!AA10="No Data",1,IF('Indicator Data imputation'!AA9&lt;&gt;"",1,0))</f>
        <v>1</v>
      </c>
      <c r="AA6" s="42">
        <f>IF('Indicator Data'!AB10="No Data",1,IF('Indicator Data imputation'!AB9&lt;&gt;"",1,0))</f>
        <v>1</v>
      </c>
      <c r="AB6" s="42">
        <f>IF('Indicator Data'!AC10="No Data",1,IF('Indicator Data imputation'!AC9&lt;&gt;"",1,0))</f>
        <v>1</v>
      </c>
      <c r="AC6" s="42">
        <f>IF('Indicator Data'!AD10="No Data",1,IF('Indicator Data imputation'!AD9&lt;&gt;"",1,0))</f>
        <v>0</v>
      </c>
      <c r="AD6" s="42">
        <f>IF('Indicator Data'!AE10="No Data",1,IF('Indicator Data imputation'!AE9&lt;&gt;"",1,0))</f>
        <v>0</v>
      </c>
      <c r="AE6" s="42">
        <f>IF('Indicator Data'!AF10="No Data",1,IF('Indicator Data imputation'!AF9&lt;&gt;"",1,0))</f>
        <v>0</v>
      </c>
      <c r="AF6" s="42">
        <f>IF('Indicator Data'!AG10="No Data",1,IF('Indicator Data imputation'!AG9&lt;&gt;"",1,0))</f>
        <v>0</v>
      </c>
      <c r="AG6" s="42">
        <f>IF('Indicator Data'!AH10="No Data",1,IF('Indicator Data imputation'!AH9&lt;&gt;"",1,0))</f>
        <v>0</v>
      </c>
      <c r="AH6" s="42">
        <f>IF('Indicator Data'!AI10="No Data",1,IF('Indicator Data imputation'!AI9&lt;&gt;"",1,0))</f>
        <v>1</v>
      </c>
      <c r="AI6" s="42">
        <f>IF('Indicator Data'!AJ10="No Data",1,IF('Indicator Data imputation'!AJ9&lt;&gt;"",1,0))</f>
        <v>0</v>
      </c>
      <c r="AJ6" s="42">
        <f>IF('Indicator Data'!AK10="No Data",1,IF('Indicator Data imputation'!AK9&lt;&gt;"",1,0))</f>
        <v>0</v>
      </c>
      <c r="AK6" s="42">
        <f>IF('Indicator Data'!AL10="No Data",1,IF('Indicator Data imputation'!AL9&lt;&gt;"",1,0))</f>
        <v>0</v>
      </c>
      <c r="AL6" s="42">
        <f>IF('Indicator Data'!AM10="No Data",1,IF('Indicator Data imputation'!AM9&lt;&gt;"",1,0))</f>
        <v>0</v>
      </c>
      <c r="AM6" s="42">
        <f>IF('Indicator Data'!AN10="No Data",1,IF('Indicator Data imputation'!AN9&lt;&gt;"",1,0))</f>
        <v>0</v>
      </c>
      <c r="AN6" s="42">
        <f>IF('Indicator Data'!AO10="No Data",1,IF('Indicator Data imputation'!AO9&lt;&gt;"",1,0))</f>
        <v>0</v>
      </c>
      <c r="AO6" s="42">
        <f>IF('Indicator Data'!AP10="No Data",1,IF('Indicator Data imputation'!AP9&lt;&gt;"",1,0))</f>
        <v>1</v>
      </c>
      <c r="AP6" s="42">
        <f>IF('Indicator Data'!AQ10="No Data",1,IF('Indicator Data imputation'!AQ9&lt;&gt;"",1,0))</f>
        <v>0</v>
      </c>
      <c r="AQ6" s="42">
        <f>IF('Indicator Data'!AR10="No Data",1,IF('Indicator Data imputation'!AR9&lt;&gt;"",1,0))</f>
        <v>1</v>
      </c>
      <c r="AR6" s="42">
        <f>IF('Indicator Data'!AS10="No Data",1,IF('Indicator Data imputation'!AS9&lt;&gt;"",1,0))</f>
        <v>1</v>
      </c>
      <c r="AS6" s="42">
        <f>IF('Indicator Data'!AT10="No Data",1,IF('Indicator Data imputation'!AT9&lt;&gt;"",1,0))</f>
        <v>1</v>
      </c>
      <c r="AT6" s="42">
        <f>IF('Indicator Data'!AU10="No Data",1,IF('Indicator Data imputation'!AU9&lt;&gt;"",1,0))</f>
        <v>0</v>
      </c>
      <c r="AU6" s="42">
        <f>IF('Indicator Data'!AV10="No Data",1,IF('Indicator Data imputation'!AV9&lt;&gt;"",1,0))</f>
        <v>1</v>
      </c>
      <c r="AV6" s="42">
        <f>IF('Indicator Data'!AW10="No Data",1,IF('Indicator Data imputation'!AW9&lt;&gt;"",1,0))</f>
        <v>1</v>
      </c>
      <c r="AW6" s="42">
        <f>IF('Indicator Data'!AX10="No Data",1,IF('Indicator Data imputation'!AX9&lt;&gt;"",1,0))</f>
        <v>0</v>
      </c>
      <c r="AX6" s="42">
        <f>IF('Indicator Data'!AY10="No Data",1,IF('Indicator Data imputation'!AY9&lt;&gt;"",1,0))</f>
        <v>0</v>
      </c>
      <c r="AY6" s="42">
        <f>IF('Indicator Data'!AZ10="No Data",1,IF('Indicator Data imputation'!AZ9&lt;&gt;"",1,0))</f>
        <v>0</v>
      </c>
      <c r="AZ6" s="42">
        <f>IF('Indicator Data'!BA10="No Data",1,IF('Indicator Data imputation'!BA9&lt;&gt;"",1,0))</f>
        <v>0</v>
      </c>
      <c r="BA6" s="42">
        <f>IF('Indicator Data'!BB10="No Data",1,IF('Indicator Data imputation'!BB9&lt;&gt;"",1,0))</f>
        <v>0</v>
      </c>
      <c r="BB6" s="42">
        <f>IF('Indicator Data'!BC10="No Data",1,IF('Indicator Data imputation'!BC9&lt;&gt;"",1,0))</f>
        <v>0</v>
      </c>
      <c r="BC6" s="42">
        <f>IF('Indicator Data'!BD10="No Data",1,IF('Indicator Data imputation'!BD9&lt;&gt;"",1,0))</f>
        <v>1</v>
      </c>
      <c r="BD6" s="42">
        <f>IF('Indicator Data'!BE10="No Data",1,IF('Indicator Data imputation'!BE9&lt;&gt;"",1,0))</f>
        <v>1</v>
      </c>
      <c r="BE6" s="42">
        <f>IF('Indicator Data'!BF10="No Data",1,IF('Indicator Data imputation'!BF9&lt;&gt;"",1,0))</f>
        <v>0</v>
      </c>
      <c r="BF6" s="42">
        <f>IF('Indicator Data'!BG10="No Data",1,IF('Indicator Data imputation'!BG9&lt;&gt;"",1,0))</f>
        <v>0</v>
      </c>
      <c r="BG6" s="42">
        <f>IF('Indicator Data'!BH10="No Data",1,IF('Indicator Data imputation'!BH9&lt;&gt;"",1,0))</f>
        <v>1</v>
      </c>
      <c r="BH6" s="42">
        <f>IF('Indicator Data'!BI10="No Data",1,IF('Indicator Data imputation'!BI9&lt;&gt;"",1,0))</f>
        <v>0</v>
      </c>
      <c r="BI6" s="42">
        <f>IF('Indicator Data'!BJ10="No Data",1,IF('Indicator Data imputation'!BJ9&lt;&gt;"",1,0))</f>
        <v>1</v>
      </c>
      <c r="BJ6" s="42">
        <f>IF('Indicator Data'!BK10="No Data",1,IF('Indicator Data imputation'!BK9&lt;&gt;"",1,0))</f>
        <v>0</v>
      </c>
      <c r="BK6" s="42">
        <f>IF('Indicator Data'!BL10="No Data",1,IF('Indicator Data imputation'!BL9&lt;&gt;"",1,0))</f>
        <v>0</v>
      </c>
      <c r="BL6" s="42">
        <f>IF('Indicator Data'!BM10="No Data",1,IF('Indicator Data imputation'!BM9&lt;&gt;"",1,0))</f>
        <v>0</v>
      </c>
      <c r="BM6" s="42">
        <f>IF('Indicator Data'!BN10="No Data",1,IF('Indicator Data imputation'!BN9&lt;&gt;"",1,0))</f>
        <v>0</v>
      </c>
      <c r="BN6" s="42">
        <f>IF('Indicator Data'!BO10="No Data",1,IF('Indicator Data imputation'!BO9&lt;&gt;"",1,0))</f>
        <v>0</v>
      </c>
      <c r="BO6" s="42">
        <f>IF('Indicator Data'!BP10="No Data",1,IF('Indicator Data imputation'!BP9&lt;&gt;"",1,0))</f>
        <v>0</v>
      </c>
      <c r="BP6" s="42">
        <f>IF('Indicator Data'!BQ10="No Data",1,IF('Indicator Data imputation'!BQ9&lt;&gt;"",1,0))</f>
        <v>0</v>
      </c>
      <c r="BQ6" s="42">
        <f>IF('Indicator Data'!BR10="No Data",1,IF('Indicator Data imputation'!BR9&lt;&gt;"",1,0))</f>
        <v>0</v>
      </c>
      <c r="BR6" s="42">
        <f>IF('Indicator Data'!BS10="No Data",1,IF('Indicator Data imputation'!BS9&lt;&gt;"",1,0))</f>
        <v>1</v>
      </c>
      <c r="BS6" s="42">
        <f>IF('Indicator Data'!BT10="No Data",1,IF('Indicator Data imputation'!BT9&lt;&gt;"",1,0))</f>
        <v>0</v>
      </c>
      <c r="BT6" s="42">
        <f>IF('Indicator Data'!BU10="No Data",1,IF('Indicator Data imputation'!BU9&lt;&gt;"",1,0))</f>
        <v>0</v>
      </c>
      <c r="BU6">
        <f t="shared" si="0"/>
        <v>20</v>
      </c>
      <c r="BV6" s="44">
        <f t="shared" si="1"/>
        <v>0.26666666666666666</v>
      </c>
    </row>
    <row r="7" spans="1:74">
      <c r="A7" t="str">
        <f>'Indicator Data'!B11</f>
        <v>ARG</v>
      </c>
      <c r="B7" s="42">
        <f>IF('Indicator Data'!C11="No Data",1,IF('Indicator Data imputation'!C10&lt;&gt;"",1,0))</f>
        <v>0</v>
      </c>
      <c r="C7" s="42">
        <f>IF('Indicator Data'!D11="No Data",1,IF('Indicator Data imputation'!D10&lt;&gt;"",1,0))</f>
        <v>0</v>
      </c>
      <c r="D7" s="42">
        <f>IF('Indicator Data'!E11="No Data",1,IF('Indicator Data imputation'!E10&lt;&gt;"",1,0))</f>
        <v>0</v>
      </c>
      <c r="E7" s="42">
        <f>IF('Indicator Data'!F11="No Data",1,IF('Indicator Data imputation'!F10&lt;&gt;"",1,0))</f>
        <v>0</v>
      </c>
      <c r="F7" s="42">
        <f>IF('Indicator Data'!G11="No Data",1,IF('Indicator Data imputation'!G10&lt;&gt;"",1,0))</f>
        <v>0</v>
      </c>
      <c r="G7" s="42">
        <f>IF('Indicator Data'!H11="No Data",1,IF('Indicator Data imputation'!H10&lt;&gt;"",1,0))</f>
        <v>0</v>
      </c>
      <c r="H7" s="42">
        <f>IF('Indicator Data'!I11="No Data",1,IF('Indicator Data imputation'!I10&lt;&gt;"",1,0))</f>
        <v>0</v>
      </c>
      <c r="I7" s="42">
        <f>IF('Indicator Data'!J11="No Data",1,IF('Indicator Data imputation'!J10&lt;&gt;"",1,0))</f>
        <v>0</v>
      </c>
      <c r="J7" s="42">
        <f>IF('Indicator Data'!K11="No Data",1,IF('Indicator Data imputation'!K10&lt;&gt;"",1,0))</f>
        <v>0</v>
      </c>
      <c r="K7" s="42">
        <f>IF('Indicator Data'!L11="No Data",1,IF('Indicator Data imputation'!L10&lt;&gt;"",1,0))</f>
        <v>0</v>
      </c>
      <c r="L7" s="42">
        <f>IF('Indicator Data'!M11="No Data",1,IF('Indicator Data imputation'!M10&lt;&gt;"",1,0))</f>
        <v>1</v>
      </c>
      <c r="M7" s="42">
        <f>IF('Indicator Data'!N11="No Data",1,IF('Indicator Data imputation'!N10&lt;&gt;"",1,0))</f>
        <v>1</v>
      </c>
      <c r="N7" s="42">
        <f>IF('Indicator Data'!O11="No Data",1,IF('Indicator Data imputation'!O10&lt;&gt;"",1,0))</f>
        <v>1</v>
      </c>
      <c r="O7" s="42">
        <f>IF('Indicator Data'!P11="No Data",1,IF('Indicator Data imputation'!P10&lt;&gt;"",1,0))</f>
        <v>1</v>
      </c>
      <c r="P7" s="42">
        <f>IF('Indicator Data'!Q11="No Data",1,IF('Indicator Data imputation'!Q10&lt;&gt;"",1,0))</f>
        <v>0</v>
      </c>
      <c r="Q7" s="42">
        <f>IF('Indicator Data'!R11="No Data",1,IF('Indicator Data imputation'!R10&lt;&gt;"",1,0))</f>
        <v>0</v>
      </c>
      <c r="R7" s="42">
        <f>IF('Indicator Data'!S11="No Data",1,IF('Indicator Data imputation'!S10&lt;&gt;"",1,0))</f>
        <v>0</v>
      </c>
      <c r="S7" s="42">
        <f>IF('Indicator Data'!T11="No Data",1,IF('Indicator Data imputation'!T10&lt;&gt;"",1,0))</f>
        <v>0</v>
      </c>
      <c r="T7" s="42">
        <f>IF('Indicator Data'!U11="No Data",1,IF('Indicator Data imputation'!U10&lt;&gt;"",1,0))</f>
        <v>0</v>
      </c>
      <c r="U7" s="42">
        <f>IF('Indicator Data'!V11="No Data",1,IF('Indicator Data imputation'!V10&lt;&gt;"",1,0))</f>
        <v>0</v>
      </c>
      <c r="V7" s="42">
        <f>IF('Indicator Data'!W11="No Data",1,IF('Indicator Data imputation'!W10&lt;&gt;"",1,0))</f>
        <v>0</v>
      </c>
      <c r="W7" s="42">
        <f>IF('Indicator Data'!X11="No Data",1,IF('Indicator Data imputation'!X10&lt;&gt;"",1,0))</f>
        <v>0</v>
      </c>
      <c r="X7" s="42">
        <f>IF('Indicator Data'!Y11="No Data",1,IF('Indicator Data imputation'!Y10&lt;&gt;"",1,0))</f>
        <v>0</v>
      </c>
      <c r="Y7" s="42">
        <f>IF('Indicator Data'!Z11="No Data",1,IF('Indicator Data imputation'!Z10&lt;&gt;"",1,0))</f>
        <v>0</v>
      </c>
      <c r="Z7" s="42">
        <f>IF('Indicator Data'!AA11="No Data",1,IF('Indicator Data imputation'!AA10&lt;&gt;"",1,0))</f>
        <v>1</v>
      </c>
      <c r="AA7" s="42">
        <f>IF('Indicator Data'!AB11="No Data",1,IF('Indicator Data imputation'!AB10&lt;&gt;"",1,0))</f>
        <v>0</v>
      </c>
      <c r="AB7" s="42">
        <f>IF('Indicator Data'!AC11="No Data",1,IF('Indicator Data imputation'!AC10&lt;&gt;"",1,0))</f>
        <v>0</v>
      </c>
      <c r="AC7" s="42">
        <f>IF('Indicator Data'!AD11="No Data",1,IF('Indicator Data imputation'!AD10&lt;&gt;"",1,0))</f>
        <v>0</v>
      </c>
      <c r="AD7" s="42">
        <f>IF('Indicator Data'!AE11="No Data",1,IF('Indicator Data imputation'!AE10&lt;&gt;"",1,0))</f>
        <v>0</v>
      </c>
      <c r="AE7" s="42">
        <f>IF('Indicator Data'!AF11="No Data",1,IF('Indicator Data imputation'!AF10&lt;&gt;"",1,0))</f>
        <v>0</v>
      </c>
      <c r="AF7" s="42">
        <f>IF('Indicator Data'!AG11="No Data",1,IF('Indicator Data imputation'!AG10&lt;&gt;"",1,0))</f>
        <v>0</v>
      </c>
      <c r="AG7" s="42">
        <f>IF('Indicator Data'!AH11="No Data",1,IF('Indicator Data imputation'!AH10&lt;&gt;"",1,0))</f>
        <v>0</v>
      </c>
      <c r="AH7" s="42">
        <f>IF('Indicator Data'!AI11="No Data",1,IF('Indicator Data imputation'!AI10&lt;&gt;"",1,0))</f>
        <v>0</v>
      </c>
      <c r="AI7" s="42">
        <f>IF('Indicator Data'!AJ11="No Data",1,IF('Indicator Data imputation'!AJ10&lt;&gt;"",1,0))</f>
        <v>0</v>
      </c>
      <c r="AJ7" s="42">
        <f>IF('Indicator Data'!AK11="No Data",1,IF('Indicator Data imputation'!AK10&lt;&gt;"",1,0))</f>
        <v>0</v>
      </c>
      <c r="AK7" s="42">
        <f>IF('Indicator Data'!AL11="No Data",1,IF('Indicator Data imputation'!AL10&lt;&gt;"",1,0))</f>
        <v>0</v>
      </c>
      <c r="AL7" s="42">
        <f>IF('Indicator Data'!AM11="No Data",1,IF('Indicator Data imputation'!AM10&lt;&gt;"",1,0))</f>
        <v>0</v>
      </c>
      <c r="AM7" s="42">
        <f>IF('Indicator Data'!AN11="No Data",1,IF('Indicator Data imputation'!AN10&lt;&gt;"",1,0))</f>
        <v>0</v>
      </c>
      <c r="AN7" s="42">
        <f>IF('Indicator Data'!AO11="No Data",1,IF('Indicator Data imputation'!AO10&lt;&gt;"",1,0))</f>
        <v>0</v>
      </c>
      <c r="AO7" s="42">
        <f>IF('Indicator Data'!AP11="No Data",1,IF('Indicator Data imputation'!AP10&lt;&gt;"",1,0))</f>
        <v>0</v>
      </c>
      <c r="AP7" s="42">
        <f>IF('Indicator Data'!AQ11="No Data",1,IF('Indicator Data imputation'!AQ10&lt;&gt;"",1,0))</f>
        <v>0</v>
      </c>
      <c r="AQ7" s="42">
        <f>IF('Indicator Data'!AR11="No Data",1,IF('Indicator Data imputation'!AR10&lt;&gt;"",1,0))</f>
        <v>0</v>
      </c>
      <c r="AR7" s="42">
        <f>IF('Indicator Data'!AS11="No Data",1,IF('Indicator Data imputation'!AS10&lt;&gt;"",1,0))</f>
        <v>0</v>
      </c>
      <c r="AS7" s="42">
        <f>IF('Indicator Data'!AT11="No Data",1,IF('Indicator Data imputation'!AT10&lt;&gt;"",1,0))</f>
        <v>0</v>
      </c>
      <c r="AT7" s="42">
        <f>IF('Indicator Data'!AU11="No Data",1,IF('Indicator Data imputation'!AU10&lt;&gt;"",1,0))</f>
        <v>0</v>
      </c>
      <c r="AU7" s="42">
        <f>IF('Indicator Data'!AV11="No Data",1,IF('Indicator Data imputation'!AV10&lt;&gt;"",1,0))</f>
        <v>0</v>
      </c>
      <c r="AV7" s="42">
        <f>IF('Indicator Data'!AW11="No Data",1,IF('Indicator Data imputation'!AW10&lt;&gt;"",1,0))</f>
        <v>0</v>
      </c>
      <c r="AW7" s="42">
        <f>IF('Indicator Data'!AX11="No Data",1,IF('Indicator Data imputation'!AX10&lt;&gt;"",1,0))</f>
        <v>0</v>
      </c>
      <c r="AX7" s="42">
        <f>IF('Indicator Data'!AY11="No Data",1,IF('Indicator Data imputation'!AY10&lt;&gt;"",1,0))</f>
        <v>0</v>
      </c>
      <c r="AY7" s="42">
        <f>IF('Indicator Data'!AZ11="No Data",1,IF('Indicator Data imputation'!AZ10&lt;&gt;"",1,0))</f>
        <v>0</v>
      </c>
      <c r="AZ7" s="42">
        <f>IF('Indicator Data'!BA11="No Data",1,IF('Indicator Data imputation'!BA10&lt;&gt;"",1,0))</f>
        <v>0</v>
      </c>
      <c r="BA7" s="42">
        <f>IF('Indicator Data'!BB11="No Data",1,IF('Indicator Data imputation'!BB10&lt;&gt;"",1,0))</f>
        <v>0</v>
      </c>
      <c r="BB7" s="42">
        <f>IF('Indicator Data'!BC11="No Data",1,IF('Indicator Data imputation'!BC10&lt;&gt;"",1,0))</f>
        <v>0</v>
      </c>
      <c r="BC7" s="42">
        <f>IF('Indicator Data'!BD11="No Data",1,IF('Indicator Data imputation'!BD10&lt;&gt;"",1,0))</f>
        <v>0</v>
      </c>
      <c r="BD7" s="42">
        <f>IF('Indicator Data'!BE11="No Data",1,IF('Indicator Data imputation'!BE10&lt;&gt;"",1,0))</f>
        <v>0</v>
      </c>
      <c r="BE7" s="42">
        <f>IF('Indicator Data'!BF11="No Data",1,IF('Indicator Data imputation'!BF10&lt;&gt;"",1,0))</f>
        <v>0</v>
      </c>
      <c r="BF7" s="42">
        <f>IF('Indicator Data'!BG11="No Data",1,IF('Indicator Data imputation'!BG10&lt;&gt;"",1,0))</f>
        <v>0</v>
      </c>
      <c r="BG7" s="42">
        <f>IF('Indicator Data'!BH11="No Data",1,IF('Indicator Data imputation'!BH10&lt;&gt;"",1,0))</f>
        <v>0</v>
      </c>
      <c r="BH7" s="42">
        <f>IF('Indicator Data'!BI11="No Data",1,IF('Indicator Data imputation'!BI10&lt;&gt;"",1,0))</f>
        <v>0</v>
      </c>
      <c r="BI7" s="42">
        <f>IF('Indicator Data'!BJ11="No Data",1,IF('Indicator Data imputation'!BJ10&lt;&gt;"",1,0))</f>
        <v>1</v>
      </c>
      <c r="BJ7" s="42">
        <f>IF('Indicator Data'!BK11="No Data",1,IF('Indicator Data imputation'!BK10&lt;&gt;"",1,0))</f>
        <v>0</v>
      </c>
      <c r="BK7" s="42">
        <f>IF('Indicator Data'!BL11="No Data",1,IF('Indicator Data imputation'!BL10&lt;&gt;"",1,0))</f>
        <v>0</v>
      </c>
      <c r="BL7" s="42">
        <f>IF('Indicator Data'!BM11="No Data",1,IF('Indicator Data imputation'!BM10&lt;&gt;"",1,0))</f>
        <v>0</v>
      </c>
      <c r="BM7" s="42">
        <f>IF('Indicator Data'!BN11="No Data",1,IF('Indicator Data imputation'!BN10&lt;&gt;"",1,0))</f>
        <v>0</v>
      </c>
      <c r="BN7" s="42">
        <f>IF('Indicator Data'!BO11="No Data",1,IF('Indicator Data imputation'!BO10&lt;&gt;"",1,0))</f>
        <v>0</v>
      </c>
      <c r="BO7" s="42">
        <f>IF('Indicator Data'!BP11="No Data",1,IF('Indicator Data imputation'!BP10&lt;&gt;"",1,0))</f>
        <v>0</v>
      </c>
      <c r="BP7" s="42">
        <f>IF('Indicator Data'!BQ11="No Data",1,IF('Indicator Data imputation'!BQ10&lt;&gt;"",1,0))</f>
        <v>0</v>
      </c>
      <c r="BQ7" s="42">
        <f>IF('Indicator Data'!BR11="No Data",1,IF('Indicator Data imputation'!BR10&lt;&gt;"",1,0))</f>
        <v>0</v>
      </c>
      <c r="BR7" s="42">
        <f>IF('Indicator Data'!BS11="No Data",1,IF('Indicator Data imputation'!BS10&lt;&gt;"",1,0))</f>
        <v>0</v>
      </c>
      <c r="BS7" s="42">
        <f>IF('Indicator Data'!BT11="No Data",1,IF('Indicator Data imputation'!BT10&lt;&gt;"",1,0))</f>
        <v>0</v>
      </c>
      <c r="BT7" s="42">
        <f>IF('Indicator Data'!BU11="No Data",1,IF('Indicator Data imputation'!BU10&lt;&gt;"",1,0))</f>
        <v>0</v>
      </c>
      <c r="BU7">
        <f t="shared" si="0"/>
        <v>6</v>
      </c>
      <c r="BV7" s="44">
        <f t="shared" si="1"/>
        <v>0.08</v>
      </c>
    </row>
    <row r="8" spans="1:74">
      <c r="A8" t="str">
        <f>'Indicator Data'!B12</f>
        <v>ARM</v>
      </c>
      <c r="B8" s="42">
        <f>IF('Indicator Data'!C12="No Data",1,IF('Indicator Data imputation'!C11&lt;&gt;"",1,0))</f>
        <v>0</v>
      </c>
      <c r="C8" s="42">
        <f>IF('Indicator Data'!D12="No Data",1,IF('Indicator Data imputation'!D11&lt;&gt;"",1,0))</f>
        <v>0</v>
      </c>
      <c r="D8" s="42">
        <f>IF('Indicator Data'!E12="No Data",1,IF('Indicator Data imputation'!E11&lt;&gt;"",1,0))</f>
        <v>0</v>
      </c>
      <c r="E8" s="42">
        <f>IF('Indicator Data'!F12="No Data",1,IF('Indicator Data imputation'!F11&lt;&gt;"",1,0))</f>
        <v>0</v>
      </c>
      <c r="F8" s="42">
        <f>IF('Indicator Data'!G12="No Data",1,IF('Indicator Data imputation'!G11&lt;&gt;"",1,0))</f>
        <v>0</v>
      </c>
      <c r="G8" s="42">
        <f>IF('Indicator Data'!H12="No Data",1,IF('Indicator Data imputation'!H11&lt;&gt;"",1,0))</f>
        <v>0</v>
      </c>
      <c r="H8" s="42">
        <f>IF('Indicator Data'!I12="No Data",1,IF('Indicator Data imputation'!I11&lt;&gt;"",1,0))</f>
        <v>0</v>
      </c>
      <c r="I8" s="42">
        <f>IF('Indicator Data'!J12="No Data",1,IF('Indicator Data imputation'!J11&lt;&gt;"",1,0))</f>
        <v>0</v>
      </c>
      <c r="J8" s="42">
        <f>IF('Indicator Data'!K12="No Data",1,IF('Indicator Data imputation'!K11&lt;&gt;"",1,0))</f>
        <v>0</v>
      </c>
      <c r="K8" s="42">
        <f>IF('Indicator Data'!L12="No Data",1,IF('Indicator Data imputation'!L11&lt;&gt;"",1,0))</f>
        <v>0</v>
      </c>
      <c r="L8" s="42">
        <f>IF('Indicator Data'!M12="No Data",1,IF('Indicator Data imputation'!M11&lt;&gt;"",1,0))</f>
        <v>0</v>
      </c>
      <c r="M8" s="42">
        <f>IF('Indicator Data'!N12="No Data",1,IF('Indicator Data imputation'!N11&lt;&gt;"",1,0))</f>
        <v>1</v>
      </c>
      <c r="N8" s="42">
        <f>IF('Indicator Data'!O12="No Data",1,IF('Indicator Data imputation'!O11&lt;&gt;"",1,0))</f>
        <v>1</v>
      </c>
      <c r="O8" s="42">
        <f>IF('Indicator Data'!P12="No Data",1,IF('Indicator Data imputation'!P11&lt;&gt;"",1,0))</f>
        <v>1</v>
      </c>
      <c r="P8" s="42">
        <f>IF('Indicator Data'!Q12="No Data",1,IF('Indicator Data imputation'!Q11&lt;&gt;"",1,0))</f>
        <v>0</v>
      </c>
      <c r="Q8" s="42">
        <f>IF('Indicator Data'!R12="No Data",1,IF('Indicator Data imputation'!R11&lt;&gt;"",1,0))</f>
        <v>0</v>
      </c>
      <c r="R8" s="42">
        <f>IF('Indicator Data'!S12="No Data",1,IF('Indicator Data imputation'!S11&lt;&gt;"",1,0))</f>
        <v>0</v>
      </c>
      <c r="S8" s="42">
        <f>IF('Indicator Data'!T12="No Data",1,IF('Indicator Data imputation'!T11&lt;&gt;"",1,0))</f>
        <v>0</v>
      </c>
      <c r="T8" s="42">
        <f>IF('Indicator Data'!U12="No Data",1,IF('Indicator Data imputation'!U11&lt;&gt;"",1,0))</f>
        <v>0</v>
      </c>
      <c r="U8" s="42">
        <f>IF('Indicator Data'!V12="No Data",1,IF('Indicator Data imputation'!V11&lt;&gt;"",1,0))</f>
        <v>0</v>
      </c>
      <c r="V8" s="42">
        <f>IF('Indicator Data'!W12="No Data",1,IF('Indicator Data imputation'!W11&lt;&gt;"",1,0))</f>
        <v>0</v>
      </c>
      <c r="W8" s="42">
        <f>IF('Indicator Data'!X12="No Data",1,IF('Indicator Data imputation'!X11&lt;&gt;"",1,0))</f>
        <v>0</v>
      </c>
      <c r="X8" s="42">
        <f>IF('Indicator Data'!Y12="No Data",1,IF('Indicator Data imputation'!Y11&lt;&gt;"",1,0))</f>
        <v>0</v>
      </c>
      <c r="Y8" s="42">
        <f>IF('Indicator Data'!Z12="No Data",1,IF('Indicator Data imputation'!Z11&lt;&gt;"",1,0))</f>
        <v>0</v>
      </c>
      <c r="Z8" s="42">
        <f>IF('Indicator Data'!AA12="No Data",1,IF('Indicator Data imputation'!AA11&lt;&gt;"",1,0))</f>
        <v>0</v>
      </c>
      <c r="AA8" s="42">
        <f>IF('Indicator Data'!AB12="No Data",1,IF('Indicator Data imputation'!AB11&lt;&gt;"",1,0))</f>
        <v>0</v>
      </c>
      <c r="AB8" s="42">
        <f>IF('Indicator Data'!AC12="No Data",1,IF('Indicator Data imputation'!AC11&lt;&gt;"",1,0))</f>
        <v>0</v>
      </c>
      <c r="AC8" s="42">
        <f>IF('Indicator Data'!AD12="No Data",1,IF('Indicator Data imputation'!AD11&lt;&gt;"",1,0))</f>
        <v>0</v>
      </c>
      <c r="AD8" s="42">
        <f>IF('Indicator Data'!AE12="No Data",1,IF('Indicator Data imputation'!AE11&lt;&gt;"",1,0))</f>
        <v>0</v>
      </c>
      <c r="AE8" s="42">
        <f>IF('Indicator Data'!AF12="No Data",1,IF('Indicator Data imputation'!AF11&lt;&gt;"",1,0))</f>
        <v>0</v>
      </c>
      <c r="AF8" s="42">
        <f>IF('Indicator Data'!AG12="No Data",1,IF('Indicator Data imputation'!AG11&lt;&gt;"",1,0))</f>
        <v>0</v>
      </c>
      <c r="AG8" s="42">
        <f>IF('Indicator Data'!AH12="No Data",1,IF('Indicator Data imputation'!AH11&lt;&gt;"",1,0))</f>
        <v>0</v>
      </c>
      <c r="AH8" s="42">
        <f>IF('Indicator Data'!AI12="No Data",1,IF('Indicator Data imputation'!AI11&lt;&gt;"",1,0))</f>
        <v>0</v>
      </c>
      <c r="AI8" s="42">
        <f>IF('Indicator Data'!AJ12="No Data",1,IF('Indicator Data imputation'!AJ11&lt;&gt;"",1,0))</f>
        <v>0</v>
      </c>
      <c r="AJ8" s="42">
        <f>IF('Indicator Data'!AK12="No Data",1,IF('Indicator Data imputation'!AK11&lt;&gt;"",1,0))</f>
        <v>0</v>
      </c>
      <c r="AK8" s="42">
        <f>IF('Indicator Data'!AL12="No Data",1,IF('Indicator Data imputation'!AL11&lt;&gt;"",1,0))</f>
        <v>0</v>
      </c>
      <c r="AL8" s="42">
        <f>IF('Indicator Data'!AM12="No Data",1,IF('Indicator Data imputation'!AM11&lt;&gt;"",1,0))</f>
        <v>0</v>
      </c>
      <c r="AM8" s="42">
        <f>IF('Indicator Data'!AN12="No Data",1,IF('Indicator Data imputation'!AN11&lt;&gt;"",1,0))</f>
        <v>0</v>
      </c>
      <c r="AN8" s="42">
        <f>IF('Indicator Data'!AO12="No Data",1,IF('Indicator Data imputation'!AO11&lt;&gt;"",1,0))</f>
        <v>0</v>
      </c>
      <c r="AO8" s="42">
        <f>IF('Indicator Data'!AP12="No Data",1,IF('Indicator Data imputation'!AP11&lt;&gt;"",1,0))</f>
        <v>0</v>
      </c>
      <c r="AP8" s="42">
        <f>IF('Indicator Data'!AQ12="No Data",1,IF('Indicator Data imputation'!AQ11&lt;&gt;"",1,0))</f>
        <v>0</v>
      </c>
      <c r="AQ8" s="42">
        <f>IF('Indicator Data'!AR12="No Data",1,IF('Indicator Data imputation'!AR11&lt;&gt;"",1,0))</f>
        <v>0</v>
      </c>
      <c r="AR8" s="42">
        <f>IF('Indicator Data'!AS12="No Data",1,IF('Indicator Data imputation'!AS11&lt;&gt;"",1,0))</f>
        <v>0</v>
      </c>
      <c r="AS8" s="42">
        <f>IF('Indicator Data'!AT12="No Data",1,IF('Indicator Data imputation'!AT11&lt;&gt;"",1,0))</f>
        <v>0</v>
      </c>
      <c r="AT8" s="42">
        <f>IF('Indicator Data'!AU12="No Data",1,IF('Indicator Data imputation'!AU11&lt;&gt;"",1,0))</f>
        <v>0</v>
      </c>
      <c r="AU8" s="42">
        <f>IF('Indicator Data'!AV12="No Data",1,IF('Indicator Data imputation'!AV11&lt;&gt;"",1,0))</f>
        <v>0</v>
      </c>
      <c r="AV8" s="42">
        <f>IF('Indicator Data'!AW12="No Data",1,IF('Indicator Data imputation'!AW11&lt;&gt;"",1,0))</f>
        <v>0</v>
      </c>
      <c r="AW8" s="42">
        <f>IF('Indicator Data'!AX12="No Data",1,IF('Indicator Data imputation'!AX11&lt;&gt;"",1,0))</f>
        <v>0</v>
      </c>
      <c r="AX8" s="42">
        <f>IF('Indicator Data'!AY12="No Data",1,IF('Indicator Data imputation'!AY11&lt;&gt;"",1,0))</f>
        <v>0</v>
      </c>
      <c r="AY8" s="42">
        <f>IF('Indicator Data'!AZ12="No Data",1,IF('Indicator Data imputation'!AZ11&lt;&gt;"",1,0))</f>
        <v>0</v>
      </c>
      <c r="AZ8" s="42">
        <f>IF('Indicator Data'!BA12="No Data",1,IF('Indicator Data imputation'!BA11&lt;&gt;"",1,0))</f>
        <v>0</v>
      </c>
      <c r="BA8" s="42">
        <f>IF('Indicator Data'!BB12="No Data",1,IF('Indicator Data imputation'!BB11&lt;&gt;"",1,0))</f>
        <v>0</v>
      </c>
      <c r="BB8" s="42">
        <f>IF('Indicator Data'!BC12="No Data",1,IF('Indicator Data imputation'!BC11&lt;&gt;"",1,0))</f>
        <v>0</v>
      </c>
      <c r="BC8" s="42">
        <f>IF('Indicator Data'!BD12="No Data",1,IF('Indicator Data imputation'!BD11&lt;&gt;"",1,0))</f>
        <v>0</v>
      </c>
      <c r="BD8" s="42">
        <f>IF('Indicator Data'!BE12="No Data",1,IF('Indicator Data imputation'!BE11&lt;&gt;"",1,0))</f>
        <v>0</v>
      </c>
      <c r="BE8" s="42">
        <f>IF('Indicator Data'!BF12="No Data",1,IF('Indicator Data imputation'!BF11&lt;&gt;"",1,0))</f>
        <v>0</v>
      </c>
      <c r="BF8" s="42">
        <f>IF('Indicator Data'!BG12="No Data",1,IF('Indicator Data imputation'!BG11&lt;&gt;"",1,0))</f>
        <v>0</v>
      </c>
      <c r="BG8" s="42">
        <f>IF('Indicator Data'!BH12="No Data",1,IF('Indicator Data imputation'!BH11&lt;&gt;"",1,0))</f>
        <v>0</v>
      </c>
      <c r="BH8" s="42">
        <f>IF('Indicator Data'!BI12="No Data",1,IF('Indicator Data imputation'!BI11&lt;&gt;"",1,0))</f>
        <v>0</v>
      </c>
      <c r="BI8" s="42">
        <f>IF('Indicator Data'!BJ12="No Data",1,IF('Indicator Data imputation'!BJ11&lt;&gt;"",1,0))</f>
        <v>0</v>
      </c>
      <c r="BJ8" s="42">
        <f>IF('Indicator Data'!BK12="No Data",1,IF('Indicator Data imputation'!BK11&lt;&gt;"",1,0))</f>
        <v>0</v>
      </c>
      <c r="BK8" s="42">
        <f>IF('Indicator Data'!BL12="No Data",1,IF('Indicator Data imputation'!BL11&lt;&gt;"",1,0))</f>
        <v>0</v>
      </c>
      <c r="BL8" s="42">
        <f>IF('Indicator Data'!BM12="No Data",1,IF('Indicator Data imputation'!BM11&lt;&gt;"",1,0))</f>
        <v>0</v>
      </c>
      <c r="BM8" s="42">
        <f>IF('Indicator Data'!BN12="No Data",1,IF('Indicator Data imputation'!BN11&lt;&gt;"",1,0))</f>
        <v>0</v>
      </c>
      <c r="BN8" s="42">
        <f>IF('Indicator Data'!BO12="No Data",1,IF('Indicator Data imputation'!BO11&lt;&gt;"",1,0))</f>
        <v>0</v>
      </c>
      <c r="BO8" s="42">
        <f>IF('Indicator Data'!BP12="No Data",1,IF('Indicator Data imputation'!BP11&lt;&gt;"",1,0))</f>
        <v>0</v>
      </c>
      <c r="BP8" s="42">
        <f>IF('Indicator Data'!BQ12="No Data",1,IF('Indicator Data imputation'!BQ11&lt;&gt;"",1,0))</f>
        <v>0</v>
      </c>
      <c r="BQ8" s="42">
        <f>IF('Indicator Data'!BR12="No Data",1,IF('Indicator Data imputation'!BR11&lt;&gt;"",1,0))</f>
        <v>0</v>
      </c>
      <c r="BR8" s="42">
        <f>IF('Indicator Data'!BS12="No Data",1,IF('Indicator Data imputation'!BS11&lt;&gt;"",1,0))</f>
        <v>0</v>
      </c>
      <c r="BS8" s="42">
        <f>IF('Indicator Data'!BT12="No Data",1,IF('Indicator Data imputation'!BT11&lt;&gt;"",1,0))</f>
        <v>0</v>
      </c>
      <c r="BT8" s="42">
        <f>IF('Indicator Data'!BU12="No Data",1,IF('Indicator Data imputation'!BU11&lt;&gt;"",1,0))</f>
        <v>0</v>
      </c>
      <c r="BU8">
        <f t="shared" si="0"/>
        <v>3</v>
      </c>
      <c r="BV8" s="44">
        <f t="shared" si="1"/>
        <v>0.04</v>
      </c>
    </row>
    <row r="9" spans="1:74">
      <c r="A9" t="str">
        <f>'Indicator Data'!B13</f>
        <v>AUS</v>
      </c>
      <c r="B9" s="42">
        <f>IF('Indicator Data'!C13="No Data",1,IF('Indicator Data imputation'!C12&lt;&gt;"",1,0))</f>
        <v>0</v>
      </c>
      <c r="C9" s="42">
        <f>IF('Indicator Data'!D13="No Data",1,IF('Indicator Data imputation'!D12&lt;&gt;"",1,0))</f>
        <v>0</v>
      </c>
      <c r="D9" s="42">
        <f>IF('Indicator Data'!E13="No Data",1,IF('Indicator Data imputation'!E12&lt;&gt;"",1,0))</f>
        <v>0</v>
      </c>
      <c r="E9" s="42">
        <f>IF('Indicator Data'!F13="No Data",1,IF('Indicator Data imputation'!F12&lt;&gt;"",1,0))</f>
        <v>0</v>
      </c>
      <c r="F9" s="42">
        <f>IF('Indicator Data'!G13="No Data",1,IF('Indicator Data imputation'!G12&lt;&gt;"",1,0))</f>
        <v>0</v>
      </c>
      <c r="G9" s="42">
        <f>IF('Indicator Data'!H13="No Data",1,IF('Indicator Data imputation'!H12&lt;&gt;"",1,0))</f>
        <v>0</v>
      </c>
      <c r="H9" s="42">
        <f>IF('Indicator Data'!I13="No Data",1,IF('Indicator Data imputation'!I12&lt;&gt;"",1,0))</f>
        <v>0</v>
      </c>
      <c r="I9" s="42">
        <f>IF('Indicator Data'!J13="No Data",1,IF('Indicator Data imputation'!J12&lt;&gt;"",1,0))</f>
        <v>0</v>
      </c>
      <c r="J9" s="42">
        <f>IF('Indicator Data'!K13="No Data",1,IF('Indicator Data imputation'!K12&lt;&gt;"",1,0))</f>
        <v>0</v>
      </c>
      <c r="K9" s="42">
        <f>IF('Indicator Data'!L13="No Data",1,IF('Indicator Data imputation'!L12&lt;&gt;"",1,0))</f>
        <v>0</v>
      </c>
      <c r="L9" s="42">
        <f>IF('Indicator Data'!M13="No Data",1,IF('Indicator Data imputation'!M12&lt;&gt;"",1,0))</f>
        <v>0</v>
      </c>
      <c r="M9" s="42">
        <f>IF('Indicator Data'!N13="No Data",1,IF('Indicator Data imputation'!N12&lt;&gt;"",1,0))</f>
        <v>1</v>
      </c>
      <c r="N9" s="42">
        <f>IF('Indicator Data'!O13="No Data",1,IF('Indicator Data imputation'!O12&lt;&gt;"",1,0))</f>
        <v>1</v>
      </c>
      <c r="O9" s="42">
        <f>IF('Indicator Data'!P13="No Data",1,IF('Indicator Data imputation'!P12&lt;&gt;"",1,0))</f>
        <v>1</v>
      </c>
      <c r="P9" s="42">
        <f>IF('Indicator Data'!Q13="No Data",1,IF('Indicator Data imputation'!Q12&lt;&gt;"",1,0))</f>
        <v>0</v>
      </c>
      <c r="Q9" s="42">
        <f>IF('Indicator Data'!R13="No Data",1,IF('Indicator Data imputation'!R12&lt;&gt;"",1,0))</f>
        <v>0</v>
      </c>
      <c r="R9" s="42">
        <f>IF('Indicator Data'!S13="No Data",1,IF('Indicator Data imputation'!S12&lt;&gt;"",1,0))</f>
        <v>0</v>
      </c>
      <c r="S9" s="42">
        <f>IF('Indicator Data'!T13="No Data",1,IF('Indicator Data imputation'!T12&lt;&gt;"",1,0))</f>
        <v>0</v>
      </c>
      <c r="T9" s="42">
        <f>IF('Indicator Data'!U13="No Data",1,IF('Indicator Data imputation'!U12&lt;&gt;"",1,0))</f>
        <v>0</v>
      </c>
      <c r="U9" s="42">
        <f>IF('Indicator Data'!V13="No Data",1,IF('Indicator Data imputation'!V12&lt;&gt;"",1,0))</f>
        <v>0</v>
      </c>
      <c r="V9" s="42">
        <f>IF('Indicator Data'!W13="No Data",1,IF('Indicator Data imputation'!W12&lt;&gt;"",1,0))</f>
        <v>0</v>
      </c>
      <c r="W9" s="42">
        <f>IF('Indicator Data'!X13="No Data",1,IF('Indicator Data imputation'!X12&lt;&gt;"",1,0))</f>
        <v>0</v>
      </c>
      <c r="X9" s="42">
        <f>IF('Indicator Data'!Y13="No Data",1,IF('Indicator Data imputation'!Y12&lt;&gt;"",1,0))</f>
        <v>0</v>
      </c>
      <c r="Y9" s="42">
        <f>IF('Indicator Data'!Z13="No Data",1,IF('Indicator Data imputation'!Z12&lt;&gt;"",1,0))</f>
        <v>0</v>
      </c>
      <c r="Z9" s="42">
        <f>IF('Indicator Data'!AA13="No Data",1,IF('Indicator Data imputation'!AA12&lt;&gt;"",1,0))</f>
        <v>1</v>
      </c>
      <c r="AA9" s="42">
        <f>IF('Indicator Data'!AB13="No Data",1,IF('Indicator Data imputation'!AB12&lt;&gt;"",1,0))</f>
        <v>0</v>
      </c>
      <c r="AB9" s="42">
        <f>IF('Indicator Data'!AC13="No Data",1,IF('Indicator Data imputation'!AC12&lt;&gt;"",1,0))</f>
        <v>0</v>
      </c>
      <c r="AC9" s="42">
        <f>IF('Indicator Data'!AD13="No Data",1,IF('Indicator Data imputation'!AD12&lt;&gt;"",1,0))</f>
        <v>0</v>
      </c>
      <c r="AD9" s="42">
        <f>IF('Indicator Data'!AE13="No Data",1,IF('Indicator Data imputation'!AE12&lt;&gt;"",1,0))</f>
        <v>0</v>
      </c>
      <c r="AE9" s="42">
        <f>IF('Indicator Data'!AF13="No Data",1,IF('Indicator Data imputation'!AF12&lt;&gt;"",1,0))</f>
        <v>0</v>
      </c>
      <c r="AF9" s="42">
        <f>IF('Indicator Data'!AG13="No Data",1,IF('Indicator Data imputation'!AG12&lt;&gt;"",1,0))</f>
        <v>0</v>
      </c>
      <c r="AG9" s="42">
        <f>IF('Indicator Data'!AH13="No Data",1,IF('Indicator Data imputation'!AH12&lt;&gt;"",1,0))</f>
        <v>0</v>
      </c>
      <c r="AH9" s="42">
        <f>IF('Indicator Data'!AI13="No Data",1,IF('Indicator Data imputation'!AI12&lt;&gt;"",1,0))</f>
        <v>1</v>
      </c>
      <c r="AI9" s="42">
        <f>IF('Indicator Data'!AJ13="No Data",1,IF('Indicator Data imputation'!AJ12&lt;&gt;"",1,0))</f>
        <v>0</v>
      </c>
      <c r="AJ9" s="42">
        <f>IF('Indicator Data'!AK13="No Data",1,IF('Indicator Data imputation'!AK12&lt;&gt;"",1,0))</f>
        <v>0</v>
      </c>
      <c r="AK9" s="42">
        <f>IF('Indicator Data'!AL13="No Data",1,IF('Indicator Data imputation'!AL12&lt;&gt;"",1,0))</f>
        <v>0</v>
      </c>
      <c r="AL9" s="42">
        <f>IF('Indicator Data'!AM13="No Data",1,IF('Indicator Data imputation'!AM12&lt;&gt;"",1,0))</f>
        <v>1</v>
      </c>
      <c r="AM9" s="42">
        <f>IF('Indicator Data'!AN13="No Data",1,IF('Indicator Data imputation'!AN12&lt;&gt;"",1,0))</f>
        <v>0</v>
      </c>
      <c r="AN9" s="42">
        <f>IF('Indicator Data'!AO13="No Data",1,IF('Indicator Data imputation'!AO12&lt;&gt;"",1,0))</f>
        <v>0</v>
      </c>
      <c r="AO9" s="42">
        <f>IF('Indicator Data'!AP13="No Data",1,IF('Indicator Data imputation'!AP12&lt;&gt;"",1,0))</f>
        <v>1</v>
      </c>
      <c r="AP9" s="42">
        <f>IF('Indicator Data'!AQ13="No Data",1,IF('Indicator Data imputation'!AQ12&lt;&gt;"",1,0))</f>
        <v>0</v>
      </c>
      <c r="AQ9" s="42">
        <f>IF('Indicator Data'!AR13="No Data",1,IF('Indicator Data imputation'!AR12&lt;&gt;"",1,0))</f>
        <v>0</v>
      </c>
      <c r="AR9" s="42">
        <f>IF('Indicator Data'!AS13="No Data",1,IF('Indicator Data imputation'!AS12&lt;&gt;"",1,0))</f>
        <v>0</v>
      </c>
      <c r="AS9" s="42">
        <f>IF('Indicator Data'!AT13="No Data",1,IF('Indicator Data imputation'!AT12&lt;&gt;"",1,0))</f>
        <v>1</v>
      </c>
      <c r="AT9" s="42">
        <f>IF('Indicator Data'!AU13="No Data",1,IF('Indicator Data imputation'!AU12&lt;&gt;"",1,0))</f>
        <v>0</v>
      </c>
      <c r="AU9" s="42">
        <f>IF('Indicator Data'!AV13="No Data",1,IF('Indicator Data imputation'!AV12&lt;&gt;"",1,0))</f>
        <v>0</v>
      </c>
      <c r="AV9" s="42">
        <f>IF('Indicator Data'!AW13="No Data",1,IF('Indicator Data imputation'!AW12&lt;&gt;"",1,0))</f>
        <v>0</v>
      </c>
      <c r="AW9" s="42">
        <f>IF('Indicator Data'!AX13="No Data",1,IF('Indicator Data imputation'!AX12&lt;&gt;"",1,0))</f>
        <v>0</v>
      </c>
      <c r="AX9" s="42">
        <f>IF('Indicator Data'!AY13="No Data",1,IF('Indicator Data imputation'!AY12&lt;&gt;"",1,0))</f>
        <v>0</v>
      </c>
      <c r="AY9" s="42">
        <f>IF('Indicator Data'!AZ13="No Data",1,IF('Indicator Data imputation'!AZ12&lt;&gt;"",1,0))</f>
        <v>0</v>
      </c>
      <c r="AZ9" s="42">
        <f>IF('Indicator Data'!BA13="No Data",1,IF('Indicator Data imputation'!BA12&lt;&gt;"",1,0))</f>
        <v>0</v>
      </c>
      <c r="BA9" s="42">
        <f>IF('Indicator Data'!BB13="No Data",1,IF('Indicator Data imputation'!BB12&lt;&gt;"",1,0))</f>
        <v>0</v>
      </c>
      <c r="BB9" s="42">
        <f>IF('Indicator Data'!BC13="No Data",1,IF('Indicator Data imputation'!BC12&lt;&gt;"",1,0))</f>
        <v>0</v>
      </c>
      <c r="BC9" s="42">
        <f>IF('Indicator Data'!BD13="No Data",1,IF('Indicator Data imputation'!BD12&lt;&gt;"",1,0))</f>
        <v>0</v>
      </c>
      <c r="BD9" s="42">
        <f>IF('Indicator Data'!BE13="No Data",1,IF('Indicator Data imputation'!BE12&lt;&gt;"",1,0))</f>
        <v>0</v>
      </c>
      <c r="BE9" s="42">
        <f>IF('Indicator Data'!BF13="No Data",1,IF('Indicator Data imputation'!BF12&lt;&gt;"",1,0))</f>
        <v>0</v>
      </c>
      <c r="BF9" s="42">
        <f>IF('Indicator Data'!BG13="No Data",1,IF('Indicator Data imputation'!BG12&lt;&gt;"",1,0))</f>
        <v>0</v>
      </c>
      <c r="BG9" s="42">
        <f>IF('Indicator Data'!BH13="No Data",1,IF('Indicator Data imputation'!BH12&lt;&gt;"",1,0))</f>
        <v>0</v>
      </c>
      <c r="BH9" s="42">
        <f>IF('Indicator Data'!BI13="No Data",1,IF('Indicator Data imputation'!BI12&lt;&gt;"",1,0))</f>
        <v>0</v>
      </c>
      <c r="BI9" s="42">
        <f>IF('Indicator Data'!BJ13="No Data",1,IF('Indicator Data imputation'!BJ12&lt;&gt;"",1,0))</f>
        <v>1</v>
      </c>
      <c r="BJ9" s="42">
        <f>IF('Indicator Data'!BK13="No Data",1,IF('Indicator Data imputation'!BK12&lt;&gt;"",1,0))</f>
        <v>0</v>
      </c>
      <c r="BK9" s="42">
        <f>IF('Indicator Data'!BL13="No Data",1,IF('Indicator Data imputation'!BL12&lt;&gt;"",1,0))</f>
        <v>0</v>
      </c>
      <c r="BL9" s="42">
        <f>IF('Indicator Data'!BM13="No Data",1,IF('Indicator Data imputation'!BM12&lt;&gt;"",1,0))</f>
        <v>0</v>
      </c>
      <c r="BM9" s="42">
        <f>IF('Indicator Data'!BN13="No Data",1,IF('Indicator Data imputation'!BN12&lt;&gt;"",1,0))</f>
        <v>0</v>
      </c>
      <c r="BN9" s="42">
        <f>IF('Indicator Data'!BO13="No Data",1,IF('Indicator Data imputation'!BO12&lt;&gt;"",1,0))</f>
        <v>0</v>
      </c>
      <c r="BO9" s="42">
        <f>IF('Indicator Data'!BP13="No Data",1,IF('Indicator Data imputation'!BP12&lt;&gt;"",1,0))</f>
        <v>0</v>
      </c>
      <c r="BP9" s="42">
        <f>IF('Indicator Data'!BQ13="No Data",1,IF('Indicator Data imputation'!BQ12&lt;&gt;"",1,0))</f>
        <v>0</v>
      </c>
      <c r="BQ9" s="42">
        <f>IF('Indicator Data'!BR13="No Data",1,IF('Indicator Data imputation'!BR12&lt;&gt;"",1,0))</f>
        <v>0</v>
      </c>
      <c r="BR9" s="42">
        <f>IF('Indicator Data'!BS13="No Data",1,IF('Indicator Data imputation'!BS12&lt;&gt;"",1,0))</f>
        <v>0</v>
      </c>
      <c r="BS9" s="42">
        <f>IF('Indicator Data'!BT13="No Data",1,IF('Indicator Data imputation'!BT12&lt;&gt;"",1,0))</f>
        <v>0</v>
      </c>
      <c r="BT9" s="42">
        <f>IF('Indicator Data'!BU13="No Data",1,IF('Indicator Data imputation'!BU12&lt;&gt;"",1,0))</f>
        <v>0</v>
      </c>
      <c r="BU9">
        <f t="shared" si="0"/>
        <v>9</v>
      </c>
      <c r="BV9" s="44">
        <f t="shared" si="1"/>
        <v>0.12</v>
      </c>
    </row>
    <row r="10" spans="1:74">
      <c r="A10" t="str">
        <f>'Indicator Data'!B14</f>
        <v>AUT</v>
      </c>
      <c r="B10" s="42">
        <f>IF('Indicator Data'!C14="No Data",1,IF('Indicator Data imputation'!C13&lt;&gt;"",1,0))</f>
        <v>0</v>
      </c>
      <c r="C10" s="42">
        <f>IF('Indicator Data'!D14="No Data",1,IF('Indicator Data imputation'!D13&lt;&gt;"",1,0))</f>
        <v>0</v>
      </c>
      <c r="D10" s="42">
        <f>IF('Indicator Data'!E14="No Data",1,IF('Indicator Data imputation'!E13&lt;&gt;"",1,0))</f>
        <v>0</v>
      </c>
      <c r="E10" s="42">
        <f>IF('Indicator Data'!F14="No Data",1,IF('Indicator Data imputation'!F13&lt;&gt;"",1,0))</f>
        <v>0</v>
      </c>
      <c r="F10" s="42">
        <f>IF('Indicator Data'!G14="No Data",1,IF('Indicator Data imputation'!G13&lt;&gt;"",1,0))</f>
        <v>0</v>
      </c>
      <c r="G10" s="42">
        <f>IF('Indicator Data'!H14="No Data",1,IF('Indicator Data imputation'!H13&lt;&gt;"",1,0))</f>
        <v>0</v>
      </c>
      <c r="H10" s="42">
        <f>IF('Indicator Data'!I14="No Data",1,IF('Indicator Data imputation'!I13&lt;&gt;"",1,0))</f>
        <v>0</v>
      </c>
      <c r="I10" s="42">
        <f>IF('Indicator Data'!J14="No Data",1,IF('Indicator Data imputation'!J13&lt;&gt;"",1,0))</f>
        <v>0</v>
      </c>
      <c r="J10" s="42">
        <f>IF('Indicator Data'!K14="No Data",1,IF('Indicator Data imputation'!K13&lt;&gt;"",1,0))</f>
        <v>0</v>
      </c>
      <c r="K10" s="42">
        <f>IF('Indicator Data'!L14="No Data",1,IF('Indicator Data imputation'!L13&lt;&gt;"",1,0))</f>
        <v>0</v>
      </c>
      <c r="L10" s="42">
        <f>IF('Indicator Data'!M14="No Data",1,IF('Indicator Data imputation'!M13&lt;&gt;"",1,0))</f>
        <v>0</v>
      </c>
      <c r="M10" s="42">
        <f>IF('Indicator Data'!N14="No Data",1,IF('Indicator Data imputation'!N13&lt;&gt;"",1,0))</f>
        <v>1</v>
      </c>
      <c r="N10" s="42">
        <f>IF('Indicator Data'!O14="No Data",1,IF('Indicator Data imputation'!O13&lt;&gt;"",1,0))</f>
        <v>1</v>
      </c>
      <c r="O10" s="42">
        <f>IF('Indicator Data'!P14="No Data",1,IF('Indicator Data imputation'!P13&lt;&gt;"",1,0))</f>
        <v>1</v>
      </c>
      <c r="P10" s="42">
        <f>IF('Indicator Data'!Q14="No Data",1,IF('Indicator Data imputation'!Q13&lt;&gt;"",1,0))</f>
        <v>0</v>
      </c>
      <c r="Q10" s="42">
        <f>IF('Indicator Data'!R14="No Data",1,IF('Indicator Data imputation'!R13&lt;&gt;"",1,0))</f>
        <v>0</v>
      </c>
      <c r="R10" s="42">
        <f>IF('Indicator Data'!S14="No Data",1,IF('Indicator Data imputation'!S13&lt;&gt;"",1,0))</f>
        <v>0</v>
      </c>
      <c r="S10" s="42">
        <f>IF('Indicator Data'!T14="No Data",1,IF('Indicator Data imputation'!T13&lt;&gt;"",1,0))</f>
        <v>0</v>
      </c>
      <c r="T10" s="42">
        <f>IF('Indicator Data'!U14="No Data",1,IF('Indicator Data imputation'!U13&lt;&gt;"",1,0))</f>
        <v>0</v>
      </c>
      <c r="U10" s="42">
        <f>IF('Indicator Data'!V14="No Data",1,IF('Indicator Data imputation'!V13&lt;&gt;"",1,0))</f>
        <v>0</v>
      </c>
      <c r="V10" s="42">
        <f>IF('Indicator Data'!W14="No Data",1,IF('Indicator Data imputation'!W13&lt;&gt;"",1,0))</f>
        <v>0</v>
      </c>
      <c r="W10" s="42">
        <f>IF('Indicator Data'!X14="No Data",1,IF('Indicator Data imputation'!X13&lt;&gt;"",1,0))</f>
        <v>0</v>
      </c>
      <c r="X10" s="42">
        <f>IF('Indicator Data'!Y14="No Data",1,IF('Indicator Data imputation'!Y13&lt;&gt;"",1,0))</f>
        <v>0</v>
      </c>
      <c r="Y10" s="42">
        <f>IF('Indicator Data'!Z14="No Data",1,IF('Indicator Data imputation'!Z13&lt;&gt;"",1,0))</f>
        <v>0</v>
      </c>
      <c r="Z10" s="42">
        <f>IF('Indicator Data'!AA14="No Data",1,IF('Indicator Data imputation'!AA13&lt;&gt;"",1,0))</f>
        <v>1</v>
      </c>
      <c r="AA10" s="42">
        <f>IF('Indicator Data'!AB14="No Data",1,IF('Indicator Data imputation'!AB13&lt;&gt;"",1,0))</f>
        <v>0</v>
      </c>
      <c r="AB10" s="42">
        <f>IF('Indicator Data'!AC14="No Data",1,IF('Indicator Data imputation'!AC13&lt;&gt;"",1,0))</f>
        <v>0</v>
      </c>
      <c r="AC10" s="42">
        <f>IF('Indicator Data'!AD14="No Data",1,IF('Indicator Data imputation'!AD13&lt;&gt;"",1,0))</f>
        <v>0</v>
      </c>
      <c r="AD10" s="42">
        <f>IF('Indicator Data'!AE14="No Data",1,IF('Indicator Data imputation'!AE13&lt;&gt;"",1,0))</f>
        <v>0</v>
      </c>
      <c r="AE10" s="42">
        <f>IF('Indicator Data'!AF14="No Data",1,IF('Indicator Data imputation'!AF13&lt;&gt;"",1,0))</f>
        <v>0</v>
      </c>
      <c r="AF10" s="42">
        <f>IF('Indicator Data'!AG14="No Data",1,IF('Indicator Data imputation'!AG13&lt;&gt;"",1,0))</f>
        <v>0</v>
      </c>
      <c r="AG10" s="42">
        <f>IF('Indicator Data'!AH14="No Data",1,IF('Indicator Data imputation'!AH13&lt;&gt;"",1,0))</f>
        <v>0</v>
      </c>
      <c r="AH10" s="42">
        <f>IF('Indicator Data'!AI14="No Data",1,IF('Indicator Data imputation'!AI13&lt;&gt;"",1,0))</f>
        <v>1</v>
      </c>
      <c r="AI10" s="42">
        <f>IF('Indicator Data'!AJ14="No Data",1,IF('Indicator Data imputation'!AJ13&lt;&gt;"",1,0))</f>
        <v>0</v>
      </c>
      <c r="AJ10" s="42">
        <f>IF('Indicator Data'!AK14="No Data",1,IF('Indicator Data imputation'!AK13&lt;&gt;"",1,0))</f>
        <v>0</v>
      </c>
      <c r="AK10" s="42">
        <f>IF('Indicator Data'!AL14="No Data",1,IF('Indicator Data imputation'!AL13&lt;&gt;"",1,0))</f>
        <v>0</v>
      </c>
      <c r="AL10" s="42">
        <f>IF('Indicator Data'!AM14="No Data",1,IF('Indicator Data imputation'!AM13&lt;&gt;"",1,0))</f>
        <v>1</v>
      </c>
      <c r="AM10" s="42">
        <f>IF('Indicator Data'!AN14="No Data",1,IF('Indicator Data imputation'!AN13&lt;&gt;"",1,0))</f>
        <v>0</v>
      </c>
      <c r="AN10" s="42">
        <f>IF('Indicator Data'!AO14="No Data",1,IF('Indicator Data imputation'!AO13&lt;&gt;"",1,0))</f>
        <v>0</v>
      </c>
      <c r="AO10" s="42">
        <f>IF('Indicator Data'!AP14="No Data",1,IF('Indicator Data imputation'!AP13&lt;&gt;"",1,0))</f>
        <v>1</v>
      </c>
      <c r="AP10" s="42">
        <f>IF('Indicator Data'!AQ14="No Data",1,IF('Indicator Data imputation'!AQ13&lt;&gt;"",1,0))</f>
        <v>0</v>
      </c>
      <c r="AQ10" s="42">
        <f>IF('Indicator Data'!AR14="No Data",1,IF('Indicator Data imputation'!AR13&lt;&gt;"",1,0))</f>
        <v>1</v>
      </c>
      <c r="AR10" s="42">
        <f>IF('Indicator Data'!AS14="No Data",1,IF('Indicator Data imputation'!AS13&lt;&gt;"",1,0))</f>
        <v>1</v>
      </c>
      <c r="AS10" s="42">
        <f>IF('Indicator Data'!AT14="No Data",1,IF('Indicator Data imputation'!AT13&lt;&gt;"",1,0))</f>
        <v>1</v>
      </c>
      <c r="AT10" s="42">
        <f>IF('Indicator Data'!AU14="No Data",1,IF('Indicator Data imputation'!AU13&lt;&gt;"",1,0))</f>
        <v>0</v>
      </c>
      <c r="AU10" s="42">
        <f>IF('Indicator Data'!AV14="No Data",1,IF('Indicator Data imputation'!AV13&lt;&gt;"",1,0))</f>
        <v>0</v>
      </c>
      <c r="AV10" s="42">
        <f>IF('Indicator Data'!AW14="No Data",1,IF('Indicator Data imputation'!AW13&lt;&gt;"",1,0))</f>
        <v>0</v>
      </c>
      <c r="AW10" s="42">
        <f>IF('Indicator Data'!AX14="No Data",1,IF('Indicator Data imputation'!AX13&lt;&gt;"",1,0))</f>
        <v>0</v>
      </c>
      <c r="AX10" s="42">
        <f>IF('Indicator Data'!AY14="No Data",1,IF('Indicator Data imputation'!AY13&lt;&gt;"",1,0))</f>
        <v>0</v>
      </c>
      <c r="AY10" s="42">
        <f>IF('Indicator Data'!AZ14="No Data",1,IF('Indicator Data imputation'!AZ13&lt;&gt;"",1,0))</f>
        <v>0</v>
      </c>
      <c r="AZ10" s="42">
        <f>IF('Indicator Data'!BA14="No Data",1,IF('Indicator Data imputation'!BA13&lt;&gt;"",1,0))</f>
        <v>0</v>
      </c>
      <c r="BA10" s="42">
        <f>IF('Indicator Data'!BB14="No Data",1,IF('Indicator Data imputation'!BB13&lt;&gt;"",1,0))</f>
        <v>0</v>
      </c>
      <c r="BB10" s="42">
        <f>IF('Indicator Data'!BC14="No Data",1,IF('Indicator Data imputation'!BC13&lt;&gt;"",1,0))</f>
        <v>0</v>
      </c>
      <c r="BC10" s="42">
        <f>IF('Indicator Data'!BD14="No Data",1,IF('Indicator Data imputation'!BD13&lt;&gt;"",1,0))</f>
        <v>0</v>
      </c>
      <c r="BD10" s="42">
        <f>IF('Indicator Data'!BE14="No Data",1,IF('Indicator Data imputation'!BE13&lt;&gt;"",1,0))</f>
        <v>0</v>
      </c>
      <c r="BE10" s="42">
        <f>IF('Indicator Data'!BF14="No Data",1,IF('Indicator Data imputation'!BF13&lt;&gt;"",1,0))</f>
        <v>0</v>
      </c>
      <c r="BF10" s="42">
        <f>IF('Indicator Data'!BG14="No Data",1,IF('Indicator Data imputation'!BG13&lt;&gt;"",1,0))</f>
        <v>0</v>
      </c>
      <c r="BG10" s="42">
        <f>IF('Indicator Data'!BH14="No Data",1,IF('Indicator Data imputation'!BH13&lt;&gt;"",1,0))</f>
        <v>0</v>
      </c>
      <c r="BH10" s="42">
        <f>IF('Indicator Data'!BI14="No Data",1,IF('Indicator Data imputation'!BI13&lt;&gt;"",1,0))</f>
        <v>0</v>
      </c>
      <c r="BI10" s="42">
        <f>IF('Indicator Data'!BJ14="No Data",1,IF('Indicator Data imputation'!BJ13&lt;&gt;"",1,0))</f>
        <v>1</v>
      </c>
      <c r="BJ10" s="42">
        <f>IF('Indicator Data'!BK14="No Data",1,IF('Indicator Data imputation'!BK13&lt;&gt;"",1,0))</f>
        <v>0</v>
      </c>
      <c r="BK10" s="42">
        <f>IF('Indicator Data'!BL14="No Data",1,IF('Indicator Data imputation'!BL13&lt;&gt;"",1,0))</f>
        <v>0</v>
      </c>
      <c r="BL10" s="42">
        <f>IF('Indicator Data'!BM14="No Data",1,IF('Indicator Data imputation'!BM13&lt;&gt;"",1,0))</f>
        <v>0</v>
      </c>
      <c r="BM10" s="42">
        <f>IF('Indicator Data'!BN14="No Data",1,IF('Indicator Data imputation'!BN13&lt;&gt;"",1,0))</f>
        <v>0</v>
      </c>
      <c r="BN10" s="42">
        <f>IF('Indicator Data'!BO14="No Data",1,IF('Indicator Data imputation'!BO13&lt;&gt;"",1,0))</f>
        <v>0</v>
      </c>
      <c r="BO10" s="42">
        <f>IF('Indicator Data'!BP14="No Data",1,IF('Indicator Data imputation'!BP13&lt;&gt;"",1,0))</f>
        <v>0</v>
      </c>
      <c r="BP10" s="42">
        <f>IF('Indicator Data'!BQ14="No Data",1,IF('Indicator Data imputation'!BQ13&lt;&gt;"",1,0))</f>
        <v>0</v>
      </c>
      <c r="BQ10" s="42">
        <f>IF('Indicator Data'!BR14="No Data",1,IF('Indicator Data imputation'!BR13&lt;&gt;"",1,0))</f>
        <v>0</v>
      </c>
      <c r="BR10" s="42">
        <f>IF('Indicator Data'!BS14="No Data",1,IF('Indicator Data imputation'!BS13&lt;&gt;"",1,0))</f>
        <v>1</v>
      </c>
      <c r="BS10" s="42">
        <f>IF('Indicator Data'!BT14="No Data",1,IF('Indicator Data imputation'!BT13&lt;&gt;"",1,0))</f>
        <v>0</v>
      </c>
      <c r="BT10" s="42">
        <f>IF('Indicator Data'!BU14="No Data",1,IF('Indicator Data imputation'!BU13&lt;&gt;"",1,0))</f>
        <v>0</v>
      </c>
      <c r="BU10">
        <f t="shared" si="0"/>
        <v>12</v>
      </c>
      <c r="BV10" s="44">
        <f t="shared" si="1"/>
        <v>0.16</v>
      </c>
    </row>
    <row r="11" spans="1:74">
      <c r="A11" t="str">
        <f>'Indicator Data'!B15</f>
        <v>AZE</v>
      </c>
      <c r="B11" s="42">
        <f>IF('Indicator Data'!C15="No Data",1,IF('Indicator Data imputation'!C14&lt;&gt;"",1,0))</f>
        <v>0</v>
      </c>
      <c r="C11" s="42">
        <f>IF('Indicator Data'!D15="No Data",1,IF('Indicator Data imputation'!D14&lt;&gt;"",1,0))</f>
        <v>0</v>
      </c>
      <c r="D11" s="42">
        <f>IF('Indicator Data'!E15="No Data",1,IF('Indicator Data imputation'!E14&lt;&gt;"",1,0))</f>
        <v>0</v>
      </c>
      <c r="E11" s="42">
        <f>IF('Indicator Data'!F15="No Data",1,IF('Indicator Data imputation'!F14&lt;&gt;"",1,0))</f>
        <v>0</v>
      </c>
      <c r="F11" s="42">
        <f>IF('Indicator Data'!G15="No Data",1,IF('Indicator Data imputation'!G14&lt;&gt;"",1,0))</f>
        <v>0</v>
      </c>
      <c r="G11" s="42">
        <f>IF('Indicator Data'!H15="No Data",1,IF('Indicator Data imputation'!H14&lt;&gt;"",1,0))</f>
        <v>0</v>
      </c>
      <c r="H11" s="42">
        <f>IF('Indicator Data'!I15="No Data",1,IF('Indicator Data imputation'!I14&lt;&gt;"",1,0))</f>
        <v>0</v>
      </c>
      <c r="I11" s="42">
        <f>IF('Indicator Data'!J15="No Data",1,IF('Indicator Data imputation'!J14&lt;&gt;"",1,0))</f>
        <v>0</v>
      </c>
      <c r="J11" s="42">
        <f>IF('Indicator Data'!K15="No Data",1,IF('Indicator Data imputation'!K14&lt;&gt;"",1,0))</f>
        <v>0</v>
      </c>
      <c r="K11" s="42">
        <f>IF('Indicator Data'!L15="No Data",1,IF('Indicator Data imputation'!L14&lt;&gt;"",1,0))</f>
        <v>0</v>
      </c>
      <c r="L11" s="42">
        <f>IF('Indicator Data'!M15="No Data",1,IF('Indicator Data imputation'!M14&lt;&gt;"",1,0))</f>
        <v>0</v>
      </c>
      <c r="M11" s="42">
        <f>IF('Indicator Data'!N15="No Data",1,IF('Indicator Data imputation'!N14&lt;&gt;"",1,0))</f>
        <v>1</v>
      </c>
      <c r="N11" s="42">
        <f>IF('Indicator Data'!O15="No Data",1,IF('Indicator Data imputation'!O14&lt;&gt;"",1,0))</f>
        <v>1</v>
      </c>
      <c r="O11" s="42">
        <f>IF('Indicator Data'!P15="No Data",1,IF('Indicator Data imputation'!P14&lt;&gt;"",1,0))</f>
        <v>1</v>
      </c>
      <c r="P11" s="42">
        <f>IF('Indicator Data'!Q15="No Data",1,IF('Indicator Data imputation'!Q14&lt;&gt;"",1,0))</f>
        <v>0</v>
      </c>
      <c r="Q11" s="42">
        <f>IF('Indicator Data'!R15="No Data",1,IF('Indicator Data imputation'!R14&lt;&gt;"",1,0))</f>
        <v>0</v>
      </c>
      <c r="R11" s="42">
        <f>IF('Indicator Data'!S15="No Data",1,IF('Indicator Data imputation'!S14&lt;&gt;"",1,0))</f>
        <v>0</v>
      </c>
      <c r="S11" s="42">
        <f>IF('Indicator Data'!T15="No Data",1,IF('Indicator Data imputation'!T14&lt;&gt;"",1,0))</f>
        <v>0</v>
      </c>
      <c r="T11" s="42">
        <f>IF('Indicator Data'!U15="No Data",1,IF('Indicator Data imputation'!U14&lt;&gt;"",1,0))</f>
        <v>0</v>
      </c>
      <c r="U11" s="42">
        <f>IF('Indicator Data'!V15="No Data",1,IF('Indicator Data imputation'!V14&lt;&gt;"",1,0))</f>
        <v>0</v>
      </c>
      <c r="V11" s="42">
        <f>IF('Indicator Data'!W15="No Data",1,IF('Indicator Data imputation'!W14&lt;&gt;"",1,0))</f>
        <v>0</v>
      </c>
      <c r="W11" s="42">
        <f>IF('Indicator Data'!X15="No Data",1,IF('Indicator Data imputation'!X14&lt;&gt;"",1,0))</f>
        <v>0</v>
      </c>
      <c r="X11" s="42">
        <f>IF('Indicator Data'!Y15="No Data",1,IF('Indicator Data imputation'!Y14&lt;&gt;"",1,0))</f>
        <v>0</v>
      </c>
      <c r="Y11" s="42">
        <f>IF('Indicator Data'!Z15="No Data",1,IF('Indicator Data imputation'!Z14&lt;&gt;"",1,0))</f>
        <v>0</v>
      </c>
      <c r="Z11" s="42">
        <f>IF('Indicator Data'!AA15="No Data",1,IF('Indicator Data imputation'!AA14&lt;&gt;"",1,0))</f>
        <v>0</v>
      </c>
      <c r="AA11" s="42">
        <f>IF('Indicator Data'!AB15="No Data",1,IF('Indicator Data imputation'!AB14&lt;&gt;"",1,0))</f>
        <v>0</v>
      </c>
      <c r="AB11" s="42">
        <f>IF('Indicator Data'!AC15="No Data",1,IF('Indicator Data imputation'!AC14&lt;&gt;"",1,0))</f>
        <v>0</v>
      </c>
      <c r="AC11" s="42">
        <f>IF('Indicator Data'!AD15="No Data",1,IF('Indicator Data imputation'!AD14&lt;&gt;"",1,0))</f>
        <v>1</v>
      </c>
      <c r="AD11" s="42">
        <f>IF('Indicator Data'!AE15="No Data",1,IF('Indicator Data imputation'!AE14&lt;&gt;"",1,0))</f>
        <v>0</v>
      </c>
      <c r="AE11" s="42">
        <f>IF('Indicator Data'!AF15="No Data",1,IF('Indicator Data imputation'!AF14&lt;&gt;"",1,0))</f>
        <v>0</v>
      </c>
      <c r="AF11" s="42">
        <f>IF('Indicator Data'!AG15="No Data",1,IF('Indicator Data imputation'!AG14&lt;&gt;"",1,0))</f>
        <v>0</v>
      </c>
      <c r="AG11" s="42">
        <f>IF('Indicator Data'!AH15="No Data",1,IF('Indicator Data imputation'!AH14&lt;&gt;"",1,0))</f>
        <v>0</v>
      </c>
      <c r="AH11" s="42">
        <f>IF('Indicator Data'!AI15="No Data",1,IF('Indicator Data imputation'!AI14&lt;&gt;"",1,0))</f>
        <v>1</v>
      </c>
      <c r="AI11" s="42">
        <f>IF('Indicator Data'!AJ15="No Data",1,IF('Indicator Data imputation'!AJ14&lt;&gt;"",1,0))</f>
        <v>0</v>
      </c>
      <c r="AJ11" s="42">
        <f>IF('Indicator Data'!AK15="No Data",1,IF('Indicator Data imputation'!AK14&lt;&gt;"",1,0))</f>
        <v>0</v>
      </c>
      <c r="AK11" s="42">
        <f>IF('Indicator Data'!AL15="No Data",1,IF('Indicator Data imputation'!AL14&lt;&gt;"",1,0))</f>
        <v>0</v>
      </c>
      <c r="AL11" s="42">
        <f>IF('Indicator Data'!AM15="No Data",1,IF('Indicator Data imputation'!AM14&lt;&gt;"",1,0))</f>
        <v>0</v>
      </c>
      <c r="AM11" s="42">
        <f>IF('Indicator Data'!AN15="No Data",1,IF('Indicator Data imputation'!AN14&lt;&gt;"",1,0))</f>
        <v>0</v>
      </c>
      <c r="AN11" s="42">
        <f>IF('Indicator Data'!AO15="No Data",1,IF('Indicator Data imputation'!AO14&lt;&gt;"",1,0))</f>
        <v>0</v>
      </c>
      <c r="AO11" s="42">
        <f>IF('Indicator Data'!AP15="No Data",1,IF('Indicator Data imputation'!AP14&lt;&gt;"",1,0))</f>
        <v>0</v>
      </c>
      <c r="AP11" s="42">
        <f>IF('Indicator Data'!AQ15="No Data",1,IF('Indicator Data imputation'!AQ14&lt;&gt;"",1,0))</f>
        <v>0</v>
      </c>
      <c r="AQ11" s="42">
        <f>IF('Indicator Data'!AR15="No Data",1,IF('Indicator Data imputation'!AR14&lt;&gt;"",1,0))</f>
        <v>0</v>
      </c>
      <c r="AR11" s="42">
        <f>IF('Indicator Data'!AS15="No Data",1,IF('Indicator Data imputation'!AS14&lt;&gt;"",1,0))</f>
        <v>0</v>
      </c>
      <c r="AS11" s="42">
        <f>IF('Indicator Data'!AT15="No Data",1,IF('Indicator Data imputation'!AT14&lt;&gt;"",1,0))</f>
        <v>0</v>
      </c>
      <c r="AT11" s="42">
        <f>IF('Indicator Data'!AU15="No Data",1,IF('Indicator Data imputation'!AU14&lt;&gt;"",1,0))</f>
        <v>0</v>
      </c>
      <c r="AU11" s="42">
        <f>IF('Indicator Data'!AV15="No Data",1,IF('Indicator Data imputation'!AV14&lt;&gt;"",1,0))</f>
        <v>0</v>
      </c>
      <c r="AV11" s="42">
        <f>IF('Indicator Data'!AW15="No Data",1,IF('Indicator Data imputation'!AW14&lt;&gt;"",1,0))</f>
        <v>1</v>
      </c>
      <c r="AW11" s="42">
        <f>IF('Indicator Data'!AX15="No Data",1,IF('Indicator Data imputation'!AX14&lt;&gt;"",1,0))</f>
        <v>0</v>
      </c>
      <c r="AX11" s="42">
        <f>IF('Indicator Data'!AY15="No Data",1,IF('Indicator Data imputation'!AY14&lt;&gt;"",1,0))</f>
        <v>0</v>
      </c>
      <c r="AY11" s="42">
        <f>IF('Indicator Data'!AZ15="No Data",1,IF('Indicator Data imputation'!AZ14&lt;&gt;"",1,0))</f>
        <v>0</v>
      </c>
      <c r="AZ11" s="42">
        <f>IF('Indicator Data'!BA15="No Data",1,IF('Indicator Data imputation'!BA14&lt;&gt;"",1,0))</f>
        <v>0</v>
      </c>
      <c r="BA11" s="42">
        <f>IF('Indicator Data'!BB15="No Data",1,IF('Indicator Data imputation'!BB14&lt;&gt;"",1,0))</f>
        <v>0</v>
      </c>
      <c r="BB11" s="42">
        <f>IF('Indicator Data'!BC15="No Data",1,IF('Indicator Data imputation'!BC14&lt;&gt;"",1,0))</f>
        <v>0</v>
      </c>
      <c r="BC11" s="42">
        <f>IF('Indicator Data'!BD15="No Data",1,IF('Indicator Data imputation'!BD14&lt;&gt;"",1,0))</f>
        <v>0</v>
      </c>
      <c r="BD11" s="42">
        <f>IF('Indicator Data'!BE15="No Data",1,IF('Indicator Data imputation'!BE14&lt;&gt;"",1,0))</f>
        <v>0</v>
      </c>
      <c r="BE11" s="42">
        <f>IF('Indicator Data'!BF15="No Data",1,IF('Indicator Data imputation'!BF14&lt;&gt;"",1,0))</f>
        <v>1</v>
      </c>
      <c r="BF11" s="42">
        <f>IF('Indicator Data'!BG15="No Data",1,IF('Indicator Data imputation'!BG14&lt;&gt;"",1,0))</f>
        <v>0</v>
      </c>
      <c r="BG11" s="42">
        <f>IF('Indicator Data'!BH15="No Data",1,IF('Indicator Data imputation'!BH14&lt;&gt;"",1,0))</f>
        <v>0</v>
      </c>
      <c r="BH11" s="42">
        <f>IF('Indicator Data'!BI15="No Data",1,IF('Indicator Data imputation'!BI14&lt;&gt;"",1,0))</f>
        <v>0</v>
      </c>
      <c r="BI11" s="42">
        <f>IF('Indicator Data'!BJ15="No Data",1,IF('Indicator Data imputation'!BJ14&lt;&gt;"",1,0))</f>
        <v>0</v>
      </c>
      <c r="BJ11" s="42">
        <f>IF('Indicator Data'!BK15="No Data",1,IF('Indicator Data imputation'!BK14&lt;&gt;"",1,0))</f>
        <v>0</v>
      </c>
      <c r="BK11" s="42">
        <f>IF('Indicator Data'!BL15="No Data",1,IF('Indicator Data imputation'!BL14&lt;&gt;"",1,0))</f>
        <v>0</v>
      </c>
      <c r="BL11" s="42">
        <f>IF('Indicator Data'!BM15="No Data",1,IF('Indicator Data imputation'!BM14&lt;&gt;"",1,0))</f>
        <v>0</v>
      </c>
      <c r="BM11" s="42">
        <f>IF('Indicator Data'!BN15="No Data",1,IF('Indicator Data imputation'!BN14&lt;&gt;"",1,0))</f>
        <v>0</v>
      </c>
      <c r="BN11" s="42">
        <f>IF('Indicator Data'!BO15="No Data",1,IF('Indicator Data imputation'!BO14&lt;&gt;"",1,0))</f>
        <v>0</v>
      </c>
      <c r="BO11" s="42">
        <f>IF('Indicator Data'!BP15="No Data",1,IF('Indicator Data imputation'!BP14&lt;&gt;"",1,0))</f>
        <v>0</v>
      </c>
      <c r="BP11" s="42">
        <f>IF('Indicator Data'!BQ15="No Data",1,IF('Indicator Data imputation'!BQ14&lt;&gt;"",1,0))</f>
        <v>0</v>
      </c>
      <c r="BQ11" s="42">
        <f>IF('Indicator Data'!BR15="No Data",1,IF('Indicator Data imputation'!BR14&lt;&gt;"",1,0))</f>
        <v>0</v>
      </c>
      <c r="BR11" s="42">
        <f>IF('Indicator Data'!BS15="No Data",1,IF('Indicator Data imputation'!BS14&lt;&gt;"",1,0))</f>
        <v>0</v>
      </c>
      <c r="BS11" s="42">
        <f>IF('Indicator Data'!BT15="No Data",1,IF('Indicator Data imputation'!BT14&lt;&gt;"",1,0))</f>
        <v>0</v>
      </c>
      <c r="BT11" s="42">
        <f>IF('Indicator Data'!BU15="No Data",1,IF('Indicator Data imputation'!BU14&lt;&gt;"",1,0))</f>
        <v>0</v>
      </c>
      <c r="BU11">
        <f t="shared" si="0"/>
        <v>7</v>
      </c>
      <c r="BV11" s="44">
        <f t="shared" si="1"/>
        <v>9.3333333333333338E-2</v>
      </c>
    </row>
    <row r="12" spans="1:74">
      <c r="A12" t="str">
        <f>'Indicator Data'!B16</f>
        <v>BHS</v>
      </c>
      <c r="B12" s="42">
        <f>IF('Indicator Data'!C16="No Data",1,IF('Indicator Data imputation'!C15&lt;&gt;"",1,0))</f>
        <v>0</v>
      </c>
      <c r="C12" s="42">
        <f>IF('Indicator Data'!D16="No Data",1,IF('Indicator Data imputation'!D15&lt;&gt;"",1,0))</f>
        <v>0</v>
      </c>
      <c r="D12" s="42">
        <f>IF('Indicator Data'!E16="No Data",1,IF('Indicator Data imputation'!E15&lt;&gt;"",1,0))</f>
        <v>0</v>
      </c>
      <c r="E12" s="42">
        <f>IF('Indicator Data'!F16="No Data",1,IF('Indicator Data imputation'!F15&lt;&gt;"",1,0))</f>
        <v>0</v>
      </c>
      <c r="F12" s="42">
        <f>IF('Indicator Data'!G16="No Data",1,IF('Indicator Data imputation'!G15&lt;&gt;"",1,0))</f>
        <v>0</v>
      </c>
      <c r="G12" s="42">
        <f>IF('Indicator Data'!H16="No Data",1,IF('Indicator Data imputation'!H15&lt;&gt;"",1,0))</f>
        <v>0</v>
      </c>
      <c r="H12" s="42">
        <f>IF('Indicator Data'!I16="No Data",1,IF('Indicator Data imputation'!I15&lt;&gt;"",1,0))</f>
        <v>0</v>
      </c>
      <c r="I12" s="42">
        <f>IF('Indicator Data'!J16="No Data",1,IF('Indicator Data imputation'!J15&lt;&gt;"",1,0))</f>
        <v>0</v>
      </c>
      <c r="J12" s="42">
        <f>IF('Indicator Data'!K16="No Data",1,IF('Indicator Data imputation'!K15&lt;&gt;"",1,0))</f>
        <v>0</v>
      </c>
      <c r="K12" s="42">
        <f>IF('Indicator Data'!L16="No Data",1,IF('Indicator Data imputation'!L15&lt;&gt;"",1,0))</f>
        <v>0</v>
      </c>
      <c r="L12" s="42">
        <f>IF('Indicator Data'!M16="No Data",1,IF('Indicator Data imputation'!M15&lt;&gt;"",1,0))</f>
        <v>1</v>
      </c>
      <c r="M12" s="42">
        <f>IF('Indicator Data'!N16="No Data",1,IF('Indicator Data imputation'!N15&lt;&gt;"",1,0))</f>
        <v>1</v>
      </c>
      <c r="N12" s="42">
        <f>IF('Indicator Data'!O16="No Data",1,IF('Indicator Data imputation'!O15&lt;&gt;"",1,0))</f>
        <v>1</v>
      </c>
      <c r="O12" s="42">
        <f>IF('Indicator Data'!P16="No Data",1,IF('Indicator Data imputation'!P15&lt;&gt;"",1,0))</f>
        <v>1</v>
      </c>
      <c r="P12" s="42">
        <f>IF('Indicator Data'!Q16="No Data",1,IF('Indicator Data imputation'!Q15&lt;&gt;"",1,0))</f>
        <v>0</v>
      </c>
      <c r="Q12" s="42">
        <f>IF('Indicator Data'!R16="No Data",1,IF('Indicator Data imputation'!R15&lt;&gt;"",1,0))</f>
        <v>0</v>
      </c>
      <c r="R12" s="42">
        <f>IF('Indicator Data'!S16="No Data",1,IF('Indicator Data imputation'!S15&lt;&gt;"",1,0))</f>
        <v>0</v>
      </c>
      <c r="S12" s="42">
        <f>IF('Indicator Data'!T16="No Data",1,IF('Indicator Data imputation'!T15&lt;&gt;"",1,0))</f>
        <v>0</v>
      </c>
      <c r="T12" s="42">
        <f>IF('Indicator Data'!U16="No Data",1,IF('Indicator Data imputation'!U15&lt;&gt;"",1,0))</f>
        <v>0</v>
      </c>
      <c r="U12" s="42">
        <f>IF('Indicator Data'!V16="No Data",1,IF('Indicator Data imputation'!V15&lt;&gt;"",1,0))</f>
        <v>0</v>
      </c>
      <c r="V12" s="42">
        <f>IF('Indicator Data'!W16="No Data",1,IF('Indicator Data imputation'!W15&lt;&gt;"",1,0))</f>
        <v>0</v>
      </c>
      <c r="W12" s="42">
        <f>IF('Indicator Data'!X16="No Data",1,IF('Indicator Data imputation'!X15&lt;&gt;"",1,0))</f>
        <v>0</v>
      </c>
      <c r="X12" s="42">
        <f>IF('Indicator Data'!Y16="No Data",1,IF('Indicator Data imputation'!Y15&lt;&gt;"",1,0))</f>
        <v>0</v>
      </c>
      <c r="Y12" s="42">
        <f>IF('Indicator Data'!Z16="No Data",1,IF('Indicator Data imputation'!Z15&lt;&gt;"",1,0))</f>
        <v>0</v>
      </c>
      <c r="Z12" s="42">
        <f>IF('Indicator Data'!AA16="No Data",1,IF('Indicator Data imputation'!AA15&lt;&gt;"",1,0))</f>
        <v>1</v>
      </c>
      <c r="AA12" s="42">
        <f>IF('Indicator Data'!AB16="No Data",1,IF('Indicator Data imputation'!AB15&lt;&gt;"",1,0))</f>
        <v>0</v>
      </c>
      <c r="AB12" s="42">
        <f>IF('Indicator Data'!AC16="No Data",1,IF('Indicator Data imputation'!AC15&lt;&gt;"",1,0))</f>
        <v>0</v>
      </c>
      <c r="AC12" s="42">
        <f>IF('Indicator Data'!AD16="No Data",1,IF('Indicator Data imputation'!AD15&lt;&gt;"",1,0))</f>
        <v>1</v>
      </c>
      <c r="AD12" s="42">
        <f>IF('Indicator Data'!AE16="No Data",1,IF('Indicator Data imputation'!AE15&lt;&gt;"",1,0))</f>
        <v>0</v>
      </c>
      <c r="AE12" s="42">
        <f>IF('Indicator Data'!AF16="No Data",1,IF('Indicator Data imputation'!AF15&lt;&gt;"",1,0))</f>
        <v>0</v>
      </c>
      <c r="AF12" s="42">
        <f>IF('Indicator Data'!AG16="No Data",1,IF('Indicator Data imputation'!AG15&lt;&gt;"",1,0))</f>
        <v>0</v>
      </c>
      <c r="AG12" s="42">
        <f>IF('Indicator Data'!AH16="No Data",1,IF('Indicator Data imputation'!AH15&lt;&gt;"",1,0))</f>
        <v>0</v>
      </c>
      <c r="AH12" s="42">
        <f>IF('Indicator Data'!AI16="No Data",1,IF('Indicator Data imputation'!AI15&lt;&gt;"",1,0))</f>
        <v>1</v>
      </c>
      <c r="AI12" s="42">
        <f>IF('Indicator Data'!AJ16="No Data",1,IF('Indicator Data imputation'!AJ15&lt;&gt;"",1,0))</f>
        <v>0</v>
      </c>
      <c r="AJ12" s="42">
        <f>IF('Indicator Data'!AK16="No Data",1,IF('Indicator Data imputation'!AK15&lt;&gt;"",1,0))</f>
        <v>0</v>
      </c>
      <c r="AK12" s="42">
        <f>IF('Indicator Data'!AL16="No Data",1,IF('Indicator Data imputation'!AL15&lt;&gt;"",1,0))</f>
        <v>0</v>
      </c>
      <c r="AL12" s="42">
        <f>IF('Indicator Data'!AM16="No Data",1,IF('Indicator Data imputation'!AM15&lt;&gt;"",1,0))</f>
        <v>1</v>
      </c>
      <c r="AM12" s="42">
        <f>IF('Indicator Data'!AN16="No Data",1,IF('Indicator Data imputation'!AN15&lt;&gt;"",1,0))</f>
        <v>0</v>
      </c>
      <c r="AN12" s="42">
        <f>IF('Indicator Data'!AO16="No Data",1,IF('Indicator Data imputation'!AO15&lt;&gt;"",1,0))</f>
        <v>0</v>
      </c>
      <c r="AO12" s="42">
        <f>IF('Indicator Data'!AP16="No Data",1,IF('Indicator Data imputation'!AP15&lt;&gt;"",1,0))</f>
        <v>1</v>
      </c>
      <c r="AP12" s="42">
        <f>IF('Indicator Data'!AQ16="No Data",1,IF('Indicator Data imputation'!AQ15&lt;&gt;"",1,0))</f>
        <v>0</v>
      </c>
      <c r="AQ12" s="42">
        <f>IF('Indicator Data'!AR16="No Data",1,IF('Indicator Data imputation'!AR15&lt;&gt;"",1,0))</f>
        <v>0</v>
      </c>
      <c r="AR12" s="42">
        <f>IF('Indicator Data'!AS16="No Data",1,IF('Indicator Data imputation'!AS15&lt;&gt;"",1,0))</f>
        <v>0</v>
      </c>
      <c r="AS12" s="42">
        <f>IF('Indicator Data'!AT16="No Data",1,IF('Indicator Data imputation'!AT15&lt;&gt;"",1,0))</f>
        <v>1</v>
      </c>
      <c r="AT12" s="42">
        <f>IF('Indicator Data'!AU16="No Data",1,IF('Indicator Data imputation'!AU15&lt;&gt;"",1,0))</f>
        <v>0</v>
      </c>
      <c r="AU12" s="42">
        <f>IF('Indicator Data'!AV16="No Data",1,IF('Indicator Data imputation'!AV15&lt;&gt;"",1,0))</f>
        <v>0</v>
      </c>
      <c r="AV12" s="42">
        <f>IF('Indicator Data'!AW16="No Data",1,IF('Indicator Data imputation'!AW15&lt;&gt;"",1,0))</f>
        <v>1</v>
      </c>
      <c r="AW12" s="42">
        <f>IF('Indicator Data'!AX16="No Data",1,IF('Indicator Data imputation'!AX15&lt;&gt;"",1,0))</f>
        <v>0</v>
      </c>
      <c r="AX12" s="42">
        <f>IF('Indicator Data'!AY16="No Data",1,IF('Indicator Data imputation'!AY15&lt;&gt;"",1,0))</f>
        <v>0</v>
      </c>
      <c r="AY12" s="42">
        <f>IF('Indicator Data'!AZ16="No Data",1,IF('Indicator Data imputation'!AZ15&lt;&gt;"",1,0))</f>
        <v>0</v>
      </c>
      <c r="AZ12" s="42">
        <f>IF('Indicator Data'!BA16="No Data",1,IF('Indicator Data imputation'!BA15&lt;&gt;"",1,0))</f>
        <v>0</v>
      </c>
      <c r="BA12" s="42">
        <f>IF('Indicator Data'!BB16="No Data",1,IF('Indicator Data imputation'!BB15&lt;&gt;"",1,0))</f>
        <v>0</v>
      </c>
      <c r="BB12" s="42">
        <f>IF('Indicator Data'!BC16="No Data",1,IF('Indicator Data imputation'!BC15&lt;&gt;"",1,0))</f>
        <v>0</v>
      </c>
      <c r="BC12" s="42">
        <f>IF('Indicator Data'!BD16="No Data",1,IF('Indicator Data imputation'!BD15&lt;&gt;"",1,0))</f>
        <v>1</v>
      </c>
      <c r="BD12" s="42">
        <f>IF('Indicator Data'!BE16="No Data",1,IF('Indicator Data imputation'!BE15&lt;&gt;"",1,0))</f>
        <v>1</v>
      </c>
      <c r="BE12" s="42">
        <f>IF('Indicator Data'!BF16="No Data",1,IF('Indicator Data imputation'!BF15&lt;&gt;"",1,0))</f>
        <v>1</v>
      </c>
      <c r="BF12" s="42">
        <f>IF('Indicator Data'!BG16="No Data",1,IF('Indicator Data imputation'!BG15&lt;&gt;"",1,0))</f>
        <v>0</v>
      </c>
      <c r="BG12" s="42">
        <f>IF('Indicator Data'!BH16="No Data",1,IF('Indicator Data imputation'!BH15&lt;&gt;"",1,0))</f>
        <v>0</v>
      </c>
      <c r="BH12" s="42">
        <f>IF('Indicator Data'!BI16="No Data",1,IF('Indicator Data imputation'!BI15&lt;&gt;"",1,0))</f>
        <v>0</v>
      </c>
      <c r="BI12" s="42">
        <f>IF('Indicator Data'!BJ16="No Data",1,IF('Indicator Data imputation'!BJ15&lt;&gt;"",1,0))</f>
        <v>1</v>
      </c>
      <c r="BJ12" s="42">
        <f>IF('Indicator Data'!BK16="No Data",1,IF('Indicator Data imputation'!BK15&lt;&gt;"",1,0))</f>
        <v>0</v>
      </c>
      <c r="BK12" s="42">
        <f>IF('Indicator Data'!BL16="No Data",1,IF('Indicator Data imputation'!BL15&lt;&gt;"",1,0))</f>
        <v>0</v>
      </c>
      <c r="BL12" s="42">
        <f>IF('Indicator Data'!BM16="No Data",1,IF('Indicator Data imputation'!BM15&lt;&gt;"",1,0))</f>
        <v>0</v>
      </c>
      <c r="BM12" s="42">
        <f>IF('Indicator Data'!BN16="No Data",1,IF('Indicator Data imputation'!BN15&lt;&gt;"",1,0))</f>
        <v>0</v>
      </c>
      <c r="BN12" s="42">
        <f>IF('Indicator Data'!BO16="No Data",1,IF('Indicator Data imputation'!BO15&lt;&gt;"",1,0))</f>
        <v>0</v>
      </c>
      <c r="BO12" s="42">
        <f>IF('Indicator Data'!BP16="No Data",1,IF('Indicator Data imputation'!BP15&lt;&gt;"",1,0))</f>
        <v>0</v>
      </c>
      <c r="BP12" s="42">
        <f>IF('Indicator Data'!BQ16="No Data",1,IF('Indicator Data imputation'!BQ15&lt;&gt;"",1,0))</f>
        <v>0</v>
      </c>
      <c r="BQ12" s="42">
        <f>IF('Indicator Data'!BR16="No Data",1,IF('Indicator Data imputation'!BR15&lt;&gt;"",1,0))</f>
        <v>0</v>
      </c>
      <c r="BR12" s="42">
        <f>IF('Indicator Data'!BS16="No Data",1,IF('Indicator Data imputation'!BS15&lt;&gt;"",1,0))</f>
        <v>0</v>
      </c>
      <c r="BS12" s="42">
        <f>IF('Indicator Data'!BT16="No Data",1,IF('Indicator Data imputation'!BT15&lt;&gt;"",1,0))</f>
        <v>0</v>
      </c>
      <c r="BT12" s="42">
        <f>IF('Indicator Data'!BU16="No Data",1,IF('Indicator Data imputation'!BU15&lt;&gt;"",1,0))</f>
        <v>0</v>
      </c>
      <c r="BU12">
        <f t="shared" si="0"/>
        <v>15</v>
      </c>
      <c r="BV12" s="44">
        <f t="shared" si="1"/>
        <v>0.2</v>
      </c>
    </row>
    <row r="13" spans="1:74">
      <c r="A13" t="str">
        <f>'Indicator Data'!B17</f>
        <v>BHR</v>
      </c>
      <c r="B13" s="42">
        <f>IF('Indicator Data'!C17="No Data",1,IF('Indicator Data imputation'!C16&lt;&gt;"",1,0))</f>
        <v>0</v>
      </c>
      <c r="C13" s="42">
        <f>IF('Indicator Data'!D17="No Data",1,IF('Indicator Data imputation'!D16&lt;&gt;"",1,0))</f>
        <v>0</v>
      </c>
      <c r="D13" s="42">
        <f>IF('Indicator Data'!E17="No Data",1,IF('Indicator Data imputation'!E16&lt;&gt;"",1,0))</f>
        <v>0</v>
      </c>
      <c r="E13" s="42">
        <f>IF('Indicator Data'!F17="No Data",1,IF('Indicator Data imputation'!F16&lt;&gt;"",1,0))</f>
        <v>0</v>
      </c>
      <c r="F13" s="42">
        <f>IF('Indicator Data'!G17="No Data",1,IF('Indicator Data imputation'!G16&lt;&gt;"",1,0))</f>
        <v>0</v>
      </c>
      <c r="G13" s="42">
        <f>IF('Indicator Data'!H17="No Data",1,IF('Indicator Data imputation'!H16&lt;&gt;"",1,0))</f>
        <v>0</v>
      </c>
      <c r="H13" s="42">
        <f>IF('Indicator Data'!I17="No Data",1,IF('Indicator Data imputation'!I16&lt;&gt;"",1,0))</f>
        <v>0</v>
      </c>
      <c r="I13" s="42">
        <f>IF('Indicator Data'!J17="No Data",1,IF('Indicator Data imputation'!J16&lt;&gt;"",1,0))</f>
        <v>0</v>
      </c>
      <c r="J13" s="42">
        <f>IF('Indicator Data'!K17="No Data",1,IF('Indicator Data imputation'!K16&lt;&gt;"",1,0))</f>
        <v>0</v>
      </c>
      <c r="K13" s="42">
        <f>IF('Indicator Data'!L17="No Data",1,IF('Indicator Data imputation'!L16&lt;&gt;"",1,0))</f>
        <v>1</v>
      </c>
      <c r="L13" s="42">
        <f>IF('Indicator Data'!M17="No Data",1,IF('Indicator Data imputation'!M16&lt;&gt;"",1,0))</f>
        <v>0</v>
      </c>
      <c r="M13" s="42">
        <f>IF('Indicator Data'!N17="No Data",1,IF('Indicator Data imputation'!N16&lt;&gt;"",1,0))</f>
        <v>1</v>
      </c>
      <c r="N13" s="42">
        <f>IF('Indicator Data'!O17="No Data",1,IF('Indicator Data imputation'!O16&lt;&gt;"",1,0))</f>
        <v>1</v>
      </c>
      <c r="O13" s="42">
        <f>IF('Indicator Data'!P17="No Data",1,IF('Indicator Data imputation'!P16&lt;&gt;"",1,0))</f>
        <v>1</v>
      </c>
      <c r="P13" s="42">
        <f>IF('Indicator Data'!Q17="No Data",1,IF('Indicator Data imputation'!Q16&lt;&gt;"",1,0))</f>
        <v>0</v>
      </c>
      <c r="Q13" s="42">
        <f>IF('Indicator Data'!R17="No Data",1,IF('Indicator Data imputation'!R16&lt;&gt;"",1,0))</f>
        <v>0</v>
      </c>
      <c r="R13" s="42">
        <f>IF('Indicator Data'!S17="No Data",1,IF('Indicator Data imputation'!S16&lt;&gt;"",1,0))</f>
        <v>0</v>
      </c>
      <c r="S13" s="42">
        <f>IF('Indicator Data'!T17="No Data",1,IF('Indicator Data imputation'!T16&lt;&gt;"",1,0))</f>
        <v>0</v>
      </c>
      <c r="T13" s="42">
        <f>IF('Indicator Data'!U17="No Data",1,IF('Indicator Data imputation'!U16&lt;&gt;"",1,0))</f>
        <v>0</v>
      </c>
      <c r="U13" s="42">
        <f>IF('Indicator Data'!V17="No Data",1,IF('Indicator Data imputation'!V16&lt;&gt;"",1,0))</f>
        <v>0</v>
      </c>
      <c r="V13" s="42">
        <f>IF('Indicator Data'!W17="No Data",1,IF('Indicator Data imputation'!W16&lt;&gt;"",1,0))</f>
        <v>0</v>
      </c>
      <c r="W13" s="42">
        <f>IF('Indicator Data'!X17="No Data",1,IF('Indicator Data imputation'!X16&lt;&gt;"",1,0))</f>
        <v>0</v>
      </c>
      <c r="X13" s="42">
        <f>IF('Indicator Data'!Y17="No Data",1,IF('Indicator Data imputation'!Y16&lt;&gt;"",1,0))</f>
        <v>1</v>
      </c>
      <c r="Y13" s="42">
        <f>IF('Indicator Data'!Z17="No Data",1,IF('Indicator Data imputation'!Z16&lt;&gt;"",1,0))</f>
        <v>0</v>
      </c>
      <c r="Z13" s="42">
        <f>IF('Indicator Data'!AA17="No Data",1,IF('Indicator Data imputation'!AA16&lt;&gt;"",1,0))</f>
        <v>1</v>
      </c>
      <c r="AA13" s="42">
        <f>IF('Indicator Data'!AB17="No Data",1,IF('Indicator Data imputation'!AB16&lt;&gt;"",1,0))</f>
        <v>0</v>
      </c>
      <c r="AB13" s="42">
        <f>IF('Indicator Data'!AC17="No Data",1,IF('Indicator Data imputation'!AC16&lt;&gt;"",1,0))</f>
        <v>1</v>
      </c>
      <c r="AC13" s="42">
        <f>IF('Indicator Data'!AD17="No Data",1,IF('Indicator Data imputation'!AD16&lt;&gt;"",1,0))</f>
        <v>1</v>
      </c>
      <c r="AD13" s="42">
        <f>IF('Indicator Data'!AE17="No Data",1,IF('Indicator Data imputation'!AE16&lt;&gt;"",1,0))</f>
        <v>0</v>
      </c>
      <c r="AE13" s="42">
        <f>IF('Indicator Data'!AF17="No Data",1,IF('Indicator Data imputation'!AF16&lt;&gt;"",1,0))</f>
        <v>0</v>
      </c>
      <c r="AF13" s="42">
        <f>IF('Indicator Data'!AG17="No Data",1,IF('Indicator Data imputation'!AG16&lt;&gt;"",1,0))</f>
        <v>0</v>
      </c>
      <c r="AG13" s="42">
        <f>IF('Indicator Data'!AH17="No Data",1,IF('Indicator Data imputation'!AH16&lt;&gt;"",1,0))</f>
        <v>0</v>
      </c>
      <c r="AH13" s="42">
        <f>IF('Indicator Data'!AI17="No Data",1,IF('Indicator Data imputation'!AI16&lt;&gt;"",1,0))</f>
        <v>1</v>
      </c>
      <c r="AI13" s="42">
        <f>IF('Indicator Data'!AJ17="No Data",1,IF('Indicator Data imputation'!AJ16&lt;&gt;"",1,0))</f>
        <v>0</v>
      </c>
      <c r="AJ13" s="42">
        <f>IF('Indicator Data'!AK17="No Data",1,IF('Indicator Data imputation'!AK16&lt;&gt;"",1,0))</f>
        <v>0</v>
      </c>
      <c r="AK13" s="42">
        <f>IF('Indicator Data'!AL17="No Data",1,IF('Indicator Data imputation'!AL16&lt;&gt;"",1,0))</f>
        <v>0</v>
      </c>
      <c r="AL13" s="42">
        <f>IF('Indicator Data'!AM17="No Data",1,IF('Indicator Data imputation'!AM16&lt;&gt;"",1,0))</f>
        <v>1</v>
      </c>
      <c r="AM13" s="42">
        <f>IF('Indicator Data'!AN17="No Data",1,IF('Indicator Data imputation'!AN16&lt;&gt;"",1,0))</f>
        <v>0</v>
      </c>
      <c r="AN13" s="42">
        <f>IF('Indicator Data'!AO17="No Data",1,IF('Indicator Data imputation'!AO16&lt;&gt;"",1,0))</f>
        <v>0</v>
      </c>
      <c r="AO13" s="42">
        <f>IF('Indicator Data'!AP17="No Data",1,IF('Indicator Data imputation'!AP16&lt;&gt;"",1,0))</f>
        <v>1</v>
      </c>
      <c r="AP13" s="42">
        <f>IF('Indicator Data'!AQ17="No Data",1,IF('Indicator Data imputation'!AQ16&lt;&gt;"",1,0))</f>
        <v>0</v>
      </c>
      <c r="AQ13" s="42">
        <f>IF('Indicator Data'!AR17="No Data",1,IF('Indicator Data imputation'!AR16&lt;&gt;"",1,0))</f>
        <v>0</v>
      </c>
      <c r="AR13" s="42">
        <f>IF('Indicator Data'!AS17="No Data",1,IF('Indicator Data imputation'!AS16&lt;&gt;"",1,0))</f>
        <v>1</v>
      </c>
      <c r="AS13" s="42">
        <f>IF('Indicator Data'!AT17="No Data",1,IF('Indicator Data imputation'!AT16&lt;&gt;"",1,0))</f>
        <v>1</v>
      </c>
      <c r="AT13" s="42">
        <f>IF('Indicator Data'!AU17="No Data",1,IF('Indicator Data imputation'!AU16&lt;&gt;"",1,0))</f>
        <v>0</v>
      </c>
      <c r="AU13" s="42">
        <f>IF('Indicator Data'!AV17="No Data",1,IF('Indicator Data imputation'!AV16&lt;&gt;"",1,0))</f>
        <v>0</v>
      </c>
      <c r="AV13" s="42">
        <f>IF('Indicator Data'!AW17="No Data",1,IF('Indicator Data imputation'!AW16&lt;&gt;"",1,0))</f>
        <v>1</v>
      </c>
      <c r="AW13" s="42">
        <f>IF('Indicator Data'!AX17="No Data",1,IF('Indicator Data imputation'!AX16&lt;&gt;"",1,0))</f>
        <v>0</v>
      </c>
      <c r="AX13" s="42">
        <f>IF('Indicator Data'!AY17="No Data",1,IF('Indicator Data imputation'!AY16&lt;&gt;"",1,0))</f>
        <v>0</v>
      </c>
      <c r="AY13" s="42">
        <f>IF('Indicator Data'!AZ17="No Data",1,IF('Indicator Data imputation'!AZ16&lt;&gt;"",1,0))</f>
        <v>0</v>
      </c>
      <c r="AZ13" s="42">
        <f>IF('Indicator Data'!BA17="No Data",1,IF('Indicator Data imputation'!BA16&lt;&gt;"",1,0))</f>
        <v>0</v>
      </c>
      <c r="BA13" s="42">
        <f>IF('Indicator Data'!BB17="No Data",1,IF('Indicator Data imputation'!BB16&lt;&gt;"",1,0))</f>
        <v>0</v>
      </c>
      <c r="BB13" s="42">
        <f>IF('Indicator Data'!BC17="No Data",1,IF('Indicator Data imputation'!BC16&lt;&gt;"",1,0))</f>
        <v>0</v>
      </c>
      <c r="BC13" s="42">
        <f>IF('Indicator Data'!BD17="No Data",1,IF('Indicator Data imputation'!BD16&lt;&gt;"",1,0))</f>
        <v>1</v>
      </c>
      <c r="BD13" s="42">
        <f>IF('Indicator Data'!BE17="No Data",1,IF('Indicator Data imputation'!BE16&lt;&gt;"",1,0))</f>
        <v>1</v>
      </c>
      <c r="BE13" s="42">
        <f>IF('Indicator Data'!BF17="No Data",1,IF('Indicator Data imputation'!BF16&lt;&gt;"",1,0))</f>
        <v>0</v>
      </c>
      <c r="BF13" s="42">
        <f>IF('Indicator Data'!BG17="No Data",1,IF('Indicator Data imputation'!BG16&lt;&gt;"",1,0))</f>
        <v>0</v>
      </c>
      <c r="BG13" s="42">
        <f>IF('Indicator Data'!BH17="No Data",1,IF('Indicator Data imputation'!BH16&lt;&gt;"",1,0))</f>
        <v>0</v>
      </c>
      <c r="BH13" s="42">
        <f>IF('Indicator Data'!BI17="No Data",1,IF('Indicator Data imputation'!BI16&lt;&gt;"",1,0))</f>
        <v>0</v>
      </c>
      <c r="BI13" s="42">
        <f>IF('Indicator Data'!BJ17="No Data",1,IF('Indicator Data imputation'!BJ16&lt;&gt;"",1,0))</f>
        <v>0</v>
      </c>
      <c r="BJ13" s="42">
        <f>IF('Indicator Data'!BK17="No Data",1,IF('Indicator Data imputation'!BK16&lt;&gt;"",1,0))</f>
        <v>0</v>
      </c>
      <c r="BK13" s="42">
        <f>IF('Indicator Data'!BL17="No Data",1,IF('Indicator Data imputation'!BL16&lt;&gt;"",1,0))</f>
        <v>0</v>
      </c>
      <c r="BL13" s="42">
        <f>IF('Indicator Data'!BM17="No Data",1,IF('Indicator Data imputation'!BM16&lt;&gt;"",1,0))</f>
        <v>0</v>
      </c>
      <c r="BM13" s="42">
        <f>IF('Indicator Data'!BN17="No Data",1,IF('Indicator Data imputation'!BN16&lt;&gt;"",1,0))</f>
        <v>0</v>
      </c>
      <c r="BN13" s="42">
        <f>IF('Indicator Data'!BO17="No Data",1,IF('Indicator Data imputation'!BO16&lt;&gt;"",1,0))</f>
        <v>0</v>
      </c>
      <c r="BO13" s="42">
        <f>IF('Indicator Data'!BP17="No Data",1,IF('Indicator Data imputation'!BP16&lt;&gt;"",1,0))</f>
        <v>0</v>
      </c>
      <c r="BP13" s="42">
        <f>IF('Indicator Data'!BQ17="No Data",1,IF('Indicator Data imputation'!BQ16&lt;&gt;"",1,0))</f>
        <v>0</v>
      </c>
      <c r="BQ13" s="42">
        <f>IF('Indicator Data'!BR17="No Data",1,IF('Indicator Data imputation'!BR16&lt;&gt;"",1,0))</f>
        <v>0</v>
      </c>
      <c r="BR13" s="42">
        <f>IF('Indicator Data'!BS17="No Data",1,IF('Indicator Data imputation'!BS16&lt;&gt;"",1,0))</f>
        <v>0</v>
      </c>
      <c r="BS13" s="42">
        <f>IF('Indicator Data'!BT17="No Data",1,IF('Indicator Data imputation'!BT16&lt;&gt;"",1,0))</f>
        <v>0</v>
      </c>
      <c r="BT13" s="42">
        <f>IF('Indicator Data'!BU17="No Data",1,IF('Indicator Data imputation'!BU16&lt;&gt;"",1,0))</f>
        <v>0</v>
      </c>
      <c r="BU13">
        <f t="shared" si="0"/>
        <v>16</v>
      </c>
      <c r="BV13" s="44">
        <f t="shared" si="1"/>
        <v>0.21333333333333335</v>
      </c>
    </row>
    <row r="14" spans="1:74">
      <c r="A14" t="str">
        <f>'Indicator Data'!B18</f>
        <v>BGD</v>
      </c>
      <c r="B14" s="42">
        <f>IF('Indicator Data'!C18="No Data",1,IF('Indicator Data imputation'!C17&lt;&gt;"",1,0))</f>
        <v>0</v>
      </c>
      <c r="C14" s="42">
        <f>IF('Indicator Data'!D18="No Data",1,IF('Indicator Data imputation'!D17&lt;&gt;"",1,0))</f>
        <v>0</v>
      </c>
      <c r="D14" s="42">
        <f>IF('Indicator Data'!E18="No Data",1,IF('Indicator Data imputation'!E17&lt;&gt;"",1,0))</f>
        <v>0</v>
      </c>
      <c r="E14" s="42">
        <f>IF('Indicator Data'!F18="No Data",1,IF('Indicator Data imputation'!F17&lt;&gt;"",1,0))</f>
        <v>0</v>
      </c>
      <c r="F14" s="42">
        <f>IF('Indicator Data'!G18="No Data",1,IF('Indicator Data imputation'!G17&lt;&gt;"",1,0))</f>
        <v>0</v>
      </c>
      <c r="G14" s="42">
        <f>IF('Indicator Data'!H18="No Data",1,IF('Indicator Data imputation'!H17&lt;&gt;"",1,0))</f>
        <v>0</v>
      </c>
      <c r="H14" s="42">
        <f>IF('Indicator Data'!I18="No Data",1,IF('Indicator Data imputation'!I17&lt;&gt;"",1,0))</f>
        <v>0</v>
      </c>
      <c r="I14" s="42">
        <f>IF('Indicator Data'!J18="No Data",1,IF('Indicator Data imputation'!J17&lt;&gt;"",1,0))</f>
        <v>0</v>
      </c>
      <c r="J14" s="42">
        <f>IF('Indicator Data'!K18="No Data",1,IF('Indicator Data imputation'!K17&lt;&gt;"",1,0))</f>
        <v>0</v>
      </c>
      <c r="K14" s="42">
        <f>IF('Indicator Data'!L18="No Data",1,IF('Indicator Data imputation'!L17&lt;&gt;"",1,0))</f>
        <v>0</v>
      </c>
      <c r="L14" s="42">
        <f>IF('Indicator Data'!M18="No Data",1,IF('Indicator Data imputation'!M17&lt;&gt;"",1,0))</f>
        <v>0</v>
      </c>
      <c r="M14" s="42">
        <f>IF('Indicator Data'!N18="No Data",1,IF('Indicator Data imputation'!N17&lt;&gt;"",1,0))</f>
        <v>1</v>
      </c>
      <c r="N14" s="42">
        <f>IF('Indicator Data'!O18="No Data",1,IF('Indicator Data imputation'!O17&lt;&gt;"",1,0))</f>
        <v>1</v>
      </c>
      <c r="O14" s="42">
        <f>IF('Indicator Data'!P18="No Data",1,IF('Indicator Data imputation'!P17&lt;&gt;"",1,0))</f>
        <v>1</v>
      </c>
      <c r="P14" s="42">
        <f>IF('Indicator Data'!Q18="No Data",1,IF('Indicator Data imputation'!Q17&lt;&gt;"",1,0))</f>
        <v>0</v>
      </c>
      <c r="Q14" s="42">
        <f>IF('Indicator Data'!R18="No Data",1,IF('Indicator Data imputation'!R17&lt;&gt;"",1,0))</f>
        <v>0</v>
      </c>
      <c r="R14" s="42">
        <f>IF('Indicator Data'!S18="No Data",1,IF('Indicator Data imputation'!S17&lt;&gt;"",1,0))</f>
        <v>0</v>
      </c>
      <c r="S14" s="42">
        <f>IF('Indicator Data'!T18="No Data",1,IF('Indicator Data imputation'!T17&lt;&gt;"",1,0))</f>
        <v>0</v>
      </c>
      <c r="T14" s="42">
        <f>IF('Indicator Data'!U18="No Data",1,IF('Indicator Data imputation'!U17&lt;&gt;"",1,0))</f>
        <v>0</v>
      </c>
      <c r="U14" s="42">
        <f>IF('Indicator Data'!V18="No Data",1,IF('Indicator Data imputation'!V17&lt;&gt;"",1,0))</f>
        <v>0</v>
      </c>
      <c r="V14" s="42">
        <f>IF('Indicator Data'!W18="No Data",1,IF('Indicator Data imputation'!W17&lt;&gt;"",1,0))</f>
        <v>0</v>
      </c>
      <c r="W14" s="42">
        <f>IF('Indicator Data'!X18="No Data",1,IF('Indicator Data imputation'!X17&lt;&gt;"",1,0))</f>
        <v>0</v>
      </c>
      <c r="X14" s="42">
        <f>IF('Indicator Data'!Y18="No Data",1,IF('Indicator Data imputation'!Y17&lt;&gt;"",1,0))</f>
        <v>0</v>
      </c>
      <c r="Y14" s="42">
        <f>IF('Indicator Data'!Z18="No Data",1,IF('Indicator Data imputation'!Z17&lt;&gt;"",1,0))</f>
        <v>0</v>
      </c>
      <c r="Z14" s="42">
        <f>IF('Indicator Data'!AA18="No Data",1,IF('Indicator Data imputation'!AA17&lt;&gt;"",1,0))</f>
        <v>0</v>
      </c>
      <c r="AA14" s="42">
        <f>IF('Indicator Data'!AB18="No Data",1,IF('Indicator Data imputation'!AB17&lt;&gt;"",1,0))</f>
        <v>0</v>
      </c>
      <c r="AB14" s="42">
        <f>IF('Indicator Data'!AC18="No Data",1,IF('Indicator Data imputation'!AC17&lt;&gt;"",1,0))</f>
        <v>0</v>
      </c>
      <c r="AC14" s="42">
        <f>IF('Indicator Data'!AD18="No Data",1,IF('Indicator Data imputation'!AD17&lt;&gt;"",1,0))</f>
        <v>0</v>
      </c>
      <c r="AD14" s="42">
        <f>IF('Indicator Data'!AE18="No Data",1,IF('Indicator Data imputation'!AE17&lt;&gt;"",1,0))</f>
        <v>0</v>
      </c>
      <c r="AE14" s="42">
        <f>IF('Indicator Data'!AF18="No Data",1,IF('Indicator Data imputation'!AF17&lt;&gt;"",1,0))</f>
        <v>0</v>
      </c>
      <c r="AF14" s="42">
        <f>IF('Indicator Data'!AG18="No Data",1,IF('Indicator Data imputation'!AG17&lt;&gt;"",1,0))</f>
        <v>0</v>
      </c>
      <c r="AG14" s="42">
        <f>IF('Indicator Data'!AH18="No Data",1,IF('Indicator Data imputation'!AH17&lt;&gt;"",1,0))</f>
        <v>0</v>
      </c>
      <c r="AH14" s="42">
        <f>IF('Indicator Data'!AI18="No Data",1,IF('Indicator Data imputation'!AI17&lt;&gt;"",1,0))</f>
        <v>0</v>
      </c>
      <c r="AI14" s="42">
        <f>IF('Indicator Data'!AJ18="No Data",1,IF('Indicator Data imputation'!AJ17&lt;&gt;"",1,0))</f>
        <v>0</v>
      </c>
      <c r="AJ14" s="42">
        <f>IF('Indicator Data'!AK18="No Data",1,IF('Indicator Data imputation'!AK17&lt;&gt;"",1,0))</f>
        <v>0</v>
      </c>
      <c r="AK14" s="42">
        <f>IF('Indicator Data'!AL18="No Data",1,IF('Indicator Data imputation'!AL17&lt;&gt;"",1,0))</f>
        <v>0</v>
      </c>
      <c r="AL14" s="42">
        <f>IF('Indicator Data'!AM18="No Data",1,IF('Indicator Data imputation'!AM17&lt;&gt;"",1,0))</f>
        <v>0</v>
      </c>
      <c r="AM14" s="42">
        <f>IF('Indicator Data'!AN18="No Data",1,IF('Indicator Data imputation'!AN17&lt;&gt;"",1,0))</f>
        <v>0</v>
      </c>
      <c r="AN14" s="42">
        <f>IF('Indicator Data'!AO18="No Data",1,IF('Indicator Data imputation'!AO17&lt;&gt;"",1,0))</f>
        <v>0</v>
      </c>
      <c r="AO14" s="42">
        <f>IF('Indicator Data'!AP18="No Data",1,IF('Indicator Data imputation'!AP17&lt;&gt;"",1,0))</f>
        <v>0</v>
      </c>
      <c r="AP14" s="42">
        <f>IF('Indicator Data'!AQ18="No Data",1,IF('Indicator Data imputation'!AQ17&lt;&gt;"",1,0))</f>
        <v>0</v>
      </c>
      <c r="AQ14" s="42">
        <f>IF('Indicator Data'!AR18="No Data",1,IF('Indicator Data imputation'!AR17&lt;&gt;"",1,0))</f>
        <v>0</v>
      </c>
      <c r="AR14" s="42">
        <f>IF('Indicator Data'!AS18="No Data",1,IF('Indicator Data imputation'!AS17&lt;&gt;"",1,0))</f>
        <v>0</v>
      </c>
      <c r="AS14" s="42">
        <f>IF('Indicator Data'!AT18="No Data",1,IF('Indicator Data imputation'!AT17&lt;&gt;"",1,0))</f>
        <v>0</v>
      </c>
      <c r="AT14" s="42">
        <f>IF('Indicator Data'!AU18="No Data",1,IF('Indicator Data imputation'!AU17&lt;&gt;"",1,0))</f>
        <v>0</v>
      </c>
      <c r="AU14" s="42">
        <f>IF('Indicator Data'!AV18="No Data",1,IF('Indicator Data imputation'!AV17&lt;&gt;"",1,0))</f>
        <v>0</v>
      </c>
      <c r="AV14" s="42">
        <f>IF('Indicator Data'!AW18="No Data",1,IF('Indicator Data imputation'!AW17&lt;&gt;"",1,0))</f>
        <v>0</v>
      </c>
      <c r="AW14" s="42">
        <f>IF('Indicator Data'!AX18="No Data",1,IF('Indicator Data imputation'!AX17&lt;&gt;"",1,0))</f>
        <v>0</v>
      </c>
      <c r="AX14" s="42">
        <f>IF('Indicator Data'!AY18="No Data",1,IF('Indicator Data imputation'!AY17&lt;&gt;"",1,0))</f>
        <v>0</v>
      </c>
      <c r="AY14" s="42">
        <f>IF('Indicator Data'!AZ18="No Data",1,IF('Indicator Data imputation'!AZ17&lt;&gt;"",1,0))</f>
        <v>0</v>
      </c>
      <c r="AZ14" s="42">
        <f>IF('Indicator Data'!BA18="No Data",1,IF('Indicator Data imputation'!BA17&lt;&gt;"",1,0))</f>
        <v>0</v>
      </c>
      <c r="BA14" s="42">
        <f>IF('Indicator Data'!BB18="No Data",1,IF('Indicator Data imputation'!BB17&lt;&gt;"",1,0))</f>
        <v>0</v>
      </c>
      <c r="BB14" s="42">
        <f>IF('Indicator Data'!BC18="No Data",1,IF('Indicator Data imputation'!BC17&lt;&gt;"",1,0))</f>
        <v>0</v>
      </c>
      <c r="BC14" s="42">
        <f>IF('Indicator Data'!BD18="No Data",1,IF('Indicator Data imputation'!BD17&lt;&gt;"",1,0))</f>
        <v>0</v>
      </c>
      <c r="BD14" s="42">
        <f>IF('Indicator Data'!BE18="No Data",1,IF('Indicator Data imputation'!BE17&lt;&gt;"",1,0))</f>
        <v>0</v>
      </c>
      <c r="BE14" s="42">
        <f>IF('Indicator Data'!BF18="No Data",1,IF('Indicator Data imputation'!BF17&lt;&gt;"",1,0))</f>
        <v>0</v>
      </c>
      <c r="BF14" s="42">
        <f>IF('Indicator Data'!BG18="No Data",1,IF('Indicator Data imputation'!BG17&lt;&gt;"",1,0))</f>
        <v>0</v>
      </c>
      <c r="BG14" s="42">
        <f>IF('Indicator Data'!BH18="No Data",1,IF('Indicator Data imputation'!BH17&lt;&gt;"",1,0))</f>
        <v>0</v>
      </c>
      <c r="BH14" s="42">
        <f>IF('Indicator Data'!BI18="No Data",1,IF('Indicator Data imputation'!BI17&lt;&gt;"",1,0))</f>
        <v>0</v>
      </c>
      <c r="BI14" s="42">
        <f>IF('Indicator Data'!BJ18="No Data",1,IF('Indicator Data imputation'!BJ17&lt;&gt;"",1,0))</f>
        <v>0</v>
      </c>
      <c r="BJ14" s="42">
        <f>IF('Indicator Data'!BK18="No Data",1,IF('Indicator Data imputation'!BK17&lt;&gt;"",1,0))</f>
        <v>0</v>
      </c>
      <c r="BK14" s="42">
        <f>IF('Indicator Data'!BL18="No Data",1,IF('Indicator Data imputation'!BL17&lt;&gt;"",1,0))</f>
        <v>0</v>
      </c>
      <c r="BL14" s="42">
        <f>IF('Indicator Data'!BM18="No Data",1,IF('Indicator Data imputation'!BM17&lt;&gt;"",1,0))</f>
        <v>0</v>
      </c>
      <c r="BM14" s="42">
        <f>IF('Indicator Data'!BN18="No Data",1,IF('Indicator Data imputation'!BN17&lt;&gt;"",1,0))</f>
        <v>0</v>
      </c>
      <c r="BN14" s="42">
        <f>IF('Indicator Data'!BO18="No Data",1,IF('Indicator Data imputation'!BO17&lt;&gt;"",1,0))</f>
        <v>0</v>
      </c>
      <c r="BO14" s="42">
        <f>IF('Indicator Data'!BP18="No Data",1,IF('Indicator Data imputation'!BP17&lt;&gt;"",1,0))</f>
        <v>0</v>
      </c>
      <c r="BP14" s="42">
        <f>IF('Indicator Data'!BQ18="No Data",1,IF('Indicator Data imputation'!BQ17&lt;&gt;"",1,0))</f>
        <v>0</v>
      </c>
      <c r="BQ14" s="42">
        <f>IF('Indicator Data'!BR18="No Data",1,IF('Indicator Data imputation'!BR17&lt;&gt;"",1,0))</f>
        <v>0</v>
      </c>
      <c r="BR14" s="42">
        <f>IF('Indicator Data'!BS18="No Data",1,IF('Indicator Data imputation'!BS17&lt;&gt;"",1,0))</f>
        <v>0</v>
      </c>
      <c r="BS14" s="42">
        <f>IF('Indicator Data'!BT18="No Data",1,IF('Indicator Data imputation'!BT17&lt;&gt;"",1,0))</f>
        <v>0</v>
      </c>
      <c r="BT14" s="42">
        <f>IF('Indicator Data'!BU18="No Data",1,IF('Indicator Data imputation'!BU17&lt;&gt;"",1,0))</f>
        <v>0</v>
      </c>
      <c r="BU14">
        <f t="shared" si="0"/>
        <v>3</v>
      </c>
      <c r="BV14" s="44">
        <f t="shared" si="1"/>
        <v>0.04</v>
      </c>
    </row>
    <row r="15" spans="1:74">
      <c r="A15" t="str">
        <f>'Indicator Data'!B19</f>
        <v>BRB</v>
      </c>
      <c r="B15" s="42">
        <f>IF('Indicator Data'!C19="No Data",1,IF('Indicator Data imputation'!C18&lt;&gt;"",1,0))</f>
        <v>0</v>
      </c>
      <c r="C15" s="42">
        <f>IF('Indicator Data'!D19="No Data",1,IF('Indicator Data imputation'!D18&lt;&gt;"",1,0))</f>
        <v>0</v>
      </c>
      <c r="D15" s="42">
        <f>IF('Indicator Data'!E19="No Data",1,IF('Indicator Data imputation'!E18&lt;&gt;"",1,0))</f>
        <v>0</v>
      </c>
      <c r="E15" s="42">
        <f>IF('Indicator Data'!F19="No Data",1,IF('Indicator Data imputation'!F18&lt;&gt;"",1,0))</f>
        <v>0</v>
      </c>
      <c r="F15" s="42">
        <f>IF('Indicator Data'!G19="No Data",1,IF('Indicator Data imputation'!G18&lt;&gt;"",1,0))</f>
        <v>0</v>
      </c>
      <c r="G15" s="42">
        <f>IF('Indicator Data'!H19="No Data",1,IF('Indicator Data imputation'!H18&lt;&gt;"",1,0))</f>
        <v>0</v>
      </c>
      <c r="H15" s="42">
        <f>IF('Indicator Data'!I19="No Data",1,IF('Indicator Data imputation'!I18&lt;&gt;"",1,0))</f>
        <v>0</v>
      </c>
      <c r="I15" s="42">
        <f>IF('Indicator Data'!J19="No Data",1,IF('Indicator Data imputation'!J18&lt;&gt;"",1,0))</f>
        <v>0</v>
      </c>
      <c r="J15" s="42">
        <f>IF('Indicator Data'!K19="No Data",1,IF('Indicator Data imputation'!K18&lt;&gt;"",1,0))</f>
        <v>0</v>
      </c>
      <c r="K15" s="42">
        <f>IF('Indicator Data'!L19="No Data",1,IF('Indicator Data imputation'!L18&lt;&gt;"",1,0))</f>
        <v>1</v>
      </c>
      <c r="L15" s="42">
        <f>IF('Indicator Data'!M19="No Data",1,IF('Indicator Data imputation'!M18&lt;&gt;"",1,0))</f>
        <v>1</v>
      </c>
      <c r="M15" s="42">
        <f>IF('Indicator Data'!N19="No Data",1,IF('Indicator Data imputation'!N18&lt;&gt;"",1,0))</f>
        <v>1</v>
      </c>
      <c r="N15" s="42">
        <f>IF('Indicator Data'!O19="No Data",1,IF('Indicator Data imputation'!O18&lt;&gt;"",1,0))</f>
        <v>1</v>
      </c>
      <c r="O15" s="42">
        <f>IF('Indicator Data'!P19="No Data",1,IF('Indicator Data imputation'!P18&lt;&gt;"",1,0))</f>
        <v>1</v>
      </c>
      <c r="P15" s="42">
        <f>IF('Indicator Data'!Q19="No Data",1,IF('Indicator Data imputation'!Q18&lt;&gt;"",1,0))</f>
        <v>0</v>
      </c>
      <c r="Q15" s="42">
        <f>IF('Indicator Data'!R19="No Data",1,IF('Indicator Data imputation'!R18&lt;&gt;"",1,0))</f>
        <v>0</v>
      </c>
      <c r="R15" s="42">
        <f>IF('Indicator Data'!S19="No Data",1,IF('Indicator Data imputation'!S18&lt;&gt;"",1,0))</f>
        <v>0</v>
      </c>
      <c r="S15" s="42">
        <f>IF('Indicator Data'!T19="No Data",1,IF('Indicator Data imputation'!T18&lt;&gt;"",1,0))</f>
        <v>0</v>
      </c>
      <c r="T15" s="42">
        <f>IF('Indicator Data'!U19="No Data",1,IF('Indicator Data imputation'!U18&lt;&gt;"",1,0))</f>
        <v>0</v>
      </c>
      <c r="U15" s="42">
        <f>IF('Indicator Data'!V19="No Data",1,IF('Indicator Data imputation'!V18&lt;&gt;"",1,0))</f>
        <v>0</v>
      </c>
      <c r="V15" s="42">
        <f>IF('Indicator Data'!W19="No Data",1,IF('Indicator Data imputation'!W18&lt;&gt;"",1,0))</f>
        <v>0</v>
      </c>
      <c r="W15" s="42">
        <f>IF('Indicator Data'!X19="No Data",1,IF('Indicator Data imputation'!X18&lt;&gt;"",1,0))</f>
        <v>0</v>
      </c>
      <c r="X15" s="42">
        <f>IF('Indicator Data'!Y19="No Data",1,IF('Indicator Data imputation'!Y18&lt;&gt;"",1,0))</f>
        <v>0</v>
      </c>
      <c r="Y15" s="42">
        <f>IF('Indicator Data'!Z19="No Data",1,IF('Indicator Data imputation'!Z18&lt;&gt;"",1,0))</f>
        <v>0</v>
      </c>
      <c r="Z15" s="42">
        <f>IF('Indicator Data'!AA19="No Data",1,IF('Indicator Data imputation'!AA18&lt;&gt;"",1,0))</f>
        <v>1</v>
      </c>
      <c r="AA15" s="42">
        <f>IF('Indicator Data'!AB19="No Data",1,IF('Indicator Data imputation'!AB18&lt;&gt;"",1,0))</f>
        <v>0</v>
      </c>
      <c r="AB15" s="42">
        <f>IF('Indicator Data'!AC19="No Data",1,IF('Indicator Data imputation'!AC18&lt;&gt;"",1,0))</f>
        <v>0</v>
      </c>
      <c r="AC15" s="42">
        <f>IF('Indicator Data'!AD19="No Data",1,IF('Indicator Data imputation'!AD18&lt;&gt;"",1,0))</f>
        <v>1</v>
      </c>
      <c r="AD15" s="42">
        <f>IF('Indicator Data'!AE19="No Data",1,IF('Indicator Data imputation'!AE18&lt;&gt;"",1,0))</f>
        <v>0</v>
      </c>
      <c r="AE15" s="42">
        <f>IF('Indicator Data'!AF19="No Data",1,IF('Indicator Data imputation'!AF18&lt;&gt;"",1,0))</f>
        <v>0</v>
      </c>
      <c r="AF15" s="42">
        <f>IF('Indicator Data'!AG19="No Data",1,IF('Indicator Data imputation'!AG18&lt;&gt;"",1,0))</f>
        <v>0</v>
      </c>
      <c r="AG15" s="42">
        <f>IF('Indicator Data'!AH19="No Data",1,IF('Indicator Data imputation'!AH18&lt;&gt;"",1,0))</f>
        <v>0</v>
      </c>
      <c r="AH15" s="42">
        <f>IF('Indicator Data'!AI19="No Data",1,IF('Indicator Data imputation'!AI18&lt;&gt;"",1,0))</f>
        <v>0</v>
      </c>
      <c r="AI15" s="42">
        <f>IF('Indicator Data'!AJ19="No Data",1,IF('Indicator Data imputation'!AJ18&lt;&gt;"",1,0))</f>
        <v>0</v>
      </c>
      <c r="AJ15" s="42">
        <f>IF('Indicator Data'!AK19="No Data",1,IF('Indicator Data imputation'!AK18&lt;&gt;"",1,0))</f>
        <v>0</v>
      </c>
      <c r="AK15" s="42">
        <f>IF('Indicator Data'!AL19="No Data",1,IF('Indicator Data imputation'!AL18&lt;&gt;"",1,0))</f>
        <v>0</v>
      </c>
      <c r="AL15" s="42">
        <f>IF('Indicator Data'!AM19="No Data",1,IF('Indicator Data imputation'!AM18&lt;&gt;"",1,0))</f>
        <v>1</v>
      </c>
      <c r="AM15" s="42">
        <f>IF('Indicator Data'!AN19="No Data",1,IF('Indicator Data imputation'!AN18&lt;&gt;"",1,0))</f>
        <v>0</v>
      </c>
      <c r="AN15" s="42">
        <f>IF('Indicator Data'!AO19="No Data",1,IF('Indicator Data imputation'!AO18&lt;&gt;"",1,0))</f>
        <v>0</v>
      </c>
      <c r="AO15" s="42">
        <f>IF('Indicator Data'!AP19="No Data",1,IF('Indicator Data imputation'!AP18&lt;&gt;"",1,0))</f>
        <v>0</v>
      </c>
      <c r="AP15" s="42">
        <f>IF('Indicator Data'!AQ19="No Data",1,IF('Indicator Data imputation'!AQ18&lt;&gt;"",1,0))</f>
        <v>0</v>
      </c>
      <c r="AQ15" s="42">
        <f>IF('Indicator Data'!AR19="No Data",1,IF('Indicator Data imputation'!AR18&lt;&gt;"",1,0))</f>
        <v>0</v>
      </c>
      <c r="AR15" s="42">
        <f>IF('Indicator Data'!AS19="No Data",1,IF('Indicator Data imputation'!AS18&lt;&gt;"",1,0))</f>
        <v>0</v>
      </c>
      <c r="AS15" s="42">
        <f>IF('Indicator Data'!AT19="No Data",1,IF('Indicator Data imputation'!AT18&lt;&gt;"",1,0))</f>
        <v>1</v>
      </c>
      <c r="AT15" s="42">
        <f>IF('Indicator Data'!AU19="No Data",1,IF('Indicator Data imputation'!AU18&lt;&gt;"",1,0))</f>
        <v>0</v>
      </c>
      <c r="AU15" s="42">
        <f>IF('Indicator Data'!AV19="No Data",1,IF('Indicator Data imputation'!AV18&lt;&gt;"",1,0))</f>
        <v>0</v>
      </c>
      <c r="AV15" s="42">
        <f>IF('Indicator Data'!AW19="No Data",1,IF('Indicator Data imputation'!AW18&lt;&gt;"",1,0))</f>
        <v>1</v>
      </c>
      <c r="AW15" s="42">
        <f>IF('Indicator Data'!AX19="No Data",1,IF('Indicator Data imputation'!AX18&lt;&gt;"",1,0))</f>
        <v>0</v>
      </c>
      <c r="AX15" s="42">
        <f>IF('Indicator Data'!AY19="No Data",1,IF('Indicator Data imputation'!AY18&lt;&gt;"",1,0))</f>
        <v>0</v>
      </c>
      <c r="AY15" s="42">
        <f>IF('Indicator Data'!AZ19="No Data",1,IF('Indicator Data imputation'!AZ18&lt;&gt;"",1,0))</f>
        <v>0</v>
      </c>
      <c r="AZ15" s="42">
        <f>IF('Indicator Data'!BA19="No Data",1,IF('Indicator Data imputation'!BA18&lt;&gt;"",1,0))</f>
        <v>0</v>
      </c>
      <c r="BA15" s="42">
        <f>IF('Indicator Data'!BB19="No Data",1,IF('Indicator Data imputation'!BB18&lt;&gt;"",1,0))</f>
        <v>0</v>
      </c>
      <c r="BB15" s="42">
        <f>IF('Indicator Data'!BC19="No Data",1,IF('Indicator Data imputation'!BC18&lt;&gt;"",1,0))</f>
        <v>0</v>
      </c>
      <c r="BC15" s="42">
        <f>IF('Indicator Data'!BD19="No Data",1,IF('Indicator Data imputation'!BD18&lt;&gt;"",1,0))</f>
        <v>0</v>
      </c>
      <c r="BD15" s="42">
        <f>IF('Indicator Data'!BE19="No Data",1,IF('Indicator Data imputation'!BE18&lt;&gt;"",1,0))</f>
        <v>0</v>
      </c>
      <c r="BE15" s="42">
        <f>IF('Indicator Data'!BF19="No Data",1,IF('Indicator Data imputation'!BF18&lt;&gt;"",1,0))</f>
        <v>0</v>
      </c>
      <c r="BF15" s="42">
        <f>IF('Indicator Data'!BG19="No Data",1,IF('Indicator Data imputation'!BG18&lt;&gt;"",1,0))</f>
        <v>0</v>
      </c>
      <c r="BG15" s="42">
        <f>IF('Indicator Data'!BH19="No Data",1,IF('Indicator Data imputation'!BH18&lt;&gt;"",1,0))</f>
        <v>0</v>
      </c>
      <c r="BH15" s="42">
        <f>IF('Indicator Data'!BI19="No Data",1,IF('Indicator Data imputation'!BI18&lt;&gt;"",1,0))</f>
        <v>0</v>
      </c>
      <c r="BI15" s="42">
        <f>IF('Indicator Data'!BJ19="No Data",1,IF('Indicator Data imputation'!BJ18&lt;&gt;"",1,0))</f>
        <v>1</v>
      </c>
      <c r="BJ15" s="42">
        <f>IF('Indicator Data'!BK19="No Data",1,IF('Indicator Data imputation'!BK18&lt;&gt;"",1,0))</f>
        <v>0</v>
      </c>
      <c r="BK15" s="42">
        <f>IF('Indicator Data'!BL19="No Data",1,IF('Indicator Data imputation'!BL18&lt;&gt;"",1,0))</f>
        <v>0</v>
      </c>
      <c r="BL15" s="42">
        <f>IF('Indicator Data'!BM19="No Data",1,IF('Indicator Data imputation'!BM18&lt;&gt;"",1,0))</f>
        <v>0</v>
      </c>
      <c r="BM15" s="42">
        <f>IF('Indicator Data'!BN19="No Data",1,IF('Indicator Data imputation'!BN18&lt;&gt;"",1,0))</f>
        <v>0</v>
      </c>
      <c r="BN15" s="42">
        <f>IF('Indicator Data'!BO19="No Data",1,IF('Indicator Data imputation'!BO18&lt;&gt;"",1,0))</f>
        <v>0</v>
      </c>
      <c r="BO15" s="42">
        <f>IF('Indicator Data'!BP19="No Data",1,IF('Indicator Data imputation'!BP18&lt;&gt;"",1,0))</f>
        <v>0</v>
      </c>
      <c r="BP15" s="42">
        <f>IF('Indicator Data'!BQ19="No Data",1,IF('Indicator Data imputation'!BQ18&lt;&gt;"",1,0))</f>
        <v>0</v>
      </c>
      <c r="BQ15" s="42">
        <f>IF('Indicator Data'!BR19="No Data",1,IF('Indicator Data imputation'!BR18&lt;&gt;"",1,0))</f>
        <v>0</v>
      </c>
      <c r="BR15" s="42">
        <f>IF('Indicator Data'!BS19="No Data",1,IF('Indicator Data imputation'!BS18&lt;&gt;"",1,0))</f>
        <v>0</v>
      </c>
      <c r="BS15" s="42">
        <f>IF('Indicator Data'!BT19="No Data",1,IF('Indicator Data imputation'!BT18&lt;&gt;"",1,0))</f>
        <v>0</v>
      </c>
      <c r="BT15" s="42">
        <f>IF('Indicator Data'!BU19="No Data",1,IF('Indicator Data imputation'!BU18&lt;&gt;"",1,0))</f>
        <v>0</v>
      </c>
      <c r="BU15">
        <f t="shared" si="0"/>
        <v>11</v>
      </c>
      <c r="BV15" s="44">
        <f t="shared" si="1"/>
        <v>0.14666666666666667</v>
      </c>
    </row>
    <row r="16" spans="1:74">
      <c r="A16" t="str">
        <f>'Indicator Data'!B20</f>
        <v>BLR</v>
      </c>
      <c r="B16" s="42">
        <f>IF('Indicator Data'!C20="No Data",1,IF('Indicator Data imputation'!C19&lt;&gt;"",1,0))</f>
        <v>0</v>
      </c>
      <c r="C16" s="42">
        <f>IF('Indicator Data'!D20="No Data",1,IF('Indicator Data imputation'!D19&lt;&gt;"",1,0))</f>
        <v>0</v>
      </c>
      <c r="D16" s="42">
        <f>IF('Indicator Data'!E20="No Data",1,IF('Indicator Data imputation'!E19&lt;&gt;"",1,0))</f>
        <v>0</v>
      </c>
      <c r="E16" s="42">
        <f>IF('Indicator Data'!F20="No Data",1,IF('Indicator Data imputation'!F19&lt;&gt;"",1,0))</f>
        <v>0</v>
      </c>
      <c r="F16" s="42">
        <f>IF('Indicator Data'!G20="No Data",1,IF('Indicator Data imputation'!G19&lt;&gt;"",1,0))</f>
        <v>0</v>
      </c>
      <c r="G16" s="42">
        <f>IF('Indicator Data'!H20="No Data",1,IF('Indicator Data imputation'!H19&lt;&gt;"",1,0))</f>
        <v>0</v>
      </c>
      <c r="H16" s="42">
        <f>IF('Indicator Data'!I20="No Data",1,IF('Indicator Data imputation'!I19&lt;&gt;"",1,0))</f>
        <v>0</v>
      </c>
      <c r="I16" s="42">
        <f>IF('Indicator Data'!J20="No Data",1,IF('Indicator Data imputation'!J19&lt;&gt;"",1,0))</f>
        <v>0</v>
      </c>
      <c r="J16" s="42">
        <f>IF('Indicator Data'!K20="No Data",1,IF('Indicator Data imputation'!K19&lt;&gt;"",1,0))</f>
        <v>0</v>
      </c>
      <c r="K16" s="42">
        <f>IF('Indicator Data'!L20="No Data",1,IF('Indicator Data imputation'!L19&lt;&gt;"",1,0))</f>
        <v>0</v>
      </c>
      <c r="L16" s="42">
        <f>IF('Indicator Data'!M20="No Data",1,IF('Indicator Data imputation'!M19&lt;&gt;"",1,0))</f>
        <v>0</v>
      </c>
      <c r="M16" s="42">
        <f>IF('Indicator Data'!N20="No Data",1,IF('Indicator Data imputation'!N19&lt;&gt;"",1,0))</f>
        <v>1</v>
      </c>
      <c r="N16" s="42">
        <f>IF('Indicator Data'!O20="No Data",1,IF('Indicator Data imputation'!O19&lt;&gt;"",1,0))</f>
        <v>1</v>
      </c>
      <c r="O16" s="42">
        <f>IF('Indicator Data'!P20="No Data",1,IF('Indicator Data imputation'!P19&lt;&gt;"",1,0))</f>
        <v>1</v>
      </c>
      <c r="P16" s="42">
        <f>IF('Indicator Data'!Q20="No Data",1,IF('Indicator Data imputation'!Q19&lt;&gt;"",1,0))</f>
        <v>0</v>
      </c>
      <c r="Q16" s="42">
        <f>IF('Indicator Data'!R20="No Data",1,IF('Indicator Data imputation'!R19&lt;&gt;"",1,0))</f>
        <v>0</v>
      </c>
      <c r="R16" s="42">
        <f>IF('Indicator Data'!S20="No Data",1,IF('Indicator Data imputation'!S19&lt;&gt;"",1,0))</f>
        <v>0</v>
      </c>
      <c r="S16" s="42">
        <f>IF('Indicator Data'!T20="No Data",1,IF('Indicator Data imputation'!T19&lt;&gt;"",1,0))</f>
        <v>0</v>
      </c>
      <c r="T16" s="42">
        <f>IF('Indicator Data'!U20="No Data",1,IF('Indicator Data imputation'!U19&lt;&gt;"",1,0))</f>
        <v>0</v>
      </c>
      <c r="U16" s="42">
        <f>IF('Indicator Data'!V20="No Data",1,IF('Indicator Data imputation'!V19&lt;&gt;"",1,0))</f>
        <v>0</v>
      </c>
      <c r="V16" s="42">
        <f>IF('Indicator Data'!W20="No Data",1,IF('Indicator Data imputation'!W19&lt;&gt;"",1,0))</f>
        <v>0</v>
      </c>
      <c r="W16" s="42">
        <f>IF('Indicator Data'!X20="No Data",1,IF('Indicator Data imputation'!X19&lt;&gt;"",1,0))</f>
        <v>0</v>
      </c>
      <c r="X16" s="42">
        <f>IF('Indicator Data'!Y20="No Data",1,IF('Indicator Data imputation'!Y19&lt;&gt;"",1,0))</f>
        <v>0</v>
      </c>
      <c r="Y16" s="42">
        <f>IF('Indicator Data'!Z20="No Data",1,IF('Indicator Data imputation'!Z19&lt;&gt;"",1,0))</f>
        <v>0</v>
      </c>
      <c r="Z16" s="42">
        <f>IF('Indicator Data'!AA20="No Data",1,IF('Indicator Data imputation'!AA19&lt;&gt;"",1,0))</f>
        <v>1</v>
      </c>
      <c r="AA16" s="42">
        <f>IF('Indicator Data'!AB20="No Data",1,IF('Indicator Data imputation'!AB19&lt;&gt;"",1,0))</f>
        <v>0</v>
      </c>
      <c r="AB16" s="42">
        <f>IF('Indicator Data'!AC20="No Data",1,IF('Indicator Data imputation'!AC19&lt;&gt;"",1,0))</f>
        <v>0</v>
      </c>
      <c r="AC16" s="42">
        <f>IF('Indicator Data'!AD20="No Data",1,IF('Indicator Data imputation'!AD19&lt;&gt;"",1,0))</f>
        <v>0</v>
      </c>
      <c r="AD16" s="42">
        <f>IF('Indicator Data'!AE20="No Data",1,IF('Indicator Data imputation'!AE19&lt;&gt;"",1,0))</f>
        <v>0</v>
      </c>
      <c r="AE16" s="42">
        <f>IF('Indicator Data'!AF20="No Data",1,IF('Indicator Data imputation'!AF19&lt;&gt;"",1,0))</f>
        <v>0</v>
      </c>
      <c r="AF16" s="42">
        <f>IF('Indicator Data'!AG20="No Data",1,IF('Indicator Data imputation'!AG19&lt;&gt;"",1,0))</f>
        <v>0</v>
      </c>
      <c r="AG16" s="42">
        <f>IF('Indicator Data'!AH20="No Data",1,IF('Indicator Data imputation'!AH19&lt;&gt;"",1,0))</f>
        <v>0</v>
      </c>
      <c r="AH16" s="42">
        <f>IF('Indicator Data'!AI20="No Data",1,IF('Indicator Data imputation'!AI19&lt;&gt;"",1,0))</f>
        <v>1</v>
      </c>
      <c r="AI16" s="42">
        <f>IF('Indicator Data'!AJ20="No Data",1,IF('Indicator Data imputation'!AJ19&lt;&gt;"",1,0))</f>
        <v>0</v>
      </c>
      <c r="AJ16" s="42">
        <f>IF('Indicator Data'!AK20="No Data",1,IF('Indicator Data imputation'!AK19&lt;&gt;"",1,0))</f>
        <v>0</v>
      </c>
      <c r="AK16" s="42">
        <f>IF('Indicator Data'!AL20="No Data",1,IF('Indicator Data imputation'!AL19&lt;&gt;"",1,0))</f>
        <v>0</v>
      </c>
      <c r="AL16" s="42">
        <f>IF('Indicator Data'!AM20="No Data",1,IF('Indicator Data imputation'!AM19&lt;&gt;"",1,0))</f>
        <v>0</v>
      </c>
      <c r="AM16" s="42">
        <f>IF('Indicator Data'!AN20="No Data",1,IF('Indicator Data imputation'!AN19&lt;&gt;"",1,0))</f>
        <v>0</v>
      </c>
      <c r="AN16" s="42">
        <f>IF('Indicator Data'!AO20="No Data",1,IF('Indicator Data imputation'!AO19&lt;&gt;"",1,0))</f>
        <v>0</v>
      </c>
      <c r="AO16" s="42">
        <f>IF('Indicator Data'!AP20="No Data",1,IF('Indicator Data imputation'!AP19&lt;&gt;"",1,0))</f>
        <v>1</v>
      </c>
      <c r="AP16" s="42">
        <f>IF('Indicator Data'!AQ20="No Data",1,IF('Indicator Data imputation'!AQ19&lt;&gt;"",1,0))</f>
        <v>0</v>
      </c>
      <c r="AQ16" s="42">
        <f>IF('Indicator Data'!AR20="No Data",1,IF('Indicator Data imputation'!AR19&lt;&gt;"",1,0))</f>
        <v>0</v>
      </c>
      <c r="AR16" s="42">
        <f>IF('Indicator Data'!AS20="No Data",1,IF('Indicator Data imputation'!AS19&lt;&gt;"",1,0))</f>
        <v>0</v>
      </c>
      <c r="AS16" s="42">
        <f>IF('Indicator Data'!AT20="No Data",1,IF('Indicator Data imputation'!AT19&lt;&gt;"",1,0))</f>
        <v>1</v>
      </c>
      <c r="AT16" s="42">
        <f>IF('Indicator Data'!AU20="No Data",1,IF('Indicator Data imputation'!AU19&lt;&gt;"",1,0))</f>
        <v>0</v>
      </c>
      <c r="AU16" s="42">
        <f>IF('Indicator Data'!AV20="No Data",1,IF('Indicator Data imputation'!AV19&lt;&gt;"",1,0))</f>
        <v>0</v>
      </c>
      <c r="AV16" s="42">
        <f>IF('Indicator Data'!AW20="No Data",1,IF('Indicator Data imputation'!AW19&lt;&gt;"",1,0))</f>
        <v>0</v>
      </c>
      <c r="AW16" s="42">
        <f>IF('Indicator Data'!AX20="No Data",1,IF('Indicator Data imputation'!AX19&lt;&gt;"",1,0))</f>
        <v>0</v>
      </c>
      <c r="AX16" s="42">
        <f>IF('Indicator Data'!AY20="No Data",1,IF('Indicator Data imputation'!AY19&lt;&gt;"",1,0))</f>
        <v>0</v>
      </c>
      <c r="AY16" s="42">
        <f>IF('Indicator Data'!AZ20="No Data",1,IF('Indicator Data imputation'!AZ19&lt;&gt;"",1,0))</f>
        <v>0</v>
      </c>
      <c r="AZ16" s="42">
        <f>IF('Indicator Data'!BA20="No Data",1,IF('Indicator Data imputation'!BA19&lt;&gt;"",1,0))</f>
        <v>0</v>
      </c>
      <c r="BA16" s="42">
        <f>IF('Indicator Data'!BB20="No Data",1,IF('Indicator Data imputation'!BB19&lt;&gt;"",1,0))</f>
        <v>0</v>
      </c>
      <c r="BB16" s="42">
        <f>IF('Indicator Data'!BC20="No Data",1,IF('Indicator Data imputation'!BC19&lt;&gt;"",1,0))</f>
        <v>0</v>
      </c>
      <c r="BC16" s="42">
        <f>IF('Indicator Data'!BD20="No Data",1,IF('Indicator Data imputation'!BD19&lt;&gt;"",1,0))</f>
        <v>0</v>
      </c>
      <c r="BD16" s="42">
        <f>IF('Indicator Data'!BE20="No Data",1,IF('Indicator Data imputation'!BE19&lt;&gt;"",1,0))</f>
        <v>0</v>
      </c>
      <c r="BE16" s="42">
        <f>IF('Indicator Data'!BF20="No Data",1,IF('Indicator Data imputation'!BF19&lt;&gt;"",1,0))</f>
        <v>0</v>
      </c>
      <c r="BF16" s="42">
        <f>IF('Indicator Data'!BG20="No Data",1,IF('Indicator Data imputation'!BG19&lt;&gt;"",1,0))</f>
        <v>0</v>
      </c>
      <c r="BG16" s="42">
        <f>IF('Indicator Data'!BH20="No Data",1,IF('Indicator Data imputation'!BH19&lt;&gt;"",1,0))</f>
        <v>0</v>
      </c>
      <c r="BH16" s="42">
        <f>IF('Indicator Data'!BI20="No Data",1,IF('Indicator Data imputation'!BI19&lt;&gt;"",1,0))</f>
        <v>0</v>
      </c>
      <c r="BI16" s="42">
        <f>IF('Indicator Data'!BJ20="No Data",1,IF('Indicator Data imputation'!BJ19&lt;&gt;"",1,0))</f>
        <v>0</v>
      </c>
      <c r="BJ16" s="42">
        <f>IF('Indicator Data'!BK20="No Data",1,IF('Indicator Data imputation'!BK19&lt;&gt;"",1,0))</f>
        <v>0</v>
      </c>
      <c r="BK16" s="42">
        <f>IF('Indicator Data'!BL20="No Data",1,IF('Indicator Data imputation'!BL19&lt;&gt;"",1,0))</f>
        <v>0</v>
      </c>
      <c r="BL16" s="42">
        <f>IF('Indicator Data'!BM20="No Data",1,IF('Indicator Data imputation'!BM19&lt;&gt;"",1,0))</f>
        <v>0</v>
      </c>
      <c r="BM16" s="42">
        <f>IF('Indicator Data'!BN20="No Data",1,IF('Indicator Data imputation'!BN19&lt;&gt;"",1,0))</f>
        <v>0</v>
      </c>
      <c r="BN16" s="42">
        <f>IF('Indicator Data'!BO20="No Data",1,IF('Indicator Data imputation'!BO19&lt;&gt;"",1,0))</f>
        <v>0</v>
      </c>
      <c r="BO16" s="42">
        <f>IF('Indicator Data'!BP20="No Data",1,IF('Indicator Data imputation'!BP19&lt;&gt;"",1,0))</f>
        <v>0</v>
      </c>
      <c r="BP16" s="42">
        <f>IF('Indicator Data'!BQ20="No Data",1,IF('Indicator Data imputation'!BQ19&lt;&gt;"",1,0))</f>
        <v>0</v>
      </c>
      <c r="BQ16" s="42">
        <f>IF('Indicator Data'!BR20="No Data",1,IF('Indicator Data imputation'!BR19&lt;&gt;"",1,0))</f>
        <v>0</v>
      </c>
      <c r="BR16" s="42">
        <f>IF('Indicator Data'!BS20="No Data",1,IF('Indicator Data imputation'!BS19&lt;&gt;"",1,0))</f>
        <v>1</v>
      </c>
      <c r="BS16" s="42">
        <f>IF('Indicator Data'!BT20="No Data",1,IF('Indicator Data imputation'!BT19&lt;&gt;"",1,0))</f>
        <v>0</v>
      </c>
      <c r="BT16" s="42">
        <f>IF('Indicator Data'!BU20="No Data",1,IF('Indicator Data imputation'!BU19&lt;&gt;"",1,0))</f>
        <v>0</v>
      </c>
      <c r="BU16">
        <f t="shared" si="0"/>
        <v>8</v>
      </c>
      <c r="BV16" s="44">
        <f t="shared" si="1"/>
        <v>0.10666666666666667</v>
      </c>
    </row>
    <row r="17" spans="1:74">
      <c r="A17" t="str">
        <f>'Indicator Data'!B21</f>
        <v>BEL</v>
      </c>
      <c r="B17" s="42">
        <f>IF('Indicator Data'!C21="No Data",1,IF('Indicator Data imputation'!C20&lt;&gt;"",1,0))</f>
        <v>0</v>
      </c>
      <c r="C17" s="42">
        <f>IF('Indicator Data'!D21="No Data",1,IF('Indicator Data imputation'!D20&lt;&gt;"",1,0))</f>
        <v>0</v>
      </c>
      <c r="D17" s="42">
        <f>IF('Indicator Data'!E21="No Data",1,IF('Indicator Data imputation'!E20&lt;&gt;"",1,0))</f>
        <v>0</v>
      </c>
      <c r="E17" s="42">
        <f>IF('Indicator Data'!F21="No Data",1,IF('Indicator Data imputation'!F20&lt;&gt;"",1,0))</f>
        <v>0</v>
      </c>
      <c r="F17" s="42">
        <f>IF('Indicator Data'!G21="No Data",1,IF('Indicator Data imputation'!G20&lt;&gt;"",1,0))</f>
        <v>0</v>
      </c>
      <c r="G17" s="42">
        <f>IF('Indicator Data'!H21="No Data",1,IF('Indicator Data imputation'!H20&lt;&gt;"",1,0))</f>
        <v>0</v>
      </c>
      <c r="H17" s="42">
        <f>IF('Indicator Data'!I21="No Data",1,IF('Indicator Data imputation'!I20&lt;&gt;"",1,0))</f>
        <v>0</v>
      </c>
      <c r="I17" s="42">
        <f>IF('Indicator Data'!J21="No Data",1,IF('Indicator Data imputation'!J20&lt;&gt;"",1,0))</f>
        <v>0</v>
      </c>
      <c r="J17" s="42">
        <f>IF('Indicator Data'!K21="No Data",1,IF('Indicator Data imputation'!K20&lt;&gt;"",1,0))</f>
        <v>0</v>
      </c>
      <c r="K17" s="42">
        <f>IF('Indicator Data'!L21="No Data",1,IF('Indicator Data imputation'!L20&lt;&gt;"",1,0))</f>
        <v>0</v>
      </c>
      <c r="L17" s="42">
        <f>IF('Indicator Data'!M21="No Data",1,IF('Indicator Data imputation'!M20&lt;&gt;"",1,0))</f>
        <v>0</v>
      </c>
      <c r="M17" s="42">
        <f>IF('Indicator Data'!N21="No Data",1,IF('Indicator Data imputation'!N20&lt;&gt;"",1,0))</f>
        <v>1</v>
      </c>
      <c r="N17" s="42">
        <f>IF('Indicator Data'!O21="No Data",1,IF('Indicator Data imputation'!O20&lt;&gt;"",1,0))</f>
        <v>1</v>
      </c>
      <c r="O17" s="42">
        <f>IF('Indicator Data'!P21="No Data",1,IF('Indicator Data imputation'!P20&lt;&gt;"",1,0))</f>
        <v>1</v>
      </c>
      <c r="P17" s="42">
        <f>IF('Indicator Data'!Q21="No Data",1,IF('Indicator Data imputation'!Q20&lt;&gt;"",1,0))</f>
        <v>0</v>
      </c>
      <c r="Q17" s="42">
        <f>IF('Indicator Data'!R21="No Data",1,IF('Indicator Data imputation'!R20&lt;&gt;"",1,0))</f>
        <v>0</v>
      </c>
      <c r="R17" s="42">
        <f>IF('Indicator Data'!S21="No Data",1,IF('Indicator Data imputation'!S20&lt;&gt;"",1,0))</f>
        <v>0</v>
      </c>
      <c r="S17" s="42">
        <f>IF('Indicator Data'!T21="No Data",1,IF('Indicator Data imputation'!T20&lt;&gt;"",1,0))</f>
        <v>0</v>
      </c>
      <c r="T17" s="42">
        <f>IF('Indicator Data'!U21="No Data",1,IF('Indicator Data imputation'!U20&lt;&gt;"",1,0))</f>
        <v>0</v>
      </c>
      <c r="U17" s="42">
        <f>IF('Indicator Data'!V21="No Data",1,IF('Indicator Data imputation'!V20&lt;&gt;"",1,0))</f>
        <v>0</v>
      </c>
      <c r="V17" s="42">
        <f>IF('Indicator Data'!W21="No Data",1,IF('Indicator Data imputation'!W20&lt;&gt;"",1,0))</f>
        <v>0</v>
      </c>
      <c r="W17" s="42">
        <f>IF('Indicator Data'!X21="No Data",1,IF('Indicator Data imputation'!X20&lt;&gt;"",1,0))</f>
        <v>0</v>
      </c>
      <c r="X17" s="42">
        <f>IF('Indicator Data'!Y21="No Data",1,IF('Indicator Data imputation'!Y20&lt;&gt;"",1,0))</f>
        <v>0</v>
      </c>
      <c r="Y17" s="42">
        <f>IF('Indicator Data'!Z21="No Data",1,IF('Indicator Data imputation'!Z20&lt;&gt;"",1,0))</f>
        <v>0</v>
      </c>
      <c r="Z17" s="42">
        <f>IF('Indicator Data'!AA21="No Data",1,IF('Indicator Data imputation'!AA20&lt;&gt;"",1,0))</f>
        <v>1</v>
      </c>
      <c r="AA17" s="42">
        <f>IF('Indicator Data'!AB21="No Data",1,IF('Indicator Data imputation'!AB20&lt;&gt;"",1,0))</f>
        <v>0</v>
      </c>
      <c r="AB17" s="42">
        <f>IF('Indicator Data'!AC21="No Data",1,IF('Indicator Data imputation'!AC20&lt;&gt;"",1,0))</f>
        <v>0</v>
      </c>
      <c r="AC17" s="42">
        <f>IF('Indicator Data'!AD21="No Data",1,IF('Indicator Data imputation'!AD20&lt;&gt;"",1,0))</f>
        <v>0</v>
      </c>
      <c r="AD17" s="42">
        <f>IF('Indicator Data'!AE21="No Data",1,IF('Indicator Data imputation'!AE20&lt;&gt;"",1,0))</f>
        <v>0</v>
      </c>
      <c r="AE17" s="42">
        <f>IF('Indicator Data'!AF21="No Data",1,IF('Indicator Data imputation'!AF20&lt;&gt;"",1,0))</f>
        <v>0</v>
      </c>
      <c r="AF17" s="42">
        <f>IF('Indicator Data'!AG21="No Data",1,IF('Indicator Data imputation'!AG20&lt;&gt;"",1,0))</f>
        <v>0</v>
      </c>
      <c r="AG17" s="42">
        <f>IF('Indicator Data'!AH21="No Data",1,IF('Indicator Data imputation'!AH20&lt;&gt;"",1,0))</f>
        <v>0</v>
      </c>
      <c r="AH17" s="42">
        <f>IF('Indicator Data'!AI21="No Data",1,IF('Indicator Data imputation'!AI20&lt;&gt;"",1,0))</f>
        <v>1</v>
      </c>
      <c r="AI17" s="42">
        <f>IF('Indicator Data'!AJ21="No Data",1,IF('Indicator Data imputation'!AJ20&lt;&gt;"",1,0))</f>
        <v>0</v>
      </c>
      <c r="AJ17" s="42">
        <f>IF('Indicator Data'!AK21="No Data",1,IF('Indicator Data imputation'!AK20&lt;&gt;"",1,0))</f>
        <v>0</v>
      </c>
      <c r="AK17" s="42">
        <f>IF('Indicator Data'!AL21="No Data",1,IF('Indicator Data imputation'!AL20&lt;&gt;"",1,0))</f>
        <v>0</v>
      </c>
      <c r="AL17" s="42">
        <f>IF('Indicator Data'!AM21="No Data",1,IF('Indicator Data imputation'!AM20&lt;&gt;"",1,0))</f>
        <v>1</v>
      </c>
      <c r="AM17" s="42">
        <f>IF('Indicator Data'!AN21="No Data",1,IF('Indicator Data imputation'!AN20&lt;&gt;"",1,0))</f>
        <v>0</v>
      </c>
      <c r="AN17" s="42">
        <f>IF('Indicator Data'!AO21="No Data",1,IF('Indicator Data imputation'!AO20&lt;&gt;"",1,0))</f>
        <v>0</v>
      </c>
      <c r="AO17" s="42">
        <f>IF('Indicator Data'!AP21="No Data",1,IF('Indicator Data imputation'!AP20&lt;&gt;"",1,0))</f>
        <v>0</v>
      </c>
      <c r="AP17" s="42">
        <f>IF('Indicator Data'!AQ21="No Data",1,IF('Indicator Data imputation'!AQ20&lt;&gt;"",1,0))</f>
        <v>0</v>
      </c>
      <c r="AQ17" s="42">
        <f>IF('Indicator Data'!AR21="No Data",1,IF('Indicator Data imputation'!AR20&lt;&gt;"",1,0))</f>
        <v>0</v>
      </c>
      <c r="AR17" s="42">
        <f>IF('Indicator Data'!AS21="No Data",1,IF('Indicator Data imputation'!AS20&lt;&gt;"",1,0))</f>
        <v>0</v>
      </c>
      <c r="AS17" s="42">
        <f>IF('Indicator Data'!AT21="No Data",1,IF('Indicator Data imputation'!AT20&lt;&gt;"",1,0))</f>
        <v>1</v>
      </c>
      <c r="AT17" s="42">
        <f>IF('Indicator Data'!AU21="No Data",1,IF('Indicator Data imputation'!AU20&lt;&gt;"",1,0))</f>
        <v>0</v>
      </c>
      <c r="AU17" s="42">
        <f>IF('Indicator Data'!AV21="No Data",1,IF('Indicator Data imputation'!AV20&lt;&gt;"",1,0))</f>
        <v>0</v>
      </c>
      <c r="AV17" s="42">
        <f>IF('Indicator Data'!AW21="No Data",1,IF('Indicator Data imputation'!AW20&lt;&gt;"",1,0))</f>
        <v>0</v>
      </c>
      <c r="AW17" s="42">
        <f>IF('Indicator Data'!AX21="No Data",1,IF('Indicator Data imputation'!AX20&lt;&gt;"",1,0))</f>
        <v>0</v>
      </c>
      <c r="AX17" s="42">
        <f>IF('Indicator Data'!AY21="No Data",1,IF('Indicator Data imputation'!AY20&lt;&gt;"",1,0))</f>
        <v>0</v>
      </c>
      <c r="AY17" s="42">
        <f>IF('Indicator Data'!AZ21="No Data",1,IF('Indicator Data imputation'!AZ20&lt;&gt;"",1,0))</f>
        <v>0</v>
      </c>
      <c r="AZ17" s="42">
        <f>IF('Indicator Data'!BA21="No Data",1,IF('Indicator Data imputation'!BA20&lt;&gt;"",1,0))</f>
        <v>0</v>
      </c>
      <c r="BA17" s="42">
        <f>IF('Indicator Data'!BB21="No Data",1,IF('Indicator Data imputation'!BB20&lt;&gt;"",1,0))</f>
        <v>0</v>
      </c>
      <c r="BB17" s="42">
        <f>IF('Indicator Data'!BC21="No Data",1,IF('Indicator Data imputation'!BC20&lt;&gt;"",1,0))</f>
        <v>0</v>
      </c>
      <c r="BC17" s="42">
        <f>IF('Indicator Data'!BD21="No Data",1,IF('Indicator Data imputation'!BD20&lt;&gt;"",1,0))</f>
        <v>0</v>
      </c>
      <c r="BD17" s="42">
        <f>IF('Indicator Data'!BE21="No Data",1,IF('Indicator Data imputation'!BE20&lt;&gt;"",1,0))</f>
        <v>0</v>
      </c>
      <c r="BE17" s="42">
        <f>IF('Indicator Data'!BF21="No Data",1,IF('Indicator Data imputation'!BF20&lt;&gt;"",1,0))</f>
        <v>1</v>
      </c>
      <c r="BF17" s="42">
        <f>IF('Indicator Data'!BG21="No Data",1,IF('Indicator Data imputation'!BG20&lt;&gt;"",1,0))</f>
        <v>0</v>
      </c>
      <c r="BG17" s="42">
        <f>IF('Indicator Data'!BH21="No Data",1,IF('Indicator Data imputation'!BH20&lt;&gt;"",1,0))</f>
        <v>0</v>
      </c>
      <c r="BH17" s="42">
        <f>IF('Indicator Data'!BI21="No Data",1,IF('Indicator Data imputation'!BI20&lt;&gt;"",1,0))</f>
        <v>0</v>
      </c>
      <c r="BI17" s="42">
        <f>IF('Indicator Data'!BJ21="No Data",1,IF('Indicator Data imputation'!BJ20&lt;&gt;"",1,0))</f>
        <v>1</v>
      </c>
      <c r="BJ17" s="42">
        <f>IF('Indicator Data'!BK21="No Data",1,IF('Indicator Data imputation'!BK20&lt;&gt;"",1,0))</f>
        <v>0</v>
      </c>
      <c r="BK17" s="42">
        <f>IF('Indicator Data'!BL21="No Data",1,IF('Indicator Data imputation'!BL20&lt;&gt;"",1,0))</f>
        <v>0</v>
      </c>
      <c r="BL17" s="42">
        <f>IF('Indicator Data'!BM21="No Data",1,IF('Indicator Data imputation'!BM20&lt;&gt;"",1,0))</f>
        <v>0</v>
      </c>
      <c r="BM17" s="42">
        <f>IF('Indicator Data'!BN21="No Data",1,IF('Indicator Data imputation'!BN20&lt;&gt;"",1,0))</f>
        <v>0</v>
      </c>
      <c r="BN17" s="42">
        <f>IF('Indicator Data'!BO21="No Data",1,IF('Indicator Data imputation'!BO20&lt;&gt;"",1,0))</f>
        <v>0</v>
      </c>
      <c r="BO17" s="42">
        <f>IF('Indicator Data'!BP21="No Data",1,IF('Indicator Data imputation'!BP20&lt;&gt;"",1,0))</f>
        <v>0</v>
      </c>
      <c r="BP17" s="42">
        <f>IF('Indicator Data'!BQ21="No Data",1,IF('Indicator Data imputation'!BQ20&lt;&gt;"",1,0))</f>
        <v>0</v>
      </c>
      <c r="BQ17" s="42">
        <f>IF('Indicator Data'!BR21="No Data",1,IF('Indicator Data imputation'!BR20&lt;&gt;"",1,0))</f>
        <v>0</v>
      </c>
      <c r="BR17" s="42">
        <f>IF('Indicator Data'!BS21="No Data",1,IF('Indicator Data imputation'!BS20&lt;&gt;"",1,0))</f>
        <v>0</v>
      </c>
      <c r="BS17" s="42">
        <f>IF('Indicator Data'!BT21="No Data",1,IF('Indicator Data imputation'!BT20&lt;&gt;"",1,0))</f>
        <v>0</v>
      </c>
      <c r="BT17" s="42">
        <f>IF('Indicator Data'!BU21="No Data",1,IF('Indicator Data imputation'!BU20&lt;&gt;"",1,0))</f>
        <v>0</v>
      </c>
      <c r="BU17">
        <f t="shared" si="0"/>
        <v>9</v>
      </c>
      <c r="BV17" s="44">
        <f t="shared" si="1"/>
        <v>0.12</v>
      </c>
    </row>
    <row r="18" spans="1:74">
      <c r="A18" t="str">
        <f>'Indicator Data'!B22</f>
        <v>BLZ</v>
      </c>
      <c r="B18" s="42">
        <f>IF('Indicator Data'!C22="No Data",1,IF('Indicator Data imputation'!C21&lt;&gt;"",1,0))</f>
        <v>0</v>
      </c>
      <c r="C18" s="42">
        <f>IF('Indicator Data'!D22="No Data",1,IF('Indicator Data imputation'!D21&lt;&gt;"",1,0))</f>
        <v>0</v>
      </c>
      <c r="D18" s="42">
        <f>IF('Indicator Data'!E22="No Data",1,IF('Indicator Data imputation'!E21&lt;&gt;"",1,0))</f>
        <v>0</v>
      </c>
      <c r="E18" s="42">
        <f>IF('Indicator Data'!F22="No Data",1,IF('Indicator Data imputation'!F21&lt;&gt;"",1,0))</f>
        <v>0</v>
      </c>
      <c r="F18" s="42">
        <f>IF('Indicator Data'!G22="No Data",1,IF('Indicator Data imputation'!G21&lt;&gt;"",1,0))</f>
        <v>0</v>
      </c>
      <c r="G18" s="42">
        <f>IF('Indicator Data'!H22="No Data",1,IF('Indicator Data imputation'!H21&lt;&gt;"",1,0))</f>
        <v>0</v>
      </c>
      <c r="H18" s="42">
        <f>IF('Indicator Data'!I22="No Data",1,IF('Indicator Data imputation'!I21&lt;&gt;"",1,0))</f>
        <v>0</v>
      </c>
      <c r="I18" s="42">
        <f>IF('Indicator Data'!J22="No Data",1,IF('Indicator Data imputation'!J21&lt;&gt;"",1,0))</f>
        <v>0</v>
      </c>
      <c r="J18" s="42">
        <f>IF('Indicator Data'!K22="No Data",1,IF('Indicator Data imputation'!K21&lt;&gt;"",1,0))</f>
        <v>0</v>
      </c>
      <c r="K18" s="42">
        <f>IF('Indicator Data'!L22="No Data",1,IF('Indicator Data imputation'!L21&lt;&gt;"",1,0))</f>
        <v>0</v>
      </c>
      <c r="L18" s="42">
        <f>IF('Indicator Data'!M22="No Data",1,IF('Indicator Data imputation'!M21&lt;&gt;"",1,0))</f>
        <v>1</v>
      </c>
      <c r="M18" s="42">
        <f>IF('Indicator Data'!N22="No Data",1,IF('Indicator Data imputation'!N21&lt;&gt;"",1,0))</f>
        <v>1</v>
      </c>
      <c r="N18" s="42">
        <f>IF('Indicator Data'!O22="No Data",1,IF('Indicator Data imputation'!O21&lt;&gt;"",1,0))</f>
        <v>1</v>
      </c>
      <c r="O18" s="42">
        <f>IF('Indicator Data'!P22="No Data",1,IF('Indicator Data imputation'!P21&lt;&gt;"",1,0))</f>
        <v>1</v>
      </c>
      <c r="P18" s="42">
        <f>IF('Indicator Data'!Q22="No Data",1,IF('Indicator Data imputation'!Q21&lt;&gt;"",1,0))</f>
        <v>0</v>
      </c>
      <c r="Q18" s="42">
        <f>IF('Indicator Data'!R22="No Data",1,IF('Indicator Data imputation'!R21&lt;&gt;"",1,0))</f>
        <v>0</v>
      </c>
      <c r="R18" s="42">
        <f>IF('Indicator Data'!S22="No Data",1,IF('Indicator Data imputation'!S21&lt;&gt;"",1,0))</f>
        <v>0</v>
      </c>
      <c r="S18" s="42">
        <f>IF('Indicator Data'!T22="No Data",1,IF('Indicator Data imputation'!T21&lt;&gt;"",1,0))</f>
        <v>0</v>
      </c>
      <c r="T18" s="42">
        <f>IF('Indicator Data'!U22="No Data",1,IF('Indicator Data imputation'!U21&lt;&gt;"",1,0))</f>
        <v>0</v>
      </c>
      <c r="U18" s="42">
        <f>IF('Indicator Data'!V22="No Data",1,IF('Indicator Data imputation'!V21&lt;&gt;"",1,0))</f>
        <v>0</v>
      </c>
      <c r="V18" s="42">
        <f>IF('Indicator Data'!W22="No Data",1,IF('Indicator Data imputation'!W21&lt;&gt;"",1,0))</f>
        <v>0</v>
      </c>
      <c r="W18" s="42">
        <f>IF('Indicator Data'!X22="No Data",1,IF('Indicator Data imputation'!X21&lt;&gt;"",1,0))</f>
        <v>0</v>
      </c>
      <c r="X18" s="42">
        <f>IF('Indicator Data'!Y22="No Data",1,IF('Indicator Data imputation'!Y21&lt;&gt;"",1,0))</f>
        <v>0</v>
      </c>
      <c r="Y18" s="42">
        <f>IF('Indicator Data'!Z22="No Data",1,IF('Indicator Data imputation'!Z21&lt;&gt;"",1,0))</f>
        <v>0</v>
      </c>
      <c r="Z18" s="42">
        <f>IF('Indicator Data'!AA22="No Data",1,IF('Indicator Data imputation'!AA21&lt;&gt;"",1,0))</f>
        <v>0</v>
      </c>
      <c r="AA18" s="42">
        <f>IF('Indicator Data'!AB22="No Data",1,IF('Indicator Data imputation'!AB21&lt;&gt;"",1,0))</f>
        <v>0</v>
      </c>
      <c r="AB18" s="42">
        <f>IF('Indicator Data'!AC22="No Data",1,IF('Indicator Data imputation'!AC21&lt;&gt;"",1,0))</f>
        <v>0</v>
      </c>
      <c r="AC18" s="42">
        <f>IF('Indicator Data'!AD22="No Data",1,IF('Indicator Data imputation'!AD21&lt;&gt;"",1,0))</f>
        <v>0</v>
      </c>
      <c r="AD18" s="42">
        <f>IF('Indicator Data'!AE22="No Data",1,IF('Indicator Data imputation'!AE21&lt;&gt;"",1,0))</f>
        <v>0</v>
      </c>
      <c r="AE18" s="42">
        <f>IF('Indicator Data'!AF22="No Data",1,IF('Indicator Data imputation'!AF21&lt;&gt;"",1,0))</f>
        <v>0</v>
      </c>
      <c r="AF18" s="42">
        <f>IF('Indicator Data'!AG22="No Data",1,IF('Indicator Data imputation'!AG21&lt;&gt;"",1,0))</f>
        <v>0</v>
      </c>
      <c r="AG18" s="42">
        <f>IF('Indicator Data'!AH22="No Data",1,IF('Indicator Data imputation'!AH21&lt;&gt;"",1,0))</f>
        <v>0</v>
      </c>
      <c r="AH18" s="42">
        <f>IF('Indicator Data'!AI22="No Data",1,IF('Indicator Data imputation'!AI21&lt;&gt;"",1,0))</f>
        <v>0</v>
      </c>
      <c r="AI18" s="42">
        <f>IF('Indicator Data'!AJ22="No Data",1,IF('Indicator Data imputation'!AJ21&lt;&gt;"",1,0))</f>
        <v>0</v>
      </c>
      <c r="AJ18" s="42">
        <f>IF('Indicator Data'!AK22="No Data",1,IF('Indicator Data imputation'!AK21&lt;&gt;"",1,0))</f>
        <v>0</v>
      </c>
      <c r="AK18" s="42">
        <f>IF('Indicator Data'!AL22="No Data",1,IF('Indicator Data imputation'!AL21&lt;&gt;"",1,0))</f>
        <v>0</v>
      </c>
      <c r="AL18" s="42">
        <f>IF('Indicator Data'!AM22="No Data",1,IF('Indicator Data imputation'!AM21&lt;&gt;"",1,0))</f>
        <v>0</v>
      </c>
      <c r="AM18" s="42">
        <f>IF('Indicator Data'!AN22="No Data",1,IF('Indicator Data imputation'!AN21&lt;&gt;"",1,0))</f>
        <v>0</v>
      </c>
      <c r="AN18" s="42">
        <f>IF('Indicator Data'!AO22="No Data",1,IF('Indicator Data imputation'!AO21&lt;&gt;"",1,0))</f>
        <v>0</v>
      </c>
      <c r="AO18" s="42">
        <f>IF('Indicator Data'!AP22="No Data",1,IF('Indicator Data imputation'!AP21&lt;&gt;"",1,0))</f>
        <v>0</v>
      </c>
      <c r="AP18" s="42">
        <f>IF('Indicator Data'!AQ22="No Data",1,IF('Indicator Data imputation'!AQ21&lt;&gt;"",1,0))</f>
        <v>0</v>
      </c>
      <c r="AQ18" s="42">
        <f>IF('Indicator Data'!AR22="No Data",1,IF('Indicator Data imputation'!AR21&lt;&gt;"",1,0))</f>
        <v>0</v>
      </c>
      <c r="AR18" s="42">
        <f>IF('Indicator Data'!AS22="No Data",1,IF('Indicator Data imputation'!AS21&lt;&gt;"",1,0))</f>
        <v>0</v>
      </c>
      <c r="AS18" s="42">
        <f>IF('Indicator Data'!AT22="No Data",1,IF('Indicator Data imputation'!AT21&lt;&gt;"",1,0))</f>
        <v>0</v>
      </c>
      <c r="AT18" s="42">
        <f>IF('Indicator Data'!AU22="No Data",1,IF('Indicator Data imputation'!AU21&lt;&gt;"",1,0))</f>
        <v>0</v>
      </c>
      <c r="AU18" s="42">
        <f>IF('Indicator Data'!AV22="No Data",1,IF('Indicator Data imputation'!AV21&lt;&gt;"",1,0))</f>
        <v>0</v>
      </c>
      <c r="AV18" s="42">
        <f>IF('Indicator Data'!AW22="No Data",1,IF('Indicator Data imputation'!AW21&lt;&gt;"",1,0))</f>
        <v>1</v>
      </c>
      <c r="AW18" s="42">
        <f>IF('Indicator Data'!AX22="No Data",1,IF('Indicator Data imputation'!AX21&lt;&gt;"",1,0))</f>
        <v>0</v>
      </c>
      <c r="AX18" s="42">
        <f>IF('Indicator Data'!AY22="No Data",1,IF('Indicator Data imputation'!AY21&lt;&gt;"",1,0))</f>
        <v>0</v>
      </c>
      <c r="AY18" s="42">
        <f>IF('Indicator Data'!AZ22="No Data",1,IF('Indicator Data imputation'!AZ21&lt;&gt;"",1,0))</f>
        <v>0</v>
      </c>
      <c r="AZ18" s="42">
        <f>IF('Indicator Data'!BA22="No Data",1,IF('Indicator Data imputation'!BA21&lt;&gt;"",1,0))</f>
        <v>0</v>
      </c>
      <c r="BA18" s="42">
        <f>IF('Indicator Data'!BB22="No Data",1,IF('Indicator Data imputation'!BB21&lt;&gt;"",1,0))</f>
        <v>0</v>
      </c>
      <c r="BB18" s="42">
        <f>IF('Indicator Data'!BC22="No Data",1,IF('Indicator Data imputation'!BC21&lt;&gt;"",1,0))</f>
        <v>0</v>
      </c>
      <c r="BC18" s="42">
        <f>IF('Indicator Data'!BD22="No Data",1,IF('Indicator Data imputation'!BD21&lt;&gt;"",1,0))</f>
        <v>0</v>
      </c>
      <c r="BD18" s="42">
        <f>IF('Indicator Data'!BE22="No Data",1,IF('Indicator Data imputation'!BE21&lt;&gt;"",1,0))</f>
        <v>0</v>
      </c>
      <c r="BE18" s="42">
        <f>IF('Indicator Data'!BF22="No Data",1,IF('Indicator Data imputation'!BF21&lt;&gt;"",1,0))</f>
        <v>1</v>
      </c>
      <c r="BF18" s="42">
        <f>IF('Indicator Data'!BG22="No Data",1,IF('Indicator Data imputation'!BG21&lt;&gt;"",1,0))</f>
        <v>0</v>
      </c>
      <c r="BG18" s="42">
        <f>IF('Indicator Data'!BH22="No Data",1,IF('Indicator Data imputation'!BH21&lt;&gt;"",1,0))</f>
        <v>1</v>
      </c>
      <c r="BH18" s="42">
        <f>IF('Indicator Data'!BI22="No Data",1,IF('Indicator Data imputation'!BI21&lt;&gt;"",1,0))</f>
        <v>0</v>
      </c>
      <c r="BI18" s="42">
        <f>IF('Indicator Data'!BJ22="No Data",1,IF('Indicator Data imputation'!BJ21&lt;&gt;"",1,0))</f>
        <v>1</v>
      </c>
      <c r="BJ18" s="42">
        <f>IF('Indicator Data'!BK22="No Data",1,IF('Indicator Data imputation'!BK21&lt;&gt;"",1,0))</f>
        <v>0</v>
      </c>
      <c r="BK18" s="42">
        <f>IF('Indicator Data'!BL22="No Data",1,IF('Indicator Data imputation'!BL21&lt;&gt;"",1,0))</f>
        <v>0</v>
      </c>
      <c r="BL18" s="42">
        <f>IF('Indicator Data'!BM22="No Data",1,IF('Indicator Data imputation'!BM21&lt;&gt;"",1,0))</f>
        <v>0</v>
      </c>
      <c r="BM18" s="42">
        <f>IF('Indicator Data'!BN22="No Data",1,IF('Indicator Data imputation'!BN21&lt;&gt;"",1,0))</f>
        <v>0</v>
      </c>
      <c r="BN18" s="42">
        <f>IF('Indicator Data'!BO22="No Data",1,IF('Indicator Data imputation'!BO21&lt;&gt;"",1,0))</f>
        <v>0</v>
      </c>
      <c r="BO18" s="42">
        <f>IF('Indicator Data'!BP22="No Data",1,IF('Indicator Data imputation'!BP21&lt;&gt;"",1,0))</f>
        <v>0</v>
      </c>
      <c r="BP18" s="42">
        <f>IF('Indicator Data'!BQ22="No Data",1,IF('Indicator Data imputation'!BQ21&lt;&gt;"",1,0))</f>
        <v>0</v>
      </c>
      <c r="BQ18" s="42">
        <f>IF('Indicator Data'!BR22="No Data",1,IF('Indicator Data imputation'!BR21&lt;&gt;"",1,0))</f>
        <v>0</v>
      </c>
      <c r="BR18" s="42">
        <f>IF('Indicator Data'!BS22="No Data",1,IF('Indicator Data imputation'!BS21&lt;&gt;"",1,0))</f>
        <v>1</v>
      </c>
      <c r="BS18" s="42">
        <f>IF('Indicator Data'!BT22="No Data",1,IF('Indicator Data imputation'!BT21&lt;&gt;"",1,0))</f>
        <v>0</v>
      </c>
      <c r="BT18" s="42">
        <f>IF('Indicator Data'!BU22="No Data",1,IF('Indicator Data imputation'!BU21&lt;&gt;"",1,0))</f>
        <v>0</v>
      </c>
      <c r="BU18">
        <f t="shared" si="0"/>
        <v>9</v>
      </c>
      <c r="BV18" s="44">
        <f t="shared" si="1"/>
        <v>0.12</v>
      </c>
    </row>
    <row r="19" spans="1:74">
      <c r="A19" t="str">
        <f>'Indicator Data'!B23</f>
        <v>BEN</v>
      </c>
      <c r="B19" s="42">
        <f>IF('Indicator Data'!C23="No Data",1,IF('Indicator Data imputation'!C22&lt;&gt;"",1,0))</f>
        <v>0</v>
      </c>
      <c r="C19" s="42">
        <f>IF('Indicator Data'!D23="No Data",1,IF('Indicator Data imputation'!D22&lt;&gt;"",1,0))</f>
        <v>0</v>
      </c>
      <c r="D19" s="42">
        <f>IF('Indicator Data'!E23="No Data",1,IF('Indicator Data imputation'!E22&lt;&gt;"",1,0))</f>
        <v>0</v>
      </c>
      <c r="E19" s="42">
        <f>IF('Indicator Data'!F23="No Data",1,IF('Indicator Data imputation'!F22&lt;&gt;"",1,0))</f>
        <v>0</v>
      </c>
      <c r="F19" s="42">
        <f>IF('Indicator Data'!G23="No Data",1,IF('Indicator Data imputation'!G22&lt;&gt;"",1,0))</f>
        <v>0</v>
      </c>
      <c r="G19" s="42">
        <f>IF('Indicator Data'!H23="No Data",1,IF('Indicator Data imputation'!H22&lt;&gt;"",1,0))</f>
        <v>0</v>
      </c>
      <c r="H19" s="42">
        <f>IF('Indicator Data'!I23="No Data",1,IF('Indicator Data imputation'!I22&lt;&gt;"",1,0))</f>
        <v>0</v>
      </c>
      <c r="I19" s="42">
        <f>IF('Indicator Data'!J23="No Data",1,IF('Indicator Data imputation'!J22&lt;&gt;"",1,0))</f>
        <v>0</v>
      </c>
      <c r="J19" s="42">
        <f>IF('Indicator Data'!K23="No Data",1,IF('Indicator Data imputation'!K22&lt;&gt;"",1,0))</f>
        <v>0</v>
      </c>
      <c r="K19" s="42">
        <f>IF('Indicator Data'!L23="No Data",1,IF('Indicator Data imputation'!L22&lt;&gt;"",1,0))</f>
        <v>0</v>
      </c>
      <c r="L19" s="42">
        <f>IF('Indicator Data'!M23="No Data",1,IF('Indicator Data imputation'!M22&lt;&gt;"",1,0))</f>
        <v>0</v>
      </c>
      <c r="M19" s="42">
        <f>IF('Indicator Data'!N23="No Data",1,IF('Indicator Data imputation'!N22&lt;&gt;"",1,0))</f>
        <v>0</v>
      </c>
      <c r="N19" s="42">
        <f>IF('Indicator Data'!O23="No Data",1,IF('Indicator Data imputation'!O22&lt;&gt;"",1,0))</f>
        <v>0</v>
      </c>
      <c r="O19" s="42">
        <f>IF('Indicator Data'!P23="No Data",1,IF('Indicator Data imputation'!P22&lt;&gt;"",1,0))</f>
        <v>0</v>
      </c>
      <c r="P19" s="42">
        <f>IF('Indicator Data'!Q23="No Data",1,IF('Indicator Data imputation'!Q22&lt;&gt;"",1,0))</f>
        <v>0</v>
      </c>
      <c r="Q19" s="42">
        <f>IF('Indicator Data'!R23="No Data",1,IF('Indicator Data imputation'!R22&lt;&gt;"",1,0))</f>
        <v>0</v>
      </c>
      <c r="R19" s="42">
        <f>IF('Indicator Data'!S23="No Data",1,IF('Indicator Data imputation'!S22&lt;&gt;"",1,0))</f>
        <v>0</v>
      </c>
      <c r="S19" s="42">
        <f>IF('Indicator Data'!T23="No Data",1,IF('Indicator Data imputation'!T22&lt;&gt;"",1,0))</f>
        <v>0</v>
      </c>
      <c r="T19" s="42">
        <f>IF('Indicator Data'!U23="No Data",1,IF('Indicator Data imputation'!U22&lt;&gt;"",1,0))</f>
        <v>0</v>
      </c>
      <c r="U19" s="42">
        <f>IF('Indicator Data'!V23="No Data",1,IF('Indicator Data imputation'!V22&lt;&gt;"",1,0))</f>
        <v>0</v>
      </c>
      <c r="V19" s="42">
        <f>IF('Indicator Data'!W23="No Data",1,IF('Indicator Data imputation'!W22&lt;&gt;"",1,0))</f>
        <v>0</v>
      </c>
      <c r="W19" s="42">
        <f>IF('Indicator Data'!X23="No Data",1,IF('Indicator Data imputation'!X22&lt;&gt;"",1,0))</f>
        <v>0</v>
      </c>
      <c r="X19" s="42">
        <f>IF('Indicator Data'!Y23="No Data",1,IF('Indicator Data imputation'!Y22&lt;&gt;"",1,0))</f>
        <v>0</v>
      </c>
      <c r="Y19" s="42">
        <f>IF('Indicator Data'!Z23="No Data",1,IF('Indicator Data imputation'!Z22&lt;&gt;"",1,0))</f>
        <v>0</v>
      </c>
      <c r="Z19" s="42">
        <f>IF('Indicator Data'!AA23="No Data",1,IF('Indicator Data imputation'!AA22&lt;&gt;"",1,0))</f>
        <v>0</v>
      </c>
      <c r="AA19" s="42">
        <f>IF('Indicator Data'!AB23="No Data",1,IF('Indicator Data imputation'!AB22&lt;&gt;"",1,0))</f>
        <v>0</v>
      </c>
      <c r="AB19" s="42">
        <f>IF('Indicator Data'!AC23="No Data",1,IF('Indicator Data imputation'!AC22&lt;&gt;"",1,0))</f>
        <v>0</v>
      </c>
      <c r="AC19" s="42">
        <f>IF('Indicator Data'!AD23="No Data",1,IF('Indicator Data imputation'!AD22&lt;&gt;"",1,0))</f>
        <v>0</v>
      </c>
      <c r="AD19" s="42">
        <f>IF('Indicator Data'!AE23="No Data",1,IF('Indicator Data imputation'!AE22&lt;&gt;"",1,0))</f>
        <v>0</v>
      </c>
      <c r="AE19" s="42">
        <f>IF('Indicator Data'!AF23="No Data",1,IF('Indicator Data imputation'!AF22&lt;&gt;"",1,0))</f>
        <v>0</v>
      </c>
      <c r="AF19" s="42">
        <f>IF('Indicator Data'!AG23="No Data",1,IF('Indicator Data imputation'!AG22&lt;&gt;"",1,0))</f>
        <v>0</v>
      </c>
      <c r="AG19" s="42">
        <f>IF('Indicator Data'!AH23="No Data",1,IF('Indicator Data imputation'!AH22&lt;&gt;"",1,0))</f>
        <v>0</v>
      </c>
      <c r="AH19" s="42">
        <f>IF('Indicator Data'!AI23="No Data",1,IF('Indicator Data imputation'!AI22&lt;&gt;"",1,0))</f>
        <v>0</v>
      </c>
      <c r="AI19" s="42">
        <f>IF('Indicator Data'!AJ23="No Data",1,IF('Indicator Data imputation'!AJ22&lt;&gt;"",1,0))</f>
        <v>0</v>
      </c>
      <c r="AJ19" s="42">
        <f>IF('Indicator Data'!AK23="No Data",1,IF('Indicator Data imputation'!AK22&lt;&gt;"",1,0))</f>
        <v>0</v>
      </c>
      <c r="AK19" s="42">
        <f>IF('Indicator Data'!AL23="No Data",1,IF('Indicator Data imputation'!AL22&lt;&gt;"",1,0))</f>
        <v>0</v>
      </c>
      <c r="AL19" s="42">
        <f>IF('Indicator Data'!AM23="No Data",1,IF('Indicator Data imputation'!AM22&lt;&gt;"",1,0))</f>
        <v>0</v>
      </c>
      <c r="AM19" s="42">
        <f>IF('Indicator Data'!AN23="No Data",1,IF('Indicator Data imputation'!AN22&lt;&gt;"",1,0))</f>
        <v>0</v>
      </c>
      <c r="AN19" s="42">
        <f>IF('Indicator Data'!AO23="No Data",1,IF('Indicator Data imputation'!AO22&lt;&gt;"",1,0))</f>
        <v>0</v>
      </c>
      <c r="AO19" s="42">
        <f>IF('Indicator Data'!AP23="No Data",1,IF('Indicator Data imputation'!AP22&lt;&gt;"",1,0))</f>
        <v>0</v>
      </c>
      <c r="AP19" s="42">
        <f>IF('Indicator Data'!AQ23="No Data",1,IF('Indicator Data imputation'!AQ22&lt;&gt;"",1,0))</f>
        <v>0</v>
      </c>
      <c r="AQ19" s="42">
        <f>IF('Indicator Data'!AR23="No Data",1,IF('Indicator Data imputation'!AR22&lt;&gt;"",1,0))</f>
        <v>0</v>
      </c>
      <c r="AR19" s="42">
        <f>IF('Indicator Data'!AS23="No Data",1,IF('Indicator Data imputation'!AS22&lt;&gt;"",1,0))</f>
        <v>0</v>
      </c>
      <c r="AS19" s="42">
        <f>IF('Indicator Data'!AT23="No Data",1,IF('Indicator Data imputation'!AT22&lt;&gt;"",1,0))</f>
        <v>0</v>
      </c>
      <c r="AT19" s="42">
        <f>IF('Indicator Data'!AU23="No Data",1,IF('Indicator Data imputation'!AU22&lt;&gt;"",1,0))</f>
        <v>0</v>
      </c>
      <c r="AU19" s="42">
        <f>IF('Indicator Data'!AV23="No Data",1,IF('Indicator Data imputation'!AV22&lt;&gt;"",1,0))</f>
        <v>0</v>
      </c>
      <c r="AV19" s="42">
        <f>IF('Indicator Data'!AW23="No Data",1,IF('Indicator Data imputation'!AW22&lt;&gt;"",1,0))</f>
        <v>0</v>
      </c>
      <c r="AW19" s="42">
        <f>IF('Indicator Data'!AX23="No Data",1,IF('Indicator Data imputation'!AX22&lt;&gt;"",1,0))</f>
        <v>0</v>
      </c>
      <c r="AX19" s="42">
        <f>IF('Indicator Data'!AY23="No Data",1,IF('Indicator Data imputation'!AY22&lt;&gt;"",1,0))</f>
        <v>0</v>
      </c>
      <c r="AY19" s="42">
        <f>IF('Indicator Data'!AZ23="No Data",1,IF('Indicator Data imputation'!AZ22&lt;&gt;"",1,0))</f>
        <v>0</v>
      </c>
      <c r="AZ19" s="42">
        <f>IF('Indicator Data'!BA23="No Data",1,IF('Indicator Data imputation'!BA22&lt;&gt;"",1,0))</f>
        <v>0</v>
      </c>
      <c r="BA19" s="42">
        <f>IF('Indicator Data'!BB23="No Data",1,IF('Indicator Data imputation'!BB22&lt;&gt;"",1,0))</f>
        <v>0</v>
      </c>
      <c r="BB19" s="42">
        <f>IF('Indicator Data'!BC23="No Data",1,IF('Indicator Data imputation'!BC22&lt;&gt;"",1,0))</f>
        <v>0</v>
      </c>
      <c r="BC19" s="42">
        <f>IF('Indicator Data'!BD23="No Data",1,IF('Indicator Data imputation'!BD22&lt;&gt;"",1,0))</f>
        <v>0</v>
      </c>
      <c r="BD19" s="42">
        <f>IF('Indicator Data'!BE23="No Data",1,IF('Indicator Data imputation'!BE22&lt;&gt;"",1,0))</f>
        <v>0</v>
      </c>
      <c r="BE19" s="42">
        <f>IF('Indicator Data'!BF23="No Data",1,IF('Indicator Data imputation'!BF22&lt;&gt;"",1,0))</f>
        <v>0</v>
      </c>
      <c r="BF19" s="42">
        <f>IF('Indicator Data'!BG23="No Data",1,IF('Indicator Data imputation'!BG22&lt;&gt;"",1,0))</f>
        <v>0</v>
      </c>
      <c r="BG19" s="42">
        <f>IF('Indicator Data'!BH23="No Data",1,IF('Indicator Data imputation'!BH22&lt;&gt;"",1,0))</f>
        <v>0</v>
      </c>
      <c r="BH19" s="42">
        <f>IF('Indicator Data'!BI23="No Data",1,IF('Indicator Data imputation'!BI22&lt;&gt;"",1,0))</f>
        <v>0</v>
      </c>
      <c r="BI19" s="42">
        <f>IF('Indicator Data'!BJ23="No Data",1,IF('Indicator Data imputation'!BJ22&lt;&gt;"",1,0))</f>
        <v>0</v>
      </c>
      <c r="BJ19" s="42">
        <f>IF('Indicator Data'!BK23="No Data",1,IF('Indicator Data imputation'!BK22&lt;&gt;"",1,0))</f>
        <v>0</v>
      </c>
      <c r="BK19" s="42">
        <f>IF('Indicator Data'!BL23="No Data",1,IF('Indicator Data imputation'!BL22&lt;&gt;"",1,0))</f>
        <v>0</v>
      </c>
      <c r="BL19" s="42">
        <f>IF('Indicator Data'!BM23="No Data",1,IF('Indicator Data imputation'!BM22&lt;&gt;"",1,0))</f>
        <v>0</v>
      </c>
      <c r="BM19" s="42">
        <f>IF('Indicator Data'!BN23="No Data",1,IF('Indicator Data imputation'!BN22&lt;&gt;"",1,0))</f>
        <v>0</v>
      </c>
      <c r="BN19" s="42">
        <f>IF('Indicator Data'!BO23="No Data",1,IF('Indicator Data imputation'!BO22&lt;&gt;"",1,0))</f>
        <v>0</v>
      </c>
      <c r="BO19" s="42">
        <f>IF('Indicator Data'!BP23="No Data",1,IF('Indicator Data imputation'!BP22&lt;&gt;"",1,0))</f>
        <v>0</v>
      </c>
      <c r="BP19" s="42">
        <f>IF('Indicator Data'!BQ23="No Data",1,IF('Indicator Data imputation'!BQ22&lt;&gt;"",1,0))</f>
        <v>0</v>
      </c>
      <c r="BQ19" s="42">
        <f>IF('Indicator Data'!BR23="No Data",1,IF('Indicator Data imputation'!BR22&lt;&gt;"",1,0))</f>
        <v>1</v>
      </c>
      <c r="BR19" s="42">
        <f>IF('Indicator Data'!BS23="No Data",1,IF('Indicator Data imputation'!BS22&lt;&gt;"",1,0))</f>
        <v>0</v>
      </c>
      <c r="BS19" s="42">
        <f>IF('Indicator Data'!BT23="No Data",1,IF('Indicator Data imputation'!BT22&lt;&gt;"",1,0))</f>
        <v>0</v>
      </c>
      <c r="BT19" s="42">
        <f>IF('Indicator Data'!BU23="No Data",1,IF('Indicator Data imputation'!BU22&lt;&gt;"",1,0))</f>
        <v>0</v>
      </c>
      <c r="BU19">
        <f t="shared" si="0"/>
        <v>1</v>
      </c>
      <c r="BV19" s="44">
        <f t="shared" si="1"/>
        <v>1.3333333333333334E-2</v>
      </c>
    </row>
    <row r="20" spans="1:74">
      <c r="A20" t="str">
        <f>'Indicator Data'!B24</f>
        <v>BTN</v>
      </c>
      <c r="B20" s="42">
        <f>IF('Indicator Data'!C24="No Data",1,IF('Indicator Data imputation'!C23&lt;&gt;"",1,0))</f>
        <v>0</v>
      </c>
      <c r="C20" s="42">
        <f>IF('Indicator Data'!D24="No Data",1,IF('Indicator Data imputation'!D23&lt;&gt;"",1,0))</f>
        <v>0</v>
      </c>
      <c r="D20" s="42">
        <f>IF('Indicator Data'!E24="No Data",1,IF('Indicator Data imputation'!E23&lt;&gt;"",1,0))</f>
        <v>0</v>
      </c>
      <c r="E20" s="42">
        <f>IF('Indicator Data'!F24="No Data",1,IF('Indicator Data imputation'!F23&lt;&gt;"",1,0))</f>
        <v>0</v>
      </c>
      <c r="F20" s="42">
        <f>IF('Indicator Data'!G24="No Data",1,IF('Indicator Data imputation'!G23&lt;&gt;"",1,0))</f>
        <v>0</v>
      </c>
      <c r="G20" s="42">
        <f>IF('Indicator Data'!H24="No Data",1,IF('Indicator Data imputation'!H23&lt;&gt;"",1,0))</f>
        <v>0</v>
      </c>
      <c r="H20" s="42">
        <f>IF('Indicator Data'!I24="No Data",1,IF('Indicator Data imputation'!I23&lt;&gt;"",1,0))</f>
        <v>0</v>
      </c>
      <c r="I20" s="42">
        <f>IF('Indicator Data'!J24="No Data",1,IF('Indicator Data imputation'!J23&lt;&gt;"",1,0))</f>
        <v>0</v>
      </c>
      <c r="J20" s="42">
        <f>IF('Indicator Data'!K24="No Data",1,IF('Indicator Data imputation'!K23&lt;&gt;"",1,0))</f>
        <v>0</v>
      </c>
      <c r="K20" s="42">
        <f>IF('Indicator Data'!L24="No Data",1,IF('Indicator Data imputation'!L23&lt;&gt;"",1,0))</f>
        <v>0</v>
      </c>
      <c r="L20" s="42">
        <f>IF('Indicator Data'!M24="No Data",1,IF('Indicator Data imputation'!M23&lt;&gt;"",1,0))</f>
        <v>0</v>
      </c>
      <c r="M20" s="42">
        <f>IF('Indicator Data'!N24="No Data",1,IF('Indicator Data imputation'!N23&lt;&gt;"",1,0))</f>
        <v>1</v>
      </c>
      <c r="N20" s="42">
        <f>IF('Indicator Data'!O24="No Data",1,IF('Indicator Data imputation'!O23&lt;&gt;"",1,0))</f>
        <v>1</v>
      </c>
      <c r="O20" s="42">
        <f>IF('Indicator Data'!P24="No Data",1,IF('Indicator Data imputation'!P23&lt;&gt;"",1,0))</f>
        <v>1</v>
      </c>
      <c r="P20" s="42">
        <f>IF('Indicator Data'!Q24="No Data",1,IF('Indicator Data imputation'!Q23&lt;&gt;"",1,0))</f>
        <v>0</v>
      </c>
      <c r="Q20" s="42">
        <f>IF('Indicator Data'!R24="No Data",1,IF('Indicator Data imputation'!R23&lt;&gt;"",1,0))</f>
        <v>0</v>
      </c>
      <c r="R20" s="42">
        <f>IF('Indicator Data'!S24="No Data",1,IF('Indicator Data imputation'!S23&lt;&gt;"",1,0))</f>
        <v>0</v>
      </c>
      <c r="S20" s="42">
        <f>IF('Indicator Data'!T24="No Data",1,IF('Indicator Data imputation'!T23&lt;&gt;"",1,0))</f>
        <v>0</v>
      </c>
      <c r="T20" s="42">
        <f>IF('Indicator Data'!U24="No Data",1,IF('Indicator Data imputation'!U23&lt;&gt;"",1,0))</f>
        <v>0</v>
      </c>
      <c r="U20" s="42">
        <f>IF('Indicator Data'!V24="No Data",1,IF('Indicator Data imputation'!V23&lt;&gt;"",1,0))</f>
        <v>0</v>
      </c>
      <c r="V20" s="42">
        <f>IF('Indicator Data'!W24="No Data",1,IF('Indicator Data imputation'!W23&lt;&gt;"",1,0))</f>
        <v>0</v>
      </c>
      <c r="W20" s="42">
        <f>IF('Indicator Data'!X24="No Data",1,IF('Indicator Data imputation'!X23&lt;&gt;"",1,0))</f>
        <v>0</v>
      </c>
      <c r="X20" s="42">
        <f>IF('Indicator Data'!Y24="No Data",1,IF('Indicator Data imputation'!Y23&lt;&gt;"",1,0))</f>
        <v>0</v>
      </c>
      <c r="Y20" s="42">
        <f>IF('Indicator Data'!Z24="No Data",1,IF('Indicator Data imputation'!Z23&lt;&gt;"",1,0))</f>
        <v>0</v>
      </c>
      <c r="Z20" s="42">
        <f>IF('Indicator Data'!AA24="No Data",1,IF('Indicator Data imputation'!AA23&lt;&gt;"",1,0))</f>
        <v>0</v>
      </c>
      <c r="AA20" s="42">
        <f>IF('Indicator Data'!AB24="No Data",1,IF('Indicator Data imputation'!AB23&lt;&gt;"",1,0))</f>
        <v>0</v>
      </c>
      <c r="AB20" s="42">
        <f>IF('Indicator Data'!AC24="No Data",1,IF('Indicator Data imputation'!AC23&lt;&gt;"",1,0))</f>
        <v>0</v>
      </c>
      <c r="AC20" s="42">
        <f>IF('Indicator Data'!AD24="No Data",1,IF('Indicator Data imputation'!AD23&lt;&gt;"",1,0))</f>
        <v>0</v>
      </c>
      <c r="AD20" s="42">
        <f>IF('Indicator Data'!AE24="No Data",1,IF('Indicator Data imputation'!AE23&lt;&gt;"",1,0))</f>
        <v>0</v>
      </c>
      <c r="AE20" s="42">
        <f>IF('Indicator Data'!AF24="No Data",1,IF('Indicator Data imputation'!AF23&lt;&gt;"",1,0))</f>
        <v>0</v>
      </c>
      <c r="AF20" s="42">
        <f>IF('Indicator Data'!AG24="No Data",1,IF('Indicator Data imputation'!AG23&lt;&gt;"",1,0))</f>
        <v>0</v>
      </c>
      <c r="AG20" s="42">
        <f>IF('Indicator Data'!AH24="No Data",1,IF('Indicator Data imputation'!AH23&lt;&gt;"",1,0))</f>
        <v>0</v>
      </c>
      <c r="AH20" s="42">
        <f>IF('Indicator Data'!AI24="No Data",1,IF('Indicator Data imputation'!AI23&lt;&gt;"",1,0))</f>
        <v>1</v>
      </c>
      <c r="AI20" s="42">
        <f>IF('Indicator Data'!AJ24="No Data",1,IF('Indicator Data imputation'!AJ23&lt;&gt;"",1,0))</f>
        <v>0</v>
      </c>
      <c r="AJ20" s="42">
        <f>IF('Indicator Data'!AK24="No Data",1,IF('Indicator Data imputation'!AK23&lt;&gt;"",1,0))</f>
        <v>0</v>
      </c>
      <c r="AK20" s="42">
        <f>IF('Indicator Data'!AL24="No Data",1,IF('Indicator Data imputation'!AL23&lt;&gt;"",1,0))</f>
        <v>0</v>
      </c>
      <c r="AL20" s="42">
        <f>IF('Indicator Data'!AM24="No Data",1,IF('Indicator Data imputation'!AM23&lt;&gt;"",1,0))</f>
        <v>0</v>
      </c>
      <c r="AM20" s="42">
        <f>IF('Indicator Data'!AN24="No Data",1,IF('Indicator Data imputation'!AN23&lt;&gt;"",1,0))</f>
        <v>0</v>
      </c>
      <c r="AN20" s="42">
        <f>IF('Indicator Data'!AO24="No Data",1,IF('Indicator Data imputation'!AO23&lt;&gt;"",1,0))</f>
        <v>0</v>
      </c>
      <c r="AO20" s="42">
        <f>IF('Indicator Data'!AP24="No Data",1,IF('Indicator Data imputation'!AP23&lt;&gt;"",1,0))</f>
        <v>0</v>
      </c>
      <c r="AP20" s="42">
        <f>IF('Indicator Data'!AQ24="No Data",1,IF('Indicator Data imputation'!AQ23&lt;&gt;"",1,0))</f>
        <v>0</v>
      </c>
      <c r="AQ20" s="42">
        <f>IF('Indicator Data'!AR24="No Data",1,IF('Indicator Data imputation'!AR23&lt;&gt;"",1,0))</f>
        <v>0</v>
      </c>
      <c r="AR20" s="42">
        <f>IF('Indicator Data'!AS24="No Data",1,IF('Indicator Data imputation'!AS23&lt;&gt;"",1,0))</f>
        <v>0</v>
      </c>
      <c r="AS20" s="42">
        <f>IF('Indicator Data'!AT24="No Data",1,IF('Indicator Data imputation'!AT23&lt;&gt;"",1,0))</f>
        <v>0</v>
      </c>
      <c r="AT20" s="42">
        <f>IF('Indicator Data'!AU24="No Data",1,IF('Indicator Data imputation'!AU23&lt;&gt;"",1,0))</f>
        <v>0</v>
      </c>
      <c r="AU20" s="42">
        <f>IF('Indicator Data'!AV24="No Data",1,IF('Indicator Data imputation'!AV23&lt;&gt;"",1,0))</f>
        <v>0</v>
      </c>
      <c r="AV20" s="42">
        <f>IF('Indicator Data'!AW24="No Data",1,IF('Indicator Data imputation'!AW23&lt;&gt;"",1,0))</f>
        <v>0</v>
      </c>
      <c r="AW20" s="42">
        <f>IF('Indicator Data'!AX24="No Data",1,IF('Indicator Data imputation'!AX23&lt;&gt;"",1,0))</f>
        <v>0</v>
      </c>
      <c r="AX20" s="42">
        <f>IF('Indicator Data'!AY24="No Data",1,IF('Indicator Data imputation'!AY23&lt;&gt;"",1,0))</f>
        <v>0</v>
      </c>
      <c r="AY20" s="42">
        <f>IF('Indicator Data'!AZ24="No Data",1,IF('Indicator Data imputation'!AZ23&lt;&gt;"",1,0))</f>
        <v>0</v>
      </c>
      <c r="AZ20" s="42">
        <f>IF('Indicator Data'!BA24="No Data",1,IF('Indicator Data imputation'!BA23&lt;&gt;"",1,0))</f>
        <v>0</v>
      </c>
      <c r="BA20" s="42">
        <f>IF('Indicator Data'!BB24="No Data",1,IF('Indicator Data imputation'!BB23&lt;&gt;"",1,0))</f>
        <v>0</v>
      </c>
      <c r="BB20" s="42">
        <f>IF('Indicator Data'!BC24="No Data",1,IF('Indicator Data imputation'!BC23&lt;&gt;"",1,0))</f>
        <v>0</v>
      </c>
      <c r="BC20" s="42">
        <f>IF('Indicator Data'!BD24="No Data",1,IF('Indicator Data imputation'!BD23&lt;&gt;"",1,0))</f>
        <v>1</v>
      </c>
      <c r="BD20" s="42">
        <f>IF('Indicator Data'!BE24="No Data",1,IF('Indicator Data imputation'!BE23&lt;&gt;"",1,0))</f>
        <v>1</v>
      </c>
      <c r="BE20" s="42">
        <f>IF('Indicator Data'!BF24="No Data",1,IF('Indicator Data imputation'!BF23&lt;&gt;"",1,0))</f>
        <v>0</v>
      </c>
      <c r="BF20" s="42">
        <f>IF('Indicator Data'!BG24="No Data",1,IF('Indicator Data imputation'!BG23&lt;&gt;"",1,0))</f>
        <v>0</v>
      </c>
      <c r="BG20" s="42">
        <f>IF('Indicator Data'!BH24="No Data",1,IF('Indicator Data imputation'!BH23&lt;&gt;"",1,0))</f>
        <v>0</v>
      </c>
      <c r="BH20" s="42">
        <f>IF('Indicator Data'!BI24="No Data",1,IF('Indicator Data imputation'!BI23&lt;&gt;"",1,0))</f>
        <v>0</v>
      </c>
      <c r="BI20" s="42">
        <f>IF('Indicator Data'!BJ24="No Data",1,IF('Indicator Data imputation'!BJ23&lt;&gt;"",1,0))</f>
        <v>0</v>
      </c>
      <c r="BJ20" s="42">
        <f>IF('Indicator Data'!BK24="No Data",1,IF('Indicator Data imputation'!BK23&lt;&gt;"",1,0))</f>
        <v>0</v>
      </c>
      <c r="BK20" s="42">
        <f>IF('Indicator Data'!BL24="No Data",1,IF('Indicator Data imputation'!BL23&lt;&gt;"",1,0))</f>
        <v>0</v>
      </c>
      <c r="BL20" s="42">
        <f>IF('Indicator Data'!BM24="No Data",1,IF('Indicator Data imputation'!BM23&lt;&gt;"",1,0))</f>
        <v>0</v>
      </c>
      <c r="BM20" s="42">
        <f>IF('Indicator Data'!BN24="No Data",1,IF('Indicator Data imputation'!BN23&lt;&gt;"",1,0))</f>
        <v>0</v>
      </c>
      <c r="BN20" s="42">
        <f>IF('Indicator Data'!BO24="No Data",1,IF('Indicator Data imputation'!BO23&lt;&gt;"",1,0))</f>
        <v>0</v>
      </c>
      <c r="BO20" s="42">
        <f>IF('Indicator Data'!BP24="No Data",1,IF('Indicator Data imputation'!BP23&lt;&gt;"",1,0))</f>
        <v>0</v>
      </c>
      <c r="BP20" s="42">
        <f>IF('Indicator Data'!BQ24="No Data",1,IF('Indicator Data imputation'!BQ23&lt;&gt;"",1,0))</f>
        <v>0</v>
      </c>
      <c r="BQ20" s="42">
        <f>IF('Indicator Data'!BR24="No Data",1,IF('Indicator Data imputation'!BR23&lt;&gt;"",1,0))</f>
        <v>0</v>
      </c>
      <c r="BR20" s="42">
        <f>IF('Indicator Data'!BS24="No Data",1,IF('Indicator Data imputation'!BS23&lt;&gt;"",1,0))</f>
        <v>0</v>
      </c>
      <c r="BS20" s="42">
        <f>IF('Indicator Data'!BT24="No Data",1,IF('Indicator Data imputation'!BT23&lt;&gt;"",1,0))</f>
        <v>0</v>
      </c>
      <c r="BT20" s="42">
        <f>IF('Indicator Data'!BU24="No Data",1,IF('Indicator Data imputation'!BU23&lt;&gt;"",1,0))</f>
        <v>0</v>
      </c>
      <c r="BU20">
        <f t="shared" si="0"/>
        <v>6</v>
      </c>
      <c r="BV20" s="44">
        <f t="shared" si="1"/>
        <v>0.08</v>
      </c>
    </row>
    <row r="21" spans="1:74">
      <c r="A21" t="str">
        <f>'Indicator Data'!B25</f>
        <v>BOL</v>
      </c>
      <c r="B21" s="42">
        <f>IF('Indicator Data'!C25="No Data",1,IF('Indicator Data imputation'!C24&lt;&gt;"",1,0))</f>
        <v>0</v>
      </c>
      <c r="C21" s="42">
        <f>IF('Indicator Data'!D25="No Data",1,IF('Indicator Data imputation'!D24&lt;&gt;"",1,0))</f>
        <v>0</v>
      </c>
      <c r="D21" s="42">
        <f>IF('Indicator Data'!E25="No Data",1,IF('Indicator Data imputation'!E24&lt;&gt;"",1,0))</f>
        <v>0</v>
      </c>
      <c r="E21" s="42">
        <f>IF('Indicator Data'!F25="No Data",1,IF('Indicator Data imputation'!F24&lt;&gt;"",1,0))</f>
        <v>0</v>
      </c>
      <c r="F21" s="42">
        <f>IF('Indicator Data'!G25="No Data",1,IF('Indicator Data imputation'!G24&lt;&gt;"",1,0))</f>
        <v>0</v>
      </c>
      <c r="G21" s="42">
        <f>IF('Indicator Data'!H25="No Data",1,IF('Indicator Data imputation'!H24&lt;&gt;"",1,0))</f>
        <v>0</v>
      </c>
      <c r="H21" s="42">
        <f>IF('Indicator Data'!I25="No Data",1,IF('Indicator Data imputation'!I24&lt;&gt;"",1,0))</f>
        <v>0</v>
      </c>
      <c r="I21" s="42">
        <f>IF('Indicator Data'!J25="No Data",1,IF('Indicator Data imputation'!J24&lt;&gt;"",1,0))</f>
        <v>0</v>
      </c>
      <c r="J21" s="42">
        <f>IF('Indicator Data'!K25="No Data",1,IF('Indicator Data imputation'!K24&lt;&gt;"",1,0))</f>
        <v>0</v>
      </c>
      <c r="K21" s="42">
        <f>IF('Indicator Data'!L25="No Data",1,IF('Indicator Data imputation'!L24&lt;&gt;"",1,0))</f>
        <v>0</v>
      </c>
      <c r="L21" s="42">
        <f>IF('Indicator Data'!M25="No Data",1,IF('Indicator Data imputation'!M24&lt;&gt;"",1,0))</f>
        <v>1</v>
      </c>
      <c r="M21" s="42">
        <f>IF('Indicator Data'!N25="No Data",1,IF('Indicator Data imputation'!N24&lt;&gt;"",1,0))</f>
        <v>1</v>
      </c>
      <c r="N21" s="42">
        <f>IF('Indicator Data'!O25="No Data",1,IF('Indicator Data imputation'!O24&lt;&gt;"",1,0))</f>
        <v>1</v>
      </c>
      <c r="O21" s="42">
        <f>IF('Indicator Data'!P25="No Data",1,IF('Indicator Data imputation'!P24&lt;&gt;"",1,0))</f>
        <v>1</v>
      </c>
      <c r="P21" s="42">
        <f>IF('Indicator Data'!Q25="No Data",1,IF('Indicator Data imputation'!Q24&lt;&gt;"",1,0))</f>
        <v>0</v>
      </c>
      <c r="Q21" s="42">
        <f>IF('Indicator Data'!R25="No Data",1,IF('Indicator Data imputation'!R24&lt;&gt;"",1,0))</f>
        <v>0</v>
      </c>
      <c r="R21" s="42">
        <f>IF('Indicator Data'!S25="No Data",1,IF('Indicator Data imputation'!S24&lt;&gt;"",1,0))</f>
        <v>0</v>
      </c>
      <c r="S21" s="42">
        <f>IF('Indicator Data'!T25="No Data",1,IF('Indicator Data imputation'!T24&lt;&gt;"",1,0))</f>
        <v>0</v>
      </c>
      <c r="T21" s="42">
        <f>IF('Indicator Data'!U25="No Data",1,IF('Indicator Data imputation'!U24&lt;&gt;"",1,0))</f>
        <v>0</v>
      </c>
      <c r="U21" s="42">
        <f>IF('Indicator Data'!V25="No Data",1,IF('Indicator Data imputation'!V24&lt;&gt;"",1,0))</f>
        <v>0</v>
      </c>
      <c r="V21" s="42">
        <f>IF('Indicator Data'!W25="No Data",1,IF('Indicator Data imputation'!W24&lt;&gt;"",1,0))</f>
        <v>0</v>
      </c>
      <c r="W21" s="42">
        <f>IF('Indicator Data'!X25="No Data",1,IF('Indicator Data imputation'!X24&lt;&gt;"",1,0))</f>
        <v>0</v>
      </c>
      <c r="X21" s="42">
        <f>IF('Indicator Data'!Y25="No Data",1,IF('Indicator Data imputation'!Y24&lt;&gt;"",1,0))</f>
        <v>0</v>
      </c>
      <c r="Y21" s="42">
        <f>IF('Indicator Data'!Z25="No Data",1,IF('Indicator Data imputation'!Z24&lt;&gt;"",1,0))</f>
        <v>0</v>
      </c>
      <c r="Z21" s="42">
        <f>IF('Indicator Data'!AA25="No Data",1,IF('Indicator Data imputation'!AA24&lt;&gt;"",1,0))</f>
        <v>0</v>
      </c>
      <c r="AA21" s="42">
        <f>IF('Indicator Data'!AB25="No Data",1,IF('Indicator Data imputation'!AB24&lt;&gt;"",1,0))</f>
        <v>0</v>
      </c>
      <c r="AB21" s="42">
        <f>IF('Indicator Data'!AC25="No Data",1,IF('Indicator Data imputation'!AC24&lt;&gt;"",1,0))</f>
        <v>0</v>
      </c>
      <c r="AC21" s="42">
        <f>IF('Indicator Data'!AD25="No Data",1,IF('Indicator Data imputation'!AD24&lt;&gt;"",1,0))</f>
        <v>0</v>
      </c>
      <c r="AD21" s="42">
        <f>IF('Indicator Data'!AE25="No Data",1,IF('Indicator Data imputation'!AE24&lt;&gt;"",1,0))</f>
        <v>0</v>
      </c>
      <c r="AE21" s="42">
        <f>IF('Indicator Data'!AF25="No Data",1,IF('Indicator Data imputation'!AF24&lt;&gt;"",1,0))</f>
        <v>0</v>
      </c>
      <c r="AF21" s="42">
        <f>IF('Indicator Data'!AG25="No Data",1,IF('Indicator Data imputation'!AG24&lt;&gt;"",1,0))</f>
        <v>0</v>
      </c>
      <c r="AG21" s="42">
        <f>IF('Indicator Data'!AH25="No Data",1,IF('Indicator Data imputation'!AH24&lt;&gt;"",1,0))</f>
        <v>0</v>
      </c>
      <c r="AH21" s="42">
        <f>IF('Indicator Data'!AI25="No Data",1,IF('Indicator Data imputation'!AI24&lt;&gt;"",1,0))</f>
        <v>0</v>
      </c>
      <c r="AI21" s="42">
        <f>IF('Indicator Data'!AJ25="No Data",1,IF('Indicator Data imputation'!AJ24&lt;&gt;"",1,0))</f>
        <v>0</v>
      </c>
      <c r="AJ21" s="42">
        <f>IF('Indicator Data'!AK25="No Data",1,IF('Indicator Data imputation'!AK24&lt;&gt;"",1,0))</f>
        <v>0</v>
      </c>
      <c r="AK21" s="42">
        <f>IF('Indicator Data'!AL25="No Data",1,IF('Indicator Data imputation'!AL24&lt;&gt;"",1,0))</f>
        <v>0</v>
      </c>
      <c r="AL21" s="42">
        <f>IF('Indicator Data'!AM25="No Data",1,IF('Indicator Data imputation'!AM24&lt;&gt;"",1,0))</f>
        <v>0</v>
      </c>
      <c r="AM21" s="42">
        <f>IF('Indicator Data'!AN25="No Data",1,IF('Indicator Data imputation'!AN24&lt;&gt;"",1,0))</f>
        <v>0</v>
      </c>
      <c r="AN21" s="42">
        <f>IF('Indicator Data'!AO25="No Data",1,IF('Indicator Data imputation'!AO24&lt;&gt;"",1,0))</f>
        <v>0</v>
      </c>
      <c r="AO21" s="42">
        <f>IF('Indicator Data'!AP25="No Data",1,IF('Indicator Data imputation'!AP24&lt;&gt;"",1,0))</f>
        <v>0</v>
      </c>
      <c r="AP21" s="42">
        <f>IF('Indicator Data'!AQ25="No Data",1,IF('Indicator Data imputation'!AQ24&lt;&gt;"",1,0))</f>
        <v>0</v>
      </c>
      <c r="AQ21" s="42">
        <f>IF('Indicator Data'!AR25="No Data",1,IF('Indicator Data imputation'!AR24&lt;&gt;"",1,0))</f>
        <v>0</v>
      </c>
      <c r="AR21" s="42">
        <f>IF('Indicator Data'!AS25="No Data",1,IF('Indicator Data imputation'!AS24&lt;&gt;"",1,0))</f>
        <v>0</v>
      </c>
      <c r="AS21" s="42">
        <f>IF('Indicator Data'!AT25="No Data",1,IF('Indicator Data imputation'!AT24&lt;&gt;"",1,0))</f>
        <v>0</v>
      </c>
      <c r="AT21" s="42">
        <f>IF('Indicator Data'!AU25="No Data",1,IF('Indicator Data imputation'!AU24&lt;&gt;"",1,0))</f>
        <v>0</v>
      </c>
      <c r="AU21" s="42">
        <f>IF('Indicator Data'!AV25="No Data",1,IF('Indicator Data imputation'!AV24&lt;&gt;"",1,0))</f>
        <v>0</v>
      </c>
      <c r="AV21" s="42">
        <f>IF('Indicator Data'!AW25="No Data",1,IF('Indicator Data imputation'!AW24&lt;&gt;"",1,0))</f>
        <v>0</v>
      </c>
      <c r="AW21" s="42">
        <f>IF('Indicator Data'!AX25="No Data",1,IF('Indicator Data imputation'!AX24&lt;&gt;"",1,0))</f>
        <v>0</v>
      </c>
      <c r="AX21" s="42">
        <f>IF('Indicator Data'!AY25="No Data",1,IF('Indicator Data imputation'!AY24&lt;&gt;"",1,0))</f>
        <v>0</v>
      </c>
      <c r="AY21" s="42">
        <f>IF('Indicator Data'!AZ25="No Data",1,IF('Indicator Data imputation'!AZ24&lt;&gt;"",1,0))</f>
        <v>0</v>
      </c>
      <c r="AZ21" s="42">
        <f>IF('Indicator Data'!BA25="No Data",1,IF('Indicator Data imputation'!BA24&lt;&gt;"",1,0))</f>
        <v>0</v>
      </c>
      <c r="BA21" s="42">
        <f>IF('Indicator Data'!BB25="No Data",1,IF('Indicator Data imputation'!BB24&lt;&gt;"",1,0))</f>
        <v>0</v>
      </c>
      <c r="BB21" s="42">
        <f>IF('Indicator Data'!BC25="No Data",1,IF('Indicator Data imputation'!BC24&lt;&gt;"",1,0))</f>
        <v>0</v>
      </c>
      <c r="BC21" s="42">
        <f>IF('Indicator Data'!BD25="No Data",1,IF('Indicator Data imputation'!BD24&lt;&gt;"",1,0))</f>
        <v>0</v>
      </c>
      <c r="BD21" s="42">
        <f>IF('Indicator Data'!BE25="No Data",1,IF('Indicator Data imputation'!BE24&lt;&gt;"",1,0))</f>
        <v>0</v>
      </c>
      <c r="BE21" s="42">
        <f>IF('Indicator Data'!BF25="No Data",1,IF('Indicator Data imputation'!BF24&lt;&gt;"",1,0))</f>
        <v>0</v>
      </c>
      <c r="BF21" s="42">
        <f>IF('Indicator Data'!BG25="No Data",1,IF('Indicator Data imputation'!BG24&lt;&gt;"",1,0))</f>
        <v>0</v>
      </c>
      <c r="BG21" s="42">
        <f>IF('Indicator Data'!BH25="No Data",1,IF('Indicator Data imputation'!BH24&lt;&gt;"",1,0))</f>
        <v>0</v>
      </c>
      <c r="BH21" s="42">
        <f>IF('Indicator Data'!BI25="No Data",1,IF('Indicator Data imputation'!BI24&lt;&gt;"",1,0))</f>
        <v>0</v>
      </c>
      <c r="BI21" s="42">
        <f>IF('Indicator Data'!BJ25="No Data",1,IF('Indicator Data imputation'!BJ24&lt;&gt;"",1,0))</f>
        <v>0</v>
      </c>
      <c r="BJ21" s="42">
        <f>IF('Indicator Data'!BK25="No Data",1,IF('Indicator Data imputation'!BK24&lt;&gt;"",1,0))</f>
        <v>0</v>
      </c>
      <c r="BK21" s="42">
        <f>IF('Indicator Data'!BL25="No Data",1,IF('Indicator Data imputation'!BL24&lt;&gt;"",1,0))</f>
        <v>0</v>
      </c>
      <c r="BL21" s="42">
        <f>IF('Indicator Data'!BM25="No Data",1,IF('Indicator Data imputation'!BM24&lt;&gt;"",1,0))</f>
        <v>0</v>
      </c>
      <c r="BM21" s="42">
        <f>IF('Indicator Data'!BN25="No Data",1,IF('Indicator Data imputation'!BN24&lt;&gt;"",1,0))</f>
        <v>0</v>
      </c>
      <c r="BN21" s="42">
        <f>IF('Indicator Data'!BO25="No Data",1,IF('Indicator Data imputation'!BO24&lt;&gt;"",1,0))</f>
        <v>0</v>
      </c>
      <c r="BO21" s="42">
        <f>IF('Indicator Data'!BP25="No Data",1,IF('Indicator Data imputation'!BP24&lt;&gt;"",1,0))</f>
        <v>0</v>
      </c>
      <c r="BP21" s="42">
        <f>IF('Indicator Data'!BQ25="No Data",1,IF('Indicator Data imputation'!BQ24&lt;&gt;"",1,0))</f>
        <v>0</v>
      </c>
      <c r="BQ21" s="42">
        <f>IF('Indicator Data'!BR25="No Data",1,IF('Indicator Data imputation'!BR24&lt;&gt;"",1,0))</f>
        <v>0</v>
      </c>
      <c r="BR21" s="42">
        <f>IF('Indicator Data'!BS25="No Data",1,IF('Indicator Data imputation'!BS24&lt;&gt;"",1,0))</f>
        <v>0</v>
      </c>
      <c r="BS21" s="42">
        <f>IF('Indicator Data'!BT25="No Data",1,IF('Indicator Data imputation'!BT24&lt;&gt;"",1,0))</f>
        <v>0</v>
      </c>
      <c r="BT21" s="42">
        <f>IF('Indicator Data'!BU25="No Data",1,IF('Indicator Data imputation'!BU24&lt;&gt;"",1,0))</f>
        <v>0</v>
      </c>
      <c r="BU21">
        <f t="shared" si="0"/>
        <v>4</v>
      </c>
      <c r="BV21" s="44">
        <f t="shared" si="1"/>
        <v>5.3333333333333337E-2</v>
      </c>
    </row>
    <row r="22" spans="1:74">
      <c r="A22" t="str">
        <f>'Indicator Data'!B26</f>
        <v>BIH</v>
      </c>
      <c r="B22" s="42">
        <f>IF('Indicator Data'!C26="No Data",1,IF('Indicator Data imputation'!C25&lt;&gt;"",1,0))</f>
        <v>0</v>
      </c>
      <c r="C22" s="42">
        <f>IF('Indicator Data'!D26="No Data",1,IF('Indicator Data imputation'!D25&lt;&gt;"",1,0))</f>
        <v>0</v>
      </c>
      <c r="D22" s="42">
        <f>IF('Indicator Data'!E26="No Data",1,IF('Indicator Data imputation'!E25&lt;&gt;"",1,0))</f>
        <v>0</v>
      </c>
      <c r="E22" s="42">
        <f>IF('Indicator Data'!F26="No Data",1,IF('Indicator Data imputation'!F25&lt;&gt;"",1,0))</f>
        <v>0</v>
      </c>
      <c r="F22" s="42">
        <f>IF('Indicator Data'!G26="No Data",1,IF('Indicator Data imputation'!G25&lt;&gt;"",1,0))</f>
        <v>0</v>
      </c>
      <c r="G22" s="42">
        <f>IF('Indicator Data'!H26="No Data",1,IF('Indicator Data imputation'!H25&lt;&gt;"",1,0))</f>
        <v>0</v>
      </c>
      <c r="H22" s="42">
        <f>IF('Indicator Data'!I26="No Data",1,IF('Indicator Data imputation'!I25&lt;&gt;"",1,0))</f>
        <v>0</v>
      </c>
      <c r="I22" s="42">
        <f>IF('Indicator Data'!J26="No Data",1,IF('Indicator Data imputation'!J25&lt;&gt;"",1,0))</f>
        <v>0</v>
      </c>
      <c r="J22" s="42">
        <f>IF('Indicator Data'!K26="No Data",1,IF('Indicator Data imputation'!K25&lt;&gt;"",1,0))</f>
        <v>0</v>
      </c>
      <c r="K22" s="42">
        <f>IF('Indicator Data'!L26="No Data",1,IF('Indicator Data imputation'!L25&lt;&gt;"",1,0))</f>
        <v>0</v>
      </c>
      <c r="L22" s="42">
        <f>IF('Indicator Data'!M26="No Data",1,IF('Indicator Data imputation'!M25&lt;&gt;"",1,0))</f>
        <v>0</v>
      </c>
      <c r="M22" s="42">
        <f>IF('Indicator Data'!N26="No Data",1,IF('Indicator Data imputation'!N25&lt;&gt;"",1,0))</f>
        <v>1</v>
      </c>
      <c r="N22" s="42">
        <f>IF('Indicator Data'!O26="No Data",1,IF('Indicator Data imputation'!O25&lt;&gt;"",1,0))</f>
        <v>1</v>
      </c>
      <c r="O22" s="42">
        <f>IF('Indicator Data'!P26="No Data",1,IF('Indicator Data imputation'!P25&lt;&gt;"",1,0))</f>
        <v>1</v>
      </c>
      <c r="P22" s="42">
        <f>IF('Indicator Data'!Q26="No Data",1,IF('Indicator Data imputation'!Q25&lt;&gt;"",1,0))</f>
        <v>0</v>
      </c>
      <c r="Q22" s="42">
        <f>IF('Indicator Data'!R26="No Data",1,IF('Indicator Data imputation'!R25&lt;&gt;"",1,0))</f>
        <v>0</v>
      </c>
      <c r="R22" s="42">
        <f>IF('Indicator Data'!S26="No Data",1,IF('Indicator Data imputation'!S25&lt;&gt;"",1,0))</f>
        <v>0</v>
      </c>
      <c r="S22" s="42">
        <f>IF('Indicator Data'!T26="No Data",1,IF('Indicator Data imputation'!T25&lt;&gt;"",1,0))</f>
        <v>0</v>
      </c>
      <c r="T22" s="42">
        <f>IF('Indicator Data'!U26="No Data",1,IF('Indicator Data imputation'!U25&lt;&gt;"",1,0))</f>
        <v>0</v>
      </c>
      <c r="U22" s="42">
        <f>IF('Indicator Data'!V26="No Data",1,IF('Indicator Data imputation'!V25&lt;&gt;"",1,0))</f>
        <v>0</v>
      </c>
      <c r="V22" s="42">
        <f>IF('Indicator Data'!W26="No Data",1,IF('Indicator Data imputation'!W25&lt;&gt;"",1,0))</f>
        <v>0</v>
      </c>
      <c r="W22" s="42">
        <f>IF('Indicator Data'!X26="No Data",1,IF('Indicator Data imputation'!X25&lt;&gt;"",1,0))</f>
        <v>0</v>
      </c>
      <c r="X22" s="42">
        <f>IF('Indicator Data'!Y26="No Data",1,IF('Indicator Data imputation'!Y25&lt;&gt;"",1,0))</f>
        <v>0</v>
      </c>
      <c r="Y22" s="42">
        <f>IF('Indicator Data'!Z26="No Data",1,IF('Indicator Data imputation'!Z25&lt;&gt;"",1,0))</f>
        <v>0</v>
      </c>
      <c r="Z22" s="42">
        <f>IF('Indicator Data'!AA26="No Data",1,IF('Indicator Data imputation'!AA25&lt;&gt;"",1,0))</f>
        <v>1</v>
      </c>
      <c r="AA22" s="42">
        <f>IF('Indicator Data'!AB26="No Data",1,IF('Indicator Data imputation'!AB25&lt;&gt;"",1,0))</f>
        <v>0</v>
      </c>
      <c r="AB22" s="42">
        <f>IF('Indicator Data'!AC26="No Data",1,IF('Indicator Data imputation'!AC25&lt;&gt;"",1,0))</f>
        <v>1</v>
      </c>
      <c r="AC22" s="42">
        <f>IF('Indicator Data'!AD26="No Data",1,IF('Indicator Data imputation'!AD25&lt;&gt;"",1,0))</f>
        <v>0</v>
      </c>
      <c r="AD22" s="42">
        <f>IF('Indicator Data'!AE26="No Data",1,IF('Indicator Data imputation'!AE25&lt;&gt;"",1,0))</f>
        <v>0</v>
      </c>
      <c r="AE22" s="42">
        <f>IF('Indicator Data'!AF26="No Data",1,IF('Indicator Data imputation'!AF25&lt;&gt;"",1,0))</f>
        <v>0</v>
      </c>
      <c r="AF22" s="42">
        <f>IF('Indicator Data'!AG26="No Data",1,IF('Indicator Data imputation'!AG25&lt;&gt;"",1,0))</f>
        <v>0</v>
      </c>
      <c r="AG22" s="42">
        <f>IF('Indicator Data'!AH26="No Data",1,IF('Indicator Data imputation'!AH25&lt;&gt;"",1,0))</f>
        <v>0</v>
      </c>
      <c r="AH22" s="42">
        <f>IF('Indicator Data'!AI26="No Data",1,IF('Indicator Data imputation'!AI25&lt;&gt;"",1,0))</f>
        <v>0</v>
      </c>
      <c r="AI22" s="42">
        <f>IF('Indicator Data'!AJ26="No Data",1,IF('Indicator Data imputation'!AJ25&lt;&gt;"",1,0))</f>
        <v>0</v>
      </c>
      <c r="AJ22" s="42">
        <f>IF('Indicator Data'!AK26="No Data",1,IF('Indicator Data imputation'!AK25&lt;&gt;"",1,0))</f>
        <v>0</v>
      </c>
      <c r="AK22" s="42">
        <f>IF('Indicator Data'!AL26="No Data",1,IF('Indicator Data imputation'!AL25&lt;&gt;"",1,0))</f>
        <v>0</v>
      </c>
      <c r="AL22" s="42">
        <f>IF('Indicator Data'!AM26="No Data",1,IF('Indicator Data imputation'!AM25&lt;&gt;"",1,0))</f>
        <v>0</v>
      </c>
      <c r="AM22" s="42">
        <f>IF('Indicator Data'!AN26="No Data",1,IF('Indicator Data imputation'!AN25&lt;&gt;"",1,0))</f>
        <v>0</v>
      </c>
      <c r="AN22" s="42">
        <f>IF('Indicator Data'!AO26="No Data",1,IF('Indicator Data imputation'!AO25&lt;&gt;"",1,0))</f>
        <v>0</v>
      </c>
      <c r="AO22" s="42">
        <f>IF('Indicator Data'!AP26="No Data",1,IF('Indicator Data imputation'!AP25&lt;&gt;"",1,0))</f>
        <v>0</v>
      </c>
      <c r="AP22" s="42">
        <f>IF('Indicator Data'!AQ26="No Data",1,IF('Indicator Data imputation'!AQ25&lt;&gt;"",1,0))</f>
        <v>0</v>
      </c>
      <c r="AQ22" s="42">
        <f>IF('Indicator Data'!AR26="No Data",1,IF('Indicator Data imputation'!AR25&lt;&gt;"",1,0))</f>
        <v>1</v>
      </c>
      <c r="AR22" s="42">
        <f>IF('Indicator Data'!AS26="No Data",1,IF('Indicator Data imputation'!AS25&lt;&gt;"",1,0))</f>
        <v>1</v>
      </c>
      <c r="AS22" s="42">
        <f>IF('Indicator Data'!AT26="No Data",1,IF('Indicator Data imputation'!AT25&lt;&gt;"",1,0))</f>
        <v>1</v>
      </c>
      <c r="AT22" s="42">
        <f>IF('Indicator Data'!AU26="No Data",1,IF('Indicator Data imputation'!AU25&lt;&gt;"",1,0))</f>
        <v>0</v>
      </c>
      <c r="AU22" s="42">
        <f>IF('Indicator Data'!AV26="No Data",1,IF('Indicator Data imputation'!AV25&lt;&gt;"",1,0))</f>
        <v>0</v>
      </c>
      <c r="AV22" s="42">
        <f>IF('Indicator Data'!AW26="No Data",1,IF('Indicator Data imputation'!AW25&lt;&gt;"",1,0))</f>
        <v>0</v>
      </c>
      <c r="AW22" s="42">
        <f>IF('Indicator Data'!AX26="No Data",1,IF('Indicator Data imputation'!AX25&lt;&gt;"",1,0))</f>
        <v>0</v>
      </c>
      <c r="AX22" s="42">
        <f>IF('Indicator Data'!AY26="No Data",1,IF('Indicator Data imputation'!AY25&lt;&gt;"",1,0))</f>
        <v>0</v>
      </c>
      <c r="AY22" s="42">
        <f>IF('Indicator Data'!AZ26="No Data",1,IF('Indicator Data imputation'!AZ25&lt;&gt;"",1,0))</f>
        <v>0</v>
      </c>
      <c r="AZ22" s="42">
        <f>IF('Indicator Data'!BA26="No Data",1,IF('Indicator Data imputation'!BA25&lt;&gt;"",1,0))</f>
        <v>0</v>
      </c>
      <c r="BA22" s="42">
        <f>IF('Indicator Data'!BB26="No Data",1,IF('Indicator Data imputation'!BB25&lt;&gt;"",1,0))</f>
        <v>0</v>
      </c>
      <c r="BB22" s="42">
        <f>IF('Indicator Data'!BC26="No Data",1,IF('Indicator Data imputation'!BC25&lt;&gt;"",1,0))</f>
        <v>0</v>
      </c>
      <c r="BC22" s="42">
        <f>IF('Indicator Data'!BD26="No Data",1,IF('Indicator Data imputation'!BD25&lt;&gt;"",1,0))</f>
        <v>0</v>
      </c>
      <c r="BD22" s="42">
        <f>IF('Indicator Data'!BE26="No Data",1,IF('Indicator Data imputation'!BE25&lt;&gt;"",1,0))</f>
        <v>0</v>
      </c>
      <c r="BE22" s="42">
        <f>IF('Indicator Data'!BF26="No Data",1,IF('Indicator Data imputation'!BF25&lt;&gt;"",1,0))</f>
        <v>1</v>
      </c>
      <c r="BF22" s="42">
        <f>IF('Indicator Data'!BG26="No Data",1,IF('Indicator Data imputation'!BG25&lt;&gt;"",1,0))</f>
        <v>0</v>
      </c>
      <c r="BG22" s="42">
        <f>IF('Indicator Data'!BH26="No Data",1,IF('Indicator Data imputation'!BH25&lt;&gt;"",1,0))</f>
        <v>0</v>
      </c>
      <c r="BH22" s="42">
        <f>IF('Indicator Data'!BI26="No Data",1,IF('Indicator Data imputation'!BI25&lt;&gt;"",1,0))</f>
        <v>0</v>
      </c>
      <c r="BI22" s="42">
        <f>IF('Indicator Data'!BJ26="No Data",1,IF('Indicator Data imputation'!BJ25&lt;&gt;"",1,0))</f>
        <v>0</v>
      </c>
      <c r="BJ22" s="42">
        <f>IF('Indicator Data'!BK26="No Data",1,IF('Indicator Data imputation'!BK25&lt;&gt;"",1,0))</f>
        <v>0</v>
      </c>
      <c r="BK22" s="42">
        <f>IF('Indicator Data'!BL26="No Data",1,IF('Indicator Data imputation'!BL25&lt;&gt;"",1,0))</f>
        <v>0</v>
      </c>
      <c r="BL22" s="42">
        <f>IF('Indicator Data'!BM26="No Data",1,IF('Indicator Data imputation'!BM25&lt;&gt;"",1,0))</f>
        <v>0</v>
      </c>
      <c r="BM22" s="42">
        <f>IF('Indicator Data'!BN26="No Data",1,IF('Indicator Data imputation'!BN25&lt;&gt;"",1,0))</f>
        <v>0</v>
      </c>
      <c r="BN22" s="42">
        <f>IF('Indicator Data'!BO26="No Data",1,IF('Indicator Data imputation'!BO25&lt;&gt;"",1,0))</f>
        <v>0</v>
      </c>
      <c r="BO22" s="42">
        <f>IF('Indicator Data'!BP26="No Data",1,IF('Indicator Data imputation'!BP25&lt;&gt;"",1,0))</f>
        <v>0</v>
      </c>
      <c r="BP22" s="42">
        <f>IF('Indicator Data'!BQ26="No Data",1,IF('Indicator Data imputation'!BQ25&lt;&gt;"",1,0))</f>
        <v>0</v>
      </c>
      <c r="BQ22" s="42">
        <f>IF('Indicator Data'!BR26="No Data",1,IF('Indicator Data imputation'!BR25&lt;&gt;"",1,0))</f>
        <v>0</v>
      </c>
      <c r="BR22" s="42">
        <f>IF('Indicator Data'!BS26="No Data",1,IF('Indicator Data imputation'!BS25&lt;&gt;"",1,0))</f>
        <v>1</v>
      </c>
      <c r="BS22" s="42">
        <f>IF('Indicator Data'!BT26="No Data",1,IF('Indicator Data imputation'!BT25&lt;&gt;"",1,0))</f>
        <v>0</v>
      </c>
      <c r="BT22" s="42">
        <f>IF('Indicator Data'!BU26="No Data",1,IF('Indicator Data imputation'!BU25&lt;&gt;"",1,0))</f>
        <v>0</v>
      </c>
      <c r="BU22">
        <f t="shared" si="0"/>
        <v>10</v>
      </c>
      <c r="BV22" s="44">
        <f t="shared" si="1"/>
        <v>0.13333333333333333</v>
      </c>
    </row>
    <row r="23" spans="1:74">
      <c r="A23" t="str">
        <f>'Indicator Data'!B27</f>
        <v>BWA</v>
      </c>
      <c r="B23" s="42">
        <f>IF('Indicator Data'!C27="No Data",1,IF('Indicator Data imputation'!C26&lt;&gt;"",1,0))</f>
        <v>0</v>
      </c>
      <c r="C23" s="42">
        <f>IF('Indicator Data'!D27="No Data",1,IF('Indicator Data imputation'!D26&lt;&gt;"",1,0))</f>
        <v>0</v>
      </c>
      <c r="D23" s="42">
        <f>IF('Indicator Data'!E27="No Data",1,IF('Indicator Data imputation'!E26&lt;&gt;"",1,0))</f>
        <v>0</v>
      </c>
      <c r="E23" s="42">
        <f>IF('Indicator Data'!F27="No Data",1,IF('Indicator Data imputation'!F26&lt;&gt;"",1,0))</f>
        <v>0</v>
      </c>
      <c r="F23" s="42">
        <f>IF('Indicator Data'!G27="No Data",1,IF('Indicator Data imputation'!G26&lt;&gt;"",1,0))</f>
        <v>0</v>
      </c>
      <c r="G23" s="42">
        <f>IF('Indicator Data'!H27="No Data",1,IF('Indicator Data imputation'!H26&lt;&gt;"",1,0))</f>
        <v>0</v>
      </c>
      <c r="H23" s="42">
        <f>IF('Indicator Data'!I27="No Data",1,IF('Indicator Data imputation'!I26&lt;&gt;"",1,0))</f>
        <v>0</v>
      </c>
      <c r="I23" s="42">
        <f>IF('Indicator Data'!J27="No Data",1,IF('Indicator Data imputation'!J26&lt;&gt;"",1,0))</f>
        <v>0</v>
      </c>
      <c r="J23" s="42">
        <f>IF('Indicator Data'!K27="No Data",1,IF('Indicator Data imputation'!K26&lt;&gt;"",1,0))</f>
        <v>0</v>
      </c>
      <c r="K23" s="42">
        <f>IF('Indicator Data'!L27="No Data",1,IF('Indicator Data imputation'!L26&lt;&gt;"",1,0))</f>
        <v>0</v>
      </c>
      <c r="L23" s="42">
        <f>IF('Indicator Data'!M27="No Data",1,IF('Indicator Data imputation'!M26&lt;&gt;"",1,0))</f>
        <v>0</v>
      </c>
      <c r="M23" s="42">
        <f>IF('Indicator Data'!N27="No Data",1,IF('Indicator Data imputation'!N26&lt;&gt;"",1,0))</f>
        <v>0</v>
      </c>
      <c r="N23" s="42">
        <f>IF('Indicator Data'!O27="No Data",1,IF('Indicator Data imputation'!O26&lt;&gt;"",1,0))</f>
        <v>0</v>
      </c>
      <c r="O23" s="42">
        <f>IF('Indicator Data'!P27="No Data",1,IF('Indicator Data imputation'!P26&lt;&gt;"",1,0))</f>
        <v>0</v>
      </c>
      <c r="P23" s="42">
        <f>IF('Indicator Data'!Q27="No Data",1,IF('Indicator Data imputation'!Q26&lt;&gt;"",1,0))</f>
        <v>0</v>
      </c>
      <c r="Q23" s="42">
        <f>IF('Indicator Data'!R27="No Data",1,IF('Indicator Data imputation'!R26&lt;&gt;"",1,0))</f>
        <v>0</v>
      </c>
      <c r="R23" s="42">
        <f>IF('Indicator Data'!S27="No Data",1,IF('Indicator Data imputation'!S26&lt;&gt;"",1,0))</f>
        <v>0</v>
      </c>
      <c r="S23" s="42">
        <f>IF('Indicator Data'!T27="No Data",1,IF('Indicator Data imputation'!T26&lt;&gt;"",1,0))</f>
        <v>0</v>
      </c>
      <c r="T23" s="42">
        <f>IF('Indicator Data'!U27="No Data",1,IF('Indicator Data imputation'!U26&lt;&gt;"",1,0))</f>
        <v>0</v>
      </c>
      <c r="U23" s="42">
        <f>IF('Indicator Data'!V27="No Data",1,IF('Indicator Data imputation'!V26&lt;&gt;"",1,0))</f>
        <v>0</v>
      </c>
      <c r="V23" s="42">
        <f>IF('Indicator Data'!W27="No Data",1,IF('Indicator Data imputation'!W26&lt;&gt;"",1,0))</f>
        <v>0</v>
      </c>
      <c r="W23" s="42">
        <f>IF('Indicator Data'!X27="No Data",1,IF('Indicator Data imputation'!X26&lt;&gt;"",1,0))</f>
        <v>0</v>
      </c>
      <c r="X23" s="42">
        <f>IF('Indicator Data'!Y27="No Data",1,IF('Indicator Data imputation'!Y26&lt;&gt;"",1,0))</f>
        <v>0</v>
      </c>
      <c r="Y23" s="42">
        <f>IF('Indicator Data'!Z27="No Data",1,IF('Indicator Data imputation'!Z26&lt;&gt;"",1,0))</f>
        <v>0</v>
      </c>
      <c r="Z23" s="42">
        <f>IF('Indicator Data'!AA27="No Data",1,IF('Indicator Data imputation'!AA26&lt;&gt;"",1,0))</f>
        <v>1</v>
      </c>
      <c r="AA23" s="42">
        <f>IF('Indicator Data'!AB27="No Data",1,IF('Indicator Data imputation'!AB26&lt;&gt;"",1,0))</f>
        <v>0</v>
      </c>
      <c r="AB23" s="42">
        <f>IF('Indicator Data'!AC27="No Data",1,IF('Indicator Data imputation'!AC26&lt;&gt;"",1,0))</f>
        <v>0</v>
      </c>
      <c r="AC23" s="42">
        <f>IF('Indicator Data'!AD27="No Data",1,IF('Indicator Data imputation'!AD26&lt;&gt;"",1,0))</f>
        <v>0</v>
      </c>
      <c r="AD23" s="42">
        <f>IF('Indicator Data'!AE27="No Data",1,IF('Indicator Data imputation'!AE26&lt;&gt;"",1,0))</f>
        <v>0</v>
      </c>
      <c r="AE23" s="42">
        <f>IF('Indicator Data'!AF27="No Data",1,IF('Indicator Data imputation'!AF26&lt;&gt;"",1,0))</f>
        <v>0</v>
      </c>
      <c r="AF23" s="42">
        <f>IF('Indicator Data'!AG27="No Data",1,IF('Indicator Data imputation'!AG26&lt;&gt;"",1,0))</f>
        <v>0</v>
      </c>
      <c r="AG23" s="42">
        <f>IF('Indicator Data'!AH27="No Data",1,IF('Indicator Data imputation'!AH26&lt;&gt;"",1,0))</f>
        <v>0</v>
      </c>
      <c r="AH23" s="42">
        <f>IF('Indicator Data'!AI27="No Data",1,IF('Indicator Data imputation'!AI26&lt;&gt;"",1,0))</f>
        <v>0</v>
      </c>
      <c r="AI23" s="42">
        <f>IF('Indicator Data'!AJ27="No Data",1,IF('Indicator Data imputation'!AJ26&lt;&gt;"",1,0))</f>
        <v>0</v>
      </c>
      <c r="AJ23" s="42">
        <f>IF('Indicator Data'!AK27="No Data",1,IF('Indicator Data imputation'!AK26&lt;&gt;"",1,0))</f>
        <v>0</v>
      </c>
      <c r="AK23" s="42">
        <f>IF('Indicator Data'!AL27="No Data",1,IF('Indicator Data imputation'!AL26&lt;&gt;"",1,0))</f>
        <v>0</v>
      </c>
      <c r="AL23" s="42">
        <f>IF('Indicator Data'!AM27="No Data",1,IF('Indicator Data imputation'!AM26&lt;&gt;"",1,0))</f>
        <v>0</v>
      </c>
      <c r="AM23" s="42">
        <f>IF('Indicator Data'!AN27="No Data",1,IF('Indicator Data imputation'!AN26&lt;&gt;"",1,0))</f>
        <v>0</v>
      </c>
      <c r="AN23" s="42">
        <f>IF('Indicator Data'!AO27="No Data",1,IF('Indicator Data imputation'!AO26&lt;&gt;"",1,0))</f>
        <v>0</v>
      </c>
      <c r="AO23" s="42">
        <f>IF('Indicator Data'!AP27="No Data",1,IF('Indicator Data imputation'!AP26&lt;&gt;"",1,0))</f>
        <v>1</v>
      </c>
      <c r="AP23" s="42">
        <f>IF('Indicator Data'!AQ27="No Data",1,IF('Indicator Data imputation'!AQ26&lt;&gt;"",1,0))</f>
        <v>0</v>
      </c>
      <c r="AQ23" s="42">
        <f>IF('Indicator Data'!AR27="No Data",1,IF('Indicator Data imputation'!AR26&lt;&gt;"",1,0))</f>
        <v>0</v>
      </c>
      <c r="AR23" s="42">
        <f>IF('Indicator Data'!AS27="No Data",1,IF('Indicator Data imputation'!AS26&lt;&gt;"",1,0))</f>
        <v>0</v>
      </c>
      <c r="AS23" s="42">
        <f>IF('Indicator Data'!AT27="No Data",1,IF('Indicator Data imputation'!AT26&lt;&gt;"",1,0))</f>
        <v>0</v>
      </c>
      <c r="AT23" s="42">
        <f>IF('Indicator Data'!AU27="No Data",1,IF('Indicator Data imputation'!AU26&lt;&gt;"",1,0))</f>
        <v>0</v>
      </c>
      <c r="AU23" s="42">
        <f>IF('Indicator Data'!AV27="No Data",1,IF('Indicator Data imputation'!AV26&lt;&gt;"",1,0))</f>
        <v>0</v>
      </c>
      <c r="AV23" s="42">
        <f>IF('Indicator Data'!AW27="No Data",1,IF('Indicator Data imputation'!AW26&lt;&gt;"",1,0))</f>
        <v>0</v>
      </c>
      <c r="AW23" s="42">
        <f>IF('Indicator Data'!AX27="No Data",1,IF('Indicator Data imputation'!AX26&lt;&gt;"",1,0))</f>
        <v>0</v>
      </c>
      <c r="AX23" s="42">
        <f>IF('Indicator Data'!AY27="No Data",1,IF('Indicator Data imputation'!AY26&lt;&gt;"",1,0))</f>
        <v>0</v>
      </c>
      <c r="AY23" s="42">
        <f>IF('Indicator Data'!AZ27="No Data",1,IF('Indicator Data imputation'!AZ26&lt;&gt;"",1,0))</f>
        <v>0</v>
      </c>
      <c r="AZ23" s="42">
        <f>IF('Indicator Data'!BA27="No Data",1,IF('Indicator Data imputation'!BA26&lt;&gt;"",1,0))</f>
        <v>0</v>
      </c>
      <c r="BA23" s="42">
        <f>IF('Indicator Data'!BB27="No Data",1,IF('Indicator Data imputation'!BB26&lt;&gt;"",1,0))</f>
        <v>0</v>
      </c>
      <c r="BB23" s="42">
        <f>IF('Indicator Data'!BC27="No Data",1,IF('Indicator Data imputation'!BC26&lt;&gt;"",1,0))</f>
        <v>0</v>
      </c>
      <c r="BC23" s="42">
        <f>IF('Indicator Data'!BD27="No Data",1,IF('Indicator Data imputation'!BD26&lt;&gt;"",1,0))</f>
        <v>0</v>
      </c>
      <c r="BD23" s="42">
        <f>IF('Indicator Data'!BE27="No Data",1,IF('Indicator Data imputation'!BE26&lt;&gt;"",1,0))</f>
        <v>0</v>
      </c>
      <c r="BE23" s="42">
        <f>IF('Indicator Data'!BF27="No Data",1,IF('Indicator Data imputation'!BF26&lt;&gt;"",1,0))</f>
        <v>0</v>
      </c>
      <c r="BF23" s="42">
        <f>IF('Indicator Data'!BG27="No Data",1,IF('Indicator Data imputation'!BG26&lt;&gt;"",1,0))</f>
        <v>0</v>
      </c>
      <c r="BG23" s="42">
        <f>IF('Indicator Data'!BH27="No Data",1,IF('Indicator Data imputation'!BH26&lt;&gt;"",1,0))</f>
        <v>0</v>
      </c>
      <c r="BH23" s="42">
        <f>IF('Indicator Data'!BI27="No Data",1,IF('Indicator Data imputation'!BI26&lt;&gt;"",1,0))</f>
        <v>0</v>
      </c>
      <c r="BI23" s="42">
        <f>IF('Indicator Data'!BJ27="No Data",1,IF('Indicator Data imputation'!BJ26&lt;&gt;"",1,0))</f>
        <v>0</v>
      </c>
      <c r="BJ23" s="42">
        <f>IF('Indicator Data'!BK27="No Data",1,IF('Indicator Data imputation'!BK26&lt;&gt;"",1,0))</f>
        <v>0</v>
      </c>
      <c r="BK23" s="42">
        <f>IF('Indicator Data'!BL27="No Data",1,IF('Indicator Data imputation'!BL26&lt;&gt;"",1,0))</f>
        <v>0</v>
      </c>
      <c r="BL23" s="42">
        <f>IF('Indicator Data'!BM27="No Data",1,IF('Indicator Data imputation'!BM26&lt;&gt;"",1,0))</f>
        <v>0</v>
      </c>
      <c r="BM23" s="42">
        <f>IF('Indicator Data'!BN27="No Data",1,IF('Indicator Data imputation'!BN26&lt;&gt;"",1,0))</f>
        <v>0</v>
      </c>
      <c r="BN23" s="42">
        <f>IF('Indicator Data'!BO27="No Data",1,IF('Indicator Data imputation'!BO26&lt;&gt;"",1,0))</f>
        <v>0</v>
      </c>
      <c r="BO23" s="42">
        <f>IF('Indicator Data'!BP27="No Data",1,IF('Indicator Data imputation'!BP26&lt;&gt;"",1,0))</f>
        <v>0</v>
      </c>
      <c r="BP23" s="42">
        <f>IF('Indicator Data'!BQ27="No Data",1,IF('Indicator Data imputation'!BQ26&lt;&gt;"",1,0))</f>
        <v>0</v>
      </c>
      <c r="BQ23" s="42">
        <f>IF('Indicator Data'!BR27="No Data",1,IF('Indicator Data imputation'!BR26&lt;&gt;"",1,0))</f>
        <v>0</v>
      </c>
      <c r="BR23" s="42">
        <f>IF('Indicator Data'!BS27="No Data",1,IF('Indicator Data imputation'!BS26&lt;&gt;"",1,0))</f>
        <v>0</v>
      </c>
      <c r="BS23" s="42">
        <f>IF('Indicator Data'!BT27="No Data",1,IF('Indicator Data imputation'!BT26&lt;&gt;"",1,0))</f>
        <v>0</v>
      </c>
      <c r="BT23" s="42">
        <f>IF('Indicator Data'!BU27="No Data",1,IF('Indicator Data imputation'!BU26&lt;&gt;"",1,0))</f>
        <v>0</v>
      </c>
      <c r="BU23">
        <f t="shared" si="0"/>
        <v>2</v>
      </c>
      <c r="BV23" s="44">
        <f t="shared" si="1"/>
        <v>2.6666666666666668E-2</v>
      </c>
    </row>
    <row r="24" spans="1:74">
      <c r="A24" t="str">
        <f>'Indicator Data'!B28</f>
        <v>BRA</v>
      </c>
      <c r="B24" s="42">
        <f>IF('Indicator Data'!C28="No Data",1,IF('Indicator Data imputation'!C27&lt;&gt;"",1,0))</f>
        <v>0</v>
      </c>
      <c r="C24" s="42">
        <f>IF('Indicator Data'!D28="No Data",1,IF('Indicator Data imputation'!D27&lt;&gt;"",1,0))</f>
        <v>0</v>
      </c>
      <c r="D24" s="42">
        <f>IF('Indicator Data'!E28="No Data",1,IF('Indicator Data imputation'!E27&lt;&gt;"",1,0))</f>
        <v>0</v>
      </c>
      <c r="E24" s="42">
        <f>IF('Indicator Data'!F28="No Data",1,IF('Indicator Data imputation'!F27&lt;&gt;"",1,0))</f>
        <v>0</v>
      </c>
      <c r="F24" s="42">
        <f>IF('Indicator Data'!G28="No Data",1,IF('Indicator Data imputation'!G27&lt;&gt;"",1,0))</f>
        <v>0</v>
      </c>
      <c r="G24" s="42">
        <f>IF('Indicator Data'!H28="No Data",1,IF('Indicator Data imputation'!H27&lt;&gt;"",1,0))</f>
        <v>0</v>
      </c>
      <c r="H24" s="42">
        <f>IF('Indicator Data'!I28="No Data",1,IF('Indicator Data imputation'!I27&lt;&gt;"",1,0))</f>
        <v>0</v>
      </c>
      <c r="I24" s="42">
        <f>IF('Indicator Data'!J28="No Data",1,IF('Indicator Data imputation'!J27&lt;&gt;"",1,0))</f>
        <v>0</v>
      </c>
      <c r="J24" s="42">
        <f>IF('Indicator Data'!K28="No Data",1,IF('Indicator Data imputation'!K27&lt;&gt;"",1,0))</f>
        <v>0</v>
      </c>
      <c r="K24" s="42">
        <f>IF('Indicator Data'!L28="No Data",1,IF('Indicator Data imputation'!L27&lt;&gt;"",1,0))</f>
        <v>0</v>
      </c>
      <c r="L24" s="42">
        <f>IF('Indicator Data'!M28="No Data",1,IF('Indicator Data imputation'!M27&lt;&gt;"",1,0))</f>
        <v>1</v>
      </c>
      <c r="M24" s="42">
        <f>IF('Indicator Data'!N28="No Data",1,IF('Indicator Data imputation'!N27&lt;&gt;"",1,0))</f>
        <v>1</v>
      </c>
      <c r="N24" s="42">
        <f>IF('Indicator Data'!O28="No Data",1,IF('Indicator Data imputation'!O27&lt;&gt;"",1,0))</f>
        <v>1</v>
      </c>
      <c r="O24" s="42">
        <f>IF('Indicator Data'!P28="No Data",1,IF('Indicator Data imputation'!P27&lt;&gt;"",1,0))</f>
        <v>1</v>
      </c>
      <c r="P24" s="42">
        <f>IF('Indicator Data'!Q28="No Data",1,IF('Indicator Data imputation'!Q27&lt;&gt;"",1,0))</f>
        <v>0</v>
      </c>
      <c r="Q24" s="42">
        <f>IF('Indicator Data'!R28="No Data",1,IF('Indicator Data imputation'!R27&lt;&gt;"",1,0))</f>
        <v>0</v>
      </c>
      <c r="R24" s="42">
        <f>IF('Indicator Data'!S28="No Data",1,IF('Indicator Data imputation'!S27&lt;&gt;"",1,0))</f>
        <v>0</v>
      </c>
      <c r="S24" s="42">
        <f>IF('Indicator Data'!T28="No Data",1,IF('Indicator Data imputation'!T27&lt;&gt;"",1,0))</f>
        <v>0</v>
      </c>
      <c r="T24" s="42">
        <f>IF('Indicator Data'!U28="No Data",1,IF('Indicator Data imputation'!U27&lt;&gt;"",1,0))</f>
        <v>0</v>
      </c>
      <c r="U24" s="42">
        <f>IF('Indicator Data'!V28="No Data",1,IF('Indicator Data imputation'!V27&lt;&gt;"",1,0))</f>
        <v>0</v>
      </c>
      <c r="V24" s="42">
        <f>IF('Indicator Data'!W28="No Data",1,IF('Indicator Data imputation'!W27&lt;&gt;"",1,0))</f>
        <v>0</v>
      </c>
      <c r="W24" s="42">
        <f>IF('Indicator Data'!X28="No Data",1,IF('Indicator Data imputation'!X27&lt;&gt;"",1,0))</f>
        <v>0</v>
      </c>
      <c r="X24" s="42">
        <f>IF('Indicator Data'!Y28="No Data",1,IF('Indicator Data imputation'!Y27&lt;&gt;"",1,0))</f>
        <v>0</v>
      </c>
      <c r="Y24" s="42">
        <f>IF('Indicator Data'!Z28="No Data",1,IF('Indicator Data imputation'!Z27&lt;&gt;"",1,0))</f>
        <v>0</v>
      </c>
      <c r="Z24" s="42">
        <f>IF('Indicator Data'!AA28="No Data",1,IF('Indicator Data imputation'!AA27&lt;&gt;"",1,0))</f>
        <v>1</v>
      </c>
      <c r="AA24" s="42">
        <f>IF('Indicator Data'!AB28="No Data",1,IF('Indicator Data imputation'!AB27&lt;&gt;"",1,0))</f>
        <v>0</v>
      </c>
      <c r="AB24" s="42">
        <f>IF('Indicator Data'!AC28="No Data",1,IF('Indicator Data imputation'!AC27&lt;&gt;"",1,0))</f>
        <v>0</v>
      </c>
      <c r="AC24" s="42">
        <f>IF('Indicator Data'!AD28="No Data",1,IF('Indicator Data imputation'!AD27&lt;&gt;"",1,0))</f>
        <v>0</v>
      </c>
      <c r="AD24" s="42">
        <f>IF('Indicator Data'!AE28="No Data",1,IF('Indicator Data imputation'!AE27&lt;&gt;"",1,0))</f>
        <v>0</v>
      </c>
      <c r="AE24" s="42">
        <f>IF('Indicator Data'!AF28="No Data",1,IF('Indicator Data imputation'!AF27&lt;&gt;"",1,0))</f>
        <v>0</v>
      </c>
      <c r="AF24" s="42">
        <f>IF('Indicator Data'!AG28="No Data",1,IF('Indicator Data imputation'!AG27&lt;&gt;"",1,0))</f>
        <v>0</v>
      </c>
      <c r="AG24" s="42">
        <f>IF('Indicator Data'!AH28="No Data",1,IF('Indicator Data imputation'!AH27&lt;&gt;"",1,0))</f>
        <v>0</v>
      </c>
      <c r="AH24" s="42">
        <f>IF('Indicator Data'!AI28="No Data",1,IF('Indicator Data imputation'!AI27&lt;&gt;"",1,0))</f>
        <v>0</v>
      </c>
      <c r="AI24" s="42">
        <f>IF('Indicator Data'!AJ28="No Data",1,IF('Indicator Data imputation'!AJ27&lt;&gt;"",1,0))</f>
        <v>0</v>
      </c>
      <c r="AJ24" s="42">
        <f>IF('Indicator Data'!AK28="No Data",1,IF('Indicator Data imputation'!AK27&lt;&gt;"",1,0))</f>
        <v>0</v>
      </c>
      <c r="AK24" s="42">
        <f>IF('Indicator Data'!AL28="No Data",1,IF('Indicator Data imputation'!AL27&lt;&gt;"",1,0))</f>
        <v>0</v>
      </c>
      <c r="AL24" s="42">
        <f>IF('Indicator Data'!AM28="No Data",1,IF('Indicator Data imputation'!AM27&lt;&gt;"",1,0))</f>
        <v>0</v>
      </c>
      <c r="AM24" s="42">
        <f>IF('Indicator Data'!AN28="No Data",1,IF('Indicator Data imputation'!AN27&lt;&gt;"",1,0))</f>
        <v>0</v>
      </c>
      <c r="AN24" s="42">
        <f>IF('Indicator Data'!AO28="No Data",1,IF('Indicator Data imputation'!AO27&lt;&gt;"",1,0))</f>
        <v>0</v>
      </c>
      <c r="AO24" s="42">
        <f>IF('Indicator Data'!AP28="No Data",1,IF('Indicator Data imputation'!AP27&lt;&gt;"",1,0))</f>
        <v>0</v>
      </c>
      <c r="AP24" s="42">
        <f>IF('Indicator Data'!AQ28="No Data",1,IF('Indicator Data imputation'!AQ27&lt;&gt;"",1,0))</f>
        <v>0</v>
      </c>
      <c r="AQ24" s="42">
        <f>IF('Indicator Data'!AR28="No Data",1,IF('Indicator Data imputation'!AR27&lt;&gt;"",1,0))</f>
        <v>0</v>
      </c>
      <c r="AR24" s="42">
        <f>IF('Indicator Data'!AS28="No Data",1,IF('Indicator Data imputation'!AS27&lt;&gt;"",1,0))</f>
        <v>0</v>
      </c>
      <c r="AS24" s="42">
        <f>IF('Indicator Data'!AT28="No Data",1,IF('Indicator Data imputation'!AT27&lt;&gt;"",1,0))</f>
        <v>0</v>
      </c>
      <c r="AT24" s="42">
        <f>IF('Indicator Data'!AU28="No Data",1,IF('Indicator Data imputation'!AU27&lt;&gt;"",1,0))</f>
        <v>0</v>
      </c>
      <c r="AU24" s="42">
        <f>IF('Indicator Data'!AV28="No Data",1,IF('Indicator Data imputation'!AV27&lt;&gt;"",1,0))</f>
        <v>0</v>
      </c>
      <c r="AV24" s="42">
        <f>IF('Indicator Data'!AW28="No Data",1,IF('Indicator Data imputation'!AW27&lt;&gt;"",1,0))</f>
        <v>0</v>
      </c>
      <c r="AW24" s="42">
        <f>IF('Indicator Data'!AX28="No Data",1,IF('Indicator Data imputation'!AX27&lt;&gt;"",1,0))</f>
        <v>0</v>
      </c>
      <c r="AX24" s="42">
        <f>IF('Indicator Data'!AY28="No Data",1,IF('Indicator Data imputation'!AY27&lt;&gt;"",1,0))</f>
        <v>0</v>
      </c>
      <c r="AY24" s="42">
        <f>IF('Indicator Data'!AZ28="No Data",1,IF('Indicator Data imputation'!AZ27&lt;&gt;"",1,0))</f>
        <v>0</v>
      </c>
      <c r="AZ24" s="42">
        <f>IF('Indicator Data'!BA28="No Data",1,IF('Indicator Data imputation'!BA27&lt;&gt;"",1,0))</f>
        <v>0</v>
      </c>
      <c r="BA24" s="42">
        <f>IF('Indicator Data'!BB28="No Data",1,IF('Indicator Data imputation'!BB27&lt;&gt;"",1,0))</f>
        <v>0</v>
      </c>
      <c r="BB24" s="42">
        <f>IF('Indicator Data'!BC28="No Data",1,IF('Indicator Data imputation'!BC27&lt;&gt;"",1,0))</f>
        <v>0</v>
      </c>
      <c r="BC24" s="42">
        <f>IF('Indicator Data'!BD28="No Data",1,IF('Indicator Data imputation'!BD27&lt;&gt;"",1,0))</f>
        <v>0</v>
      </c>
      <c r="BD24" s="42">
        <f>IF('Indicator Data'!BE28="No Data",1,IF('Indicator Data imputation'!BE27&lt;&gt;"",1,0))</f>
        <v>0</v>
      </c>
      <c r="BE24" s="42">
        <f>IF('Indicator Data'!BF28="No Data",1,IF('Indicator Data imputation'!BF27&lt;&gt;"",1,0))</f>
        <v>0</v>
      </c>
      <c r="BF24" s="42">
        <f>IF('Indicator Data'!BG28="No Data",1,IF('Indicator Data imputation'!BG27&lt;&gt;"",1,0))</f>
        <v>0</v>
      </c>
      <c r="BG24" s="42">
        <f>IF('Indicator Data'!BH28="No Data",1,IF('Indicator Data imputation'!BH27&lt;&gt;"",1,0))</f>
        <v>0</v>
      </c>
      <c r="BH24" s="42">
        <f>IF('Indicator Data'!BI28="No Data",1,IF('Indicator Data imputation'!BI27&lt;&gt;"",1,0))</f>
        <v>0</v>
      </c>
      <c r="BI24" s="42">
        <f>IF('Indicator Data'!BJ28="No Data",1,IF('Indicator Data imputation'!BJ27&lt;&gt;"",1,0))</f>
        <v>0</v>
      </c>
      <c r="BJ24" s="42">
        <f>IF('Indicator Data'!BK28="No Data",1,IF('Indicator Data imputation'!BK27&lt;&gt;"",1,0))</f>
        <v>0</v>
      </c>
      <c r="BK24" s="42">
        <f>IF('Indicator Data'!BL28="No Data",1,IF('Indicator Data imputation'!BL27&lt;&gt;"",1,0))</f>
        <v>0</v>
      </c>
      <c r="BL24" s="42">
        <f>IF('Indicator Data'!BM28="No Data",1,IF('Indicator Data imputation'!BM27&lt;&gt;"",1,0))</f>
        <v>0</v>
      </c>
      <c r="BM24" s="42">
        <f>IF('Indicator Data'!BN28="No Data",1,IF('Indicator Data imputation'!BN27&lt;&gt;"",1,0))</f>
        <v>0</v>
      </c>
      <c r="BN24" s="42">
        <f>IF('Indicator Data'!BO28="No Data",1,IF('Indicator Data imputation'!BO27&lt;&gt;"",1,0))</f>
        <v>0</v>
      </c>
      <c r="BO24" s="42">
        <f>IF('Indicator Data'!BP28="No Data",1,IF('Indicator Data imputation'!BP27&lt;&gt;"",1,0))</f>
        <v>0</v>
      </c>
      <c r="BP24" s="42">
        <f>IF('Indicator Data'!BQ28="No Data",1,IF('Indicator Data imputation'!BQ27&lt;&gt;"",1,0))</f>
        <v>0</v>
      </c>
      <c r="BQ24" s="42">
        <f>IF('Indicator Data'!BR28="No Data",1,IF('Indicator Data imputation'!BR27&lt;&gt;"",1,0))</f>
        <v>0</v>
      </c>
      <c r="BR24" s="42">
        <f>IF('Indicator Data'!BS28="No Data",1,IF('Indicator Data imputation'!BS27&lt;&gt;"",1,0))</f>
        <v>0</v>
      </c>
      <c r="BS24" s="42">
        <f>IF('Indicator Data'!BT28="No Data",1,IF('Indicator Data imputation'!BT27&lt;&gt;"",1,0))</f>
        <v>0</v>
      </c>
      <c r="BT24" s="42">
        <f>IF('Indicator Data'!BU28="No Data",1,IF('Indicator Data imputation'!BU27&lt;&gt;"",1,0))</f>
        <v>0</v>
      </c>
      <c r="BU24">
        <f t="shared" si="0"/>
        <v>5</v>
      </c>
      <c r="BV24" s="44">
        <f t="shared" si="1"/>
        <v>6.6666666666666666E-2</v>
      </c>
    </row>
    <row r="25" spans="1:74">
      <c r="A25" t="str">
        <f>'Indicator Data'!B29</f>
        <v>BRN</v>
      </c>
      <c r="B25" s="42">
        <f>IF('Indicator Data'!C29="No Data",1,IF('Indicator Data imputation'!C28&lt;&gt;"",1,0))</f>
        <v>0</v>
      </c>
      <c r="C25" s="42">
        <f>IF('Indicator Data'!D29="No Data",1,IF('Indicator Data imputation'!D28&lt;&gt;"",1,0))</f>
        <v>0</v>
      </c>
      <c r="D25" s="42">
        <f>IF('Indicator Data'!E29="No Data",1,IF('Indicator Data imputation'!E28&lt;&gt;"",1,0))</f>
        <v>0</v>
      </c>
      <c r="E25" s="42">
        <f>IF('Indicator Data'!F29="No Data",1,IF('Indicator Data imputation'!F28&lt;&gt;"",1,0))</f>
        <v>0</v>
      </c>
      <c r="F25" s="42">
        <f>IF('Indicator Data'!G29="No Data",1,IF('Indicator Data imputation'!G28&lt;&gt;"",1,0))</f>
        <v>0</v>
      </c>
      <c r="G25" s="42">
        <f>IF('Indicator Data'!H29="No Data",1,IF('Indicator Data imputation'!H28&lt;&gt;"",1,0))</f>
        <v>0</v>
      </c>
      <c r="H25" s="42">
        <f>IF('Indicator Data'!I29="No Data",1,IF('Indicator Data imputation'!I28&lt;&gt;"",1,0))</f>
        <v>0</v>
      </c>
      <c r="I25" s="42">
        <f>IF('Indicator Data'!J29="No Data",1,IF('Indicator Data imputation'!J28&lt;&gt;"",1,0))</f>
        <v>0</v>
      </c>
      <c r="J25" s="42">
        <f>IF('Indicator Data'!K29="No Data",1,IF('Indicator Data imputation'!K28&lt;&gt;"",1,0))</f>
        <v>0</v>
      </c>
      <c r="K25" s="42">
        <f>IF('Indicator Data'!L29="No Data",1,IF('Indicator Data imputation'!L28&lt;&gt;"",1,0))</f>
        <v>0</v>
      </c>
      <c r="L25" s="42">
        <f>IF('Indicator Data'!M29="No Data",1,IF('Indicator Data imputation'!M28&lt;&gt;"",1,0))</f>
        <v>0</v>
      </c>
      <c r="M25" s="42">
        <f>IF('Indicator Data'!N29="No Data",1,IF('Indicator Data imputation'!N28&lt;&gt;"",1,0))</f>
        <v>1</v>
      </c>
      <c r="N25" s="42">
        <f>IF('Indicator Data'!O29="No Data",1,IF('Indicator Data imputation'!O28&lt;&gt;"",1,0))</f>
        <v>1</v>
      </c>
      <c r="O25" s="42">
        <f>IF('Indicator Data'!P29="No Data",1,IF('Indicator Data imputation'!P28&lt;&gt;"",1,0))</f>
        <v>1</v>
      </c>
      <c r="P25" s="42">
        <f>IF('Indicator Data'!Q29="No Data",1,IF('Indicator Data imputation'!Q28&lt;&gt;"",1,0))</f>
        <v>0</v>
      </c>
      <c r="Q25" s="42">
        <f>IF('Indicator Data'!R29="No Data",1,IF('Indicator Data imputation'!R28&lt;&gt;"",1,0))</f>
        <v>0</v>
      </c>
      <c r="R25" s="42">
        <f>IF('Indicator Data'!S29="No Data",1,IF('Indicator Data imputation'!S28&lt;&gt;"",1,0))</f>
        <v>0</v>
      </c>
      <c r="S25" s="42">
        <f>IF('Indicator Data'!T29="No Data",1,IF('Indicator Data imputation'!T28&lt;&gt;"",1,0))</f>
        <v>0</v>
      </c>
      <c r="T25" s="42">
        <f>IF('Indicator Data'!U29="No Data",1,IF('Indicator Data imputation'!U28&lt;&gt;"",1,0))</f>
        <v>0</v>
      </c>
      <c r="U25" s="42">
        <f>IF('Indicator Data'!V29="No Data",1,IF('Indicator Data imputation'!V28&lt;&gt;"",1,0))</f>
        <v>0</v>
      </c>
      <c r="V25" s="42">
        <f>IF('Indicator Data'!W29="No Data",1,IF('Indicator Data imputation'!W28&lt;&gt;"",1,0))</f>
        <v>0</v>
      </c>
      <c r="W25" s="42">
        <f>IF('Indicator Data'!X29="No Data",1,IF('Indicator Data imputation'!X28&lt;&gt;"",1,0))</f>
        <v>0</v>
      </c>
      <c r="X25" s="42">
        <f>IF('Indicator Data'!Y29="No Data",1,IF('Indicator Data imputation'!Y28&lt;&gt;"",1,0))</f>
        <v>1</v>
      </c>
      <c r="Y25" s="42">
        <f>IF('Indicator Data'!Z29="No Data",1,IF('Indicator Data imputation'!Z28&lt;&gt;"",1,0))</f>
        <v>0</v>
      </c>
      <c r="Z25" s="42">
        <f>IF('Indicator Data'!AA29="No Data",1,IF('Indicator Data imputation'!AA28&lt;&gt;"",1,0))</f>
        <v>1</v>
      </c>
      <c r="AA25" s="42">
        <f>IF('Indicator Data'!AB29="No Data",1,IF('Indicator Data imputation'!AB28&lt;&gt;"",1,0))</f>
        <v>0</v>
      </c>
      <c r="AB25" s="42">
        <f>IF('Indicator Data'!AC29="No Data",1,IF('Indicator Data imputation'!AC28&lt;&gt;"",1,0))</f>
        <v>1</v>
      </c>
      <c r="AC25" s="42">
        <f>IF('Indicator Data'!AD29="No Data",1,IF('Indicator Data imputation'!AD28&lt;&gt;"",1,0))</f>
        <v>0</v>
      </c>
      <c r="AD25" s="42">
        <f>IF('Indicator Data'!AE29="No Data",1,IF('Indicator Data imputation'!AE28&lt;&gt;"",1,0))</f>
        <v>0</v>
      </c>
      <c r="AE25" s="42">
        <f>IF('Indicator Data'!AF29="No Data",1,IF('Indicator Data imputation'!AF28&lt;&gt;"",1,0))</f>
        <v>0</v>
      </c>
      <c r="AF25" s="42">
        <f>IF('Indicator Data'!AG29="No Data",1,IF('Indicator Data imputation'!AG28&lt;&gt;"",1,0))</f>
        <v>0</v>
      </c>
      <c r="AG25" s="42">
        <f>IF('Indicator Data'!AH29="No Data",1,IF('Indicator Data imputation'!AH28&lt;&gt;"",1,0))</f>
        <v>0</v>
      </c>
      <c r="AH25" s="42">
        <f>IF('Indicator Data'!AI29="No Data",1,IF('Indicator Data imputation'!AI28&lt;&gt;"",1,0))</f>
        <v>1</v>
      </c>
      <c r="AI25" s="42">
        <f>IF('Indicator Data'!AJ29="No Data",1,IF('Indicator Data imputation'!AJ28&lt;&gt;"",1,0))</f>
        <v>0</v>
      </c>
      <c r="AJ25" s="42">
        <f>IF('Indicator Data'!AK29="No Data",1,IF('Indicator Data imputation'!AK28&lt;&gt;"",1,0))</f>
        <v>0</v>
      </c>
      <c r="AK25" s="42">
        <f>IF('Indicator Data'!AL29="No Data",1,IF('Indicator Data imputation'!AL28&lt;&gt;"",1,0))</f>
        <v>0</v>
      </c>
      <c r="AL25" s="42">
        <f>IF('Indicator Data'!AM29="No Data",1,IF('Indicator Data imputation'!AM28&lt;&gt;"",1,0))</f>
        <v>1</v>
      </c>
      <c r="AM25" s="42">
        <f>IF('Indicator Data'!AN29="No Data",1,IF('Indicator Data imputation'!AN28&lt;&gt;"",1,0))</f>
        <v>0</v>
      </c>
      <c r="AN25" s="42">
        <f>IF('Indicator Data'!AO29="No Data",1,IF('Indicator Data imputation'!AO28&lt;&gt;"",1,0))</f>
        <v>0</v>
      </c>
      <c r="AO25" s="42">
        <f>IF('Indicator Data'!AP29="No Data",1,IF('Indicator Data imputation'!AP28&lt;&gt;"",1,0))</f>
        <v>1</v>
      </c>
      <c r="AP25" s="42">
        <f>IF('Indicator Data'!AQ29="No Data",1,IF('Indicator Data imputation'!AQ28&lt;&gt;"",1,0))</f>
        <v>0</v>
      </c>
      <c r="AQ25" s="42">
        <f>IF('Indicator Data'!AR29="No Data",1,IF('Indicator Data imputation'!AR28&lt;&gt;"",1,0))</f>
        <v>1</v>
      </c>
      <c r="AR25" s="42">
        <f>IF('Indicator Data'!AS29="No Data",1,IF('Indicator Data imputation'!AS28&lt;&gt;"",1,0))</f>
        <v>1</v>
      </c>
      <c r="AS25" s="42">
        <f>IF('Indicator Data'!AT29="No Data",1,IF('Indicator Data imputation'!AT28&lt;&gt;"",1,0))</f>
        <v>1</v>
      </c>
      <c r="AT25" s="42">
        <f>IF('Indicator Data'!AU29="No Data",1,IF('Indicator Data imputation'!AU28&lt;&gt;"",1,0))</f>
        <v>0</v>
      </c>
      <c r="AU25" s="42">
        <f>IF('Indicator Data'!AV29="No Data",1,IF('Indicator Data imputation'!AV28&lt;&gt;"",1,0))</f>
        <v>0</v>
      </c>
      <c r="AV25" s="42">
        <f>IF('Indicator Data'!AW29="No Data",1,IF('Indicator Data imputation'!AW28&lt;&gt;"",1,0))</f>
        <v>1</v>
      </c>
      <c r="AW25" s="42">
        <f>IF('Indicator Data'!AX29="No Data",1,IF('Indicator Data imputation'!AX28&lt;&gt;"",1,0))</f>
        <v>0</v>
      </c>
      <c r="AX25" s="42">
        <f>IF('Indicator Data'!AY29="No Data",1,IF('Indicator Data imputation'!AY28&lt;&gt;"",1,0))</f>
        <v>0</v>
      </c>
      <c r="AY25" s="42">
        <f>IF('Indicator Data'!AZ29="No Data",1,IF('Indicator Data imputation'!AZ28&lt;&gt;"",1,0))</f>
        <v>0</v>
      </c>
      <c r="AZ25" s="42">
        <f>IF('Indicator Data'!BA29="No Data",1,IF('Indicator Data imputation'!BA28&lt;&gt;"",1,0))</f>
        <v>0</v>
      </c>
      <c r="BA25" s="42">
        <f>IF('Indicator Data'!BB29="No Data",1,IF('Indicator Data imputation'!BB28&lt;&gt;"",1,0))</f>
        <v>0</v>
      </c>
      <c r="BB25" s="42">
        <f>IF('Indicator Data'!BC29="No Data",1,IF('Indicator Data imputation'!BC28&lt;&gt;"",1,0))</f>
        <v>0</v>
      </c>
      <c r="BC25" s="42">
        <f>IF('Indicator Data'!BD29="No Data",1,IF('Indicator Data imputation'!BD28&lt;&gt;"",1,0))</f>
        <v>1</v>
      </c>
      <c r="BD25" s="42">
        <f>IF('Indicator Data'!BE29="No Data",1,IF('Indicator Data imputation'!BE28&lt;&gt;"",1,0))</f>
        <v>1</v>
      </c>
      <c r="BE25" s="42">
        <f>IF('Indicator Data'!BF29="No Data",1,IF('Indicator Data imputation'!BF28&lt;&gt;"",1,0))</f>
        <v>0</v>
      </c>
      <c r="BF25" s="42">
        <f>IF('Indicator Data'!BG29="No Data",1,IF('Indicator Data imputation'!BG28&lt;&gt;"",1,0))</f>
        <v>0</v>
      </c>
      <c r="BG25" s="42">
        <f>IF('Indicator Data'!BH29="No Data",1,IF('Indicator Data imputation'!BH28&lt;&gt;"",1,0))</f>
        <v>0</v>
      </c>
      <c r="BH25" s="42">
        <f>IF('Indicator Data'!BI29="No Data",1,IF('Indicator Data imputation'!BI28&lt;&gt;"",1,0))</f>
        <v>0</v>
      </c>
      <c r="BI25" s="42">
        <f>IF('Indicator Data'!BJ29="No Data",1,IF('Indicator Data imputation'!BJ28&lt;&gt;"",1,0))</f>
        <v>0</v>
      </c>
      <c r="BJ25" s="42">
        <f>IF('Indicator Data'!BK29="No Data",1,IF('Indicator Data imputation'!BK28&lt;&gt;"",1,0))</f>
        <v>0</v>
      </c>
      <c r="BK25" s="42">
        <f>IF('Indicator Data'!BL29="No Data",1,IF('Indicator Data imputation'!BL28&lt;&gt;"",1,0))</f>
        <v>0</v>
      </c>
      <c r="BL25" s="42">
        <f>IF('Indicator Data'!BM29="No Data",1,IF('Indicator Data imputation'!BM28&lt;&gt;"",1,0))</f>
        <v>0</v>
      </c>
      <c r="BM25" s="42">
        <f>IF('Indicator Data'!BN29="No Data",1,IF('Indicator Data imputation'!BN28&lt;&gt;"",1,0))</f>
        <v>0</v>
      </c>
      <c r="BN25" s="42">
        <f>IF('Indicator Data'!BO29="No Data",1,IF('Indicator Data imputation'!BO28&lt;&gt;"",1,0))</f>
        <v>0</v>
      </c>
      <c r="BO25" s="42">
        <f>IF('Indicator Data'!BP29="No Data",1,IF('Indicator Data imputation'!BP28&lt;&gt;"",1,0))</f>
        <v>0</v>
      </c>
      <c r="BP25" s="42">
        <f>IF('Indicator Data'!BQ29="No Data",1,IF('Indicator Data imputation'!BQ28&lt;&gt;"",1,0))</f>
        <v>0</v>
      </c>
      <c r="BQ25" s="42">
        <f>IF('Indicator Data'!BR29="No Data",1,IF('Indicator Data imputation'!BR28&lt;&gt;"",1,0))</f>
        <v>0</v>
      </c>
      <c r="BR25" s="42">
        <f>IF('Indicator Data'!BS29="No Data",1,IF('Indicator Data imputation'!BS28&lt;&gt;"",1,0))</f>
        <v>1</v>
      </c>
      <c r="BS25" s="42">
        <f>IF('Indicator Data'!BT29="No Data",1,IF('Indicator Data imputation'!BT28&lt;&gt;"",1,0))</f>
        <v>0</v>
      </c>
      <c r="BT25" s="42">
        <f>IF('Indicator Data'!BU29="No Data",1,IF('Indicator Data imputation'!BU28&lt;&gt;"",1,0))</f>
        <v>0</v>
      </c>
      <c r="BU25">
        <f t="shared" si="0"/>
        <v>16</v>
      </c>
      <c r="BV25" s="44">
        <f t="shared" si="1"/>
        <v>0.21333333333333335</v>
      </c>
    </row>
    <row r="26" spans="1:74">
      <c r="A26" t="str">
        <f>'Indicator Data'!B30</f>
        <v>BGR</v>
      </c>
      <c r="B26" s="42">
        <f>IF('Indicator Data'!C30="No Data",1,IF('Indicator Data imputation'!C29&lt;&gt;"",1,0))</f>
        <v>0</v>
      </c>
      <c r="C26" s="42">
        <f>IF('Indicator Data'!D30="No Data",1,IF('Indicator Data imputation'!D29&lt;&gt;"",1,0))</f>
        <v>0</v>
      </c>
      <c r="D26" s="42">
        <f>IF('Indicator Data'!E30="No Data",1,IF('Indicator Data imputation'!E29&lt;&gt;"",1,0))</f>
        <v>0</v>
      </c>
      <c r="E26" s="42">
        <f>IF('Indicator Data'!F30="No Data",1,IF('Indicator Data imputation'!F29&lt;&gt;"",1,0))</f>
        <v>0</v>
      </c>
      <c r="F26" s="42">
        <f>IF('Indicator Data'!G30="No Data",1,IF('Indicator Data imputation'!G29&lt;&gt;"",1,0))</f>
        <v>0</v>
      </c>
      <c r="G26" s="42">
        <f>IF('Indicator Data'!H30="No Data",1,IF('Indicator Data imputation'!H29&lt;&gt;"",1,0))</f>
        <v>0</v>
      </c>
      <c r="H26" s="42">
        <f>IF('Indicator Data'!I30="No Data",1,IF('Indicator Data imputation'!I29&lt;&gt;"",1,0))</f>
        <v>0</v>
      </c>
      <c r="I26" s="42">
        <f>IF('Indicator Data'!J30="No Data",1,IF('Indicator Data imputation'!J29&lt;&gt;"",1,0))</f>
        <v>0</v>
      </c>
      <c r="J26" s="42">
        <f>IF('Indicator Data'!K30="No Data",1,IF('Indicator Data imputation'!K29&lt;&gt;"",1,0))</f>
        <v>0</v>
      </c>
      <c r="K26" s="42">
        <f>IF('Indicator Data'!L30="No Data",1,IF('Indicator Data imputation'!L29&lt;&gt;"",1,0))</f>
        <v>0</v>
      </c>
      <c r="L26" s="42">
        <f>IF('Indicator Data'!M30="No Data",1,IF('Indicator Data imputation'!M29&lt;&gt;"",1,0))</f>
        <v>0</v>
      </c>
      <c r="M26" s="42">
        <f>IF('Indicator Data'!N30="No Data",1,IF('Indicator Data imputation'!N29&lt;&gt;"",1,0))</f>
        <v>1</v>
      </c>
      <c r="N26" s="42">
        <f>IF('Indicator Data'!O30="No Data",1,IF('Indicator Data imputation'!O29&lt;&gt;"",1,0))</f>
        <v>1</v>
      </c>
      <c r="O26" s="42">
        <f>IF('Indicator Data'!P30="No Data",1,IF('Indicator Data imputation'!P29&lt;&gt;"",1,0))</f>
        <v>1</v>
      </c>
      <c r="P26" s="42">
        <f>IF('Indicator Data'!Q30="No Data",1,IF('Indicator Data imputation'!Q29&lt;&gt;"",1,0))</f>
        <v>0</v>
      </c>
      <c r="Q26" s="42">
        <f>IF('Indicator Data'!R30="No Data",1,IF('Indicator Data imputation'!R29&lt;&gt;"",1,0))</f>
        <v>0</v>
      </c>
      <c r="R26" s="42">
        <f>IF('Indicator Data'!S30="No Data",1,IF('Indicator Data imputation'!S29&lt;&gt;"",1,0))</f>
        <v>0</v>
      </c>
      <c r="S26" s="42">
        <f>IF('Indicator Data'!T30="No Data",1,IF('Indicator Data imputation'!T29&lt;&gt;"",1,0))</f>
        <v>0</v>
      </c>
      <c r="T26" s="42">
        <f>IF('Indicator Data'!U30="No Data",1,IF('Indicator Data imputation'!U29&lt;&gt;"",1,0))</f>
        <v>0</v>
      </c>
      <c r="U26" s="42">
        <f>IF('Indicator Data'!V30="No Data",1,IF('Indicator Data imputation'!V29&lt;&gt;"",1,0))</f>
        <v>0</v>
      </c>
      <c r="V26" s="42">
        <f>IF('Indicator Data'!W30="No Data",1,IF('Indicator Data imputation'!W29&lt;&gt;"",1,0))</f>
        <v>0</v>
      </c>
      <c r="W26" s="42">
        <f>IF('Indicator Data'!X30="No Data",1,IF('Indicator Data imputation'!X29&lt;&gt;"",1,0))</f>
        <v>0</v>
      </c>
      <c r="X26" s="42">
        <f>IF('Indicator Data'!Y30="No Data",1,IF('Indicator Data imputation'!Y29&lt;&gt;"",1,0))</f>
        <v>0</v>
      </c>
      <c r="Y26" s="42">
        <f>IF('Indicator Data'!Z30="No Data",1,IF('Indicator Data imputation'!Z29&lt;&gt;"",1,0))</f>
        <v>0</v>
      </c>
      <c r="Z26" s="42">
        <f>IF('Indicator Data'!AA30="No Data",1,IF('Indicator Data imputation'!AA29&lt;&gt;"",1,0))</f>
        <v>1</v>
      </c>
      <c r="AA26" s="42">
        <f>IF('Indicator Data'!AB30="No Data",1,IF('Indicator Data imputation'!AB29&lt;&gt;"",1,0))</f>
        <v>0</v>
      </c>
      <c r="AB26" s="42">
        <f>IF('Indicator Data'!AC30="No Data",1,IF('Indicator Data imputation'!AC29&lt;&gt;"",1,0))</f>
        <v>0</v>
      </c>
      <c r="AC26" s="42">
        <f>IF('Indicator Data'!AD30="No Data",1,IF('Indicator Data imputation'!AD29&lt;&gt;"",1,0))</f>
        <v>0</v>
      </c>
      <c r="AD26" s="42">
        <f>IF('Indicator Data'!AE30="No Data",1,IF('Indicator Data imputation'!AE29&lt;&gt;"",1,0))</f>
        <v>0</v>
      </c>
      <c r="AE26" s="42">
        <f>IF('Indicator Data'!AF30="No Data",1,IF('Indicator Data imputation'!AF29&lt;&gt;"",1,0))</f>
        <v>0</v>
      </c>
      <c r="AF26" s="42">
        <f>IF('Indicator Data'!AG30="No Data",1,IF('Indicator Data imputation'!AG29&lt;&gt;"",1,0))</f>
        <v>0</v>
      </c>
      <c r="AG26" s="42">
        <f>IF('Indicator Data'!AH30="No Data",1,IF('Indicator Data imputation'!AH29&lt;&gt;"",1,0))</f>
        <v>0</v>
      </c>
      <c r="AH26" s="42">
        <f>IF('Indicator Data'!AI30="No Data",1,IF('Indicator Data imputation'!AI29&lt;&gt;"",1,0))</f>
        <v>1</v>
      </c>
      <c r="AI26" s="42">
        <f>IF('Indicator Data'!AJ30="No Data",1,IF('Indicator Data imputation'!AJ29&lt;&gt;"",1,0))</f>
        <v>0</v>
      </c>
      <c r="AJ26" s="42">
        <f>IF('Indicator Data'!AK30="No Data",1,IF('Indicator Data imputation'!AK29&lt;&gt;"",1,0))</f>
        <v>0</v>
      </c>
      <c r="AK26" s="42">
        <f>IF('Indicator Data'!AL30="No Data",1,IF('Indicator Data imputation'!AL29&lt;&gt;"",1,0))</f>
        <v>0</v>
      </c>
      <c r="AL26" s="42">
        <f>IF('Indicator Data'!AM30="No Data",1,IF('Indicator Data imputation'!AM29&lt;&gt;"",1,0))</f>
        <v>1</v>
      </c>
      <c r="AM26" s="42">
        <f>IF('Indicator Data'!AN30="No Data",1,IF('Indicator Data imputation'!AN29&lt;&gt;"",1,0))</f>
        <v>0</v>
      </c>
      <c r="AN26" s="42">
        <f>IF('Indicator Data'!AO30="No Data",1,IF('Indicator Data imputation'!AO29&lt;&gt;"",1,0))</f>
        <v>0</v>
      </c>
      <c r="AO26" s="42">
        <f>IF('Indicator Data'!AP30="No Data",1,IF('Indicator Data imputation'!AP29&lt;&gt;"",1,0))</f>
        <v>0</v>
      </c>
      <c r="AP26" s="42">
        <f>IF('Indicator Data'!AQ30="No Data",1,IF('Indicator Data imputation'!AQ29&lt;&gt;"",1,0))</f>
        <v>0</v>
      </c>
      <c r="AQ26" s="42">
        <f>IF('Indicator Data'!AR30="No Data",1,IF('Indicator Data imputation'!AR29&lt;&gt;"",1,0))</f>
        <v>0</v>
      </c>
      <c r="AR26" s="42">
        <f>IF('Indicator Data'!AS30="No Data",1,IF('Indicator Data imputation'!AS29&lt;&gt;"",1,0))</f>
        <v>0</v>
      </c>
      <c r="AS26" s="42">
        <f>IF('Indicator Data'!AT30="No Data",1,IF('Indicator Data imputation'!AT29&lt;&gt;"",1,0))</f>
        <v>1</v>
      </c>
      <c r="AT26" s="42">
        <f>IF('Indicator Data'!AU30="No Data",1,IF('Indicator Data imputation'!AU29&lt;&gt;"",1,0))</f>
        <v>0</v>
      </c>
      <c r="AU26" s="42">
        <f>IF('Indicator Data'!AV30="No Data",1,IF('Indicator Data imputation'!AV29&lt;&gt;"",1,0))</f>
        <v>0</v>
      </c>
      <c r="AV26" s="42">
        <f>IF('Indicator Data'!AW30="No Data",1,IF('Indicator Data imputation'!AW29&lt;&gt;"",1,0))</f>
        <v>0</v>
      </c>
      <c r="AW26" s="42">
        <f>IF('Indicator Data'!AX30="No Data",1,IF('Indicator Data imputation'!AX29&lt;&gt;"",1,0))</f>
        <v>0</v>
      </c>
      <c r="AX26" s="42">
        <f>IF('Indicator Data'!AY30="No Data",1,IF('Indicator Data imputation'!AY29&lt;&gt;"",1,0))</f>
        <v>0</v>
      </c>
      <c r="AY26" s="42">
        <f>IF('Indicator Data'!AZ30="No Data",1,IF('Indicator Data imputation'!AZ29&lt;&gt;"",1,0))</f>
        <v>0</v>
      </c>
      <c r="AZ26" s="42">
        <f>IF('Indicator Data'!BA30="No Data",1,IF('Indicator Data imputation'!BA29&lt;&gt;"",1,0))</f>
        <v>0</v>
      </c>
      <c r="BA26" s="42">
        <f>IF('Indicator Data'!BB30="No Data",1,IF('Indicator Data imputation'!BB29&lt;&gt;"",1,0))</f>
        <v>0</v>
      </c>
      <c r="BB26" s="42">
        <f>IF('Indicator Data'!BC30="No Data",1,IF('Indicator Data imputation'!BC29&lt;&gt;"",1,0))</f>
        <v>0</v>
      </c>
      <c r="BC26" s="42">
        <f>IF('Indicator Data'!BD30="No Data",1,IF('Indicator Data imputation'!BD29&lt;&gt;"",1,0))</f>
        <v>0</v>
      </c>
      <c r="BD26" s="42">
        <f>IF('Indicator Data'!BE30="No Data",1,IF('Indicator Data imputation'!BE29&lt;&gt;"",1,0))</f>
        <v>0</v>
      </c>
      <c r="BE26" s="42">
        <f>IF('Indicator Data'!BF30="No Data",1,IF('Indicator Data imputation'!BF29&lt;&gt;"",1,0))</f>
        <v>0</v>
      </c>
      <c r="BF26" s="42">
        <f>IF('Indicator Data'!BG30="No Data",1,IF('Indicator Data imputation'!BG29&lt;&gt;"",1,0))</f>
        <v>0</v>
      </c>
      <c r="BG26" s="42">
        <f>IF('Indicator Data'!BH30="No Data",1,IF('Indicator Data imputation'!BH29&lt;&gt;"",1,0))</f>
        <v>0</v>
      </c>
      <c r="BH26" s="42">
        <f>IF('Indicator Data'!BI30="No Data",1,IF('Indicator Data imputation'!BI29&lt;&gt;"",1,0))</f>
        <v>0</v>
      </c>
      <c r="BI26" s="42">
        <f>IF('Indicator Data'!BJ30="No Data",1,IF('Indicator Data imputation'!BJ29&lt;&gt;"",1,0))</f>
        <v>0</v>
      </c>
      <c r="BJ26" s="42">
        <f>IF('Indicator Data'!BK30="No Data",1,IF('Indicator Data imputation'!BK29&lt;&gt;"",1,0))</f>
        <v>0</v>
      </c>
      <c r="BK26" s="42">
        <f>IF('Indicator Data'!BL30="No Data",1,IF('Indicator Data imputation'!BL29&lt;&gt;"",1,0))</f>
        <v>0</v>
      </c>
      <c r="BL26" s="42">
        <f>IF('Indicator Data'!BM30="No Data",1,IF('Indicator Data imputation'!BM29&lt;&gt;"",1,0))</f>
        <v>0</v>
      </c>
      <c r="BM26" s="42">
        <f>IF('Indicator Data'!BN30="No Data",1,IF('Indicator Data imputation'!BN29&lt;&gt;"",1,0))</f>
        <v>0</v>
      </c>
      <c r="BN26" s="42">
        <f>IF('Indicator Data'!BO30="No Data",1,IF('Indicator Data imputation'!BO29&lt;&gt;"",1,0))</f>
        <v>0</v>
      </c>
      <c r="BO26" s="42">
        <f>IF('Indicator Data'!BP30="No Data",1,IF('Indicator Data imputation'!BP29&lt;&gt;"",1,0))</f>
        <v>0</v>
      </c>
      <c r="BP26" s="42">
        <f>IF('Indicator Data'!BQ30="No Data",1,IF('Indicator Data imputation'!BQ29&lt;&gt;"",1,0))</f>
        <v>0</v>
      </c>
      <c r="BQ26" s="42">
        <f>IF('Indicator Data'!BR30="No Data",1,IF('Indicator Data imputation'!BR29&lt;&gt;"",1,0))</f>
        <v>0</v>
      </c>
      <c r="BR26" s="42">
        <f>IF('Indicator Data'!BS30="No Data",1,IF('Indicator Data imputation'!BS29&lt;&gt;"",1,0))</f>
        <v>0</v>
      </c>
      <c r="BS26" s="42">
        <f>IF('Indicator Data'!BT30="No Data",1,IF('Indicator Data imputation'!BT29&lt;&gt;"",1,0))</f>
        <v>0</v>
      </c>
      <c r="BT26" s="42">
        <f>IF('Indicator Data'!BU30="No Data",1,IF('Indicator Data imputation'!BU29&lt;&gt;"",1,0))</f>
        <v>0</v>
      </c>
      <c r="BU26">
        <f t="shared" si="0"/>
        <v>7</v>
      </c>
      <c r="BV26" s="44">
        <f t="shared" si="1"/>
        <v>9.3333333333333338E-2</v>
      </c>
    </row>
    <row r="27" spans="1:74">
      <c r="A27" t="str">
        <f>'Indicator Data'!B31</f>
        <v>BFA</v>
      </c>
      <c r="B27" s="42">
        <f>IF('Indicator Data'!C31="No Data",1,IF('Indicator Data imputation'!C30&lt;&gt;"",1,0))</f>
        <v>0</v>
      </c>
      <c r="C27" s="42">
        <f>IF('Indicator Data'!D31="No Data",1,IF('Indicator Data imputation'!D30&lt;&gt;"",1,0))</f>
        <v>0</v>
      </c>
      <c r="D27" s="42">
        <f>IF('Indicator Data'!E31="No Data",1,IF('Indicator Data imputation'!E30&lt;&gt;"",1,0))</f>
        <v>0</v>
      </c>
      <c r="E27" s="42">
        <f>IF('Indicator Data'!F31="No Data",1,IF('Indicator Data imputation'!F30&lt;&gt;"",1,0))</f>
        <v>0</v>
      </c>
      <c r="F27" s="42">
        <f>IF('Indicator Data'!G31="No Data",1,IF('Indicator Data imputation'!G30&lt;&gt;"",1,0))</f>
        <v>0</v>
      </c>
      <c r="G27" s="42">
        <f>IF('Indicator Data'!H31="No Data",1,IF('Indicator Data imputation'!H30&lt;&gt;"",1,0))</f>
        <v>0</v>
      </c>
      <c r="H27" s="42">
        <f>IF('Indicator Data'!I31="No Data",1,IF('Indicator Data imputation'!I30&lt;&gt;"",1,0))</f>
        <v>0</v>
      </c>
      <c r="I27" s="42">
        <f>IF('Indicator Data'!J31="No Data",1,IF('Indicator Data imputation'!J30&lt;&gt;"",1,0))</f>
        <v>0</v>
      </c>
      <c r="J27" s="42">
        <f>IF('Indicator Data'!K31="No Data",1,IF('Indicator Data imputation'!K30&lt;&gt;"",1,0))</f>
        <v>0</v>
      </c>
      <c r="K27" s="42">
        <f>IF('Indicator Data'!L31="No Data",1,IF('Indicator Data imputation'!L30&lt;&gt;"",1,0))</f>
        <v>0</v>
      </c>
      <c r="L27" s="42">
        <f>IF('Indicator Data'!M31="No Data",1,IF('Indicator Data imputation'!M30&lt;&gt;"",1,0))</f>
        <v>0</v>
      </c>
      <c r="M27" s="42">
        <f>IF('Indicator Data'!N31="No Data",1,IF('Indicator Data imputation'!N30&lt;&gt;"",1,0))</f>
        <v>0</v>
      </c>
      <c r="N27" s="42">
        <f>IF('Indicator Data'!O31="No Data",1,IF('Indicator Data imputation'!O30&lt;&gt;"",1,0))</f>
        <v>0</v>
      </c>
      <c r="O27" s="42">
        <f>IF('Indicator Data'!P31="No Data",1,IF('Indicator Data imputation'!P30&lt;&gt;"",1,0))</f>
        <v>0</v>
      </c>
      <c r="P27" s="42">
        <f>IF('Indicator Data'!Q31="No Data",1,IF('Indicator Data imputation'!Q30&lt;&gt;"",1,0))</f>
        <v>0</v>
      </c>
      <c r="Q27" s="42">
        <f>IF('Indicator Data'!R31="No Data",1,IF('Indicator Data imputation'!R30&lt;&gt;"",1,0))</f>
        <v>0</v>
      </c>
      <c r="R27" s="42">
        <f>IF('Indicator Data'!S31="No Data",1,IF('Indicator Data imputation'!S30&lt;&gt;"",1,0))</f>
        <v>0</v>
      </c>
      <c r="S27" s="42">
        <f>IF('Indicator Data'!T31="No Data",1,IF('Indicator Data imputation'!T30&lt;&gt;"",1,0))</f>
        <v>0</v>
      </c>
      <c r="T27" s="42">
        <f>IF('Indicator Data'!U31="No Data",1,IF('Indicator Data imputation'!U30&lt;&gt;"",1,0))</f>
        <v>0</v>
      </c>
      <c r="U27" s="42">
        <f>IF('Indicator Data'!V31="No Data",1,IF('Indicator Data imputation'!V30&lt;&gt;"",1,0))</f>
        <v>0</v>
      </c>
      <c r="V27" s="42">
        <f>IF('Indicator Data'!W31="No Data",1,IF('Indicator Data imputation'!W30&lt;&gt;"",1,0))</f>
        <v>0</v>
      </c>
      <c r="W27" s="42">
        <f>IF('Indicator Data'!X31="No Data",1,IF('Indicator Data imputation'!X30&lt;&gt;"",1,0))</f>
        <v>0</v>
      </c>
      <c r="X27" s="42">
        <f>IF('Indicator Data'!Y31="No Data",1,IF('Indicator Data imputation'!Y30&lt;&gt;"",1,0))</f>
        <v>0</v>
      </c>
      <c r="Y27" s="42">
        <f>IF('Indicator Data'!Z31="No Data",1,IF('Indicator Data imputation'!Z30&lt;&gt;"",1,0))</f>
        <v>0</v>
      </c>
      <c r="Z27" s="42">
        <f>IF('Indicator Data'!AA31="No Data",1,IF('Indicator Data imputation'!AA30&lt;&gt;"",1,0))</f>
        <v>0</v>
      </c>
      <c r="AA27" s="42">
        <f>IF('Indicator Data'!AB31="No Data",1,IF('Indicator Data imputation'!AB30&lt;&gt;"",1,0))</f>
        <v>0</v>
      </c>
      <c r="AB27" s="42">
        <f>IF('Indicator Data'!AC31="No Data",1,IF('Indicator Data imputation'!AC30&lt;&gt;"",1,0))</f>
        <v>0</v>
      </c>
      <c r="AC27" s="42">
        <f>IF('Indicator Data'!AD31="No Data",1,IF('Indicator Data imputation'!AD30&lt;&gt;"",1,0))</f>
        <v>0</v>
      </c>
      <c r="AD27" s="42">
        <f>IF('Indicator Data'!AE31="No Data",1,IF('Indicator Data imputation'!AE30&lt;&gt;"",1,0))</f>
        <v>0</v>
      </c>
      <c r="AE27" s="42">
        <f>IF('Indicator Data'!AF31="No Data",1,IF('Indicator Data imputation'!AF30&lt;&gt;"",1,0))</f>
        <v>0</v>
      </c>
      <c r="AF27" s="42">
        <f>IF('Indicator Data'!AG31="No Data",1,IF('Indicator Data imputation'!AG30&lt;&gt;"",1,0))</f>
        <v>0</v>
      </c>
      <c r="AG27" s="42">
        <f>IF('Indicator Data'!AH31="No Data",1,IF('Indicator Data imputation'!AH30&lt;&gt;"",1,0))</f>
        <v>0</v>
      </c>
      <c r="AH27" s="42">
        <f>IF('Indicator Data'!AI31="No Data",1,IF('Indicator Data imputation'!AI30&lt;&gt;"",1,0))</f>
        <v>1</v>
      </c>
      <c r="AI27" s="42">
        <f>IF('Indicator Data'!AJ31="No Data",1,IF('Indicator Data imputation'!AJ30&lt;&gt;"",1,0))</f>
        <v>0</v>
      </c>
      <c r="AJ27" s="42">
        <f>IF('Indicator Data'!AK31="No Data",1,IF('Indicator Data imputation'!AK30&lt;&gt;"",1,0))</f>
        <v>0</v>
      </c>
      <c r="AK27" s="42">
        <f>IF('Indicator Data'!AL31="No Data",1,IF('Indicator Data imputation'!AL30&lt;&gt;"",1,0))</f>
        <v>0</v>
      </c>
      <c r="AL27" s="42">
        <f>IF('Indicator Data'!AM31="No Data",1,IF('Indicator Data imputation'!AM30&lt;&gt;"",1,0))</f>
        <v>0</v>
      </c>
      <c r="AM27" s="42">
        <f>IF('Indicator Data'!AN31="No Data",1,IF('Indicator Data imputation'!AN30&lt;&gt;"",1,0))</f>
        <v>0</v>
      </c>
      <c r="AN27" s="42">
        <f>IF('Indicator Data'!AO31="No Data",1,IF('Indicator Data imputation'!AO30&lt;&gt;"",1,0))</f>
        <v>0</v>
      </c>
      <c r="AO27" s="42">
        <f>IF('Indicator Data'!AP31="No Data",1,IF('Indicator Data imputation'!AP30&lt;&gt;"",1,0))</f>
        <v>0</v>
      </c>
      <c r="AP27" s="42">
        <f>IF('Indicator Data'!AQ31="No Data",1,IF('Indicator Data imputation'!AQ30&lt;&gt;"",1,0))</f>
        <v>0</v>
      </c>
      <c r="AQ27" s="42">
        <f>IF('Indicator Data'!AR31="No Data",1,IF('Indicator Data imputation'!AR30&lt;&gt;"",1,0))</f>
        <v>0</v>
      </c>
      <c r="AR27" s="42">
        <f>IF('Indicator Data'!AS31="No Data",1,IF('Indicator Data imputation'!AS30&lt;&gt;"",1,0))</f>
        <v>0</v>
      </c>
      <c r="AS27" s="42">
        <f>IF('Indicator Data'!AT31="No Data",1,IF('Indicator Data imputation'!AT30&lt;&gt;"",1,0))</f>
        <v>0</v>
      </c>
      <c r="AT27" s="42">
        <f>IF('Indicator Data'!AU31="No Data",1,IF('Indicator Data imputation'!AU30&lt;&gt;"",1,0))</f>
        <v>0</v>
      </c>
      <c r="AU27" s="42">
        <f>IF('Indicator Data'!AV31="No Data",1,IF('Indicator Data imputation'!AV30&lt;&gt;"",1,0))</f>
        <v>0</v>
      </c>
      <c r="AV27" s="42">
        <f>IF('Indicator Data'!AW31="No Data",1,IF('Indicator Data imputation'!AW30&lt;&gt;"",1,0))</f>
        <v>0</v>
      </c>
      <c r="AW27" s="42">
        <f>IF('Indicator Data'!AX31="No Data",1,IF('Indicator Data imputation'!AX30&lt;&gt;"",1,0))</f>
        <v>0</v>
      </c>
      <c r="AX27" s="42">
        <f>IF('Indicator Data'!AY31="No Data",1,IF('Indicator Data imputation'!AY30&lt;&gt;"",1,0))</f>
        <v>0</v>
      </c>
      <c r="AY27" s="42">
        <f>IF('Indicator Data'!AZ31="No Data",1,IF('Indicator Data imputation'!AZ30&lt;&gt;"",1,0))</f>
        <v>0</v>
      </c>
      <c r="AZ27" s="42">
        <f>IF('Indicator Data'!BA31="No Data",1,IF('Indicator Data imputation'!BA30&lt;&gt;"",1,0))</f>
        <v>0</v>
      </c>
      <c r="BA27" s="42">
        <f>IF('Indicator Data'!BB31="No Data",1,IF('Indicator Data imputation'!BB30&lt;&gt;"",1,0))</f>
        <v>0</v>
      </c>
      <c r="BB27" s="42">
        <f>IF('Indicator Data'!BC31="No Data",1,IF('Indicator Data imputation'!BC30&lt;&gt;"",1,0))</f>
        <v>0</v>
      </c>
      <c r="BC27" s="42">
        <f>IF('Indicator Data'!BD31="No Data",1,IF('Indicator Data imputation'!BD30&lt;&gt;"",1,0))</f>
        <v>0</v>
      </c>
      <c r="BD27" s="42">
        <f>IF('Indicator Data'!BE31="No Data",1,IF('Indicator Data imputation'!BE30&lt;&gt;"",1,0))</f>
        <v>0</v>
      </c>
      <c r="BE27" s="42">
        <f>IF('Indicator Data'!BF31="No Data",1,IF('Indicator Data imputation'!BF30&lt;&gt;"",1,0))</f>
        <v>0</v>
      </c>
      <c r="BF27" s="42">
        <f>IF('Indicator Data'!BG31="No Data",1,IF('Indicator Data imputation'!BG30&lt;&gt;"",1,0))</f>
        <v>0</v>
      </c>
      <c r="BG27" s="42">
        <f>IF('Indicator Data'!BH31="No Data",1,IF('Indicator Data imputation'!BH30&lt;&gt;"",1,0))</f>
        <v>0</v>
      </c>
      <c r="BH27" s="42">
        <f>IF('Indicator Data'!BI31="No Data",1,IF('Indicator Data imputation'!BI30&lt;&gt;"",1,0))</f>
        <v>0</v>
      </c>
      <c r="BI27" s="42">
        <f>IF('Indicator Data'!BJ31="No Data",1,IF('Indicator Data imputation'!BJ30&lt;&gt;"",1,0))</f>
        <v>0</v>
      </c>
      <c r="BJ27" s="42">
        <f>IF('Indicator Data'!BK31="No Data",1,IF('Indicator Data imputation'!BK30&lt;&gt;"",1,0))</f>
        <v>0</v>
      </c>
      <c r="BK27" s="42">
        <f>IF('Indicator Data'!BL31="No Data",1,IF('Indicator Data imputation'!BL30&lt;&gt;"",1,0))</f>
        <v>0</v>
      </c>
      <c r="BL27" s="42">
        <f>IF('Indicator Data'!BM31="No Data",1,IF('Indicator Data imputation'!BM30&lt;&gt;"",1,0))</f>
        <v>0</v>
      </c>
      <c r="BM27" s="42">
        <f>IF('Indicator Data'!BN31="No Data",1,IF('Indicator Data imputation'!BN30&lt;&gt;"",1,0))</f>
        <v>0</v>
      </c>
      <c r="BN27" s="42">
        <f>IF('Indicator Data'!BO31="No Data",1,IF('Indicator Data imputation'!BO30&lt;&gt;"",1,0))</f>
        <v>0</v>
      </c>
      <c r="BO27" s="42">
        <f>IF('Indicator Data'!BP31="No Data",1,IF('Indicator Data imputation'!BP30&lt;&gt;"",1,0))</f>
        <v>0</v>
      </c>
      <c r="BP27" s="42">
        <f>IF('Indicator Data'!BQ31="No Data",1,IF('Indicator Data imputation'!BQ30&lt;&gt;"",1,0))</f>
        <v>0</v>
      </c>
      <c r="BQ27" s="42">
        <f>IF('Indicator Data'!BR31="No Data",1,IF('Indicator Data imputation'!BR30&lt;&gt;"",1,0))</f>
        <v>0</v>
      </c>
      <c r="BR27" s="42">
        <f>IF('Indicator Data'!BS31="No Data",1,IF('Indicator Data imputation'!BS30&lt;&gt;"",1,0))</f>
        <v>0</v>
      </c>
      <c r="BS27" s="42">
        <f>IF('Indicator Data'!BT31="No Data",1,IF('Indicator Data imputation'!BT30&lt;&gt;"",1,0))</f>
        <v>0</v>
      </c>
      <c r="BT27" s="42">
        <f>IF('Indicator Data'!BU31="No Data",1,IF('Indicator Data imputation'!BU30&lt;&gt;"",1,0))</f>
        <v>0</v>
      </c>
      <c r="BU27">
        <f t="shared" si="0"/>
        <v>1</v>
      </c>
      <c r="BV27" s="44">
        <f t="shared" si="1"/>
        <v>1.3333333333333334E-2</v>
      </c>
    </row>
    <row r="28" spans="1:74">
      <c r="A28" t="str">
        <f>'Indicator Data'!B32</f>
        <v>BDI</v>
      </c>
      <c r="B28" s="42">
        <f>IF('Indicator Data'!C32="No Data",1,IF('Indicator Data imputation'!C31&lt;&gt;"",1,0))</f>
        <v>0</v>
      </c>
      <c r="C28" s="42">
        <f>IF('Indicator Data'!D32="No Data",1,IF('Indicator Data imputation'!D31&lt;&gt;"",1,0))</f>
        <v>0</v>
      </c>
      <c r="D28" s="42">
        <f>IF('Indicator Data'!E32="No Data",1,IF('Indicator Data imputation'!E31&lt;&gt;"",1,0))</f>
        <v>0</v>
      </c>
      <c r="E28" s="42">
        <f>IF('Indicator Data'!F32="No Data",1,IF('Indicator Data imputation'!F31&lt;&gt;"",1,0))</f>
        <v>0</v>
      </c>
      <c r="F28" s="42">
        <f>IF('Indicator Data'!G32="No Data",1,IF('Indicator Data imputation'!G31&lt;&gt;"",1,0))</f>
        <v>0</v>
      </c>
      <c r="G28" s="42">
        <f>IF('Indicator Data'!H32="No Data",1,IF('Indicator Data imputation'!H31&lt;&gt;"",1,0))</f>
        <v>0</v>
      </c>
      <c r="H28" s="42">
        <f>IF('Indicator Data'!I32="No Data",1,IF('Indicator Data imputation'!I31&lt;&gt;"",1,0))</f>
        <v>0</v>
      </c>
      <c r="I28" s="42">
        <f>IF('Indicator Data'!J32="No Data",1,IF('Indicator Data imputation'!J31&lt;&gt;"",1,0))</f>
        <v>0</v>
      </c>
      <c r="J28" s="42">
        <f>IF('Indicator Data'!K32="No Data",1,IF('Indicator Data imputation'!K31&lt;&gt;"",1,0))</f>
        <v>0</v>
      </c>
      <c r="K28" s="42">
        <f>IF('Indicator Data'!L32="No Data",1,IF('Indicator Data imputation'!L31&lt;&gt;"",1,0))</f>
        <v>0</v>
      </c>
      <c r="L28" s="42">
        <f>IF('Indicator Data'!M32="No Data",1,IF('Indicator Data imputation'!M31&lt;&gt;"",1,0))</f>
        <v>0</v>
      </c>
      <c r="M28" s="42">
        <f>IF('Indicator Data'!N32="No Data",1,IF('Indicator Data imputation'!N31&lt;&gt;"",1,0))</f>
        <v>0</v>
      </c>
      <c r="N28" s="42">
        <f>IF('Indicator Data'!O32="No Data",1,IF('Indicator Data imputation'!O31&lt;&gt;"",1,0))</f>
        <v>0</v>
      </c>
      <c r="O28" s="42">
        <f>IF('Indicator Data'!P32="No Data",1,IF('Indicator Data imputation'!P31&lt;&gt;"",1,0))</f>
        <v>0</v>
      </c>
      <c r="P28" s="42">
        <f>IF('Indicator Data'!Q32="No Data",1,IF('Indicator Data imputation'!Q31&lt;&gt;"",1,0))</f>
        <v>0</v>
      </c>
      <c r="Q28" s="42">
        <f>IF('Indicator Data'!R32="No Data",1,IF('Indicator Data imputation'!R31&lt;&gt;"",1,0))</f>
        <v>0</v>
      </c>
      <c r="R28" s="42">
        <f>IF('Indicator Data'!S32="No Data",1,IF('Indicator Data imputation'!S31&lt;&gt;"",1,0))</f>
        <v>0</v>
      </c>
      <c r="S28" s="42">
        <f>IF('Indicator Data'!T32="No Data",1,IF('Indicator Data imputation'!T31&lt;&gt;"",1,0))</f>
        <v>0</v>
      </c>
      <c r="T28" s="42">
        <f>IF('Indicator Data'!U32="No Data",1,IF('Indicator Data imputation'!U31&lt;&gt;"",1,0))</f>
        <v>0</v>
      </c>
      <c r="U28" s="42">
        <f>IF('Indicator Data'!V32="No Data",1,IF('Indicator Data imputation'!V31&lt;&gt;"",1,0))</f>
        <v>0</v>
      </c>
      <c r="V28" s="42">
        <f>IF('Indicator Data'!W32="No Data",1,IF('Indicator Data imputation'!W31&lt;&gt;"",1,0))</f>
        <v>0</v>
      </c>
      <c r="W28" s="42">
        <f>IF('Indicator Data'!X32="No Data",1,IF('Indicator Data imputation'!X31&lt;&gt;"",1,0))</f>
        <v>0</v>
      </c>
      <c r="X28" s="42">
        <f>IF('Indicator Data'!Y32="No Data",1,IF('Indicator Data imputation'!Y31&lt;&gt;"",1,0))</f>
        <v>0</v>
      </c>
      <c r="Y28" s="42">
        <f>IF('Indicator Data'!Z32="No Data",1,IF('Indicator Data imputation'!Z31&lt;&gt;"",1,0))</f>
        <v>0</v>
      </c>
      <c r="Z28" s="42">
        <f>IF('Indicator Data'!AA32="No Data",1,IF('Indicator Data imputation'!AA31&lt;&gt;"",1,0))</f>
        <v>0</v>
      </c>
      <c r="AA28" s="42">
        <f>IF('Indicator Data'!AB32="No Data",1,IF('Indicator Data imputation'!AB31&lt;&gt;"",1,0))</f>
        <v>0</v>
      </c>
      <c r="AB28" s="42">
        <f>IF('Indicator Data'!AC32="No Data",1,IF('Indicator Data imputation'!AC31&lt;&gt;"",1,0))</f>
        <v>0</v>
      </c>
      <c r="AC28" s="42">
        <f>IF('Indicator Data'!AD32="No Data",1,IF('Indicator Data imputation'!AD31&lt;&gt;"",1,0))</f>
        <v>0</v>
      </c>
      <c r="AD28" s="42">
        <f>IF('Indicator Data'!AE32="No Data",1,IF('Indicator Data imputation'!AE31&lt;&gt;"",1,0))</f>
        <v>0</v>
      </c>
      <c r="AE28" s="42">
        <f>IF('Indicator Data'!AF32="No Data",1,IF('Indicator Data imputation'!AF31&lt;&gt;"",1,0))</f>
        <v>0</v>
      </c>
      <c r="AF28" s="42">
        <f>IF('Indicator Data'!AG32="No Data",1,IF('Indicator Data imputation'!AG31&lt;&gt;"",1,0))</f>
        <v>0</v>
      </c>
      <c r="AG28" s="42">
        <f>IF('Indicator Data'!AH32="No Data",1,IF('Indicator Data imputation'!AH31&lt;&gt;"",1,0))</f>
        <v>0</v>
      </c>
      <c r="AH28" s="42">
        <f>IF('Indicator Data'!AI32="No Data",1,IF('Indicator Data imputation'!AI31&lt;&gt;"",1,0))</f>
        <v>0</v>
      </c>
      <c r="AI28" s="42">
        <f>IF('Indicator Data'!AJ32="No Data",1,IF('Indicator Data imputation'!AJ31&lt;&gt;"",1,0))</f>
        <v>0</v>
      </c>
      <c r="AJ28" s="42">
        <f>IF('Indicator Data'!AK32="No Data",1,IF('Indicator Data imputation'!AK31&lt;&gt;"",1,0))</f>
        <v>0</v>
      </c>
      <c r="AK28" s="42">
        <f>IF('Indicator Data'!AL32="No Data",1,IF('Indicator Data imputation'!AL31&lt;&gt;"",1,0))</f>
        <v>0</v>
      </c>
      <c r="AL28" s="42">
        <f>IF('Indicator Data'!AM32="No Data",1,IF('Indicator Data imputation'!AM31&lt;&gt;"",1,0))</f>
        <v>0</v>
      </c>
      <c r="AM28" s="42">
        <f>IF('Indicator Data'!AN32="No Data",1,IF('Indicator Data imputation'!AN31&lt;&gt;"",1,0))</f>
        <v>0</v>
      </c>
      <c r="AN28" s="42">
        <f>IF('Indicator Data'!AO32="No Data",1,IF('Indicator Data imputation'!AO31&lt;&gt;"",1,0))</f>
        <v>0</v>
      </c>
      <c r="AO28" s="42">
        <f>IF('Indicator Data'!AP32="No Data",1,IF('Indicator Data imputation'!AP31&lt;&gt;"",1,0))</f>
        <v>0</v>
      </c>
      <c r="AP28" s="42">
        <f>IF('Indicator Data'!AQ32="No Data",1,IF('Indicator Data imputation'!AQ31&lt;&gt;"",1,0))</f>
        <v>0</v>
      </c>
      <c r="AQ28" s="42">
        <f>IF('Indicator Data'!AR32="No Data",1,IF('Indicator Data imputation'!AR31&lt;&gt;"",1,0))</f>
        <v>0</v>
      </c>
      <c r="AR28" s="42">
        <f>IF('Indicator Data'!AS32="No Data",1,IF('Indicator Data imputation'!AS31&lt;&gt;"",1,0))</f>
        <v>0</v>
      </c>
      <c r="AS28" s="42">
        <f>IF('Indicator Data'!AT32="No Data",1,IF('Indicator Data imputation'!AT31&lt;&gt;"",1,0))</f>
        <v>0</v>
      </c>
      <c r="AT28" s="42">
        <f>IF('Indicator Data'!AU32="No Data",1,IF('Indicator Data imputation'!AU31&lt;&gt;"",1,0))</f>
        <v>0</v>
      </c>
      <c r="AU28" s="42">
        <f>IF('Indicator Data'!AV32="No Data",1,IF('Indicator Data imputation'!AV31&lt;&gt;"",1,0))</f>
        <v>0</v>
      </c>
      <c r="AV28" s="42">
        <f>IF('Indicator Data'!AW32="No Data",1,IF('Indicator Data imputation'!AW31&lt;&gt;"",1,0))</f>
        <v>0</v>
      </c>
      <c r="AW28" s="42">
        <f>IF('Indicator Data'!AX32="No Data",1,IF('Indicator Data imputation'!AX31&lt;&gt;"",1,0))</f>
        <v>0</v>
      </c>
      <c r="AX28" s="42">
        <f>IF('Indicator Data'!AY32="No Data",1,IF('Indicator Data imputation'!AY31&lt;&gt;"",1,0))</f>
        <v>0</v>
      </c>
      <c r="AY28" s="42">
        <f>IF('Indicator Data'!AZ32="No Data",1,IF('Indicator Data imputation'!AZ31&lt;&gt;"",1,0))</f>
        <v>0</v>
      </c>
      <c r="AZ28" s="42">
        <f>IF('Indicator Data'!BA32="No Data",1,IF('Indicator Data imputation'!BA31&lt;&gt;"",1,0))</f>
        <v>0</v>
      </c>
      <c r="BA28" s="42">
        <f>IF('Indicator Data'!BB32="No Data",1,IF('Indicator Data imputation'!BB31&lt;&gt;"",1,0))</f>
        <v>0</v>
      </c>
      <c r="BB28" s="42">
        <f>IF('Indicator Data'!BC32="No Data",1,IF('Indicator Data imputation'!BC31&lt;&gt;"",1,0))</f>
        <v>0</v>
      </c>
      <c r="BC28" s="42">
        <f>IF('Indicator Data'!BD32="No Data",1,IF('Indicator Data imputation'!BD31&lt;&gt;"",1,0))</f>
        <v>1</v>
      </c>
      <c r="BD28" s="42">
        <f>IF('Indicator Data'!BE32="No Data",1,IF('Indicator Data imputation'!BE31&lt;&gt;"",1,0))</f>
        <v>1</v>
      </c>
      <c r="BE28" s="42">
        <f>IF('Indicator Data'!BF32="No Data",1,IF('Indicator Data imputation'!BF31&lt;&gt;"",1,0))</f>
        <v>0</v>
      </c>
      <c r="BF28" s="42">
        <f>IF('Indicator Data'!BG32="No Data",1,IF('Indicator Data imputation'!BG31&lt;&gt;"",1,0))</f>
        <v>0</v>
      </c>
      <c r="BG28" s="42">
        <f>IF('Indicator Data'!BH32="No Data",1,IF('Indicator Data imputation'!BH31&lt;&gt;"",1,0))</f>
        <v>0</v>
      </c>
      <c r="BH28" s="42">
        <f>IF('Indicator Data'!BI32="No Data",1,IF('Indicator Data imputation'!BI31&lt;&gt;"",1,0))</f>
        <v>0</v>
      </c>
      <c r="BI28" s="42">
        <f>IF('Indicator Data'!BJ32="No Data",1,IF('Indicator Data imputation'!BJ31&lt;&gt;"",1,0))</f>
        <v>0</v>
      </c>
      <c r="BJ28" s="42">
        <f>IF('Indicator Data'!BK32="No Data",1,IF('Indicator Data imputation'!BK31&lt;&gt;"",1,0))</f>
        <v>0</v>
      </c>
      <c r="BK28" s="42">
        <f>IF('Indicator Data'!BL32="No Data",1,IF('Indicator Data imputation'!BL31&lt;&gt;"",1,0))</f>
        <v>0</v>
      </c>
      <c r="BL28" s="42">
        <f>IF('Indicator Data'!BM32="No Data",1,IF('Indicator Data imputation'!BM31&lt;&gt;"",1,0))</f>
        <v>0</v>
      </c>
      <c r="BM28" s="42">
        <f>IF('Indicator Data'!BN32="No Data",1,IF('Indicator Data imputation'!BN31&lt;&gt;"",1,0))</f>
        <v>0</v>
      </c>
      <c r="BN28" s="42">
        <f>IF('Indicator Data'!BO32="No Data",1,IF('Indicator Data imputation'!BO31&lt;&gt;"",1,0))</f>
        <v>0</v>
      </c>
      <c r="BO28" s="42">
        <f>IF('Indicator Data'!BP32="No Data",1,IF('Indicator Data imputation'!BP31&lt;&gt;"",1,0))</f>
        <v>0</v>
      </c>
      <c r="BP28" s="42">
        <f>IF('Indicator Data'!BQ32="No Data",1,IF('Indicator Data imputation'!BQ31&lt;&gt;"",1,0))</f>
        <v>0</v>
      </c>
      <c r="BQ28" s="42">
        <f>IF('Indicator Data'!BR32="No Data",1,IF('Indicator Data imputation'!BR31&lt;&gt;"",1,0))</f>
        <v>0</v>
      </c>
      <c r="BR28" s="42">
        <f>IF('Indicator Data'!BS32="No Data",1,IF('Indicator Data imputation'!BS31&lt;&gt;"",1,0))</f>
        <v>0</v>
      </c>
      <c r="BS28" s="42">
        <f>IF('Indicator Data'!BT32="No Data",1,IF('Indicator Data imputation'!BT31&lt;&gt;"",1,0))</f>
        <v>0</v>
      </c>
      <c r="BT28" s="42">
        <f>IF('Indicator Data'!BU32="No Data",1,IF('Indicator Data imputation'!BU31&lt;&gt;"",1,0))</f>
        <v>0</v>
      </c>
      <c r="BU28">
        <f t="shared" si="0"/>
        <v>2</v>
      </c>
      <c r="BV28" s="44">
        <f t="shared" si="1"/>
        <v>2.6666666666666668E-2</v>
      </c>
    </row>
    <row r="29" spans="1:74">
      <c r="A29" t="str">
        <f>'Indicator Data'!B33</f>
        <v>CPV</v>
      </c>
      <c r="B29" s="42">
        <f>IF('Indicator Data'!C33="No Data",1,IF('Indicator Data imputation'!C32&lt;&gt;"",1,0))</f>
        <v>0</v>
      </c>
      <c r="C29" s="42">
        <f>IF('Indicator Data'!D33="No Data",1,IF('Indicator Data imputation'!D32&lt;&gt;"",1,0))</f>
        <v>0</v>
      </c>
      <c r="D29" s="42">
        <f>IF('Indicator Data'!E33="No Data",1,IF('Indicator Data imputation'!E32&lt;&gt;"",1,0))</f>
        <v>0</v>
      </c>
      <c r="E29" s="42">
        <f>IF('Indicator Data'!F33="No Data",1,IF('Indicator Data imputation'!F32&lt;&gt;"",1,0))</f>
        <v>0</v>
      </c>
      <c r="F29" s="42">
        <f>IF('Indicator Data'!G33="No Data",1,IF('Indicator Data imputation'!G32&lt;&gt;"",1,0))</f>
        <v>0</v>
      </c>
      <c r="G29" s="42">
        <f>IF('Indicator Data'!H33="No Data",1,IF('Indicator Data imputation'!H32&lt;&gt;"",1,0))</f>
        <v>0</v>
      </c>
      <c r="H29" s="42">
        <f>IF('Indicator Data'!I33="No Data",1,IF('Indicator Data imputation'!I32&lt;&gt;"",1,0))</f>
        <v>0</v>
      </c>
      <c r="I29" s="42">
        <f>IF('Indicator Data'!J33="No Data",1,IF('Indicator Data imputation'!J32&lt;&gt;"",1,0))</f>
        <v>0</v>
      </c>
      <c r="J29" s="42">
        <f>IF('Indicator Data'!K33="No Data",1,IF('Indicator Data imputation'!K32&lt;&gt;"",1,0))</f>
        <v>0</v>
      </c>
      <c r="K29" s="42">
        <f>IF('Indicator Data'!L33="No Data",1,IF('Indicator Data imputation'!L32&lt;&gt;"",1,0))</f>
        <v>1</v>
      </c>
      <c r="L29" s="42">
        <f>IF('Indicator Data'!M33="No Data",1,IF('Indicator Data imputation'!M32&lt;&gt;"",1,0))</f>
        <v>0</v>
      </c>
      <c r="M29" s="42">
        <f>IF('Indicator Data'!N33="No Data",1,IF('Indicator Data imputation'!N32&lt;&gt;"",1,0))</f>
        <v>1</v>
      </c>
      <c r="N29" s="42">
        <f>IF('Indicator Data'!O33="No Data",1,IF('Indicator Data imputation'!O32&lt;&gt;"",1,0))</f>
        <v>1</v>
      </c>
      <c r="O29" s="42">
        <f>IF('Indicator Data'!P33="No Data",1,IF('Indicator Data imputation'!P32&lt;&gt;"",1,0))</f>
        <v>1</v>
      </c>
      <c r="P29" s="42">
        <f>IF('Indicator Data'!Q33="No Data",1,IF('Indicator Data imputation'!Q32&lt;&gt;"",1,0))</f>
        <v>0</v>
      </c>
      <c r="Q29" s="42">
        <f>IF('Indicator Data'!R33="No Data",1,IF('Indicator Data imputation'!R32&lt;&gt;"",1,0))</f>
        <v>0</v>
      </c>
      <c r="R29" s="42">
        <f>IF('Indicator Data'!S33="No Data",1,IF('Indicator Data imputation'!S32&lt;&gt;"",1,0))</f>
        <v>0</v>
      </c>
      <c r="S29" s="42">
        <f>IF('Indicator Data'!T33="No Data",1,IF('Indicator Data imputation'!T32&lt;&gt;"",1,0))</f>
        <v>0</v>
      </c>
      <c r="T29" s="42">
        <f>IF('Indicator Data'!U33="No Data",1,IF('Indicator Data imputation'!U32&lt;&gt;"",1,0))</f>
        <v>0</v>
      </c>
      <c r="U29" s="42">
        <f>IF('Indicator Data'!V33="No Data",1,IF('Indicator Data imputation'!V32&lt;&gt;"",1,0))</f>
        <v>0</v>
      </c>
      <c r="V29" s="42">
        <f>IF('Indicator Data'!W33="No Data",1,IF('Indicator Data imputation'!W32&lt;&gt;"",1,0))</f>
        <v>0</v>
      </c>
      <c r="W29" s="42">
        <f>IF('Indicator Data'!X33="No Data",1,IF('Indicator Data imputation'!X32&lt;&gt;"",1,0))</f>
        <v>0</v>
      </c>
      <c r="X29" s="42">
        <f>IF('Indicator Data'!Y33="No Data",1,IF('Indicator Data imputation'!Y32&lt;&gt;"",1,0))</f>
        <v>1</v>
      </c>
      <c r="Y29" s="42">
        <f>IF('Indicator Data'!Z33="No Data",1,IF('Indicator Data imputation'!Z32&lt;&gt;"",1,0))</f>
        <v>0</v>
      </c>
      <c r="Z29" s="42">
        <f>IF('Indicator Data'!AA33="No Data",1,IF('Indicator Data imputation'!AA32&lt;&gt;"",1,0))</f>
        <v>1</v>
      </c>
      <c r="AA29" s="42">
        <f>IF('Indicator Data'!AB33="No Data",1,IF('Indicator Data imputation'!AB32&lt;&gt;"",1,0))</f>
        <v>0</v>
      </c>
      <c r="AB29" s="42">
        <f>IF('Indicator Data'!AC33="No Data",1,IF('Indicator Data imputation'!AC32&lt;&gt;"",1,0))</f>
        <v>0</v>
      </c>
      <c r="AC29" s="42">
        <f>IF('Indicator Data'!AD33="No Data",1,IF('Indicator Data imputation'!AD32&lt;&gt;"",1,0))</f>
        <v>0</v>
      </c>
      <c r="AD29" s="42">
        <f>IF('Indicator Data'!AE33="No Data",1,IF('Indicator Data imputation'!AE32&lt;&gt;"",1,0))</f>
        <v>0</v>
      </c>
      <c r="AE29" s="42">
        <f>IF('Indicator Data'!AF33="No Data",1,IF('Indicator Data imputation'!AF32&lt;&gt;"",1,0))</f>
        <v>0</v>
      </c>
      <c r="AF29" s="42">
        <f>IF('Indicator Data'!AG33="No Data",1,IF('Indicator Data imputation'!AG32&lt;&gt;"",1,0))</f>
        <v>0</v>
      </c>
      <c r="AG29" s="42">
        <f>IF('Indicator Data'!AH33="No Data",1,IF('Indicator Data imputation'!AH32&lt;&gt;"",1,0))</f>
        <v>0</v>
      </c>
      <c r="AH29" s="42">
        <f>IF('Indicator Data'!AI33="No Data",1,IF('Indicator Data imputation'!AI32&lt;&gt;"",1,0))</f>
        <v>1</v>
      </c>
      <c r="AI29" s="42">
        <f>IF('Indicator Data'!AJ33="No Data",1,IF('Indicator Data imputation'!AJ32&lt;&gt;"",1,0))</f>
        <v>0</v>
      </c>
      <c r="AJ29" s="42">
        <f>IF('Indicator Data'!AK33="No Data",1,IF('Indicator Data imputation'!AK32&lt;&gt;"",1,0))</f>
        <v>0</v>
      </c>
      <c r="AK29" s="42">
        <f>IF('Indicator Data'!AL33="No Data",1,IF('Indicator Data imputation'!AL32&lt;&gt;"",1,0))</f>
        <v>0</v>
      </c>
      <c r="AL29" s="42">
        <f>IF('Indicator Data'!AM33="No Data",1,IF('Indicator Data imputation'!AM32&lt;&gt;"",1,0))</f>
        <v>0</v>
      </c>
      <c r="AM29" s="42">
        <f>IF('Indicator Data'!AN33="No Data",1,IF('Indicator Data imputation'!AN32&lt;&gt;"",1,0))</f>
        <v>0</v>
      </c>
      <c r="AN29" s="42">
        <f>IF('Indicator Data'!AO33="No Data",1,IF('Indicator Data imputation'!AO32&lt;&gt;"",1,0))</f>
        <v>0</v>
      </c>
      <c r="AO29" s="42">
        <f>IF('Indicator Data'!AP33="No Data",1,IF('Indicator Data imputation'!AP32&lt;&gt;"",1,0))</f>
        <v>1</v>
      </c>
      <c r="AP29" s="42">
        <f>IF('Indicator Data'!AQ33="No Data",1,IF('Indicator Data imputation'!AQ32&lt;&gt;"",1,0))</f>
        <v>0</v>
      </c>
      <c r="AQ29" s="42">
        <f>IF('Indicator Data'!AR33="No Data",1,IF('Indicator Data imputation'!AR32&lt;&gt;"",1,0))</f>
        <v>0</v>
      </c>
      <c r="AR29" s="42">
        <f>IF('Indicator Data'!AS33="No Data",1,IF('Indicator Data imputation'!AS32&lt;&gt;"",1,0))</f>
        <v>0</v>
      </c>
      <c r="AS29" s="42">
        <f>IF('Indicator Data'!AT33="No Data",1,IF('Indicator Data imputation'!AT32&lt;&gt;"",1,0))</f>
        <v>0</v>
      </c>
      <c r="AT29" s="42">
        <f>IF('Indicator Data'!AU33="No Data",1,IF('Indicator Data imputation'!AU32&lt;&gt;"",1,0))</f>
        <v>0</v>
      </c>
      <c r="AU29" s="42">
        <f>IF('Indicator Data'!AV33="No Data",1,IF('Indicator Data imputation'!AV32&lt;&gt;"",1,0))</f>
        <v>0</v>
      </c>
      <c r="AV29" s="42">
        <f>IF('Indicator Data'!AW33="No Data",1,IF('Indicator Data imputation'!AW32&lt;&gt;"",1,0))</f>
        <v>0</v>
      </c>
      <c r="AW29" s="42">
        <f>IF('Indicator Data'!AX33="No Data",1,IF('Indicator Data imputation'!AX32&lt;&gt;"",1,0))</f>
        <v>0</v>
      </c>
      <c r="AX29" s="42">
        <f>IF('Indicator Data'!AY33="No Data",1,IF('Indicator Data imputation'!AY32&lt;&gt;"",1,0))</f>
        <v>0</v>
      </c>
      <c r="AY29" s="42">
        <f>IF('Indicator Data'!AZ33="No Data",1,IF('Indicator Data imputation'!AZ32&lt;&gt;"",1,0))</f>
        <v>0</v>
      </c>
      <c r="AZ29" s="42">
        <f>IF('Indicator Data'!BA33="No Data",1,IF('Indicator Data imputation'!BA32&lt;&gt;"",1,0))</f>
        <v>0</v>
      </c>
      <c r="BA29" s="42">
        <f>IF('Indicator Data'!BB33="No Data",1,IF('Indicator Data imputation'!BB32&lt;&gt;"",1,0))</f>
        <v>0</v>
      </c>
      <c r="BB29" s="42">
        <f>IF('Indicator Data'!BC33="No Data",1,IF('Indicator Data imputation'!BC32&lt;&gt;"",1,0))</f>
        <v>0</v>
      </c>
      <c r="BC29" s="42">
        <f>IF('Indicator Data'!BD33="No Data",1,IF('Indicator Data imputation'!BD32&lt;&gt;"",1,0))</f>
        <v>0</v>
      </c>
      <c r="BD29" s="42">
        <f>IF('Indicator Data'!BE33="No Data",1,IF('Indicator Data imputation'!BE32&lt;&gt;"",1,0))</f>
        <v>0</v>
      </c>
      <c r="BE29" s="42">
        <f>IF('Indicator Data'!BF33="No Data",1,IF('Indicator Data imputation'!BF32&lt;&gt;"",1,0))</f>
        <v>0</v>
      </c>
      <c r="BF29" s="42">
        <f>IF('Indicator Data'!BG33="No Data",1,IF('Indicator Data imputation'!BG32&lt;&gt;"",1,0))</f>
        <v>0</v>
      </c>
      <c r="BG29" s="42">
        <f>IF('Indicator Data'!BH33="No Data",1,IF('Indicator Data imputation'!BH32&lt;&gt;"",1,0))</f>
        <v>0</v>
      </c>
      <c r="BH29" s="42">
        <f>IF('Indicator Data'!BI33="No Data",1,IF('Indicator Data imputation'!BI32&lt;&gt;"",1,0))</f>
        <v>0</v>
      </c>
      <c r="BI29" s="42">
        <f>IF('Indicator Data'!BJ33="No Data",1,IF('Indicator Data imputation'!BJ32&lt;&gt;"",1,0))</f>
        <v>0</v>
      </c>
      <c r="BJ29" s="42">
        <f>IF('Indicator Data'!BK33="No Data",1,IF('Indicator Data imputation'!BK32&lt;&gt;"",1,0))</f>
        <v>0</v>
      </c>
      <c r="BK29" s="42">
        <f>IF('Indicator Data'!BL33="No Data",1,IF('Indicator Data imputation'!BL32&lt;&gt;"",1,0))</f>
        <v>0</v>
      </c>
      <c r="BL29" s="42">
        <f>IF('Indicator Data'!BM33="No Data",1,IF('Indicator Data imputation'!BM32&lt;&gt;"",1,0))</f>
        <v>0</v>
      </c>
      <c r="BM29" s="42">
        <f>IF('Indicator Data'!BN33="No Data",1,IF('Indicator Data imputation'!BN32&lt;&gt;"",1,0))</f>
        <v>0</v>
      </c>
      <c r="BN29" s="42">
        <f>IF('Indicator Data'!BO33="No Data",1,IF('Indicator Data imputation'!BO32&lt;&gt;"",1,0))</f>
        <v>0</v>
      </c>
      <c r="BO29" s="42">
        <f>IF('Indicator Data'!BP33="No Data",1,IF('Indicator Data imputation'!BP32&lt;&gt;"",1,0))</f>
        <v>0</v>
      </c>
      <c r="BP29" s="42">
        <f>IF('Indicator Data'!BQ33="No Data",1,IF('Indicator Data imputation'!BQ32&lt;&gt;"",1,0))</f>
        <v>0</v>
      </c>
      <c r="BQ29" s="42">
        <f>IF('Indicator Data'!BR33="No Data",1,IF('Indicator Data imputation'!BR32&lt;&gt;"",1,0))</f>
        <v>0</v>
      </c>
      <c r="BR29" s="42">
        <f>IF('Indicator Data'!BS33="No Data",1,IF('Indicator Data imputation'!BS32&lt;&gt;"",1,0))</f>
        <v>1</v>
      </c>
      <c r="BS29" s="42">
        <f>IF('Indicator Data'!BT33="No Data",1,IF('Indicator Data imputation'!BT32&lt;&gt;"",1,0))</f>
        <v>0</v>
      </c>
      <c r="BT29" s="42">
        <f>IF('Indicator Data'!BU33="No Data",1,IF('Indicator Data imputation'!BU32&lt;&gt;"",1,0))</f>
        <v>0</v>
      </c>
      <c r="BU29">
        <f t="shared" si="0"/>
        <v>9</v>
      </c>
      <c r="BV29" s="44">
        <f t="shared" si="1"/>
        <v>0.12</v>
      </c>
    </row>
    <row r="30" spans="1:74">
      <c r="A30" t="str">
        <f>'Indicator Data'!B34</f>
        <v>KHM</v>
      </c>
      <c r="B30" s="42">
        <f>IF('Indicator Data'!C34="No Data",1,IF('Indicator Data imputation'!C33&lt;&gt;"",1,0))</f>
        <v>0</v>
      </c>
      <c r="C30" s="42">
        <f>IF('Indicator Data'!D34="No Data",1,IF('Indicator Data imputation'!D33&lt;&gt;"",1,0))</f>
        <v>0</v>
      </c>
      <c r="D30" s="42">
        <f>IF('Indicator Data'!E34="No Data",1,IF('Indicator Data imputation'!E33&lt;&gt;"",1,0))</f>
        <v>0</v>
      </c>
      <c r="E30" s="42">
        <f>IF('Indicator Data'!F34="No Data",1,IF('Indicator Data imputation'!F33&lt;&gt;"",1,0))</f>
        <v>0</v>
      </c>
      <c r="F30" s="42">
        <f>IF('Indicator Data'!G34="No Data",1,IF('Indicator Data imputation'!G33&lt;&gt;"",1,0))</f>
        <v>0</v>
      </c>
      <c r="G30" s="42">
        <f>IF('Indicator Data'!H34="No Data",1,IF('Indicator Data imputation'!H33&lt;&gt;"",1,0))</f>
        <v>0</v>
      </c>
      <c r="H30" s="42">
        <f>IF('Indicator Data'!I34="No Data",1,IF('Indicator Data imputation'!I33&lt;&gt;"",1,0))</f>
        <v>0</v>
      </c>
      <c r="I30" s="42">
        <f>IF('Indicator Data'!J34="No Data",1,IF('Indicator Data imputation'!J33&lt;&gt;"",1,0))</f>
        <v>0</v>
      </c>
      <c r="J30" s="42">
        <f>IF('Indicator Data'!K34="No Data",1,IF('Indicator Data imputation'!K33&lt;&gt;"",1,0))</f>
        <v>0</v>
      </c>
      <c r="K30" s="42">
        <f>IF('Indicator Data'!L34="No Data",1,IF('Indicator Data imputation'!L33&lt;&gt;"",1,0))</f>
        <v>0</v>
      </c>
      <c r="L30" s="42">
        <f>IF('Indicator Data'!M34="No Data",1,IF('Indicator Data imputation'!M33&lt;&gt;"",1,0))</f>
        <v>0</v>
      </c>
      <c r="M30" s="42">
        <f>IF('Indicator Data'!N34="No Data",1,IF('Indicator Data imputation'!N33&lt;&gt;"",1,0))</f>
        <v>1</v>
      </c>
      <c r="N30" s="42">
        <f>IF('Indicator Data'!O34="No Data",1,IF('Indicator Data imputation'!O33&lt;&gt;"",1,0))</f>
        <v>1</v>
      </c>
      <c r="O30" s="42">
        <f>IF('Indicator Data'!P34="No Data",1,IF('Indicator Data imputation'!P33&lt;&gt;"",1,0))</f>
        <v>1</v>
      </c>
      <c r="P30" s="42">
        <f>IF('Indicator Data'!Q34="No Data",1,IF('Indicator Data imputation'!Q33&lt;&gt;"",1,0))</f>
        <v>0</v>
      </c>
      <c r="Q30" s="42">
        <f>IF('Indicator Data'!R34="No Data",1,IF('Indicator Data imputation'!R33&lt;&gt;"",1,0))</f>
        <v>0</v>
      </c>
      <c r="R30" s="42">
        <f>IF('Indicator Data'!S34="No Data",1,IF('Indicator Data imputation'!S33&lt;&gt;"",1,0))</f>
        <v>0</v>
      </c>
      <c r="S30" s="42">
        <f>IF('Indicator Data'!T34="No Data",1,IF('Indicator Data imputation'!T33&lt;&gt;"",1,0))</f>
        <v>0</v>
      </c>
      <c r="T30" s="42">
        <f>IF('Indicator Data'!U34="No Data",1,IF('Indicator Data imputation'!U33&lt;&gt;"",1,0))</f>
        <v>0</v>
      </c>
      <c r="U30" s="42">
        <f>IF('Indicator Data'!V34="No Data",1,IF('Indicator Data imputation'!V33&lt;&gt;"",1,0))</f>
        <v>0</v>
      </c>
      <c r="V30" s="42">
        <f>IF('Indicator Data'!W34="No Data",1,IF('Indicator Data imputation'!W33&lt;&gt;"",1,0))</f>
        <v>0</v>
      </c>
      <c r="W30" s="42">
        <f>IF('Indicator Data'!X34="No Data",1,IF('Indicator Data imputation'!X33&lt;&gt;"",1,0))</f>
        <v>0</v>
      </c>
      <c r="X30" s="42">
        <f>IF('Indicator Data'!Y34="No Data",1,IF('Indicator Data imputation'!Y33&lt;&gt;"",1,0))</f>
        <v>0</v>
      </c>
      <c r="Y30" s="42">
        <f>IF('Indicator Data'!Z34="No Data",1,IF('Indicator Data imputation'!Z33&lt;&gt;"",1,0))</f>
        <v>0</v>
      </c>
      <c r="Z30" s="42">
        <f>IF('Indicator Data'!AA34="No Data",1,IF('Indicator Data imputation'!AA33&lt;&gt;"",1,0))</f>
        <v>0</v>
      </c>
      <c r="AA30" s="42">
        <f>IF('Indicator Data'!AB34="No Data",1,IF('Indicator Data imputation'!AB33&lt;&gt;"",1,0))</f>
        <v>0</v>
      </c>
      <c r="AB30" s="42">
        <f>IF('Indicator Data'!AC34="No Data",1,IF('Indicator Data imputation'!AC33&lt;&gt;"",1,0))</f>
        <v>0</v>
      </c>
      <c r="AC30" s="42">
        <f>IF('Indicator Data'!AD34="No Data",1,IF('Indicator Data imputation'!AD33&lt;&gt;"",1,0))</f>
        <v>0</v>
      </c>
      <c r="AD30" s="42">
        <f>IF('Indicator Data'!AE34="No Data",1,IF('Indicator Data imputation'!AE33&lt;&gt;"",1,0))</f>
        <v>0</v>
      </c>
      <c r="AE30" s="42">
        <f>IF('Indicator Data'!AF34="No Data",1,IF('Indicator Data imputation'!AF33&lt;&gt;"",1,0))</f>
        <v>0</v>
      </c>
      <c r="AF30" s="42">
        <f>IF('Indicator Data'!AG34="No Data",1,IF('Indicator Data imputation'!AG33&lt;&gt;"",1,0))</f>
        <v>0</v>
      </c>
      <c r="AG30" s="42">
        <f>IF('Indicator Data'!AH34="No Data",1,IF('Indicator Data imputation'!AH33&lt;&gt;"",1,0))</f>
        <v>0</v>
      </c>
      <c r="AH30" s="42">
        <f>IF('Indicator Data'!AI34="No Data",1,IF('Indicator Data imputation'!AI33&lt;&gt;"",1,0))</f>
        <v>0</v>
      </c>
      <c r="AI30" s="42">
        <f>IF('Indicator Data'!AJ34="No Data",1,IF('Indicator Data imputation'!AJ33&lt;&gt;"",1,0))</f>
        <v>0</v>
      </c>
      <c r="AJ30" s="42">
        <f>IF('Indicator Data'!AK34="No Data",1,IF('Indicator Data imputation'!AK33&lt;&gt;"",1,0))</f>
        <v>0</v>
      </c>
      <c r="AK30" s="42">
        <f>IF('Indicator Data'!AL34="No Data",1,IF('Indicator Data imputation'!AL33&lt;&gt;"",1,0))</f>
        <v>0</v>
      </c>
      <c r="AL30" s="42">
        <f>IF('Indicator Data'!AM34="No Data",1,IF('Indicator Data imputation'!AM33&lt;&gt;"",1,0))</f>
        <v>0</v>
      </c>
      <c r="AM30" s="42">
        <f>IF('Indicator Data'!AN34="No Data",1,IF('Indicator Data imputation'!AN33&lt;&gt;"",1,0))</f>
        <v>0</v>
      </c>
      <c r="AN30" s="42">
        <f>IF('Indicator Data'!AO34="No Data",1,IF('Indicator Data imputation'!AO33&lt;&gt;"",1,0))</f>
        <v>0</v>
      </c>
      <c r="AO30" s="42">
        <f>IF('Indicator Data'!AP34="No Data",1,IF('Indicator Data imputation'!AP33&lt;&gt;"",1,0))</f>
        <v>0</v>
      </c>
      <c r="AP30" s="42">
        <f>IF('Indicator Data'!AQ34="No Data",1,IF('Indicator Data imputation'!AQ33&lt;&gt;"",1,0))</f>
        <v>0</v>
      </c>
      <c r="AQ30" s="42">
        <f>IF('Indicator Data'!AR34="No Data",1,IF('Indicator Data imputation'!AR33&lt;&gt;"",1,0))</f>
        <v>0</v>
      </c>
      <c r="AR30" s="42">
        <f>IF('Indicator Data'!AS34="No Data",1,IF('Indicator Data imputation'!AS33&lt;&gt;"",1,0))</f>
        <v>0</v>
      </c>
      <c r="AS30" s="42">
        <f>IF('Indicator Data'!AT34="No Data",1,IF('Indicator Data imputation'!AT33&lt;&gt;"",1,0))</f>
        <v>0</v>
      </c>
      <c r="AT30" s="42">
        <f>IF('Indicator Data'!AU34="No Data",1,IF('Indicator Data imputation'!AU33&lt;&gt;"",1,0))</f>
        <v>0</v>
      </c>
      <c r="AU30" s="42">
        <f>IF('Indicator Data'!AV34="No Data",1,IF('Indicator Data imputation'!AV33&lt;&gt;"",1,0))</f>
        <v>0</v>
      </c>
      <c r="AV30" s="42">
        <f>IF('Indicator Data'!AW34="No Data",1,IF('Indicator Data imputation'!AW33&lt;&gt;"",1,0))</f>
        <v>1</v>
      </c>
      <c r="AW30" s="42">
        <f>IF('Indicator Data'!AX34="No Data",1,IF('Indicator Data imputation'!AX33&lt;&gt;"",1,0))</f>
        <v>0</v>
      </c>
      <c r="AX30" s="42">
        <f>IF('Indicator Data'!AY34="No Data",1,IF('Indicator Data imputation'!AY33&lt;&gt;"",1,0))</f>
        <v>0</v>
      </c>
      <c r="AY30" s="42">
        <f>IF('Indicator Data'!AZ34="No Data",1,IF('Indicator Data imputation'!AZ33&lt;&gt;"",1,0))</f>
        <v>0</v>
      </c>
      <c r="AZ30" s="42">
        <f>IF('Indicator Data'!BA34="No Data",1,IF('Indicator Data imputation'!BA33&lt;&gt;"",1,0))</f>
        <v>0</v>
      </c>
      <c r="BA30" s="42">
        <f>IF('Indicator Data'!BB34="No Data",1,IF('Indicator Data imputation'!BB33&lt;&gt;"",1,0))</f>
        <v>0</v>
      </c>
      <c r="BB30" s="42">
        <f>IF('Indicator Data'!BC34="No Data",1,IF('Indicator Data imputation'!BC33&lt;&gt;"",1,0))</f>
        <v>0</v>
      </c>
      <c r="BC30" s="42">
        <f>IF('Indicator Data'!BD34="No Data",1,IF('Indicator Data imputation'!BD33&lt;&gt;"",1,0))</f>
        <v>0</v>
      </c>
      <c r="BD30" s="42">
        <f>IF('Indicator Data'!BE34="No Data",1,IF('Indicator Data imputation'!BE33&lt;&gt;"",1,0))</f>
        <v>0</v>
      </c>
      <c r="BE30" s="42">
        <f>IF('Indicator Data'!BF34="No Data",1,IF('Indicator Data imputation'!BF33&lt;&gt;"",1,0))</f>
        <v>0</v>
      </c>
      <c r="BF30" s="42">
        <f>IF('Indicator Data'!BG34="No Data",1,IF('Indicator Data imputation'!BG33&lt;&gt;"",1,0))</f>
        <v>0</v>
      </c>
      <c r="BG30" s="42">
        <f>IF('Indicator Data'!BH34="No Data",1,IF('Indicator Data imputation'!BH33&lt;&gt;"",1,0))</f>
        <v>0</v>
      </c>
      <c r="BH30" s="42">
        <f>IF('Indicator Data'!BI34="No Data",1,IF('Indicator Data imputation'!BI33&lt;&gt;"",1,0))</f>
        <v>0</v>
      </c>
      <c r="BI30" s="42">
        <f>IF('Indicator Data'!BJ34="No Data",1,IF('Indicator Data imputation'!BJ33&lt;&gt;"",1,0))</f>
        <v>0</v>
      </c>
      <c r="BJ30" s="42">
        <f>IF('Indicator Data'!BK34="No Data",1,IF('Indicator Data imputation'!BK33&lt;&gt;"",1,0))</f>
        <v>0</v>
      </c>
      <c r="BK30" s="42">
        <f>IF('Indicator Data'!BL34="No Data",1,IF('Indicator Data imputation'!BL33&lt;&gt;"",1,0))</f>
        <v>0</v>
      </c>
      <c r="BL30" s="42">
        <f>IF('Indicator Data'!BM34="No Data",1,IF('Indicator Data imputation'!BM33&lt;&gt;"",1,0))</f>
        <v>0</v>
      </c>
      <c r="BM30" s="42">
        <f>IF('Indicator Data'!BN34="No Data",1,IF('Indicator Data imputation'!BN33&lt;&gt;"",1,0))</f>
        <v>0</v>
      </c>
      <c r="BN30" s="42">
        <f>IF('Indicator Data'!BO34="No Data",1,IF('Indicator Data imputation'!BO33&lt;&gt;"",1,0))</f>
        <v>0</v>
      </c>
      <c r="BO30" s="42">
        <f>IF('Indicator Data'!BP34="No Data",1,IF('Indicator Data imputation'!BP33&lt;&gt;"",1,0))</f>
        <v>0</v>
      </c>
      <c r="BP30" s="42">
        <f>IF('Indicator Data'!BQ34="No Data",1,IF('Indicator Data imputation'!BQ33&lt;&gt;"",1,0))</f>
        <v>0</v>
      </c>
      <c r="BQ30" s="42">
        <f>IF('Indicator Data'!BR34="No Data",1,IF('Indicator Data imputation'!BR33&lt;&gt;"",1,0))</f>
        <v>0</v>
      </c>
      <c r="BR30" s="42">
        <f>IF('Indicator Data'!BS34="No Data",1,IF('Indicator Data imputation'!BS33&lt;&gt;"",1,0))</f>
        <v>0</v>
      </c>
      <c r="BS30" s="42">
        <f>IF('Indicator Data'!BT34="No Data",1,IF('Indicator Data imputation'!BT33&lt;&gt;"",1,0))</f>
        <v>0</v>
      </c>
      <c r="BT30" s="42">
        <f>IF('Indicator Data'!BU34="No Data",1,IF('Indicator Data imputation'!BU33&lt;&gt;"",1,0))</f>
        <v>0</v>
      </c>
      <c r="BU30">
        <f t="shared" si="0"/>
        <v>4</v>
      </c>
      <c r="BV30" s="44">
        <f t="shared" si="1"/>
        <v>5.3333333333333337E-2</v>
      </c>
    </row>
    <row r="31" spans="1:74">
      <c r="A31" t="str">
        <f>'Indicator Data'!B35</f>
        <v>CMR</v>
      </c>
      <c r="B31" s="42">
        <f>IF('Indicator Data'!C35="No Data",1,IF('Indicator Data imputation'!C34&lt;&gt;"",1,0))</f>
        <v>0</v>
      </c>
      <c r="C31" s="42">
        <f>IF('Indicator Data'!D35="No Data",1,IF('Indicator Data imputation'!D34&lt;&gt;"",1,0))</f>
        <v>0</v>
      </c>
      <c r="D31" s="42">
        <f>IF('Indicator Data'!E35="No Data",1,IF('Indicator Data imputation'!E34&lt;&gt;"",1,0))</f>
        <v>0</v>
      </c>
      <c r="E31" s="42">
        <f>IF('Indicator Data'!F35="No Data",1,IF('Indicator Data imputation'!F34&lt;&gt;"",1,0))</f>
        <v>0</v>
      </c>
      <c r="F31" s="42">
        <f>IF('Indicator Data'!G35="No Data",1,IF('Indicator Data imputation'!G34&lt;&gt;"",1,0))</f>
        <v>0</v>
      </c>
      <c r="G31" s="42">
        <f>IF('Indicator Data'!H35="No Data",1,IF('Indicator Data imputation'!H34&lt;&gt;"",1,0))</f>
        <v>0</v>
      </c>
      <c r="H31" s="42">
        <f>IF('Indicator Data'!I35="No Data",1,IF('Indicator Data imputation'!I34&lt;&gt;"",1,0))</f>
        <v>0</v>
      </c>
      <c r="I31" s="42">
        <f>IF('Indicator Data'!J35="No Data",1,IF('Indicator Data imputation'!J34&lt;&gt;"",1,0))</f>
        <v>0</v>
      </c>
      <c r="J31" s="42">
        <f>IF('Indicator Data'!K35="No Data",1,IF('Indicator Data imputation'!K34&lt;&gt;"",1,0))</f>
        <v>0</v>
      </c>
      <c r="K31" s="42">
        <f>IF('Indicator Data'!L35="No Data",1,IF('Indicator Data imputation'!L34&lt;&gt;"",1,0))</f>
        <v>0</v>
      </c>
      <c r="L31" s="42">
        <f>IF('Indicator Data'!M35="No Data",1,IF('Indicator Data imputation'!M34&lt;&gt;"",1,0))</f>
        <v>0</v>
      </c>
      <c r="M31" s="42">
        <f>IF('Indicator Data'!N35="No Data",1,IF('Indicator Data imputation'!N34&lt;&gt;"",1,0))</f>
        <v>0</v>
      </c>
      <c r="N31" s="42">
        <f>IF('Indicator Data'!O35="No Data",1,IF('Indicator Data imputation'!O34&lt;&gt;"",1,0))</f>
        <v>0</v>
      </c>
      <c r="O31" s="42">
        <f>IF('Indicator Data'!P35="No Data",1,IF('Indicator Data imputation'!P34&lt;&gt;"",1,0))</f>
        <v>0</v>
      </c>
      <c r="P31" s="42">
        <f>IF('Indicator Data'!Q35="No Data",1,IF('Indicator Data imputation'!Q34&lt;&gt;"",1,0))</f>
        <v>0</v>
      </c>
      <c r="Q31" s="42">
        <f>IF('Indicator Data'!R35="No Data",1,IF('Indicator Data imputation'!R34&lt;&gt;"",1,0))</f>
        <v>0</v>
      </c>
      <c r="R31" s="42">
        <f>IF('Indicator Data'!S35="No Data",1,IF('Indicator Data imputation'!S34&lt;&gt;"",1,0))</f>
        <v>0</v>
      </c>
      <c r="S31" s="42">
        <f>IF('Indicator Data'!T35="No Data",1,IF('Indicator Data imputation'!T34&lt;&gt;"",1,0))</f>
        <v>0</v>
      </c>
      <c r="T31" s="42">
        <f>IF('Indicator Data'!U35="No Data",1,IF('Indicator Data imputation'!U34&lt;&gt;"",1,0))</f>
        <v>0</v>
      </c>
      <c r="U31" s="42">
        <f>IF('Indicator Data'!V35="No Data",1,IF('Indicator Data imputation'!V34&lt;&gt;"",1,0))</f>
        <v>0</v>
      </c>
      <c r="V31" s="42">
        <f>IF('Indicator Data'!W35="No Data",1,IF('Indicator Data imputation'!W34&lt;&gt;"",1,0))</f>
        <v>0</v>
      </c>
      <c r="W31" s="42">
        <f>IF('Indicator Data'!X35="No Data",1,IF('Indicator Data imputation'!X34&lt;&gt;"",1,0))</f>
        <v>0</v>
      </c>
      <c r="X31" s="42">
        <f>IF('Indicator Data'!Y35="No Data",1,IF('Indicator Data imputation'!Y34&lt;&gt;"",1,0))</f>
        <v>0</v>
      </c>
      <c r="Y31" s="42">
        <f>IF('Indicator Data'!Z35="No Data",1,IF('Indicator Data imputation'!Z34&lt;&gt;"",1,0))</f>
        <v>0</v>
      </c>
      <c r="Z31" s="42">
        <f>IF('Indicator Data'!AA35="No Data",1,IF('Indicator Data imputation'!AA34&lt;&gt;"",1,0))</f>
        <v>0</v>
      </c>
      <c r="AA31" s="42">
        <f>IF('Indicator Data'!AB35="No Data",1,IF('Indicator Data imputation'!AB34&lt;&gt;"",1,0))</f>
        <v>0</v>
      </c>
      <c r="AB31" s="42">
        <f>IF('Indicator Data'!AC35="No Data",1,IF('Indicator Data imputation'!AC34&lt;&gt;"",1,0))</f>
        <v>0</v>
      </c>
      <c r="AC31" s="42">
        <f>IF('Indicator Data'!AD35="No Data",1,IF('Indicator Data imputation'!AD34&lt;&gt;"",1,0))</f>
        <v>0</v>
      </c>
      <c r="AD31" s="42">
        <f>IF('Indicator Data'!AE35="No Data",1,IF('Indicator Data imputation'!AE34&lt;&gt;"",1,0))</f>
        <v>0</v>
      </c>
      <c r="AE31" s="42">
        <f>IF('Indicator Data'!AF35="No Data",1,IF('Indicator Data imputation'!AF34&lt;&gt;"",1,0))</f>
        <v>0</v>
      </c>
      <c r="AF31" s="42">
        <f>IF('Indicator Data'!AG35="No Data",1,IF('Indicator Data imputation'!AG34&lt;&gt;"",1,0))</f>
        <v>0</v>
      </c>
      <c r="AG31" s="42">
        <f>IF('Indicator Data'!AH35="No Data",1,IF('Indicator Data imputation'!AH34&lt;&gt;"",1,0))</f>
        <v>0</v>
      </c>
      <c r="AH31" s="42">
        <f>IF('Indicator Data'!AI35="No Data",1,IF('Indicator Data imputation'!AI34&lt;&gt;"",1,0))</f>
        <v>0</v>
      </c>
      <c r="AI31" s="42">
        <f>IF('Indicator Data'!AJ35="No Data",1,IF('Indicator Data imputation'!AJ34&lt;&gt;"",1,0))</f>
        <v>0</v>
      </c>
      <c r="AJ31" s="42">
        <f>IF('Indicator Data'!AK35="No Data",1,IF('Indicator Data imputation'!AK34&lt;&gt;"",1,0))</f>
        <v>0</v>
      </c>
      <c r="AK31" s="42">
        <f>IF('Indicator Data'!AL35="No Data",1,IF('Indicator Data imputation'!AL34&lt;&gt;"",1,0))</f>
        <v>0</v>
      </c>
      <c r="AL31" s="42">
        <f>IF('Indicator Data'!AM35="No Data",1,IF('Indicator Data imputation'!AM34&lt;&gt;"",1,0))</f>
        <v>0</v>
      </c>
      <c r="AM31" s="42">
        <f>IF('Indicator Data'!AN35="No Data",1,IF('Indicator Data imputation'!AN34&lt;&gt;"",1,0))</f>
        <v>0</v>
      </c>
      <c r="AN31" s="42">
        <f>IF('Indicator Data'!AO35="No Data",1,IF('Indicator Data imputation'!AO34&lt;&gt;"",1,0))</f>
        <v>0</v>
      </c>
      <c r="AO31" s="42">
        <f>IF('Indicator Data'!AP35="No Data",1,IF('Indicator Data imputation'!AP34&lt;&gt;"",1,0))</f>
        <v>0</v>
      </c>
      <c r="AP31" s="42">
        <f>IF('Indicator Data'!AQ35="No Data",1,IF('Indicator Data imputation'!AQ34&lt;&gt;"",1,0))</f>
        <v>0</v>
      </c>
      <c r="AQ31" s="42">
        <f>IF('Indicator Data'!AR35="No Data",1,IF('Indicator Data imputation'!AR34&lt;&gt;"",1,0))</f>
        <v>0</v>
      </c>
      <c r="AR31" s="42">
        <f>IF('Indicator Data'!AS35="No Data",1,IF('Indicator Data imputation'!AS34&lt;&gt;"",1,0))</f>
        <v>0</v>
      </c>
      <c r="AS31" s="42">
        <f>IF('Indicator Data'!AT35="No Data",1,IF('Indicator Data imputation'!AT34&lt;&gt;"",1,0))</f>
        <v>0</v>
      </c>
      <c r="AT31" s="42">
        <f>IF('Indicator Data'!AU35="No Data",1,IF('Indicator Data imputation'!AU34&lt;&gt;"",1,0))</f>
        <v>0</v>
      </c>
      <c r="AU31" s="42">
        <f>IF('Indicator Data'!AV35="No Data",1,IF('Indicator Data imputation'!AV34&lt;&gt;"",1,0))</f>
        <v>0</v>
      </c>
      <c r="AV31" s="42">
        <f>IF('Indicator Data'!AW35="No Data",1,IF('Indicator Data imputation'!AW34&lt;&gt;"",1,0))</f>
        <v>0</v>
      </c>
      <c r="AW31" s="42">
        <f>IF('Indicator Data'!AX35="No Data",1,IF('Indicator Data imputation'!AX34&lt;&gt;"",1,0))</f>
        <v>0</v>
      </c>
      <c r="AX31" s="42">
        <f>IF('Indicator Data'!AY35="No Data",1,IF('Indicator Data imputation'!AY34&lt;&gt;"",1,0))</f>
        <v>0</v>
      </c>
      <c r="AY31" s="42">
        <f>IF('Indicator Data'!AZ35="No Data",1,IF('Indicator Data imputation'!AZ34&lt;&gt;"",1,0))</f>
        <v>0</v>
      </c>
      <c r="AZ31" s="42">
        <f>IF('Indicator Data'!BA35="No Data",1,IF('Indicator Data imputation'!BA34&lt;&gt;"",1,0))</f>
        <v>0</v>
      </c>
      <c r="BA31" s="42">
        <f>IF('Indicator Data'!BB35="No Data",1,IF('Indicator Data imputation'!BB34&lt;&gt;"",1,0))</f>
        <v>0</v>
      </c>
      <c r="BB31" s="42">
        <f>IF('Indicator Data'!BC35="No Data",1,IF('Indicator Data imputation'!BC34&lt;&gt;"",1,0))</f>
        <v>0</v>
      </c>
      <c r="BC31" s="42">
        <f>IF('Indicator Data'!BD35="No Data",1,IF('Indicator Data imputation'!BD34&lt;&gt;"",1,0))</f>
        <v>0</v>
      </c>
      <c r="BD31" s="42">
        <f>IF('Indicator Data'!BE35="No Data",1,IF('Indicator Data imputation'!BE34&lt;&gt;"",1,0))</f>
        <v>0</v>
      </c>
      <c r="BE31" s="42">
        <f>IF('Indicator Data'!BF35="No Data",1,IF('Indicator Data imputation'!BF34&lt;&gt;"",1,0))</f>
        <v>0</v>
      </c>
      <c r="BF31" s="42">
        <f>IF('Indicator Data'!BG35="No Data",1,IF('Indicator Data imputation'!BG34&lt;&gt;"",1,0))</f>
        <v>0</v>
      </c>
      <c r="BG31" s="42">
        <f>IF('Indicator Data'!BH35="No Data",1,IF('Indicator Data imputation'!BH34&lt;&gt;"",1,0))</f>
        <v>0</v>
      </c>
      <c r="BH31" s="42">
        <f>IF('Indicator Data'!BI35="No Data",1,IF('Indicator Data imputation'!BI34&lt;&gt;"",1,0))</f>
        <v>0</v>
      </c>
      <c r="BI31" s="42">
        <f>IF('Indicator Data'!BJ35="No Data",1,IF('Indicator Data imputation'!BJ34&lt;&gt;"",1,0))</f>
        <v>0</v>
      </c>
      <c r="BJ31" s="42">
        <f>IF('Indicator Data'!BK35="No Data",1,IF('Indicator Data imputation'!BK34&lt;&gt;"",1,0))</f>
        <v>0</v>
      </c>
      <c r="BK31" s="42">
        <f>IF('Indicator Data'!BL35="No Data",1,IF('Indicator Data imputation'!BL34&lt;&gt;"",1,0))</f>
        <v>0</v>
      </c>
      <c r="BL31" s="42">
        <f>IF('Indicator Data'!BM35="No Data",1,IF('Indicator Data imputation'!BM34&lt;&gt;"",1,0))</f>
        <v>0</v>
      </c>
      <c r="BM31" s="42">
        <f>IF('Indicator Data'!BN35="No Data",1,IF('Indicator Data imputation'!BN34&lt;&gt;"",1,0))</f>
        <v>0</v>
      </c>
      <c r="BN31" s="42">
        <f>IF('Indicator Data'!BO35="No Data",1,IF('Indicator Data imputation'!BO34&lt;&gt;"",1,0))</f>
        <v>0</v>
      </c>
      <c r="BO31" s="42">
        <f>IF('Indicator Data'!BP35="No Data",1,IF('Indicator Data imputation'!BP34&lt;&gt;"",1,0))</f>
        <v>0</v>
      </c>
      <c r="BP31" s="42">
        <f>IF('Indicator Data'!BQ35="No Data",1,IF('Indicator Data imputation'!BQ34&lt;&gt;"",1,0))</f>
        <v>0</v>
      </c>
      <c r="BQ31" s="42">
        <f>IF('Indicator Data'!BR35="No Data",1,IF('Indicator Data imputation'!BR34&lt;&gt;"",1,0))</f>
        <v>0</v>
      </c>
      <c r="BR31" s="42">
        <f>IF('Indicator Data'!BS35="No Data",1,IF('Indicator Data imputation'!BS34&lt;&gt;"",1,0))</f>
        <v>0</v>
      </c>
      <c r="BS31" s="42">
        <f>IF('Indicator Data'!BT35="No Data",1,IF('Indicator Data imputation'!BT34&lt;&gt;"",1,0))</f>
        <v>0</v>
      </c>
      <c r="BT31" s="42">
        <f>IF('Indicator Data'!BU35="No Data",1,IF('Indicator Data imputation'!BU34&lt;&gt;"",1,0))</f>
        <v>0</v>
      </c>
      <c r="BU31">
        <f t="shared" si="0"/>
        <v>0</v>
      </c>
      <c r="BV31" s="44">
        <f t="shared" si="1"/>
        <v>0</v>
      </c>
    </row>
    <row r="32" spans="1:74">
      <c r="A32" t="str">
        <f>'Indicator Data'!B36</f>
        <v>CAN</v>
      </c>
      <c r="B32" s="42">
        <f>IF('Indicator Data'!C36="No Data",1,IF('Indicator Data imputation'!C35&lt;&gt;"",1,0))</f>
        <v>0</v>
      </c>
      <c r="C32" s="42">
        <f>IF('Indicator Data'!D36="No Data",1,IF('Indicator Data imputation'!D35&lt;&gt;"",1,0))</f>
        <v>0</v>
      </c>
      <c r="D32" s="42">
        <f>IF('Indicator Data'!E36="No Data",1,IF('Indicator Data imputation'!E35&lt;&gt;"",1,0))</f>
        <v>0</v>
      </c>
      <c r="E32" s="42">
        <f>IF('Indicator Data'!F36="No Data",1,IF('Indicator Data imputation'!F35&lt;&gt;"",1,0))</f>
        <v>0</v>
      </c>
      <c r="F32" s="42">
        <f>IF('Indicator Data'!G36="No Data",1,IF('Indicator Data imputation'!G35&lt;&gt;"",1,0))</f>
        <v>0</v>
      </c>
      <c r="G32" s="42">
        <f>IF('Indicator Data'!H36="No Data",1,IF('Indicator Data imputation'!H35&lt;&gt;"",1,0))</f>
        <v>0</v>
      </c>
      <c r="H32" s="42">
        <f>IF('Indicator Data'!I36="No Data",1,IF('Indicator Data imputation'!I35&lt;&gt;"",1,0))</f>
        <v>0</v>
      </c>
      <c r="I32" s="42">
        <f>IF('Indicator Data'!J36="No Data",1,IF('Indicator Data imputation'!J35&lt;&gt;"",1,0))</f>
        <v>0</v>
      </c>
      <c r="J32" s="42">
        <f>IF('Indicator Data'!K36="No Data",1,IF('Indicator Data imputation'!K35&lt;&gt;"",1,0))</f>
        <v>0</v>
      </c>
      <c r="K32" s="42">
        <f>IF('Indicator Data'!L36="No Data",1,IF('Indicator Data imputation'!L35&lt;&gt;"",1,0))</f>
        <v>0</v>
      </c>
      <c r="L32" s="42">
        <f>IF('Indicator Data'!M36="No Data",1,IF('Indicator Data imputation'!M35&lt;&gt;"",1,0))</f>
        <v>1</v>
      </c>
      <c r="M32" s="42">
        <f>IF('Indicator Data'!N36="No Data",1,IF('Indicator Data imputation'!N35&lt;&gt;"",1,0))</f>
        <v>1</v>
      </c>
      <c r="N32" s="42">
        <f>IF('Indicator Data'!O36="No Data",1,IF('Indicator Data imputation'!O35&lt;&gt;"",1,0))</f>
        <v>1</v>
      </c>
      <c r="O32" s="42">
        <f>IF('Indicator Data'!P36="No Data",1,IF('Indicator Data imputation'!P35&lt;&gt;"",1,0))</f>
        <v>1</v>
      </c>
      <c r="P32" s="42">
        <f>IF('Indicator Data'!Q36="No Data",1,IF('Indicator Data imputation'!Q35&lt;&gt;"",1,0))</f>
        <v>0</v>
      </c>
      <c r="Q32" s="42">
        <f>IF('Indicator Data'!R36="No Data",1,IF('Indicator Data imputation'!R35&lt;&gt;"",1,0))</f>
        <v>0</v>
      </c>
      <c r="R32" s="42">
        <f>IF('Indicator Data'!S36="No Data",1,IF('Indicator Data imputation'!S35&lt;&gt;"",1,0))</f>
        <v>0</v>
      </c>
      <c r="S32" s="42">
        <f>IF('Indicator Data'!T36="No Data",1,IF('Indicator Data imputation'!T35&lt;&gt;"",1,0))</f>
        <v>0</v>
      </c>
      <c r="T32" s="42">
        <f>IF('Indicator Data'!U36="No Data",1,IF('Indicator Data imputation'!U35&lt;&gt;"",1,0))</f>
        <v>0</v>
      </c>
      <c r="U32" s="42">
        <f>IF('Indicator Data'!V36="No Data",1,IF('Indicator Data imputation'!V35&lt;&gt;"",1,0))</f>
        <v>0</v>
      </c>
      <c r="V32" s="42">
        <f>IF('Indicator Data'!W36="No Data",1,IF('Indicator Data imputation'!W35&lt;&gt;"",1,0))</f>
        <v>0</v>
      </c>
      <c r="W32" s="42">
        <f>IF('Indicator Data'!X36="No Data",1,IF('Indicator Data imputation'!X35&lt;&gt;"",1,0))</f>
        <v>0</v>
      </c>
      <c r="X32" s="42">
        <f>IF('Indicator Data'!Y36="No Data",1,IF('Indicator Data imputation'!Y35&lt;&gt;"",1,0))</f>
        <v>0</v>
      </c>
      <c r="Y32" s="42">
        <f>IF('Indicator Data'!Z36="No Data",1,IF('Indicator Data imputation'!Z35&lt;&gt;"",1,0))</f>
        <v>0</v>
      </c>
      <c r="Z32" s="42">
        <f>IF('Indicator Data'!AA36="No Data",1,IF('Indicator Data imputation'!AA35&lt;&gt;"",1,0))</f>
        <v>1</v>
      </c>
      <c r="AA32" s="42">
        <f>IF('Indicator Data'!AB36="No Data",1,IF('Indicator Data imputation'!AB35&lt;&gt;"",1,0))</f>
        <v>0</v>
      </c>
      <c r="AB32" s="42">
        <f>IF('Indicator Data'!AC36="No Data",1,IF('Indicator Data imputation'!AC35&lt;&gt;"",1,0))</f>
        <v>0</v>
      </c>
      <c r="AC32" s="42">
        <f>IF('Indicator Data'!AD36="No Data",1,IF('Indicator Data imputation'!AD35&lt;&gt;"",1,0))</f>
        <v>0</v>
      </c>
      <c r="AD32" s="42">
        <f>IF('Indicator Data'!AE36="No Data",1,IF('Indicator Data imputation'!AE35&lt;&gt;"",1,0))</f>
        <v>0</v>
      </c>
      <c r="AE32" s="42">
        <f>IF('Indicator Data'!AF36="No Data",1,IF('Indicator Data imputation'!AF35&lt;&gt;"",1,0))</f>
        <v>0</v>
      </c>
      <c r="AF32" s="42">
        <f>IF('Indicator Data'!AG36="No Data",1,IF('Indicator Data imputation'!AG35&lt;&gt;"",1,0))</f>
        <v>0</v>
      </c>
      <c r="AG32" s="42">
        <f>IF('Indicator Data'!AH36="No Data",1,IF('Indicator Data imputation'!AH35&lt;&gt;"",1,0))</f>
        <v>0</v>
      </c>
      <c r="AH32" s="42">
        <f>IF('Indicator Data'!AI36="No Data",1,IF('Indicator Data imputation'!AI35&lt;&gt;"",1,0))</f>
        <v>1</v>
      </c>
      <c r="AI32" s="42">
        <f>IF('Indicator Data'!AJ36="No Data",1,IF('Indicator Data imputation'!AJ35&lt;&gt;"",1,0))</f>
        <v>0</v>
      </c>
      <c r="AJ32" s="42">
        <f>IF('Indicator Data'!AK36="No Data",1,IF('Indicator Data imputation'!AK35&lt;&gt;"",1,0))</f>
        <v>0</v>
      </c>
      <c r="AK32" s="42">
        <f>IF('Indicator Data'!AL36="No Data",1,IF('Indicator Data imputation'!AL35&lt;&gt;"",1,0))</f>
        <v>0</v>
      </c>
      <c r="AL32" s="42">
        <f>IF('Indicator Data'!AM36="No Data",1,IF('Indicator Data imputation'!AM35&lt;&gt;"",1,0))</f>
        <v>1</v>
      </c>
      <c r="AM32" s="42">
        <f>IF('Indicator Data'!AN36="No Data",1,IF('Indicator Data imputation'!AN35&lt;&gt;"",1,0))</f>
        <v>0</v>
      </c>
      <c r="AN32" s="42">
        <f>IF('Indicator Data'!AO36="No Data",1,IF('Indicator Data imputation'!AO35&lt;&gt;"",1,0))</f>
        <v>0</v>
      </c>
      <c r="AO32" s="42">
        <f>IF('Indicator Data'!AP36="No Data",1,IF('Indicator Data imputation'!AP35&lt;&gt;"",1,0))</f>
        <v>1</v>
      </c>
      <c r="AP32" s="42">
        <f>IF('Indicator Data'!AQ36="No Data",1,IF('Indicator Data imputation'!AQ35&lt;&gt;"",1,0))</f>
        <v>0</v>
      </c>
      <c r="AQ32" s="42">
        <f>IF('Indicator Data'!AR36="No Data",1,IF('Indicator Data imputation'!AR35&lt;&gt;"",1,0))</f>
        <v>0</v>
      </c>
      <c r="AR32" s="42">
        <f>IF('Indicator Data'!AS36="No Data",1,IF('Indicator Data imputation'!AS35&lt;&gt;"",1,0))</f>
        <v>0</v>
      </c>
      <c r="AS32" s="42">
        <f>IF('Indicator Data'!AT36="No Data",1,IF('Indicator Data imputation'!AT35&lt;&gt;"",1,0))</f>
        <v>1</v>
      </c>
      <c r="AT32" s="42">
        <f>IF('Indicator Data'!AU36="No Data",1,IF('Indicator Data imputation'!AU35&lt;&gt;"",1,0))</f>
        <v>0</v>
      </c>
      <c r="AU32" s="42">
        <f>IF('Indicator Data'!AV36="No Data",1,IF('Indicator Data imputation'!AV35&lt;&gt;"",1,0))</f>
        <v>0</v>
      </c>
      <c r="AV32" s="42">
        <f>IF('Indicator Data'!AW36="No Data",1,IF('Indicator Data imputation'!AW35&lt;&gt;"",1,0))</f>
        <v>0</v>
      </c>
      <c r="AW32" s="42">
        <f>IF('Indicator Data'!AX36="No Data",1,IF('Indicator Data imputation'!AX35&lt;&gt;"",1,0))</f>
        <v>0</v>
      </c>
      <c r="AX32" s="42">
        <f>IF('Indicator Data'!AY36="No Data",1,IF('Indicator Data imputation'!AY35&lt;&gt;"",1,0))</f>
        <v>0</v>
      </c>
      <c r="AY32" s="42">
        <f>IF('Indicator Data'!AZ36="No Data",1,IF('Indicator Data imputation'!AZ35&lt;&gt;"",1,0))</f>
        <v>0</v>
      </c>
      <c r="AZ32" s="42">
        <f>IF('Indicator Data'!BA36="No Data",1,IF('Indicator Data imputation'!BA35&lt;&gt;"",1,0))</f>
        <v>0</v>
      </c>
      <c r="BA32" s="42">
        <f>IF('Indicator Data'!BB36="No Data",1,IF('Indicator Data imputation'!BB35&lt;&gt;"",1,0))</f>
        <v>0</v>
      </c>
      <c r="BB32" s="42">
        <f>IF('Indicator Data'!BC36="No Data",1,IF('Indicator Data imputation'!BC35&lt;&gt;"",1,0))</f>
        <v>0</v>
      </c>
      <c r="BC32" s="42">
        <f>IF('Indicator Data'!BD36="No Data",1,IF('Indicator Data imputation'!BD35&lt;&gt;"",1,0))</f>
        <v>0</v>
      </c>
      <c r="BD32" s="42">
        <f>IF('Indicator Data'!BE36="No Data",1,IF('Indicator Data imputation'!BE35&lt;&gt;"",1,0))</f>
        <v>0</v>
      </c>
      <c r="BE32" s="42">
        <f>IF('Indicator Data'!BF36="No Data",1,IF('Indicator Data imputation'!BF35&lt;&gt;"",1,0))</f>
        <v>0</v>
      </c>
      <c r="BF32" s="42">
        <f>IF('Indicator Data'!BG36="No Data",1,IF('Indicator Data imputation'!BG35&lt;&gt;"",1,0))</f>
        <v>0</v>
      </c>
      <c r="BG32" s="42">
        <f>IF('Indicator Data'!BH36="No Data",1,IF('Indicator Data imputation'!BH35&lt;&gt;"",1,0))</f>
        <v>0</v>
      </c>
      <c r="BH32" s="42">
        <f>IF('Indicator Data'!BI36="No Data",1,IF('Indicator Data imputation'!BI35&lt;&gt;"",1,0))</f>
        <v>0</v>
      </c>
      <c r="BI32" s="42">
        <f>IF('Indicator Data'!BJ36="No Data",1,IF('Indicator Data imputation'!BJ35&lt;&gt;"",1,0))</f>
        <v>1</v>
      </c>
      <c r="BJ32" s="42">
        <f>IF('Indicator Data'!BK36="No Data",1,IF('Indicator Data imputation'!BK35&lt;&gt;"",1,0))</f>
        <v>0</v>
      </c>
      <c r="BK32" s="42">
        <f>IF('Indicator Data'!BL36="No Data",1,IF('Indicator Data imputation'!BL35&lt;&gt;"",1,0))</f>
        <v>0</v>
      </c>
      <c r="BL32" s="42">
        <f>IF('Indicator Data'!BM36="No Data",1,IF('Indicator Data imputation'!BM35&lt;&gt;"",1,0))</f>
        <v>0</v>
      </c>
      <c r="BM32" s="42">
        <f>IF('Indicator Data'!BN36="No Data",1,IF('Indicator Data imputation'!BN35&lt;&gt;"",1,0))</f>
        <v>0</v>
      </c>
      <c r="BN32" s="42">
        <f>IF('Indicator Data'!BO36="No Data",1,IF('Indicator Data imputation'!BO35&lt;&gt;"",1,0))</f>
        <v>0</v>
      </c>
      <c r="BO32" s="42">
        <f>IF('Indicator Data'!BP36="No Data",1,IF('Indicator Data imputation'!BP35&lt;&gt;"",1,0))</f>
        <v>0</v>
      </c>
      <c r="BP32" s="42">
        <f>IF('Indicator Data'!BQ36="No Data",1,IF('Indicator Data imputation'!BQ35&lt;&gt;"",1,0))</f>
        <v>0</v>
      </c>
      <c r="BQ32" s="42">
        <f>IF('Indicator Data'!BR36="No Data",1,IF('Indicator Data imputation'!BR35&lt;&gt;"",1,0))</f>
        <v>0</v>
      </c>
      <c r="BR32" s="42">
        <f>IF('Indicator Data'!BS36="No Data",1,IF('Indicator Data imputation'!BS35&lt;&gt;"",1,0))</f>
        <v>0</v>
      </c>
      <c r="BS32" s="42">
        <f>IF('Indicator Data'!BT36="No Data",1,IF('Indicator Data imputation'!BT35&lt;&gt;"",1,0))</f>
        <v>0</v>
      </c>
      <c r="BT32" s="42">
        <f>IF('Indicator Data'!BU36="No Data",1,IF('Indicator Data imputation'!BU35&lt;&gt;"",1,0))</f>
        <v>0</v>
      </c>
      <c r="BU32">
        <f t="shared" si="0"/>
        <v>10</v>
      </c>
      <c r="BV32" s="44">
        <f t="shared" si="1"/>
        <v>0.13333333333333333</v>
      </c>
    </row>
    <row r="33" spans="1:74">
      <c r="A33" t="str">
        <f>'Indicator Data'!B37</f>
        <v>CAF</v>
      </c>
      <c r="B33" s="42">
        <f>IF('Indicator Data'!C37="No Data",1,IF('Indicator Data imputation'!C36&lt;&gt;"",1,0))</f>
        <v>0</v>
      </c>
      <c r="C33" s="42">
        <f>IF('Indicator Data'!D37="No Data",1,IF('Indicator Data imputation'!D36&lt;&gt;"",1,0))</f>
        <v>0</v>
      </c>
      <c r="D33" s="42">
        <f>IF('Indicator Data'!E37="No Data",1,IF('Indicator Data imputation'!E36&lt;&gt;"",1,0))</f>
        <v>0</v>
      </c>
      <c r="E33" s="42">
        <f>IF('Indicator Data'!F37="No Data",1,IF('Indicator Data imputation'!F36&lt;&gt;"",1,0))</f>
        <v>0</v>
      </c>
      <c r="F33" s="42">
        <f>IF('Indicator Data'!G37="No Data",1,IF('Indicator Data imputation'!G36&lt;&gt;"",1,0))</f>
        <v>0</v>
      </c>
      <c r="G33" s="42">
        <f>IF('Indicator Data'!H37="No Data",1,IF('Indicator Data imputation'!H36&lt;&gt;"",1,0))</f>
        <v>0</v>
      </c>
      <c r="H33" s="42">
        <f>IF('Indicator Data'!I37="No Data",1,IF('Indicator Data imputation'!I36&lt;&gt;"",1,0))</f>
        <v>0</v>
      </c>
      <c r="I33" s="42">
        <f>IF('Indicator Data'!J37="No Data",1,IF('Indicator Data imputation'!J36&lt;&gt;"",1,0))</f>
        <v>0</v>
      </c>
      <c r="J33" s="42">
        <f>IF('Indicator Data'!K37="No Data",1,IF('Indicator Data imputation'!K36&lt;&gt;"",1,0))</f>
        <v>0</v>
      </c>
      <c r="K33" s="42">
        <f>IF('Indicator Data'!L37="No Data",1,IF('Indicator Data imputation'!L36&lt;&gt;"",1,0))</f>
        <v>0</v>
      </c>
      <c r="L33" s="42">
        <f>IF('Indicator Data'!M37="No Data",1,IF('Indicator Data imputation'!M36&lt;&gt;"",1,0))</f>
        <v>0</v>
      </c>
      <c r="M33" s="42">
        <f>IF('Indicator Data'!N37="No Data",1,IF('Indicator Data imputation'!N36&lt;&gt;"",1,0))</f>
        <v>0</v>
      </c>
      <c r="N33" s="42">
        <f>IF('Indicator Data'!O37="No Data",1,IF('Indicator Data imputation'!O36&lt;&gt;"",1,0))</f>
        <v>0</v>
      </c>
      <c r="O33" s="42">
        <f>IF('Indicator Data'!P37="No Data",1,IF('Indicator Data imputation'!P36&lt;&gt;"",1,0))</f>
        <v>0</v>
      </c>
      <c r="P33" s="42">
        <f>IF('Indicator Data'!Q37="No Data",1,IF('Indicator Data imputation'!Q36&lt;&gt;"",1,0))</f>
        <v>0</v>
      </c>
      <c r="Q33" s="42">
        <f>IF('Indicator Data'!R37="No Data",1,IF('Indicator Data imputation'!R36&lt;&gt;"",1,0))</f>
        <v>0</v>
      </c>
      <c r="R33" s="42">
        <f>IF('Indicator Data'!S37="No Data",1,IF('Indicator Data imputation'!S36&lt;&gt;"",1,0))</f>
        <v>0</v>
      </c>
      <c r="S33" s="42">
        <f>IF('Indicator Data'!T37="No Data",1,IF('Indicator Data imputation'!T36&lt;&gt;"",1,0))</f>
        <v>0</v>
      </c>
      <c r="T33" s="42">
        <f>IF('Indicator Data'!U37="No Data",1,IF('Indicator Data imputation'!U36&lt;&gt;"",1,0))</f>
        <v>0</v>
      </c>
      <c r="U33" s="42">
        <f>IF('Indicator Data'!V37="No Data",1,IF('Indicator Data imputation'!V36&lt;&gt;"",1,0))</f>
        <v>0</v>
      </c>
      <c r="V33" s="42">
        <f>IF('Indicator Data'!W37="No Data",1,IF('Indicator Data imputation'!W36&lt;&gt;"",1,0))</f>
        <v>0</v>
      </c>
      <c r="W33" s="42">
        <f>IF('Indicator Data'!X37="No Data",1,IF('Indicator Data imputation'!X36&lt;&gt;"",1,0))</f>
        <v>0</v>
      </c>
      <c r="X33" s="42">
        <f>IF('Indicator Data'!Y37="No Data",1,IF('Indicator Data imputation'!Y36&lt;&gt;"",1,0))</f>
        <v>0</v>
      </c>
      <c r="Y33" s="42">
        <f>IF('Indicator Data'!Z37="No Data",1,IF('Indicator Data imputation'!Z36&lt;&gt;"",1,0))</f>
        <v>0</v>
      </c>
      <c r="Z33" s="42">
        <f>IF('Indicator Data'!AA37="No Data",1,IF('Indicator Data imputation'!AA36&lt;&gt;"",1,0))</f>
        <v>0</v>
      </c>
      <c r="AA33" s="42">
        <f>IF('Indicator Data'!AB37="No Data",1,IF('Indicator Data imputation'!AB36&lt;&gt;"",1,0))</f>
        <v>0</v>
      </c>
      <c r="AB33" s="42">
        <f>IF('Indicator Data'!AC37="No Data",1,IF('Indicator Data imputation'!AC36&lt;&gt;"",1,0))</f>
        <v>1</v>
      </c>
      <c r="AC33" s="42">
        <f>IF('Indicator Data'!AD37="No Data",1,IF('Indicator Data imputation'!AD36&lt;&gt;"",1,0))</f>
        <v>0</v>
      </c>
      <c r="AD33" s="42">
        <f>IF('Indicator Data'!AE37="No Data",1,IF('Indicator Data imputation'!AE36&lt;&gt;"",1,0))</f>
        <v>0</v>
      </c>
      <c r="AE33" s="42">
        <f>IF('Indicator Data'!AF37="No Data",1,IF('Indicator Data imputation'!AF36&lt;&gt;"",1,0))</f>
        <v>0</v>
      </c>
      <c r="AF33" s="42">
        <f>IF('Indicator Data'!AG37="No Data",1,IF('Indicator Data imputation'!AG36&lt;&gt;"",1,0))</f>
        <v>0</v>
      </c>
      <c r="AG33" s="42">
        <f>IF('Indicator Data'!AH37="No Data",1,IF('Indicator Data imputation'!AH36&lt;&gt;"",1,0))</f>
        <v>0</v>
      </c>
      <c r="AH33" s="42">
        <f>IF('Indicator Data'!AI37="No Data",1,IF('Indicator Data imputation'!AI36&lt;&gt;"",1,0))</f>
        <v>0</v>
      </c>
      <c r="AI33" s="42">
        <f>IF('Indicator Data'!AJ37="No Data",1,IF('Indicator Data imputation'!AJ36&lt;&gt;"",1,0))</f>
        <v>0</v>
      </c>
      <c r="AJ33" s="42">
        <f>IF('Indicator Data'!AK37="No Data",1,IF('Indicator Data imputation'!AK36&lt;&gt;"",1,0))</f>
        <v>0</v>
      </c>
      <c r="AK33" s="42">
        <f>IF('Indicator Data'!AL37="No Data",1,IF('Indicator Data imputation'!AL36&lt;&gt;"",1,0))</f>
        <v>0</v>
      </c>
      <c r="AL33" s="42">
        <f>IF('Indicator Data'!AM37="No Data",1,IF('Indicator Data imputation'!AM36&lt;&gt;"",1,0))</f>
        <v>0</v>
      </c>
      <c r="AM33" s="42">
        <f>IF('Indicator Data'!AN37="No Data",1,IF('Indicator Data imputation'!AN36&lt;&gt;"",1,0))</f>
        <v>0</v>
      </c>
      <c r="AN33" s="42">
        <f>IF('Indicator Data'!AO37="No Data",1,IF('Indicator Data imputation'!AO36&lt;&gt;"",1,0))</f>
        <v>0</v>
      </c>
      <c r="AO33" s="42">
        <f>IF('Indicator Data'!AP37="No Data",1,IF('Indicator Data imputation'!AP36&lt;&gt;"",1,0))</f>
        <v>0</v>
      </c>
      <c r="AP33" s="42">
        <f>IF('Indicator Data'!AQ37="No Data",1,IF('Indicator Data imputation'!AQ36&lt;&gt;"",1,0))</f>
        <v>0</v>
      </c>
      <c r="AQ33" s="42">
        <f>IF('Indicator Data'!AR37="No Data",1,IF('Indicator Data imputation'!AR36&lt;&gt;"",1,0))</f>
        <v>0</v>
      </c>
      <c r="AR33" s="42">
        <f>IF('Indicator Data'!AS37="No Data",1,IF('Indicator Data imputation'!AS36&lt;&gt;"",1,0))</f>
        <v>0</v>
      </c>
      <c r="AS33" s="42">
        <f>IF('Indicator Data'!AT37="No Data",1,IF('Indicator Data imputation'!AT36&lt;&gt;"",1,0))</f>
        <v>0</v>
      </c>
      <c r="AT33" s="42">
        <f>IF('Indicator Data'!AU37="No Data",1,IF('Indicator Data imputation'!AU36&lt;&gt;"",1,0))</f>
        <v>0</v>
      </c>
      <c r="AU33" s="42">
        <f>IF('Indicator Data'!AV37="No Data",1,IF('Indicator Data imputation'!AV36&lt;&gt;"",1,0))</f>
        <v>0</v>
      </c>
      <c r="AV33" s="42">
        <f>IF('Indicator Data'!AW37="No Data",1,IF('Indicator Data imputation'!AW36&lt;&gt;"",1,0))</f>
        <v>0</v>
      </c>
      <c r="AW33" s="42">
        <f>IF('Indicator Data'!AX37="No Data",1,IF('Indicator Data imputation'!AX36&lt;&gt;"",1,0))</f>
        <v>0</v>
      </c>
      <c r="AX33" s="42">
        <f>IF('Indicator Data'!AY37="No Data",1,IF('Indicator Data imputation'!AY36&lt;&gt;"",1,0))</f>
        <v>0</v>
      </c>
      <c r="AY33" s="42">
        <f>IF('Indicator Data'!AZ37="No Data",1,IF('Indicator Data imputation'!AZ36&lt;&gt;"",1,0))</f>
        <v>0</v>
      </c>
      <c r="AZ33" s="42">
        <f>IF('Indicator Data'!BA37="No Data",1,IF('Indicator Data imputation'!BA36&lt;&gt;"",1,0))</f>
        <v>0</v>
      </c>
      <c r="BA33" s="42">
        <f>IF('Indicator Data'!BB37="No Data",1,IF('Indicator Data imputation'!BB36&lt;&gt;"",1,0))</f>
        <v>0</v>
      </c>
      <c r="BB33" s="42">
        <f>IF('Indicator Data'!BC37="No Data",1,IF('Indicator Data imputation'!BC36&lt;&gt;"",1,0))</f>
        <v>0</v>
      </c>
      <c r="BC33" s="42">
        <f>IF('Indicator Data'!BD37="No Data",1,IF('Indicator Data imputation'!BD36&lt;&gt;"",1,0))</f>
        <v>0</v>
      </c>
      <c r="BD33" s="42">
        <f>IF('Indicator Data'!BE37="No Data",1,IF('Indicator Data imputation'!BE36&lt;&gt;"",1,0))</f>
        <v>0</v>
      </c>
      <c r="BE33" s="42">
        <f>IF('Indicator Data'!BF37="No Data",1,IF('Indicator Data imputation'!BF36&lt;&gt;"",1,0))</f>
        <v>1</v>
      </c>
      <c r="BF33" s="42">
        <f>IF('Indicator Data'!BG37="No Data",1,IF('Indicator Data imputation'!BG36&lt;&gt;"",1,0))</f>
        <v>0</v>
      </c>
      <c r="BG33" s="42">
        <f>IF('Indicator Data'!BH37="No Data",1,IF('Indicator Data imputation'!BH36&lt;&gt;"",1,0))</f>
        <v>0</v>
      </c>
      <c r="BH33" s="42">
        <f>IF('Indicator Data'!BI37="No Data",1,IF('Indicator Data imputation'!BI36&lt;&gt;"",1,0))</f>
        <v>0</v>
      </c>
      <c r="BI33" s="42">
        <f>IF('Indicator Data'!BJ37="No Data",1,IF('Indicator Data imputation'!BJ36&lt;&gt;"",1,0))</f>
        <v>0</v>
      </c>
      <c r="BJ33" s="42">
        <f>IF('Indicator Data'!BK37="No Data",1,IF('Indicator Data imputation'!BK36&lt;&gt;"",1,0))</f>
        <v>0</v>
      </c>
      <c r="BK33" s="42">
        <f>IF('Indicator Data'!BL37="No Data",1,IF('Indicator Data imputation'!BL36&lt;&gt;"",1,0))</f>
        <v>0</v>
      </c>
      <c r="BL33" s="42">
        <f>IF('Indicator Data'!BM37="No Data",1,IF('Indicator Data imputation'!BM36&lt;&gt;"",1,0))</f>
        <v>0</v>
      </c>
      <c r="BM33" s="42">
        <f>IF('Indicator Data'!BN37="No Data",1,IF('Indicator Data imputation'!BN36&lt;&gt;"",1,0))</f>
        <v>0</v>
      </c>
      <c r="BN33" s="42">
        <f>IF('Indicator Data'!BO37="No Data",1,IF('Indicator Data imputation'!BO36&lt;&gt;"",1,0))</f>
        <v>0</v>
      </c>
      <c r="BO33" s="42">
        <f>IF('Indicator Data'!BP37="No Data",1,IF('Indicator Data imputation'!BP36&lt;&gt;"",1,0))</f>
        <v>0</v>
      </c>
      <c r="BP33" s="42">
        <f>IF('Indicator Data'!BQ37="No Data",1,IF('Indicator Data imputation'!BQ36&lt;&gt;"",1,0))</f>
        <v>0</v>
      </c>
      <c r="BQ33" s="42">
        <f>IF('Indicator Data'!BR37="No Data",1,IF('Indicator Data imputation'!BR36&lt;&gt;"",1,0))</f>
        <v>1</v>
      </c>
      <c r="BR33" s="42">
        <f>IF('Indicator Data'!BS37="No Data",1,IF('Indicator Data imputation'!BS36&lt;&gt;"",1,0))</f>
        <v>0</v>
      </c>
      <c r="BS33" s="42">
        <f>IF('Indicator Data'!BT37="No Data",1,IF('Indicator Data imputation'!BT36&lt;&gt;"",1,0))</f>
        <v>0</v>
      </c>
      <c r="BT33" s="42">
        <f>IF('Indicator Data'!BU37="No Data",1,IF('Indicator Data imputation'!BU36&lt;&gt;"",1,0))</f>
        <v>0</v>
      </c>
      <c r="BU33">
        <f t="shared" si="0"/>
        <v>3</v>
      </c>
      <c r="BV33" s="44">
        <f t="shared" si="1"/>
        <v>0.04</v>
      </c>
    </row>
    <row r="34" spans="1:74">
      <c r="A34" t="str">
        <f>'Indicator Data'!B38</f>
        <v>TCD</v>
      </c>
      <c r="B34" s="42">
        <f>IF('Indicator Data'!C38="No Data",1,IF('Indicator Data imputation'!C37&lt;&gt;"",1,0))</f>
        <v>0</v>
      </c>
      <c r="C34" s="42">
        <f>IF('Indicator Data'!D38="No Data",1,IF('Indicator Data imputation'!D37&lt;&gt;"",1,0))</f>
        <v>0</v>
      </c>
      <c r="D34" s="42">
        <f>IF('Indicator Data'!E38="No Data",1,IF('Indicator Data imputation'!E37&lt;&gt;"",1,0))</f>
        <v>0</v>
      </c>
      <c r="E34" s="42">
        <f>IF('Indicator Data'!F38="No Data",1,IF('Indicator Data imputation'!F37&lt;&gt;"",1,0))</f>
        <v>0</v>
      </c>
      <c r="F34" s="42">
        <f>IF('Indicator Data'!G38="No Data",1,IF('Indicator Data imputation'!G37&lt;&gt;"",1,0))</f>
        <v>0</v>
      </c>
      <c r="G34" s="42">
        <f>IF('Indicator Data'!H38="No Data",1,IF('Indicator Data imputation'!H37&lt;&gt;"",1,0))</f>
        <v>0</v>
      </c>
      <c r="H34" s="42">
        <f>IF('Indicator Data'!I38="No Data",1,IF('Indicator Data imputation'!I37&lt;&gt;"",1,0))</f>
        <v>0</v>
      </c>
      <c r="I34" s="42">
        <f>IF('Indicator Data'!J38="No Data",1,IF('Indicator Data imputation'!J37&lt;&gt;"",1,0))</f>
        <v>0</v>
      </c>
      <c r="J34" s="42">
        <f>IF('Indicator Data'!K38="No Data",1,IF('Indicator Data imputation'!K37&lt;&gt;"",1,0))</f>
        <v>0</v>
      </c>
      <c r="K34" s="42">
        <f>IF('Indicator Data'!L38="No Data",1,IF('Indicator Data imputation'!L37&lt;&gt;"",1,0))</f>
        <v>0</v>
      </c>
      <c r="L34" s="42">
        <f>IF('Indicator Data'!M38="No Data",1,IF('Indicator Data imputation'!M37&lt;&gt;"",1,0))</f>
        <v>0</v>
      </c>
      <c r="M34" s="42">
        <f>IF('Indicator Data'!N38="No Data",1,IF('Indicator Data imputation'!N37&lt;&gt;"",1,0))</f>
        <v>0</v>
      </c>
      <c r="N34" s="42">
        <f>IF('Indicator Data'!O38="No Data",1,IF('Indicator Data imputation'!O37&lt;&gt;"",1,0))</f>
        <v>0</v>
      </c>
      <c r="O34" s="42">
        <f>IF('Indicator Data'!P38="No Data",1,IF('Indicator Data imputation'!P37&lt;&gt;"",1,0))</f>
        <v>0</v>
      </c>
      <c r="P34" s="42">
        <f>IF('Indicator Data'!Q38="No Data",1,IF('Indicator Data imputation'!Q37&lt;&gt;"",1,0))</f>
        <v>0</v>
      </c>
      <c r="Q34" s="42">
        <f>IF('Indicator Data'!R38="No Data",1,IF('Indicator Data imputation'!R37&lt;&gt;"",1,0))</f>
        <v>0</v>
      </c>
      <c r="R34" s="42">
        <f>IF('Indicator Data'!S38="No Data",1,IF('Indicator Data imputation'!S37&lt;&gt;"",1,0))</f>
        <v>0</v>
      </c>
      <c r="S34" s="42">
        <f>IF('Indicator Data'!T38="No Data",1,IF('Indicator Data imputation'!T37&lt;&gt;"",1,0))</f>
        <v>0</v>
      </c>
      <c r="T34" s="42">
        <f>IF('Indicator Data'!U38="No Data",1,IF('Indicator Data imputation'!U37&lt;&gt;"",1,0))</f>
        <v>0</v>
      </c>
      <c r="U34" s="42">
        <f>IF('Indicator Data'!V38="No Data",1,IF('Indicator Data imputation'!V37&lt;&gt;"",1,0))</f>
        <v>0</v>
      </c>
      <c r="V34" s="42">
        <f>IF('Indicator Data'!W38="No Data",1,IF('Indicator Data imputation'!W37&lt;&gt;"",1,0))</f>
        <v>0</v>
      </c>
      <c r="W34" s="42">
        <f>IF('Indicator Data'!X38="No Data",1,IF('Indicator Data imputation'!X37&lt;&gt;"",1,0))</f>
        <v>0</v>
      </c>
      <c r="X34" s="42">
        <f>IF('Indicator Data'!Y38="No Data",1,IF('Indicator Data imputation'!Y37&lt;&gt;"",1,0))</f>
        <v>0</v>
      </c>
      <c r="Y34" s="42">
        <f>IF('Indicator Data'!Z38="No Data",1,IF('Indicator Data imputation'!Z37&lt;&gt;"",1,0))</f>
        <v>0</v>
      </c>
      <c r="Z34" s="42">
        <f>IF('Indicator Data'!AA38="No Data",1,IF('Indicator Data imputation'!AA37&lt;&gt;"",1,0))</f>
        <v>0</v>
      </c>
      <c r="AA34" s="42">
        <f>IF('Indicator Data'!AB38="No Data",1,IF('Indicator Data imputation'!AB37&lt;&gt;"",1,0))</f>
        <v>0</v>
      </c>
      <c r="AB34" s="42">
        <f>IF('Indicator Data'!AC38="No Data",1,IF('Indicator Data imputation'!AC37&lt;&gt;"",1,0))</f>
        <v>0</v>
      </c>
      <c r="AC34" s="42">
        <f>IF('Indicator Data'!AD38="No Data",1,IF('Indicator Data imputation'!AD37&lt;&gt;"",1,0))</f>
        <v>0</v>
      </c>
      <c r="AD34" s="42">
        <f>IF('Indicator Data'!AE38="No Data",1,IF('Indicator Data imputation'!AE37&lt;&gt;"",1,0))</f>
        <v>0</v>
      </c>
      <c r="AE34" s="42">
        <f>IF('Indicator Data'!AF38="No Data",1,IF('Indicator Data imputation'!AF37&lt;&gt;"",1,0))</f>
        <v>0</v>
      </c>
      <c r="AF34" s="42">
        <f>IF('Indicator Data'!AG38="No Data",1,IF('Indicator Data imputation'!AG37&lt;&gt;"",1,0))</f>
        <v>0</v>
      </c>
      <c r="AG34" s="42">
        <f>IF('Indicator Data'!AH38="No Data",1,IF('Indicator Data imputation'!AH37&lt;&gt;"",1,0))</f>
        <v>0</v>
      </c>
      <c r="AH34" s="42">
        <f>IF('Indicator Data'!AI38="No Data",1,IF('Indicator Data imputation'!AI37&lt;&gt;"",1,0))</f>
        <v>0</v>
      </c>
      <c r="AI34" s="42">
        <f>IF('Indicator Data'!AJ38="No Data",1,IF('Indicator Data imputation'!AJ37&lt;&gt;"",1,0))</f>
        <v>0</v>
      </c>
      <c r="AJ34" s="42">
        <f>IF('Indicator Data'!AK38="No Data",1,IF('Indicator Data imputation'!AK37&lt;&gt;"",1,0))</f>
        <v>0</v>
      </c>
      <c r="AK34" s="42">
        <f>IF('Indicator Data'!AL38="No Data",1,IF('Indicator Data imputation'!AL37&lt;&gt;"",1,0))</f>
        <v>0</v>
      </c>
      <c r="AL34" s="42">
        <f>IF('Indicator Data'!AM38="No Data",1,IF('Indicator Data imputation'!AM37&lt;&gt;"",1,0))</f>
        <v>0</v>
      </c>
      <c r="AM34" s="42">
        <f>IF('Indicator Data'!AN38="No Data",1,IF('Indicator Data imputation'!AN37&lt;&gt;"",1,0))</f>
        <v>0</v>
      </c>
      <c r="AN34" s="42">
        <f>IF('Indicator Data'!AO38="No Data",1,IF('Indicator Data imputation'!AO37&lt;&gt;"",1,0))</f>
        <v>0</v>
      </c>
      <c r="AO34" s="42">
        <f>IF('Indicator Data'!AP38="No Data",1,IF('Indicator Data imputation'!AP37&lt;&gt;"",1,0))</f>
        <v>0</v>
      </c>
      <c r="AP34" s="42">
        <f>IF('Indicator Data'!AQ38="No Data",1,IF('Indicator Data imputation'!AQ37&lt;&gt;"",1,0))</f>
        <v>0</v>
      </c>
      <c r="AQ34" s="42">
        <f>IF('Indicator Data'!AR38="No Data",1,IF('Indicator Data imputation'!AR37&lt;&gt;"",1,0))</f>
        <v>0</v>
      </c>
      <c r="AR34" s="42">
        <f>IF('Indicator Data'!AS38="No Data",1,IF('Indicator Data imputation'!AS37&lt;&gt;"",1,0))</f>
        <v>0</v>
      </c>
      <c r="AS34" s="42">
        <f>IF('Indicator Data'!AT38="No Data",1,IF('Indicator Data imputation'!AT37&lt;&gt;"",1,0))</f>
        <v>0</v>
      </c>
      <c r="AT34" s="42">
        <f>IF('Indicator Data'!AU38="No Data",1,IF('Indicator Data imputation'!AU37&lt;&gt;"",1,0))</f>
        <v>0</v>
      </c>
      <c r="AU34" s="42">
        <f>IF('Indicator Data'!AV38="No Data",1,IF('Indicator Data imputation'!AV37&lt;&gt;"",1,0))</f>
        <v>0</v>
      </c>
      <c r="AV34" s="42">
        <f>IF('Indicator Data'!AW38="No Data",1,IF('Indicator Data imputation'!AW37&lt;&gt;"",1,0))</f>
        <v>0</v>
      </c>
      <c r="AW34" s="42">
        <f>IF('Indicator Data'!AX38="No Data",1,IF('Indicator Data imputation'!AX37&lt;&gt;"",1,0))</f>
        <v>0</v>
      </c>
      <c r="AX34" s="42">
        <f>IF('Indicator Data'!AY38="No Data",1,IF('Indicator Data imputation'!AY37&lt;&gt;"",1,0))</f>
        <v>0</v>
      </c>
      <c r="AY34" s="42">
        <f>IF('Indicator Data'!AZ38="No Data",1,IF('Indicator Data imputation'!AZ37&lt;&gt;"",1,0))</f>
        <v>0</v>
      </c>
      <c r="AZ34" s="42">
        <f>IF('Indicator Data'!BA38="No Data",1,IF('Indicator Data imputation'!BA37&lt;&gt;"",1,0))</f>
        <v>0</v>
      </c>
      <c r="BA34" s="42">
        <f>IF('Indicator Data'!BB38="No Data",1,IF('Indicator Data imputation'!BB37&lt;&gt;"",1,0))</f>
        <v>0</v>
      </c>
      <c r="BB34" s="42">
        <f>IF('Indicator Data'!BC38="No Data",1,IF('Indicator Data imputation'!BC37&lt;&gt;"",1,0))</f>
        <v>0</v>
      </c>
      <c r="BC34" s="42">
        <f>IF('Indicator Data'!BD38="No Data",1,IF('Indicator Data imputation'!BD37&lt;&gt;"",1,0))</f>
        <v>0</v>
      </c>
      <c r="BD34" s="42">
        <f>IF('Indicator Data'!BE38="No Data",1,IF('Indicator Data imputation'!BE37&lt;&gt;"",1,0))</f>
        <v>0</v>
      </c>
      <c r="BE34" s="42">
        <f>IF('Indicator Data'!BF38="No Data",1,IF('Indicator Data imputation'!BF37&lt;&gt;"",1,0))</f>
        <v>1</v>
      </c>
      <c r="BF34" s="42">
        <f>IF('Indicator Data'!BG38="No Data",1,IF('Indicator Data imputation'!BG37&lt;&gt;"",1,0))</f>
        <v>0</v>
      </c>
      <c r="BG34" s="42">
        <f>IF('Indicator Data'!BH38="No Data",1,IF('Indicator Data imputation'!BH37&lt;&gt;"",1,0))</f>
        <v>0</v>
      </c>
      <c r="BH34" s="42">
        <f>IF('Indicator Data'!BI38="No Data",1,IF('Indicator Data imputation'!BI37&lt;&gt;"",1,0))</f>
        <v>0</v>
      </c>
      <c r="BI34" s="42">
        <f>IF('Indicator Data'!BJ38="No Data",1,IF('Indicator Data imputation'!BJ37&lt;&gt;"",1,0))</f>
        <v>0</v>
      </c>
      <c r="BJ34" s="42">
        <f>IF('Indicator Data'!BK38="No Data",1,IF('Indicator Data imputation'!BK37&lt;&gt;"",1,0))</f>
        <v>0</v>
      </c>
      <c r="BK34" s="42">
        <f>IF('Indicator Data'!BL38="No Data",1,IF('Indicator Data imputation'!BL37&lt;&gt;"",1,0))</f>
        <v>0</v>
      </c>
      <c r="BL34" s="42">
        <f>IF('Indicator Data'!BM38="No Data",1,IF('Indicator Data imputation'!BM37&lt;&gt;"",1,0))</f>
        <v>0</v>
      </c>
      <c r="BM34" s="42">
        <f>IF('Indicator Data'!BN38="No Data",1,IF('Indicator Data imputation'!BN37&lt;&gt;"",1,0))</f>
        <v>0</v>
      </c>
      <c r="BN34" s="42">
        <f>IF('Indicator Data'!BO38="No Data",1,IF('Indicator Data imputation'!BO37&lt;&gt;"",1,0))</f>
        <v>0</v>
      </c>
      <c r="BO34" s="42">
        <f>IF('Indicator Data'!BP38="No Data",1,IF('Indicator Data imputation'!BP37&lt;&gt;"",1,0))</f>
        <v>0</v>
      </c>
      <c r="BP34" s="42">
        <f>IF('Indicator Data'!BQ38="No Data",1,IF('Indicator Data imputation'!BQ37&lt;&gt;"",1,0))</f>
        <v>0</v>
      </c>
      <c r="BQ34" s="42">
        <f>IF('Indicator Data'!BR38="No Data",1,IF('Indicator Data imputation'!BR37&lt;&gt;"",1,0))</f>
        <v>0</v>
      </c>
      <c r="BR34" s="42">
        <f>IF('Indicator Data'!BS38="No Data",1,IF('Indicator Data imputation'!BS37&lt;&gt;"",1,0))</f>
        <v>1</v>
      </c>
      <c r="BS34" s="42">
        <f>IF('Indicator Data'!BT38="No Data",1,IF('Indicator Data imputation'!BT37&lt;&gt;"",1,0))</f>
        <v>0</v>
      </c>
      <c r="BT34" s="42">
        <f>IF('Indicator Data'!BU38="No Data",1,IF('Indicator Data imputation'!BU37&lt;&gt;"",1,0))</f>
        <v>0</v>
      </c>
      <c r="BU34">
        <f t="shared" ref="BU34:BU65" si="2">SUM(B34:BT34)</f>
        <v>2</v>
      </c>
      <c r="BV34" s="44">
        <f t="shared" si="1"/>
        <v>2.6666666666666668E-2</v>
      </c>
    </row>
    <row r="35" spans="1:74">
      <c r="A35" t="str">
        <f>'Indicator Data'!B39</f>
        <v>CHL</v>
      </c>
      <c r="B35" s="42">
        <f>IF('Indicator Data'!C39="No Data",1,IF('Indicator Data imputation'!C38&lt;&gt;"",1,0))</f>
        <v>0</v>
      </c>
      <c r="C35" s="42">
        <f>IF('Indicator Data'!D39="No Data",1,IF('Indicator Data imputation'!D38&lt;&gt;"",1,0))</f>
        <v>0</v>
      </c>
      <c r="D35" s="42">
        <f>IF('Indicator Data'!E39="No Data",1,IF('Indicator Data imputation'!E38&lt;&gt;"",1,0))</f>
        <v>0</v>
      </c>
      <c r="E35" s="42">
        <f>IF('Indicator Data'!F39="No Data",1,IF('Indicator Data imputation'!F38&lt;&gt;"",1,0))</f>
        <v>0</v>
      </c>
      <c r="F35" s="42">
        <f>IF('Indicator Data'!G39="No Data",1,IF('Indicator Data imputation'!G38&lt;&gt;"",1,0))</f>
        <v>0</v>
      </c>
      <c r="G35" s="42">
        <f>IF('Indicator Data'!H39="No Data",1,IF('Indicator Data imputation'!H38&lt;&gt;"",1,0))</f>
        <v>0</v>
      </c>
      <c r="H35" s="42">
        <f>IF('Indicator Data'!I39="No Data",1,IF('Indicator Data imputation'!I38&lt;&gt;"",1,0))</f>
        <v>0</v>
      </c>
      <c r="I35" s="42">
        <f>IF('Indicator Data'!J39="No Data",1,IF('Indicator Data imputation'!J38&lt;&gt;"",1,0))</f>
        <v>0</v>
      </c>
      <c r="J35" s="42">
        <f>IF('Indicator Data'!K39="No Data",1,IF('Indicator Data imputation'!K38&lt;&gt;"",1,0))</f>
        <v>0</v>
      </c>
      <c r="K35" s="42">
        <f>IF('Indicator Data'!L39="No Data",1,IF('Indicator Data imputation'!L38&lt;&gt;"",1,0))</f>
        <v>0</v>
      </c>
      <c r="L35" s="42">
        <f>IF('Indicator Data'!M39="No Data",1,IF('Indicator Data imputation'!M38&lt;&gt;"",1,0))</f>
        <v>1</v>
      </c>
      <c r="M35" s="42">
        <f>IF('Indicator Data'!N39="No Data",1,IF('Indicator Data imputation'!N38&lt;&gt;"",1,0))</f>
        <v>1</v>
      </c>
      <c r="N35" s="42">
        <f>IF('Indicator Data'!O39="No Data",1,IF('Indicator Data imputation'!O38&lt;&gt;"",1,0))</f>
        <v>1</v>
      </c>
      <c r="O35" s="42">
        <f>IF('Indicator Data'!P39="No Data",1,IF('Indicator Data imputation'!P38&lt;&gt;"",1,0))</f>
        <v>1</v>
      </c>
      <c r="P35" s="42">
        <f>IF('Indicator Data'!Q39="No Data",1,IF('Indicator Data imputation'!Q38&lt;&gt;"",1,0))</f>
        <v>0</v>
      </c>
      <c r="Q35" s="42">
        <f>IF('Indicator Data'!R39="No Data",1,IF('Indicator Data imputation'!R38&lt;&gt;"",1,0))</f>
        <v>0</v>
      </c>
      <c r="R35" s="42">
        <f>IF('Indicator Data'!S39="No Data",1,IF('Indicator Data imputation'!S38&lt;&gt;"",1,0))</f>
        <v>0</v>
      </c>
      <c r="S35" s="42">
        <f>IF('Indicator Data'!T39="No Data",1,IF('Indicator Data imputation'!T38&lt;&gt;"",1,0))</f>
        <v>0</v>
      </c>
      <c r="T35" s="42">
        <f>IF('Indicator Data'!U39="No Data",1,IF('Indicator Data imputation'!U38&lt;&gt;"",1,0))</f>
        <v>0</v>
      </c>
      <c r="U35" s="42">
        <f>IF('Indicator Data'!V39="No Data",1,IF('Indicator Data imputation'!V38&lt;&gt;"",1,0))</f>
        <v>0</v>
      </c>
      <c r="V35" s="42">
        <f>IF('Indicator Data'!W39="No Data",1,IF('Indicator Data imputation'!W38&lt;&gt;"",1,0))</f>
        <v>0</v>
      </c>
      <c r="W35" s="42">
        <f>IF('Indicator Data'!X39="No Data",1,IF('Indicator Data imputation'!X38&lt;&gt;"",1,0))</f>
        <v>0</v>
      </c>
      <c r="X35" s="42">
        <f>IF('Indicator Data'!Y39="No Data",1,IF('Indicator Data imputation'!Y38&lt;&gt;"",1,0))</f>
        <v>0</v>
      </c>
      <c r="Y35" s="42">
        <f>IF('Indicator Data'!Z39="No Data",1,IF('Indicator Data imputation'!Z38&lt;&gt;"",1,0))</f>
        <v>0</v>
      </c>
      <c r="Z35" s="42">
        <f>IF('Indicator Data'!AA39="No Data",1,IF('Indicator Data imputation'!AA38&lt;&gt;"",1,0))</f>
        <v>1</v>
      </c>
      <c r="AA35" s="42">
        <f>IF('Indicator Data'!AB39="No Data",1,IF('Indicator Data imputation'!AB38&lt;&gt;"",1,0))</f>
        <v>0</v>
      </c>
      <c r="AB35" s="42">
        <f>IF('Indicator Data'!AC39="No Data",1,IF('Indicator Data imputation'!AC38&lt;&gt;"",1,0))</f>
        <v>0</v>
      </c>
      <c r="AC35" s="42">
        <f>IF('Indicator Data'!AD39="No Data",1,IF('Indicator Data imputation'!AD38&lt;&gt;"",1,0))</f>
        <v>0</v>
      </c>
      <c r="AD35" s="42">
        <f>IF('Indicator Data'!AE39="No Data",1,IF('Indicator Data imputation'!AE38&lt;&gt;"",1,0))</f>
        <v>0</v>
      </c>
      <c r="AE35" s="42">
        <f>IF('Indicator Data'!AF39="No Data",1,IF('Indicator Data imputation'!AF38&lt;&gt;"",1,0))</f>
        <v>0</v>
      </c>
      <c r="AF35" s="42">
        <f>IF('Indicator Data'!AG39="No Data",1,IF('Indicator Data imputation'!AG38&lt;&gt;"",1,0))</f>
        <v>0</v>
      </c>
      <c r="AG35" s="42">
        <f>IF('Indicator Data'!AH39="No Data",1,IF('Indicator Data imputation'!AH38&lt;&gt;"",1,0))</f>
        <v>0</v>
      </c>
      <c r="AH35" s="42">
        <f>IF('Indicator Data'!AI39="No Data",1,IF('Indicator Data imputation'!AI38&lt;&gt;"",1,0))</f>
        <v>1</v>
      </c>
      <c r="AI35" s="42">
        <f>IF('Indicator Data'!AJ39="No Data",1,IF('Indicator Data imputation'!AJ38&lt;&gt;"",1,0))</f>
        <v>0</v>
      </c>
      <c r="AJ35" s="42">
        <f>IF('Indicator Data'!AK39="No Data",1,IF('Indicator Data imputation'!AK38&lt;&gt;"",1,0))</f>
        <v>0</v>
      </c>
      <c r="AK35" s="42">
        <f>IF('Indicator Data'!AL39="No Data",1,IF('Indicator Data imputation'!AL38&lt;&gt;"",1,0))</f>
        <v>0</v>
      </c>
      <c r="AL35" s="42">
        <f>IF('Indicator Data'!AM39="No Data",1,IF('Indicator Data imputation'!AM38&lt;&gt;"",1,0))</f>
        <v>1</v>
      </c>
      <c r="AM35" s="42">
        <f>IF('Indicator Data'!AN39="No Data",1,IF('Indicator Data imputation'!AN38&lt;&gt;"",1,0))</f>
        <v>0</v>
      </c>
      <c r="AN35" s="42">
        <f>IF('Indicator Data'!AO39="No Data",1,IF('Indicator Data imputation'!AO38&lt;&gt;"",1,0))</f>
        <v>0</v>
      </c>
      <c r="AO35" s="42">
        <f>IF('Indicator Data'!AP39="No Data",1,IF('Indicator Data imputation'!AP38&lt;&gt;"",1,0))</f>
        <v>0</v>
      </c>
      <c r="AP35" s="42">
        <f>IF('Indicator Data'!AQ39="No Data",1,IF('Indicator Data imputation'!AQ38&lt;&gt;"",1,0))</f>
        <v>0</v>
      </c>
      <c r="AQ35" s="42">
        <f>IF('Indicator Data'!AR39="No Data",1,IF('Indicator Data imputation'!AR38&lt;&gt;"",1,0))</f>
        <v>0</v>
      </c>
      <c r="AR35" s="42">
        <f>IF('Indicator Data'!AS39="No Data",1,IF('Indicator Data imputation'!AS38&lt;&gt;"",1,0))</f>
        <v>0</v>
      </c>
      <c r="AS35" s="42">
        <f>IF('Indicator Data'!AT39="No Data",1,IF('Indicator Data imputation'!AT38&lt;&gt;"",1,0))</f>
        <v>1</v>
      </c>
      <c r="AT35" s="42">
        <f>IF('Indicator Data'!AU39="No Data",1,IF('Indicator Data imputation'!AU38&lt;&gt;"",1,0))</f>
        <v>0</v>
      </c>
      <c r="AU35" s="42">
        <f>IF('Indicator Data'!AV39="No Data",1,IF('Indicator Data imputation'!AV38&lt;&gt;"",1,0))</f>
        <v>0</v>
      </c>
      <c r="AV35" s="42">
        <f>IF('Indicator Data'!AW39="No Data",1,IF('Indicator Data imputation'!AW38&lt;&gt;"",1,0))</f>
        <v>0</v>
      </c>
      <c r="AW35" s="42">
        <f>IF('Indicator Data'!AX39="No Data",1,IF('Indicator Data imputation'!AX38&lt;&gt;"",1,0))</f>
        <v>0</v>
      </c>
      <c r="AX35" s="42">
        <f>IF('Indicator Data'!AY39="No Data",1,IF('Indicator Data imputation'!AY38&lt;&gt;"",1,0))</f>
        <v>0</v>
      </c>
      <c r="AY35" s="42">
        <f>IF('Indicator Data'!AZ39="No Data",1,IF('Indicator Data imputation'!AZ38&lt;&gt;"",1,0))</f>
        <v>0</v>
      </c>
      <c r="AZ35" s="42">
        <f>IF('Indicator Data'!BA39="No Data",1,IF('Indicator Data imputation'!BA38&lt;&gt;"",1,0))</f>
        <v>0</v>
      </c>
      <c r="BA35" s="42">
        <f>IF('Indicator Data'!BB39="No Data",1,IF('Indicator Data imputation'!BB38&lt;&gt;"",1,0))</f>
        <v>0</v>
      </c>
      <c r="BB35" s="42">
        <f>IF('Indicator Data'!BC39="No Data",1,IF('Indicator Data imputation'!BC38&lt;&gt;"",1,0))</f>
        <v>0</v>
      </c>
      <c r="BC35" s="42">
        <f>IF('Indicator Data'!BD39="No Data",1,IF('Indicator Data imputation'!BD38&lt;&gt;"",1,0))</f>
        <v>0</v>
      </c>
      <c r="BD35" s="42">
        <f>IF('Indicator Data'!BE39="No Data",1,IF('Indicator Data imputation'!BE38&lt;&gt;"",1,0))</f>
        <v>0</v>
      </c>
      <c r="BE35" s="42">
        <f>IF('Indicator Data'!BF39="No Data",1,IF('Indicator Data imputation'!BF38&lt;&gt;"",1,0))</f>
        <v>0</v>
      </c>
      <c r="BF35" s="42">
        <f>IF('Indicator Data'!BG39="No Data",1,IF('Indicator Data imputation'!BG38&lt;&gt;"",1,0))</f>
        <v>0</v>
      </c>
      <c r="BG35" s="42">
        <f>IF('Indicator Data'!BH39="No Data",1,IF('Indicator Data imputation'!BH38&lt;&gt;"",1,0))</f>
        <v>0</v>
      </c>
      <c r="BH35" s="42">
        <f>IF('Indicator Data'!BI39="No Data",1,IF('Indicator Data imputation'!BI38&lt;&gt;"",1,0))</f>
        <v>0</v>
      </c>
      <c r="BI35" s="42">
        <f>IF('Indicator Data'!BJ39="No Data",1,IF('Indicator Data imputation'!BJ38&lt;&gt;"",1,0))</f>
        <v>0</v>
      </c>
      <c r="BJ35" s="42">
        <f>IF('Indicator Data'!BK39="No Data",1,IF('Indicator Data imputation'!BK38&lt;&gt;"",1,0))</f>
        <v>0</v>
      </c>
      <c r="BK35" s="42">
        <f>IF('Indicator Data'!BL39="No Data",1,IF('Indicator Data imputation'!BL38&lt;&gt;"",1,0))</f>
        <v>0</v>
      </c>
      <c r="BL35" s="42">
        <f>IF('Indicator Data'!BM39="No Data",1,IF('Indicator Data imputation'!BM38&lt;&gt;"",1,0))</f>
        <v>0</v>
      </c>
      <c r="BM35" s="42">
        <f>IF('Indicator Data'!BN39="No Data",1,IF('Indicator Data imputation'!BN38&lt;&gt;"",1,0))</f>
        <v>0</v>
      </c>
      <c r="BN35" s="42">
        <f>IF('Indicator Data'!BO39="No Data",1,IF('Indicator Data imputation'!BO38&lt;&gt;"",1,0))</f>
        <v>0</v>
      </c>
      <c r="BO35" s="42">
        <f>IF('Indicator Data'!BP39="No Data",1,IF('Indicator Data imputation'!BP38&lt;&gt;"",1,0))</f>
        <v>0</v>
      </c>
      <c r="BP35" s="42">
        <f>IF('Indicator Data'!BQ39="No Data",1,IF('Indicator Data imputation'!BQ38&lt;&gt;"",1,0))</f>
        <v>0</v>
      </c>
      <c r="BQ35" s="42">
        <f>IF('Indicator Data'!BR39="No Data",1,IF('Indicator Data imputation'!BR38&lt;&gt;"",1,0))</f>
        <v>0</v>
      </c>
      <c r="BR35" s="42">
        <f>IF('Indicator Data'!BS39="No Data",1,IF('Indicator Data imputation'!BS38&lt;&gt;"",1,0))</f>
        <v>0</v>
      </c>
      <c r="BS35" s="42">
        <f>IF('Indicator Data'!BT39="No Data",1,IF('Indicator Data imputation'!BT38&lt;&gt;"",1,0))</f>
        <v>0</v>
      </c>
      <c r="BT35" s="42">
        <f>IF('Indicator Data'!BU39="No Data",1,IF('Indicator Data imputation'!BU38&lt;&gt;"",1,0))</f>
        <v>0</v>
      </c>
      <c r="BU35">
        <f t="shared" si="2"/>
        <v>8</v>
      </c>
      <c r="BV35" s="44">
        <f t="shared" si="1"/>
        <v>0.10666666666666667</v>
      </c>
    </row>
    <row r="36" spans="1:74">
      <c r="A36" t="str">
        <f>'Indicator Data'!B40</f>
        <v>CHN</v>
      </c>
      <c r="B36" s="42">
        <f>IF('Indicator Data'!C40="No Data",1,IF('Indicator Data imputation'!C39&lt;&gt;"",1,0))</f>
        <v>0</v>
      </c>
      <c r="C36" s="42">
        <f>IF('Indicator Data'!D40="No Data",1,IF('Indicator Data imputation'!D39&lt;&gt;"",1,0))</f>
        <v>0</v>
      </c>
      <c r="D36" s="42">
        <f>IF('Indicator Data'!E40="No Data",1,IF('Indicator Data imputation'!E39&lt;&gt;"",1,0))</f>
        <v>0</v>
      </c>
      <c r="E36" s="42">
        <f>IF('Indicator Data'!F40="No Data",1,IF('Indicator Data imputation'!F39&lt;&gt;"",1,0))</f>
        <v>0</v>
      </c>
      <c r="F36" s="42">
        <f>IF('Indicator Data'!G40="No Data",1,IF('Indicator Data imputation'!G39&lt;&gt;"",1,0))</f>
        <v>0</v>
      </c>
      <c r="G36" s="42">
        <f>IF('Indicator Data'!H40="No Data",1,IF('Indicator Data imputation'!H39&lt;&gt;"",1,0))</f>
        <v>0</v>
      </c>
      <c r="H36" s="42">
        <f>IF('Indicator Data'!I40="No Data",1,IF('Indicator Data imputation'!I39&lt;&gt;"",1,0))</f>
        <v>0</v>
      </c>
      <c r="I36" s="42">
        <f>IF('Indicator Data'!J40="No Data",1,IF('Indicator Data imputation'!J39&lt;&gt;"",1,0))</f>
        <v>0</v>
      </c>
      <c r="J36" s="42">
        <f>IF('Indicator Data'!K40="No Data",1,IF('Indicator Data imputation'!K39&lt;&gt;"",1,0))</f>
        <v>0</v>
      </c>
      <c r="K36" s="42">
        <f>IF('Indicator Data'!L40="No Data",1,IF('Indicator Data imputation'!L39&lt;&gt;"",1,0))</f>
        <v>0</v>
      </c>
      <c r="L36" s="42">
        <f>IF('Indicator Data'!M40="No Data",1,IF('Indicator Data imputation'!M39&lt;&gt;"",1,0))</f>
        <v>0</v>
      </c>
      <c r="M36" s="42">
        <f>IF('Indicator Data'!N40="No Data",1,IF('Indicator Data imputation'!N39&lt;&gt;"",1,0))</f>
        <v>1</v>
      </c>
      <c r="N36" s="42">
        <f>IF('Indicator Data'!O40="No Data",1,IF('Indicator Data imputation'!O39&lt;&gt;"",1,0))</f>
        <v>1</v>
      </c>
      <c r="O36" s="42">
        <f>IF('Indicator Data'!P40="No Data",1,IF('Indicator Data imputation'!P39&lt;&gt;"",1,0))</f>
        <v>1</v>
      </c>
      <c r="P36" s="42">
        <f>IF('Indicator Data'!Q40="No Data",1,IF('Indicator Data imputation'!Q39&lt;&gt;"",1,0))</f>
        <v>0</v>
      </c>
      <c r="Q36" s="42">
        <f>IF('Indicator Data'!R40="No Data",1,IF('Indicator Data imputation'!R39&lt;&gt;"",1,0))</f>
        <v>0</v>
      </c>
      <c r="R36" s="42">
        <f>IF('Indicator Data'!S40="No Data",1,IF('Indicator Data imputation'!S39&lt;&gt;"",1,0))</f>
        <v>0</v>
      </c>
      <c r="S36" s="42">
        <f>IF('Indicator Data'!T40="No Data",1,IF('Indicator Data imputation'!T39&lt;&gt;"",1,0))</f>
        <v>0</v>
      </c>
      <c r="T36" s="42">
        <f>IF('Indicator Data'!U40="No Data",1,IF('Indicator Data imputation'!U39&lt;&gt;"",1,0))</f>
        <v>0</v>
      </c>
      <c r="U36" s="42">
        <f>IF('Indicator Data'!V40="No Data",1,IF('Indicator Data imputation'!V39&lt;&gt;"",1,0))</f>
        <v>0</v>
      </c>
      <c r="V36" s="42">
        <f>IF('Indicator Data'!W40="No Data",1,IF('Indicator Data imputation'!W39&lt;&gt;"",1,0))</f>
        <v>0</v>
      </c>
      <c r="W36" s="42">
        <f>IF('Indicator Data'!X40="No Data",1,IF('Indicator Data imputation'!X39&lt;&gt;"",1,0))</f>
        <v>0</v>
      </c>
      <c r="X36" s="42">
        <f>IF('Indicator Data'!Y40="No Data",1,IF('Indicator Data imputation'!Y39&lt;&gt;"",1,0))</f>
        <v>1</v>
      </c>
      <c r="Y36" s="42">
        <f>IF('Indicator Data'!Z40="No Data",1,IF('Indicator Data imputation'!Z39&lt;&gt;"",1,0))</f>
        <v>0</v>
      </c>
      <c r="Z36" s="42">
        <f>IF('Indicator Data'!AA40="No Data",1,IF('Indicator Data imputation'!AA39&lt;&gt;"",1,0))</f>
        <v>0</v>
      </c>
      <c r="AA36" s="42">
        <f>IF('Indicator Data'!AB40="No Data",1,IF('Indicator Data imputation'!AB39&lt;&gt;"",1,0))</f>
        <v>0</v>
      </c>
      <c r="AB36" s="42">
        <f>IF('Indicator Data'!AC40="No Data",1,IF('Indicator Data imputation'!AC39&lt;&gt;"",1,0))</f>
        <v>0</v>
      </c>
      <c r="AC36" s="42">
        <f>IF('Indicator Data'!AD40="No Data",1,IF('Indicator Data imputation'!AD39&lt;&gt;"",1,0))</f>
        <v>0</v>
      </c>
      <c r="AD36" s="42">
        <f>IF('Indicator Data'!AE40="No Data",1,IF('Indicator Data imputation'!AE39&lt;&gt;"",1,0))</f>
        <v>0</v>
      </c>
      <c r="AE36" s="42">
        <f>IF('Indicator Data'!AF40="No Data",1,IF('Indicator Data imputation'!AF39&lt;&gt;"",1,0))</f>
        <v>0</v>
      </c>
      <c r="AF36" s="42">
        <f>IF('Indicator Data'!AG40="No Data",1,IF('Indicator Data imputation'!AG39&lt;&gt;"",1,0))</f>
        <v>0</v>
      </c>
      <c r="AG36" s="42">
        <f>IF('Indicator Data'!AH40="No Data",1,IF('Indicator Data imputation'!AH39&lt;&gt;"",1,0))</f>
        <v>0</v>
      </c>
      <c r="AH36" s="42">
        <f>IF('Indicator Data'!AI40="No Data",1,IF('Indicator Data imputation'!AI39&lt;&gt;"",1,0))</f>
        <v>0</v>
      </c>
      <c r="AI36" s="42">
        <f>IF('Indicator Data'!AJ40="No Data",1,IF('Indicator Data imputation'!AJ39&lt;&gt;"",1,0))</f>
        <v>0</v>
      </c>
      <c r="AJ36" s="42">
        <f>IF('Indicator Data'!AK40="No Data",1,IF('Indicator Data imputation'!AK39&lt;&gt;"",1,0))</f>
        <v>0</v>
      </c>
      <c r="AK36" s="42">
        <f>IF('Indicator Data'!AL40="No Data",1,IF('Indicator Data imputation'!AL39&lt;&gt;"",1,0))</f>
        <v>0</v>
      </c>
      <c r="AL36" s="42">
        <f>IF('Indicator Data'!AM40="No Data",1,IF('Indicator Data imputation'!AM39&lt;&gt;"",1,0))</f>
        <v>0</v>
      </c>
      <c r="AM36" s="42">
        <f>IF('Indicator Data'!AN40="No Data",1,IF('Indicator Data imputation'!AN39&lt;&gt;"",1,0))</f>
        <v>0</v>
      </c>
      <c r="AN36" s="42">
        <f>IF('Indicator Data'!AO40="No Data",1,IF('Indicator Data imputation'!AO39&lt;&gt;"",1,0))</f>
        <v>0</v>
      </c>
      <c r="AO36" s="42">
        <f>IF('Indicator Data'!AP40="No Data",1,IF('Indicator Data imputation'!AP39&lt;&gt;"",1,0))</f>
        <v>0</v>
      </c>
      <c r="AP36" s="42">
        <f>IF('Indicator Data'!AQ40="No Data",1,IF('Indicator Data imputation'!AQ39&lt;&gt;"",1,0))</f>
        <v>0</v>
      </c>
      <c r="AQ36" s="42">
        <f>IF('Indicator Data'!AR40="No Data",1,IF('Indicator Data imputation'!AR39&lt;&gt;"",1,0))</f>
        <v>1</v>
      </c>
      <c r="AR36" s="42">
        <f>IF('Indicator Data'!AS40="No Data",1,IF('Indicator Data imputation'!AS39&lt;&gt;"",1,0))</f>
        <v>1</v>
      </c>
      <c r="AS36" s="42">
        <f>IF('Indicator Data'!AT40="No Data",1,IF('Indicator Data imputation'!AT39&lt;&gt;"",1,0))</f>
        <v>0</v>
      </c>
      <c r="AT36" s="42">
        <f>IF('Indicator Data'!AU40="No Data",1,IF('Indicator Data imputation'!AU39&lt;&gt;"",1,0))</f>
        <v>0</v>
      </c>
      <c r="AU36" s="42">
        <f>IF('Indicator Data'!AV40="No Data",1,IF('Indicator Data imputation'!AV39&lt;&gt;"",1,0))</f>
        <v>0</v>
      </c>
      <c r="AV36" s="42">
        <f>IF('Indicator Data'!AW40="No Data",1,IF('Indicator Data imputation'!AW39&lt;&gt;"",1,0))</f>
        <v>0</v>
      </c>
      <c r="AW36" s="42">
        <f>IF('Indicator Data'!AX40="No Data",1,IF('Indicator Data imputation'!AX39&lt;&gt;"",1,0))</f>
        <v>0</v>
      </c>
      <c r="AX36" s="42">
        <f>IF('Indicator Data'!AY40="No Data",1,IF('Indicator Data imputation'!AY39&lt;&gt;"",1,0))</f>
        <v>0</v>
      </c>
      <c r="AY36" s="42">
        <f>IF('Indicator Data'!AZ40="No Data",1,IF('Indicator Data imputation'!AZ39&lt;&gt;"",1,0))</f>
        <v>0</v>
      </c>
      <c r="AZ36" s="42">
        <f>IF('Indicator Data'!BA40="No Data",1,IF('Indicator Data imputation'!BA39&lt;&gt;"",1,0))</f>
        <v>0</v>
      </c>
      <c r="BA36" s="42">
        <f>IF('Indicator Data'!BB40="No Data",1,IF('Indicator Data imputation'!BB39&lt;&gt;"",1,0))</f>
        <v>0</v>
      </c>
      <c r="BB36" s="42">
        <f>IF('Indicator Data'!BC40="No Data",1,IF('Indicator Data imputation'!BC39&lt;&gt;"",1,0))</f>
        <v>0</v>
      </c>
      <c r="BC36" s="42">
        <f>IF('Indicator Data'!BD40="No Data",1,IF('Indicator Data imputation'!BD39&lt;&gt;"",1,0))</f>
        <v>0</v>
      </c>
      <c r="BD36" s="42">
        <f>IF('Indicator Data'!BE40="No Data",1,IF('Indicator Data imputation'!BE39&lt;&gt;"",1,0))</f>
        <v>0</v>
      </c>
      <c r="BE36" s="42">
        <f>IF('Indicator Data'!BF40="No Data",1,IF('Indicator Data imputation'!BF39&lt;&gt;"",1,0))</f>
        <v>0</v>
      </c>
      <c r="BF36" s="42">
        <f>IF('Indicator Data'!BG40="No Data",1,IF('Indicator Data imputation'!BG39&lt;&gt;"",1,0))</f>
        <v>0</v>
      </c>
      <c r="BG36" s="42">
        <f>IF('Indicator Data'!BH40="No Data",1,IF('Indicator Data imputation'!BH39&lt;&gt;"",1,0))</f>
        <v>0</v>
      </c>
      <c r="BH36" s="42">
        <f>IF('Indicator Data'!BI40="No Data",1,IF('Indicator Data imputation'!BI39&lt;&gt;"",1,0))</f>
        <v>0</v>
      </c>
      <c r="BI36" s="42">
        <f>IF('Indicator Data'!BJ40="No Data",1,IF('Indicator Data imputation'!BJ39&lt;&gt;"",1,0))</f>
        <v>0</v>
      </c>
      <c r="BJ36" s="42">
        <f>IF('Indicator Data'!BK40="No Data",1,IF('Indicator Data imputation'!BK39&lt;&gt;"",1,0))</f>
        <v>0</v>
      </c>
      <c r="BK36" s="42">
        <f>IF('Indicator Data'!BL40="No Data",1,IF('Indicator Data imputation'!BL39&lt;&gt;"",1,0))</f>
        <v>0</v>
      </c>
      <c r="BL36" s="42">
        <f>IF('Indicator Data'!BM40="No Data",1,IF('Indicator Data imputation'!BM39&lt;&gt;"",1,0))</f>
        <v>0</v>
      </c>
      <c r="BM36" s="42">
        <f>IF('Indicator Data'!BN40="No Data",1,IF('Indicator Data imputation'!BN39&lt;&gt;"",1,0))</f>
        <v>0</v>
      </c>
      <c r="BN36" s="42">
        <f>IF('Indicator Data'!BO40="No Data",1,IF('Indicator Data imputation'!BO39&lt;&gt;"",1,0))</f>
        <v>0</v>
      </c>
      <c r="BO36" s="42">
        <f>IF('Indicator Data'!BP40="No Data",1,IF('Indicator Data imputation'!BP39&lt;&gt;"",1,0))</f>
        <v>0</v>
      </c>
      <c r="BP36" s="42">
        <f>IF('Indicator Data'!BQ40="No Data",1,IF('Indicator Data imputation'!BQ39&lt;&gt;"",1,0))</f>
        <v>0</v>
      </c>
      <c r="BQ36" s="42">
        <f>IF('Indicator Data'!BR40="No Data",1,IF('Indicator Data imputation'!BR39&lt;&gt;"",1,0))</f>
        <v>0</v>
      </c>
      <c r="BR36" s="42">
        <f>IF('Indicator Data'!BS40="No Data",1,IF('Indicator Data imputation'!BS39&lt;&gt;"",1,0))</f>
        <v>1</v>
      </c>
      <c r="BS36" s="42">
        <f>IF('Indicator Data'!BT40="No Data",1,IF('Indicator Data imputation'!BT39&lt;&gt;"",1,0))</f>
        <v>0</v>
      </c>
      <c r="BT36" s="42">
        <f>IF('Indicator Data'!BU40="No Data",1,IF('Indicator Data imputation'!BU39&lt;&gt;"",1,0))</f>
        <v>0</v>
      </c>
      <c r="BU36">
        <f t="shared" si="2"/>
        <v>7</v>
      </c>
      <c r="BV36" s="44">
        <f t="shared" si="1"/>
        <v>9.3333333333333338E-2</v>
      </c>
    </row>
    <row r="37" spans="1:74">
      <c r="A37" t="str">
        <f>'Indicator Data'!B41</f>
        <v>COL</v>
      </c>
      <c r="B37" s="42">
        <f>IF('Indicator Data'!C41="No Data",1,IF('Indicator Data imputation'!C40&lt;&gt;"",1,0))</f>
        <v>0</v>
      </c>
      <c r="C37" s="42">
        <f>IF('Indicator Data'!D41="No Data",1,IF('Indicator Data imputation'!D40&lt;&gt;"",1,0))</f>
        <v>0</v>
      </c>
      <c r="D37" s="42">
        <f>IF('Indicator Data'!E41="No Data",1,IF('Indicator Data imputation'!E40&lt;&gt;"",1,0))</f>
        <v>0</v>
      </c>
      <c r="E37" s="42">
        <f>IF('Indicator Data'!F41="No Data",1,IF('Indicator Data imputation'!F40&lt;&gt;"",1,0))</f>
        <v>0</v>
      </c>
      <c r="F37" s="42">
        <f>IF('Indicator Data'!G41="No Data",1,IF('Indicator Data imputation'!G40&lt;&gt;"",1,0))</f>
        <v>0</v>
      </c>
      <c r="G37" s="42">
        <f>IF('Indicator Data'!H41="No Data",1,IF('Indicator Data imputation'!H40&lt;&gt;"",1,0))</f>
        <v>0</v>
      </c>
      <c r="H37" s="42">
        <f>IF('Indicator Data'!I41="No Data",1,IF('Indicator Data imputation'!I40&lt;&gt;"",1,0))</f>
        <v>0</v>
      </c>
      <c r="I37" s="42">
        <f>IF('Indicator Data'!J41="No Data",1,IF('Indicator Data imputation'!J40&lt;&gt;"",1,0))</f>
        <v>0</v>
      </c>
      <c r="J37" s="42">
        <f>IF('Indicator Data'!K41="No Data",1,IF('Indicator Data imputation'!K40&lt;&gt;"",1,0))</f>
        <v>0</v>
      </c>
      <c r="K37" s="42">
        <f>IF('Indicator Data'!L41="No Data",1,IF('Indicator Data imputation'!L40&lt;&gt;"",1,0))</f>
        <v>0</v>
      </c>
      <c r="L37" s="42">
        <f>IF('Indicator Data'!M41="No Data",1,IF('Indicator Data imputation'!M40&lt;&gt;"",1,0))</f>
        <v>1</v>
      </c>
      <c r="M37" s="42">
        <f>IF('Indicator Data'!N41="No Data",1,IF('Indicator Data imputation'!N40&lt;&gt;"",1,0))</f>
        <v>1</v>
      </c>
      <c r="N37" s="42">
        <f>IF('Indicator Data'!O41="No Data",1,IF('Indicator Data imputation'!O40&lt;&gt;"",1,0))</f>
        <v>1</v>
      </c>
      <c r="O37" s="42">
        <f>IF('Indicator Data'!P41="No Data",1,IF('Indicator Data imputation'!P40&lt;&gt;"",1,0))</f>
        <v>1</v>
      </c>
      <c r="P37" s="42">
        <f>IF('Indicator Data'!Q41="No Data",1,IF('Indicator Data imputation'!Q40&lt;&gt;"",1,0))</f>
        <v>0</v>
      </c>
      <c r="Q37" s="42">
        <f>IF('Indicator Data'!R41="No Data",1,IF('Indicator Data imputation'!R40&lt;&gt;"",1,0))</f>
        <v>0</v>
      </c>
      <c r="R37" s="42">
        <f>IF('Indicator Data'!S41="No Data",1,IF('Indicator Data imputation'!S40&lt;&gt;"",1,0))</f>
        <v>0</v>
      </c>
      <c r="S37" s="42">
        <f>IF('Indicator Data'!T41="No Data",1,IF('Indicator Data imputation'!T40&lt;&gt;"",1,0))</f>
        <v>0</v>
      </c>
      <c r="T37" s="42">
        <f>IF('Indicator Data'!U41="No Data",1,IF('Indicator Data imputation'!U40&lt;&gt;"",1,0))</f>
        <v>0</v>
      </c>
      <c r="U37" s="42">
        <f>IF('Indicator Data'!V41="No Data",1,IF('Indicator Data imputation'!V40&lt;&gt;"",1,0))</f>
        <v>0</v>
      </c>
      <c r="V37" s="42">
        <f>IF('Indicator Data'!W41="No Data",1,IF('Indicator Data imputation'!W40&lt;&gt;"",1,0))</f>
        <v>0</v>
      </c>
      <c r="W37" s="42">
        <f>IF('Indicator Data'!X41="No Data",1,IF('Indicator Data imputation'!X40&lt;&gt;"",1,0))</f>
        <v>0</v>
      </c>
      <c r="X37" s="42">
        <f>IF('Indicator Data'!Y41="No Data",1,IF('Indicator Data imputation'!Y40&lt;&gt;"",1,0))</f>
        <v>0</v>
      </c>
      <c r="Y37" s="42">
        <f>IF('Indicator Data'!Z41="No Data",1,IF('Indicator Data imputation'!Z40&lt;&gt;"",1,0))</f>
        <v>0</v>
      </c>
      <c r="Z37" s="42">
        <f>IF('Indicator Data'!AA41="No Data",1,IF('Indicator Data imputation'!AA40&lt;&gt;"",1,0))</f>
        <v>0</v>
      </c>
      <c r="AA37" s="42">
        <f>IF('Indicator Data'!AB41="No Data",1,IF('Indicator Data imputation'!AB40&lt;&gt;"",1,0))</f>
        <v>0</v>
      </c>
      <c r="AB37" s="42">
        <f>IF('Indicator Data'!AC41="No Data",1,IF('Indicator Data imputation'!AC40&lt;&gt;"",1,0))</f>
        <v>0</v>
      </c>
      <c r="AC37" s="42">
        <f>IF('Indicator Data'!AD41="No Data",1,IF('Indicator Data imputation'!AD40&lt;&gt;"",1,0))</f>
        <v>0</v>
      </c>
      <c r="AD37" s="42">
        <f>IF('Indicator Data'!AE41="No Data",1,IF('Indicator Data imputation'!AE40&lt;&gt;"",1,0))</f>
        <v>0</v>
      </c>
      <c r="AE37" s="42">
        <f>IF('Indicator Data'!AF41="No Data",1,IF('Indicator Data imputation'!AF40&lt;&gt;"",1,0))</f>
        <v>0</v>
      </c>
      <c r="AF37" s="42">
        <f>IF('Indicator Data'!AG41="No Data",1,IF('Indicator Data imputation'!AG40&lt;&gt;"",1,0))</f>
        <v>0</v>
      </c>
      <c r="AG37" s="42">
        <f>IF('Indicator Data'!AH41="No Data",1,IF('Indicator Data imputation'!AH40&lt;&gt;"",1,0))</f>
        <v>0</v>
      </c>
      <c r="AH37" s="42">
        <f>IF('Indicator Data'!AI41="No Data",1,IF('Indicator Data imputation'!AI40&lt;&gt;"",1,0))</f>
        <v>0</v>
      </c>
      <c r="AI37" s="42">
        <f>IF('Indicator Data'!AJ41="No Data",1,IF('Indicator Data imputation'!AJ40&lt;&gt;"",1,0))</f>
        <v>0</v>
      </c>
      <c r="AJ37" s="42">
        <f>IF('Indicator Data'!AK41="No Data",1,IF('Indicator Data imputation'!AK40&lt;&gt;"",1,0))</f>
        <v>0</v>
      </c>
      <c r="AK37" s="42">
        <f>IF('Indicator Data'!AL41="No Data",1,IF('Indicator Data imputation'!AL40&lt;&gt;"",1,0))</f>
        <v>0</v>
      </c>
      <c r="AL37" s="42">
        <f>IF('Indicator Data'!AM41="No Data",1,IF('Indicator Data imputation'!AM40&lt;&gt;"",1,0))</f>
        <v>0</v>
      </c>
      <c r="AM37" s="42">
        <f>IF('Indicator Data'!AN41="No Data",1,IF('Indicator Data imputation'!AN40&lt;&gt;"",1,0))</f>
        <v>0</v>
      </c>
      <c r="AN37" s="42">
        <f>IF('Indicator Data'!AO41="No Data",1,IF('Indicator Data imputation'!AO40&lt;&gt;"",1,0))</f>
        <v>0</v>
      </c>
      <c r="AO37" s="42">
        <f>IF('Indicator Data'!AP41="No Data",1,IF('Indicator Data imputation'!AP40&lt;&gt;"",1,0))</f>
        <v>0</v>
      </c>
      <c r="AP37" s="42">
        <f>IF('Indicator Data'!AQ41="No Data",1,IF('Indicator Data imputation'!AQ40&lt;&gt;"",1,0))</f>
        <v>0</v>
      </c>
      <c r="AQ37" s="42">
        <f>IF('Indicator Data'!AR41="No Data",1,IF('Indicator Data imputation'!AR40&lt;&gt;"",1,0))</f>
        <v>0</v>
      </c>
      <c r="AR37" s="42">
        <f>IF('Indicator Data'!AS41="No Data",1,IF('Indicator Data imputation'!AS40&lt;&gt;"",1,0))</f>
        <v>0</v>
      </c>
      <c r="AS37" s="42">
        <f>IF('Indicator Data'!AT41="No Data",1,IF('Indicator Data imputation'!AT40&lt;&gt;"",1,0))</f>
        <v>0</v>
      </c>
      <c r="AT37" s="42">
        <f>IF('Indicator Data'!AU41="No Data",1,IF('Indicator Data imputation'!AU40&lt;&gt;"",1,0))</f>
        <v>0</v>
      </c>
      <c r="AU37" s="42">
        <f>IF('Indicator Data'!AV41="No Data",1,IF('Indicator Data imputation'!AV40&lt;&gt;"",1,0))</f>
        <v>0</v>
      </c>
      <c r="AV37" s="42">
        <f>IF('Indicator Data'!AW41="No Data",1,IF('Indicator Data imputation'!AW40&lt;&gt;"",1,0))</f>
        <v>0</v>
      </c>
      <c r="AW37" s="42">
        <f>IF('Indicator Data'!AX41="No Data",1,IF('Indicator Data imputation'!AX40&lt;&gt;"",1,0))</f>
        <v>0</v>
      </c>
      <c r="AX37" s="42">
        <f>IF('Indicator Data'!AY41="No Data",1,IF('Indicator Data imputation'!AY40&lt;&gt;"",1,0))</f>
        <v>0</v>
      </c>
      <c r="AY37" s="42">
        <f>IF('Indicator Data'!AZ41="No Data",1,IF('Indicator Data imputation'!AZ40&lt;&gt;"",1,0))</f>
        <v>0</v>
      </c>
      <c r="AZ37" s="42">
        <f>IF('Indicator Data'!BA41="No Data",1,IF('Indicator Data imputation'!BA40&lt;&gt;"",1,0))</f>
        <v>0</v>
      </c>
      <c r="BA37" s="42">
        <f>IF('Indicator Data'!BB41="No Data",1,IF('Indicator Data imputation'!BB40&lt;&gt;"",1,0))</f>
        <v>0</v>
      </c>
      <c r="BB37" s="42">
        <f>IF('Indicator Data'!BC41="No Data",1,IF('Indicator Data imputation'!BC40&lt;&gt;"",1,0))</f>
        <v>0</v>
      </c>
      <c r="BC37" s="42">
        <f>IF('Indicator Data'!BD41="No Data",1,IF('Indicator Data imputation'!BD40&lt;&gt;"",1,0))</f>
        <v>0</v>
      </c>
      <c r="BD37" s="42">
        <f>IF('Indicator Data'!BE41="No Data",1,IF('Indicator Data imputation'!BE40&lt;&gt;"",1,0))</f>
        <v>0</v>
      </c>
      <c r="BE37" s="42">
        <f>IF('Indicator Data'!BF41="No Data",1,IF('Indicator Data imputation'!BF40&lt;&gt;"",1,0))</f>
        <v>0</v>
      </c>
      <c r="BF37" s="42">
        <f>IF('Indicator Data'!BG41="No Data",1,IF('Indicator Data imputation'!BG40&lt;&gt;"",1,0))</f>
        <v>0</v>
      </c>
      <c r="BG37" s="42">
        <f>IF('Indicator Data'!BH41="No Data",1,IF('Indicator Data imputation'!BH40&lt;&gt;"",1,0))</f>
        <v>0</v>
      </c>
      <c r="BH37" s="42">
        <f>IF('Indicator Data'!BI41="No Data",1,IF('Indicator Data imputation'!BI40&lt;&gt;"",1,0))</f>
        <v>0</v>
      </c>
      <c r="BI37" s="42">
        <f>IF('Indicator Data'!BJ41="No Data",1,IF('Indicator Data imputation'!BJ40&lt;&gt;"",1,0))</f>
        <v>0</v>
      </c>
      <c r="BJ37" s="42">
        <f>IF('Indicator Data'!BK41="No Data",1,IF('Indicator Data imputation'!BK40&lt;&gt;"",1,0))</f>
        <v>0</v>
      </c>
      <c r="BK37" s="42">
        <f>IF('Indicator Data'!BL41="No Data",1,IF('Indicator Data imputation'!BL40&lt;&gt;"",1,0))</f>
        <v>0</v>
      </c>
      <c r="BL37" s="42">
        <f>IF('Indicator Data'!BM41="No Data",1,IF('Indicator Data imputation'!BM40&lt;&gt;"",1,0))</f>
        <v>0</v>
      </c>
      <c r="BM37" s="42">
        <f>IF('Indicator Data'!BN41="No Data",1,IF('Indicator Data imputation'!BN40&lt;&gt;"",1,0))</f>
        <v>0</v>
      </c>
      <c r="BN37" s="42">
        <f>IF('Indicator Data'!BO41="No Data",1,IF('Indicator Data imputation'!BO40&lt;&gt;"",1,0))</f>
        <v>0</v>
      </c>
      <c r="BO37" s="42">
        <f>IF('Indicator Data'!BP41="No Data",1,IF('Indicator Data imputation'!BP40&lt;&gt;"",1,0))</f>
        <v>0</v>
      </c>
      <c r="BP37" s="42">
        <f>IF('Indicator Data'!BQ41="No Data",1,IF('Indicator Data imputation'!BQ40&lt;&gt;"",1,0))</f>
        <v>0</v>
      </c>
      <c r="BQ37" s="42">
        <f>IF('Indicator Data'!BR41="No Data",1,IF('Indicator Data imputation'!BR40&lt;&gt;"",1,0))</f>
        <v>0</v>
      </c>
      <c r="BR37" s="42">
        <f>IF('Indicator Data'!BS41="No Data",1,IF('Indicator Data imputation'!BS40&lt;&gt;"",1,0))</f>
        <v>0</v>
      </c>
      <c r="BS37" s="42">
        <f>IF('Indicator Data'!BT41="No Data",1,IF('Indicator Data imputation'!BT40&lt;&gt;"",1,0))</f>
        <v>0</v>
      </c>
      <c r="BT37" s="42">
        <f>IF('Indicator Data'!BU41="No Data",1,IF('Indicator Data imputation'!BU40&lt;&gt;"",1,0))</f>
        <v>0</v>
      </c>
      <c r="BU37">
        <f t="shared" si="2"/>
        <v>4</v>
      </c>
      <c r="BV37" s="44">
        <f t="shared" si="1"/>
        <v>5.3333333333333337E-2</v>
      </c>
    </row>
    <row r="38" spans="1:74">
      <c r="A38" t="str">
        <f>'Indicator Data'!B42</f>
        <v>COM</v>
      </c>
      <c r="B38" s="42">
        <f>IF('Indicator Data'!C42="No Data",1,IF('Indicator Data imputation'!C41&lt;&gt;"",1,0))</f>
        <v>0</v>
      </c>
      <c r="C38" s="42">
        <f>IF('Indicator Data'!D42="No Data",1,IF('Indicator Data imputation'!D41&lt;&gt;"",1,0))</f>
        <v>0</v>
      </c>
      <c r="D38" s="42">
        <f>IF('Indicator Data'!E42="No Data",1,IF('Indicator Data imputation'!E41&lt;&gt;"",1,0))</f>
        <v>0</v>
      </c>
      <c r="E38" s="42">
        <f>IF('Indicator Data'!F42="No Data",1,IF('Indicator Data imputation'!F41&lt;&gt;"",1,0))</f>
        <v>0</v>
      </c>
      <c r="F38" s="42">
        <f>IF('Indicator Data'!G42="No Data",1,IF('Indicator Data imputation'!G41&lt;&gt;"",1,0))</f>
        <v>0</v>
      </c>
      <c r="G38" s="42">
        <f>IF('Indicator Data'!H42="No Data",1,IF('Indicator Data imputation'!H41&lt;&gt;"",1,0))</f>
        <v>0</v>
      </c>
      <c r="H38" s="42">
        <f>IF('Indicator Data'!I42="No Data",1,IF('Indicator Data imputation'!I41&lt;&gt;"",1,0))</f>
        <v>0</v>
      </c>
      <c r="I38" s="42">
        <f>IF('Indicator Data'!J42="No Data",1,IF('Indicator Data imputation'!J41&lt;&gt;"",1,0))</f>
        <v>0</v>
      </c>
      <c r="J38" s="42">
        <f>IF('Indicator Data'!K42="No Data",1,IF('Indicator Data imputation'!K41&lt;&gt;"",1,0))</f>
        <v>0</v>
      </c>
      <c r="K38" s="42">
        <f>IF('Indicator Data'!L42="No Data",1,IF('Indicator Data imputation'!L41&lt;&gt;"",1,0))</f>
        <v>0</v>
      </c>
      <c r="L38" s="42">
        <f>IF('Indicator Data'!M42="No Data",1,IF('Indicator Data imputation'!M41&lt;&gt;"",1,0))</f>
        <v>0</v>
      </c>
      <c r="M38" s="42">
        <f>IF('Indicator Data'!N42="No Data",1,IF('Indicator Data imputation'!N41&lt;&gt;"",1,0))</f>
        <v>0</v>
      </c>
      <c r="N38" s="42">
        <f>IF('Indicator Data'!O42="No Data",1,IF('Indicator Data imputation'!O41&lt;&gt;"",1,0))</f>
        <v>0</v>
      </c>
      <c r="O38" s="42">
        <f>IF('Indicator Data'!P42="No Data",1,IF('Indicator Data imputation'!P41&lt;&gt;"",1,0))</f>
        <v>0</v>
      </c>
      <c r="P38" s="42">
        <f>IF('Indicator Data'!Q42="No Data",1,IF('Indicator Data imputation'!Q41&lt;&gt;"",1,0))</f>
        <v>0</v>
      </c>
      <c r="Q38" s="42">
        <f>IF('Indicator Data'!R42="No Data",1,IF('Indicator Data imputation'!R41&lt;&gt;"",1,0))</f>
        <v>0</v>
      </c>
      <c r="R38" s="42">
        <f>IF('Indicator Data'!S42="No Data",1,IF('Indicator Data imputation'!S41&lt;&gt;"",1,0))</f>
        <v>0</v>
      </c>
      <c r="S38" s="42">
        <f>IF('Indicator Data'!T42="No Data",1,IF('Indicator Data imputation'!T41&lt;&gt;"",1,0))</f>
        <v>0</v>
      </c>
      <c r="T38" s="42">
        <f>IF('Indicator Data'!U42="No Data",1,IF('Indicator Data imputation'!U41&lt;&gt;"",1,0))</f>
        <v>0</v>
      </c>
      <c r="U38" s="42">
        <f>IF('Indicator Data'!V42="No Data",1,IF('Indicator Data imputation'!V41&lt;&gt;"",1,0))</f>
        <v>0</v>
      </c>
      <c r="V38" s="42">
        <f>IF('Indicator Data'!W42="No Data",1,IF('Indicator Data imputation'!W41&lt;&gt;"",1,0))</f>
        <v>0</v>
      </c>
      <c r="W38" s="42">
        <f>IF('Indicator Data'!X42="No Data",1,IF('Indicator Data imputation'!X41&lt;&gt;"",1,0))</f>
        <v>0</v>
      </c>
      <c r="X38" s="42">
        <f>IF('Indicator Data'!Y42="No Data",1,IF('Indicator Data imputation'!Y41&lt;&gt;"",1,0))</f>
        <v>0</v>
      </c>
      <c r="Y38" s="42">
        <f>IF('Indicator Data'!Z42="No Data",1,IF('Indicator Data imputation'!Z41&lt;&gt;"",1,0))</f>
        <v>0</v>
      </c>
      <c r="Z38" s="42">
        <f>IF('Indicator Data'!AA42="No Data",1,IF('Indicator Data imputation'!AA41&lt;&gt;"",1,0))</f>
        <v>1</v>
      </c>
      <c r="AA38" s="42">
        <f>IF('Indicator Data'!AB42="No Data",1,IF('Indicator Data imputation'!AB41&lt;&gt;"",1,0))</f>
        <v>0</v>
      </c>
      <c r="AB38" s="42">
        <f>IF('Indicator Data'!AC42="No Data",1,IF('Indicator Data imputation'!AC41&lt;&gt;"",1,0))</f>
        <v>0</v>
      </c>
      <c r="AC38" s="42">
        <f>IF('Indicator Data'!AD42="No Data",1,IF('Indicator Data imputation'!AD41&lt;&gt;"",1,0))</f>
        <v>0</v>
      </c>
      <c r="AD38" s="42">
        <f>IF('Indicator Data'!AE42="No Data",1,IF('Indicator Data imputation'!AE41&lt;&gt;"",1,0))</f>
        <v>0</v>
      </c>
      <c r="AE38" s="42">
        <f>IF('Indicator Data'!AF42="No Data",1,IF('Indicator Data imputation'!AF41&lt;&gt;"",1,0))</f>
        <v>0</v>
      </c>
      <c r="AF38" s="42">
        <f>IF('Indicator Data'!AG42="No Data",1,IF('Indicator Data imputation'!AG41&lt;&gt;"",1,0))</f>
        <v>0</v>
      </c>
      <c r="AG38" s="42">
        <f>IF('Indicator Data'!AH42="No Data",1,IF('Indicator Data imputation'!AH41&lt;&gt;"",1,0))</f>
        <v>0</v>
      </c>
      <c r="AH38" s="42">
        <f>IF('Indicator Data'!AI42="No Data",1,IF('Indicator Data imputation'!AI41&lt;&gt;"",1,0))</f>
        <v>0</v>
      </c>
      <c r="AI38" s="42">
        <f>IF('Indicator Data'!AJ42="No Data",1,IF('Indicator Data imputation'!AJ41&lt;&gt;"",1,0))</f>
        <v>0</v>
      </c>
      <c r="AJ38" s="42">
        <f>IF('Indicator Data'!AK42="No Data",1,IF('Indicator Data imputation'!AK41&lt;&gt;"",1,0))</f>
        <v>0</v>
      </c>
      <c r="AK38" s="42">
        <f>IF('Indicator Data'!AL42="No Data",1,IF('Indicator Data imputation'!AL41&lt;&gt;"",1,0))</f>
        <v>0</v>
      </c>
      <c r="AL38" s="42">
        <f>IF('Indicator Data'!AM42="No Data",1,IF('Indicator Data imputation'!AM41&lt;&gt;"",1,0))</f>
        <v>0</v>
      </c>
      <c r="AM38" s="42">
        <f>IF('Indicator Data'!AN42="No Data",1,IF('Indicator Data imputation'!AN41&lt;&gt;"",1,0))</f>
        <v>0</v>
      </c>
      <c r="AN38" s="42">
        <f>IF('Indicator Data'!AO42="No Data",1,IF('Indicator Data imputation'!AO41&lt;&gt;"",1,0))</f>
        <v>0</v>
      </c>
      <c r="AO38" s="42">
        <f>IF('Indicator Data'!AP42="No Data",1,IF('Indicator Data imputation'!AP41&lt;&gt;"",1,0))</f>
        <v>0</v>
      </c>
      <c r="AP38" s="42">
        <f>IF('Indicator Data'!AQ42="No Data",1,IF('Indicator Data imputation'!AQ41&lt;&gt;"",1,0))</f>
        <v>0</v>
      </c>
      <c r="AQ38" s="42">
        <f>IF('Indicator Data'!AR42="No Data",1,IF('Indicator Data imputation'!AR41&lt;&gt;"",1,0))</f>
        <v>0</v>
      </c>
      <c r="AR38" s="42">
        <f>IF('Indicator Data'!AS42="No Data",1,IF('Indicator Data imputation'!AS41&lt;&gt;"",1,0))</f>
        <v>1</v>
      </c>
      <c r="AS38" s="42">
        <f>IF('Indicator Data'!AT42="No Data",1,IF('Indicator Data imputation'!AT41&lt;&gt;"",1,0))</f>
        <v>0</v>
      </c>
      <c r="AT38" s="42">
        <f>IF('Indicator Data'!AU42="No Data",1,IF('Indicator Data imputation'!AU41&lt;&gt;"",1,0))</f>
        <v>0</v>
      </c>
      <c r="AU38" s="42">
        <f>IF('Indicator Data'!AV42="No Data",1,IF('Indicator Data imputation'!AV41&lt;&gt;"",1,0))</f>
        <v>1</v>
      </c>
      <c r="AV38" s="42">
        <f>IF('Indicator Data'!AW42="No Data",1,IF('Indicator Data imputation'!AW41&lt;&gt;"",1,0))</f>
        <v>0</v>
      </c>
      <c r="AW38" s="42">
        <f>IF('Indicator Data'!AX42="No Data",1,IF('Indicator Data imputation'!AX41&lt;&gt;"",1,0))</f>
        <v>0</v>
      </c>
      <c r="AX38" s="42">
        <f>IF('Indicator Data'!AY42="No Data",1,IF('Indicator Data imputation'!AY41&lt;&gt;"",1,0))</f>
        <v>0</v>
      </c>
      <c r="AY38" s="42">
        <f>IF('Indicator Data'!AZ42="No Data",1,IF('Indicator Data imputation'!AZ41&lt;&gt;"",1,0))</f>
        <v>0</v>
      </c>
      <c r="AZ38" s="42">
        <f>IF('Indicator Data'!BA42="No Data",1,IF('Indicator Data imputation'!BA41&lt;&gt;"",1,0))</f>
        <v>0</v>
      </c>
      <c r="BA38" s="42">
        <f>IF('Indicator Data'!BB42="No Data",1,IF('Indicator Data imputation'!BB41&lt;&gt;"",1,0))</f>
        <v>0</v>
      </c>
      <c r="BB38" s="42">
        <f>IF('Indicator Data'!BC42="No Data",1,IF('Indicator Data imputation'!BC41&lt;&gt;"",1,0))</f>
        <v>0</v>
      </c>
      <c r="BC38" s="42">
        <f>IF('Indicator Data'!BD42="No Data",1,IF('Indicator Data imputation'!BD41&lt;&gt;"",1,0))</f>
        <v>0</v>
      </c>
      <c r="BD38" s="42">
        <f>IF('Indicator Data'!BE42="No Data",1,IF('Indicator Data imputation'!BE41&lt;&gt;"",1,0))</f>
        <v>0</v>
      </c>
      <c r="BE38" s="42">
        <f>IF('Indicator Data'!BF42="No Data",1,IF('Indicator Data imputation'!BF41&lt;&gt;"",1,0))</f>
        <v>0</v>
      </c>
      <c r="BF38" s="42">
        <f>IF('Indicator Data'!BG42="No Data",1,IF('Indicator Data imputation'!BG41&lt;&gt;"",1,0))</f>
        <v>0</v>
      </c>
      <c r="BG38" s="42">
        <f>IF('Indicator Data'!BH42="No Data",1,IF('Indicator Data imputation'!BH41&lt;&gt;"",1,0))</f>
        <v>0</v>
      </c>
      <c r="BH38" s="42">
        <f>IF('Indicator Data'!BI42="No Data",1,IF('Indicator Data imputation'!BI41&lt;&gt;"",1,0))</f>
        <v>0</v>
      </c>
      <c r="BI38" s="42">
        <f>IF('Indicator Data'!BJ42="No Data",1,IF('Indicator Data imputation'!BJ41&lt;&gt;"",1,0))</f>
        <v>0</v>
      </c>
      <c r="BJ38" s="42">
        <f>IF('Indicator Data'!BK42="No Data",1,IF('Indicator Data imputation'!BK41&lt;&gt;"",1,0))</f>
        <v>0</v>
      </c>
      <c r="BK38" s="42">
        <f>IF('Indicator Data'!BL42="No Data",1,IF('Indicator Data imputation'!BL41&lt;&gt;"",1,0))</f>
        <v>0</v>
      </c>
      <c r="BL38" s="42">
        <f>IF('Indicator Data'!BM42="No Data",1,IF('Indicator Data imputation'!BM41&lt;&gt;"",1,0))</f>
        <v>0</v>
      </c>
      <c r="BM38" s="42">
        <f>IF('Indicator Data'!BN42="No Data",1,IF('Indicator Data imputation'!BN41&lt;&gt;"",1,0))</f>
        <v>0</v>
      </c>
      <c r="BN38" s="42">
        <f>IF('Indicator Data'!BO42="No Data",1,IF('Indicator Data imputation'!BO41&lt;&gt;"",1,0))</f>
        <v>0</v>
      </c>
      <c r="BO38" s="42">
        <f>IF('Indicator Data'!BP42="No Data",1,IF('Indicator Data imputation'!BP41&lt;&gt;"",1,0))</f>
        <v>0</v>
      </c>
      <c r="BP38" s="42">
        <f>IF('Indicator Data'!BQ42="No Data",1,IF('Indicator Data imputation'!BQ41&lt;&gt;"",1,0))</f>
        <v>0</v>
      </c>
      <c r="BQ38" s="42">
        <f>IF('Indicator Data'!BR42="No Data",1,IF('Indicator Data imputation'!BR41&lt;&gt;"",1,0))</f>
        <v>0</v>
      </c>
      <c r="BR38" s="42">
        <f>IF('Indicator Data'!BS42="No Data",1,IF('Indicator Data imputation'!BS41&lt;&gt;"",1,0))</f>
        <v>1</v>
      </c>
      <c r="BS38" s="42">
        <f>IF('Indicator Data'!BT42="No Data",1,IF('Indicator Data imputation'!BT41&lt;&gt;"",1,0))</f>
        <v>0</v>
      </c>
      <c r="BT38" s="42">
        <f>IF('Indicator Data'!BU42="No Data",1,IF('Indicator Data imputation'!BU41&lt;&gt;"",1,0))</f>
        <v>0</v>
      </c>
      <c r="BU38">
        <f t="shared" si="2"/>
        <v>4</v>
      </c>
      <c r="BV38" s="44">
        <f t="shared" si="1"/>
        <v>5.3333333333333337E-2</v>
      </c>
    </row>
    <row r="39" spans="1:74">
      <c r="A39" t="str">
        <f>'Indicator Data'!B43</f>
        <v>COG</v>
      </c>
      <c r="B39" s="42">
        <f>IF('Indicator Data'!C43="No Data",1,IF('Indicator Data imputation'!C42&lt;&gt;"",1,0))</f>
        <v>0</v>
      </c>
      <c r="C39" s="42">
        <f>IF('Indicator Data'!D43="No Data",1,IF('Indicator Data imputation'!D42&lt;&gt;"",1,0))</f>
        <v>0</v>
      </c>
      <c r="D39" s="42">
        <f>IF('Indicator Data'!E43="No Data",1,IF('Indicator Data imputation'!E42&lt;&gt;"",1,0))</f>
        <v>0</v>
      </c>
      <c r="E39" s="42">
        <f>IF('Indicator Data'!F43="No Data",1,IF('Indicator Data imputation'!F42&lt;&gt;"",1,0))</f>
        <v>0</v>
      </c>
      <c r="F39" s="42">
        <f>IF('Indicator Data'!G43="No Data",1,IF('Indicator Data imputation'!G42&lt;&gt;"",1,0))</f>
        <v>0</v>
      </c>
      <c r="G39" s="42">
        <f>IF('Indicator Data'!H43="No Data",1,IF('Indicator Data imputation'!H42&lt;&gt;"",1,0))</f>
        <v>0</v>
      </c>
      <c r="H39" s="42">
        <f>IF('Indicator Data'!I43="No Data",1,IF('Indicator Data imputation'!I42&lt;&gt;"",1,0))</f>
        <v>0</v>
      </c>
      <c r="I39" s="42">
        <f>IF('Indicator Data'!J43="No Data",1,IF('Indicator Data imputation'!J42&lt;&gt;"",1,0))</f>
        <v>0</v>
      </c>
      <c r="J39" s="42">
        <f>IF('Indicator Data'!K43="No Data",1,IF('Indicator Data imputation'!K42&lt;&gt;"",1,0))</f>
        <v>0</v>
      </c>
      <c r="K39" s="42">
        <f>IF('Indicator Data'!L43="No Data",1,IF('Indicator Data imputation'!L42&lt;&gt;"",1,0))</f>
        <v>0</v>
      </c>
      <c r="L39" s="42">
        <f>IF('Indicator Data'!M43="No Data",1,IF('Indicator Data imputation'!M42&lt;&gt;"",1,0))</f>
        <v>0</v>
      </c>
      <c r="M39" s="42">
        <f>IF('Indicator Data'!N43="No Data",1,IF('Indicator Data imputation'!N42&lt;&gt;"",1,0))</f>
        <v>0</v>
      </c>
      <c r="N39" s="42">
        <f>IF('Indicator Data'!O43="No Data",1,IF('Indicator Data imputation'!O42&lt;&gt;"",1,0))</f>
        <v>0</v>
      </c>
      <c r="O39" s="42">
        <f>IF('Indicator Data'!P43="No Data",1,IF('Indicator Data imputation'!P42&lt;&gt;"",1,0))</f>
        <v>0</v>
      </c>
      <c r="P39" s="42">
        <f>IF('Indicator Data'!Q43="No Data",1,IF('Indicator Data imputation'!Q42&lt;&gt;"",1,0))</f>
        <v>0</v>
      </c>
      <c r="Q39" s="42">
        <f>IF('Indicator Data'!R43="No Data",1,IF('Indicator Data imputation'!R42&lt;&gt;"",1,0))</f>
        <v>0</v>
      </c>
      <c r="R39" s="42">
        <f>IF('Indicator Data'!S43="No Data",1,IF('Indicator Data imputation'!S42&lt;&gt;"",1,0))</f>
        <v>0</v>
      </c>
      <c r="S39" s="42">
        <f>IF('Indicator Data'!T43="No Data",1,IF('Indicator Data imputation'!T42&lt;&gt;"",1,0))</f>
        <v>0</v>
      </c>
      <c r="T39" s="42">
        <f>IF('Indicator Data'!U43="No Data",1,IF('Indicator Data imputation'!U42&lt;&gt;"",1,0))</f>
        <v>0</v>
      </c>
      <c r="U39" s="42">
        <f>IF('Indicator Data'!V43="No Data",1,IF('Indicator Data imputation'!V42&lt;&gt;"",1,0))</f>
        <v>0</v>
      </c>
      <c r="V39" s="42">
        <f>IF('Indicator Data'!W43="No Data",1,IF('Indicator Data imputation'!W42&lt;&gt;"",1,0))</f>
        <v>0</v>
      </c>
      <c r="W39" s="42">
        <f>IF('Indicator Data'!X43="No Data",1,IF('Indicator Data imputation'!X42&lt;&gt;"",1,0))</f>
        <v>0</v>
      </c>
      <c r="X39" s="42">
        <f>IF('Indicator Data'!Y43="No Data",1,IF('Indicator Data imputation'!Y42&lt;&gt;"",1,0))</f>
        <v>0</v>
      </c>
      <c r="Y39" s="42">
        <f>IF('Indicator Data'!Z43="No Data",1,IF('Indicator Data imputation'!Z42&lt;&gt;"",1,0))</f>
        <v>0</v>
      </c>
      <c r="Z39" s="42">
        <f>IF('Indicator Data'!AA43="No Data",1,IF('Indicator Data imputation'!AA42&lt;&gt;"",1,0))</f>
        <v>0</v>
      </c>
      <c r="AA39" s="42">
        <f>IF('Indicator Data'!AB43="No Data",1,IF('Indicator Data imputation'!AB42&lt;&gt;"",1,0))</f>
        <v>0</v>
      </c>
      <c r="AB39" s="42">
        <f>IF('Indicator Data'!AC43="No Data",1,IF('Indicator Data imputation'!AC42&lt;&gt;"",1,0))</f>
        <v>0</v>
      </c>
      <c r="AC39" s="42">
        <f>IF('Indicator Data'!AD43="No Data",1,IF('Indicator Data imputation'!AD42&lt;&gt;"",1,0))</f>
        <v>0</v>
      </c>
      <c r="AD39" s="42">
        <f>IF('Indicator Data'!AE43="No Data",1,IF('Indicator Data imputation'!AE42&lt;&gt;"",1,0))</f>
        <v>0</v>
      </c>
      <c r="AE39" s="42">
        <f>IF('Indicator Data'!AF43="No Data",1,IF('Indicator Data imputation'!AF42&lt;&gt;"",1,0))</f>
        <v>0</v>
      </c>
      <c r="AF39" s="42">
        <f>IF('Indicator Data'!AG43="No Data",1,IF('Indicator Data imputation'!AG42&lt;&gt;"",1,0))</f>
        <v>0</v>
      </c>
      <c r="AG39" s="42">
        <f>IF('Indicator Data'!AH43="No Data",1,IF('Indicator Data imputation'!AH42&lt;&gt;"",1,0))</f>
        <v>0</v>
      </c>
      <c r="AH39" s="42">
        <f>IF('Indicator Data'!AI43="No Data",1,IF('Indicator Data imputation'!AI42&lt;&gt;"",1,0))</f>
        <v>0</v>
      </c>
      <c r="AI39" s="42">
        <f>IF('Indicator Data'!AJ43="No Data",1,IF('Indicator Data imputation'!AJ42&lt;&gt;"",1,0))</f>
        <v>0</v>
      </c>
      <c r="AJ39" s="42">
        <f>IF('Indicator Data'!AK43="No Data",1,IF('Indicator Data imputation'!AK42&lt;&gt;"",1,0))</f>
        <v>0</v>
      </c>
      <c r="AK39" s="42">
        <f>IF('Indicator Data'!AL43="No Data",1,IF('Indicator Data imputation'!AL42&lt;&gt;"",1,0))</f>
        <v>0</v>
      </c>
      <c r="AL39" s="42">
        <f>IF('Indicator Data'!AM43="No Data",1,IF('Indicator Data imputation'!AM42&lt;&gt;"",1,0))</f>
        <v>0</v>
      </c>
      <c r="AM39" s="42">
        <f>IF('Indicator Data'!AN43="No Data",1,IF('Indicator Data imputation'!AN42&lt;&gt;"",1,0))</f>
        <v>0</v>
      </c>
      <c r="AN39" s="42">
        <f>IF('Indicator Data'!AO43="No Data",1,IF('Indicator Data imputation'!AO42&lt;&gt;"",1,0))</f>
        <v>0</v>
      </c>
      <c r="AO39" s="42">
        <f>IF('Indicator Data'!AP43="No Data",1,IF('Indicator Data imputation'!AP42&lt;&gt;"",1,0))</f>
        <v>0</v>
      </c>
      <c r="AP39" s="42">
        <f>IF('Indicator Data'!AQ43="No Data",1,IF('Indicator Data imputation'!AQ42&lt;&gt;"",1,0))</f>
        <v>0</v>
      </c>
      <c r="AQ39" s="42">
        <f>IF('Indicator Data'!AR43="No Data",1,IF('Indicator Data imputation'!AR42&lt;&gt;"",1,0))</f>
        <v>0</v>
      </c>
      <c r="AR39" s="42">
        <f>IF('Indicator Data'!AS43="No Data",1,IF('Indicator Data imputation'!AS42&lt;&gt;"",1,0))</f>
        <v>0</v>
      </c>
      <c r="AS39" s="42">
        <f>IF('Indicator Data'!AT43="No Data",1,IF('Indicator Data imputation'!AT42&lt;&gt;"",1,0))</f>
        <v>0</v>
      </c>
      <c r="AT39" s="42">
        <f>IF('Indicator Data'!AU43="No Data",1,IF('Indicator Data imputation'!AU42&lt;&gt;"",1,0))</f>
        <v>0</v>
      </c>
      <c r="AU39" s="42">
        <f>IF('Indicator Data'!AV43="No Data",1,IF('Indicator Data imputation'!AV42&lt;&gt;"",1,0))</f>
        <v>0</v>
      </c>
      <c r="AV39" s="42">
        <f>IF('Indicator Data'!AW43="No Data",1,IF('Indicator Data imputation'!AW42&lt;&gt;"",1,0))</f>
        <v>0</v>
      </c>
      <c r="AW39" s="42">
        <f>IF('Indicator Data'!AX43="No Data",1,IF('Indicator Data imputation'!AX42&lt;&gt;"",1,0))</f>
        <v>0</v>
      </c>
      <c r="AX39" s="42">
        <f>IF('Indicator Data'!AY43="No Data",1,IF('Indicator Data imputation'!AY42&lt;&gt;"",1,0))</f>
        <v>0</v>
      </c>
      <c r="AY39" s="42">
        <f>IF('Indicator Data'!AZ43="No Data",1,IF('Indicator Data imputation'!AZ42&lt;&gt;"",1,0))</f>
        <v>0</v>
      </c>
      <c r="AZ39" s="42">
        <f>IF('Indicator Data'!BA43="No Data",1,IF('Indicator Data imputation'!BA42&lt;&gt;"",1,0))</f>
        <v>0</v>
      </c>
      <c r="BA39" s="42">
        <f>IF('Indicator Data'!BB43="No Data",1,IF('Indicator Data imputation'!BB42&lt;&gt;"",1,0))</f>
        <v>0</v>
      </c>
      <c r="BB39" s="42">
        <f>IF('Indicator Data'!BC43="No Data",1,IF('Indicator Data imputation'!BC42&lt;&gt;"",1,0))</f>
        <v>0</v>
      </c>
      <c r="BC39" s="42">
        <f>IF('Indicator Data'!BD43="No Data",1,IF('Indicator Data imputation'!BD42&lt;&gt;"",1,0))</f>
        <v>0</v>
      </c>
      <c r="BD39" s="42">
        <f>IF('Indicator Data'!BE43="No Data",1,IF('Indicator Data imputation'!BE42&lt;&gt;"",1,0))</f>
        <v>0</v>
      </c>
      <c r="BE39" s="42">
        <f>IF('Indicator Data'!BF43="No Data",1,IF('Indicator Data imputation'!BF42&lt;&gt;"",1,0))</f>
        <v>1</v>
      </c>
      <c r="BF39" s="42">
        <f>IF('Indicator Data'!BG43="No Data",1,IF('Indicator Data imputation'!BG42&lt;&gt;"",1,0))</f>
        <v>0</v>
      </c>
      <c r="BG39" s="42">
        <f>IF('Indicator Data'!BH43="No Data",1,IF('Indicator Data imputation'!BH42&lt;&gt;"",1,0))</f>
        <v>0</v>
      </c>
      <c r="BH39" s="42">
        <f>IF('Indicator Data'!BI43="No Data",1,IF('Indicator Data imputation'!BI42&lt;&gt;"",1,0))</f>
        <v>0</v>
      </c>
      <c r="BI39" s="42">
        <f>IF('Indicator Data'!BJ43="No Data",1,IF('Indicator Data imputation'!BJ42&lt;&gt;"",1,0))</f>
        <v>0</v>
      </c>
      <c r="BJ39" s="42">
        <f>IF('Indicator Data'!BK43="No Data",1,IF('Indicator Data imputation'!BK42&lt;&gt;"",1,0))</f>
        <v>0</v>
      </c>
      <c r="BK39" s="42">
        <f>IF('Indicator Data'!BL43="No Data",1,IF('Indicator Data imputation'!BL42&lt;&gt;"",1,0))</f>
        <v>0</v>
      </c>
      <c r="BL39" s="42">
        <f>IF('Indicator Data'!BM43="No Data",1,IF('Indicator Data imputation'!BM42&lt;&gt;"",1,0))</f>
        <v>0</v>
      </c>
      <c r="BM39" s="42">
        <f>IF('Indicator Data'!BN43="No Data",1,IF('Indicator Data imputation'!BN42&lt;&gt;"",1,0))</f>
        <v>0</v>
      </c>
      <c r="BN39" s="42">
        <f>IF('Indicator Data'!BO43="No Data",1,IF('Indicator Data imputation'!BO42&lt;&gt;"",1,0))</f>
        <v>0</v>
      </c>
      <c r="BO39" s="42">
        <f>IF('Indicator Data'!BP43="No Data",1,IF('Indicator Data imputation'!BP42&lt;&gt;"",1,0))</f>
        <v>0</v>
      </c>
      <c r="BP39" s="42">
        <f>IF('Indicator Data'!BQ43="No Data",1,IF('Indicator Data imputation'!BQ42&lt;&gt;"",1,0))</f>
        <v>0</v>
      </c>
      <c r="BQ39" s="42">
        <f>IF('Indicator Data'!BR43="No Data",1,IF('Indicator Data imputation'!BR42&lt;&gt;"",1,0))</f>
        <v>0</v>
      </c>
      <c r="BR39" s="42">
        <f>IF('Indicator Data'!BS43="No Data",1,IF('Indicator Data imputation'!BS42&lt;&gt;"",1,0))</f>
        <v>0</v>
      </c>
      <c r="BS39" s="42">
        <f>IF('Indicator Data'!BT43="No Data",1,IF('Indicator Data imputation'!BT42&lt;&gt;"",1,0))</f>
        <v>0</v>
      </c>
      <c r="BT39" s="42">
        <f>IF('Indicator Data'!BU43="No Data",1,IF('Indicator Data imputation'!BU42&lt;&gt;"",1,0))</f>
        <v>0</v>
      </c>
      <c r="BU39">
        <f t="shared" si="2"/>
        <v>1</v>
      </c>
      <c r="BV39" s="44">
        <f t="shared" si="1"/>
        <v>1.3333333333333334E-2</v>
      </c>
    </row>
    <row r="40" spans="1:74">
      <c r="A40" t="str">
        <f>'Indicator Data'!B44</f>
        <v>COD</v>
      </c>
      <c r="B40" s="42">
        <f>IF('Indicator Data'!C44="No Data",1,IF('Indicator Data imputation'!C43&lt;&gt;"",1,0))</f>
        <v>0</v>
      </c>
      <c r="C40" s="42">
        <f>IF('Indicator Data'!D44="No Data",1,IF('Indicator Data imputation'!D43&lt;&gt;"",1,0))</f>
        <v>0</v>
      </c>
      <c r="D40" s="42">
        <f>IF('Indicator Data'!E44="No Data",1,IF('Indicator Data imputation'!E43&lt;&gt;"",1,0))</f>
        <v>0</v>
      </c>
      <c r="E40" s="42">
        <f>IF('Indicator Data'!F44="No Data",1,IF('Indicator Data imputation'!F43&lt;&gt;"",1,0))</f>
        <v>0</v>
      </c>
      <c r="F40" s="42">
        <f>IF('Indicator Data'!G44="No Data",1,IF('Indicator Data imputation'!G43&lt;&gt;"",1,0))</f>
        <v>0</v>
      </c>
      <c r="G40" s="42">
        <f>IF('Indicator Data'!H44="No Data",1,IF('Indicator Data imputation'!H43&lt;&gt;"",1,0))</f>
        <v>0</v>
      </c>
      <c r="H40" s="42">
        <f>IF('Indicator Data'!I44="No Data",1,IF('Indicator Data imputation'!I43&lt;&gt;"",1,0))</f>
        <v>0</v>
      </c>
      <c r="I40" s="42">
        <f>IF('Indicator Data'!J44="No Data",1,IF('Indicator Data imputation'!J43&lt;&gt;"",1,0))</f>
        <v>0</v>
      </c>
      <c r="J40" s="42">
        <f>IF('Indicator Data'!K44="No Data",1,IF('Indicator Data imputation'!K43&lt;&gt;"",1,0))</f>
        <v>0</v>
      </c>
      <c r="K40" s="42">
        <f>IF('Indicator Data'!L44="No Data",1,IF('Indicator Data imputation'!L43&lt;&gt;"",1,0))</f>
        <v>0</v>
      </c>
      <c r="L40" s="42">
        <f>IF('Indicator Data'!M44="No Data",1,IF('Indicator Data imputation'!M43&lt;&gt;"",1,0))</f>
        <v>0</v>
      </c>
      <c r="M40" s="42">
        <f>IF('Indicator Data'!N44="No Data",1,IF('Indicator Data imputation'!N43&lt;&gt;"",1,0))</f>
        <v>0</v>
      </c>
      <c r="N40" s="42">
        <f>IF('Indicator Data'!O44="No Data",1,IF('Indicator Data imputation'!O43&lt;&gt;"",1,0))</f>
        <v>0</v>
      </c>
      <c r="O40" s="42">
        <f>IF('Indicator Data'!P44="No Data",1,IF('Indicator Data imputation'!P43&lt;&gt;"",1,0))</f>
        <v>0</v>
      </c>
      <c r="P40" s="42">
        <f>IF('Indicator Data'!Q44="No Data",1,IF('Indicator Data imputation'!Q43&lt;&gt;"",1,0))</f>
        <v>0</v>
      </c>
      <c r="Q40" s="42">
        <f>IF('Indicator Data'!R44="No Data",1,IF('Indicator Data imputation'!R43&lt;&gt;"",1,0))</f>
        <v>0</v>
      </c>
      <c r="R40" s="42">
        <f>IF('Indicator Data'!S44="No Data",1,IF('Indicator Data imputation'!S43&lt;&gt;"",1,0))</f>
        <v>0</v>
      </c>
      <c r="S40" s="42">
        <f>IF('Indicator Data'!T44="No Data",1,IF('Indicator Data imputation'!T43&lt;&gt;"",1,0))</f>
        <v>0</v>
      </c>
      <c r="T40" s="42">
        <f>IF('Indicator Data'!U44="No Data",1,IF('Indicator Data imputation'!U43&lt;&gt;"",1,0))</f>
        <v>0</v>
      </c>
      <c r="U40" s="42">
        <f>IF('Indicator Data'!V44="No Data",1,IF('Indicator Data imputation'!V43&lt;&gt;"",1,0))</f>
        <v>0</v>
      </c>
      <c r="V40" s="42">
        <f>IF('Indicator Data'!W44="No Data",1,IF('Indicator Data imputation'!W43&lt;&gt;"",1,0))</f>
        <v>0</v>
      </c>
      <c r="W40" s="42">
        <f>IF('Indicator Data'!X44="No Data",1,IF('Indicator Data imputation'!X43&lt;&gt;"",1,0))</f>
        <v>0</v>
      </c>
      <c r="X40" s="42">
        <f>IF('Indicator Data'!Y44="No Data",1,IF('Indicator Data imputation'!Y43&lt;&gt;"",1,0))</f>
        <v>0</v>
      </c>
      <c r="Y40" s="42">
        <f>IF('Indicator Data'!Z44="No Data",1,IF('Indicator Data imputation'!Z43&lt;&gt;"",1,0))</f>
        <v>0</v>
      </c>
      <c r="Z40" s="42">
        <f>IF('Indicator Data'!AA44="No Data",1,IF('Indicator Data imputation'!AA43&lt;&gt;"",1,0))</f>
        <v>0</v>
      </c>
      <c r="AA40" s="42">
        <f>IF('Indicator Data'!AB44="No Data",1,IF('Indicator Data imputation'!AB43&lt;&gt;"",1,0))</f>
        <v>0</v>
      </c>
      <c r="AB40" s="42">
        <f>IF('Indicator Data'!AC44="No Data",1,IF('Indicator Data imputation'!AC43&lt;&gt;"",1,0))</f>
        <v>0</v>
      </c>
      <c r="AC40" s="42">
        <f>IF('Indicator Data'!AD44="No Data",1,IF('Indicator Data imputation'!AD43&lt;&gt;"",1,0))</f>
        <v>0</v>
      </c>
      <c r="AD40" s="42">
        <f>IF('Indicator Data'!AE44="No Data",1,IF('Indicator Data imputation'!AE43&lt;&gt;"",1,0))</f>
        <v>0</v>
      </c>
      <c r="AE40" s="42">
        <f>IF('Indicator Data'!AF44="No Data",1,IF('Indicator Data imputation'!AF43&lt;&gt;"",1,0))</f>
        <v>0</v>
      </c>
      <c r="AF40" s="42">
        <f>IF('Indicator Data'!AG44="No Data",1,IF('Indicator Data imputation'!AG43&lt;&gt;"",1,0))</f>
        <v>0</v>
      </c>
      <c r="AG40" s="42">
        <f>IF('Indicator Data'!AH44="No Data",1,IF('Indicator Data imputation'!AH43&lt;&gt;"",1,0))</f>
        <v>0</v>
      </c>
      <c r="AH40" s="42">
        <f>IF('Indicator Data'!AI44="No Data",1,IF('Indicator Data imputation'!AI43&lt;&gt;"",1,0))</f>
        <v>0</v>
      </c>
      <c r="AI40" s="42">
        <f>IF('Indicator Data'!AJ44="No Data",1,IF('Indicator Data imputation'!AJ43&lt;&gt;"",1,0))</f>
        <v>0</v>
      </c>
      <c r="AJ40" s="42">
        <f>IF('Indicator Data'!AK44="No Data",1,IF('Indicator Data imputation'!AK43&lt;&gt;"",1,0))</f>
        <v>0</v>
      </c>
      <c r="AK40" s="42">
        <f>IF('Indicator Data'!AL44="No Data",1,IF('Indicator Data imputation'!AL43&lt;&gt;"",1,0))</f>
        <v>0</v>
      </c>
      <c r="AL40" s="42">
        <f>IF('Indicator Data'!AM44="No Data",1,IF('Indicator Data imputation'!AM43&lt;&gt;"",1,0))</f>
        <v>0</v>
      </c>
      <c r="AM40" s="42">
        <f>IF('Indicator Data'!AN44="No Data",1,IF('Indicator Data imputation'!AN43&lt;&gt;"",1,0))</f>
        <v>0</v>
      </c>
      <c r="AN40" s="42">
        <f>IF('Indicator Data'!AO44="No Data",1,IF('Indicator Data imputation'!AO43&lt;&gt;"",1,0))</f>
        <v>0</v>
      </c>
      <c r="AO40" s="42">
        <f>IF('Indicator Data'!AP44="No Data",1,IF('Indicator Data imputation'!AP43&lt;&gt;"",1,0))</f>
        <v>0</v>
      </c>
      <c r="AP40" s="42">
        <f>IF('Indicator Data'!AQ44="No Data",1,IF('Indicator Data imputation'!AQ43&lt;&gt;"",1,0))</f>
        <v>0</v>
      </c>
      <c r="AQ40" s="42">
        <f>IF('Indicator Data'!AR44="No Data",1,IF('Indicator Data imputation'!AR43&lt;&gt;"",1,0))</f>
        <v>0</v>
      </c>
      <c r="AR40" s="42">
        <f>IF('Indicator Data'!AS44="No Data",1,IF('Indicator Data imputation'!AS43&lt;&gt;"",1,0))</f>
        <v>0</v>
      </c>
      <c r="AS40" s="42">
        <f>IF('Indicator Data'!AT44="No Data",1,IF('Indicator Data imputation'!AT43&lt;&gt;"",1,0))</f>
        <v>0</v>
      </c>
      <c r="AT40" s="42">
        <f>IF('Indicator Data'!AU44="No Data",1,IF('Indicator Data imputation'!AU43&lt;&gt;"",1,0))</f>
        <v>0</v>
      </c>
      <c r="AU40" s="42">
        <f>IF('Indicator Data'!AV44="No Data",1,IF('Indicator Data imputation'!AV43&lt;&gt;"",1,0))</f>
        <v>0</v>
      </c>
      <c r="AV40" s="42">
        <f>IF('Indicator Data'!AW44="No Data",1,IF('Indicator Data imputation'!AW43&lt;&gt;"",1,0))</f>
        <v>0</v>
      </c>
      <c r="AW40" s="42">
        <f>IF('Indicator Data'!AX44="No Data",1,IF('Indicator Data imputation'!AX43&lt;&gt;"",1,0))</f>
        <v>0</v>
      </c>
      <c r="AX40" s="42">
        <f>IF('Indicator Data'!AY44="No Data",1,IF('Indicator Data imputation'!AY43&lt;&gt;"",1,0))</f>
        <v>0</v>
      </c>
      <c r="AY40" s="42">
        <f>IF('Indicator Data'!AZ44="No Data",1,IF('Indicator Data imputation'!AZ43&lt;&gt;"",1,0))</f>
        <v>0</v>
      </c>
      <c r="AZ40" s="42">
        <f>IF('Indicator Data'!BA44="No Data",1,IF('Indicator Data imputation'!BA43&lt;&gt;"",1,0))</f>
        <v>0</v>
      </c>
      <c r="BA40" s="42">
        <f>IF('Indicator Data'!BB44="No Data",1,IF('Indicator Data imputation'!BB43&lt;&gt;"",1,0))</f>
        <v>0</v>
      </c>
      <c r="BB40" s="42">
        <f>IF('Indicator Data'!BC44="No Data",1,IF('Indicator Data imputation'!BC43&lt;&gt;"",1,0))</f>
        <v>0</v>
      </c>
      <c r="BC40" s="42">
        <f>IF('Indicator Data'!BD44="No Data",1,IF('Indicator Data imputation'!BD43&lt;&gt;"",1,0))</f>
        <v>0</v>
      </c>
      <c r="BD40" s="42">
        <f>IF('Indicator Data'!BE44="No Data",1,IF('Indicator Data imputation'!BE43&lt;&gt;"",1,0))</f>
        <v>0</v>
      </c>
      <c r="BE40" s="42">
        <f>IF('Indicator Data'!BF44="No Data",1,IF('Indicator Data imputation'!BF43&lt;&gt;"",1,0))</f>
        <v>0</v>
      </c>
      <c r="BF40" s="42">
        <f>IF('Indicator Data'!BG44="No Data",1,IF('Indicator Data imputation'!BG43&lt;&gt;"",1,0))</f>
        <v>0</v>
      </c>
      <c r="BG40" s="42">
        <f>IF('Indicator Data'!BH44="No Data",1,IF('Indicator Data imputation'!BH43&lt;&gt;"",1,0))</f>
        <v>0</v>
      </c>
      <c r="BH40" s="42">
        <f>IF('Indicator Data'!BI44="No Data",1,IF('Indicator Data imputation'!BI43&lt;&gt;"",1,0))</f>
        <v>0</v>
      </c>
      <c r="BI40" s="42">
        <f>IF('Indicator Data'!BJ44="No Data",1,IF('Indicator Data imputation'!BJ43&lt;&gt;"",1,0))</f>
        <v>0</v>
      </c>
      <c r="BJ40" s="42">
        <f>IF('Indicator Data'!BK44="No Data",1,IF('Indicator Data imputation'!BK43&lt;&gt;"",1,0))</f>
        <v>0</v>
      </c>
      <c r="BK40" s="42">
        <f>IF('Indicator Data'!BL44="No Data",1,IF('Indicator Data imputation'!BL43&lt;&gt;"",1,0))</f>
        <v>0</v>
      </c>
      <c r="BL40" s="42">
        <f>IF('Indicator Data'!BM44="No Data",1,IF('Indicator Data imputation'!BM43&lt;&gt;"",1,0))</f>
        <v>0</v>
      </c>
      <c r="BM40" s="42">
        <f>IF('Indicator Data'!BN44="No Data",1,IF('Indicator Data imputation'!BN43&lt;&gt;"",1,0))</f>
        <v>0</v>
      </c>
      <c r="BN40" s="42">
        <f>IF('Indicator Data'!BO44="No Data",1,IF('Indicator Data imputation'!BO43&lt;&gt;"",1,0))</f>
        <v>0</v>
      </c>
      <c r="BO40" s="42">
        <f>IF('Indicator Data'!BP44="No Data",1,IF('Indicator Data imputation'!BP43&lt;&gt;"",1,0))</f>
        <v>0</v>
      </c>
      <c r="BP40" s="42">
        <f>IF('Indicator Data'!BQ44="No Data",1,IF('Indicator Data imputation'!BQ43&lt;&gt;"",1,0))</f>
        <v>0</v>
      </c>
      <c r="BQ40" s="42">
        <f>IF('Indicator Data'!BR44="No Data",1,IF('Indicator Data imputation'!BR43&lt;&gt;"",1,0))</f>
        <v>1</v>
      </c>
      <c r="BR40" s="42">
        <f>IF('Indicator Data'!BS44="No Data",1,IF('Indicator Data imputation'!BS43&lt;&gt;"",1,0))</f>
        <v>0</v>
      </c>
      <c r="BS40" s="42">
        <f>IF('Indicator Data'!BT44="No Data",1,IF('Indicator Data imputation'!BT43&lt;&gt;"",1,0))</f>
        <v>0</v>
      </c>
      <c r="BT40" s="42">
        <f>IF('Indicator Data'!BU44="No Data",1,IF('Indicator Data imputation'!BU43&lt;&gt;"",1,0))</f>
        <v>0</v>
      </c>
      <c r="BU40">
        <f t="shared" si="2"/>
        <v>1</v>
      </c>
      <c r="BV40" s="44">
        <f t="shared" si="1"/>
        <v>1.3333333333333334E-2</v>
      </c>
    </row>
    <row r="41" spans="1:74">
      <c r="A41" t="str">
        <f>'Indicator Data'!B45</f>
        <v>CRI</v>
      </c>
      <c r="B41" s="42">
        <f>IF('Indicator Data'!C45="No Data",1,IF('Indicator Data imputation'!C44&lt;&gt;"",1,0))</f>
        <v>0</v>
      </c>
      <c r="C41" s="42">
        <f>IF('Indicator Data'!D45="No Data",1,IF('Indicator Data imputation'!D44&lt;&gt;"",1,0))</f>
        <v>0</v>
      </c>
      <c r="D41" s="42">
        <f>IF('Indicator Data'!E45="No Data",1,IF('Indicator Data imputation'!E44&lt;&gt;"",1,0))</f>
        <v>0</v>
      </c>
      <c r="E41" s="42">
        <f>IF('Indicator Data'!F45="No Data",1,IF('Indicator Data imputation'!F44&lt;&gt;"",1,0))</f>
        <v>0</v>
      </c>
      <c r="F41" s="42">
        <f>IF('Indicator Data'!G45="No Data",1,IF('Indicator Data imputation'!G44&lt;&gt;"",1,0))</f>
        <v>0</v>
      </c>
      <c r="G41" s="42">
        <f>IF('Indicator Data'!H45="No Data",1,IF('Indicator Data imputation'!H44&lt;&gt;"",1,0))</f>
        <v>0</v>
      </c>
      <c r="H41" s="42">
        <f>IF('Indicator Data'!I45="No Data",1,IF('Indicator Data imputation'!I44&lt;&gt;"",1,0))</f>
        <v>0</v>
      </c>
      <c r="I41" s="42">
        <f>IF('Indicator Data'!J45="No Data",1,IF('Indicator Data imputation'!J44&lt;&gt;"",1,0))</f>
        <v>0</v>
      </c>
      <c r="J41" s="42">
        <f>IF('Indicator Data'!K45="No Data",1,IF('Indicator Data imputation'!K44&lt;&gt;"",1,0))</f>
        <v>0</v>
      </c>
      <c r="K41" s="42">
        <f>IF('Indicator Data'!L45="No Data",1,IF('Indicator Data imputation'!L44&lt;&gt;"",1,0))</f>
        <v>0</v>
      </c>
      <c r="L41" s="42">
        <f>IF('Indicator Data'!M45="No Data",1,IF('Indicator Data imputation'!M44&lt;&gt;"",1,0))</f>
        <v>1</v>
      </c>
      <c r="M41" s="42">
        <f>IF('Indicator Data'!N45="No Data",1,IF('Indicator Data imputation'!N44&lt;&gt;"",1,0))</f>
        <v>1</v>
      </c>
      <c r="N41" s="42">
        <f>IF('Indicator Data'!O45="No Data",1,IF('Indicator Data imputation'!O44&lt;&gt;"",1,0))</f>
        <v>1</v>
      </c>
      <c r="O41" s="42">
        <f>IF('Indicator Data'!P45="No Data",1,IF('Indicator Data imputation'!P44&lt;&gt;"",1,0))</f>
        <v>1</v>
      </c>
      <c r="P41" s="42">
        <f>IF('Indicator Data'!Q45="No Data",1,IF('Indicator Data imputation'!Q44&lt;&gt;"",1,0))</f>
        <v>0</v>
      </c>
      <c r="Q41" s="42">
        <f>IF('Indicator Data'!R45="No Data",1,IF('Indicator Data imputation'!R44&lt;&gt;"",1,0))</f>
        <v>0</v>
      </c>
      <c r="R41" s="42">
        <f>IF('Indicator Data'!S45="No Data",1,IF('Indicator Data imputation'!S44&lt;&gt;"",1,0))</f>
        <v>0</v>
      </c>
      <c r="S41" s="42">
        <f>IF('Indicator Data'!T45="No Data",1,IF('Indicator Data imputation'!T44&lt;&gt;"",1,0))</f>
        <v>0</v>
      </c>
      <c r="T41" s="42">
        <f>IF('Indicator Data'!U45="No Data",1,IF('Indicator Data imputation'!U44&lt;&gt;"",1,0))</f>
        <v>0</v>
      </c>
      <c r="U41" s="42">
        <f>IF('Indicator Data'!V45="No Data",1,IF('Indicator Data imputation'!V44&lt;&gt;"",1,0))</f>
        <v>0</v>
      </c>
      <c r="V41" s="42">
        <f>IF('Indicator Data'!W45="No Data",1,IF('Indicator Data imputation'!W44&lt;&gt;"",1,0))</f>
        <v>0</v>
      </c>
      <c r="W41" s="42">
        <f>IF('Indicator Data'!X45="No Data",1,IF('Indicator Data imputation'!X44&lt;&gt;"",1,0))</f>
        <v>0</v>
      </c>
      <c r="X41" s="42">
        <f>IF('Indicator Data'!Y45="No Data",1,IF('Indicator Data imputation'!Y44&lt;&gt;"",1,0))</f>
        <v>0</v>
      </c>
      <c r="Y41" s="42">
        <f>IF('Indicator Data'!Z45="No Data",1,IF('Indicator Data imputation'!Z44&lt;&gt;"",1,0))</f>
        <v>0</v>
      </c>
      <c r="Z41" s="42">
        <f>IF('Indicator Data'!AA45="No Data",1,IF('Indicator Data imputation'!AA44&lt;&gt;"",1,0))</f>
        <v>0</v>
      </c>
      <c r="AA41" s="42">
        <f>IF('Indicator Data'!AB45="No Data",1,IF('Indicator Data imputation'!AB44&lt;&gt;"",1,0))</f>
        <v>0</v>
      </c>
      <c r="AB41" s="42">
        <f>IF('Indicator Data'!AC45="No Data",1,IF('Indicator Data imputation'!AC44&lt;&gt;"",1,0))</f>
        <v>0</v>
      </c>
      <c r="AC41" s="42">
        <f>IF('Indicator Data'!AD45="No Data",1,IF('Indicator Data imputation'!AD44&lt;&gt;"",1,0))</f>
        <v>0</v>
      </c>
      <c r="AD41" s="42">
        <f>IF('Indicator Data'!AE45="No Data",1,IF('Indicator Data imputation'!AE44&lt;&gt;"",1,0))</f>
        <v>0</v>
      </c>
      <c r="AE41" s="42">
        <f>IF('Indicator Data'!AF45="No Data",1,IF('Indicator Data imputation'!AF44&lt;&gt;"",1,0))</f>
        <v>0</v>
      </c>
      <c r="AF41" s="42">
        <f>IF('Indicator Data'!AG45="No Data",1,IF('Indicator Data imputation'!AG44&lt;&gt;"",1,0))</f>
        <v>0</v>
      </c>
      <c r="AG41" s="42">
        <f>IF('Indicator Data'!AH45="No Data",1,IF('Indicator Data imputation'!AH44&lt;&gt;"",1,0))</f>
        <v>0</v>
      </c>
      <c r="AH41" s="42">
        <f>IF('Indicator Data'!AI45="No Data",1,IF('Indicator Data imputation'!AI44&lt;&gt;"",1,0))</f>
        <v>0</v>
      </c>
      <c r="AI41" s="42">
        <f>IF('Indicator Data'!AJ45="No Data",1,IF('Indicator Data imputation'!AJ44&lt;&gt;"",1,0))</f>
        <v>0</v>
      </c>
      <c r="AJ41" s="42">
        <f>IF('Indicator Data'!AK45="No Data",1,IF('Indicator Data imputation'!AK44&lt;&gt;"",1,0))</f>
        <v>0</v>
      </c>
      <c r="AK41" s="42">
        <f>IF('Indicator Data'!AL45="No Data",1,IF('Indicator Data imputation'!AL44&lt;&gt;"",1,0))</f>
        <v>0</v>
      </c>
      <c r="AL41" s="42">
        <f>IF('Indicator Data'!AM45="No Data",1,IF('Indicator Data imputation'!AM44&lt;&gt;"",1,0))</f>
        <v>0</v>
      </c>
      <c r="AM41" s="42">
        <f>IF('Indicator Data'!AN45="No Data",1,IF('Indicator Data imputation'!AN44&lt;&gt;"",1,0))</f>
        <v>0</v>
      </c>
      <c r="AN41" s="42">
        <f>IF('Indicator Data'!AO45="No Data",1,IF('Indicator Data imputation'!AO44&lt;&gt;"",1,0))</f>
        <v>0</v>
      </c>
      <c r="AO41" s="42">
        <f>IF('Indicator Data'!AP45="No Data",1,IF('Indicator Data imputation'!AP44&lt;&gt;"",1,0))</f>
        <v>0</v>
      </c>
      <c r="AP41" s="42">
        <f>IF('Indicator Data'!AQ45="No Data",1,IF('Indicator Data imputation'!AQ44&lt;&gt;"",1,0))</f>
        <v>0</v>
      </c>
      <c r="AQ41" s="42">
        <f>IF('Indicator Data'!AR45="No Data",1,IF('Indicator Data imputation'!AR44&lt;&gt;"",1,0))</f>
        <v>0</v>
      </c>
      <c r="AR41" s="42">
        <f>IF('Indicator Data'!AS45="No Data",1,IF('Indicator Data imputation'!AS44&lt;&gt;"",1,0))</f>
        <v>0</v>
      </c>
      <c r="AS41" s="42">
        <f>IF('Indicator Data'!AT45="No Data",1,IF('Indicator Data imputation'!AT44&lt;&gt;"",1,0))</f>
        <v>0</v>
      </c>
      <c r="AT41" s="42">
        <f>IF('Indicator Data'!AU45="No Data",1,IF('Indicator Data imputation'!AU44&lt;&gt;"",1,0))</f>
        <v>0</v>
      </c>
      <c r="AU41" s="42">
        <f>IF('Indicator Data'!AV45="No Data",1,IF('Indicator Data imputation'!AV44&lt;&gt;"",1,0))</f>
        <v>0</v>
      </c>
      <c r="AV41" s="42">
        <f>IF('Indicator Data'!AW45="No Data",1,IF('Indicator Data imputation'!AW44&lt;&gt;"",1,0))</f>
        <v>0</v>
      </c>
      <c r="AW41" s="42">
        <f>IF('Indicator Data'!AX45="No Data",1,IF('Indicator Data imputation'!AX44&lt;&gt;"",1,0))</f>
        <v>0</v>
      </c>
      <c r="AX41" s="42">
        <f>IF('Indicator Data'!AY45="No Data",1,IF('Indicator Data imputation'!AY44&lt;&gt;"",1,0))</f>
        <v>0</v>
      </c>
      <c r="AY41" s="42">
        <f>IF('Indicator Data'!AZ45="No Data",1,IF('Indicator Data imputation'!AZ44&lt;&gt;"",1,0))</f>
        <v>0</v>
      </c>
      <c r="AZ41" s="42">
        <f>IF('Indicator Data'!BA45="No Data",1,IF('Indicator Data imputation'!BA44&lt;&gt;"",1,0))</f>
        <v>0</v>
      </c>
      <c r="BA41" s="42">
        <f>IF('Indicator Data'!BB45="No Data",1,IF('Indicator Data imputation'!BB44&lt;&gt;"",1,0))</f>
        <v>0</v>
      </c>
      <c r="BB41" s="42">
        <f>IF('Indicator Data'!BC45="No Data",1,IF('Indicator Data imputation'!BC44&lt;&gt;"",1,0))</f>
        <v>0</v>
      </c>
      <c r="BC41" s="42">
        <f>IF('Indicator Data'!BD45="No Data",1,IF('Indicator Data imputation'!BD44&lt;&gt;"",1,0))</f>
        <v>0</v>
      </c>
      <c r="BD41" s="42">
        <f>IF('Indicator Data'!BE45="No Data",1,IF('Indicator Data imputation'!BE44&lt;&gt;"",1,0))</f>
        <v>0</v>
      </c>
      <c r="BE41" s="42">
        <f>IF('Indicator Data'!BF45="No Data",1,IF('Indicator Data imputation'!BF44&lt;&gt;"",1,0))</f>
        <v>0</v>
      </c>
      <c r="BF41" s="42">
        <f>IF('Indicator Data'!BG45="No Data",1,IF('Indicator Data imputation'!BG44&lt;&gt;"",1,0))</f>
        <v>0</v>
      </c>
      <c r="BG41" s="42">
        <f>IF('Indicator Data'!BH45="No Data",1,IF('Indicator Data imputation'!BH44&lt;&gt;"",1,0))</f>
        <v>0</v>
      </c>
      <c r="BH41" s="42">
        <f>IF('Indicator Data'!BI45="No Data",1,IF('Indicator Data imputation'!BI44&lt;&gt;"",1,0))</f>
        <v>0</v>
      </c>
      <c r="BI41" s="42">
        <f>IF('Indicator Data'!BJ45="No Data",1,IF('Indicator Data imputation'!BJ44&lt;&gt;"",1,0))</f>
        <v>0</v>
      </c>
      <c r="BJ41" s="42">
        <f>IF('Indicator Data'!BK45="No Data",1,IF('Indicator Data imputation'!BK44&lt;&gt;"",1,0))</f>
        <v>0</v>
      </c>
      <c r="BK41" s="42">
        <f>IF('Indicator Data'!BL45="No Data",1,IF('Indicator Data imputation'!BL44&lt;&gt;"",1,0))</f>
        <v>0</v>
      </c>
      <c r="BL41" s="42">
        <f>IF('Indicator Data'!BM45="No Data",1,IF('Indicator Data imputation'!BM44&lt;&gt;"",1,0))</f>
        <v>0</v>
      </c>
      <c r="BM41" s="42">
        <f>IF('Indicator Data'!BN45="No Data",1,IF('Indicator Data imputation'!BN44&lt;&gt;"",1,0))</f>
        <v>0</v>
      </c>
      <c r="BN41" s="42">
        <f>IF('Indicator Data'!BO45="No Data",1,IF('Indicator Data imputation'!BO44&lt;&gt;"",1,0))</f>
        <v>0</v>
      </c>
      <c r="BO41" s="42">
        <f>IF('Indicator Data'!BP45="No Data",1,IF('Indicator Data imputation'!BP44&lt;&gt;"",1,0))</f>
        <v>0</v>
      </c>
      <c r="BP41" s="42">
        <f>IF('Indicator Data'!BQ45="No Data",1,IF('Indicator Data imputation'!BQ44&lt;&gt;"",1,0))</f>
        <v>0</v>
      </c>
      <c r="BQ41" s="42">
        <f>IF('Indicator Data'!BR45="No Data",1,IF('Indicator Data imputation'!BR44&lt;&gt;"",1,0))</f>
        <v>0</v>
      </c>
      <c r="BR41" s="42">
        <f>IF('Indicator Data'!BS45="No Data",1,IF('Indicator Data imputation'!BS44&lt;&gt;"",1,0))</f>
        <v>0</v>
      </c>
      <c r="BS41" s="42">
        <f>IF('Indicator Data'!BT45="No Data",1,IF('Indicator Data imputation'!BT44&lt;&gt;"",1,0))</f>
        <v>0</v>
      </c>
      <c r="BT41" s="42">
        <f>IF('Indicator Data'!BU45="No Data",1,IF('Indicator Data imputation'!BU44&lt;&gt;"",1,0))</f>
        <v>0</v>
      </c>
      <c r="BU41">
        <f t="shared" si="2"/>
        <v>4</v>
      </c>
      <c r="BV41" s="44">
        <f t="shared" si="1"/>
        <v>5.3333333333333337E-2</v>
      </c>
    </row>
    <row r="42" spans="1:74">
      <c r="A42" t="str">
        <f>'Indicator Data'!B46</f>
        <v>CIV</v>
      </c>
      <c r="B42" s="42">
        <f>IF('Indicator Data'!C46="No Data",1,IF('Indicator Data imputation'!C45&lt;&gt;"",1,0))</f>
        <v>0</v>
      </c>
      <c r="C42" s="42">
        <f>IF('Indicator Data'!D46="No Data",1,IF('Indicator Data imputation'!D45&lt;&gt;"",1,0))</f>
        <v>0</v>
      </c>
      <c r="D42" s="42">
        <f>IF('Indicator Data'!E46="No Data",1,IF('Indicator Data imputation'!E45&lt;&gt;"",1,0))</f>
        <v>0</v>
      </c>
      <c r="E42" s="42">
        <f>IF('Indicator Data'!F46="No Data",1,IF('Indicator Data imputation'!F45&lt;&gt;"",1,0))</f>
        <v>0</v>
      </c>
      <c r="F42" s="42">
        <f>IF('Indicator Data'!G46="No Data",1,IF('Indicator Data imputation'!G45&lt;&gt;"",1,0))</f>
        <v>0</v>
      </c>
      <c r="G42" s="42">
        <f>IF('Indicator Data'!H46="No Data",1,IF('Indicator Data imputation'!H45&lt;&gt;"",1,0))</f>
        <v>0</v>
      </c>
      <c r="H42" s="42">
        <f>IF('Indicator Data'!I46="No Data",1,IF('Indicator Data imputation'!I45&lt;&gt;"",1,0))</f>
        <v>0</v>
      </c>
      <c r="I42" s="42">
        <f>IF('Indicator Data'!J46="No Data",1,IF('Indicator Data imputation'!J45&lt;&gt;"",1,0))</f>
        <v>0</v>
      </c>
      <c r="J42" s="42">
        <f>IF('Indicator Data'!K46="No Data",1,IF('Indicator Data imputation'!K45&lt;&gt;"",1,0))</f>
        <v>0</v>
      </c>
      <c r="K42" s="42">
        <f>IF('Indicator Data'!L46="No Data",1,IF('Indicator Data imputation'!L45&lt;&gt;"",1,0))</f>
        <v>0</v>
      </c>
      <c r="L42" s="42">
        <f>IF('Indicator Data'!M46="No Data",1,IF('Indicator Data imputation'!M45&lt;&gt;"",1,0))</f>
        <v>0</v>
      </c>
      <c r="M42" s="42">
        <f>IF('Indicator Data'!N46="No Data",1,IF('Indicator Data imputation'!N45&lt;&gt;"",1,0))</f>
        <v>0</v>
      </c>
      <c r="N42" s="42">
        <f>IF('Indicator Data'!O46="No Data",1,IF('Indicator Data imputation'!O45&lt;&gt;"",1,0))</f>
        <v>0</v>
      </c>
      <c r="O42" s="42">
        <f>IF('Indicator Data'!P46="No Data",1,IF('Indicator Data imputation'!P45&lt;&gt;"",1,0))</f>
        <v>0</v>
      </c>
      <c r="P42" s="42">
        <f>IF('Indicator Data'!Q46="No Data",1,IF('Indicator Data imputation'!Q45&lt;&gt;"",1,0))</f>
        <v>0</v>
      </c>
      <c r="Q42" s="42">
        <f>IF('Indicator Data'!R46="No Data",1,IF('Indicator Data imputation'!R45&lt;&gt;"",1,0))</f>
        <v>0</v>
      </c>
      <c r="R42" s="42">
        <f>IF('Indicator Data'!S46="No Data",1,IF('Indicator Data imputation'!S45&lt;&gt;"",1,0))</f>
        <v>0</v>
      </c>
      <c r="S42" s="42">
        <f>IF('Indicator Data'!T46="No Data",1,IF('Indicator Data imputation'!T45&lt;&gt;"",1,0))</f>
        <v>0</v>
      </c>
      <c r="T42" s="42">
        <f>IF('Indicator Data'!U46="No Data",1,IF('Indicator Data imputation'!U45&lt;&gt;"",1,0))</f>
        <v>0</v>
      </c>
      <c r="U42" s="42">
        <f>IF('Indicator Data'!V46="No Data",1,IF('Indicator Data imputation'!V45&lt;&gt;"",1,0))</f>
        <v>0</v>
      </c>
      <c r="V42" s="42">
        <f>IF('Indicator Data'!W46="No Data",1,IF('Indicator Data imputation'!W45&lt;&gt;"",1,0))</f>
        <v>0</v>
      </c>
      <c r="W42" s="42">
        <f>IF('Indicator Data'!X46="No Data",1,IF('Indicator Data imputation'!X45&lt;&gt;"",1,0))</f>
        <v>0</v>
      </c>
      <c r="X42" s="42">
        <f>IF('Indicator Data'!Y46="No Data",1,IF('Indicator Data imputation'!Y45&lt;&gt;"",1,0))</f>
        <v>0</v>
      </c>
      <c r="Y42" s="42">
        <f>IF('Indicator Data'!Z46="No Data",1,IF('Indicator Data imputation'!Z45&lt;&gt;"",1,0))</f>
        <v>0</v>
      </c>
      <c r="Z42" s="42">
        <f>IF('Indicator Data'!AA46="No Data",1,IF('Indicator Data imputation'!AA45&lt;&gt;"",1,0))</f>
        <v>0</v>
      </c>
      <c r="AA42" s="42">
        <f>IF('Indicator Data'!AB46="No Data",1,IF('Indicator Data imputation'!AB45&lt;&gt;"",1,0))</f>
        <v>0</v>
      </c>
      <c r="AB42" s="42">
        <f>IF('Indicator Data'!AC46="No Data",1,IF('Indicator Data imputation'!AC45&lt;&gt;"",1,0))</f>
        <v>1</v>
      </c>
      <c r="AC42" s="42">
        <f>IF('Indicator Data'!AD46="No Data",1,IF('Indicator Data imputation'!AD45&lt;&gt;"",1,0))</f>
        <v>0</v>
      </c>
      <c r="AD42" s="42">
        <f>IF('Indicator Data'!AE46="No Data",1,IF('Indicator Data imputation'!AE45&lt;&gt;"",1,0))</f>
        <v>0</v>
      </c>
      <c r="AE42" s="42">
        <f>IF('Indicator Data'!AF46="No Data",1,IF('Indicator Data imputation'!AF45&lt;&gt;"",1,0))</f>
        <v>0</v>
      </c>
      <c r="AF42" s="42">
        <f>IF('Indicator Data'!AG46="No Data",1,IF('Indicator Data imputation'!AG45&lt;&gt;"",1,0))</f>
        <v>0</v>
      </c>
      <c r="AG42" s="42">
        <f>IF('Indicator Data'!AH46="No Data",1,IF('Indicator Data imputation'!AH45&lt;&gt;"",1,0))</f>
        <v>0</v>
      </c>
      <c r="AH42" s="42">
        <f>IF('Indicator Data'!AI46="No Data",1,IF('Indicator Data imputation'!AI45&lt;&gt;"",1,0))</f>
        <v>0</v>
      </c>
      <c r="AI42" s="42">
        <f>IF('Indicator Data'!AJ46="No Data",1,IF('Indicator Data imputation'!AJ45&lt;&gt;"",1,0))</f>
        <v>0</v>
      </c>
      <c r="AJ42" s="42">
        <f>IF('Indicator Data'!AK46="No Data",1,IF('Indicator Data imputation'!AK45&lt;&gt;"",1,0))</f>
        <v>0</v>
      </c>
      <c r="AK42" s="42">
        <f>IF('Indicator Data'!AL46="No Data",1,IF('Indicator Data imputation'!AL45&lt;&gt;"",1,0))</f>
        <v>0</v>
      </c>
      <c r="AL42" s="42">
        <f>IF('Indicator Data'!AM46="No Data",1,IF('Indicator Data imputation'!AM45&lt;&gt;"",1,0))</f>
        <v>0</v>
      </c>
      <c r="AM42" s="42">
        <f>IF('Indicator Data'!AN46="No Data",1,IF('Indicator Data imputation'!AN45&lt;&gt;"",1,0))</f>
        <v>0</v>
      </c>
      <c r="AN42" s="42">
        <f>IF('Indicator Data'!AO46="No Data",1,IF('Indicator Data imputation'!AO45&lt;&gt;"",1,0))</f>
        <v>0</v>
      </c>
      <c r="AO42" s="42">
        <f>IF('Indicator Data'!AP46="No Data",1,IF('Indicator Data imputation'!AP45&lt;&gt;"",1,0))</f>
        <v>0</v>
      </c>
      <c r="AP42" s="42">
        <f>IF('Indicator Data'!AQ46="No Data",1,IF('Indicator Data imputation'!AQ45&lt;&gt;"",1,0))</f>
        <v>0</v>
      </c>
      <c r="AQ42" s="42">
        <f>IF('Indicator Data'!AR46="No Data",1,IF('Indicator Data imputation'!AR45&lt;&gt;"",1,0))</f>
        <v>0</v>
      </c>
      <c r="AR42" s="42">
        <f>IF('Indicator Data'!AS46="No Data",1,IF('Indicator Data imputation'!AS45&lt;&gt;"",1,0))</f>
        <v>0</v>
      </c>
      <c r="AS42" s="42">
        <f>IF('Indicator Data'!AT46="No Data",1,IF('Indicator Data imputation'!AT45&lt;&gt;"",1,0))</f>
        <v>0</v>
      </c>
      <c r="AT42" s="42">
        <f>IF('Indicator Data'!AU46="No Data",1,IF('Indicator Data imputation'!AU45&lt;&gt;"",1,0))</f>
        <v>0</v>
      </c>
      <c r="AU42" s="42">
        <f>IF('Indicator Data'!AV46="No Data",1,IF('Indicator Data imputation'!AV45&lt;&gt;"",1,0))</f>
        <v>0</v>
      </c>
      <c r="AV42" s="42">
        <f>IF('Indicator Data'!AW46="No Data",1,IF('Indicator Data imputation'!AW45&lt;&gt;"",1,0))</f>
        <v>0</v>
      </c>
      <c r="AW42" s="42">
        <f>IF('Indicator Data'!AX46="No Data",1,IF('Indicator Data imputation'!AX45&lt;&gt;"",1,0))</f>
        <v>0</v>
      </c>
      <c r="AX42" s="42">
        <f>IF('Indicator Data'!AY46="No Data",1,IF('Indicator Data imputation'!AY45&lt;&gt;"",1,0))</f>
        <v>0</v>
      </c>
      <c r="AY42" s="42">
        <f>IF('Indicator Data'!AZ46="No Data",1,IF('Indicator Data imputation'!AZ45&lt;&gt;"",1,0))</f>
        <v>0</v>
      </c>
      <c r="AZ42" s="42">
        <f>IF('Indicator Data'!BA46="No Data",1,IF('Indicator Data imputation'!BA45&lt;&gt;"",1,0))</f>
        <v>0</v>
      </c>
      <c r="BA42" s="42">
        <f>IF('Indicator Data'!BB46="No Data",1,IF('Indicator Data imputation'!BB45&lt;&gt;"",1,0))</f>
        <v>0</v>
      </c>
      <c r="BB42" s="42">
        <f>IF('Indicator Data'!BC46="No Data",1,IF('Indicator Data imputation'!BC45&lt;&gt;"",1,0))</f>
        <v>0</v>
      </c>
      <c r="BC42" s="42">
        <f>IF('Indicator Data'!BD46="No Data",1,IF('Indicator Data imputation'!BD45&lt;&gt;"",1,0))</f>
        <v>0</v>
      </c>
      <c r="BD42" s="42">
        <f>IF('Indicator Data'!BE46="No Data",1,IF('Indicator Data imputation'!BE45&lt;&gt;"",1,0))</f>
        <v>0</v>
      </c>
      <c r="BE42" s="42">
        <f>IF('Indicator Data'!BF46="No Data",1,IF('Indicator Data imputation'!BF45&lt;&gt;"",1,0))</f>
        <v>0</v>
      </c>
      <c r="BF42" s="42">
        <f>IF('Indicator Data'!BG46="No Data",1,IF('Indicator Data imputation'!BG45&lt;&gt;"",1,0))</f>
        <v>0</v>
      </c>
      <c r="BG42" s="42">
        <f>IF('Indicator Data'!BH46="No Data",1,IF('Indicator Data imputation'!BH45&lt;&gt;"",1,0))</f>
        <v>0</v>
      </c>
      <c r="BH42" s="42">
        <f>IF('Indicator Data'!BI46="No Data",1,IF('Indicator Data imputation'!BI45&lt;&gt;"",1,0))</f>
        <v>0</v>
      </c>
      <c r="BI42" s="42">
        <f>IF('Indicator Data'!BJ46="No Data",1,IF('Indicator Data imputation'!BJ45&lt;&gt;"",1,0))</f>
        <v>0</v>
      </c>
      <c r="BJ42" s="42">
        <f>IF('Indicator Data'!BK46="No Data",1,IF('Indicator Data imputation'!BK45&lt;&gt;"",1,0))</f>
        <v>0</v>
      </c>
      <c r="BK42" s="42">
        <f>IF('Indicator Data'!BL46="No Data",1,IF('Indicator Data imputation'!BL45&lt;&gt;"",1,0))</f>
        <v>0</v>
      </c>
      <c r="BL42" s="42">
        <f>IF('Indicator Data'!BM46="No Data",1,IF('Indicator Data imputation'!BM45&lt;&gt;"",1,0))</f>
        <v>0</v>
      </c>
      <c r="BM42" s="42">
        <f>IF('Indicator Data'!BN46="No Data",1,IF('Indicator Data imputation'!BN45&lt;&gt;"",1,0))</f>
        <v>0</v>
      </c>
      <c r="BN42" s="42">
        <f>IF('Indicator Data'!BO46="No Data",1,IF('Indicator Data imputation'!BO45&lt;&gt;"",1,0))</f>
        <v>0</v>
      </c>
      <c r="BO42" s="42">
        <f>IF('Indicator Data'!BP46="No Data",1,IF('Indicator Data imputation'!BP45&lt;&gt;"",1,0))</f>
        <v>0</v>
      </c>
      <c r="BP42" s="42">
        <f>IF('Indicator Data'!BQ46="No Data",1,IF('Indicator Data imputation'!BQ45&lt;&gt;"",1,0))</f>
        <v>0</v>
      </c>
      <c r="BQ42" s="42">
        <f>IF('Indicator Data'!BR46="No Data",1,IF('Indicator Data imputation'!BR45&lt;&gt;"",1,0))</f>
        <v>0</v>
      </c>
      <c r="BR42" s="42">
        <f>IF('Indicator Data'!BS46="No Data",1,IF('Indicator Data imputation'!BS45&lt;&gt;"",1,0))</f>
        <v>0</v>
      </c>
      <c r="BS42" s="42">
        <f>IF('Indicator Data'!BT46="No Data",1,IF('Indicator Data imputation'!BT45&lt;&gt;"",1,0))</f>
        <v>0</v>
      </c>
      <c r="BT42" s="42">
        <f>IF('Indicator Data'!BU46="No Data",1,IF('Indicator Data imputation'!BU45&lt;&gt;"",1,0))</f>
        <v>0</v>
      </c>
      <c r="BU42">
        <f t="shared" si="2"/>
        <v>1</v>
      </c>
      <c r="BV42" s="44">
        <f t="shared" si="1"/>
        <v>1.3333333333333334E-2</v>
      </c>
    </row>
    <row r="43" spans="1:74">
      <c r="A43" t="str">
        <f>'Indicator Data'!B47</f>
        <v>HRV</v>
      </c>
      <c r="B43" s="42">
        <f>IF('Indicator Data'!C47="No Data",1,IF('Indicator Data imputation'!C46&lt;&gt;"",1,0))</f>
        <v>0</v>
      </c>
      <c r="C43" s="42">
        <f>IF('Indicator Data'!D47="No Data",1,IF('Indicator Data imputation'!D46&lt;&gt;"",1,0))</f>
        <v>0</v>
      </c>
      <c r="D43" s="42">
        <f>IF('Indicator Data'!E47="No Data",1,IF('Indicator Data imputation'!E46&lt;&gt;"",1,0))</f>
        <v>0</v>
      </c>
      <c r="E43" s="42">
        <f>IF('Indicator Data'!F47="No Data",1,IF('Indicator Data imputation'!F46&lt;&gt;"",1,0))</f>
        <v>0</v>
      </c>
      <c r="F43" s="42">
        <f>IF('Indicator Data'!G47="No Data",1,IF('Indicator Data imputation'!G46&lt;&gt;"",1,0))</f>
        <v>0</v>
      </c>
      <c r="G43" s="42">
        <f>IF('Indicator Data'!H47="No Data",1,IF('Indicator Data imputation'!H46&lt;&gt;"",1,0))</f>
        <v>0</v>
      </c>
      <c r="H43" s="42">
        <f>IF('Indicator Data'!I47="No Data",1,IF('Indicator Data imputation'!I46&lt;&gt;"",1,0))</f>
        <v>0</v>
      </c>
      <c r="I43" s="42">
        <f>IF('Indicator Data'!J47="No Data",1,IF('Indicator Data imputation'!J46&lt;&gt;"",1,0))</f>
        <v>0</v>
      </c>
      <c r="J43" s="42">
        <f>IF('Indicator Data'!K47="No Data",1,IF('Indicator Data imputation'!K46&lt;&gt;"",1,0))</f>
        <v>0</v>
      </c>
      <c r="K43" s="42">
        <f>IF('Indicator Data'!L47="No Data",1,IF('Indicator Data imputation'!L46&lt;&gt;"",1,0))</f>
        <v>0</v>
      </c>
      <c r="L43" s="42">
        <f>IF('Indicator Data'!M47="No Data",1,IF('Indicator Data imputation'!M46&lt;&gt;"",1,0))</f>
        <v>0</v>
      </c>
      <c r="M43" s="42">
        <f>IF('Indicator Data'!N47="No Data",1,IF('Indicator Data imputation'!N46&lt;&gt;"",1,0))</f>
        <v>1</v>
      </c>
      <c r="N43" s="42">
        <f>IF('Indicator Data'!O47="No Data",1,IF('Indicator Data imputation'!O46&lt;&gt;"",1,0))</f>
        <v>1</v>
      </c>
      <c r="O43" s="42">
        <f>IF('Indicator Data'!P47="No Data",1,IF('Indicator Data imputation'!P46&lt;&gt;"",1,0))</f>
        <v>1</v>
      </c>
      <c r="P43" s="42">
        <f>IF('Indicator Data'!Q47="No Data",1,IF('Indicator Data imputation'!Q46&lt;&gt;"",1,0))</f>
        <v>0</v>
      </c>
      <c r="Q43" s="42">
        <f>IF('Indicator Data'!R47="No Data",1,IF('Indicator Data imputation'!R46&lt;&gt;"",1,0))</f>
        <v>0</v>
      </c>
      <c r="R43" s="42">
        <f>IF('Indicator Data'!S47="No Data",1,IF('Indicator Data imputation'!S46&lt;&gt;"",1,0))</f>
        <v>0</v>
      </c>
      <c r="S43" s="42">
        <f>IF('Indicator Data'!T47="No Data",1,IF('Indicator Data imputation'!T46&lt;&gt;"",1,0))</f>
        <v>0</v>
      </c>
      <c r="T43" s="42">
        <f>IF('Indicator Data'!U47="No Data",1,IF('Indicator Data imputation'!U46&lt;&gt;"",1,0))</f>
        <v>0</v>
      </c>
      <c r="U43" s="42">
        <f>IF('Indicator Data'!V47="No Data",1,IF('Indicator Data imputation'!V46&lt;&gt;"",1,0))</f>
        <v>0</v>
      </c>
      <c r="V43" s="42">
        <f>IF('Indicator Data'!W47="No Data",1,IF('Indicator Data imputation'!W46&lt;&gt;"",1,0))</f>
        <v>0</v>
      </c>
      <c r="W43" s="42">
        <f>IF('Indicator Data'!X47="No Data",1,IF('Indicator Data imputation'!X46&lt;&gt;"",1,0))</f>
        <v>0</v>
      </c>
      <c r="X43" s="42">
        <f>IF('Indicator Data'!Y47="No Data",1,IF('Indicator Data imputation'!Y46&lt;&gt;"",1,0))</f>
        <v>0</v>
      </c>
      <c r="Y43" s="42">
        <f>IF('Indicator Data'!Z47="No Data",1,IF('Indicator Data imputation'!Z46&lt;&gt;"",1,0))</f>
        <v>0</v>
      </c>
      <c r="Z43" s="42">
        <f>IF('Indicator Data'!AA47="No Data",1,IF('Indicator Data imputation'!AA46&lt;&gt;"",1,0))</f>
        <v>1</v>
      </c>
      <c r="AA43" s="42">
        <f>IF('Indicator Data'!AB47="No Data",1,IF('Indicator Data imputation'!AB46&lt;&gt;"",1,0))</f>
        <v>0</v>
      </c>
      <c r="AB43" s="42">
        <f>IF('Indicator Data'!AC47="No Data",1,IF('Indicator Data imputation'!AC46&lt;&gt;"",1,0))</f>
        <v>0</v>
      </c>
      <c r="AC43" s="42">
        <f>IF('Indicator Data'!AD47="No Data",1,IF('Indicator Data imputation'!AD46&lt;&gt;"",1,0))</f>
        <v>0</v>
      </c>
      <c r="AD43" s="42">
        <f>IF('Indicator Data'!AE47="No Data",1,IF('Indicator Data imputation'!AE46&lt;&gt;"",1,0))</f>
        <v>0</v>
      </c>
      <c r="AE43" s="42">
        <f>IF('Indicator Data'!AF47="No Data",1,IF('Indicator Data imputation'!AF46&lt;&gt;"",1,0))</f>
        <v>0</v>
      </c>
      <c r="AF43" s="42">
        <f>IF('Indicator Data'!AG47="No Data",1,IF('Indicator Data imputation'!AG46&lt;&gt;"",1,0))</f>
        <v>0</v>
      </c>
      <c r="AG43" s="42">
        <f>IF('Indicator Data'!AH47="No Data",1,IF('Indicator Data imputation'!AH46&lt;&gt;"",1,0))</f>
        <v>0</v>
      </c>
      <c r="AH43" s="42">
        <f>IF('Indicator Data'!AI47="No Data",1,IF('Indicator Data imputation'!AI46&lt;&gt;"",1,0))</f>
        <v>1</v>
      </c>
      <c r="AI43" s="42">
        <f>IF('Indicator Data'!AJ47="No Data",1,IF('Indicator Data imputation'!AJ46&lt;&gt;"",1,0))</f>
        <v>0</v>
      </c>
      <c r="AJ43" s="42">
        <f>IF('Indicator Data'!AK47="No Data",1,IF('Indicator Data imputation'!AK46&lt;&gt;"",1,0))</f>
        <v>0</v>
      </c>
      <c r="AK43" s="42">
        <f>IF('Indicator Data'!AL47="No Data",1,IF('Indicator Data imputation'!AL46&lt;&gt;"",1,0))</f>
        <v>0</v>
      </c>
      <c r="AL43" s="42">
        <f>IF('Indicator Data'!AM47="No Data",1,IF('Indicator Data imputation'!AM46&lt;&gt;"",1,0))</f>
        <v>1</v>
      </c>
      <c r="AM43" s="42">
        <f>IF('Indicator Data'!AN47="No Data",1,IF('Indicator Data imputation'!AN46&lt;&gt;"",1,0))</f>
        <v>0</v>
      </c>
      <c r="AN43" s="42">
        <f>IF('Indicator Data'!AO47="No Data",1,IF('Indicator Data imputation'!AO46&lt;&gt;"",1,0))</f>
        <v>0</v>
      </c>
      <c r="AO43" s="42">
        <f>IF('Indicator Data'!AP47="No Data",1,IF('Indicator Data imputation'!AP46&lt;&gt;"",1,0))</f>
        <v>1</v>
      </c>
      <c r="AP43" s="42">
        <f>IF('Indicator Data'!AQ47="No Data",1,IF('Indicator Data imputation'!AQ46&lt;&gt;"",1,0))</f>
        <v>0</v>
      </c>
      <c r="AQ43" s="42">
        <f>IF('Indicator Data'!AR47="No Data",1,IF('Indicator Data imputation'!AR46&lt;&gt;"",1,0))</f>
        <v>0</v>
      </c>
      <c r="AR43" s="42">
        <f>IF('Indicator Data'!AS47="No Data",1,IF('Indicator Data imputation'!AS46&lt;&gt;"",1,0))</f>
        <v>0</v>
      </c>
      <c r="AS43" s="42">
        <f>IF('Indicator Data'!AT47="No Data",1,IF('Indicator Data imputation'!AT46&lt;&gt;"",1,0))</f>
        <v>1</v>
      </c>
      <c r="AT43" s="42">
        <f>IF('Indicator Data'!AU47="No Data",1,IF('Indicator Data imputation'!AU46&lt;&gt;"",1,0))</f>
        <v>0</v>
      </c>
      <c r="AU43" s="42">
        <f>IF('Indicator Data'!AV47="No Data",1,IF('Indicator Data imputation'!AV46&lt;&gt;"",1,0))</f>
        <v>0</v>
      </c>
      <c r="AV43" s="42">
        <f>IF('Indicator Data'!AW47="No Data",1,IF('Indicator Data imputation'!AW46&lt;&gt;"",1,0))</f>
        <v>0</v>
      </c>
      <c r="AW43" s="42">
        <f>IF('Indicator Data'!AX47="No Data",1,IF('Indicator Data imputation'!AX46&lt;&gt;"",1,0))</f>
        <v>0</v>
      </c>
      <c r="AX43" s="42">
        <f>IF('Indicator Data'!AY47="No Data",1,IF('Indicator Data imputation'!AY46&lt;&gt;"",1,0))</f>
        <v>0</v>
      </c>
      <c r="AY43" s="42">
        <f>IF('Indicator Data'!AZ47="No Data",1,IF('Indicator Data imputation'!AZ46&lt;&gt;"",1,0))</f>
        <v>0</v>
      </c>
      <c r="AZ43" s="42">
        <f>IF('Indicator Data'!BA47="No Data",1,IF('Indicator Data imputation'!BA46&lt;&gt;"",1,0))</f>
        <v>0</v>
      </c>
      <c r="BA43" s="42">
        <f>IF('Indicator Data'!BB47="No Data",1,IF('Indicator Data imputation'!BB46&lt;&gt;"",1,0))</f>
        <v>0</v>
      </c>
      <c r="BB43" s="42">
        <f>IF('Indicator Data'!BC47="No Data",1,IF('Indicator Data imputation'!BC46&lt;&gt;"",1,0))</f>
        <v>0</v>
      </c>
      <c r="BC43" s="42">
        <f>IF('Indicator Data'!BD47="No Data",1,IF('Indicator Data imputation'!BD46&lt;&gt;"",1,0))</f>
        <v>0</v>
      </c>
      <c r="BD43" s="42">
        <f>IF('Indicator Data'!BE47="No Data",1,IF('Indicator Data imputation'!BE46&lt;&gt;"",1,0))</f>
        <v>0</v>
      </c>
      <c r="BE43" s="42">
        <f>IF('Indicator Data'!BF47="No Data",1,IF('Indicator Data imputation'!BF46&lt;&gt;"",1,0))</f>
        <v>0</v>
      </c>
      <c r="BF43" s="42">
        <f>IF('Indicator Data'!BG47="No Data",1,IF('Indicator Data imputation'!BG46&lt;&gt;"",1,0))</f>
        <v>0</v>
      </c>
      <c r="BG43" s="42">
        <f>IF('Indicator Data'!BH47="No Data",1,IF('Indicator Data imputation'!BH46&lt;&gt;"",1,0))</f>
        <v>0</v>
      </c>
      <c r="BH43" s="42">
        <f>IF('Indicator Data'!BI47="No Data",1,IF('Indicator Data imputation'!BI46&lt;&gt;"",1,0))</f>
        <v>0</v>
      </c>
      <c r="BI43" s="42">
        <f>IF('Indicator Data'!BJ47="No Data",1,IF('Indicator Data imputation'!BJ46&lt;&gt;"",1,0))</f>
        <v>0</v>
      </c>
      <c r="BJ43" s="42">
        <f>IF('Indicator Data'!BK47="No Data",1,IF('Indicator Data imputation'!BK46&lt;&gt;"",1,0))</f>
        <v>0</v>
      </c>
      <c r="BK43" s="42">
        <f>IF('Indicator Data'!BL47="No Data",1,IF('Indicator Data imputation'!BL46&lt;&gt;"",1,0))</f>
        <v>0</v>
      </c>
      <c r="BL43" s="42">
        <f>IF('Indicator Data'!BM47="No Data",1,IF('Indicator Data imputation'!BM46&lt;&gt;"",1,0))</f>
        <v>0</v>
      </c>
      <c r="BM43" s="42">
        <f>IF('Indicator Data'!BN47="No Data",1,IF('Indicator Data imputation'!BN46&lt;&gt;"",1,0))</f>
        <v>0</v>
      </c>
      <c r="BN43" s="42">
        <f>IF('Indicator Data'!BO47="No Data",1,IF('Indicator Data imputation'!BO46&lt;&gt;"",1,0))</f>
        <v>0</v>
      </c>
      <c r="BO43" s="42">
        <f>IF('Indicator Data'!BP47="No Data",1,IF('Indicator Data imputation'!BP46&lt;&gt;"",1,0))</f>
        <v>0</v>
      </c>
      <c r="BP43" s="42">
        <f>IF('Indicator Data'!BQ47="No Data",1,IF('Indicator Data imputation'!BQ46&lt;&gt;"",1,0))</f>
        <v>0</v>
      </c>
      <c r="BQ43" s="42">
        <f>IF('Indicator Data'!BR47="No Data",1,IF('Indicator Data imputation'!BR46&lt;&gt;"",1,0))</f>
        <v>0</v>
      </c>
      <c r="BR43" s="42">
        <f>IF('Indicator Data'!BS47="No Data",1,IF('Indicator Data imputation'!BS46&lt;&gt;"",1,0))</f>
        <v>0</v>
      </c>
      <c r="BS43" s="42">
        <f>IF('Indicator Data'!BT47="No Data",1,IF('Indicator Data imputation'!BT46&lt;&gt;"",1,0))</f>
        <v>0</v>
      </c>
      <c r="BT43" s="42">
        <f>IF('Indicator Data'!BU47="No Data",1,IF('Indicator Data imputation'!BU46&lt;&gt;"",1,0))</f>
        <v>0</v>
      </c>
      <c r="BU43">
        <f t="shared" si="2"/>
        <v>8</v>
      </c>
      <c r="BV43" s="44">
        <f t="shared" si="1"/>
        <v>0.10666666666666667</v>
      </c>
    </row>
    <row r="44" spans="1:74">
      <c r="A44" t="str">
        <f>'Indicator Data'!B48</f>
        <v>CUB</v>
      </c>
      <c r="B44" s="42">
        <f>IF('Indicator Data'!C48="No Data",1,IF('Indicator Data imputation'!C47&lt;&gt;"",1,0))</f>
        <v>0</v>
      </c>
      <c r="C44" s="42">
        <f>IF('Indicator Data'!D48="No Data",1,IF('Indicator Data imputation'!D47&lt;&gt;"",1,0))</f>
        <v>0</v>
      </c>
      <c r="D44" s="42">
        <f>IF('Indicator Data'!E48="No Data",1,IF('Indicator Data imputation'!E47&lt;&gt;"",1,0))</f>
        <v>0</v>
      </c>
      <c r="E44" s="42">
        <f>IF('Indicator Data'!F48="No Data",1,IF('Indicator Data imputation'!F47&lt;&gt;"",1,0))</f>
        <v>0</v>
      </c>
      <c r="F44" s="42">
        <f>IF('Indicator Data'!G48="No Data",1,IF('Indicator Data imputation'!G47&lt;&gt;"",1,0))</f>
        <v>0</v>
      </c>
      <c r="G44" s="42">
        <f>IF('Indicator Data'!H48="No Data",1,IF('Indicator Data imputation'!H47&lt;&gt;"",1,0))</f>
        <v>0</v>
      </c>
      <c r="H44" s="42">
        <f>IF('Indicator Data'!I48="No Data",1,IF('Indicator Data imputation'!I47&lt;&gt;"",1,0))</f>
        <v>0</v>
      </c>
      <c r="I44" s="42">
        <f>IF('Indicator Data'!J48="No Data",1,IF('Indicator Data imputation'!J47&lt;&gt;"",1,0))</f>
        <v>0</v>
      </c>
      <c r="J44" s="42">
        <f>IF('Indicator Data'!K48="No Data",1,IF('Indicator Data imputation'!K47&lt;&gt;"",1,0))</f>
        <v>0</v>
      </c>
      <c r="K44" s="42">
        <f>IF('Indicator Data'!L48="No Data",1,IF('Indicator Data imputation'!L47&lt;&gt;"",1,0))</f>
        <v>0</v>
      </c>
      <c r="L44" s="42">
        <f>IF('Indicator Data'!M48="No Data",1,IF('Indicator Data imputation'!M47&lt;&gt;"",1,0))</f>
        <v>1</v>
      </c>
      <c r="M44" s="42">
        <f>IF('Indicator Data'!N48="No Data",1,IF('Indicator Data imputation'!N47&lt;&gt;"",1,0))</f>
        <v>1</v>
      </c>
      <c r="N44" s="42">
        <f>IF('Indicator Data'!O48="No Data",1,IF('Indicator Data imputation'!O47&lt;&gt;"",1,0))</f>
        <v>1</v>
      </c>
      <c r="O44" s="42">
        <f>IF('Indicator Data'!P48="No Data",1,IF('Indicator Data imputation'!P47&lt;&gt;"",1,0))</f>
        <v>1</v>
      </c>
      <c r="P44" s="42">
        <f>IF('Indicator Data'!Q48="No Data",1,IF('Indicator Data imputation'!Q47&lt;&gt;"",1,0))</f>
        <v>0</v>
      </c>
      <c r="Q44" s="42">
        <f>IF('Indicator Data'!R48="No Data",1,IF('Indicator Data imputation'!R47&lt;&gt;"",1,0))</f>
        <v>0</v>
      </c>
      <c r="R44" s="42">
        <f>IF('Indicator Data'!S48="No Data",1,IF('Indicator Data imputation'!S47&lt;&gt;"",1,0))</f>
        <v>0</v>
      </c>
      <c r="S44" s="42">
        <f>IF('Indicator Data'!T48="No Data",1,IF('Indicator Data imputation'!T47&lt;&gt;"",1,0))</f>
        <v>0</v>
      </c>
      <c r="T44" s="42">
        <f>IF('Indicator Data'!U48="No Data",1,IF('Indicator Data imputation'!U47&lt;&gt;"",1,0))</f>
        <v>0</v>
      </c>
      <c r="U44" s="42">
        <f>IF('Indicator Data'!V48="No Data",1,IF('Indicator Data imputation'!V47&lt;&gt;"",1,0))</f>
        <v>0</v>
      </c>
      <c r="V44" s="42">
        <f>IF('Indicator Data'!W48="No Data",1,IF('Indicator Data imputation'!W47&lt;&gt;"",1,0))</f>
        <v>0</v>
      </c>
      <c r="W44" s="42">
        <f>IF('Indicator Data'!X48="No Data",1,IF('Indicator Data imputation'!X47&lt;&gt;"",1,0))</f>
        <v>0</v>
      </c>
      <c r="X44" s="42">
        <f>IF('Indicator Data'!Y48="No Data",1,IF('Indicator Data imputation'!Y47&lt;&gt;"",1,0))</f>
        <v>0</v>
      </c>
      <c r="Y44" s="42">
        <f>IF('Indicator Data'!Z48="No Data",1,IF('Indicator Data imputation'!Z47&lt;&gt;"",1,0))</f>
        <v>0</v>
      </c>
      <c r="Z44" s="42">
        <f>IF('Indicator Data'!AA48="No Data",1,IF('Indicator Data imputation'!AA47&lt;&gt;"",1,0))</f>
        <v>0</v>
      </c>
      <c r="AA44" s="42">
        <f>IF('Indicator Data'!AB48="No Data",1,IF('Indicator Data imputation'!AB47&lt;&gt;"",1,0))</f>
        <v>0</v>
      </c>
      <c r="AB44" s="42">
        <f>IF('Indicator Data'!AC48="No Data",1,IF('Indicator Data imputation'!AC47&lt;&gt;"",1,0))</f>
        <v>1</v>
      </c>
      <c r="AC44" s="42">
        <f>IF('Indicator Data'!AD48="No Data",1,IF('Indicator Data imputation'!AD47&lt;&gt;"",1,0))</f>
        <v>0</v>
      </c>
      <c r="AD44" s="42">
        <f>IF('Indicator Data'!AE48="No Data",1,IF('Indicator Data imputation'!AE47&lt;&gt;"",1,0))</f>
        <v>0</v>
      </c>
      <c r="AE44" s="42">
        <f>IF('Indicator Data'!AF48="No Data",1,IF('Indicator Data imputation'!AF47&lt;&gt;"",1,0))</f>
        <v>0</v>
      </c>
      <c r="AF44" s="42">
        <f>IF('Indicator Data'!AG48="No Data",1,IF('Indicator Data imputation'!AG47&lt;&gt;"",1,0))</f>
        <v>0</v>
      </c>
      <c r="AG44" s="42">
        <f>IF('Indicator Data'!AH48="No Data",1,IF('Indicator Data imputation'!AH47&lt;&gt;"",1,0))</f>
        <v>0</v>
      </c>
      <c r="AH44" s="42">
        <f>IF('Indicator Data'!AI48="No Data",1,IF('Indicator Data imputation'!AI47&lt;&gt;"",1,0))</f>
        <v>0</v>
      </c>
      <c r="AI44" s="42">
        <f>IF('Indicator Data'!AJ48="No Data",1,IF('Indicator Data imputation'!AJ47&lt;&gt;"",1,0))</f>
        <v>0</v>
      </c>
      <c r="AJ44" s="42">
        <f>IF('Indicator Data'!AK48="No Data",1,IF('Indicator Data imputation'!AK47&lt;&gt;"",1,0))</f>
        <v>0</v>
      </c>
      <c r="AK44" s="42">
        <f>IF('Indicator Data'!AL48="No Data",1,IF('Indicator Data imputation'!AL47&lt;&gt;"",1,0))</f>
        <v>0</v>
      </c>
      <c r="AL44" s="42">
        <f>IF('Indicator Data'!AM48="No Data",1,IF('Indicator Data imputation'!AM47&lt;&gt;"",1,0))</f>
        <v>0</v>
      </c>
      <c r="AM44" s="42">
        <f>IF('Indicator Data'!AN48="No Data",1,IF('Indicator Data imputation'!AN47&lt;&gt;"",1,0))</f>
        <v>1</v>
      </c>
      <c r="AN44" s="42">
        <f>IF('Indicator Data'!AO48="No Data",1,IF('Indicator Data imputation'!AO47&lt;&gt;"",1,0))</f>
        <v>0</v>
      </c>
      <c r="AO44" s="42">
        <f>IF('Indicator Data'!AP48="No Data",1,IF('Indicator Data imputation'!AP47&lt;&gt;"",1,0))</f>
        <v>0</v>
      </c>
      <c r="AP44" s="42">
        <f>IF('Indicator Data'!AQ48="No Data",1,IF('Indicator Data imputation'!AQ47&lt;&gt;"",1,0))</f>
        <v>0</v>
      </c>
      <c r="AQ44" s="42">
        <f>IF('Indicator Data'!AR48="No Data",1,IF('Indicator Data imputation'!AR47&lt;&gt;"",1,0))</f>
        <v>0</v>
      </c>
      <c r="AR44" s="42">
        <f>IF('Indicator Data'!AS48="No Data",1,IF('Indicator Data imputation'!AS47&lt;&gt;"",1,0))</f>
        <v>0</v>
      </c>
      <c r="AS44" s="42">
        <f>IF('Indicator Data'!AT48="No Data",1,IF('Indicator Data imputation'!AT47&lt;&gt;"",1,0))</f>
        <v>1</v>
      </c>
      <c r="AT44" s="42">
        <f>IF('Indicator Data'!AU48="No Data",1,IF('Indicator Data imputation'!AU47&lt;&gt;"",1,0))</f>
        <v>0</v>
      </c>
      <c r="AU44" s="42">
        <f>IF('Indicator Data'!AV48="No Data",1,IF('Indicator Data imputation'!AV47&lt;&gt;"",1,0))</f>
        <v>0</v>
      </c>
      <c r="AV44" s="42">
        <f>IF('Indicator Data'!AW48="No Data",1,IF('Indicator Data imputation'!AW47&lt;&gt;"",1,0))</f>
        <v>1</v>
      </c>
      <c r="AW44" s="42">
        <f>IF('Indicator Data'!AX48="No Data",1,IF('Indicator Data imputation'!AX47&lt;&gt;"",1,0))</f>
        <v>0</v>
      </c>
      <c r="AX44" s="42">
        <f>IF('Indicator Data'!AY48="No Data",1,IF('Indicator Data imputation'!AY47&lt;&gt;"",1,0))</f>
        <v>0</v>
      </c>
      <c r="AY44" s="42">
        <f>IF('Indicator Data'!AZ48="No Data",1,IF('Indicator Data imputation'!AZ47&lt;&gt;"",1,0))</f>
        <v>0</v>
      </c>
      <c r="AZ44" s="42">
        <f>IF('Indicator Data'!BA48="No Data",1,IF('Indicator Data imputation'!BA47&lt;&gt;"",1,0))</f>
        <v>0</v>
      </c>
      <c r="BA44" s="42">
        <f>IF('Indicator Data'!BB48="No Data",1,IF('Indicator Data imputation'!BB47&lt;&gt;"",1,0))</f>
        <v>0</v>
      </c>
      <c r="BB44" s="42">
        <f>IF('Indicator Data'!BC48="No Data",1,IF('Indicator Data imputation'!BC47&lt;&gt;"",1,0))</f>
        <v>0</v>
      </c>
      <c r="BC44" s="42">
        <f>IF('Indicator Data'!BD48="No Data",1,IF('Indicator Data imputation'!BD47&lt;&gt;"",1,0))</f>
        <v>0</v>
      </c>
      <c r="BD44" s="42">
        <f>IF('Indicator Data'!BE48="No Data",1,IF('Indicator Data imputation'!BE47&lt;&gt;"",1,0))</f>
        <v>0</v>
      </c>
      <c r="BE44" s="42">
        <f>IF('Indicator Data'!BF48="No Data",1,IF('Indicator Data imputation'!BF47&lt;&gt;"",1,0))</f>
        <v>0</v>
      </c>
      <c r="BF44" s="42">
        <f>IF('Indicator Data'!BG48="No Data",1,IF('Indicator Data imputation'!BG47&lt;&gt;"",1,0))</f>
        <v>0</v>
      </c>
      <c r="BG44" s="42">
        <f>IF('Indicator Data'!BH48="No Data",1,IF('Indicator Data imputation'!BH47&lt;&gt;"",1,0))</f>
        <v>0</v>
      </c>
      <c r="BH44" s="42">
        <f>IF('Indicator Data'!BI48="No Data",1,IF('Indicator Data imputation'!BI47&lt;&gt;"",1,0))</f>
        <v>0</v>
      </c>
      <c r="BI44" s="42">
        <f>IF('Indicator Data'!BJ48="No Data",1,IF('Indicator Data imputation'!BJ47&lt;&gt;"",1,0))</f>
        <v>0</v>
      </c>
      <c r="BJ44" s="42">
        <f>IF('Indicator Data'!BK48="No Data",1,IF('Indicator Data imputation'!BK47&lt;&gt;"",1,0))</f>
        <v>0</v>
      </c>
      <c r="BK44" s="42">
        <f>IF('Indicator Data'!BL48="No Data",1,IF('Indicator Data imputation'!BL47&lt;&gt;"",1,0))</f>
        <v>0</v>
      </c>
      <c r="BL44" s="42">
        <f>IF('Indicator Data'!BM48="No Data",1,IF('Indicator Data imputation'!BM47&lt;&gt;"",1,0))</f>
        <v>0</v>
      </c>
      <c r="BM44" s="42">
        <f>IF('Indicator Data'!BN48="No Data",1,IF('Indicator Data imputation'!BN47&lt;&gt;"",1,0))</f>
        <v>0</v>
      </c>
      <c r="BN44" s="42">
        <f>IF('Indicator Data'!BO48="No Data",1,IF('Indicator Data imputation'!BO47&lt;&gt;"",1,0))</f>
        <v>0</v>
      </c>
      <c r="BO44" s="42">
        <f>IF('Indicator Data'!BP48="No Data",1,IF('Indicator Data imputation'!BP47&lt;&gt;"",1,0))</f>
        <v>0</v>
      </c>
      <c r="BP44" s="42">
        <f>IF('Indicator Data'!BQ48="No Data",1,IF('Indicator Data imputation'!BQ47&lt;&gt;"",1,0))</f>
        <v>0</v>
      </c>
      <c r="BQ44" s="42">
        <f>IF('Indicator Data'!BR48="No Data",1,IF('Indicator Data imputation'!BR47&lt;&gt;"",1,0))</f>
        <v>0</v>
      </c>
      <c r="BR44" s="42">
        <f>IF('Indicator Data'!BS48="No Data",1,IF('Indicator Data imputation'!BS47&lt;&gt;"",1,0))</f>
        <v>1</v>
      </c>
      <c r="BS44" s="42">
        <f>IF('Indicator Data'!BT48="No Data",1,IF('Indicator Data imputation'!BT47&lt;&gt;"",1,0))</f>
        <v>0</v>
      </c>
      <c r="BT44" s="42">
        <f>IF('Indicator Data'!BU48="No Data",1,IF('Indicator Data imputation'!BU47&lt;&gt;"",1,0))</f>
        <v>0</v>
      </c>
      <c r="BU44">
        <f t="shared" si="2"/>
        <v>9</v>
      </c>
      <c r="BV44" s="44">
        <f t="shared" si="1"/>
        <v>0.12</v>
      </c>
    </row>
    <row r="45" spans="1:74">
      <c r="A45" t="str">
        <f>'Indicator Data'!B49</f>
        <v>CYP</v>
      </c>
      <c r="B45" s="42">
        <f>IF('Indicator Data'!C49="No Data",1,IF('Indicator Data imputation'!C48&lt;&gt;"",1,0))</f>
        <v>0</v>
      </c>
      <c r="C45" s="42">
        <f>IF('Indicator Data'!D49="No Data",1,IF('Indicator Data imputation'!D48&lt;&gt;"",1,0))</f>
        <v>0</v>
      </c>
      <c r="D45" s="42">
        <f>IF('Indicator Data'!E49="No Data",1,IF('Indicator Data imputation'!E48&lt;&gt;"",1,0))</f>
        <v>0</v>
      </c>
      <c r="E45" s="42">
        <f>IF('Indicator Data'!F49="No Data",1,IF('Indicator Data imputation'!F48&lt;&gt;"",1,0))</f>
        <v>0</v>
      </c>
      <c r="F45" s="42">
        <f>IF('Indicator Data'!G49="No Data",1,IF('Indicator Data imputation'!G48&lt;&gt;"",1,0))</f>
        <v>0</v>
      </c>
      <c r="G45" s="42">
        <f>IF('Indicator Data'!H49="No Data",1,IF('Indicator Data imputation'!H48&lt;&gt;"",1,0))</f>
        <v>0</v>
      </c>
      <c r="H45" s="42">
        <f>IF('Indicator Data'!I49="No Data",1,IF('Indicator Data imputation'!I48&lt;&gt;"",1,0))</f>
        <v>0</v>
      </c>
      <c r="I45" s="42">
        <f>IF('Indicator Data'!J49="No Data",1,IF('Indicator Data imputation'!J48&lt;&gt;"",1,0))</f>
        <v>0</v>
      </c>
      <c r="J45" s="42">
        <f>IF('Indicator Data'!K49="No Data",1,IF('Indicator Data imputation'!K48&lt;&gt;"",1,0))</f>
        <v>0</v>
      </c>
      <c r="K45" s="42">
        <f>IF('Indicator Data'!L49="No Data",1,IF('Indicator Data imputation'!L48&lt;&gt;"",1,0))</f>
        <v>0</v>
      </c>
      <c r="L45" s="42">
        <f>IF('Indicator Data'!M49="No Data",1,IF('Indicator Data imputation'!M48&lt;&gt;"",1,0))</f>
        <v>0</v>
      </c>
      <c r="M45" s="42">
        <f>IF('Indicator Data'!N49="No Data",1,IF('Indicator Data imputation'!N48&lt;&gt;"",1,0))</f>
        <v>1</v>
      </c>
      <c r="N45" s="42">
        <f>IF('Indicator Data'!O49="No Data",1,IF('Indicator Data imputation'!O48&lt;&gt;"",1,0))</f>
        <v>1</v>
      </c>
      <c r="O45" s="42">
        <f>IF('Indicator Data'!P49="No Data",1,IF('Indicator Data imputation'!P48&lt;&gt;"",1,0))</f>
        <v>1</v>
      </c>
      <c r="P45" s="42">
        <f>IF('Indicator Data'!Q49="No Data",1,IF('Indicator Data imputation'!Q48&lt;&gt;"",1,0))</f>
        <v>0</v>
      </c>
      <c r="Q45" s="42">
        <f>IF('Indicator Data'!R49="No Data",1,IF('Indicator Data imputation'!R48&lt;&gt;"",1,0))</f>
        <v>0</v>
      </c>
      <c r="R45" s="42">
        <f>IF('Indicator Data'!S49="No Data",1,IF('Indicator Data imputation'!S48&lt;&gt;"",1,0))</f>
        <v>0</v>
      </c>
      <c r="S45" s="42">
        <f>IF('Indicator Data'!T49="No Data",1,IF('Indicator Data imputation'!T48&lt;&gt;"",1,0))</f>
        <v>0</v>
      </c>
      <c r="T45" s="42">
        <f>IF('Indicator Data'!U49="No Data",1,IF('Indicator Data imputation'!U48&lt;&gt;"",1,0))</f>
        <v>0</v>
      </c>
      <c r="U45" s="42">
        <f>IF('Indicator Data'!V49="No Data",1,IF('Indicator Data imputation'!V48&lt;&gt;"",1,0))</f>
        <v>0</v>
      </c>
      <c r="V45" s="42">
        <f>IF('Indicator Data'!W49="No Data",1,IF('Indicator Data imputation'!W48&lt;&gt;"",1,0))</f>
        <v>0</v>
      </c>
      <c r="W45" s="42">
        <f>IF('Indicator Data'!X49="No Data",1,IF('Indicator Data imputation'!X48&lt;&gt;"",1,0))</f>
        <v>0</v>
      </c>
      <c r="X45" s="42">
        <f>IF('Indicator Data'!Y49="No Data",1,IF('Indicator Data imputation'!Y48&lt;&gt;"",1,0))</f>
        <v>0</v>
      </c>
      <c r="Y45" s="42">
        <f>IF('Indicator Data'!Z49="No Data",1,IF('Indicator Data imputation'!Z48&lt;&gt;"",1,0))</f>
        <v>0</v>
      </c>
      <c r="Z45" s="42">
        <f>IF('Indicator Data'!AA49="No Data",1,IF('Indicator Data imputation'!AA48&lt;&gt;"",1,0))</f>
        <v>1</v>
      </c>
      <c r="AA45" s="42">
        <f>IF('Indicator Data'!AB49="No Data",1,IF('Indicator Data imputation'!AB48&lt;&gt;"",1,0))</f>
        <v>0</v>
      </c>
      <c r="AB45" s="42">
        <f>IF('Indicator Data'!AC49="No Data",1,IF('Indicator Data imputation'!AC48&lt;&gt;"",1,0))</f>
        <v>0</v>
      </c>
      <c r="AC45" s="42">
        <f>IF('Indicator Data'!AD49="No Data",1,IF('Indicator Data imputation'!AD48&lt;&gt;"",1,0))</f>
        <v>0</v>
      </c>
      <c r="AD45" s="42">
        <f>IF('Indicator Data'!AE49="No Data",1,IF('Indicator Data imputation'!AE48&lt;&gt;"",1,0))</f>
        <v>0</v>
      </c>
      <c r="AE45" s="42">
        <f>IF('Indicator Data'!AF49="No Data",1,IF('Indicator Data imputation'!AF48&lt;&gt;"",1,0))</f>
        <v>0</v>
      </c>
      <c r="AF45" s="42">
        <f>IF('Indicator Data'!AG49="No Data",1,IF('Indicator Data imputation'!AG48&lt;&gt;"",1,0))</f>
        <v>0</v>
      </c>
      <c r="AG45" s="42">
        <f>IF('Indicator Data'!AH49="No Data",1,IF('Indicator Data imputation'!AH48&lt;&gt;"",1,0))</f>
        <v>0</v>
      </c>
      <c r="AH45" s="42">
        <f>IF('Indicator Data'!AI49="No Data",1,IF('Indicator Data imputation'!AI48&lt;&gt;"",1,0))</f>
        <v>1</v>
      </c>
      <c r="AI45" s="42">
        <f>IF('Indicator Data'!AJ49="No Data",1,IF('Indicator Data imputation'!AJ48&lt;&gt;"",1,0))</f>
        <v>0</v>
      </c>
      <c r="AJ45" s="42">
        <f>IF('Indicator Data'!AK49="No Data",1,IF('Indicator Data imputation'!AK48&lt;&gt;"",1,0))</f>
        <v>0</v>
      </c>
      <c r="AK45" s="42">
        <f>IF('Indicator Data'!AL49="No Data",1,IF('Indicator Data imputation'!AL48&lt;&gt;"",1,0))</f>
        <v>0</v>
      </c>
      <c r="AL45" s="42">
        <f>IF('Indicator Data'!AM49="No Data",1,IF('Indicator Data imputation'!AM48&lt;&gt;"",1,0))</f>
        <v>1</v>
      </c>
      <c r="AM45" s="42">
        <f>IF('Indicator Data'!AN49="No Data",1,IF('Indicator Data imputation'!AN48&lt;&gt;"",1,0))</f>
        <v>0</v>
      </c>
      <c r="AN45" s="42">
        <f>IF('Indicator Data'!AO49="No Data",1,IF('Indicator Data imputation'!AO48&lt;&gt;"",1,0))</f>
        <v>0</v>
      </c>
      <c r="AO45" s="42">
        <f>IF('Indicator Data'!AP49="No Data",1,IF('Indicator Data imputation'!AP48&lt;&gt;"",1,0))</f>
        <v>1</v>
      </c>
      <c r="AP45" s="42">
        <f>IF('Indicator Data'!AQ49="No Data",1,IF('Indicator Data imputation'!AQ48&lt;&gt;"",1,0))</f>
        <v>0</v>
      </c>
      <c r="AQ45" s="42">
        <f>IF('Indicator Data'!AR49="No Data",1,IF('Indicator Data imputation'!AR48&lt;&gt;"",1,0))</f>
        <v>0</v>
      </c>
      <c r="AR45" s="42">
        <f>IF('Indicator Data'!AS49="No Data",1,IF('Indicator Data imputation'!AS48&lt;&gt;"",1,0))</f>
        <v>0</v>
      </c>
      <c r="AS45" s="42">
        <f>IF('Indicator Data'!AT49="No Data",1,IF('Indicator Data imputation'!AT48&lt;&gt;"",1,0))</f>
        <v>1</v>
      </c>
      <c r="AT45" s="42">
        <f>IF('Indicator Data'!AU49="No Data",1,IF('Indicator Data imputation'!AU48&lt;&gt;"",1,0))</f>
        <v>0</v>
      </c>
      <c r="AU45" s="42">
        <f>IF('Indicator Data'!AV49="No Data",1,IF('Indicator Data imputation'!AV48&lt;&gt;"",1,0))</f>
        <v>0</v>
      </c>
      <c r="AV45" s="42">
        <f>IF('Indicator Data'!AW49="No Data",1,IF('Indicator Data imputation'!AW48&lt;&gt;"",1,0))</f>
        <v>0</v>
      </c>
      <c r="AW45" s="42">
        <f>IF('Indicator Data'!AX49="No Data",1,IF('Indicator Data imputation'!AX48&lt;&gt;"",1,0))</f>
        <v>0</v>
      </c>
      <c r="AX45" s="42">
        <f>IF('Indicator Data'!AY49="No Data",1,IF('Indicator Data imputation'!AY48&lt;&gt;"",1,0))</f>
        <v>0</v>
      </c>
      <c r="AY45" s="42">
        <f>IF('Indicator Data'!AZ49="No Data",1,IF('Indicator Data imputation'!AZ48&lt;&gt;"",1,0))</f>
        <v>0</v>
      </c>
      <c r="AZ45" s="42">
        <f>IF('Indicator Data'!BA49="No Data",1,IF('Indicator Data imputation'!BA48&lt;&gt;"",1,0))</f>
        <v>0</v>
      </c>
      <c r="BA45" s="42">
        <f>IF('Indicator Data'!BB49="No Data",1,IF('Indicator Data imputation'!BB48&lt;&gt;"",1,0))</f>
        <v>0</v>
      </c>
      <c r="BB45" s="42">
        <f>IF('Indicator Data'!BC49="No Data",1,IF('Indicator Data imputation'!BC48&lt;&gt;"",1,0))</f>
        <v>0</v>
      </c>
      <c r="BC45" s="42">
        <f>IF('Indicator Data'!BD49="No Data",1,IF('Indicator Data imputation'!BD48&lt;&gt;"",1,0))</f>
        <v>0</v>
      </c>
      <c r="BD45" s="42">
        <f>IF('Indicator Data'!BE49="No Data",1,IF('Indicator Data imputation'!BE48&lt;&gt;"",1,0))</f>
        <v>0</v>
      </c>
      <c r="BE45" s="42">
        <f>IF('Indicator Data'!BF49="No Data",1,IF('Indicator Data imputation'!BF48&lt;&gt;"",1,0))</f>
        <v>1</v>
      </c>
      <c r="BF45" s="42">
        <f>IF('Indicator Data'!BG49="No Data",1,IF('Indicator Data imputation'!BG48&lt;&gt;"",1,0))</f>
        <v>0</v>
      </c>
      <c r="BG45" s="42">
        <f>IF('Indicator Data'!BH49="No Data",1,IF('Indicator Data imputation'!BH48&lt;&gt;"",1,0))</f>
        <v>0</v>
      </c>
      <c r="BH45" s="42">
        <f>IF('Indicator Data'!BI49="No Data",1,IF('Indicator Data imputation'!BI48&lt;&gt;"",1,0))</f>
        <v>0</v>
      </c>
      <c r="BI45" s="42">
        <f>IF('Indicator Data'!BJ49="No Data",1,IF('Indicator Data imputation'!BJ48&lt;&gt;"",1,0))</f>
        <v>0</v>
      </c>
      <c r="BJ45" s="42">
        <f>IF('Indicator Data'!BK49="No Data",1,IF('Indicator Data imputation'!BK48&lt;&gt;"",1,0))</f>
        <v>0</v>
      </c>
      <c r="BK45" s="42">
        <f>IF('Indicator Data'!BL49="No Data",1,IF('Indicator Data imputation'!BL48&lt;&gt;"",1,0))</f>
        <v>0</v>
      </c>
      <c r="BL45" s="42">
        <f>IF('Indicator Data'!BM49="No Data",1,IF('Indicator Data imputation'!BM48&lt;&gt;"",1,0))</f>
        <v>0</v>
      </c>
      <c r="BM45" s="42">
        <f>IF('Indicator Data'!BN49="No Data",1,IF('Indicator Data imputation'!BN48&lt;&gt;"",1,0))</f>
        <v>0</v>
      </c>
      <c r="BN45" s="42">
        <f>IF('Indicator Data'!BO49="No Data",1,IF('Indicator Data imputation'!BO48&lt;&gt;"",1,0))</f>
        <v>0</v>
      </c>
      <c r="BO45" s="42">
        <f>IF('Indicator Data'!BP49="No Data",1,IF('Indicator Data imputation'!BP48&lt;&gt;"",1,0))</f>
        <v>0</v>
      </c>
      <c r="BP45" s="42">
        <f>IF('Indicator Data'!BQ49="No Data",1,IF('Indicator Data imputation'!BQ48&lt;&gt;"",1,0))</f>
        <v>0</v>
      </c>
      <c r="BQ45" s="42">
        <f>IF('Indicator Data'!BR49="No Data",1,IF('Indicator Data imputation'!BR48&lt;&gt;"",1,0))</f>
        <v>0</v>
      </c>
      <c r="BR45" s="42">
        <f>IF('Indicator Data'!BS49="No Data",1,IF('Indicator Data imputation'!BS48&lt;&gt;"",1,0))</f>
        <v>0</v>
      </c>
      <c r="BS45" s="42">
        <f>IF('Indicator Data'!BT49="No Data",1,IF('Indicator Data imputation'!BT48&lt;&gt;"",1,0))</f>
        <v>0</v>
      </c>
      <c r="BT45" s="42">
        <f>IF('Indicator Data'!BU49="No Data",1,IF('Indicator Data imputation'!BU48&lt;&gt;"",1,0))</f>
        <v>0</v>
      </c>
      <c r="BU45">
        <f t="shared" si="2"/>
        <v>9</v>
      </c>
      <c r="BV45" s="44">
        <f t="shared" si="1"/>
        <v>0.12</v>
      </c>
    </row>
    <row r="46" spans="1:74">
      <c r="A46" t="str">
        <f>'Indicator Data'!B50</f>
        <v>CZE</v>
      </c>
      <c r="B46" s="42">
        <f>IF('Indicator Data'!C50="No Data",1,IF('Indicator Data imputation'!C49&lt;&gt;"",1,0))</f>
        <v>0</v>
      </c>
      <c r="C46" s="42">
        <f>IF('Indicator Data'!D50="No Data",1,IF('Indicator Data imputation'!D49&lt;&gt;"",1,0))</f>
        <v>0</v>
      </c>
      <c r="D46" s="42">
        <f>IF('Indicator Data'!E50="No Data",1,IF('Indicator Data imputation'!E49&lt;&gt;"",1,0))</f>
        <v>0</v>
      </c>
      <c r="E46" s="42">
        <f>IF('Indicator Data'!F50="No Data",1,IF('Indicator Data imputation'!F49&lt;&gt;"",1,0))</f>
        <v>0</v>
      </c>
      <c r="F46" s="42">
        <f>IF('Indicator Data'!G50="No Data",1,IF('Indicator Data imputation'!G49&lt;&gt;"",1,0))</f>
        <v>0</v>
      </c>
      <c r="G46" s="42">
        <f>IF('Indicator Data'!H50="No Data",1,IF('Indicator Data imputation'!H49&lt;&gt;"",1,0))</f>
        <v>0</v>
      </c>
      <c r="H46" s="42">
        <f>IF('Indicator Data'!I50="No Data",1,IF('Indicator Data imputation'!I49&lt;&gt;"",1,0))</f>
        <v>0</v>
      </c>
      <c r="I46" s="42">
        <f>IF('Indicator Data'!J50="No Data",1,IF('Indicator Data imputation'!J49&lt;&gt;"",1,0))</f>
        <v>0</v>
      </c>
      <c r="J46" s="42">
        <f>IF('Indicator Data'!K50="No Data",1,IF('Indicator Data imputation'!K49&lt;&gt;"",1,0))</f>
        <v>0</v>
      </c>
      <c r="K46" s="42">
        <f>IF('Indicator Data'!L50="No Data",1,IF('Indicator Data imputation'!L49&lt;&gt;"",1,0))</f>
        <v>0</v>
      </c>
      <c r="L46" s="42">
        <f>IF('Indicator Data'!M50="No Data",1,IF('Indicator Data imputation'!M49&lt;&gt;"",1,0))</f>
        <v>0</v>
      </c>
      <c r="M46" s="42">
        <f>IF('Indicator Data'!N50="No Data",1,IF('Indicator Data imputation'!N49&lt;&gt;"",1,0))</f>
        <v>1</v>
      </c>
      <c r="N46" s="42">
        <f>IF('Indicator Data'!O50="No Data",1,IF('Indicator Data imputation'!O49&lt;&gt;"",1,0))</f>
        <v>1</v>
      </c>
      <c r="O46" s="42">
        <f>IF('Indicator Data'!P50="No Data",1,IF('Indicator Data imputation'!P49&lt;&gt;"",1,0))</f>
        <v>1</v>
      </c>
      <c r="P46" s="42">
        <f>IF('Indicator Data'!Q50="No Data",1,IF('Indicator Data imputation'!Q49&lt;&gt;"",1,0))</f>
        <v>0</v>
      </c>
      <c r="Q46" s="42">
        <f>IF('Indicator Data'!R50="No Data",1,IF('Indicator Data imputation'!R49&lt;&gt;"",1,0))</f>
        <v>0</v>
      </c>
      <c r="R46" s="42">
        <f>IF('Indicator Data'!S50="No Data",1,IF('Indicator Data imputation'!S49&lt;&gt;"",1,0))</f>
        <v>0</v>
      </c>
      <c r="S46" s="42">
        <f>IF('Indicator Data'!T50="No Data",1,IF('Indicator Data imputation'!T49&lt;&gt;"",1,0))</f>
        <v>0</v>
      </c>
      <c r="T46" s="42">
        <f>IF('Indicator Data'!U50="No Data",1,IF('Indicator Data imputation'!U49&lt;&gt;"",1,0))</f>
        <v>0</v>
      </c>
      <c r="U46" s="42">
        <f>IF('Indicator Data'!V50="No Data",1,IF('Indicator Data imputation'!V49&lt;&gt;"",1,0))</f>
        <v>0</v>
      </c>
      <c r="V46" s="42">
        <f>IF('Indicator Data'!W50="No Data",1,IF('Indicator Data imputation'!W49&lt;&gt;"",1,0))</f>
        <v>0</v>
      </c>
      <c r="W46" s="42">
        <f>IF('Indicator Data'!X50="No Data",1,IF('Indicator Data imputation'!X49&lt;&gt;"",1,0))</f>
        <v>0</v>
      </c>
      <c r="X46" s="42">
        <f>IF('Indicator Data'!Y50="No Data",1,IF('Indicator Data imputation'!Y49&lt;&gt;"",1,0))</f>
        <v>0</v>
      </c>
      <c r="Y46" s="42">
        <f>IF('Indicator Data'!Z50="No Data",1,IF('Indicator Data imputation'!Z49&lt;&gt;"",1,0))</f>
        <v>0</v>
      </c>
      <c r="Z46" s="42">
        <f>IF('Indicator Data'!AA50="No Data",1,IF('Indicator Data imputation'!AA49&lt;&gt;"",1,0))</f>
        <v>1</v>
      </c>
      <c r="AA46" s="42">
        <f>IF('Indicator Data'!AB50="No Data",1,IF('Indicator Data imputation'!AB49&lt;&gt;"",1,0))</f>
        <v>0</v>
      </c>
      <c r="AB46" s="42">
        <f>IF('Indicator Data'!AC50="No Data",1,IF('Indicator Data imputation'!AC49&lt;&gt;"",1,0))</f>
        <v>1</v>
      </c>
      <c r="AC46" s="42">
        <f>IF('Indicator Data'!AD50="No Data",1,IF('Indicator Data imputation'!AD49&lt;&gt;"",1,0))</f>
        <v>0</v>
      </c>
      <c r="AD46" s="42">
        <f>IF('Indicator Data'!AE50="No Data",1,IF('Indicator Data imputation'!AE49&lt;&gt;"",1,0))</f>
        <v>0</v>
      </c>
      <c r="AE46" s="42">
        <f>IF('Indicator Data'!AF50="No Data",1,IF('Indicator Data imputation'!AF49&lt;&gt;"",1,0))</f>
        <v>0</v>
      </c>
      <c r="AF46" s="42">
        <f>IF('Indicator Data'!AG50="No Data",1,IF('Indicator Data imputation'!AG49&lt;&gt;"",1,0))</f>
        <v>0</v>
      </c>
      <c r="AG46" s="42">
        <f>IF('Indicator Data'!AH50="No Data",1,IF('Indicator Data imputation'!AH49&lt;&gt;"",1,0))</f>
        <v>0</v>
      </c>
      <c r="AH46" s="42">
        <f>IF('Indicator Data'!AI50="No Data",1,IF('Indicator Data imputation'!AI49&lt;&gt;"",1,0))</f>
        <v>1</v>
      </c>
      <c r="AI46" s="42">
        <f>IF('Indicator Data'!AJ50="No Data",1,IF('Indicator Data imputation'!AJ49&lt;&gt;"",1,0))</f>
        <v>0</v>
      </c>
      <c r="AJ46" s="42">
        <f>IF('Indicator Data'!AK50="No Data",1,IF('Indicator Data imputation'!AK49&lt;&gt;"",1,0))</f>
        <v>0</v>
      </c>
      <c r="AK46" s="42">
        <f>IF('Indicator Data'!AL50="No Data",1,IF('Indicator Data imputation'!AL49&lt;&gt;"",1,0))</f>
        <v>0</v>
      </c>
      <c r="AL46" s="42">
        <f>IF('Indicator Data'!AM50="No Data",1,IF('Indicator Data imputation'!AM49&lt;&gt;"",1,0))</f>
        <v>1</v>
      </c>
      <c r="AM46" s="42">
        <f>IF('Indicator Data'!AN50="No Data",1,IF('Indicator Data imputation'!AN49&lt;&gt;"",1,0))</f>
        <v>0</v>
      </c>
      <c r="AN46" s="42">
        <f>IF('Indicator Data'!AO50="No Data",1,IF('Indicator Data imputation'!AO49&lt;&gt;"",1,0))</f>
        <v>0</v>
      </c>
      <c r="AO46" s="42">
        <f>IF('Indicator Data'!AP50="No Data",1,IF('Indicator Data imputation'!AP49&lt;&gt;"",1,0))</f>
        <v>1</v>
      </c>
      <c r="AP46" s="42">
        <f>IF('Indicator Data'!AQ50="No Data",1,IF('Indicator Data imputation'!AQ49&lt;&gt;"",1,0))</f>
        <v>0</v>
      </c>
      <c r="AQ46" s="42">
        <f>IF('Indicator Data'!AR50="No Data",1,IF('Indicator Data imputation'!AR49&lt;&gt;"",1,0))</f>
        <v>0</v>
      </c>
      <c r="AR46" s="42">
        <f>IF('Indicator Data'!AS50="No Data",1,IF('Indicator Data imputation'!AS49&lt;&gt;"",1,0))</f>
        <v>0</v>
      </c>
      <c r="AS46" s="42">
        <f>IF('Indicator Data'!AT50="No Data",1,IF('Indicator Data imputation'!AT49&lt;&gt;"",1,0))</f>
        <v>1</v>
      </c>
      <c r="AT46" s="42">
        <f>IF('Indicator Data'!AU50="No Data",1,IF('Indicator Data imputation'!AU49&lt;&gt;"",1,0))</f>
        <v>0</v>
      </c>
      <c r="AU46" s="42">
        <f>IF('Indicator Data'!AV50="No Data",1,IF('Indicator Data imputation'!AV49&lt;&gt;"",1,0))</f>
        <v>0</v>
      </c>
      <c r="AV46" s="42">
        <f>IF('Indicator Data'!AW50="No Data",1,IF('Indicator Data imputation'!AW49&lt;&gt;"",1,0))</f>
        <v>0</v>
      </c>
      <c r="AW46" s="42">
        <f>IF('Indicator Data'!AX50="No Data",1,IF('Indicator Data imputation'!AX49&lt;&gt;"",1,0))</f>
        <v>0</v>
      </c>
      <c r="AX46" s="42">
        <f>IF('Indicator Data'!AY50="No Data",1,IF('Indicator Data imputation'!AY49&lt;&gt;"",1,0))</f>
        <v>0</v>
      </c>
      <c r="AY46" s="42">
        <f>IF('Indicator Data'!AZ50="No Data",1,IF('Indicator Data imputation'!AZ49&lt;&gt;"",1,0))</f>
        <v>0</v>
      </c>
      <c r="AZ46" s="42">
        <f>IF('Indicator Data'!BA50="No Data",1,IF('Indicator Data imputation'!BA49&lt;&gt;"",1,0))</f>
        <v>0</v>
      </c>
      <c r="BA46" s="42">
        <f>IF('Indicator Data'!BB50="No Data",1,IF('Indicator Data imputation'!BB49&lt;&gt;"",1,0))</f>
        <v>0</v>
      </c>
      <c r="BB46" s="42">
        <f>IF('Indicator Data'!BC50="No Data",1,IF('Indicator Data imputation'!BC49&lt;&gt;"",1,0))</f>
        <v>0</v>
      </c>
      <c r="BC46" s="42">
        <f>IF('Indicator Data'!BD50="No Data",1,IF('Indicator Data imputation'!BD49&lt;&gt;"",1,0))</f>
        <v>0</v>
      </c>
      <c r="BD46" s="42">
        <f>IF('Indicator Data'!BE50="No Data",1,IF('Indicator Data imputation'!BE49&lt;&gt;"",1,0))</f>
        <v>0</v>
      </c>
      <c r="BE46" s="42">
        <f>IF('Indicator Data'!BF50="No Data",1,IF('Indicator Data imputation'!BF49&lt;&gt;"",1,0))</f>
        <v>0</v>
      </c>
      <c r="BF46" s="42">
        <f>IF('Indicator Data'!BG50="No Data",1,IF('Indicator Data imputation'!BG49&lt;&gt;"",1,0))</f>
        <v>0</v>
      </c>
      <c r="BG46" s="42">
        <f>IF('Indicator Data'!BH50="No Data",1,IF('Indicator Data imputation'!BH49&lt;&gt;"",1,0))</f>
        <v>0</v>
      </c>
      <c r="BH46" s="42">
        <f>IF('Indicator Data'!BI50="No Data",1,IF('Indicator Data imputation'!BI49&lt;&gt;"",1,0))</f>
        <v>0</v>
      </c>
      <c r="BI46" s="42">
        <f>IF('Indicator Data'!BJ50="No Data",1,IF('Indicator Data imputation'!BJ49&lt;&gt;"",1,0))</f>
        <v>1</v>
      </c>
      <c r="BJ46" s="42">
        <f>IF('Indicator Data'!BK50="No Data",1,IF('Indicator Data imputation'!BK49&lt;&gt;"",1,0))</f>
        <v>0</v>
      </c>
      <c r="BK46" s="42">
        <f>IF('Indicator Data'!BL50="No Data",1,IF('Indicator Data imputation'!BL49&lt;&gt;"",1,0))</f>
        <v>0</v>
      </c>
      <c r="BL46" s="42">
        <f>IF('Indicator Data'!BM50="No Data",1,IF('Indicator Data imputation'!BM49&lt;&gt;"",1,0))</f>
        <v>0</v>
      </c>
      <c r="BM46" s="42">
        <f>IF('Indicator Data'!BN50="No Data",1,IF('Indicator Data imputation'!BN49&lt;&gt;"",1,0))</f>
        <v>0</v>
      </c>
      <c r="BN46" s="42">
        <f>IF('Indicator Data'!BO50="No Data",1,IF('Indicator Data imputation'!BO49&lt;&gt;"",1,0))</f>
        <v>0</v>
      </c>
      <c r="BO46" s="42">
        <f>IF('Indicator Data'!BP50="No Data",1,IF('Indicator Data imputation'!BP49&lt;&gt;"",1,0))</f>
        <v>0</v>
      </c>
      <c r="BP46" s="42">
        <f>IF('Indicator Data'!BQ50="No Data",1,IF('Indicator Data imputation'!BQ49&lt;&gt;"",1,0))</f>
        <v>0</v>
      </c>
      <c r="BQ46" s="42">
        <f>IF('Indicator Data'!BR50="No Data",1,IF('Indicator Data imputation'!BR49&lt;&gt;"",1,0))</f>
        <v>0</v>
      </c>
      <c r="BR46" s="42">
        <f>IF('Indicator Data'!BS50="No Data",1,IF('Indicator Data imputation'!BS49&lt;&gt;"",1,0))</f>
        <v>1</v>
      </c>
      <c r="BS46" s="42">
        <f>IF('Indicator Data'!BT50="No Data",1,IF('Indicator Data imputation'!BT49&lt;&gt;"",1,0))</f>
        <v>0</v>
      </c>
      <c r="BT46" s="42">
        <f>IF('Indicator Data'!BU50="No Data",1,IF('Indicator Data imputation'!BU49&lt;&gt;"",1,0))</f>
        <v>0</v>
      </c>
      <c r="BU46">
        <f t="shared" si="2"/>
        <v>11</v>
      </c>
      <c r="BV46" s="44">
        <f t="shared" si="1"/>
        <v>0.14666666666666667</v>
      </c>
    </row>
    <row r="47" spans="1:74">
      <c r="A47" t="str">
        <f>'Indicator Data'!B51</f>
        <v>DNK</v>
      </c>
      <c r="B47" s="42">
        <f>IF('Indicator Data'!C51="No Data",1,IF('Indicator Data imputation'!C50&lt;&gt;"",1,0))</f>
        <v>0</v>
      </c>
      <c r="C47" s="42">
        <f>IF('Indicator Data'!D51="No Data",1,IF('Indicator Data imputation'!D50&lt;&gt;"",1,0))</f>
        <v>0</v>
      </c>
      <c r="D47" s="42">
        <f>IF('Indicator Data'!E51="No Data",1,IF('Indicator Data imputation'!E50&lt;&gt;"",1,0))</f>
        <v>0</v>
      </c>
      <c r="E47" s="42">
        <f>IF('Indicator Data'!F51="No Data",1,IF('Indicator Data imputation'!F50&lt;&gt;"",1,0))</f>
        <v>0</v>
      </c>
      <c r="F47" s="42">
        <f>IF('Indicator Data'!G51="No Data",1,IF('Indicator Data imputation'!G50&lt;&gt;"",1,0))</f>
        <v>0</v>
      </c>
      <c r="G47" s="42">
        <f>IF('Indicator Data'!H51="No Data",1,IF('Indicator Data imputation'!H50&lt;&gt;"",1,0))</f>
        <v>0</v>
      </c>
      <c r="H47" s="42">
        <f>IF('Indicator Data'!I51="No Data",1,IF('Indicator Data imputation'!I50&lt;&gt;"",1,0))</f>
        <v>0</v>
      </c>
      <c r="I47" s="42">
        <f>IF('Indicator Data'!J51="No Data",1,IF('Indicator Data imputation'!J50&lt;&gt;"",1,0))</f>
        <v>0</v>
      </c>
      <c r="J47" s="42">
        <f>IF('Indicator Data'!K51="No Data",1,IF('Indicator Data imputation'!K50&lt;&gt;"",1,0))</f>
        <v>0</v>
      </c>
      <c r="K47" s="42">
        <f>IF('Indicator Data'!L51="No Data",1,IF('Indicator Data imputation'!L50&lt;&gt;"",1,0))</f>
        <v>0</v>
      </c>
      <c r="L47" s="42">
        <f>IF('Indicator Data'!M51="No Data",1,IF('Indicator Data imputation'!M50&lt;&gt;"",1,0))</f>
        <v>0</v>
      </c>
      <c r="M47" s="42">
        <f>IF('Indicator Data'!N51="No Data",1,IF('Indicator Data imputation'!N50&lt;&gt;"",1,0))</f>
        <v>1</v>
      </c>
      <c r="N47" s="42">
        <f>IF('Indicator Data'!O51="No Data",1,IF('Indicator Data imputation'!O50&lt;&gt;"",1,0))</f>
        <v>1</v>
      </c>
      <c r="O47" s="42">
        <f>IF('Indicator Data'!P51="No Data",1,IF('Indicator Data imputation'!P50&lt;&gt;"",1,0))</f>
        <v>1</v>
      </c>
      <c r="P47" s="42">
        <f>IF('Indicator Data'!Q51="No Data",1,IF('Indicator Data imputation'!Q50&lt;&gt;"",1,0))</f>
        <v>0</v>
      </c>
      <c r="Q47" s="42">
        <f>IF('Indicator Data'!R51="No Data",1,IF('Indicator Data imputation'!R50&lt;&gt;"",1,0))</f>
        <v>0</v>
      </c>
      <c r="R47" s="42">
        <f>IF('Indicator Data'!S51="No Data",1,IF('Indicator Data imputation'!S50&lt;&gt;"",1,0))</f>
        <v>0</v>
      </c>
      <c r="S47" s="42">
        <f>IF('Indicator Data'!T51="No Data",1,IF('Indicator Data imputation'!T50&lt;&gt;"",1,0))</f>
        <v>0</v>
      </c>
      <c r="T47" s="42">
        <f>IF('Indicator Data'!U51="No Data",1,IF('Indicator Data imputation'!U50&lt;&gt;"",1,0))</f>
        <v>0</v>
      </c>
      <c r="U47" s="42">
        <f>IF('Indicator Data'!V51="No Data",1,IF('Indicator Data imputation'!V50&lt;&gt;"",1,0))</f>
        <v>0</v>
      </c>
      <c r="V47" s="42">
        <f>IF('Indicator Data'!W51="No Data",1,IF('Indicator Data imputation'!W50&lt;&gt;"",1,0))</f>
        <v>0</v>
      </c>
      <c r="W47" s="42">
        <f>IF('Indicator Data'!X51="No Data",1,IF('Indicator Data imputation'!X50&lt;&gt;"",1,0))</f>
        <v>0</v>
      </c>
      <c r="X47" s="42">
        <f>IF('Indicator Data'!Y51="No Data",1,IF('Indicator Data imputation'!Y50&lt;&gt;"",1,0))</f>
        <v>1</v>
      </c>
      <c r="Y47" s="42">
        <f>IF('Indicator Data'!Z51="No Data",1,IF('Indicator Data imputation'!Z50&lt;&gt;"",1,0))</f>
        <v>0</v>
      </c>
      <c r="Z47" s="42">
        <f>IF('Indicator Data'!AA51="No Data",1,IF('Indicator Data imputation'!AA50&lt;&gt;"",1,0))</f>
        <v>1</v>
      </c>
      <c r="AA47" s="42">
        <f>IF('Indicator Data'!AB51="No Data",1,IF('Indicator Data imputation'!AB50&lt;&gt;"",1,0))</f>
        <v>0</v>
      </c>
      <c r="AB47" s="42">
        <f>IF('Indicator Data'!AC51="No Data",1,IF('Indicator Data imputation'!AC50&lt;&gt;"",1,0))</f>
        <v>0</v>
      </c>
      <c r="AC47" s="42">
        <f>IF('Indicator Data'!AD51="No Data",1,IF('Indicator Data imputation'!AD50&lt;&gt;"",1,0))</f>
        <v>0</v>
      </c>
      <c r="AD47" s="42">
        <f>IF('Indicator Data'!AE51="No Data",1,IF('Indicator Data imputation'!AE50&lt;&gt;"",1,0))</f>
        <v>0</v>
      </c>
      <c r="AE47" s="42">
        <f>IF('Indicator Data'!AF51="No Data",1,IF('Indicator Data imputation'!AF50&lt;&gt;"",1,0))</f>
        <v>0</v>
      </c>
      <c r="AF47" s="42">
        <f>IF('Indicator Data'!AG51="No Data",1,IF('Indicator Data imputation'!AG50&lt;&gt;"",1,0))</f>
        <v>0</v>
      </c>
      <c r="AG47" s="42">
        <f>IF('Indicator Data'!AH51="No Data",1,IF('Indicator Data imputation'!AH50&lt;&gt;"",1,0))</f>
        <v>0</v>
      </c>
      <c r="AH47" s="42">
        <f>IF('Indicator Data'!AI51="No Data",1,IF('Indicator Data imputation'!AI50&lt;&gt;"",1,0))</f>
        <v>1</v>
      </c>
      <c r="AI47" s="42">
        <f>IF('Indicator Data'!AJ51="No Data",1,IF('Indicator Data imputation'!AJ50&lt;&gt;"",1,0))</f>
        <v>0</v>
      </c>
      <c r="AJ47" s="42">
        <f>IF('Indicator Data'!AK51="No Data",1,IF('Indicator Data imputation'!AK50&lt;&gt;"",1,0))</f>
        <v>0</v>
      </c>
      <c r="AK47" s="42">
        <f>IF('Indicator Data'!AL51="No Data",1,IF('Indicator Data imputation'!AL50&lt;&gt;"",1,0))</f>
        <v>0</v>
      </c>
      <c r="AL47" s="42">
        <f>IF('Indicator Data'!AM51="No Data",1,IF('Indicator Data imputation'!AM50&lt;&gt;"",1,0))</f>
        <v>1</v>
      </c>
      <c r="AM47" s="42">
        <f>IF('Indicator Data'!AN51="No Data",1,IF('Indicator Data imputation'!AN50&lt;&gt;"",1,0))</f>
        <v>0</v>
      </c>
      <c r="AN47" s="42">
        <f>IF('Indicator Data'!AO51="No Data",1,IF('Indicator Data imputation'!AO50&lt;&gt;"",1,0))</f>
        <v>0</v>
      </c>
      <c r="AO47" s="42">
        <f>IF('Indicator Data'!AP51="No Data",1,IF('Indicator Data imputation'!AP50&lt;&gt;"",1,0))</f>
        <v>1</v>
      </c>
      <c r="AP47" s="42">
        <f>IF('Indicator Data'!AQ51="No Data",1,IF('Indicator Data imputation'!AQ50&lt;&gt;"",1,0))</f>
        <v>0</v>
      </c>
      <c r="AQ47" s="42">
        <f>IF('Indicator Data'!AR51="No Data",1,IF('Indicator Data imputation'!AR50&lt;&gt;"",1,0))</f>
        <v>0</v>
      </c>
      <c r="AR47" s="42">
        <f>IF('Indicator Data'!AS51="No Data",1,IF('Indicator Data imputation'!AS50&lt;&gt;"",1,0))</f>
        <v>0</v>
      </c>
      <c r="AS47" s="42">
        <f>IF('Indicator Data'!AT51="No Data",1,IF('Indicator Data imputation'!AT50&lt;&gt;"",1,0))</f>
        <v>1</v>
      </c>
      <c r="AT47" s="42">
        <f>IF('Indicator Data'!AU51="No Data",1,IF('Indicator Data imputation'!AU50&lt;&gt;"",1,0))</f>
        <v>0</v>
      </c>
      <c r="AU47" s="42">
        <f>IF('Indicator Data'!AV51="No Data",1,IF('Indicator Data imputation'!AV50&lt;&gt;"",1,0))</f>
        <v>0</v>
      </c>
      <c r="AV47" s="42">
        <f>IF('Indicator Data'!AW51="No Data",1,IF('Indicator Data imputation'!AW50&lt;&gt;"",1,0))</f>
        <v>0</v>
      </c>
      <c r="AW47" s="42">
        <f>IF('Indicator Data'!AX51="No Data",1,IF('Indicator Data imputation'!AX50&lt;&gt;"",1,0))</f>
        <v>0</v>
      </c>
      <c r="AX47" s="42">
        <f>IF('Indicator Data'!AY51="No Data",1,IF('Indicator Data imputation'!AY50&lt;&gt;"",1,0))</f>
        <v>0</v>
      </c>
      <c r="AY47" s="42">
        <f>IF('Indicator Data'!AZ51="No Data",1,IF('Indicator Data imputation'!AZ50&lt;&gt;"",1,0))</f>
        <v>0</v>
      </c>
      <c r="AZ47" s="42">
        <f>IF('Indicator Data'!BA51="No Data",1,IF('Indicator Data imputation'!BA50&lt;&gt;"",1,0))</f>
        <v>0</v>
      </c>
      <c r="BA47" s="42">
        <f>IF('Indicator Data'!BB51="No Data",1,IF('Indicator Data imputation'!BB50&lt;&gt;"",1,0))</f>
        <v>0</v>
      </c>
      <c r="BB47" s="42">
        <f>IF('Indicator Data'!BC51="No Data",1,IF('Indicator Data imputation'!BC50&lt;&gt;"",1,0))</f>
        <v>0</v>
      </c>
      <c r="BC47" s="42">
        <f>IF('Indicator Data'!BD51="No Data",1,IF('Indicator Data imputation'!BD50&lt;&gt;"",1,0))</f>
        <v>0</v>
      </c>
      <c r="BD47" s="42">
        <f>IF('Indicator Data'!BE51="No Data",1,IF('Indicator Data imputation'!BE50&lt;&gt;"",1,0))</f>
        <v>0</v>
      </c>
      <c r="BE47" s="42">
        <f>IF('Indicator Data'!BF51="No Data",1,IF('Indicator Data imputation'!BF50&lt;&gt;"",1,0))</f>
        <v>0</v>
      </c>
      <c r="BF47" s="42">
        <f>IF('Indicator Data'!BG51="No Data",1,IF('Indicator Data imputation'!BG50&lt;&gt;"",1,0))</f>
        <v>0</v>
      </c>
      <c r="BG47" s="42">
        <f>IF('Indicator Data'!BH51="No Data",1,IF('Indicator Data imputation'!BH50&lt;&gt;"",1,0))</f>
        <v>0</v>
      </c>
      <c r="BH47" s="42">
        <f>IF('Indicator Data'!BI51="No Data",1,IF('Indicator Data imputation'!BI50&lt;&gt;"",1,0))</f>
        <v>0</v>
      </c>
      <c r="BI47" s="42">
        <f>IF('Indicator Data'!BJ51="No Data",1,IF('Indicator Data imputation'!BJ50&lt;&gt;"",1,0))</f>
        <v>1</v>
      </c>
      <c r="BJ47" s="42">
        <f>IF('Indicator Data'!BK51="No Data",1,IF('Indicator Data imputation'!BK50&lt;&gt;"",1,0))</f>
        <v>0</v>
      </c>
      <c r="BK47" s="42">
        <f>IF('Indicator Data'!BL51="No Data",1,IF('Indicator Data imputation'!BL50&lt;&gt;"",1,0))</f>
        <v>0</v>
      </c>
      <c r="BL47" s="42">
        <f>IF('Indicator Data'!BM51="No Data",1,IF('Indicator Data imputation'!BM50&lt;&gt;"",1,0))</f>
        <v>0</v>
      </c>
      <c r="BM47" s="42">
        <f>IF('Indicator Data'!BN51="No Data",1,IF('Indicator Data imputation'!BN50&lt;&gt;"",1,0))</f>
        <v>0</v>
      </c>
      <c r="BN47" s="42">
        <f>IF('Indicator Data'!BO51="No Data",1,IF('Indicator Data imputation'!BO50&lt;&gt;"",1,0))</f>
        <v>0</v>
      </c>
      <c r="BO47" s="42">
        <f>IF('Indicator Data'!BP51="No Data",1,IF('Indicator Data imputation'!BP50&lt;&gt;"",1,0))</f>
        <v>0</v>
      </c>
      <c r="BP47" s="42">
        <f>IF('Indicator Data'!BQ51="No Data",1,IF('Indicator Data imputation'!BQ50&lt;&gt;"",1,0))</f>
        <v>0</v>
      </c>
      <c r="BQ47" s="42">
        <f>IF('Indicator Data'!BR51="No Data",1,IF('Indicator Data imputation'!BR50&lt;&gt;"",1,0))</f>
        <v>0</v>
      </c>
      <c r="BR47" s="42">
        <f>IF('Indicator Data'!BS51="No Data",1,IF('Indicator Data imputation'!BS50&lt;&gt;"",1,0))</f>
        <v>0</v>
      </c>
      <c r="BS47" s="42">
        <f>IF('Indicator Data'!BT51="No Data",1,IF('Indicator Data imputation'!BT50&lt;&gt;"",1,0))</f>
        <v>0</v>
      </c>
      <c r="BT47" s="42">
        <f>IF('Indicator Data'!BU51="No Data",1,IF('Indicator Data imputation'!BU50&lt;&gt;"",1,0))</f>
        <v>0</v>
      </c>
      <c r="BU47">
        <f t="shared" si="2"/>
        <v>10</v>
      </c>
      <c r="BV47" s="44">
        <f t="shared" si="1"/>
        <v>0.13333333333333333</v>
      </c>
    </row>
    <row r="48" spans="1:74">
      <c r="A48" t="str">
        <f>'Indicator Data'!B52</f>
        <v>DJI</v>
      </c>
      <c r="B48" s="42">
        <f>IF('Indicator Data'!C52="No Data",1,IF('Indicator Data imputation'!C51&lt;&gt;"",1,0))</f>
        <v>0</v>
      </c>
      <c r="C48" s="42">
        <f>IF('Indicator Data'!D52="No Data",1,IF('Indicator Data imputation'!D51&lt;&gt;"",1,0))</f>
        <v>0</v>
      </c>
      <c r="D48" s="42">
        <f>IF('Indicator Data'!E52="No Data",1,IF('Indicator Data imputation'!E51&lt;&gt;"",1,0))</f>
        <v>0</v>
      </c>
      <c r="E48" s="42">
        <f>IF('Indicator Data'!F52="No Data",1,IF('Indicator Data imputation'!F51&lt;&gt;"",1,0))</f>
        <v>0</v>
      </c>
      <c r="F48" s="42">
        <f>IF('Indicator Data'!G52="No Data",1,IF('Indicator Data imputation'!G51&lt;&gt;"",1,0))</f>
        <v>0</v>
      </c>
      <c r="G48" s="42">
        <f>IF('Indicator Data'!H52="No Data",1,IF('Indicator Data imputation'!H51&lt;&gt;"",1,0))</f>
        <v>0</v>
      </c>
      <c r="H48" s="42">
        <f>IF('Indicator Data'!I52="No Data",1,IF('Indicator Data imputation'!I51&lt;&gt;"",1,0))</f>
        <v>0</v>
      </c>
      <c r="I48" s="42">
        <f>IF('Indicator Data'!J52="No Data",1,IF('Indicator Data imputation'!J51&lt;&gt;"",1,0))</f>
        <v>0</v>
      </c>
      <c r="J48" s="42">
        <f>IF('Indicator Data'!K52="No Data",1,IF('Indicator Data imputation'!K51&lt;&gt;"",1,0))</f>
        <v>0</v>
      </c>
      <c r="K48" s="42">
        <f>IF('Indicator Data'!L52="No Data",1,IF('Indicator Data imputation'!L51&lt;&gt;"",1,0))</f>
        <v>1</v>
      </c>
      <c r="L48" s="42">
        <f>IF('Indicator Data'!M52="No Data",1,IF('Indicator Data imputation'!M51&lt;&gt;"",1,0))</f>
        <v>0</v>
      </c>
      <c r="M48" s="42">
        <f>IF('Indicator Data'!N52="No Data",1,IF('Indicator Data imputation'!N51&lt;&gt;"",1,0))</f>
        <v>0</v>
      </c>
      <c r="N48" s="42">
        <f>IF('Indicator Data'!O52="No Data",1,IF('Indicator Data imputation'!O51&lt;&gt;"",1,0))</f>
        <v>0</v>
      </c>
      <c r="O48" s="42">
        <f>IF('Indicator Data'!P52="No Data",1,IF('Indicator Data imputation'!P51&lt;&gt;"",1,0))</f>
        <v>0</v>
      </c>
      <c r="P48" s="42">
        <f>IF('Indicator Data'!Q52="No Data",1,IF('Indicator Data imputation'!Q51&lt;&gt;"",1,0))</f>
        <v>0</v>
      </c>
      <c r="Q48" s="42">
        <f>IF('Indicator Data'!R52="No Data",1,IF('Indicator Data imputation'!R51&lt;&gt;"",1,0))</f>
        <v>0</v>
      </c>
      <c r="R48" s="42">
        <f>IF('Indicator Data'!S52="No Data",1,IF('Indicator Data imputation'!S51&lt;&gt;"",1,0))</f>
        <v>0</v>
      </c>
      <c r="S48" s="42">
        <f>IF('Indicator Data'!T52="No Data",1,IF('Indicator Data imputation'!T51&lt;&gt;"",1,0))</f>
        <v>0</v>
      </c>
      <c r="T48" s="42">
        <f>IF('Indicator Data'!U52="No Data",1,IF('Indicator Data imputation'!U51&lt;&gt;"",1,0))</f>
        <v>0</v>
      </c>
      <c r="U48" s="42">
        <f>IF('Indicator Data'!V52="No Data",1,IF('Indicator Data imputation'!V51&lt;&gt;"",1,0))</f>
        <v>0</v>
      </c>
      <c r="V48" s="42">
        <f>IF('Indicator Data'!W52="No Data",1,IF('Indicator Data imputation'!W51&lt;&gt;"",1,0))</f>
        <v>0</v>
      </c>
      <c r="W48" s="42">
        <f>IF('Indicator Data'!X52="No Data",1,IF('Indicator Data imputation'!X51&lt;&gt;"",1,0))</f>
        <v>0</v>
      </c>
      <c r="X48" s="42">
        <f>IF('Indicator Data'!Y52="No Data",1,IF('Indicator Data imputation'!Y51&lt;&gt;"",1,0))</f>
        <v>0</v>
      </c>
      <c r="Y48" s="42">
        <f>IF('Indicator Data'!Z52="No Data",1,IF('Indicator Data imputation'!Z51&lt;&gt;"",1,0))</f>
        <v>0</v>
      </c>
      <c r="Z48" s="42">
        <f>IF('Indicator Data'!AA52="No Data",1,IF('Indicator Data imputation'!AA51&lt;&gt;"",1,0))</f>
        <v>1</v>
      </c>
      <c r="AA48" s="42">
        <f>IF('Indicator Data'!AB52="No Data",1,IF('Indicator Data imputation'!AB51&lt;&gt;"",1,0))</f>
        <v>0</v>
      </c>
      <c r="AB48" s="42">
        <f>IF('Indicator Data'!AC52="No Data",1,IF('Indicator Data imputation'!AC51&lt;&gt;"",1,0))</f>
        <v>0</v>
      </c>
      <c r="AC48" s="42">
        <f>IF('Indicator Data'!AD52="No Data",1,IF('Indicator Data imputation'!AD51&lt;&gt;"",1,0))</f>
        <v>0</v>
      </c>
      <c r="AD48" s="42">
        <f>IF('Indicator Data'!AE52="No Data",1,IF('Indicator Data imputation'!AE51&lt;&gt;"",1,0))</f>
        <v>0</v>
      </c>
      <c r="AE48" s="42">
        <f>IF('Indicator Data'!AF52="No Data",1,IF('Indicator Data imputation'!AF51&lt;&gt;"",1,0))</f>
        <v>0</v>
      </c>
      <c r="AF48" s="42">
        <f>IF('Indicator Data'!AG52="No Data",1,IF('Indicator Data imputation'!AG51&lt;&gt;"",1,0))</f>
        <v>0</v>
      </c>
      <c r="AG48" s="42">
        <f>IF('Indicator Data'!AH52="No Data",1,IF('Indicator Data imputation'!AH51&lt;&gt;"",1,0))</f>
        <v>0</v>
      </c>
      <c r="AH48" s="42">
        <f>IF('Indicator Data'!AI52="No Data",1,IF('Indicator Data imputation'!AI51&lt;&gt;"",1,0))</f>
        <v>1</v>
      </c>
      <c r="AI48" s="42">
        <f>IF('Indicator Data'!AJ52="No Data",1,IF('Indicator Data imputation'!AJ51&lt;&gt;"",1,0))</f>
        <v>0</v>
      </c>
      <c r="AJ48" s="42">
        <f>IF('Indicator Data'!AK52="No Data",1,IF('Indicator Data imputation'!AK51&lt;&gt;"",1,0))</f>
        <v>0</v>
      </c>
      <c r="AK48" s="42">
        <f>IF('Indicator Data'!AL52="No Data",1,IF('Indicator Data imputation'!AL51&lt;&gt;"",1,0))</f>
        <v>0</v>
      </c>
      <c r="AL48" s="42">
        <f>IF('Indicator Data'!AM52="No Data",1,IF('Indicator Data imputation'!AM51&lt;&gt;"",1,0))</f>
        <v>0</v>
      </c>
      <c r="AM48" s="42">
        <f>IF('Indicator Data'!AN52="No Data",1,IF('Indicator Data imputation'!AN51&lt;&gt;"",1,0))</f>
        <v>0</v>
      </c>
      <c r="AN48" s="42">
        <f>IF('Indicator Data'!AO52="No Data",1,IF('Indicator Data imputation'!AO51&lt;&gt;"",1,0))</f>
        <v>0</v>
      </c>
      <c r="AO48" s="42">
        <f>IF('Indicator Data'!AP52="No Data",1,IF('Indicator Data imputation'!AP51&lt;&gt;"",1,0))</f>
        <v>0</v>
      </c>
      <c r="AP48" s="42">
        <f>IF('Indicator Data'!AQ52="No Data",1,IF('Indicator Data imputation'!AQ51&lt;&gt;"",1,0))</f>
        <v>0</v>
      </c>
      <c r="AQ48" s="42">
        <f>IF('Indicator Data'!AR52="No Data",1,IF('Indicator Data imputation'!AR51&lt;&gt;"",1,0))</f>
        <v>0</v>
      </c>
      <c r="AR48" s="42">
        <f>IF('Indicator Data'!AS52="No Data",1,IF('Indicator Data imputation'!AS51&lt;&gt;"",1,0))</f>
        <v>1</v>
      </c>
      <c r="AS48" s="42">
        <f>IF('Indicator Data'!AT52="No Data",1,IF('Indicator Data imputation'!AT51&lt;&gt;"",1,0))</f>
        <v>0</v>
      </c>
      <c r="AT48" s="42">
        <f>IF('Indicator Data'!AU52="No Data",1,IF('Indicator Data imputation'!AU51&lt;&gt;"",1,0))</f>
        <v>0</v>
      </c>
      <c r="AU48" s="42">
        <f>IF('Indicator Data'!AV52="No Data",1,IF('Indicator Data imputation'!AV51&lt;&gt;"",1,0))</f>
        <v>1</v>
      </c>
      <c r="AV48" s="42">
        <f>IF('Indicator Data'!AW52="No Data",1,IF('Indicator Data imputation'!AW51&lt;&gt;"",1,0))</f>
        <v>0</v>
      </c>
      <c r="AW48" s="42">
        <f>IF('Indicator Data'!AX52="No Data",1,IF('Indicator Data imputation'!AX51&lt;&gt;"",1,0))</f>
        <v>0</v>
      </c>
      <c r="AX48" s="42">
        <f>IF('Indicator Data'!AY52="No Data",1,IF('Indicator Data imputation'!AY51&lt;&gt;"",1,0))</f>
        <v>0</v>
      </c>
      <c r="AY48" s="42">
        <f>IF('Indicator Data'!AZ52="No Data",1,IF('Indicator Data imputation'!AZ51&lt;&gt;"",1,0))</f>
        <v>0</v>
      </c>
      <c r="AZ48" s="42">
        <f>IF('Indicator Data'!BA52="No Data",1,IF('Indicator Data imputation'!BA51&lt;&gt;"",1,0))</f>
        <v>0</v>
      </c>
      <c r="BA48" s="42">
        <f>IF('Indicator Data'!BB52="No Data",1,IF('Indicator Data imputation'!BB51&lt;&gt;"",1,0))</f>
        <v>0</v>
      </c>
      <c r="BB48" s="42">
        <f>IF('Indicator Data'!BC52="No Data",1,IF('Indicator Data imputation'!BC51&lt;&gt;"",1,0))</f>
        <v>0</v>
      </c>
      <c r="BC48" s="42">
        <f>IF('Indicator Data'!BD52="No Data",1,IF('Indicator Data imputation'!BD51&lt;&gt;"",1,0))</f>
        <v>0</v>
      </c>
      <c r="BD48" s="42">
        <f>IF('Indicator Data'!BE52="No Data",1,IF('Indicator Data imputation'!BE51&lt;&gt;"",1,0))</f>
        <v>0</v>
      </c>
      <c r="BE48" s="42">
        <f>IF('Indicator Data'!BF52="No Data",1,IF('Indicator Data imputation'!BF51&lt;&gt;"",1,0))</f>
        <v>0</v>
      </c>
      <c r="BF48" s="42">
        <f>IF('Indicator Data'!BG52="No Data",1,IF('Indicator Data imputation'!BG51&lt;&gt;"",1,0))</f>
        <v>0</v>
      </c>
      <c r="BG48" s="42">
        <f>IF('Indicator Data'!BH52="No Data",1,IF('Indicator Data imputation'!BH51&lt;&gt;"",1,0))</f>
        <v>0</v>
      </c>
      <c r="BH48" s="42">
        <f>IF('Indicator Data'!BI52="No Data",1,IF('Indicator Data imputation'!BI51&lt;&gt;"",1,0))</f>
        <v>0</v>
      </c>
      <c r="BI48" s="42">
        <f>IF('Indicator Data'!BJ52="No Data",1,IF('Indicator Data imputation'!BJ51&lt;&gt;"",1,0))</f>
        <v>1</v>
      </c>
      <c r="BJ48" s="42">
        <f>IF('Indicator Data'!BK52="No Data",1,IF('Indicator Data imputation'!BK51&lt;&gt;"",1,0))</f>
        <v>0</v>
      </c>
      <c r="BK48" s="42">
        <f>IF('Indicator Data'!BL52="No Data",1,IF('Indicator Data imputation'!BL51&lt;&gt;"",1,0))</f>
        <v>0</v>
      </c>
      <c r="BL48" s="42">
        <f>IF('Indicator Data'!BM52="No Data",1,IF('Indicator Data imputation'!BM51&lt;&gt;"",1,0))</f>
        <v>0</v>
      </c>
      <c r="BM48" s="42">
        <f>IF('Indicator Data'!BN52="No Data",1,IF('Indicator Data imputation'!BN51&lt;&gt;"",1,0))</f>
        <v>0</v>
      </c>
      <c r="BN48" s="42">
        <f>IF('Indicator Data'!BO52="No Data",1,IF('Indicator Data imputation'!BO51&lt;&gt;"",1,0))</f>
        <v>0</v>
      </c>
      <c r="BO48" s="42">
        <f>IF('Indicator Data'!BP52="No Data",1,IF('Indicator Data imputation'!BP51&lt;&gt;"",1,0))</f>
        <v>0</v>
      </c>
      <c r="BP48" s="42">
        <f>IF('Indicator Data'!BQ52="No Data",1,IF('Indicator Data imputation'!BQ51&lt;&gt;"",1,0))</f>
        <v>0</v>
      </c>
      <c r="BQ48" s="42">
        <f>IF('Indicator Data'!BR52="No Data",1,IF('Indicator Data imputation'!BR51&lt;&gt;"",1,0))</f>
        <v>0</v>
      </c>
      <c r="BR48" s="42">
        <f>IF('Indicator Data'!BS52="No Data",1,IF('Indicator Data imputation'!BS51&lt;&gt;"",1,0))</f>
        <v>0</v>
      </c>
      <c r="BS48" s="42">
        <f>IF('Indicator Data'!BT52="No Data",1,IF('Indicator Data imputation'!BT51&lt;&gt;"",1,0))</f>
        <v>0</v>
      </c>
      <c r="BT48" s="42">
        <f>IF('Indicator Data'!BU52="No Data",1,IF('Indicator Data imputation'!BU51&lt;&gt;"",1,0))</f>
        <v>0</v>
      </c>
      <c r="BU48">
        <f t="shared" si="2"/>
        <v>6</v>
      </c>
      <c r="BV48" s="44">
        <f t="shared" si="1"/>
        <v>0.08</v>
      </c>
    </row>
    <row r="49" spans="1:74">
      <c r="A49" t="str">
        <f>'Indicator Data'!B53</f>
        <v>DMA</v>
      </c>
      <c r="B49" s="42">
        <f>IF('Indicator Data'!C53="No Data",1,IF('Indicator Data imputation'!C52&lt;&gt;"",1,0))</f>
        <v>0</v>
      </c>
      <c r="C49" s="42">
        <f>IF('Indicator Data'!D53="No Data",1,IF('Indicator Data imputation'!D52&lt;&gt;"",1,0))</f>
        <v>0</v>
      </c>
      <c r="D49" s="42">
        <f>IF('Indicator Data'!E53="No Data",1,IF('Indicator Data imputation'!E52&lt;&gt;"",1,0))</f>
        <v>0</v>
      </c>
      <c r="E49" s="42">
        <f>IF('Indicator Data'!F53="No Data",1,IF('Indicator Data imputation'!F52&lt;&gt;"",1,0))</f>
        <v>0</v>
      </c>
      <c r="F49" s="42">
        <f>IF('Indicator Data'!G53="No Data",1,IF('Indicator Data imputation'!G52&lt;&gt;"",1,0))</f>
        <v>0</v>
      </c>
      <c r="G49" s="42">
        <f>IF('Indicator Data'!H53="No Data",1,IF('Indicator Data imputation'!H52&lt;&gt;"",1,0))</f>
        <v>0</v>
      </c>
      <c r="H49" s="42">
        <f>IF('Indicator Data'!I53="No Data",1,IF('Indicator Data imputation'!I52&lt;&gt;"",1,0))</f>
        <v>0</v>
      </c>
      <c r="I49" s="42">
        <f>IF('Indicator Data'!J53="No Data",1,IF('Indicator Data imputation'!J52&lt;&gt;"",1,0))</f>
        <v>0</v>
      </c>
      <c r="J49" s="42">
        <f>IF('Indicator Data'!K53="No Data",1,IF('Indicator Data imputation'!K52&lt;&gt;"",1,0))</f>
        <v>0</v>
      </c>
      <c r="K49" s="42">
        <f>IF('Indicator Data'!L53="No Data",1,IF('Indicator Data imputation'!L52&lt;&gt;"",1,0))</f>
        <v>0</v>
      </c>
      <c r="L49" s="42">
        <f>IF('Indicator Data'!M53="No Data",1,IF('Indicator Data imputation'!M52&lt;&gt;"",1,0))</f>
        <v>1</v>
      </c>
      <c r="M49" s="42">
        <f>IF('Indicator Data'!N53="No Data",1,IF('Indicator Data imputation'!N52&lt;&gt;"",1,0))</f>
        <v>1</v>
      </c>
      <c r="N49" s="42">
        <f>IF('Indicator Data'!O53="No Data",1,IF('Indicator Data imputation'!O52&lt;&gt;"",1,0))</f>
        <v>1</v>
      </c>
      <c r="O49" s="42">
        <f>IF('Indicator Data'!P53="No Data",1,IF('Indicator Data imputation'!P52&lt;&gt;"",1,0))</f>
        <v>1</v>
      </c>
      <c r="P49" s="42">
        <f>IF('Indicator Data'!Q53="No Data",1,IF('Indicator Data imputation'!Q52&lt;&gt;"",1,0))</f>
        <v>0</v>
      </c>
      <c r="Q49" s="42">
        <f>IF('Indicator Data'!R53="No Data",1,IF('Indicator Data imputation'!R52&lt;&gt;"",1,0))</f>
        <v>0</v>
      </c>
      <c r="R49" s="42">
        <f>IF('Indicator Data'!S53="No Data",1,IF('Indicator Data imputation'!S52&lt;&gt;"",1,0))</f>
        <v>0</v>
      </c>
      <c r="S49" s="42">
        <f>IF('Indicator Data'!T53="No Data",1,IF('Indicator Data imputation'!T52&lt;&gt;"",1,0))</f>
        <v>0</v>
      </c>
      <c r="T49" s="42">
        <f>IF('Indicator Data'!U53="No Data",1,IF('Indicator Data imputation'!U52&lt;&gt;"",1,0))</f>
        <v>0</v>
      </c>
      <c r="U49" s="42">
        <f>IF('Indicator Data'!V53="No Data",1,IF('Indicator Data imputation'!V52&lt;&gt;"",1,0))</f>
        <v>0</v>
      </c>
      <c r="V49" s="42">
        <f>IF('Indicator Data'!W53="No Data",1,IF('Indicator Data imputation'!W52&lt;&gt;"",1,0))</f>
        <v>0</v>
      </c>
      <c r="W49" s="42">
        <f>IF('Indicator Data'!X53="No Data",1,IF('Indicator Data imputation'!X52&lt;&gt;"",1,0))</f>
        <v>0</v>
      </c>
      <c r="X49" s="42">
        <f>IF('Indicator Data'!Y53="No Data",1,IF('Indicator Data imputation'!Y52&lt;&gt;"",1,0))</f>
        <v>1</v>
      </c>
      <c r="Y49" s="42">
        <f>IF('Indicator Data'!Z53="No Data",1,IF('Indicator Data imputation'!Z52&lt;&gt;"",1,0))</f>
        <v>0</v>
      </c>
      <c r="Z49" s="42">
        <f>IF('Indicator Data'!AA53="No Data",1,IF('Indicator Data imputation'!AA52&lt;&gt;"",1,0))</f>
        <v>1</v>
      </c>
      <c r="AA49" s="42">
        <f>IF('Indicator Data'!AB53="No Data",1,IF('Indicator Data imputation'!AB52&lt;&gt;"",1,0))</f>
        <v>1</v>
      </c>
      <c r="AB49" s="42">
        <f>IF('Indicator Data'!AC53="No Data",1,IF('Indicator Data imputation'!AC52&lt;&gt;"",1,0))</f>
        <v>1</v>
      </c>
      <c r="AC49" s="42">
        <f>IF('Indicator Data'!AD53="No Data",1,IF('Indicator Data imputation'!AD52&lt;&gt;"",1,0))</f>
        <v>1</v>
      </c>
      <c r="AD49" s="42">
        <f>IF('Indicator Data'!AE53="No Data",1,IF('Indicator Data imputation'!AE52&lt;&gt;"",1,0))</f>
        <v>0</v>
      </c>
      <c r="AE49" s="42">
        <f>IF('Indicator Data'!AF53="No Data",1,IF('Indicator Data imputation'!AF52&lt;&gt;"",1,0))</f>
        <v>0</v>
      </c>
      <c r="AF49" s="42">
        <f>IF('Indicator Data'!AG53="No Data",1,IF('Indicator Data imputation'!AG52&lt;&gt;"",1,0))</f>
        <v>0</v>
      </c>
      <c r="AG49" s="42">
        <f>IF('Indicator Data'!AH53="No Data",1,IF('Indicator Data imputation'!AH52&lt;&gt;"",1,0))</f>
        <v>0</v>
      </c>
      <c r="AH49" s="42">
        <f>IF('Indicator Data'!AI53="No Data",1,IF('Indicator Data imputation'!AI52&lt;&gt;"",1,0))</f>
        <v>1</v>
      </c>
      <c r="AI49" s="42">
        <f>IF('Indicator Data'!AJ53="No Data",1,IF('Indicator Data imputation'!AJ52&lt;&gt;"",1,0))</f>
        <v>0</v>
      </c>
      <c r="AJ49" s="42">
        <f>IF('Indicator Data'!AK53="No Data",1,IF('Indicator Data imputation'!AK52&lt;&gt;"",1,0))</f>
        <v>0</v>
      </c>
      <c r="AK49" s="42">
        <f>IF('Indicator Data'!AL53="No Data",1,IF('Indicator Data imputation'!AL52&lt;&gt;"",1,0))</f>
        <v>0</v>
      </c>
      <c r="AL49" s="42">
        <f>IF('Indicator Data'!AM53="No Data",1,IF('Indicator Data imputation'!AM52&lt;&gt;"",1,0))</f>
        <v>0</v>
      </c>
      <c r="AM49" s="42">
        <f>IF('Indicator Data'!AN53="No Data",1,IF('Indicator Data imputation'!AN52&lt;&gt;"",1,0))</f>
        <v>0</v>
      </c>
      <c r="AN49" s="42">
        <f>IF('Indicator Data'!AO53="No Data",1,IF('Indicator Data imputation'!AO52&lt;&gt;"",1,0))</f>
        <v>0</v>
      </c>
      <c r="AO49" s="42">
        <f>IF('Indicator Data'!AP53="No Data",1,IF('Indicator Data imputation'!AP52&lt;&gt;"",1,0))</f>
        <v>1</v>
      </c>
      <c r="AP49" s="42">
        <f>IF('Indicator Data'!AQ53="No Data",1,IF('Indicator Data imputation'!AQ52&lt;&gt;"",1,0))</f>
        <v>0</v>
      </c>
      <c r="AQ49" s="42">
        <f>IF('Indicator Data'!AR53="No Data",1,IF('Indicator Data imputation'!AR52&lt;&gt;"",1,0))</f>
        <v>1</v>
      </c>
      <c r="AR49" s="42">
        <f>IF('Indicator Data'!AS53="No Data",1,IF('Indicator Data imputation'!AS52&lt;&gt;"",1,0))</f>
        <v>1</v>
      </c>
      <c r="AS49" s="42">
        <f>IF('Indicator Data'!AT53="No Data",1,IF('Indicator Data imputation'!AT52&lt;&gt;"",1,0))</f>
        <v>1</v>
      </c>
      <c r="AT49" s="42">
        <f>IF('Indicator Data'!AU53="No Data",1,IF('Indicator Data imputation'!AU52&lt;&gt;"",1,0))</f>
        <v>0</v>
      </c>
      <c r="AU49" s="42">
        <f>IF('Indicator Data'!AV53="No Data",1,IF('Indicator Data imputation'!AV52&lt;&gt;"",1,0))</f>
        <v>1</v>
      </c>
      <c r="AV49" s="42">
        <f>IF('Indicator Data'!AW53="No Data",1,IF('Indicator Data imputation'!AW52&lt;&gt;"",1,0))</f>
        <v>1</v>
      </c>
      <c r="AW49" s="42">
        <f>IF('Indicator Data'!AX53="No Data",1,IF('Indicator Data imputation'!AX52&lt;&gt;"",1,0))</f>
        <v>0</v>
      </c>
      <c r="AX49" s="42">
        <f>IF('Indicator Data'!AY53="No Data",1,IF('Indicator Data imputation'!AY52&lt;&gt;"",1,0))</f>
        <v>0</v>
      </c>
      <c r="AY49" s="42">
        <f>IF('Indicator Data'!AZ53="No Data",1,IF('Indicator Data imputation'!AZ52&lt;&gt;"",1,0))</f>
        <v>0</v>
      </c>
      <c r="AZ49" s="42">
        <f>IF('Indicator Data'!BA53="No Data",1,IF('Indicator Data imputation'!BA52&lt;&gt;"",1,0))</f>
        <v>0</v>
      </c>
      <c r="BA49" s="42">
        <f>IF('Indicator Data'!BB53="No Data",1,IF('Indicator Data imputation'!BB52&lt;&gt;"",1,0))</f>
        <v>0</v>
      </c>
      <c r="BB49" s="42">
        <f>IF('Indicator Data'!BC53="No Data",1,IF('Indicator Data imputation'!BC52&lt;&gt;"",1,0))</f>
        <v>0</v>
      </c>
      <c r="BC49" s="42">
        <f>IF('Indicator Data'!BD53="No Data",1,IF('Indicator Data imputation'!BD52&lt;&gt;"",1,0))</f>
        <v>0</v>
      </c>
      <c r="BD49" s="42">
        <f>IF('Indicator Data'!BE53="No Data",1,IF('Indicator Data imputation'!BE52&lt;&gt;"",1,0))</f>
        <v>0</v>
      </c>
      <c r="BE49" s="42">
        <f>IF('Indicator Data'!BF53="No Data",1,IF('Indicator Data imputation'!BF52&lt;&gt;"",1,0))</f>
        <v>1</v>
      </c>
      <c r="BF49" s="42">
        <f>IF('Indicator Data'!BG53="No Data",1,IF('Indicator Data imputation'!BG52&lt;&gt;"",1,0))</f>
        <v>0</v>
      </c>
      <c r="BG49" s="42">
        <f>IF('Indicator Data'!BH53="No Data",1,IF('Indicator Data imputation'!BH52&lt;&gt;"",1,0))</f>
        <v>0</v>
      </c>
      <c r="BH49" s="42">
        <f>IF('Indicator Data'!BI53="No Data",1,IF('Indicator Data imputation'!BI52&lt;&gt;"",1,0))</f>
        <v>0</v>
      </c>
      <c r="BI49" s="42">
        <f>IF('Indicator Data'!BJ53="No Data",1,IF('Indicator Data imputation'!BJ52&lt;&gt;"",1,0))</f>
        <v>1</v>
      </c>
      <c r="BJ49" s="42">
        <f>IF('Indicator Data'!BK53="No Data",1,IF('Indicator Data imputation'!BK52&lt;&gt;"",1,0))</f>
        <v>0</v>
      </c>
      <c r="BK49" s="42">
        <f>IF('Indicator Data'!BL53="No Data",1,IF('Indicator Data imputation'!BL52&lt;&gt;"",1,0))</f>
        <v>0</v>
      </c>
      <c r="BL49" s="42">
        <f>IF('Indicator Data'!BM53="No Data",1,IF('Indicator Data imputation'!BM52&lt;&gt;"",1,0))</f>
        <v>0</v>
      </c>
      <c r="BM49" s="42">
        <f>IF('Indicator Data'!BN53="No Data",1,IF('Indicator Data imputation'!BN52&lt;&gt;"",1,0))</f>
        <v>0</v>
      </c>
      <c r="BN49" s="42">
        <f>IF('Indicator Data'!BO53="No Data",1,IF('Indicator Data imputation'!BO52&lt;&gt;"",1,0))</f>
        <v>0</v>
      </c>
      <c r="BO49" s="42">
        <f>IF('Indicator Data'!BP53="No Data",1,IF('Indicator Data imputation'!BP52&lt;&gt;"",1,0))</f>
        <v>0</v>
      </c>
      <c r="BP49" s="42">
        <f>IF('Indicator Data'!BQ53="No Data",1,IF('Indicator Data imputation'!BQ52&lt;&gt;"",1,0))</f>
        <v>0</v>
      </c>
      <c r="BQ49" s="42">
        <f>IF('Indicator Data'!BR53="No Data",1,IF('Indicator Data imputation'!BR52&lt;&gt;"",1,0))</f>
        <v>0</v>
      </c>
      <c r="BR49" s="42">
        <f>IF('Indicator Data'!BS53="No Data",1,IF('Indicator Data imputation'!BS52&lt;&gt;"",1,0))</f>
        <v>1</v>
      </c>
      <c r="BS49" s="42">
        <f>IF('Indicator Data'!BT53="No Data",1,IF('Indicator Data imputation'!BT52&lt;&gt;"",1,0))</f>
        <v>0</v>
      </c>
      <c r="BT49" s="42">
        <f>IF('Indicator Data'!BU53="No Data",1,IF('Indicator Data imputation'!BU52&lt;&gt;"",1,0))</f>
        <v>1</v>
      </c>
      <c r="BU49">
        <f t="shared" si="2"/>
        <v>20</v>
      </c>
      <c r="BV49" s="44">
        <f t="shared" si="1"/>
        <v>0.26666666666666666</v>
      </c>
    </row>
    <row r="50" spans="1:74">
      <c r="A50" t="str">
        <f>'Indicator Data'!B54</f>
        <v>DOM</v>
      </c>
      <c r="B50" s="42">
        <f>IF('Indicator Data'!C54="No Data",1,IF('Indicator Data imputation'!C53&lt;&gt;"",1,0))</f>
        <v>0</v>
      </c>
      <c r="C50" s="42">
        <f>IF('Indicator Data'!D54="No Data",1,IF('Indicator Data imputation'!D53&lt;&gt;"",1,0))</f>
        <v>0</v>
      </c>
      <c r="D50" s="42">
        <f>IF('Indicator Data'!E54="No Data",1,IF('Indicator Data imputation'!E53&lt;&gt;"",1,0))</f>
        <v>0</v>
      </c>
      <c r="E50" s="42">
        <f>IF('Indicator Data'!F54="No Data",1,IF('Indicator Data imputation'!F53&lt;&gt;"",1,0))</f>
        <v>0</v>
      </c>
      <c r="F50" s="42">
        <f>IF('Indicator Data'!G54="No Data",1,IF('Indicator Data imputation'!G53&lt;&gt;"",1,0))</f>
        <v>0</v>
      </c>
      <c r="G50" s="42">
        <f>IF('Indicator Data'!H54="No Data",1,IF('Indicator Data imputation'!H53&lt;&gt;"",1,0))</f>
        <v>0</v>
      </c>
      <c r="H50" s="42">
        <f>IF('Indicator Data'!I54="No Data",1,IF('Indicator Data imputation'!I53&lt;&gt;"",1,0))</f>
        <v>0</v>
      </c>
      <c r="I50" s="42">
        <f>IF('Indicator Data'!J54="No Data",1,IF('Indicator Data imputation'!J53&lt;&gt;"",1,0))</f>
        <v>0</v>
      </c>
      <c r="J50" s="42">
        <f>IF('Indicator Data'!K54="No Data",1,IF('Indicator Data imputation'!K53&lt;&gt;"",1,0))</f>
        <v>0</v>
      </c>
      <c r="K50" s="42">
        <f>IF('Indicator Data'!L54="No Data",1,IF('Indicator Data imputation'!L53&lt;&gt;"",1,0))</f>
        <v>0</v>
      </c>
      <c r="L50" s="42">
        <f>IF('Indicator Data'!M54="No Data",1,IF('Indicator Data imputation'!M53&lt;&gt;"",1,0))</f>
        <v>1</v>
      </c>
      <c r="M50" s="42">
        <f>IF('Indicator Data'!N54="No Data",1,IF('Indicator Data imputation'!N53&lt;&gt;"",1,0))</f>
        <v>1</v>
      </c>
      <c r="N50" s="42">
        <f>IF('Indicator Data'!O54="No Data",1,IF('Indicator Data imputation'!O53&lt;&gt;"",1,0))</f>
        <v>1</v>
      </c>
      <c r="O50" s="42">
        <f>IF('Indicator Data'!P54="No Data",1,IF('Indicator Data imputation'!P53&lt;&gt;"",1,0))</f>
        <v>1</v>
      </c>
      <c r="P50" s="42">
        <f>IF('Indicator Data'!Q54="No Data",1,IF('Indicator Data imputation'!Q53&lt;&gt;"",1,0))</f>
        <v>0</v>
      </c>
      <c r="Q50" s="42">
        <f>IF('Indicator Data'!R54="No Data",1,IF('Indicator Data imputation'!R53&lt;&gt;"",1,0))</f>
        <v>0</v>
      </c>
      <c r="R50" s="42">
        <f>IF('Indicator Data'!S54="No Data",1,IF('Indicator Data imputation'!S53&lt;&gt;"",1,0))</f>
        <v>0</v>
      </c>
      <c r="S50" s="42">
        <f>IF('Indicator Data'!T54="No Data",1,IF('Indicator Data imputation'!T53&lt;&gt;"",1,0))</f>
        <v>0</v>
      </c>
      <c r="T50" s="42">
        <f>IF('Indicator Data'!U54="No Data",1,IF('Indicator Data imputation'!U53&lt;&gt;"",1,0))</f>
        <v>0</v>
      </c>
      <c r="U50" s="42">
        <f>IF('Indicator Data'!V54="No Data",1,IF('Indicator Data imputation'!V53&lt;&gt;"",1,0))</f>
        <v>0</v>
      </c>
      <c r="V50" s="42">
        <f>IF('Indicator Data'!W54="No Data",1,IF('Indicator Data imputation'!W53&lt;&gt;"",1,0))</f>
        <v>0</v>
      </c>
      <c r="W50" s="42">
        <f>IF('Indicator Data'!X54="No Data",1,IF('Indicator Data imputation'!X53&lt;&gt;"",1,0))</f>
        <v>0</v>
      </c>
      <c r="X50" s="42">
        <f>IF('Indicator Data'!Y54="No Data",1,IF('Indicator Data imputation'!Y53&lt;&gt;"",1,0))</f>
        <v>0</v>
      </c>
      <c r="Y50" s="42">
        <f>IF('Indicator Data'!Z54="No Data",1,IF('Indicator Data imputation'!Z53&lt;&gt;"",1,0))</f>
        <v>0</v>
      </c>
      <c r="Z50" s="42">
        <f>IF('Indicator Data'!AA54="No Data",1,IF('Indicator Data imputation'!AA53&lt;&gt;"",1,0))</f>
        <v>0</v>
      </c>
      <c r="AA50" s="42">
        <f>IF('Indicator Data'!AB54="No Data",1,IF('Indicator Data imputation'!AB53&lt;&gt;"",1,0))</f>
        <v>0</v>
      </c>
      <c r="AB50" s="42">
        <f>IF('Indicator Data'!AC54="No Data",1,IF('Indicator Data imputation'!AC53&lt;&gt;"",1,0))</f>
        <v>0</v>
      </c>
      <c r="AC50" s="42">
        <f>IF('Indicator Data'!AD54="No Data",1,IF('Indicator Data imputation'!AD53&lt;&gt;"",1,0))</f>
        <v>0</v>
      </c>
      <c r="AD50" s="42">
        <f>IF('Indicator Data'!AE54="No Data",1,IF('Indicator Data imputation'!AE53&lt;&gt;"",1,0))</f>
        <v>0</v>
      </c>
      <c r="AE50" s="42">
        <f>IF('Indicator Data'!AF54="No Data",1,IF('Indicator Data imputation'!AF53&lt;&gt;"",1,0))</f>
        <v>0</v>
      </c>
      <c r="AF50" s="42">
        <f>IF('Indicator Data'!AG54="No Data",1,IF('Indicator Data imputation'!AG53&lt;&gt;"",1,0))</f>
        <v>0</v>
      </c>
      <c r="AG50" s="42">
        <f>IF('Indicator Data'!AH54="No Data",1,IF('Indicator Data imputation'!AH53&lt;&gt;"",1,0))</f>
        <v>0</v>
      </c>
      <c r="AH50" s="42">
        <f>IF('Indicator Data'!AI54="No Data",1,IF('Indicator Data imputation'!AI53&lt;&gt;"",1,0))</f>
        <v>0</v>
      </c>
      <c r="AI50" s="42">
        <f>IF('Indicator Data'!AJ54="No Data",1,IF('Indicator Data imputation'!AJ53&lt;&gt;"",1,0))</f>
        <v>0</v>
      </c>
      <c r="AJ50" s="42">
        <f>IF('Indicator Data'!AK54="No Data",1,IF('Indicator Data imputation'!AK53&lt;&gt;"",1,0))</f>
        <v>0</v>
      </c>
      <c r="AK50" s="42">
        <f>IF('Indicator Data'!AL54="No Data",1,IF('Indicator Data imputation'!AL53&lt;&gt;"",1,0))</f>
        <v>0</v>
      </c>
      <c r="AL50" s="42">
        <f>IF('Indicator Data'!AM54="No Data",1,IF('Indicator Data imputation'!AM53&lt;&gt;"",1,0))</f>
        <v>0</v>
      </c>
      <c r="AM50" s="42">
        <f>IF('Indicator Data'!AN54="No Data",1,IF('Indicator Data imputation'!AN53&lt;&gt;"",1,0))</f>
        <v>0</v>
      </c>
      <c r="AN50" s="42">
        <f>IF('Indicator Data'!AO54="No Data",1,IF('Indicator Data imputation'!AO53&lt;&gt;"",1,0))</f>
        <v>0</v>
      </c>
      <c r="AO50" s="42">
        <f>IF('Indicator Data'!AP54="No Data",1,IF('Indicator Data imputation'!AP53&lt;&gt;"",1,0))</f>
        <v>0</v>
      </c>
      <c r="AP50" s="42">
        <f>IF('Indicator Data'!AQ54="No Data",1,IF('Indicator Data imputation'!AQ53&lt;&gt;"",1,0))</f>
        <v>0</v>
      </c>
      <c r="AQ50" s="42">
        <f>IF('Indicator Data'!AR54="No Data",1,IF('Indicator Data imputation'!AR53&lt;&gt;"",1,0))</f>
        <v>0</v>
      </c>
      <c r="AR50" s="42">
        <f>IF('Indicator Data'!AS54="No Data",1,IF('Indicator Data imputation'!AS53&lt;&gt;"",1,0))</f>
        <v>0</v>
      </c>
      <c r="AS50" s="42">
        <f>IF('Indicator Data'!AT54="No Data",1,IF('Indicator Data imputation'!AT53&lt;&gt;"",1,0))</f>
        <v>0</v>
      </c>
      <c r="AT50" s="42">
        <f>IF('Indicator Data'!AU54="No Data",1,IF('Indicator Data imputation'!AU53&lt;&gt;"",1,0))</f>
        <v>0</v>
      </c>
      <c r="AU50" s="42">
        <f>IF('Indicator Data'!AV54="No Data",1,IF('Indicator Data imputation'!AV53&lt;&gt;"",1,0))</f>
        <v>0</v>
      </c>
      <c r="AV50" s="42">
        <f>IF('Indicator Data'!AW54="No Data",1,IF('Indicator Data imputation'!AW53&lt;&gt;"",1,0))</f>
        <v>0</v>
      </c>
      <c r="AW50" s="42">
        <f>IF('Indicator Data'!AX54="No Data",1,IF('Indicator Data imputation'!AX53&lt;&gt;"",1,0))</f>
        <v>0</v>
      </c>
      <c r="AX50" s="42">
        <f>IF('Indicator Data'!AY54="No Data",1,IF('Indicator Data imputation'!AY53&lt;&gt;"",1,0))</f>
        <v>0</v>
      </c>
      <c r="AY50" s="42">
        <f>IF('Indicator Data'!AZ54="No Data",1,IF('Indicator Data imputation'!AZ53&lt;&gt;"",1,0))</f>
        <v>0</v>
      </c>
      <c r="AZ50" s="42">
        <f>IF('Indicator Data'!BA54="No Data",1,IF('Indicator Data imputation'!BA53&lt;&gt;"",1,0))</f>
        <v>0</v>
      </c>
      <c r="BA50" s="42">
        <f>IF('Indicator Data'!BB54="No Data",1,IF('Indicator Data imputation'!BB53&lt;&gt;"",1,0))</f>
        <v>0</v>
      </c>
      <c r="BB50" s="42">
        <f>IF('Indicator Data'!BC54="No Data",1,IF('Indicator Data imputation'!BC53&lt;&gt;"",1,0))</f>
        <v>0</v>
      </c>
      <c r="BC50" s="42">
        <f>IF('Indicator Data'!BD54="No Data",1,IF('Indicator Data imputation'!BD53&lt;&gt;"",1,0))</f>
        <v>0</v>
      </c>
      <c r="BD50" s="42">
        <f>IF('Indicator Data'!BE54="No Data",1,IF('Indicator Data imputation'!BE53&lt;&gt;"",1,0))</f>
        <v>0</v>
      </c>
      <c r="BE50" s="42">
        <f>IF('Indicator Data'!BF54="No Data",1,IF('Indicator Data imputation'!BF53&lt;&gt;"",1,0))</f>
        <v>0</v>
      </c>
      <c r="BF50" s="42">
        <f>IF('Indicator Data'!BG54="No Data",1,IF('Indicator Data imputation'!BG53&lt;&gt;"",1,0))</f>
        <v>0</v>
      </c>
      <c r="BG50" s="42">
        <f>IF('Indicator Data'!BH54="No Data",1,IF('Indicator Data imputation'!BH53&lt;&gt;"",1,0))</f>
        <v>0</v>
      </c>
      <c r="BH50" s="42">
        <f>IF('Indicator Data'!BI54="No Data",1,IF('Indicator Data imputation'!BI53&lt;&gt;"",1,0))</f>
        <v>0</v>
      </c>
      <c r="BI50" s="42">
        <f>IF('Indicator Data'!BJ54="No Data",1,IF('Indicator Data imputation'!BJ53&lt;&gt;"",1,0))</f>
        <v>0</v>
      </c>
      <c r="BJ50" s="42">
        <f>IF('Indicator Data'!BK54="No Data",1,IF('Indicator Data imputation'!BK53&lt;&gt;"",1,0))</f>
        <v>0</v>
      </c>
      <c r="BK50" s="42">
        <f>IF('Indicator Data'!BL54="No Data",1,IF('Indicator Data imputation'!BL53&lt;&gt;"",1,0))</f>
        <v>0</v>
      </c>
      <c r="BL50" s="42">
        <f>IF('Indicator Data'!BM54="No Data",1,IF('Indicator Data imputation'!BM53&lt;&gt;"",1,0))</f>
        <v>0</v>
      </c>
      <c r="BM50" s="42">
        <f>IF('Indicator Data'!BN54="No Data",1,IF('Indicator Data imputation'!BN53&lt;&gt;"",1,0))</f>
        <v>0</v>
      </c>
      <c r="BN50" s="42">
        <f>IF('Indicator Data'!BO54="No Data",1,IF('Indicator Data imputation'!BO53&lt;&gt;"",1,0))</f>
        <v>0</v>
      </c>
      <c r="BO50" s="42">
        <f>IF('Indicator Data'!BP54="No Data",1,IF('Indicator Data imputation'!BP53&lt;&gt;"",1,0))</f>
        <v>0</v>
      </c>
      <c r="BP50" s="42">
        <f>IF('Indicator Data'!BQ54="No Data",1,IF('Indicator Data imputation'!BQ53&lt;&gt;"",1,0))</f>
        <v>0</v>
      </c>
      <c r="BQ50" s="42">
        <f>IF('Indicator Data'!BR54="No Data",1,IF('Indicator Data imputation'!BR53&lt;&gt;"",1,0))</f>
        <v>0</v>
      </c>
      <c r="BR50" s="42">
        <f>IF('Indicator Data'!BS54="No Data",1,IF('Indicator Data imputation'!BS53&lt;&gt;"",1,0))</f>
        <v>0</v>
      </c>
      <c r="BS50" s="42">
        <f>IF('Indicator Data'!BT54="No Data",1,IF('Indicator Data imputation'!BT53&lt;&gt;"",1,0))</f>
        <v>0</v>
      </c>
      <c r="BT50" s="42">
        <f>IF('Indicator Data'!BU54="No Data",1,IF('Indicator Data imputation'!BU53&lt;&gt;"",1,0))</f>
        <v>0</v>
      </c>
      <c r="BU50">
        <f t="shared" si="2"/>
        <v>4</v>
      </c>
      <c r="BV50" s="44">
        <f t="shared" si="1"/>
        <v>5.3333333333333337E-2</v>
      </c>
    </row>
    <row r="51" spans="1:74">
      <c r="A51" t="str">
        <f>'Indicator Data'!B55</f>
        <v>ECU</v>
      </c>
      <c r="B51" s="42">
        <f>IF('Indicator Data'!C55="No Data",1,IF('Indicator Data imputation'!C54&lt;&gt;"",1,0))</f>
        <v>0</v>
      </c>
      <c r="C51" s="42">
        <f>IF('Indicator Data'!D55="No Data",1,IF('Indicator Data imputation'!D54&lt;&gt;"",1,0))</f>
        <v>0</v>
      </c>
      <c r="D51" s="42">
        <f>IF('Indicator Data'!E55="No Data",1,IF('Indicator Data imputation'!E54&lt;&gt;"",1,0))</f>
        <v>0</v>
      </c>
      <c r="E51" s="42">
        <f>IF('Indicator Data'!F55="No Data",1,IF('Indicator Data imputation'!F54&lt;&gt;"",1,0))</f>
        <v>0</v>
      </c>
      <c r="F51" s="42">
        <f>IF('Indicator Data'!G55="No Data",1,IF('Indicator Data imputation'!G54&lt;&gt;"",1,0))</f>
        <v>0</v>
      </c>
      <c r="G51" s="42">
        <f>IF('Indicator Data'!H55="No Data",1,IF('Indicator Data imputation'!H54&lt;&gt;"",1,0))</f>
        <v>0</v>
      </c>
      <c r="H51" s="42">
        <f>IF('Indicator Data'!I55="No Data",1,IF('Indicator Data imputation'!I54&lt;&gt;"",1,0))</f>
        <v>0</v>
      </c>
      <c r="I51" s="42">
        <f>IF('Indicator Data'!J55="No Data",1,IF('Indicator Data imputation'!J54&lt;&gt;"",1,0))</f>
        <v>0</v>
      </c>
      <c r="J51" s="42">
        <f>IF('Indicator Data'!K55="No Data",1,IF('Indicator Data imputation'!K54&lt;&gt;"",1,0))</f>
        <v>0</v>
      </c>
      <c r="K51" s="42">
        <f>IF('Indicator Data'!L55="No Data",1,IF('Indicator Data imputation'!L54&lt;&gt;"",1,0))</f>
        <v>0</v>
      </c>
      <c r="L51" s="42">
        <f>IF('Indicator Data'!M55="No Data",1,IF('Indicator Data imputation'!M54&lt;&gt;"",1,0))</f>
        <v>1</v>
      </c>
      <c r="M51" s="42">
        <f>IF('Indicator Data'!N55="No Data",1,IF('Indicator Data imputation'!N54&lt;&gt;"",1,0))</f>
        <v>1</v>
      </c>
      <c r="N51" s="42">
        <f>IF('Indicator Data'!O55="No Data",1,IF('Indicator Data imputation'!O54&lt;&gt;"",1,0))</f>
        <v>1</v>
      </c>
      <c r="O51" s="42">
        <f>IF('Indicator Data'!P55="No Data",1,IF('Indicator Data imputation'!P54&lt;&gt;"",1,0))</f>
        <v>1</v>
      </c>
      <c r="P51" s="42">
        <f>IF('Indicator Data'!Q55="No Data",1,IF('Indicator Data imputation'!Q54&lt;&gt;"",1,0))</f>
        <v>0</v>
      </c>
      <c r="Q51" s="42">
        <f>IF('Indicator Data'!R55="No Data",1,IF('Indicator Data imputation'!R54&lt;&gt;"",1,0))</f>
        <v>0</v>
      </c>
      <c r="R51" s="42">
        <f>IF('Indicator Data'!S55="No Data",1,IF('Indicator Data imputation'!S54&lt;&gt;"",1,0))</f>
        <v>0</v>
      </c>
      <c r="S51" s="42">
        <f>IF('Indicator Data'!T55="No Data",1,IF('Indicator Data imputation'!T54&lt;&gt;"",1,0))</f>
        <v>0</v>
      </c>
      <c r="T51" s="42">
        <f>IF('Indicator Data'!U55="No Data",1,IF('Indicator Data imputation'!U54&lt;&gt;"",1,0))</f>
        <v>0</v>
      </c>
      <c r="U51" s="42">
        <f>IF('Indicator Data'!V55="No Data",1,IF('Indicator Data imputation'!V54&lt;&gt;"",1,0))</f>
        <v>0</v>
      </c>
      <c r="V51" s="42">
        <f>IF('Indicator Data'!W55="No Data",1,IF('Indicator Data imputation'!W54&lt;&gt;"",1,0))</f>
        <v>0</v>
      </c>
      <c r="W51" s="42">
        <f>IF('Indicator Data'!X55="No Data",1,IF('Indicator Data imputation'!X54&lt;&gt;"",1,0))</f>
        <v>0</v>
      </c>
      <c r="X51" s="42">
        <f>IF('Indicator Data'!Y55="No Data",1,IF('Indicator Data imputation'!Y54&lt;&gt;"",1,0))</f>
        <v>0</v>
      </c>
      <c r="Y51" s="42">
        <f>IF('Indicator Data'!Z55="No Data",1,IF('Indicator Data imputation'!Z54&lt;&gt;"",1,0))</f>
        <v>0</v>
      </c>
      <c r="Z51" s="42">
        <f>IF('Indicator Data'!AA55="No Data",1,IF('Indicator Data imputation'!AA54&lt;&gt;"",1,0))</f>
        <v>0</v>
      </c>
      <c r="AA51" s="42">
        <f>IF('Indicator Data'!AB55="No Data",1,IF('Indicator Data imputation'!AB54&lt;&gt;"",1,0))</f>
        <v>0</v>
      </c>
      <c r="AB51" s="42">
        <f>IF('Indicator Data'!AC55="No Data",1,IF('Indicator Data imputation'!AC54&lt;&gt;"",1,0))</f>
        <v>0</v>
      </c>
      <c r="AC51" s="42">
        <f>IF('Indicator Data'!AD55="No Data",1,IF('Indicator Data imputation'!AD54&lt;&gt;"",1,0))</f>
        <v>0</v>
      </c>
      <c r="AD51" s="42">
        <f>IF('Indicator Data'!AE55="No Data",1,IF('Indicator Data imputation'!AE54&lt;&gt;"",1,0))</f>
        <v>0</v>
      </c>
      <c r="AE51" s="42">
        <f>IF('Indicator Data'!AF55="No Data",1,IF('Indicator Data imputation'!AF54&lt;&gt;"",1,0))</f>
        <v>0</v>
      </c>
      <c r="AF51" s="42">
        <f>IF('Indicator Data'!AG55="No Data",1,IF('Indicator Data imputation'!AG54&lt;&gt;"",1,0))</f>
        <v>0</v>
      </c>
      <c r="AG51" s="42">
        <f>IF('Indicator Data'!AH55="No Data",1,IF('Indicator Data imputation'!AH54&lt;&gt;"",1,0))</f>
        <v>0</v>
      </c>
      <c r="AH51" s="42">
        <f>IF('Indicator Data'!AI55="No Data",1,IF('Indicator Data imputation'!AI54&lt;&gt;"",1,0))</f>
        <v>0</v>
      </c>
      <c r="AI51" s="42">
        <f>IF('Indicator Data'!AJ55="No Data",1,IF('Indicator Data imputation'!AJ54&lt;&gt;"",1,0))</f>
        <v>0</v>
      </c>
      <c r="AJ51" s="42">
        <f>IF('Indicator Data'!AK55="No Data",1,IF('Indicator Data imputation'!AK54&lt;&gt;"",1,0))</f>
        <v>0</v>
      </c>
      <c r="AK51" s="42">
        <f>IF('Indicator Data'!AL55="No Data",1,IF('Indicator Data imputation'!AL54&lt;&gt;"",1,0))</f>
        <v>0</v>
      </c>
      <c r="AL51" s="42">
        <f>IF('Indicator Data'!AM55="No Data",1,IF('Indicator Data imputation'!AM54&lt;&gt;"",1,0))</f>
        <v>0</v>
      </c>
      <c r="AM51" s="42">
        <f>IF('Indicator Data'!AN55="No Data",1,IF('Indicator Data imputation'!AN54&lt;&gt;"",1,0))</f>
        <v>0</v>
      </c>
      <c r="AN51" s="42">
        <f>IF('Indicator Data'!AO55="No Data",1,IF('Indicator Data imputation'!AO54&lt;&gt;"",1,0))</f>
        <v>0</v>
      </c>
      <c r="AO51" s="42">
        <f>IF('Indicator Data'!AP55="No Data",1,IF('Indicator Data imputation'!AP54&lt;&gt;"",1,0))</f>
        <v>0</v>
      </c>
      <c r="AP51" s="42">
        <f>IF('Indicator Data'!AQ55="No Data",1,IF('Indicator Data imputation'!AQ54&lt;&gt;"",1,0))</f>
        <v>0</v>
      </c>
      <c r="AQ51" s="42">
        <f>IF('Indicator Data'!AR55="No Data",1,IF('Indicator Data imputation'!AR54&lt;&gt;"",1,0))</f>
        <v>0</v>
      </c>
      <c r="AR51" s="42">
        <f>IF('Indicator Data'!AS55="No Data",1,IF('Indicator Data imputation'!AS54&lt;&gt;"",1,0))</f>
        <v>0</v>
      </c>
      <c r="AS51" s="42">
        <f>IF('Indicator Data'!AT55="No Data",1,IF('Indicator Data imputation'!AT54&lt;&gt;"",1,0))</f>
        <v>0</v>
      </c>
      <c r="AT51" s="42">
        <f>IF('Indicator Data'!AU55="No Data",1,IF('Indicator Data imputation'!AU54&lt;&gt;"",1,0))</f>
        <v>0</v>
      </c>
      <c r="AU51" s="42">
        <f>IF('Indicator Data'!AV55="No Data",1,IF('Indicator Data imputation'!AV54&lt;&gt;"",1,0))</f>
        <v>0</v>
      </c>
      <c r="AV51" s="42">
        <f>IF('Indicator Data'!AW55="No Data",1,IF('Indicator Data imputation'!AW54&lt;&gt;"",1,0))</f>
        <v>0</v>
      </c>
      <c r="AW51" s="42">
        <f>IF('Indicator Data'!AX55="No Data",1,IF('Indicator Data imputation'!AX54&lt;&gt;"",1,0))</f>
        <v>0</v>
      </c>
      <c r="AX51" s="42">
        <f>IF('Indicator Data'!AY55="No Data",1,IF('Indicator Data imputation'!AY54&lt;&gt;"",1,0))</f>
        <v>0</v>
      </c>
      <c r="AY51" s="42">
        <f>IF('Indicator Data'!AZ55="No Data",1,IF('Indicator Data imputation'!AZ54&lt;&gt;"",1,0))</f>
        <v>0</v>
      </c>
      <c r="AZ51" s="42">
        <f>IF('Indicator Data'!BA55="No Data",1,IF('Indicator Data imputation'!BA54&lt;&gt;"",1,0))</f>
        <v>0</v>
      </c>
      <c r="BA51" s="42">
        <f>IF('Indicator Data'!BB55="No Data",1,IF('Indicator Data imputation'!BB54&lt;&gt;"",1,0))</f>
        <v>0</v>
      </c>
      <c r="BB51" s="42">
        <f>IF('Indicator Data'!BC55="No Data",1,IF('Indicator Data imputation'!BC54&lt;&gt;"",1,0))</f>
        <v>0</v>
      </c>
      <c r="BC51" s="42">
        <f>IF('Indicator Data'!BD55="No Data",1,IF('Indicator Data imputation'!BD54&lt;&gt;"",1,0))</f>
        <v>0</v>
      </c>
      <c r="BD51" s="42">
        <f>IF('Indicator Data'!BE55="No Data",1,IF('Indicator Data imputation'!BE54&lt;&gt;"",1,0))</f>
        <v>0</v>
      </c>
      <c r="BE51" s="42">
        <f>IF('Indicator Data'!BF55="No Data",1,IF('Indicator Data imputation'!BF54&lt;&gt;"",1,0))</f>
        <v>0</v>
      </c>
      <c r="BF51" s="42">
        <f>IF('Indicator Data'!BG55="No Data",1,IF('Indicator Data imputation'!BG54&lt;&gt;"",1,0))</f>
        <v>0</v>
      </c>
      <c r="BG51" s="42">
        <f>IF('Indicator Data'!BH55="No Data",1,IF('Indicator Data imputation'!BH54&lt;&gt;"",1,0))</f>
        <v>0</v>
      </c>
      <c r="BH51" s="42">
        <f>IF('Indicator Data'!BI55="No Data",1,IF('Indicator Data imputation'!BI54&lt;&gt;"",1,0))</f>
        <v>0</v>
      </c>
      <c r="BI51" s="42">
        <f>IF('Indicator Data'!BJ55="No Data",1,IF('Indicator Data imputation'!BJ54&lt;&gt;"",1,0))</f>
        <v>0</v>
      </c>
      <c r="BJ51" s="42">
        <f>IF('Indicator Data'!BK55="No Data",1,IF('Indicator Data imputation'!BK54&lt;&gt;"",1,0))</f>
        <v>0</v>
      </c>
      <c r="BK51" s="42">
        <f>IF('Indicator Data'!BL55="No Data",1,IF('Indicator Data imputation'!BL54&lt;&gt;"",1,0))</f>
        <v>0</v>
      </c>
      <c r="BL51" s="42">
        <f>IF('Indicator Data'!BM55="No Data",1,IF('Indicator Data imputation'!BM54&lt;&gt;"",1,0))</f>
        <v>0</v>
      </c>
      <c r="BM51" s="42">
        <f>IF('Indicator Data'!BN55="No Data",1,IF('Indicator Data imputation'!BN54&lt;&gt;"",1,0))</f>
        <v>0</v>
      </c>
      <c r="BN51" s="42">
        <f>IF('Indicator Data'!BO55="No Data",1,IF('Indicator Data imputation'!BO54&lt;&gt;"",1,0))</f>
        <v>0</v>
      </c>
      <c r="BO51" s="42">
        <f>IF('Indicator Data'!BP55="No Data",1,IF('Indicator Data imputation'!BP54&lt;&gt;"",1,0))</f>
        <v>0</v>
      </c>
      <c r="BP51" s="42">
        <f>IF('Indicator Data'!BQ55="No Data",1,IF('Indicator Data imputation'!BQ54&lt;&gt;"",1,0))</f>
        <v>0</v>
      </c>
      <c r="BQ51" s="42">
        <f>IF('Indicator Data'!BR55="No Data",1,IF('Indicator Data imputation'!BR54&lt;&gt;"",1,0))</f>
        <v>0</v>
      </c>
      <c r="BR51" s="42">
        <f>IF('Indicator Data'!BS55="No Data",1,IF('Indicator Data imputation'!BS54&lt;&gt;"",1,0))</f>
        <v>0</v>
      </c>
      <c r="BS51" s="42">
        <f>IF('Indicator Data'!BT55="No Data",1,IF('Indicator Data imputation'!BT54&lt;&gt;"",1,0))</f>
        <v>0</v>
      </c>
      <c r="BT51" s="42">
        <f>IF('Indicator Data'!BU55="No Data",1,IF('Indicator Data imputation'!BU54&lt;&gt;"",1,0))</f>
        <v>0</v>
      </c>
      <c r="BU51">
        <f t="shared" si="2"/>
        <v>4</v>
      </c>
      <c r="BV51" s="44">
        <f t="shared" si="1"/>
        <v>5.3333333333333337E-2</v>
      </c>
    </row>
    <row r="52" spans="1:74">
      <c r="A52" t="str">
        <f>'Indicator Data'!B56</f>
        <v>EGY</v>
      </c>
      <c r="B52" s="42">
        <f>IF('Indicator Data'!C56="No Data",1,IF('Indicator Data imputation'!C55&lt;&gt;"",1,0))</f>
        <v>0</v>
      </c>
      <c r="C52" s="42">
        <f>IF('Indicator Data'!D56="No Data",1,IF('Indicator Data imputation'!D55&lt;&gt;"",1,0))</f>
        <v>0</v>
      </c>
      <c r="D52" s="42">
        <f>IF('Indicator Data'!E56="No Data",1,IF('Indicator Data imputation'!E55&lt;&gt;"",1,0))</f>
        <v>0</v>
      </c>
      <c r="E52" s="42">
        <f>IF('Indicator Data'!F56="No Data",1,IF('Indicator Data imputation'!F55&lt;&gt;"",1,0))</f>
        <v>0</v>
      </c>
      <c r="F52" s="42">
        <f>IF('Indicator Data'!G56="No Data",1,IF('Indicator Data imputation'!G55&lt;&gt;"",1,0))</f>
        <v>0</v>
      </c>
      <c r="G52" s="42">
        <f>IF('Indicator Data'!H56="No Data",1,IF('Indicator Data imputation'!H55&lt;&gt;"",1,0))</f>
        <v>0</v>
      </c>
      <c r="H52" s="42">
        <f>IF('Indicator Data'!I56="No Data",1,IF('Indicator Data imputation'!I55&lt;&gt;"",1,0))</f>
        <v>0</v>
      </c>
      <c r="I52" s="42">
        <f>IF('Indicator Data'!J56="No Data",1,IF('Indicator Data imputation'!J55&lt;&gt;"",1,0))</f>
        <v>0</v>
      </c>
      <c r="J52" s="42">
        <f>IF('Indicator Data'!K56="No Data",1,IF('Indicator Data imputation'!K55&lt;&gt;"",1,0))</f>
        <v>0</v>
      </c>
      <c r="K52" s="42">
        <f>IF('Indicator Data'!L56="No Data",1,IF('Indicator Data imputation'!L55&lt;&gt;"",1,0))</f>
        <v>0</v>
      </c>
      <c r="L52" s="42">
        <f>IF('Indicator Data'!M56="No Data",1,IF('Indicator Data imputation'!M55&lt;&gt;"",1,0))</f>
        <v>0</v>
      </c>
      <c r="M52" s="42">
        <f>IF('Indicator Data'!N56="No Data",1,IF('Indicator Data imputation'!N55&lt;&gt;"",1,0))</f>
        <v>0</v>
      </c>
      <c r="N52" s="42">
        <f>IF('Indicator Data'!O56="No Data",1,IF('Indicator Data imputation'!O55&lt;&gt;"",1,0))</f>
        <v>0</v>
      </c>
      <c r="O52" s="42">
        <f>IF('Indicator Data'!P56="No Data",1,IF('Indicator Data imputation'!P55&lt;&gt;"",1,0))</f>
        <v>0</v>
      </c>
      <c r="P52" s="42">
        <f>IF('Indicator Data'!Q56="No Data",1,IF('Indicator Data imputation'!Q55&lt;&gt;"",1,0))</f>
        <v>0</v>
      </c>
      <c r="Q52" s="42">
        <f>IF('Indicator Data'!R56="No Data",1,IF('Indicator Data imputation'!R55&lt;&gt;"",1,0))</f>
        <v>0</v>
      </c>
      <c r="R52" s="42">
        <f>IF('Indicator Data'!S56="No Data",1,IF('Indicator Data imputation'!S55&lt;&gt;"",1,0))</f>
        <v>0</v>
      </c>
      <c r="S52" s="42">
        <f>IF('Indicator Data'!T56="No Data",1,IF('Indicator Data imputation'!T55&lt;&gt;"",1,0))</f>
        <v>0</v>
      </c>
      <c r="T52" s="42">
        <f>IF('Indicator Data'!U56="No Data",1,IF('Indicator Data imputation'!U55&lt;&gt;"",1,0))</f>
        <v>0</v>
      </c>
      <c r="U52" s="42">
        <f>IF('Indicator Data'!V56="No Data",1,IF('Indicator Data imputation'!V55&lt;&gt;"",1,0))</f>
        <v>0</v>
      </c>
      <c r="V52" s="42">
        <f>IF('Indicator Data'!W56="No Data",1,IF('Indicator Data imputation'!W55&lt;&gt;"",1,0))</f>
        <v>0</v>
      </c>
      <c r="W52" s="42">
        <f>IF('Indicator Data'!X56="No Data",1,IF('Indicator Data imputation'!X55&lt;&gt;"",1,0))</f>
        <v>0</v>
      </c>
      <c r="X52" s="42">
        <f>IF('Indicator Data'!Y56="No Data",1,IF('Indicator Data imputation'!Y55&lt;&gt;"",1,0))</f>
        <v>0</v>
      </c>
      <c r="Y52" s="42">
        <f>IF('Indicator Data'!Z56="No Data",1,IF('Indicator Data imputation'!Z55&lt;&gt;"",1,0))</f>
        <v>0</v>
      </c>
      <c r="Z52" s="42">
        <f>IF('Indicator Data'!AA56="No Data",1,IF('Indicator Data imputation'!AA55&lt;&gt;"",1,0))</f>
        <v>0</v>
      </c>
      <c r="AA52" s="42">
        <f>IF('Indicator Data'!AB56="No Data",1,IF('Indicator Data imputation'!AB55&lt;&gt;"",1,0))</f>
        <v>0</v>
      </c>
      <c r="AB52" s="42">
        <f>IF('Indicator Data'!AC56="No Data",1,IF('Indicator Data imputation'!AC55&lt;&gt;"",1,0))</f>
        <v>0</v>
      </c>
      <c r="AC52" s="42">
        <f>IF('Indicator Data'!AD56="No Data",1,IF('Indicator Data imputation'!AD55&lt;&gt;"",1,0))</f>
        <v>0</v>
      </c>
      <c r="AD52" s="42">
        <f>IF('Indicator Data'!AE56="No Data",1,IF('Indicator Data imputation'!AE55&lt;&gt;"",1,0))</f>
        <v>0</v>
      </c>
      <c r="AE52" s="42">
        <f>IF('Indicator Data'!AF56="No Data",1,IF('Indicator Data imputation'!AF55&lt;&gt;"",1,0))</f>
        <v>0</v>
      </c>
      <c r="AF52" s="42">
        <f>IF('Indicator Data'!AG56="No Data",1,IF('Indicator Data imputation'!AG55&lt;&gt;"",1,0))</f>
        <v>0</v>
      </c>
      <c r="AG52" s="42">
        <f>IF('Indicator Data'!AH56="No Data",1,IF('Indicator Data imputation'!AH55&lt;&gt;"",1,0))</f>
        <v>0</v>
      </c>
      <c r="AH52" s="42">
        <f>IF('Indicator Data'!AI56="No Data",1,IF('Indicator Data imputation'!AI55&lt;&gt;"",1,0))</f>
        <v>0</v>
      </c>
      <c r="AI52" s="42">
        <f>IF('Indicator Data'!AJ56="No Data",1,IF('Indicator Data imputation'!AJ55&lt;&gt;"",1,0))</f>
        <v>0</v>
      </c>
      <c r="AJ52" s="42">
        <f>IF('Indicator Data'!AK56="No Data",1,IF('Indicator Data imputation'!AK55&lt;&gt;"",1,0))</f>
        <v>0</v>
      </c>
      <c r="AK52" s="42">
        <f>IF('Indicator Data'!AL56="No Data",1,IF('Indicator Data imputation'!AL55&lt;&gt;"",1,0))</f>
        <v>0</v>
      </c>
      <c r="AL52" s="42">
        <f>IF('Indicator Data'!AM56="No Data",1,IF('Indicator Data imputation'!AM55&lt;&gt;"",1,0))</f>
        <v>0</v>
      </c>
      <c r="AM52" s="42">
        <f>IF('Indicator Data'!AN56="No Data",1,IF('Indicator Data imputation'!AN55&lt;&gt;"",1,0))</f>
        <v>0</v>
      </c>
      <c r="AN52" s="42">
        <f>IF('Indicator Data'!AO56="No Data",1,IF('Indicator Data imputation'!AO55&lt;&gt;"",1,0))</f>
        <v>0</v>
      </c>
      <c r="AO52" s="42">
        <f>IF('Indicator Data'!AP56="No Data",1,IF('Indicator Data imputation'!AP55&lt;&gt;"",1,0))</f>
        <v>0</v>
      </c>
      <c r="AP52" s="42">
        <f>IF('Indicator Data'!AQ56="No Data",1,IF('Indicator Data imputation'!AQ55&lt;&gt;"",1,0))</f>
        <v>0</v>
      </c>
      <c r="AQ52" s="42">
        <f>IF('Indicator Data'!AR56="No Data",1,IF('Indicator Data imputation'!AR55&lt;&gt;"",1,0))</f>
        <v>0</v>
      </c>
      <c r="AR52" s="42">
        <f>IF('Indicator Data'!AS56="No Data",1,IF('Indicator Data imputation'!AS55&lt;&gt;"",1,0))</f>
        <v>0</v>
      </c>
      <c r="AS52" s="42">
        <f>IF('Indicator Data'!AT56="No Data",1,IF('Indicator Data imputation'!AT55&lt;&gt;"",1,0))</f>
        <v>0</v>
      </c>
      <c r="AT52" s="42">
        <f>IF('Indicator Data'!AU56="No Data",1,IF('Indicator Data imputation'!AU55&lt;&gt;"",1,0))</f>
        <v>0</v>
      </c>
      <c r="AU52" s="42">
        <f>IF('Indicator Data'!AV56="No Data",1,IF('Indicator Data imputation'!AV55&lt;&gt;"",1,0))</f>
        <v>0</v>
      </c>
      <c r="AV52" s="42">
        <f>IF('Indicator Data'!AW56="No Data",1,IF('Indicator Data imputation'!AW55&lt;&gt;"",1,0))</f>
        <v>0</v>
      </c>
      <c r="AW52" s="42">
        <f>IF('Indicator Data'!AX56="No Data",1,IF('Indicator Data imputation'!AX55&lt;&gt;"",1,0))</f>
        <v>0</v>
      </c>
      <c r="AX52" s="42">
        <f>IF('Indicator Data'!AY56="No Data",1,IF('Indicator Data imputation'!AY55&lt;&gt;"",1,0))</f>
        <v>0</v>
      </c>
      <c r="AY52" s="42">
        <f>IF('Indicator Data'!AZ56="No Data",1,IF('Indicator Data imputation'!AZ55&lt;&gt;"",1,0))</f>
        <v>0</v>
      </c>
      <c r="AZ52" s="42">
        <f>IF('Indicator Data'!BA56="No Data",1,IF('Indicator Data imputation'!BA55&lt;&gt;"",1,0))</f>
        <v>0</v>
      </c>
      <c r="BA52" s="42">
        <f>IF('Indicator Data'!BB56="No Data",1,IF('Indicator Data imputation'!BB55&lt;&gt;"",1,0))</f>
        <v>0</v>
      </c>
      <c r="BB52" s="42">
        <f>IF('Indicator Data'!BC56="No Data",1,IF('Indicator Data imputation'!BC55&lt;&gt;"",1,0))</f>
        <v>0</v>
      </c>
      <c r="BC52" s="42">
        <f>IF('Indicator Data'!BD56="No Data",1,IF('Indicator Data imputation'!BD55&lt;&gt;"",1,0))</f>
        <v>0</v>
      </c>
      <c r="BD52" s="42">
        <f>IF('Indicator Data'!BE56="No Data",1,IF('Indicator Data imputation'!BE55&lt;&gt;"",1,0))</f>
        <v>0</v>
      </c>
      <c r="BE52" s="42">
        <f>IF('Indicator Data'!BF56="No Data",1,IF('Indicator Data imputation'!BF55&lt;&gt;"",1,0))</f>
        <v>0</v>
      </c>
      <c r="BF52" s="42">
        <f>IF('Indicator Data'!BG56="No Data",1,IF('Indicator Data imputation'!BG55&lt;&gt;"",1,0))</f>
        <v>0</v>
      </c>
      <c r="BG52" s="42">
        <f>IF('Indicator Data'!BH56="No Data",1,IF('Indicator Data imputation'!BH55&lt;&gt;"",1,0))</f>
        <v>0</v>
      </c>
      <c r="BH52" s="42">
        <f>IF('Indicator Data'!BI56="No Data",1,IF('Indicator Data imputation'!BI55&lt;&gt;"",1,0))</f>
        <v>0</v>
      </c>
      <c r="BI52" s="42">
        <f>IF('Indicator Data'!BJ56="No Data",1,IF('Indicator Data imputation'!BJ55&lt;&gt;"",1,0))</f>
        <v>0</v>
      </c>
      <c r="BJ52" s="42">
        <f>IF('Indicator Data'!BK56="No Data",1,IF('Indicator Data imputation'!BK55&lt;&gt;"",1,0))</f>
        <v>0</v>
      </c>
      <c r="BK52" s="42">
        <f>IF('Indicator Data'!BL56="No Data",1,IF('Indicator Data imputation'!BL55&lt;&gt;"",1,0))</f>
        <v>0</v>
      </c>
      <c r="BL52" s="42">
        <f>IF('Indicator Data'!BM56="No Data",1,IF('Indicator Data imputation'!BM55&lt;&gt;"",1,0))</f>
        <v>0</v>
      </c>
      <c r="BM52" s="42">
        <f>IF('Indicator Data'!BN56="No Data",1,IF('Indicator Data imputation'!BN55&lt;&gt;"",1,0))</f>
        <v>0</v>
      </c>
      <c r="BN52" s="42">
        <f>IF('Indicator Data'!BO56="No Data",1,IF('Indicator Data imputation'!BO55&lt;&gt;"",1,0))</f>
        <v>0</v>
      </c>
      <c r="BO52" s="42">
        <f>IF('Indicator Data'!BP56="No Data",1,IF('Indicator Data imputation'!BP55&lt;&gt;"",1,0))</f>
        <v>0</v>
      </c>
      <c r="BP52" s="42">
        <f>IF('Indicator Data'!BQ56="No Data",1,IF('Indicator Data imputation'!BQ55&lt;&gt;"",1,0))</f>
        <v>0</v>
      </c>
      <c r="BQ52" s="42">
        <f>IF('Indicator Data'!BR56="No Data",1,IF('Indicator Data imputation'!BR55&lt;&gt;"",1,0))</f>
        <v>0</v>
      </c>
      <c r="BR52" s="42">
        <f>IF('Indicator Data'!BS56="No Data",1,IF('Indicator Data imputation'!BS55&lt;&gt;"",1,0))</f>
        <v>1</v>
      </c>
      <c r="BS52" s="42">
        <f>IF('Indicator Data'!BT56="No Data",1,IF('Indicator Data imputation'!BT55&lt;&gt;"",1,0))</f>
        <v>0</v>
      </c>
      <c r="BT52" s="42">
        <f>IF('Indicator Data'!BU56="No Data",1,IF('Indicator Data imputation'!BU55&lt;&gt;"",1,0))</f>
        <v>0</v>
      </c>
      <c r="BU52">
        <f t="shared" si="2"/>
        <v>1</v>
      </c>
      <c r="BV52" s="44">
        <f t="shared" si="1"/>
        <v>1.3333333333333334E-2</v>
      </c>
    </row>
    <row r="53" spans="1:74">
      <c r="A53" t="str">
        <f>'Indicator Data'!B57</f>
        <v>SLV</v>
      </c>
      <c r="B53" s="42">
        <f>IF('Indicator Data'!C57="No Data",1,IF('Indicator Data imputation'!C56&lt;&gt;"",1,0))</f>
        <v>0</v>
      </c>
      <c r="C53" s="42">
        <f>IF('Indicator Data'!D57="No Data",1,IF('Indicator Data imputation'!D56&lt;&gt;"",1,0))</f>
        <v>0</v>
      </c>
      <c r="D53" s="42">
        <f>IF('Indicator Data'!E57="No Data",1,IF('Indicator Data imputation'!E56&lt;&gt;"",1,0))</f>
        <v>0</v>
      </c>
      <c r="E53" s="42">
        <f>IF('Indicator Data'!F57="No Data",1,IF('Indicator Data imputation'!F56&lt;&gt;"",1,0))</f>
        <v>0</v>
      </c>
      <c r="F53" s="42">
        <f>IF('Indicator Data'!G57="No Data",1,IF('Indicator Data imputation'!G56&lt;&gt;"",1,0))</f>
        <v>0</v>
      </c>
      <c r="G53" s="42">
        <f>IF('Indicator Data'!H57="No Data",1,IF('Indicator Data imputation'!H56&lt;&gt;"",1,0))</f>
        <v>0</v>
      </c>
      <c r="H53" s="42">
        <f>IF('Indicator Data'!I57="No Data",1,IF('Indicator Data imputation'!I56&lt;&gt;"",1,0))</f>
        <v>0</v>
      </c>
      <c r="I53" s="42">
        <f>IF('Indicator Data'!J57="No Data",1,IF('Indicator Data imputation'!J56&lt;&gt;"",1,0))</f>
        <v>0</v>
      </c>
      <c r="J53" s="42">
        <f>IF('Indicator Data'!K57="No Data",1,IF('Indicator Data imputation'!K56&lt;&gt;"",1,0))</f>
        <v>0</v>
      </c>
      <c r="K53" s="42">
        <f>IF('Indicator Data'!L57="No Data",1,IF('Indicator Data imputation'!L56&lt;&gt;"",1,0))</f>
        <v>0</v>
      </c>
      <c r="L53" s="42">
        <f>IF('Indicator Data'!M57="No Data",1,IF('Indicator Data imputation'!M56&lt;&gt;"",1,0))</f>
        <v>1</v>
      </c>
      <c r="M53" s="42">
        <f>IF('Indicator Data'!N57="No Data",1,IF('Indicator Data imputation'!N56&lt;&gt;"",1,0))</f>
        <v>1</v>
      </c>
      <c r="N53" s="42">
        <f>IF('Indicator Data'!O57="No Data",1,IF('Indicator Data imputation'!O56&lt;&gt;"",1,0))</f>
        <v>1</v>
      </c>
      <c r="O53" s="42">
        <f>IF('Indicator Data'!P57="No Data",1,IF('Indicator Data imputation'!P56&lt;&gt;"",1,0))</f>
        <v>1</v>
      </c>
      <c r="P53" s="42">
        <f>IF('Indicator Data'!Q57="No Data",1,IF('Indicator Data imputation'!Q56&lt;&gt;"",1,0))</f>
        <v>0</v>
      </c>
      <c r="Q53" s="42">
        <f>IF('Indicator Data'!R57="No Data",1,IF('Indicator Data imputation'!R56&lt;&gt;"",1,0))</f>
        <v>0</v>
      </c>
      <c r="R53" s="42">
        <f>IF('Indicator Data'!S57="No Data",1,IF('Indicator Data imputation'!S56&lt;&gt;"",1,0))</f>
        <v>0</v>
      </c>
      <c r="S53" s="42">
        <f>IF('Indicator Data'!T57="No Data",1,IF('Indicator Data imputation'!T56&lt;&gt;"",1,0))</f>
        <v>0</v>
      </c>
      <c r="T53" s="42">
        <f>IF('Indicator Data'!U57="No Data",1,IF('Indicator Data imputation'!U56&lt;&gt;"",1,0))</f>
        <v>0</v>
      </c>
      <c r="U53" s="42">
        <f>IF('Indicator Data'!V57="No Data",1,IF('Indicator Data imputation'!V56&lt;&gt;"",1,0))</f>
        <v>0</v>
      </c>
      <c r="V53" s="42">
        <f>IF('Indicator Data'!W57="No Data",1,IF('Indicator Data imputation'!W56&lt;&gt;"",1,0))</f>
        <v>0</v>
      </c>
      <c r="W53" s="42">
        <f>IF('Indicator Data'!X57="No Data",1,IF('Indicator Data imputation'!X56&lt;&gt;"",1,0))</f>
        <v>0</v>
      </c>
      <c r="X53" s="42">
        <f>IF('Indicator Data'!Y57="No Data",1,IF('Indicator Data imputation'!Y56&lt;&gt;"",1,0))</f>
        <v>0</v>
      </c>
      <c r="Y53" s="42">
        <f>IF('Indicator Data'!Z57="No Data",1,IF('Indicator Data imputation'!Z56&lt;&gt;"",1,0))</f>
        <v>0</v>
      </c>
      <c r="Z53" s="42">
        <f>IF('Indicator Data'!AA57="No Data",1,IF('Indicator Data imputation'!AA56&lt;&gt;"",1,0))</f>
        <v>0</v>
      </c>
      <c r="AA53" s="42">
        <f>IF('Indicator Data'!AB57="No Data",1,IF('Indicator Data imputation'!AB56&lt;&gt;"",1,0))</f>
        <v>0</v>
      </c>
      <c r="AB53" s="42">
        <f>IF('Indicator Data'!AC57="No Data",1,IF('Indicator Data imputation'!AC56&lt;&gt;"",1,0))</f>
        <v>0</v>
      </c>
      <c r="AC53" s="42">
        <f>IF('Indicator Data'!AD57="No Data",1,IF('Indicator Data imputation'!AD56&lt;&gt;"",1,0))</f>
        <v>0</v>
      </c>
      <c r="AD53" s="42">
        <f>IF('Indicator Data'!AE57="No Data",1,IF('Indicator Data imputation'!AE56&lt;&gt;"",1,0))</f>
        <v>0</v>
      </c>
      <c r="AE53" s="42">
        <f>IF('Indicator Data'!AF57="No Data",1,IF('Indicator Data imputation'!AF56&lt;&gt;"",1,0))</f>
        <v>0</v>
      </c>
      <c r="AF53" s="42">
        <f>IF('Indicator Data'!AG57="No Data",1,IF('Indicator Data imputation'!AG56&lt;&gt;"",1,0))</f>
        <v>0</v>
      </c>
      <c r="AG53" s="42">
        <f>IF('Indicator Data'!AH57="No Data",1,IF('Indicator Data imputation'!AH56&lt;&gt;"",1,0))</f>
        <v>0</v>
      </c>
      <c r="AH53" s="42">
        <f>IF('Indicator Data'!AI57="No Data",1,IF('Indicator Data imputation'!AI56&lt;&gt;"",1,0))</f>
        <v>0</v>
      </c>
      <c r="AI53" s="42">
        <f>IF('Indicator Data'!AJ57="No Data",1,IF('Indicator Data imputation'!AJ56&lt;&gt;"",1,0))</f>
        <v>0</v>
      </c>
      <c r="AJ53" s="42">
        <f>IF('Indicator Data'!AK57="No Data",1,IF('Indicator Data imputation'!AK56&lt;&gt;"",1,0))</f>
        <v>0</v>
      </c>
      <c r="AK53" s="42">
        <f>IF('Indicator Data'!AL57="No Data",1,IF('Indicator Data imputation'!AL56&lt;&gt;"",1,0))</f>
        <v>0</v>
      </c>
      <c r="AL53" s="42">
        <f>IF('Indicator Data'!AM57="No Data",1,IF('Indicator Data imputation'!AM56&lt;&gt;"",1,0))</f>
        <v>0</v>
      </c>
      <c r="AM53" s="42">
        <f>IF('Indicator Data'!AN57="No Data",1,IF('Indicator Data imputation'!AN56&lt;&gt;"",1,0))</f>
        <v>0</v>
      </c>
      <c r="AN53" s="42">
        <f>IF('Indicator Data'!AO57="No Data",1,IF('Indicator Data imputation'!AO56&lt;&gt;"",1,0))</f>
        <v>0</v>
      </c>
      <c r="AO53" s="42">
        <f>IF('Indicator Data'!AP57="No Data",1,IF('Indicator Data imputation'!AP56&lt;&gt;"",1,0))</f>
        <v>0</v>
      </c>
      <c r="AP53" s="42">
        <f>IF('Indicator Data'!AQ57="No Data",1,IF('Indicator Data imputation'!AQ56&lt;&gt;"",1,0))</f>
        <v>0</v>
      </c>
      <c r="AQ53" s="42">
        <f>IF('Indicator Data'!AR57="No Data",1,IF('Indicator Data imputation'!AR56&lt;&gt;"",1,0))</f>
        <v>0</v>
      </c>
      <c r="AR53" s="42">
        <f>IF('Indicator Data'!AS57="No Data",1,IF('Indicator Data imputation'!AS56&lt;&gt;"",1,0))</f>
        <v>0</v>
      </c>
      <c r="AS53" s="42">
        <f>IF('Indicator Data'!AT57="No Data",1,IF('Indicator Data imputation'!AT56&lt;&gt;"",1,0))</f>
        <v>0</v>
      </c>
      <c r="AT53" s="42">
        <f>IF('Indicator Data'!AU57="No Data",1,IF('Indicator Data imputation'!AU56&lt;&gt;"",1,0))</f>
        <v>0</v>
      </c>
      <c r="AU53" s="42">
        <f>IF('Indicator Data'!AV57="No Data",1,IF('Indicator Data imputation'!AV56&lt;&gt;"",1,0))</f>
        <v>0</v>
      </c>
      <c r="AV53" s="42">
        <f>IF('Indicator Data'!AW57="No Data",1,IF('Indicator Data imputation'!AW56&lt;&gt;"",1,0))</f>
        <v>0</v>
      </c>
      <c r="AW53" s="42">
        <f>IF('Indicator Data'!AX57="No Data",1,IF('Indicator Data imputation'!AX56&lt;&gt;"",1,0))</f>
        <v>0</v>
      </c>
      <c r="AX53" s="42">
        <f>IF('Indicator Data'!AY57="No Data",1,IF('Indicator Data imputation'!AY56&lt;&gt;"",1,0))</f>
        <v>0</v>
      </c>
      <c r="AY53" s="42">
        <f>IF('Indicator Data'!AZ57="No Data",1,IF('Indicator Data imputation'!AZ56&lt;&gt;"",1,0))</f>
        <v>0</v>
      </c>
      <c r="AZ53" s="42">
        <f>IF('Indicator Data'!BA57="No Data",1,IF('Indicator Data imputation'!BA56&lt;&gt;"",1,0))</f>
        <v>0</v>
      </c>
      <c r="BA53" s="42">
        <f>IF('Indicator Data'!BB57="No Data",1,IF('Indicator Data imputation'!BB56&lt;&gt;"",1,0))</f>
        <v>0</v>
      </c>
      <c r="BB53" s="42">
        <f>IF('Indicator Data'!BC57="No Data",1,IF('Indicator Data imputation'!BC56&lt;&gt;"",1,0))</f>
        <v>0</v>
      </c>
      <c r="BC53" s="42">
        <f>IF('Indicator Data'!BD57="No Data",1,IF('Indicator Data imputation'!BD56&lt;&gt;"",1,0))</f>
        <v>0</v>
      </c>
      <c r="BD53" s="42">
        <f>IF('Indicator Data'!BE57="No Data",1,IF('Indicator Data imputation'!BE56&lt;&gt;"",1,0))</f>
        <v>0</v>
      </c>
      <c r="BE53" s="42">
        <f>IF('Indicator Data'!BF57="No Data",1,IF('Indicator Data imputation'!BF56&lt;&gt;"",1,0))</f>
        <v>0</v>
      </c>
      <c r="BF53" s="42">
        <f>IF('Indicator Data'!BG57="No Data",1,IF('Indicator Data imputation'!BG56&lt;&gt;"",1,0))</f>
        <v>0</v>
      </c>
      <c r="BG53" s="42">
        <f>IF('Indicator Data'!BH57="No Data",1,IF('Indicator Data imputation'!BH56&lt;&gt;"",1,0))</f>
        <v>0</v>
      </c>
      <c r="BH53" s="42">
        <f>IF('Indicator Data'!BI57="No Data",1,IF('Indicator Data imputation'!BI56&lt;&gt;"",1,0))</f>
        <v>0</v>
      </c>
      <c r="BI53" s="42">
        <f>IF('Indicator Data'!BJ57="No Data",1,IF('Indicator Data imputation'!BJ56&lt;&gt;"",1,0))</f>
        <v>0</v>
      </c>
      <c r="BJ53" s="42">
        <f>IF('Indicator Data'!BK57="No Data",1,IF('Indicator Data imputation'!BK56&lt;&gt;"",1,0))</f>
        <v>0</v>
      </c>
      <c r="BK53" s="42">
        <f>IF('Indicator Data'!BL57="No Data",1,IF('Indicator Data imputation'!BL56&lt;&gt;"",1,0))</f>
        <v>0</v>
      </c>
      <c r="BL53" s="42">
        <f>IF('Indicator Data'!BM57="No Data",1,IF('Indicator Data imputation'!BM56&lt;&gt;"",1,0))</f>
        <v>0</v>
      </c>
      <c r="BM53" s="42">
        <f>IF('Indicator Data'!BN57="No Data",1,IF('Indicator Data imputation'!BN56&lt;&gt;"",1,0))</f>
        <v>0</v>
      </c>
      <c r="BN53" s="42">
        <f>IF('Indicator Data'!BO57="No Data",1,IF('Indicator Data imputation'!BO56&lt;&gt;"",1,0))</f>
        <v>0</v>
      </c>
      <c r="BO53" s="42">
        <f>IF('Indicator Data'!BP57="No Data",1,IF('Indicator Data imputation'!BP56&lt;&gt;"",1,0))</f>
        <v>0</v>
      </c>
      <c r="BP53" s="42">
        <f>IF('Indicator Data'!BQ57="No Data",1,IF('Indicator Data imputation'!BQ56&lt;&gt;"",1,0))</f>
        <v>0</v>
      </c>
      <c r="BQ53" s="42">
        <f>IF('Indicator Data'!BR57="No Data",1,IF('Indicator Data imputation'!BR56&lt;&gt;"",1,0))</f>
        <v>0</v>
      </c>
      <c r="BR53" s="42">
        <f>IF('Indicator Data'!BS57="No Data",1,IF('Indicator Data imputation'!BS56&lt;&gt;"",1,0))</f>
        <v>0</v>
      </c>
      <c r="BS53" s="42">
        <f>IF('Indicator Data'!BT57="No Data",1,IF('Indicator Data imputation'!BT56&lt;&gt;"",1,0))</f>
        <v>0</v>
      </c>
      <c r="BT53" s="42">
        <f>IF('Indicator Data'!BU57="No Data",1,IF('Indicator Data imputation'!BU56&lt;&gt;"",1,0))</f>
        <v>0</v>
      </c>
      <c r="BU53">
        <f t="shared" si="2"/>
        <v>4</v>
      </c>
      <c r="BV53" s="44">
        <f t="shared" si="1"/>
        <v>5.3333333333333337E-2</v>
      </c>
    </row>
    <row r="54" spans="1:74">
      <c r="A54" t="str">
        <f>'Indicator Data'!B58</f>
        <v>GNQ</v>
      </c>
      <c r="B54" s="42">
        <f>IF('Indicator Data'!C58="No Data",1,IF('Indicator Data imputation'!C57&lt;&gt;"",1,0))</f>
        <v>0</v>
      </c>
      <c r="C54" s="42">
        <f>IF('Indicator Data'!D58="No Data",1,IF('Indicator Data imputation'!D57&lt;&gt;"",1,0))</f>
        <v>0</v>
      </c>
      <c r="D54" s="42">
        <f>IF('Indicator Data'!E58="No Data",1,IF('Indicator Data imputation'!E57&lt;&gt;"",1,0))</f>
        <v>0</v>
      </c>
      <c r="E54" s="42">
        <f>IF('Indicator Data'!F58="No Data",1,IF('Indicator Data imputation'!F57&lt;&gt;"",1,0))</f>
        <v>0</v>
      </c>
      <c r="F54" s="42">
        <f>IF('Indicator Data'!G58="No Data",1,IF('Indicator Data imputation'!G57&lt;&gt;"",1,0))</f>
        <v>0</v>
      </c>
      <c r="G54" s="42">
        <f>IF('Indicator Data'!H58="No Data",1,IF('Indicator Data imputation'!H57&lt;&gt;"",1,0))</f>
        <v>0</v>
      </c>
      <c r="H54" s="42">
        <f>IF('Indicator Data'!I58="No Data",1,IF('Indicator Data imputation'!I57&lt;&gt;"",1,0))</f>
        <v>0</v>
      </c>
      <c r="I54" s="42">
        <f>IF('Indicator Data'!J58="No Data",1,IF('Indicator Data imputation'!J57&lt;&gt;"",1,0))</f>
        <v>0</v>
      </c>
      <c r="J54" s="42">
        <f>IF('Indicator Data'!K58="No Data",1,IF('Indicator Data imputation'!K57&lt;&gt;"",1,0))</f>
        <v>0</v>
      </c>
      <c r="K54" s="42">
        <f>IF('Indicator Data'!L58="No Data",1,IF('Indicator Data imputation'!L57&lt;&gt;"",1,0))</f>
        <v>0</v>
      </c>
      <c r="L54" s="42">
        <f>IF('Indicator Data'!M58="No Data",1,IF('Indicator Data imputation'!M57&lt;&gt;"",1,0))</f>
        <v>0</v>
      </c>
      <c r="M54" s="42">
        <f>IF('Indicator Data'!N58="No Data",1,IF('Indicator Data imputation'!N57&lt;&gt;"",1,0))</f>
        <v>0</v>
      </c>
      <c r="N54" s="42">
        <f>IF('Indicator Data'!O58="No Data",1,IF('Indicator Data imputation'!O57&lt;&gt;"",1,0))</f>
        <v>0</v>
      </c>
      <c r="O54" s="42">
        <f>IF('Indicator Data'!P58="No Data",1,IF('Indicator Data imputation'!P57&lt;&gt;"",1,0))</f>
        <v>0</v>
      </c>
      <c r="P54" s="42">
        <f>IF('Indicator Data'!Q58="No Data",1,IF('Indicator Data imputation'!Q57&lt;&gt;"",1,0))</f>
        <v>0</v>
      </c>
      <c r="Q54" s="42">
        <f>IF('Indicator Data'!R58="No Data",1,IF('Indicator Data imputation'!R57&lt;&gt;"",1,0))</f>
        <v>0</v>
      </c>
      <c r="R54" s="42">
        <f>IF('Indicator Data'!S58="No Data",1,IF('Indicator Data imputation'!S57&lt;&gt;"",1,0))</f>
        <v>0</v>
      </c>
      <c r="S54" s="42">
        <f>IF('Indicator Data'!T58="No Data",1,IF('Indicator Data imputation'!T57&lt;&gt;"",1,0))</f>
        <v>0</v>
      </c>
      <c r="T54" s="42">
        <f>IF('Indicator Data'!U58="No Data",1,IF('Indicator Data imputation'!U57&lt;&gt;"",1,0))</f>
        <v>0</v>
      </c>
      <c r="U54" s="42">
        <f>IF('Indicator Data'!V58="No Data",1,IF('Indicator Data imputation'!V57&lt;&gt;"",1,0))</f>
        <v>0</v>
      </c>
      <c r="V54" s="42">
        <f>IF('Indicator Data'!W58="No Data",1,IF('Indicator Data imputation'!W57&lt;&gt;"",1,0))</f>
        <v>0</v>
      </c>
      <c r="W54" s="42">
        <f>IF('Indicator Data'!X58="No Data",1,IF('Indicator Data imputation'!X57&lt;&gt;"",1,0))</f>
        <v>0</v>
      </c>
      <c r="X54" s="42">
        <f>IF('Indicator Data'!Y58="No Data",1,IF('Indicator Data imputation'!Y57&lt;&gt;"",1,0))</f>
        <v>1</v>
      </c>
      <c r="Y54" s="42">
        <f>IF('Indicator Data'!Z58="No Data",1,IF('Indicator Data imputation'!Z57&lt;&gt;"",1,0))</f>
        <v>0</v>
      </c>
      <c r="Z54" s="42">
        <f>IF('Indicator Data'!AA58="No Data",1,IF('Indicator Data imputation'!AA57&lt;&gt;"",1,0))</f>
        <v>1</v>
      </c>
      <c r="AA54" s="42">
        <f>IF('Indicator Data'!AB58="No Data",1,IF('Indicator Data imputation'!AB57&lt;&gt;"",1,0))</f>
        <v>0</v>
      </c>
      <c r="AB54" s="42">
        <f>IF('Indicator Data'!AC58="No Data",1,IF('Indicator Data imputation'!AC57&lt;&gt;"",1,0))</f>
        <v>0</v>
      </c>
      <c r="AC54" s="42">
        <f>IF('Indicator Data'!AD58="No Data",1,IF('Indicator Data imputation'!AD57&lt;&gt;"",1,0))</f>
        <v>0</v>
      </c>
      <c r="AD54" s="42">
        <f>IF('Indicator Data'!AE58="No Data",1,IF('Indicator Data imputation'!AE57&lt;&gt;"",1,0))</f>
        <v>0</v>
      </c>
      <c r="AE54" s="42">
        <f>IF('Indicator Data'!AF58="No Data",1,IF('Indicator Data imputation'!AF57&lt;&gt;"",1,0))</f>
        <v>0</v>
      </c>
      <c r="AF54" s="42">
        <f>IF('Indicator Data'!AG58="No Data",1,IF('Indicator Data imputation'!AG57&lt;&gt;"",1,0))</f>
        <v>0</v>
      </c>
      <c r="AG54" s="42">
        <f>IF('Indicator Data'!AH58="No Data",1,IF('Indicator Data imputation'!AH57&lt;&gt;"",1,0))</f>
        <v>0</v>
      </c>
      <c r="AH54" s="42">
        <f>IF('Indicator Data'!AI58="No Data",1,IF('Indicator Data imputation'!AI57&lt;&gt;"",1,0))</f>
        <v>1</v>
      </c>
      <c r="AI54" s="42">
        <f>IF('Indicator Data'!AJ58="No Data",1,IF('Indicator Data imputation'!AJ57&lt;&gt;"",1,0))</f>
        <v>0</v>
      </c>
      <c r="AJ54" s="42">
        <f>IF('Indicator Data'!AK58="No Data",1,IF('Indicator Data imputation'!AK57&lt;&gt;"",1,0))</f>
        <v>0</v>
      </c>
      <c r="AK54" s="42">
        <f>IF('Indicator Data'!AL58="No Data",1,IF('Indicator Data imputation'!AL57&lt;&gt;"",1,0))</f>
        <v>0</v>
      </c>
      <c r="AL54" s="42">
        <f>IF('Indicator Data'!AM58="No Data",1,IF('Indicator Data imputation'!AM57&lt;&gt;"",1,0))</f>
        <v>0</v>
      </c>
      <c r="AM54" s="42">
        <f>IF('Indicator Data'!AN58="No Data",1,IF('Indicator Data imputation'!AN57&lt;&gt;"",1,0))</f>
        <v>0</v>
      </c>
      <c r="AN54" s="42">
        <f>IF('Indicator Data'!AO58="No Data",1,IF('Indicator Data imputation'!AO57&lt;&gt;"",1,0))</f>
        <v>0</v>
      </c>
      <c r="AO54" s="42">
        <f>IF('Indicator Data'!AP58="No Data",1,IF('Indicator Data imputation'!AP57&lt;&gt;"",1,0))</f>
        <v>0</v>
      </c>
      <c r="AP54" s="42">
        <f>IF('Indicator Data'!AQ58="No Data",1,IF('Indicator Data imputation'!AQ57&lt;&gt;"",1,0))</f>
        <v>0</v>
      </c>
      <c r="AQ54" s="42">
        <f>IF('Indicator Data'!AR58="No Data",1,IF('Indicator Data imputation'!AR57&lt;&gt;"",1,0))</f>
        <v>0</v>
      </c>
      <c r="AR54" s="42">
        <f>IF('Indicator Data'!AS58="No Data",1,IF('Indicator Data imputation'!AS57&lt;&gt;"",1,0))</f>
        <v>0</v>
      </c>
      <c r="AS54" s="42">
        <f>IF('Indicator Data'!AT58="No Data",1,IF('Indicator Data imputation'!AT57&lt;&gt;"",1,0))</f>
        <v>0</v>
      </c>
      <c r="AT54" s="42">
        <f>IF('Indicator Data'!AU58="No Data",1,IF('Indicator Data imputation'!AU57&lt;&gt;"",1,0))</f>
        <v>0</v>
      </c>
      <c r="AU54" s="42">
        <f>IF('Indicator Data'!AV58="No Data",1,IF('Indicator Data imputation'!AV57&lt;&gt;"",1,0))</f>
        <v>1</v>
      </c>
      <c r="AV54" s="42">
        <f>IF('Indicator Data'!AW58="No Data",1,IF('Indicator Data imputation'!AW57&lt;&gt;"",1,0))</f>
        <v>1</v>
      </c>
      <c r="AW54" s="42">
        <f>IF('Indicator Data'!AX58="No Data",1,IF('Indicator Data imputation'!AX57&lt;&gt;"",1,0))</f>
        <v>0</v>
      </c>
      <c r="AX54" s="42">
        <f>IF('Indicator Data'!AY58="No Data",1,IF('Indicator Data imputation'!AY57&lt;&gt;"",1,0))</f>
        <v>0</v>
      </c>
      <c r="AY54" s="42">
        <f>IF('Indicator Data'!AZ58="No Data",1,IF('Indicator Data imputation'!AZ57&lt;&gt;"",1,0))</f>
        <v>0</v>
      </c>
      <c r="AZ54" s="42">
        <f>IF('Indicator Data'!BA58="No Data",1,IF('Indicator Data imputation'!BA57&lt;&gt;"",1,0))</f>
        <v>0</v>
      </c>
      <c r="BA54" s="42">
        <f>IF('Indicator Data'!BB58="No Data",1,IF('Indicator Data imputation'!BB57&lt;&gt;"",1,0))</f>
        <v>0</v>
      </c>
      <c r="BB54" s="42">
        <f>IF('Indicator Data'!BC58="No Data",1,IF('Indicator Data imputation'!BC57&lt;&gt;"",1,0))</f>
        <v>0</v>
      </c>
      <c r="BC54" s="42">
        <f>IF('Indicator Data'!BD58="No Data",1,IF('Indicator Data imputation'!BD57&lt;&gt;"",1,0))</f>
        <v>1</v>
      </c>
      <c r="BD54" s="42">
        <f>IF('Indicator Data'!BE58="No Data",1,IF('Indicator Data imputation'!BE57&lt;&gt;"",1,0))</f>
        <v>1</v>
      </c>
      <c r="BE54" s="42">
        <f>IF('Indicator Data'!BF58="No Data",1,IF('Indicator Data imputation'!BF57&lt;&gt;"",1,0))</f>
        <v>1</v>
      </c>
      <c r="BF54" s="42">
        <f>IF('Indicator Data'!BG58="No Data",1,IF('Indicator Data imputation'!BG57&lt;&gt;"",1,0))</f>
        <v>0</v>
      </c>
      <c r="BG54" s="42">
        <f>IF('Indicator Data'!BH58="No Data",1,IF('Indicator Data imputation'!BH57&lt;&gt;"",1,0))</f>
        <v>0</v>
      </c>
      <c r="BH54" s="42">
        <f>IF('Indicator Data'!BI58="No Data",1,IF('Indicator Data imputation'!BI57&lt;&gt;"",1,0))</f>
        <v>0</v>
      </c>
      <c r="BI54" s="42">
        <f>IF('Indicator Data'!BJ58="No Data",1,IF('Indicator Data imputation'!BJ57&lt;&gt;"",1,0))</f>
        <v>1</v>
      </c>
      <c r="BJ54" s="42">
        <f>IF('Indicator Data'!BK58="No Data",1,IF('Indicator Data imputation'!BK57&lt;&gt;"",1,0))</f>
        <v>0</v>
      </c>
      <c r="BK54" s="42">
        <f>IF('Indicator Data'!BL58="No Data",1,IF('Indicator Data imputation'!BL57&lt;&gt;"",1,0))</f>
        <v>0</v>
      </c>
      <c r="BL54" s="42">
        <f>IF('Indicator Data'!BM58="No Data",1,IF('Indicator Data imputation'!BM57&lt;&gt;"",1,0))</f>
        <v>0</v>
      </c>
      <c r="BM54" s="42">
        <f>IF('Indicator Data'!BN58="No Data",1,IF('Indicator Data imputation'!BN57&lt;&gt;"",1,0))</f>
        <v>0</v>
      </c>
      <c r="BN54" s="42">
        <f>IF('Indicator Data'!BO58="No Data",1,IF('Indicator Data imputation'!BO57&lt;&gt;"",1,0))</f>
        <v>0</v>
      </c>
      <c r="BO54" s="42">
        <f>IF('Indicator Data'!BP58="No Data",1,IF('Indicator Data imputation'!BP57&lt;&gt;"",1,0))</f>
        <v>0</v>
      </c>
      <c r="BP54" s="42">
        <f>IF('Indicator Data'!BQ58="No Data",1,IF('Indicator Data imputation'!BQ57&lt;&gt;"",1,0))</f>
        <v>0</v>
      </c>
      <c r="BQ54" s="42">
        <f>IF('Indicator Data'!BR58="No Data",1,IF('Indicator Data imputation'!BR57&lt;&gt;"",1,0))</f>
        <v>0</v>
      </c>
      <c r="BR54" s="42">
        <f>IF('Indicator Data'!BS58="No Data",1,IF('Indicator Data imputation'!BS57&lt;&gt;"",1,0))</f>
        <v>1</v>
      </c>
      <c r="BS54" s="42">
        <f>IF('Indicator Data'!BT58="No Data",1,IF('Indicator Data imputation'!BT57&lt;&gt;"",1,0))</f>
        <v>0</v>
      </c>
      <c r="BT54" s="42">
        <f>IF('Indicator Data'!BU58="No Data",1,IF('Indicator Data imputation'!BU57&lt;&gt;"",1,0))</f>
        <v>0</v>
      </c>
      <c r="BU54">
        <f t="shared" si="2"/>
        <v>10</v>
      </c>
      <c r="BV54" s="44">
        <f t="shared" si="1"/>
        <v>0.13333333333333333</v>
      </c>
    </row>
    <row r="55" spans="1:74">
      <c r="A55" t="str">
        <f>'Indicator Data'!B59</f>
        <v>ERI</v>
      </c>
      <c r="B55" s="42">
        <f>IF('Indicator Data'!C59="No Data",1,IF('Indicator Data imputation'!C58&lt;&gt;"",1,0))</f>
        <v>0</v>
      </c>
      <c r="C55" s="42">
        <f>IF('Indicator Data'!D59="No Data",1,IF('Indicator Data imputation'!D58&lt;&gt;"",1,0))</f>
        <v>0</v>
      </c>
      <c r="D55" s="42">
        <f>IF('Indicator Data'!E59="No Data",1,IF('Indicator Data imputation'!E58&lt;&gt;"",1,0))</f>
        <v>0</v>
      </c>
      <c r="E55" s="42">
        <f>IF('Indicator Data'!F59="No Data",1,IF('Indicator Data imputation'!F58&lt;&gt;"",1,0))</f>
        <v>0</v>
      </c>
      <c r="F55" s="42">
        <f>IF('Indicator Data'!G59="No Data",1,IF('Indicator Data imputation'!G58&lt;&gt;"",1,0))</f>
        <v>0</v>
      </c>
      <c r="G55" s="42">
        <f>IF('Indicator Data'!H59="No Data",1,IF('Indicator Data imputation'!H58&lt;&gt;"",1,0))</f>
        <v>0</v>
      </c>
      <c r="H55" s="42">
        <f>IF('Indicator Data'!I59="No Data",1,IF('Indicator Data imputation'!I58&lt;&gt;"",1,0))</f>
        <v>0</v>
      </c>
      <c r="I55" s="42">
        <f>IF('Indicator Data'!J59="No Data",1,IF('Indicator Data imputation'!J58&lt;&gt;"",1,0))</f>
        <v>0</v>
      </c>
      <c r="J55" s="42">
        <f>IF('Indicator Data'!K59="No Data",1,IF('Indicator Data imputation'!K58&lt;&gt;"",1,0))</f>
        <v>0</v>
      </c>
      <c r="K55" s="42">
        <f>IF('Indicator Data'!L59="No Data",1,IF('Indicator Data imputation'!L58&lt;&gt;"",1,0))</f>
        <v>0</v>
      </c>
      <c r="L55" s="42">
        <f>IF('Indicator Data'!M59="No Data",1,IF('Indicator Data imputation'!M58&lt;&gt;"",1,0))</f>
        <v>0</v>
      </c>
      <c r="M55" s="42">
        <f>IF('Indicator Data'!N59="No Data",1,IF('Indicator Data imputation'!N58&lt;&gt;"",1,0))</f>
        <v>0</v>
      </c>
      <c r="N55" s="42">
        <f>IF('Indicator Data'!O59="No Data",1,IF('Indicator Data imputation'!O58&lt;&gt;"",1,0))</f>
        <v>0</v>
      </c>
      <c r="O55" s="42">
        <f>IF('Indicator Data'!P59="No Data",1,IF('Indicator Data imputation'!P58&lt;&gt;"",1,0))</f>
        <v>0</v>
      </c>
      <c r="P55" s="42">
        <f>IF('Indicator Data'!Q59="No Data",1,IF('Indicator Data imputation'!Q58&lt;&gt;"",1,0))</f>
        <v>0</v>
      </c>
      <c r="Q55" s="42">
        <f>IF('Indicator Data'!R59="No Data",1,IF('Indicator Data imputation'!R58&lt;&gt;"",1,0))</f>
        <v>0</v>
      </c>
      <c r="R55" s="42">
        <f>IF('Indicator Data'!S59="No Data",1,IF('Indicator Data imputation'!S58&lt;&gt;"",1,0))</f>
        <v>0</v>
      </c>
      <c r="S55" s="42">
        <f>IF('Indicator Data'!T59="No Data",1,IF('Indicator Data imputation'!T58&lt;&gt;"",1,0))</f>
        <v>0</v>
      </c>
      <c r="T55" s="42">
        <f>IF('Indicator Data'!U59="No Data",1,IF('Indicator Data imputation'!U58&lt;&gt;"",1,0))</f>
        <v>0</v>
      </c>
      <c r="U55" s="42">
        <f>IF('Indicator Data'!V59="No Data",1,IF('Indicator Data imputation'!V58&lt;&gt;"",1,0))</f>
        <v>0</v>
      </c>
      <c r="V55" s="42">
        <f>IF('Indicator Data'!W59="No Data",1,IF('Indicator Data imputation'!W58&lt;&gt;"",1,0))</f>
        <v>0</v>
      </c>
      <c r="W55" s="42">
        <f>IF('Indicator Data'!X59="No Data",1,IF('Indicator Data imputation'!X58&lt;&gt;"",1,0))</f>
        <v>0</v>
      </c>
      <c r="X55" s="42">
        <f>IF('Indicator Data'!Y59="No Data",1,IF('Indicator Data imputation'!Y58&lt;&gt;"",1,0))</f>
        <v>1</v>
      </c>
      <c r="Y55" s="42">
        <f>IF('Indicator Data'!Z59="No Data",1,IF('Indicator Data imputation'!Z58&lt;&gt;"",1,0))</f>
        <v>0</v>
      </c>
      <c r="Z55" s="42">
        <f>IF('Indicator Data'!AA59="No Data",1,IF('Indicator Data imputation'!AA58&lt;&gt;"",1,0))</f>
        <v>1</v>
      </c>
      <c r="AA55" s="42">
        <f>IF('Indicator Data'!AB59="No Data",1,IF('Indicator Data imputation'!AB58&lt;&gt;"",1,0))</f>
        <v>0</v>
      </c>
      <c r="AB55" s="42">
        <f>IF('Indicator Data'!AC59="No Data",1,IF('Indicator Data imputation'!AC58&lt;&gt;"",1,0))</f>
        <v>0</v>
      </c>
      <c r="AC55" s="42">
        <f>IF('Indicator Data'!AD59="No Data",1,IF('Indicator Data imputation'!AD58&lt;&gt;"",1,0))</f>
        <v>0</v>
      </c>
      <c r="AD55" s="42">
        <f>IF('Indicator Data'!AE59="No Data",1,IF('Indicator Data imputation'!AE58&lt;&gt;"",1,0))</f>
        <v>0</v>
      </c>
      <c r="AE55" s="42">
        <f>IF('Indicator Data'!AF59="No Data",1,IF('Indicator Data imputation'!AF58&lt;&gt;"",1,0))</f>
        <v>0</v>
      </c>
      <c r="AF55" s="42">
        <f>IF('Indicator Data'!AG59="No Data",1,IF('Indicator Data imputation'!AG58&lt;&gt;"",1,0))</f>
        <v>0</v>
      </c>
      <c r="AG55" s="42">
        <f>IF('Indicator Data'!AH59="No Data",1,IF('Indicator Data imputation'!AH58&lt;&gt;"",1,0))</f>
        <v>0</v>
      </c>
      <c r="AH55" s="42">
        <f>IF('Indicator Data'!AI59="No Data",1,IF('Indicator Data imputation'!AI58&lt;&gt;"",1,0))</f>
        <v>1</v>
      </c>
      <c r="AI55" s="42">
        <f>IF('Indicator Data'!AJ59="No Data",1,IF('Indicator Data imputation'!AJ58&lt;&gt;"",1,0))</f>
        <v>0</v>
      </c>
      <c r="AJ55" s="42">
        <f>IF('Indicator Data'!AK59="No Data",1,IF('Indicator Data imputation'!AK58&lt;&gt;"",1,0))</f>
        <v>0</v>
      </c>
      <c r="AK55" s="42">
        <f>IF('Indicator Data'!AL59="No Data",1,IF('Indicator Data imputation'!AL58&lt;&gt;"",1,0))</f>
        <v>0</v>
      </c>
      <c r="AL55" s="42">
        <f>IF('Indicator Data'!AM59="No Data",1,IF('Indicator Data imputation'!AM58&lt;&gt;"",1,0))</f>
        <v>1</v>
      </c>
      <c r="AM55" s="42">
        <f>IF('Indicator Data'!AN59="No Data",1,IF('Indicator Data imputation'!AN58&lt;&gt;"",1,0))</f>
        <v>1</v>
      </c>
      <c r="AN55" s="42">
        <f>IF('Indicator Data'!AO59="No Data",1,IF('Indicator Data imputation'!AO58&lt;&gt;"",1,0))</f>
        <v>0</v>
      </c>
      <c r="AO55" s="42">
        <f>IF('Indicator Data'!AP59="No Data",1,IF('Indicator Data imputation'!AP58&lt;&gt;"",1,0))</f>
        <v>0</v>
      </c>
      <c r="AP55" s="42">
        <f>IF('Indicator Data'!AQ59="No Data",1,IF('Indicator Data imputation'!AQ58&lt;&gt;"",1,0))</f>
        <v>0</v>
      </c>
      <c r="AQ55" s="42">
        <f>IF('Indicator Data'!AR59="No Data",1,IF('Indicator Data imputation'!AR58&lt;&gt;"",1,0))</f>
        <v>0</v>
      </c>
      <c r="AR55" s="42">
        <f>IF('Indicator Data'!AS59="No Data",1,IF('Indicator Data imputation'!AS58&lt;&gt;"",1,0))</f>
        <v>0</v>
      </c>
      <c r="AS55" s="42">
        <f>IF('Indicator Data'!AT59="No Data",1,IF('Indicator Data imputation'!AT58&lt;&gt;"",1,0))</f>
        <v>0</v>
      </c>
      <c r="AT55" s="42">
        <f>IF('Indicator Data'!AU59="No Data",1,IF('Indicator Data imputation'!AU58&lt;&gt;"",1,0))</f>
        <v>0</v>
      </c>
      <c r="AU55" s="42">
        <f>IF('Indicator Data'!AV59="No Data",1,IF('Indicator Data imputation'!AV58&lt;&gt;"",1,0))</f>
        <v>1</v>
      </c>
      <c r="AV55" s="42">
        <f>IF('Indicator Data'!AW59="No Data",1,IF('Indicator Data imputation'!AW58&lt;&gt;"",1,0))</f>
        <v>1</v>
      </c>
      <c r="AW55" s="42">
        <f>IF('Indicator Data'!AX59="No Data",1,IF('Indicator Data imputation'!AX58&lt;&gt;"",1,0))</f>
        <v>0</v>
      </c>
      <c r="AX55" s="42">
        <f>IF('Indicator Data'!AY59="No Data",1,IF('Indicator Data imputation'!AY58&lt;&gt;"",1,0))</f>
        <v>0</v>
      </c>
      <c r="AY55" s="42">
        <f>IF('Indicator Data'!AZ59="No Data",1,IF('Indicator Data imputation'!AZ58&lt;&gt;"",1,0))</f>
        <v>0</v>
      </c>
      <c r="AZ55" s="42">
        <f>IF('Indicator Data'!BA59="No Data",1,IF('Indicator Data imputation'!BA58&lt;&gt;"",1,0))</f>
        <v>0</v>
      </c>
      <c r="BA55" s="42">
        <f>IF('Indicator Data'!BB59="No Data",1,IF('Indicator Data imputation'!BB58&lt;&gt;"",1,0))</f>
        <v>0</v>
      </c>
      <c r="BB55" s="42">
        <f>IF('Indicator Data'!BC59="No Data",1,IF('Indicator Data imputation'!BC58&lt;&gt;"",1,0))</f>
        <v>0</v>
      </c>
      <c r="BC55" s="42">
        <f>IF('Indicator Data'!BD59="No Data",1,IF('Indicator Data imputation'!BD58&lt;&gt;"",1,0))</f>
        <v>1</v>
      </c>
      <c r="BD55" s="42">
        <f>IF('Indicator Data'!BE59="No Data",1,IF('Indicator Data imputation'!BE58&lt;&gt;"",1,0))</f>
        <v>1</v>
      </c>
      <c r="BE55" s="42">
        <f>IF('Indicator Data'!BF59="No Data",1,IF('Indicator Data imputation'!BF58&lt;&gt;"",1,0))</f>
        <v>1</v>
      </c>
      <c r="BF55" s="42">
        <f>IF('Indicator Data'!BG59="No Data",1,IF('Indicator Data imputation'!BG58&lt;&gt;"",1,0))</f>
        <v>0</v>
      </c>
      <c r="BG55" s="42">
        <f>IF('Indicator Data'!BH59="No Data",1,IF('Indicator Data imputation'!BH58&lt;&gt;"",1,0))</f>
        <v>0</v>
      </c>
      <c r="BH55" s="42">
        <f>IF('Indicator Data'!BI59="No Data",1,IF('Indicator Data imputation'!BI58&lt;&gt;"",1,0))</f>
        <v>0</v>
      </c>
      <c r="BI55" s="42">
        <f>IF('Indicator Data'!BJ59="No Data",1,IF('Indicator Data imputation'!BJ58&lt;&gt;"",1,0))</f>
        <v>0</v>
      </c>
      <c r="BJ55" s="42">
        <f>IF('Indicator Data'!BK59="No Data",1,IF('Indicator Data imputation'!BK58&lt;&gt;"",1,0))</f>
        <v>0</v>
      </c>
      <c r="BK55" s="42">
        <f>IF('Indicator Data'!BL59="No Data",1,IF('Indicator Data imputation'!BL58&lt;&gt;"",1,0))</f>
        <v>0</v>
      </c>
      <c r="BL55" s="42">
        <f>IF('Indicator Data'!BM59="No Data",1,IF('Indicator Data imputation'!BM58&lt;&gt;"",1,0))</f>
        <v>0</v>
      </c>
      <c r="BM55" s="42">
        <f>IF('Indicator Data'!BN59="No Data",1,IF('Indicator Data imputation'!BN58&lt;&gt;"",1,0))</f>
        <v>0</v>
      </c>
      <c r="BN55" s="42">
        <f>IF('Indicator Data'!BO59="No Data",1,IF('Indicator Data imputation'!BO58&lt;&gt;"",1,0))</f>
        <v>0</v>
      </c>
      <c r="BO55" s="42">
        <f>IF('Indicator Data'!BP59="No Data",1,IF('Indicator Data imputation'!BP58&lt;&gt;"",1,0))</f>
        <v>0</v>
      </c>
      <c r="BP55" s="42">
        <f>IF('Indicator Data'!BQ59="No Data",1,IF('Indicator Data imputation'!BQ58&lt;&gt;"",1,0))</f>
        <v>0</v>
      </c>
      <c r="BQ55" s="42">
        <f>IF('Indicator Data'!BR59="No Data",1,IF('Indicator Data imputation'!BR58&lt;&gt;"",1,0))</f>
        <v>0</v>
      </c>
      <c r="BR55" s="42">
        <f>IF('Indicator Data'!BS59="No Data",1,IF('Indicator Data imputation'!BS58&lt;&gt;"",1,0))</f>
        <v>0</v>
      </c>
      <c r="BS55" s="42">
        <f>IF('Indicator Data'!BT59="No Data",1,IF('Indicator Data imputation'!BT58&lt;&gt;"",1,0))</f>
        <v>0</v>
      </c>
      <c r="BT55" s="42">
        <f>IF('Indicator Data'!BU59="No Data",1,IF('Indicator Data imputation'!BU58&lt;&gt;"",1,0))</f>
        <v>0</v>
      </c>
      <c r="BU55">
        <f t="shared" si="2"/>
        <v>10</v>
      </c>
      <c r="BV55" s="44">
        <f t="shared" si="1"/>
        <v>0.13333333333333333</v>
      </c>
    </row>
    <row r="56" spans="1:74">
      <c r="A56" t="str">
        <f>'Indicator Data'!B60</f>
        <v>EST</v>
      </c>
      <c r="B56" s="42">
        <f>IF('Indicator Data'!C60="No Data",1,IF('Indicator Data imputation'!C59&lt;&gt;"",1,0))</f>
        <v>0</v>
      </c>
      <c r="C56" s="42">
        <f>IF('Indicator Data'!D60="No Data",1,IF('Indicator Data imputation'!D59&lt;&gt;"",1,0))</f>
        <v>0</v>
      </c>
      <c r="D56" s="42">
        <f>IF('Indicator Data'!E60="No Data",1,IF('Indicator Data imputation'!E59&lt;&gt;"",1,0))</f>
        <v>0</v>
      </c>
      <c r="E56" s="42">
        <f>IF('Indicator Data'!F60="No Data",1,IF('Indicator Data imputation'!F59&lt;&gt;"",1,0))</f>
        <v>0</v>
      </c>
      <c r="F56" s="42">
        <f>IF('Indicator Data'!G60="No Data",1,IF('Indicator Data imputation'!G59&lt;&gt;"",1,0))</f>
        <v>0</v>
      </c>
      <c r="G56" s="42">
        <f>IF('Indicator Data'!H60="No Data",1,IF('Indicator Data imputation'!H59&lt;&gt;"",1,0))</f>
        <v>0</v>
      </c>
      <c r="H56" s="42">
        <f>IF('Indicator Data'!I60="No Data",1,IF('Indicator Data imputation'!I59&lt;&gt;"",1,0))</f>
        <v>0</v>
      </c>
      <c r="I56" s="42">
        <f>IF('Indicator Data'!J60="No Data",1,IF('Indicator Data imputation'!J59&lt;&gt;"",1,0))</f>
        <v>0</v>
      </c>
      <c r="J56" s="42">
        <f>IF('Indicator Data'!K60="No Data",1,IF('Indicator Data imputation'!K59&lt;&gt;"",1,0))</f>
        <v>0</v>
      </c>
      <c r="K56" s="42">
        <f>IF('Indicator Data'!L60="No Data",1,IF('Indicator Data imputation'!L59&lt;&gt;"",1,0))</f>
        <v>0</v>
      </c>
      <c r="L56" s="42">
        <f>IF('Indicator Data'!M60="No Data",1,IF('Indicator Data imputation'!M59&lt;&gt;"",1,0))</f>
        <v>0</v>
      </c>
      <c r="M56" s="42">
        <f>IF('Indicator Data'!N60="No Data",1,IF('Indicator Data imputation'!N59&lt;&gt;"",1,0))</f>
        <v>1</v>
      </c>
      <c r="N56" s="42">
        <f>IF('Indicator Data'!O60="No Data",1,IF('Indicator Data imputation'!O59&lt;&gt;"",1,0))</f>
        <v>1</v>
      </c>
      <c r="O56" s="42">
        <f>IF('Indicator Data'!P60="No Data",1,IF('Indicator Data imputation'!P59&lt;&gt;"",1,0))</f>
        <v>1</v>
      </c>
      <c r="P56" s="42">
        <f>IF('Indicator Data'!Q60="No Data",1,IF('Indicator Data imputation'!Q59&lt;&gt;"",1,0))</f>
        <v>0</v>
      </c>
      <c r="Q56" s="42">
        <f>IF('Indicator Data'!R60="No Data",1,IF('Indicator Data imputation'!R59&lt;&gt;"",1,0))</f>
        <v>0</v>
      </c>
      <c r="R56" s="42">
        <f>IF('Indicator Data'!S60="No Data",1,IF('Indicator Data imputation'!S59&lt;&gt;"",1,0))</f>
        <v>0</v>
      </c>
      <c r="S56" s="42">
        <f>IF('Indicator Data'!T60="No Data",1,IF('Indicator Data imputation'!T59&lt;&gt;"",1,0))</f>
        <v>0</v>
      </c>
      <c r="T56" s="42">
        <f>IF('Indicator Data'!U60="No Data",1,IF('Indicator Data imputation'!U59&lt;&gt;"",1,0))</f>
        <v>0</v>
      </c>
      <c r="U56" s="42">
        <f>IF('Indicator Data'!V60="No Data",1,IF('Indicator Data imputation'!V59&lt;&gt;"",1,0))</f>
        <v>0</v>
      </c>
      <c r="V56" s="42">
        <f>IF('Indicator Data'!W60="No Data",1,IF('Indicator Data imputation'!W59&lt;&gt;"",1,0))</f>
        <v>0</v>
      </c>
      <c r="W56" s="42">
        <f>IF('Indicator Data'!X60="No Data",1,IF('Indicator Data imputation'!X59&lt;&gt;"",1,0))</f>
        <v>0</v>
      </c>
      <c r="X56" s="42">
        <f>IF('Indicator Data'!Y60="No Data",1,IF('Indicator Data imputation'!Y59&lt;&gt;"",1,0))</f>
        <v>0</v>
      </c>
      <c r="Y56" s="42">
        <f>IF('Indicator Data'!Z60="No Data",1,IF('Indicator Data imputation'!Z59&lt;&gt;"",1,0))</f>
        <v>0</v>
      </c>
      <c r="Z56" s="42">
        <f>IF('Indicator Data'!AA60="No Data",1,IF('Indicator Data imputation'!AA59&lt;&gt;"",1,0))</f>
        <v>1</v>
      </c>
      <c r="AA56" s="42">
        <f>IF('Indicator Data'!AB60="No Data",1,IF('Indicator Data imputation'!AB59&lt;&gt;"",1,0))</f>
        <v>0</v>
      </c>
      <c r="AB56" s="42">
        <f>IF('Indicator Data'!AC60="No Data",1,IF('Indicator Data imputation'!AC59&lt;&gt;"",1,0))</f>
        <v>0</v>
      </c>
      <c r="AC56" s="42">
        <f>IF('Indicator Data'!AD60="No Data",1,IF('Indicator Data imputation'!AD59&lt;&gt;"",1,0))</f>
        <v>0</v>
      </c>
      <c r="AD56" s="42">
        <f>IF('Indicator Data'!AE60="No Data",1,IF('Indicator Data imputation'!AE59&lt;&gt;"",1,0))</f>
        <v>0</v>
      </c>
      <c r="AE56" s="42">
        <f>IF('Indicator Data'!AF60="No Data",1,IF('Indicator Data imputation'!AF59&lt;&gt;"",1,0))</f>
        <v>0</v>
      </c>
      <c r="AF56" s="42">
        <f>IF('Indicator Data'!AG60="No Data",1,IF('Indicator Data imputation'!AG59&lt;&gt;"",1,0))</f>
        <v>0</v>
      </c>
      <c r="AG56" s="42">
        <f>IF('Indicator Data'!AH60="No Data",1,IF('Indicator Data imputation'!AH59&lt;&gt;"",1,0))</f>
        <v>0</v>
      </c>
      <c r="AH56" s="42">
        <f>IF('Indicator Data'!AI60="No Data",1,IF('Indicator Data imputation'!AI59&lt;&gt;"",1,0))</f>
        <v>1</v>
      </c>
      <c r="AI56" s="42">
        <f>IF('Indicator Data'!AJ60="No Data",1,IF('Indicator Data imputation'!AJ59&lt;&gt;"",1,0))</f>
        <v>0</v>
      </c>
      <c r="AJ56" s="42">
        <f>IF('Indicator Data'!AK60="No Data",1,IF('Indicator Data imputation'!AK59&lt;&gt;"",1,0))</f>
        <v>0</v>
      </c>
      <c r="AK56" s="42">
        <f>IF('Indicator Data'!AL60="No Data",1,IF('Indicator Data imputation'!AL59&lt;&gt;"",1,0))</f>
        <v>0</v>
      </c>
      <c r="AL56" s="42">
        <f>IF('Indicator Data'!AM60="No Data",1,IF('Indicator Data imputation'!AM59&lt;&gt;"",1,0))</f>
        <v>1</v>
      </c>
      <c r="AM56" s="42">
        <f>IF('Indicator Data'!AN60="No Data",1,IF('Indicator Data imputation'!AN59&lt;&gt;"",1,0))</f>
        <v>0</v>
      </c>
      <c r="AN56" s="42">
        <f>IF('Indicator Data'!AO60="No Data",1,IF('Indicator Data imputation'!AO59&lt;&gt;"",1,0))</f>
        <v>0</v>
      </c>
      <c r="AO56" s="42">
        <f>IF('Indicator Data'!AP60="No Data",1,IF('Indicator Data imputation'!AP59&lt;&gt;"",1,0))</f>
        <v>0</v>
      </c>
      <c r="AP56" s="42">
        <f>IF('Indicator Data'!AQ60="No Data",1,IF('Indicator Data imputation'!AQ59&lt;&gt;"",1,0))</f>
        <v>0</v>
      </c>
      <c r="AQ56" s="42">
        <f>IF('Indicator Data'!AR60="No Data",1,IF('Indicator Data imputation'!AR59&lt;&gt;"",1,0))</f>
        <v>0</v>
      </c>
      <c r="AR56" s="42">
        <f>IF('Indicator Data'!AS60="No Data",1,IF('Indicator Data imputation'!AS59&lt;&gt;"",1,0))</f>
        <v>0</v>
      </c>
      <c r="AS56" s="42">
        <f>IF('Indicator Data'!AT60="No Data",1,IF('Indicator Data imputation'!AT59&lt;&gt;"",1,0))</f>
        <v>1</v>
      </c>
      <c r="AT56" s="42">
        <f>IF('Indicator Data'!AU60="No Data",1,IF('Indicator Data imputation'!AU59&lt;&gt;"",1,0))</f>
        <v>0</v>
      </c>
      <c r="AU56" s="42">
        <f>IF('Indicator Data'!AV60="No Data",1,IF('Indicator Data imputation'!AV59&lt;&gt;"",1,0))</f>
        <v>0</v>
      </c>
      <c r="AV56" s="42">
        <f>IF('Indicator Data'!AW60="No Data",1,IF('Indicator Data imputation'!AW59&lt;&gt;"",1,0))</f>
        <v>0</v>
      </c>
      <c r="AW56" s="42">
        <f>IF('Indicator Data'!AX60="No Data",1,IF('Indicator Data imputation'!AX59&lt;&gt;"",1,0))</f>
        <v>0</v>
      </c>
      <c r="AX56" s="42">
        <f>IF('Indicator Data'!AY60="No Data",1,IF('Indicator Data imputation'!AY59&lt;&gt;"",1,0))</f>
        <v>0</v>
      </c>
      <c r="AY56" s="42">
        <f>IF('Indicator Data'!AZ60="No Data",1,IF('Indicator Data imputation'!AZ59&lt;&gt;"",1,0))</f>
        <v>0</v>
      </c>
      <c r="AZ56" s="42">
        <f>IF('Indicator Data'!BA60="No Data",1,IF('Indicator Data imputation'!BA59&lt;&gt;"",1,0))</f>
        <v>0</v>
      </c>
      <c r="BA56" s="42">
        <f>IF('Indicator Data'!BB60="No Data",1,IF('Indicator Data imputation'!BB59&lt;&gt;"",1,0))</f>
        <v>0</v>
      </c>
      <c r="BB56" s="42">
        <f>IF('Indicator Data'!BC60="No Data",1,IF('Indicator Data imputation'!BC59&lt;&gt;"",1,0))</f>
        <v>0</v>
      </c>
      <c r="BC56" s="42">
        <f>IF('Indicator Data'!BD60="No Data",1,IF('Indicator Data imputation'!BD59&lt;&gt;"",1,0))</f>
        <v>0</v>
      </c>
      <c r="BD56" s="42">
        <f>IF('Indicator Data'!BE60="No Data",1,IF('Indicator Data imputation'!BE59&lt;&gt;"",1,0))</f>
        <v>0</v>
      </c>
      <c r="BE56" s="42">
        <f>IF('Indicator Data'!BF60="No Data",1,IF('Indicator Data imputation'!BF59&lt;&gt;"",1,0))</f>
        <v>1</v>
      </c>
      <c r="BF56" s="42">
        <f>IF('Indicator Data'!BG60="No Data",1,IF('Indicator Data imputation'!BG59&lt;&gt;"",1,0))</f>
        <v>0</v>
      </c>
      <c r="BG56" s="42">
        <f>IF('Indicator Data'!BH60="No Data",1,IF('Indicator Data imputation'!BH59&lt;&gt;"",1,0))</f>
        <v>0</v>
      </c>
      <c r="BH56" s="42">
        <f>IF('Indicator Data'!BI60="No Data",1,IF('Indicator Data imputation'!BI59&lt;&gt;"",1,0))</f>
        <v>0</v>
      </c>
      <c r="BI56" s="42">
        <f>IF('Indicator Data'!BJ60="No Data",1,IF('Indicator Data imputation'!BJ59&lt;&gt;"",1,0))</f>
        <v>0</v>
      </c>
      <c r="BJ56" s="42">
        <f>IF('Indicator Data'!BK60="No Data",1,IF('Indicator Data imputation'!BK59&lt;&gt;"",1,0))</f>
        <v>0</v>
      </c>
      <c r="BK56" s="42">
        <f>IF('Indicator Data'!BL60="No Data",1,IF('Indicator Data imputation'!BL59&lt;&gt;"",1,0))</f>
        <v>0</v>
      </c>
      <c r="BL56" s="42">
        <f>IF('Indicator Data'!BM60="No Data",1,IF('Indicator Data imputation'!BM59&lt;&gt;"",1,0))</f>
        <v>0</v>
      </c>
      <c r="BM56" s="42">
        <f>IF('Indicator Data'!BN60="No Data",1,IF('Indicator Data imputation'!BN59&lt;&gt;"",1,0))</f>
        <v>0</v>
      </c>
      <c r="BN56" s="42">
        <f>IF('Indicator Data'!BO60="No Data",1,IF('Indicator Data imputation'!BO59&lt;&gt;"",1,0))</f>
        <v>0</v>
      </c>
      <c r="BO56" s="42">
        <f>IF('Indicator Data'!BP60="No Data",1,IF('Indicator Data imputation'!BP59&lt;&gt;"",1,0))</f>
        <v>0</v>
      </c>
      <c r="BP56" s="42">
        <f>IF('Indicator Data'!BQ60="No Data",1,IF('Indicator Data imputation'!BQ59&lt;&gt;"",1,0))</f>
        <v>0</v>
      </c>
      <c r="BQ56" s="42">
        <f>IF('Indicator Data'!BR60="No Data",1,IF('Indicator Data imputation'!BR59&lt;&gt;"",1,0))</f>
        <v>0</v>
      </c>
      <c r="BR56" s="42">
        <f>IF('Indicator Data'!BS60="No Data",1,IF('Indicator Data imputation'!BS59&lt;&gt;"",1,0))</f>
        <v>1</v>
      </c>
      <c r="BS56" s="42">
        <f>IF('Indicator Data'!BT60="No Data",1,IF('Indicator Data imputation'!BT59&lt;&gt;"",1,0))</f>
        <v>0</v>
      </c>
      <c r="BT56" s="42">
        <f>IF('Indicator Data'!BU60="No Data",1,IF('Indicator Data imputation'!BU59&lt;&gt;"",1,0))</f>
        <v>0</v>
      </c>
      <c r="BU56">
        <f t="shared" si="2"/>
        <v>9</v>
      </c>
      <c r="BV56" s="44">
        <f t="shared" si="1"/>
        <v>0.12</v>
      </c>
    </row>
    <row r="57" spans="1:74">
      <c r="A57" t="str">
        <f>'Indicator Data'!B61</f>
        <v>SWZ</v>
      </c>
      <c r="B57" s="42">
        <f>IF('Indicator Data'!C61="No Data",1,IF('Indicator Data imputation'!C60&lt;&gt;"",1,0))</f>
        <v>0</v>
      </c>
      <c r="C57" s="42">
        <f>IF('Indicator Data'!D61="No Data",1,IF('Indicator Data imputation'!D60&lt;&gt;"",1,0))</f>
        <v>0</v>
      </c>
      <c r="D57" s="42">
        <f>IF('Indicator Data'!E61="No Data",1,IF('Indicator Data imputation'!E60&lt;&gt;"",1,0))</f>
        <v>0</v>
      </c>
      <c r="E57" s="42">
        <f>IF('Indicator Data'!F61="No Data",1,IF('Indicator Data imputation'!F60&lt;&gt;"",1,0))</f>
        <v>0</v>
      </c>
      <c r="F57" s="42">
        <f>IF('Indicator Data'!G61="No Data",1,IF('Indicator Data imputation'!G60&lt;&gt;"",1,0))</f>
        <v>0</v>
      </c>
      <c r="G57" s="42">
        <f>IF('Indicator Data'!H61="No Data",1,IF('Indicator Data imputation'!H60&lt;&gt;"",1,0))</f>
        <v>0</v>
      </c>
      <c r="H57" s="42">
        <f>IF('Indicator Data'!I61="No Data",1,IF('Indicator Data imputation'!I60&lt;&gt;"",1,0))</f>
        <v>0</v>
      </c>
      <c r="I57" s="42">
        <f>IF('Indicator Data'!J61="No Data",1,IF('Indicator Data imputation'!J60&lt;&gt;"",1,0))</f>
        <v>0</v>
      </c>
      <c r="J57" s="42">
        <f>IF('Indicator Data'!K61="No Data",1,IF('Indicator Data imputation'!K60&lt;&gt;"",1,0))</f>
        <v>0</v>
      </c>
      <c r="K57" s="42">
        <f>IF('Indicator Data'!L61="No Data",1,IF('Indicator Data imputation'!L60&lt;&gt;"",1,0))</f>
        <v>0</v>
      </c>
      <c r="L57" s="42">
        <f>IF('Indicator Data'!M61="No Data",1,IF('Indicator Data imputation'!M60&lt;&gt;"",1,0))</f>
        <v>0</v>
      </c>
      <c r="M57" s="42">
        <f>IF('Indicator Data'!N61="No Data",1,IF('Indicator Data imputation'!N60&lt;&gt;"",1,0))</f>
        <v>0</v>
      </c>
      <c r="N57" s="42">
        <f>IF('Indicator Data'!O61="No Data",1,IF('Indicator Data imputation'!O60&lt;&gt;"",1,0))</f>
        <v>0</v>
      </c>
      <c r="O57" s="42">
        <f>IF('Indicator Data'!P61="No Data",1,IF('Indicator Data imputation'!P60&lt;&gt;"",1,0))</f>
        <v>0</v>
      </c>
      <c r="P57" s="42">
        <f>IF('Indicator Data'!Q61="No Data",1,IF('Indicator Data imputation'!Q60&lt;&gt;"",1,0))</f>
        <v>0</v>
      </c>
      <c r="Q57" s="42">
        <f>IF('Indicator Data'!R61="No Data",1,IF('Indicator Data imputation'!R60&lt;&gt;"",1,0))</f>
        <v>0</v>
      </c>
      <c r="R57" s="42">
        <f>IF('Indicator Data'!S61="No Data",1,IF('Indicator Data imputation'!S60&lt;&gt;"",1,0))</f>
        <v>0</v>
      </c>
      <c r="S57" s="42">
        <f>IF('Indicator Data'!T61="No Data",1,IF('Indicator Data imputation'!T60&lt;&gt;"",1,0))</f>
        <v>0</v>
      </c>
      <c r="T57" s="42">
        <f>IF('Indicator Data'!U61="No Data",1,IF('Indicator Data imputation'!U60&lt;&gt;"",1,0))</f>
        <v>0</v>
      </c>
      <c r="U57" s="42">
        <f>IF('Indicator Data'!V61="No Data",1,IF('Indicator Data imputation'!V60&lt;&gt;"",1,0))</f>
        <v>0</v>
      </c>
      <c r="V57" s="42">
        <f>IF('Indicator Data'!W61="No Data",1,IF('Indicator Data imputation'!W60&lt;&gt;"",1,0))</f>
        <v>0</v>
      </c>
      <c r="W57" s="42">
        <f>IF('Indicator Data'!X61="No Data",1,IF('Indicator Data imputation'!X60&lt;&gt;"",1,0))</f>
        <v>0</v>
      </c>
      <c r="X57" s="42">
        <f>IF('Indicator Data'!Y61="No Data",1,IF('Indicator Data imputation'!Y60&lt;&gt;"",1,0))</f>
        <v>0</v>
      </c>
      <c r="Y57" s="42">
        <f>IF('Indicator Data'!Z61="No Data",1,IF('Indicator Data imputation'!Z60&lt;&gt;"",1,0))</f>
        <v>0</v>
      </c>
      <c r="Z57" s="42">
        <f>IF('Indicator Data'!AA61="No Data",1,IF('Indicator Data imputation'!AA60&lt;&gt;"",1,0))</f>
        <v>0</v>
      </c>
      <c r="AA57" s="42">
        <f>IF('Indicator Data'!AB61="No Data",1,IF('Indicator Data imputation'!AB60&lt;&gt;"",1,0))</f>
        <v>0</v>
      </c>
      <c r="AB57" s="42">
        <f>IF('Indicator Data'!AC61="No Data",1,IF('Indicator Data imputation'!AC60&lt;&gt;"",1,0))</f>
        <v>0</v>
      </c>
      <c r="AC57" s="42">
        <f>IF('Indicator Data'!AD61="No Data",1,IF('Indicator Data imputation'!AD60&lt;&gt;"",1,0))</f>
        <v>0</v>
      </c>
      <c r="AD57" s="42">
        <f>IF('Indicator Data'!AE61="No Data",1,IF('Indicator Data imputation'!AE60&lt;&gt;"",1,0))</f>
        <v>0</v>
      </c>
      <c r="AE57" s="42">
        <f>IF('Indicator Data'!AF61="No Data",1,IF('Indicator Data imputation'!AF60&lt;&gt;"",1,0))</f>
        <v>0</v>
      </c>
      <c r="AF57" s="42">
        <f>IF('Indicator Data'!AG61="No Data",1,IF('Indicator Data imputation'!AG60&lt;&gt;"",1,0))</f>
        <v>0</v>
      </c>
      <c r="AG57" s="42">
        <f>IF('Indicator Data'!AH61="No Data",1,IF('Indicator Data imputation'!AH60&lt;&gt;"",1,0))</f>
        <v>0</v>
      </c>
      <c r="AH57" s="42">
        <f>IF('Indicator Data'!AI61="No Data",1,IF('Indicator Data imputation'!AI60&lt;&gt;"",1,0))</f>
        <v>0</v>
      </c>
      <c r="AI57" s="42">
        <f>IF('Indicator Data'!AJ61="No Data",1,IF('Indicator Data imputation'!AJ60&lt;&gt;"",1,0))</f>
        <v>0</v>
      </c>
      <c r="AJ57" s="42">
        <f>IF('Indicator Data'!AK61="No Data",1,IF('Indicator Data imputation'!AK60&lt;&gt;"",1,0))</f>
        <v>0</v>
      </c>
      <c r="AK57" s="42">
        <f>IF('Indicator Data'!AL61="No Data",1,IF('Indicator Data imputation'!AL60&lt;&gt;"",1,0))</f>
        <v>0</v>
      </c>
      <c r="AL57" s="42">
        <f>IF('Indicator Data'!AM61="No Data",1,IF('Indicator Data imputation'!AM60&lt;&gt;"",1,0))</f>
        <v>0</v>
      </c>
      <c r="AM57" s="42">
        <f>IF('Indicator Data'!AN61="No Data",1,IF('Indicator Data imputation'!AN60&lt;&gt;"",1,0))</f>
        <v>0</v>
      </c>
      <c r="AN57" s="42">
        <f>IF('Indicator Data'!AO61="No Data",1,IF('Indicator Data imputation'!AO60&lt;&gt;"",1,0))</f>
        <v>0</v>
      </c>
      <c r="AO57" s="42">
        <f>IF('Indicator Data'!AP61="No Data",1,IF('Indicator Data imputation'!AP60&lt;&gt;"",1,0))</f>
        <v>0</v>
      </c>
      <c r="AP57" s="42">
        <f>IF('Indicator Data'!AQ61="No Data",1,IF('Indicator Data imputation'!AQ60&lt;&gt;"",1,0))</f>
        <v>0</v>
      </c>
      <c r="AQ57" s="42">
        <f>IF('Indicator Data'!AR61="No Data",1,IF('Indicator Data imputation'!AR60&lt;&gt;"",1,0))</f>
        <v>0</v>
      </c>
      <c r="AR57" s="42">
        <f>IF('Indicator Data'!AS61="No Data",1,IF('Indicator Data imputation'!AS60&lt;&gt;"",1,0))</f>
        <v>0</v>
      </c>
      <c r="AS57" s="42">
        <f>IF('Indicator Data'!AT61="No Data",1,IF('Indicator Data imputation'!AT60&lt;&gt;"",1,0))</f>
        <v>0</v>
      </c>
      <c r="AT57" s="42">
        <f>IF('Indicator Data'!AU61="No Data",1,IF('Indicator Data imputation'!AU60&lt;&gt;"",1,0))</f>
        <v>0</v>
      </c>
      <c r="AU57" s="42">
        <f>IF('Indicator Data'!AV61="No Data",1,IF('Indicator Data imputation'!AV60&lt;&gt;"",1,0))</f>
        <v>0</v>
      </c>
      <c r="AV57" s="42">
        <f>IF('Indicator Data'!AW61="No Data",1,IF('Indicator Data imputation'!AW60&lt;&gt;"",1,0))</f>
        <v>0</v>
      </c>
      <c r="AW57" s="42">
        <f>IF('Indicator Data'!AX61="No Data",1,IF('Indicator Data imputation'!AX60&lt;&gt;"",1,0))</f>
        <v>0</v>
      </c>
      <c r="AX57" s="42">
        <f>IF('Indicator Data'!AY61="No Data",1,IF('Indicator Data imputation'!AY60&lt;&gt;"",1,0))</f>
        <v>0</v>
      </c>
      <c r="AY57" s="42">
        <f>IF('Indicator Data'!AZ61="No Data",1,IF('Indicator Data imputation'!AZ60&lt;&gt;"",1,0))</f>
        <v>0</v>
      </c>
      <c r="AZ57" s="42">
        <f>IF('Indicator Data'!BA61="No Data",1,IF('Indicator Data imputation'!BA60&lt;&gt;"",1,0))</f>
        <v>0</v>
      </c>
      <c r="BA57" s="42">
        <f>IF('Indicator Data'!BB61="No Data",1,IF('Indicator Data imputation'!BB60&lt;&gt;"",1,0))</f>
        <v>0</v>
      </c>
      <c r="BB57" s="42">
        <f>IF('Indicator Data'!BC61="No Data",1,IF('Indicator Data imputation'!BC60&lt;&gt;"",1,0))</f>
        <v>0</v>
      </c>
      <c r="BC57" s="42">
        <f>IF('Indicator Data'!BD61="No Data",1,IF('Indicator Data imputation'!BD60&lt;&gt;"",1,0))</f>
        <v>0</v>
      </c>
      <c r="BD57" s="42">
        <f>IF('Indicator Data'!BE61="No Data",1,IF('Indicator Data imputation'!BE60&lt;&gt;"",1,0))</f>
        <v>0</v>
      </c>
      <c r="BE57" s="42">
        <f>IF('Indicator Data'!BF61="No Data",1,IF('Indicator Data imputation'!BF60&lt;&gt;"",1,0))</f>
        <v>0</v>
      </c>
      <c r="BF57" s="42">
        <f>IF('Indicator Data'!BG61="No Data",1,IF('Indicator Data imputation'!BG60&lt;&gt;"",1,0))</f>
        <v>0</v>
      </c>
      <c r="BG57" s="42">
        <f>IF('Indicator Data'!BH61="No Data",1,IF('Indicator Data imputation'!BH60&lt;&gt;"",1,0))</f>
        <v>0</v>
      </c>
      <c r="BH57" s="42">
        <f>IF('Indicator Data'!BI61="No Data",1,IF('Indicator Data imputation'!BI60&lt;&gt;"",1,0))</f>
        <v>0</v>
      </c>
      <c r="BI57" s="42">
        <f>IF('Indicator Data'!BJ61="No Data",1,IF('Indicator Data imputation'!BJ60&lt;&gt;"",1,0))</f>
        <v>0</v>
      </c>
      <c r="BJ57" s="42">
        <f>IF('Indicator Data'!BK61="No Data",1,IF('Indicator Data imputation'!BK60&lt;&gt;"",1,0))</f>
        <v>0</v>
      </c>
      <c r="BK57" s="42">
        <f>IF('Indicator Data'!BL61="No Data",1,IF('Indicator Data imputation'!BL60&lt;&gt;"",1,0))</f>
        <v>0</v>
      </c>
      <c r="BL57" s="42">
        <f>IF('Indicator Data'!BM61="No Data",1,IF('Indicator Data imputation'!BM60&lt;&gt;"",1,0))</f>
        <v>0</v>
      </c>
      <c r="BM57" s="42">
        <f>IF('Indicator Data'!BN61="No Data",1,IF('Indicator Data imputation'!BN60&lt;&gt;"",1,0))</f>
        <v>0</v>
      </c>
      <c r="BN57" s="42">
        <f>IF('Indicator Data'!BO61="No Data",1,IF('Indicator Data imputation'!BO60&lt;&gt;"",1,0))</f>
        <v>0</v>
      </c>
      <c r="BO57" s="42">
        <f>IF('Indicator Data'!BP61="No Data",1,IF('Indicator Data imputation'!BP60&lt;&gt;"",1,0))</f>
        <v>0</v>
      </c>
      <c r="BP57" s="42">
        <f>IF('Indicator Data'!BQ61="No Data",1,IF('Indicator Data imputation'!BQ60&lt;&gt;"",1,0))</f>
        <v>0</v>
      </c>
      <c r="BQ57" s="42">
        <f>IF('Indicator Data'!BR61="No Data",1,IF('Indicator Data imputation'!BR60&lt;&gt;"",1,0))</f>
        <v>0</v>
      </c>
      <c r="BR57" s="42">
        <f>IF('Indicator Data'!BS61="No Data",1,IF('Indicator Data imputation'!BS60&lt;&gt;"",1,0))</f>
        <v>0</v>
      </c>
      <c r="BS57" s="42">
        <f>IF('Indicator Data'!BT61="No Data",1,IF('Indicator Data imputation'!BT60&lt;&gt;"",1,0))</f>
        <v>0</v>
      </c>
      <c r="BT57" s="42">
        <f>IF('Indicator Data'!BU61="No Data",1,IF('Indicator Data imputation'!BU60&lt;&gt;"",1,0))</f>
        <v>0</v>
      </c>
      <c r="BU57">
        <f t="shared" si="2"/>
        <v>0</v>
      </c>
      <c r="BV57" s="44">
        <f t="shared" si="1"/>
        <v>0</v>
      </c>
    </row>
    <row r="58" spans="1:74">
      <c r="A58" t="str">
        <f>'Indicator Data'!B62</f>
        <v>ETH</v>
      </c>
      <c r="B58" s="42">
        <f>IF('Indicator Data'!C62="No Data",1,IF('Indicator Data imputation'!C61&lt;&gt;"",1,0))</f>
        <v>0</v>
      </c>
      <c r="C58" s="42">
        <f>IF('Indicator Data'!D62="No Data",1,IF('Indicator Data imputation'!D61&lt;&gt;"",1,0))</f>
        <v>0</v>
      </c>
      <c r="D58" s="42">
        <f>IF('Indicator Data'!E62="No Data",1,IF('Indicator Data imputation'!E61&lt;&gt;"",1,0))</f>
        <v>0</v>
      </c>
      <c r="E58" s="42">
        <f>IF('Indicator Data'!F62="No Data",1,IF('Indicator Data imputation'!F61&lt;&gt;"",1,0))</f>
        <v>0</v>
      </c>
      <c r="F58" s="42">
        <f>IF('Indicator Data'!G62="No Data",1,IF('Indicator Data imputation'!G61&lt;&gt;"",1,0))</f>
        <v>0</v>
      </c>
      <c r="G58" s="42">
        <f>IF('Indicator Data'!H62="No Data",1,IF('Indicator Data imputation'!H61&lt;&gt;"",1,0))</f>
        <v>0</v>
      </c>
      <c r="H58" s="42">
        <f>IF('Indicator Data'!I62="No Data",1,IF('Indicator Data imputation'!I61&lt;&gt;"",1,0))</f>
        <v>0</v>
      </c>
      <c r="I58" s="42">
        <f>IF('Indicator Data'!J62="No Data",1,IF('Indicator Data imputation'!J61&lt;&gt;"",1,0))</f>
        <v>0</v>
      </c>
      <c r="J58" s="42">
        <f>IF('Indicator Data'!K62="No Data",1,IF('Indicator Data imputation'!K61&lt;&gt;"",1,0))</f>
        <v>0</v>
      </c>
      <c r="K58" s="42">
        <f>IF('Indicator Data'!L62="No Data",1,IF('Indicator Data imputation'!L61&lt;&gt;"",1,0))</f>
        <v>0</v>
      </c>
      <c r="L58" s="42">
        <f>IF('Indicator Data'!M62="No Data",1,IF('Indicator Data imputation'!M61&lt;&gt;"",1,0))</f>
        <v>0</v>
      </c>
      <c r="M58" s="42">
        <f>IF('Indicator Data'!N62="No Data",1,IF('Indicator Data imputation'!N61&lt;&gt;"",1,0))</f>
        <v>0</v>
      </c>
      <c r="N58" s="42">
        <f>IF('Indicator Data'!O62="No Data",1,IF('Indicator Data imputation'!O61&lt;&gt;"",1,0))</f>
        <v>0</v>
      </c>
      <c r="O58" s="42">
        <f>IF('Indicator Data'!P62="No Data",1,IF('Indicator Data imputation'!P61&lt;&gt;"",1,0))</f>
        <v>0</v>
      </c>
      <c r="P58" s="42">
        <f>IF('Indicator Data'!Q62="No Data",1,IF('Indicator Data imputation'!Q61&lt;&gt;"",1,0))</f>
        <v>0</v>
      </c>
      <c r="Q58" s="42">
        <f>IF('Indicator Data'!R62="No Data",1,IF('Indicator Data imputation'!R61&lt;&gt;"",1,0))</f>
        <v>0</v>
      </c>
      <c r="R58" s="42">
        <f>IF('Indicator Data'!S62="No Data",1,IF('Indicator Data imputation'!S61&lt;&gt;"",1,0))</f>
        <v>0</v>
      </c>
      <c r="S58" s="42">
        <f>IF('Indicator Data'!T62="No Data",1,IF('Indicator Data imputation'!T61&lt;&gt;"",1,0))</f>
        <v>0</v>
      </c>
      <c r="T58" s="42">
        <f>IF('Indicator Data'!U62="No Data",1,IF('Indicator Data imputation'!U61&lt;&gt;"",1,0))</f>
        <v>0</v>
      </c>
      <c r="U58" s="42">
        <f>IF('Indicator Data'!V62="No Data",1,IF('Indicator Data imputation'!V61&lt;&gt;"",1,0))</f>
        <v>0</v>
      </c>
      <c r="V58" s="42">
        <f>IF('Indicator Data'!W62="No Data",1,IF('Indicator Data imputation'!W61&lt;&gt;"",1,0))</f>
        <v>0</v>
      </c>
      <c r="W58" s="42">
        <f>IF('Indicator Data'!X62="No Data",1,IF('Indicator Data imputation'!X61&lt;&gt;"",1,0))</f>
        <v>0</v>
      </c>
      <c r="X58" s="42">
        <f>IF('Indicator Data'!Y62="No Data",1,IF('Indicator Data imputation'!Y61&lt;&gt;"",1,0))</f>
        <v>0</v>
      </c>
      <c r="Y58" s="42">
        <f>IF('Indicator Data'!Z62="No Data",1,IF('Indicator Data imputation'!Z61&lt;&gt;"",1,0))</f>
        <v>0</v>
      </c>
      <c r="Z58" s="42">
        <f>IF('Indicator Data'!AA62="No Data",1,IF('Indicator Data imputation'!AA61&lt;&gt;"",1,0))</f>
        <v>0</v>
      </c>
      <c r="AA58" s="42">
        <f>IF('Indicator Data'!AB62="No Data",1,IF('Indicator Data imputation'!AB61&lt;&gt;"",1,0))</f>
        <v>0</v>
      </c>
      <c r="AB58" s="42">
        <f>IF('Indicator Data'!AC62="No Data",1,IF('Indicator Data imputation'!AC61&lt;&gt;"",1,0))</f>
        <v>0</v>
      </c>
      <c r="AC58" s="42">
        <f>IF('Indicator Data'!AD62="No Data",1,IF('Indicator Data imputation'!AD61&lt;&gt;"",1,0))</f>
        <v>0</v>
      </c>
      <c r="AD58" s="42">
        <f>IF('Indicator Data'!AE62="No Data",1,IF('Indicator Data imputation'!AE61&lt;&gt;"",1,0))</f>
        <v>0</v>
      </c>
      <c r="AE58" s="42">
        <f>IF('Indicator Data'!AF62="No Data",1,IF('Indicator Data imputation'!AF61&lt;&gt;"",1,0))</f>
        <v>0</v>
      </c>
      <c r="AF58" s="42">
        <f>IF('Indicator Data'!AG62="No Data",1,IF('Indicator Data imputation'!AG61&lt;&gt;"",1,0))</f>
        <v>0</v>
      </c>
      <c r="AG58" s="42">
        <f>IF('Indicator Data'!AH62="No Data",1,IF('Indicator Data imputation'!AH61&lt;&gt;"",1,0))</f>
        <v>0</v>
      </c>
      <c r="AH58" s="42">
        <f>IF('Indicator Data'!AI62="No Data",1,IF('Indicator Data imputation'!AI61&lt;&gt;"",1,0))</f>
        <v>0</v>
      </c>
      <c r="AI58" s="42">
        <f>IF('Indicator Data'!AJ62="No Data",1,IF('Indicator Data imputation'!AJ61&lt;&gt;"",1,0))</f>
        <v>0</v>
      </c>
      <c r="AJ58" s="42">
        <f>IF('Indicator Data'!AK62="No Data",1,IF('Indicator Data imputation'!AK61&lt;&gt;"",1,0))</f>
        <v>0</v>
      </c>
      <c r="AK58" s="42">
        <f>IF('Indicator Data'!AL62="No Data",1,IF('Indicator Data imputation'!AL61&lt;&gt;"",1,0))</f>
        <v>0</v>
      </c>
      <c r="AL58" s="42">
        <f>IF('Indicator Data'!AM62="No Data",1,IF('Indicator Data imputation'!AM61&lt;&gt;"",1,0))</f>
        <v>0</v>
      </c>
      <c r="AM58" s="42">
        <f>IF('Indicator Data'!AN62="No Data",1,IF('Indicator Data imputation'!AN61&lt;&gt;"",1,0))</f>
        <v>0</v>
      </c>
      <c r="AN58" s="42">
        <f>IF('Indicator Data'!AO62="No Data",1,IF('Indicator Data imputation'!AO61&lt;&gt;"",1,0))</f>
        <v>0</v>
      </c>
      <c r="AO58" s="42">
        <f>IF('Indicator Data'!AP62="No Data",1,IF('Indicator Data imputation'!AP61&lt;&gt;"",1,0))</f>
        <v>0</v>
      </c>
      <c r="AP58" s="42">
        <f>IF('Indicator Data'!AQ62="No Data",1,IF('Indicator Data imputation'!AQ61&lt;&gt;"",1,0))</f>
        <v>0</v>
      </c>
      <c r="AQ58" s="42">
        <f>IF('Indicator Data'!AR62="No Data",1,IF('Indicator Data imputation'!AR61&lt;&gt;"",1,0))</f>
        <v>0</v>
      </c>
      <c r="AR58" s="42">
        <f>IF('Indicator Data'!AS62="No Data",1,IF('Indicator Data imputation'!AS61&lt;&gt;"",1,0))</f>
        <v>0</v>
      </c>
      <c r="AS58" s="42">
        <f>IF('Indicator Data'!AT62="No Data",1,IF('Indicator Data imputation'!AT61&lt;&gt;"",1,0))</f>
        <v>0</v>
      </c>
      <c r="AT58" s="42">
        <f>IF('Indicator Data'!AU62="No Data",1,IF('Indicator Data imputation'!AU61&lt;&gt;"",1,0))</f>
        <v>0</v>
      </c>
      <c r="AU58" s="42">
        <f>IF('Indicator Data'!AV62="No Data",1,IF('Indicator Data imputation'!AV61&lt;&gt;"",1,0))</f>
        <v>0</v>
      </c>
      <c r="AV58" s="42">
        <f>IF('Indicator Data'!AW62="No Data",1,IF('Indicator Data imputation'!AW61&lt;&gt;"",1,0))</f>
        <v>0</v>
      </c>
      <c r="AW58" s="42">
        <f>IF('Indicator Data'!AX62="No Data",1,IF('Indicator Data imputation'!AX61&lt;&gt;"",1,0))</f>
        <v>0</v>
      </c>
      <c r="AX58" s="42">
        <f>IF('Indicator Data'!AY62="No Data",1,IF('Indicator Data imputation'!AY61&lt;&gt;"",1,0))</f>
        <v>0</v>
      </c>
      <c r="AY58" s="42">
        <f>IF('Indicator Data'!AZ62="No Data",1,IF('Indicator Data imputation'!AZ61&lt;&gt;"",1,0))</f>
        <v>0</v>
      </c>
      <c r="AZ58" s="42">
        <f>IF('Indicator Data'!BA62="No Data",1,IF('Indicator Data imputation'!BA61&lt;&gt;"",1,0))</f>
        <v>0</v>
      </c>
      <c r="BA58" s="42">
        <f>IF('Indicator Data'!BB62="No Data",1,IF('Indicator Data imputation'!BB61&lt;&gt;"",1,0))</f>
        <v>0</v>
      </c>
      <c r="BB58" s="42">
        <f>IF('Indicator Data'!BC62="No Data",1,IF('Indicator Data imputation'!BC61&lt;&gt;"",1,0))</f>
        <v>0</v>
      </c>
      <c r="BC58" s="42">
        <f>IF('Indicator Data'!BD62="No Data",1,IF('Indicator Data imputation'!BD61&lt;&gt;"",1,0))</f>
        <v>0</v>
      </c>
      <c r="BD58" s="42">
        <f>IF('Indicator Data'!BE62="No Data",1,IF('Indicator Data imputation'!BE61&lt;&gt;"",1,0))</f>
        <v>0</v>
      </c>
      <c r="BE58" s="42">
        <f>IF('Indicator Data'!BF62="No Data",1,IF('Indicator Data imputation'!BF61&lt;&gt;"",1,0))</f>
        <v>0</v>
      </c>
      <c r="BF58" s="42">
        <f>IF('Indicator Data'!BG62="No Data",1,IF('Indicator Data imputation'!BG61&lt;&gt;"",1,0))</f>
        <v>0</v>
      </c>
      <c r="BG58" s="42">
        <f>IF('Indicator Data'!BH62="No Data",1,IF('Indicator Data imputation'!BH61&lt;&gt;"",1,0))</f>
        <v>0</v>
      </c>
      <c r="BH58" s="42">
        <f>IF('Indicator Data'!BI62="No Data",1,IF('Indicator Data imputation'!BI61&lt;&gt;"",1,0))</f>
        <v>0</v>
      </c>
      <c r="BI58" s="42">
        <f>IF('Indicator Data'!BJ62="No Data",1,IF('Indicator Data imputation'!BJ61&lt;&gt;"",1,0))</f>
        <v>0</v>
      </c>
      <c r="BJ58" s="42">
        <f>IF('Indicator Data'!BK62="No Data",1,IF('Indicator Data imputation'!BK61&lt;&gt;"",1,0))</f>
        <v>0</v>
      </c>
      <c r="BK58" s="42">
        <f>IF('Indicator Data'!BL62="No Data",1,IF('Indicator Data imputation'!BL61&lt;&gt;"",1,0))</f>
        <v>0</v>
      </c>
      <c r="BL58" s="42">
        <f>IF('Indicator Data'!BM62="No Data",1,IF('Indicator Data imputation'!BM61&lt;&gt;"",1,0))</f>
        <v>0</v>
      </c>
      <c r="BM58" s="42">
        <f>IF('Indicator Data'!BN62="No Data",1,IF('Indicator Data imputation'!BN61&lt;&gt;"",1,0))</f>
        <v>0</v>
      </c>
      <c r="BN58" s="42">
        <f>IF('Indicator Data'!BO62="No Data",1,IF('Indicator Data imputation'!BO61&lt;&gt;"",1,0))</f>
        <v>0</v>
      </c>
      <c r="BO58" s="42">
        <f>IF('Indicator Data'!BP62="No Data",1,IF('Indicator Data imputation'!BP61&lt;&gt;"",1,0))</f>
        <v>0</v>
      </c>
      <c r="BP58" s="42">
        <f>IF('Indicator Data'!BQ62="No Data",1,IF('Indicator Data imputation'!BQ61&lt;&gt;"",1,0))</f>
        <v>0</v>
      </c>
      <c r="BQ58" s="42">
        <f>IF('Indicator Data'!BR62="No Data",1,IF('Indicator Data imputation'!BR61&lt;&gt;"",1,0))</f>
        <v>0</v>
      </c>
      <c r="BR58" s="42">
        <f>IF('Indicator Data'!BS62="No Data",1,IF('Indicator Data imputation'!BS61&lt;&gt;"",1,0))</f>
        <v>0</v>
      </c>
      <c r="BS58" s="42">
        <f>IF('Indicator Data'!BT62="No Data",1,IF('Indicator Data imputation'!BT61&lt;&gt;"",1,0))</f>
        <v>0</v>
      </c>
      <c r="BT58" s="42">
        <f>IF('Indicator Data'!BU62="No Data",1,IF('Indicator Data imputation'!BU61&lt;&gt;"",1,0))</f>
        <v>0</v>
      </c>
      <c r="BU58">
        <f t="shared" si="2"/>
        <v>0</v>
      </c>
      <c r="BV58" s="44">
        <f t="shared" si="1"/>
        <v>0</v>
      </c>
    </row>
    <row r="59" spans="1:74">
      <c r="A59" t="str">
        <f>'Indicator Data'!B63</f>
        <v>FJI</v>
      </c>
      <c r="B59" s="42">
        <f>IF('Indicator Data'!C63="No Data",1,IF('Indicator Data imputation'!C62&lt;&gt;"",1,0))</f>
        <v>0</v>
      </c>
      <c r="C59" s="42">
        <f>IF('Indicator Data'!D63="No Data",1,IF('Indicator Data imputation'!D62&lt;&gt;"",1,0))</f>
        <v>0</v>
      </c>
      <c r="D59" s="42">
        <f>IF('Indicator Data'!E63="No Data",1,IF('Indicator Data imputation'!E62&lt;&gt;"",1,0))</f>
        <v>0</v>
      </c>
      <c r="E59" s="42">
        <f>IF('Indicator Data'!F63="No Data",1,IF('Indicator Data imputation'!F62&lt;&gt;"",1,0))</f>
        <v>0</v>
      </c>
      <c r="F59" s="42">
        <f>IF('Indicator Data'!G63="No Data",1,IF('Indicator Data imputation'!G62&lt;&gt;"",1,0))</f>
        <v>0</v>
      </c>
      <c r="G59" s="42">
        <f>IF('Indicator Data'!H63="No Data",1,IF('Indicator Data imputation'!H62&lt;&gt;"",1,0))</f>
        <v>0</v>
      </c>
      <c r="H59" s="42">
        <f>IF('Indicator Data'!I63="No Data",1,IF('Indicator Data imputation'!I62&lt;&gt;"",1,0))</f>
        <v>0</v>
      </c>
      <c r="I59" s="42">
        <f>IF('Indicator Data'!J63="No Data",1,IF('Indicator Data imputation'!J62&lt;&gt;"",1,0))</f>
        <v>0</v>
      </c>
      <c r="J59" s="42">
        <f>IF('Indicator Data'!K63="No Data",1,IF('Indicator Data imputation'!K62&lt;&gt;"",1,0))</f>
        <v>0</v>
      </c>
      <c r="K59" s="42">
        <f>IF('Indicator Data'!L63="No Data",1,IF('Indicator Data imputation'!L62&lt;&gt;"",1,0))</f>
        <v>0</v>
      </c>
      <c r="L59" s="42">
        <f>IF('Indicator Data'!M63="No Data",1,IF('Indicator Data imputation'!M62&lt;&gt;"",1,0))</f>
        <v>0</v>
      </c>
      <c r="M59" s="42">
        <f>IF('Indicator Data'!N63="No Data",1,IF('Indicator Data imputation'!N62&lt;&gt;"",1,0))</f>
        <v>1</v>
      </c>
      <c r="N59" s="42">
        <f>IF('Indicator Data'!O63="No Data",1,IF('Indicator Data imputation'!O62&lt;&gt;"",1,0))</f>
        <v>1</v>
      </c>
      <c r="O59" s="42">
        <f>IF('Indicator Data'!P63="No Data",1,IF('Indicator Data imputation'!P62&lt;&gt;"",1,0))</f>
        <v>1</v>
      </c>
      <c r="P59" s="42">
        <f>IF('Indicator Data'!Q63="No Data",1,IF('Indicator Data imputation'!Q62&lt;&gt;"",1,0))</f>
        <v>0</v>
      </c>
      <c r="Q59" s="42">
        <f>IF('Indicator Data'!R63="No Data",1,IF('Indicator Data imputation'!R62&lt;&gt;"",1,0))</f>
        <v>0</v>
      </c>
      <c r="R59" s="42">
        <f>IF('Indicator Data'!S63="No Data",1,IF('Indicator Data imputation'!S62&lt;&gt;"",1,0))</f>
        <v>0</v>
      </c>
      <c r="S59" s="42">
        <f>IF('Indicator Data'!T63="No Data",1,IF('Indicator Data imputation'!T62&lt;&gt;"",1,0))</f>
        <v>0</v>
      </c>
      <c r="T59" s="42">
        <f>IF('Indicator Data'!U63="No Data",1,IF('Indicator Data imputation'!U62&lt;&gt;"",1,0))</f>
        <v>0</v>
      </c>
      <c r="U59" s="42">
        <f>IF('Indicator Data'!V63="No Data",1,IF('Indicator Data imputation'!V62&lt;&gt;"",1,0))</f>
        <v>0</v>
      </c>
      <c r="V59" s="42">
        <f>IF('Indicator Data'!W63="No Data",1,IF('Indicator Data imputation'!W62&lt;&gt;"",1,0))</f>
        <v>0</v>
      </c>
      <c r="W59" s="42">
        <f>IF('Indicator Data'!X63="No Data",1,IF('Indicator Data imputation'!X62&lt;&gt;"",1,0))</f>
        <v>0</v>
      </c>
      <c r="X59" s="42">
        <f>IF('Indicator Data'!Y63="No Data",1,IF('Indicator Data imputation'!Y62&lt;&gt;"",1,0))</f>
        <v>0</v>
      </c>
      <c r="Y59" s="42">
        <f>IF('Indicator Data'!Z63="No Data",1,IF('Indicator Data imputation'!Z62&lt;&gt;"",1,0))</f>
        <v>0</v>
      </c>
      <c r="Z59" s="42">
        <f>IF('Indicator Data'!AA63="No Data",1,IF('Indicator Data imputation'!AA62&lt;&gt;"",1,0))</f>
        <v>0</v>
      </c>
      <c r="AA59" s="42">
        <f>IF('Indicator Data'!AB63="No Data",1,IF('Indicator Data imputation'!AB62&lt;&gt;"",1,0))</f>
        <v>0</v>
      </c>
      <c r="AB59" s="42">
        <f>IF('Indicator Data'!AC63="No Data",1,IF('Indicator Data imputation'!AC62&lt;&gt;"",1,0))</f>
        <v>1</v>
      </c>
      <c r="AC59" s="42">
        <f>IF('Indicator Data'!AD63="No Data",1,IF('Indicator Data imputation'!AD62&lt;&gt;"",1,0))</f>
        <v>0</v>
      </c>
      <c r="AD59" s="42">
        <f>IF('Indicator Data'!AE63="No Data",1,IF('Indicator Data imputation'!AE62&lt;&gt;"",1,0))</f>
        <v>0</v>
      </c>
      <c r="AE59" s="42">
        <f>IF('Indicator Data'!AF63="No Data",1,IF('Indicator Data imputation'!AF62&lt;&gt;"",1,0))</f>
        <v>0</v>
      </c>
      <c r="AF59" s="42">
        <f>IF('Indicator Data'!AG63="No Data",1,IF('Indicator Data imputation'!AG62&lt;&gt;"",1,0))</f>
        <v>0</v>
      </c>
      <c r="AG59" s="42">
        <f>IF('Indicator Data'!AH63="No Data",1,IF('Indicator Data imputation'!AH62&lt;&gt;"",1,0))</f>
        <v>0</v>
      </c>
      <c r="AH59" s="42">
        <f>IF('Indicator Data'!AI63="No Data",1,IF('Indicator Data imputation'!AI62&lt;&gt;"",1,0))</f>
        <v>0</v>
      </c>
      <c r="AI59" s="42">
        <f>IF('Indicator Data'!AJ63="No Data",1,IF('Indicator Data imputation'!AJ62&lt;&gt;"",1,0))</f>
        <v>0</v>
      </c>
      <c r="AJ59" s="42">
        <f>IF('Indicator Data'!AK63="No Data",1,IF('Indicator Data imputation'!AK62&lt;&gt;"",1,0))</f>
        <v>0</v>
      </c>
      <c r="AK59" s="42">
        <f>IF('Indicator Data'!AL63="No Data",1,IF('Indicator Data imputation'!AL62&lt;&gt;"",1,0))</f>
        <v>0</v>
      </c>
      <c r="AL59" s="42">
        <f>IF('Indicator Data'!AM63="No Data",1,IF('Indicator Data imputation'!AM62&lt;&gt;"",1,0))</f>
        <v>0</v>
      </c>
      <c r="AM59" s="42">
        <f>IF('Indicator Data'!AN63="No Data",1,IF('Indicator Data imputation'!AN62&lt;&gt;"",1,0))</f>
        <v>0</v>
      </c>
      <c r="AN59" s="42">
        <f>IF('Indicator Data'!AO63="No Data",1,IF('Indicator Data imputation'!AO62&lt;&gt;"",1,0))</f>
        <v>0</v>
      </c>
      <c r="AO59" s="42">
        <f>IF('Indicator Data'!AP63="No Data",1,IF('Indicator Data imputation'!AP62&lt;&gt;"",1,0))</f>
        <v>0</v>
      </c>
      <c r="AP59" s="42">
        <f>IF('Indicator Data'!AQ63="No Data",1,IF('Indicator Data imputation'!AQ62&lt;&gt;"",1,0))</f>
        <v>0</v>
      </c>
      <c r="AQ59" s="42">
        <f>IF('Indicator Data'!AR63="No Data",1,IF('Indicator Data imputation'!AR62&lt;&gt;"",1,0))</f>
        <v>0</v>
      </c>
      <c r="AR59" s="42">
        <f>IF('Indicator Data'!AS63="No Data",1,IF('Indicator Data imputation'!AS62&lt;&gt;"",1,0))</f>
        <v>0</v>
      </c>
      <c r="AS59" s="42">
        <f>IF('Indicator Data'!AT63="No Data",1,IF('Indicator Data imputation'!AT62&lt;&gt;"",1,0))</f>
        <v>1</v>
      </c>
      <c r="AT59" s="42">
        <f>IF('Indicator Data'!AU63="No Data",1,IF('Indicator Data imputation'!AU62&lt;&gt;"",1,0))</f>
        <v>0</v>
      </c>
      <c r="AU59" s="42">
        <f>IF('Indicator Data'!AV63="No Data",1,IF('Indicator Data imputation'!AV62&lt;&gt;"",1,0))</f>
        <v>0</v>
      </c>
      <c r="AV59" s="42">
        <f>IF('Indicator Data'!AW63="No Data",1,IF('Indicator Data imputation'!AW62&lt;&gt;"",1,0))</f>
        <v>0</v>
      </c>
      <c r="AW59" s="42">
        <f>IF('Indicator Data'!AX63="No Data",1,IF('Indicator Data imputation'!AX62&lt;&gt;"",1,0))</f>
        <v>0</v>
      </c>
      <c r="AX59" s="42">
        <f>IF('Indicator Data'!AY63="No Data",1,IF('Indicator Data imputation'!AY62&lt;&gt;"",1,0))</f>
        <v>0</v>
      </c>
      <c r="AY59" s="42">
        <f>IF('Indicator Data'!AZ63="No Data",1,IF('Indicator Data imputation'!AZ62&lt;&gt;"",1,0))</f>
        <v>0</v>
      </c>
      <c r="AZ59" s="42">
        <f>IF('Indicator Data'!BA63="No Data",1,IF('Indicator Data imputation'!BA62&lt;&gt;"",1,0))</f>
        <v>0</v>
      </c>
      <c r="BA59" s="42">
        <f>IF('Indicator Data'!BB63="No Data",1,IF('Indicator Data imputation'!BB62&lt;&gt;"",1,0))</f>
        <v>0</v>
      </c>
      <c r="BB59" s="42">
        <f>IF('Indicator Data'!BC63="No Data",1,IF('Indicator Data imputation'!BC62&lt;&gt;"",1,0))</f>
        <v>0</v>
      </c>
      <c r="BC59" s="42">
        <f>IF('Indicator Data'!BD63="No Data",1,IF('Indicator Data imputation'!BD62&lt;&gt;"",1,0))</f>
        <v>0</v>
      </c>
      <c r="BD59" s="42">
        <f>IF('Indicator Data'!BE63="No Data",1,IF('Indicator Data imputation'!BE62&lt;&gt;"",1,0))</f>
        <v>0</v>
      </c>
      <c r="BE59" s="42">
        <f>IF('Indicator Data'!BF63="No Data",1,IF('Indicator Data imputation'!BF62&lt;&gt;"",1,0))</f>
        <v>0</v>
      </c>
      <c r="BF59" s="42">
        <f>IF('Indicator Data'!BG63="No Data",1,IF('Indicator Data imputation'!BG62&lt;&gt;"",1,0))</f>
        <v>0</v>
      </c>
      <c r="BG59" s="42">
        <f>IF('Indicator Data'!BH63="No Data",1,IF('Indicator Data imputation'!BH62&lt;&gt;"",1,0))</f>
        <v>0</v>
      </c>
      <c r="BH59" s="42">
        <f>IF('Indicator Data'!BI63="No Data",1,IF('Indicator Data imputation'!BI62&lt;&gt;"",1,0))</f>
        <v>0</v>
      </c>
      <c r="BI59" s="42">
        <f>IF('Indicator Data'!BJ63="No Data",1,IF('Indicator Data imputation'!BJ62&lt;&gt;"",1,0))</f>
        <v>1</v>
      </c>
      <c r="BJ59" s="42">
        <f>IF('Indicator Data'!BK63="No Data",1,IF('Indicator Data imputation'!BK62&lt;&gt;"",1,0))</f>
        <v>0</v>
      </c>
      <c r="BK59" s="42">
        <f>IF('Indicator Data'!BL63="No Data",1,IF('Indicator Data imputation'!BL62&lt;&gt;"",1,0))</f>
        <v>0</v>
      </c>
      <c r="BL59" s="42">
        <f>IF('Indicator Data'!BM63="No Data",1,IF('Indicator Data imputation'!BM62&lt;&gt;"",1,0))</f>
        <v>0</v>
      </c>
      <c r="BM59" s="42">
        <f>IF('Indicator Data'!BN63="No Data",1,IF('Indicator Data imputation'!BN62&lt;&gt;"",1,0))</f>
        <v>0</v>
      </c>
      <c r="BN59" s="42">
        <f>IF('Indicator Data'!BO63="No Data",1,IF('Indicator Data imputation'!BO62&lt;&gt;"",1,0))</f>
        <v>0</v>
      </c>
      <c r="BO59" s="42">
        <f>IF('Indicator Data'!BP63="No Data",1,IF('Indicator Data imputation'!BP62&lt;&gt;"",1,0))</f>
        <v>0</v>
      </c>
      <c r="BP59" s="42">
        <f>IF('Indicator Data'!BQ63="No Data",1,IF('Indicator Data imputation'!BQ62&lt;&gt;"",1,0))</f>
        <v>0</v>
      </c>
      <c r="BQ59" s="42">
        <f>IF('Indicator Data'!BR63="No Data",1,IF('Indicator Data imputation'!BR62&lt;&gt;"",1,0))</f>
        <v>0</v>
      </c>
      <c r="BR59" s="42">
        <f>IF('Indicator Data'!BS63="No Data",1,IF('Indicator Data imputation'!BS62&lt;&gt;"",1,0))</f>
        <v>0</v>
      </c>
      <c r="BS59" s="42">
        <f>IF('Indicator Data'!BT63="No Data",1,IF('Indicator Data imputation'!BT62&lt;&gt;"",1,0))</f>
        <v>0</v>
      </c>
      <c r="BT59" s="42">
        <f>IF('Indicator Data'!BU63="No Data",1,IF('Indicator Data imputation'!BU62&lt;&gt;"",1,0))</f>
        <v>0</v>
      </c>
      <c r="BU59">
        <f t="shared" si="2"/>
        <v>6</v>
      </c>
      <c r="BV59" s="44">
        <f t="shared" si="1"/>
        <v>0.08</v>
      </c>
    </row>
    <row r="60" spans="1:74">
      <c r="A60" t="str">
        <f>'Indicator Data'!B64</f>
        <v>FIN</v>
      </c>
      <c r="B60" s="42">
        <f>IF('Indicator Data'!C64="No Data",1,IF('Indicator Data imputation'!C63&lt;&gt;"",1,0))</f>
        <v>0</v>
      </c>
      <c r="C60" s="42">
        <f>IF('Indicator Data'!D64="No Data",1,IF('Indicator Data imputation'!D63&lt;&gt;"",1,0))</f>
        <v>0</v>
      </c>
      <c r="D60" s="42">
        <f>IF('Indicator Data'!E64="No Data",1,IF('Indicator Data imputation'!E63&lt;&gt;"",1,0))</f>
        <v>0</v>
      </c>
      <c r="E60" s="42">
        <f>IF('Indicator Data'!F64="No Data",1,IF('Indicator Data imputation'!F63&lt;&gt;"",1,0))</f>
        <v>0</v>
      </c>
      <c r="F60" s="42">
        <f>IF('Indicator Data'!G64="No Data",1,IF('Indicator Data imputation'!G63&lt;&gt;"",1,0))</f>
        <v>0</v>
      </c>
      <c r="G60" s="42">
        <f>IF('Indicator Data'!H64="No Data",1,IF('Indicator Data imputation'!H63&lt;&gt;"",1,0))</f>
        <v>0</v>
      </c>
      <c r="H60" s="42">
        <f>IF('Indicator Data'!I64="No Data",1,IF('Indicator Data imputation'!I63&lt;&gt;"",1,0))</f>
        <v>0</v>
      </c>
      <c r="I60" s="42">
        <f>IF('Indicator Data'!J64="No Data",1,IF('Indicator Data imputation'!J63&lt;&gt;"",1,0))</f>
        <v>0</v>
      </c>
      <c r="J60" s="42">
        <f>IF('Indicator Data'!K64="No Data",1,IF('Indicator Data imputation'!K63&lt;&gt;"",1,0))</f>
        <v>0</v>
      </c>
      <c r="K60" s="42">
        <f>IF('Indicator Data'!L64="No Data",1,IF('Indicator Data imputation'!L63&lt;&gt;"",1,0))</f>
        <v>0</v>
      </c>
      <c r="L60" s="42">
        <f>IF('Indicator Data'!M64="No Data",1,IF('Indicator Data imputation'!M63&lt;&gt;"",1,0))</f>
        <v>0</v>
      </c>
      <c r="M60" s="42">
        <f>IF('Indicator Data'!N64="No Data",1,IF('Indicator Data imputation'!N63&lt;&gt;"",1,0))</f>
        <v>1</v>
      </c>
      <c r="N60" s="42">
        <f>IF('Indicator Data'!O64="No Data",1,IF('Indicator Data imputation'!O63&lt;&gt;"",1,0))</f>
        <v>1</v>
      </c>
      <c r="O60" s="42">
        <f>IF('Indicator Data'!P64="No Data",1,IF('Indicator Data imputation'!P63&lt;&gt;"",1,0))</f>
        <v>1</v>
      </c>
      <c r="P60" s="42">
        <f>IF('Indicator Data'!Q64="No Data",1,IF('Indicator Data imputation'!Q63&lt;&gt;"",1,0))</f>
        <v>0</v>
      </c>
      <c r="Q60" s="42">
        <f>IF('Indicator Data'!R64="No Data",1,IF('Indicator Data imputation'!R63&lt;&gt;"",1,0))</f>
        <v>0</v>
      </c>
      <c r="R60" s="42">
        <f>IF('Indicator Data'!S64="No Data",1,IF('Indicator Data imputation'!S63&lt;&gt;"",1,0))</f>
        <v>0</v>
      </c>
      <c r="S60" s="42">
        <f>IF('Indicator Data'!T64="No Data",1,IF('Indicator Data imputation'!T63&lt;&gt;"",1,0))</f>
        <v>0</v>
      </c>
      <c r="T60" s="42">
        <f>IF('Indicator Data'!U64="No Data",1,IF('Indicator Data imputation'!U63&lt;&gt;"",1,0))</f>
        <v>0</v>
      </c>
      <c r="U60" s="42">
        <f>IF('Indicator Data'!V64="No Data",1,IF('Indicator Data imputation'!V63&lt;&gt;"",1,0))</f>
        <v>0</v>
      </c>
      <c r="V60" s="42">
        <f>IF('Indicator Data'!W64="No Data",1,IF('Indicator Data imputation'!W63&lt;&gt;"",1,0))</f>
        <v>0</v>
      </c>
      <c r="W60" s="42">
        <f>IF('Indicator Data'!X64="No Data",1,IF('Indicator Data imputation'!X63&lt;&gt;"",1,0))</f>
        <v>0</v>
      </c>
      <c r="X60" s="42">
        <f>IF('Indicator Data'!Y64="No Data",1,IF('Indicator Data imputation'!Y63&lt;&gt;"",1,0))</f>
        <v>0</v>
      </c>
      <c r="Y60" s="42">
        <f>IF('Indicator Data'!Z64="No Data",1,IF('Indicator Data imputation'!Z63&lt;&gt;"",1,0))</f>
        <v>0</v>
      </c>
      <c r="Z60" s="42">
        <f>IF('Indicator Data'!AA64="No Data",1,IF('Indicator Data imputation'!AA63&lt;&gt;"",1,0))</f>
        <v>1</v>
      </c>
      <c r="AA60" s="42">
        <f>IF('Indicator Data'!AB64="No Data",1,IF('Indicator Data imputation'!AB63&lt;&gt;"",1,0))</f>
        <v>0</v>
      </c>
      <c r="AB60" s="42">
        <f>IF('Indicator Data'!AC64="No Data",1,IF('Indicator Data imputation'!AC63&lt;&gt;"",1,0))</f>
        <v>0</v>
      </c>
      <c r="AC60" s="42">
        <f>IF('Indicator Data'!AD64="No Data",1,IF('Indicator Data imputation'!AD63&lt;&gt;"",1,0))</f>
        <v>0</v>
      </c>
      <c r="AD60" s="42">
        <f>IF('Indicator Data'!AE64="No Data",1,IF('Indicator Data imputation'!AE63&lt;&gt;"",1,0))</f>
        <v>0</v>
      </c>
      <c r="AE60" s="42">
        <f>IF('Indicator Data'!AF64="No Data",1,IF('Indicator Data imputation'!AF63&lt;&gt;"",1,0))</f>
        <v>0</v>
      </c>
      <c r="AF60" s="42">
        <f>IF('Indicator Data'!AG64="No Data",1,IF('Indicator Data imputation'!AG63&lt;&gt;"",1,0))</f>
        <v>0</v>
      </c>
      <c r="AG60" s="42">
        <f>IF('Indicator Data'!AH64="No Data",1,IF('Indicator Data imputation'!AH63&lt;&gt;"",1,0))</f>
        <v>0</v>
      </c>
      <c r="AH60" s="42">
        <f>IF('Indicator Data'!AI64="No Data",1,IF('Indicator Data imputation'!AI63&lt;&gt;"",1,0))</f>
        <v>1</v>
      </c>
      <c r="AI60" s="42">
        <f>IF('Indicator Data'!AJ64="No Data",1,IF('Indicator Data imputation'!AJ63&lt;&gt;"",1,0))</f>
        <v>0</v>
      </c>
      <c r="AJ60" s="42">
        <f>IF('Indicator Data'!AK64="No Data",1,IF('Indicator Data imputation'!AK63&lt;&gt;"",1,0))</f>
        <v>0</v>
      </c>
      <c r="AK60" s="42">
        <f>IF('Indicator Data'!AL64="No Data",1,IF('Indicator Data imputation'!AL63&lt;&gt;"",1,0))</f>
        <v>0</v>
      </c>
      <c r="AL60" s="42">
        <f>IF('Indicator Data'!AM64="No Data",1,IF('Indicator Data imputation'!AM63&lt;&gt;"",1,0))</f>
        <v>1</v>
      </c>
      <c r="AM60" s="42">
        <f>IF('Indicator Data'!AN64="No Data",1,IF('Indicator Data imputation'!AN63&lt;&gt;"",1,0))</f>
        <v>0</v>
      </c>
      <c r="AN60" s="42">
        <f>IF('Indicator Data'!AO64="No Data",1,IF('Indicator Data imputation'!AO63&lt;&gt;"",1,0))</f>
        <v>0</v>
      </c>
      <c r="AO60" s="42">
        <f>IF('Indicator Data'!AP64="No Data",1,IF('Indicator Data imputation'!AP63&lt;&gt;"",1,0))</f>
        <v>1</v>
      </c>
      <c r="AP60" s="42">
        <f>IF('Indicator Data'!AQ64="No Data",1,IF('Indicator Data imputation'!AQ63&lt;&gt;"",1,0))</f>
        <v>0</v>
      </c>
      <c r="AQ60" s="42">
        <f>IF('Indicator Data'!AR64="No Data",1,IF('Indicator Data imputation'!AR63&lt;&gt;"",1,0))</f>
        <v>1</v>
      </c>
      <c r="AR60" s="42">
        <f>IF('Indicator Data'!AS64="No Data",1,IF('Indicator Data imputation'!AS63&lt;&gt;"",1,0))</f>
        <v>1</v>
      </c>
      <c r="AS60" s="42">
        <f>IF('Indicator Data'!AT64="No Data",1,IF('Indicator Data imputation'!AT63&lt;&gt;"",1,0))</f>
        <v>1</v>
      </c>
      <c r="AT60" s="42">
        <f>IF('Indicator Data'!AU64="No Data",1,IF('Indicator Data imputation'!AU63&lt;&gt;"",1,0))</f>
        <v>0</v>
      </c>
      <c r="AU60" s="42">
        <f>IF('Indicator Data'!AV64="No Data",1,IF('Indicator Data imputation'!AV63&lt;&gt;"",1,0))</f>
        <v>0</v>
      </c>
      <c r="AV60" s="42">
        <f>IF('Indicator Data'!AW64="No Data",1,IF('Indicator Data imputation'!AW63&lt;&gt;"",1,0))</f>
        <v>0</v>
      </c>
      <c r="AW60" s="42">
        <f>IF('Indicator Data'!AX64="No Data",1,IF('Indicator Data imputation'!AX63&lt;&gt;"",1,0))</f>
        <v>0</v>
      </c>
      <c r="AX60" s="42">
        <f>IF('Indicator Data'!AY64="No Data",1,IF('Indicator Data imputation'!AY63&lt;&gt;"",1,0))</f>
        <v>0</v>
      </c>
      <c r="AY60" s="42">
        <f>IF('Indicator Data'!AZ64="No Data",1,IF('Indicator Data imputation'!AZ63&lt;&gt;"",1,0))</f>
        <v>0</v>
      </c>
      <c r="AZ60" s="42">
        <f>IF('Indicator Data'!BA64="No Data",1,IF('Indicator Data imputation'!BA63&lt;&gt;"",1,0))</f>
        <v>0</v>
      </c>
      <c r="BA60" s="42">
        <f>IF('Indicator Data'!BB64="No Data",1,IF('Indicator Data imputation'!BB63&lt;&gt;"",1,0))</f>
        <v>0</v>
      </c>
      <c r="BB60" s="42">
        <f>IF('Indicator Data'!BC64="No Data",1,IF('Indicator Data imputation'!BC63&lt;&gt;"",1,0))</f>
        <v>0</v>
      </c>
      <c r="BC60" s="42">
        <f>IF('Indicator Data'!BD64="No Data",1,IF('Indicator Data imputation'!BD63&lt;&gt;"",1,0))</f>
        <v>0</v>
      </c>
      <c r="BD60" s="42">
        <f>IF('Indicator Data'!BE64="No Data",1,IF('Indicator Data imputation'!BE63&lt;&gt;"",1,0))</f>
        <v>0</v>
      </c>
      <c r="BE60" s="42">
        <f>IF('Indicator Data'!BF64="No Data",1,IF('Indicator Data imputation'!BF63&lt;&gt;"",1,0))</f>
        <v>0</v>
      </c>
      <c r="BF60" s="42">
        <f>IF('Indicator Data'!BG64="No Data",1,IF('Indicator Data imputation'!BG63&lt;&gt;"",1,0))</f>
        <v>0</v>
      </c>
      <c r="BG60" s="42">
        <f>IF('Indicator Data'!BH64="No Data",1,IF('Indicator Data imputation'!BH63&lt;&gt;"",1,0))</f>
        <v>0</v>
      </c>
      <c r="BH60" s="42">
        <f>IF('Indicator Data'!BI64="No Data",1,IF('Indicator Data imputation'!BI63&lt;&gt;"",1,0))</f>
        <v>0</v>
      </c>
      <c r="BI60" s="42">
        <f>IF('Indicator Data'!BJ64="No Data",1,IF('Indicator Data imputation'!BJ63&lt;&gt;"",1,0))</f>
        <v>1</v>
      </c>
      <c r="BJ60" s="42">
        <f>IF('Indicator Data'!BK64="No Data",1,IF('Indicator Data imputation'!BK63&lt;&gt;"",1,0))</f>
        <v>0</v>
      </c>
      <c r="BK60" s="42">
        <f>IF('Indicator Data'!BL64="No Data",1,IF('Indicator Data imputation'!BL63&lt;&gt;"",1,0))</f>
        <v>0</v>
      </c>
      <c r="BL60" s="42">
        <f>IF('Indicator Data'!BM64="No Data",1,IF('Indicator Data imputation'!BM63&lt;&gt;"",1,0))</f>
        <v>0</v>
      </c>
      <c r="BM60" s="42">
        <f>IF('Indicator Data'!BN64="No Data",1,IF('Indicator Data imputation'!BN63&lt;&gt;"",1,0))</f>
        <v>0</v>
      </c>
      <c r="BN60" s="42">
        <f>IF('Indicator Data'!BO64="No Data",1,IF('Indicator Data imputation'!BO63&lt;&gt;"",1,0))</f>
        <v>0</v>
      </c>
      <c r="BO60" s="42">
        <f>IF('Indicator Data'!BP64="No Data",1,IF('Indicator Data imputation'!BP63&lt;&gt;"",1,0))</f>
        <v>0</v>
      </c>
      <c r="BP60" s="42">
        <f>IF('Indicator Data'!BQ64="No Data",1,IF('Indicator Data imputation'!BQ63&lt;&gt;"",1,0))</f>
        <v>0</v>
      </c>
      <c r="BQ60" s="42">
        <f>IF('Indicator Data'!BR64="No Data",1,IF('Indicator Data imputation'!BR63&lt;&gt;"",1,0))</f>
        <v>0</v>
      </c>
      <c r="BR60" s="42">
        <f>IF('Indicator Data'!BS64="No Data",1,IF('Indicator Data imputation'!BS63&lt;&gt;"",1,0))</f>
        <v>0</v>
      </c>
      <c r="BS60" s="42">
        <f>IF('Indicator Data'!BT64="No Data",1,IF('Indicator Data imputation'!BT63&lt;&gt;"",1,0))</f>
        <v>0</v>
      </c>
      <c r="BT60" s="42">
        <f>IF('Indicator Data'!BU64="No Data",1,IF('Indicator Data imputation'!BU63&lt;&gt;"",1,0))</f>
        <v>0</v>
      </c>
      <c r="BU60">
        <f t="shared" si="2"/>
        <v>11</v>
      </c>
      <c r="BV60" s="44">
        <f t="shared" si="1"/>
        <v>0.14666666666666667</v>
      </c>
    </row>
    <row r="61" spans="1:74">
      <c r="A61" t="str">
        <f>'Indicator Data'!B65</f>
        <v>FRA</v>
      </c>
      <c r="B61" s="42">
        <f>IF('Indicator Data'!C65="No Data",1,IF('Indicator Data imputation'!C64&lt;&gt;"",1,0))</f>
        <v>0</v>
      </c>
      <c r="C61" s="42">
        <f>IF('Indicator Data'!D65="No Data",1,IF('Indicator Data imputation'!D64&lt;&gt;"",1,0))</f>
        <v>0</v>
      </c>
      <c r="D61" s="42">
        <f>IF('Indicator Data'!E65="No Data",1,IF('Indicator Data imputation'!E64&lt;&gt;"",1,0))</f>
        <v>0</v>
      </c>
      <c r="E61" s="42">
        <f>IF('Indicator Data'!F65="No Data",1,IF('Indicator Data imputation'!F64&lt;&gt;"",1,0))</f>
        <v>0</v>
      </c>
      <c r="F61" s="42">
        <f>IF('Indicator Data'!G65="No Data",1,IF('Indicator Data imputation'!G64&lt;&gt;"",1,0))</f>
        <v>0</v>
      </c>
      <c r="G61" s="42">
        <f>IF('Indicator Data'!H65="No Data",1,IF('Indicator Data imputation'!H64&lt;&gt;"",1,0))</f>
        <v>0</v>
      </c>
      <c r="H61" s="42">
        <f>IF('Indicator Data'!I65="No Data",1,IF('Indicator Data imputation'!I64&lt;&gt;"",1,0))</f>
        <v>0</v>
      </c>
      <c r="I61" s="42">
        <f>IF('Indicator Data'!J65="No Data",1,IF('Indicator Data imputation'!J64&lt;&gt;"",1,0))</f>
        <v>0</v>
      </c>
      <c r="J61" s="42">
        <f>IF('Indicator Data'!K65="No Data",1,IF('Indicator Data imputation'!K64&lt;&gt;"",1,0))</f>
        <v>0</v>
      </c>
      <c r="K61" s="42">
        <f>IF('Indicator Data'!L65="No Data",1,IF('Indicator Data imputation'!L64&lt;&gt;"",1,0))</f>
        <v>0</v>
      </c>
      <c r="L61" s="42">
        <f>IF('Indicator Data'!M65="No Data",1,IF('Indicator Data imputation'!M64&lt;&gt;"",1,0))</f>
        <v>0</v>
      </c>
      <c r="M61" s="42">
        <f>IF('Indicator Data'!N65="No Data",1,IF('Indicator Data imputation'!N64&lt;&gt;"",1,0))</f>
        <v>1</v>
      </c>
      <c r="N61" s="42">
        <f>IF('Indicator Data'!O65="No Data",1,IF('Indicator Data imputation'!O64&lt;&gt;"",1,0))</f>
        <v>1</v>
      </c>
      <c r="O61" s="42">
        <f>IF('Indicator Data'!P65="No Data",1,IF('Indicator Data imputation'!P64&lt;&gt;"",1,0))</f>
        <v>1</v>
      </c>
      <c r="P61" s="42">
        <f>IF('Indicator Data'!Q65="No Data",1,IF('Indicator Data imputation'!Q64&lt;&gt;"",1,0))</f>
        <v>0</v>
      </c>
      <c r="Q61" s="42">
        <f>IF('Indicator Data'!R65="No Data",1,IF('Indicator Data imputation'!R64&lt;&gt;"",1,0))</f>
        <v>0</v>
      </c>
      <c r="R61" s="42">
        <f>IF('Indicator Data'!S65="No Data",1,IF('Indicator Data imputation'!S64&lt;&gt;"",1,0))</f>
        <v>0</v>
      </c>
      <c r="S61" s="42">
        <f>IF('Indicator Data'!T65="No Data",1,IF('Indicator Data imputation'!T64&lt;&gt;"",1,0))</f>
        <v>0</v>
      </c>
      <c r="T61" s="42">
        <f>IF('Indicator Data'!U65="No Data",1,IF('Indicator Data imputation'!U64&lt;&gt;"",1,0))</f>
        <v>0</v>
      </c>
      <c r="U61" s="42">
        <f>IF('Indicator Data'!V65="No Data",1,IF('Indicator Data imputation'!V64&lt;&gt;"",1,0))</f>
        <v>0</v>
      </c>
      <c r="V61" s="42">
        <f>IF('Indicator Data'!W65="No Data",1,IF('Indicator Data imputation'!W64&lt;&gt;"",1,0))</f>
        <v>0</v>
      </c>
      <c r="W61" s="42">
        <f>IF('Indicator Data'!X65="No Data",1,IF('Indicator Data imputation'!X64&lt;&gt;"",1,0))</f>
        <v>0</v>
      </c>
      <c r="X61" s="42">
        <f>IF('Indicator Data'!Y65="No Data",1,IF('Indicator Data imputation'!Y64&lt;&gt;"",1,0))</f>
        <v>0</v>
      </c>
      <c r="Y61" s="42">
        <f>IF('Indicator Data'!Z65="No Data",1,IF('Indicator Data imputation'!Z64&lt;&gt;"",1,0))</f>
        <v>0</v>
      </c>
      <c r="Z61" s="42">
        <f>IF('Indicator Data'!AA65="No Data",1,IF('Indicator Data imputation'!AA64&lt;&gt;"",1,0))</f>
        <v>1</v>
      </c>
      <c r="AA61" s="42">
        <f>IF('Indicator Data'!AB65="No Data",1,IF('Indicator Data imputation'!AB64&lt;&gt;"",1,0))</f>
        <v>0</v>
      </c>
      <c r="AB61" s="42">
        <f>IF('Indicator Data'!AC65="No Data",1,IF('Indicator Data imputation'!AC64&lt;&gt;"",1,0))</f>
        <v>0</v>
      </c>
      <c r="AC61" s="42">
        <f>IF('Indicator Data'!AD65="No Data",1,IF('Indicator Data imputation'!AD64&lt;&gt;"",1,0))</f>
        <v>0</v>
      </c>
      <c r="AD61" s="42">
        <f>IF('Indicator Data'!AE65="No Data",1,IF('Indicator Data imputation'!AE64&lt;&gt;"",1,0))</f>
        <v>0</v>
      </c>
      <c r="AE61" s="42">
        <f>IF('Indicator Data'!AF65="No Data",1,IF('Indicator Data imputation'!AF64&lt;&gt;"",1,0))</f>
        <v>0</v>
      </c>
      <c r="AF61" s="42">
        <f>IF('Indicator Data'!AG65="No Data",1,IF('Indicator Data imputation'!AG64&lt;&gt;"",1,0))</f>
        <v>0</v>
      </c>
      <c r="AG61" s="42">
        <f>IF('Indicator Data'!AH65="No Data",1,IF('Indicator Data imputation'!AH64&lt;&gt;"",1,0))</f>
        <v>0</v>
      </c>
      <c r="AH61" s="42">
        <f>IF('Indicator Data'!AI65="No Data",1,IF('Indicator Data imputation'!AI64&lt;&gt;"",1,0))</f>
        <v>1</v>
      </c>
      <c r="AI61" s="42">
        <f>IF('Indicator Data'!AJ65="No Data",1,IF('Indicator Data imputation'!AJ64&lt;&gt;"",1,0))</f>
        <v>0</v>
      </c>
      <c r="AJ61" s="42">
        <f>IF('Indicator Data'!AK65="No Data",1,IF('Indicator Data imputation'!AK64&lt;&gt;"",1,0))</f>
        <v>0</v>
      </c>
      <c r="AK61" s="42">
        <f>IF('Indicator Data'!AL65="No Data",1,IF('Indicator Data imputation'!AL64&lt;&gt;"",1,0))</f>
        <v>0</v>
      </c>
      <c r="AL61" s="42">
        <f>IF('Indicator Data'!AM65="No Data",1,IF('Indicator Data imputation'!AM64&lt;&gt;"",1,0))</f>
        <v>1</v>
      </c>
      <c r="AM61" s="42">
        <f>IF('Indicator Data'!AN65="No Data",1,IF('Indicator Data imputation'!AN64&lt;&gt;"",1,0))</f>
        <v>0</v>
      </c>
      <c r="AN61" s="42">
        <f>IF('Indicator Data'!AO65="No Data",1,IF('Indicator Data imputation'!AO64&lt;&gt;"",1,0))</f>
        <v>0</v>
      </c>
      <c r="AO61" s="42">
        <f>IF('Indicator Data'!AP65="No Data",1,IF('Indicator Data imputation'!AP64&lt;&gt;"",1,0))</f>
        <v>1</v>
      </c>
      <c r="AP61" s="42">
        <f>IF('Indicator Data'!AQ65="No Data",1,IF('Indicator Data imputation'!AQ64&lt;&gt;"",1,0))</f>
        <v>0</v>
      </c>
      <c r="AQ61" s="42">
        <f>IF('Indicator Data'!AR65="No Data",1,IF('Indicator Data imputation'!AR64&lt;&gt;"",1,0))</f>
        <v>0</v>
      </c>
      <c r="AR61" s="42">
        <f>IF('Indicator Data'!AS65="No Data",1,IF('Indicator Data imputation'!AS64&lt;&gt;"",1,0))</f>
        <v>0</v>
      </c>
      <c r="AS61" s="42">
        <f>IF('Indicator Data'!AT65="No Data",1,IF('Indicator Data imputation'!AT64&lt;&gt;"",1,0))</f>
        <v>1</v>
      </c>
      <c r="AT61" s="42">
        <f>IF('Indicator Data'!AU65="No Data",1,IF('Indicator Data imputation'!AU64&lt;&gt;"",1,0))</f>
        <v>0</v>
      </c>
      <c r="AU61" s="42">
        <f>IF('Indicator Data'!AV65="No Data",1,IF('Indicator Data imputation'!AV64&lt;&gt;"",1,0))</f>
        <v>0</v>
      </c>
      <c r="AV61" s="42">
        <f>IF('Indicator Data'!AW65="No Data",1,IF('Indicator Data imputation'!AW64&lt;&gt;"",1,0))</f>
        <v>0</v>
      </c>
      <c r="AW61" s="42">
        <f>IF('Indicator Data'!AX65="No Data",1,IF('Indicator Data imputation'!AX64&lt;&gt;"",1,0))</f>
        <v>0</v>
      </c>
      <c r="AX61" s="42">
        <f>IF('Indicator Data'!AY65="No Data",1,IF('Indicator Data imputation'!AY64&lt;&gt;"",1,0))</f>
        <v>0</v>
      </c>
      <c r="AY61" s="42">
        <f>IF('Indicator Data'!AZ65="No Data",1,IF('Indicator Data imputation'!AZ64&lt;&gt;"",1,0))</f>
        <v>0</v>
      </c>
      <c r="AZ61" s="42">
        <f>IF('Indicator Data'!BA65="No Data",1,IF('Indicator Data imputation'!BA64&lt;&gt;"",1,0))</f>
        <v>0</v>
      </c>
      <c r="BA61" s="42">
        <f>IF('Indicator Data'!BB65="No Data",1,IF('Indicator Data imputation'!BB64&lt;&gt;"",1,0))</f>
        <v>0</v>
      </c>
      <c r="BB61" s="42">
        <f>IF('Indicator Data'!BC65="No Data",1,IF('Indicator Data imputation'!BC64&lt;&gt;"",1,0))</f>
        <v>0</v>
      </c>
      <c r="BC61" s="42">
        <f>IF('Indicator Data'!BD65="No Data",1,IF('Indicator Data imputation'!BD64&lt;&gt;"",1,0))</f>
        <v>0</v>
      </c>
      <c r="BD61" s="42">
        <f>IF('Indicator Data'!BE65="No Data",1,IF('Indicator Data imputation'!BE64&lt;&gt;"",1,0))</f>
        <v>0</v>
      </c>
      <c r="BE61" s="42">
        <f>IF('Indicator Data'!BF65="No Data",1,IF('Indicator Data imputation'!BF64&lt;&gt;"",1,0))</f>
        <v>0</v>
      </c>
      <c r="BF61" s="42">
        <f>IF('Indicator Data'!BG65="No Data",1,IF('Indicator Data imputation'!BG64&lt;&gt;"",1,0))</f>
        <v>0</v>
      </c>
      <c r="BG61" s="42">
        <f>IF('Indicator Data'!BH65="No Data",1,IF('Indicator Data imputation'!BH64&lt;&gt;"",1,0))</f>
        <v>0</v>
      </c>
      <c r="BH61" s="42">
        <f>IF('Indicator Data'!BI65="No Data",1,IF('Indicator Data imputation'!BI64&lt;&gt;"",1,0))</f>
        <v>0</v>
      </c>
      <c r="BI61" s="42">
        <f>IF('Indicator Data'!BJ65="No Data",1,IF('Indicator Data imputation'!BJ64&lt;&gt;"",1,0))</f>
        <v>1</v>
      </c>
      <c r="BJ61" s="42">
        <f>IF('Indicator Data'!BK65="No Data",1,IF('Indicator Data imputation'!BK64&lt;&gt;"",1,0))</f>
        <v>0</v>
      </c>
      <c r="BK61" s="42">
        <f>IF('Indicator Data'!BL65="No Data",1,IF('Indicator Data imputation'!BL64&lt;&gt;"",1,0))</f>
        <v>0</v>
      </c>
      <c r="BL61" s="42">
        <f>IF('Indicator Data'!BM65="No Data",1,IF('Indicator Data imputation'!BM64&lt;&gt;"",1,0))</f>
        <v>0</v>
      </c>
      <c r="BM61" s="42">
        <f>IF('Indicator Data'!BN65="No Data",1,IF('Indicator Data imputation'!BN64&lt;&gt;"",1,0))</f>
        <v>0</v>
      </c>
      <c r="BN61" s="42">
        <f>IF('Indicator Data'!BO65="No Data",1,IF('Indicator Data imputation'!BO64&lt;&gt;"",1,0))</f>
        <v>0</v>
      </c>
      <c r="BO61" s="42">
        <f>IF('Indicator Data'!BP65="No Data",1,IF('Indicator Data imputation'!BP64&lt;&gt;"",1,0))</f>
        <v>0</v>
      </c>
      <c r="BP61" s="42">
        <f>IF('Indicator Data'!BQ65="No Data",1,IF('Indicator Data imputation'!BQ64&lt;&gt;"",1,0))</f>
        <v>0</v>
      </c>
      <c r="BQ61" s="42">
        <f>IF('Indicator Data'!BR65="No Data",1,IF('Indicator Data imputation'!BR64&lt;&gt;"",1,0))</f>
        <v>0</v>
      </c>
      <c r="BR61" s="42">
        <f>IF('Indicator Data'!BS65="No Data",1,IF('Indicator Data imputation'!BS64&lt;&gt;"",1,0))</f>
        <v>0</v>
      </c>
      <c r="BS61" s="42">
        <f>IF('Indicator Data'!BT65="No Data",1,IF('Indicator Data imputation'!BT64&lt;&gt;"",1,0))</f>
        <v>0</v>
      </c>
      <c r="BT61" s="42">
        <f>IF('Indicator Data'!BU65="No Data",1,IF('Indicator Data imputation'!BU64&lt;&gt;"",1,0))</f>
        <v>0</v>
      </c>
      <c r="BU61">
        <f t="shared" si="2"/>
        <v>9</v>
      </c>
      <c r="BV61" s="44">
        <f t="shared" si="1"/>
        <v>0.12</v>
      </c>
    </row>
    <row r="62" spans="1:74">
      <c r="A62" t="str">
        <f>'Indicator Data'!B66</f>
        <v>GAB</v>
      </c>
      <c r="B62" s="42">
        <f>IF('Indicator Data'!C66="No Data",1,IF('Indicator Data imputation'!C65&lt;&gt;"",1,0))</f>
        <v>0</v>
      </c>
      <c r="C62" s="42">
        <f>IF('Indicator Data'!D66="No Data",1,IF('Indicator Data imputation'!D65&lt;&gt;"",1,0))</f>
        <v>0</v>
      </c>
      <c r="D62" s="42">
        <f>IF('Indicator Data'!E66="No Data",1,IF('Indicator Data imputation'!E65&lt;&gt;"",1,0))</f>
        <v>0</v>
      </c>
      <c r="E62" s="42">
        <f>IF('Indicator Data'!F66="No Data",1,IF('Indicator Data imputation'!F65&lt;&gt;"",1,0))</f>
        <v>0</v>
      </c>
      <c r="F62" s="42">
        <f>IF('Indicator Data'!G66="No Data",1,IF('Indicator Data imputation'!G65&lt;&gt;"",1,0))</f>
        <v>0</v>
      </c>
      <c r="G62" s="42">
        <f>IF('Indicator Data'!H66="No Data",1,IF('Indicator Data imputation'!H65&lt;&gt;"",1,0))</f>
        <v>0</v>
      </c>
      <c r="H62" s="42">
        <f>IF('Indicator Data'!I66="No Data",1,IF('Indicator Data imputation'!I65&lt;&gt;"",1,0))</f>
        <v>0</v>
      </c>
      <c r="I62" s="42">
        <f>IF('Indicator Data'!J66="No Data",1,IF('Indicator Data imputation'!J65&lt;&gt;"",1,0))</f>
        <v>0</v>
      </c>
      <c r="J62" s="42">
        <f>IF('Indicator Data'!K66="No Data",1,IF('Indicator Data imputation'!K65&lt;&gt;"",1,0))</f>
        <v>0</v>
      </c>
      <c r="K62" s="42">
        <f>IF('Indicator Data'!L66="No Data",1,IF('Indicator Data imputation'!L65&lt;&gt;"",1,0))</f>
        <v>0</v>
      </c>
      <c r="L62" s="42">
        <f>IF('Indicator Data'!M66="No Data",1,IF('Indicator Data imputation'!M65&lt;&gt;"",1,0))</f>
        <v>0</v>
      </c>
      <c r="M62" s="42">
        <f>IF('Indicator Data'!N66="No Data",1,IF('Indicator Data imputation'!N65&lt;&gt;"",1,0))</f>
        <v>0</v>
      </c>
      <c r="N62" s="42">
        <f>IF('Indicator Data'!O66="No Data",1,IF('Indicator Data imputation'!O65&lt;&gt;"",1,0))</f>
        <v>0</v>
      </c>
      <c r="O62" s="42">
        <f>IF('Indicator Data'!P66="No Data",1,IF('Indicator Data imputation'!P65&lt;&gt;"",1,0))</f>
        <v>0</v>
      </c>
      <c r="P62" s="42">
        <f>IF('Indicator Data'!Q66="No Data",1,IF('Indicator Data imputation'!Q65&lt;&gt;"",1,0))</f>
        <v>0</v>
      </c>
      <c r="Q62" s="42">
        <f>IF('Indicator Data'!R66="No Data",1,IF('Indicator Data imputation'!R65&lt;&gt;"",1,0))</f>
        <v>0</v>
      </c>
      <c r="R62" s="42">
        <f>IF('Indicator Data'!S66="No Data",1,IF('Indicator Data imputation'!S65&lt;&gt;"",1,0))</f>
        <v>0</v>
      </c>
      <c r="S62" s="42">
        <f>IF('Indicator Data'!T66="No Data",1,IF('Indicator Data imputation'!T65&lt;&gt;"",1,0))</f>
        <v>0</v>
      </c>
      <c r="T62" s="42">
        <f>IF('Indicator Data'!U66="No Data",1,IF('Indicator Data imputation'!U65&lt;&gt;"",1,0))</f>
        <v>0</v>
      </c>
      <c r="U62" s="42">
        <f>IF('Indicator Data'!V66="No Data",1,IF('Indicator Data imputation'!V65&lt;&gt;"",1,0))</f>
        <v>0</v>
      </c>
      <c r="V62" s="42">
        <f>IF('Indicator Data'!W66="No Data",1,IF('Indicator Data imputation'!W65&lt;&gt;"",1,0))</f>
        <v>0</v>
      </c>
      <c r="W62" s="42">
        <f>IF('Indicator Data'!X66="No Data",1,IF('Indicator Data imputation'!X65&lt;&gt;"",1,0))</f>
        <v>0</v>
      </c>
      <c r="X62" s="42">
        <f>IF('Indicator Data'!Y66="No Data",1,IF('Indicator Data imputation'!Y65&lt;&gt;"",1,0))</f>
        <v>0</v>
      </c>
      <c r="Y62" s="42">
        <f>IF('Indicator Data'!Z66="No Data",1,IF('Indicator Data imputation'!Z65&lt;&gt;"",1,0))</f>
        <v>0</v>
      </c>
      <c r="Z62" s="42">
        <f>IF('Indicator Data'!AA66="No Data",1,IF('Indicator Data imputation'!AA65&lt;&gt;"",1,0))</f>
        <v>1</v>
      </c>
      <c r="AA62" s="42">
        <f>IF('Indicator Data'!AB66="No Data",1,IF('Indicator Data imputation'!AB65&lt;&gt;"",1,0))</f>
        <v>0</v>
      </c>
      <c r="AB62" s="42">
        <f>IF('Indicator Data'!AC66="No Data",1,IF('Indicator Data imputation'!AC65&lt;&gt;"",1,0))</f>
        <v>0</v>
      </c>
      <c r="AC62" s="42">
        <f>IF('Indicator Data'!AD66="No Data",1,IF('Indicator Data imputation'!AD65&lt;&gt;"",1,0))</f>
        <v>0</v>
      </c>
      <c r="AD62" s="42">
        <f>IF('Indicator Data'!AE66="No Data",1,IF('Indicator Data imputation'!AE65&lt;&gt;"",1,0))</f>
        <v>0</v>
      </c>
      <c r="AE62" s="42">
        <f>IF('Indicator Data'!AF66="No Data",1,IF('Indicator Data imputation'!AF65&lt;&gt;"",1,0))</f>
        <v>0</v>
      </c>
      <c r="AF62" s="42">
        <f>IF('Indicator Data'!AG66="No Data",1,IF('Indicator Data imputation'!AG65&lt;&gt;"",1,0))</f>
        <v>0</v>
      </c>
      <c r="AG62" s="42">
        <f>IF('Indicator Data'!AH66="No Data",1,IF('Indicator Data imputation'!AH65&lt;&gt;"",1,0))</f>
        <v>0</v>
      </c>
      <c r="AH62" s="42">
        <f>IF('Indicator Data'!AI66="No Data",1,IF('Indicator Data imputation'!AI65&lt;&gt;"",1,0))</f>
        <v>0</v>
      </c>
      <c r="AI62" s="42">
        <f>IF('Indicator Data'!AJ66="No Data",1,IF('Indicator Data imputation'!AJ65&lt;&gt;"",1,0))</f>
        <v>0</v>
      </c>
      <c r="AJ62" s="42">
        <f>IF('Indicator Data'!AK66="No Data",1,IF('Indicator Data imputation'!AK65&lt;&gt;"",1,0))</f>
        <v>0</v>
      </c>
      <c r="AK62" s="42">
        <f>IF('Indicator Data'!AL66="No Data",1,IF('Indicator Data imputation'!AL65&lt;&gt;"",1,0))</f>
        <v>0</v>
      </c>
      <c r="AL62" s="42">
        <f>IF('Indicator Data'!AM66="No Data",1,IF('Indicator Data imputation'!AM65&lt;&gt;"",1,0))</f>
        <v>0</v>
      </c>
      <c r="AM62" s="42">
        <f>IF('Indicator Data'!AN66="No Data",1,IF('Indicator Data imputation'!AN65&lt;&gt;"",1,0))</f>
        <v>0</v>
      </c>
      <c r="AN62" s="42">
        <f>IF('Indicator Data'!AO66="No Data",1,IF('Indicator Data imputation'!AO65&lt;&gt;"",1,0))</f>
        <v>0</v>
      </c>
      <c r="AO62" s="42">
        <f>IF('Indicator Data'!AP66="No Data",1,IF('Indicator Data imputation'!AP65&lt;&gt;"",1,0))</f>
        <v>0</v>
      </c>
      <c r="AP62" s="42">
        <f>IF('Indicator Data'!AQ66="No Data",1,IF('Indicator Data imputation'!AQ65&lt;&gt;"",1,0))</f>
        <v>0</v>
      </c>
      <c r="AQ62" s="42">
        <f>IF('Indicator Data'!AR66="No Data",1,IF('Indicator Data imputation'!AR65&lt;&gt;"",1,0))</f>
        <v>0</v>
      </c>
      <c r="AR62" s="42">
        <f>IF('Indicator Data'!AS66="No Data",1,IF('Indicator Data imputation'!AS65&lt;&gt;"",1,0))</f>
        <v>0</v>
      </c>
      <c r="AS62" s="42">
        <f>IF('Indicator Data'!AT66="No Data",1,IF('Indicator Data imputation'!AT65&lt;&gt;"",1,0))</f>
        <v>0</v>
      </c>
      <c r="AT62" s="42">
        <f>IF('Indicator Data'!AU66="No Data",1,IF('Indicator Data imputation'!AU65&lt;&gt;"",1,0))</f>
        <v>0</v>
      </c>
      <c r="AU62" s="42">
        <f>IF('Indicator Data'!AV66="No Data",1,IF('Indicator Data imputation'!AV65&lt;&gt;"",1,0))</f>
        <v>0</v>
      </c>
      <c r="AV62" s="42">
        <f>IF('Indicator Data'!AW66="No Data",1,IF('Indicator Data imputation'!AW65&lt;&gt;"",1,0))</f>
        <v>0</v>
      </c>
      <c r="AW62" s="42">
        <f>IF('Indicator Data'!AX66="No Data",1,IF('Indicator Data imputation'!AX65&lt;&gt;"",1,0))</f>
        <v>0</v>
      </c>
      <c r="AX62" s="42">
        <f>IF('Indicator Data'!AY66="No Data",1,IF('Indicator Data imputation'!AY65&lt;&gt;"",1,0))</f>
        <v>0</v>
      </c>
      <c r="AY62" s="42">
        <f>IF('Indicator Data'!AZ66="No Data",1,IF('Indicator Data imputation'!AZ65&lt;&gt;"",1,0))</f>
        <v>0</v>
      </c>
      <c r="AZ62" s="42">
        <f>IF('Indicator Data'!BA66="No Data",1,IF('Indicator Data imputation'!BA65&lt;&gt;"",1,0))</f>
        <v>0</v>
      </c>
      <c r="BA62" s="42">
        <f>IF('Indicator Data'!BB66="No Data",1,IF('Indicator Data imputation'!BB65&lt;&gt;"",1,0))</f>
        <v>0</v>
      </c>
      <c r="BB62" s="42">
        <f>IF('Indicator Data'!BC66="No Data",1,IF('Indicator Data imputation'!BC65&lt;&gt;"",1,0))</f>
        <v>0</v>
      </c>
      <c r="BC62" s="42">
        <f>IF('Indicator Data'!BD66="No Data",1,IF('Indicator Data imputation'!BD65&lt;&gt;"",1,0))</f>
        <v>0</v>
      </c>
      <c r="BD62" s="42">
        <f>IF('Indicator Data'!BE66="No Data",1,IF('Indicator Data imputation'!BE65&lt;&gt;"",1,0))</f>
        <v>0</v>
      </c>
      <c r="BE62" s="42">
        <f>IF('Indicator Data'!BF66="No Data",1,IF('Indicator Data imputation'!BF65&lt;&gt;"",1,0))</f>
        <v>0</v>
      </c>
      <c r="BF62" s="42">
        <f>IF('Indicator Data'!BG66="No Data",1,IF('Indicator Data imputation'!BG65&lt;&gt;"",1,0))</f>
        <v>0</v>
      </c>
      <c r="BG62" s="42">
        <f>IF('Indicator Data'!BH66="No Data",1,IF('Indicator Data imputation'!BH65&lt;&gt;"",1,0))</f>
        <v>0</v>
      </c>
      <c r="BH62" s="42">
        <f>IF('Indicator Data'!BI66="No Data",1,IF('Indicator Data imputation'!BI65&lt;&gt;"",1,0))</f>
        <v>0</v>
      </c>
      <c r="BI62" s="42">
        <f>IF('Indicator Data'!BJ66="No Data",1,IF('Indicator Data imputation'!BJ65&lt;&gt;"",1,0))</f>
        <v>0</v>
      </c>
      <c r="BJ62" s="42">
        <f>IF('Indicator Data'!BK66="No Data",1,IF('Indicator Data imputation'!BK65&lt;&gt;"",1,0))</f>
        <v>0</v>
      </c>
      <c r="BK62" s="42">
        <f>IF('Indicator Data'!BL66="No Data",1,IF('Indicator Data imputation'!BL65&lt;&gt;"",1,0))</f>
        <v>0</v>
      </c>
      <c r="BL62" s="42">
        <f>IF('Indicator Data'!BM66="No Data",1,IF('Indicator Data imputation'!BM65&lt;&gt;"",1,0))</f>
        <v>0</v>
      </c>
      <c r="BM62" s="42">
        <f>IF('Indicator Data'!BN66="No Data",1,IF('Indicator Data imputation'!BN65&lt;&gt;"",1,0))</f>
        <v>0</v>
      </c>
      <c r="BN62" s="42">
        <f>IF('Indicator Data'!BO66="No Data",1,IF('Indicator Data imputation'!BO65&lt;&gt;"",1,0))</f>
        <v>0</v>
      </c>
      <c r="BO62" s="42">
        <f>IF('Indicator Data'!BP66="No Data",1,IF('Indicator Data imputation'!BP65&lt;&gt;"",1,0))</f>
        <v>0</v>
      </c>
      <c r="BP62" s="42">
        <f>IF('Indicator Data'!BQ66="No Data",1,IF('Indicator Data imputation'!BQ65&lt;&gt;"",1,0))</f>
        <v>0</v>
      </c>
      <c r="BQ62" s="42">
        <f>IF('Indicator Data'!BR66="No Data",1,IF('Indicator Data imputation'!BR65&lt;&gt;"",1,0))</f>
        <v>1</v>
      </c>
      <c r="BR62" s="42">
        <f>IF('Indicator Data'!BS66="No Data",1,IF('Indicator Data imputation'!BS65&lt;&gt;"",1,0))</f>
        <v>1</v>
      </c>
      <c r="BS62" s="42">
        <f>IF('Indicator Data'!BT66="No Data",1,IF('Indicator Data imputation'!BT65&lt;&gt;"",1,0))</f>
        <v>0</v>
      </c>
      <c r="BT62" s="42">
        <f>IF('Indicator Data'!BU66="No Data",1,IF('Indicator Data imputation'!BU65&lt;&gt;"",1,0))</f>
        <v>0</v>
      </c>
      <c r="BU62">
        <f t="shared" si="2"/>
        <v>3</v>
      </c>
      <c r="BV62" s="44">
        <f t="shared" si="1"/>
        <v>0.04</v>
      </c>
    </row>
    <row r="63" spans="1:74">
      <c r="A63" t="str">
        <f>'Indicator Data'!B67</f>
        <v>GMB</v>
      </c>
      <c r="B63" s="42">
        <f>IF('Indicator Data'!C67="No Data",1,IF('Indicator Data imputation'!C66&lt;&gt;"",1,0))</f>
        <v>0</v>
      </c>
      <c r="C63" s="42">
        <f>IF('Indicator Data'!D67="No Data",1,IF('Indicator Data imputation'!D66&lt;&gt;"",1,0))</f>
        <v>0</v>
      </c>
      <c r="D63" s="42">
        <f>IF('Indicator Data'!E67="No Data",1,IF('Indicator Data imputation'!E66&lt;&gt;"",1,0))</f>
        <v>0</v>
      </c>
      <c r="E63" s="42">
        <f>IF('Indicator Data'!F67="No Data",1,IF('Indicator Data imputation'!F66&lt;&gt;"",1,0))</f>
        <v>0</v>
      </c>
      <c r="F63" s="42">
        <f>IF('Indicator Data'!G67="No Data",1,IF('Indicator Data imputation'!G66&lt;&gt;"",1,0))</f>
        <v>0</v>
      </c>
      <c r="G63" s="42">
        <f>IF('Indicator Data'!H67="No Data",1,IF('Indicator Data imputation'!H66&lt;&gt;"",1,0))</f>
        <v>0</v>
      </c>
      <c r="H63" s="42">
        <f>IF('Indicator Data'!I67="No Data",1,IF('Indicator Data imputation'!I66&lt;&gt;"",1,0))</f>
        <v>0</v>
      </c>
      <c r="I63" s="42">
        <f>IF('Indicator Data'!J67="No Data",1,IF('Indicator Data imputation'!J66&lt;&gt;"",1,0))</f>
        <v>0</v>
      </c>
      <c r="J63" s="42">
        <f>IF('Indicator Data'!K67="No Data",1,IF('Indicator Data imputation'!K66&lt;&gt;"",1,0))</f>
        <v>0</v>
      </c>
      <c r="K63" s="42">
        <f>IF('Indicator Data'!L67="No Data",1,IF('Indicator Data imputation'!L66&lt;&gt;"",1,0))</f>
        <v>0</v>
      </c>
      <c r="L63" s="42">
        <f>IF('Indicator Data'!M67="No Data",1,IF('Indicator Data imputation'!M66&lt;&gt;"",1,0))</f>
        <v>0</v>
      </c>
      <c r="M63" s="42">
        <f>IF('Indicator Data'!N67="No Data",1,IF('Indicator Data imputation'!N66&lt;&gt;"",1,0))</f>
        <v>0</v>
      </c>
      <c r="N63" s="42">
        <f>IF('Indicator Data'!O67="No Data",1,IF('Indicator Data imputation'!O66&lt;&gt;"",1,0))</f>
        <v>0</v>
      </c>
      <c r="O63" s="42">
        <f>IF('Indicator Data'!P67="No Data",1,IF('Indicator Data imputation'!P66&lt;&gt;"",1,0))</f>
        <v>0</v>
      </c>
      <c r="P63" s="42">
        <f>IF('Indicator Data'!Q67="No Data",1,IF('Indicator Data imputation'!Q66&lt;&gt;"",1,0))</f>
        <v>0</v>
      </c>
      <c r="Q63" s="42">
        <f>IF('Indicator Data'!R67="No Data",1,IF('Indicator Data imputation'!R66&lt;&gt;"",1,0))</f>
        <v>0</v>
      </c>
      <c r="R63" s="42">
        <f>IF('Indicator Data'!S67="No Data",1,IF('Indicator Data imputation'!S66&lt;&gt;"",1,0))</f>
        <v>0</v>
      </c>
      <c r="S63" s="42">
        <f>IF('Indicator Data'!T67="No Data",1,IF('Indicator Data imputation'!T66&lt;&gt;"",1,0))</f>
        <v>0</v>
      </c>
      <c r="T63" s="42">
        <f>IF('Indicator Data'!U67="No Data",1,IF('Indicator Data imputation'!U66&lt;&gt;"",1,0))</f>
        <v>0</v>
      </c>
      <c r="U63" s="42">
        <f>IF('Indicator Data'!V67="No Data",1,IF('Indicator Data imputation'!V66&lt;&gt;"",1,0))</f>
        <v>0</v>
      </c>
      <c r="V63" s="42">
        <f>IF('Indicator Data'!W67="No Data",1,IF('Indicator Data imputation'!W66&lt;&gt;"",1,0))</f>
        <v>0</v>
      </c>
      <c r="W63" s="42">
        <f>IF('Indicator Data'!X67="No Data",1,IF('Indicator Data imputation'!X66&lt;&gt;"",1,0))</f>
        <v>0</v>
      </c>
      <c r="X63" s="42">
        <f>IF('Indicator Data'!Y67="No Data",1,IF('Indicator Data imputation'!Y66&lt;&gt;"",1,0))</f>
        <v>0</v>
      </c>
      <c r="Y63" s="42">
        <f>IF('Indicator Data'!Z67="No Data",1,IF('Indicator Data imputation'!Z66&lt;&gt;"",1,0))</f>
        <v>0</v>
      </c>
      <c r="Z63" s="42">
        <f>IF('Indicator Data'!AA67="No Data",1,IF('Indicator Data imputation'!AA66&lt;&gt;"",1,0))</f>
        <v>0</v>
      </c>
      <c r="AA63" s="42">
        <f>IF('Indicator Data'!AB67="No Data",1,IF('Indicator Data imputation'!AB66&lt;&gt;"",1,0))</f>
        <v>0</v>
      </c>
      <c r="AB63" s="42">
        <f>IF('Indicator Data'!AC67="No Data",1,IF('Indicator Data imputation'!AC66&lt;&gt;"",1,0))</f>
        <v>0</v>
      </c>
      <c r="AC63" s="42">
        <f>IF('Indicator Data'!AD67="No Data",1,IF('Indicator Data imputation'!AD66&lt;&gt;"",1,0))</f>
        <v>0</v>
      </c>
      <c r="AD63" s="42">
        <f>IF('Indicator Data'!AE67="No Data",1,IF('Indicator Data imputation'!AE66&lt;&gt;"",1,0))</f>
        <v>0</v>
      </c>
      <c r="AE63" s="42">
        <f>IF('Indicator Data'!AF67="No Data",1,IF('Indicator Data imputation'!AF66&lt;&gt;"",1,0))</f>
        <v>0</v>
      </c>
      <c r="AF63" s="42">
        <f>IF('Indicator Data'!AG67="No Data",1,IF('Indicator Data imputation'!AG66&lt;&gt;"",1,0))</f>
        <v>0</v>
      </c>
      <c r="AG63" s="42">
        <f>IF('Indicator Data'!AH67="No Data",1,IF('Indicator Data imputation'!AH66&lt;&gt;"",1,0))</f>
        <v>0</v>
      </c>
      <c r="AH63" s="42">
        <f>IF('Indicator Data'!AI67="No Data",1,IF('Indicator Data imputation'!AI66&lt;&gt;"",1,0))</f>
        <v>0</v>
      </c>
      <c r="AI63" s="42">
        <f>IF('Indicator Data'!AJ67="No Data",1,IF('Indicator Data imputation'!AJ66&lt;&gt;"",1,0))</f>
        <v>0</v>
      </c>
      <c r="AJ63" s="42">
        <f>IF('Indicator Data'!AK67="No Data",1,IF('Indicator Data imputation'!AK66&lt;&gt;"",1,0))</f>
        <v>0</v>
      </c>
      <c r="AK63" s="42">
        <f>IF('Indicator Data'!AL67="No Data",1,IF('Indicator Data imputation'!AL66&lt;&gt;"",1,0))</f>
        <v>0</v>
      </c>
      <c r="AL63" s="42">
        <f>IF('Indicator Data'!AM67="No Data",1,IF('Indicator Data imputation'!AM66&lt;&gt;"",1,0))</f>
        <v>0</v>
      </c>
      <c r="AM63" s="42">
        <f>IF('Indicator Data'!AN67="No Data",1,IF('Indicator Data imputation'!AN66&lt;&gt;"",1,0))</f>
        <v>0</v>
      </c>
      <c r="AN63" s="42">
        <f>IF('Indicator Data'!AO67="No Data",1,IF('Indicator Data imputation'!AO66&lt;&gt;"",1,0))</f>
        <v>0</v>
      </c>
      <c r="AO63" s="42">
        <f>IF('Indicator Data'!AP67="No Data",1,IF('Indicator Data imputation'!AP66&lt;&gt;"",1,0))</f>
        <v>0</v>
      </c>
      <c r="AP63" s="42">
        <f>IF('Indicator Data'!AQ67="No Data",1,IF('Indicator Data imputation'!AQ66&lt;&gt;"",1,0))</f>
        <v>0</v>
      </c>
      <c r="AQ63" s="42">
        <f>IF('Indicator Data'!AR67="No Data",1,IF('Indicator Data imputation'!AR66&lt;&gt;"",1,0))</f>
        <v>0</v>
      </c>
      <c r="AR63" s="42">
        <f>IF('Indicator Data'!AS67="No Data",1,IF('Indicator Data imputation'!AS66&lt;&gt;"",1,0))</f>
        <v>0</v>
      </c>
      <c r="AS63" s="42">
        <f>IF('Indicator Data'!AT67="No Data",1,IF('Indicator Data imputation'!AT66&lt;&gt;"",1,0))</f>
        <v>0</v>
      </c>
      <c r="AT63" s="42">
        <f>IF('Indicator Data'!AU67="No Data",1,IF('Indicator Data imputation'!AU66&lt;&gt;"",1,0))</f>
        <v>0</v>
      </c>
      <c r="AU63" s="42">
        <f>IF('Indicator Data'!AV67="No Data",1,IF('Indicator Data imputation'!AV66&lt;&gt;"",1,0))</f>
        <v>0</v>
      </c>
      <c r="AV63" s="42">
        <f>IF('Indicator Data'!AW67="No Data",1,IF('Indicator Data imputation'!AW66&lt;&gt;"",1,0))</f>
        <v>0</v>
      </c>
      <c r="AW63" s="42">
        <f>IF('Indicator Data'!AX67="No Data",1,IF('Indicator Data imputation'!AX66&lt;&gt;"",1,0))</f>
        <v>0</v>
      </c>
      <c r="AX63" s="42">
        <f>IF('Indicator Data'!AY67="No Data",1,IF('Indicator Data imputation'!AY66&lt;&gt;"",1,0))</f>
        <v>0</v>
      </c>
      <c r="AY63" s="42">
        <f>IF('Indicator Data'!AZ67="No Data",1,IF('Indicator Data imputation'!AZ66&lt;&gt;"",1,0))</f>
        <v>0</v>
      </c>
      <c r="AZ63" s="42">
        <f>IF('Indicator Data'!BA67="No Data",1,IF('Indicator Data imputation'!BA66&lt;&gt;"",1,0))</f>
        <v>0</v>
      </c>
      <c r="BA63" s="42">
        <f>IF('Indicator Data'!BB67="No Data",1,IF('Indicator Data imputation'!BB66&lt;&gt;"",1,0))</f>
        <v>0</v>
      </c>
      <c r="BB63" s="42">
        <f>IF('Indicator Data'!BC67="No Data",1,IF('Indicator Data imputation'!BC66&lt;&gt;"",1,0))</f>
        <v>0</v>
      </c>
      <c r="BC63" s="42">
        <f>IF('Indicator Data'!BD67="No Data",1,IF('Indicator Data imputation'!BD66&lt;&gt;"",1,0))</f>
        <v>0</v>
      </c>
      <c r="BD63" s="42">
        <f>IF('Indicator Data'!BE67="No Data",1,IF('Indicator Data imputation'!BE66&lt;&gt;"",1,0))</f>
        <v>0</v>
      </c>
      <c r="BE63" s="42">
        <f>IF('Indicator Data'!BF67="No Data",1,IF('Indicator Data imputation'!BF66&lt;&gt;"",1,0))</f>
        <v>0</v>
      </c>
      <c r="BF63" s="42">
        <f>IF('Indicator Data'!BG67="No Data",1,IF('Indicator Data imputation'!BG66&lt;&gt;"",1,0))</f>
        <v>0</v>
      </c>
      <c r="BG63" s="42">
        <f>IF('Indicator Data'!BH67="No Data",1,IF('Indicator Data imputation'!BH66&lt;&gt;"",1,0))</f>
        <v>0</v>
      </c>
      <c r="BH63" s="42">
        <f>IF('Indicator Data'!BI67="No Data",1,IF('Indicator Data imputation'!BI66&lt;&gt;"",1,0))</f>
        <v>0</v>
      </c>
      <c r="BI63" s="42">
        <f>IF('Indicator Data'!BJ67="No Data",1,IF('Indicator Data imputation'!BJ66&lt;&gt;"",1,0))</f>
        <v>0</v>
      </c>
      <c r="BJ63" s="42">
        <f>IF('Indicator Data'!BK67="No Data",1,IF('Indicator Data imputation'!BK66&lt;&gt;"",1,0))</f>
        <v>0</v>
      </c>
      <c r="BK63" s="42">
        <f>IF('Indicator Data'!BL67="No Data",1,IF('Indicator Data imputation'!BL66&lt;&gt;"",1,0))</f>
        <v>0</v>
      </c>
      <c r="BL63" s="42">
        <f>IF('Indicator Data'!BM67="No Data",1,IF('Indicator Data imputation'!BM66&lt;&gt;"",1,0))</f>
        <v>0</v>
      </c>
      <c r="BM63" s="42">
        <f>IF('Indicator Data'!BN67="No Data",1,IF('Indicator Data imputation'!BN66&lt;&gt;"",1,0))</f>
        <v>0</v>
      </c>
      <c r="BN63" s="42">
        <f>IF('Indicator Data'!BO67="No Data",1,IF('Indicator Data imputation'!BO66&lt;&gt;"",1,0))</f>
        <v>0</v>
      </c>
      <c r="BO63" s="42">
        <f>IF('Indicator Data'!BP67="No Data",1,IF('Indicator Data imputation'!BP66&lt;&gt;"",1,0))</f>
        <v>0</v>
      </c>
      <c r="BP63" s="42">
        <f>IF('Indicator Data'!BQ67="No Data",1,IF('Indicator Data imputation'!BQ66&lt;&gt;"",1,0))</f>
        <v>0</v>
      </c>
      <c r="BQ63" s="42">
        <f>IF('Indicator Data'!BR67="No Data",1,IF('Indicator Data imputation'!BR66&lt;&gt;"",1,0))</f>
        <v>0</v>
      </c>
      <c r="BR63" s="42">
        <f>IF('Indicator Data'!BS67="No Data",1,IF('Indicator Data imputation'!BS66&lt;&gt;"",1,0))</f>
        <v>0</v>
      </c>
      <c r="BS63" s="42">
        <f>IF('Indicator Data'!BT67="No Data",1,IF('Indicator Data imputation'!BT66&lt;&gt;"",1,0))</f>
        <v>0</v>
      </c>
      <c r="BT63" s="42">
        <f>IF('Indicator Data'!BU67="No Data",1,IF('Indicator Data imputation'!BU66&lt;&gt;"",1,0))</f>
        <v>0</v>
      </c>
      <c r="BU63">
        <f t="shared" si="2"/>
        <v>0</v>
      </c>
      <c r="BV63" s="44">
        <f t="shared" si="1"/>
        <v>0</v>
      </c>
    </row>
    <row r="64" spans="1:74">
      <c r="A64" t="str">
        <f>'Indicator Data'!B68</f>
        <v>GEO</v>
      </c>
      <c r="B64" s="42">
        <f>IF('Indicator Data'!C68="No Data",1,IF('Indicator Data imputation'!C67&lt;&gt;"",1,0))</f>
        <v>0</v>
      </c>
      <c r="C64" s="42">
        <f>IF('Indicator Data'!D68="No Data",1,IF('Indicator Data imputation'!D67&lt;&gt;"",1,0))</f>
        <v>0</v>
      </c>
      <c r="D64" s="42">
        <f>IF('Indicator Data'!E68="No Data",1,IF('Indicator Data imputation'!E67&lt;&gt;"",1,0))</f>
        <v>0</v>
      </c>
      <c r="E64" s="42">
        <f>IF('Indicator Data'!F68="No Data",1,IF('Indicator Data imputation'!F67&lt;&gt;"",1,0))</f>
        <v>0</v>
      </c>
      <c r="F64" s="42">
        <f>IF('Indicator Data'!G68="No Data",1,IF('Indicator Data imputation'!G67&lt;&gt;"",1,0))</f>
        <v>0</v>
      </c>
      <c r="G64" s="42">
        <f>IF('Indicator Data'!H68="No Data",1,IF('Indicator Data imputation'!H67&lt;&gt;"",1,0))</f>
        <v>0</v>
      </c>
      <c r="H64" s="42">
        <f>IF('Indicator Data'!I68="No Data",1,IF('Indicator Data imputation'!I67&lt;&gt;"",1,0))</f>
        <v>0</v>
      </c>
      <c r="I64" s="42">
        <f>IF('Indicator Data'!J68="No Data",1,IF('Indicator Data imputation'!J67&lt;&gt;"",1,0))</f>
        <v>0</v>
      </c>
      <c r="J64" s="42">
        <f>IF('Indicator Data'!K68="No Data",1,IF('Indicator Data imputation'!K67&lt;&gt;"",1,0))</f>
        <v>0</v>
      </c>
      <c r="K64" s="42">
        <f>IF('Indicator Data'!L68="No Data",1,IF('Indicator Data imputation'!L67&lt;&gt;"",1,0))</f>
        <v>0</v>
      </c>
      <c r="L64" s="42">
        <f>IF('Indicator Data'!M68="No Data",1,IF('Indicator Data imputation'!M67&lt;&gt;"",1,0))</f>
        <v>0</v>
      </c>
      <c r="M64" s="42">
        <f>IF('Indicator Data'!N68="No Data",1,IF('Indicator Data imputation'!N67&lt;&gt;"",1,0))</f>
        <v>1</v>
      </c>
      <c r="N64" s="42">
        <f>IF('Indicator Data'!O68="No Data",1,IF('Indicator Data imputation'!O67&lt;&gt;"",1,0))</f>
        <v>1</v>
      </c>
      <c r="O64" s="42">
        <f>IF('Indicator Data'!P68="No Data",1,IF('Indicator Data imputation'!P67&lt;&gt;"",1,0))</f>
        <v>1</v>
      </c>
      <c r="P64" s="42">
        <f>IF('Indicator Data'!Q68="No Data",1,IF('Indicator Data imputation'!Q67&lt;&gt;"",1,0))</f>
        <v>0</v>
      </c>
      <c r="Q64" s="42">
        <f>IF('Indicator Data'!R68="No Data",1,IF('Indicator Data imputation'!R67&lt;&gt;"",1,0))</f>
        <v>0</v>
      </c>
      <c r="R64" s="42">
        <f>IF('Indicator Data'!S68="No Data",1,IF('Indicator Data imputation'!S67&lt;&gt;"",1,0))</f>
        <v>0</v>
      </c>
      <c r="S64" s="42">
        <f>IF('Indicator Data'!T68="No Data",1,IF('Indicator Data imputation'!T67&lt;&gt;"",1,0))</f>
        <v>0</v>
      </c>
      <c r="T64" s="42">
        <f>IF('Indicator Data'!U68="No Data",1,IF('Indicator Data imputation'!U67&lt;&gt;"",1,0))</f>
        <v>0</v>
      </c>
      <c r="U64" s="42">
        <f>IF('Indicator Data'!V68="No Data",1,IF('Indicator Data imputation'!V67&lt;&gt;"",1,0))</f>
        <v>0</v>
      </c>
      <c r="V64" s="42">
        <f>IF('Indicator Data'!W68="No Data",1,IF('Indicator Data imputation'!W67&lt;&gt;"",1,0))</f>
        <v>0</v>
      </c>
      <c r="W64" s="42">
        <f>IF('Indicator Data'!X68="No Data",1,IF('Indicator Data imputation'!X67&lt;&gt;"",1,0))</f>
        <v>0</v>
      </c>
      <c r="X64" s="42">
        <f>IF('Indicator Data'!Y68="No Data",1,IF('Indicator Data imputation'!Y67&lt;&gt;"",1,0))</f>
        <v>0</v>
      </c>
      <c r="Y64" s="42">
        <f>IF('Indicator Data'!Z68="No Data",1,IF('Indicator Data imputation'!Z67&lt;&gt;"",1,0))</f>
        <v>0</v>
      </c>
      <c r="Z64" s="42">
        <f>IF('Indicator Data'!AA68="No Data",1,IF('Indicator Data imputation'!AA67&lt;&gt;"",1,0))</f>
        <v>0</v>
      </c>
      <c r="AA64" s="42">
        <f>IF('Indicator Data'!AB68="No Data",1,IF('Indicator Data imputation'!AB67&lt;&gt;"",1,0))</f>
        <v>0</v>
      </c>
      <c r="AB64" s="42">
        <f>IF('Indicator Data'!AC68="No Data",1,IF('Indicator Data imputation'!AC67&lt;&gt;"",1,0))</f>
        <v>0</v>
      </c>
      <c r="AC64" s="42">
        <f>IF('Indicator Data'!AD68="No Data",1,IF('Indicator Data imputation'!AD67&lt;&gt;"",1,0))</f>
        <v>0</v>
      </c>
      <c r="AD64" s="42">
        <f>IF('Indicator Data'!AE68="No Data",1,IF('Indicator Data imputation'!AE67&lt;&gt;"",1,0))</f>
        <v>0</v>
      </c>
      <c r="AE64" s="42">
        <f>IF('Indicator Data'!AF68="No Data",1,IF('Indicator Data imputation'!AF67&lt;&gt;"",1,0))</f>
        <v>0</v>
      </c>
      <c r="AF64" s="42">
        <f>IF('Indicator Data'!AG68="No Data",1,IF('Indicator Data imputation'!AG67&lt;&gt;"",1,0))</f>
        <v>0</v>
      </c>
      <c r="AG64" s="42">
        <f>IF('Indicator Data'!AH68="No Data",1,IF('Indicator Data imputation'!AH67&lt;&gt;"",1,0))</f>
        <v>0</v>
      </c>
      <c r="AH64" s="42">
        <f>IF('Indicator Data'!AI68="No Data",1,IF('Indicator Data imputation'!AI67&lt;&gt;"",1,0))</f>
        <v>0</v>
      </c>
      <c r="AI64" s="42">
        <f>IF('Indicator Data'!AJ68="No Data",1,IF('Indicator Data imputation'!AJ67&lt;&gt;"",1,0))</f>
        <v>0</v>
      </c>
      <c r="AJ64" s="42">
        <f>IF('Indicator Data'!AK68="No Data",1,IF('Indicator Data imputation'!AK67&lt;&gt;"",1,0))</f>
        <v>0</v>
      </c>
      <c r="AK64" s="42">
        <f>IF('Indicator Data'!AL68="No Data",1,IF('Indicator Data imputation'!AL67&lt;&gt;"",1,0))</f>
        <v>0</v>
      </c>
      <c r="AL64" s="42">
        <f>IF('Indicator Data'!AM68="No Data",1,IF('Indicator Data imputation'!AM67&lt;&gt;"",1,0))</f>
        <v>0</v>
      </c>
      <c r="AM64" s="42">
        <f>IF('Indicator Data'!AN68="No Data",1,IF('Indicator Data imputation'!AN67&lt;&gt;"",1,0))</f>
        <v>0</v>
      </c>
      <c r="AN64" s="42">
        <f>IF('Indicator Data'!AO68="No Data",1,IF('Indicator Data imputation'!AO67&lt;&gt;"",1,0))</f>
        <v>0</v>
      </c>
      <c r="AO64" s="42">
        <f>IF('Indicator Data'!AP68="No Data",1,IF('Indicator Data imputation'!AP67&lt;&gt;"",1,0))</f>
        <v>0</v>
      </c>
      <c r="AP64" s="42">
        <f>IF('Indicator Data'!AQ68="No Data",1,IF('Indicator Data imputation'!AQ67&lt;&gt;"",1,0))</f>
        <v>0</v>
      </c>
      <c r="AQ64" s="42">
        <f>IF('Indicator Data'!AR68="No Data",1,IF('Indicator Data imputation'!AR67&lt;&gt;"",1,0))</f>
        <v>0</v>
      </c>
      <c r="AR64" s="42">
        <f>IF('Indicator Data'!AS68="No Data",1,IF('Indicator Data imputation'!AS67&lt;&gt;"",1,0))</f>
        <v>0</v>
      </c>
      <c r="AS64" s="42">
        <f>IF('Indicator Data'!AT68="No Data",1,IF('Indicator Data imputation'!AT67&lt;&gt;"",1,0))</f>
        <v>0</v>
      </c>
      <c r="AT64" s="42">
        <f>IF('Indicator Data'!AU68="No Data",1,IF('Indicator Data imputation'!AU67&lt;&gt;"",1,0))</f>
        <v>0</v>
      </c>
      <c r="AU64" s="42">
        <f>IF('Indicator Data'!AV68="No Data",1,IF('Indicator Data imputation'!AV67&lt;&gt;"",1,0))</f>
        <v>0</v>
      </c>
      <c r="AV64" s="42">
        <f>IF('Indicator Data'!AW68="No Data",1,IF('Indicator Data imputation'!AW67&lt;&gt;"",1,0))</f>
        <v>0</v>
      </c>
      <c r="AW64" s="42">
        <f>IF('Indicator Data'!AX68="No Data",1,IF('Indicator Data imputation'!AX67&lt;&gt;"",1,0))</f>
        <v>0</v>
      </c>
      <c r="AX64" s="42">
        <f>IF('Indicator Data'!AY68="No Data",1,IF('Indicator Data imputation'!AY67&lt;&gt;"",1,0))</f>
        <v>0</v>
      </c>
      <c r="AY64" s="42">
        <f>IF('Indicator Data'!AZ68="No Data",1,IF('Indicator Data imputation'!AZ67&lt;&gt;"",1,0))</f>
        <v>0</v>
      </c>
      <c r="AZ64" s="42">
        <f>IF('Indicator Data'!BA68="No Data",1,IF('Indicator Data imputation'!BA67&lt;&gt;"",1,0))</f>
        <v>0</v>
      </c>
      <c r="BA64" s="42">
        <f>IF('Indicator Data'!BB68="No Data",1,IF('Indicator Data imputation'!BB67&lt;&gt;"",1,0))</f>
        <v>0</v>
      </c>
      <c r="BB64" s="42">
        <f>IF('Indicator Data'!BC68="No Data",1,IF('Indicator Data imputation'!BC67&lt;&gt;"",1,0))</f>
        <v>0</v>
      </c>
      <c r="BC64" s="42">
        <f>IF('Indicator Data'!BD68="No Data",1,IF('Indicator Data imputation'!BD67&lt;&gt;"",1,0))</f>
        <v>0</v>
      </c>
      <c r="BD64" s="42">
        <f>IF('Indicator Data'!BE68="No Data",1,IF('Indicator Data imputation'!BE67&lt;&gt;"",1,0))</f>
        <v>0</v>
      </c>
      <c r="BE64" s="42">
        <f>IF('Indicator Data'!BF68="No Data",1,IF('Indicator Data imputation'!BF67&lt;&gt;"",1,0))</f>
        <v>0</v>
      </c>
      <c r="BF64" s="42">
        <f>IF('Indicator Data'!BG68="No Data",1,IF('Indicator Data imputation'!BG67&lt;&gt;"",1,0))</f>
        <v>0</v>
      </c>
      <c r="BG64" s="42">
        <f>IF('Indicator Data'!BH68="No Data",1,IF('Indicator Data imputation'!BH67&lt;&gt;"",1,0))</f>
        <v>0</v>
      </c>
      <c r="BH64" s="42">
        <f>IF('Indicator Data'!BI68="No Data",1,IF('Indicator Data imputation'!BI67&lt;&gt;"",1,0))</f>
        <v>0</v>
      </c>
      <c r="BI64" s="42">
        <f>IF('Indicator Data'!BJ68="No Data",1,IF('Indicator Data imputation'!BJ67&lt;&gt;"",1,0))</f>
        <v>0</v>
      </c>
      <c r="BJ64" s="42">
        <f>IF('Indicator Data'!BK68="No Data",1,IF('Indicator Data imputation'!BK67&lt;&gt;"",1,0))</f>
        <v>0</v>
      </c>
      <c r="BK64" s="42">
        <f>IF('Indicator Data'!BL68="No Data",1,IF('Indicator Data imputation'!BL67&lt;&gt;"",1,0))</f>
        <v>0</v>
      </c>
      <c r="BL64" s="42">
        <f>IF('Indicator Data'!BM68="No Data",1,IF('Indicator Data imputation'!BM67&lt;&gt;"",1,0))</f>
        <v>0</v>
      </c>
      <c r="BM64" s="42">
        <f>IF('Indicator Data'!BN68="No Data",1,IF('Indicator Data imputation'!BN67&lt;&gt;"",1,0))</f>
        <v>0</v>
      </c>
      <c r="BN64" s="42">
        <f>IF('Indicator Data'!BO68="No Data",1,IF('Indicator Data imputation'!BO67&lt;&gt;"",1,0))</f>
        <v>0</v>
      </c>
      <c r="BO64" s="42">
        <f>IF('Indicator Data'!BP68="No Data",1,IF('Indicator Data imputation'!BP67&lt;&gt;"",1,0))</f>
        <v>0</v>
      </c>
      <c r="BP64" s="42">
        <f>IF('Indicator Data'!BQ68="No Data",1,IF('Indicator Data imputation'!BQ67&lt;&gt;"",1,0))</f>
        <v>0</v>
      </c>
      <c r="BQ64" s="42">
        <f>IF('Indicator Data'!BR68="No Data",1,IF('Indicator Data imputation'!BR67&lt;&gt;"",1,0))</f>
        <v>0</v>
      </c>
      <c r="BR64" s="42">
        <f>IF('Indicator Data'!BS68="No Data",1,IF('Indicator Data imputation'!BS67&lt;&gt;"",1,0))</f>
        <v>0</v>
      </c>
      <c r="BS64" s="42">
        <f>IF('Indicator Data'!BT68="No Data",1,IF('Indicator Data imputation'!BT67&lt;&gt;"",1,0))</f>
        <v>0</v>
      </c>
      <c r="BT64" s="42">
        <f>IF('Indicator Data'!BU68="No Data",1,IF('Indicator Data imputation'!BU67&lt;&gt;"",1,0))</f>
        <v>0</v>
      </c>
      <c r="BU64">
        <f t="shared" si="2"/>
        <v>3</v>
      </c>
      <c r="BV64" s="44">
        <f t="shared" si="1"/>
        <v>0.04</v>
      </c>
    </row>
    <row r="65" spans="1:74">
      <c r="A65" t="str">
        <f>'Indicator Data'!B69</f>
        <v>DEU</v>
      </c>
      <c r="B65" s="42">
        <f>IF('Indicator Data'!C69="No Data",1,IF('Indicator Data imputation'!C68&lt;&gt;"",1,0))</f>
        <v>0</v>
      </c>
      <c r="C65" s="42">
        <f>IF('Indicator Data'!D69="No Data",1,IF('Indicator Data imputation'!D68&lt;&gt;"",1,0))</f>
        <v>0</v>
      </c>
      <c r="D65" s="42">
        <f>IF('Indicator Data'!E69="No Data",1,IF('Indicator Data imputation'!E68&lt;&gt;"",1,0))</f>
        <v>0</v>
      </c>
      <c r="E65" s="42">
        <f>IF('Indicator Data'!F69="No Data",1,IF('Indicator Data imputation'!F68&lt;&gt;"",1,0))</f>
        <v>0</v>
      </c>
      <c r="F65" s="42">
        <f>IF('Indicator Data'!G69="No Data",1,IF('Indicator Data imputation'!G68&lt;&gt;"",1,0))</f>
        <v>0</v>
      </c>
      <c r="G65" s="42">
        <f>IF('Indicator Data'!H69="No Data",1,IF('Indicator Data imputation'!H68&lt;&gt;"",1,0))</f>
        <v>0</v>
      </c>
      <c r="H65" s="42">
        <f>IF('Indicator Data'!I69="No Data",1,IF('Indicator Data imputation'!I68&lt;&gt;"",1,0))</f>
        <v>0</v>
      </c>
      <c r="I65" s="42">
        <f>IF('Indicator Data'!J69="No Data",1,IF('Indicator Data imputation'!J68&lt;&gt;"",1,0))</f>
        <v>0</v>
      </c>
      <c r="J65" s="42">
        <f>IF('Indicator Data'!K69="No Data",1,IF('Indicator Data imputation'!K68&lt;&gt;"",1,0))</f>
        <v>0</v>
      </c>
      <c r="K65" s="42">
        <f>IF('Indicator Data'!L69="No Data",1,IF('Indicator Data imputation'!L68&lt;&gt;"",1,0))</f>
        <v>0</v>
      </c>
      <c r="L65" s="42">
        <f>IF('Indicator Data'!M69="No Data",1,IF('Indicator Data imputation'!M68&lt;&gt;"",1,0))</f>
        <v>0</v>
      </c>
      <c r="M65" s="42">
        <f>IF('Indicator Data'!N69="No Data",1,IF('Indicator Data imputation'!N68&lt;&gt;"",1,0))</f>
        <v>1</v>
      </c>
      <c r="N65" s="42">
        <f>IF('Indicator Data'!O69="No Data",1,IF('Indicator Data imputation'!O68&lt;&gt;"",1,0))</f>
        <v>1</v>
      </c>
      <c r="O65" s="42">
        <f>IF('Indicator Data'!P69="No Data",1,IF('Indicator Data imputation'!P68&lt;&gt;"",1,0))</f>
        <v>1</v>
      </c>
      <c r="P65" s="42">
        <f>IF('Indicator Data'!Q69="No Data",1,IF('Indicator Data imputation'!Q68&lt;&gt;"",1,0))</f>
        <v>0</v>
      </c>
      <c r="Q65" s="42">
        <f>IF('Indicator Data'!R69="No Data",1,IF('Indicator Data imputation'!R68&lt;&gt;"",1,0))</f>
        <v>0</v>
      </c>
      <c r="R65" s="42">
        <f>IF('Indicator Data'!S69="No Data",1,IF('Indicator Data imputation'!S68&lt;&gt;"",1,0))</f>
        <v>0</v>
      </c>
      <c r="S65" s="42">
        <f>IF('Indicator Data'!T69="No Data",1,IF('Indicator Data imputation'!T68&lt;&gt;"",1,0))</f>
        <v>0</v>
      </c>
      <c r="T65" s="42">
        <f>IF('Indicator Data'!U69="No Data",1,IF('Indicator Data imputation'!U68&lt;&gt;"",1,0))</f>
        <v>0</v>
      </c>
      <c r="U65" s="42">
        <f>IF('Indicator Data'!V69="No Data",1,IF('Indicator Data imputation'!V68&lt;&gt;"",1,0))</f>
        <v>0</v>
      </c>
      <c r="V65" s="42">
        <f>IF('Indicator Data'!W69="No Data",1,IF('Indicator Data imputation'!W68&lt;&gt;"",1,0))</f>
        <v>0</v>
      </c>
      <c r="W65" s="42">
        <f>IF('Indicator Data'!X69="No Data",1,IF('Indicator Data imputation'!X68&lt;&gt;"",1,0))</f>
        <v>0</v>
      </c>
      <c r="X65" s="42">
        <f>IF('Indicator Data'!Y69="No Data",1,IF('Indicator Data imputation'!Y68&lt;&gt;"",1,0))</f>
        <v>0</v>
      </c>
      <c r="Y65" s="42">
        <f>IF('Indicator Data'!Z69="No Data",1,IF('Indicator Data imputation'!Z68&lt;&gt;"",1,0))</f>
        <v>0</v>
      </c>
      <c r="Z65" s="42">
        <f>IF('Indicator Data'!AA69="No Data",1,IF('Indicator Data imputation'!AA68&lt;&gt;"",1,0))</f>
        <v>1</v>
      </c>
      <c r="AA65" s="42">
        <f>IF('Indicator Data'!AB69="No Data",1,IF('Indicator Data imputation'!AB68&lt;&gt;"",1,0))</f>
        <v>0</v>
      </c>
      <c r="AB65" s="42">
        <f>IF('Indicator Data'!AC69="No Data",1,IF('Indicator Data imputation'!AC68&lt;&gt;"",1,0))</f>
        <v>0</v>
      </c>
      <c r="AC65" s="42">
        <f>IF('Indicator Data'!AD69="No Data",1,IF('Indicator Data imputation'!AD68&lt;&gt;"",1,0))</f>
        <v>0</v>
      </c>
      <c r="AD65" s="42">
        <f>IF('Indicator Data'!AE69="No Data",1,IF('Indicator Data imputation'!AE68&lt;&gt;"",1,0))</f>
        <v>0</v>
      </c>
      <c r="AE65" s="42">
        <f>IF('Indicator Data'!AF69="No Data",1,IF('Indicator Data imputation'!AF68&lt;&gt;"",1,0))</f>
        <v>0</v>
      </c>
      <c r="AF65" s="42">
        <f>IF('Indicator Data'!AG69="No Data",1,IF('Indicator Data imputation'!AG68&lt;&gt;"",1,0))</f>
        <v>0</v>
      </c>
      <c r="AG65" s="42">
        <f>IF('Indicator Data'!AH69="No Data",1,IF('Indicator Data imputation'!AH68&lt;&gt;"",1,0))</f>
        <v>0</v>
      </c>
      <c r="AH65" s="42">
        <f>IF('Indicator Data'!AI69="No Data",1,IF('Indicator Data imputation'!AI68&lt;&gt;"",1,0))</f>
        <v>1</v>
      </c>
      <c r="AI65" s="42">
        <f>IF('Indicator Data'!AJ69="No Data",1,IF('Indicator Data imputation'!AJ68&lt;&gt;"",1,0))</f>
        <v>0</v>
      </c>
      <c r="AJ65" s="42">
        <f>IF('Indicator Data'!AK69="No Data",1,IF('Indicator Data imputation'!AK68&lt;&gt;"",1,0))</f>
        <v>0</v>
      </c>
      <c r="AK65" s="42">
        <f>IF('Indicator Data'!AL69="No Data",1,IF('Indicator Data imputation'!AL68&lt;&gt;"",1,0))</f>
        <v>0</v>
      </c>
      <c r="AL65" s="42">
        <f>IF('Indicator Data'!AM69="No Data",1,IF('Indicator Data imputation'!AM68&lt;&gt;"",1,0))</f>
        <v>1</v>
      </c>
      <c r="AM65" s="42">
        <f>IF('Indicator Data'!AN69="No Data",1,IF('Indicator Data imputation'!AN68&lt;&gt;"",1,0))</f>
        <v>0</v>
      </c>
      <c r="AN65" s="42">
        <f>IF('Indicator Data'!AO69="No Data",1,IF('Indicator Data imputation'!AO68&lt;&gt;"",1,0))</f>
        <v>0</v>
      </c>
      <c r="AO65" s="42">
        <f>IF('Indicator Data'!AP69="No Data",1,IF('Indicator Data imputation'!AP68&lt;&gt;"",1,0))</f>
        <v>0</v>
      </c>
      <c r="AP65" s="42">
        <f>IF('Indicator Data'!AQ69="No Data",1,IF('Indicator Data imputation'!AQ68&lt;&gt;"",1,0))</f>
        <v>0</v>
      </c>
      <c r="AQ65" s="42">
        <f>IF('Indicator Data'!AR69="No Data",1,IF('Indicator Data imputation'!AR68&lt;&gt;"",1,0))</f>
        <v>0</v>
      </c>
      <c r="AR65" s="42">
        <f>IF('Indicator Data'!AS69="No Data",1,IF('Indicator Data imputation'!AS68&lt;&gt;"",1,0))</f>
        <v>0</v>
      </c>
      <c r="AS65" s="42">
        <f>IF('Indicator Data'!AT69="No Data",1,IF('Indicator Data imputation'!AT68&lt;&gt;"",1,0))</f>
        <v>1</v>
      </c>
      <c r="AT65" s="42">
        <f>IF('Indicator Data'!AU69="No Data",1,IF('Indicator Data imputation'!AU68&lt;&gt;"",1,0))</f>
        <v>0</v>
      </c>
      <c r="AU65" s="42">
        <f>IF('Indicator Data'!AV69="No Data",1,IF('Indicator Data imputation'!AV68&lt;&gt;"",1,0))</f>
        <v>0</v>
      </c>
      <c r="AV65" s="42">
        <f>IF('Indicator Data'!AW69="No Data",1,IF('Indicator Data imputation'!AW68&lt;&gt;"",1,0))</f>
        <v>0</v>
      </c>
      <c r="AW65" s="42">
        <f>IF('Indicator Data'!AX69="No Data",1,IF('Indicator Data imputation'!AX68&lt;&gt;"",1,0))</f>
        <v>0</v>
      </c>
      <c r="AX65" s="42">
        <f>IF('Indicator Data'!AY69="No Data",1,IF('Indicator Data imputation'!AY68&lt;&gt;"",1,0))</f>
        <v>0</v>
      </c>
      <c r="AY65" s="42">
        <f>IF('Indicator Data'!AZ69="No Data",1,IF('Indicator Data imputation'!AZ68&lt;&gt;"",1,0))</f>
        <v>0</v>
      </c>
      <c r="AZ65" s="42">
        <f>IF('Indicator Data'!BA69="No Data",1,IF('Indicator Data imputation'!BA68&lt;&gt;"",1,0))</f>
        <v>0</v>
      </c>
      <c r="BA65" s="42">
        <f>IF('Indicator Data'!BB69="No Data",1,IF('Indicator Data imputation'!BB68&lt;&gt;"",1,0))</f>
        <v>0</v>
      </c>
      <c r="BB65" s="42">
        <f>IF('Indicator Data'!BC69="No Data",1,IF('Indicator Data imputation'!BC68&lt;&gt;"",1,0))</f>
        <v>0</v>
      </c>
      <c r="BC65" s="42">
        <f>IF('Indicator Data'!BD69="No Data",1,IF('Indicator Data imputation'!BD68&lt;&gt;"",1,0))</f>
        <v>0</v>
      </c>
      <c r="BD65" s="42">
        <f>IF('Indicator Data'!BE69="No Data",1,IF('Indicator Data imputation'!BE68&lt;&gt;"",1,0))</f>
        <v>0</v>
      </c>
      <c r="BE65" s="42">
        <f>IF('Indicator Data'!BF69="No Data",1,IF('Indicator Data imputation'!BF68&lt;&gt;"",1,0))</f>
        <v>0</v>
      </c>
      <c r="BF65" s="42">
        <f>IF('Indicator Data'!BG69="No Data",1,IF('Indicator Data imputation'!BG68&lt;&gt;"",1,0))</f>
        <v>0</v>
      </c>
      <c r="BG65" s="42">
        <f>IF('Indicator Data'!BH69="No Data",1,IF('Indicator Data imputation'!BH68&lt;&gt;"",1,0))</f>
        <v>0</v>
      </c>
      <c r="BH65" s="42">
        <f>IF('Indicator Data'!BI69="No Data",1,IF('Indicator Data imputation'!BI68&lt;&gt;"",1,0))</f>
        <v>0</v>
      </c>
      <c r="BI65" s="42">
        <f>IF('Indicator Data'!BJ69="No Data",1,IF('Indicator Data imputation'!BJ68&lt;&gt;"",1,0))</f>
        <v>1</v>
      </c>
      <c r="BJ65" s="42">
        <f>IF('Indicator Data'!BK69="No Data",1,IF('Indicator Data imputation'!BK68&lt;&gt;"",1,0))</f>
        <v>0</v>
      </c>
      <c r="BK65" s="42">
        <f>IF('Indicator Data'!BL69="No Data",1,IF('Indicator Data imputation'!BL68&lt;&gt;"",1,0))</f>
        <v>0</v>
      </c>
      <c r="BL65" s="42">
        <f>IF('Indicator Data'!BM69="No Data",1,IF('Indicator Data imputation'!BM68&lt;&gt;"",1,0))</f>
        <v>0</v>
      </c>
      <c r="BM65" s="42">
        <f>IF('Indicator Data'!BN69="No Data",1,IF('Indicator Data imputation'!BN68&lt;&gt;"",1,0))</f>
        <v>0</v>
      </c>
      <c r="BN65" s="42">
        <f>IF('Indicator Data'!BO69="No Data",1,IF('Indicator Data imputation'!BO68&lt;&gt;"",1,0))</f>
        <v>0</v>
      </c>
      <c r="BO65" s="42">
        <f>IF('Indicator Data'!BP69="No Data",1,IF('Indicator Data imputation'!BP68&lt;&gt;"",1,0))</f>
        <v>0</v>
      </c>
      <c r="BP65" s="42">
        <f>IF('Indicator Data'!BQ69="No Data",1,IF('Indicator Data imputation'!BQ68&lt;&gt;"",1,0))</f>
        <v>0</v>
      </c>
      <c r="BQ65" s="42">
        <f>IF('Indicator Data'!BR69="No Data",1,IF('Indicator Data imputation'!BR68&lt;&gt;"",1,0))</f>
        <v>0</v>
      </c>
      <c r="BR65" s="42">
        <f>IF('Indicator Data'!BS69="No Data",1,IF('Indicator Data imputation'!BS68&lt;&gt;"",1,0))</f>
        <v>0</v>
      </c>
      <c r="BS65" s="42">
        <f>IF('Indicator Data'!BT69="No Data",1,IF('Indicator Data imputation'!BT68&lt;&gt;"",1,0))</f>
        <v>0</v>
      </c>
      <c r="BT65" s="42">
        <f>IF('Indicator Data'!BU69="No Data",1,IF('Indicator Data imputation'!BU68&lt;&gt;"",1,0))</f>
        <v>0</v>
      </c>
      <c r="BU65">
        <f t="shared" si="2"/>
        <v>8</v>
      </c>
      <c r="BV65" s="44">
        <f t="shared" si="1"/>
        <v>0.10666666666666667</v>
      </c>
    </row>
    <row r="66" spans="1:74">
      <c r="A66" t="str">
        <f>'Indicator Data'!B70</f>
        <v>GHA</v>
      </c>
      <c r="B66" s="42">
        <f>IF('Indicator Data'!C70="No Data",1,IF('Indicator Data imputation'!C69&lt;&gt;"",1,0))</f>
        <v>0</v>
      </c>
      <c r="C66" s="42">
        <f>IF('Indicator Data'!D70="No Data",1,IF('Indicator Data imputation'!D69&lt;&gt;"",1,0))</f>
        <v>0</v>
      </c>
      <c r="D66" s="42">
        <f>IF('Indicator Data'!E70="No Data",1,IF('Indicator Data imputation'!E69&lt;&gt;"",1,0))</f>
        <v>0</v>
      </c>
      <c r="E66" s="42">
        <f>IF('Indicator Data'!F70="No Data",1,IF('Indicator Data imputation'!F69&lt;&gt;"",1,0))</f>
        <v>0</v>
      </c>
      <c r="F66" s="42">
        <f>IF('Indicator Data'!G70="No Data",1,IF('Indicator Data imputation'!G69&lt;&gt;"",1,0))</f>
        <v>0</v>
      </c>
      <c r="G66" s="42">
        <f>IF('Indicator Data'!H70="No Data",1,IF('Indicator Data imputation'!H69&lt;&gt;"",1,0))</f>
        <v>0</v>
      </c>
      <c r="H66" s="42">
        <f>IF('Indicator Data'!I70="No Data",1,IF('Indicator Data imputation'!I69&lt;&gt;"",1,0))</f>
        <v>0</v>
      </c>
      <c r="I66" s="42">
        <f>IF('Indicator Data'!J70="No Data",1,IF('Indicator Data imputation'!J69&lt;&gt;"",1,0))</f>
        <v>0</v>
      </c>
      <c r="J66" s="42">
        <f>IF('Indicator Data'!K70="No Data",1,IF('Indicator Data imputation'!K69&lt;&gt;"",1,0))</f>
        <v>0</v>
      </c>
      <c r="K66" s="42">
        <f>IF('Indicator Data'!L70="No Data",1,IF('Indicator Data imputation'!L69&lt;&gt;"",1,0))</f>
        <v>0</v>
      </c>
      <c r="L66" s="42">
        <f>IF('Indicator Data'!M70="No Data",1,IF('Indicator Data imputation'!M69&lt;&gt;"",1,0))</f>
        <v>0</v>
      </c>
      <c r="M66" s="42">
        <f>IF('Indicator Data'!N70="No Data",1,IF('Indicator Data imputation'!N69&lt;&gt;"",1,0))</f>
        <v>0</v>
      </c>
      <c r="N66" s="42">
        <f>IF('Indicator Data'!O70="No Data",1,IF('Indicator Data imputation'!O69&lt;&gt;"",1,0))</f>
        <v>0</v>
      </c>
      <c r="O66" s="42">
        <f>IF('Indicator Data'!P70="No Data",1,IF('Indicator Data imputation'!P69&lt;&gt;"",1,0))</f>
        <v>0</v>
      </c>
      <c r="P66" s="42">
        <f>IF('Indicator Data'!Q70="No Data",1,IF('Indicator Data imputation'!Q69&lt;&gt;"",1,0))</f>
        <v>0</v>
      </c>
      <c r="Q66" s="42">
        <f>IF('Indicator Data'!R70="No Data",1,IF('Indicator Data imputation'!R69&lt;&gt;"",1,0))</f>
        <v>0</v>
      </c>
      <c r="R66" s="42">
        <f>IF('Indicator Data'!S70="No Data",1,IF('Indicator Data imputation'!S69&lt;&gt;"",1,0))</f>
        <v>0</v>
      </c>
      <c r="S66" s="42">
        <f>IF('Indicator Data'!T70="No Data",1,IF('Indicator Data imputation'!T69&lt;&gt;"",1,0))</f>
        <v>0</v>
      </c>
      <c r="T66" s="42">
        <f>IF('Indicator Data'!U70="No Data",1,IF('Indicator Data imputation'!U69&lt;&gt;"",1,0))</f>
        <v>0</v>
      </c>
      <c r="U66" s="42">
        <f>IF('Indicator Data'!V70="No Data",1,IF('Indicator Data imputation'!V69&lt;&gt;"",1,0))</f>
        <v>0</v>
      </c>
      <c r="V66" s="42">
        <f>IF('Indicator Data'!W70="No Data",1,IF('Indicator Data imputation'!W69&lt;&gt;"",1,0))</f>
        <v>0</v>
      </c>
      <c r="W66" s="42">
        <f>IF('Indicator Data'!X70="No Data",1,IF('Indicator Data imputation'!X69&lt;&gt;"",1,0))</f>
        <v>0</v>
      </c>
      <c r="X66" s="42">
        <f>IF('Indicator Data'!Y70="No Data",1,IF('Indicator Data imputation'!Y69&lt;&gt;"",1,0))</f>
        <v>0</v>
      </c>
      <c r="Y66" s="42">
        <f>IF('Indicator Data'!Z70="No Data",1,IF('Indicator Data imputation'!Z69&lt;&gt;"",1,0))</f>
        <v>0</v>
      </c>
      <c r="Z66" s="42">
        <f>IF('Indicator Data'!AA70="No Data",1,IF('Indicator Data imputation'!AA69&lt;&gt;"",1,0))</f>
        <v>0</v>
      </c>
      <c r="AA66" s="42">
        <f>IF('Indicator Data'!AB70="No Data",1,IF('Indicator Data imputation'!AB69&lt;&gt;"",1,0))</f>
        <v>0</v>
      </c>
      <c r="AB66" s="42">
        <f>IF('Indicator Data'!AC70="No Data",1,IF('Indicator Data imputation'!AC69&lt;&gt;"",1,0))</f>
        <v>0</v>
      </c>
      <c r="AC66" s="42">
        <f>IF('Indicator Data'!AD70="No Data",1,IF('Indicator Data imputation'!AD69&lt;&gt;"",1,0))</f>
        <v>0</v>
      </c>
      <c r="AD66" s="42">
        <f>IF('Indicator Data'!AE70="No Data",1,IF('Indicator Data imputation'!AE69&lt;&gt;"",1,0))</f>
        <v>0</v>
      </c>
      <c r="AE66" s="42">
        <f>IF('Indicator Data'!AF70="No Data",1,IF('Indicator Data imputation'!AF69&lt;&gt;"",1,0))</f>
        <v>0</v>
      </c>
      <c r="AF66" s="42">
        <f>IF('Indicator Data'!AG70="No Data",1,IF('Indicator Data imputation'!AG69&lt;&gt;"",1,0))</f>
        <v>0</v>
      </c>
      <c r="AG66" s="42">
        <f>IF('Indicator Data'!AH70="No Data",1,IF('Indicator Data imputation'!AH69&lt;&gt;"",1,0))</f>
        <v>0</v>
      </c>
      <c r="AH66" s="42">
        <f>IF('Indicator Data'!AI70="No Data",1,IF('Indicator Data imputation'!AI69&lt;&gt;"",1,0))</f>
        <v>0</v>
      </c>
      <c r="AI66" s="42">
        <f>IF('Indicator Data'!AJ70="No Data",1,IF('Indicator Data imputation'!AJ69&lt;&gt;"",1,0))</f>
        <v>0</v>
      </c>
      <c r="AJ66" s="42">
        <f>IF('Indicator Data'!AK70="No Data",1,IF('Indicator Data imputation'!AK69&lt;&gt;"",1,0))</f>
        <v>0</v>
      </c>
      <c r="AK66" s="42">
        <f>IF('Indicator Data'!AL70="No Data",1,IF('Indicator Data imputation'!AL69&lt;&gt;"",1,0))</f>
        <v>0</v>
      </c>
      <c r="AL66" s="42">
        <f>IF('Indicator Data'!AM70="No Data",1,IF('Indicator Data imputation'!AM69&lt;&gt;"",1,0))</f>
        <v>0</v>
      </c>
      <c r="AM66" s="42">
        <f>IF('Indicator Data'!AN70="No Data",1,IF('Indicator Data imputation'!AN69&lt;&gt;"",1,0))</f>
        <v>0</v>
      </c>
      <c r="AN66" s="42">
        <f>IF('Indicator Data'!AO70="No Data",1,IF('Indicator Data imputation'!AO69&lt;&gt;"",1,0))</f>
        <v>0</v>
      </c>
      <c r="AO66" s="42">
        <f>IF('Indicator Data'!AP70="No Data",1,IF('Indicator Data imputation'!AP69&lt;&gt;"",1,0))</f>
        <v>0</v>
      </c>
      <c r="AP66" s="42">
        <f>IF('Indicator Data'!AQ70="No Data",1,IF('Indicator Data imputation'!AQ69&lt;&gt;"",1,0))</f>
        <v>0</v>
      </c>
      <c r="AQ66" s="42">
        <f>IF('Indicator Data'!AR70="No Data",1,IF('Indicator Data imputation'!AR69&lt;&gt;"",1,0))</f>
        <v>0</v>
      </c>
      <c r="AR66" s="42">
        <f>IF('Indicator Data'!AS70="No Data",1,IF('Indicator Data imputation'!AS69&lt;&gt;"",1,0))</f>
        <v>0</v>
      </c>
      <c r="AS66" s="42">
        <f>IF('Indicator Data'!AT70="No Data",1,IF('Indicator Data imputation'!AT69&lt;&gt;"",1,0))</f>
        <v>0</v>
      </c>
      <c r="AT66" s="42">
        <f>IF('Indicator Data'!AU70="No Data",1,IF('Indicator Data imputation'!AU69&lt;&gt;"",1,0))</f>
        <v>0</v>
      </c>
      <c r="AU66" s="42">
        <f>IF('Indicator Data'!AV70="No Data",1,IF('Indicator Data imputation'!AV69&lt;&gt;"",1,0))</f>
        <v>0</v>
      </c>
      <c r="AV66" s="42">
        <f>IF('Indicator Data'!AW70="No Data",1,IF('Indicator Data imputation'!AW69&lt;&gt;"",1,0))</f>
        <v>0</v>
      </c>
      <c r="AW66" s="42">
        <f>IF('Indicator Data'!AX70="No Data",1,IF('Indicator Data imputation'!AX69&lt;&gt;"",1,0))</f>
        <v>0</v>
      </c>
      <c r="AX66" s="42">
        <f>IF('Indicator Data'!AY70="No Data",1,IF('Indicator Data imputation'!AY69&lt;&gt;"",1,0))</f>
        <v>0</v>
      </c>
      <c r="AY66" s="42">
        <f>IF('Indicator Data'!AZ70="No Data",1,IF('Indicator Data imputation'!AZ69&lt;&gt;"",1,0))</f>
        <v>0</v>
      </c>
      <c r="AZ66" s="42">
        <f>IF('Indicator Data'!BA70="No Data",1,IF('Indicator Data imputation'!BA69&lt;&gt;"",1,0))</f>
        <v>0</v>
      </c>
      <c r="BA66" s="42">
        <f>IF('Indicator Data'!BB70="No Data",1,IF('Indicator Data imputation'!BB69&lt;&gt;"",1,0))</f>
        <v>0</v>
      </c>
      <c r="BB66" s="42">
        <f>IF('Indicator Data'!BC70="No Data",1,IF('Indicator Data imputation'!BC69&lt;&gt;"",1,0))</f>
        <v>0</v>
      </c>
      <c r="BC66" s="42">
        <f>IF('Indicator Data'!BD70="No Data",1,IF('Indicator Data imputation'!BD69&lt;&gt;"",1,0))</f>
        <v>0</v>
      </c>
      <c r="BD66" s="42">
        <f>IF('Indicator Data'!BE70="No Data",1,IF('Indicator Data imputation'!BE69&lt;&gt;"",1,0))</f>
        <v>0</v>
      </c>
      <c r="BE66" s="42">
        <f>IF('Indicator Data'!BF70="No Data",1,IF('Indicator Data imputation'!BF69&lt;&gt;"",1,0))</f>
        <v>0</v>
      </c>
      <c r="BF66" s="42">
        <f>IF('Indicator Data'!BG70="No Data",1,IF('Indicator Data imputation'!BG69&lt;&gt;"",1,0))</f>
        <v>0</v>
      </c>
      <c r="BG66" s="42">
        <f>IF('Indicator Data'!BH70="No Data",1,IF('Indicator Data imputation'!BH69&lt;&gt;"",1,0))</f>
        <v>0</v>
      </c>
      <c r="BH66" s="42">
        <f>IF('Indicator Data'!BI70="No Data",1,IF('Indicator Data imputation'!BI69&lt;&gt;"",1,0))</f>
        <v>0</v>
      </c>
      <c r="BI66" s="42">
        <f>IF('Indicator Data'!BJ70="No Data",1,IF('Indicator Data imputation'!BJ69&lt;&gt;"",1,0))</f>
        <v>0</v>
      </c>
      <c r="BJ66" s="42">
        <f>IF('Indicator Data'!BK70="No Data",1,IF('Indicator Data imputation'!BK69&lt;&gt;"",1,0))</f>
        <v>0</v>
      </c>
      <c r="BK66" s="42">
        <f>IF('Indicator Data'!BL70="No Data",1,IF('Indicator Data imputation'!BL69&lt;&gt;"",1,0))</f>
        <v>0</v>
      </c>
      <c r="BL66" s="42">
        <f>IF('Indicator Data'!BM70="No Data",1,IF('Indicator Data imputation'!BM69&lt;&gt;"",1,0))</f>
        <v>0</v>
      </c>
      <c r="BM66" s="42">
        <f>IF('Indicator Data'!BN70="No Data",1,IF('Indicator Data imputation'!BN69&lt;&gt;"",1,0))</f>
        <v>0</v>
      </c>
      <c r="BN66" s="42">
        <f>IF('Indicator Data'!BO70="No Data",1,IF('Indicator Data imputation'!BO69&lt;&gt;"",1,0))</f>
        <v>0</v>
      </c>
      <c r="BO66" s="42">
        <f>IF('Indicator Data'!BP70="No Data",1,IF('Indicator Data imputation'!BP69&lt;&gt;"",1,0))</f>
        <v>0</v>
      </c>
      <c r="BP66" s="42">
        <f>IF('Indicator Data'!BQ70="No Data",1,IF('Indicator Data imputation'!BQ69&lt;&gt;"",1,0))</f>
        <v>0</v>
      </c>
      <c r="BQ66" s="42">
        <f>IF('Indicator Data'!BR70="No Data",1,IF('Indicator Data imputation'!BR69&lt;&gt;"",1,0))</f>
        <v>0</v>
      </c>
      <c r="BR66" s="42">
        <f>IF('Indicator Data'!BS70="No Data",1,IF('Indicator Data imputation'!BS69&lt;&gt;"",1,0))</f>
        <v>0</v>
      </c>
      <c r="BS66" s="42">
        <f>IF('Indicator Data'!BT70="No Data",1,IF('Indicator Data imputation'!BT69&lt;&gt;"",1,0))</f>
        <v>0</v>
      </c>
      <c r="BT66" s="42">
        <f>IF('Indicator Data'!BU70="No Data",1,IF('Indicator Data imputation'!BU69&lt;&gt;"",1,0))</f>
        <v>0</v>
      </c>
      <c r="BU66">
        <f t="shared" ref="BU66:BU97" si="3">SUM(B66:BT66)</f>
        <v>0</v>
      </c>
      <c r="BV66" s="44">
        <f t="shared" si="1"/>
        <v>0</v>
      </c>
    </row>
    <row r="67" spans="1:74">
      <c r="A67" t="str">
        <f>'Indicator Data'!B71</f>
        <v>GRC</v>
      </c>
      <c r="B67" s="42">
        <f>IF('Indicator Data'!C71="No Data",1,IF('Indicator Data imputation'!C70&lt;&gt;"",1,0))</f>
        <v>0</v>
      </c>
      <c r="C67" s="42">
        <f>IF('Indicator Data'!D71="No Data",1,IF('Indicator Data imputation'!D70&lt;&gt;"",1,0))</f>
        <v>0</v>
      </c>
      <c r="D67" s="42">
        <f>IF('Indicator Data'!E71="No Data",1,IF('Indicator Data imputation'!E70&lt;&gt;"",1,0))</f>
        <v>0</v>
      </c>
      <c r="E67" s="42">
        <f>IF('Indicator Data'!F71="No Data",1,IF('Indicator Data imputation'!F70&lt;&gt;"",1,0))</f>
        <v>0</v>
      </c>
      <c r="F67" s="42">
        <f>IF('Indicator Data'!G71="No Data",1,IF('Indicator Data imputation'!G70&lt;&gt;"",1,0))</f>
        <v>0</v>
      </c>
      <c r="G67" s="42">
        <f>IF('Indicator Data'!H71="No Data",1,IF('Indicator Data imputation'!H70&lt;&gt;"",1,0))</f>
        <v>0</v>
      </c>
      <c r="H67" s="42">
        <f>IF('Indicator Data'!I71="No Data",1,IF('Indicator Data imputation'!I70&lt;&gt;"",1,0))</f>
        <v>0</v>
      </c>
      <c r="I67" s="42">
        <f>IF('Indicator Data'!J71="No Data",1,IF('Indicator Data imputation'!J70&lt;&gt;"",1,0))</f>
        <v>0</v>
      </c>
      <c r="J67" s="42">
        <f>IF('Indicator Data'!K71="No Data",1,IF('Indicator Data imputation'!K70&lt;&gt;"",1,0))</f>
        <v>0</v>
      </c>
      <c r="K67" s="42">
        <f>IF('Indicator Data'!L71="No Data",1,IF('Indicator Data imputation'!L70&lt;&gt;"",1,0))</f>
        <v>0</v>
      </c>
      <c r="L67" s="42">
        <f>IF('Indicator Data'!M71="No Data",1,IF('Indicator Data imputation'!M70&lt;&gt;"",1,0))</f>
        <v>0</v>
      </c>
      <c r="M67" s="42">
        <f>IF('Indicator Data'!N71="No Data",1,IF('Indicator Data imputation'!N70&lt;&gt;"",1,0))</f>
        <v>1</v>
      </c>
      <c r="N67" s="42">
        <f>IF('Indicator Data'!O71="No Data",1,IF('Indicator Data imputation'!O70&lt;&gt;"",1,0))</f>
        <v>1</v>
      </c>
      <c r="O67" s="42">
        <f>IF('Indicator Data'!P71="No Data",1,IF('Indicator Data imputation'!P70&lt;&gt;"",1,0))</f>
        <v>1</v>
      </c>
      <c r="P67" s="42">
        <f>IF('Indicator Data'!Q71="No Data",1,IF('Indicator Data imputation'!Q70&lt;&gt;"",1,0))</f>
        <v>0</v>
      </c>
      <c r="Q67" s="42">
        <f>IF('Indicator Data'!R71="No Data",1,IF('Indicator Data imputation'!R70&lt;&gt;"",1,0))</f>
        <v>0</v>
      </c>
      <c r="R67" s="42">
        <f>IF('Indicator Data'!S71="No Data",1,IF('Indicator Data imputation'!S70&lt;&gt;"",1,0))</f>
        <v>0</v>
      </c>
      <c r="S67" s="42">
        <f>IF('Indicator Data'!T71="No Data",1,IF('Indicator Data imputation'!T70&lt;&gt;"",1,0))</f>
        <v>0</v>
      </c>
      <c r="T67" s="42">
        <f>IF('Indicator Data'!U71="No Data",1,IF('Indicator Data imputation'!U70&lt;&gt;"",1,0))</f>
        <v>0</v>
      </c>
      <c r="U67" s="42">
        <f>IF('Indicator Data'!V71="No Data",1,IF('Indicator Data imputation'!V70&lt;&gt;"",1,0))</f>
        <v>0</v>
      </c>
      <c r="V67" s="42">
        <f>IF('Indicator Data'!W71="No Data",1,IF('Indicator Data imputation'!W70&lt;&gt;"",1,0))</f>
        <v>0</v>
      </c>
      <c r="W67" s="42">
        <f>IF('Indicator Data'!X71="No Data",1,IF('Indicator Data imputation'!X70&lt;&gt;"",1,0))</f>
        <v>0</v>
      </c>
      <c r="X67" s="42">
        <f>IF('Indicator Data'!Y71="No Data",1,IF('Indicator Data imputation'!Y70&lt;&gt;"",1,0))</f>
        <v>0</v>
      </c>
      <c r="Y67" s="42">
        <f>IF('Indicator Data'!Z71="No Data",1,IF('Indicator Data imputation'!Z70&lt;&gt;"",1,0))</f>
        <v>0</v>
      </c>
      <c r="Z67" s="42">
        <f>IF('Indicator Data'!AA71="No Data",1,IF('Indicator Data imputation'!AA70&lt;&gt;"",1,0))</f>
        <v>1</v>
      </c>
      <c r="AA67" s="42">
        <f>IF('Indicator Data'!AB71="No Data",1,IF('Indicator Data imputation'!AB70&lt;&gt;"",1,0))</f>
        <v>0</v>
      </c>
      <c r="AB67" s="42">
        <f>IF('Indicator Data'!AC71="No Data",1,IF('Indicator Data imputation'!AC70&lt;&gt;"",1,0))</f>
        <v>0</v>
      </c>
      <c r="AC67" s="42">
        <f>IF('Indicator Data'!AD71="No Data",1,IF('Indicator Data imputation'!AD70&lt;&gt;"",1,0))</f>
        <v>1</v>
      </c>
      <c r="AD67" s="42">
        <f>IF('Indicator Data'!AE71="No Data",1,IF('Indicator Data imputation'!AE70&lt;&gt;"",1,0))</f>
        <v>0</v>
      </c>
      <c r="AE67" s="42">
        <f>IF('Indicator Data'!AF71="No Data",1,IF('Indicator Data imputation'!AF70&lt;&gt;"",1,0))</f>
        <v>0</v>
      </c>
      <c r="AF67" s="42">
        <f>IF('Indicator Data'!AG71="No Data",1,IF('Indicator Data imputation'!AG70&lt;&gt;"",1,0))</f>
        <v>0</v>
      </c>
      <c r="AG67" s="42">
        <f>IF('Indicator Data'!AH71="No Data",1,IF('Indicator Data imputation'!AH70&lt;&gt;"",1,0))</f>
        <v>0</v>
      </c>
      <c r="AH67" s="42">
        <f>IF('Indicator Data'!AI71="No Data",1,IF('Indicator Data imputation'!AI70&lt;&gt;"",1,0))</f>
        <v>1</v>
      </c>
      <c r="AI67" s="42">
        <f>IF('Indicator Data'!AJ71="No Data",1,IF('Indicator Data imputation'!AJ70&lt;&gt;"",1,0))</f>
        <v>0</v>
      </c>
      <c r="AJ67" s="42">
        <f>IF('Indicator Data'!AK71="No Data",1,IF('Indicator Data imputation'!AK70&lt;&gt;"",1,0))</f>
        <v>0</v>
      </c>
      <c r="AK67" s="42">
        <f>IF('Indicator Data'!AL71="No Data",1,IF('Indicator Data imputation'!AL70&lt;&gt;"",1,0))</f>
        <v>0</v>
      </c>
      <c r="AL67" s="42">
        <f>IF('Indicator Data'!AM71="No Data",1,IF('Indicator Data imputation'!AM70&lt;&gt;"",1,0))</f>
        <v>1</v>
      </c>
      <c r="AM67" s="42">
        <f>IF('Indicator Data'!AN71="No Data",1,IF('Indicator Data imputation'!AN70&lt;&gt;"",1,0))</f>
        <v>0</v>
      </c>
      <c r="AN67" s="42">
        <f>IF('Indicator Data'!AO71="No Data",1,IF('Indicator Data imputation'!AO70&lt;&gt;"",1,0))</f>
        <v>0</v>
      </c>
      <c r="AO67" s="42">
        <f>IF('Indicator Data'!AP71="No Data",1,IF('Indicator Data imputation'!AP70&lt;&gt;"",1,0))</f>
        <v>1</v>
      </c>
      <c r="AP67" s="42">
        <f>IF('Indicator Data'!AQ71="No Data",1,IF('Indicator Data imputation'!AQ70&lt;&gt;"",1,0))</f>
        <v>0</v>
      </c>
      <c r="AQ67" s="42">
        <f>IF('Indicator Data'!AR71="No Data",1,IF('Indicator Data imputation'!AR70&lt;&gt;"",1,0))</f>
        <v>0</v>
      </c>
      <c r="AR67" s="42">
        <f>IF('Indicator Data'!AS71="No Data",1,IF('Indicator Data imputation'!AS70&lt;&gt;"",1,0))</f>
        <v>0</v>
      </c>
      <c r="AS67" s="42">
        <f>IF('Indicator Data'!AT71="No Data",1,IF('Indicator Data imputation'!AT70&lt;&gt;"",1,0))</f>
        <v>1</v>
      </c>
      <c r="AT67" s="42">
        <f>IF('Indicator Data'!AU71="No Data",1,IF('Indicator Data imputation'!AU70&lt;&gt;"",1,0))</f>
        <v>0</v>
      </c>
      <c r="AU67" s="42">
        <f>IF('Indicator Data'!AV71="No Data",1,IF('Indicator Data imputation'!AV70&lt;&gt;"",1,0))</f>
        <v>0</v>
      </c>
      <c r="AV67" s="42">
        <f>IF('Indicator Data'!AW71="No Data",1,IF('Indicator Data imputation'!AW70&lt;&gt;"",1,0))</f>
        <v>0</v>
      </c>
      <c r="AW67" s="42">
        <f>IF('Indicator Data'!AX71="No Data",1,IF('Indicator Data imputation'!AX70&lt;&gt;"",1,0))</f>
        <v>0</v>
      </c>
      <c r="AX67" s="42">
        <f>IF('Indicator Data'!AY71="No Data",1,IF('Indicator Data imputation'!AY70&lt;&gt;"",1,0))</f>
        <v>0</v>
      </c>
      <c r="AY67" s="42">
        <f>IF('Indicator Data'!AZ71="No Data",1,IF('Indicator Data imputation'!AZ70&lt;&gt;"",1,0))</f>
        <v>0</v>
      </c>
      <c r="AZ67" s="42">
        <f>IF('Indicator Data'!BA71="No Data",1,IF('Indicator Data imputation'!BA70&lt;&gt;"",1,0))</f>
        <v>0</v>
      </c>
      <c r="BA67" s="42">
        <f>IF('Indicator Data'!BB71="No Data",1,IF('Indicator Data imputation'!BB70&lt;&gt;"",1,0))</f>
        <v>0</v>
      </c>
      <c r="BB67" s="42">
        <f>IF('Indicator Data'!BC71="No Data",1,IF('Indicator Data imputation'!BC70&lt;&gt;"",1,0))</f>
        <v>0</v>
      </c>
      <c r="BC67" s="42">
        <f>IF('Indicator Data'!BD71="No Data",1,IF('Indicator Data imputation'!BD70&lt;&gt;"",1,0))</f>
        <v>0</v>
      </c>
      <c r="BD67" s="42">
        <f>IF('Indicator Data'!BE71="No Data",1,IF('Indicator Data imputation'!BE70&lt;&gt;"",1,0))</f>
        <v>0</v>
      </c>
      <c r="BE67" s="42">
        <f>IF('Indicator Data'!BF71="No Data",1,IF('Indicator Data imputation'!BF70&lt;&gt;"",1,0))</f>
        <v>0</v>
      </c>
      <c r="BF67" s="42">
        <f>IF('Indicator Data'!BG71="No Data",1,IF('Indicator Data imputation'!BG70&lt;&gt;"",1,0))</f>
        <v>0</v>
      </c>
      <c r="BG67" s="42">
        <f>IF('Indicator Data'!BH71="No Data",1,IF('Indicator Data imputation'!BH70&lt;&gt;"",1,0))</f>
        <v>0</v>
      </c>
      <c r="BH67" s="42">
        <f>IF('Indicator Data'!BI71="No Data",1,IF('Indicator Data imputation'!BI70&lt;&gt;"",1,0))</f>
        <v>0</v>
      </c>
      <c r="BI67" s="42">
        <f>IF('Indicator Data'!BJ71="No Data",1,IF('Indicator Data imputation'!BJ70&lt;&gt;"",1,0))</f>
        <v>1</v>
      </c>
      <c r="BJ67" s="42">
        <f>IF('Indicator Data'!BK71="No Data",1,IF('Indicator Data imputation'!BK70&lt;&gt;"",1,0))</f>
        <v>0</v>
      </c>
      <c r="BK67" s="42">
        <f>IF('Indicator Data'!BL71="No Data",1,IF('Indicator Data imputation'!BL70&lt;&gt;"",1,0))</f>
        <v>0</v>
      </c>
      <c r="BL67" s="42">
        <f>IF('Indicator Data'!BM71="No Data",1,IF('Indicator Data imputation'!BM70&lt;&gt;"",1,0))</f>
        <v>0</v>
      </c>
      <c r="BM67" s="42">
        <f>IF('Indicator Data'!BN71="No Data",1,IF('Indicator Data imputation'!BN70&lt;&gt;"",1,0))</f>
        <v>0</v>
      </c>
      <c r="BN67" s="42">
        <f>IF('Indicator Data'!BO71="No Data",1,IF('Indicator Data imputation'!BO70&lt;&gt;"",1,0))</f>
        <v>0</v>
      </c>
      <c r="BO67" s="42">
        <f>IF('Indicator Data'!BP71="No Data",1,IF('Indicator Data imputation'!BP70&lt;&gt;"",1,0))</f>
        <v>0</v>
      </c>
      <c r="BP67" s="42">
        <f>IF('Indicator Data'!BQ71="No Data",1,IF('Indicator Data imputation'!BQ70&lt;&gt;"",1,0))</f>
        <v>0</v>
      </c>
      <c r="BQ67" s="42">
        <f>IF('Indicator Data'!BR71="No Data",1,IF('Indicator Data imputation'!BR70&lt;&gt;"",1,0))</f>
        <v>0</v>
      </c>
      <c r="BR67" s="42">
        <f>IF('Indicator Data'!BS71="No Data",1,IF('Indicator Data imputation'!BS70&lt;&gt;"",1,0))</f>
        <v>0</v>
      </c>
      <c r="BS67" s="42">
        <f>IF('Indicator Data'!BT71="No Data",1,IF('Indicator Data imputation'!BT70&lt;&gt;"",1,0))</f>
        <v>0</v>
      </c>
      <c r="BT67" s="42">
        <f>IF('Indicator Data'!BU71="No Data",1,IF('Indicator Data imputation'!BU70&lt;&gt;"",1,0))</f>
        <v>0</v>
      </c>
      <c r="BU67">
        <f t="shared" si="3"/>
        <v>10</v>
      </c>
      <c r="BV67" s="44">
        <f t="shared" ref="BV67:BV130" si="4">BU67/75</f>
        <v>0.13333333333333333</v>
      </c>
    </row>
    <row r="68" spans="1:74">
      <c r="A68" t="str">
        <f>'Indicator Data'!B72</f>
        <v>GRD</v>
      </c>
      <c r="B68" s="42">
        <f>IF('Indicator Data'!C72="No Data",1,IF('Indicator Data imputation'!C71&lt;&gt;"",1,0))</f>
        <v>0</v>
      </c>
      <c r="C68" s="42">
        <f>IF('Indicator Data'!D72="No Data",1,IF('Indicator Data imputation'!D71&lt;&gt;"",1,0))</f>
        <v>0</v>
      </c>
      <c r="D68" s="42">
        <f>IF('Indicator Data'!E72="No Data",1,IF('Indicator Data imputation'!E71&lt;&gt;"",1,0))</f>
        <v>0</v>
      </c>
      <c r="E68" s="42">
        <f>IF('Indicator Data'!F72="No Data",1,IF('Indicator Data imputation'!F71&lt;&gt;"",1,0))</f>
        <v>0</v>
      </c>
      <c r="F68" s="42">
        <f>IF('Indicator Data'!G72="No Data",1,IF('Indicator Data imputation'!G71&lt;&gt;"",1,0))</f>
        <v>0</v>
      </c>
      <c r="G68" s="42">
        <f>IF('Indicator Data'!H72="No Data",1,IF('Indicator Data imputation'!H71&lt;&gt;"",1,0))</f>
        <v>0</v>
      </c>
      <c r="H68" s="42">
        <f>IF('Indicator Data'!I72="No Data",1,IF('Indicator Data imputation'!I71&lt;&gt;"",1,0))</f>
        <v>0</v>
      </c>
      <c r="I68" s="42">
        <f>IF('Indicator Data'!J72="No Data",1,IF('Indicator Data imputation'!J71&lt;&gt;"",1,0))</f>
        <v>0</v>
      </c>
      <c r="J68" s="42">
        <f>IF('Indicator Data'!K72="No Data",1,IF('Indicator Data imputation'!K71&lt;&gt;"",1,0))</f>
        <v>0</v>
      </c>
      <c r="K68" s="42">
        <f>IF('Indicator Data'!L72="No Data",1,IF('Indicator Data imputation'!L71&lt;&gt;"",1,0))</f>
        <v>1</v>
      </c>
      <c r="L68" s="42">
        <f>IF('Indicator Data'!M72="No Data",1,IF('Indicator Data imputation'!M71&lt;&gt;"",1,0))</f>
        <v>1</v>
      </c>
      <c r="M68" s="42">
        <f>IF('Indicator Data'!N72="No Data",1,IF('Indicator Data imputation'!N71&lt;&gt;"",1,0))</f>
        <v>1</v>
      </c>
      <c r="N68" s="42">
        <f>IF('Indicator Data'!O72="No Data",1,IF('Indicator Data imputation'!O71&lt;&gt;"",1,0))</f>
        <v>1</v>
      </c>
      <c r="O68" s="42">
        <f>IF('Indicator Data'!P72="No Data",1,IF('Indicator Data imputation'!P71&lt;&gt;"",1,0))</f>
        <v>1</v>
      </c>
      <c r="P68" s="42">
        <f>IF('Indicator Data'!Q72="No Data",1,IF('Indicator Data imputation'!Q71&lt;&gt;"",1,0))</f>
        <v>0</v>
      </c>
      <c r="Q68" s="42">
        <f>IF('Indicator Data'!R72="No Data",1,IF('Indicator Data imputation'!R71&lt;&gt;"",1,0))</f>
        <v>0</v>
      </c>
      <c r="R68" s="42">
        <f>IF('Indicator Data'!S72="No Data",1,IF('Indicator Data imputation'!S71&lt;&gt;"",1,0))</f>
        <v>0</v>
      </c>
      <c r="S68" s="42">
        <f>IF('Indicator Data'!T72="No Data",1,IF('Indicator Data imputation'!T71&lt;&gt;"",1,0))</f>
        <v>0</v>
      </c>
      <c r="T68" s="42">
        <f>IF('Indicator Data'!U72="No Data",1,IF('Indicator Data imputation'!U71&lt;&gt;"",1,0))</f>
        <v>0</v>
      </c>
      <c r="U68" s="42">
        <f>IF('Indicator Data'!V72="No Data",1,IF('Indicator Data imputation'!V71&lt;&gt;"",1,0))</f>
        <v>0</v>
      </c>
      <c r="V68" s="42">
        <f>IF('Indicator Data'!W72="No Data",1,IF('Indicator Data imputation'!W71&lt;&gt;"",1,0))</f>
        <v>0</v>
      </c>
      <c r="W68" s="42">
        <f>IF('Indicator Data'!X72="No Data",1,IF('Indicator Data imputation'!X71&lt;&gt;"",1,0))</f>
        <v>0</v>
      </c>
      <c r="X68" s="42">
        <f>IF('Indicator Data'!Y72="No Data",1,IF('Indicator Data imputation'!Y71&lt;&gt;"",1,0))</f>
        <v>1</v>
      </c>
      <c r="Y68" s="42">
        <f>IF('Indicator Data'!Z72="No Data",1,IF('Indicator Data imputation'!Z71&lt;&gt;"",1,0))</f>
        <v>0</v>
      </c>
      <c r="Z68" s="42">
        <f>IF('Indicator Data'!AA72="No Data",1,IF('Indicator Data imputation'!AA71&lt;&gt;"",1,0))</f>
        <v>1</v>
      </c>
      <c r="AA68" s="42">
        <f>IF('Indicator Data'!AB72="No Data",1,IF('Indicator Data imputation'!AB71&lt;&gt;"",1,0))</f>
        <v>1</v>
      </c>
      <c r="AB68" s="42">
        <f>IF('Indicator Data'!AC72="No Data",1,IF('Indicator Data imputation'!AC71&lt;&gt;"",1,0))</f>
        <v>1</v>
      </c>
      <c r="AC68" s="42">
        <f>IF('Indicator Data'!AD72="No Data",1,IF('Indicator Data imputation'!AD71&lt;&gt;"",1,0))</f>
        <v>1</v>
      </c>
      <c r="AD68" s="42">
        <f>IF('Indicator Data'!AE72="No Data",1,IF('Indicator Data imputation'!AE71&lt;&gt;"",1,0))</f>
        <v>0</v>
      </c>
      <c r="AE68" s="42">
        <f>IF('Indicator Data'!AF72="No Data",1,IF('Indicator Data imputation'!AF71&lt;&gt;"",1,0))</f>
        <v>0</v>
      </c>
      <c r="AF68" s="42">
        <f>IF('Indicator Data'!AG72="No Data",1,IF('Indicator Data imputation'!AG71&lt;&gt;"",1,0))</f>
        <v>0</v>
      </c>
      <c r="AG68" s="42">
        <f>IF('Indicator Data'!AH72="No Data",1,IF('Indicator Data imputation'!AH71&lt;&gt;"",1,0))</f>
        <v>0</v>
      </c>
      <c r="AH68" s="42">
        <f>IF('Indicator Data'!AI72="No Data",1,IF('Indicator Data imputation'!AI71&lt;&gt;"",1,0))</f>
        <v>1</v>
      </c>
      <c r="AI68" s="42">
        <f>IF('Indicator Data'!AJ72="No Data",1,IF('Indicator Data imputation'!AJ71&lt;&gt;"",1,0))</f>
        <v>0</v>
      </c>
      <c r="AJ68" s="42">
        <f>IF('Indicator Data'!AK72="No Data",1,IF('Indicator Data imputation'!AK71&lt;&gt;"",1,0))</f>
        <v>0</v>
      </c>
      <c r="AK68" s="42">
        <f>IF('Indicator Data'!AL72="No Data",1,IF('Indicator Data imputation'!AL71&lt;&gt;"",1,0))</f>
        <v>0</v>
      </c>
      <c r="AL68" s="42">
        <f>IF('Indicator Data'!AM72="No Data",1,IF('Indicator Data imputation'!AM71&lt;&gt;"",1,0))</f>
        <v>0</v>
      </c>
      <c r="AM68" s="42">
        <f>IF('Indicator Data'!AN72="No Data",1,IF('Indicator Data imputation'!AN71&lt;&gt;"",1,0))</f>
        <v>0</v>
      </c>
      <c r="AN68" s="42">
        <f>IF('Indicator Data'!AO72="No Data",1,IF('Indicator Data imputation'!AO71&lt;&gt;"",1,0))</f>
        <v>0</v>
      </c>
      <c r="AO68" s="42">
        <f>IF('Indicator Data'!AP72="No Data",1,IF('Indicator Data imputation'!AP71&lt;&gt;"",1,0))</f>
        <v>1</v>
      </c>
      <c r="AP68" s="42">
        <f>IF('Indicator Data'!AQ72="No Data",1,IF('Indicator Data imputation'!AQ71&lt;&gt;"",1,0))</f>
        <v>0</v>
      </c>
      <c r="AQ68" s="42">
        <f>IF('Indicator Data'!AR72="No Data",1,IF('Indicator Data imputation'!AR71&lt;&gt;"",1,0))</f>
        <v>1</v>
      </c>
      <c r="AR68" s="42">
        <f>IF('Indicator Data'!AS72="No Data",1,IF('Indicator Data imputation'!AS71&lt;&gt;"",1,0))</f>
        <v>1</v>
      </c>
      <c r="AS68" s="42">
        <f>IF('Indicator Data'!AT72="No Data",1,IF('Indicator Data imputation'!AT71&lt;&gt;"",1,0))</f>
        <v>1</v>
      </c>
      <c r="AT68" s="42">
        <f>IF('Indicator Data'!AU72="No Data",1,IF('Indicator Data imputation'!AU71&lt;&gt;"",1,0))</f>
        <v>0</v>
      </c>
      <c r="AU68" s="42">
        <f>IF('Indicator Data'!AV72="No Data",1,IF('Indicator Data imputation'!AV71&lt;&gt;"",1,0))</f>
        <v>1</v>
      </c>
      <c r="AV68" s="42">
        <f>IF('Indicator Data'!AW72="No Data",1,IF('Indicator Data imputation'!AW71&lt;&gt;"",1,0))</f>
        <v>0</v>
      </c>
      <c r="AW68" s="42">
        <f>IF('Indicator Data'!AX72="No Data",1,IF('Indicator Data imputation'!AX71&lt;&gt;"",1,0))</f>
        <v>0</v>
      </c>
      <c r="AX68" s="42">
        <f>IF('Indicator Data'!AY72="No Data",1,IF('Indicator Data imputation'!AY71&lt;&gt;"",1,0))</f>
        <v>0</v>
      </c>
      <c r="AY68" s="42">
        <f>IF('Indicator Data'!AZ72="No Data",1,IF('Indicator Data imputation'!AZ71&lt;&gt;"",1,0))</f>
        <v>0</v>
      </c>
      <c r="AZ68" s="42">
        <f>IF('Indicator Data'!BA72="No Data",1,IF('Indicator Data imputation'!BA71&lt;&gt;"",1,0))</f>
        <v>0</v>
      </c>
      <c r="BA68" s="42">
        <f>IF('Indicator Data'!BB72="No Data",1,IF('Indicator Data imputation'!BB71&lt;&gt;"",1,0))</f>
        <v>0</v>
      </c>
      <c r="BB68" s="42">
        <f>IF('Indicator Data'!BC72="No Data",1,IF('Indicator Data imputation'!BC71&lt;&gt;"",1,0))</f>
        <v>0</v>
      </c>
      <c r="BC68" s="42">
        <f>IF('Indicator Data'!BD72="No Data",1,IF('Indicator Data imputation'!BD71&lt;&gt;"",1,0))</f>
        <v>1</v>
      </c>
      <c r="BD68" s="42">
        <f>IF('Indicator Data'!BE72="No Data",1,IF('Indicator Data imputation'!BE71&lt;&gt;"",1,0))</f>
        <v>1</v>
      </c>
      <c r="BE68" s="42">
        <f>IF('Indicator Data'!BF72="No Data",1,IF('Indicator Data imputation'!BF71&lt;&gt;"",1,0))</f>
        <v>0</v>
      </c>
      <c r="BF68" s="42">
        <f>IF('Indicator Data'!BG72="No Data",1,IF('Indicator Data imputation'!BG71&lt;&gt;"",1,0))</f>
        <v>0</v>
      </c>
      <c r="BG68" s="42">
        <f>IF('Indicator Data'!BH72="No Data",1,IF('Indicator Data imputation'!BH71&lt;&gt;"",1,0))</f>
        <v>0</v>
      </c>
      <c r="BH68" s="42">
        <f>IF('Indicator Data'!BI72="No Data",1,IF('Indicator Data imputation'!BI71&lt;&gt;"",1,0))</f>
        <v>0</v>
      </c>
      <c r="BI68" s="42">
        <f>IF('Indicator Data'!BJ72="No Data",1,IF('Indicator Data imputation'!BJ71&lt;&gt;"",1,0))</f>
        <v>1</v>
      </c>
      <c r="BJ68" s="42">
        <f>IF('Indicator Data'!BK72="No Data",1,IF('Indicator Data imputation'!BK71&lt;&gt;"",1,0))</f>
        <v>0</v>
      </c>
      <c r="BK68" s="42">
        <f>IF('Indicator Data'!BL72="No Data",1,IF('Indicator Data imputation'!BL71&lt;&gt;"",1,0))</f>
        <v>0</v>
      </c>
      <c r="BL68" s="42">
        <f>IF('Indicator Data'!BM72="No Data",1,IF('Indicator Data imputation'!BM71&lt;&gt;"",1,0))</f>
        <v>0</v>
      </c>
      <c r="BM68" s="42">
        <f>IF('Indicator Data'!BN72="No Data",1,IF('Indicator Data imputation'!BN71&lt;&gt;"",1,0))</f>
        <v>0</v>
      </c>
      <c r="BN68" s="42">
        <f>IF('Indicator Data'!BO72="No Data",1,IF('Indicator Data imputation'!BO71&lt;&gt;"",1,0))</f>
        <v>0</v>
      </c>
      <c r="BO68" s="42">
        <f>IF('Indicator Data'!BP72="No Data",1,IF('Indicator Data imputation'!BP71&lt;&gt;"",1,0))</f>
        <v>0</v>
      </c>
      <c r="BP68" s="42">
        <f>IF('Indicator Data'!BQ72="No Data",1,IF('Indicator Data imputation'!BQ71&lt;&gt;"",1,0))</f>
        <v>0</v>
      </c>
      <c r="BQ68" s="42">
        <f>IF('Indicator Data'!BR72="No Data",1,IF('Indicator Data imputation'!BR71&lt;&gt;"",1,0))</f>
        <v>0</v>
      </c>
      <c r="BR68" s="42">
        <f>IF('Indicator Data'!BS72="No Data",1,IF('Indicator Data imputation'!BS71&lt;&gt;"",1,0))</f>
        <v>1</v>
      </c>
      <c r="BS68" s="42">
        <f>IF('Indicator Data'!BT72="No Data",1,IF('Indicator Data imputation'!BT71&lt;&gt;"",1,0))</f>
        <v>0</v>
      </c>
      <c r="BT68" s="42">
        <f>IF('Indicator Data'!BU72="No Data",1,IF('Indicator Data imputation'!BU71&lt;&gt;"",1,0))</f>
        <v>0</v>
      </c>
      <c r="BU68">
        <f t="shared" si="3"/>
        <v>20</v>
      </c>
      <c r="BV68" s="44">
        <f t="shared" si="4"/>
        <v>0.26666666666666666</v>
      </c>
    </row>
    <row r="69" spans="1:74">
      <c r="A69" t="str">
        <f>'Indicator Data'!B73</f>
        <v>GTM</v>
      </c>
      <c r="B69" s="42">
        <f>IF('Indicator Data'!C73="No Data",1,IF('Indicator Data imputation'!C72&lt;&gt;"",1,0))</f>
        <v>0</v>
      </c>
      <c r="C69" s="42">
        <f>IF('Indicator Data'!D73="No Data",1,IF('Indicator Data imputation'!D72&lt;&gt;"",1,0))</f>
        <v>0</v>
      </c>
      <c r="D69" s="42">
        <f>IF('Indicator Data'!E73="No Data",1,IF('Indicator Data imputation'!E72&lt;&gt;"",1,0))</f>
        <v>0</v>
      </c>
      <c r="E69" s="42">
        <f>IF('Indicator Data'!F73="No Data",1,IF('Indicator Data imputation'!F72&lt;&gt;"",1,0))</f>
        <v>0</v>
      </c>
      <c r="F69" s="42">
        <f>IF('Indicator Data'!G73="No Data",1,IF('Indicator Data imputation'!G72&lt;&gt;"",1,0))</f>
        <v>0</v>
      </c>
      <c r="G69" s="42">
        <f>IF('Indicator Data'!H73="No Data",1,IF('Indicator Data imputation'!H72&lt;&gt;"",1,0))</f>
        <v>0</v>
      </c>
      <c r="H69" s="42">
        <f>IF('Indicator Data'!I73="No Data",1,IF('Indicator Data imputation'!I72&lt;&gt;"",1,0))</f>
        <v>0</v>
      </c>
      <c r="I69" s="42">
        <f>IF('Indicator Data'!J73="No Data",1,IF('Indicator Data imputation'!J72&lt;&gt;"",1,0))</f>
        <v>0</v>
      </c>
      <c r="J69" s="42">
        <f>IF('Indicator Data'!K73="No Data",1,IF('Indicator Data imputation'!K72&lt;&gt;"",1,0))</f>
        <v>0</v>
      </c>
      <c r="K69" s="42">
        <f>IF('Indicator Data'!L73="No Data",1,IF('Indicator Data imputation'!L72&lt;&gt;"",1,0))</f>
        <v>0</v>
      </c>
      <c r="L69" s="42">
        <f>IF('Indicator Data'!M73="No Data",1,IF('Indicator Data imputation'!M72&lt;&gt;"",1,0))</f>
        <v>1</v>
      </c>
      <c r="M69" s="42">
        <f>IF('Indicator Data'!N73="No Data",1,IF('Indicator Data imputation'!N72&lt;&gt;"",1,0))</f>
        <v>1</v>
      </c>
      <c r="N69" s="42">
        <f>IF('Indicator Data'!O73="No Data",1,IF('Indicator Data imputation'!O72&lt;&gt;"",1,0))</f>
        <v>1</v>
      </c>
      <c r="O69" s="42">
        <f>IF('Indicator Data'!P73="No Data",1,IF('Indicator Data imputation'!P72&lt;&gt;"",1,0))</f>
        <v>1</v>
      </c>
      <c r="P69" s="42">
        <f>IF('Indicator Data'!Q73="No Data",1,IF('Indicator Data imputation'!Q72&lt;&gt;"",1,0))</f>
        <v>0</v>
      </c>
      <c r="Q69" s="42">
        <f>IF('Indicator Data'!R73="No Data",1,IF('Indicator Data imputation'!R72&lt;&gt;"",1,0))</f>
        <v>0</v>
      </c>
      <c r="R69" s="42">
        <f>IF('Indicator Data'!S73="No Data",1,IF('Indicator Data imputation'!S72&lt;&gt;"",1,0))</f>
        <v>0</v>
      </c>
      <c r="S69" s="42">
        <f>IF('Indicator Data'!T73="No Data",1,IF('Indicator Data imputation'!T72&lt;&gt;"",1,0))</f>
        <v>0</v>
      </c>
      <c r="T69" s="42">
        <f>IF('Indicator Data'!U73="No Data",1,IF('Indicator Data imputation'!U72&lt;&gt;"",1,0))</f>
        <v>0</v>
      </c>
      <c r="U69" s="42">
        <f>IF('Indicator Data'!V73="No Data",1,IF('Indicator Data imputation'!V72&lt;&gt;"",1,0))</f>
        <v>0</v>
      </c>
      <c r="V69" s="42">
        <f>IF('Indicator Data'!W73="No Data",1,IF('Indicator Data imputation'!W72&lt;&gt;"",1,0))</f>
        <v>0</v>
      </c>
      <c r="W69" s="42">
        <f>IF('Indicator Data'!X73="No Data",1,IF('Indicator Data imputation'!X72&lt;&gt;"",1,0))</f>
        <v>0</v>
      </c>
      <c r="X69" s="42">
        <f>IF('Indicator Data'!Y73="No Data",1,IF('Indicator Data imputation'!Y72&lt;&gt;"",1,0))</f>
        <v>0</v>
      </c>
      <c r="Y69" s="42">
        <f>IF('Indicator Data'!Z73="No Data",1,IF('Indicator Data imputation'!Z72&lt;&gt;"",1,0))</f>
        <v>0</v>
      </c>
      <c r="Z69" s="42">
        <f>IF('Indicator Data'!AA73="No Data",1,IF('Indicator Data imputation'!AA72&lt;&gt;"",1,0))</f>
        <v>0</v>
      </c>
      <c r="AA69" s="42">
        <f>IF('Indicator Data'!AB73="No Data",1,IF('Indicator Data imputation'!AB72&lt;&gt;"",1,0))</f>
        <v>0</v>
      </c>
      <c r="AB69" s="42">
        <f>IF('Indicator Data'!AC73="No Data",1,IF('Indicator Data imputation'!AC72&lt;&gt;"",1,0))</f>
        <v>0</v>
      </c>
      <c r="AC69" s="42">
        <f>IF('Indicator Data'!AD73="No Data",1,IF('Indicator Data imputation'!AD72&lt;&gt;"",1,0))</f>
        <v>0</v>
      </c>
      <c r="AD69" s="42">
        <f>IF('Indicator Data'!AE73="No Data",1,IF('Indicator Data imputation'!AE72&lt;&gt;"",1,0))</f>
        <v>0</v>
      </c>
      <c r="AE69" s="42">
        <f>IF('Indicator Data'!AF73="No Data",1,IF('Indicator Data imputation'!AF72&lt;&gt;"",1,0))</f>
        <v>0</v>
      </c>
      <c r="AF69" s="42">
        <f>IF('Indicator Data'!AG73="No Data",1,IF('Indicator Data imputation'!AG72&lt;&gt;"",1,0))</f>
        <v>0</v>
      </c>
      <c r="AG69" s="42">
        <f>IF('Indicator Data'!AH73="No Data",1,IF('Indicator Data imputation'!AH72&lt;&gt;"",1,0))</f>
        <v>0</v>
      </c>
      <c r="AH69" s="42">
        <f>IF('Indicator Data'!AI73="No Data",1,IF('Indicator Data imputation'!AI72&lt;&gt;"",1,0))</f>
        <v>0</v>
      </c>
      <c r="AI69" s="42">
        <f>IF('Indicator Data'!AJ73="No Data",1,IF('Indicator Data imputation'!AJ72&lt;&gt;"",1,0))</f>
        <v>0</v>
      </c>
      <c r="AJ69" s="42">
        <f>IF('Indicator Data'!AK73="No Data",1,IF('Indicator Data imputation'!AK72&lt;&gt;"",1,0))</f>
        <v>0</v>
      </c>
      <c r="AK69" s="42">
        <f>IF('Indicator Data'!AL73="No Data",1,IF('Indicator Data imputation'!AL72&lt;&gt;"",1,0))</f>
        <v>0</v>
      </c>
      <c r="AL69" s="42">
        <f>IF('Indicator Data'!AM73="No Data",1,IF('Indicator Data imputation'!AM72&lt;&gt;"",1,0))</f>
        <v>0</v>
      </c>
      <c r="AM69" s="42">
        <f>IF('Indicator Data'!AN73="No Data",1,IF('Indicator Data imputation'!AN72&lt;&gt;"",1,0))</f>
        <v>0</v>
      </c>
      <c r="AN69" s="42">
        <f>IF('Indicator Data'!AO73="No Data",1,IF('Indicator Data imputation'!AO72&lt;&gt;"",1,0))</f>
        <v>0</v>
      </c>
      <c r="AO69" s="42">
        <f>IF('Indicator Data'!AP73="No Data",1,IF('Indicator Data imputation'!AP72&lt;&gt;"",1,0))</f>
        <v>0</v>
      </c>
      <c r="AP69" s="42">
        <f>IF('Indicator Data'!AQ73="No Data",1,IF('Indicator Data imputation'!AQ72&lt;&gt;"",1,0))</f>
        <v>0</v>
      </c>
      <c r="AQ69" s="42">
        <f>IF('Indicator Data'!AR73="No Data",1,IF('Indicator Data imputation'!AR72&lt;&gt;"",1,0))</f>
        <v>0</v>
      </c>
      <c r="AR69" s="42">
        <f>IF('Indicator Data'!AS73="No Data",1,IF('Indicator Data imputation'!AS72&lt;&gt;"",1,0))</f>
        <v>0</v>
      </c>
      <c r="AS69" s="42">
        <f>IF('Indicator Data'!AT73="No Data",1,IF('Indicator Data imputation'!AT72&lt;&gt;"",1,0))</f>
        <v>0</v>
      </c>
      <c r="AT69" s="42">
        <f>IF('Indicator Data'!AU73="No Data",1,IF('Indicator Data imputation'!AU72&lt;&gt;"",1,0))</f>
        <v>0</v>
      </c>
      <c r="AU69" s="42">
        <f>IF('Indicator Data'!AV73="No Data",1,IF('Indicator Data imputation'!AV72&lt;&gt;"",1,0))</f>
        <v>0</v>
      </c>
      <c r="AV69" s="42">
        <f>IF('Indicator Data'!AW73="No Data",1,IF('Indicator Data imputation'!AW72&lt;&gt;"",1,0))</f>
        <v>0</v>
      </c>
      <c r="AW69" s="42">
        <f>IF('Indicator Data'!AX73="No Data",1,IF('Indicator Data imputation'!AX72&lt;&gt;"",1,0))</f>
        <v>0</v>
      </c>
      <c r="AX69" s="42">
        <f>IF('Indicator Data'!AY73="No Data",1,IF('Indicator Data imputation'!AY72&lt;&gt;"",1,0))</f>
        <v>0</v>
      </c>
      <c r="AY69" s="42">
        <f>IF('Indicator Data'!AZ73="No Data",1,IF('Indicator Data imputation'!AZ72&lt;&gt;"",1,0))</f>
        <v>0</v>
      </c>
      <c r="AZ69" s="42">
        <f>IF('Indicator Data'!BA73="No Data",1,IF('Indicator Data imputation'!BA72&lt;&gt;"",1,0))</f>
        <v>0</v>
      </c>
      <c r="BA69" s="42">
        <f>IF('Indicator Data'!BB73="No Data",1,IF('Indicator Data imputation'!BB72&lt;&gt;"",1,0))</f>
        <v>0</v>
      </c>
      <c r="BB69" s="42">
        <f>IF('Indicator Data'!BC73="No Data",1,IF('Indicator Data imputation'!BC72&lt;&gt;"",1,0))</f>
        <v>0</v>
      </c>
      <c r="BC69" s="42">
        <f>IF('Indicator Data'!BD73="No Data",1,IF('Indicator Data imputation'!BD72&lt;&gt;"",1,0))</f>
        <v>0</v>
      </c>
      <c r="BD69" s="42">
        <f>IF('Indicator Data'!BE73="No Data",1,IF('Indicator Data imputation'!BE72&lt;&gt;"",1,0))</f>
        <v>0</v>
      </c>
      <c r="BE69" s="42">
        <f>IF('Indicator Data'!BF73="No Data",1,IF('Indicator Data imputation'!BF72&lt;&gt;"",1,0))</f>
        <v>0</v>
      </c>
      <c r="BF69" s="42">
        <f>IF('Indicator Data'!BG73="No Data",1,IF('Indicator Data imputation'!BG72&lt;&gt;"",1,0))</f>
        <v>0</v>
      </c>
      <c r="BG69" s="42">
        <f>IF('Indicator Data'!BH73="No Data",1,IF('Indicator Data imputation'!BH72&lt;&gt;"",1,0))</f>
        <v>0</v>
      </c>
      <c r="BH69" s="42">
        <f>IF('Indicator Data'!BI73="No Data",1,IF('Indicator Data imputation'!BI72&lt;&gt;"",1,0))</f>
        <v>0</v>
      </c>
      <c r="BI69" s="42">
        <f>IF('Indicator Data'!BJ73="No Data",1,IF('Indicator Data imputation'!BJ72&lt;&gt;"",1,0))</f>
        <v>0</v>
      </c>
      <c r="BJ69" s="42">
        <f>IF('Indicator Data'!BK73="No Data",1,IF('Indicator Data imputation'!BK72&lt;&gt;"",1,0))</f>
        <v>0</v>
      </c>
      <c r="BK69" s="42">
        <f>IF('Indicator Data'!BL73="No Data",1,IF('Indicator Data imputation'!BL72&lt;&gt;"",1,0))</f>
        <v>0</v>
      </c>
      <c r="BL69" s="42">
        <f>IF('Indicator Data'!BM73="No Data",1,IF('Indicator Data imputation'!BM72&lt;&gt;"",1,0))</f>
        <v>0</v>
      </c>
      <c r="BM69" s="42">
        <f>IF('Indicator Data'!BN73="No Data",1,IF('Indicator Data imputation'!BN72&lt;&gt;"",1,0))</f>
        <v>0</v>
      </c>
      <c r="BN69" s="42">
        <f>IF('Indicator Data'!BO73="No Data",1,IF('Indicator Data imputation'!BO72&lt;&gt;"",1,0))</f>
        <v>0</v>
      </c>
      <c r="BO69" s="42">
        <f>IF('Indicator Data'!BP73="No Data",1,IF('Indicator Data imputation'!BP72&lt;&gt;"",1,0))</f>
        <v>0</v>
      </c>
      <c r="BP69" s="42">
        <f>IF('Indicator Data'!BQ73="No Data",1,IF('Indicator Data imputation'!BQ72&lt;&gt;"",1,0))</f>
        <v>0</v>
      </c>
      <c r="BQ69" s="42">
        <f>IF('Indicator Data'!BR73="No Data",1,IF('Indicator Data imputation'!BR72&lt;&gt;"",1,0))</f>
        <v>0</v>
      </c>
      <c r="BR69" s="42">
        <f>IF('Indicator Data'!BS73="No Data",1,IF('Indicator Data imputation'!BS72&lt;&gt;"",1,0))</f>
        <v>0</v>
      </c>
      <c r="BS69" s="42">
        <f>IF('Indicator Data'!BT73="No Data",1,IF('Indicator Data imputation'!BT72&lt;&gt;"",1,0))</f>
        <v>0</v>
      </c>
      <c r="BT69" s="42">
        <f>IF('Indicator Data'!BU73="No Data",1,IF('Indicator Data imputation'!BU72&lt;&gt;"",1,0))</f>
        <v>0</v>
      </c>
      <c r="BU69">
        <f t="shared" si="3"/>
        <v>4</v>
      </c>
      <c r="BV69" s="44">
        <f t="shared" si="4"/>
        <v>5.3333333333333337E-2</v>
      </c>
    </row>
    <row r="70" spans="1:74">
      <c r="A70" t="str">
        <f>'Indicator Data'!B74</f>
        <v>GIN</v>
      </c>
      <c r="B70" s="42">
        <f>IF('Indicator Data'!C74="No Data",1,IF('Indicator Data imputation'!C73&lt;&gt;"",1,0))</f>
        <v>0</v>
      </c>
      <c r="C70" s="42">
        <f>IF('Indicator Data'!D74="No Data",1,IF('Indicator Data imputation'!D73&lt;&gt;"",1,0))</f>
        <v>0</v>
      </c>
      <c r="D70" s="42">
        <f>IF('Indicator Data'!E74="No Data",1,IF('Indicator Data imputation'!E73&lt;&gt;"",1,0))</f>
        <v>0</v>
      </c>
      <c r="E70" s="42">
        <f>IF('Indicator Data'!F74="No Data",1,IF('Indicator Data imputation'!F73&lt;&gt;"",1,0))</f>
        <v>0</v>
      </c>
      <c r="F70" s="42">
        <f>IF('Indicator Data'!G74="No Data",1,IF('Indicator Data imputation'!G73&lt;&gt;"",1,0))</f>
        <v>0</v>
      </c>
      <c r="G70" s="42">
        <f>IF('Indicator Data'!H74="No Data",1,IF('Indicator Data imputation'!H73&lt;&gt;"",1,0))</f>
        <v>0</v>
      </c>
      <c r="H70" s="42">
        <f>IF('Indicator Data'!I74="No Data",1,IF('Indicator Data imputation'!I73&lt;&gt;"",1,0))</f>
        <v>0</v>
      </c>
      <c r="I70" s="42">
        <f>IF('Indicator Data'!J74="No Data",1,IF('Indicator Data imputation'!J73&lt;&gt;"",1,0))</f>
        <v>0</v>
      </c>
      <c r="J70" s="42">
        <f>IF('Indicator Data'!K74="No Data",1,IF('Indicator Data imputation'!K73&lt;&gt;"",1,0))</f>
        <v>0</v>
      </c>
      <c r="K70" s="42">
        <f>IF('Indicator Data'!L74="No Data",1,IF('Indicator Data imputation'!L73&lt;&gt;"",1,0))</f>
        <v>0</v>
      </c>
      <c r="L70" s="42">
        <f>IF('Indicator Data'!M74="No Data",1,IF('Indicator Data imputation'!M73&lt;&gt;"",1,0))</f>
        <v>0</v>
      </c>
      <c r="M70" s="42">
        <f>IF('Indicator Data'!N74="No Data",1,IF('Indicator Data imputation'!N73&lt;&gt;"",1,0))</f>
        <v>0</v>
      </c>
      <c r="N70" s="42">
        <f>IF('Indicator Data'!O74="No Data",1,IF('Indicator Data imputation'!O73&lt;&gt;"",1,0))</f>
        <v>0</v>
      </c>
      <c r="O70" s="42">
        <f>IF('Indicator Data'!P74="No Data",1,IF('Indicator Data imputation'!P73&lt;&gt;"",1,0))</f>
        <v>0</v>
      </c>
      <c r="P70" s="42">
        <f>IF('Indicator Data'!Q74="No Data",1,IF('Indicator Data imputation'!Q73&lt;&gt;"",1,0))</f>
        <v>0</v>
      </c>
      <c r="Q70" s="42">
        <f>IF('Indicator Data'!R74="No Data",1,IF('Indicator Data imputation'!R73&lt;&gt;"",1,0))</f>
        <v>0</v>
      </c>
      <c r="R70" s="42">
        <f>IF('Indicator Data'!S74="No Data",1,IF('Indicator Data imputation'!S73&lt;&gt;"",1,0))</f>
        <v>0</v>
      </c>
      <c r="S70" s="42">
        <f>IF('Indicator Data'!T74="No Data",1,IF('Indicator Data imputation'!T73&lt;&gt;"",1,0))</f>
        <v>0</v>
      </c>
      <c r="T70" s="42">
        <f>IF('Indicator Data'!U74="No Data",1,IF('Indicator Data imputation'!U73&lt;&gt;"",1,0))</f>
        <v>0</v>
      </c>
      <c r="U70" s="42">
        <f>IF('Indicator Data'!V74="No Data",1,IF('Indicator Data imputation'!V73&lt;&gt;"",1,0))</f>
        <v>0</v>
      </c>
      <c r="V70" s="42">
        <f>IF('Indicator Data'!W74="No Data",1,IF('Indicator Data imputation'!W73&lt;&gt;"",1,0))</f>
        <v>0</v>
      </c>
      <c r="W70" s="42">
        <f>IF('Indicator Data'!X74="No Data",1,IF('Indicator Data imputation'!X73&lt;&gt;"",1,0))</f>
        <v>0</v>
      </c>
      <c r="X70" s="42">
        <f>IF('Indicator Data'!Y74="No Data",1,IF('Indicator Data imputation'!Y73&lt;&gt;"",1,0))</f>
        <v>0</v>
      </c>
      <c r="Y70" s="42">
        <f>IF('Indicator Data'!Z74="No Data",1,IF('Indicator Data imputation'!Z73&lt;&gt;"",1,0))</f>
        <v>0</v>
      </c>
      <c r="Z70" s="42">
        <f>IF('Indicator Data'!AA74="No Data",1,IF('Indicator Data imputation'!AA73&lt;&gt;"",1,0))</f>
        <v>0</v>
      </c>
      <c r="AA70" s="42">
        <f>IF('Indicator Data'!AB74="No Data",1,IF('Indicator Data imputation'!AB73&lt;&gt;"",1,0))</f>
        <v>1</v>
      </c>
      <c r="AB70" s="42">
        <f>IF('Indicator Data'!AC74="No Data",1,IF('Indicator Data imputation'!AC73&lt;&gt;"",1,0))</f>
        <v>0</v>
      </c>
      <c r="AC70" s="42">
        <f>IF('Indicator Data'!AD74="No Data",1,IF('Indicator Data imputation'!AD73&lt;&gt;"",1,0))</f>
        <v>0</v>
      </c>
      <c r="AD70" s="42">
        <f>IF('Indicator Data'!AE74="No Data",1,IF('Indicator Data imputation'!AE73&lt;&gt;"",1,0))</f>
        <v>0</v>
      </c>
      <c r="AE70" s="42">
        <f>IF('Indicator Data'!AF74="No Data",1,IF('Indicator Data imputation'!AF73&lt;&gt;"",1,0))</f>
        <v>0</v>
      </c>
      <c r="AF70" s="42">
        <f>IF('Indicator Data'!AG74="No Data",1,IF('Indicator Data imputation'!AG73&lt;&gt;"",1,0))</f>
        <v>0</v>
      </c>
      <c r="AG70" s="42">
        <f>IF('Indicator Data'!AH74="No Data",1,IF('Indicator Data imputation'!AH73&lt;&gt;"",1,0))</f>
        <v>0</v>
      </c>
      <c r="AH70" s="42">
        <f>IF('Indicator Data'!AI74="No Data",1,IF('Indicator Data imputation'!AI73&lt;&gt;"",1,0))</f>
        <v>0</v>
      </c>
      <c r="AI70" s="42">
        <f>IF('Indicator Data'!AJ74="No Data",1,IF('Indicator Data imputation'!AJ73&lt;&gt;"",1,0))</f>
        <v>0</v>
      </c>
      <c r="AJ70" s="42">
        <f>IF('Indicator Data'!AK74="No Data",1,IF('Indicator Data imputation'!AK73&lt;&gt;"",1,0))</f>
        <v>0</v>
      </c>
      <c r="AK70" s="42">
        <f>IF('Indicator Data'!AL74="No Data",1,IF('Indicator Data imputation'!AL73&lt;&gt;"",1,0))</f>
        <v>0</v>
      </c>
      <c r="AL70" s="42">
        <f>IF('Indicator Data'!AM74="No Data",1,IF('Indicator Data imputation'!AM73&lt;&gt;"",1,0))</f>
        <v>0</v>
      </c>
      <c r="AM70" s="42">
        <f>IF('Indicator Data'!AN74="No Data",1,IF('Indicator Data imputation'!AN73&lt;&gt;"",1,0))</f>
        <v>0</v>
      </c>
      <c r="AN70" s="42">
        <f>IF('Indicator Data'!AO74="No Data",1,IF('Indicator Data imputation'!AO73&lt;&gt;"",1,0))</f>
        <v>0</v>
      </c>
      <c r="AO70" s="42">
        <f>IF('Indicator Data'!AP74="No Data",1,IF('Indicator Data imputation'!AP73&lt;&gt;"",1,0))</f>
        <v>0</v>
      </c>
      <c r="AP70" s="42">
        <f>IF('Indicator Data'!AQ74="No Data",1,IF('Indicator Data imputation'!AQ73&lt;&gt;"",1,0))</f>
        <v>0</v>
      </c>
      <c r="AQ70" s="42">
        <f>IF('Indicator Data'!AR74="No Data",1,IF('Indicator Data imputation'!AR73&lt;&gt;"",1,0))</f>
        <v>0</v>
      </c>
      <c r="AR70" s="42">
        <f>IF('Indicator Data'!AS74="No Data",1,IF('Indicator Data imputation'!AS73&lt;&gt;"",1,0))</f>
        <v>0</v>
      </c>
      <c r="AS70" s="42">
        <f>IF('Indicator Data'!AT74="No Data",1,IF('Indicator Data imputation'!AT73&lt;&gt;"",1,0))</f>
        <v>0</v>
      </c>
      <c r="AT70" s="42">
        <f>IF('Indicator Data'!AU74="No Data",1,IF('Indicator Data imputation'!AU73&lt;&gt;"",1,0))</f>
        <v>0</v>
      </c>
      <c r="AU70" s="42">
        <f>IF('Indicator Data'!AV74="No Data",1,IF('Indicator Data imputation'!AV73&lt;&gt;"",1,0))</f>
        <v>0</v>
      </c>
      <c r="AV70" s="42">
        <f>IF('Indicator Data'!AW74="No Data",1,IF('Indicator Data imputation'!AW73&lt;&gt;"",1,0))</f>
        <v>0</v>
      </c>
      <c r="AW70" s="42">
        <f>IF('Indicator Data'!AX74="No Data",1,IF('Indicator Data imputation'!AX73&lt;&gt;"",1,0))</f>
        <v>0</v>
      </c>
      <c r="AX70" s="42">
        <f>IF('Indicator Data'!AY74="No Data",1,IF('Indicator Data imputation'!AY73&lt;&gt;"",1,0))</f>
        <v>0</v>
      </c>
      <c r="AY70" s="42">
        <f>IF('Indicator Data'!AZ74="No Data",1,IF('Indicator Data imputation'!AZ73&lt;&gt;"",1,0))</f>
        <v>0</v>
      </c>
      <c r="AZ70" s="42">
        <f>IF('Indicator Data'!BA74="No Data",1,IF('Indicator Data imputation'!BA73&lt;&gt;"",1,0))</f>
        <v>0</v>
      </c>
      <c r="BA70" s="42">
        <f>IF('Indicator Data'!BB74="No Data",1,IF('Indicator Data imputation'!BB73&lt;&gt;"",1,0))</f>
        <v>0</v>
      </c>
      <c r="BB70" s="42">
        <f>IF('Indicator Data'!BC74="No Data",1,IF('Indicator Data imputation'!BC73&lt;&gt;"",1,0))</f>
        <v>0</v>
      </c>
      <c r="BC70" s="42">
        <f>IF('Indicator Data'!BD74="No Data",1,IF('Indicator Data imputation'!BD73&lt;&gt;"",1,0))</f>
        <v>0</v>
      </c>
      <c r="BD70" s="42">
        <f>IF('Indicator Data'!BE74="No Data",1,IF('Indicator Data imputation'!BE73&lt;&gt;"",1,0))</f>
        <v>0</v>
      </c>
      <c r="BE70" s="42">
        <f>IF('Indicator Data'!BF74="No Data",1,IF('Indicator Data imputation'!BF73&lt;&gt;"",1,0))</f>
        <v>0</v>
      </c>
      <c r="BF70" s="42">
        <f>IF('Indicator Data'!BG74="No Data",1,IF('Indicator Data imputation'!BG73&lt;&gt;"",1,0))</f>
        <v>0</v>
      </c>
      <c r="BG70" s="42">
        <f>IF('Indicator Data'!BH74="No Data",1,IF('Indicator Data imputation'!BH73&lt;&gt;"",1,0))</f>
        <v>0</v>
      </c>
      <c r="BH70" s="42">
        <f>IF('Indicator Data'!BI74="No Data",1,IF('Indicator Data imputation'!BI73&lt;&gt;"",1,0))</f>
        <v>0</v>
      </c>
      <c r="BI70" s="42">
        <f>IF('Indicator Data'!BJ74="No Data",1,IF('Indicator Data imputation'!BJ73&lt;&gt;"",1,0))</f>
        <v>0</v>
      </c>
      <c r="BJ70" s="42">
        <f>IF('Indicator Data'!BK74="No Data",1,IF('Indicator Data imputation'!BK73&lt;&gt;"",1,0))</f>
        <v>0</v>
      </c>
      <c r="BK70" s="42">
        <f>IF('Indicator Data'!BL74="No Data",1,IF('Indicator Data imputation'!BL73&lt;&gt;"",1,0))</f>
        <v>0</v>
      </c>
      <c r="BL70" s="42">
        <f>IF('Indicator Data'!BM74="No Data",1,IF('Indicator Data imputation'!BM73&lt;&gt;"",1,0))</f>
        <v>0</v>
      </c>
      <c r="BM70" s="42">
        <f>IF('Indicator Data'!BN74="No Data",1,IF('Indicator Data imputation'!BN73&lt;&gt;"",1,0))</f>
        <v>0</v>
      </c>
      <c r="BN70" s="42">
        <f>IF('Indicator Data'!BO74="No Data",1,IF('Indicator Data imputation'!BO73&lt;&gt;"",1,0))</f>
        <v>0</v>
      </c>
      <c r="BO70" s="42">
        <f>IF('Indicator Data'!BP74="No Data",1,IF('Indicator Data imputation'!BP73&lt;&gt;"",1,0))</f>
        <v>0</v>
      </c>
      <c r="BP70" s="42">
        <f>IF('Indicator Data'!BQ74="No Data",1,IF('Indicator Data imputation'!BQ73&lt;&gt;"",1,0))</f>
        <v>0</v>
      </c>
      <c r="BQ70" s="42">
        <f>IF('Indicator Data'!BR74="No Data",1,IF('Indicator Data imputation'!BR73&lt;&gt;"",1,0))</f>
        <v>0</v>
      </c>
      <c r="BR70" s="42">
        <f>IF('Indicator Data'!BS74="No Data",1,IF('Indicator Data imputation'!BS73&lt;&gt;"",1,0))</f>
        <v>1</v>
      </c>
      <c r="BS70" s="42">
        <f>IF('Indicator Data'!BT74="No Data",1,IF('Indicator Data imputation'!BT73&lt;&gt;"",1,0))</f>
        <v>0</v>
      </c>
      <c r="BT70" s="42">
        <f>IF('Indicator Data'!BU74="No Data",1,IF('Indicator Data imputation'!BU73&lt;&gt;"",1,0))</f>
        <v>0</v>
      </c>
      <c r="BU70">
        <f t="shared" si="3"/>
        <v>2</v>
      </c>
      <c r="BV70" s="44">
        <f t="shared" si="4"/>
        <v>2.6666666666666668E-2</v>
      </c>
    </row>
    <row r="71" spans="1:74">
      <c r="A71" t="str">
        <f>'Indicator Data'!B75</f>
        <v>GNB</v>
      </c>
      <c r="B71" s="42">
        <f>IF('Indicator Data'!C75="No Data",1,IF('Indicator Data imputation'!C74&lt;&gt;"",1,0))</f>
        <v>0</v>
      </c>
      <c r="C71" s="42">
        <f>IF('Indicator Data'!D75="No Data",1,IF('Indicator Data imputation'!D74&lt;&gt;"",1,0))</f>
        <v>0</v>
      </c>
      <c r="D71" s="42">
        <f>IF('Indicator Data'!E75="No Data",1,IF('Indicator Data imputation'!E74&lt;&gt;"",1,0))</f>
        <v>0</v>
      </c>
      <c r="E71" s="42">
        <f>IF('Indicator Data'!F75="No Data",1,IF('Indicator Data imputation'!F74&lt;&gt;"",1,0))</f>
        <v>0</v>
      </c>
      <c r="F71" s="42">
        <f>IF('Indicator Data'!G75="No Data",1,IF('Indicator Data imputation'!G74&lt;&gt;"",1,0))</f>
        <v>0</v>
      </c>
      <c r="G71" s="42">
        <f>IF('Indicator Data'!H75="No Data",1,IF('Indicator Data imputation'!H74&lt;&gt;"",1,0))</f>
        <v>0</v>
      </c>
      <c r="H71" s="42">
        <f>IF('Indicator Data'!I75="No Data",1,IF('Indicator Data imputation'!I74&lt;&gt;"",1,0))</f>
        <v>0</v>
      </c>
      <c r="I71" s="42">
        <f>IF('Indicator Data'!J75="No Data",1,IF('Indicator Data imputation'!J74&lt;&gt;"",1,0))</f>
        <v>0</v>
      </c>
      <c r="J71" s="42">
        <f>IF('Indicator Data'!K75="No Data",1,IF('Indicator Data imputation'!K74&lt;&gt;"",1,0))</f>
        <v>0</v>
      </c>
      <c r="K71" s="42">
        <f>IF('Indicator Data'!L75="No Data",1,IF('Indicator Data imputation'!L74&lt;&gt;"",1,0))</f>
        <v>0</v>
      </c>
      <c r="L71" s="42">
        <f>IF('Indicator Data'!M75="No Data",1,IF('Indicator Data imputation'!M74&lt;&gt;"",1,0))</f>
        <v>0</v>
      </c>
      <c r="M71" s="42">
        <f>IF('Indicator Data'!N75="No Data",1,IF('Indicator Data imputation'!N74&lt;&gt;"",1,0))</f>
        <v>0</v>
      </c>
      <c r="N71" s="42">
        <f>IF('Indicator Data'!O75="No Data",1,IF('Indicator Data imputation'!O74&lt;&gt;"",1,0))</f>
        <v>0</v>
      </c>
      <c r="O71" s="42">
        <f>IF('Indicator Data'!P75="No Data",1,IF('Indicator Data imputation'!P74&lt;&gt;"",1,0))</f>
        <v>0</v>
      </c>
      <c r="P71" s="42">
        <f>IF('Indicator Data'!Q75="No Data",1,IF('Indicator Data imputation'!Q74&lt;&gt;"",1,0))</f>
        <v>0</v>
      </c>
      <c r="Q71" s="42">
        <f>IF('Indicator Data'!R75="No Data",1,IF('Indicator Data imputation'!R74&lt;&gt;"",1,0))</f>
        <v>0</v>
      </c>
      <c r="R71" s="42">
        <f>IF('Indicator Data'!S75="No Data",1,IF('Indicator Data imputation'!S74&lt;&gt;"",1,0))</f>
        <v>0</v>
      </c>
      <c r="S71" s="42">
        <f>IF('Indicator Data'!T75="No Data",1,IF('Indicator Data imputation'!T74&lt;&gt;"",1,0))</f>
        <v>0</v>
      </c>
      <c r="T71" s="42">
        <f>IF('Indicator Data'!U75="No Data",1,IF('Indicator Data imputation'!U74&lt;&gt;"",1,0))</f>
        <v>0</v>
      </c>
      <c r="U71" s="42">
        <f>IF('Indicator Data'!V75="No Data",1,IF('Indicator Data imputation'!V74&lt;&gt;"",1,0))</f>
        <v>0</v>
      </c>
      <c r="V71" s="42">
        <f>IF('Indicator Data'!W75="No Data",1,IF('Indicator Data imputation'!W74&lt;&gt;"",1,0))</f>
        <v>0</v>
      </c>
      <c r="W71" s="42">
        <f>IF('Indicator Data'!X75="No Data",1,IF('Indicator Data imputation'!X74&lt;&gt;"",1,0))</f>
        <v>0</v>
      </c>
      <c r="X71" s="42">
        <f>IF('Indicator Data'!Y75="No Data",1,IF('Indicator Data imputation'!Y74&lt;&gt;"",1,0))</f>
        <v>0</v>
      </c>
      <c r="Y71" s="42">
        <f>IF('Indicator Data'!Z75="No Data",1,IF('Indicator Data imputation'!Z74&lt;&gt;"",1,0))</f>
        <v>0</v>
      </c>
      <c r="Z71" s="42">
        <f>IF('Indicator Data'!AA75="No Data",1,IF('Indicator Data imputation'!AA74&lt;&gt;"",1,0))</f>
        <v>0</v>
      </c>
      <c r="AA71" s="42">
        <f>IF('Indicator Data'!AB75="No Data",1,IF('Indicator Data imputation'!AB74&lt;&gt;"",1,0))</f>
        <v>0</v>
      </c>
      <c r="AB71" s="42">
        <f>IF('Indicator Data'!AC75="No Data",1,IF('Indicator Data imputation'!AC74&lt;&gt;"",1,0))</f>
        <v>0</v>
      </c>
      <c r="AC71" s="42">
        <f>IF('Indicator Data'!AD75="No Data",1,IF('Indicator Data imputation'!AD74&lt;&gt;"",1,0))</f>
        <v>0</v>
      </c>
      <c r="AD71" s="42">
        <f>IF('Indicator Data'!AE75="No Data",1,IF('Indicator Data imputation'!AE74&lt;&gt;"",1,0))</f>
        <v>0</v>
      </c>
      <c r="AE71" s="42">
        <f>IF('Indicator Data'!AF75="No Data",1,IF('Indicator Data imputation'!AF74&lt;&gt;"",1,0))</f>
        <v>0</v>
      </c>
      <c r="AF71" s="42">
        <f>IF('Indicator Data'!AG75="No Data",1,IF('Indicator Data imputation'!AG74&lt;&gt;"",1,0))</f>
        <v>0</v>
      </c>
      <c r="AG71" s="42">
        <f>IF('Indicator Data'!AH75="No Data",1,IF('Indicator Data imputation'!AH74&lt;&gt;"",1,0))</f>
        <v>0</v>
      </c>
      <c r="AH71" s="42">
        <f>IF('Indicator Data'!AI75="No Data",1,IF('Indicator Data imputation'!AI74&lt;&gt;"",1,0))</f>
        <v>0</v>
      </c>
      <c r="AI71" s="42">
        <f>IF('Indicator Data'!AJ75="No Data",1,IF('Indicator Data imputation'!AJ74&lt;&gt;"",1,0))</f>
        <v>0</v>
      </c>
      <c r="AJ71" s="42">
        <f>IF('Indicator Data'!AK75="No Data",1,IF('Indicator Data imputation'!AK74&lt;&gt;"",1,0))</f>
        <v>0</v>
      </c>
      <c r="AK71" s="42">
        <f>IF('Indicator Data'!AL75="No Data",1,IF('Indicator Data imputation'!AL74&lt;&gt;"",1,0))</f>
        <v>0</v>
      </c>
      <c r="AL71" s="42">
        <f>IF('Indicator Data'!AM75="No Data",1,IF('Indicator Data imputation'!AM74&lt;&gt;"",1,0))</f>
        <v>0</v>
      </c>
      <c r="AM71" s="42">
        <f>IF('Indicator Data'!AN75="No Data",1,IF('Indicator Data imputation'!AN74&lt;&gt;"",1,0))</f>
        <v>0</v>
      </c>
      <c r="AN71" s="42">
        <f>IF('Indicator Data'!AO75="No Data",1,IF('Indicator Data imputation'!AO74&lt;&gt;"",1,0))</f>
        <v>0</v>
      </c>
      <c r="AO71" s="42">
        <f>IF('Indicator Data'!AP75="No Data",1,IF('Indicator Data imputation'!AP74&lt;&gt;"",1,0))</f>
        <v>0</v>
      </c>
      <c r="AP71" s="42">
        <f>IF('Indicator Data'!AQ75="No Data",1,IF('Indicator Data imputation'!AQ74&lt;&gt;"",1,0))</f>
        <v>0</v>
      </c>
      <c r="AQ71" s="42">
        <f>IF('Indicator Data'!AR75="No Data",1,IF('Indicator Data imputation'!AR74&lt;&gt;"",1,0))</f>
        <v>0</v>
      </c>
      <c r="AR71" s="42">
        <f>IF('Indicator Data'!AS75="No Data",1,IF('Indicator Data imputation'!AS74&lt;&gt;"",1,0))</f>
        <v>0</v>
      </c>
      <c r="AS71" s="42">
        <f>IF('Indicator Data'!AT75="No Data",1,IF('Indicator Data imputation'!AT74&lt;&gt;"",1,0))</f>
        <v>0</v>
      </c>
      <c r="AT71" s="42">
        <f>IF('Indicator Data'!AU75="No Data",1,IF('Indicator Data imputation'!AU74&lt;&gt;"",1,0))</f>
        <v>0</v>
      </c>
      <c r="AU71" s="42">
        <f>IF('Indicator Data'!AV75="No Data",1,IF('Indicator Data imputation'!AV74&lt;&gt;"",1,0))</f>
        <v>0</v>
      </c>
      <c r="AV71" s="42">
        <f>IF('Indicator Data'!AW75="No Data",1,IF('Indicator Data imputation'!AW74&lt;&gt;"",1,0))</f>
        <v>0</v>
      </c>
      <c r="AW71" s="42">
        <f>IF('Indicator Data'!AX75="No Data",1,IF('Indicator Data imputation'!AX74&lt;&gt;"",1,0))</f>
        <v>0</v>
      </c>
      <c r="AX71" s="42">
        <f>IF('Indicator Data'!AY75="No Data",1,IF('Indicator Data imputation'!AY74&lt;&gt;"",1,0))</f>
        <v>0</v>
      </c>
      <c r="AY71" s="42">
        <f>IF('Indicator Data'!AZ75="No Data",1,IF('Indicator Data imputation'!AZ74&lt;&gt;"",1,0))</f>
        <v>0</v>
      </c>
      <c r="AZ71" s="42">
        <f>IF('Indicator Data'!BA75="No Data",1,IF('Indicator Data imputation'!BA74&lt;&gt;"",1,0))</f>
        <v>0</v>
      </c>
      <c r="BA71" s="42">
        <f>IF('Indicator Data'!BB75="No Data",1,IF('Indicator Data imputation'!BB74&lt;&gt;"",1,0))</f>
        <v>0</v>
      </c>
      <c r="BB71" s="42">
        <f>IF('Indicator Data'!BC75="No Data",1,IF('Indicator Data imputation'!BC74&lt;&gt;"",1,0))</f>
        <v>0</v>
      </c>
      <c r="BC71" s="42">
        <f>IF('Indicator Data'!BD75="No Data",1,IF('Indicator Data imputation'!BD74&lt;&gt;"",1,0))</f>
        <v>0</v>
      </c>
      <c r="BD71" s="42">
        <f>IF('Indicator Data'!BE75="No Data",1,IF('Indicator Data imputation'!BE74&lt;&gt;"",1,0))</f>
        <v>0</v>
      </c>
      <c r="BE71" s="42">
        <f>IF('Indicator Data'!BF75="No Data",1,IF('Indicator Data imputation'!BF74&lt;&gt;"",1,0))</f>
        <v>0</v>
      </c>
      <c r="BF71" s="42">
        <f>IF('Indicator Data'!BG75="No Data",1,IF('Indicator Data imputation'!BG74&lt;&gt;"",1,0))</f>
        <v>0</v>
      </c>
      <c r="BG71" s="42">
        <f>IF('Indicator Data'!BH75="No Data",1,IF('Indicator Data imputation'!BH74&lt;&gt;"",1,0))</f>
        <v>0</v>
      </c>
      <c r="BH71" s="42">
        <f>IF('Indicator Data'!BI75="No Data",1,IF('Indicator Data imputation'!BI74&lt;&gt;"",1,0))</f>
        <v>0</v>
      </c>
      <c r="BI71" s="42">
        <f>IF('Indicator Data'!BJ75="No Data",1,IF('Indicator Data imputation'!BJ74&lt;&gt;"",1,0))</f>
        <v>0</v>
      </c>
      <c r="BJ71" s="42">
        <f>IF('Indicator Data'!BK75="No Data",1,IF('Indicator Data imputation'!BK74&lt;&gt;"",1,0))</f>
        <v>0</v>
      </c>
      <c r="BK71" s="42">
        <f>IF('Indicator Data'!BL75="No Data",1,IF('Indicator Data imputation'!BL74&lt;&gt;"",1,0))</f>
        <v>0</v>
      </c>
      <c r="BL71" s="42">
        <f>IF('Indicator Data'!BM75="No Data",1,IF('Indicator Data imputation'!BM74&lt;&gt;"",1,0))</f>
        <v>0</v>
      </c>
      <c r="BM71" s="42">
        <f>IF('Indicator Data'!BN75="No Data",1,IF('Indicator Data imputation'!BN74&lt;&gt;"",1,0))</f>
        <v>0</v>
      </c>
      <c r="BN71" s="42">
        <f>IF('Indicator Data'!BO75="No Data",1,IF('Indicator Data imputation'!BO74&lt;&gt;"",1,0))</f>
        <v>0</v>
      </c>
      <c r="BO71" s="42">
        <f>IF('Indicator Data'!BP75="No Data",1,IF('Indicator Data imputation'!BP74&lt;&gt;"",1,0))</f>
        <v>0</v>
      </c>
      <c r="BP71" s="42">
        <f>IF('Indicator Data'!BQ75="No Data",1,IF('Indicator Data imputation'!BQ74&lt;&gt;"",1,0))</f>
        <v>0</v>
      </c>
      <c r="BQ71" s="42">
        <f>IF('Indicator Data'!BR75="No Data",1,IF('Indicator Data imputation'!BR74&lt;&gt;"",1,0))</f>
        <v>0</v>
      </c>
      <c r="BR71" s="42">
        <f>IF('Indicator Data'!BS75="No Data",1,IF('Indicator Data imputation'!BS74&lt;&gt;"",1,0))</f>
        <v>0</v>
      </c>
      <c r="BS71" s="42">
        <f>IF('Indicator Data'!BT75="No Data",1,IF('Indicator Data imputation'!BT74&lt;&gt;"",1,0))</f>
        <v>0</v>
      </c>
      <c r="BT71" s="42">
        <f>IF('Indicator Data'!BU75="No Data",1,IF('Indicator Data imputation'!BU74&lt;&gt;"",1,0))</f>
        <v>0</v>
      </c>
      <c r="BU71">
        <f t="shared" si="3"/>
        <v>0</v>
      </c>
      <c r="BV71" s="44">
        <f t="shared" si="4"/>
        <v>0</v>
      </c>
    </row>
    <row r="72" spans="1:74">
      <c r="A72" t="str">
        <f>'Indicator Data'!B76</f>
        <v>GUY</v>
      </c>
      <c r="B72" s="42">
        <f>IF('Indicator Data'!C76="No Data",1,IF('Indicator Data imputation'!C75&lt;&gt;"",1,0))</f>
        <v>0</v>
      </c>
      <c r="C72" s="42">
        <f>IF('Indicator Data'!D76="No Data",1,IF('Indicator Data imputation'!D75&lt;&gt;"",1,0))</f>
        <v>0</v>
      </c>
      <c r="D72" s="42">
        <f>IF('Indicator Data'!E76="No Data",1,IF('Indicator Data imputation'!E75&lt;&gt;"",1,0))</f>
        <v>0</v>
      </c>
      <c r="E72" s="42">
        <f>IF('Indicator Data'!F76="No Data",1,IF('Indicator Data imputation'!F75&lt;&gt;"",1,0))</f>
        <v>0</v>
      </c>
      <c r="F72" s="42">
        <f>IF('Indicator Data'!G76="No Data",1,IF('Indicator Data imputation'!G75&lt;&gt;"",1,0))</f>
        <v>0</v>
      </c>
      <c r="G72" s="42">
        <f>IF('Indicator Data'!H76="No Data",1,IF('Indicator Data imputation'!H75&lt;&gt;"",1,0))</f>
        <v>0</v>
      </c>
      <c r="H72" s="42">
        <f>IF('Indicator Data'!I76="No Data",1,IF('Indicator Data imputation'!I75&lt;&gt;"",1,0))</f>
        <v>0</v>
      </c>
      <c r="I72" s="42">
        <f>IF('Indicator Data'!J76="No Data",1,IF('Indicator Data imputation'!J75&lt;&gt;"",1,0))</f>
        <v>0</v>
      </c>
      <c r="J72" s="42">
        <f>IF('Indicator Data'!K76="No Data",1,IF('Indicator Data imputation'!K75&lt;&gt;"",1,0))</f>
        <v>0</v>
      </c>
      <c r="K72" s="42">
        <f>IF('Indicator Data'!L76="No Data",1,IF('Indicator Data imputation'!L75&lt;&gt;"",1,0))</f>
        <v>0</v>
      </c>
      <c r="L72" s="42">
        <f>IF('Indicator Data'!M76="No Data",1,IF('Indicator Data imputation'!M75&lt;&gt;"",1,0))</f>
        <v>1</v>
      </c>
      <c r="M72" s="42">
        <f>IF('Indicator Data'!N76="No Data",1,IF('Indicator Data imputation'!N75&lt;&gt;"",1,0))</f>
        <v>1</v>
      </c>
      <c r="N72" s="42">
        <f>IF('Indicator Data'!O76="No Data",1,IF('Indicator Data imputation'!O75&lt;&gt;"",1,0))</f>
        <v>1</v>
      </c>
      <c r="O72" s="42">
        <f>IF('Indicator Data'!P76="No Data",1,IF('Indicator Data imputation'!P75&lt;&gt;"",1,0))</f>
        <v>1</v>
      </c>
      <c r="P72" s="42">
        <f>IF('Indicator Data'!Q76="No Data",1,IF('Indicator Data imputation'!Q75&lt;&gt;"",1,0))</f>
        <v>0</v>
      </c>
      <c r="Q72" s="42">
        <f>IF('Indicator Data'!R76="No Data",1,IF('Indicator Data imputation'!R75&lt;&gt;"",1,0))</f>
        <v>0</v>
      </c>
      <c r="R72" s="42">
        <f>IF('Indicator Data'!S76="No Data",1,IF('Indicator Data imputation'!S75&lt;&gt;"",1,0))</f>
        <v>0</v>
      </c>
      <c r="S72" s="42">
        <f>IF('Indicator Data'!T76="No Data",1,IF('Indicator Data imputation'!T75&lt;&gt;"",1,0))</f>
        <v>0</v>
      </c>
      <c r="T72" s="42">
        <f>IF('Indicator Data'!U76="No Data",1,IF('Indicator Data imputation'!U75&lt;&gt;"",1,0))</f>
        <v>0</v>
      </c>
      <c r="U72" s="42">
        <f>IF('Indicator Data'!V76="No Data",1,IF('Indicator Data imputation'!V75&lt;&gt;"",1,0))</f>
        <v>0</v>
      </c>
      <c r="V72" s="42">
        <f>IF('Indicator Data'!W76="No Data",1,IF('Indicator Data imputation'!W75&lt;&gt;"",1,0))</f>
        <v>0</v>
      </c>
      <c r="W72" s="42">
        <f>IF('Indicator Data'!X76="No Data",1,IF('Indicator Data imputation'!X75&lt;&gt;"",1,0))</f>
        <v>0</v>
      </c>
      <c r="X72" s="42">
        <f>IF('Indicator Data'!Y76="No Data",1,IF('Indicator Data imputation'!Y75&lt;&gt;"",1,0))</f>
        <v>0</v>
      </c>
      <c r="Y72" s="42">
        <f>IF('Indicator Data'!Z76="No Data",1,IF('Indicator Data imputation'!Z75&lt;&gt;"",1,0))</f>
        <v>0</v>
      </c>
      <c r="Z72" s="42">
        <f>IF('Indicator Data'!AA76="No Data",1,IF('Indicator Data imputation'!AA75&lt;&gt;"",1,0))</f>
        <v>0</v>
      </c>
      <c r="AA72" s="42">
        <f>IF('Indicator Data'!AB76="No Data",1,IF('Indicator Data imputation'!AB75&lt;&gt;"",1,0))</f>
        <v>0</v>
      </c>
      <c r="AB72" s="42">
        <f>IF('Indicator Data'!AC76="No Data",1,IF('Indicator Data imputation'!AC75&lt;&gt;"",1,0))</f>
        <v>0</v>
      </c>
      <c r="AC72" s="42">
        <f>IF('Indicator Data'!AD76="No Data",1,IF('Indicator Data imputation'!AD75&lt;&gt;"",1,0))</f>
        <v>0</v>
      </c>
      <c r="AD72" s="42">
        <f>IF('Indicator Data'!AE76="No Data",1,IF('Indicator Data imputation'!AE75&lt;&gt;"",1,0))</f>
        <v>0</v>
      </c>
      <c r="AE72" s="42">
        <f>IF('Indicator Data'!AF76="No Data",1,IF('Indicator Data imputation'!AF75&lt;&gt;"",1,0))</f>
        <v>0</v>
      </c>
      <c r="AF72" s="42">
        <f>IF('Indicator Data'!AG76="No Data",1,IF('Indicator Data imputation'!AG75&lt;&gt;"",1,0))</f>
        <v>0</v>
      </c>
      <c r="AG72" s="42">
        <f>IF('Indicator Data'!AH76="No Data",1,IF('Indicator Data imputation'!AH75&lt;&gt;"",1,0))</f>
        <v>0</v>
      </c>
      <c r="AH72" s="42">
        <f>IF('Indicator Data'!AI76="No Data",1,IF('Indicator Data imputation'!AI75&lt;&gt;"",1,0))</f>
        <v>0</v>
      </c>
      <c r="AI72" s="42">
        <f>IF('Indicator Data'!AJ76="No Data",1,IF('Indicator Data imputation'!AJ75&lt;&gt;"",1,0))</f>
        <v>0</v>
      </c>
      <c r="AJ72" s="42">
        <f>IF('Indicator Data'!AK76="No Data",1,IF('Indicator Data imputation'!AK75&lt;&gt;"",1,0))</f>
        <v>0</v>
      </c>
      <c r="AK72" s="42">
        <f>IF('Indicator Data'!AL76="No Data",1,IF('Indicator Data imputation'!AL75&lt;&gt;"",1,0))</f>
        <v>0</v>
      </c>
      <c r="AL72" s="42">
        <f>IF('Indicator Data'!AM76="No Data",1,IF('Indicator Data imputation'!AM75&lt;&gt;"",1,0))</f>
        <v>0</v>
      </c>
      <c r="AM72" s="42">
        <f>IF('Indicator Data'!AN76="No Data",1,IF('Indicator Data imputation'!AN75&lt;&gt;"",1,0))</f>
        <v>0</v>
      </c>
      <c r="AN72" s="42">
        <f>IF('Indicator Data'!AO76="No Data",1,IF('Indicator Data imputation'!AO75&lt;&gt;"",1,0))</f>
        <v>0</v>
      </c>
      <c r="AO72" s="42">
        <f>IF('Indicator Data'!AP76="No Data",1,IF('Indicator Data imputation'!AP75&lt;&gt;"",1,0))</f>
        <v>0</v>
      </c>
      <c r="AP72" s="42">
        <f>IF('Indicator Data'!AQ76="No Data",1,IF('Indicator Data imputation'!AQ75&lt;&gt;"",1,0))</f>
        <v>0</v>
      </c>
      <c r="AQ72" s="42">
        <f>IF('Indicator Data'!AR76="No Data",1,IF('Indicator Data imputation'!AR75&lt;&gt;"",1,0))</f>
        <v>0</v>
      </c>
      <c r="AR72" s="42">
        <f>IF('Indicator Data'!AS76="No Data",1,IF('Indicator Data imputation'!AS75&lt;&gt;"",1,0))</f>
        <v>0</v>
      </c>
      <c r="AS72" s="42">
        <f>IF('Indicator Data'!AT76="No Data",1,IF('Indicator Data imputation'!AT75&lt;&gt;"",1,0))</f>
        <v>0</v>
      </c>
      <c r="AT72" s="42">
        <f>IF('Indicator Data'!AU76="No Data",1,IF('Indicator Data imputation'!AU75&lt;&gt;"",1,0))</f>
        <v>0</v>
      </c>
      <c r="AU72" s="42">
        <f>IF('Indicator Data'!AV76="No Data",1,IF('Indicator Data imputation'!AV75&lt;&gt;"",1,0))</f>
        <v>0</v>
      </c>
      <c r="AV72" s="42">
        <f>IF('Indicator Data'!AW76="No Data",1,IF('Indicator Data imputation'!AW75&lt;&gt;"",1,0))</f>
        <v>1</v>
      </c>
      <c r="AW72" s="42">
        <f>IF('Indicator Data'!AX76="No Data",1,IF('Indicator Data imputation'!AX75&lt;&gt;"",1,0))</f>
        <v>0</v>
      </c>
      <c r="AX72" s="42">
        <f>IF('Indicator Data'!AY76="No Data",1,IF('Indicator Data imputation'!AY75&lt;&gt;"",1,0))</f>
        <v>0</v>
      </c>
      <c r="AY72" s="42">
        <f>IF('Indicator Data'!AZ76="No Data",1,IF('Indicator Data imputation'!AZ75&lt;&gt;"",1,0))</f>
        <v>0</v>
      </c>
      <c r="AZ72" s="42">
        <f>IF('Indicator Data'!BA76="No Data",1,IF('Indicator Data imputation'!BA75&lt;&gt;"",1,0))</f>
        <v>0</v>
      </c>
      <c r="BA72" s="42">
        <f>IF('Indicator Data'!BB76="No Data",1,IF('Indicator Data imputation'!BB75&lt;&gt;"",1,0))</f>
        <v>0</v>
      </c>
      <c r="BB72" s="42">
        <f>IF('Indicator Data'!BC76="No Data",1,IF('Indicator Data imputation'!BC75&lt;&gt;"",1,0))</f>
        <v>0</v>
      </c>
      <c r="BC72" s="42">
        <f>IF('Indicator Data'!BD76="No Data",1,IF('Indicator Data imputation'!BD75&lt;&gt;"",1,0))</f>
        <v>0</v>
      </c>
      <c r="BD72" s="42">
        <f>IF('Indicator Data'!BE76="No Data",1,IF('Indicator Data imputation'!BE75&lt;&gt;"",1,0))</f>
        <v>0</v>
      </c>
      <c r="BE72" s="42">
        <f>IF('Indicator Data'!BF76="No Data",1,IF('Indicator Data imputation'!BF75&lt;&gt;"",1,0))</f>
        <v>1</v>
      </c>
      <c r="BF72" s="42">
        <f>IF('Indicator Data'!BG76="No Data",1,IF('Indicator Data imputation'!BG75&lt;&gt;"",1,0))</f>
        <v>0</v>
      </c>
      <c r="BG72" s="42">
        <f>IF('Indicator Data'!BH76="No Data",1,IF('Indicator Data imputation'!BH75&lt;&gt;"",1,0))</f>
        <v>0</v>
      </c>
      <c r="BH72" s="42">
        <f>IF('Indicator Data'!BI76="No Data",1,IF('Indicator Data imputation'!BI75&lt;&gt;"",1,0))</f>
        <v>0</v>
      </c>
      <c r="BI72" s="42">
        <f>IF('Indicator Data'!BJ76="No Data",1,IF('Indicator Data imputation'!BJ75&lt;&gt;"",1,0))</f>
        <v>0</v>
      </c>
      <c r="BJ72" s="42">
        <f>IF('Indicator Data'!BK76="No Data",1,IF('Indicator Data imputation'!BK75&lt;&gt;"",1,0))</f>
        <v>0</v>
      </c>
      <c r="BK72" s="42">
        <f>IF('Indicator Data'!BL76="No Data",1,IF('Indicator Data imputation'!BL75&lt;&gt;"",1,0))</f>
        <v>0</v>
      </c>
      <c r="BL72" s="42">
        <f>IF('Indicator Data'!BM76="No Data",1,IF('Indicator Data imputation'!BM75&lt;&gt;"",1,0))</f>
        <v>0</v>
      </c>
      <c r="BM72" s="42">
        <f>IF('Indicator Data'!BN76="No Data",1,IF('Indicator Data imputation'!BN75&lt;&gt;"",1,0))</f>
        <v>0</v>
      </c>
      <c r="BN72" s="42">
        <f>IF('Indicator Data'!BO76="No Data",1,IF('Indicator Data imputation'!BO75&lt;&gt;"",1,0))</f>
        <v>0</v>
      </c>
      <c r="BO72" s="42">
        <f>IF('Indicator Data'!BP76="No Data",1,IF('Indicator Data imputation'!BP75&lt;&gt;"",1,0))</f>
        <v>0</v>
      </c>
      <c r="BP72" s="42">
        <f>IF('Indicator Data'!BQ76="No Data",1,IF('Indicator Data imputation'!BQ75&lt;&gt;"",1,0))</f>
        <v>0</v>
      </c>
      <c r="BQ72" s="42">
        <f>IF('Indicator Data'!BR76="No Data",1,IF('Indicator Data imputation'!BR75&lt;&gt;"",1,0))</f>
        <v>0</v>
      </c>
      <c r="BR72" s="42">
        <f>IF('Indicator Data'!BS76="No Data",1,IF('Indicator Data imputation'!BS75&lt;&gt;"",1,0))</f>
        <v>0</v>
      </c>
      <c r="BS72" s="42">
        <f>IF('Indicator Data'!BT76="No Data",1,IF('Indicator Data imputation'!BT75&lt;&gt;"",1,0))</f>
        <v>0</v>
      </c>
      <c r="BT72" s="42">
        <f>IF('Indicator Data'!BU76="No Data",1,IF('Indicator Data imputation'!BU75&lt;&gt;"",1,0))</f>
        <v>0</v>
      </c>
      <c r="BU72">
        <f t="shared" si="3"/>
        <v>6</v>
      </c>
      <c r="BV72" s="44">
        <f t="shared" si="4"/>
        <v>0.08</v>
      </c>
    </row>
    <row r="73" spans="1:74">
      <c r="A73" t="str">
        <f>'Indicator Data'!B77</f>
        <v>HTI</v>
      </c>
      <c r="B73" s="42">
        <f>IF('Indicator Data'!C77="No Data",1,IF('Indicator Data imputation'!C76&lt;&gt;"",1,0))</f>
        <v>0</v>
      </c>
      <c r="C73" s="42">
        <f>IF('Indicator Data'!D77="No Data",1,IF('Indicator Data imputation'!D76&lt;&gt;"",1,0))</f>
        <v>0</v>
      </c>
      <c r="D73" s="42">
        <f>IF('Indicator Data'!E77="No Data",1,IF('Indicator Data imputation'!E76&lt;&gt;"",1,0))</f>
        <v>0</v>
      </c>
      <c r="E73" s="42">
        <f>IF('Indicator Data'!F77="No Data",1,IF('Indicator Data imputation'!F76&lt;&gt;"",1,0))</f>
        <v>0</v>
      </c>
      <c r="F73" s="42">
        <f>IF('Indicator Data'!G77="No Data",1,IF('Indicator Data imputation'!G76&lt;&gt;"",1,0))</f>
        <v>0</v>
      </c>
      <c r="G73" s="42">
        <f>IF('Indicator Data'!H77="No Data",1,IF('Indicator Data imputation'!H76&lt;&gt;"",1,0))</f>
        <v>0</v>
      </c>
      <c r="H73" s="42">
        <f>IF('Indicator Data'!I77="No Data",1,IF('Indicator Data imputation'!I76&lt;&gt;"",1,0))</f>
        <v>0</v>
      </c>
      <c r="I73" s="42">
        <f>IF('Indicator Data'!J77="No Data",1,IF('Indicator Data imputation'!J76&lt;&gt;"",1,0))</f>
        <v>0</v>
      </c>
      <c r="J73" s="42">
        <f>IF('Indicator Data'!K77="No Data",1,IF('Indicator Data imputation'!K76&lt;&gt;"",1,0))</f>
        <v>0</v>
      </c>
      <c r="K73" s="42">
        <f>IF('Indicator Data'!L77="No Data",1,IF('Indicator Data imputation'!L76&lt;&gt;"",1,0))</f>
        <v>0</v>
      </c>
      <c r="L73" s="42">
        <f>IF('Indicator Data'!M77="No Data",1,IF('Indicator Data imputation'!M76&lt;&gt;"",1,0))</f>
        <v>1</v>
      </c>
      <c r="M73" s="42">
        <f>IF('Indicator Data'!N77="No Data",1,IF('Indicator Data imputation'!N76&lt;&gt;"",1,0))</f>
        <v>1</v>
      </c>
      <c r="N73" s="42">
        <f>IF('Indicator Data'!O77="No Data",1,IF('Indicator Data imputation'!O76&lt;&gt;"",1,0))</f>
        <v>1</v>
      </c>
      <c r="O73" s="42">
        <f>IF('Indicator Data'!P77="No Data",1,IF('Indicator Data imputation'!P76&lt;&gt;"",1,0))</f>
        <v>1</v>
      </c>
      <c r="P73" s="42">
        <f>IF('Indicator Data'!Q77="No Data",1,IF('Indicator Data imputation'!Q76&lt;&gt;"",1,0))</f>
        <v>0</v>
      </c>
      <c r="Q73" s="42">
        <f>IF('Indicator Data'!R77="No Data",1,IF('Indicator Data imputation'!R76&lt;&gt;"",1,0))</f>
        <v>0</v>
      </c>
      <c r="R73" s="42">
        <f>IF('Indicator Data'!S77="No Data",1,IF('Indicator Data imputation'!S76&lt;&gt;"",1,0))</f>
        <v>0</v>
      </c>
      <c r="S73" s="42">
        <f>IF('Indicator Data'!T77="No Data",1,IF('Indicator Data imputation'!T76&lt;&gt;"",1,0))</f>
        <v>0</v>
      </c>
      <c r="T73" s="42">
        <f>IF('Indicator Data'!U77="No Data",1,IF('Indicator Data imputation'!U76&lt;&gt;"",1,0))</f>
        <v>0</v>
      </c>
      <c r="U73" s="42">
        <f>IF('Indicator Data'!V77="No Data",1,IF('Indicator Data imputation'!V76&lt;&gt;"",1,0))</f>
        <v>0</v>
      </c>
      <c r="V73" s="42">
        <f>IF('Indicator Data'!W77="No Data",1,IF('Indicator Data imputation'!W76&lt;&gt;"",1,0))</f>
        <v>0</v>
      </c>
      <c r="W73" s="42">
        <f>IF('Indicator Data'!X77="No Data",1,IF('Indicator Data imputation'!X76&lt;&gt;"",1,0))</f>
        <v>0</v>
      </c>
      <c r="X73" s="42">
        <f>IF('Indicator Data'!Y77="No Data",1,IF('Indicator Data imputation'!Y76&lt;&gt;"",1,0))</f>
        <v>0</v>
      </c>
      <c r="Y73" s="42">
        <f>IF('Indicator Data'!Z77="No Data",1,IF('Indicator Data imputation'!Z76&lt;&gt;"",1,0))</f>
        <v>0</v>
      </c>
      <c r="Z73" s="42">
        <f>IF('Indicator Data'!AA77="No Data",1,IF('Indicator Data imputation'!AA76&lt;&gt;"",1,0))</f>
        <v>0</v>
      </c>
      <c r="AA73" s="42">
        <f>IF('Indicator Data'!AB77="No Data",1,IF('Indicator Data imputation'!AB76&lt;&gt;"",1,0))</f>
        <v>0</v>
      </c>
      <c r="AB73" s="42">
        <f>IF('Indicator Data'!AC77="No Data",1,IF('Indicator Data imputation'!AC76&lt;&gt;"",1,0))</f>
        <v>0</v>
      </c>
      <c r="AC73" s="42">
        <f>IF('Indicator Data'!AD77="No Data",1,IF('Indicator Data imputation'!AD76&lt;&gt;"",1,0))</f>
        <v>0</v>
      </c>
      <c r="AD73" s="42">
        <f>IF('Indicator Data'!AE77="No Data",1,IF('Indicator Data imputation'!AE76&lt;&gt;"",1,0))</f>
        <v>0</v>
      </c>
      <c r="AE73" s="42">
        <f>IF('Indicator Data'!AF77="No Data",1,IF('Indicator Data imputation'!AF76&lt;&gt;"",1,0))</f>
        <v>0</v>
      </c>
      <c r="AF73" s="42">
        <f>IF('Indicator Data'!AG77="No Data",1,IF('Indicator Data imputation'!AG76&lt;&gt;"",1,0))</f>
        <v>0</v>
      </c>
      <c r="AG73" s="42">
        <f>IF('Indicator Data'!AH77="No Data",1,IF('Indicator Data imputation'!AH76&lt;&gt;"",1,0))</f>
        <v>0</v>
      </c>
      <c r="AH73" s="42">
        <f>IF('Indicator Data'!AI77="No Data",1,IF('Indicator Data imputation'!AI76&lt;&gt;"",1,0))</f>
        <v>0</v>
      </c>
      <c r="AI73" s="42">
        <f>IF('Indicator Data'!AJ77="No Data",1,IF('Indicator Data imputation'!AJ76&lt;&gt;"",1,0))</f>
        <v>0</v>
      </c>
      <c r="AJ73" s="42">
        <f>IF('Indicator Data'!AK77="No Data",1,IF('Indicator Data imputation'!AK76&lt;&gt;"",1,0))</f>
        <v>0</v>
      </c>
      <c r="AK73" s="42">
        <f>IF('Indicator Data'!AL77="No Data",1,IF('Indicator Data imputation'!AL76&lt;&gt;"",1,0))</f>
        <v>0</v>
      </c>
      <c r="AL73" s="42">
        <f>IF('Indicator Data'!AM77="No Data",1,IF('Indicator Data imputation'!AM76&lt;&gt;"",1,0))</f>
        <v>0</v>
      </c>
      <c r="AM73" s="42">
        <f>IF('Indicator Data'!AN77="No Data",1,IF('Indicator Data imputation'!AN76&lt;&gt;"",1,0))</f>
        <v>0</v>
      </c>
      <c r="AN73" s="42">
        <f>IF('Indicator Data'!AO77="No Data",1,IF('Indicator Data imputation'!AO76&lt;&gt;"",1,0))</f>
        <v>0</v>
      </c>
      <c r="AO73" s="42">
        <f>IF('Indicator Data'!AP77="No Data",1,IF('Indicator Data imputation'!AP76&lt;&gt;"",1,0))</f>
        <v>0</v>
      </c>
      <c r="AP73" s="42">
        <f>IF('Indicator Data'!AQ77="No Data",1,IF('Indicator Data imputation'!AQ76&lt;&gt;"",1,0))</f>
        <v>0</v>
      </c>
      <c r="AQ73" s="42">
        <f>IF('Indicator Data'!AR77="No Data",1,IF('Indicator Data imputation'!AR76&lt;&gt;"",1,0))</f>
        <v>0</v>
      </c>
      <c r="AR73" s="42">
        <f>IF('Indicator Data'!AS77="No Data",1,IF('Indicator Data imputation'!AS76&lt;&gt;"",1,0))</f>
        <v>0</v>
      </c>
      <c r="AS73" s="42">
        <f>IF('Indicator Data'!AT77="No Data",1,IF('Indicator Data imputation'!AT76&lt;&gt;"",1,0))</f>
        <v>0</v>
      </c>
      <c r="AT73" s="42">
        <f>IF('Indicator Data'!AU77="No Data",1,IF('Indicator Data imputation'!AU76&lt;&gt;"",1,0))</f>
        <v>0</v>
      </c>
      <c r="AU73" s="42">
        <f>IF('Indicator Data'!AV77="No Data",1,IF('Indicator Data imputation'!AV76&lt;&gt;"",1,0))</f>
        <v>0</v>
      </c>
      <c r="AV73" s="42">
        <f>IF('Indicator Data'!AW77="No Data",1,IF('Indicator Data imputation'!AW76&lt;&gt;"",1,0))</f>
        <v>0</v>
      </c>
      <c r="AW73" s="42">
        <f>IF('Indicator Data'!AX77="No Data",1,IF('Indicator Data imputation'!AX76&lt;&gt;"",1,0))</f>
        <v>0</v>
      </c>
      <c r="AX73" s="42">
        <f>IF('Indicator Data'!AY77="No Data",1,IF('Indicator Data imputation'!AY76&lt;&gt;"",1,0))</f>
        <v>0</v>
      </c>
      <c r="AY73" s="42">
        <f>IF('Indicator Data'!AZ77="No Data",1,IF('Indicator Data imputation'!AZ76&lt;&gt;"",1,0))</f>
        <v>0</v>
      </c>
      <c r="AZ73" s="42">
        <f>IF('Indicator Data'!BA77="No Data",1,IF('Indicator Data imputation'!BA76&lt;&gt;"",1,0))</f>
        <v>0</v>
      </c>
      <c r="BA73" s="42">
        <f>IF('Indicator Data'!BB77="No Data",1,IF('Indicator Data imputation'!BB76&lt;&gt;"",1,0))</f>
        <v>0</v>
      </c>
      <c r="BB73" s="42">
        <f>IF('Indicator Data'!BC77="No Data",1,IF('Indicator Data imputation'!BC76&lt;&gt;"",1,0))</f>
        <v>0</v>
      </c>
      <c r="BC73" s="42">
        <f>IF('Indicator Data'!BD77="No Data",1,IF('Indicator Data imputation'!BD76&lt;&gt;"",1,0))</f>
        <v>0</v>
      </c>
      <c r="BD73" s="42">
        <f>IF('Indicator Data'!BE77="No Data",1,IF('Indicator Data imputation'!BE76&lt;&gt;"",1,0))</f>
        <v>0</v>
      </c>
      <c r="BE73" s="42">
        <f>IF('Indicator Data'!BF77="No Data",1,IF('Indicator Data imputation'!BF76&lt;&gt;"",1,0))</f>
        <v>0</v>
      </c>
      <c r="BF73" s="42">
        <f>IF('Indicator Data'!BG77="No Data",1,IF('Indicator Data imputation'!BG76&lt;&gt;"",1,0))</f>
        <v>0</v>
      </c>
      <c r="BG73" s="42">
        <f>IF('Indicator Data'!BH77="No Data",1,IF('Indicator Data imputation'!BH76&lt;&gt;"",1,0))</f>
        <v>0</v>
      </c>
      <c r="BH73" s="42">
        <f>IF('Indicator Data'!BI77="No Data",1,IF('Indicator Data imputation'!BI76&lt;&gt;"",1,0))</f>
        <v>0</v>
      </c>
      <c r="BI73" s="42">
        <f>IF('Indicator Data'!BJ77="No Data",1,IF('Indicator Data imputation'!BJ76&lt;&gt;"",1,0))</f>
        <v>0</v>
      </c>
      <c r="BJ73" s="42">
        <f>IF('Indicator Data'!BK77="No Data",1,IF('Indicator Data imputation'!BK76&lt;&gt;"",1,0))</f>
        <v>0</v>
      </c>
      <c r="BK73" s="42">
        <f>IF('Indicator Data'!BL77="No Data",1,IF('Indicator Data imputation'!BL76&lt;&gt;"",1,0))</f>
        <v>0</v>
      </c>
      <c r="BL73" s="42">
        <f>IF('Indicator Data'!BM77="No Data",1,IF('Indicator Data imputation'!BM76&lt;&gt;"",1,0))</f>
        <v>0</v>
      </c>
      <c r="BM73" s="42">
        <f>IF('Indicator Data'!BN77="No Data",1,IF('Indicator Data imputation'!BN76&lt;&gt;"",1,0))</f>
        <v>0</v>
      </c>
      <c r="BN73" s="42">
        <f>IF('Indicator Data'!BO77="No Data",1,IF('Indicator Data imputation'!BO76&lt;&gt;"",1,0))</f>
        <v>0</v>
      </c>
      <c r="BO73" s="42">
        <f>IF('Indicator Data'!BP77="No Data",1,IF('Indicator Data imputation'!BP76&lt;&gt;"",1,0))</f>
        <v>0</v>
      </c>
      <c r="BP73" s="42">
        <f>IF('Indicator Data'!BQ77="No Data",1,IF('Indicator Data imputation'!BQ76&lt;&gt;"",1,0))</f>
        <v>0</v>
      </c>
      <c r="BQ73" s="42">
        <f>IF('Indicator Data'!BR77="No Data",1,IF('Indicator Data imputation'!BR76&lt;&gt;"",1,0))</f>
        <v>0</v>
      </c>
      <c r="BR73" s="42">
        <f>IF('Indicator Data'!BS77="No Data",1,IF('Indicator Data imputation'!BS76&lt;&gt;"",1,0))</f>
        <v>0</v>
      </c>
      <c r="BS73" s="42">
        <f>IF('Indicator Data'!BT77="No Data",1,IF('Indicator Data imputation'!BT76&lt;&gt;"",1,0))</f>
        <v>0</v>
      </c>
      <c r="BT73" s="42">
        <f>IF('Indicator Data'!BU77="No Data",1,IF('Indicator Data imputation'!BU76&lt;&gt;"",1,0))</f>
        <v>0</v>
      </c>
      <c r="BU73">
        <f t="shared" si="3"/>
        <v>4</v>
      </c>
      <c r="BV73" s="44">
        <f t="shared" si="4"/>
        <v>5.3333333333333337E-2</v>
      </c>
    </row>
    <row r="74" spans="1:74">
      <c r="A74" t="str">
        <f>'Indicator Data'!B78</f>
        <v>HND</v>
      </c>
      <c r="B74" s="42">
        <f>IF('Indicator Data'!C78="No Data",1,IF('Indicator Data imputation'!C77&lt;&gt;"",1,0))</f>
        <v>0</v>
      </c>
      <c r="C74" s="42">
        <f>IF('Indicator Data'!D78="No Data",1,IF('Indicator Data imputation'!D77&lt;&gt;"",1,0))</f>
        <v>0</v>
      </c>
      <c r="D74" s="42">
        <f>IF('Indicator Data'!E78="No Data",1,IF('Indicator Data imputation'!E77&lt;&gt;"",1,0))</f>
        <v>0</v>
      </c>
      <c r="E74" s="42">
        <f>IF('Indicator Data'!F78="No Data",1,IF('Indicator Data imputation'!F77&lt;&gt;"",1,0))</f>
        <v>0</v>
      </c>
      <c r="F74" s="42">
        <f>IF('Indicator Data'!G78="No Data",1,IF('Indicator Data imputation'!G77&lt;&gt;"",1,0))</f>
        <v>0</v>
      </c>
      <c r="G74" s="42">
        <f>IF('Indicator Data'!H78="No Data",1,IF('Indicator Data imputation'!H77&lt;&gt;"",1,0))</f>
        <v>0</v>
      </c>
      <c r="H74" s="42">
        <f>IF('Indicator Data'!I78="No Data",1,IF('Indicator Data imputation'!I77&lt;&gt;"",1,0))</f>
        <v>0</v>
      </c>
      <c r="I74" s="42">
        <f>IF('Indicator Data'!J78="No Data",1,IF('Indicator Data imputation'!J77&lt;&gt;"",1,0))</f>
        <v>0</v>
      </c>
      <c r="J74" s="42">
        <f>IF('Indicator Data'!K78="No Data",1,IF('Indicator Data imputation'!K77&lt;&gt;"",1,0))</f>
        <v>0</v>
      </c>
      <c r="K74" s="42">
        <f>IF('Indicator Data'!L78="No Data",1,IF('Indicator Data imputation'!L77&lt;&gt;"",1,0))</f>
        <v>0</v>
      </c>
      <c r="L74" s="42">
        <f>IF('Indicator Data'!M78="No Data",1,IF('Indicator Data imputation'!M77&lt;&gt;"",1,0))</f>
        <v>1</v>
      </c>
      <c r="M74" s="42">
        <f>IF('Indicator Data'!N78="No Data",1,IF('Indicator Data imputation'!N77&lt;&gt;"",1,0))</f>
        <v>1</v>
      </c>
      <c r="N74" s="42">
        <f>IF('Indicator Data'!O78="No Data",1,IF('Indicator Data imputation'!O77&lt;&gt;"",1,0))</f>
        <v>1</v>
      </c>
      <c r="O74" s="42">
        <f>IF('Indicator Data'!P78="No Data",1,IF('Indicator Data imputation'!P77&lt;&gt;"",1,0))</f>
        <v>1</v>
      </c>
      <c r="P74" s="42">
        <f>IF('Indicator Data'!Q78="No Data",1,IF('Indicator Data imputation'!Q77&lt;&gt;"",1,0))</f>
        <v>0</v>
      </c>
      <c r="Q74" s="42">
        <f>IF('Indicator Data'!R78="No Data",1,IF('Indicator Data imputation'!R77&lt;&gt;"",1,0))</f>
        <v>0</v>
      </c>
      <c r="R74" s="42">
        <f>IF('Indicator Data'!S78="No Data",1,IF('Indicator Data imputation'!S77&lt;&gt;"",1,0))</f>
        <v>0</v>
      </c>
      <c r="S74" s="42">
        <f>IF('Indicator Data'!T78="No Data",1,IF('Indicator Data imputation'!T77&lt;&gt;"",1,0))</f>
        <v>0</v>
      </c>
      <c r="T74" s="42">
        <f>IF('Indicator Data'!U78="No Data",1,IF('Indicator Data imputation'!U77&lt;&gt;"",1,0))</f>
        <v>0</v>
      </c>
      <c r="U74" s="42">
        <f>IF('Indicator Data'!V78="No Data",1,IF('Indicator Data imputation'!V77&lt;&gt;"",1,0))</f>
        <v>0</v>
      </c>
      <c r="V74" s="42">
        <f>IF('Indicator Data'!W78="No Data",1,IF('Indicator Data imputation'!W77&lt;&gt;"",1,0))</f>
        <v>0</v>
      </c>
      <c r="W74" s="42">
        <f>IF('Indicator Data'!X78="No Data",1,IF('Indicator Data imputation'!X77&lt;&gt;"",1,0))</f>
        <v>0</v>
      </c>
      <c r="X74" s="42">
        <f>IF('Indicator Data'!Y78="No Data",1,IF('Indicator Data imputation'!Y77&lt;&gt;"",1,0))</f>
        <v>0</v>
      </c>
      <c r="Y74" s="42">
        <f>IF('Indicator Data'!Z78="No Data",1,IF('Indicator Data imputation'!Z77&lt;&gt;"",1,0))</f>
        <v>0</v>
      </c>
      <c r="Z74" s="42">
        <f>IF('Indicator Data'!AA78="No Data",1,IF('Indicator Data imputation'!AA77&lt;&gt;"",1,0))</f>
        <v>0</v>
      </c>
      <c r="AA74" s="42">
        <f>IF('Indicator Data'!AB78="No Data",1,IF('Indicator Data imputation'!AB77&lt;&gt;"",1,0))</f>
        <v>0</v>
      </c>
      <c r="AB74" s="42">
        <f>IF('Indicator Data'!AC78="No Data",1,IF('Indicator Data imputation'!AC77&lt;&gt;"",1,0))</f>
        <v>0</v>
      </c>
      <c r="AC74" s="42">
        <f>IF('Indicator Data'!AD78="No Data",1,IF('Indicator Data imputation'!AD77&lt;&gt;"",1,0))</f>
        <v>1</v>
      </c>
      <c r="AD74" s="42">
        <f>IF('Indicator Data'!AE78="No Data",1,IF('Indicator Data imputation'!AE77&lt;&gt;"",1,0))</f>
        <v>0</v>
      </c>
      <c r="AE74" s="42">
        <f>IF('Indicator Data'!AF78="No Data",1,IF('Indicator Data imputation'!AF77&lt;&gt;"",1,0))</f>
        <v>0</v>
      </c>
      <c r="AF74" s="42">
        <f>IF('Indicator Data'!AG78="No Data",1,IF('Indicator Data imputation'!AG77&lt;&gt;"",1,0))</f>
        <v>0</v>
      </c>
      <c r="AG74" s="42">
        <f>IF('Indicator Data'!AH78="No Data",1,IF('Indicator Data imputation'!AH77&lt;&gt;"",1,0))</f>
        <v>0</v>
      </c>
      <c r="AH74" s="42">
        <f>IF('Indicator Data'!AI78="No Data",1,IF('Indicator Data imputation'!AI77&lt;&gt;"",1,0))</f>
        <v>0</v>
      </c>
      <c r="AI74" s="42">
        <f>IF('Indicator Data'!AJ78="No Data",1,IF('Indicator Data imputation'!AJ77&lt;&gt;"",1,0))</f>
        <v>0</v>
      </c>
      <c r="AJ74" s="42">
        <f>IF('Indicator Data'!AK78="No Data",1,IF('Indicator Data imputation'!AK77&lt;&gt;"",1,0))</f>
        <v>0</v>
      </c>
      <c r="AK74" s="42">
        <f>IF('Indicator Data'!AL78="No Data",1,IF('Indicator Data imputation'!AL77&lt;&gt;"",1,0))</f>
        <v>0</v>
      </c>
      <c r="AL74" s="42">
        <f>IF('Indicator Data'!AM78="No Data",1,IF('Indicator Data imputation'!AM77&lt;&gt;"",1,0))</f>
        <v>0</v>
      </c>
      <c r="AM74" s="42">
        <f>IF('Indicator Data'!AN78="No Data",1,IF('Indicator Data imputation'!AN77&lt;&gt;"",1,0))</f>
        <v>0</v>
      </c>
      <c r="AN74" s="42">
        <f>IF('Indicator Data'!AO78="No Data",1,IF('Indicator Data imputation'!AO77&lt;&gt;"",1,0))</f>
        <v>0</v>
      </c>
      <c r="AO74" s="42">
        <f>IF('Indicator Data'!AP78="No Data",1,IF('Indicator Data imputation'!AP77&lt;&gt;"",1,0))</f>
        <v>0</v>
      </c>
      <c r="AP74" s="42">
        <f>IF('Indicator Data'!AQ78="No Data",1,IF('Indicator Data imputation'!AQ77&lt;&gt;"",1,0))</f>
        <v>0</v>
      </c>
      <c r="AQ74" s="42">
        <f>IF('Indicator Data'!AR78="No Data",1,IF('Indicator Data imputation'!AR77&lt;&gt;"",1,0))</f>
        <v>0</v>
      </c>
      <c r="AR74" s="42">
        <f>IF('Indicator Data'!AS78="No Data",1,IF('Indicator Data imputation'!AS77&lt;&gt;"",1,0))</f>
        <v>0</v>
      </c>
      <c r="AS74" s="42">
        <f>IF('Indicator Data'!AT78="No Data",1,IF('Indicator Data imputation'!AT77&lt;&gt;"",1,0))</f>
        <v>0</v>
      </c>
      <c r="AT74" s="42">
        <f>IF('Indicator Data'!AU78="No Data",1,IF('Indicator Data imputation'!AU77&lt;&gt;"",1,0))</f>
        <v>0</v>
      </c>
      <c r="AU74" s="42">
        <f>IF('Indicator Data'!AV78="No Data",1,IF('Indicator Data imputation'!AV77&lt;&gt;"",1,0))</f>
        <v>0</v>
      </c>
      <c r="AV74" s="42">
        <f>IF('Indicator Data'!AW78="No Data",1,IF('Indicator Data imputation'!AW77&lt;&gt;"",1,0))</f>
        <v>0</v>
      </c>
      <c r="AW74" s="42">
        <f>IF('Indicator Data'!AX78="No Data",1,IF('Indicator Data imputation'!AX77&lt;&gt;"",1,0))</f>
        <v>0</v>
      </c>
      <c r="AX74" s="42">
        <f>IF('Indicator Data'!AY78="No Data",1,IF('Indicator Data imputation'!AY77&lt;&gt;"",1,0))</f>
        <v>0</v>
      </c>
      <c r="AY74" s="42">
        <f>IF('Indicator Data'!AZ78="No Data",1,IF('Indicator Data imputation'!AZ77&lt;&gt;"",1,0))</f>
        <v>0</v>
      </c>
      <c r="AZ74" s="42">
        <f>IF('Indicator Data'!BA78="No Data",1,IF('Indicator Data imputation'!BA77&lt;&gt;"",1,0))</f>
        <v>0</v>
      </c>
      <c r="BA74" s="42">
        <f>IF('Indicator Data'!BB78="No Data",1,IF('Indicator Data imputation'!BB77&lt;&gt;"",1,0))</f>
        <v>0</v>
      </c>
      <c r="BB74" s="42">
        <f>IF('Indicator Data'!BC78="No Data",1,IF('Indicator Data imputation'!BC77&lt;&gt;"",1,0))</f>
        <v>0</v>
      </c>
      <c r="BC74" s="42">
        <f>IF('Indicator Data'!BD78="No Data",1,IF('Indicator Data imputation'!BD77&lt;&gt;"",1,0))</f>
        <v>0</v>
      </c>
      <c r="BD74" s="42">
        <f>IF('Indicator Data'!BE78="No Data",1,IF('Indicator Data imputation'!BE77&lt;&gt;"",1,0))</f>
        <v>0</v>
      </c>
      <c r="BE74" s="42">
        <f>IF('Indicator Data'!BF78="No Data",1,IF('Indicator Data imputation'!BF77&lt;&gt;"",1,0))</f>
        <v>0</v>
      </c>
      <c r="BF74" s="42">
        <f>IF('Indicator Data'!BG78="No Data",1,IF('Indicator Data imputation'!BG77&lt;&gt;"",1,0))</f>
        <v>0</v>
      </c>
      <c r="BG74" s="42">
        <f>IF('Indicator Data'!BH78="No Data",1,IF('Indicator Data imputation'!BH77&lt;&gt;"",1,0))</f>
        <v>0</v>
      </c>
      <c r="BH74" s="42">
        <f>IF('Indicator Data'!BI78="No Data",1,IF('Indicator Data imputation'!BI77&lt;&gt;"",1,0))</f>
        <v>0</v>
      </c>
      <c r="BI74" s="42">
        <f>IF('Indicator Data'!BJ78="No Data",1,IF('Indicator Data imputation'!BJ77&lt;&gt;"",1,0))</f>
        <v>0</v>
      </c>
      <c r="BJ74" s="42">
        <f>IF('Indicator Data'!BK78="No Data",1,IF('Indicator Data imputation'!BK77&lt;&gt;"",1,0))</f>
        <v>0</v>
      </c>
      <c r="BK74" s="42">
        <f>IF('Indicator Data'!BL78="No Data",1,IF('Indicator Data imputation'!BL77&lt;&gt;"",1,0))</f>
        <v>0</v>
      </c>
      <c r="BL74" s="42">
        <f>IF('Indicator Data'!BM78="No Data",1,IF('Indicator Data imputation'!BM77&lt;&gt;"",1,0))</f>
        <v>0</v>
      </c>
      <c r="BM74" s="42">
        <f>IF('Indicator Data'!BN78="No Data",1,IF('Indicator Data imputation'!BN77&lt;&gt;"",1,0))</f>
        <v>0</v>
      </c>
      <c r="BN74" s="42">
        <f>IF('Indicator Data'!BO78="No Data",1,IF('Indicator Data imputation'!BO77&lt;&gt;"",1,0))</f>
        <v>0</v>
      </c>
      <c r="BO74" s="42">
        <f>IF('Indicator Data'!BP78="No Data",1,IF('Indicator Data imputation'!BP77&lt;&gt;"",1,0))</f>
        <v>0</v>
      </c>
      <c r="BP74" s="42">
        <f>IF('Indicator Data'!BQ78="No Data",1,IF('Indicator Data imputation'!BQ77&lt;&gt;"",1,0))</f>
        <v>0</v>
      </c>
      <c r="BQ74" s="42">
        <f>IF('Indicator Data'!BR78="No Data",1,IF('Indicator Data imputation'!BR77&lt;&gt;"",1,0))</f>
        <v>0</v>
      </c>
      <c r="BR74" s="42">
        <f>IF('Indicator Data'!BS78="No Data",1,IF('Indicator Data imputation'!BS77&lt;&gt;"",1,0))</f>
        <v>0</v>
      </c>
      <c r="BS74" s="42">
        <f>IF('Indicator Data'!BT78="No Data",1,IF('Indicator Data imputation'!BT77&lt;&gt;"",1,0))</f>
        <v>0</v>
      </c>
      <c r="BT74" s="42">
        <f>IF('Indicator Data'!BU78="No Data",1,IF('Indicator Data imputation'!BU77&lt;&gt;"",1,0))</f>
        <v>0</v>
      </c>
      <c r="BU74">
        <f t="shared" si="3"/>
        <v>5</v>
      </c>
      <c r="BV74" s="44">
        <f t="shared" si="4"/>
        <v>6.6666666666666666E-2</v>
      </c>
    </row>
    <row r="75" spans="1:74">
      <c r="A75" t="str">
        <f>'Indicator Data'!B79</f>
        <v>HUN</v>
      </c>
      <c r="B75" s="42">
        <f>IF('Indicator Data'!C79="No Data",1,IF('Indicator Data imputation'!C78&lt;&gt;"",1,0))</f>
        <v>0</v>
      </c>
      <c r="C75" s="42">
        <f>IF('Indicator Data'!D79="No Data",1,IF('Indicator Data imputation'!D78&lt;&gt;"",1,0))</f>
        <v>0</v>
      </c>
      <c r="D75" s="42">
        <f>IF('Indicator Data'!E79="No Data",1,IF('Indicator Data imputation'!E78&lt;&gt;"",1,0))</f>
        <v>0</v>
      </c>
      <c r="E75" s="42">
        <f>IF('Indicator Data'!F79="No Data",1,IF('Indicator Data imputation'!F78&lt;&gt;"",1,0))</f>
        <v>0</v>
      </c>
      <c r="F75" s="42">
        <f>IF('Indicator Data'!G79="No Data",1,IF('Indicator Data imputation'!G78&lt;&gt;"",1,0))</f>
        <v>0</v>
      </c>
      <c r="G75" s="42">
        <f>IF('Indicator Data'!H79="No Data",1,IF('Indicator Data imputation'!H78&lt;&gt;"",1,0))</f>
        <v>0</v>
      </c>
      <c r="H75" s="42">
        <f>IF('Indicator Data'!I79="No Data",1,IF('Indicator Data imputation'!I78&lt;&gt;"",1,0))</f>
        <v>0</v>
      </c>
      <c r="I75" s="42">
        <f>IF('Indicator Data'!J79="No Data",1,IF('Indicator Data imputation'!J78&lt;&gt;"",1,0))</f>
        <v>0</v>
      </c>
      <c r="J75" s="42">
        <f>IF('Indicator Data'!K79="No Data",1,IF('Indicator Data imputation'!K78&lt;&gt;"",1,0))</f>
        <v>0</v>
      </c>
      <c r="K75" s="42">
        <f>IF('Indicator Data'!L79="No Data",1,IF('Indicator Data imputation'!L78&lt;&gt;"",1,0))</f>
        <v>0</v>
      </c>
      <c r="L75" s="42">
        <f>IF('Indicator Data'!M79="No Data",1,IF('Indicator Data imputation'!M78&lt;&gt;"",1,0))</f>
        <v>0</v>
      </c>
      <c r="M75" s="42">
        <f>IF('Indicator Data'!N79="No Data",1,IF('Indicator Data imputation'!N78&lt;&gt;"",1,0))</f>
        <v>1</v>
      </c>
      <c r="N75" s="42">
        <f>IF('Indicator Data'!O79="No Data",1,IF('Indicator Data imputation'!O78&lt;&gt;"",1,0))</f>
        <v>1</v>
      </c>
      <c r="O75" s="42">
        <f>IF('Indicator Data'!P79="No Data",1,IF('Indicator Data imputation'!P78&lt;&gt;"",1,0))</f>
        <v>1</v>
      </c>
      <c r="P75" s="42">
        <f>IF('Indicator Data'!Q79="No Data",1,IF('Indicator Data imputation'!Q78&lt;&gt;"",1,0))</f>
        <v>0</v>
      </c>
      <c r="Q75" s="42">
        <f>IF('Indicator Data'!R79="No Data",1,IF('Indicator Data imputation'!R78&lt;&gt;"",1,0))</f>
        <v>0</v>
      </c>
      <c r="R75" s="42">
        <f>IF('Indicator Data'!S79="No Data",1,IF('Indicator Data imputation'!S78&lt;&gt;"",1,0))</f>
        <v>0</v>
      </c>
      <c r="S75" s="42">
        <f>IF('Indicator Data'!T79="No Data",1,IF('Indicator Data imputation'!T78&lt;&gt;"",1,0))</f>
        <v>0</v>
      </c>
      <c r="T75" s="42">
        <f>IF('Indicator Data'!U79="No Data",1,IF('Indicator Data imputation'!U78&lt;&gt;"",1,0))</f>
        <v>0</v>
      </c>
      <c r="U75" s="42">
        <f>IF('Indicator Data'!V79="No Data",1,IF('Indicator Data imputation'!V78&lt;&gt;"",1,0))</f>
        <v>0</v>
      </c>
      <c r="V75" s="42">
        <f>IF('Indicator Data'!W79="No Data",1,IF('Indicator Data imputation'!W78&lt;&gt;"",1,0))</f>
        <v>0</v>
      </c>
      <c r="W75" s="42">
        <f>IF('Indicator Data'!X79="No Data",1,IF('Indicator Data imputation'!X78&lt;&gt;"",1,0))</f>
        <v>0</v>
      </c>
      <c r="X75" s="42">
        <f>IF('Indicator Data'!Y79="No Data",1,IF('Indicator Data imputation'!Y78&lt;&gt;"",1,0))</f>
        <v>0</v>
      </c>
      <c r="Y75" s="42">
        <f>IF('Indicator Data'!Z79="No Data",1,IF('Indicator Data imputation'!Z78&lt;&gt;"",1,0))</f>
        <v>0</v>
      </c>
      <c r="Z75" s="42">
        <f>IF('Indicator Data'!AA79="No Data",1,IF('Indicator Data imputation'!AA78&lt;&gt;"",1,0))</f>
        <v>1</v>
      </c>
      <c r="AA75" s="42">
        <f>IF('Indicator Data'!AB79="No Data",1,IF('Indicator Data imputation'!AB78&lt;&gt;"",1,0))</f>
        <v>0</v>
      </c>
      <c r="AB75" s="42">
        <f>IF('Indicator Data'!AC79="No Data",1,IF('Indicator Data imputation'!AC78&lt;&gt;"",1,0))</f>
        <v>0</v>
      </c>
      <c r="AC75" s="42">
        <f>IF('Indicator Data'!AD79="No Data",1,IF('Indicator Data imputation'!AD78&lt;&gt;"",1,0))</f>
        <v>1</v>
      </c>
      <c r="AD75" s="42">
        <f>IF('Indicator Data'!AE79="No Data",1,IF('Indicator Data imputation'!AE78&lt;&gt;"",1,0))</f>
        <v>0</v>
      </c>
      <c r="AE75" s="42">
        <f>IF('Indicator Data'!AF79="No Data",1,IF('Indicator Data imputation'!AF78&lt;&gt;"",1,0))</f>
        <v>0</v>
      </c>
      <c r="AF75" s="42">
        <f>IF('Indicator Data'!AG79="No Data",1,IF('Indicator Data imputation'!AG78&lt;&gt;"",1,0))</f>
        <v>0</v>
      </c>
      <c r="AG75" s="42">
        <f>IF('Indicator Data'!AH79="No Data",1,IF('Indicator Data imputation'!AH78&lt;&gt;"",1,0))</f>
        <v>0</v>
      </c>
      <c r="AH75" s="42">
        <f>IF('Indicator Data'!AI79="No Data",1,IF('Indicator Data imputation'!AI78&lt;&gt;"",1,0))</f>
        <v>1</v>
      </c>
      <c r="AI75" s="42">
        <f>IF('Indicator Data'!AJ79="No Data",1,IF('Indicator Data imputation'!AJ78&lt;&gt;"",1,0))</f>
        <v>0</v>
      </c>
      <c r="AJ75" s="42">
        <f>IF('Indicator Data'!AK79="No Data",1,IF('Indicator Data imputation'!AK78&lt;&gt;"",1,0))</f>
        <v>0</v>
      </c>
      <c r="AK75" s="42">
        <f>IF('Indicator Data'!AL79="No Data",1,IF('Indicator Data imputation'!AL78&lt;&gt;"",1,0))</f>
        <v>0</v>
      </c>
      <c r="AL75" s="42">
        <f>IF('Indicator Data'!AM79="No Data",1,IF('Indicator Data imputation'!AM78&lt;&gt;"",1,0))</f>
        <v>1</v>
      </c>
      <c r="AM75" s="42">
        <f>IF('Indicator Data'!AN79="No Data",1,IF('Indicator Data imputation'!AN78&lt;&gt;"",1,0))</f>
        <v>0</v>
      </c>
      <c r="AN75" s="42">
        <f>IF('Indicator Data'!AO79="No Data",1,IF('Indicator Data imputation'!AO78&lt;&gt;"",1,0))</f>
        <v>0</v>
      </c>
      <c r="AO75" s="42">
        <f>IF('Indicator Data'!AP79="No Data",1,IF('Indicator Data imputation'!AP78&lt;&gt;"",1,0))</f>
        <v>1</v>
      </c>
      <c r="AP75" s="42">
        <f>IF('Indicator Data'!AQ79="No Data",1,IF('Indicator Data imputation'!AQ78&lt;&gt;"",1,0))</f>
        <v>0</v>
      </c>
      <c r="AQ75" s="42">
        <f>IF('Indicator Data'!AR79="No Data",1,IF('Indicator Data imputation'!AR78&lt;&gt;"",1,0))</f>
        <v>1</v>
      </c>
      <c r="AR75" s="42">
        <f>IF('Indicator Data'!AS79="No Data",1,IF('Indicator Data imputation'!AS78&lt;&gt;"",1,0))</f>
        <v>1</v>
      </c>
      <c r="AS75" s="42">
        <f>IF('Indicator Data'!AT79="No Data",1,IF('Indicator Data imputation'!AT78&lt;&gt;"",1,0))</f>
        <v>1</v>
      </c>
      <c r="AT75" s="42">
        <f>IF('Indicator Data'!AU79="No Data",1,IF('Indicator Data imputation'!AU78&lt;&gt;"",1,0))</f>
        <v>0</v>
      </c>
      <c r="AU75" s="42">
        <f>IF('Indicator Data'!AV79="No Data",1,IF('Indicator Data imputation'!AV78&lt;&gt;"",1,0))</f>
        <v>0</v>
      </c>
      <c r="AV75" s="42">
        <f>IF('Indicator Data'!AW79="No Data",1,IF('Indicator Data imputation'!AW78&lt;&gt;"",1,0))</f>
        <v>0</v>
      </c>
      <c r="AW75" s="42">
        <f>IF('Indicator Data'!AX79="No Data",1,IF('Indicator Data imputation'!AX78&lt;&gt;"",1,0))</f>
        <v>0</v>
      </c>
      <c r="AX75" s="42">
        <f>IF('Indicator Data'!AY79="No Data",1,IF('Indicator Data imputation'!AY78&lt;&gt;"",1,0))</f>
        <v>0</v>
      </c>
      <c r="AY75" s="42">
        <f>IF('Indicator Data'!AZ79="No Data",1,IF('Indicator Data imputation'!AZ78&lt;&gt;"",1,0))</f>
        <v>0</v>
      </c>
      <c r="AZ75" s="42">
        <f>IF('Indicator Data'!BA79="No Data",1,IF('Indicator Data imputation'!BA78&lt;&gt;"",1,0))</f>
        <v>0</v>
      </c>
      <c r="BA75" s="42">
        <f>IF('Indicator Data'!BB79="No Data",1,IF('Indicator Data imputation'!BB78&lt;&gt;"",1,0))</f>
        <v>0</v>
      </c>
      <c r="BB75" s="42">
        <f>IF('Indicator Data'!BC79="No Data",1,IF('Indicator Data imputation'!BC78&lt;&gt;"",1,0))</f>
        <v>0</v>
      </c>
      <c r="BC75" s="42">
        <f>IF('Indicator Data'!BD79="No Data",1,IF('Indicator Data imputation'!BD78&lt;&gt;"",1,0))</f>
        <v>0</v>
      </c>
      <c r="BD75" s="42">
        <f>IF('Indicator Data'!BE79="No Data",1,IF('Indicator Data imputation'!BE78&lt;&gt;"",1,0))</f>
        <v>0</v>
      </c>
      <c r="BE75" s="42">
        <f>IF('Indicator Data'!BF79="No Data",1,IF('Indicator Data imputation'!BF78&lt;&gt;"",1,0))</f>
        <v>0</v>
      </c>
      <c r="BF75" s="42">
        <f>IF('Indicator Data'!BG79="No Data",1,IF('Indicator Data imputation'!BG78&lt;&gt;"",1,0))</f>
        <v>0</v>
      </c>
      <c r="BG75" s="42">
        <f>IF('Indicator Data'!BH79="No Data",1,IF('Indicator Data imputation'!BH78&lt;&gt;"",1,0))</f>
        <v>0</v>
      </c>
      <c r="BH75" s="42">
        <f>IF('Indicator Data'!BI79="No Data",1,IF('Indicator Data imputation'!BI78&lt;&gt;"",1,0))</f>
        <v>0</v>
      </c>
      <c r="BI75" s="42">
        <f>IF('Indicator Data'!BJ79="No Data",1,IF('Indicator Data imputation'!BJ78&lt;&gt;"",1,0))</f>
        <v>0</v>
      </c>
      <c r="BJ75" s="42">
        <f>IF('Indicator Data'!BK79="No Data",1,IF('Indicator Data imputation'!BK78&lt;&gt;"",1,0))</f>
        <v>0</v>
      </c>
      <c r="BK75" s="42">
        <f>IF('Indicator Data'!BL79="No Data",1,IF('Indicator Data imputation'!BL78&lt;&gt;"",1,0))</f>
        <v>0</v>
      </c>
      <c r="BL75" s="42">
        <f>IF('Indicator Data'!BM79="No Data",1,IF('Indicator Data imputation'!BM78&lt;&gt;"",1,0))</f>
        <v>0</v>
      </c>
      <c r="BM75" s="42">
        <f>IF('Indicator Data'!BN79="No Data",1,IF('Indicator Data imputation'!BN78&lt;&gt;"",1,0))</f>
        <v>0</v>
      </c>
      <c r="BN75" s="42">
        <f>IF('Indicator Data'!BO79="No Data",1,IF('Indicator Data imputation'!BO78&lt;&gt;"",1,0))</f>
        <v>0</v>
      </c>
      <c r="BO75" s="42">
        <f>IF('Indicator Data'!BP79="No Data",1,IF('Indicator Data imputation'!BP78&lt;&gt;"",1,0))</f>
        <v>0</v>
      </c>
      <c r="BP75" s="42">
        <f>IF('Indicator Data'!BQ79="No Data",1,IF('Indicator Data imputation'!BQ78&lt;&gt;"",1,0))</f>
        <v>0</v>
      </c>
      <c r="BQ75" s="42">
        <f>IF('Indicator Data'!BR79="No Data",1,IF('Indicator Data imputation'!BR78&lt;&gt;"",1,0))</f>
        <v>0</v>
      </c>
      <c r="BR75" s="42">
        <f>IF('Indicator Data'!BS79="No Data",1,IF('Indicator Data imputation'!BS78&lt;&gt;"",1,0))</f>
        <v>0</v>
      </c>
      <c r="BS75" s="42">
        <f>IF('Indicator Data'!BT79="No Data",1,IF('Indicator Data imputation'!BT78&lt;&gt;"",1,0))</f>
        <v>0</v>
      </c>
      <c r="BT75" s="42">
        <f>IF('Indicator Data'!BU79="No Data",1,IF('Indicator Data imputation'!BU78&lt;&gt;"",1,0))</f>
        <v>0</v>
      </c>
      <c r="BU75">
        <f t="shared" si="3"/>
        <v>11</v>
      </c>
      <c r="BV75" s="44">
        <f t="shared" si="4"/>
        <v>0.14666666666666667</v>
      </c>
    </row>
    <row r="76" spans="1:74">
      <c r="A76" t="str">
        <f>'Indicator Data'!B80</f>
        <v>ISL</v>
      </c>
      <c r="B76" s="42">
        <f>IF('Indicator Data'!C80="No Data",1,IF('Indicator Data imputation'!C79&lt;&gt;"",1,0))</f>
        <v>0</v>
      </c>
      <c r="C76" s="42">
        <f>IF('Indicator Data'!D80="No Data",1,IF('Indicator Data imputation'!D79&lt;&gt;"",1,0))</f>
        <v>0</v>
      </c>
      <c r="D76" s="42">
        <f>IF('Indicator Data'!E80="No Data",1,IF('Indicator Data imputation'!E79&lt;&gt;"",1,0))</f>
        <v>0</v>
      </c>
      <c r="E76" s="42">
        <f>IF('Indicator Data'!F80="No Data",1,IF('Indicator Data imputation'!F79&lt;&gt;"",1,0))</f>
        <v>0</v>
      </c>
      <c r="F76" s="42">
        <f>IF('Indicator Data'!G80="No Data",1,IF('Indicator Data imputation'!G79&lt;&gt;"",1,0))</f>
        <v>0</v>
      </c>
      <c r="G76" s="42">
        <f>IF('Indicator Data'!H80="No Data",1,IF('Indicator Data imputation'!H79&lt;&gt;"",1,0))</f>
        <v>0</v>
      </c>
      <c r="H76" s="42">
        <f>IF('Indicator Data'!I80="No Data",1,IF('Indicator Data imputation'!I79&lt;&gt;"",1,0))</f>
        <v>0</v>
      </c>
      <c r="I76" s="42">
        <f>IF('Indicator Data'!J80="No Data",1,IF('Indicator Data imputation'!J79&lt;&gt;"",1,0))</f>
        <v>0</v>
      </c>
      <c r="J76" s="42">
        <f>IF('Indicator Data'!K80="No Data",1,IF('Indicator Data imputation'!K79&lt;&gt;"",1,0))</f>
        <v>0</v>
      </c>
      <c r="K76" s="42">
        <f>IF('Indicator Data'!L80="No Data",1,IF('Indicator Data imputation'!L79&lt;&gt;"",1,0))</f>
        <v>0</v>
      </c>
      <c r="L76" s="42">
        <f>IF('Indicator Data'!M80="No Data",1,IF('Indicator Data imputation'!M79&lt;&gt;"",1,0))</f>
        <v>1</v>
      </c>
      <c r="M76" s="42">
        <f>IF('Indicator Data'!N80="No Data",1,IF('Indicator Data imputation'!N79&lt;&gt;"",1,0))</f>
        <v>1</v>
      </c>
      <c r="N76" s="42">
        <f>IF('Indicator Data'!O80="No Data",1,IF('Indicator Data imputation'!O79&lt;&gt;"",1,0))</f>
        <v>1</v>
      </c>
      <c r="O76" s="42">
        <f>IF('Indicator Data'!P80="No Data",1,IF('Indicator Data imputation'!P79&lt;&gt;"",1,0))</f>
        <v>1</v>
      </c>
      <c r="P76" s="42">
        <f>IF('Indicator Data'!Q80="No Data",1,IF('Indicator Data imputation'!Q79&lt;&gt;"",1,0))</f>
        <v>0</v>
      </c>
      <c r="Q76" s="42">
        <f>IF('Indicator Data'!R80="No Data",1,IF('Indicator Data imputation'!R79&lt;&gt;"",1,0))</f>
        <v>0</v>
      </c>
      <c r="R76" s="42">
        <f>IF('Indicator Data'!S80="No Data",1,IF('Indicator Data imputation'!S79&lt;&gt;"",1,0))</f>
        <v>0</v>
      </c>
      <c r="S76" s="42">
        <f>IF('Indicator Data'!T80="No Data",1,IF('Indicator Data imputation'!T79&lt;&gt;"",1,0))</f>
        <v>0</v>
      </c>
      <c r="T76" s="42">
        <f>IF('Indicator Data'!U80="No Data",1,IF('Indicator Data imputation'!U79&lt;&gt;"",1,0))</f>
        <v>0</v>
      </c>
      <c r="U76" s="42">
        <f>IF('Indicator Data'!V80="No Data",1,IF('Indicator Data imputation'!V79&lt;&gt;"",1,0))</f>
        <v>0</v>
      </c>
      <c r="V76" s="42">
        <f>IF('Indicator Data'!W80="No Data",1,IF('Indicator Data imputation'!W79&lt;&gt;"",1,0))</f>
        <v>0</v>
      </c>
      <c r="W76" s="42">
        <f>IF('Indicator Data'!X80="No Data",1,IF('Indicator Data imputation'!X79&lt;&gt;"",1,0))</f>
        <v>0</v>
      </c>
      <c r="X76" s="42">
        <f>IF('Indicator Data'!Y80="No Data",1,IF('Indicator Data imputation'!Y79&lt;&gt;"",1,0))</f>
        <v>1</v>
      </c>
      <c r="Y76" s="42">
        <f>IF('Indicator Data'!Z80="No Data",1,IF('Indicator Data imputation'!Z79&lt;&gt;"",1,0))</f>
        <v>0</v>
      </c>
      <c r="Z76" s="42">
        <f>IF('Indicator Data'!AA80="No Data",1,IF('Indicator Data imputation'!AA79&lt;&gt;"",1,0))</f>
        <v>1</v>
      </c>
      <c r="AA76" s="42">
        <f>IF('Indicator Data'!AB80="No Data",1,IF('Indicator Data imputation'!AB79&lt;&gt;"",1,0))</f>
        <v>0</v>
      </c>
      <c r="AB76" s="42">
        <f>IF('Indicator Data'!AC80="No Data",1,IF('Indicator Data imputation'!AC79&lt;&gt;"",1,0))</f>
        <v>1</v>
      </c>
      <c r="AC76" s="42">
        <f>IF('Indicator Data'!AD80="No Data",1,IF('Indicator Data imputation'!AD79&lt;&gt;"",1,0))</f>
        <v>0</v>
      </c>
      <c r="AD76" s="42">
        <f>IF('Indicator Data'!AE80="No Data",1,IF('Indicator Data imputation'!AE79&lt;&gt;"",1,0))</f>
        <v>0</v>
      </c>
      <c r="AE76" s="42">
        <f>IF('Indicator Data'!AF80="No Data",1,IF('Indicator Data imputation'!AF79&lt;&gt;"",1,0))</f>
        <v>0</v>
      </c>
      <c r="AF76" s="42">
        <f>IF('Indicator Data'!AG80="No Data",1,IF('Indicator Data imputation'!AG79&lt;&gt;"",1,0))</f>
        <v>0</v>
      </c>
      <c r="AG76" s="42">
        <f>IF('Indicator Data'!AH80="No Data",1,IF('Indicator Data imputation'!AH79&lt;&gt;"",1,0))</f>
        <v>0</v>
      </c>
      <c r="AH76" s="42">
        <f>IF('Indicator Data'!AI80="No Data",1,IF('Indicator Data imputation'!AI79&lt;&gt;"",1,0))</f>
        <v>1</v>
      </c>
      <c r="AI76" s="42">
        <f>IF('Indicator Data'!AJ80="No Data",1,IF('Indicator Data imputation'!AJ79&lt;&gt;"",1,0))</f>
        <v>0</v>
      </c>
      <c r="AJ76" s="42">
        <f>IF('Indicator Data'!AK80="No Data",1,IF('Indicator Data imputation'!AK79&lt;&gt;"",1,0))</f>
        <v>0</v>
      </c>
      <c r="AK76" s="42">
        <f>IF('Indicator Data'!AL80="No Data",1,IF('Indicator Data imputation'!AL79&lt;&gt;"",1,0))</f>
        <v>0</v>
      </c>
      <c r="AL76" s="42">
        <f>IF('Indicator Data'!AM80="No Data",1,IF('Indicator Data imputation'!AM79&lt;&gt;"",1,0))</f>
        <v>1</v>
      </c>
      <c r="AM76" s="42">
        <f>IF('Indicator Data'!AN80="No Data",1,IF('Indicator Data imputation'!AN79&lt;&gt;"",1,0))</f>
        <v>0</v>
      </c>
      <c r="AN76" s="42">
        <f>IF('Indicator Data'!AO80="No Data",1,IF('Indicator Data imputation'!AO79&lt;&gt;"",1,0))</f>
        <v>0</v>
      </c>
      <c r="AO76" s="42">
        <f>IF('Indicator Data'!AP80="No Data",1,IF('Indicator Data imputation'!AP79&lt;&gt;"",1,0))</f>
        <v>1</v>
      </c>
      <c r="AP76" s="42">
        <f>IF('Indicator Data'!AQ80="No Data",1,IF('Indicator Data imputation'!AQ79&lt;&gt;"",1,0))</f>
        <v>0</v>
      </c>
      <c r="AQ76" s="42">
        <f>IF('Indicator Data'!AR80="No Data",1,IF('Indicator Data imputation'!AR79&lt;&gt;"",1,0))</f>
        <v>0</v>
      </c>
      <c r="AR76" s="42">
        <f>IF('Indicator Data'!AS80="No Data",1,IF('Indicator Data imputation'!AS79&lt;&gt;"",1,0))</f>
        <v>0</v>
      </c>
      <c r="AS76" s="42">
        <f>IF('Indicator Data'!AT80="No Data",1,IF('Indicator Data imputation'!AT79&lt;&gt;"",1,0))</f>
        <v>1</v>
      </c>
      <c r="AT76" s="42">
        <f>IF('Indicator Data'!AU80="No Data",1,IF('Indicator Data imputation'!AU79&lt;&gt;"",1,0))</f>
        <v>0</v>
      </c>
      <c r="AU76" s="42">
        <f>IF('Indicator Data'!AV80="No Data",1,IF('Indicator Data imputation'!AV79&lt;&gt;"",1,0))</f>
        <v>0</v>
      </c>
      <c r="AV76" s="42">
        <f>IF('Indicator Data'!AW80="No Data",1,IF('Indicator Data imputation'!AW79&lt;&gt;"",1,0))</f>
        <v>0</v>
      </c>
      <c r="AW76" s="42">
        <f>IF('Indicator Data'!AX80="No Data",1,IF('Indicator Data imputation'!AX79&lt;&gt;"",1,0))</f>
        <v>0</v>
      </c>
      <c r="AX76" s="42">
        <f>IF('Indicator Data'!AY80="No Data",1,IF('Indicator Data imputation'!AY79&lt;&gt;"",1,0))</f>
        <v>0</v>
      </c>
      <c r="AY76" s="42">
        <f>IF('Indicator Data'!AZ80="No Data",1,IF('Indicator Data imputation'!AZ79&lt;&gt;"",1,0))</f>
        <v>0</v>
      </c>
      <c r="AZ76" s="42">
        <f>IF('Indicator Data'!BA80="No Data",1,IF('Indicator Data imputation'!BA79&lt;&gt;"",1,0))</f>
        <v>0</v>
      </c>
      <c r="BA76" s="42">
        <f>IF('Indicator Data'!BB80="No Data",1,IF('Indicator Data imputation'!BB79&lt;&gt;"",1,0))</f>
        <v>0</v>
      </c>
      <c r="BB76" s="42">
        <f>IF('Indicator Data'!BC80="No Data",1,IF('Indicator Data imputation'!BC79&lt;&gt;"",1,0))</f>
        <v>0</v>
      </c>
      <c r="BC76" s="42">
        <f>IF('Indicator Data'!BD80="No Data",1,IF('Indicator Data imputation'!BD79&lt;&gt;"",1,0))</f>
        <v>0</v>
      </c>
      <c r="BD76" s="42">
        <f>IF('Indicator Data'!BE80="No Data",1,IF('Indicator Data imputation'!BE79&lt;&gt;"",1,0))</f>
        <v>0</v>
      </c>
      <c r="BE76" s="42">
        <f>IF('Indicator Data'!BF80="No Data",1,IF('Indicator Data imputation'!BF79&lt;&gt;"",1,0))</f>
        <v>1</v>
      </c>
      <c r="BF76" s="42">
        <f>IF('Indicator Data'!BG80="No Data",1,IF('Indicator Data imputation'!BG79&lt;&gt;"",1,0))</f>
        <v>0</v>
      </c>
      <c r="BG76" s="42">
        <f>IF('Indicator Data'!BH80="No Data",1,IF('Indicator Data imputation'!BH79&lt;&gt;"",1,0))</f>
        <v>0</v>
      </c>
      <c r="BH76" s="42">
        <f>IF('Indicator Data'!BI80="No Data",1,IF('Indicator Data imputation'!BI79&lt;&gt;"",1,0))</f>
        <v>0</v>
      </c>
      <c r="BI76" s="42">
        <f>IF('Indicator Data'!BJ80="No Data",1,IF('Indicator Data imputation'!BJ79&lt;&gt;"",1,0))</f>
        <v>1</v>
      </c>
      <c r="BJ76" s="42">
        <f>IF('Indicator Data'!BK80="No Data",1,IF('Indicator Data imputation'!BK79&lt;&gt;"",1,0))</f>
        <v>0</v>
      </c>
      <c r="BK76" s="42">
        <f>IF('Indicator Data'!BL80="No Data",1,IF('Indicator Data imputation'!BL79&lt;&gt;"",1,0))</f>
        <v>0</v>
      </c>
      <c r="BL76" s="42">
        <f>IF('Indicator Data'!BM80="No Data",1,IF('Indicator Data imputation'!BM79&lt;&gt;"",1,0))</f>
        <v>0</v>
      </c>
      <c r="BM76" s="42">
        <f>IF('Indicator Data'!BN80="No Data",1,IF('Indicator Data imputation'!BN79&lt;&gt;"",1,0))</f>
        <v>0</v>
      </c>
      <c r="BN76" s="42">
        <f>IF('Indicator Data'!BO80="No Data",1,IF('Indicator Data imputation'!BO79&lt;&gt;"",1,0))</f>
        <v>0</v>
      </c>
      <c r="BO76" s="42">
        <f>IF('Indicator Data'!BP80="No Data",1,IF('Indicator Data imputation'!BP79&lt;&gt;"",1,0))</f>
        <v>0</v>
      </c>
      <c r="BP76" s="42">
        <f>IF('Indicator Data'!BQ80="No Data",1,IF('Indicator Data imputation'!BQ79&lt;&gt;"",1,0))</f>
        <v>0</v>
      </c>
      <c r="BQ76" s="42">
        <f>IF('Indicator Data'!BR80="No Data",1,IF('Indicator Data imputation'!BR79&lt;&gt;"",1,0))</f>
        <v>0</v>
      </c>
      <c r="BR76" s="42">
        <f>IF('Indicator Data'!BS80="No Data",1,IF('Indicator Data imputation'!BS79&lt;&gt;"",1,0))</f>
        <v>0</v>
      </c>
      <c r="BS76" s="42">
        <f>IF('Indicator Data'!BT80="No Data",1,IF('Indicator Data imputation'!BT79&lt;&gt;"",1,0))</f>
        <v>0</v>
      </c>
      <c r="BT76" s="42">
        <f>IF('Indicator Data'!BU80="No Data",1,IF('Indicator Data imputation'!BU79&lt;&gt;"",1,0))</f>
        <v>0</v>
      </c>
      <c r="BU76">
        <f t="shared" si="3"/>
        <v>13</v>
      </c>
      <c r="BV76" s="44">
        <f t="shared" si="4"/>
        <v>0.17333333333333334</v>
      </c>
    </row>
    <row r="77" spans="1:74">
      <c r="A77" t="str">
        <f>'Indicator Data'!B81</f>
        <v>IND</v>
      </c>
      <c r="B77" s="42">
        <f>IF('Indicator Data'!C81="No Data",1,IF('Indicator Data imputation'!C80&lt;&gt;"",1,0))</f>
        <v>0</v>
      </c>
      <c r="C77" s="42">
        <f>IF('Indicator Data'!D81="No Data",1,IF('Indicator Data imputation'!D80&lt;&gt;"",1,0))</f>
        <v>0</v>
      </c>
      <c r="D77" s="42">
        <f>IF('Indicator Data'!E81="No Data",1,IF('Indicator Data imputation'!E80&lt;&gt;"",1,0))</f>
        <v>0</v>
      </c>
      <c r="E77" s="42">
        <f>IF('Indicator Data'!F81="No Data",1,IF('Indicator Data imputation'!F80&lt;&gt;"",1,0))</f>
        <v>0</v>
      </c>
      <c r="F77" s="42">
        <f>IF('Indicator Data'!G81="No Data",1,IF('Indicator Data imputation'!G80&lt;&gt;"",1,0))</f>
        <v>0</v>
      </c>
      <c r="G77" s="42">
        <f>IF('Indicator Data'!H81="No Data",1,IF('Indicator Data imputation'!H80&lt;&gt;"",1,0))</f>
        <v>0</v>
      </c>
      <c r="H77" s="42">
        <f>IF('Indicator Data'!I81="No Data",1,IF('Indicator Data imputation'!I80&lt;&gt;"",1,0))</f>
        <v>0</v>
      </c>
      <c r="I77" s="42">
        <f>IF('Indicator Data'!J81="No Data",1,IF('Indicator Data imputation'!J80&lt;&gt;"",1,0))</f>
        <v>0</v>
      </c>
      <c r="J77" s="42">
        <f>IF('Indicator Data'!K81="No Data",1,IF('Indicator Data imputation'!K80&lt;&gt;"",1,0))</f>
        <v>0</v>
      </c>
      <c r="K77" s="42">
        <f>IF('Indicator Data'!L81="No Data",1,IF('Indicator Data imputation'!L80&lt;&gt;"",1,0))</f>
        <v>0</v>
      </c>
      <c r="L77" s="42">
        <f>IF('Indicator Data'!M81="No Data",1,IF('Indicator Data imputation'!M80&lt;&gt;"",1,0))</f>
        <v>0</v>
      </c>
      <c r="M77" s="42">
        <f>IF('Indicator Data'!N81="No Data",1,IF('Indicator Data imputation'!N80&lt;&gt;"",1,0))</f>
        <v>1</v>
      </c>
      <c r="N77" s="42">
        <f>IF('Indicator Data'!O81="No Data",1,IF('Indicator Data imputation'!O80&lt;&gt;"",1,0))</f>
        <v>1</v>
      </c>
      <c r="O77" s="42">
        <f>IF('Indicator Data'!P81="No Data",1,IF('Indicator Data imputation'!P80&lt;&gt;"",1,0))</f>
        <v>1</v>
      </c>
      <c r="P77" s="42">
        <f>IF('Indicator Data'!Q81="No Data",1,IF('Indicator Data imputation'!Q80&lt;&gt;"",1,0))</f>
        <v>0</v>
      </c>
      <c r="Q77" s="42">
        <f>IF('Indicator Data'!R81="No Data",1,IF('Indicator Data imputation'!R80&lt;&gt;"",1,0))</f>
        <v>0</v>
      </c>
      <c r="R77" s="42">
        <f>IF('Indicator Data'!S81="No Data",1,IF('Indicator Data imputation'!S80&lt;&gt;"",1,0))</f>
        <v>0</v>
      </c>
      <c r="S77" s="42">
        <f>IF('Indicator Data'!T81="No Data",1,IF('Indicator Data imputation'!T80&lt;&gt;"",1,0))</f>
        <v>0</v>
      </c>
      <c r="T77" s="42">
        <f>IF('Indicator Data'!U81="No Data",1,IF('Indicator Data imputation'!U80&lt;&gt;"",1,0))</f>
        <v>0</v>
      </c>
      <c r="U77" s="42">
        <f>IF('Indicator Data'!V81="No Data",1,IF('Indicator Data imputation'!V80&lt;&gt;"",1,0))</f>
        <v>0</v>
      </c>
      <c r="V77" s="42">
        <f>IF('Indicator Data'!W81="No Data",1,IF('Indicator Data imputation'!W80&lt;&gt;"",1,0))</f>
        <v>0</v>
      </c>
      <c r="W77" s="42">
        <f>IF('Indicator Data'!X81="No Data",1,IF('Indicator Data imputation'!X80&lt;&gt;"",1,0))</f>
        <v>0</v>
      </c>
      <c r="X77" s="42">
        <f>IF('Indicator Data'!Y81="No Data",1,IF('Indicator Data imputation'!Y80&lt;&gt;"",1,0))</f>
        <v>0</v>
      </c>
      <c r="Y77" s="42">
        <f>IF('Indicator Data'!Z81="No Data",1,IF('Indicator Data imputation'!Z80&lt;&gt;"",1,0))</f>
        <v>0</v>
      </c>
      <c r="Z77" s="42">
        <f>IF('Indicator Data'!AA81="No Data",1,IF('Indicator Data imputation'!AA80&lt;&gt;"",1,0))</f>
        <v>0</v>
      </c>
      <c r="AA77" s="42">
        <f>IF('Indicator Data'!AB81="No Data",1,IF('Indicator Data imputation'!AB80&lt;&gt;"",1,0))</f>
        <v>0</v>
      </c>
      <c r="AB77" s="42">
        <f>IF('Indicator Data'!AC81="No Data",1,IF('Indicator Data imputation'!AC80&lt;&gt;"",1,0))</f>
        <v>0</v>
      </c>
      <c r="AC77" s="42">
        <f>IF('Indicator Data'!AD81="No Data",1,IF('Indicator Data imputation'!AD80&lt;&gt;"",1,0))</f>
        <v>0</v>
      </c>
      <c r="AD77" s="42">
        <f>IF('Indicator Data'!AE81="No Data",1,IF('Indicator Data imputation'!AE80&lt;&gt;"",1,0))</f>
        <v>0</v>
      </c>
      <c r="AE77" s="42">
        <f>IF('Indicator Data'!AF81="No Data",1,IF('Indicator Data imputation'!AF80&lt;&gt;"",1,0))</f>
        <v>0</v>
      </c>
      <c r="AF77" s="42">
        <f>IF('Indicator Data'!AG81="No Data",1,IF('Indicator Data imputation'!AG80&lt;&gt;"",1,0))</f>
        <v>0</v>
      </c>
      <c r="AG77" s="42">
        <f>IF('Indicator Data'!AH81="No Data",1,IF('Indicator Data imputation'!AH80&lt;&gt;"",1,0))</f>
        <v>0</v>
      </c>
      <c r="AH77" s="42">
        <f>IF('Indicator Data'!AI81="No Data",1,IF('Indicator Data imputation'!AI80&lt;&gt;"",1,0))</f>
        <v>0</v>
      </c>
      <c r="AI77" s="42">
        <f>IF('Indicator Data'!AJ81="No Data",1,IF('Indicator Data imputation'!AJ80&lt;&gt;"",1,0))</f>
        <v>0</v>
      </c>
      <c r="AJ77" s="42">
        <f>IF('Indicator Data'!AK81="No Data",1,IF('Indicator Data imputation'!AK80&lt;&gt;"",1,0))</f>
        <v>0</v>
      </c>
      <c r="AK77" s="42">
        <f>IF('Indicator Data'!AL81="No Data",1,IF('Indicator Data imputation'!AL80&lt;&gt;"",1,0))</f>
        <v>0</v>
      </c>
      <c r="AL77" s="42">
        <f>IF('Indicator Data'!AM81="No Data",1,IF('Indicator Data imputation'!AM80&lt;&gt;"",1,0))</f>
        <v>0</v>
      </c>
      <c r="AM77" s="42">
        <f>IF('Indicator Data'!AN81="No Data",1,IF('Indicator Data imputation'!AN80&lt;&gt;"",1,0))</f>
        <v>0</v>
      </c>
      <c r="AN77" s="42">
        <f>IF('Indicator Data'!AO81="No Data",1,IF('Indicator Data imputation'!AO80&lt;&gt;"",1,0))</f>
        <v>0</v>
      </c>
      <c r="AO77" s="42">
        <f>IF('Indicator Data'!AP81="No Data",1,IF('Indicator Data imputation'!AP80&lt;&gt;"",1,0))</f>
        <v>0</v>
      </c>
      <c r="AP77" s="42">
        <f>IF('Indicator Data'!AQ81="No Data",1,IF('Indicator Data imputation'!AQ80&lt;&gt;"",1,0))</f>
        <v>0</v>
      </c>
      <c r="AQ77" s="42">
        <f>IF('Indicator Data'!AR81="No Data",1,IF('Indicator Data imputation'!AR80&lt;&gt;"",1,0))</f>
        <v>0</v>
      </c>
      <c r="AR77" s="42">
        <f>IF('Indicator Data'!AS81="No Data",1,IF('Indicator Data imputation'!AS80&lt;&gt;"",1,0))</f>
        <v>1</v>
      </c>
      <c r="AS77" s="42">
        <f>IF('Indicator Data'!AT81="No Data",1,IF('Indicator Data imputation'!AT80&lt;&gt;"",1,0))</f>
        <v>0</v>
      </c>
      <c r="AT77" s="42">
        <f>IF('Indicator Data'!AU81="No Data",1,IF('Indicator Data imputation'!AU80&lt;&gt;"",1,0))</f>
        <v>0</v>
      </c>
      <c r="AU77" s="42">
        <f>IF('Indicator Data'!AV81="No Data",1,IF('Indicator Data imputation'!AV80&lt;&gt;"",1,0))</f>
        <v>0</v>
      </c>
      <c r="AV77" s="42">
        <f>IF('Indicator Data'!AW81="No Data",1,IF('Indicator Data imputation'!AW80&lt;&gt;"",1,0))</f>
        <v>0</v>
      </c>
      <c r="AW77" s="42">
        <f>IF('Indicator Data'!AX81="No Data",1,IF('Indicator Data imputation'!AX80&lt;&gt;"",1,0))</f>
        <v>0</v>
      </c>
      <c r="AX77" s="42">
        <f>IF('Indicator Data'!AY81="No Data",1,IF('Indicator Data imputation'!AY80&lt;&gt;"",1,0))</f>
        <v>0</v>
      </c>
      <c r="AY77" s="42">
        <f>IF('Indicator Data'!AZ81="No Data",1,IF('Indicator Data imputation'!AZ80&lt;&gt;"",1,0))</f>
        <v>0</v>
      </c>
      <c r="AZ77" s="42">
        <f>IF('Indicator Data'!BA81="No Data",1,IF('Indicator Data imputation'!BA80&lt;&gt;"",1,0))</f>
        <v>0</v>
      </c>
      <c r="BA77" s="42">
        <f>IF('Indicator Data'!BB81="No Data",1,IF('Indicator Data imputation'!BB80&lt;&gt;"",1,0))</f>
        <v>0</v>
      </c>
      <c r="BB77" s="42">
        <f>IF('Indicator Data'!BC81="No Data",1,IF('Indicator Data imputation'!BC80&lt;&gt;"",1,0))</f>
        <v>0</v>
      </c>
      <c r="BC77" s="42">
        <f>IF('Indicator Data'!BD81="No Data",1,IF('Indicator Data imputation'!BD80&lt;&gt;"",1,0))</f>
        <v>0</v>
      </c>
      <c r="BD77" s="42">
        <f>IF('Indicator Data'!BE81="No Data",1,IF('Indicator Data imputation'!BE80&lt;&gt;"",1,0))</f>
        <v>0</v>
      </c>
      <c r="BE77" s="42">
        <f>IF('Indicator Data'!BF81="No Data",1,IF('Indicator Data imputation'!BF80&lt;&gt;"",1,0))</f>
        <v>0</v>
      </c>
      <c r="BF77" s="42">
        <f>IF('Indicator Data'!BG81="No Data",1,IF('Indicator Data imputation'!BG80&lt;&gt;"",1,0))</f>
        <v>0</v>
      </c>
      <c r="BG77" s="42">
        <f>IF('Indicator Data'!BH81="No Data",1,IF('Indicator Data imputation'!BH80&lt;&gt;"",1,0))</f>
        <v>0</v>
      </c>
      <c r="BH77" s="42">
        <f>IF('Indicator Data'!BI81="No Data",1,IF('Indicator Data imputation'!BI80&lt;&gt;"",1,0))</f>
        <v>0</v>
      </c>
      <c r="BI77" s="42">
        <f>IF('Indicator Data'!BJ81="No Data",1,IF('Indicator Data imputation'!BJ80&lt;&gt;"",1,0))</f>
        <v>0</v>
      </c>
      <c r="BJ77" s="42">
        <f>IF('Indicator Data'!BK81="No Data",1,IF('Indicator Data imputation'!BK80&lt;&gt;"",1,0))</f>
        <v>0</v>
      </c>
      <c r="BK77" s="42">
        <f>IF('Indicator Data'!BL81="No Data",1,IF('Indicator Data imputation'!BL80&lt;&gt;"",1,0))</f>
        <v>0</v>
      </c>
      <c r="BL77" s="42">
        <f>IF('Indicator Data'!BM81="No Data",1,IF('Indicator Data imputation'!BM80&lt;&gt;"",1,0))</f>
        <v>0</v>
      </c>
      <c r="BM77" s="42">
        <f>IF('Indicator Data'!BN81="No Data",1,IF('Indicator Data imputation'!BN80&lt;&gt;"",1,0))</f>
        <v>0</v>
      </c>
      <c r="BN77" s="42">
        <f>IF('Indicator Data'!BO81="No Data",1,IF('Indicator Data imputation'!BO80&lt;&gt;"",1,0))</f>
        <v>0</v>
      </c>
      <c r="BO77" s="42">
        <f>IF('Indicator Data'!BP81="No Data",1,IF('Indicator Data imputation'!BP80&lt;&gt;"",1,0))</f>
        <v>0</v>
      </c>
      <c r="BP77" s="42">
        <f>IF('Indicator Data'!BQ81="No Data",1,IF('Indicator Data imputation'!BQ80&lt;&gt;"",1,0))</f>
        <v>0</v>
      </c>
      <c r="BQ77" s="42">
        <f>IF('Indicator Data'!BR81="No Data",1,IF('Indicator Data imputation'!BR80&lt;&gt;"",1,0))</f>
        <v>0</v>
      </c>
      <c r="BR77" s="42">
        <f>IF('Indicator Data'!BS81="No Data",1,IF('Indicator Data imputation'!BS80&lt;&gt;"",1,0))</f>
        <v>0</v>
      </c>
      <c r="BS77" s="42">
        <f>IF('Indicator Data'!BT81="No Data",1,IF('Indicator Data imputation'!BT80&lt;&gt;"",1,0))</f>
        <v>0</v>
      </c>
      <c r="BT77" s="42">
        <f>IF('Indicator Data'!BU81="No Data",1,IF('Indicator Data imputation'!BU80&lt;&gt;"",1,0))</f>
        <v>0</v>
      </c>
      <c r="BU77">
        <f t="shared" si="3"/>
        <v>4</v>
      </c>
      <c r="BV77" s="44">
        <f t="shared" si="4"/>
        <v>5.3333333333333337E-2</v>
      </c>
    </row>
    <row r="78" spans="1:74">
      <c r="A78" t="str">
        <f>'Indicator Data'!B82</f>
        <v>IDN</v>
      </c>
      <c r="B78" s="42">
        <f>IF('Indicator Data'!C82="No Data",1,IF('Indicator Data imputation'!C81&lt;&gt;"",1,0))</f>
        <v>0</v>
      </c>
      <c r="C78" s="42">
        <f>IF('Indicator Data'!D82="No Data",1,IF('Indicator Data imputation'!D81&lt;&gt;"",1,0))</f>
        <v>0</v>
      </c>
      <c r="D78" s="42">
        <f>IF('Indicator Data'!E82="No Data",1,IF('Indicator Data imputation'!E81&lt;&gt;"",1,0))</f>
        <v>0</v>
      </c>
      <c r="E78" s="42">
        <f>IF('Indicator Data'!F82="No Data",1,IF('Indicator Data imputation'!F81&lt;&gt;"",1,0))</f>
        <v>0</v>
      </c>
      <c r="F78" s="42">
        <f>IF('Indicator Data'!G82="No Data",1,IF('Indicator Data imputation'!G81&lt;&gt;"",1,0))</f>
        <v>0</v>
      </c>
      <c r="G78" s="42">
        <f>IF('Indicator Data'!H82="No Data",1,IF('Indicator Data imputation'!H81&lt;&gt;"",1,0))</f>
        <v>0</v>
      </c>
      <c r="H78" s="42">
        <f>IF('Indicator Data'!I82="No Data",1,IF('Indicator Data imputation'!I81&lt;&gt;"",1,0))</f>
        <v>0</v>
      </c>
      <c r="I78" s="42">
        <f>IF('Indicator Data'!J82="No Data",1,IF('Indicator Data imputation'!J81&lt;&gt;"",1,0))</f>
        <v>0</v>
      </c>
      <c r="J78" s="42">
        <f>IF('Indicator Data'!K82="No Data",1,IF('Indicator Data imputation'!K81&lt;&gt;"",1,0))</f>
        <v>0</v>
      </c>
      <c r="K78" s="42">
        <f>IF('Indicator Data'!L82="No Data",1,IF('Indicator Data imputation'!L81&lt;&gt;"",1,0))</f>
        <v>0</v>
      </c>
      <c r="L78" s="42">
        <f>IF('Indicator Data'!M82="No Data",1,IF('Indicator Data imputation'!M81&lt;&gt;"",1,0))</f>
        <v>0</v>
      </c>
      <c r="M78" s="42">
        <f>IF('Indicator Data'!N82="No Data",1,IF('Indicator Data imputation'!N81&lt;&gt;"",1,0))</f>
        <v>1</v>
      </c>
      <c r="N78" s="42">
        <f>IF('Indicator Data'!O82="No Data",1,IF('Indicator Data imputation'!O81&lt;&gt;"",1,0))</f>
        <v>1</v>
      </c>
      <c r="O78" s="42">
        <f>IF('Indicator Data'!P82="No Data",1,IF('Indicator Data imputation'!P81&lt;&gt;"",1,0))</f>
        <v>1</v>
      </c>
      <c r="P78" s="42">
        <f>IF('Indicator Data'!Q82="No Data",1,IF('Indicator Data imputation'!Q81&lt;&gt;"",1,0))</f>
        <v>0</v>
      </c>
      <c r="Q78" s="42">
        <f>IF('Indicator Data'!R82="No Data",1,IF('Indicator Data imputation'!R81&lt;&gt;"",1,0))</f>
        <v>0</v>
      </c>
      <c r="R78" s="42">
        <f>IF('Indicator Data'!S82="No Data",1,IF('Indicator Data imputation'!S81&lt;&gt;"",1,0))</f>
        <v>0</v>
      </c>
      <c r="S78" s="42">
        <f>IF('Indicator Data'!T82="No Data",1,IF('Indicator Data imputation'!T81&lt;&gt;"",1,0))</f>
        <v>0</v>
      </c>
      <c r="T78" s="42">
        <f>IF('Indicator Data'!U82="No Data",1,IF('Indicator Data imputation'!U81&lt;&gt;"",1,0))</f>
        <v>0</v>
      </c>
      <c r="U78" s="42">
        <f>IF('Indicator Data'!V82="No Data",1,IF('Indicator Data imputation'!V81&lt;&gt;"",1,0))</f>
        <v>0</v>
      </c>
      <c r="V78" s="42">
        <f>IF('Indicator Data'!W82="No Data",1,IF('Indicator Data imputation'!W81&lt;&gt;"",1,0))</f>
        <v>0</v>
      </c>
      <c r="W78" s="42">
        <f>IF('Indicator Data'!X82="No Data",1,IF('Indicator Data imputation'!X81&lt;&gt;"",1,0))</f>
        <v>0</v>
      </c>
      <c r="X78" s="42">
        <f>IF('Indicator Data'!Y82="No Data",1,IF('Indicator Data imputation'!Y81&lt;&gt;"",1,0))</f>
        <v>0</v>
      </c>
      <c r="Y78" s="42">
        <f>IF('Indicator Data'!Z82="No Data",1,IF('Indicator Data imputation'!Z81&lt;&gt;"",1,0))</f>
        <v>0</v>
      </c>
      <c r="Z78" s="42">
        <f>IF('Indicator Data'!AA82="No Data",1,IF('Indicator Data imputation'!AA81&lt;&gt;"",1,0))</f>
        <v>0</v>
      </c>
      <c r="AA78" s="42">
        <f>IF('Indicator Data'!AB82="No Data",1,IF('Indicator Data imputation'!AB81&lt;&gt;"",1,0))</f>
        <v>0</v>
      </c>
      <c r="AB78" s="42">
        <f>IF('Indicator Data'!AC82="No Data",1,IF('Indicator Data imputation'!AC81&lt;&gt;"",1,0))</f>
        <v>0</v>
      </c>
      <c r="AC78" s="42">
        <f>IF('Indicator Data'!AD82="No Data",1,IF('Indicator Data imputation'!AD81&lt;&gt;"",1,0))</f>
        <v>0</v>
      </c>
      <c r="AD78" s="42">
        <f>IF('Indicator Data'!AE82="No Data",1,IF('Indicator Data imputation'!AE81&lt;&gt;"",1,0))</f>
        <v>0</v>
      </c>
      <c r="AE78" s="42">
        <f>IF('Indicator Data'!AF82="No Data",1,IF('Indicator Data imputation'!AF81&lt;&gt;"",1,0))</f>
        <v>0</v>
      </c>
      <c r="AF78" s="42">
        <f>IF('Indicator Data'!AG82="No Data",1,IF('Indicator Data imputation'!AG81&lt;&gt;"",1,0))</f>
        <v>0</v>
      </c>
      <c r="AG78" s="42">
        <f>IF('Indicator Data'!AH82="No Data",1,IF('Indicator Data imputation'!AH81&lt;&gt;"",1,0))</f>
        <v>0</v>
      </c>
      <c r="AH78" s="42">
        <f>IF('Indicator Data'!AI82="No Data",1,IF('Indicator Data imputation'!AI81&lt;&gt;"",1,0))</f>
        <v>0</v>
      </c>
      <c r="AI78" s="42">
        <f>IF('Indicator Data'!AJ82="No Data",1,IF('Indicator Data imputation'!AJ81&lt;&gt;"",1,0))</f>
        <v>0</v>
      </c>
      <c r="AJ78" s="42">
        <f>IF('Indicator Data'!AK82="No Data",1,IF('Indicator Data imputation'!AK81&lt;&gt;"",1,0))</f>
        <v>0</v>
      </c>
      <c r="AK78" s="42">
        <f>IF('Indicator Data'!AL82="No Data",1,IF('Indicator Data imputation'!AL81&lt;&gt;"",1,0))</f>
        <v>0</v>
      </c>
      <c r="AL78" s="42">
        <f>IF('Indicator Data'!AM82="No Data",1,IF('Indicator Data imputation'!AM81&lt;&gt;"",1,0))</f>
        <v>0</v>
      </c>
      <c r="AM78" s="42">
        <f>IF('Indicator Data'!AN82="No Data",1,IF('Indicator Data imputation'!AN81&lt;&gt;"",1,0))</f>
        <v>0</v>
      </c>
      <c r="AN78" s="42">
        <f>IF('Indicator Data'!AO82="No Data",1,IF('Indicator Data imputation'!AO81&lt;&gt;"",1,0))</f>
        <v>0</v>
      </c>
      <c r="AO78" s="42">
        <f>IF('Indicator Data'!AP82="No Data",1,IF('Indicator Data imputation'!AP81&lt;&gt;"",1,0))</f>
        <v>0</v>
      </c>
      <c r="AP78" s="42">
        <f>IF('Indicator Data'!AQ82="No Data",1,IF('Indicator Data imputation'!AQ81&lt;&gt;"",1,0))</f>
        <v>0</v>
      </c>
      <c r="AQ78" s="42">
        <f>IF('Indicator Data'!AR82="No Data",1,IF('Indicator Data imputation'!AR81&lt;&gt;"",1,0))</f>
        <v>0</v>
      </c>
      <c r="AR78" s="42">
        <f>IF('Indicator Data'!AS82="No Data",1,IF('Indicator Data imputation'!AS81&lt;&gt;"",1,0))</f>
        <v>0</v>
      </c>
      <c r="AS78" s="42">
        <f>IF('Indicator Data'!AT82="No Data",1,IF('Indicator Data imputation'!AT81&lt;&gt;"",1,0))</f>
        <v>0</v>
      </c>
      <c r="AT78" s="42">
        <f>IF('Indicator Data'!AU82="No Data",1,IF('Indicator Data imputation'!AU81&lt;&gt;"",1,0))</f>
        <v>0</v>
      </c>
      <c r="AU78" s="42">
        <f>IF('Indicator Data'!AV82="No Data",1,IF('Indicator Data imputation'!AV81&lt;&gt;"",1,0))</f>
        <v>0</v>
      </c>
      <c r="AV78" s="42">
        <f>IF('Indicator Data'!AW82="No Data",1,IF('Indicator Data imputation'!AW81&lt;&gt;"",1,0))</f>
        <v>0</v>
      </c>
      <c r="AW78" s="42">
        <f>IF('Indicator Data'!AX82="No Data",1,IF('Indicator Data imputation'!AX81&lt;&gt;"",1,0))</f>
        <v>0</v>
      </c>
      <c r="AX78" s="42">
        <f>IF('Indicator Data'!AY82="No Data",1,IF('Indicator Data imputation'!AY81&lt;&gt;"",1,0))</f>
        <v>0</v>
      </c>
      <c r="AY78" s="42">
        <f>IF('Indicator Data'!AZ82="No Data",1,IF('Indicator Data imputation'!AZ81&lt;&gt;"",1,0))</f>
        <v>0</v>
      </c>
      <c r="AZ78" s="42">
        <f>IF('Indicator Data'!BA82="No Data",1,IF('Indicator Data imputation'!BA81&lt;&gt;"",1,0))</f>
        <v>0</v>
      </c>
      <c r="BA78" s="42">
        <f>IF('Indicator Data'!BB82="No Data",1,IF('Indicator Data imputation'!BB81&lt;&gt;"",1,0))</f>
        <v>0</v>
      </c>
      <c r="BB78" s="42">
        <f>IF('Indicator Data'!BC82="No Data",1,IF('Indicator Data imputation'!BC81&lt;&gt;"",1,0))</f>
        <v>0</v>
      </c>
      <c r="BC78" s="42">
        <f>IF('Indicator Data'!BD82="No Data",1,IF('Indicator Data imputation'!BD81&lt;&gt;"",1,0))</f>
        <v>0</v>
      </c>
      <c r="BD78" s="42">
        <f>IF('Indicator Data'!BE82="No Data",1,IF('Indicator Data imputation'!BE81&lt;&gt;"",1,0))</f>
        <v>0</v>
      </c>
      <c r="BE78" s="42">
        <f>IF('Indicator Data'!BF82="No Data",1,IF('Indicator Data imputation'!BF81&lt;&gt;"",1,0))</f>
        <v>0</v>
      </c>
      <c r="BF78" s="42">
        <f>IF('Indicator Data'!BG82="No Data",1,IF('Indicator Data imputation'!BG81&lt;&gt;"",1,0))</f>
        <v>0</v>
      </c>
      <c r="BG78" s="42">
        <f>IF('Indicator Data'!BH82="No Data",1,IF('Indicator Data imputation'!BH81&lt;&gt;"",1,0))</f>
        <v>0</v>
      </c>
      <c r="BH78" s="42">
        <f>IF('Indicator Data'!BI82="No Data",1,IF('Indicator Data imputation'!BI81&lt;&gt;"",1,0))</f>
        <v>0</v>
      </c>
      <c r="BI78" s="42">
        <f>IF('Indicator Data'!BJ82="No Data",1,IF('Indicator Data imputation'!BJ81&lt;&gt;"",1,0))</f>
        <v>0</v>
      </c>
      <c r="BJ78" s="42">
        <f>IF('Indicator Data'!BK82="No Data",1,IF('Indicator Data imputation'!BK81&lt;&gt;"",1,0))</f>
        <v>0</v>
      </c>
      <c r="BK78" s="42">
        <f>IF('Indicator Data'!BL82="No Data",1,IF('Indicator Data imputation'!BL81&lt;&gt;"",1,0))</f>
        <v>0</v>
      </c>
      <c r="BL78" s="42">
        <f>IF('Indicator Data'!BM82="No Data",1,IF('Indicator Data imputation'!BM81&lt;&gt;"",1,0))</f>
        <v>0</v>
      </c>
      <c r="BM78" s="42">
        <f>IF('Indicator Data'!BN82="No Data",1,IF('Indicator Data imputation'!BN81&lt;&gt;"",1,0))</f>
        <v>0</v>
      </c>
      <c r="BN78" s="42">
        <f>IF('Indicator Data'!BO82="No Data",1,IF('Indicator Data imputation'!BO81&lt;&gt;"",1,0))</f>
        <v>0</v>
      </c>
      <c r="BO78" s="42">
        <f>IF('Indicator Data'!BP82="No Data",1,IF('Indicator Data imputation'!BP81&lt;&gt;"",1,0))</f>
        <v>0</v>
      </c>
      <c r="BP78" s="42">
        <f>IF('Indicator Data'!BQ82="No Data",1,IF('Indicator Data imputation'!BQ81&lt;&gt;"",1,0))</f>
        <v>0</v>
      </c>
      <c r="BQ78" s="42">
        <f>IF('Indicator Data'!BR82="No Data",1,IF('Indicator Data imputation'!BR81&lt;&gt;"",1,0))</f>
        <v>0</v>
      </c>
      <c r="BR78" s="42">
        <f>IF('Indicator Data'!BS82="No Data",1,IF('Indicator Data imputation'!BS81&lt;&gt;"",1,0))</f>
        <v>0</v>
      </c>
      <c r="BS78" s="42">
        <f>IF('Indicator Data'!BT82="No Data",1,IF('Indicator Data imputation'!BT81&lt;&gt;"",1,0))</f>
        <v>0</v>
      </c>
      <c r="BT78" s="42">
        <f>IF('Indicator Data'!BU82="No Data",1,IF('Indicator Data imputation'!BU81&lt;&gt;"",1,0))</f>
        <v>0</v>
      </c>
      <c r="BU78">
        <f t="shared" si="3"/>
        <v>3</v>
      </c>
      <c r="BV78" s="44">
        <f t="shared" si="4"/>
        <v>0.04</v>
      </c>
    </row>
    <row r="79" spans="1:74">
      <c r="A79" t="str">
        <f>'Indicator Data'!B83</f>
        <v>IRN</v>
      </c>
      <c r="B79" s="42">
        <f>IF('Indicator Data'!C83="No Data",1,IF('Indicator Data imputation'!C82&lt;&gt;"",1,0))</f>
        <v>0</v>
      </c>
      <c r="C79" s="42">
        <f>IF('Indicator Data'!D83="No Data",1,IF('Indicator Data imputation'!D82&lt;&gt;"",1,0))</f>
        <v>0</v>
      </c>
      <c r="D79" s="42">
        <f>IF('Indicator Data'!E83="No Data",1,IF('Indicator Data imputation'!E82&lt;&gt;"",1,0))</f>
        <v>0</v>
      </c>
      <c r="E79" s="42">
        <f>IF('Indicator Data'!F83="No Data",1,IF('Indicator Data imputation'!F82&lt;&gt;"",1,0))</f>
        <v>0</v>
      </c>
      <c r="F79" s="42">
        <f>IF('Indicator Data'!G83="No Data",1,IF('Indicator Data imputation'!G82&lt;&gt;"",1,0))</f>
        <v>0</v>
      </c>
      <c r="G79" s="42">
        <f>IF('Indicator Data'!H83="No Data",1,IF('Indicator Data imputation'!H82&lt;&gt;"",1,0))</f>
        <v>0</v>
      </c>
      <c r="H79" s="42">
        <f>IF('Indicator Data'!I83="No Data",1,IF('Indicator Data imputation'!I82&lt;&gt;"",1,0))</f>
        <v>0</v>
      </c>
      <c r="I79" s="42">
        <f>IF('Indicator Data'!J83="No Data",1,IF('Indicator Data imputation'!J82&lt;&gt;"",1,0))</f>
        <v>0</v>
      </c>
      <c r="J79" s="42">
        <f>IF('Indicator Data'!K83="No Data",1,IF('Indicator Data imputation'!K82&lt;&gt;"",1,0))</f>
        <v>0</v>
      </c>
      <c r="K79" s="42">
        <f>IF('Indicator Data'!L83="No Data",1,IF('Indicator Data imputation'!L82&lt;&gt;"",1,0))</f>
        <v>0</v>
      </c>
      <c r="L79" s="42">
        <f>IF('Indicator Data'!M83="No Data",1,IF('Indicator Data imputation'!M82&lt;&gt;"",1,0))</f>
        <v>0</v>
      </c>
      <c r="M79" s="42">
        <f>IF('Indicator Data'!N83="No Data",1,IF('Indicator Data imputation'!N82&lt;&gt;"",1,0))</f>
        <v>1</v>
      </c>
      <c r="N79" s="42">
        <f>IF('Indicator Data'!O83="No Data",1,IF('Indicator Data imputation'!O82&lt;&gt;"",1,0))</f>
        <v>1</v>
      </c>
      <c r="O79" s="42">
        <f>IF('Indicator Data'!P83="No Data",1,IF('Indicator Data imputation'!P82&lt;&gt;"",1,0))</f>
        <v>1</v>
      </c>
      <c r="P79" s="42">
        <f>IF('Indicator Data'!Q83="No Data",1,IF('Indicator Data imputation'!Q82&lt;&gt;"",1,0))</f>
        <v>0</v>
      </c>
      <c r="Q79" s="42">
        <f>IF('Indicator Data'!R83="No Data",1,IF('Indicator Data imputation'!R82&lt;&gt;"",1,0))</f>
        <v>0</v>
      </c>
      <c r="R79" s="42">
        <f>IF('Indicator Data'!S83="No Data",1,IF('Indicator Data imputation'!S82&lt;&gt;"",1,0))</f>
        <v>0</v>
      </c>
      <c r="S79" s="42">
        <f>IF('Indicator Data'!T83="No Data",1,IF('Indicator Data imputation'!T82&lt;&gt;"",1,0))</f>
        <v>0</v>
      </c>
      <c r="T79" s="42">
        <f>IF('Indicator Data'!U83="No Data",1,IF('Indicator Data imputation'!U82&lt;&gt;"",1,0))</f>
        <v>0</v>
      </c>
      <c r="U79" s="42">
        <f>IF('Indicator Data'!V83="No Data",1,IF('Indicator Data imputation'!V82&lt;&gt;"",1,0))</f>
        <v>0</v>
      </c>
      <c r="V79" s="42">
        <f>IF('Indicator Data'!W83="No Data",1,IF('Indicator Data imputation'!W82&lt;&gt;"",1,0))</f>
        <v>0</v>
      </c>
      <c r="W79" s="42">
        <f>IF('Indicator Data'!X83="No Data",1,IF('Indicator Data imputation'!X82&lt;&gt;"",1,0))</f>
        <v>0</v>
      </c>
      <c r="X79" s="42">
        <f>IF('Indicator Data'!Y83="No Data",1,IF('Indicator Data imputation'!Y82&lt;&gt;"",1,0))</f>
        <v>0</v>
      </c>
      <c r="Y79" s="42">
        <f>IF('Indicator Data'!Z83="No Data",1,IF('Indicator Data imputation'!Z82&lt;&gt;"",1,0))</f>
        <v>0</v>
      </c>
      <c r="Z79" s="42">
        <f>IF('Indicator Data'!AA83="No Data",1,IF('Indicator Data imputation'!AA82&lt;&gt;"",1,0))</f>
        <v>1</v>
      </c>
      <c r="AA79" s="42">
        <f>IF('Indicator Data'!AB83="No Data",1,IF('Indicator Data imputation'!AB82&lt;&gt;"",1,0))</f>
        <v>0</v>
      </c>
      <c r="AB79" s="42">
        <f>IF('Indicator Data'!AC83="No Data",1,IF('Indicator Data imputation'!AC82&lt;&gt;"",1,0))</f>
        <v>0</v>
      </c>
      <c r="AC79" s="42">
        <f>IF('Indicator Data'!AD83="No Data",1,IF('Indicator Data imputation'!AD82&lt;&gt;"",1,0))</f>
        <v>0</v>
      </c>
      <c r="AD79" s="42">
        <f>IF('Indicator Data'!AE83="No Data",1,IF('Indicator Data imputation'!AE82&lt;&gt;"",1,0))</f>
        <v>0</v>
      </c>
      <c r="AE79" s="42">
        <f>IF('Indicator Data'!AF83="No Data",1,IF('Indicator Data imputation'!AF82&lt;&gt;"",1,0))</f>
        <v>0</v>
      </c>
      <c r="AF79" s="42">
        <f>IF('Indicator Data'!AG83="No Data",1,IF('Indicator Data imputation'!AG82&lt;&gt;"",1,0))</f>
        <v>0</v>
      </c>
      <c r="AG79" s="42">
        <f>IF('Indicator Data'!AH83="No Data",1,IF('Indicator Data imputation'!AH82&lt;&gt;"",1,0))</f>
        <v>0</v>
      </c>
      <c r="AH79" s="42">
        <f>IF('Indicator Data'!AI83="No Data",1,IF('Indicator Data imputation'!AI82&lt;&gt;"",1,0))</f>
        <v>1</v>
      </c>
      <c r="AI79" s="42">
        <f>IF('Indicator Data'!AJ83="No Data",1,IF('Indicator Data imputation'!AJ82&lt;&gt;"",1,0))</f>
        <v>0</v>
      </c>
      <c r="AJ79" s="42">
        <f>IF('Indicator Data'!AK83="No Data",1,IF('Indicator Data imputation'!AK82&lt;&gt;"",1,0))</f>
        <v>0</v>
      </c>
      <c r="AK79" s="42">
        <f>IF('Indicator Data'!AL83="No Data",1,IF('Indicator Data imputation'!AL82&lt;&gt;"",1,0))</f>
        <v>0</v>
      </c>
      <c r="AL79" s="42">
        <f>IF('Indicator Data'!AM83="No Data",1,IF('Indicator Data imputation'!AM82&lt;&gt;"",1,0))</f>
        <v>0</v>
      </c>
      <c r="AM79" s="42">
        <f>IF('Indicator Data'!AN83="No Data",1,IF('Indicator Data imputation'!AN82&lt;&gt;"",1,0))</f>
        <v>0</v>
      </c>
      <c r="AN79" s="42">
        <f>IF('Indicator Data'!AO83="No Data",1,IF('Indicator Data imputation'!AO82&lt;&gt;"",1,0))</f>
        <v>0</v>
      </c>
      <c r="AO79" s="42">
        <f>IF('Indicator Data'!AP83="No Data",1,IF('Indicator Data imputation'!AP82&lt;&gt;"",1,0))</f>
        <v>0</v>
      </c>
      <c r="AP79" s="42">
        <f>IF('Indicator Data'!AQ83="No Data",1,IF('Indicator Data imputation'!AQ82&lt;&gt;"",1,0))</f>
        <v>0</v>
      </c>
      <c r="AQ79" s="42">
        <f>IF('Indicator Data'!AR83="No Data",1,IF('Indicator Data imputation'!AR82&lt;&gt;"",1,0))</f>
        <v>0</v>
      </c>
      <c r="AR79" s="42">
        <f>IF('Indicator Data'!AS83="No Data",1,IF('Indicator Data imputation'!AS82&lt;&gt;"",1,0))</f>
        <v>0</v>
      </c>
      <c r="AS79" s="42">
        <f>IF('Indicator Data'!AT83="No Data",1,IF('Indicator Data imputation'!AT82&lt;&gt;"",1,0))</f>
        <v>0</v>
      </c>
      <c r="AT79" s="42">
        <f>IF('Indicator Data'!AU83="No Data",1,IF('Indicator Data imputation'!AU82&lt;&gt;"",1,0))</f>
        <v>0</v>
      </c>
      <c r="AU79" s="42">
        <f>IF('Indicator Data'!AV83="No Data",1,IF('Indicator Data imputation'!AV82&lt;&gt;"",1,0))</f>
        <v>0</v>
      </c>
      <c r="AV79" s="42">
        <f>IF('Indicator Data'!AW83="No Data",1,IF('Indicator Data imputation'!AW82&lt;&gt;"",1,0))</f>
        <v>0</v>
      </c>
      <c r="AW79" s="42">
        <f>IF('Indicator Data'!AX83="No Data",1,IF('Indicator Data imputation'!AX82&lt;&gt;"",1,0))</f>
        <v>0</v>
      </c>
      <c r="AX79" s="42">
        <f>IF('Indicator Data'!AY83="No Data",1,IF('Indicator Data imputation'!AY82&lt;&gt;"",1,0))</f>
        <v>0</v>
      </c>
      <c r="AY79" s="42">
        <f>IF('Indicator Data'!AZ83="No Data",1,IF('Indicator Data imputation'!AZ82&lt;&gt;"",1,0))</f>
        <v>0</v>
      </c>
      <c r="AZ79" s="42">
        <f>IF('Indicator Data'!BA83="No Data",1,IF('Indicator Data imputation'!BA82&lt;&gt;"",1,0))</f>
        <v>0</v>
      </c>
      <c r="BA79" s="42">
        <f>IF('Indicator Data'!BB83="No Data",1,IF('Indicator Data imputation'!BB82&lt;&gt;"",1,0))</f>
        <v>0</v>
      </c>
      <c r="BB79" s="42">
        <f>IF('Indicator Data'!BC83="No Data",1,IF('Indicator Data imputation'!BC82&lt;&gt;"",1,0))</f>
        <v>0</v>
      </c>
      <c r="BC79" s="42">
        <f>IF('Indicator Data'!BD83="No Data",1,IF('Indicator Data imputation'!BD82&lt;&gt;"",1,0))</f>
        <v>0</v>
      </c>
      <c r="BD79" s="42">
        <f>IF('Indicator Data'!BE83="No Data",1,IF('Indicator Data imputation'!BE82&lt;&gt;"",1,0))</f>
        <v>0</v>
      </c>
      <c r="BE79" s="42">
        <f>IF('Indicator Data'!BF83="No Data",1,IF('Indicator Data imputation'!BF82&lt;&gt;"",1,0))</f>
        <v>0</v>
      </c>
      <c r="BF79" s="42">
        <f>IF('Indicator Data'!BG83="No Data",1,IF('Indicator Data imputation'!BG82&lt;&gt;"",1,0))</f>
        <v>0</v>
      </c>
      <c r="BG79" s="42">
        <f>IF('Indicator Data'!BH83="No Data",1,IF('Indicator Data imputation'!BH82&lt;&gt;"",1,0))</f>
        <v>0</v>
      </c>
      <c r="BH79" s="42">
        <f>IF('Indicator Data'!BI83="No Data",1,IF('Indicator Data imputation'!BI82&lt;&gt;"",1,0))</f>
        <v>0</v>
      </c>
      <c r="BI79" s="42">
        <f>IF('Indicator Data'!BJ83="No Data",1,IF('Indicator Data imputation'!BJ82&lt;&gt;"",1,0))</f>
        <v>0</v>
      </c>
      <c r="BJ79" s="42">
        <f>IF('Indicator Data'!BK83="No Data",1,IF('Indicator Data imputation'!BK82&lt;&gt;"",1,0))</f>
        <v>0</v>
      </c>
      <c r="BK79" s="42">
        <f>IF('Indicator Data'!BL83="No Data",1,IF('Indicator Data imputation'!BL82&lt;&gt;"",1,0))</f>
        <v>0</v>
      </c>
      <c r="BL79" s="42">
        <f>IF('Indicator Data'!BM83="No Data",1,IF('Indicator Data imputation'!BM82&lt;&gt;"",1,0))</f>
        <v>0</v>
      </c>
      <c r="BM79" s="42">
        <f>IF('Indicator Data'!BN83="No Data",1,IF('Indicator Data imputation'!BN82&lt;&gt;"",1,0))</f>
        <v>0</v>
      </c>
      <c r="BN79" s="42">
        <f>IF('Indicator Data'!BO83="No Data",1,IF('Indicator Data imputation'!BO82&lt;&gt;"",1,0))</f>
        <v>0</v>
      </c>
      <c r="BO79" s="42">
        <f>IF('Indicator Data'!BP83="No Data",1,IF('Indicator Data imputation'!BP82&lt;&gt;"",1,0))</f>
        <v>0</v>
      </c>
      <c r="BP79" s="42">
        <f>IF('Indicator Data'!BQ83="No Data",1,IF('Indicator Data imputation'!BQ82&lt;&gt;"",1,0))</f>
        <v>0</v>
      </c>
      <c r="BQ79" s="42">
        <f>IF('Indicator Data'!BR83="No Data",1,IF('Indicator Data imputation'!BR82&lt;&gt;"",1,0))</f>
        <v>0</v>
      </c>
      <c r="BR79" s="42">
        <f>IF('Indicator Data'!BS83="No Data",1,IF('Indicator Data imputation'!BS82&lt;&gt;"",1,0))</f>
        <v>1</v>
      </c>
      <c r="BS79" s="42">
        <f>IF('Indicator Data'!BT83="No Data",1,IF('Indicator Data imputation'!BT82&lt;&gt;"",1,0))</f>
        <v>0</v>
      </c>
      <c r="BT79" s="42">
        <f>IF('Indicator Data'!BU83="No Data",1,IF('Indicator Data imputation'!BU82&lt;&gt;"",1,0))</f>
        <v>0</v>
      </c>
      <c r="BU79">
        <f t="shared" si="3"/>
        <v>6</v>
      </c>
      <c r="BV79" s="44">
        <f t="shared" si="4"/>
        <v>0.08</v>
      </c>
    </row>
    <row r="80" spans="1:74">
      <c r="A80" t="str">
        <f>'Indicator Data'!B84</f>
        <v>IRQ</v>
      </c>
      <c r="B80" s="42">
        <f>IF('Indicator Data'!C84="No Data",1,IF('Indicator Data imputation'!C83&lt;&gt;"",1,0))</f>
        <v>0</v>
      </c>
      <c r="C80" s="42">
        <f>IF('Indicator Data'!D84="No Data",1,IF('Indicator Data imputation'!D83&lt;&gt;"",1,0))</f>
        <v>0</v>
      </c>
      <c r="D80" s="42">
        <f>IF('Indicator Data'!E84="No Data",1,IF('Indicator Data imputation'!E83&lt;&gt;"",1,0))</f>
        <v>0</v>
      </c>
      <c r="E80" s="42">
        <f>IF('Indicator Data'!F84="No Data",1,IF('Indicator Data imputation'!F83&lt;&gt;"",1,0))</f>
        <v>0</v>
      </c>
      <c r="F80" s="42">
        <f>IF('Indicator Data'!G84="No Data",1,IF('Indicator Data imputation'!G83&lt;&gt;"",1,0))</f>
        <v>0</v>
      </c>
      <c r="G80" s="42">
        <f>IF('Indicator Data'!H84="No Data",1,IF('Indicator Data imputation'!H83&lt;&gt;"",1,0))</f>
        <v>0</v>
      </c>
      <c r="H80" s="42">
        <f>IF('Indicator Data'!I84="No Data",1,IF('Indicator Data imputation'!I83&lt;&gt;"",1,0))</f>
        <v>0</v>
      </c>
      <c r="I80" s="42">
        <f>IF('Indicator Data'!J84="No Data",1,IF('Indicator Data imputation'!J83&lt;&gt;"",1,0))</f>
        <v>0</v>
      </c>
      <c r="J80" s="42">
        <f>IF('Indicator Data'!K84="No Data",1,IF('Indicator Data imputation'!K83&lt;&gt;"",1,0))</f>
        <v>0</v>
      </c>
      <c r="K80" s="42">
        <f>IF('Indicator Data'!L84="No Data",1,IF('Indicator Data imputation'!L83&lt;&gt;"",1,0))</f>
        <v>0</v>
      </c>
      <c r="L80" s="42">
        <f>IF('Indicator Data'!M84="No Data",1,IF('Indicator Data imputation'!M83&lt;&gt;"",1,0))</f>
        <v>0</v>
      </c>
      <c r="M80" s="42">
        <f>IF('Indicator Data'!N84="No Data",1,IF('Indicator Data imputation'!N83&lt;&gt;"",1,0))</f>
        <v>1</v>
      </c>
      <c r="N80" s="42">
        <f>IF('Indicator Data'!O84="No Data",1,IF('Indicator Data imputation'!O83&lt;&gt;"",1,0))</f>
        <v>1</v>
      </c>
      <c r="O80" s="42">
        <f>IF('Indicator Data'!P84="No Data",1,IF('Indicator Data imputation'!P83&lt;&gt;"",1,0))</f>
        <v>1</v>
      </c>
      <c r="P80" s="42">
        <f>IF('Indicator Data'!Q84="No Data",1,IF('Indicator Data imputation'!Q83&lt;&gt;"",1,0))</f>
        <v>0</v>
      </c>
      <c r="Q80" s="42">
        <f>IF('Indicator Data'!R84="No Data",1,IF('Indicator Data imputation'!R83&lt;&gt;"",1,0))</f>
        <v>0</v>
      </c>
      <c r="R80" s="42">
        <f>IF('Indicator Data'!S84="No Data",1,IF('Indicator Data imputation'!S83&lt;&gt;"",1,0))</f>
        <v>0</v>
      </c>
      <c r="S80" s="42">
        <f>IF('Indicator Data'!T84="No Data",1,IF('Indicator Data imputation'!T83&lt;&gt;"",1,0))</f>
        <v>0</v>
      </c>
      <c r="T80" s="42">
        <f>IF('Indicator Data'!U84="No Data",1,IF('Indicator Data imputation'!U83&lt;&gt;"",1,0))</f>
        <v>0</v>
      </c>
      <c r="U80" s="42">
        <f>IF('Indicator Data'!V84="No Data",1,IF('Indicator Data imputation'!V83&lt;&gt;"",1,0))</f>
        <v>0</v>
      </c>
      <c r="V80" s="42">
        <f>IF('Indicator Data'!W84="No Data",1,IF('Indicator Data imputation'!W83&lt;&gt;"",1,0))</f>
        <v>0</v>
      </c>
      <c r="W80" s="42">
        <f>IF('Indicator Data'!X84="No Data",1,IF('Indicator Data imputation'!X83&lt;&gt;"",1,0))</f>
        <v>0</v>
      </c>
      <c r="X80" s="42">
        <f>IF('Indicator Data'!Y84="No Data",1,IF('Indicator Data imputation'!Y83&lt;&gt;"",1,0))</f>
        <v>0</v>
      </c>
      <c r="Y80" s="42">
        <f>IF('Indicator Data'!Z84="No Data",1,IF('Indicator Data imputation'!Z83&lt;&gt;"",1,0))</f>
        <v>0</v>
      </c>
      <c r="Z80" s="42">
        <f>IF('Indicator Data'!AA84="No Data",1,IF('Indicator Data imputation'!AA83&lt;&gt;"",1,0))</f>
        <v>0</v>
      </c>
      <c r="AA80" s="42">
        <f>IF('Indicator Data'!AB84="No Data",1,IF('Indicator Data imputation'!AB83&lt;&gt;"",1,0))</f>
        <v>0</v>
      </c>
      <c r="AB80" s="42">
        <f>IF('Indicator Data'!AC84="No Data",1,IF('Indicator Data imputation'!AC83&lt;&gt;"",1,0))</f>
        <v>0</v>
      </c>
      <c r="AC80" s="42">
        <f>IF('Indicator Data'!AD84="No Data",1,IF('Indicator Data imputation'!AD83&lt;&gt;"",1,0))</f>
        <v>0</v>
      </c>
      <c r="AD80" s="42">
        <f>IF('Indicator Data'!AE84="No Data",1,IF('Indicator Data imputation'!AE83&lt;&gt;"",1,0))</f>
        <v>0</v>
      </c>
      <c r="AE80" s="42">
        <f>IF('Indicator Data'!AF84="No Data",1,IF('Indicator Data imputation'!AF83&lt;&gt;"",1,0))</f>
        <v>0</v>
      </c>
      <c r="AF80" s="42">
        <f>IF('Indicator Data'!AG84="No Data",1,IF('Indicator Data imputation'!AG83&lt;&gt;"",1,0))</f>
        <v>0</v>
      </c>
      <c r="AG80" s="42">
        <f>IF('Indicator Data'!AH84="No Data",1,IF('Indicator Data imputation'!AH83&lt;&gt;"",1,0))</f>
        <v>0</v>
      </c>
      <c r="AH80" s="42">
        <f>IF('Indicator Data'!AI84="No Data",1,IF('Indicator Data imputation'!AI83&lt;&gt;"",1,0))</f>
        <v>0</v>
      </c>
      <c r="AI80" s="42">
        <f>IF('Indicator Data'!AJ84="No Data",1,IF('Indicator Data imputation'!AJ83&lt;&gt;"",1,0))</f>
        <v>0</v>
      </c>
      <c r="AJ80" s="42">
        <f>IF('Indicator Data'!AK84="No Data",1,IF('Indicator Data imputation'!AK83&lt;&gt;"",1,0))</f>
        <v>0</v>
      </c>
      <c r="AK80" s="42">
        <f>IF('Indicator Data'!AL84="No Data",1,IF('Indicator Data imputation'!AL83&lt;&gt;"",1,0))</f>
        <v>0</v>
      </c>
      <c r="AL80" s="42">
        <f>IF('Indicator Data'!AM84="No Data",1,IF('Indicator Data imputation'!AM83&lt;&gt;"",1,0))</f>
        <v>0</v>
      </c>
      <c r="AM80" s="42">
        <f>IF('Indicator Data'!AN84="No Data",1,IF('Indicator Data imputation'!AN83&lt;&gt;"",1,0))</f>
        <v>0</v>
      </c>
      <c r="AN80" s="42">
        <f>IF('Indicator Data'!AO84="No Data",1,IF('Indicator Data imputation'!AO83&lt;&gt;"",1,0))</f>
        <v>0</v>
      </c>
      <c r="AO80" s="42">
        <f>IF('Indicator Data'!AP84="No Data",1,IF('Indicator Data imputation'!AP83&lt;&gt;"",1,0))</f>
        <v>0</v>
      </c>
      <c r="AP80" s="42">
        <f>IF('Indicator Data'!AQ84="No Data",1,IF('Indicator Data imputation'!AQ83&lt;&gt;"",1,0))</f>
        <v>0</v>
      </c>
      <c r="AQ80" s="42">
        <f>IF('Indicator Data'!AR84="No Data",1,IF('Indicator Data imputation'!AR83&lt;&gt;"",1,0))</f>
        <v>0</v>
      </c>
      <c r="AR80" s="42">
        <f>IF('Indicator Data'!AS84="No Data",1,IF('Indicator Data imputation'!AS83&lt;&gt;"",1,0))</f>
        <v>0</v>
      </c>
      <c r="AS80" s="42">
        <f>IF('Indicator Data'!AT84="No Data",1,IF('Indicator Data imputation'!AT83&lt;&gt;"",1,0))</f>
        <v>0</v>
      </c>
      <c r="AT80" s="42">
        <f>IF('Indicator Data'!AU84="No Data",1,IF('Indicator Data imputation'!AU83&lt;&gt;"",1,0))</f>
        <v>0</v>
      </c>
      <c r="AU80" s="42">
        <f>IF('Indicator Data'!AV84="No Data",1,IF('Indicator Data imputation'!AV83&lt;&gt;"",1,0))</f>
        <v>0</v>
      </c>
      <c r="AV80" s="42">
        <f>IF('Indicator Data'!AW84="No Data",1,IF('Indicator Data imputation'!AW83&lt;&gt;"",1,0))</f>
        <v>0</v>
      </c>
      <c r="AW80" s="42">
        <f>IF('Indicator Data'!AX84="No Data",1,IF('Indicator Data imputation'!AX83&lt;&gt;"",1,0))</f>
        <v>0</v>
      </c>
      <c r="AX80" s="42">
        <f>IF('Indicator Data'!AY84="No Data",1,IF('Indicator Data imputation'!AY83&lt;&gt;"",1,0))</f>
        <v>0</v>
      </c>
      <c r="AY80" s="42">
        <f>IF('Indicator Data'!AZ84="No Data",1,IF('Indicator Data imputation'!AZ83&lt;&gt;"",1,0))</f>
        <v>0</v>
      </c>
      <c r="AZ80" s="42">
        <f>IF('Indicator Data'!BA84="No Data",1,IF('Indicator Data imputation'!BA83&lt;&gt;"",1,0))</f>
        <v>0</v>
      </c>
      <c r="BA80" s="42">
        <f>IF('Indicator Data'!BB84="No Data",1,IF('Indicator Data imputation'!BB83&lt;&gt;"",1,0))</f>
        <v>0</v>
      </c>
      <c r="BB80" s="42">
        <f>IF('Indicator Data'!BC84="No Data",1,IF('Indicator Data imputation'!BC83&lt;&gt;"",1,0))</f>
        <v>0</v>
      </c>
      <c r="BC80" s="42">
        <f>IF('Indicator Data'!BD84="No Data",1,IF('Indicator Data imputation'!BD83&lt;&gt;"",1,0))</f>
        <v>0</v>
      </c>
      <c r="BD80" s="42">
        <f>IF('Indicator Data'!BE84="No Data",1,IF('Indicator Data imputation'!BE83&lt;&gt;"",1,0))</f>
        <v>0</v>
      </c>
      <c r="BE80" s="42">
        <f>IF('Indicator Data'!BF84="No Data",1,IF('Indicator Data imputation'!BF83&lt;&gt;"",1,0))</f>
        <v>0</v>
      </c>
      <c r="BF80" s="42">
        <f>IF('Indicator Data'!BG84="No Data",1,IF('Indicator Data imputation'!BG83&lt;&gt;"",1,0))</f>
        <v>0</v>
      </c>
      <c r="BG80" s="42">
        <f>IF('Indicator Data'!BH84="No Data",1,IF('Indicator Data imputation'!BH83&lt;&gt;"",1,0))</f>
        <v>0</v>
      </c>
      <c r="BH80" s="42">
        <f>IF('Indicator Data'!BI84="No Data",1,IF('Indicator Data imputation'!BI83&lt;&gt;"",1,0))</f>
        <v>0</v>
      </c>
      <c r="BI80" s="42">
        <f>IF('Indicator Data'!BJ84="No Data",1,IF('Indicator Data imputation'!BJ83&lt;&gt;"",1,0))</f>
        <v>0</v>
      </c>
      <c r="BJ80" s="42">
        <f>IF('Indicator Data'!BK84="No Data",1,IF('Indicator Data imputation'!BK83&lt;&gt;"",1,0))</f>
        <v>0</v>
      </c>
      <c r="BK80" s="42">
        <f>IF('Indicator Data'!BL84="No Data",1,IF('Indicator Data imputation'!BL83&lt;&gt;"",1,0))</f>
        <v>0</v>
      </c>
      <c r="BL80" s="42">
        <f>IF('Indicator Data'!BM84="No Data",1,IF('Indicator Data imputation'!BM83&lt;&gt;"",1,0))</f>
        <v>0</v>
      </c>
      <c r="BM80" s="42">
        <f>IF('Indicator Data'!BN84="No Data",1,IF('Indicator Data imputation'!BN83&lt;&gt;"",1,0))</f>
        <v>0</v>
      </c>
      <c r="BN80" s="42">
        <f>IF('Indicator Data'!BO84="No Data",1,IF('Indicator Data imputation'!BO83&lt;&gt;"",1,0))</f>
        <v>0</v>
      </c>
      <c r="BO80" s="42">
        <f>IF('Indicator Data'!BP84="No Data",1,IF('Indicator Data imputation'!BP83&lt;&gt;"",1,0))</f>
        <v>0</v>
      </c>
      <c r="BP80" s="42">
        <f>IF('Indicator Data'!BQ84="No Data",1,IF('Indicator Data imputation'!BQ83&lt;&gt;"",1,0))</f>
        <v>0</v>
      </c>
      <c r="BQ80" s="42">
        <f>IF('Indicator Data'!BR84="No Data",1,IF('Indicator Data imputation'!BR83&lt;&gt;"",1,0))</f>
        <v>0</v>
      </c>
      <c r="BR80" s="42">
        <f>IF('Indicator Data'!BS84="No Data",1,IF('Indicator Data imputation'!BS83&lt;&gt;"",1,0))</f>
        <v>0</v>
      </c>
      <c r="BS80" s="42">
        <f>IF('Indicator Data'!BT84="No Data",1,IF('Indicator Data imputation'!BT83&lt;&gt;"",1,0))</f>
        <v>0</v>
      </c>
      <c r="BT80" s="42">
        <f>IF('Indicator Data'!BU84="No Data",1,IF('Indicator Data imputation'!BU83&lt;&gt;"",1,0))</f>
        <v>0</v>
      </c>
      <c r="BU80">
        <f t="shared" si="3"/>
        <v>3</v>
      </c>
      <c r="BV80" s="44">
        <f t="shared" si="4"/>
        <v>0.04</v>
      </c>
    </row>
    <row r="81" spans="1:74">
      <c r="A81" t="str">
        <f>'Indicator Data'!B85</f>
        <v>IRL</v>
      </c>
      <c r="B81" s="42">
        <f>IF('Indicator Data'!C85="No Data",1,IF('Indicator Data imputation'!C84&lt;&gt;"",1,0))</f>
        <v>0</v>
      </c>
      <c r="C81" s="42">
        <f>IF('Indicator Data'!D85="No Data",1,IF('Indicator Data imputation'!D84&lt;&gt;"",1,0))</f>
        <v>0</v>
      </c>
      <c r="D81" s="42">
        <f>IF('Indicator Data'!E85="No Data",1,IF('Indicator Data imputation'!E84&lt;&gt;"",1,0))</f>
        <v>0</v>
      </c>
      <c r="E81" s="42">
        <f>IF('Indicator Data'!F85="No Data",1,IF('Indicator Data imputation'!F84&lt;&gt;"",1,0))</f>
        <v>0</v>
      </c>
      <c r="F81" s="42">
        <f>IF('Indicator Data'!G85="No Data",1,IF('Indicator Data imputation'!G84&lt;&gt;"",1,0))</f>
        <v>0</v>
      </c>
      <c r="G81" s="42">
        <f>IF('Indicator Data'!H85="No Data",1,IF('Indicator Data imputation'!H84&lt;&gt;"",1,0))</f>
        <v>0</v>
      </c>
      <c r="H81" s="42">
        <f>IF('Indicator Data'!I85="No Data",1,IF('Indicator Data imputation'!I84&lt;&gt;"",1,0))</f>
        <v>0</v>
      </c>
      <c r="I81" s="42">
        <f>IF('Indicator Data'!J85="No Data",1,IF('Indicator Data imputation'!J84&lt;&gt;"",1,0))</f>
        <v>0</v>
      </c>
      <c r="J81" s="42">
        <f>IF('Indicator Data'!K85="No Data",1,IF('Indicator Data imputation'!K84&lt;&gt;"",1,0))</f>
        <v>0</v>
      </c>
      <c r="K81" s="42">
        <f>IF('Indicator Data'!L85="No Data",1,IF('Indicator Data imputation'!L84&lt;&gt;"",1,0))</f>
        <v>0</v>
      </c>
      <c r="L81" s="42">
        <f>IF('Indicator Data'!M85="No Data",1,IF('Indicator Data imputation'!M84&lt;&gt;"",1,0))</f>
        <v>0</v>
      </c>
      <c r="M81" s="42">
        <f>IF('Indicator Data'!N85="No Data",1,IF('Indicator Data imputation'!N84&lt;&gt;"",1,0))</f>
        <v>1</v>
      </c>
      <c r="N81" s="42">
        <f>IF('Indicator Data'!O85="No Data",1,IF('Indicator Data imputation'!O84&lt;&gt;"",1,0))</f>
        <v>1</v>
      </c>
      <c r="O81" s="42">
        <f>IF('Indicator Data'!P85="No Data",1,IF('Indicator Data imputation'!P84&lt;&gt;"",1,0))</f>
        <v>1</v>
      </c>
      <c r="P81" s="42">
        <f>IF('Indicator Data'!Q85="No Data",1,IF('Indicator Data imputation'!Q84&lt;&gt;"",1,0))</f>
        <v>0</v>
      </c>
      <c r="Q81" s="42">
        <f>IF('Indicator Data'!R85="No Data",1,IF('Indicator Data imputation'!R84&lt;&gt;"",1,0))</f>
        <v>0</v>
      </c>
      <c r="R81" s="42">
        <f>IF('Indicator Data'!S85="No Data",1,IF('Indicator Data imputation'!S84&lt;&gt;"",1,0))</f>
        <v>0</v>
      </c>
      <c r="S81" s="42">
        <f>IF('Indicator Data'!T85="No Data",1,IF('Indicator Data imputation'!T84&lt;&gt;"",1,0))</f>
        <v>0</v>
      </c>
      <c r="T81" s="42">
        <f>IF('Indicator Data'!U85="No Data",1,IF('Indicator Data imputation'!U84&lt;&gt;"",1,0))</f>
        <v>0</v>
      </c>
      <c r="U81" s="42">
        <f>IF('Indicator Data'!V85="No Data",1,IF('Indicator Data imputation'!V84&lt;&gt;"",1,0))</f>
        <v>0</v>
      </c>
      <c r="V81" s="42">
        <f>IF('Indicator Data'!W85="No Data",1,IF('Indicator Data imputation'!W84&lt;&gt;"",1,0))</f>
        <v>0</v>
      </c>
      <c r="W81" s="42">
        <f>IF('Indicator Data'!X85="No Data",1,IF('Indicator Data imputation'!X84&lt;&gt;"",1,0))</f>
        <v>0</v>
      </c>
      <c r="X81" s="42">
        <f>IF('Indicator Data'!Y85="No Data",1,IF('Indicator Data imputation'!Y84&lt;&gt;"",1,0))</f>
        <v>0</v>
      </c>
      <c r="Y81" s="42">
        <f>IF('Indicator Data'!Z85="No Data",1,IF('Indicator Data imputation'!Z84&lt;&gt;"",1,0))</f>
        <v>0</v>
      </c>
      <c r="Z81" s="42">
        <f>IF('Indicator Data'!AA85="No Data",1,IF('Indicator Data imputation'!AA84&lt;&gt;"",1,0))</f>
        <v>1</v>
      </c>
      <c r="AA81" s="42">
        <f>IF('Indicator Data'!AB85="No Data",1,IF('Indicator Data imputation'!AB84&lt;&gt;"",1,0))</f>
        <v>0</v>
      </c>
      <c r="AB81" s="42">
        <f>IF('Indicator Data'!AC85="No Data",1,IF('Indicator Data imputation'!AC84&lt;&gt;"",1,0))</f>
        <v>0</v>
      </c>
      <c r="AC81" s="42">
        <f>IF('Indicator Data'!AD85="No Data",1,IF('Indicator Data imputation'!AD84&lt;&gt;"",1,0))</f>
        <v>0</v>
      </c>
      <c r="AD81" s="42">
        <f>IF('Indicator Data'!AE85="No Data",1,IF('Indicator Data imputation'!AE84&lt;&gt;"",1,0))</f>
        <v>0</v>
      </c>
      <c r="AE81" s="42">
        <f>IF('Indicator Data'!AF85="No Data",1,IF('Indicator Data imputation'!AF84&lt;&gt;"",1,0))</f>
        <v>0</v>
      </c>
      <c r="AF81" s="42">
        <f>IF('Indicator Data'!AG85="No Data",1,IF('Indicator Data imputation'!AG84&lt;&gt;"",1,0))</f>
        <v>0</v>
      </c>
      <c r="AG81" s="42">
        <f>IF('Indicator Data'!AH85="No Data",1,IF('Indicator Data imputation'!AH84&lt;&gt;"",1,0))</f>
        <v>0</v>
      </c>
      <c r="AH81" s="42">
        <f>IF('Indicator Data'!AI85="No Data",1,IF('Indicator Data imputation'!AI84&lt;&gt;"",1,0))</f>
        <v>1</v>
      </c>
      <c r="AI81" s="42">
        <f>IF('Indicator Data'!AJ85="No Data",1,IF('Indicator Data imputation'!AJ84&lt;&gt;"",1,0))</f>
        <v>0</v>
      </c>
      <c r="AJ81" s="42">
        <f>IF('Indicator Data'!AK85="No Data",1,IF('Indicator Data imputation'!AK84&lt;&gt;"",1,0))</f>
        <v>0</v>
      </c>
      <c r="AK81" s="42">
        <f>IF('Indicator Data'!AL85="No Data",1,IF('Indicator Data imputation'!AL84&lt;&gt;"",1,0))</f>
        <v>0</v>
      </c>
      <c r="AL81" s="42">
        <f>IF('Indicator Data'!AM85="No Data",1,IF('Indicator Data imputation'!AM84&lt;&gt;"",1,0))</f>
        <v>1</v>
      </c>
      <c r="AM81" s="42">
        <f>IF('Indicator Data'!AN85="No Data",1,IF('Indicator Data imputation'!AN84&lt;&gt;"",1,0))</f>
        <v>0</v>
      </c>
      <c r="AN81" s="42">
        <f>IF('Indicator Data'!AO85="No Data",1,IF('Indicator Data imputation'!AO84&lt;&gt;"",1,0))</f>
        <v>0</v>
      </c>
      <c r="AO81" s="42">
        <f>IF('Indicator Data'!AP85="No Data",1,IF('Indicator Data imputation'!AP84&lt;&gt;"",1,0))</f>
        <v>1</v>
      </c>
      <c r="AP81" s="42">
        <f>IF('Indicator Data'!AQ85="No Data",1,IF('Indicator Data imputation'!AQ84&lt;&gt;"",1,0))</f>
        <v>0</v>
      </c>
      <c r="AQ81" s="42">
        <f>IF('Indicator Data'!AR85="No Data",1,IF('Indicator Data imputation'!AR84&lt;&gt;"",1,0))</f>
        <v>0</v>
      </c>
      <c r="AR81" s="42">
        <f>IF('Indicator Data'!AS85="No Data",1,IF('Indicator Data imputation'!AS84&lt;&gt;"",1,0))</f>
        <v>1</v>
      </c>
      <c r="AS81" s="42">
        <f>IF('Indicator Data'!AT85="No Data",1,IF('Indicator Data imputation'!AT84&lt;&gt;"",1,0))</f>
        <v>1</v>
      </c>
      <c r="AT81" s="42">
        <f>IF('Indicator Data'!AU85="No Data",1,IF('Indicator Data imputation'!AU84&lt;&gt;"",1,0))</f>
        <v>0</v>
      </c>
      <c r="AU81" s="42">
        <f>IF('Indicator Data'!AV85="No Data",1,IF('Indicator Data imputation'!AV84&lt;&gt;"",1,0))</f>
        <v>0</v>
      </c>
      <c r="AV81" s="42">
        <f>IF('Indicator Data'!AW85="No Data",1,IF('Indicator Data imputation'!AW84&lt;&gt;"",1,0))</f>
        <v>0</v>
      </c>
      <c r="AW81" s="42">
        <f>IF('Indicator Data'!AX85="No Data",1,IF('Indicator Data imputation'!AX84&lt;&gt;"",1,0))</f>
        <v>0</v>
      </c>
      <c r="AX81" s="42">
        <f>IF('Indicator Data'!AY85="No Data",1,IF('Indicator Data imputation'!AY84&lt;&gt;"",1,0))</f>
        <v>0</v>
      </c>
      <c r="AY81" s="42">
        <f>IF('Indicator Data'!AZ85="No Data",1,IF('Indicator Data imputation'!AZ84&lt;&gt;"",1,0))</f>
        <v>0</v>
      </c>
      <c r="AZ81" s="42">
        <f>IF('Indicator Data'!BA85="No Data",1,IF('Indicator Data imputation'!BA84&lt;&gt;"",1,0))</f>
        <v>0</v>
      </c>
      <c r="BA81" s="42">
        <f>IF('Indicator Data'!BB85="No Data",1,IF('Indicator Data imputation'!BB84&lt;&gt;"",1,0))</f>
        <v>0</v>
      </c>
      <c r="BB81" s="42">
        <f>IF('Indicator Data'!BC85="No Data",1,IF('Indicator Data imputation'!BC84&lt;&gt;"",1,0))</f>
        <v>0</v>
      </c>
      <c r="BC81" s="42">
        <f>IF('Indicator Data'!BD85="No Data",1,IF('Indicator Data imputation'!BD84&lt;&gt;"",1,0))</f>
        <v>0</v>
      </c>
      <c r="BD81" s="42">
        <f>IF('Indicator Data'!BE85="No Data",1,IF('Indicator Data imputation'!BE84&lt;&gt;"",1,0))</f>
        <v>0</v>
      </c>
      <c r="BE81" s="42">
        <f>IF('Indicator Data'!BF85="No Data",1,IF('Indicator Data imputation'!BF84&lt;&gt;"",1,0))</f>
        <v>1</v>
      </c>
      <c r="BF81" s="42">
        <f>IF('Indicator Data'!BG85="No Data",1,IF('Indicator Data imputation'!BG84&lt;&gt;"",1,0))</f>
        <v>0</v>
      </c>
      <c r="BG81" s="42">
        <f>IF('Indicator Data'!BH85="No Data",1,IF('Indicator Data imputation'!BH84&lt;&gt;"",1,0))</f>
        <v>0</v>
      </c>
      <c r="BH81" s="42">
        <f>IF('Indicator Data'!BI85="No Data",1,IF('Indicator Data imputation'!BI84&lt;&gt;"",1,0))</f>
        <v>0</v>
      </c>
      <c r="BI81" s="42">
        <f>IF('Indicator Data'!BJ85="No Data",1,IF('Indicator Data imputation'!BJ84&lt;&gt;"",1,0))</f>
        <v>1</v>
      </c>
      <c r="BJ81" s="42">
        <f>IF('Indicator Data'!BK85="No Data",1,IF('Indicator Data imputation'!BK84&lt;&gt;"",1,0))</f>
        <v>0</v>
      </c>
      <c r="BK81" s="42">
        <f>IF('Indicator Data'!BL85="No Data",1,IF('Indicator Data imputation'!BL84&lt;&gt;"",1,0))</f>
        <v>0</v>
      </c>
      <c r="BL81" s="42">
        <f>IF('Indicator Data'!BM85="No Data",1,IF('Indicator Data imputation'!BM84&lt;&gt;"",1,0))</f>
        <v>0</v>
      </c>
      <c r="BM81" s="42">
        <f>IF('Indicator Data'!BN85="No Data",1,IF('Indicator Data imputation'!BN84&lt;&gt;"",1,0))</f>
        <v>0</v>
      </c>
      <c r="BN81" s="42">
        <f>IF('Indicator Data'!BO85="No Data",1,IF('Indicator Data imputation'!BO84&lt;&gt;"",1,0))</f>
        <v>0</v>
      </c>
      <c r="BO81" s="42">
        <f>IF('Indicator Data'!BP85="No Data",1,IF('Indicator Data imputation'!BP84&lt;&gt;"",1,0))</f>
        <v>0</v>
      </c>
      <c r="BP81" s="42">
        <f>IF('Indicator Data'!BQ85="No Data",1,IF('Indicator Data imputation'!BQ84&lt;&gt;"",1,0))</f>
        <v>0</v>
      </c>
      <c r="BQ81" s="42">
        <f>IF('Indicator Data'!BR85="No Data",1,IF('Indicator Data imputation'!BR84&lt;&gt;"",1,0))</f>
        <v>1</v>
      </c>
      <c r="BR81" s="42">
        <f>IF('Indicator Data'!BS85="No Data",1,IF('Indicator Data imputation'!BS84&lt;&gt;"",1,0))</f>
        <v>0</v>
      </c>
      <c r="BS81" s="42">
        <f>IF('Indicator Data'!BT85="No Data",1,IF('Indicator Data imputation'!BT84&lt;&gt;"",1,0))</f>
        <v>0</v>
      </c>
      <c r="BT81" s="42">
        <f>IF('Indicator Data'!BU85="No Data",1,IF('Indicator Data imputation'!BU84&lt;&gt;"",1,0))</f>
        <v>0</v>
      </c>
      <c r="BU81">
        <f t="shared" si="3"/>
        <v>12</v>
      </c>
      <c r="BV81" s="44">
        <f t="shared" si="4"/>
        <v>0.16</v>
      </c>
    </row>
    <row r="82" spans="1:74">
      <c r="A82" t="str">
        <f>'Indicator Data'!B86</f>
        <v>ISR</v>
      </c>
      <c r="B82" s="42">
        <f>IF('Indicator Data'!C86="No Data",1,IF('Indicator Data imputation'!C85&lt;&gt;"",1,0))</f>
        <v>0</v>
      </c>
      <c r="C82" s="42">
        <f>IF('Indicator Data'!D86="No Data",1,IF('Indicator Data imputation'!D85&lt;&gt;"",1,0))</f>
        <v>0</v>
      </c>
      <c r="D82" s="42">
        <f>IF('Indicator Data'!E86="No Data",1,IF('Indicator Data imputation'!E85&lt;&gt;"",1,0))</f>
        <v>0</v>
      </c>
      <c r="E82" s="42">
        <f>IF('Indicator Data'!F86="No Data",1,IF('Indicator Data imputation'!F85&lt;&gt;"",1,0))</f>
        <v>0</v>
      </c>
      <c r="F82" s="42">
        <f>IF('Indicator Data'!G86="No Data",1,IF('Indicator Data imputation'!G85&lt;&gt;"",1,0))</f>
        <v>0</v>
      </c>
      <c r="G82" s="42">
        <f>IF('Indicator Data'!H86="No Data",1,IF('Indicator Data imputation'!H85&lt;&gt;"",1,0))</f>
        <v>0</v>
      </c>
      <c r="H82" s="42">
        <f>IF('Indicator Data'!I86="No Data",1,IF('Indicator Data imputation'!I85&lt;&gt;"",1,0))</f>
        <v>0</v>
      </c>
      <c r="I82" s="42">
        <f>IF('Indicator Data'!J86="No Data",1,IF('Indicator Data imputation'!J85&lt;&gt;"",1,0))</f>
        <v>0</v>
      </c>
      <c r="J82" s="42">
        <f>IF('Indicator Data'!K86="No Data",1,IF('Indicator Data imputation'!K85&lt;&gt;"",1,0))</f>
        <v>0</v>
      </c>
      <c r="K82" s="42">
        <f>IF('Indicator Data'!L86="No Data",1,IF('Indicator Data imputation'!L85&lt;&gt;"",1,0))</f>
        <v>0</v>
      </c>
      <c r="L82" s="42">
        <f>IF('Indicator Data'!M86="No Data",1,IF('Indicator Data imputation'!M85&lt;&gt;"",1,0))</f>
        <v>0</v>
      </c>
      <c r="M82" s="42">
        <f>IF('Indicator Data'!N86="No Data",1,IF('Indicator Data imputation'!N85&lt;&gt;"",1,0))</f>
        <v>1</v>
      </c>
      <c r="N82" s="42">
        <f>IF('Indicator Data'!O86="No Data",1,IF('Indicator Data imputation'!O85&lt;&gt;"",1,0))</f>
        <v>1</v>
      </c>
      <c r="O82" s="42">
        <f>IF('Indicator Data'!P86="No Data",1,IF('Indicator Data imputation'!P85&lt;&gt;"",1,0))</f>
        <v>1</v>
      </c>
      <c r="P82" s="42">
        <f>IF('Indicator Data'!Q86="No Data",1,IF('Indicator Data imputation'!Q85&lt;&gt;"",1,0))</f>
        <v>0</v>
      </c>
      <c r="Q82" s="42">
        <f>IF('Indicator Data'!R86="No Data",1,IF('Indicator Data imputation'!R85&lt;&gt;"",1,0))</f>
        <v>0</v>
      </c>
      <c r="R82" s="42">
        <f>IF('Indicator Data'!S86="No Data",1,IF('Indicator Data imputation'!S85&lt;&gt;"",1,0))</f>
        <v>0</v>
      </c>
      <c r="S82" s="42">
        <f>IF('Indicator Data'!T86="No Data",1,IF('Indicator Data imputation'!T85&lt;&gt;"",1,0))</f>
        <v>0</v>
      </c>
      <c r="T82" s="42">
        <f>IF('Indicator Data'!U86="No Data",1,IF('Indicator Data imputation'!U85&lt;&gt;"",1,0))</f>
        <v>0</v>
      </c>
      <c r="U82" s="42">
        <f>IF('Indicator Data'!V86="No Data",1,IF('Indicator Data imputation'!V85&lt;&gt;"",1,0))</f>
        <v>0</v>
      </c>
      <c r="V82" s="42">
        <f>IF('Indicator Data'!W86="No Data",1,IF('Indicator Data imputation'!W85&lt;&gt;"",1,0))</f>
        <v>0</v>
      </c>
      <c r="W82" s="42">
        <f>IF('Indicator Data'!X86="No Data",1,IF('Indicator Data imputation'!X85&lt;&gt;"",1,0))</f>
        <v>0</v>
      </c>
      <c r="X82" s="42">
        <f>IF('Indicator Data'!Y86="No Data",1,IF('Indicator Data imputation'!Y85&lt;&gt;"",1,0))</f>
        <v>0</v>
      </c>
      <c r="Y82" s="42">
        <f>IF('Indicator Data'!Z86="No Data",1,IF('Indicator Data imputation'!Z85&lt;&gt;"",1,0))</f>
        <v>0</v>
      </c>
      <c r="Z82" s="42">
        <f>IF('Indicator Data'!AA86="No Data",1,IF('Indicator Data imputation'!AA85&lt;&gt;"",1,0))</f>
        <v>1</v>
      </c>
      <c r="AA82" s="42">
        <f>IF('Indicator Data'!AB86="No Data",1,IF('Indicator Data imputation'!AB85&lt;&gt;"",1,0))</f>
        <v>0</v>
      </c>
      <c r="AB82" s="42">
        <f>IF('Indicator Data'!AC86="No Data",1,IF('Indicator Data imputation'!AC85&lt;&gt;"",1,0))</f>
        <v>1</v>
      </c>
      <c r="AC82" s="42">
        <f>IF('Indicator Data'!AD86="No Data",1,IF('Indicator Data imputation'!AD85&lt;&gt;"",1,0))</f>
        <v>0</v>
      </c>
      <c r="AD82" s="42">
        <f>IF('Indicator Data'!AE86="No Data",1,IF('Indicator Data imputation'!AE85&lt;&gt;"",1,0))</f>
        <v>0</v>
      </c>
      <c r="AE82" s="42">
        <f>IF('Indicator Data'!AF86="No Data",1,IF('Indicator Data imputation'!AF85&lt;&gt;"",1,0))</f>
        <v>0</v>
      </c>
      <c r="AF82" s="42">
        <f>IF('Indicator Data'!AG86="No Data",1,IF('Indicator Data imputation'!AG85&lt;&gt;"",1,0))</f>
        <v>0</v>
      </c>
      <c r="AG82" s="42">
        <f>IF('Indicator Data'!AH86="No Data",1,IF('Indicator Data imputation'!AH85&lt;&gt;"",1,0))</f>
        <v>0</v>
      </c>
      <c r="AH82" s="42">
        <f>IF('Indicator Data'!AI86="No Data",1,IF('Indicator Data imputation'!AI85&lt;&gt;"",1,0))</f>
        <v>1</v>
      </c>
      <c r="AI82" s="42">
        <f>IF('Indicator Data'!AJ86="No Data",1,IF('Indicator Data imputation'!AJ85&lt;&gt;"",1,0))</f>
        <v>0</v>
      </c>
      <c r="AJ82" s="42">
        <f>IF('Indicator Data'!AK86="No Data",1,IF('Indicator Data imputation'!AK85&lt;&gt;"",1,0))</f>
        <v>0</v>
      </c>
      <c r="AK82" s="42">
        <f>IF('Indicator Data'!AL86="No Data",1,IF('Indicator Data imputation'!AL85&lt;&gt;"",1,0))</f>
        <v>0</v>
      </c>
      <c r="AL82" s="42">
        <f>IF('Indicator Data'!AM86="No Data",1,IF('Indicator Data imputation'!AM85&lt;&gt;"",1,0))</f>
        <v>1</v>
      </c>
      <c r="AM82" s="42">
        <f>IF('Indicator Data'!AN86="No Data",1,IF('Indicator Data imputation'!AN85&lt;&gt;"",1,0))</f>
        <v>0</v>
      </c>
      <c r="AN82" s="42">
        <f>IF('Indicator Data'!AO86="No Data",1,IF('Indicator Data imputation'!AO85&lt;&gt;"",1,0))</f>
        <v>0</v>
      </c>
      <c r="AO82" s="42">
        <f>IF('Indicator Data'!AP86="No Data",1,IF('Indicator Data imputation'!AP85&lt;&gt;"",1,0))</f>
        <v>1</v>
      </c>
      <c r="AP82" s="42">
        <f>IF('Indicator Data'!AQ86="No Data",1,IF('Indicator Data imputation'!AQ85&lt;&gt;"",1,0))</f>
        <v>0</v>
      </c>
      <c r="AQ82" s="42">
        <f>IF('Indicator Data'!AR86="No Data",1,IF('Indicator Data imputation'!AR85&lt;&gt;"",1,0))</f>
        <v>1</v>
      </c>
      <c r="AR82" s="42">
        <f>IF('Indicator Data'!AS86="No Data",1,IF('Indicator Data imputation'!AS85&lt;&gt;"",1,0))</f>
        <v>1</v>
      </c>
      <c r="AS82" s="42">
        <f>IF('Indicator Data'!AT86="No Data",1,IF('Indicator Data imputation'!AT85&lt;&gt;"",1,0))</f>
        <v>1</v>
      </c>
      <c r="AT82" s="42">
        <f>IF('Indicator Data'!AU86="No Data",1,IF('Indicator Data imputation'!AU85&lt;&gt;"",1,0))</f>
        <v>0</v>
      </c>
      <c r="AU82" s="42">
        <f>IF('Indicator Data'!AV86="No Data",1,IF('Indicator Data imputation'!AV85&lt;&gt;"",1,0))</f>
        <v>0</v>
      </c>
      <c r="AV82" s="42">
        <f>IF('Indicator Data'!AW86="No Data",1,IF('Indicator Data imputation'!AW85&lt;&gt;"",1,0))</f>
        <v>0</v>
      </c>
      <c r="AW82" s="42">
        <f>IF('Indicator Data'!AX86="No Data",1,IF('Indicator Data imputation'!AX85&lt;&gt;"",1,0))</f>
        <v>0</v>
      </c>
      <c r="AX82" s="42">
        <f>IF('Indicator Data'!AY86="No Data",1,IF('Indicator Data imputation'!AY85&lt;&gt;"",1,0))</f>
        <v>0</v>
      </c>
      <c r="AY82" s="42">
        <f>IF('Indicator Data'!AZ86="No Data",1,IF('Indicator Data imputation'!AZ85&lt;&gt;"",1,0))</f>
        <v>0</v>
      </c>
      <c r="AZ82" s="42">
        <f>IF('Indicator Data'!BA86="No Data",1,IF('Indicator Data imputation'!BA85&lt;&gt;"",1,0))</f>
        <v>0</v>
      </c>
      <c r="BA82" s="42">
        <f>IF('Indicator Data'!BB86="No Data",1,IF('Indicator Data imputation'!BB85&lt;&gt;"",1,0))</f>
        <v>0</v>
      </c>
      <c r="BB82" s="42">
        <f>IF('Indicator Data'!BC86="No Data",1,IF('Indicator Data imputation'!BC85&lt;&gt;"",1,0))</f>
        <v>0</v>
      </c>
      <c r="BC82" s="42">
        <f>IF('Indicator Data'!BD86="No Data",1,IF('Indicator Data imputation'!BD85&lt;&gt;"",1,0))</f>
        <v>0</v>
      </c>
      <c r="BD82" s="42">
        <f>IF('Indicator Data'!BE86="No Data",1,IF('Indicator Data imputation'!BE85&lt;&gt;"",1,0))</f>
        <v>0</v>
      </c>
      <c r="BE82" s="42">
        <f>IF('Indicator Data'!BF86="No Data",1,IF('Indicator Data imputation'!BF85&lt;&gt;"",1,0))</f>
        <v>1</v>
      </c>
      <c r="BF82" s="42">
        <f>IF('Indicator Data'!BG86="No Data",1,IF('Indicator Data imputation'!BG85&lt;&gt;"",1,0))</f>
        <v>0</v>
      </c>
      <c r="BG82" s="42">
        <f>IF('Indicator Data'!BH86="No Data",1,IF('Indicator Data imputation'!BH85&lt;&gt;"",1,0))</f>
        <v>0</v>
      </c>
      <c r="BH82" s="42">
        <f>IF('Indicator Data'!BI86="No Data",1,IF('Indicator Data imputation'!BI85&lt;&gt;"",1,0))</f>
        <v>0</v>
      </c>
      <c r="BI82" s="42">
        <f>IF('Indicator Data'!BJ86="No Data",1,IF('Indicator Data imputation'!BJ85&lt;&gt;"",1,0))</f>
        <v>1</v>
      </c>
      <c r="BJ82" s="42">
        <f>IF('Indicator Data'!BK86="No Data",1,IF('Indicator Data imputation'!BK85&lt;&gt;"",1,0))</f>
        <v>0</v>
      </c>
      <c r="BK82" s="42">
        <f>IF('Indicator Data'!BL86="No Data",1,IF('Indicator Data imputation'!BL85&lt;&gt;"",1,0))</f>
        <v>0</v>
      </c>
      <c r="BL82" s="42">
        <f>IF('Indicator Data'!BM86="No Data",1,IF('Indicator Data imputation'!BM85&lt;&gt;"",1,0))</f>
        <v>0</v>
      </c>
      <c r="BM82" s="42">
        <f>IF('Indicator Data'!BN86="No Data",1,IF('Indicator Data imputation'!BN85&lt;&gt;"",1,0))</f>
        <v>0</v>
      </c>
      <c r="BN82" s="42">
        <f>IF('Indicator Data'!BO86="No Data",1,IF('Indicator Data imputation'!BO85&lt;&gt;"",1,0))</f>
        <v>0</v>
      </c>
      <c r="BO82" s="42">
        <f>IF('Indicator Data'!BP86="No Data",1,IF('Indicator Data imputation'!BP85&lt;&gt;"",1,0))</f>
        <v>0</v>
      </c>
      <c r="BP82" s="42">
        <f>IF('Indicator Data'!BQ86="No Data",1,IF('Indicator Data imputation'!BQ85&lt;&gt;"",1,0))</f>
        <v>0</v>
      </c>
      <c r="BQ82" s="42">
        <f>IF('Indicator Data'!BR86="No Data",1,IF('Indicator Data imputation'!BR85&lt;&gt;"",1,0))</f>
        <v>0</v>
      </c>
      <c r="BR82" s="42">
        <f>IF('Indicator Data'!BS86="No Data",1,IF('Indicator Data imputation'!BS85&lt;&gt;"",1,0))</f>
        <v>0</v>
      </c>
      <c r="BS82" s="42">
        <f>IF('Indicator Data'!BT86="No Data",1,IF('Indicator Data imputation'!BT85&lt;&gt;"",1,0))</f>
        <v>0</v>
      </c>
      <c r="BT82" s="42">
        <f>IF('Indicator Data'!BU86="No Data",1,IF('Indicator Data imputation'!BU85&lt;&gt;"",1,0))</f>
        <v>0</v>
      </c>
      <c r="BU82">
        <f t="shared" si="3"/>
        <v>13</v>
      </c>
      <c r="BV82" s="44">
        <f t="shared" si="4"/>
        <v>0.17333333333333334</v>
      </c>
    </row>
    <row r="83" spans="1:74">
      <c r="A83" t="str">
        <f>'Indicator Data'!B87</f>
        <v>ITA</v>
      </c>
      <c r="B83" s="42">
        <f>IF('Indicator Data'!C87="No Data",1,IF('Indicator Data imputation'!C86&lt;&gt;"",1,0))</f>
        <v>0</v>
      </c>
      <c r="C83" s="42">
        <f>IF('Indicator Data'!D87="No Data",1,IF('Indicator Data imputation'!D86&lt;&gt;"",1,0))</f>
        <v>0</v>
      </c>
      <c r="D83" s="42">
        <f>IF('Indicator Data'!E87="No Data",1,IF('Indicator Data imputation'!E86&lt;&gt;"",1,0))</f>
        <v>0</v>
      </c>
      <c r="E83" s="42">
        <f>IF('Indicator Data'!F87="No Data",1,IF('Indicator Data imputation'!F86&lt;&gt;"",1,0))</f>
        <v>0</v>
      </c>
      <c r="F83" s="42">
        <f>IF('Indicator Data'!G87="No Data",1,IF('Indicator Data imputation'!G86&lt;&gt;"",1,0))</f>
        <v>0</v>
      </c>
      <c r="G83" s="42">
        <f>IF('Indicator Data'!H87="No Data",1,IF('Indicator Data imputation'!H86&lt;&gt;"",1,0))</f>
        <v>0</v>
      </c>
      <c r="H83" s="42">
        <f>IF('Indicator Data'!I87="No Data",1,IF('Indicator Data imputation'!I86&lt;&gt;"",1,0))</f>
        <v>0</v>
      </c>
      <c r="I83" s="42">
        <f>IF('Indicator Data'!J87="No Data",1,IF('Indicator Data imputation'!J86&lt;&gt;"",1,0))</f>
        <v>0</v>
      </c>
      <c r="J83" s="42">
        <f>IF('Indicator Data'!K87="No Data",1,IF('Indicator Data imputation'!K86&lt;&gt;"",1,0))</f>
        <v>0</v>
      </c>
      <c r="K83" s="42">
        <f>IF('Indicator Data'!L87="No Data",1,IF('Indicator Data imputation'!L86&lt;&gt;"",1,0))</f>
        <v>0</v>
      </c>
      <c r="L83" s="42">
        <f>IF('Indicator Data'!M87="No Data",1,IF('Indicator Data imputation'!M86&lt;&gt;"",1,0))</f>
        <v>0</v>
      </c>
      <c r="M83" s="42">
        <f>IF('Indicator Data'!N87="No Data",1,IF('Indicator Data imputation'!N86&lt;&gt;"",1,0))</f>
        <v>1</v>
      </c>
      <c r="N83" s="42">
        <f>IF('Indicator Data'!O87="No Data",1,IF('Indicator Data imputation'!O86&lt;&gt;"",1,0))</f>
        <v>1</v>
      </c>
      <c r="O83" s="42">
        <f>IF('Indicator Data'!P87="No Data",1,IF('Indicator Data imputation'!P86&lt;&gt;"",1,0))</f>
        <v>1</v>
      </c>
      <c r="P83" s="42">
        <f>IF('Indicator Data'!Q87="No Data",1,IF('Indicator Data imputation'!Q86&lt;&gt;"",1,0))</f>
        <v>0</v>
      </c>
      <c r="Q83" s="42">
        <f>IF('Indicator Data'!R87="No Data",1,IF('Indicator Data imputation'!R86&lt;&gt;"",1,0))</f>
        <v>0</v>
      </c>
      <c r="R83" s="42">
        <f>IF('Indicator Data'!S87="No Data",1,IF('Indicator Data imputation'!S86&lt;&gt;"",1,0))</f>
        <v>0</v>
      </c>
      <c r="S83" s="42">
        <f>IF('Indicator Data'!T87="No Data",1,IF('Indicator Data imputation'!T86&lt;&gt;"",1,0))</f>
        <v>0</v>
      </c>
      <c r="T83" s="42">
        <f>IF('Indicator Data'!U87="No Data",1,IF('Indicator Data imputation'!U86&lt;&gt;"",1,0))</f>
        <v>0</v>
      </c>
      <c r="U83" s="42">
        <f>IF('Indicator Data'!V87="No Data",1,IF('Indicator Data imputation'!V86&lt;&gt;"",1,0))</f>
        <v>0</v>
      </c>
      <c r="V83" s="42">
        <f>IF('Indicator Data'!W87="No Data",1,IF('Indicator Data imputation'!W86&lt;&gt;"",1,0))</f>
        <v>0</v>
      </c>
      <c r="W83" s="42">
        <f>IF('Indicator Data'!X87="No Data",1,IF('Indicator Data imputation'!X86&lt;&gt;"",1,0))</f>
        <v>0</v>
      </c>
      <c r="X83" s="42">
        <f>IF('Indicator Data'!Y87="No Data",1,IF('Indicator Data imputation'!Y86&lt;&gt;"",1,0))</f>
        <v>0</v>
      </c>
      <c r="Y83" s="42">
        <f>IF('Indicator Data'!Z87="No Data",1,IF('Indicator Data imputation'!Z86&lt;&gt;"",1,0))</f>
        <v>0</v>
      </c>
      <c r="Z83" s="42">
        <f>IF('Indicator Data'!AA87="No Data",1,IF('Indicator Data imputation'!AA86&lt;&gt;"",1,0))</f>
        <v>1</v>
      </c>
      <c r="AA83" s="42">
        <f>IF('Indicator Data'!AB87="No Data",1,IF('Indicator Data imputation'!AB86&lt;&gt;"",1,0))</f>
        <v>0</v>
      </c>
      <c r="AB83" s="42">
        <f>IF('Indicator Data'!AC87="No Data",1,IF('Indicator Data imputation'!AC86&lt;&gt;"",1,0))</f>
        <v>0</v>
      </c>
      <c r="AC83" s="42">
        <f>IF('Indicator Data'!AD87="No Data",1,IF('Indicator Data imputation'!AD86&lt;&gt;"",1,0))</f>
        <v>0</v>
      </c>
      <c r="AD83" s="42">
        <f>IF('Indicator Data'!AE87="No Data",1,IF('Indicator Data imputation'!AE86&lt;&gt;"",1,0))</f>
        <v>0</v>
      </c>
      <c r="AE83" s="42">
        <f>IF('Indicator Data'!AF87="No Data",1,IF('Indicator Data imputation'!AF86&lt;&gt;"",1,0))</f>
        <v>0</v>
      </c>
      <c r="AF83" s="42">
        <f>IF('Indicator Data'!AG87="No Data",1,IF('Indicator Data imputation'!AG86&lt;&gt;"",1,0))</f>
        <v>0</v>
      </c>
      <c r="AG83" s="42">
        <f>IF('Indicator Data'!AH87="No Data",1,IF('Indicator Data imputation'!AH86&lt;&gt;"",1,0))</f>
        <v>0</v>
      </c>
      <c r="AH83" s="42">
        <f>IF('Indicator Data'!AI87="No Data",1,IF('Indicator Data imputation'!AI86&lt;&gt;"",1,0))</f>
        <v>1</v>
      </c>
      <c r="AI83" s="42">
        <f>IF('Indicator Data'!AJ87="No Data",1,IF('Indicator Data imputation'!AJ86&lt;&gt;"",1,0))</f>
        <v>0</v>
      </c>
      <c r="AJ83" s="42">
        <f>IF('Indicator Data'!AK87="No Data",1,IF('Indicator Data imputation'!AK86&lt;&gt;"",1,0))</f>
        <v>0</v>
      </c>
      <c r="AK83" s="42">
        <f>IF('Indicator Data'!AL87="No Data",1,IF('Indicator Data imputation'!AL86&lt;&gt;"",1,0))</f>
        <v>0</v>
      </c>
      <c r="AL83" s="42">
        <f>IF('Indicator Data'!AM87="No Data",1,IF('Indicator Data imputation'!AM86&lt;&gt;"",1,0))</f>
        <v>1</v>
      </c>
      <c r="AM83" s="42">
        <f>IF('Indicator Data'!AN87="No Data",1,IF('Indicator Data imputation'!AN86&lt;&gt;"",1,0))</f>
        <v>0</v>
      </c>
      <c r="AN83" s="42">
        <f>IF('Indicator Data'!AO87="No Data",1,IF('Indicator Data imputation'!AO86&lt;&gt;"",1,0))</f>
        <v>0</v>
      </c>
      <c r="AO83" s="42">
        <f>IF('Indicator Data'!AP87="No Data",1,IF('Indicator Data imputation'!AP86&lt;&gt;"",1,0))</f>
        <v>1</v>
      </c>
      <c r="AP83" s="42">
        <f>IF('Indicator Data'!AQ87="No Data",1,IF('Indicator Data imputation'!AQ86&lt;&gt;"",1,0))</f>
        <v>0</v>
      </c>
      <c r="AQ83" s="42">
        <f>IF('Indicator Data'!AR87="No Data",1,IF('Indicator Data imputation'!AR86&lt;&gt;"",1,0))</f>
        <v>0</v>
      </c>
      <c r="AR83" s="42">
        <f>IF('Indicator Data'!AS87="No Data",1,IF('Indicator Data imputation'!AS86&lt;&gt;"",1,0))</f>
        <v>0</v>
      </c>
      <c r="AS83" s="42">
        <f>IF('Indicator Data'!AT87="No Data",1,IF('Indicator Data imputation'!AT86&lt;&gt;"",1,0))</f>
        <v>1</v>
      </c>
      <c r="AT83" s="42">
        <f>IF('Indicator Data'!AU87="No Data",1,IF('Indicator Data imputation'!AU86&lt;&gt;"",1,0))</f>
        <v>0</v>
      </c>
      <c r="AU83" s="42">
        <f>IF('Indicator Data'!AV87="No Data",1,IF('Indicator Data imputation'!AV86&lt;&gt;"",1,0))</f>
        <v>0</v>
      </c>
      <c r="AV83" s="42">
        <f>IF('Indicator Data'!AW87="No Data",1,IF('Indicator Data imputation'!AW86&lt;&gt;"",1,0))</f>
        <v>0</v>
      </c>
      <c r="AW83" s="42">
        <f>IF('Indicator Data'!AX87="No Data",1,IF('Indicator Data imputation'!AX86&lt;&gt;"",1,0))</f>
        <v>0</v>
      </c>
      <c r="AX83" s="42">
        <f>IF('Indicator Data'!AY87="No Data",1,IF('Indicator Data imputation'!AY86&lt;&gt;"",1,0))</f>
        <v>0</v>
      </c>
      <c r="AY83" s="42">
        <f>IF('Indicator Data'!AZ87="No Data",1,IF('Indicator Data imputation'!AZ86&lt;&gt;"",1,0))</f>
        <v>0</v>
      </c>
      <c r="AZ83" s="42">
        <f>IF('Indicator Data'!BA87="No Data",1,IF('Indicator Data imputation'!BA86&lt;&gt;"",1,0))</f>
        <v>0</v>
      </c>
      <c r="BA83" s="42">
        <f>IF('Indicator Data'!BB87="No Data",1,IF('Indicator Data imputation'!BB86&lt;&gt;"",1,0))</f>
        <v>0</v>
      </c>
      <c r="BB83" s="42">
        <f>IF('Indicator Data'!BC87="No Data",1,IF('Indicator Data imputation'!BC86&lt;&gt;"",1,0))</f>
        <v>0</v>
      </c>
      <c r="BC83" s="42">
        <f>IF('Indicator Data'!BD87="No Data",1,IF('Indicator Data imputation'!BD86&lt;&gt;"",1,0))</f>
        <v>0</v>
      </c>
      <c r="BD83" s="42">
        <f>IF('Indicator Data'!BE87="No Data",1,IF('Indicator Data imputation'!BE86&lt;&gt;"",1,0))</f>
        <v>0</v>
      </c>
      <c r="BE83" s="42">
        <f>IF('Indicator Data'!BF87="No Data",1,IF('Indicator Data imputation'!BF86&lt;&gt;"",1,0))</f>
        <v>0</v>
      </c>
      <c r="BF83" s="42">
        <f>IF('Indicator Data'!BG87="No Data",1,IF('Indicator Data imputation'!BG86&lt;&gt;"",1,0))</f>
        <v>0</v>
      </c>
      <c r="BG83" s="42">
        <f>IF('Indicator Data'!BH87="No Data",1,IF('Indicator Data imputation'!BH86&lt;&gt;"",1,0))</f>
        <v>0</v>
      </c>
      <c r="BH83" s="42">
        <f>IF('Indicator Data'!BI87="No Data",1,IF('Indicator Data imputation'!BI86&lt;&gt;"",1,0))</f>
        <v>0</v>
      </c>
      <c r="BI83" s="42">
        <f>IF('Indicator Data'!BJ87="No Data",1,IF('Indicator Data imputation'!BJ86&lt;&gt;"",1,0))</f>
        <v>0</v>
      </c>
      <c r="BJ83" s="42">
        <f>IF('Indicator Data'!BK87="No Data",1,IF('Indicator Data imputation'!BK86&lt;&gt;"",1,0))</f>
        <v>0</v>
      </c>
      <c r="BK83" s="42">
        <f>IF('Indicator Data'!BL87="No Data",1,IF('Indicator Data imputation'!BL86&lt;&gt;"",1,0))</f>
        <v>0</v>
      </c>
      <c r="BL83" s="42">
        <f>IF('Indicator Data'!BM87="No Data",1,IF('Indicator Data imputation'!BM86&lt;&gt;"",1,0))</f>
        <v>0</v>
      </c>
      <c r="BM83" s="42">
        <f>IF('Indicator Data'!BN87="No Data",1,IF('Indicator Data imputation'!BN86&lt;&gt;"",1,0))</f>
        <v>0</v>
      </c>
      <c r="BN83" s="42">
        <f>IF('Indicator Data'!BO87="No Data",1,IF('Indicator Data imputation'!BO86&lt;&gt;"",1,0))</f>
        <v>0</v>
      </c>
      <c r="BO83" s="42">
        <f>IF('Indicator Data'!BP87="No Data",1,IF('Indicator Data imputation'!BP86&lt;&gt;"",1,0))</f>
        <v>0</v>
      </c>
      <c r="BP83" s="42">
        <f>IF('Indicator Data'!BQ87="No Data",1,IF('Indicator Data imputation'!BQ86&lt;&gt;"",1,0))</f>
        <v>0</v>
      </c>
      <c r="BQ83" s="42">
        <f>IF('Indicator Data'!BR87="No Data",1,IF('Indicator Data imputation'!BR86&lt;&gt;"",1,0))</f>
        <v>0</v>
      </c>
      <c r="BR83" s="42">
        <f>IF('Indicator Data'!BS87="No Data",1,IF('Indicator Data imputation'!BS86&lt;&gt;"",1,0))</f>
        <v>0</v>
      </c>
      <c r="BS83" s="42">
        <f>IF('Indicator Data'!BT87="No Data",1,IF('Indicator Data imputation'!BT86&lt;&gt;"",1,0))</f>
        <v>0</v>
      </c>
      <c r="BT83" s="42">
        <f>IF('Indicator Data'!BU87="No Data",1,IF('Indicator Data imputation'!BU86&lt;&gt;"",1,0))</f>
        <v>0</v>
      </c>
      <c r="BU83">
        <f t="shared" si="3"/>
        <v>8</v>
      </c>
      <c r="BV83" s="44">
        <f t="shared" si="4"/>
        <v>0.10666666666666667</v>
      </c>
    </row>
    <row r="84" spans="1:74">
      <c r="A84" t="str">
        <f>'Indicator Data'!B88</f>
        <v>JAM</v>
      </c>
      <c r="B84" s="42">
        <f>IF('Indicator Data'!C88="No Data",1,IF('Indicator Data imputation'!C87&lt;&gt;"",1,0))</f>
        <v>0</v>
      </c>
      <c r="C84" s="42">
        <f>IF('Indicator Data'!D88="No Data",1,IF('Indicator Data imputation'!D87&lt;&gt;"",1,0))</f>
        <v>0</v>
      </c>
      <c r="D84" s="42">
        <f>IF('Indicator Data'!E88="No Data",1,IF('Indicator Data imputation'!E87&lt;&gt;"",1,0))</f>
        <v>0</v>
      </c>
      <c r="E84" s="42">
        <f>IF('Indicator Data'!F88="No Data",1,IF('Indicator Data imputation'!F87&lt;&gt;"",1,0))</f>
        <v>0</v>
      </c>
      <c r="F84" s="42">
        <f>IF('Indicator Data'!G88="No Data",1,IF('Indicator Data imputation'!G87&lt;&gt;"",1,0))</f>
        <v>0</v>
      </c>
      <c r="G84" s="42">
        <f>IF('Indicator Data'!H88="No Data",1,IF('Indicator Data imputation'!H87&lt;&gt;"",1,0))</f>
        <v>0</v>
      </c>
      <c r="H84" s="42">
        <f>IF('Indicator Data'!I88="No Data",1,IF('Indicator Data imputation'!I87&lt;&gt;"",1,0))</f>
        <v>0</v>
      </c>
      <c r="I84" s="42">
        <f>IF('Indicator Data'!J88="No Data",1,IF('Indicator Data imputation'!J87&lt;&gt;"",1,0))</f>
        <v>0</v>
      </c>
      <c r="J84" s="42">
        <f>IF('Indicator Data'!K88="No Data",1,IF('Indicator Data imputation'!K87&lt;&gt;"",1,0))</f>
        <v>0</v>
      </c>
      <c r="K84" s="42">
        <f>IF('Indicator Data'!L88="No Data",1,IF('Indicator Data imputation'!L87&lt;&gt;"",1,0))</f>
        <v>0</v>
      </c>
      <c r="L84" s="42">
        <f>IF('Indicator Data'!M88="No Data",1,IF('Indicator Data imputation'!M87&lt;&gt;"",1,0))</f>
        <v>1</v>
      </c>
      <c r="M84" s="42">
        <f>IF('Indicator Data'!N88="No Data",1,IF('Indicator Data imputation'!N87&lt;&gt;"",1,0))</f>
        <v>1</v>
      </c>
      <c r="N84" s="42">
        <f>IF('Indicator Data'!O88="No Data",1,IF('Indicator Data imputation'!O87&lt;&gt;"",1,0))</f>
        <v>1</v>
      </c>
      <c r="O84" s="42">
        <f>IF('Indicator Data'!P88="No Data",1,IF('Indicator Data imputation'!P87&lt;&gt;"",1,0))</f>
        <v>1</v>
      </c>
      <c r="P84" s="42">
        <f>IF('Indicator Data'!Q88="No Data",1,IF('Indicator Data imputation'!Q87&lt;&gt;"",1,0))</f>
        <v>0</v>
      </c>
      <c r="Q84" s="42">
        <f>IF('Indicator Data'!R88="No Data",1,IF('Indicator Data imputation'!R87&lt;&gt;"",1,0))</f>
        <v>0</v>
      </c>
      <c r="R84" s="42">
        <f>IF('Indicator Data'!S88="No Data",1,IF('Indicator Data imputation'!S87&lt;&gt;"",1,0))</f>
        <v>0</v>
      </c>
      <c r="S84" s="42">
        <f>IF('Indicator Data'!T88="No Data",1,IF('Indicator Data imputation'!T87&lt;&gt;"",1,0))</f>
        <v>0</v>
      </c>
      <c r="T84" s="42">
        <f>IF('Indicator Data'!U88="No Data",1,IF('Indicator Data imputation'!U87&lt;&gt;"",1,0))</f>
        <v>0</v>
      </c>
      <c r="U84" s="42">
        <f>IF('Indicator Data'!V88="No Data",1,IF('Indicator Data imputation'!V87&lt;&gt;"",1,0))</f>
        <v>0</v>
      </c>
      <c r="V84" s="42">
        <f>IF('Indicator Data'!W88="No Data",1,IF('Indicator Data imputation'!W87&lt;&gt;"",1,0))</f>
        <v>0</v>
      </c>
      <c r="W84" s="42">
        <f>IF('Indicator Data'!X88="No Data",1,IF('Indicator Data imputation'!X87&lt;&gt;"",1,0))</f>
        <v>0</v>
      </c>
      <c r="X84" s="42">
        <f>IF('Indicator Data'!Y88="No Data",1,IF('Indicator Data imputation'!Y87&lt;&gt;"",1,0))</f>
        <v>0</v>
      </c>
      <c r="Y84" s="42">
        <f>IF('Indicator Data'!Z88="No Data",1,IF('Indicator Data imputation'!Z87&lt;&gt;"",1,0))</f>
        <v>0</v>
      </c>
      <c r="Z84" s="42">
        <f>IF('Indicator Data'!AA88="No Data",1,IF('Indicator Data imputation'!AA87&lt;&gt;"",1,0))</f>
        <v>1</v>
      </c>
      <c r="AA84" s="42">
        <f>IF('Indicator Data'!AB88="No Data",1,IF('Indicator Data imputation'!AB87&lt;&gt;"",1,0))</f>
        <v>0</v>
      </c>
      <c r="AB84" s="42">
        <f>IF('Indicator Data'!AC88="No Data",1,IF('Indicator Data imputation'!AC87&lt;&gt;"",1,0))</f>
        <v>0</v>
      </c>
      <c r="AC84" s="42">
        <f>IF('Indicator Data'!AD88="No Data",1,IF('Indicator Data imputation'!AD87&lt;&gt;"",1,0))</f>
        <v>0</v>
      </c>
      <c r="AD84" s="42">
        <f>IF('Indicator Data'!AE88="No Data",1,IF('Indicator Data imputation'!AE87&lt;&gt;"",1,0))</f>
        <v>0</v>
      </c>
      <c r="AE84" s="42">
        <f>IF('Indicator Data'!AF88="No Data",1,IF('Indicator Data imputation'!AF87&lt;&gt;"",1,0))</f>
        <v>0</v>
      </c>
      <c r="AF84" s="42">
        <f>IF('Indicator Data'!AG88="No Data",1,IF('Indicator Data imputation'!AG87&lt;&gt;"",1,0))</f>
        <v>0</v>
      </c>
      <c r="AG84" s="42">
        <f>IF('Indicator Data'!AH88="No Data",1,IF('Indicator Data imputation'!AH87&lt;&gt;"",1,0))</f>
        <v>0</v>
      </c>
      <c r="AH84" s="42">
        <f>IF('Indicator Data'!AI88="No Data",1,IF('Indicator Data imputation'!AI87&lt;&gt;"",1,0))</f>
        <v>0</v>
      </c>
      <c r="AI84" s="42">
        <f>IF('Indicator Data'!AJ88="No Data",1,IF('Indicator Data imputation'!AJ87&lt;&gt;"",1,0))</f>
        <v>0</v>
      </c>
      <c r="AJ84" s="42">
        <f>IF('Indicator Data'!AK88="No Data",1,IF('Indicator Data imputation'!AK87&lt;&gt;"",1,0))</f>
        <v>0</v>
      </c>
      <c r="AK84" s="42">
        <f>IF('Indicator Data'!AL88="No Data",1,IF('Indicator Data imputation'!AL87&lt;&gt;"",1,0))</f>
        <v>0</v>
      </c>
      <c r="AL84" s="42">
        <f>IF('Indicator Data'!AM88="No Data",1,IF('Indicator Data imputation'!AM87&lt;&gt;"",1,0))</f>
        <v>0</v>
      </c>
      <c r="AM84" s="42">
        <f>IF('Indicator Data'!AN88="No Data",1,IF('Indicator Data imputation'!AN87&lt;&gt;"",1,0))</f>
        <v>0</v>
      </c>
      <c r="AN84" s="42">
        <f>IF('Indicator Data'!AO88="No Data",1,IF('Indicator Data imputation'!AO87&lt;&gt;"",1,0))</f>
        <v>0</v>
      </c>
      <c r="AO84" s="42">
        <f>IF('Indicator Data'!AP88="No Data",1,IF('Indicator Data imputation'!AP87&lt;&gt;"",1,0))</f>
        <v>0</v>
      </c>
      <c r="AP84" s="42">
        <f>IF('Indicator Data'!AQ88="No Data",1,IF('Indicator Data imputation'!AQ87&lt;&gt;"",1,0))</f>
        <v>0</v>
      </c>
      <c r="AQ84" s="42">
        <f>IF('Indicator Data'!AR88="No Data",1,IF('Indicator Data imputation'!AR87&lt;&gt;"",1,0))</f>
        <v>0</v>
      </c>
      <c r="AR84" s="42">
        <f>IF('Indicator Data'!AS88="No Data",1,IF('Indicator Data imputation'!AS87&lt;&gt;"",1,0))</f>
        <v>0</v>
      </c>
      <c r="AS84" s="42">
        <f>IF('Indicator Data'!AT88="No Data",1,IF('Indicator Data imputation'!AT87&lt;&gt;"",1,0))</f>
        <v>1</v>
      </c>
      <c r="AT84" s="42">
        <f>IF('Indicator Data'!AU88="No Data",1,IF('Indicator Data imputation'!AU87&lt;&gt;"",1,0))</f>
        <v>0</v>
      </c>
      <c r="AU84" s="42">
        <f>IF('Indicator Data'!AV88="No Data",1,IF('Indicator Data imputation'!AV87&lt;&gt;"",1,0))</f>
        <v>0</v>
      </c>
      <c r="AV84" s="42">
        <f>IF('Indicator Data'!AW88="No Data",1,IF('Indicator Data imputation'!AW87&lt;&gt;"",1,0))</f>
        <v>0</v>
      </c>
      <c r="AW84" s="42">
        <f>IF('Indicator Data'!AX88="No Data",1,IF('Indicator Data imputation'!AX87&lt;&gt;"",1,0))</f>
        <v>0</v>
      </c>
      <c r="AX84" s="42">
        <f>IF('Indicator Data'!AY88="No Data",1,IF('Indicator Data imputation'!AY87&lt;&gt;"",1,0))</f>
        <v>0</v>
      </c>
      <c r="AY84" s="42">
        <f>IF('Indicator Data'!AZ88="No Data",1,IF('Indicator Data imputation'!AZ87&lt;&gt;"",1,0))</f>
        <v>0</v>
      </c>
      <c r="AZ84" s="42">
        <f>IF('Indicator Data'!BA88="No Data",1,IF('Indicator Data imputation'!BA87&lt;&gt;"",1,0))</f>
        <v>0</v>
      </c>
      <c r="BA84" s="42">
        <f>IF('Indicator Data'!BB88="No Data",1,IF('Indicator Data imputation'!BB87&lt;&gt;"",1,0))</f>
        <v>0</v>
      </c>
      <c r="BB84" s="42">
        <f>IF('Indicator Data'!BC88="No Data",1,IF('Indicator Data imputation'!BC87&lt;&gt;"",1,0))</f>
        <v>0</v>
      </c>
      <c r="BC84" s="42">
        <f>IF('Indicator Data'!BD88="No Data",1,IF('Indicator Data imputation'!BD87&lt;&gt;"",1,0))</f>
        <v>0</v>
      </c>
      <c r="BD84" s="42">
        <f>IF('Indicator Data'!BE88="No Data",1,IF('Indicator Data imputation'!BE87&lt;&gt;"",1,0))</f>
        <v>0</v>
      </c>
      <c r="BE84" s="42">
        <f>IF('Indicator Data'!BF88="No Data",1,IF('Indicator Data imputation'!BF87&lt;&gt;"",1,0))</f>
        <v>0</v>
      </c>
      <c r="BF84" s="42">
        <f>IF('Indicator Data'!BG88="No Data",1,IF('Indicator Data imputation'!BG87&lt;&gt;"",1,0))</f>
        <v>0</v>
      </c>
      <c r="BG84" s="42">
        <f>IF('Indicator Data'!BH88="No Data",1,IF('Indicator Data imputation'!BH87&lt;&gt;"",1,0))</f>
        <v>0</v>
      </c>
      <c r="BH84" s="42">
        <f>IF('Indicator Data'!BI88="No Data",1,IF('Indicator Data imputation'!BI87&lt;&gt;"",1,0))</f>
        <v>0</v>
      </c>
      <c r="BI84" s="42">
        <f>IF('Indicator Data'!BJ88="No Data",1,IF('Indicator Data imputation'!BJ87&lt;&gt;"",1,0))</f>
        <v>1</v>
      </c>
      <c r="BJ84" s="42">
        <f>IF('Indicator Data'!BK88="No Data",1,IF('Indicator Data imputation'!BK87&lt;&gt;"",1,0))</f>
        <v>0</v>
      </c>
      <c r="BK84" s="42">
        <f>IF('Indicator Data'!BL88="No Data",1,IF('Indicator Data imputation'!BL87&lt;&gt;"",1,0))</f>
        <v>0</v>
      </c>
      <c r="BL84" s="42">
        <f>IF('Indicator Data'!BM88="No Data",1,IF('Indicator Data imputation'!BM87&lt;&gt;"",1,0))</f>
        <v>0</v>
      </c>
      <c r="BM84" s="42">
        <f>IF('Indicator Data'!BN88="No Data",1,IF('Indicator Data imputation'!BN87&lt;&gt;"",1,0))</f>
        <v>0</v>
      </c>
      <c r="BN84" s="42">
        <f>IF('Indicator Data'!BO88="No Data",1,IF('Indicator Data imputation'!BO87&lt;&gt;"",1,0))</f>
        <v>0</v>
      </c>
      <c r="BO84" s="42">
        <f>IF('Indicator Data'!BP88="No Data",1,IF('Indicator Data imputation'!BP87&lt;&gt;"",1,0))</f>
        <v>0</v>
      </c>
      <c r="BP84" s="42">
        <f>IF('Indicator Data'!BQ88="No Data",1,IF('Indicator Data imputation'!BQ87&lt;&gt;"",1,0))</f>
        <v>0</v>
      </c>
      <c r="BQ84" s="42">
        <f>IF('Indicator Data'!BR88="No Data",1,IF('Indicator Data imputation'!BR87&lt;&gt;"",1,0))</f>
        <v>0</v>
      </c>
      <c r="BR84" s="42">
        <f>IF('Indicator Data'!BS88="No Data",1,IF('Indicator Data imputation'!BS87&lt;&gt;"",1,0))</f>
        <v>1</v>
      </c>
      <c r="BS84" s="42">
        <f>IF('Indicator Data'!BT88="No Data",1,IF('Indicator Data imputation'!BT87&lt;&gt;"",1,0))</f>
        <v>0</v>
      </c>
      <c r="BT84" s="42">
        <f>IF('Indicator Data'!BU88="No Data",1,IF('Indicator Data imputation'!BU87&lt;&gt;"",1,0))</f>
        <v>0</v>
      </c>
      <c r="BU84">
        <f t="shared" si="3"/>
        <v>8</v>
      </c>
      <c r="BV84" s="44">
        <f t="shared" si="4"/>
        <v>0.10666666666666667</v>
      </c>
    </row>
    <row r="85" spans="1:74">
      <c r="A85" t="str">
        <f>'Indicator Data'!B89</f>
        <v>JPN</v>
      </c>
      <c r="B85" s="42">
        <f>IF('Indicator Data'!C89="No Data",1,IF('Indicator Data imputation'!C88&lt;&gt;"",1,0))</f>
        <v>0</v>
      </c>
      <c r="C85" s="42">
        <f>IF('Indicator Data'!D89="No Data",1,IF('Indicator Data imputation'!D88&lt;&gt;"",1,0))</f>
        <v>0</v>
      </c>
      <c r="D85" s="42">
        <f>IF('Indicator Data'!E89="No Data",1,IF('Indicator Data imputation'!E88&lt;&gt;"",1,0))</f>
        <v>0</v>
      </c>
      <c r="E85" s="42">
        <f>IF('Indicator Data'!F89="No Data",1,IF('Indicator Data imputation'!F88&lt;&gt;"",1,0))</f>
        <v>0</v>
      </c>
      <c r="F85" s="42">
        <f>IF('Indicator Data'!G89="No Data",1,IF('Indicator Data imputation'!G88&lt;&gt;"",1,0))</f>
        <v>0</v>
      </c>
      <c r="G85" s="42">
        <f>IF('Indicator Data'!H89="No Data",1,IF('Indicator Data imputation'!H88&lt;&gt;"",1,0))</f>
        <v>0</v>
      </c>
      <c r="H85" s="42">
        <f>IF('Indicator Data'!I89="No Data",1,IF('Indicator Data imputation'!I88&lt;&gt;"",1,0))</f>
        <v>0</v>
      </c>
      <c r="I85" s="42">
        <f>IF('Indicator Data'!J89="No Data",1,IF('Indicator Data imputation'!J88&lt;&gt;"",1,0))</f>
        <v>0</v>
      </c>
      <c r="J85" s="42">
        <f>IF('Indicator Data'!K89="No Data",1,IF('Indicator Data imputation'!K88&lt;&gt;"",1,0))</f>
        <v>0</v>
      </c>
      <c r="K85" s="42">
        <f>IF('Indicator Data'!L89="No Data",1,IF('Indicator Data imputation'!L88&lt;&gt;"",1,0))</f>
        <v>0</v>
      </c>
      <c r="L85" s="42">
        <f>IF('Indicator Data'!M89="No Data",1,IF('Indicator Data imputation'!M88&lt;&gt;"",1,0))</f>
        <v>0</v>
      </c>
      <c r="M85" s="42">
        <f>IF('Indicator Data'!N89="No Data",1,IF('Indicator Data imputation'!N88&lt;&gt;"",1,0))</f>
        <v>1</v>
      </c>
      <c r="N85" s="42">
        <f>IF('Indicator Data'!O89="No Data",1,IF('Indicator Data imputation'!O88&lt;&gt;"",1,0))</f>
        <v>1</v>
      </c>
      <c r="O85" s="42">
        <f>IF('Indicator Data'!P89="No Data",1,IF('Indicator Data imputation'!P88&lt;&gt;"",1,0))</f>
        <v>1</v>
      </c>
      <c r="P85" s="42">
        <f>IF('Indicator Data'!Q89="No Data",1,IF('Indicator Data imputation'!Q88&lt;&gt;"",1,0))</f>
        <v>0</v>
      </c>
      <c r="Q85" s="42">
        <f>IF('Indicator Data'!R89="No Data",1,IF('Indicator Data imputation'!R88&lt;&gt;"",1,0))</f>
        <v>0</v>
      </c>
      <c r="R85" s="42">
        <f>IF('Indicator Data'!S89="No Data",1,IF('Indicator Data imputation'!S88&lt;&gt;"",1,0))</f>
        <v>0</v>
      </c>
      <c r="S85" s="42">
        <f>IF('Indicator Data'!T89="No Data",1,IF('Indicator Data imputation'!T88&lt;&gt;"",1,0))</f>
        <v>0</v>
      </c>
      <c r="T85" s="42">
        <f>IF('Indicator Data'!U89="No Data",1,IF('Indicator Data imputation'!U88&lt;&gt;"",1,0))</f>
        <v>0</v>
      </c>
      <c r="U85" s="42">
        <f>IF('Indicator Data'!V89="No Data",1,IF('Indicator Data imputation'!V88&lt;&gt;"",1,0))</f>
        <v>0</v>
      </c>
      <c r="V85" s="42">
        <f>IF('Indicator Data'!W89="No Data",1,IF('Indicator Data imputation'!W88&lt;&gt;"",1,0))</f>
        <v>0</v>
      </c>
      <c r="W85" s="42">
        <f>IF('Indicator Data'!X89="No Data",1,IF('Indicator Data imputation'!X88&lt;&gt;"",1,0))</f>
        <v>0</v>
      </c>
      <c r="X85" s="42">
        <f>IF('Indicator Data'!Y89="No Data",1,IF('Indicator Data imputation'!Y88&lt;&gt;"",1,0))</f>
        <v>0</v>
      </c>
      <c r="Y85" s="42">
        <f>IF('Indicator Data'!Z89="No Data",1,IF('Indicator Data imputation'!Z88&lt;&gt;"",1,0))</f>
        <v>0</v>
      </c>
      <c r="Z85" s="42">
        <f>IF('Indicator Data'!AA89="No Data",1,IF('Indicator Data imputation'!AA88&lt;&gt;"",1,0))</f>
        <v>1</v>
      </c>
      <c r="AA85" s="42">
        <f>IF('Indicator Data'!AB89="No Data",1,IF('Indicator Data imputation'!AB88&lt;&gt;"",1,0))</f>
        <v>0</v>
      </c>
      <c r="AB85" s="42">
        <f>IF('Indicator Data'!AC89="No Data",1,IF('Indicator Data imputation'!AC88&lt;&gt;"",1,0))</f>
        <v>0</v>
      </c>
      <c r="AC85" s="42">
        <f>IF('Indicator Data'!AD89="No Data",1,IF('Indicator Data imputation'!AD88&lt;&gt;"",1,0))</f>
        <v>0</v>
      </c>
      <c r="AD85" s="42">
        <f>IF('Indicator Data'!AE89="No Data",1,IF('Indicator Data imputation'!AE88&lt;&gt;"",1,0))</f>
        <v>0</v>
      </c>
      <c r="AE85" s="42">
        <f>IF('Indicator Data'!AF89="No Data",1,IF('Indicator Data imputation'!AF88&lt;&gt;"",1,0))</f>
        <v>0</v>
      </c>
      <c r="AF85" s="42">
        <f>IF('Indicator Data'!AG89="No Data",1,IF('Indicator Data imputation'!AG88&lt;&gt;"",1,0))</f>
        <v>0</v>
      </c>
      <c r="AG85" s="42">
        <f>IF('Indicator Data'!AH89="No Data",1,IF('Indicator Data imputation'!AH88&lt;&gt;"",1,0))</f>
        <v>0</v>
      </c>
      <c r="AH85" s="42">
        <f>IF('Indicator Data'!AI89="No Data",1,IF('Indicator Data imputation'!AI88&lt;&gt;"",1,0))</f>
        <v>1</v>
      </c>
      <c r="AI85" s="42">
        <f>IF('Indicator Data'!AJ89="No Data",1,IF('Indicator Data imputation'!AJ88&lt;&gt;"",1,0))</f>
        <v>0</v>
      </c>
      <c r="AJ85" s="42">
        <f>IF('Indicator Data'!AK89="No Data",1,IF('Indicator Data imputation'!AK88&lt;&gt;"",1,0))</f>
        <v>0</v>
      </c>
      <c r="AK85" s="42">
        <f>IF('Indicator Data'!AL89="No Data",1,IF('Indicator Data imputation'!AL88&lt;&gt;"",1,0))</f>
        <v>0</v>
      </c>
      <c r="AL85" s="42">
        <f>IF('Indicator Data'!AM89="No Data",1,IF('Indicator Data imputation'!AM88&lt;&gt;"",1,0))</f>
        <v>1</v>
      </c>
      <c r="AM85" s="42">
        <f>IF('Indicator Data'!AN89="No Data",1,IF('Indicator Data imputation'!AN88&lt;&gt;"",1,0))</f>
        <v>0</v>
      </c>
      <c r="AN85" s="42">
        <f>IF('Indicator Data'!AO89="No Data",1,IF('Indicator Data imputation'!AO88&lt;&gt;"",1,0))</f>
        <v>0</v>
      </c>
      <c r="AO85" s="42">
        <f>IF('Indicator Data'!AP89="No Data",1,IF('Indicator Data imputation'!AP88&lt;&gt;"",1,0))</f>
        <v>0</v>
      </c>
      <c r="AP85" s="42">
        <f>IF('Indicator Data'!AQ89="No Data",1,IF('Indicator Data imputation'!AQ88&lt;&gt;"",1,0))</f>
        <v>0</v>
      </c>
      <c r="AQ85" s="42">
        <f>IF('Indicator Data'!AR89="No Data",1,IF('Indicator Data imputation'!AR88&lt;&gt;"",1,0))</f>
        <v>0</v>
      </c>
      <c r="AR85" s="42">
        <f>IF('Indicator Data'!AS89="No Data",1,IF('Indicator Data imputation'!AS88&lt;&gt;"",1,0))</f>
        <v>1</v>
      </c>
      <c r="AS85" s="42">
        <f>IF('Indicator Data'!AT89="No Data",1,IF('Indicator Data imputation'!AT88&lt;&gt;"",1,0))</f>
        <v>1</v>
      </c>
      <c r="AT85" s="42">
        <f>IF('Indicator Data'!AU89="No Data",1,IF('Indicator Data imputation'!AU88&lt;&gt;"",1,0))</f>
        <v>0</v>
      </c>
      <c r="AU85" s="42">
        <f>IF('Indicator Data'!AV89="No Data",1,IF('Indicator Data imputation'!AV88&lt;&gt;"",1,0))</f>
        <v>0</v>
      </c>
      <c r="AV85" s="42">
        <f>IF('Indicator Data'!AW89="No Data",1,IF('Indicator Data imputation'!AW88&lt;&gt;"",1,0))</f>
        <v>0</v>
      </c>
      <c r="AW85" s="42">
        <f>IF('Indicator Data'!AX89="No Data",1,IF('Indicator Data imputation'!AX88&lt;&gt;"",1,0))</f>
        <v>0</v>
      </c>
      <c r="AX85" s="42">
        <f>IF('Indicator Data'!AY89="No Data",1,IF('Indicator Data imputation'!AY88&lt;&gt;"",1,0))</f>
        <v>0</v>
      </c>
      <c r="AY85" s="42">
        <f>IF('Indicator Data'!AZ89="No Data",1,IF('Indicator Data imputation'!AZ88&lt;&gt;"",1,0))</f>
        <v>0</v>
      </c>
      <c r="AZ85" s="42">
        <f>IF('Indicator Data'!BA89="No Data",1,IF('Indicator Data imputation'!BA88&lt;&gt;"",1,0))</f>
        <v>0</v>
      </c>
      <c r="BA85" s="42">
        <f>IF('Indicator Data'!BB89="No Data",1,IF('Indicator Data imputation'!BB88&lt;&gt;"",1,0))</f>
        <v>0</v>
      </c>
      <c r="BB85" s="42">
        <f>IF('Indicator Data'!BC89="No Data",1,IF('Indicator Data imputation'!BC88&lt;&gt;"",1,0))</f>
        <v>0</v>
      </c>
      <c r="BC85" s="42">
        <f>IF('Indicator Data'!BD89="No Data",1,IF('Indicator Data imputation'!BD88&lt;&gt;"",1,0))</f>
        <v>0</v>
      </c>
      <c r="BD85" s="42">
        <f>IF('Indicator Data'!BE89="No Data",1,IF('Indicator Data imputation'!BE88&lt;&gt;"",1,0))</f>
        <v>0</v>
      </c>
      <c r="BE85" s="42">
        <f>IF('Indicator Data'!BF89="No Data",1,IF('Indicator Data imputation'!BF88&lt;&gt;"",1,0))</f>
        <v>0</v>
      </c>
      <c r="BF85" s="42">
        <f>IF('Indicator Data'!BG89="No Data",1,IF('Indicator Data imputation'!BG88&lt;&gt;"",1,0))</f>
        <v>0</v>
      </c>
      <c r="BG85" s="42">
        <f>IF('Indicator Data'!BH89="No Data",1,IF('Indicator Data imputation'!BH88&lt;&gt;"",1,0))</f>
        <v>0</v>
      </c>
      <c r="BH85" s="42">
        <f>IF('Indicator Data'!BI89="No Data",1,IF('Indicator Data imputation'!BI88&lt;&gt;"",1,0))</f>
        <v>0</v>
      </c>
      <c r="BI85" s="42">
        <f>IF('Indicator Data'!BJ89="No Data",1,IF('Indicator Data imputation'!BJ88&lt;&gt;"",1,0))</f>
        <v>1</v>
      </c>
      <c r="BJ85" s="42">
        <f>IF('Indicator Data'!BK89="No Data",1,IF('Indicator Data imputation'!BK88&lt;&gt;"",1,0))</f>
        <v>0</v>
      </c>
      <c r="BK85" s="42">
        <f>IF('Indicator Data'!BL89="No Data",1,IF('Indicator Data imputation'!BL88&lt;&gt;"",1,0))</f>
        <v>0</v>
      </c>
      <c r="BL85" s="42">
        <f>IF('Indicator Data'!BM89="No Data",1,IF('Indicator Data imputation'!BM88&lt;&gt;"",1,0))</f>
        <v>0</v>
      </c>
      <c r="BM85" s="42">
        <f>IF('Indicator Data'!BN89="No Data",1,IF('Indicator Data imputation'!BN88&lt;&gt;"",1,0))</f>
        <v>0</v>
      </c>
      <c r="BN85" s="42">
        <f>IF('Indicator Data'!BO89="No Data",1,IF('Indicator Data imputation'!BO88&lt;&gt;"",1,0))</f>
        <v>0</v>
      </c>
      <c r="BO85" s="42">
        <f>IF('Indicator Data'!BP89="No Data",1,IF('Indicator Data imputation'!BP88&lt;&gt;"",1,0))</f>
        <v>0</v>
      </c>
      <c r="BP85" s="42">
        <f>IF('Indicator Data'!BQ89="No Data",1,IF('Indicator Data imputation'!BQ88&lt;&gt;"",1,0))</f>
        <v>0</v>
      </c>
      <c r="BQ85" s="42">
        <f>IF('Indicator Data'!BR89="No Data",1,IF('Indicator Data imputation'!BR88&lt;&gt;"",1,0))</f>
        <v>0</v>
      </c>
      <c r="BR85" s="42">
        <f>IF('Indicator Data'!BS89="No Data",1,IF('Indicator Data imputation'!BS88&lt;&gt;"",1,0))</f>
        <v>0</v>
      </c>
      <c r="BS85" s="42">
        <f>IF('Indicator Data'!BT89="No Data",1,IF('Indicator Data imputation'!BT88&lt;&gt;"",1,0))</f>
        <v>0</v>
      </c>
      <c r="BT85" s="42">
        <f>IF('Indicator Data'!BU89="No Data",1,IF('Indicator Data imputation'!BU88&lt;&gt;"",1,0))</f>
        <v>0</v>
      </c>
      <c r="BU85">
        <f t="shared" si="3"/>
        <v>9</v>
      </c>
      <c r="BV85" s="44">
        <f t="shared" si="4"/>
        <v>0.12</v>
      </c>
    </row>
    <row r="86" spans="1:74">
      <c r="A86" t="str">
        <f>'Indicator Data'!B90</f>
        <v>JOR</v>
      </c>
      <c r="B86" s="42">
        <f>IF('Indicator Data'!C90="No Data",1,IF('Indicator Data imputation'!C89&lt;&gt;"",1,0))</f>
        <v>0</v>
      </c>
      <c r="C86" s="42">
        <f>IF('Indicator Data'!D90="No Data",1,IF('Indicator Data imputation'!D89&lt;&gt;"",1,0))</f>
        <v>0</v>
      </c>
      <c r="D86" s="42">
        <f>IF('Indicator Data'!E90="No Data",1,IF('Indicator Data imputation'!E89&lt;&gt;"",1,0))</f>
        <v>0</v>
      </c>
      <c r="E86" s="42">
        <f>IF('Indicator Data'!F90="No Data",1,IF('Indicator Data imputation'!F89&lt;&gt;"",1,0))</f>
        <v>0</v>
      </c>
      <c r="F86" s="42">
        <f>IF('Indicator Data'!G90="No Data",1,IF('Indicator Data imputation'!G89&lt;&gt;"",1,0))</f>
        <v>0</v>
      </c>
      <c r="G86" s="42">
        <f>IF('Indicator Data'!H90="No Data",1,IF('Indicator Data imputation'!H89&lt;&gt;"",1,0))</f>
        <v>0</v>
      </c>
      <c r="H86" s="42">
        <f>IF('Indicator Data'!I90="No Data",1,IF('Indicator Data imputation'!I89&lt;&gt;"",1,0))</f>
        <v>0</v>
      </c>
      <c r="I86" s="42">
        <f>IF('Indicator Data'!J90="No Data",1,IF('Indicator Data imputation'!J89&lt;&gt;"",1,0))</f>
        <v>0</v>
      </c>
      <c r="J86" s="42">
        <f>IF('Indicator Data'!K90="No Data",1,IF('Indicator Data imputation'!K89&lt;&gt;"",1,0))</f>
        <v>0</v>
      </c>
      <c r="K86" s="42">
        <f>IF('Indicator Data'!L90="No Data",1,IF('Indicator Data imputation'!L89&lt;&gt;"",1,0))</f>
        <v>0</v>
      </c>
      <c r="L86" s="42">
        <f>IF('Indicator Data'!M90="No Data",1,IF('Indicator Data imputation'!M89&lt;&gt;"",1,0))</f>
        <v>0</v>
      </c>
      <c r="M86" s="42">
        <f>IF('Indicator Data'!N90="No Data",1,IF('Indicator Data imputation'!N89&lt;&gt;"",1,0))</f>
        <v>1</v>
      </c>
      <c r="N86" s="42">
        <f>IF('Indicator Data'!O90="No Data",1,IF('Indicator Data imputation'!O89&lt;&gt;"",1,0))</f>
        <v>1</v>
      </c>
      <c r="O86" s="42">
        <f>IF('Indicator Data'!P90="No Data",1,IF('Indicator Data imputation'!P89&lt;&gt;"",1,0))</f>
        <v>1</v>
      </c>
      <c r="P86" s="42">
        <f>IF('Indicator Data'!Q90="No Data",1,IF('Indicator Data imputation'!Q89&lt;&gt;"",1,0))</f>
        <v>0</v>
      </c>
      <c r="Q86" s="42">
        <f>IF('Indicator Data'!R90="No Data",1,IF('Indicator Data imputation'!R89&lt;&gt;"",1,0))</f>
        <v>0</v>
      </c>
      <c r="R86" s="42">
        <f>IF('Indicator Data'!S90="No Data",1,IF('Indicator Data imputation'!S89&lt;&gt;"",1,0))</f>
        <v>0</v>
      </c>
      <c r="S86" s="42">
        <f>IF('Indicator Data'!T90="No Data",1,IF('Indicator Data imputation'!T89&lt;&gt;"",1,0))</f>
        <v>0</v>
      </c>
      <c r="T86" s="42">
        <f>IF('Indicator Data'!U90="No Data",1,IF('Indicator Data imputation'!U89&lt;&gt;"",1,0))</f>
        <v>0</v>
      </c>
      <c r="U86" s="42">
        <f>IF('Indicator Data'!V90="No Data",1,IF('Indicator Data imputation'!V89&lt;&gt;"",1,0))</f>
        <v>0</v>
      </c>
      <c r="V86" s="42">
        <f>IF('Indicator Data'!W90="No Data",1,IF('Indicator Data imputation'!W89&lt;&gt;"",1,0))</f>
        <v>0</v>
      </c>
      <c r="W86" s="42">
        <f>IF('Indicator Data'!X90="No Data",1,IF('Indicator Data imputation'!X89&lt;&gt;"",1,0))</f>
        <v>0</v>
      </c>
      <c r="X86" s="42">
        <f>IF('Indicator Data'!Y90="No Data",1,IF('Indicator Data imputation'!Y89&lt;&gt;"",1,0))</f>
        <v>0</v>
      </c>
      <c r="Y86" s="42">
        <f>IF('Indicator Data'!Z90="No Data",1,IF('Indicator Data imputation'!Z89&lt;&gt;"",1,0))</f>
        <v>0</v>
      </c>
      <c r="Z86" s="42">
        <f>IF('Indicator Data'!AA90="No Data",1,IF('Indicator Data imputation'!AA89&lt;&gt;"",1,0))</f>
        <v>1</v>
      </c>
      <c r="AA86" s="42">
        <f>IF('Indicator Data'!AB90="No Data",1,IF('Indicator Data imputation'!AB89&lt;&gt;"",1,0))</f>
        <v>0</v>
      </c>
      <c r="AB86" s="42">
        <f>IF('Indicator Data'!AC90="No Data",1,IF('Indicator Data imputation'!AC89&lt;&gt;"",1,0))</f>
        <v>0</v>
      </c>
      <c r="AC86" s="42">
        <f>IF('Indicator Data'!AD90="No Data",1,IF('Indicator Data imputation'!AD89&lt;&gt;"",1,0))</f>
        <v>0</v>
      </c>
      <c r="AD86" s="42">
        <f>IF('Indicator Data'!AE90="No Data",1,IF('Indicator Data imputation'!AE89&lt;&gt;"",1,0))</f>
        <v>0</v>
      </c>
      <c r="AE86" s="42">
        <f>IF('Indicator Data'!AF90="No Data",1,IF('Indicator Data imputation'!AF89&lt;&gt;"",1,0))</f>
        <v>0</v>
      </c>
      <c r="AF86" s="42">
        <f>IF('Indicator Data'!AG90="No Data",1,IF('Indicator Data imputation'!AG89&lt;&gt;"",1,0))</f>
        <v>0</v>
      </c>
      <c r="AG86" s="42">
        <f>IF('Indicator Data'!AH90="No Data",1,IF('Indicator Data imputation'!AH89&lt;&gt;"",1,0))</f>
        <v>0</v>
      </c>
      <c r="AH86" s="42">
        <f>IF('Indicator Data'!AI90="No Data",1,IF('Indicator Data imputation'!AI89&lt;&gt;"",1,0))</f>
        <v>0</v>
      </c>
      <c r="AI86" s="42">
        <f>IF('Indicator Data'!AJ90="No Data",1,IF('Indicator Data imputation'!AJ89&lt;&gt;"",1,0))</f>
        <v>0</v>
      </c>
      <c r="AJ86" s="42">
        <f>IF('Indicator Data'!AK90="No Data",1,IF('Indicator Data imputation'!AK89&lt;&gt;"",1,0))</f>
        <v>0</v>
      </c>
      <c r="AK86" s="42">
        <f>IF('Indicator Data'!AL90="No Data",1,IF('Indicator Data imputation'!AL89&lt;&gt;"",1,0))</f>
        <v>0</v>
      </c>
      <c r="AL86" s="42">
        <f>IF('Indicator Data'!AM90="No Data",1,IF('Indicator Data imputation'!AM89&lt;&gt;"",1,0))</f>
        <v>0</v>
      </c>
      <c r="AM86" s="42">
        <f>IF('Indicator Data'!AN90="No Data",1,IF('Indicator Data imputation'!AN89&lt;&gt;"",1,0))</f>
        <v>0</v>
      </c>
      <c r="AN86" s="42">
        <f>IF('Indicator Data'!AO90="No Data",1,IF('Indicator Data imputation'!AO89&lt;&gt;"",1,0))</f>
        <v>0</v>
      </c>
      <c r="AO86" s="42">
        <f>IF('Indicator Data'!AP90="No Data",1,IF('Indicator Data imputation'!AP89&lt;&gt;"",1,0))</f>
        <v>0</v>
      </c>
      <c r="AP86" s="42">
        <f>IF('Indicator Data'!AQ90="No Data",1,IF('Indicator Data imputation'!AQ89&lt;&gt;"",1,0))</f>
        <v>0</v>
      </c>
      <c r="AQ86" s="42">
        <f>IF('Indicator Data'!AR90="No Data",1,IF('Indicator Data imputation'!AR89&lt;&gt;"",1,0))</f>
        <v>0</v>
      </c>
      <c r="AR86" s="42">
        <f>IF('Indicator Data'!AS90="No Data",1,IF('Indicator Data imputation'!AS89&lt;&gt;"",1,0))</f>
        <v>0</v>
      </c>
      <c r="AS86" s="42">
        <f>IF('Indicator Data'!AT90="No Data",1,IF('Indicator Data imputation'!AT89&lt;&gt;"",1,0))</f>
        <v>1</v>
      </c>
      <c r="AT86" s="42">
        <f>IF('Indicator Data'!AU90="No Data",1,IF('Indicator Data imputation'!AU89&lt;&gt;"",1,0))</f>
        <v>0</v>
      </c>
      <c r="AU86" s="42">
        <f>IF('Indicator Data'!AV90="No Data",1,IF('Indicator Data imputation'!AV89&lt;&gt;"",1,0))</f>
        <v>0</v>
      </c>
      <c r="AV86" s="42">
        <f>IF('Indicator Data'!AW90="No Data",1,IF('Indicator Data imputation'!AW89&lt;&gt;"",1,0))</f>
        <v>0</v>
      </c>
      <c r="AW86" s="42">
        <f>IF('Indicator Data'!AX90="No Data",1,IF('Indicator Data imputation'!AX89&lt;&gt;"",1,0))</f>
        <v>0</v>
      </c>
      <c r="AX86" s="42">
        <f>IF('Indicator Data'!AY90="No Data",1,IF('Indicator Data imputation'!AY89&lt;&gt;"",1,0))</f>
        <v>0</v>
      </c>
      <c r="AY86" s="42">
        <f>IF('Indicator Data'!AZ90="No Data",1,IF('Indicator Data imputation'!AZ89&lt;&gt;"",1,0))</f>
        <v>0</v>
      </c>
      <c r="AZ86" s="42">
        <f>IF('Indicator Data'!BA90="No Data",1,IF('Indicator Data imputation'!BA89&lt;&gt;"",1,0))</f>
        <v>0</v>
      </c>
      <c r="BA86" s="42">
        <f>IF('Indicator Data'!BB90="No Data",1,IF('Indicator Data imputation'!BB89&lt;&gt;"",1,0))</f>
        <v>0</v>
      </c>
      <c r="BB86" s="42">
        <f>IF('Indicator Data'!BC90="No Data",1,IF('Indicator Data imputation'!BC89&lt;&gt;"",1,0))</f>
        <v>0</v>
      </c>
      <c r="BC86" s="42">
        <f>IF('Indicator Data'!BD90="No Data",1,IF('Indicator Data imputation'!BD89&lt;&gt;"",1,0))</f>
        <v>0</v>
      </c>
      <c r="BD86" s="42">
        <f>IF('Indicator Data'!BE90="No Data",1,IF('Indicator Data imputation'!BE89&lt;&gt;"",1,0))</f>
        <v>0</v>
      </c>
      <c r="BE86" s="42">
        <f>IF('Indicator Data'!BF90="No Data",1,IF('Indicator Data imputation'!BF89&lt;&gt;"",1,0))</f>
        <v>0</v>
      </c>
      <c r="BF86" s="42">
        <f>IF('Indicator Data'!BG90="No Data",1,IF('Indicator Data imputation'!BG89&lt;&gt;"",1,0))</f>
        <v>0</v>
      </c>
      <c r="BG86" s="42">
        <f>IF('Indicator Data'!BH90="No Data",1,IF('Indicator Data imputation'!BH89&lt;&gt;"",1,0))</f>
        <v>0</v>
      </c>
      <c r="BH86" s="42">
        <f>IF('Indicator Data'!BI90="No Data",1,IF('Indicator Data imputation'!BI89&lt;&gt;"",1,0))</f>
        <v>0</v>
      </c>
      <c r="BI86" s="42">
        <f>IF('Indicator Data'!BJ90="No Data",1,IF('Indicator Data imputation'!BJ89&lt;&gt;"",1,0))</f>
        <v>0</v>
      </c>
      <c r="BJ86" s="42">
        <f>IF('Indicator Data'!BK90="No Data",1,IF('Indicator Data imputation'!BK89&lt;&gt;"",1,0))</f>
        <v>0</v>
      </c>
      <c r="BK86" s="42">
        <f>IF('Indicator Data'!BL90="No Data",1,IF('Indicator Data imputation'!BL89&lt;&gt;"",1,0))</f>
        <v>0</v>
      </c>
      <c r="BL86" s="42">
        <f>IF('Indicator Data'!BM90="No Data",1,IF('Indicator Data imputation'!BM89&lt;&gt;"",1,0))</f>
        <v>0</v>
      </c>
      <c r="BM86" s="42">
        <f>IF('Indicator Data'!BN90="No Data",1,IF('Indicator Data imputation'!BN89&lt;&gt;"",1,0))</f>
        <v>0</v>
      </c>
      <c r="BN86" s="42">
        <f>IF('Indicator Data'!BO90="No Data",1,IF('Indicator Data imputation'!BO89&lt;&gt;"",1,0))</f>
        <v>0</v>
      </c>
      <c r="BO86" s="42">
        <f>IF('Indicator Data'!BP90="No Data",1,IF('Indicator Data imputation'!BP89&lt;&gt;"",1,0))</f>
        <v>0</v>
      </c>
      <c r="BP86" s="42">
        <f>IF('Indicator Data'!BQ90="No Data",1,IF('Indicator Data imputation'!BQ89&lt;&gt;"",1,0))</f>
        <v>0</v>
      </c>
      <c r="BQ86" s="42">
        <f>IF('Indicator Data'!BR90="No Data",1,IF('Indicator Data imputation'!BR89&lt;&gt;"",1,0))</f>
        <v>0</v>
      </c>
      <c r="BR86" s="42">
        <f>IF('Indicator Data'!BS90="No Data",1,IF('Indicator Data imputation'!BS89&lt;&gt;"",1,0))</f>
        <v>1</v>
      </c>
      <c r="BS86" s="42">
        <f>IF('Indicator Data'!BT90="No Data",1,IF('Indicator Data imputation'!BT89&lt;&gt;"",1,0))</f>
        <v>0</v>
      </c>
      <c r="BT86" s="42">
        <f>IF('Indicator Data'!BU90="No Data",1,IF('Indicator Data imputation'!BU89&lt;&gt;"",1,0))</f>
        <v>0</v>
      </c>
      <c r="BU86">
        <f t="shared" si="3"/>
        <v>6</v>
      </c>
      <c r="BV86" s="44">
        <f t="shared" si="4"/>
        <v>0.08</v>
      </c>
    </row>
    <row r="87" spans="1:74">
      <c r="A87" t="str">
        <f>'Indicator Data'!B91</f>
        <v>KAZ</v>
      </c>
      <c r="B87" s="42">
        <f>IF('Indicator Data'!C91="No Data",1,IF('Indicator Data imputation'!C90&lt;&gt;"",1,0))</f>
        <v>0</v>
      </c>
      <c r="C87" s="42">
        <f>IF('Indicator Data'!D91="No Data",1,IF('Indicator Data imputation'!D90&lt;&gt;"",1,0))</f>
        <v>0</v>
      </c>
      <c r="D87" s="42">
        <f>IF('Indicator Data'!E91="No Data",1,IF('Indicator Data imputation'!E90&lt;&gt;"",1,0))</f>
        <v>0</v>
      </c>
      <c r="E87" s="42">
        <f>IF('Indicator Data'!F91="No Data",1,IF('Indicator Data imputation'!F90&lt;&gt;"",1,0))</f>
        <v>0</v>
      </c>
      <c r="F87" s="42">
        <f>IF('Indicator Data'!G91="No Data",1,IF('Indicator Data imputation'!G90&lt;&gt;"",1,0))</f>
        <v>0</v>
      </c>
      <c r="G87" s="42">
        <f>IF('Indicator Data'!H91="No Data",1,IF('Indicator Data imputation'!H90&lt;&gt;"",1,0))</f>
        <v>0</v>
      </c>
      <c r="H87" s="42">
        <f>IF('Indicator Data'!I91="No Data",1,IF('Indicator Data imputation'!I90&lt;&gt;"",1,0))</f>
        <v>0</v>
      </c>
      <c r="I87" s="42">
        <f>IF('Indicator Data'!J91="No Data",1,IF('Indicator Data imputation'!J90&lt;&gt;"",1,0))</f>
        <v>0</v>
      </c>
      <c r="J87" s="42">
        <f>IF('Indicator Data'!K91="No Data",1,IF('Indicator Data imputation'!K90&lt;&gt;"",1,0))</f>
        <v>0</v>
      </c>
      <c r="K87" s="42">
        <f>IF('Indicator Data'!L91="No Data",1,IF('Indicator Data imputation'!L90&lt;&gt;"",1,0))</f>
        <v>0</v>
      </c>
      <c r="L87" s="42">
        <f>IF('Indicator Data'!M91="No Data",1,IF('Indicator Data imputation'!M90&lt;&gt;"",1,0))</f>
        <v>0</v>
      </c>
      <c r="M87" s="42">
        <f>IF('Indicator Data'!N91="No Data",1,IF('Indicator Data imputation'!N90&lt;&gt;"",1,0))</f>
        <v>1</v>
      </c>
      <c r="N87" s="42">
        <f>IF('Indicator Data'!O91="No Data",1,IF('Indicator Data imputation'!O90&lt;&gt;"",1,0))</f>
        <v>1</v>
      </c>
      <c r="O87" s="42">
        <f>IF('Indicator Data'!P91="No Data",1,IF('Indicator Data imputation'!P90&lt;&gt;"",1,0))</f>
        <v>1</v>
      </c>
      <c r="P87" s="42">
        <f>IF('Indicator Data'!Q91="No Data",1,IF('Indicator Data imputation'!Q90&lt;&gt;"",1,0))</f>
        <v>0</v>
      </c>
      <c r="Q87" s="42">
        <f>IF('Indicator Data'!R91="No Data",1,IF('Indicator Data imputation'!R90&lt;&gt;"",1,0))</f>
        <v>0</v>
      </c>
      <c r="R87" s="42">
        <f>IF('Indicator Data'!S91="No Data",1,IF('Indicator Data imputation'!S90&lt;&gt;"",1,0))</f>
        <v>0</v>
      </c>
      <c r="S87" s="42">
        <f>IF('Indicator Data'!T91="No Data",1,IF('Indicator Data imputation'!T90&lt;&gt;"",1,0))</f>
        <v>0</v>
      </c>
      <c r="T87" s="42">
        <f>IF('Indicator Data'!U91="No Data",1,IF('Indicator Data imputation'!U90&lt;&gt;"",1,0))</f>
        <v>0</v>
      </c>
      <c r="U87" s="42">
        <f>IF('Indicator Data'!V91="No Data",1,IF('Indicator Data imputation'!V90&lt;&gt;"",1,0))</f>
        <v>0</v>
      </c>
      <c r="V87" s="42">
        <f>IF('Indicator Data'!W91="No Data",1,IF('Indicator Data imputation'!W90&lt;&gt;"",1,0))</f>
        <v>0</v>
      </c>
      <c r="W87" s="42">
        <f>IF('Indicator Data'!X91="No Data",1,IF('Indicator Data imputation'!X90&lt;&gt;"",1,0))</f>
        <v>0</v>
      </c>
      <c r="X87" s="42">
        <f>IF('Indicator Data'!Y91="No Data",1,IF('Indicator Data imputation'!Y90&lt;&gt;"",1,0))</f>
        <v>0</v>
      </c>
      <c r="Y87" s="42">
        <f>IF('Indicator Data'!Z91="No Data",1,IF('Indicator Data imputation'!Z90&lt;&gt;"",1,0))</f>
        <v>0</v>
      </c>
      <c r="Z87" s="42">
        <f>IF('Indicator Data'!AA91="No Data",1,IF('Indicator Data imputation'!AA90&lt;&gt;"",1,0))</f>
        <v>0</v>
      </c>
      <c r="AA87" s="42">
        <f>IF('Indicator Data'!AB91="No Data",1,IF('Indicator Data imputation'!AB90&lt;&gt;"",1,0))</f>
        <v>0</v>
      </c>
      <c r="AB87" s="42">
        <f>IF('Indicator Data'!AC91="No Data",1,IF('Indicator Data imputation'!AC90&lt;&gt;"",1,0))</f>
        <v>0</v>
      </c>
      <c r="AC87" s="42">
        <f>IF('Indicator Data'!AD91="No Data",1,IF('Indicator Data imputation'!AD90&lt;&gt;"",1,0))</f>
        <v>0</v>
      </c>
      <c r="AD87" s="42">
        <f>IF('Indicator Data'!AE91="No Data",1,IF('Indicator Data imputation'!AE90&lt;&gt;"",1,0))</f>
        <v>0</v>
      </c>
      <c r="AE87" s="42">
        <f>IF('Indicator Data'!AF91="No Data",1,IF('Indicator Data imputation'!AF90&lt;&gt;"",1,0))</f>
        <v>0</v>
      </c>
      <c r="AF87" s="42">
        <f>IF('Indicator Data'!AG91="No Data",1,IF('Indicator Data imputation'!AG90&lt;&gt;"",1,0))</f>
        <v>0</v>
      </c>
      <c r="AG87" s="42">
        <f>IF('Indicator Data'!AH91="No Data",1,IF('Indicator Data imputation'!AH90&lt;&gt;"",1,0))</f>
        <v>0</v>
      </c>
      <c r="AH87" s="42">
        <f>IF('Indicator Data'!AI91="No Data",1,IF('Indicator Data imputation'!AI90&lt;&gt;"",1,0))</f>
        <v>0</v>
      </c>
      <c r="AI87" s="42">
        <f>IF('Indicator Data'!AJ91="No Data",1,IF('Indicator Data imputation'!AJ90&lt;&gt;"",1,0))</f>
        <v>0</v>
      </c>
      <c r="AJ87" s="42">
        <f>IF('Indicator Data'!AK91="No Data",1,IF('Indicator Data imputation'!AK90&lt;&gt;"",1,0))</f>
        <v>0</v>
      </c>
      <c r="AK87" s="42">
        <f>IF('Indicator Data'!AL91="No Data",1,IF('Indicator Data imputation'!AL90&lt;&gt;"",1,0))</f>
        <v>0</v>
      </c>
      <c r="AL87" s="42">
        <f>IF('Indicator Data'!AM91="No Data",1,IF('Indicator Data imputation'!AM90&lt;&gt;"",1,0))</f>
        <v>0</v>
      </c>
      <c r="AM87" s="42">
        <f>IF('Indicator Data'!AN91="No Data",1,IF('Indicator Data imputation'!AN90&lt;&gt;"",1,0))</f>
        <v>0</v>
      </c>
      <c r="AN87" s="42">
        <f>IF('Indicator Data'!AO91="No Data",1,IF('Indicator Data imputation'!AO90&lt;&gt;"",1,0))</f>
        <v>0</v>
      </c>
      <c r="AO87" s="42">
        <f>IF('Indicator Data'!AP91="No Data",1,IF('Indicator Data imputation'!AP90&lt;&gt;"",1,0))</f>
        <v>0</v>
      </c>
      <c r="AP87" s="42">
        <f>IF('Indicator Data'!AQ91="No Data",1,IF('Indicator Data imputation'!AQ90&lt;&gt;"",1,0))</f>
        <v>0</v>
      </c>
      <c r="AQ87" s="42">
        <f>IF('Indicator Data'!AR91="No Data",1,IF('Indicator Data imputation'!AR90&lt;&gt;"",1,0))</f>
        <v>0</v>
      </c>
      <c r="AR87" s="42">
        <f>IF('Indicator Data'!AS91="No Data",1,IF('Indicator Data imputation'!AS90&lt;&gt;"",1,0))</f>
        <v>1</v>
      </c>
      <c r="AS87" s="42">
        <f>IF('Indicator Data'!AT91="No Data",1,IF('Indicator Data imputation'!AT90&lt;&gt;"",1,0))</f>
        <v>1</v>
      </c>
      <c r="AT87" s="42">
        <f>IF('Indicator Data'!AU91="No Data",1,IF('Indicator Data imputation'!AU90&lt;&gt;"",1,0))</f>
        <v>0</v>
      </c>
      <c r="AU87" s="42">
        <f>IF('Indicator Data'!AV91="No Data",1,IF('Indicator Data imputation'!AV90&lt;&gt;"",1,0))</f>
        <v>0</v>
      </c>
      <c r="AV87" s="42">
        <f>IF('Indicator Data'!AW91="No Data",1,IF('Indicator Data imputation'!AW90&lt;&gt;"",1,0))</f>
        <v>0</v>
      </c>
      <c r="AW87" s="42">
        <f>IF('Indicator Data'!AX91="No Data",1,IF('Indicator Data imputation'!AX90&lt;&gt;"",1,0))</f>
        <v>0</v>
      </c>
      <c r="AX87" s="42">
        <f>IF('Indicator Data'!AY91="No Data",1,IF('Indicator Data imputation'!AY90&lt;&gt;"",1,0))</f>
        <v>0</v>
      </c>
      <c r="AY87" s="42">
        <f>IF('Indicator Data'!AZ91="No Data",1,IF('Indicator Data imputation'!AZ90&lt;&gt;"",1,0))</f>
        <v>0</v>
      </c>
      <c r="AZ87" s="42">
        <f>IF('Indicator Data'!BA91="No Data",1,IF('Indicator Data imputation'!BA90&lt;&gt;"",1,0))</f>
        <v>0</v>
      </c>
      <c r="BA87" s="42">
        <f>IF('Indicator Data'!BB91="No Data",1,IF('Indicator Data imputation'!BB90&lt;&gt;"",1,0))</f>
        <v>0</v>
      </c>
      <c r="BB87" s="42">
        <f>IF('Indicator Data'!BC91="No Data",1,IF('Indicator Data imputation'!BC90&lt;&gt;"",1,0))</f>
        <v>0</v>
      </c>
      <c r="BC87" s="42">
        <f>IF('Indicator Data'!BD91="No Data",1,IF('Indicator Data imputation'!BD90&lt;&gt;"",1,0))</f>
        <v>0</v>
      </c>
      <c r="BD87" s="42">
        <f>IF('Indicator Data'!BE91="No Data",1,IF('Indicator Data imputation'!BE90&lt;&gt;"",1,0))</f>
        <v>0</v>
      </c>
      <c r="BE87" s="42">
        <f>IF('Indicator Data'!BF91="No Data",1,IF('Indicator Data imputation'!BF90&lt;&gt;"",1,0))</f>
        <v>0</v>
      </c>
      <c r="BF87" s="42">
        <f>IF('Indicator Data'!BG91="No Data",1,IF('Indicator Data imputation'!BG90&lt;&gt;"",1,0))</f>
        <v>0</v>
      </c>
      <c r="BG87" s="42">
        <f>IF('Indicator Data'!BH91="No Data",1,IF('Indicator Data imputation'!BH90&lt;&gt;"",1,0))</f>
        <v>0</v>
      </c>
      <c r="BH87" s="42">
        <f>IF('Indicator Data'!BI91="No Data",1,IF('Indicator Data imputation'!BI90&lt;&gt;"",1,0))</f>
        <v>0</v>
      </c>
      <c r="BI87" s="42">
        <f>IF('Indicator Data'!BJ91="No Data",1,IF('Indicator Data imputation'!BJ90&lt;&gt;"",1,0))</f>
        <v>0</v>
      </c>
      <c r="BJ87" s="42">
        <f>IF('Indicator Data'!BK91="No Data",1,IF('Indicator Data imputation'!BK90&lt;&gt;"",1,0))</f>
        <v>0</v>
      </c>
      <c r="BK87" s="42">
        <f>IF('Indicator Data'!BL91="No Data",1,IF('Indicator Data imputation'!BL90&lt;&gt;"",1,0))</f>
        <v>0</v>
      </c>
      <c r="BL87" s="42">
        <f>IF('Indicator Data'!BM91="No Data",1,IF('Indicator Data imputation'!BM90&lt;&gt;"",1,0))</f>
        <v>0</v>
      </c>
      <c r="BM87" s="42">
        <f>IF('Indicator Data'!BN91="No Data",1,IF('Indicator Data imputation'!BN90&lt;&gt;"",1,0))</f>
        <v>0</v>
      </c>
      <c r="BN87" s="42">
        <f>IF('Indicator Data'!BO91="No Data",1,IF('Indicator Data imputation'!BO90&lt;&gt;"",1,0))</f>
        <v>0</v>
      </c>
      <c r="BO87" s="42">
        <f>IF('Indicator Data'!BP91="No Data",1,IF('Indicator Data imputation'!BP90&lt;&gt;"",1,0))</f>
        <v>0</v>
      </c>
      <c r="BP87" s="42">
        <f>IF('Indicator Data'!BQ91="No Data",1,IF('Indicator Data imputation'!BQ90&lt;&gt;"",1,0))</f>
        <v>0</v>
      </c>
      <c r="BQ87" s="42">
        <f>IF('Indicator Data'!BR91="No Data",1,IF('Indicator Data imputation'!BR90&lt;&gt;"",1,0))</f>
        <v>0</v>
      </c>
      <c r="BR87" s="42">
        <f>IF('Indicator Data'!BS91="No Data",1,IF('Indicator Data imputation'!BS90&lt;&gt;"",1,0))</f>
        <v>0</v>
      </c>
      <c r="BS87" s="42">
        <f>IF('Indicator Data'!BT91="No Data",1,IF('Indicator Data imputation'!BT90&lt;&gt;"",1,0))</f>
        <v>0</v>
      </c>
      <c r="BT87" s="42">
        <f>IF('Indicator Data'!BU91="No Data",1,IF('Indicator Data imputation'!BU90&lt;&gt;"",1,0))</f>
        <v>0</v>
      </c>
      <c r="BU87">
        <f t="shared" si="3"/>
        <v>5</v>
      </c>
      <c r="BV87" s="44">
        <f t="shared" si="4"/>
        <v>6.6666666666666666E-2</v>
      </c>
    </row>
    <row r="88" spans="1:74">
      <c r="A88" t="str">
        <f>'Indicator Data'!B92</f>
        <v>KEN</v>
      </c>
      <c r="B88" s="42">
        <f>IF('Indicator Data'!C92="No Data",1,IF('Indicator Data imputation'!C91&lt;&gt;"",1,0))</f>
        <v>0</v>
      </c>
      <c r="C88" s="42">
        <f>IF('Indicator Data'!D92="No Data",1,IF('Indicator Data imputation'!D91&lt;&gt;"",1,0))</f>
        <v>0</v>
      </c>
      <c r="D88" s="42">
        <f>IF('Indicator Data'!E92="No Data",1,IF('Indicator Data imputation'!E91&lt;&gt;"",1,0))</f>
        <v>0</v>
      </c>
      <c r="E88" s="42">
        <f>IF('Indicator Data'!F92="No Data",1,IF('Indicator Data imputation'!F91&lt;&gt;"",1,0))</f>
        <v>0</v>
      </c>
      <c r="F88" s="42">
        <f>IF('Indicator Data'!G92="No Data",1,IF('Indicator Data imputation'!G91&lt;&gt;"",1,0))</f>
        <v>0</v>
      </c>
      <c r="G88" s="42">
        <f>IF('Indicator Data'!H92="No Data",1,IF('Indicator Data imputation'!H91&lt;&gt;"",1,0))</f>
        <v>0</v>
      </c>
      <c r="H88" s="42">
        <f>IF('Indicator Data'!I92="No Data",1,IF('Indicator Data imputation'!I91&lt;&gt;"",1,0))</f>
        <v>0</v>
      </c>
      <c r="I88" s="42">
        <f>IF('Indicator Data'!J92="No Data",1,IF('Indicator Data imputation'!J91&lt;&gt;"",1,0))</f>
        <v>0</v>
      </c>
      <c r="J88" s="42">
        <f>IF('Indicator Data'!K92="No Data",1,IF('Indicator Data imputation'!K91&lt;&gt;"",1,0))</f>
        <v>0</v>
      </c>
      <c r="K88" s="42">
        <f>IF('Indicator Data'!L92="No Data",1,IF('Indicator Data imputation'!L91&lt;&gt;"",1,0))</f>
        <v>0</v>
      </c>
      <c r="L88" s="42">
        <f>IF('Indicator Data'!M92="No Data",1,IF('Indicator Data imputation'!M91&lt;&gt;"",1,0))</f>
        <v>0</v>
      </c>
      <c r="M88" s="42">
        <f>IF('Indicator Data'!N92="No Data",1,IF('Indicator Data imputation'!N91&lt;&gt;"",1,0))</f>
        <v>0</v>
      </c>
      <c r="N88" s="42">
        <f>IF('Indicator Data'!O92="No Data",1,IF('Indicator Data imputation'!O91&lt;&gt;"",1,0))</f>
        <v>0</v>
      </c>
      <c r="O88" s="42">
        <f>IF('Indicator Data'!P92="No Data",1,IF('Indicator Data imputation'!P91&lt;&gt;"",1,0))</f>
        <v>0</v>
      </c>
      <c r="P88" s="42">
        <f>IF('Indicator Data'!Q92="No Data",1,IF('Indicator Data imputation'!Q91&lt;&gt;"",1,0))</f>
        <v>0</v>
      </c>
      <c r="Q88" s="42">
        <f>IF('Indicator Data'!R92="No Data",1,IF('Indicator Data imputation'!R91&lt;&gt;"",1,0))</f>
        <v>0</v>
      </c>
      <c r="R88" s="42">
        <f>IF('Indicator Data'!S92="No Data",1,IF('Indicator Data imputation'!S91&lt;&gt;"",1,0))</f>
        <v>0</v>
      </c>
      <c r="S88" s="42">
        <f>IF('Indicator Data'!T92="No Data",1,IF('Indicator Data imputation'!T91&lt;&gt;"",1,0))</f>
        <v>0</v>
      </c>
      <c r="T88" s="42">
        <f>IF('Indicator Data'!U92="No Data",1,IF('Indicator Data imputation'!U91&lt;&gt;"",1,0))</f>
        <v>0</v>
      </c>
      <c r="U88" s="42">
        <f>IF('Indicator Data'!V92="No Data",1,IF('Indicator Data imputation'!V91&lt;&gt;"",1,0))</f>
        <v>0</v>
      </c>
      <c r="V88" s="42">
        <f>IF('Indicator Data'!W92="No Data",1,IF('Indicator Data imputation'!W91&lt;&gt;"",1,0))</f>
        <v>0</v>
      </c>
      <c r="W88" s="42">
        <f>IF('Indicator Data'!X92="No Data",1,IF('Indicator Data imputation'!X91&lt;&gt;"",1,0))</f>
        <v>0</v>
      </c>
      <c r="X88" s="42">
        <f>IF('Indicator Data'!Y92="No Data",1,IF('Indicator Data imputation'!Y91&lt;&gt;"",1,0))</f>
        <v>0</v>
      </c>
      <c r="Y88" s="42">
        <f>IF('Indicator Data'!Z92="No Data",1,IF('Indicator Data imputation'!Z91&lt;&gt;"",1,0))</f>
        <v>0</v>
      </c>
      <c r="Z88" s="42">
        <f>IF('Indicator Data'!AA92="No Data",1,IF('Indicator Data imputation'!AA91&lt;&gt;"",1,0))</f>
        <v>0</v>
      </c>
      <c r="AA88" s="42">
        <f>IF('Indicator Data'!AB92="No Data",1,IF('Indicator Data imputation'!AB91&lt;&gt;"",1,0))</f>
        <v>0</v>
      </c>
      <c r="AB88" s="42">
        <f>IF('Indicator Data'!AC92="No Data",1,IF('Indicator Data imputation'!AC91&lt;&gt;"",1,0))</f>
        <v>0</v>
      </c>
      <c r="AC88" s="42">
        <f>IF('Indicator Data'!AD92="No Data",1,IF('Indicator Data imputation'!AD91&lt;&gt;"",1,0))</f>
        <v>0</v>
      </c>
      <c r="AD88" s="42">
        <f>IF('Indicator Data'!AE92="No Data",1,IF('Indicator Data imputation'!AE91&lt;&gt;"",1,0))</f>
        <v>0</v>
      </c>
      <c r="AE88" s="42">
        <f>IF('Indicator Data'!AF92="No Data",1,IF('Indicator Data imputation'!AF91&lt;&gt;"",1,0))</f>
        <v>0</v>
      </c>
      <c r="AF88" s="42">
        <f>IF('Indicator Data'!AG92="No Data",1,IF('Indicator Data imputation'!AG91&lt;&gt;"",1,0))</f>
        <v>0</v>
      </c>
      <c r="AG88" s="42">
        <f>IF('Indicator Data'!AH92="No Data",1,IF('Indicator Data imputation'!AH91&lt;&gt;"",1,0))</f>
        <v>0</v>
      </c>
      <c r="AH88" s="42">
        <f>IF('Indicator Data'!AI92="No Data",1,IF('Indicator Data imputation'!AI91&lt;&gt;"",1,0))</f>
        <v>0</v>
      </c>
      <c r="AI88" s="42">
        <f>IF('Indicator Data'!AJ92="No Data",1,IF('Indicator Data imputation'!AJ91&lt;&gt;"",1,0))</f>
        <v>0</v>
      </c>
      <c r="AJ88" s="42">
        <f>IF('Indicator Data'!AK92="No Data",1,IF('Indicator Data imputation'!AK91&lt;&gt;"",1,0))</f>
        <v>0</v>
      </c>
      <c r="AK88" s="42">
        <f>IF('Indicator Data'!AL92="No Data",1,IF('Indicator Data imputation'!AL91&lt;&gt;"",1,0))</f>
        <v>0</v>
      </c>
      <c r="AL88" s="42">
        <f>IF('Indicator Data'!AM92="No Data",1,IF('Indicator Data imputation'!AM91&lt;&gt;"",1,0))</f>
        <v>0</v>
      </c>
      <c r="AM88" s="42">
        <f>IF('Indicator Data'!AN92="No Data",1,IF('Indicator Data imputation'!AN91&lt;&gt;"",1,0))</f>
        <v>0</v>
      </c>
      <c r="AN88" s="42">
        <f>IF('Indicator Data'!AO92="No Data",1,IF('Indicator Data imputation'!AO91&lt;&gt;"",1,0))</f>
        <v>0</v>
      </c>
      <c r="AO88" s="42">
        <f>IF('Indicator Data'!AP92="No Data",1,IF('Indicator Data imputation'!AP91&lt;&gt;"",1,0))</f>
        <v>0</v>
      </c>
      <c r="AP88" s="42">
        <f>IF('Indicator Data'!AQ92="No Data",1,IF('Indicator Data imputation'!AQ91&lt;&gt;"",1,0))</f>
        <v>0</v>
      </c>
      <c r="AQ88" s="42">
        <f>IF('Indicator Data'!AR92="No Data",1,IF('Indicator Data imputation'!AR91&lt;&gt;"",1,0))</f>
        <v>0</v>
      </c>
      <c r="AR88" s="42">
        <f>IF('Indicator Data'!AS92="No Data",1,IF('Indicator Data imputation'!AS91&lt;&gt;"",1,0))</f>
        <v>0</v>
      </c>
      <c r="AS88" s="42">
        <f>IF('Indicator Data'!AT92="No Data",1,IF('Indicator Data imputation'!AT91&lt;&gt;"",1,0))</f>
        <v>0</v>
      </c>
      <c r="AT88" s="42">
        <f>IF('Indicator Data'!AU92="No Data",1,IF('Indicator Data imputation'!AU91&lt;&gt;"",1,0))</f>
        <v>0</v>
      </c>
      <c r="AU88" s="42">
        <f>IF('Indicator Data'!AV92="No Data",1,IF('Indicator Data imputation'!AV91&lt;&gt;"",1,0))</f>
        <v>0</v>
      </c>
      <c r="AV88" s="42">
        <f>IF('Indicator Data'!AW92="No Data",1,IF('Indicator Data imputation'!AW91&lt;&gt;"",1,0))</f>
        <v>0</v>
      </c>
      <c r="AW88" s="42">
        <f>IF('Indicator Data'!AX92="No Data",1,IF('Indicator Data imputation'!AX91&lt;&gt;"",1,0))</f>
        <v>0</v>
      </c>
      <c r="AX88" s="42">
        <f>IF('Indicator Data'!AY92="No Data",1,IF('Indicator Data imputation'!AY91&lt;&gt;"",1,0))</f>
        <v>0</v>
      </c>
      <c r="AY88" s="42">
        <f>IF('Indicator Data'!AZ92="No Data",1,IF('Indicator Data imputation'!AZ91&lt;&gt;"",1,0))</f>
        <v>0</v>
      </c>
      <c r="AZ88" s="42">
        <f>IF('Indicator Data'!BA92="No Data",1,IF('Indicator Data imputation'!BA91&lt;&gt;"",1,0))</f>
        <v>0</v>
      </c>
      <c r="BA88" s="42">
        <f>IF('Indicator Data'!BB92="No Data",1,IF('Indicator Data imputation'!BB91&lt;&gt;"",1,0))</f>
        <v>0</v>
      </c>
      <c r="BB88" s="42">
        <f>IF('Indicator Data'!BC92="No Data",1,IF('Indicator Data imputation'!BC91&lt;&gt;"",1,0))</f>
        <v>0</v>
      </c>
      <c r="BC88" s="42">
        <f>IF('Indicator Data'!BD92="No Data",1,IF('Indicator Data imputation'!BD91&lt;&gt;"",1,0))</f>
        <v>0</v>
      </c>
      <c r="BD88" s="42">
        <f>IF('Indicator Data'!BE92="No Data",1,IF('Indicator Data imputation'!BE91&lt;&gt;"",1,0))</f>
        <v>0</v>
      </c>
      <c r="BE88" s="42">
        <f>IF('Indicator Data'!BF92="No Data",1,IF('Indicator Data imputation'!BF91&lt;&gt;"",1,0))</f>
        <v>0</v>
      </c>
      <c r="BF88" s="42">
        <f>IF('Indicator Data'!BG92="No Data",1,IF('Indicator Data imputation'!BG91&lt;&gt;"",1,0))</f>
        <v>0</v>
      </c>
      <c r="BG88" s="42">
        <f>IF('Indicator Data'!BH92="No Data",1,IF('Indicator Data imputation'!BH91&lt;&gt;"",1,0))</f>
        <v>0</v>
      </c>
      <c r="BH88" s="42">
        <f>IF('Indicator Data'!BI92="No Data",1,IF('Indicator Data imputation'!BI91&lt;&gt;"",1,0))</f>
        <v>0</v>
      </c>
      <c r="BI88" s="42">
        <f>IF('Indicator Data'!BJ92="No Data",1,IF('Indicator Data imputation'!BJ91&lt;&gt;"",1,0))</f>
        <v>0</v>
      </c>
      <c r="BJ88" s="42">
        <f>IF('Indicator Data'!BK92="No Data",1,IF('Indicator Data imputation'!BK91&lt;&gt;"",1,0))</f>
        <v>0</v>
      </c>
      <c r="BK88" s="42">
        <f>IF('Indicator Data'!BL92="No Data",1,IF('Indicator Data imputation'!BL91&lt;&gt;"",1,0))</f>
        <v>0</v>
      </c>
      <c r="BL88" s="42">
        <f>IF('Indicator Data'!BM92="No Data",1,IF('Indicator Data imputation'!BM91&lt;&gt;"",1,0))</f>
        <v>0</v>
      </c>
      <c r="BM88" s="42">
        <f>IF('Indicator Data'!BN92="No Data",1,IF('Indicator Data imputation'!BN91&lt;&gt;"",1,0))</f>
        <v>0</v>
      </c>
      <c r="BN88" s="42">
        <f>IF('Indicator Data'!BO92="No Data",1,IF('Indicator Data imputation'!BO91&lt;&gt;"",1,0))</f>
        <v>0</v>
      </c>
      <c r="BO88" s="42">
        <f>IF('Indicator Data'!BP92="No Data",1,IF('Indicator Data imputation'!BP91&lt;&gt;"",1,0))</f>
        <v>0</v>
      </c>
      <c r="BP88" s="42">
        <f>IF('Indicator Data'!BQ92="No Data",1,IF('Indicator Data imputation'!BQ91&lt;&gt;"",1,0))</f>
        <v>0</v>
      </c>
      <c r="BQ88" s="42">
        <f>IF('Indicator Data'!BR92="No Data",1,IF('Indicator Data imputation'!BR91&lt;&gt;"",1,0))</f>
        <v>0</v>
      </c>
      <c r="BR88" s="42">
        <f>IF('Indicator Data'!BS92="No Data",1,IF('Indicator Data imputation'!BS91&lt;&gt;"",1,0))</f>
        <v>0</v>
      </c>
      <c r="BS88" s="42">
        <f>IF('Indicator Data'!BT92="No Data",1,IF('Indicator Data imputation'!BT91&lt;&gt;"",1,0))</f>
        <v>0</v>
      </c>
      <c r="BT88" s="42">
        <f>IF('Indicator Data'!BU92="No Data",1,IF('Indicator Data imputation'!BU91&lt;&gt;"",1,0))</f>
        <v>0</v>
      </c>
      <c r="BU88">
        <f t="shared" si="3"/>
        <v>0</v>
      </c>
      <c r="BV88" s="44">
        <f t="shared" si="4"/>
        <v>0</v>
      </c>
    </row>
    <row r="89" spans="1:74">
      <c r="A89" t="str">
        <f>'Indicator Data'!B93</f>
        <v>KIR</v>
      </c>
      <c r="B89" s="42">
        <f>IF('Indicator Data'!C93="No Data",1,IF('Indicator Data imputation'!C92&lt;&gt;"",1,0))</f>
        <v>0</v>
      </c>
      <c r="C89" s="42">
        <f>IF('Indicator Data'!D93="No Data",1,IF('Indicator Data imputation'!D92&lt;&gt;"",1,0))</f>
        <v>0</v>
      </c>
      <c r="D89" s="42">
        <f>IF('Indicator Data'!E93="No Data",1,IF('Indicator Data imputation'!E92&lt;&gt;"",1,0))</f>
        <v>0</v>
      </c>
      <c r="E89" s="42">
        <f>IF('Indicator Data'!F93="No Data",1,IF('Indicator Data imputation'!F92&lt;&gt;"",1,0))</f>
        <v>0</v>
      </c>
      <c r="F89" s="42">
        <f>IF('Indicator Data'!G93="No Data",1,IF('Indicator Data imputation'!G92&lt;&gt;"",1,0))</f>
        <v>0</v>
      </c>
      <c r="G89" s="42">
        <f>IF('Indicator Data'!H93="No Data",1,IF('Indicator Data imputation'!H92&lt;&gt;"",1,0))</f>
        <v>0</v>
      </c>
      <c r="H89" s="42">
        <f>IF('Indicator Data'!I93="No Data",1,IF('Indicator Data imputation'!I92&lt;&gt;"",1,0))</f>
        <v>0</v>
      </c>
      <c r="I89" s="42">
        <f>IF('Indicator Data'!J93="No Data",1,IF('Indicator Data imputation'!J92&lt;&gt;"",1,0))</f>
        <v>0</v>
      </c>
      <c r="J89" s="42">
        <f>IF('Indicator Data'!K93="No Data",1,IF('Indicator Data imputation'!K92&lt;&gt;"",1,0))</f>
        <v>0</v>
      </c>
      <c r="K89" s="42">
        <f>IF('Indicator Data'!L93="No Data",1,IF('Indicator Data imputation'!L92&lt;&gt;"",1,0))</f>
        <v>1</v>
      </c>
      <c r="L89" s="42">
        <f>IF('Indicator Data'!M93="No Data",1,IF('Indicator Data imputation'!M92&lt;&gt;"",1,0))</f>
        <v>1</v>
      </c>
      <c r="M89" s="42">
        <f>IF('Indicator Data'!N93="No Data",1,IF('Indicator Data imputation'!N92&lt;&gt;"",1,0))</f>
        <v>1</v>
      </c>
      <c r="N89" s="42">
        <f>IF('Indicator Data'!O93="No Data",1,IF('Indicator Data imputation'!O92&lt;&gt;"",1,0))</f>
        <v>1</v>
      </c>
      <c r="O89" s="42">
        <f>IF('Indicator Data'!P93="No Data",1,IF('Indicator Data imputation'!P92&lt;&gt;"",1,0))</f>
        <v>1</v>
      </c>
      <c r="P89" s="42">
        <f>IF('Indicator Data'!Q93="No Data",1,IF('Indicator Data imputation'!Q92&lt;&gt;"",1,0))</f>
        <v>0</v>
      </c>
      <c r="Q89" s="42">
        <f>IF('Indicator Data'!R93="No Data",1,IF('Indicator Data imputation'!R92&lt;&gt;"",1,0))</f>
        <v>0</v>
      </c>
      <c r="R89" s="42">
        <f>IF('Indicator Data'!S93="No Data",1,IF('Indicator Data imputation'!S92&lt;&gt;"",1,0))</f>
        <v>0</v>
      </c>
      <c r="S89" s="42">
        <f>IF('Indicator Data'!T93="No Data",1,IF('Indicator Data imputation'!T92&lt;&gt;"",1,0))</f>
        <v>0</v>
      </c>
      <c r="T89" s="42">
        <f>IF('Indicator Data'!U93="No Data",1,IF('Indicator Data imputation'!U92&lt;&gt;"",1,0))</f>
        <v>0</v>
      </c>
      <c r="U89" s="42">
        <f>IF('Indicator Data'!V93="No Data",1,IF('Indicator Data imputation'!V92&lt;&gt;"",1,0))</f>
        <v>0</v>
      </c>
      <c r="V89" s="42">
        <f>IF('Indicator Data'!W93="No Data",1,IF('Indicator Data imputation'!W92&lt;&gt;"",1,0))</f>
        <v>0</v>
      </c>
      <c r="W89" s="42">
        <f>IF('Indicator Data'!X93="No Data",1,IF('Indicator Data imputation'!X92&lt;&gt;"",1,0))</f>
        <v>0</v>
      </c>
      <c r="X89" s="42">
        <f>IF('Indicator Data'!Y93="No Data",1,IF('Indicator Data imputation'!Y92&lt;&gt;"",1,0))</f>
        <v>0</v>
      </c>
      <c r="Y89" s="42">
        <f>IF('Indicator Data'!Z93="No Data",1,IF('Indicator Data imputation'!Z92&lt;&gt;"",1,0))</f>
        <v>0</v>
      </c>
      <c r="Z89" s="42">
        <f>IF('Indicator Data'!AA93="No Data",1,IF('Indicator Data imputation'!AA92&lt;&gt;"",1,0))</f>
        <v>0</v>
      </c>
      <c r="AA89" s="42">
        <f>IF('Indicator Data'!AB93="No Data",1,IF('Indicator Data imputation'!AB92&lt;&gt;"",1,0))</f>
        <v>0</v>
      </c>
      <c r="AB89" s="42">
        <f>IF('Indicator Data'!AC93="No Data",1,IF('Indicator Data imputation'!AC92&lt;&gt;"",1,0))</f>
        <v>0</v>
      </c>
      <c r="AC89" s="42">
        <f>IF('Indicator Data'!AD93="No Data",1,IF('Indicator Data imputation'!AD92&lt;&gt;"",1,0))</f>
        <v>0</v>
      </c>
      <c r="AD89" s="42">
        <f>IF('Indicator Data'!AE93="No Data",1,IF('Indicator Data imputation'!AE92&lt;&gt;"",1,0))</f>
        <v>0</v>
      </c>
      <c r="AE89" s="42">
        <f>IF('Indicator Data'!AF93="No Data",1,IF('Indicator Data imputation'!AF92&lt;&gt;"",1,0))</f>
        <v>0</v>
      </c>
      <c r="AF89" s="42">
        <f>IF('Indicator Data'!AG93="No Data",1,IF('Indicator Data imputation'!AG92&lt;&gt;"",1,0))</f>
        <v>0</v>
      </c>
      <c r="AG89" s="42">
        <f>IF('Indicator Data'!AH93="No Data",1,IF('Indicator Data imputation'!AH92&lt;&gt;"",1,0))</f>
        <v>0</v>
      </c>
      <c r="AH89" s="42">
        <f>IF('Indicator Data'!AI93="No Data",1,IF('Indicator Data imputation'!AI92&lt;&gt;"",1,0))</f>
        <v>0</v>
      </c>
      <c r="AI89" s="42">
        <f>IF('Indicator Data'!AJ93="No Data",1,IF('Indicator Data imputation'!AJ92&lt;&gt;"",1,0))</f>
        <v>0</v>
      </c>
      <c r="AJ89" s="42">
        <f>IF('Indicator Data'!AK93="No Data",1,IF('Indicator Data imputation'!AK92&lt;&gt;"",1,0))</f>
        <v>0</v>
      </c>
      <c r="AK89" s="42">
        <f>IF('Indicator Data'!AL93="No Data",1,IF('Indicator Data imputation'!AL92&lt;&gt;"",1,0))</f>
        <v>0</v>
      </c>
      <c r="AL89" s="42">
        <f>IF('Indicator Data'!AM93="No Data",1,IF('Indicator Data imputation'!AM92&lt;&gt;"",1,0))</f>
        <v>0</v>
      </c>
      <c r="AM89" s="42">
        <f>IF('Indicator Data'!AN93="No Data",1,IF('Indicator Data imputation'!AN92&lt;&gt;"",1,0))</f>
        <v>0</v>
      </c>
      <c r="AN89" s="42">
        <f>IF('Indicator Data'!AO93="No Data",1,IF('Indicator Data imputation'!AO92&lt;&gt;"",1,0))</f>
        <v>0</v>
      </c>
      <c r="AO89" s="42">
        <f>IF('Indicator Data'!AP93="No Data",1,IF('Indicator Data imputation'!AP92&lt;&gt;"",1,0))</f>
        <v>0</v>
      </c>
      <c r="AP89" s="42">
        <f>IF('Indicator Data'!AQ93="No Data",1,IF('Indicator Data imputation'!AQ92&lt;&gt;"",1,0))</f>
        <v>0</v>
      </c>
      <c r="AQ89" s="42">
        <f>IF('Indicator Data'!AR93="No Data",1,IF('Indicator Data imputation'!AR92&lt;&gt;"",1,0))</f>
        <v>1</v>
      </c>
      <c r="AR89" s="42">
        <f>IF('Indicator Data'!AS93="No Data",1,IF('Indicator Data imputation'!AS92&lt;&gt;"",1,0))</f>
        <v>1</v>
      </c>
      <c r="AS89" s="42">
        <f>IF('Indicator Data'!AT93="No Data",1,IF('Indicator Data imputation'!AT92&lt;&gt;"",1,0))</f>
        <v>1</v>
      </c>
      <c r="AT89" s="42">
        <f>IF('Indicator Data'!AU93="No Data",1,IF('Indicator Data imputation'!AU92&lt;&gt;"",1,0))</f>
        <v>0</v>
      </c>
      <c r="AU89" s="42">
        <f>IF('Indicator Data'!AV93="No Data",1,IF('Indicator Data imputation'!AV92&lt;&gt;"",1,0))</f>
        <v>1</v>
      </c>
      <c r="AV89" s="42">
        <f>IF('Indicator Data'!AW93="No Data",1,IF('Indicator Data imputation'!AW92&lt;&gt;"",1,0))</f>
        <v>0</v>
      </c>
      <c r="AW89" s="42">
        <f>IF('Indicator Data'!AX93="No Data",1,IF('Indicator Data imputation'!AX92&lt;&gt;"",1,0))</f>
        <v>0</v>
      </c>
      <c r="AX89" s="42">
        <f>IF('Indicator Data'!AY93="No Data",1,IF('Indicator Data imputation'!AY92&lt;&gt;"",1,0))</f>
        <v>0</v>
      </c>
      <c r="AY89" s="42">
        <f>IF('Indicator Data'!AZ93="No Data",1,IF('Indicator Data imputation'!AZ92&lt;&gt;"",1,0))</f>
        <v>0</v>
      </c>
      <c r="AZ89" s="42">
        <f>IF('Indicator Data'!BA93="No Data",1,IF('Indicator Data imputation'!BA92&lt;&gt;"",1,0))</f>
        <v>0</v>
      </c>
      <c r="BA89" s="42">
        <f>IF('Indicator Data'!BB93="No Data",1,IF('Indicator Data imputation'!BB92&lt;&gt;"",1,0))</f>
        <v>0</v>
      </c>
      <c r="BB89" s="42">
        <f>IF('Indicator Data'!BC93="No Data",1,IF('Indicator Data imputation'!BC92&lt;&gt;"",1,0))</f>
        <v>0</v>
      </c>
      <c r="BC89" s="42">
        <f>IF('Indicator Data'!BD93="No Data",1,IF('Indicator Data imputation'!BD92&lt;&gt;"",1,0))</f>
        <v>0</v>
      </c>
      <c r="BD89" s="42">
        <f>IF('Indicator Data'!BE93="No Data",1,IF('Indicator Data imputation'!BE92&lt;&gt;"",1,0))</f>
        <v>0</v>
      </c>
      <c r="BE89" s="42">
        <f>IF('Indicator Data'!BF93="No Data",1,IF('Indicator Data imputation'!BF92&lt;&gt;"",1,0))</f>
        <v>1</v>
      </c>
      <c r="BF89" s="42">
        <f>IF('Indicator Data'!BG93="No Data",1,IF('Indicator Data imputation'!BG92&lt;&gt;"",1,0))</f>
        <v>0</v>
      </c>
      <c r="BG89" s="42">
        <f>IF('Indicator Data'!BH93="No Data",1,IF('Indicator Data imputation'!BH92&lt;&gt;"",1,0))</f>
        <v>1</v>
      </c>
      <c r="BH89" s="42">
        <f>IF('Indicator Data'!BI93="No Data",1,IF('Indicator Data imputation'!BI92&lt;&gt;"",1,0))</f>
        <v>0</v>
      </c>
      <c r="BI89" s="42">
        <f>IF('Indicator Data'!BJ93="No Data",1,IF('Indicator Data imputation'!BJ92&lt;&gt;"",1,0))</f>
        <v>1</v>
      </c>
      <c r="BJ89" s="42">
        <f>IF('Indicator Data'!BK93="No Data",1,IF('Indicator Data imputation'!BK92&lt;&gt;"",1,0))</f>
        <v>0</v>
      </c>
      <c r="BK89" s="42">
        <f>IF('Indicator Data'!BL93="No Data",1,IF('Indicator Data imputation'!BL92&lt;&gt;"",1,0))</f>
        <v>0</v>
      </c>
      <c r="BL89" s="42">
        <f>IF('Indicator Data'!BM93="No Data",1,IF('Indicator Data imputation'!BM92&lt;&gt;"",1,0))</f>
        <v>0</v>
      </c>
      <c r="BM89" s="42">
        <f>IF('Indicator Data'!BN93="No Data",1,IF('Indicator Data imputation'!BN92&lt;&gt;"",1,0))</f>
        <v>0</v>
      </c>
      <c r="BN89" s="42">
        <f>IF('Indicator Data'!BO93="No Data",1,IF('Indicator Data imputation'!BO92&lt;&gt;"",1,0))</f>
        <v>0</v>
      </c>
      <c r="BO89" s="42">
        <f>IF('Indicator Data'!BP93="No Data",1,IF('Indicator Data imputation'!BP92&lt;&gt;"",1,0))</f>
        <v>0</v>
      </c>
      <c r="BP89" s="42">
        <f>IF('Indicator Data'!BQ93="No Data",1,IF('Indicator Data imputation'!BQ92&lt;&gt;"",1,0))</f>
        <v>0</v>
      </c>
      <c r="BQ89" s="42">
        <f>IF('Indicator Data'!BR93="No Data",1,IF('Indicator Data imputation'!BR92&lt;&gt;"",1,0))</f>
        <v>0</v>
      </c>
      <c r="BR89" s="42">
        <f>IF('Indicator Data'!BS93="No Data",1,IF('Indicator Data imputation'!BS92&lt;&gt;"",1,0))</f>
        <v>0</v>
      </c>
      <c r="BS89" s="42">
        <f>IF('Indicator Data'!BT93="No Data",1,IF('Indicator Data imputation'!BT92&lt;&gt;"",1,0))</f>
        <v>0</v>
      </c>
      <c r="BT89" s="42">
        <f>IF('Indicator Data'!BU93="No Data",1,IF('Indicator Data imputation'!BU92&lt;&gt;"",1,0))</f>
        <v>0</v>
      </c>
      <c r="BU89">
        <f t="shared" si="3"/>
        <v>12</v>
      </c>
      <c r="BV89" s="44">
        <f t="shared" si="4"/>
        <v>0.16</v>
      </c>
    </row>
    <row r="90" spans="1:74">
      <c r="A90" t="str">
        <f>'Indicator Data'!B94</f>
        <v>PRK</v>
      </c>
      <c r="B90" s="42">
        <f>IF('Indicator Data'!C94="No Data",1,IF('Indicator Data imputation'!C93&lt;&gt;"",1,0))</f>
        <v>0</v>
      </c>
      <c r="C90" s="42">
        <f>IF('Indicator Data'!D94="No Data",1,IF('Indicator Data imputation'!D93&lt;&gt;"",1,0))</f>
        <v>0</v>
      </c>
      <c r="D90" s="42">
        <f>IF('Indicator Data'!E94="No Data",1,IF('Indicator Data imputation'!E93&lt;&gt;"",1,0))</f>
        <v>0</v>
      </c>
      <c r="E90" s="42">
        <f>IF('Indicator Data'!F94="No Data",1,IF('Indicator Data imputation'!F93&lt;&gt;"",1,0))</f>
        <v>0</v>
      </c>
      <c r="F90" s="42">
        <f>IF('Indicator Data'!G94="No Data",1,IF('Indicator Data imputation'!G93&lt;&gt;"",1,0))</f>
        <v>0</v>
      </c>
      <c r="G90" s="42">
        <f>IF('Indicator Data'!H94="No Data",1,IF('Indicator Data imputation'!H93&lt;&gt;"",1,0))</f>
        <v>0</v>
      </c>
      <c r="H90" s="42">
        <f>IF('Indicator Data'!I94="No Data",1,IF('Indicator Data imputation'!I93&lt;&gt;"",1,0))</f>
        <v>0</v>
      </c>
      <c r="I90" s="42">
        <f>IF('Indicator Data'!J94="No Data",1,IF('Indicator Data imputation'!J93&lt;&gt;"",1,0))</f>
        <v>0</v>
      </c>
      <c r="J90" s="42">
        <f>IF('Indicator Data'!K94="No Data",1,IF('Indicator Data imputation'!K93&lt;&gt;"",1,0))</f>
        <v>0</v>
      </c>
      <c r="K90" s="42">
        <f>IF('Indicator Data'!L94="No Data",1,IF('Indicator Data imputation'!L93&lt;&gt;"",1,0))</f>
        <v>0</v>
      </c>
      <c r="L90" s="42">
        <f>IF('Indicator Data'!M94="No Data",1,IF('Indicator Data imputation'!M93&lt;&gt;"",1,0))</f>
        <v>0</v>
      </c>
      <c r="M90" s="42">
        <f>IF('Indicator Data'!N94="No Data",1,IF('Indicator Data imputation'!N93&lt;&gt;"",1,0))</f>
        <v>1</v>
      </c>
      <c r="N90" s="42">
        <f>IF('Indicator Data'!O94="No Data",1,IF('Indicator Data imputation'!O93&lt;&gt;"",1,0))</f>
        <v>1</v>
      </c>
      <c r="O90" s="42">
        <f>IF('Indicator Data'!P94="No Data",1,IF('Indicator Data imputation'!P93&lt;&gt;"",1,0))</f>
        <v>1</v>
      </c>
      <c r="P90" s="42">
        <f>IF('Indicator Data'!Q94="No Data",1,IF('Indicator Data imputation'!Q93&lt;&gt;"",1,0))</f>
        <v>0</v>
      </c>
      <c r="Q90" s="42">
        <f>IF('Indicator Data'!R94="No Data",1,IF('Indicator Data imputation'!R93&lt;&gt;"",1,0))</f>
        <v>0</v>
      </c>
      <c r="R90" s="42">
        <f>IF('Indicator Data'!S94="No Data",1,IF('Indicator Data imputation'!S93&lt;&gt;"",1,0))</f>
        <v>0</v>
      </c>
      <c r="S90" s="42">
        <f>IF('Indicator Data'!T94="No Data",1,IF('Indicator Data imputation'!T93&lt;&gt;"",1,0))</f>
        <v>0</v>
      </c>
      <c r="T90" s="42">
        <f>IF('Indicator Data'!U94="No Data",1,IF('Indicator Data imputation'!U93&lt;&gt;"",1,0))</f>
        <v>0</v>
      </c>
      <c r="U90" s="42">
        <f>IF('Indicator Data'!V94="No Data",1,IF('Indicator Data imputation'!V93&lt;&gt;"",1,0))</f>
        <v>0</v>
      </c>
      <c r="V90" s="42">
        <f>IF('Indicator Data'!W94="No Data",1,IF('Indicator Data imputation'!W93&lt;&gt;"",1,0))</f>
        <v>0</v>
      </c>
      <c r="W90" s="42">
        <f>IF('Indicator Data'!X94="No Data",1,IF('Indicator Data imputation'!X93&lt;&gt;"",1,0))</f>
        <v>0</v>
      </c>
      <c r="X90" s="42">
        <f>IF('Indicator Data'!Y94="No Data",1,IF('Indicator Data imputation'!Y93&lt;&gt;"",1,0))</f>
        <v>0</v>
      </c>
      <c r="Y90" s="42">
        <f>IF('Indicator Data'!Z94="No Data",1,IF('Indicator Data imputation'!Z93&lt;&gt;"",1,0))</f>
        <v>0</v>
      </c>
      <c r="Z90" s="42">
        <f>IF('Indicator Data'!AA94="No Data",1,IF('Indicator Data imputation'!AA93&lt;&gt;"",1,0))</f>
        <v>1</v>
      </c>
      <c r="AA90" s="42">
        <f>IF('Indicator Data'!AB94="No Data",1,IF('Indicator Data imputation'!AB93&lt;&gt;"",1,0))</f>
        <v>0</v>
      </c>
      <c r="AB90" s="42">
        <f>IF('Indicator Data'!AC94="No Data",1,IF('Indicator Data imputation'!AC93&lt;&gt;"",1,0))</f>
        <v>0</v>
      </c>
      <c r="AC90" s="42">
        <f>IF('Indicator Data'!AD94="No Data",1,IF('Indicator Data imputation'!AD93&lt;&gt;"",1,0))</f>
        <v>0</v>
      </c>
      <c r="AD90" s="42">
        <f>IF('Indicator Data'!AE94="No Data",1,IF('Indicator Data imputation'!AE93&lt;&gt;"",1,0))</f>
        <v>0</v>
      </c>
      <c r="AE90" s="42">
        <f>IF('Indicator Data'!AF94="No Data",1,IF('Indicator Data imputation'!AF93&lt;&gt;"",1,0))</f>
        <v>0</v>
      </c>
      <c r="AF90" s="42">
        <f>IF('Indicator Data'!AG94="No Data",1,IF('Indicator Data imputation'!AG93&lt;&gt;"",1,0))</f>
        <v>0</v>
      </c>
      <c r="AG90" s="42">
        <f>IF('Indicator Data'!AH94="No Data",1,IF('Indicator Data imputation'!AH93&lt;&gt;"",1,0))</f>
        <v>1</v>
      </c>
      <c r="AH90" s="42">
        <f>IF('Indicator Data'!AI94="No Data",1,IF('Indicator Data imputation'!AI93&lt;&gt;"",1,0))</f>
        <v>1</v>
      </c>
      <c r="AI90" s="42">
        <f>IF('Indicator Data'!AJ94="No Data",1,IF('Indicator Data imputation'!AJ93&lt;&gt;"",1,0))</f>
        <v>0</v>
      </c>
      <c r="AJ90" s="42">
        <f>IF('Indicator Data'!AK94="No Data",1,IF('Indicator Data imputation'!AK93&lt;&gt;"",1,0))</f>
        <v>0</v>
      </c>
      <c r="AK90" s="42">
        <f>IF('Indicator Data'!AL94="No Data",1,IF('Indicator Data imputation'!AL93&lt;&gt;"",1,0))</f>
        <v>0</v>
      </c>
      <c r="AL90" s="42">
        <f>IF('Indicator Data'!AM94="No Data",1,IF('Indicator Data imputation'!AM93&lt;&gt;"",1,0))</f>
        <v>1</v>
      </c>
      <c r="AM90" s="42">
        <f>IF('Indicator Data'!AN94="No Data",1,IF('Indicator Data imputation'!AN93&lt;&gt;"",1,0))</f>
        <v>1</v>
      </c>
      <c r="AN90" s="42">
        <f>IF('Indicator Data'!AO94="No Data",1,IF('Indicator Data imputation'!AO93&lt;&gt;"",1,0))</f>
        <v>0</v>
      </c>
      <c r="AO90" s="42">
        <f>IF('Indicator Data'!AP94="No Data",1,IF('Indicator Data imputation'!AP93&lt;&gt;"",1,0))</f>
        <v>0</v>
      </c>
      <c r="AP90" s="42">
        <f>IF('Indicator Data'!AQ94="No Data",1,IF('Indicator Data imputation'!AQ93&lt;&gt;"",1,0))</f>
        <v>0</v>
      </c>
      <c r="AQ90" s="42">
        <f>IF('Indicator Data'!AR94="No Data",1,IF('Indicator Data imputation'!AR93&lt;&gt;"",1,0))</f>
        <v>1</v>
      </c>
      <c r="AR90" s="42">
        <f>IF('Indicator Data'!AS94="No Data",1,IF('Indicator Data imputation'!AS93&lt;&gt;"",1,0))</f>
        <v>1</v>
      </c>
      <c r="AS90" s="42">
        <f>IF('Indicator Data'!AT94="No Data",1,IF('Indicator Data imputation'!AT93&lt;&gt;"",1,0))</f>
        <v>0</v>
      </c>
      <c r="AT90" s="42">
        <f>IF('Indicator Data'!AU94="No Data",1,IF('Indicator Data imputation'!AU93&lt;&gt;"",1,0))</f>
        <v>0</v>
      </c>
      <c r="AU90" s="42">
        <f>IF('Indicator Data'!AV94="No Data",1,IF('Indicator Data imputation'!AV93&lt;&gt;"",1,0))</f>
        <v>1</v>
      </c>
      <c r="AV90" s="42">
        <f>IF('Indicator Data'!AW94="No Data",1,IF('Indicator Data imputation'!AW93&lt;&gt;"",1,0))</f>
        <v>1</v>
      </c>
      <c r="AW90" s="42">
        <f>IF('Indicator Data'!AX94="No Data",1,IF('Indicator Data imputation'!AX93&lt;&gt;"",1,0))</f>
        <v>0</v>
      </c>
      <c r="AX90" s="42">
        <f>IF('Indicator Data'!AY94="No Data",1,IF('Indicator Data imputation'!AY93&lt;&gt;"",1,0))</f>
        <v>0</v>
      </c>
      <c r="AY90" s="42">
        <f>IF('Indicator Data'!AZ94="No Data",1,IF('Indicator Data imputation'!AZ93&lt;&gt;"",1,0))</f>
        <v>0</v>
      </c>
      <c r="AZ90" s="42">
        <f>IF('Indicator Data'!BA94="No Data",1,IF('Indicator Data imputation'!BA93&lt;&gt;"",1,0))</f>
        <v>0</v>
      </c>
      <c r="BA90" s="42">
        <f>IF('Indicator Data'!BB94="No Data",1,IF('Indicator Data imputation'!BB93&lt;&gt;"",1,0))</f>
        <v>0</v>
      </c>
      <c r="BB90" s="42">
        <f>IF('Indicator Data'!BC94="No Data",1,IF('Indicator Data imputation'!BC93&lt;&gt;"",1,0))</f>
        <v>0</v>
      </c>
      <c r="BC90" s="42">
        <f>IF('Indicator Data'!BD94="No Data",1,IF('Indicator Data imputation'!BD93&lt;&gt;"",1,0))</f>
        <v>0</v>
      </c>
      <c r="BD90" s="42">
        <f>IF('Indicator Data'!BE94="No Data",1,IF('Indicator Data imputation'!BE93&lt;&gt;"",1,0))</f>
        <v>0</v>
      </c>
      <c r="BE90" s="42">
        <f>IF('Indicator Data'!BF94="No Data",1,IF('Indicator Data imputation'!BF93&lt;&gt;"",1,0))</f>
        <v>1</v>
      </c>
      <c r="BF90" s="42">
        <f>IF('Indicator Data'!BG94="No Data",1,IF('Indicator Data imputation'!BG93&lt;&gt;"",1,0))</f>
        <v>0</v>
      </c>
      <c r="BG90" s="42">
        <f>IF('Indicator Data'!BH94="No Data",1,IF('Indicator Data imputation'!BH93&lt;&gt;"",1,0))</f>
        <v>0</v>
      </c>
      <c r="BH90" s="42">
        <f>IF('Indicator Data'!BI94="No Data",1,IF('Indicator Data imputation'!BI93&lt;&gt;"",1,0))</f>
        <v>0</v>
      </c>
      <c r="BI90" s="42">
        <f>IF('Indicator Data'!BJ94="No Data",1,IF('Indicator Data imputation'!BJ93&lt;&gt;"",1,0))</f>
        <v>0</v>
      </c>
      <c r="BJ90" s="42">
        <f>IF('Indicator Data'!BK94="No Data",1,IF('Indicator Data imputation'!BK93&lt;&gt;"",1,0))</f>
        <v>0</v>
      </c>
      <c r="BK90" s="42">
        <f>IF('Indicator Data'!BL94="No Data",1,IF('Indicator Data imputation'!BL93&lt;&gt;"",1,0))</f>
        <v>0</v>
      </c>
      <c r="BL90" s="42">
        <f>IF('Indicator Data'!BM94="No Data",1,IF('Indicator Data imputation'!BM93&lt;&gt;"",1,0))</f>
        <v>0</v>
      </c>
      <c r="BM90" s="42">
        <f>IF('Indicator Data'!BN94="No Data",1,IF('Indicator Data imputation'!BN93&lt;&gt;"",1,0))</f>
        <v>0</v>
      </c>
      <c r="BN90" s="42">
        <f>IF('Indicator Data'!BO94="No Data",1,IF('Indicator Data imputation'!BO93&lt;&gt;"",1,0))</f>
        <v>0</v>
      </c>
      <c r="BO90" s="42">
        <f>IF('Indicator Data'!BP94="No Data",1,IF('Indicator Data imputation'!BP93&lt;&gt;"",1,0))</f>
        <v>0</v>
      </c>
      <c r="BP90" s="42">
        <f>IF('Indicator Data'!BQ94="No Data",1,IF('Indicator Data imputation'!BQ93&lt;&gt;"",1,0))</f>
        <v>0</v>
      </c>
      <c r="BQ90" s="42">
        <f>IF('Indicator Data'!BR94="No Data",1,IF('Indicator Data imputation'!BR93&lt;&gt;"",1,0))</f>
        <v>0</v>
      </c>
      <c r="BR90" s="42">
        <f>IF('Indicator Data'!BS94="No Data",1,IF('Indicator Data imputation'!BS93&lt;&gt;"",1,0))</f>
        <v>1</v>
      </c>
      <c r="BS90" s="42">
        <f>IF('Indicator Data'!BT94="No Data",1,IF('Indicator Data imputation'!BT93&lt;&gt;"",1,0))</f>
        <v>1</v>
      </c>
      <c r="BT90" s="42">
        <f>IF('Indicator Data'!BU94="No Data",1,IF('Indicator Data imputation'!BU93&lt;&gt;"",1,0))</f>
        <v>0</v>
      </c>
      <c r="BU90">
        <f t="shared" si="3"/>
        <v>15</v>
      </c>
      <c r="BV90" s="44">
        <f t="shared" si="4"/>
        <v>0.2</v>
      </c>
    </row>
    <row r="91" spans="1:74">
      <c r="A91" t="str">
        <f>'Indicator Data'!B95</f>
        <v>KOR</v>
      </c>
      <c r="B91" s="42">
        <f>IF('Indicator Data'!C95="No Data",1,IF('Indicator Data imputation'!C94&lt;&gt;"",1,0))</f>
        <v>0</v>
      </c>
      <c r="C91" s="42">
        <f>IF('Indicator Data'!D95="No Data",1,IF('Indicator Data imputation'!D94&lt;&gt;"",1,0))</f>
        <v>0</v>
      </c>
      <c r="D91" s="42">
        <f>IF('Indicator Data'!E95="No Data",1,IF('Indicator Data imputation'!E94&lt;&gt;"",1,0))</f>
        <v>0</v>
      </c>
      <c r="E91" s="42">
        <f>IF('Indicator Data'!F95="No Data",1,IF('Indicator Data imputation'!F94&lt;&gt;"",1,0))</f>
        <v>0</v>
      </c>
      <c r="F91" s="42">
        <f>IF('Indicator Data'!G95="No Data",1,IF('Indicator Data imputation'!G94&lt;&gt;"",1,0))</f>
        <v>0</v>
      </c>
      <c r="G91" s="42">
        <f>IF('Indicator Data'!H95="No Data",1,IF('Indicator Data imputation'!H94&lt;&gt;"",1,0))</f>
        <v>0</v>
      </c>
      <c r="H91" s="42">
        <f>IF('Indicator Data'!I95="No Data",1,IF('Indicator Data imputation'!I94&lt;&gt;"",1,0))</f>
        <v>0</v>
      </c>
      <c r="I91" s="42">
        <f>IF('Indicator Data'!J95="No Data",1,IF('Indicator Data imputation'!J94&lt;&gt;"",1,0))</f>
        <v>0</v>
      </c>
      <c r="J91" s="42">
        <f>IF('Indicator Data'!K95="No Data",1,IF('Indicator Data imputation'!K94&lt;&gt;"",1,0))</f>
        <v>0</v>
      </c>
      <c r="K91" s="42">
        <f>IF('Indicator Data'!L95="No Data",1,IF('Indicator Data imputation'!L94&lt;&gt;"",1,0))</f>
        <v>0</v>
      </c>
      <c r="L91" s="42">
        <f>IF('Indicator Data'!M95="No Data",1,IF('Indicator Data imputation'!M94&lt;&gt;"",1,0))</f>
        <v>0</v>
      </c>
      <c r="M91" s="42">
        <f>IF('Indicator Data'!N95="No Data",1,IF('Indicator Data imputation'!N94&lt;&gt;"",1,0))</f>
        <v>1</v>
      </c>
      <c r="N91" s="42">
        <f>IF('Indicator Data'!O95="No Data",1,IF('Indicator Data imputation'!O94&lt;&gt;"",1,0))</f>
        <v>1</v>
      </c>
      <c r="O91" s="42">
        <f>IF('Indicator Data'!P95="No Data",1,IF('Indicator Data imputation'!P94&lt;&gt;"",1,0))</f>
        <v>1</v>
      </c>
      <c r="P91" s="42">
        <f>IF('Indicator Data'!Q95="No Data",1,IF('Indicator Data imputation'!Q94&lt;&gt;"",1,0))</f>
        <v>0</v>
      </c>
      <c r="Q91" s="42">
        <f>IF('Indicator Data'!R95="No Data",1,IF('Indicator Data imputation'!R94&lt;&gt;"",1,0))</f>
        <v>0</v>
      </c>
      <c r="R91" s="42">
        <f>IF('Indicator Data'!S95="No Data",1,IF('Indicator Data imputation'!S94&lt;&gt;"",1,0))</f>
        <v>0</v>
      </c>
      <c r="S91" s="42">
        <f>IF('Indicator Data'!T95="No Data",1,IF('Indicator Data imputation'!T94&lt;&gt;"",1,0))</f>
        <v>0</v>
      </c>
      <c r="T91" s="42">
        <f>IF('Indicator Data'!U95="No Data",1,IF('Indicator Data imputation'!U94&lt;&gt;"",1,0))</f>
        <v>0</v>
      </c>
      <c r="U91" s="42">
        <f>IF('Indicator Data'!V95="No Data",1,IF('Indicator Data imputation'!V94&lt;&gt;"",1,0))</f>
        <v>0</v>
      </c>
      <c r="V91" s="42">
        <f>IF('Indicator Data'!W95="No Data",1,IF('Indicator Data imputation'!W94&lt;&gt;"",1,0))</f>
        <v>0</v>
      </c>
      <c r="W91" s="42">
        <f>IF('Indicator Data'!X95="No Data",1,IF('Indicator Data imputation'!X94&lt;&gt;"",1,0))</f>
        <v>0</v>
      </c>
      <c r="X91" s="42">
        <f>IF('Indicator Data'!Y95="No Data",1,IF('Indicator Data imputation'!Y94&lt;&gt;"",1,0))</f>
        <v>0</v>
      </c>
      <c r="Y91" s="42">
        <f>IF('Indicator Data'!Z95="No Data",1,IF('Indicator Data imputation'!Z94&lt;&gt;"",1,0))</f>
        <v>0</v>
      </c>
      <c r="Z91" s="42">
        <f>IF('Indicator Data'!AA95="No Data",1,IF('Indicator Data imputation'!AA94&lt;&gt;"",1,0))</f>
        <v>1</v>
      </c>
      <c r="AA91" s="42">
        <f>IF('Indicator Data'!AB95="No Data",1,IF('Indicator Data imputation'!AB94&lt;&gt;"",1,0))</f>
        <v>0</v>
      </c>
      <c r="AB91" s="42">
        <f>IF('Indicator Data'!AC95="No Data",1,IF('Indicator Data imputation'!AC94&lt;&gt;"",1,0))</f>
        <v>0</v>
      </c>
      <c r="AC91" s="42">
        <f>IF('Indicator Data'!AD95="No Data",1,IF('Indicator Data imputation'!AD94&lt;&gt;"",1,0))</f>
        <v>0</v>
      </c>
      <c r="AD91" s="42">
        <f>IF('Indicator Data'!AE95="No Data",1,IF('Indicator Data imputation'!AE94&lt;&gt;"",1,0))</f>
        <v>0</v>
      </c>
      <c r="AE91" s="42">
        <f>IF('Indicator Data'!AF95="No Data",1,IF('Indicator Data imputation'!AF94&lt;&gt;"",1,0))</f>
        <v>0</v>
      </c>
      <c r="AF91" s="42">
        <f>IF('Indicator Data'!AG95="No Data",1,IF('Indicator Data imputation'!AG94&lt;&gt;"",1,0))</f>
        <v>0</v>
      </c>
      <c r="AG91" s="42">
        <f>IF('Indicator Data'!AH94="No Data",1,IF('Indicator Data imputation'!AH94&lt;&gt;"",1,0))</f>
        <v>0</v>
      </c>
      <c r="AH91" s="42">
        <f>IF('Indicator Data'!AI95="No Data",1,IF('Indicator Data imputation'!AI94&lt;&gt;"",1,0))</f>
        <v>1</v>
      </c>
      <c r="AI91" s="42">
        <f>IF('Indicator Data'!AJ95="No Data",1,IF('Indicator Data imputation'!AJ94&lt;&gt;"",1,0))</f>
        <v>0</v>
      </c>
      <c r="AJ91" s="42">
        <f>IF('Indicator Data'!AK95="No Data",1,IF('Indicator Data imputation'!AK94&lt;&gt;"",1,0))</f>
        <v>0</v>
      </c>
      <c r="AK91" s="42">
        <f>IF('Indicator Data'!AL95="No Data",1,IF('Indicator Data imputation'!AL94&lt;&gt;"",1,0))</f>
        <v>0</v>
      </c>
      <c r="AL91" s="42">
        <f>IF('Indicator Data'!AM95="No Data",1,IF('Indicator Data imputation'!AM94&lt;&gt;"",1,0))</f>
        <v>1</v>
      </c>
      <c r="AM91" s="42">
        <f>IF('Indicator Data'!AN95="No Data",1,IF('Indicator Data imputation'!AN94&lt;&gt;"",1,0))</f>
        <v>0</v>
      </c>
      <c r="AN91" s="42">
        <f>IF('Indicator Data'!AO95="No Data",1,IF('Indicator Data imputation'!AO94&lt;&gt;"",1,0))</f>
        <v>0</v>
      </c>
      <c r="AO91" s="42">
        <f>IF('Indicator Data'!AP95="No Data",1,IF('Indicator Data imputation'!AP94&lt;&gt;"",1,0))</f>
        <v>0</v>
      </c>
      <c r="AP91" s="42">
        <f>IF('Indicator Data'!AQ95="No Data",1,IF('Indicator Data imputation'!AQ94&lt;&gt;"",1,0))</f>
        <v>0</v>
      </c>
      <c r="AQ91" s="42">
        <f>IF('Indicator Data'!AR95="No Data",1,IF('Indicator Data imputation'!AR94&lt;&gt;"",1,0))</f>
        <v>1</v>
      </c>
      <c r="AR91" s="42">
        <f>IF('Indicator Data'!AS95="No Data",1,IF('Indicator Data imputation'!AS94&lt;&gt;"",1,0))</f>
        <v>1</v>
      </c>
      <c r="AS91" s="42">
        <f>IF('Indicator Data'!AT95="No Data",1,IF('Indicator Data imputation'!AT94&lt;&gt;"",1,0))</f>
        <v>0</v>
      </c>
      <c r="AT91" s="42">
        <f>IF('Indicator Data'!AU95="No Data",1,IF('Indicator Data imputation'!AU94&lt;&gt;"",1,0))</f>
        <v>0</v>
      </c>
      <c r="AU91" s="42">
        <f>IF('Indicator Data'!AV95="No Data",1,IF('Indicator Data imputation'!AV94&lt;&gt;"",1,0))</f>
        <v>0</v>
      </c>
      <c r="AV91" s="42">
        <f>IF('Indicator Data'!AW95="No Data",1,IF('Indicator Data imputation'!AW94&lt;&gt;"",1,0))</f>
        <v>0</v>
      </c>
      <c r="AW91" s="42">
        <f>IF('Indicator Data'!AX95="No Data",1,IF('Indicator Data imputation'!AX94&lt;&gt;"",1,0))</f>
        <v>0</v>
      </c>
      <c r="AX91" s="42">
        <f>IF('Indicator Data'!AY95="No Data",1,IF('Indicator Data imputation'!AY94&lt;&gt;"",1,0))</f>
        <v>0</v>
      </c>
      <c r="AY91" s="42">
        <f>IF('Indicator Data'!AZ95="No Data",1,IF('Indicator Data imputation'!AZ94&lt;&gt;"",1,0))</f>
        <v>0</v>
      </c>
      <c r="AZ91" s="42">
        <f>IF('Indicator Data'!BA95="No Data",1,IF('Indicator Data imputation'!BA94&lt;&gt;"",1,0))</f>
        <v>0</v>
      </c>
      <c r="BA91" s="42">
        <f>IF('Indicator Data'!BB95="No Data",1,IF('Indicator Data imputation'!BB94&lt;&gt;"",1,0))</f>
        <v>0</v>
      </c>
      <c r="BB91" s="42">
        <f>IF('Indicator Data'!BC95="No Data",1,IF('Indicator Data imputation'!BC94&lt;&gt;"",1,0))</f>
        <v>0</v>
      </c>
      <c r="BC91" s="42">
        <f>IF('Indicator Data'!BD95="No Data",1,IF('Indicator Data imputation'!BD94&lt;&gt;"",1,0))</f>
        <v>0</v>
      </c>
      <c r="BD91" s="42">
        <f>IF('Indicator Data'!BE95="No Data",1,IF('Indicator Data imputation'!BE94&lt;&gt;"",1,0))</f>
        <v>0</v>
      </c>
      <c r="BE91" s="42">
        <f>IF('Indicator Data'!BF95="No Data",1,IF('Indicator Data imputation'!BF94&lt;&gt;"",1,0))</f>
        <v>0</v>
      </c>
      <c r="BF91" s="42">
        <f>IF('Indicator Data'!BG95="No Data",1,IF('Indicator Data imputation'!BG94&lt;&gt;"",1,0))</f>
        <v>0</v>
      </c>
      <c r="BG91" s="42">
        <f>IF('Indicator Data'!BH95="No Data",1,IF('Indicator Data imputation'!BH94&lt;&gt;"",1,0))</f>
        <v>0</v>
      </c>
      <c r="BH91" s="42">
        <f>IF('Indicator Data'!BI95="No Data",1,IF('Indicator Data imputation'!BI94&lt;&gt;"",1,0))</f>
        <v>0</v>
      </c>
      <c r="BI91" s="42">
        <f>IF('Indicator Data'!BJ95="No Data",1,IF('Indicator Data imputation'!BJ94&lt;&gt;"",1,0))</f>
        <v>0</v>
      </c>
      <c r="BJ91" s="42">
        <f>IF('Indicator Data'!BK95="No Data",1,IF('Indicator Data imputation'!BK94&lt;&gt;"",1,0))</f>
        <v>0</v>
      </c>
      <c r="BK91" s="42">
        <f>IF('Indicator Data'!BL95="No Data",1,IF('Indicator Data imputation'!BL94&lt;&gt;"",1,0))</f>
        <v>0</v>
      </c>
      <c r="BL91" s="42">
        <f>IF('Indicator Data'!BM95="No Data",1,IF('Indicator Data imputation'!BM94&lt;&gt;"",1,0))</f>
        <v>0</v>
      </c>
      <c r="BM91" s="42">
        <f>IF('Indicator Data'!BN95="No Data",1,IF('Indicator Data imputation'!BN94&lt;&gt;"",1,0))</f>
        <v>0</v>
      </c>
      <c r="BN91" s="42">
        <f>IF('Indicator Data'!BO95="No Data",1,IF('Indicator Data imputation'!BO94&lt;&gt;"",1,0))</f>
        <v>0</v>
      </c>
      <c r="BO91" s="42">
        <f>IF('Indicator Data'!BP95="No Data",1,IF('Indicator Data imputation'!BP94&lt;&gt;"",1,0))</f>
        <v>0</v>
      </c>
      <c r="BP91" s="42">
        <f>IF('Indicator Data'!BQ95="No Data",1,IF('Indicator Data imputation'!BQ94&lt;&gt;"",1,0))</f>
        <v>0</v>
      </c>
      <c r="BQ91" s="42">
        <f>IF('Indicator Data'!BR95="No Data",1,IF('Indicator Data imputation'!BR94&lt;&gt;"",1,0))</f>
        <v>0</v>
      </c>
      <c r="BR91" s="42">
        <f>IF('Indicator Data'!BS95="No Data",1,IF('Indicator Data imputation'!BS94&lt;&gt;"",1,0))</f>
        <v>0</v>
      </c>
      <c r="BS91" s="42">
        <f>IF('Indicator Data'!BT95="No Data",1,IF('Indicator Data imputation'!BT94&lt;&gt;"",1,0))</f>
        <v>0</v>
      </c>
      <c r="BT91" s="42">
        <f>IF('Indicator Data'!BU95="No Data",1,IF('Indicator Data imputation'!BU94&lt;&gt;"",1,0))</f>
        <v>0</v>
      </c>
      <c r="BU91">
        <f t="shared" si="3"/>
        <v>8</v>
      </c>
      <c r="BV91" s="44">
        <f t="shared" si="4"/>
        <v>0.10666666666666667</v>
      </c>
    </row>
    <row r="92" spans="1:74">
      <c r="A92" t="str">
        <f>'Indicator Data'!B96</f>
        <v>KWT</v>
      </c>
      <c r="B92" s="42">
        <f>IF('Indicator Data'!C96="No Data",1,IF('Indicator Data imputation'!C95&lt;&gt;"",1,0))</f>
        <v>0</v>
      </c>
      <c r="C92" s="42">
        <f>IF('Indicator Data'!D96="No Data",1,IF('Indicator Data imputation'!D95&lt;&gt;"",1,0))</f>
        <v>0</v>
      </c>
      <c r="D92" s="42">
        <f>IF('Indicator Data'!E96="No Data",1,IF('Indicator Data imputation'!E95&lt;&gt;"",1,0))</f>
        <v>0</v>
      </c>
      <c r="E92" s="42">
        <f>IF('Indicator Data'!F96="No Data",1,IF('Indicator Data imputation'!F95&lt;&gt;"",1,0))</f>
        <v>0</v>
      </c>
      <c r="F92" s="42">
        <f>IF('Indicator Data'!G96="No Data",1,IF('Indicator Data imputation'!G95&lt;&gt;"",1,0))</f>
        <v>0</v>
      </c>
      <c r="G92" s="42">
        <f>IF('Indicator Data'!H96="No Data",1,IF('Indicator Data imputation'!H95&lt;&gt;"",1,0))</f>
        <v>0</v>
      </c>
      <c r="H92" s="42">
        <f>IF('Indicator Data'!I96="No Data",1,IF('Indicator Data imputation'!I95&lt;&gt;"",1,0))</f>
        <v>0</v>
      </c>
      <c r="I92" s="42">
        <f>IF('Indicator Data'!J96="No Data",1,IF('Indicator Data imputation'!J95&lt;&gt;"",1,0))</f>
        <v>0</v>
      </c>
      <c r="J92" s="42">
        <f>IF('Indicator Data'!K96="No Data",1,IF('Indicator Data imputation'!K95&lt;&gt;"",1,0))</f>
        <v>0</v>
      </c>
      <c r="K92" s="42">
        <f>IF('Indicator Data'!L96="No Data",1,IF('Indicator Data imputation'!L95&lt;&gt;"",1,0))</f>
        <v>0</v>
      </c>
      <c r="L92" s="42">
        <f>IF('Indicator Data'!M96="No Data",1,IF('Indicator Data imputation'!M95&lt;&gt;"",1,0))</f>
        <v>0</v>
      </c>
      <c r="M92" s="42">
        <f>IF('Indicator Data'!N96="No Data",1,IF('Indicator Data imputation'!N95&lt;&gt;"",1,0))</f>
        <v>1</v>
      </c>
      <c r="N92" s="42">
        <f>IF('Indicator Data'!O96="No Data",1,IF('Indicator Data imputation'!O95&lt;&gt;"",1,0))</f>
        <v>1</v>
      </c>
      <c r="O92" s="42">
        <f>IF('Indicator Data'!P96="No Data",1,IF('Indicator Data imputation'!P95&lt;&gt;"",1,0))</f>
        <v>1</v>
      </c>
      <c r="P92" s="42">
        <f>IF('Indicator Data'!Q96="No Data",1,IF('Indicator Data imputation'!Q95&lt;&gt;"",1,0))</f>
        <v>0</v>
      </c>
      <c r="Q92" s="42">
        <f>IF('Indicator Data'!R96="No Data",1,IF('Indicator Data imputation'!R95&lt;&gt;"",1,0))</f>
        <v>0</v>
      </c>
      <c r="R92" s="42">
        <f>IF('Indicator Data'!S96="No Data",1,IF('Indicator Data imputation'!S95&lt;&gt;"",1,0))</f>
        <v>0</v>
      </c>
      <c r="S92" s="42">
        <f>IF('Indicator Data'!T96="No Data",1,IF('Indicator Data imputation'!T95&lt;&gt;"",1,0))</f>
        <v>0</v>
      </c>
      <c r="T92" s="42">
        <f>IF('Indicator Data'!U96="No Data",1,IF('Indicator Data imputation'!U95&lt;&gt;"",1,0))</f>
        <v>0</v>
      </c>
      <c r="U92" s="42">
        <f>IF('Indicator Data'!V96="No Data",1,IF('Indicator Data imputation'!V95&lt;&gt;"",1,0))</f>
        <v>0</v>
      </c>
      <c r="V92" s="42">
        <f>IF('Indicator Data'!W96="No Data",1,IF('Indicator Data imputation'!W95&lt;&gt;"",1,0))</f>
        <v>0</v>
      </c>
      <c r="W92" s="42">
        <f>IF('Indicator Data'!X96="No Data",1,IF('Indicator Data imputation'!X95&lt;&gt;"",1,0))</f>
        <v>0</v>
      </c>
      <c r="X92" s="42">
        <f>IF('Indicator Data'!Y96="No Data",1,IF('Indicator Data imputation'!Y95&lt;&gt;"",1,0))</f>
        <v>1</v>
      </c>
      <c r="Y92" s="42">
        <f>IF('Indicator Data'!Z96="No Data",1,IF('Indicator Data imputation'!Z95&lt;&gt;"",1,0))</f>
        <v>0</v>
      </c>
      <c r="Z92" s="42">
        <f>IF('Indicator Data'!AA96="No Data",1,IF('Indicator Data imputation'!AA95&lt;&gt;"",1,0))</f>
        <v>1</v>
      </c>
      <c r="AA92" s="42">
        <f>IF('Indicator Data'!AB96="No Data",1,IF('Indicator Data imputation'!AB95&lt;&gt;"",1,0))</f>
        <v>0</v>
      </c>
      <c r="AB92" s="42">
        <f>IF('Indicator Data'!AC96="No Data",1,IF('Indicator Data imputation'!AC95&lt;&gt;"",1,0))</f>
        <v>0</v>
      </c>
      <c r="AC92" s="42">
        <f>IF('Indicator Data'!AD96="No Data",1,IF('Indicator Data imputation'!AD95&lt;&gt;"",1,0))</f>
        <v>0</v>
      </c>
      <c r="AD92" s="42">
        <f>IF('Indicator Data'!AE96="No Data",1,IF('Indicator Data imputation'!AE95&lt;&gt;"",1,0))</f>
        <v>0</v>
      </c>
      <c r="AE92" s="42">
        <f>IF('Indicator Data'!AF96="No Data",1,IF('Indicator Data imputation'!AF95&lt;&gt;"",1,0))</f>
        <v>0</v>
      </c>
      <c r="AF92" s="42">
        <f>IF('Indicator Data'!AG96="No Data",1,IF('Indicator Data imputation'!AG95&lt;&gt;"",1,0))</f>
        <v>0</v>
      </c>
      <c r="AG92" s="42">
        <f>IF('Indicator Data'!AH96="No Data",1,IF('Indicator Data imputation'!AH95&lt;&gt;"",1,0))</f>
        <v>0</v>
      </c>
      <c r="AH92" s="42">
        <f>IF('Indicator Data'!AI96="No Data",1,IF('Indicator Data imputation'!AI95&lt;&gt;"",1,0))</f>
        <v>1</v>
      </c>
      <c r="AI92" s="42">
        <f>IF('Indicator Data'!AJ96="No Data",1,IF('Indicator Data imputation'!AJ95&lt;&gt;"",1,0))</f>
        <v>0</v>
      </c>
      <c r="AJ92" s="42">
        <f>IF('Indicator Data'!AK96="No Data",1,IF('Indicator Data imputation'!AK95&lt;&gt;"",1,0))</f>
        <v>0</v>
      </c>
      <c r="AK92" s="42">
        <f>IF('Indicator Data'!AL96="No Data",1,IF('Indicator Data imputation'!AL95&lt;&gt;"",1,0))</f>
        <v>0</v>
      </c>
      <c r="AL92" s="42">
        <f>IF('Indicator Data'!AM96="No Data",1,IF('Indicator Data imputation'!AM95&lt;&gt;"",1,0))</f>
        <v>1</v>
      </c>
      <c r="AM92" s="42">
        <f>IF('Indicator Data'!AN96="No Data",1,IF('Indicator Data imputation'!AN95&lt;&gt;"",1,0))</f>
        <v>0</v>
      </c>
      <c r="AN92" s="42">
        <f>IF('Indicator Data'!AO96="No Data",1,IF('Indicator Data imputation'!AO95&lt;&gt;"",1,0))</f>
        <v>0</v>
      </c>
      <c r="AO92" s="42">
        <f>IF('Indicator Data'!AP96="No Data",1,IF('Indicator Data imputation'!AP95&lt;&gt;"",1,0))</f>
        <v>0</v>
      </c>
      <c r="AP92" s="42">
        <f>IF('Indicator Data'!AQ96="No Data",1,IF('Indicator Data imputation'!AQ95&lt;&gt;"",1,0))</f>
        <v>0</v>
      </c>
      <c r="AQ92" s="42">
        <f>IF('Indicator Data'!AR96="No Data",1,IF('Indicator Data imputation'!AR95&lt;&gt;"",1,0))</f>
        <v>0</v>
      </c>
      <c r="AR92" s="42">
        <f>IF('Indicator Data'!AS96="No Data",1,IF('Indicator Data imputation'!AS95&lt;&gt;"",1,0))</f>
        <v>1</v>
      </c>
      <c r="AS92" s="42">
        <f>IF('Indicator Data'!AT96="No Data",1,IF('Indicator Data imputation'!AT95&lt;&gt;"",1,0))</f>
        <v>1</v>
      </c>
      <c r="AT92" s="42">
        <f>IF('Indicator Data'!AU96="No Data",1,IF('Indicator Data imputation'!AU95&lt;&gt;"",1,0))</f>
        <v>0</v>
      </c>
      <c r="AU92" s="42">
        <f>IF('Indicator Data'!AV96="No Data",1,IF('Indicator Data imputation'!AV95&lt;&gt;"",1,0))</f>
        <v>0</v>
      </c>
      <c r="AV92" s="42">
        <f>IF('Indicator Data'!AW96="No Data",1,IF('Indicator Data imputation'!AW95&lt;&gt;"",1,0))</f>
        <v>1</v>
      </c>
      <c r="AW92" s="42">
        <f>IF('Indicator Data'!AX96="No Data",1,IF('Indicator Data imputation'!AX95&lt;&gt;"",1,0))</f>
        <v>0</v>
      </c>
      <c r="AX92" s="42">
        <f>IF('Indicator Data'!AY96="No Data",1,IF('Indicator Data imputation'!AY95&lt;&gt;"",1,0))</f>
        <v>0</v>
      </c>
      <c r="AY92" s="42">
        <f>IF('Indicator Data'!AZ96="No Data",1,IF('Indicator Data imputation'!AZ95&lt;&gt;"",1,0))</f>
        <v>0</v>
      </c>
      <c r="AZ92" s="42">
        <f>IF('Indicator Data'!BA96="No Data",1,IF('Indicator Data imputation'!BA95&lt;&gt;"",1,0))</f>
        <v>0</v>
      </c>
      <c r="BA92" s="42">
        <f>IF('Indicator Data'!BB96="No Data",1,IF('Indicator Data imputation'!BB95&lt;&gt;"",1,0))</f>
        <v>0</v>
      </c>
      <c r="BB92" s="42">
        <f>IF('Indicator Data'!BC96="No Data",1,IF('Indicator Data imputation'!BC95&lt;&gt;"",1,0))</f>
        <v>0</v>
      </c>
      <c r="BC92" s="42">
        <f>IF('Indicator Data'!BD96="No Data",1,IF('Indicator Data imputation'!BD95&lt;&gt;"",1,0))</f>
        <v>0</v>
      </c>
      <c r="BD92" s="42">
        <f>IF('Indicator Data'!BE96="No Data",1,IF('Indicator Data imputation'!BE95&lt;&gt;"",1,0))</f>
        <v>0</v>
      </c>
      <c r="BE92" s="42">
        <f>IF('Indicator Data'!BF96="No Data",1,IF('Indicator Data imputation'!BF95&lt;&gt;"",1,0))</f>
        <v>1</v>
      </c>
      <c r="BF92" s="42">
        <f>IF('Indicator Data'!BG96="No Data",1,IF('Indicator Data imputation'!BG95&lt;&gt;"",1,0))</f>
        <v>0</v>
      </c>
      <c r="BG92" s="42">
        <f>IF('Indicator Data'!BH96="No Data",1,IF('Indicator Data imputation'!BH95&lt;&gt;"",1,0))</f>
        <v>0</v>
      </c>
      <c r="BH92" s="42">
        <f>IF('Indicator Data'!BI96="No Data",1,IF('Indicator Data imputation'!BI95&lt;&gt;"",1,0))</f>
        <v>0</v>
      </c>
      <c r="BI92" s="42">
        <f>IF('Indicator Data'!BJ96="No Data",1,IF('Indicator Data imputation'!BJ95&lt;&gt;"",1,0))</f>
        <v>0</v>
      </c>
      <c r="BJ92" s="42">
        <f>IF('Indicator Data'!BK96="No Data",1,IF('Indicator Data imputation'!BK95&lt;&gt;"",1,0))</f>
        <v>0</v>
      </c>
      <c r="BK92" s="42">
        <f>IF('Indicator Data'!BL96="No Data",1,IF('Indicator Data imputation'!BL95&lt;&gt;"",1,0))</f>
        <v>0</v>
      </c>
      <c r="BL92" s="42">
        <f>IF('Indicator Data'!BM96="No Data",1,IF('Indicator Data imputation'!BM95&lt;&gt;"",1,0))</f>
        <v>0</v>
      </c>
      <c r="BM92" s="42">
        <f>IF('Indicator Data'!BN96="No Data",1,IF('Indicator Data imputation'!BN95&lt;&gt;"",1,0))</f>
        <v>0</v>
      </c>
      <c r="BN92" s="42">
        <f>IF('Indicator Data'!BO96="No Data",1,IF('Indicator Data imputation'!BO95&lt;&gt;"",1,0))</f>
        <v>0</v>
      </c>
      <c r="BO92" s="42">
        <f>IF('Indicator Data'!BP96="No Data",1,IF('Indicator Data imputation'!BP95&lt;&gt;"",1,0))</f>
        <v>0</v>
      </c>
      <c r="BP92" s="42">
        <f>IF('Indicator Data'!BQ96="No Data",1,IF('Indicator Data imputation'!BQ95&lt;&gt;"",1,0))</f>
        <v>0</v>
      </c>
      <c r="BQ92" s="42">
        <f>IF('Indicator Data'!BR96="No Data",1,IF('Indicator Data imputation'!BR95&lt;&gt;"",1,0))</f>
        <v>0</v>
      </c>
      <c r="BR92" s="42">
        <f>IF('Indicator Data'!BS96="No Data",1,IF('Indicator Data imputation'!BS95&lt;&gt;"",1,0))</f>
        <v>0</v>
      </c>
      <c r="BS92" s="42">
        <f>IF('Indicator Data'!BT96="No Data",1,IF('Indicator Data imputation'!BT95&lt;&gt;"",1,0))</f>
        <v>0</v>
      </c>
      <c r="BT92" s="42">
        <f>IF('Indicator Data'!BU96="No Data",1,IF('Indicator Data imputation'!BU95&lt;&gt;"",1,0))</f>
        <v>0</v>
      </c>
      <c r="BU92">
        <f t="shared" si="3"/>
        <v>11</v>
      </c>
      <c r="BV92" s="44">
        <f t="shared" si="4"/>
        <v>0.14666666666666667</v>
      </c>
    </row>
    <row r="93" spans="1:74">
      <c r="A93" t="str">
        <f>'Indicator Data'!B97</f>
        <v>KGZ</v>
      </c>
      <c r="B93" s="42">
        <f>IF('Indicator Data'!C97="No Data",1,IF('Indicator Data imputation'!C96&lt;&gt;"",1,0))</f>
        <v>0</v>
      </c>
      <c r="C93" s="42">
        <f>IF('Indicator Data'!D97="No Data",1,IF('Indicator Data imputation'!D96&lt;&gt;"",1,0))</f>
        <v>0</v>
      </c>
      <c r="D93" s="42">
        <f>IF('Indicator Data'!E97="No Data",1,IF('Indicator Data imputation'!E96&lt;&gt;"",1,0))</f>
        <v>0</v>
      </c>
      <c r="E93" s="42">
        <f>IF('Indicator Data'!F97="No Data",1,IF('Indicator Data imputation'!F96&lt;&gt;"",1,0))</f>
        <v>0</v>
      </c>
      <c r="F93" s="42">
        <f>IF('Indicator Data'!G97="No Data",1,IF('Indicator Data imputation'!G96&lt;&gt;"",1,0))</f>
        <v>0</v>
      </c>
      <c r="G93" s="42">
        <f>IF('Indicator Data'!H97="No Data",1,IF('Indicator Data imputation'!H96&lt;&gt;"",1,0))</f>
        <v>0</v>
      </c>
      <c r="H93" s="42">
        <f>IF('Indicator Data'!I97="No Data",1,IF('Indicator Data imputation'!I96&lt;&gt;"",1,0))</f>
        <v>0</v>
      </c>
      <c r="I93" s="42">
        <f>IF('Indicator Data'!J97="No Data",1,IF('Indicator Data imputation'!J96&lt;&gt;"",1,0))</f>
        <v>0</v>
      </c>
      <c r="J93" s="42">
        <f>IF('Indicator Data'!K97="No Data",1,IF('Indicator Data imputation'!K96&lt;&gt;"",1,0))</f>
        <v>0</v>
      </c>
      <c r="K93" s="42">
        <f>IF('Indicator Data'!L97="No Data",1,IF('Indicator Data imputation'!L96&lt;&gt;"",1,0))</f>
        <v>0</v>
      </c>
      <c r="L93" s="42">
        <f>IF('Indicator Data'!M97="No Data",1,IF('Indicator Data imputation'!M96&lt;&gt;"",1,0))</f>
        <v>0</v>
      </c>
      <c r="M93" s="42">
        <f>IF('Indicator Data'!N97="No Data",1,IF('Indicator Data imputation'!N96&lt;&gt;"",1,0))</f>
        <v>1</v>
      </c>
      <c r="N93" s="42">
        <f>IF('Indicator Data'!O97="No Data",1,IF('Indicator Data imputation'!O96&lt;&gt;"",1,0))</f>
        <v>1</v>
      </c>
      <c r="O93" s="42">
        <f>IF('Indicator Data'!P97="No Data",1,IF('Indicator Data imputation'!P96&lt;&gt;"",1,0))</f>
        <v>1</v>
      </c>
      <c r="P93" s="42">
        <f>IF('Indicator Data'!Q97="No Data",1,IF('Indicator Data imputation'!Q96&lt;&gt;"",1,0))</f>
        <v>0</v>
      </c>
      <c r="Q93" s="42">
        <f>IF('Indicator Data'!R97="No Data",1,IF('Indicator Data imputation'!R96&lt;&gt;"",1,0))</f>
        <v>0</v>
      </c>
      <c r="R93" s="42">
        <f>IF('Indicator Data'!S97="No Data",1,IF('Indicator Data imputation'!S96&lt;&gt;"",1,0))</f>
        <v>0</v>
      </c>
      <c r="S93" s="42">
        <f>IF('Indicator Data'!T97="No Data",1,IF('Indicator Data imputation'!T96&lt;&gt;"",1,0))</f>
        <v>0</v>
      </c>
      <c r="T93" s="42">
        <f>IF('Indicator Data'!U97="No Data",1,IF('Indicator Data imputation'!U96&lt;&gt;"",1,0))</f>
        <v>0</v>
      </c>
      <c r="U93" s="42">
        <f>IF('Indicator Data'!V97="No Data",1,IF('Indicator Data imputation'!V96&lt;&gt;"",1,0))</f>
        <v>0</v>
      </c>
      <c r="V93" s="42">
        <f>IF('Indicator Data'!W97="No Data",1,IF('Indicator Data imputation'!W96&lt;&gt;"",1,0))</f>
        <v>0</v>
      </c>
      <c r="W93" s="42">
        <f>IF('Indicator Data'!X97="No Data",1,IF('Indicator Data imputation'!X96&lt;&gt;"",1,0))</f>
        <v>0</v>
      </c>
      <c r="X93" s="42">
        <f>IF('Indicator Data'!Y97="No Data",1,IF('Indicator Data imputation'!Y96&lt;&gt;"",1,0))</f>
        <v>0</v>
      </c>
      <c r="Y93" s="42">
        <f>IF('Indicator Data'!Z97="No Data",1,IF('Indicator Data imputation'!Z96&lt;&gt;"",1,0))</f>
        <v>0</v>
      </c>
      <c r="Z93" s="42">
        <f>IF('Indicator Data'!AA97="No Data",1,IF('Indicator Data imputation'!AA96&lt;&gt;"",1,0))</f>
        <v>0</v>
      </c>
      <c r="AA93" s="42">
        <f>IF('Indicator Data'!AB97="No Data",1,IF('Indicator Data imputation'!AB96&lt;&gt;"",1,0))</f>
        <v>0</v>
      </c>
      <c r="AB93" s="42">
        <f>IF('Indicator Data'!AC97="No Data",1,IF('Indicator Data imputation'!AC96&lt;&gt;"",1,0))</f>
        <v>0</v>
      </c>
      <c r="AC93" s="42">
        <f>IF('Indicator Data'!AD97="No Data",1,IF('Indicator Data imputation'!AD96&lt;&gt;"",1,0))</f>
        <v>0</v>
      </c>
      <c r="AD93" s="42">
        <f>IF('Indicator Data'!AE97="No Data",1,IF('Indicator Data imputation'!AE96&lt;&gt;"",1,0))</f>
        <v>0</v>
      </c>
      <c r="AE93" s="42">
        <f>IF('Indicator Data'!AF97="No Data",1,IF('Indicator Data imputation'!AF96&lt;&gt;"",1,0))</f>
        <v>0</v>
      </c>
      <c r="AF93" s="42">
        <f>IF('Indicator Data'!AG97="No Data",1,IF('Indicator Data imputation'!AG96&lt;&gt;"",1,0))</f>
        <v>0</v>
      </c>
      <c r="AG93" s="42">
        <f>IF('Indicator Data'!AH97="No Data",1,IF('Indicator Data imputation'!AH96&lt;&gt;"",1,0))</f>
        <v>0</v>
      </c>
      <c r="AH93" s="42">
        <f>IF('Indicator Data'!AI97="No Data",1,IF('Indicator Data imputation'!AI96&lt;&gt;"",1,0))</f>
        <v>0</v>
      </c>
      <c r="AI93" s="42">
        <f>IF('Indicator Data'!AJ97="No Data",1,IF('Indicator Data imputation'!AJ96&lt;&gt;"",1,0))</f>
        <v>0</v>
      </c>
      <c r="AJ93" s="42">
        <f>IF('Indicator Data'!AK97="No Data",1,IF('Indicator Data imputation'!AK96&lt;&gt;"",1,0))</f>
        <v>0</v>
      </c>
      <c r="AK93" s="42">
        <f>IF('Indicator Data'!AL97="No Data",1,IF('Indicator Data imputation'!AL96&lt;&gt;"",1,0))</f>
        <v>0</v>
      </c>
      <c r="AL93" s="42">
        <f>IF('Indicator Data'!AM97="No Data",1,IF('Indicator Data imputation'!AM96&lt;&gt;"",1,0))</f>
        <v>0</v>
      </c>
      <c r="AM93" s="42">
        <f>IF('Indicator Data'!AN97="No Data",1,IF('Indicator Data imputation'!AN96&lt;&gt;"",1,0))</f>
        <v>0</v>
      </c>
      <c r="AN93" s="42">
        <f>IF('Indicator Data'!AO97="No Data",1,IF('Indicator Data imputation'!AO96&lt;&gt;"",1,0))</f>
        <v>0</v>
      </c>
      <c r="AO93" s="42">
        <f>IF('Indicator Data'!AP97="No Data",1,IF('Indicator Data imputation'!AP96&lt;&gt;"",1,0))</f>
        <v>0</v>
      </c>
      <c r="AP93" s="42">
        <f>IF('Indicator Data'!AQ97="No Data",1,IF('Indicator Data imputation'!AQ96&lt;&gt;"",1,0))</f>
        <v>0</v>
      </c>
      <c r="AQ93" s="42">
        <f>IF('Indicator Data'!AR97="No Data",1,IF('Indicator Data imputation'!AR96&lt;&gt;"",1,0))</f>
        <v>0</v>
      </c>
      <c r="AR93" s="42">
        <f>IF('Indicator Data'!AS97="No Data",1,IF('Indicator Data imputation'!AS96&lt;&gt;"",1,0))</f>
        <v>0</v>
      </c>
      <c r="AS93" s="42">
        <f>IF('Indicator Data'!AT97="No Data",1,IF('Indicator Data imputation'!AT96&lt;&gt;"",1,0))</f>
        <v>0</v>
      </c>
      <c r="AT93" s="42">
        <f>IF('Indicator Data'!AU97="No Data",1,IF('Indicator Data imputation'!AU96&lt;&gt;"",1,0))</f>
        <v>0</v>
      </c>
      <c r="AU93" s="42">
        <f>IF('Indicator Data'!AV97="No Data",1,IF('Indicator Data imputation'!AV96&lt;&gt;"",1,0))</f>
        <v>0</v>
      </c>
      <c r="AV93" s="42">
        <f>IF('Indicator Data'!AW97="No Data",1,IF('Indicator Data imputation'!AW96&lt;&gt;"",1,0))</f>
        <v>0</v>
      </c>
      <c r="AW93" s="42">
        <f>IF('Indicator Data'!AX97="No Data",1,IF('Indicator Data imputation'!AX96&lt;&gt;"",1,0))</f>
        <v>0</v>
      </c>
      <c r="AX93" s="42">
        <f>IF('Indicator Data'!AY97="No Data",1,IF('Indicator Data imputation'!AY96&lt;&gt;"",1,0))</f>
        <v>0</v>
      </c>
      <c r="AY93" s="42">
        <f>IF('Indicator Data'!AZ97="No Data",1,IF('Indicator Data imputation'!AZ96&lt;&gt;"",1,0))</f>
        <v>0</v>
      </c>
      <c r="AZ93" s="42">
        <f>IF('Indicator Data'!BA97="No Data",1,IF('Indicator Data imputation'!BA96&lt;&gt;"",1,0))</f>
        <v>0</v>
      </c>
      <c r="BA93" s="42">
        <f>IF('Indicator Data'!BB97="No Data",1,IF('Indicator Data imputation'!BB96&lt;&gt;"",1,0))</f>
        <v>0</v>
      </c>
      <c r="BB93" s="42">
        <f>IF('Indicator Data'!BC97="No Data",1,IF('Indicator Data imputation'!BC96&lt;&gt;"",1,0))</f>
        <v>0</v>
      </c>
      <c r="BC93" s="42">
        <f>IF('Indicator Data'!BD97="No Data",1,IF('Indicator Data imputation'!BD96&lt;&gt;"",1,0))</f>
        <v>0</v>
      </c>
      <c r="BD93" s="42">
        <f>IF('Indicator Data'!BE97="No Data",1,IF('Indicator Data imputation'!BE96&lt;&gt;"",1,0))</f>
        <v>0</v>
      </c>
      <c r="BE93" s="42">
        <f>IF('Indicator Data'!BF97="No Data",1,IF('Indicator Data imputation'!BF96&lt;&gt;"",1,0))</f>
        <v>0</v>
      </c>
      <c r="BF93" s="42">
        <f>IF('Indicator Data'!BG97="No Data",1,IF('Indicator Data imputation'!BG96&lt;&gt;"",1,0))</f>
        <v>0</v>
      </c>
      <c r="BG93" s="42">
        <f>IF('Indicator Data'!BH97="No Data",1,IF('Indicator Data imputation'!BH96&lt;&gt;"",1,0))</f>
        <v>0</v>
      </c>
      <c r="BH93" s="42">
        <f>IF('Indicator Data'!BI97="No Data",1,IF('Indicator Data imputation'!BI96&lt;&gt;"",1,0))</f>
        <v>0</v>
      </c>
      <c r="BI93" s="42">
        <f>IF('Indicator Data'!BJ97="No Data",1,IF('Indicator Data imputation'!BJ96&lt;&gt;"",1,0))</f>
        <v>0</v>
      </c>
      <c r="BJ93" s="42">
        <f>IF('Indicator Data'!BK97="No Data",1,IF('Indicator Data imputation'!BK96&lt;&gt;"",1,0))</f>
        <v>0</v>
      </c>
      <c r="BK93" s="42">
        <f>IF('Indicator Data'!BL97="No Data",1,IF('Indicator Data imputation'!BL96&lt;&gt;"",1,0))</f>
        <v>0</v>
      </c>
      <c r="BL93" s="42">
        <f>IF('Indicator Data'!BM97="No Data",1,IF('Indicator Data imputation'!BM96&lt;&gt;"",1,0))</f>
        <v>0</v>
      </c>
      <c r="BM93" s="42">
        <f>IF('Indicator Data'!BN97="No Data",1,IF('Indicator Data imputation'!BN96&lt;&gt;"",1,0))</f>
        <v>0</v>
      </c>
      <c r="BN93" s="42">
        <f>IF('Indicator Data'!BO97="No Data",1,IF('Indicator Data imputation'!BO96&lt;&gt;"",1,0))</f>
        <v>0</v>
      </c>
      <c r="BO93" s="42">
        <f>IF('Indicator Data'!BP97="No Data",1,IF('Indicator Data imputation'!BP96&lt;&gt;"",1,0))</f>
        <v>0</v>
      </c>
      <c r="BP93" s="42">
        <f>IF('Indicator Data'!BQ97="No Data",1,IF('Indicator Data imputation'!BQ96&lt;&gt;"",1,0))</f>
        <v>0</v>
      </c>
      <c r="BQ93" s="42">
        <f>IF('Indicator Data'!BR97="No Data",1,IF('Indicator Data imputation'!BR96&lt;&gt;"",1,0))</f>
        <v>0</v>
      </c>
      <c r="BR93" s="42">
        <f>IF('Indicator Data'!BS97="No Data",1,IF('Indicator Data imputation'!BS96&lt;&gt;"",1,0))</f>
        <v>0</v>
      </c>
      <c r="BS93" s="42">
        <f>IF('Indicator Data'!BT97="No Data",1,IF('Indicator Data imputation'!BT96&lt;&gt;"",1,0))</f>
        <v>0</v>
      </c>
      <c r="BT93" s="42">
        <f>IF('Indicator Data'!BU97="No Data",1,IF('Indicator Data imputation'!BU96&lt;&gt;"",1,0))</f>
        <v>0</v>
      </c>
      <c r="BU93">
        <f t="shared" si="3"/>
        <v>3</v>
      </c>
      <c r="BV93" s="44">
        <f t="shared" si="4"/>
        <v>0.04</v>
      </c>
    </row>
    <row r="94" spans="1:74">
      <c r="A94" t="str">
        <f>'Indicator Data'!B98</f>
        <v>LAO</v>
      </c>
      <c r="B94" s="42">
        <f>IF('Indicator Data'!C98="No Data",1,IF('Indicator Data imputation'!C97&lt;&gt;"",1,0))</f>
        <v>0</v>
      </c>
      <c r="C94" s="42">
        <f>IF('Indicator Data'!D98="No Data",1,IF('Indicator Data imputation'!D97&lt;&gt;"",1,0))</f>
        <v>0</v>
      </c>
      <c r="D94" s="42">
        <f>IF('Indicator Data'!E98="No Data",1,IF('Indicator Data imputation'!E97&lt;&gt;"",1,0))</f>
        <v>0</v>
      </c>
      <c r="E94" s="42">
        <f>IF('Indicator Data'!F98="No Data",1,IF('Indicator Data imputation'!F97&lt;&gt;"",1,0))</f>
        <v>0</v>
      </c>
      <c r="F94" s="42">
        <f>IF('Indicator Data'!G98="No Data",1,IF('Indicator Data imputation'!G97&lt;&gt;"",1,0))</f>
        <v>0</v>
      </c>
      <c r="G94" s="42">
        <f>IF('Indicator Data'!H98="No Data",1,IF('Indicator Data imputation'!H97&lt;&gt;"",1,0))</f>
        <v>0</v>
      </c>
      <c r="H94" s="42">
        <f>IF('Indicator Data'!I98="No Data",1,IF('Indicator Data imputation'!I97&lt;&gt;"",1,0))</f>
        <v>0</v>
      </c>
      <c r="I94" s="42">
        <f>IF('Indicator Data'!J98="No Data",1,IF('Indicator Data imputation'!J97&lt;&gt;"",1,0))</f>
        <v>0</v>
      </c>
      <c r="J94" s="42">
        <f>IF('Indicator Data'!K98="No Data",1,IF('Indicator Data imputation'!K97&lt;&gt;"",1,0))</f>
        <v>0</v>
      </c>
      <c r="K94" s="42">
        <f>IF('Indicator Data'!L98="No Data",1,IF('Indicator Data imputation'!L97&lt;&gt;"",1,0))</f>
        <v>0</v>
      </c>
      <c r="L94" s="42">
        <f>IF('Indicator Data'!M98="No Data",1,IF('Indicator Data imputation'!M97&lt;&gt;"",1,0))</f>
        <v>0</v>
      </c>
      <c r="M94" s="42">
        <f>IF('Indicator Data'!N98="No Data",1,IF('Indicator Data imputation'!N97&lt;&gt;"",1,0))</f>
        <v>1</v>
      </c>
      <c r="N94" s="42">
        <f>IF('Indicator Data'!O98="No Data",1,IF('Indicator Data imputation'!O97&lt;&gt;"",1,0))</f>
        <v>1</v>
      </c>
      <c r="O94" s="42">
        <f>IF('Indicator Data'!P98="No Data",1,IF('Indicator Data imputation'!P97&lt;&gt;"",1,0))</f>
        <v>1</v>
      </c>
      <c r="P94" s="42">
        <f>IF('Indicator Data'!Q98="No Data",1,IF('Indicator Data imputation'!Q97&lt;&gt;"",1,0))</f>
        <v>0</v>
      </c>
      <c r="Q94" s="42">
        <f>IF('Indicator Data'!R98="No Data",1,IF('Indicator Data imputation'!R97&lt;&gt;"",1,0))</f>
        <v>0</v>
      </c>
      <c r="R94" s="42">
        <f>IF('Indicator Data'!S98="No Data",1,IF('Indicator Data imputation'!S97&lt;&gt;"",1,0))</f>
        <v>0</v>
      </c>
      <c r="S94" s="42">
        <f>IF('Indicator Data'!T98="No Data",1,IF('Indicator Data imputation'!T97&lt;&gt;"",1,0))</f>
        <v>0</v>
      </c>
      <c r="T94" s="42">
        <f>IF('Indicator Data'!U98="No Data",1,IF('Indicator Data imputation'!U97&lt;&gt;"",1,0))</f>
        <v>0</v>
      </c>
      <c r="U94" s="42">
        <f>IF('Indicator Data'!V98="No Data",1,IF('Indicator Data imputation'!V97&lt;&gt;"",1,0))</f>
        <v>0</v>
      </c>
      <c r="V94" s="42">
        <f>IF('Indicator Data'!W98="No Data",1,IF('Indicator Data imputation'!W97&lt;&gt;"",1,0))</f>
        <v>0</v>
      </c>
      <c r="W94" s="42">
        <f>IF('Indicator Data'!X98="No Data",1,IF('Indicator Data imputation'!X97&lt;&gt;"",1,0))</f>
        <v>0</v>
      </c>
      <c r="X94" s="42">
        <f>IF('Indicator Data'!Y98="No Data",1,IF('Indicator Data imputation'!Y97&lt;&gt;"",1,0))</f>
        <v>0</v>
      </c>
      <c r="Y94" s="42">
        <f>IF('Indicator Data'!Z98="No Data",1,IF('Indicator Data imputation'!Z97&lt;&gt;"",1,0))</f>
        <v>0</v>
      </c>
      <c r="Z94" s="42">
        <f>IF('Indicator Data'!AA98="No Data",1,IF('Indicator Data imputation'!AA97&lt;&gt;"",1,0))</f>
        <v>0</v>
      </c>
      <c r="AA94" s="42">
        <f>IF('Indicator Data'!AB98="No Data",1,IF('Indicator Data imputation'!AB97&lt;&gt;"",1,0))</f>
        <v>0</v>
      </c>
      <c r="AB94" s="42">
        <f>IF('Indicator Data'!AC98="No Data",1,IF('Indicator Data imputation'!AC97&lt;&gt;"",1,0))</f>
        <v>0</v>
      </c>
      <c r="AC94" s="42">
        <f>IF('Indicator Data'!AD98="No Data",1,IF('Indicator Data imputation'!AD97&lt;&gt;"",1,0))</f>
        <v>0</v>
      </c>
      <c r="AD94" s="42">
        <f>IF('Indicator Data'!AE98="No Data",1,IF('Indicator Data imputation'!AE97&lt;&gt;"",1,0))</f>
        <v>0</v>
      </c>
      <c r="AE94" s="42">
        <f>IF('Indicator Data'!AF98="No Data",1,IF('Indicator Data imputation'!AF97&lt;&gt;"",1,0))</f>
        <v>0</v>
      </c>
      <c r="AF94" s="42">
        <f>IF('Indicator Data'!AG98="No Data",1,IF('Indicator Data imputation'!AG97&lt;&gt;"",1,0))</f>
        <v>0</v>
      </c>
      <c r="AG94" s="42">
        <f>IF('Indicator Data'!AH98="No Data",1,IF('Indicator Data imputation'!AH97&lt;&gt;"",1,0))</f>
        <v>0</v>
      </c>
      <c r="AH94" s="42">
        <f>IF('Indicator Data'!AI98="No Data",1,IF('Indicator Data imputation'!AI97&lt;&gt;"",1,0))</f>
        <v>0</v>
      </c>
      <c r="AI94" s="42">
        <f>IF('Indicator Data'!AJ98="No Data",1,IF('Indicator Data imputation'!AJ97&lt;&gt;"",1,0))</f>
        <v>0</v>
      </c>
      <c r="AJ94" s="42">
        <f>IF('Indicator Data'!AK98="No Data",1,IF('Indicator Data imputation'!AK97&lt;&gt;"",1,0))</f>
        <v>0</v>
      </c>
      <c r="AK94" s="42">
        <f>IF('Indicator Data'!AL98="No Data",1,IF('Indicator Data imputation'!AL97&lt;&gt;"",1,0))</f>
        <v>0</v>
      </c>
      <c r="AL94" s="42">
        <f>IF('Indicator Data'!AM98="No Data",1,IF('Indicator Data imputation'!AM97&lt;&gt;"",1,0))</f>
        <v>0</v>
      </c>
      <c r="AM94" s="42">
        <f>IF('Indicator Data'!AN98="No Data",1,IF('Indicator Data imputation'!AN97&lt;&gt;"",1,0))</f>
        <v>0</v>
      </c>
      <c r="AN94" s="42">
        <f>IF('Indicator Data'!AO98="No Data",1,IF('Indicator Data imputation'!AO97&lt;&gt;"",1,0))</f>
        <v>0</v>
      </c>
      <c r="AO94" s="42">
        <f>IF('Indicator Data'!AP98="No Data",1,IF('Indicator Data imputation'!AP97&lt;&gt;"",1,0))</f>
        <v>0</v>
      </c>
      <c r="AP94" s="42">
        <f>IF('Indicator Data'!AQ98="No Data",1,IF('Indicator Data imputation'!AQ97&lt;&gt;"",1,0))</f>
        <v>0</v>
      </c>
      <c r="AQ94" s="42">
        <f>IF('Indicator Data'!AR98="No Data",1,IF('Indicator Data imputation'!AR97&lt;&gt;"",1,0))</f>
        <v>0</v>
      </c>
      <c r="AR94" s="42">
        <f>IF('Indicator Data'!AS98="No Data",1,IF('Indicator Data imputation'!AS97&lt;&gt;"",1,0))</f>
        <v>0</v>
      </c>
      <c r="AS94" s="42">
        <f>IF('Indicator Data'!AT98="No Data",1,IF('Indicator Data imputation'!AT97&lt;&gt;"",1,0))</f>
        <v>0</v>
      </c>
      <c r="AT94" s="42">
        <f>IF('Indicator Data'!AU98="No Data",1,IF('Indicator Data imputation'!AU97&lt;&gt;"",1,0))</f>
        <v>0</v>
      </c>
      <c r="AU94" s="42">
        <f>IF('Indicator Data'!AV98="No Data",1,IF('Indicator Data imputation'!AV97&lt;&gt;"",1,0))</f>
        <v>0</v>
      </c>
      <c r="AV94" s="42">
        <f>IF('Indicator Data'!AW98="No Data",1,IF('Indicator Data imputation'!AW97&lt;&gt;"",1,0))</f>
        <v>0</v>
      </c>
      <c r="AW94" s="42">
        <f>IF('Indicator Data'!AX98="No Data",1,IF('Indicator Data imputation'!AX97&lt;&gt;"",1,0))</f>
        <v>0</v>
      </c>
      <c r="AX94" s="42">
        <f>IF('Indicator Data'!AY98="No Data",1,IF('Indicator Data imputation'!AY97&lt;&gt;"",1,0))</f>
        <v>0</v>
      </c>
      <c r="AY94" s="42">
        <f>IF('Indicator Data'!AZ98="No Data",1,IF('Indicator Data imputation'!AZ97&lt;&gt;"",1,0))</f>
        <v>0</v>
      </c>
      <c r="AZ94" s="42">
        <f>IF('Indicator Data'!BA98="No Data",1,IF('Indicator Data imputation'!BA97&lt;&gt;"",1,0))</f>
        <v>0</v>
      </c>
      <c r="BA94" s="42">
        <f>IF('Indicator Data'!BB98="No Data",1,IF('Indicator Data imputation'!BB97&lt;&gt;"",1,0))</f>
        <v>0</v>
      </c>
      <c r="BB94" s="42">
        <f>IF('Indicator Data'!BC98="No Data",1,IF('Indicator Data imputation'!BC97&lt;&gt;"",1,0))</f>
        <v>0</v>
      </c>
      <c r="BC94" s="42">
        <f>IF('Indicator Data'!BD98="No Data",1,IF('Indicator Data imputation'!BD97&lt;&gt;"",1,0))</f>
        <v>0</v>
      </c>
      <c r="BD94" s="42">
        <f>IF('Indicator Data'!BE98="No Data",1,IF('Indicator Data imputation'!BE97&lt;&gt;"",1,0))</f>
        <v>0</v>
      </c>
      <c r="BE94" s="42">
        <f>IF('Indicator Data'!BF98="No Data",1,IF('Indicator Data imputation'!BF97&lt;&gt;"",1,0))</f>
        <v>0</v>
      </c>
      <c r="BF94" s="42">
        <f>IF('Indicator Data'!BG98="No Data",1,IF('Indicator Data imputation'!BG97&lt;&gt;"",1,0))</f>
        <v>0</v>
      </c>
      <c r="BG94" s="42">
        <f>IF('Indicator Data'!BH98="No Data",1,IF('Indicator Data imputation'!BH97&lt;&gt;"",1,0))</f>
        <v>0</v>
      </c>
      <c r="BH94" s="42">
        <f>IF('Indicator Data'!BI98="No Data",1,IF('Indicator Data imputation'!BI97&lt;&gt;"",1,0))</f>
        <v>0</v>
      </c>
      <c r="BI94" s="42">
        <f>IF('Indicator Data'!BJ98="No Data",1,IF('Indicator Data imputation'!BJ97&lt;&gt;"",1,0))</f>
        <v>0</v>
      </c>
      <c r="BJ94" s="42">
        <f>IF('Indicator Data'!BK98="No Data",1,IF('Indicator Data imputation'!BK97&lt;&gt;"",1,0))</f>
        <v>0</v>
      </c>
      <c r="BK94" s="42">
        <f>IF('Indicator Data'!BL98="No Data",1,IF('Indicator Data imputation'!BL97&lt;&gt;"",1,0))</f>
        <v>0</v>
      </c>
      <c r="BL94" s="42">
        <f>IF('Indicator Data'!BM98="No Data",1,IF('Indicator Data imputation'!BM97&lt;&gt;"",1,0))</f>
        <v>0</v>
      </c>
      <c r="BM94" s="42">
        <f>IF('Indicator Data'!BN98="No Data",1,IF('Indicator Data imputation'!BN97&lt;&gt;"",1,0))</f>
        <v>0</v>
      </c>
      <c r="BN94" s="42">
        <f>IF('Indicator Data'!BO98="No Data",1,IF('Indicator Data imputation'!BO97&lt;&gt;"",1,0))</f>
        <v>0</v>
      </c>
      <c r="BO94" s="42">
        <f>IF('Indicator Data'!BP98="No Data",1,IF('Indicator Data imputation'!BP97&lt;&gt;"",1,0))</f>
        <v>0</v>
      </c>
      <c r="BP94" s="42">
        <f>IF('Indicator Data'!BQ98="No Data",1,IF('Indicator Data imputation'!BQ97&lt;&gt;"",1,0))</f>
        <v>0</v>
      </c>
      <c r="BQ94" s="42">
        <f>IF('Indicator Data'!BR98="No Data",1,IF('Indicator Data imputation'!BR97&lt;&gt;"",1,0))</f>
        <v>0</v>
      </c>
      <c r="BR94" s="42">
        <f>IF('Indicator Data'!BS98="No Data",1,IF('Indicator Data imputation'!BS97&lt;&gt;"",1,0))</f>
        <v>0</v>
      </c>
      <c r="BS94" s="42">
        <f>IF('Indicator Data'!BT98="No Data",1,IF('Indicator Data imputation'!BT97&lt;&gt;"",1,0))</f>
        <v>0</v>
      </c>
      <c r="BT94" s="42">
        <f>IF('Indicator Data'!BU98="No Data",1,IF('Indicator Data imputation'!BU97&lt;&gt;"",1,0))</f>
        <v>0</v>
      </c>
      <c r="BU94">
        <f t="shared" si="3"/>
        <v>3</v>
      </c>
      <c r="BV94" s="44">
        <f t="shared" si="4"/>
        <v>0.04</v>
      </c>
    </row>
    <row r="95" spans="1:74">
      <c r="A95" t="str">
        <f>'Indicator Data'!B99</f>
        <v>LVA</v>
      </c>
      <c r="B95" s="42">
        <f>IF('Indicator Data'!C99="No Data",1,IF('Indicator Data imputation'!C98&lt;&gt;"",1,0))</f>
        <v>0</v>
      </c>
      <c r="C95" s="42">
        <f>IF('Indicator Data'!D99="No Data",1,IF('Indicator Data imputation'!D98&lt;&gt;"",1,0))</f>
        <v>0</v>
      </c>
      <c r="D95" s="42">
        <f>IF('Indicator Data'!E99="No Data",1,IF('Indicator Data imputation'!E98&lt;&gt;"",1,0))</f>
        <v>0</v>
      </c>
      <c r="E95" s="42">
        <f>IF('Indicator Data'!F99="No Data",1,IF('Indicator Data imputation'!F98&lt;&gt;"",1,0))</f>
        <v>0</v>
      </c>
      <c r="F95" s="42">
        <f>IF('Indicator Data'!G99="No Data",1,IF('Indicator Data imputation'!G98&lt;&gt;"",1,0))</f>
        <v>0</v>
      </c>
      <c r="G95" s="42">
        <f>IF('Indicator Data'!H99="No Data",1,IF('Indicator Data imputation'!H98&lt;&gt;"",1,0))</f>
        <v>0</v>
      </c>
      <c r="H95" s="42">
        <f>IF('Indicator Data'!I99="No Data",1,IF('Indicator Data imputation'!I98&lt;&gt;"",1,0))</f>
        <v>0</v>
      </c>
      <c r="I95" s="42">
        <f>IF('Indicator Data'!J99="No Data",1,IF('Indicator Data imputation'!J98&lt;&gt;"",1,0))</f>
        <v>0</v>
      </c>
      <c r="J95" s="42">
        <f>IF('Indicator Data'!K99="No Data",1,IF('Indicator Data imputation'!K98&lt;&gt;"",1,0))</f>
        <v>0</v>
      </c>
      <c r="K95" s="42">
        <f>IF('Indicator Data'!L99="No Data",1,IF('Indicator Data imputation'!L98&lt;&gt;"",1,0))</f>
        <v>0</v>
      </c>
      <c r="L95" s="42">
        <f>IF('Indicator Data'!M99="No Data",1,IF('Indicator Data imputation'!M98&lt;&gt;"",1,0))</f>
        <v>0</v>
      </c>
      <c r="M95" s="42">
        <f>IF('Indicator Data'!N99="No Data",1,IF('Indicator Data imputation'!N98&lt;&gt;"",1,0))</f>
        <v>1</v>
      </c>
      <c r="N95" s="42">
        <f>IF('Indicator Data'!O99="No Data",1,IF('Indicator Data imputation'!O98&lt;&gt;"",1,0))</f>
        <v>1</v>
      </c>
      <c r="O95" s="42">
        <f>IF('Indicator Data'!P99="No Data",1,IF('Indicator Data imputation'!P98&lt;&gt;"",1,0))</f>
        <v>1</v>
      </c>
      <c r="P95" s="42">
        <f>IF('Indicator Data'!Q99="No Data",1,IF('Indicator Data imputation'!Q98&lt;&gt;"",1,0))</f>
        <v>0</v>
      </c>
      <c r="Q95" s="42">
        <f>IF('Indicator Data'!R99="No Data",1,IF('Indicator Data imputation'!R98&lt;&gt;"",1,0))</f>
        <v>0</v>
      </c>
      <c r="R95" s="42">
        <f>IF('Indicator Data'!S99="No Data",1,IF('Indicator Data imputation'!S98&lt;&gt;"",1,0))</f>
        <v>0</v>
      </c>
      <c r="S95" s="42">
        <f>IF('Indicator Data'!T99="No Data",1,IF('Indicator Data imputation'!T98&lt;&gt;"",1,0))</f>
        <v>0</v>
      </c>
      <c r="T95" s="42">
        <f>IF('Indicator Data'!U99="No Data",1,IF('Indicator Data imputation'!U98&lt;&gt;"",1,0))</f>
        <v>0</v>
      </c>
      <c r="U95" s="42">
        <f>IF('Indicator Data'!V99="No Data",1,IF('Indicator Data imputation'!V98&lt;&gt;"",1,0))</f>
        <v>0</v>
      </c>
      <c r="V95" s="42">
        <f>IF('Indicator Data'!W99="No Data",1,IF('Indicator Data imputation'!W98&lt;&gt;"",1,0))</f>
        <v>0</v>
      </c>
      <c r="W95" s="42">
        <f>IF('Indicator Data'!X99="No Data",1,IF('Indicator Data imputation'!X98&lt;&gt;"",1,0))</f>
        <v>0</v>
      </c>
      <c r="X95" s="42">
        <f>IF('Indicator Data'!Y99="No Data",1,IF('Indicator Data imputation'!Y98&lt;&gt;"",1,0))</f>
        <v>0</v>
      </c>
      <c r="Y95" s="42">
        <f>IF('Indicator Data'!Z99="No Data",1,IF('Indicator Data imputation'!Z98&lt;&gt;"",1,0))</f>
        <v>0</v>
      </c>
      <c r="Z95" s="42">
        <f>IF('Indicator Data'!AA99="No Data",1,IF('Indicator Data imputation'!AA98&lt;&gt;"",1,0))</f>
        <v>1</v>
      </c>
      <c r="AA95" s="42">
        <f>IF('Indicator Data'!AB99="No Data",1,IF('Indicator Data imputation'!AB98&lt;&gt;"",1,0))</f>
        <v>0</v>
      </c>
      <c r="AB95" s="42">
        <f>IF('Indicator Data'!AC99="No Data",1,IF('Indicator Data imputation'!AC98&lt;&gt;"",1,0))</f>
        <v>0</v>
      </c>
      <c r="AC95" s="42">
        <f>IF('Indicator Data'!AD99="No Data",1,IF('Indicator Data imputation'!AD98&lt;&gt;"",1,0))</f>
        <v>0</v>
      </c>
      <c r="AD95" s="42">
        <f>IF('Indicator Data'!AE99="No Data",1,IF('Indicator Data imputation'!AE98&lt;&gt;"",1,0))</f>
        <v>0</v>
      </c>
      <c r="AE95" s="42">
        <f>IF('Indicator Data'!AF99="No Data",1,IF('Indicator Data imputation'!AF98&lt;&gt;"",1,0))</f>
        <v>0</v>
      </c>
      <c r="AF95" s="42">
        <f>IF('Indicator Data'!AG99="No Data",1,IF('Indicator Data imputation'!AG98&lt;&gt;"",1,0))</f>
        <v>0</v>
      </c>
      <c r="AG95" s="42">
        <f>IF('Indicator Data'!AH99="No Data",1,IF('Indicator Data imputation'!AH98&lt;&gt;"",1,0))</f>
        <v>0</v>
      </c>
      <c r="AH95" s="42">
        <f>IF('Indicator Data'!AI99="No Data",1,IF('Indicator Data imputation'!AI98&lt;&gt;"",1,0))</f>
        <v>1</v>
      </c>
      <c r="AI95" s="42">
        <f>IF('Indicator Data'!AJ99="No Data",1,IF('Indicator Data imputation'!AJ98&lt;&gt;"",1,0))</f>
        <v>0</v>
      </c>
      <c r="AJ95" s="42">
        <f>IF('Indicator Data'!AK99="No Data",1,IF('Indicator Data imputation'!AK98&lt;&gt;"",1,0))</f>
        <v>0</v>
      </c>
      <c r="AK95" s="42">
        <f>IF('Indicator Data'!AL99="No Data",1,IF('Indicator Data imputation'!AL98&lt;&gt;"",1,0))</f>
        <v>0</v>
      </c>
      <c r="AL95" s="42">
        <f>IF('Indicator Data'!AM99="No Data",1,IF('Indicator Data imputation'!AM98&lt;&gt;"",1,0))</f>
        <v>1</v>
      </c>
      <c r="AM95" s="42">
        <f>IF('Indicator Data'!AN99="No Data",1,IF('Indicator Data imputation'!AN98&lt;&gt;"",1,0))</f>
        <v>0</v>
      </c>
      <c r="AN95" s="42">
        <f>IF('Indicator Data'!AO99="No Data",1,IF('Indicator Data imputation'!AO98&lt;&gt;"",1,0))</f>
        <v>0</v>
      </c>
      <c r="AO95" s="42">
        <f>IF('Indicator Data'!AP99="No Data",1,IF('Indicator Data imputation'!AP98&lt;&gt;"",1,0))</f>
        <v>0</v>
      </c>
      <c r="AP95" s="42">
        <f>IF('Indicator Data'!AQ99="No Data",1,IF('Indicator Data imputation'!AQ98&lt;&gt;"",1,0))</f>
        <v>0</v>
      </c>
      <c r="AQ95" s="42">
        <f>IF('Indicator Data'!AR99="No Data",1,IF('Indicator Data imputation'!AR98&lt;&gt;"",1,0))</f>
        <v>0</v>
      </c>
      <c r="AR95" s="42">
        <f>IF('Indicator Data'!AS99="No Data",1,IF('Indicator Data imputation'!AS98&lt;&gt;"",1,0))</f>
        <v>0</v>
      </c>
      <c r="AS95" s="42">
        <f>IF('Indicator Data'!AT99="No Data",1,IF('Indicator Data imputation'!AT98&lt;&gt;"",1,0))</f>
        <v>1</v>
      </c>
      <c r="AT95" s="42">
        <f>IF('Indicator Data'!AU99="No Data",1,IF('Indicator Data imputation'!AU98&lt;&gt;"",1,0))</f>
        <v>0</v>
      </c>
      <c r="AU95" s="42">
        <f>IF('Indicator Data'!AV99="No Data",1,IF('Indicator Data imputation'!AV98&lt;&gt;"",1,0))</f>
        <v>0</v>
      </c>
      <c r="AV95" s="42">
        <f>IF('Indicator Data'!AW99="No Data",1,IF('Indicator Data imputation'!AW98&lt;&gt;"",1,0))</f>
        <v>0</v>
      </c>
      <c r="AW95" s="42">
        <f>IF('Indicator Data'!AX99="No Data",1,IF('Indicator Data imputation'!AX98&lt;&gt;"",1,0))</f>
        <v>0</v>
      </c>
      <c r="AX95" s="42">
        <f>IF('Indicator Data'!AY99="No Data",1,IF('Indicator Data imputation'!AY98&lt;&gt;"",1,0))</f>
        <v>0</v>
      </c>
      <c r="AY95" s="42">
        <f>IF('Indicator Data'!AZ99="No Data",1,IF('Indicator Data imputation'!AZ98&lt;&gt;"",1,0))</f>
        <v>0</v>
      </c>
      <c r="AZ95" s="42">
        <f>IF('Indicator Data'!BA99="No Data",1,IF('Indicator Data imputation'!BA98&lt;&gt;"",1,0))</f>
        <v>0</v>
      </c>
      <c r="BA95" s="42">
        <f>IF('Indicator Data'!BB99="No Data",1,IF('Indicator Data imputation'!BB98&lt;&gt;"",1,0))</f>
        <v>0</v>
      </c>
      <c r="BB95" s="42">
        <f>IF('Indicator Data'!BC99="No Data",1,IF('Indicator Data imputation'!BC98&lt;&gt;"",1,0))</f>
        <v>0</v>
      </c>
      <c r="BC95" s="42">
        <f>IF('Indicator Data'!BD99="No Data",1,IF('Indicator Data imputation'!BD98&lt;&gt;"",1,0))</f>
        <v>0</v>
      </c>
      <c r="BD95" s="42">
        <f>IF('Indicator Data'!BE99="No Data",1,IF('Indicator Data imputation'!BE98&lt;&gt;"",1,0))</f>
        <v>0</v>
      </c>
      <c r="BE95" s="42">
        <f>IF('Indicator Data'!BF99="No Data",1,IF('Indicator Data imputation'!BF98&lt;&gt;"",1,0))</f>
        <v>1</v>
      </c>
      <c r="BF95" s="42">
        <f>IF('Indicator Data'!BG99="No Data",1,IF('Indicator Data imputation'!BG98&lt;&gt;"",1,0))</f>
        <v>0</v>
      </c>
      <c r="BG95" s="42">
        <f>IF('Indicator Data'!BH99="No Data",1,IF('Indicator Data imputation'!BH98&lt;&gt;"",1,0))</f>
        <v>0</v>
      </c>
      <c r="BH95" s="42">
        <f>IF('Indicator Data'!BI99="No Data",1,IF('Indicator Data imputation'!BI98&lt;&gt;"",1,0))</f>
        <v>0</v>
      </c>
      <c r="BI95" s="42">
        <f>IF('Indicator Data'!BJ99="No Data",1,IF('Indicator Data imputation'!BJ98&lt;&gt;"",1,0))</f>
        <v>0</v>
      </c>
      <c r="BJ95" s="42">
        <f>IF('Indicator Data'!BK99="No Data",1,IF('Indicator Data imputation'!BK98&lt;&gt;"",1,0))</f>
        <v>0</v>
      </c>
      <c r="BK95" s="42">
        <f>IF('Indicator Data'!BL99="No Data",1,IF('Indicator Data imputation'!BL98&lt;&gt;"",1,0))</f>
        <v>0</v>
      </c>
      <c r="BL95" s="42">
        <f>IF('Indicator Data'!BM99="No Data",1,IF('Indicator Data imputation'!BM98&lt;&gt;"",1,0))</f>
        <v>0</v>
      </c>
      <c r="BM95" s="42">
        <f>IF('Indicator Data'!BN99="No Data",1,IF('Indicator Data imputation'!BN98&lt;&gt;"",1,0))</f>
        <v>0</v>
      </c>
      <c r="BN95" s="42">
        <f>IF('Indicator Data'!BO99="No Data",1,IF('Indicator Data imputation'!BO98&lt;&gt;"",1,0))</f>
        <v>0</v>
      </c>
      <c r="BO95" s="42">
        <f>IF('Indicator Data'!BP99="No Data",1,IF('Indicator Data imputation'!BP98&lt;&gt;"",1,0))</f>
        <v>0</v>
      </c>
      <c r="BP95" s="42">
        <f>IF('Indicator Data'!BQ99="No Data",1,IF('Indicator Data imputation'!BQ98&lt;&gt;"",1,0))</f>
        <v>0</v>
      </c>
      <c r="BQ95" s="42">
        <f>IF('Indicator Data'!BR99="No Data",1,IF('Indicator Data imputation'!BR98&lt;&gt;"",1,0))</f>
        <v>0</v>
      </c>
      <c r="BR95" s="42">
        <f>IF('Indicator Data'!BS99="No Data",1,IF('Indicator Data imputation'!BS98&lt;&gt;"",1,0))</f>
        <v>0</v>
      </c>
      <c r="BS95" s="42">
        <f>IF('Indicator Data'!BT99="No Data",1,IF('Indicator Data imputation'!BT98&lt;&gt;"",1,0))</f>
        <v>0</v>
      </c>
      <c r="BT95" s="42">
        <f>IF('Indicator Data'!BU99="No Data",1,IF('Indicator Data imputation'!BU98&lt;&gt;"",1,0))</f>
        <v>0</v>
      </c>
      <c r="BU95">
        <f t="shared" si="3"/>
        <v>8</v>
      </c>
      <c r="BV95" s="44">
        <f t="shared" si="4"/>
        <v>0.10666666666666667</v>
      </c>
    </row>
    <row r="96" spans="1:74">
      <c r="A96" t="str">
        <f>'Indicator Data'!B100</f>
        <v>LBN</v>
      </c>
      <c r="B96" s="42">
        <f>IF('Indicator Data'!C100="No Data",1,IF('Indicator Data imputation'!C99&lt;&gt;"",1,0))</f>
        <v>0</v>
      </c>
      <c r="C96" s="42">
        <f>IF('Indicator Data'!D100="No Data",1,IF('Indicator Data imputation'!D99&lt;&gt;"",1,0))</f>
        <v>0</v>
      </c>
      <c r="D96" s="42">
        <f>IF('Indicator Data'!E100="No Data",1,IF('Indicator Data imputation'!E99&lt;&gt;"",1,0))</f>
        <v>0</v>
      </c>
      <c r="E96" s="42">
        <f>IF('Indicator Data'!F100="No Data",1,IF('Indicator Data imputation'!F99&lt;&gt;"",1,0))</f>
        <v>0</v>
      </c>
      <c r="F96" s="42">
        <f>IF('Indicator Data'!G100="No Data",1,IF('Indicator Data imputation'!G99&lt;&gt;"",1,0))</f>
        <v>0</v>
      </c>
      <c r="G96" s="42">
        <f>IF('Indicator Data'!H100="No Data",1,IF('Indicator Data imputation'!H99&lt;&gt;"",1,0))</f>
        <v>0</v>
      </c>
      <c r="H96" s="42">
        <f>IF('Indicator Data'!I100="No Data",1,IF('Indicator Data imputation'!I99&lt;&gt;"",1,0))</f>
        <v>0</v>
      </c>
      <c r="I96" s="42">
        <f>IF('Indicator Data'!J100="No Data",1,IF('Indicator Data imputation'!J99&lt;&gt;"",1,0))</f>
        <v>0</v>
      </c>
      <c r="J96" s="42">
        <f>IF('Indicator Data'!K100="No Data",1,IF('Indicator Data imputation'!K99&lt;&gt;"",1,0))</f>
        <v>0</v>
      </c>
      <c r="K96" s="42">
        <f>IF('Indicator Data'!L100="No Data",1,IF('Indicator Data imputation'!L99&lt;&gt;"",1,0))</f>
        <v>0</v>
      </c>
      <c r="L96" s="42">
        <f>IF('Indicator Data'!M100="No Data",1,IF('Indicator Data imputation'!M99&lt;&gt;"",1,0))</f>
        <v>0</v>
      </c>
      <c r="M96" s="42">
        <f>IF('Indicator Data'!N100="No Data",1,IF('Indicator Data imputation'!N99&lt;&gt;"",1,0))</f>
        <v>1</v>
      </c>
      <c r="N96" s="42">
        <f>IF('Indicator Data'!O100="No Data",1,IF('Indicator Data imputation'!O99&lt;&gt;"",1,0))</f>
        <v>1</v>
      </c>
      <c r="O96" s="42">
        <f>IF('Indicator Data'!P100="No Data",1,IF('Indicator Data imputation'!P99&lt;&gt;"",1,0))</f>
        <v>1</v>
      </c>
      <c r="P96" s="42">
        <f>IF('Indicator Data'!Q100="No Data",1,IF('Indicator Data imputation'!Q99&lt;&gt;"",1,0))</f>
        <v>0</v>
      </c>
      <c r="Q96" s="42">
        <f>IF('Indicator Data'!R100="No Data",1,IF('Indicator Data imputation'!R99&lt;&gt;"",1,0))</f>
        <v>0</v>
      </c>
      <c r="R96" s="42">
        <f>IF('Indicator Data'!S100="No Data",1,IF('Indicator Data imputation'!S99&lt;&gt;"",1,0))</f>
        <v>0</v>
      </c>
      <c r="S96" s="42">
        <f>IF('Indicator Data'!T100="No Data",1,IF('Indicator Data imputation'!T99&lt;&gt;"",1,0))</f>
        <v>0</v>
      </c>
      <c r="T96" s="42">
        <f>IF('Indicator Data'!U100="No Data",1,IF('Indicator Data imputation'!U99&lt;&gt;"",1,0))</f>
        <v>0</v>
      </c>
      <c r="U96" s="42">
        <f>IF('Indicator Data'!V100="No Data",1,IF('Indicator Data imputation'!V99&lt;&gt;"",1,0))</f>
        <v>0</v>
      </c>
      <c r="V96" s="42">
        <f>IF('Indicator Data'!W100="No Data",1,IF('Indicator Data imputation'!W99&lt;&gt;"",1,0))</f>
        <v>0</v>
      </c>
      <c r="W96" s="42">
        <f>IF('Indicator Data'!X100="No Data",1,IF('Indicator Data imputation'!X99&lt;&gt;"",1,0))</f>
        <v>0</v>
      </c>
      <c r="X96" s="42">
        <f>IF('Indicator Data'!Y100="No Data",1,IF('Indicator Data imputation'!Y99&lt;&gt;"",1,0))</f>
        <v>1</v>
      </c>
      <c r="Y96" s="42">
        <f>IF('Indicator Data'!Z100="No Data",1,IF('Indicator Data imputation'!Z99&lt;&gt;"",1,0))</f>
        <v>0</v>
      </c>
      <c r="Z96" s="42">
        <f>IF('Indicator Data'!AA100="No Data",1,IF('Indicator Data imputation'!AA99&lt;&gt;"",1,0))</f>
        <v>1</v>
      </c>
      <c r="AA96" s="42">
        <f>IF('Indicator Data'!AB100="No Data",1,IF('Indicator Data imputation'!AB99&lt;&gt;"",1,0))</f>
        <v>0</v>
      </c>
      <c r="AB96" s="42">
        <f>IF('Indicator Data'!AC100="No Data",1,IF('Indicator Data imputation'!AC99&lt;&gt;"",1,0))</f>
        <v>0</v>
      </c>
      <c r="AC96" s="42">
        <f>IF('Indicator Data'!AD100="No Data",1,IF('Indicator Data imputation'!AD99&lt;&gt;"",1,0))</f>
        <v>0</v>
      </c>
      <c r="AD96" s="42">
        <f>IF('Indicator Data'!AE100="No Data",1,IF('Indicator Data imputation'!AE99&lt;&gt;"",1,0))</f>
        <v>0</v>
      </c>
      <c r="AE96" s="42">
        <f>IF('Indicator Data'!AF100="No Data",1,IF('Indicator Data imputation'!AF99&lt;&gt;"",1,0))</f>
        <v>0</v>
      </c>
      <c r="AF96" s="42">
        <f>IF('Indicator Data'!AG100="No Data",1,IF('Indicator Data imputation'!AG99&lt;&gt;"",1,0))</f>
        <v>0</v>
      </c>
      <c r="AG96" s="42">
        <f>IF('Indicator Data'!AH100="No Data",1,IF('Indicator Data imputation'!AH99&lt;&gt;"",1,0))</f>
        <v>0</v>
      </c>
      <c r="AH96" s="42">
        <f>IF('Indicator Data'!AI100="No Data",1,IF('Indicator Data imputation'!AI99&lt;&gt;"",1,0))</f>
        <v>1</v>
      </c>
      <c r="AI96" s="42">
        <f>IF('Indicator Data'!AJ100="No Data",1,IF('Indicator Data imputation'!AJ99&lt;&gt;"",1,0))</f>
        <v>0</v>
      </c>
      <c r="AJ96" s="42">
        <f>IF('Indicator Data'!AK100="No Data",1,IF('Indicator Data imputation'!AK99&lt;&gt;"",1,0))</f>
        <v>0</v>
      </c>
      <c r="AK96" s="42">
        <f>IF('Indicator Data'!AL100="No Data",1,IF('Indicator Data imputation'!AL99&lt;&gt;"",1,0))</f>
        <v>0</v>
      </c>
      <c r="AL96" s="42">
        <f>IF('Indicator Data'!AM100="No Data",1,IF('Indicator Data imputation'!AM99&lt;&gt;"",1,0))</f>
        <v>0</v>
      </c>
      <c r="AM96" s="42">
        <f>IF('Indicator Data'!AN100="No Data",1,IF('Indicator Data imputation'!AN99&lt;&gt;"",1,0))</f>
        <v>0</v>
      </c>
      <c r="AN96" s="42">
        <f>IF('Indicator Data'!AO100="No Data",1,IF('Indicator Data imputation'!AO99&lt;&gt;"",1,0))</f>
        <v>0</v>
      </c>
      <c r="AO96" s="42">
        <f>IF('Indicator Data'!AP100="No Data",1,IF('Indicator Data imputation'!AP99&lt;&gt;"",1,0))</f>
        <v>0</v>
      </c>
      <c r="AP96" s="42">
        <f>IF('Indicator Data'!AQ100="No Data",1,IF('Indicator Data imputation'!AQ99&lt;&gt;"",1,0))</f>
        <v>0</v>
      </c>
      <c r="AQ96" s="42">
        <f>IF('Indicator Data'!AR100="No Data",1,IF('Indicator Data imputation'!AR99&lt;&gt;"",1,0))</f>
        <v>0</v>
      </c>
      <c r="AR96" s="42">
        <f>IF('Indicator Data'!AS100="No Data",1,IF('Indicator Data imputation'!AS99&lt;&gt;"",1,0))</f>
        <v>1</v>
      </c>
      <c r="AS96" s="42">
        <f>IF('Indicator Data'!AT100="No Data",1,IF('Indicator Data imputation'!AT99&lt;&gt;"",1,0))</f>
        <v>1</v>
      </c>
      <c r="AT96" s="42">
        <f>IF('Indicator Data'!AU100="No Data",1,IF('Indicator Data imputation'!AU99&lt;&gt;"",1,0))</f>
        <v>0</v>
      </c>
      <c r="AU96" s="42">
        <f>IF('Indicator Data'!AV100="No Data",1,IF('Indicator Data imputation'!AV99&lt;&gt;"",1,0))</f>
        <v>0</v>
      </c>
      <c r="AV96" s="42">
        <f>IF('Indicator Data'!AW100="No Data",1,IF('Indicator Data imputation'!AW99&lt;&gt;"",1,0))</f>
        <v>0</v>
      </c>
      <c r="AW96" s="42">
        <f>IF('Indicator Data'!AX100="No Data",1,IF('Indicator Data imputation'!AX99&lt;&gt;"",1,0))</f>
        <v>0</v>
      </c>
      <c r="AX96" s="42">
        <f>IF('Indicator Data'!AY100="No Data",1,IF('Indicator Data imputation'!AY99&lt;&gt;"",1,0))</f>
        <v>0</v>
      </c>
      <c r="AY96" s="42">
        <f>IF('Indicator Data'!AZ100="No Data",1,IF('Indicator Data imputation'!AZ99&lt;&gt;"",1,0))</f>
        <v>0</v>
      </c>
      <c r="AZ96" s="42">
        <f>IF('Indicator Data'!BA100="No Data",1,IF('Indicator Data imputation'!BA99&lt;&gt;"",1,0))</f>
        <v>0</v>
      </c>
      <c r="BA96" s="42">
        <f>IF('Indicator Data'!BB100="No Data",1,IF('Indicator Data imputation'!BB99&lt;&gt;"",1,0))</f>
        <v>0</v>
      </c>
      <c r="BB96" s="42">
        <f>IF('Indicator Data'!BC100="No Data",1,IF('Indicator Data imputation'!BC99&lt;&gt;"",1,0))</f>
        <v>0</v>
      </c>
      <c r="BC96" s="42">
        <f>IF('Indicator Data'!BD100="No Data",1,IF('Indicator Data imputation'!BD99&lt;&gt;"",1,0))</f>
        <v>0</v>
      </c>
      <c r="BD96" s="42">
        <f>IF('Indicator Data'!BE100="No Data",1,IF('Indicator Data imputation'!BE99&lt;&gt;"",1,0))</f>
        <v>0</v>
      </c>
      <c r="BE96" s="42">
        <f>IF('Indicator Data'!BF100="No Data",1,IF('Indicator Data imputation'!BF99&lt;&gt;"",1,0))</f>
        <v>0</v>
      </c>
      <c r="BF96" s="42">
        <f>IF('Indicator Data'!BG100="No Data",1,IF('Indicator Data imputation'!BG99&lt;&gt;"",1,0))</f>
        <v>0</v>
      </c>
      <c r="BG96" s="42">
        <f>IF('Indicator Data'!BH100="No Data",1,IF('Indicator Data imputation'!BH99&lt;&gt;"",1,0))</f>
        <v>0</v>
      </c>
      <c r="BH96" s="42">
        <f>IF('Indicator Data'!BI100="No Data",1,IF('Indicator Data imputation'!BI99&lt;&gt;"",1,0))</f>
        <v>0</v>
      </c>
      <c r="BI96" s="42">
        <f>IF('Indicator Data'!BJ100="No Data",1,IF('Indicator Data imputation'!BJ99&lt;&gt;"",1,0))</f>
        <v>0</v>
      </c>
      <c r="BJ96" s="42">
        <f>IF('Indicator Data'!BK100="No Data",1,IF('Indicator Data imputation'!BK99&lt;&gt;"",1,0))</f>
        <v>0</v>
      </c>
      <c r="BK96" s="42">
        <f>IF('Indicator Data'!BL100="No Data",1,IF('Indicator Data imputation'!BL99&lt;&gt;"",1,0))</f>
        <v>0</v>
      </c>
      <c r="BL96" s="42">
        <f>IF('Indicator Data'!BM100="No Data",1,IF('Indicator Data imputation'!BM99&lt;&gt;"",1,0))</f>
        <v>0</v>
      </c>
      <c r="BM96" s="42">
        <f>IF('Indicator Data'!BN100="No Data",1,IF('Indicator Data imputation'!BN99&lt;&gt;"",1,0))</f>
        <v>0</v>
      </c>
      <c r="BN96" s="42">
        <f>IF('Indicator Data'!BO100="No Data",1,IF('Indicator Data imputation'!BO99&lt;&gt;"",1,0))</f>
        <v>0</v>
      </c>
      <c r="BO96" s="42">
        <f>IF('Indicator Data'!BP100="No Data",1,IF('Indicator Data imputation'!BP99&lt;&gt;"",1,0))</f>
        <v>0</v>
      </c>
      <c r="BP96" s="42">
        <f>IF('Indicator Data'!BQ100="No Data",1,IF('Indicator Data imputation'!BQ99&lt;&gt;"",1,0))</f>
        <v>0</v>
      </c>
      <c r="BQ96" s="42">
        <f>IF('Indicator Data'!BR100="No Data",1,IF('Indicator Data imputation'!BR99&lt;&gt;"",1,0))</f>
        <v>0</v>
      </c>
      <c r="BR96" s="42">
        <f>IF('Indicator Data'!BS100="No Data",1,IF('Indicator Data imputation'!BS99&lt;&gt;"",1,0))</f>
        <v>0</v>
      </c>
      <c r="BS96" s="42">
        <f>IF('Indicator Data'!BT100="No Data",1,IF('Indicator Data imputation'!BT99&lt;&gt;"",1,0))</f>
        <v>0</v>
      </c>
      <c r="BT96" s="42">
        <f>IF('Indicator Data'!BU100="No Data",1,IF('Indicator Data imputation'!BU99&lt;&gt;"",1,0))</f>
        <v>0</v>
      </c>
      <c r="BU96">
        <f t="shared" si="3"/>
        <v>8</v>
      </c>
      <c r="BV96" s="44">
        <f t="shared" si="4"/>
        <v>0.10666666666666667</v>
      </c>
    </row>
    <row r="97" spans="1:74">
      <c r="A97" t="str">
        <f>'Indicator Data'!B101</f>
        <v>LSO</v>
      </c>
      <c r="B97" s="42">
        <f>IF('Indicator Data'!C101="No Data",1,IF('Indicator Data imputation'!C100&lt;&gt;"",1,0))</f>
        <v>0</v>
      </c>
      <c r="C97" s="42">
        <f>IF('Indicator Data'!D101="No Data",1,IF('Indicator Data imputation'!D100&lt;&gt;"",1,0))</f>
        <v>0</v>
      </c>
      <c r="D97" s="42">
        <f>IF('Indicator Data'!E101="No Data",1,IF('Indicator Data imputation'!E100&lt;&gt;"",1,0))</f>
        <v>0</v>
      </c>
      <c r="E97" s="42">
        <f>IF('Indicator Data'!F101="No Data",1,IF('Indicator Data imputation'!F100&lt;&gt;"",1,0))</f>
        <v>0</v>
      </c>
      <c r="F97" s="42">
        <f>IF('Indicator Data'!G101="No Data",1,IF('Indicator Data imputation'!G100&lt;&gt;"",1,0))</f>
        <v>0</v>
      </c>
      <c r="G97" s="42">
        <f>IF('Indicator Data'!H101="No Data",1,IF('Indicator Data imputation'!H100&lt;&gt;"",1,0))</f>
        <v>0</v>
      </c>
      <c r="H97" s="42">
        <f>IF('Indicator Data'!I101="No Data",1,IF('Indicator Data imputation'!I100&lt;&gt;"",1,0))</f>
        <v>0</v>
      </c>
      <c r="I97" s="42">
        <f>IF('Indicator Data'!J101="No Data",1,IF('Indicator Data imputation'!J100&lt;&gt;"",1,0))</f>
        <v>0</v>
      </c>
      <c r="J97" s="42">
        <f>IF('Indicator Data'!K101="No Data",1,IF('Indicator Data imputation'!K100&lt;&gt;"",1,0))</f>
        <v>0</v>
      </c>
      <c r="K97" s="42">
        <f>IF('Indicator Data'!L101="No Data",1,IF('Indicator Data imputation'!L100&lt;&gt;"",1,0))</f>
        <v>0</v>
      </c>
      <c r="L97" s="42">
        <f>IF('Indicator Data'!M101="No Data",1,IF('Indicator Data imputation'!M100&lt;&gt;"",1,0))</f>
        <v>0</v>
      </c>
      <c r="M97" s="42">
        <f>IF('Indicator Data'!N101="No Data",1,IF('Indicator Data imputation'!N100&lt;&gt;"",1,0))</f>
        <v>0</v>
      </c>
      <c r="N97" s="42">
        <f>IF('Indicator Data'!O101="No Data",1,IF('Indicator Data imputation'!O100&lt;&gt;"",1,0))</f>
        <v>0</v>
      </c>
      <c r="O97" s="42">
        <f>IF('Indicator Data'!P101="No Data",1,IF('Indicator Data imputation'!P100&lt;&gt;"",1,0))</f>
        <v>0</v>
      </c>
      <c r="P97" s="42">
        <f>IF('Indicator Data'!Q101="No Data",1,IF('Indicator Data imputation'!Q100&lt;&gt;"",1,0))</f>
        <v>0</v>
      </c>
      <c r="Q97" s="42">
        <f>IF('Indicator Data'!R101="No Data",1,IF('Indicator Data imputation'!R100&lt;&gt;"",1,0))</f>
        <v>0</v>
      </c>
      <c r="R97" s="42">
        <f>IF('Indicator Data'!S101="No Data",1,IF('Indicator Data imputation'!S100&lt;&gt;"",1,0))</f>
        <v>0</v>
      </c>
      <c r="S97" s="42">
        <f>IF('Indicator Data'!T101="No Data",1,IF('Indicator Data imputation'!T100&lt;&gt;"",1,0))</f>
        <v>0</v>
      </c>
      <c r="T97" s="42">
        <f>IF('Indicator Data'!U101="No Data",1,IF('Indicator Data imputation'!U100&lt;&gt;"",1,0))</f>
        <v>0</v>
      </c>
      <c r="U97" s="42">
        <f>IF('Indicator Data'!V101="No Data",1,IF('Indicator Data imputation'!V100&lt;&gt;"",1,0))</f>
        <v>0</v>
      </c>
      <c r="V97" s="42">
        <f>IF('Indicator Data'!W101="No Data",1,IF('Indicator Data imputation'!W100&lt;&gt;"",1,0))</f>
        <v>0</v>
      </c>
      <c r="W97" s="42">
        <f>IF('Indicator Data'!X101="No Data",1,IF('Indicator Data imputation'!X100&lt;&gt;"",1,0))</f>
        <v>0</v>
      </c>
      <c r="X97" s="42">
        <f>IF('Indicator Data'!Y101="No Data",1,IF('Indicator Data imputation'!Y100&lt;&gt;"",1,0))</f>
        <v>0</v>
      </c>
      <c r="Y97" s="42">
        <f>IF('Indicator Data'!Z101="No Data",1,IF('Indicator Data imputation'!Z100&lt;&gt;"",1,0))</f>
        <v>0</v>
      </c>
      <c r="Z97" s="42">
        <f>IF('Indicator Data'!AA101="No Data",1,IF('Indicator Data imputation'!AA100&lt;&gt;"",1,0))</f>
        <v>0</v>
      </c>
      <c r="AA97" s="42">
        <f>IF('Indicator Data'!AB101="No Data",1,IF('Indicator Data imputation'!AB100&lt;&gt;"",1,0))</f>
        <v>0</v>
      </c>
      <c r="AB97" s="42">
        <f>IF('Indicator Data'!AC101="No Data",1,IF('Indicator Data imputation'!AC100&lt;&gt;"",1,0))</f>
        <v>0</v>
      </c>
      <c r="AC97" s="42">
        <f>IF('Indicator Data'!AD101="No Data",1,IF('Indicator Data imputation'!AD100&lt;&gt;"",1,0))</f>
        <v>0</v>
      </c>
      <c r="AD97" s="42">
        <f>IF('Indicator Data'!AE101="No Data",1,IF('Indicator Data imputation'!AE100&lt;&gt;"",1,0))</f>
        <v>0</v>
      </c>
      <c r="AE97" s="42">
        <f>IF('Indicator Data'!AF101="No Data",1,IF('Indicator Data imputation'!AF100&lt;&gt;"",1,0))</f>
        <v>0</v>
      </c>
      <c r="AF97" s="42">
        <f>IF('Indicator Data'!AG101="No Data",1,IF('Indicator Data imputation'!AG100&lt;&gt;"",1,0))</f>
        <v>0</v>
      </c>
      <c r="AG97" s="42">
        <f>IF('Indicator Data'!AH101="No Data",1,IF('Indicator Data imputation'!AH100&lt;&gt;"",1,0))</f>
        <v>0</v>
      </c>
      <c r="AH97" s="42">
        <f>IF('Indicator Data'!AI101="No Data",1,IF('Indicator Data imputation'!AI100&lt;&gt;"",1,0))</f>
        <v>0</v>
      </c>
      <c r="AI97" s="42">
        <f>IF('Indicator Data'!AJ101="No Data",1,IF('Indicator Data imputation'!AJ100&lt;&gt;"",1,0))</f>
        <v>0</v>
      </c>
      <c r="AJ97" s="42">
        <f>IF('Indicator Data'!AK101="No Data",1,IF('Indicator Data imputation'!AK100&lt;&gt;"",1,0))</f>
        <v>0</v>
      </c>
      <c r="AK97" s="42">
        <f>IF('Indicator Data'!AL101="No Data",1,IF('Indicator Data imputation'!AL100&lt;&gt;"",1,0))</f>
        <v>0</v>
      </c>
      <c r="AL97" s="42">
        <f>IF('Indicator Data'!AM101="No Data",1,IF('Indicator Data imputation'!AM100&lt;&gt;"",1,0))</f>
        <v>0</v>
      </c>
      <c r="AM97" s="42">
        <f>IF('Indicator Data'!AN101="No Data",1,IF('Indicator Data imputation'!AN100&lt;&gt;"",1,0))</f>
        <v>0</v>
      </c>
      <c r="AN97" s="42">
        <f>IF('Indicator Data'!AO101="No Data",1,IF('Indicator Data imputation'!AO100&lt;&gt;"",1,0))</f>
        <v>0</v>
      </c>
      <c r="AO97" s="42">
        <f>IF('Indicator Data'!AP101="No Data",1,IF('Indicator Data imputation'!AP100&lt;&gt;"",1,0))</f>
        <v>0</v>
      </c>
      <c r="AP97" s="42">
        <f>IF('Indicator Data'!AQ101="No Data",1,IF('Indicator Data imputation'!AQ100&lt;&gt;"",1,0))</f>
        <v>0</v>
      </c>
      <c r="AQ97" s="42">
        <f>IF('Indicator Data'!AR101="No Data",1,IF('Indicator Data imputation'!AR100&lt;&gt;"",1,0))</f>
        <v>0</v>
      </c>
      <c r="AR97" s="42">
        <f>IF('Indicator Data'!AS101="No Data",1,IF('Indicator Data imputation'!AS100&lt;&gt;"",1,0))</f>
        <v>0</v>
      </c>
      <c r="AS97" s="42">
        <f>IF('Indicator Data'!AT101="No Data",1,IF('Indicator Data imputation'!AT100&lt;&gt;"",1,0))</f>
        <v>1</v>
      </c>
      <c r="AT97" s="42">
        <f>IF('Indicator Data'!AU101="No Data",1,IF('Indicator Data imputation'!AU100&lt;&gt;"",1,0))</f>
        <v>0</v>
      </c>
      <c r="AU97" s="42">
        <f>IF('Indicator Data'!AV101="No Data",1,IF('Indicator Data imputation'!AV100&lt;&gt;"",1,0))</f>
        <v>0</v>
      </c>
      <c r="AV97" s="42">
        <f>IF('Indicator Data'!AW101="No Data",1,IF('Indicator Data imputation'!AW100&lt;&gt;"",1,0))</f>
        <v>0</v>
      </c>
      <c r="AW97" s="42">
        <f>IF('Indicator Data'!AX101="No Data",1,IF('Indicator Data imputation'!AX100&lt;&gt;"",1,0))</f>
        <v>0</v>
      </c>
      <c r="AX97" s="42">
        <f>IF('Indicator Data'!AY101="No Data",1,IF('Indicator Data imputation'!AY100&lt;&gt;"",1,0))</f>
        <v>0</v>
      </c>
      <c r="AY97" s="42">
        <f>IF('Indicator Data'!AZ101="No Data",1,IF('Indicator Data imputation'!AZ100&lt;&gt;"",1,0))</f>
        <v>0</v>
      </c>
      <c r="AZ97" s="42">
        <f>IF('Indicator Data'!BA101="No Data",1,IF('Indicator Data imputation'!BA100&lt;&gt;"",1,0))</f>
        <v>0</v>
      </c>
      <c r="BA97" s="42">
        <f>IF('Indicator Data'!BB101="No Data",1,IF('Indicator Data imputation'!BB100&lt;&gt;"",1,0))</f>
        <v>0</v>
      </c>
      <c r="BB97" s="42">
        <f>IF('Indicator Data'!BC101="No Data",1,IF('Indicator Data imputation'!BC100&lt;&gt;"",1,0))</f>
        <v>0</v>
      </c>
      <c r="BC97" s="42">
        <f>IF('Indicator Data'!BD101="No Data",1,IF('Indicator Data imputation'!BD100&lt;&gt;"",1,0))</f>
        <v>1</v>
      </c>
      <c r="BD97" s="42">
        <f>IF('Indicator Data'!BE101="No Data",1,IF('Indicator Data imputation'!BE100&lt;&gt;"",1,0))</f>
        <v>0</v>
      </c>
      <c r="BE97" s="42">
        <f>IF('Indicator Data'!BF101="No Data",1,IF('Indicator Data imputation'!BF100&lt;&gt;"",1,0))</f>
        <v>0</v>
      </c>
      <c r="BF97" s="42">
        <f>IF('Indicator Data'!BG101="No Data",1,IF('Indicator Data imputation'!BG100&lt;&gt;"",1,0))</f>
        <v>0</v>
      </c>
      <c r="BG97" s="42">
        <f>IF('Indicator Data'!BH101="No Data",1,IF('Indicator Data imputation'!BH100&lt;&gt;"",1,0))</f>
        <v>0</v>
      </c>
      <c r="BH97" s="42">
        <f>IF('Indicator Data'!BI101="No Data",1,IF('Indicator Data imputation'!BI100&lt;&gt;"",1,0))</f>
        <v>0</v>
      </c>
      <c r="BI97" s="42">
        <f>IF('Indicator Data'!BJ101="No Data",1,IF('Indicator Data imputation'!BJ100&lt;&gt;"",1,0))</f>
        <v>0</v>
      </c>
      <c r="BJ97" s="42">
        <f>IF('Indicator Data'!BK101="No Data",1,IF('Indicator Data imputation'!BK100&lt;&gt;"",1,0))</f>
        <v>0</v>
      </c>
      <c r="BK97" s="42">
        <f>IF('Indicator Data'!BL101="No Data",1,IF('Indicator Data imputation'!BL100&lt;&gt;"",1,0))</f>
        <v>0</v>
      </c>
      <c r="BL97" s="42">
        <f>IF('Indicator Data'!BM101="No Data",1,IF('Indicator Data imputation'!BM100&lt;&gt;"",1,0))</f>
        <v>0</v>
      </c>
      <c r="BM97" s="42">
        <f>IF('Indicator Data'!BN101="No Data",1,IF('Indicator Data imputation'!BN100&lt;&gt;"",1,0))</f>
        <v>0</v>
      </c>
      <c r="BN97" s="42">
        <f>IF('Indicator Data'!BO101="No Data",1,IF('Indicator Data imputation'!BO100&lt;&gt;"",1,0))</f>
        <v>0</v>
      </c>
      <c r="BO97" s="42">
        <f>IF('Indicator Data'!BP101="No Data",1,IF('Indicator Data imputation'!BP100&lt;&gt;"",1,0))</f>
        <v>0</v>
      </c>
      <c r="BP97" s="42">
        <f>IF('Indicator Data'!BQ101="No Data",1,IF('Indicator Data imputation'!BQ100&lt;&gt;"",1,0))</f>
        <v>0</v>
      </c>
      <c r="BQ97" s="42">
        <f>IF('Indicator Data'!BR101="No Data",1,IF('Indicator Data imputation'!BR100&lt;&gt;"",1,0))</f>
        <v>0</v>
      </c>
      <c r="BR97" s="42">
        <f>IF('Indicator Data'!BS101="No Data",1,IF('Indicator Data imputation'!BS100&lt;&gt;"",1,0))</f>
        <v>0</v>
      </c>
      <c r="BS97" s="42">
        <f>IF('Indicator Data'!BT101="No Data",1,IF('Indicator Data imputation'!BT100&lt;&gt;"",1,0))</f>
        <v>0</v>
      </c>
      <c r="BT97" s="42">
        <f>IF('Indicator Data'!BU101="No Data",1,IF('Indicator Data imputation'!BU100&lt;&gt;"",1,0))</f>
        <v>0</v>
      </c>
      <c r="BU97">
        <f t="shared" si="3"/>
        <v>2</v>
      </c>
      <c r="BV97" s="44">
        <f t="shared" si="4"/>
        <v>2.6666666666666668E-2</v>
      </c>
    </row>
    <row r="98" spans="1:74">
      <c r="A98" t="str">
        <f>'Indicator Data'!B102</f>
        <v>LBR</v>
      </c>
      <c r="B98" s="42">
        <f>IF('Indicator Data'!C102="No Data",1,IF('Indicator Data imputation'!C101&lt;&gt;"",1,0))</f>
        <v>0</v>
      </c>
      <c r="C98" s="42">
        <f>IF('Indicator Data'!D102="No Data",1,IF('Indicator Data imputation'!D101&lt;&gt;"",1,0))</f>
        <v>0</v>
      </c>
      <c r="D98" s="42">
        <f>IF('Indicator Data'!E102="No Data",1,IF('Indicator Data imputation'!E101&lt;&gt;"",1,0))</f>
        <v>0</v>
      </c>
      <c r="E98" s="42">
        <f>IF('Indicator Data'!F102="No Data",1,IF('Indicator Data imputation'!F101&lt;&gt;"",1,0))</f>
        <v>0</v>
      </c>
      <c r="F98" s="42">
        <f>IF('Indicator Data'!G102="No Data",1,IF('Indicator Data imputation'!G101&lt;&gt;"",1,0))</f>
        <v>0</v>
      </c>
      <c r="G98" s="42">
        <f>IF('Indicator Data'!H102="No Data",1,IF('Indicator Data imputation'!H101&lt;&gt;"",1,0))</f>
        <v>0</v>
      </c>
      <c r="H98" s="42">
        <f>IF('Indicator Data'!I102="No Data",1,IF('Indicator Data imputation'!I101&lt;&gt;"",1,0))</f>
        <v>0</v>
      </c>
      <c r="I98" s="42">
        <f>IF('Indicator Data'!J102="No Data",1,IF('Indicator Data imputation'!J101&lt;&gt;"",1,0))</f>
        <v>0</v>
      </c>
      <c r="J98" s="42">
        <f>IF('Indicator Data'!K102="No Data",1,IF('Indicator Data imputation'!K101&lt;&gt;"",1,0))</f>
        <v>0</v>
      </c>
      <c r="K98" s="42">
        <f>IF('Indicator Data'!L102="No Data",1,IF('Indicator Data imputation'!L101&lt;&gt;"",1,0))</f>
        <v>0</v>
      </c>
      <c r="L98" s="42">
        <f>IF('Indicator Data'!M102="No Data",1,IF('Indicator Data imputation'!M101&lt;&gt;"",1,0))</f>
        <v>0</v>
      </c>
      <c r="M98" s="42">
        <f>IF('Indicator Data'!N102="No Data",1,IF('Indicator Data imputation'!N101&lt;&gt;"",1,0))</f>
        <v>0</v>
      </c>
      <c r="N98" s="42">
        <f>IF('Indicator Data'!O102="No Data",1,IF('Indicator Data imputation'!O101&lt;&gt;"",1,0))</f>
        <v>0</v>
      </c>
      <c r="O98" s="42">
        <f>IF('Indicator Data'!P102="No Data",1,IF('Indicator Data imputation'!P101&lt;&gt;"",1,0))</f>
        <v>0</v>
      </c>
      <c r="P98" s="42">
        <f>IF('Indicator Data'!Q102="No Data",1,IF('Indicator Data imputation'!Q101&lt;&gt;"",1,0))</f>
        <v>0</v>
      </c>
      <c r="Q98" s="42">
        <f>IF('Indicator Data'!R102="No Data",1,IF('Indicator Data imputation'!R101&lt;&gt;"",1,0))</f>
        <v>0</v>
      </c>
      <c r="R98" s="42">
        <f>IF('Indicator Data'!S102="No Data",1,IF('Indicator Data imputation'!S101&lt;&gt;"",1,0))</f>
        <v>0</v>
      </c>
      <c r="S98" s="42">
        <f>IF('Indicator Data'!T102="No Data",1,IF('Indicator Data imputation'!T101&lt;&gt;"",1,0))</f>
        <v>0</v>
      </c>
      <c r="T98" s="42">
        <f>IF('Indicator Data'!U102="No Data",1,IF('Indicator Data imputation'!U101&lt;&gt;"",1,0))</f>
        <v>0</v>
      </c>
      <c r="U98" s="42">
        <f>IF('Indicator Data'!V102="No Data",1,IF('Indicator Data imputation'!V101&lt;&gt;"",1,0))</f>
        <v>0</v>
      </c>
      <c r="V98" s="42">
        <f>IF('Indicator Data'!W102="No Data",1,IF('Indicator Data imputation'!W101&lt;&gt;"",1,0))</f>
        <v>0</v>
      </c>
      <c r="W98" s="42">
        <f>IF('Indicator Data'!X102="No Data",1,IF('Indicator Data imputation'!X101&lt;&gt;"",1,0))</f>
        <v>0</v>
      </c>
      <c r="X98" s="42">
        <f>IF('Indicator Data'!Y102="No Data",1,IF('Indicator Data imputation'!Y101&lt;&gt;"",1,0))</f>
        <v>0</v>
      </c>
      <c r="Y98" s="42">
        <f>IF('Indicator Data'!Z102="No Data",1,IF('Indicator Data imputation'!Z101&lt;&gt;"",1,0))</f>
        <v>0</v>
      </c>
      <c r="Z98" s="42">
        <f>IF('Indicator Data'!AA102="No Data",1,IF('Indicator Data imputation'!AA101&lt;&gt;"",1,0))</f>
        <v>0</v>
      </c>
      <c r="AA98" s="42">
        <f>IF('Indicator Data'!AB102="No Data",1,IF('Indicator Data imputation'!AB101&lt;&gt;"",1,0))</f>
        <v>1</v>
      </c>
      <c r="AB98" s="42">
        <f>IF('Indicator Data'!AC102="No Data",1,IF('Indicator Data imputation'!AC101&lt;&gt;"",1,0))</f>
        <v>0</v>
      </c>
      <c r="AC98" s="42">
        <f>IF('Indicator Data'!AD102="No Data",1,IF('Indicator Data imputation'!AD101&lt;&gt;"",1,0))</f>
        <v>0</v>
      </c>
      <c r="AD98" s="42">
        <f>IF('Indicator Data'!AE102="No Data",1,IF('Indicator Data imputation'!AE101&lt;&gt;"",1,0))</f>
        <v>0</v>
      </c>
      <c r="AE98" s="42">
        <f>IF('Indicator Data'!AF102="No Data",1,IF('Indicator Data imputation'!AF101&lt;&gt;"",1,0))</f>
        <v>0</v>
      </c>
      <c r="AF98" s="42">
        <f>IF('Indicator Data'!AG102="No Data",1,IF('Indicator Data imputation'!AG101&lt;&gt;"",1,0))</f>
        <v>0</v>
      </c>
      <c r="AG98" s="42">
        <f>IF('Indicator Data'!AH102="No Data",1,IF('Indicator Data imputation'!AH101&lt;&gt;"",1,0))</f>
        <v>0</v>
      </c>
      <c r="AH98" s="42">
        <f>IF('Indicator Data'!AI102="No Data",1,IF('Indicator Data imputation'!AI101&lt;&gt;"",1,0))</f>
        <v>0</v>
      </c>
      <c r="AI98" s="42">
        <f>IF('Indicator Data'!AJ102="No Data",1,IF('Indicator Data imputation'!AJ101&lt;&gt;"",1,0))</f>
        <v>0</v>
      </c>
      <c r="AJ98" s="42">
        <f>IF('Indicator Data'!AK102="No Data",1,IF('Indicator Data imputation'!AK101&lt;&gt;"",1,0))</f>
        <v>0</v>
      </c>
      <c r="AK98" s="42">
        <f>IF('Indicator Data'!AL102="No Data",1,IF('Indicator Data imputation'!AL101&lt;&gt;"",1,0))</f>
        <v>0</v>
      </c>
      <c r="AL98" s="42">
        <f>IF('Indicator Data'!AM102="No Data",1,IF('Indicator Data imputation'!AM101&lt;&gt;"",1,0))</f>
        <v>0</v>
      </c>
      <c r="AM98" s="42">
        <f>IF('Indicator Data'!AN102="No Data",1,IF('Indicator Data imputation'!AN101&lt;&gt;"",1,0))</f>
        <v>0</v>
      </c>
      <c r="AN98" s="42">
        <f>IF('Indicator Data'!AO102="No Data",1,IF('Indicator Data imputation'!AO101&lt;&gt;"",1,0))</f>
        <v>0</v>
      </c>
      <c r="AO98" s="42">
        <f>IF('Indicator Data'!AP102="No Data",1,IF('Indicator Data imputation'!AP101&lt;&gt;"",1,0))</f>
        <v>0</v>
      </c>
      <c r="AP98" s="42">
        <f>IF('Indicator Data'!AQ102="No Data",1,IF('Indicator Data imputation'!AQ101&lt;&gt;"",1,0))</f>
        <v>0</v>
      </c>
      <c r="AQ98" s="42">
        <f>IF('Indicator Data'!AR102="No Data",1,IF('Indicator Data imputation'!AR101&lt;&gt;"",1,0))</f>
        <v>0</v>
      </c>
      <c r="AR98" s="42">
        <f>IF('Indicator Data'!AS102="No Data",1,IF('Indicator Data imputation'!AS101&lt;&gt;"",1,0))</f>
        <v>0</v>
      </c>
      <c r="AS98" s="42">
        <f>IF('Indicator Data'!AT102="No Data",1,IF('Indicator Data imputation'!AT101&lt;&gt;"",1,0))</f>
        <v>0</v>
      </c>
      <c r="AT98" s="42">
        <f>IF('Indicator Data'!AU102="No Data",1,IF('Indicator Data imputation'!AU101&lt;&gt;"",1,0))</f>
        <v>0</v>
      </c>
      <c r="AU98" s="42">
        <f>IF('Indicator Data'!AV102="No Data",1,IF('Indicator Data imputation'!AV101&lt;&gt;"",1,0))</f>
        <v>0</v>
      </c>
      <c r="AV98" s="42">
        <f>IF('Indicator Data'!AW102="No Data",1,IF('Indicator Data imputation'!AW101&lt;&gt;"",1,0))</f>
        <v>0</v>
      </c>
      <c r="AW98" s="42">
        <f>IF('Indicator Data'!AX102="No Data",1,IF('Indicator Data imputation'!AX101&lt;&gt;"",1,0))</f>
        <v>0</v>
      </c>
      <c r="AX98" s="42">
        <f>IF('Indicator Data'!AY102="No Data",1,IF('Indicator Data imputation'!AY101&lt;&gt;"",1,0))</f>
        <v>0</v>
      </c>
      <c r="AY98" s="42">
        <f>IF('Indicator Data'!AZ102="No Data",1,IF('Indicator Data imputation'!AZ101&lt;&gt;"",1,0))</f>
        <v>0</v>
      </c>
      <c r="AZ98" s="42">
        <f>IF('Indicator Data'!BA102="No Data",1,IF('Indicator Data imputation'!BA101&lt;&gt;"",1,0))</f>
        <v>0</v>
      </c>
      <c r="BA98" s="42">
        <f>IF('Indicator Data'!BB102="No Data",1,IF('Indicator Data imputation'!BB101&lt;&gt;"",1,0))</f>
        <v>0</v>
      </c>
      <c r="BB98" s="42">
        <f>IF('Indicator Data'!BC102="No Data",1,IF('Indicator Data imputation'!BC101&lt;&gt;"",1,0))</f>
        <v>0</v>
      </c>
      <c r="BC98" s="42">
        <f>IF('Indicator Data'!BD102="No Data",1,IF('Indicator Data imputation'!BD101&lt;&gt;"",1,0))</f>
        <v>0</v>
      </c>
      <c r="BD98" s="42">
        <f>IF('Indicator Data'!BE102="No Data",1,IF('Indicator Data imputation'!BE101&lt;&gt;"",1,0))</f>
        <v>0</v>
      </c>
      <c r="BE98" s="42">
        <f>IF('Indicator Data'!BF102="No Data",1,IF('Indicator Data imputation'!BF101&lt;&gt;"",1,0))</f>
        <v>1</v>
      </c>
      <c r="BF98" s="42">
        <f>IF('Indicator Data'!BG102="No Data",1,IF('Indicator Data imputation'!BG101&lt;&gt;"",1,0))</f>
        <v>0</v>
      </c>
      <c r="BG98" s="42">
        <f>IF('Indicator Data'!BH102="No Data",1,IF('Indicator Data imputation'!BH101&lt;&gt;"",1,0))</f>
        <v>0</v>
      </c>
      <c r="BH98" s="42">
        <f>IF('Indicator Data'!BI102="No Data",1,IF('Indicator Data imputation'!BI101&lt;&gt;"",1,0))</f>
        <v>0</v>
      </c>
      <c r="BI98" s="42">
        <f>IF('Indicator Data'!BJ102="No Data",1,IF('Indicator Data imputation'!BJ101&lt;&gt;"",1,0))</f>
        <v>0</v>
      </c>
      <c r="BJ98" s="42">
        <f>IF('Indicator Data'!BK102="No Data",1,IF('Indicator Data imputation'!BK101&lt;&gt;"",1,0))</f>
        <v>0</v>
      </c>
      <c r="BK98" s="42">
        <f>IF('Indicator Data'!BL102="No Data",1,IF('Indicator Data imputation'!BL101&lt;&gt;"",1,0))</f>
        <v>0</v>
      </c>
      <c r="BL98" s="42">
        <f>IF('Indicator Data'!BM102="No Data",1,IF('Indicator Data imputation'!BM101&lt;&gt;"",1,0))</f>
        <v>0</v>
      </c>
      <c r="BM98" s="42">
        <f>IF('Indicator Data'!BN102="No Data",1,IF('Indicator Data imputation'!BN101&lt;&gt;"",1,0))</f>
        <v>0</v>
      </c>
      <c r="BN98" s="42">
        <f>IF('Indicator Data'!BO102="No Data",1,IF('Indicator Data imputation'!BO101&lt;&gt;"",1,0))</f>
        <v>0</v>
      </c>
      <c r="BO98" s="42">
        <f>IF('Indicator Data'!BP102="No Data",1,IF('Indicator Data imputation'!BP101&lt;&gt;"",1,0))</f>
        <v>0</v>
      </c>
      <c r="BP98" s="42">
        <f>IF('Indicator Data'!BQ102="No Data",1,IF('Indicator Data imputation'!BQ101&lt;&gt;"",1,0))</f>
        <v>0</v>
      </c>
      <c r="BQ98" s="42">
        <f>IF('Indicator Data'!BR102="No Data",1,IF('Indicator Data imputation'!BR101&lt;&gt;"",1,0))</f>
        <v>0</v>
      </c>
      <c r="BR98" s="42">
        <f>IF('Indicator Data'!BS102="No Data",1,IF('Indicator Data imputation'!BS101&lt;&gt;"",1,0))</f>
        <v>0</v>
      </c>
      <c r="BS98" s="42">
        <f>IF('Indicator Data'!BT102="No Data",1,IF('Indicator Data imputation'!BT101&lt;&gt;"",1,0))</f>
        <v>0</v>
      </c>
      <c r="BT98" s="42">
        <f>IF('Indicator Data'!BU102="No Data",1,IF('Indicator Data imputation'!BU101&lt;&gt;"",1,0))</f>
        <v>0</v>
      </c>
      <c r="BU98">
        <f t="shared" ref="BU98:BU129" si="5">SUM(B98:BT98)</f>
        <v>2</v>
      </c>
      <c r="BV98" s="44">
        <f t="shared" si="4"/>
        <v>2.6666666666666668E-2</v>
      </c>
    </row>
    <row r="99" spans="1:74">
      <c r="A99" t="str">
        <f>'Indicator Data'!B103</f>
        <v>LBY</v>
      </c>
      <c r="B99" s="42">
        <f>IF('Indicator Data'!C103="No Data",1,IF('Indicator Data imputation'!C102&lt;&gt;"",1,0))</f>
        <v>0</v>
      </c>
      <c r="C99" s="42">
        <f>IF('Indicator Data'!D103="No Data",1,IF('Indicator Data imputation'!D102&lt;&gt;"",1,0))</f>
        <v>0</v>
      </c>
      <c r="D99" s="42">
        <f>IF('Indicator Data'!E103="No Data",1,IF('Indicator Data imputation'!E102&lt;&gt;"",1,0))</f>
        <v>0</v>
      </c>
      <c r="E99" s="42">
        <f>IF('Indicator Data'!F103="No Data",1,IF('Indicator Data imputation'!F102&lt;&gt;"",1,0))</f>
        <v>0</v>
      </c>
      <c r="F99" s="42">
        <f>IF('Indicator Data'!G103="No Data",1,IF('Indicator Data imputation'!G102&lt;&gt;"",1,0))</f>
        <v>0</v>
      </c>
      <c r="G99" s="42">
        <f>IF('Indicator Data'!H103="No Data",1,IF('Indicator Data imputation'!H102&lt;&gt;"",1,0))</f>
        <v>0</v>
      </c>
      <c r="H99" s="42">
        <f>IF('Indicator Data'!I103="No Data",1,IF('Indicator Data imputation'!I102&lt;&gt;"",1,0))</f>
        <v>0</v>
      </c>
      <c r="I99" s="42">
        <f>IF('Indicator Data'!J103="No Data",1,IF('Indicator Data imputation'!J102&lt;&gt;"",1,0))</f>
        <v>0</v>
      </c>
      <c r="J99" s="42">
        <f>IF('Indicator Data'!K103="No Data",1,IF('Indicator Data imputation'!K102&lt;&gt;"",1,0))</f>
        <v>0</v>
      </c>
      <c r="K99" s="42">
        <f>IF('Indicator Data'!L103="No Data",1,IF('Indicator Data imputation'!L102&lt;&gt;"",1,0))</f>
        <v>0</v>
      </c>
      <c r="L99" s="42">
        <f>IF('Indicator Data'!M103="No Data",1,IF('Indicator Data imputation'!M102&lt;&gt;"",1,0))</f>
        <v>0</v>
      </c>
      <c r="M99" s="42">
        <f>IF('Indicator Data'!N103="No Data",1,IF('Indicator Data imputation'!N102&lt;&gt;"",1,0))</f>
        <v>0</v>
      </c>
      <c r="N99" s="42">
        <f>IF('Indicator Data'!O103="No Data",1,IF('Indicator Data imputation'!O102&lt;&gt;"",1,0))</f>
        <v>0</v>
      </c>
      <c r="O99" s="42">
        <f>IF('Indicator Data'!P103="No Data",1,IF('Indicator Data imputation'!P102&lt;&gt;"",1,0))</f>
        <v>0</v>
      </c>
      <c r="P99" s="42">
        <f>IF('Indicator Data'!Q103="No Data",1,IF('Indicator Data imputation'!Q102&lt;&gt;"",1,0))</f>
        <v>0</v>
      </c>
      <c r="Q99" s="42">
        <f>IF('Indicator Data'!R103="No Data",1,IF('Indicator Data imputation'!R102&lt;&gt;"",1,0))</f>
        <v>0</v>
      </c>
      <c r="R99" s="42">
        <f>IF('Indicator Data'!S103="No Data",1,IF('Indicator Data imputation'!S102&lt;&gt;"",1,0))</f>
        <v>0</v>
      </c>
      <c r="S99" s="42">
        <f>IF('Indicator Data'!T103="No Data",1,IF('Indicator Data imputation'!T102&lt;&gt;"",1,0))</f>
        <v>0</v>
      </c>
      <c r="T99" s="42">
        <f>IF('Indicator Data'!U103="No Data",1,IF('Indicator Data imputation'!U102&lt;&gt;"",1,0))</f>
        <v>0</v>
      </c>
      <c r="U99" s="42">
        <f>IF('Indicator Data'!V103="No Data",1,IF('Indicator Data imputation'!V102&lt;&gt;"",1,0))</f>
        <v>0</v>
      </c>
      <c r="V99" s="42">
        <f>IF('Indicator Data'!W103="No Data",1,IF('Indicator Data imputation'!W102&lt;&gt;"",1,0))</f>
        <v>0</v>
      </c>
      <c r="W99" s="42">
        <f>IF('Indicator Data'!X103="No Data",1,IF('Indicator Data imputation'!X102&lt;&gt;"",1,0))</f>
        <v>0</v>
      </c>
      <c r="X99" s="42">
        <f>IF('Indicator Data'!Y103="No Data",1,IF('Indicator Data imputation'!Y102&lt;&gt;"",1,0))</f>
        <v>1</v>
      </c>
      <c r="Y99" s="42">
        <f>IF('Indicator Data'!Z103="No Data",1,IF('Indicator Data imputation'!Z102&lt;&gt;"",1,0))</f>
        <v>0</v>
      </c>
      <c r="Z99" s="42">
        <f>IF('Indicator Data'!AA103="No Data",1,IF('Indicator Data imputation'!AA102&lt;&gt;"",1,0))</f>
        <v>1</v>
      </c>
      <c r="AA99" s="42">
        <f>IF('Indicator Data'!AB103="No Data",1,IF('Indicator Data imputation'!AB102&lt;&gt;"",1,0))</f>
        <v>0</v>
      </c>
      <c r="AB99" s="42">
        <f>IF('Indicator Data'!AC103="No Data",1,IF('Indicator Data imputation'!AC102&lt;&gt;"",1,0))</f>
        <v>0</v>
      </c>
      <c r="AC99" s="42">
        <f>IF('Indicator Data'!AD103="No Data",1,IF('Indicator Data imputation'!AD102&lt;&gt;"",1,0))</f>
        <v>0</v>
      </c>
      <c r="AD99" s="42">
        <f>IF('Indicator Data'!AE103="No Data",1,IF('Indicator Data imputation'!AE102&lt;&gt;"",1,0))</f>
        <v>0</v>
      </c>
      <c r="AE99" s="42">
        <f>IF('Indicator Data'!AF103="No Data",1,IF('Indicator Data imputation'!AF102&lt;&gt;"",1,0))</f>
        <v>0</v>
      </c>
      <c r="AF99" s="42">
        <f>IF('Indicator Data'!AG103="No Data",1,IF('Indicator Data imputation'!AG102&lt;&gt;"",1,0))</f>
        <v>0</v>
      </c>
      <c r="AG99" s="42">
        <f>IF('Indicator Data'!AH103="No Data",1,IF('Indicator Data imputation'!AH102&lt;&gt;"",1,0))</f>
        <v>0</v>
      </c>
      <c r="AH99" s="42">
        <f>IF('Indicator Data'!AI103="No Data",1,IF('Indicator Data imputation'!AI102&lt;&gt;"",1,0))</f>
        <v>0</v>
      </c>
      <c r="AI99" s="42">
        <f>IF('Indicator Data'!AJ103="No Data",1,IF('Indicator Data imputation'!AJ102&lt;&gt;"",1,0))</f>
        <v>0</v>
      </c>
      <c r="AJ99" s="42">
        <f>IF('Indicator Data'!AK103="No Data",1,IF('Indicator Data imputation'!AK102&lt;&gt;"",1,0))</f>
        <v>0</v>
      </c>
      <c r="AK99" s="42">
        <f>IF('Indicator Data'!AL103="No Data",1,IF('Indicator Data imputation'!AL102&lt;&gt;"",1,0))</f>
        <v>0</v>
      </c>
      <c r="AL99" s="42">
        <f>IF('Indicator Data'!AM103="No Data",1,IF('Indicator Data imputation'!AM102&lt;&gt;"",1,0))</f>
        <v>0</v>
      </c>
      <c r="AM99" s="42">
        <f>IF('Indicator Data'!AN103="No Data",1,IF('Indicator Data imputation'!AN102&lt;&gt;"",1,0))</f>
        <v>0</v>
      </c>
      <c r="AN99" s="42">
        <f>IF('Indicator Data'!AO103="No Data",1,IF('Indicator Data imputation'!AO102&lt;&gt;"",1,0))</f>
        <v>0</v>
      </c>
      <c r="AO99" s="42">
        <f>IF('Indicator Data'!AP103="No Data",1,IF('Indicator Data imputation'!AP102&lt;&gt;"",1,0))</f>
        <v>0</v>
      </c>
      <c r="AP99" s="42">
        <f>IF('Indicator Data'!AQ103="No Data",1,IF('Indicator Data imputation'!AQ102&lt;&gt;"",1,0))</f>
        <v>0</v>
      </c>
      <c r="AQ99" s="42">
        <f>IF('Indicator Data'!AR103="No Data",1,IF('Indicator Data imputation'!AR102&lt;&gt;"",1,0))</f>
        <v>0</v>
      </c>
      <c r="AR99" s="42">
        <f>IF('Indicator Data'!AS103="No Data",1,IF('Indicator Data imputation'!AS102&lt;&gt;"",1,0))</f>
        <v>1</v>
      </c>
      <c r="AS99" s="42">
        <f>IF('Indicator Data'!AT103="No Data",1,IF('Indicator Data imputation'!AT102&lt;&gt;"",1,0))</f>
        <v>1</v>
      </c>
      <c r="AT99" s="42">
        <f>IF('Indicator Data'!AU103="No Data",1,IF('Indicator Data imputation'!AU102&lt;&gt;"",1,0))</f>
        <v>0</v>
      </c>
      <c r="AU99" s="42">
        <f>IF('Indicator Data'!AV103="No Data",1,IF('Indicator Data imputation'!AV102&lt;&gt;"",1,0))</f>
        <v>0</v>
      </c>
      <c r="AV99" s="42">
        <f>IF('Indicator Data'!AW103="No Data",1,IF('Indicator Data imputation'!AW102&lt;&gt;"",1,0))</f>
        <v>1</v>
      </c>
      <c r="AW99" s="42">
        <f>IF('Indicator Data'!AX103="No Data",1,IF('Indicator Data imputation'!AX102&lt;&gt;"",1,0))</f>
        <v>0</v>
      </c>
      <c r="AX99" s="42">
        <f>IF('Indicator Data'!AY103="No Data",1,IF('Indicator Data imputation'!AY102&lt;&gt;"",1,0))</f>
        <v>0</v>
      </c>
      <c r="AY99" s="42">
        <f>IF('Indicator Data'!AZ103="No Data",1,IF('Indicator Data imputation'!AZ102&lt;&gt;"",1,0))</f>
        <v>0</v>
      </c>
      <c r="AZ99" s="42">
        <f>IF('Indicator Data'!BA103="No Data",1,IF('Indicator Data imputation'!BA102&lt;&gt;"",1,0))</f>
        <v>0</v>
      </c>
      <c r="BA99" s="42">
        <f>IF('Indicator Data'!BB103="No Data",1,IF('Indicator Data imputation'!BB102&lt;&gt;"",1,0))</f>
        <v>0</v>
      </c>
      <c r="BB99" s="42">
        <f>IF('Indicator Data'!BC103="No Data",1,IF('Indicator Data imputation'!BC102&lt;&gt;"",1,0))</f>
        <v>0</v>
      </c>
      <c r="BC99" s="42">
        <f>IF('Indicator Data'!BD103="No Data",1,IF('Indicator Data imputation'!BD102&lt;&gt;"",1,0))</f>
        <v>0</v>
      </c>
      <c r="BD99" s="42">
        <f>IF('Indicator Data'!BE103="No Data",1,IF('Indicator Data imputation'!BE102&lt;&gt;"",1,0))</f>
        <v>0</v>
      </c>
      <c r="BE99" s="42">
        <f>IF('Indicator Data'!BF103="No Data",1,IF('Indicator Data imputation'!BF102&lt;&gt;"",1,0))</f>
        <v>1</v>
      </c>
      <c r="BF99" s="42">
        <f>IF('Indicator Data'!BG103="No Data",1,IF('Indicator Data imputation'!BG102&lt;&gt;"",1,0))</f>
        <v>0</v>
      </c>
      <c r="BG99" s="42">
        <f>IF('Indicator Data'!BH103="No Data",1,IF('Indicator Data imputation'!BH102&lt;&gt;"",1,0))</f>
        <v>0</v>
      </c>
      <c r="BH99" s="42">
        <f>IF('Indicator Data'!BI103="No Data",1,IF('Indicator Data imputation'!BI102&lt;&gt;"",1,0))</f>
        <v>0</v>
      </c>
      <c r="BI99" s="42">
        <f>IF('Indicator Data'!BJ103="No Data",1,IF('Indicator Data imputation'!BJ102&lt;&gt;"",1,0))</f>
        <v>1</v>
      </c>
      <c r="BJ99" s="42">
        <f>IF('Indicator Data'!BK103="No Data",1,IF('Indicator Data imputation'!BK102&lt;&gt;"",1,0))</f>
        <v>0</v>
      </c>
      <c r="BK99" s="42">
        <f>IF('Indicator Data'!BL103="No Data",1,IF('Indicator Data imputation'!BL102&lt;&gt;"",1,0))</f>
        <v>0</v>
      </c>
      <c r="BL99" s="42">
        <f>IF('Indicator Data'!BM103="No Data",1,IF('Indicator Data imputation'!BM102&lt;&gt;"",1,0))</f>
        <v>0</v>
      </c>
      <c r="BM99" s="42">
        <f>IF('Indicator Data'!BN103="No Data",1,IF('Indicator Data imputation'!BN102&lt;&gt;"",1,0))</f>
        <v>0</v>
      </c>
      <c r="BN99" s="42">
        <f>IF('Indicator Data'!BO103="No Data",1,IF('Indicator Data imputation'!BO102&lt;&gt;"",1,0))</f>
        <v>0</v>
      </c>
      <c r="BO99" s="42">
        <f>IF('Indicator Data'!BP103="No Data",1,IF('Indicator Data imputation'!BP102&lt;&gt;"",1,0))</f>
        <v>0</v>
      </c>
      <c r="BP99" s="42">
        <f>IF('Indicator Data'!BQ103="No Data",1,IF('Indicator Data imputation'!BQ102&lt;&gt;"",1,0))</f>
        <v>0</v>
      </c>
      <c r="BQ99" s="42">
        <f>IF('Indicator Data'!BR103="No Data",1,IF('Indicator Data imputation'!BR102&lt;&gt;"",1,0))</f>
        <v>0</v>
      </c>
      <c r="BR99" s="42">
        <f>IF('Indicator Data'!BS103="No Data",1,IF('Indicator Data imputation'!BS102&lt;&gt;"",1,0))</f>
        <v>0</v>
      </c>
      <c r="BS99" s="42">
        <f>IF('Indicator Data'!BT103="No Data",1,IF('Indicator Data imputation'!BT102&lt;&gt;"",1,0))</f>
        <v>1</v>
      </c>
      <c r="BT99" s="42">
        <f>IF('Indicator Data'!BU103="No Data",1,IF('Indicator Data imputation'!BU102&lt;&gt;"",1,0))</f>
        <v>0</v>
      </c>
      <c r="BU99">
        <f t="shared" si="5"/>
        <v>8</v>
      </c>
      <c r="BV99" s="44">
        <f t="shared" si="4"/>
        <v>0.10666666666666667</v>
      </c>
    </row>
    <row r="100" spans="1:74">
      <c r="A100" t="str">
        <f>'Indicator Data'!B104</f>
        <v>LIE</v>
      </c>
      <c r="B100" s="42">
        <f>IF('Indicator Data'!C104="No Data",1,IF('Indicator Data imputation'!C103&lt;&gt;"",1,0))</f>
        <v>0</v>
      </c>
      <c r="C100" s="42">
        <f>IF('Indicator Data'!D104="No Data",1,IF('Indicator Data imputation'!D103&lt;&gt;"",1,0))</f>
        <v>0</v>
      </c>
      <c r="D100" s="42">
        <f>IF('Indicator Data'!E104="No Data",1,IF('Indicator Data imputation'!E103&lt;&gt;"",1,0))</f>
        <v>0</v>
      </c>
      <c r="E100" s="42">
        <f>IF('Indicator Data'!F104="No Data",1,IF('Indicator Data imputation'!F103&lt;&gt;"",1,0))</f>
        <v>0</v>
      </c>
      <c r="F100" s="42">
        <f>IF('Indicator Data'!G104="No Data",1,IF('Indicator Data imputation'!G103&lt;&gt;"",1,0))</f>
        <v>0</v>
      </c>
      <c r="G100" s="42">
        <f>IF('Indicator Data'!H104="No Data",1,IF('Indicator Data imputation'!H103&lt;&gt;"",1,0))</f>
        <v>0</v>
      </c>
      <c r="H100" s="42">
        <f>IF('Indicator Data'!I104="No Data",1,IF('Indicator Data imputation'!I103&lt;&gt;"",1,0))</f>
        <v>0</v>
      </c>
      <c r="I100" s="42">
        <f>IF('Indicator Data'!J104="No Data",1,IF('Indicator Data imputation'!J103&lt;&gt;"",1,0))</f>
        <v>0</v>
      </c>
      <c r="J100" s="42">
        <f>IF('Indicator Data'!K104="No Data",1,IF('Indicator Data imputation'!K103&lt;&gt;"",1,0))</f>
        <v>0</v>
      </c>
      <c r="K100" s="42">
        <f>IF('Indicator Data'!L104="No Data",1,IF('Indicator Data imputation'!L103&lt;&gt;"",1,0))</f>
        <v>0</v>
      </c>
      <c r="L100" s="42">
        <f>IF('Indicator Data'!M104="No Data",1,IF('Indicator Data imputation'!M103&lt;&gt;"",1,0))</f>
        <v>0</v>
      </c>
      <c r="M100" s="42">
        <f>IF('Indicator Data'!N104="No Data",1,IF('Indicator Data imputation'!N103&lt;&gt;"",1,0))</f>
        <v>1</v>
      </c>
      <c r="N100" s="42">
        <f>IF('Indicator Data'!O104="No Data",1,IF('Indicator Data imputation'!O103&lt;&gt;"",1,0))</f>
        <v>1</v>
      </c>
      <c r="O100" s="42">
        <f>IF('Indicator Data'!P104="No Data",1,IF('Indicator Data imputation'!P103&lt;&gt;"",1,0))</f>
        <v>1</v>
      </c>
      <c r="P100" s="42">
        <f>IF('Indicator Data'!Q104="No Data",1,IF('Indicator Data imputation'!Q103&lt;&gt;"",1,0))</f>
        <v>0</v>
      </c>
      <c r="Q100" s="42">
        <f>IF('Indicator Data'!R104="No Data",1,IF('Indicator Data imputation'!R103&lt;&gt;"",1,0))</f>
        <v>0</v>
      </c>
      <c r="R100" s="42">
        <f>IF('Indicator Data'!S104="No Data",1,IF('Indicator Data imputation'!S103&lt;&gt;"",1,0))</f>
        <v>0</v>
      </c>
      <c r="S100" s="42">
        <f>IF('Indicator Data'!T104="No Data",1,IF('Indicator Data imputation'!T103&lt;&gt;"",1,0))</f>
        <v>0</v>
      </c>
      <c r="T100" s="42">
        <f>IF('Indicator Data'!U104="No Data",1,IF('Indicator Data imputation'!U103&lt;&gt;"",1,0))</f>
        <v>0</v>
      </c>
      <c r="U100" s="42">
        <f>IF('Indicator Data'!V104="No Data",1,IF('Indicator Data imputation'!V103&lt;&gt;"",1,0))</f>
        <v>0</v>
      </c>
      <c r="V100" s="42">
        <f>IF('Indicator Data'!W104="No Data",1,IF('Indicator Data imputation'!W103&lt;&gt;"",1,0))</f>
        <v>0</v>
      </c>
      <c r="W100" s="42">
        <f>IF('Indicator Data'!X104="No Data",1,IF('Indicator Data imputation'!X103&lt;&gt;"",1,0))</f>
        <v>0</v>
      </c>
      <c r="X100" s="42">
        <f>IF('Indicator Data'!Y104="No Data",1,IF('Indicator Data imputation'!Y103&lt;&gt;"",1,0))</f>
        <v>0</v>
      </c>
      <c r="Y100" s="42">
        <f>IF('Indicator Data'!Z104="No Data",1,IF('Indicator Data imputation'!Z103&lt;&gt;"",1,0))</f>
        <v>0</v>
      </c>
      <c r="Z100" s="42">
        <f>IF('Indicator Data'!AA104="No Data",1,IF('Indicator Data imputation'!AA103&lt;&gt;"",1,0))</f>
        <v>1</v>
      </c>
      <c r="AA100" s="42">
        <f>IF('Indicator Data'!AB104="No Data",1,IF('Indicator Data imputation'!AB103&lt;&gt;"",1,0))</f>
        <v>0</v>
      </c>
      <c r="AB100" s="42">
        <f>IF('Indicator Data'!AC104="No Data",1,IF('Indicator Data imputation'!AC103&lt;&gt;"",1,0))</f>
        <v>0</v>
      </c>
      <c r="AC100" s="42">
        <f>IF('Indicator Data'!AD104="No Data",1,IF('Indicator Data imputation'!AD103&lt;&gt;"",1,0))</f>
        <v>1</v>
      </c>
      <c r="AD100" s="42">
        <f>IF('Indicator Data'!AE104="No Data",1,IF('Indicator Data imputation'!AE103&lt;&gt;"",1,0))</f>
        <v>0</v>
      </c>
      <c r="AE100" s="42">
        <f>IF('Indicator Data'!AF104="No Data",1,IF('Indicator Data imputation'!AF103&lt;&gt;"",1,0))</f>
        <v>0</v>
      </c>
      <c r="AF100" s="42">
        <f>IF('Indicator Data'!AG104="No Data",1,IF('Indicator Data imputation'!AG103&lt;&gt;"",1,0))</f>
        <v>0</v>
      </c>
      <c r="AG100" s="42">
        <f>IF('Indicator Data'!AH104="No Data",1,IF('Indicator Data imputation'!AH103&lt;&gt;"",1,0))</f>
        <v>0</v>
      </c>
      <c r="AH100" s="42">
        <f>IF('Indicator Data'!AI104="No Data",1,IF('Indicator Data imputation'!AI103&lt;&gt;"",1,0))</f>
        <v>1</v>
      </c>
      <c r="AI100" s="42">
        <f>IF('Indicator Data'!AJ104="No Data",1,IF('Indicator Data imputation'!AJ103&lt;&gt;"",1,0))</f>
        <v>0</v>
      </c>
      <c r="AJ100" s="42">
        <f>IF('Indicator Data'!AK104="No Data",1,IF('Indicator Data imputation'!AK103&lt;&gt;"",1,0))</f>
        <v>0</v>
      </c>
      <c r="AK100" s="42">
        <f>IF('Indicator Data'!AL104="No Data",1,IF('Indicator Data imputation'!AL103&lt;&gt;"",1,0))</f>
        <v>0</v>
      </c>
      <c r="AL100" s="42">
        <f>IF('Indicator Data'!AM104="No Data",1,IF('Indicator Data imputation'!AM103&lt;&gt;"",1,0))</f>
        <v>1</v>
      </c>
      <c r="AM100" s="42">
        <f>IF('Indicator Data'!AN104="No Data",1,IF('Indicator Data imputation'!AN103&lt;&gt;"",1,0))</f>
        <v>1</v>
      </c>
      <c r="AN100" s="42">
        <f>IF('Indicator Data'!AO104="No Data",1,IF('Indicator Data imputation'!AO103&lt;&gt;"",1,0))</f>
        <v>1</v>
      </c>
      <c r="AO100" s="42">
        <f>IF('Indicator Data'!AP104="No Data",1,IF('Indicator Data imputation'!AP103&lt;&gt;"",1,0))</f>
        <v>1</v>
      </c>
      <c r="AP100" s="42">
        <f>IF('Indicator Data'!AQ104="No Data",1,IF('Indicator Data imputation'!AQ103&lt;&gt;"",1,0))</f>
        <v>1</v>
      </c>
      <c r="AQ100" s="42">
        <f>IF('Indicator Data'!AR104="No Data",1,IF('Indicator Data imputation'!AR103&lt;&gt;"",1,0))</f>
        <v>1</v>
      </c>
      <c r="AR100" s="42">
        <f>IF('Indicator Data'!AS104="No Data",1,IF('Indicator Data imputation'!AS103&lt;&gt;"",1,0))</f>
        <v>1</v>
      </c>
      <c r="AS100" s="42">
        <f>IF('Indicator Data'!AT104="No Data",1,IF('Indicator Data imputation'!AT103&lt;&gt;"",1,0))</f>
        <v>1</v>
      </c>
      <c r="AT100" s="42">
        <f>IF('Indicator Data'!AU104="No Data",1,IF('Indicator Data imputation'!AU103&lt;&gt;"",1,0))</f>
        <v>1</v>
      </c>
      <c r="AU100" s="42">
        <f>IF('Indicator Data'!AV104="No Data",1,IF('Indicator Data imputation'!AV103&lt;&gt;"",1,0))</f>
        <v>1</v>
      </c>
      <c r="AV100" s="42">
        <f>IF('Indicator Data'!AW104="No Data",1,IF('Indicator Data imputation'!AW103&lt;&gt;"",1,0))</f>
        <v>1</v>
      </c>
      <c r="AW100" s="42">
        <f>IF('Indicator Data'!AX104="No Data",1,IF('Indicator Data imputation'!AX103&lt;&gt;"",1,0))</f>
        <v>0</v>
      </c>
      <c r="AX100" s="42">
        <f>IF('Indicator Data'!AY104="No Data",1,IF('Indicator Data imputation'!AY103&lt;&gt;"",1,0))</f>
        <v>0</v>
      </c>
      <c r="AY100" s="42">
        <f>IF('Indicator Data'!AZ104="No Data",1,IF('Indicator Data imputation'!AZ103&lt;&gt;"",1,0))</f>
        <v>0</v>
      </c>
      <c r="AZ100" s="42">
        <f>IF('Indicator Data'!BA104="No Data",1,IF('Indicator Data imputation'!BA103&lt;&gt;"",1,0))</f>
        <v>0</v>
      </c>
      <c r="BA100" s="42">
        <f>IF('Indicator Data'!BB104="No Data",1,IF('Indicator Data imputation'!BB103&lt;&gt;"",1,0))</f>
        <v>0</v>
      </c>
      <c r="BB100" s="42">
        <f>IF('Indicator Data'!BC104="No Data",1,IF('Indicator Data imputation'!BC103&lt;&gt;"",1,0))</f>
        <v>0</v>
      </c>
      <c r="BC100" s="42">
        <f>IF('Indicator Data'!BD104="No Data",1,IF('Indicator Data imputation'!BD103&lt;&gt;"",1,0))</f>
        <v>1</v>
      </c>
      <c r="BD100" s="42">
        <f>IF('Indicator Data'!BE104="No Data",1,IF('Indicator Data imputation'!BE103&lt;&gt;"",1,0))</f>
        <v>1</v>
      </c>
      <c r="BE100" s="42">
        <f>IF('Indicator Data'!BF104="No Data",1,IF('Indicator Data imputation'!BF103&lt;&gt;"",1,0))</f>
        <v>1</v>
      </c>
      <c r="BF100" s="42">
        <f>IF('Indicator Data'!BG104="No Data",1,IF('Indicator Data imputation'!BG103&lt;&gt;"",1,0))</f>
        <v>0</v>
      </c>
      <c r="BG100" s="42">
        <f>IF('Indicator Data'!BH104="No Data",1,IF('Indicator Data imputation'!BH103&lt;&gt;"",1,0))</f>
        <v>1</v>
      </c>
      <c r="BH100" s="42">
        <f>IF('Indicator Data'!BI104="No Data",1,IF('Indicator Data imputation'!BI103&lt;&gt;"",1,0))</f>
        <v>0</v>
      </c>
      <c r="BI100" s="42">
        <f>IF('Indicator Data'!BJ104="No Data",1,IF('Indicator Data imputation'!BJ103&lt;&gt;"",1,0))</f>
        <v>1</v>
      </c>
      <c r="BJ100" s="42">
        <f>IF('Indicator Data'!BK104="No Data",1,IF('Indicator Data imputation'!BK103&lt;&gt;"",1,0))</f>
        <v>0</v>
      </c>
      <c r="BK100" s="42">
        <f>IF('Indicator Data'!BL104="No Data",1,IF('Indicator Data imputation'!BL103&lt;&gt;"",1,0))</f>
        <v>0</v>
      </c>
      <c r="BL100" s="42">
        <f>IF('Indicator Data'!BM104="No Data",1,IF('Indicator Data imputation'!BM103&lt;&gt;"",1,0))</f>
        <v>0</v>
      </c>
      <c r="BM100" s="42">
        <f>IF('Indicator Data'!BN104="No Data",1,IF('Indicator Data imputation'!BN103&lt;&gt;"",1,0))</f>
        <v>0</v>
      </c>
      <c r="BN100" s="42">
        <f>IF('Indicator Data'!BO104="No Data",1,IF('Indicator Data imputation'!BO103&lt;&gt;"",1,0))</f>
        <v>0</v>
      </c>
      <c r="BO100" s="42">
        <f>IF('Indicator Data'!BP104="No Data",1,IF('Indicator Data imputation'!BP103&lt;&gt;"",1,0))</f>
        <v>1</v>
      </c>
      <c r="BP100" s="42">
        <f>IF('Indicator Data'!BQ104="No Data",1,IF('Indicator Data imputation'!BQ103&lt;&gt;"",1,0))</f>
        <v>1</v>
      </c>
      <c r="BQ100" s="42">
        <f>IF('Indicator Data'!BR104="No Data",1,IF('Indicator Data imputation'!BR103&lt;&gt;"",1,0))</f>
        <v>1</v>
      </c>
      <c r="BR100" s="42">
        <f>IF('Indicator Data'!BS104="No Data",1,IF('Indicator Data imputation'!BS103&lt;&gt;"",1,0))</f>
        <v>1</v>
      </c>
      <c r="BS100" s="42">
        <f>IF('Indicator Data'!BT104="No Data",1,IF('Indicator Data imputation'!BT103&lt;&gt;"",1,0))</f>
        <v>1</v>
      </c>
      <c r="BT100" s="42">
        <f>IF('Indicator Data'!BU104="No Data",1,IF('Indicator Data imputation'!BU103&lt;&gt;"",1,0))</f>
        <v>1</v>
      </c>
      <c r="BU100">
        <f t="shared" si="5"/>
        <v>28</v>
      </c>
      <c r="BV100" s="44">
        <f t="shared" si="4"/>
        <v>0.37333333333333335</v>
      </c>
    </row>
    <row r="101" spans="1:74">
      <c r="A101" t="str">
        <f>'Indicator Data'!B105</f>
        <v>LTU</v>
      </c>
      <c r="B101" s="42">
        <f>IF('Indicator Data'!C105="No Data",1,IF('Indicator Data imputation'!C104&lt;&gt;"",1,0))</f>
        <v>0</v>
      </c>
      <c r="C101" s="42">
        <f>IF('Indicator Data'!D105="No Data",1,IF('Indicator Data imputation'!D104&lt;&gt;"",1,0))</f>
        <v>0</v>
      </c>
      <c r="D101" s="42">
        <f>IF('Indicator Data'!E105="No Data",1,IF('Indicator Data imputation'!E104&lt;&gt;"",1,0))</f>
        <v>0</v>
      </c>
      <c r="E101" s="42">
        <f>IF('Indicator Data'!F105="No Data",1,IF('Indicator Data imputation'!F104&lt;&gt;"",1,0))</f>
        <v>0</v>
      </c>
      <c r="F101" s="42">
        <f>IF('Indicator Data'!G105="No Data",1,IF('Indicator Data imputation'!G104&lt;&gt;"",1,0))</f>
        <v>0</v>
      </c>
      <c r="G101" s="42">
        <f>IF('Indicator Data'!H105="No Data",1,IF('Indicator Data imputation'!H104&lt;&gt;"",1,0))</f>
        <v>0</v>
      </c>
      <c r="H101" s="42">
        <f>IF('Indicator Data'!I105="No Data",1,IF('Indicator Data imputation'!I104&lt;&gt;"",1,0))</f>
        <v>0</v>
      </c>
      <c r="I101" s="42">
        <f>IF('Indicator Data'!J105="No Data",1,IF('Indicator Data imputation'!J104&lt;&gt;"",1,0))</f>
        <v>0</v>
      </c>
      <c r="J101" s="42">
        <f>IF('Indicator Data'!K105="No Data",1,IF('Indicator Data imputation'!K104&lt;&gt;"",1,0))</f>
        <v>0</v>
      </c>
      <c r="K101" s="42">
        <f>IF('Indicator Data'!L105="No Data",1,IF('Indicator Data imputation'!L104&lt;&gt;"",1,0))</f>
        <v>0</v>
      </c>
      <c r="L101" s="42">
        <f>IF('Indicator Data'!M105="No Data",1,IF('Indicator Data imputation'!M104&lt;&gt;"",1,0))</f>
        <v>0</v>
      </c>
      <c r="M101" s="42">
        <f>IF('Indicator Data'!N105="No Data",1,IF('Indicator Data imputation'!N104&lt;&gt;"",1,0))</f>
        <v>1</v>
      </c>
      <c r="N101" s="42">
        <f>IF('Indicator Data'!O105="No Data",1,IF('Indicator Data imputation'!O104&lt;&gt;"",1,0))</f>
        <v>1</v>
      </c>
      <c r="O101" s="42">
        <f>IF('Indicator Data'!P105="No Data",1,IF('Indicator Data imputation'!P104&lt;&gt;"",1,0))</f>
        <v>1</v>
      </c>
      <c r="P101" s="42">
        <f>IF('Indicator Data'!Q105="No Data",1,IF('Indicator Data imputation'!Q104&lt;&gt;"",1,0))</f>
        <v>0</v>
      </c>
      <c r="Q101" s="42">
        <f>IF('Indicator Data'!R105="No Data",1,IF('Indicator Data imputation'!R104&lt;&gt;"",1,0))</f>
        <v>0</v>
      </c>
      <c r="R101" s="42">
        <f>IF('Indicator Data'!S105="No Data",1,IF('Indicator Data imputation'!S104&lt;&gt;"",1,0))</f>
        <v>0</v>
      </c>
      <c r="S101" s="42">
        <f>IF('Indicator Data'!T105="No Data",1,IF('Indicator Data imputation'!T104&lt;&gt;"",1,0))</f>
        <v>0</v>
      </c>
      <c r="T101" s="42">
        <f>IF('Indicator Data'!U105="No Data",1,IF('Indicator Data imputation'!U104&lt;&gt;"",1,0))</f>
        <v>0</v>
      </c>
      <c r="U101" s="42">
        <f>IF('Indicator Data'!V105="No Data",1,IF('Indicator Data imputation'!V104&lt;&gt;"",1,0))</f>
        <v>0</v>
      </c>
      <c r="V101" s="42">
        <f>IF('Indicator Data'!W105="No Data",1,IF('Indicator Data imputation'!W104&lt;&gt;"",1,0))</f>
        <v>0</v>
      </c>
      <c r="W101" s="42">
        <f>IF('Indicator Data'!X105="No Data",1,IF('Indicator Data imputation'!X104&lt;&gt;"",1,0))</f>
        <v>0</v>
      </c>
      <c r="X101" s="42">
        <f>IF('Indicator Data'!Y105="No Data",1,IF('Indicator Data imputation'!Y104&lt;&gt;"",1,0))</f>
        <v>0</v>
      </c>
      <c r="Y101" s="42">
        <f>IF('Indicator Data'!Z105="No Data",1,IF('Indicator Data imputation'!Z104&lt;&gt;"",1,0))</f>
        <v>0</v>
      </c>
      <c r="Z101" s="42">
        <f>IF('Indicator Data'!AA105="No Data",1,IF('Indicator Data imputation'!AA104&lt;&gt;"",1,0))</f>
        <v>1</v>
      </c>
      <c r="AA101" s="42">
        <f>IF('Indicator Data'!AB105="No Data",1,IF('Indicator Data imputation'!AB104&lt;&gt;"",1,0))</f>
        <v>0</v>
      </c>
      <c r="AB101" s="42">
        <f>IF('Indicator Data'!AC105="No Data",1,IF('Indicator Data imputation'!AC104&lt;&gt;"",1,0))</f>
        <v>0</v>
      </c>
      <c r="AC101" s="42">
        <f>IF('Indicator Data'!AD105="No Data",1,IF('Indicator Data imputation'!AD104&lt;&gt;"",1,0))</f>
        <v>0</v>
      </c>
      <c r="AD101" s="42">
        <f>IF('Indicator Data'!AE105="No Data",1,IF('Indicator Data imputation'!AE104&lt;&gt;"",1,0))</f>
        <v>0</v>
      </c>
      <c r="AE101" s="42">
        <f>IF('Indicator Data'!AF105="No Data",1,IF('Indicator Data imputation'!AF104&lt;&gt;"",1,0))</f>
        <v>0</v>
      </c>
      <c r="AF101" s="42">
        <f>IF('Indicator Data'!AG105="No Data",1,IF('Indicator Data imputation'!AG104&lt;&gt;"",1,0))</f>
        <v>0</v>
      </c>
      <c r="AG101" s="42">
        <f>IF('Indicator Data'!AH105="No Data",1,IF('Indicator Data imputation'!AH104&lt;&gt;"",1,0))</f>
        <v>0</v>
      </c>
      <c r="AH101" s="42">
        <f>IF('Indicator Data'!AI105="No Data",1,IF('Indicator Data imputation'!AI104&lt;&gt;"",1,0))</f>
        <v>1</v>
      </c>
      <c r="AI101" s="42">
        <f>IF('Indicator Data'!AJ105="No Data",1,IF('Indicator Data imputation'!AJ104&lt;&gt;"",1,0))</f>
        <v>0</v>
      </c>
      <c r="AJ101" s="42">
        <f>IF('Indicator Data'!AK105="No Data",1,IF('Indicator Data imputation'!AK104&lt;&gt;"",1,0))</f>
        <v>0</v>
      </c>
      <c r="AK101" s="42">
        <f>IF('Indicator Data'!AL105="No Data",1,IF('Indicator Data imputation'!AL104&lt;&gt;"",1,0))</f>
        <v>0</v>
      </c>
      <c r="AL101" s="42">
        <f>IF('Indicator Data'!AM105="No Data",1,IF('Indicator Data imputation'!AM104&lt;&gt;"",1,0))</f>
        <v>1</v>
      </c>
      <c r="AM101" s="42">
        <f>IF('Indicator Data'!AN105="No Data",1,IF('Indicator Data imputation'!AN104&lt;&gt;"",1,0))</f>
        <v>0</v>
      </c>
      <c r="AN101" s="42">
        <f>IF('Indicator Data'!AO105="No Data",1,IF('Indicator Data imputation'!AO104&lt;&gt;"",1,0))</f>
        <v>0</v>
      </c>
      <c r="AO101" s="42">
        <f>IF('Indicator Data'!AP105="No Data",1,IF('Indicator Data imputation'!AP104&lt;&gt;"",1,0))</f>
        <v>0</v>
      </c>
      <c r="AP101" s="42">
        <f>IF('Indicator Data'!AQ105="No Data",1,IF('Indicator Data imputation'!AQ104&lt;&gt;"",1,0))</f>
        <v>0</v>
      </c>
      <c r="AQ101" s="42">
        <f>IF('Indicator Data'!AR105="No Data",1,IF('Indicator Data imputation'!AR104&lt;&gt;"",1,0))</f>
        <v>0</v>
      </c>
      <c r="AR101" s="42">
        <f>IF('Indicator Data'!AS105="No Data",1,IF('Indicator Data imputation'!AS104&lt;&gt;"",1,0))</f>
        <v>0</v>
      </c>
      <c r="AS101" s="42">
        <f>IF('Indicator Data'!AT105="No Data",1,IF('Indicator Data imputation'!AT104&lt;&gt;"",1,0))</f>
        <v>1</v>
      </c>
      <c r="AT101" s="42">
        <f>IF('Indicator Data'!AU105="No Data",1,IF('Indicator Data imputation'!AU104&lt;&gt;"",1,0))</f>
        <v>0</v>
      </c>
      <c r="AU101" s="42">
        <f>IF('Indicator Data'!AV105="No Data",1,IF('Indicator Data imputation'!AV104&lt;&gt;"",1,0))</f>
        <v>0</v>
      </c>
      <c r="AV101" s="42">
        <f>IF('Indicator Data'!AW105="No Data",1,IF('Indicator Data imputation'!AW104&lt;&gt;"",1,0))</f>
        <v>0</v>
      </c>
      <c r="AW101" s="42">
        <f>IF('Indicator Data'!AX105="No Data",1,IF('Indicator Data imputation'!AX104&lt;&gt;"",1,0))</f>
        <v>0</v>
      </c>
      <c r="AX101" s="42">
        <f>IF('Indicator Data'!AY105="No Data",1,IF('Indicator Data imputation'!AY104&lt;&gt;"",1,0))</f>
        <v>0</v>
      </c>
      <c r="AY101" s="42">
        <f>IF('Indicator Data'!AZ105="No Data",1,IF('Indicator Data imputation'!AZ104&lt;&gt;"",1,0))</f>
        <v>0</v>
      </c>
      <c r="AZ101" s="42">
        <f>IF('Indicator Data'!BA105="No Data",1,IF('Indicator Data imputation'!BA104&lt;&gt;"",1,0))</f>
        <v>0</v>
      </c>
      <c r="BA101" s="42">
        <f>IF('Indicator Data'!BB105="No Data",1,IF('Indicator Data imputation'!BB104&lt;&gt;"",1,0))</f>
        <v>0</v>
      </c>
      <c r="BB101" s="42">
        <f>IF('Indicator Data'!BC105="No Data",1,IF('Indicator Data imputation'!BC104&lt;&gt;"",1,0))</f>
        <v>0</v>
      </c>
      <c r="BC101" s="42">
        <f>IF('Indicator Data'!BD105="No Data",1,IF('Indicator Data imputation'!BD104&lt;&gt;"",1,0))</f>
        <v>0</v>
      </c>
      <c r="BD101" s="42">
        <f>IF('Indicator Data'!BE105="No Data",1,IF('Indicator Data imputation'!BE104&lt;&gt;"",1,0))</f>
        <v>0</v>
      </c>
      <c r="BE101" s="42">
        <f>IF('Indicator Data'!BF105="No Data",1,IF('Indicator Data imputation'!BF104&lt;&gt;"",1,0))</f>
        <v>1</v>
      </c>
      <c r="BF101" s="42">
        <f>IF('Indicator Data'!BG105="No Data",1,IF('Indicator Data imputation'!BG104&lt;&gt;"",1,0))</f>
        <v>0</v>
      </c>
      <c r="BG101" s="42">
        <f>IF('Indicator Data'!BH105="No Data",1,IF('Indicator Data imputation'!BH104&lt;&gt;"",1,0))</f>
        <v>0</v>
      </c>
      <c r="BH101" s="42">
        <f>IF('Indicator Data'!BI105="No Data",1,IF('Indicator Data imputation'!BI104&lt;&gt;"",1,0))</f>
        <v>0</v>
      </c>
      <c r="BI101" s="42">
        <f>IF('Indicator Data'!BJ105="No Data",1,IF('Indicator Data imputation'!BJ104&lt;&gt;"",1,0))</f>
        <v>0</v>
      </c>
      <c r="BJ101" s="42">
        <f>IF('Indicator Data'!BK105="No Data",1,IF('Indicator Data imputation'!BK104&lt;&gt;"",1,0))</f>
        <v>0</v>
      </c>
      <c r="BK101" s="42">
        <f>IF('Indicator Data'!BL105="No Data",1,IF('Indicator Data imputation'!BL104&lt;&gt;"",1,0))</f>
        <v>0</v>
      </c>
      <c r="BL101" s="42">
        <f>IF('Indicator Data'!BM105="No Data",1,IF('Indicator Data imputation'!BM104&lt;&gt;"",1,0))</f>
        <v>0</v>
      </c>
      <c r="BM101" s="42">
        <f>IF('Indicator Data'!BN105="No Data",1,IF('Indicator Data imputation'!BN104&lt;&gt;"",1,0))</f>
        <v>0</v>
      </c>
      <c r="BN101" s="42">
        <f>IF('Indicator Data'!BO105="No Data",1,IF('Indicator Data imputation'!BO104&lt;&gt;"",1,0))</f>
        <v>0</v>
      </c>
      <c r="BO101" s="42">
        <f>IF('Indicator Data'!BP105="No Data",1,IF('Indicator Data imputation'!BP104&lt;&gt;"",1,0))</f>
        <v>0</v>
      </c>
      <c r="BP101" s="42">
        <f>IF('Indicator Data'!BQ105="No Data",1,IF('Indicator Data imputation'!BQ104&lt;&gt;"",1,0))</f>
        <v>0</v>
      </c>
      <c r="BQ101" s="42">
        <f>IF('Indicator Data'!BR105="No Data",1,IF('Indicator Data imputation'!BR104&lt;&gt;"",1,0))</f>
        <v>0</v>
      </c>
      <c r="BR101" s="42">
        <f>IF('Indicator Data'!BS105="No Data",1,IF('Indicator Data imputation'!BS104&lt;&gt;"",1,0))</f>
        <v>0</v>
      </c>
      <c r="BS101" s="42">
        <f>IF('Indicator Data'!BT105="No Data",1,IF('Indicator Data imputation'!BT104&lt;&gt;"",1,0))</f>
        <v>0</v>
      </c>
      <c r="BT101" s="42">
        <f>IF('Indicator Data'!BU105="No Data",1,IF('Indicator Data imputation'!BU104&lt;&gt;"",1,0))</f>
        <v>0</v>
      </c>
      <c r="BU101">
        <f t="shared" si="5"/>
        <v>8</v>
      </c>
      <c r="BV101" s="44">
        <f t="shared" si="4"/>
        <v>0.10666666666666667</v>
      </c>
    </row>
    <row r="102" spans="1:74">
      <c r="A102" t="str">
        <f>'Indicator Data'!B106</f>
        <v>LUX</v>
      </c>
      <c r="B102" s="42">
        <f>IF('Indicator Data'!C106="No Data",1,IF('Indicator Data imputation'!C105&lt;&gt;"",1,0))</f>
        <v>0</v>
      </c>
      <c r="C102" s="42">
        <f>IF('Indicator Data'!D106="No Data",1,IF('Indicator Data imputation'!D105&lt;&gt;"",1,0))</f>
        <v>0</v>
      </c>
      <c r="D102" s="42">
        <f>IF('Indicator Data'!E106="No Data",1,IF('Indicator Data imputation'!E105&lt;&gt;"",1,0))</f>
        <v>0</v>
      </c>
      <c r="E102" s="42">
        <f>IF('Indicator Data'!F106="No Data",1,IF('Indicator Data imputation'!F105&lt;&gt;"",1,0))</f>
        <v>0</v>
      </c>
      <c r="F102" s="42">
        <f>IF('Indicator Data'!G106="No Data",1,IF('Indicator Data imputation'!G105&lt;&gt;"",1,0))</f>
        <v>0</v>
      </c>
      <c r="G102" s="42">
        <f>IF('Indicator Data'!H106="No Data",1,IF('Indicator Data imputation'!H105&lt;&gt;"",1,0))</f>
        <v>0</v>
      </c>
      <c r="H102" s="42">
        <f>IF('Indicator Data'!I106="No Data",1,IF('Indicator Data imputation'!I105&lt;&gt;"",1,0))</f>
        <v>0</v>
      </c>
      <c r="I102" s="42">
        <f>IF('Indicator Data'!J106="No Data",1,IF('Indicator Data imputation'!J105&lt;&gt;"",1,0))</f>
        <v>0</v>
      </c>
      <c r="J102" s="42">
        <f>IF('Indicator Data'!K106="No Data",1,IF('Indicator Data imputation'!K105&lt;&gt;"",1,0))</f>
        <v>0</v>
      </c>
      <c r="K102" s="42">
        <f>IF('Indicator Data'!L106="No Data",1,IF('Indicator Data imputation'!L105&lt;&gt;"",1,0))</f>
        <v>0</v>
      </c>
      <c r="L102" s="42">
        <f>IF('Indicator Data'!M106="No Data",1,IF('Indicator Data imputation'!M105&lt;&gt;"",1,0))</f>
        <v>0</v>
      </c>
      <c r="M102" s="42">
        <f>IF('Indicator Data'!N106="No Data",1,IF('Indicator Data imputation'!N105&lt;&gt;"",1,0))</f>
        <v>1</v>
      </c>
      <c r="N102" s="42">
        <f>IF('Indicator Data'!O106="No Data",1,IF('Indicator Data imputation'!O105&lt;&gt;"",1,0))</f>
        <v>1</v>
      </c>
      <c r="O102" s="42">
        <f>IF('Indicator Data'!P106="No Data",1,IF('Indicator Data imputation'!P105&lt;&gt;"",1,0))</f>
        <v>1</v>
      </c>
      <c r="P102" s="42">
        <f>IF('Indicator Data'!Q106="No Data",1,IF('Indicator Data imputation'!Q105&lt;&gt;"",1,0))</f>
        <v>0</v>
      </c>
      <c r="Q102" s="42">
        <f>IF('Indicator Data'!R106="No Data",1,IF('Indicator Data imputation'!R105&lt;&gt;"",1,0))</f>
        <v>0</v>
      </c>
      <c r="R102" s="42">
        <f>IF('Indicator Data'!S106="No Data",1,IF('Indicator Data imputation'!S105&lt;&gt;"",1,0))</f>
        <v>0</v>
      </c>
      <c r="S102" s="42">
        <f>IF('Indicator Data'!T106="No Data",1,IF('Indicator Data imputation'!T105&lt;&gt;"",1,0))</f>
        <v>0</v>
      </c>
      <c r="T102" s="42">
        <f>IF('Indicator Data'!U106="No Data",1,IF('Indicator Data imputation'!U105&lt;&gt;"",1,0))</f>
        <v>0</v>
      </c>
      <c r="U102" s="42">
        <f>IF('Indicator Data'!V106="No Data",1,IF('Indicator Data imputation'!V105&lt;&gt;"",1,0))</f>
        <v>0</v>
      </c>
      <c r="V102" s="42">
        <f>IF('Indicator Data'!W106="No Data",1,IF('Indicator Data imputation'!W105&lt;&gt;"",1,0))</f>
        <v>0</v>
      </c>
      <c r="W102" s="42">
        <f>IF('Indicator Data'!X106="No Data",1,IF('Indicator Data imputation'!X105&lt;&gt;"",1,0))</f>
        <v>0</v>
      </c>
      <c r="X102" s="42">
        <f>IF('Indicator Data'!Y106="No Data",1,IF('Indicator Data imputation'!Y105&lt;&gt;"",1,0))</f>
        <v>0</v>
      </c>
      <c r="Y102" s="42">
        <f>IF('Indicator Data'!Z106="No Data",1,IF('Indicator Data imputation'!Z105&lt;&gt;"",1,0))</f>
        <v>0</v>
      </c>
      <c r="Z102" s="42">
        <f>IF('Indicator Data'!AA106="No Data",1,IF('Indicator Data imputation'!AA105&lt;&gt;"",1,0))</f>
        <v>1</v>
      </c>
      <c r="AA102" s="42">
        <f>IF('Indicator Data'!AB106="No Data",1,IF('Indicator Data imputation'!AB105&lt;&gt;"",1,0))</f>
        <v>0</v>
      </c>
      <c r="AB102" s="42">
        <f>IF('Indicator Data'!AC106="No Data",1,IF('Indicator Data imputation'!AC105&lt;&gt;"",1,0))</f>
        <v>0</v>
      </c>
      <c r="AC102" s="42">
        <f>IF('Indicator Data'!AD106="No Data",1,IF('Indicator Data imputation'!AD105&lt;&gt;"",1,0))</f>
        <v>0</v>
      </c>
      <c r="AD102" s="42">
        <f>IF('Indicator Data'!AE106="No Data",1,IF('Indicator Data imputation'!AE105&lt;&gt;"",1,0))</f>
        <v>0</v>
      </c>
      <c r="AE102" s="42">
        <f>IF('Indicator Data'!AF106="No Data",1,IF('Indicator Data imputation'!AF105&lt;&gt;"",1,0))</f>
        <v>0</v>
      </c>
      <c r="AF102" s="42">
        <f>IF('Indicator Data'!AG106="No Data",1,IF('Indicator Data imputation'!AG105&lt;&gt;"",1,0))</f>
        <v>0</v>
      </c>
      <c r="AG102" s="42">
        <f>IF('Indicator Data'!AH106="No Data",1,IF('Indicator Data imputation'!AH105&lt;&gt;"",1,0))</f>
        <v>0</v>
      </c>
      <c r="AH102" s="42">
        <f>IF('Indicator Data'!AI106="No Data",1,IF('Indicator Data imputation'!AI105&lt;&gt;"",1,0))</f>
        <v>1</v>
      </c>
      <c r="AI102" s="42">
        <f>IF('Indicator Data'!AJ106="No Data",1,IF('Indicator Data imputation'!AJ105&lt;&gt;"",1,0))</f>
        <v>0</v>
      </c>
      <c r="AJ102" s="42">
        <f>IF('Indicator Data'!AK106="No Data",1,IF('Indicator Data imputation'!AK105&lt;&gt;"",1,0))</f>
        <v>0</v>
      </c>
      <c r="AK102" s="42">
        <f>IF('Indicator Data'!AL106="No Data",1,IF('Indicator Data imputation'!AL105&lt;&gt;"",1,0))</f>
        <v>0</v>
      </c>
      <c r="AL102" s="42">
        <f>IF('Indicator Data'!AM106="No Data",1,IF('Indicator Data imputation'!AM105&lt;&gt;"",1,0))</f>
        <v>1</v>
      </c>
      <c r="AM102" s="42">
        <f>IF('Indicator Data'!AN106="No Data",1,IF('Indicator Data imputation'!AN105&lt;&gt;"",1,0))</f>
        <v>0</v>
      </c>
      <c r="AN102" s="42">
        <f>IF('Indicator Data'!AO106="No Data",1,IF('Indicator Data imputation'!AO105&lt;&gt;"",1,0))</f>
        <v>0</v>
      </c>
      <c r="AO102" s="42">
        <f>IF('Indicator Data'!AP106="No Data",1,IF('Indicator Data imputation'!AP105&lt;&gt;"",1,0))</f>
        <v>1</v>
      </c>
      <c r="AP102" s="42">
        <f>IF('Indicator Data'!AQ106="No Data",1,IF('Indicator Data imputation'!AQ105&lt;&gt;"",1,0))</f>
        <v>0</v>
      </c>
      <c r="AQ102" s="42">
        <f>IF('Indicator Data'!AR106="No Data",1,IF('Indicator Data imputation'!AR105&lt;&gt;"",1,0))</f>
        <v>0</v>
      </c>
      <c r="AR102" s="42">
        <f>IF('Indicator Data'!AS106="No Data",1,IF('Indicator Data imputation'!AS105&lt;&gt;"",1,0))</f>
        <v>0</v>
      </c>
      <c r="AS102" s="42">
        <f>IF('Indicator Data'!AT106="No Data",1,IF('Indicator Data imputation'!AT105&lt;&gt;"",1,0))</f>
        <v>1</v>
      </c>
      <c r="AT102" s="42">
        <f>IF('Indicator Data'!AU106="No Data",1,IF('Indicator Data imputation'!AU105&lt;&gt;"",1,0))</f>
        <v>0</v>
      </c>
      <c r="AU102" s="42">
        <f>IF('Indicator Data'!AV106="No Data",1,IF('Indicator Data imputation'!AV105&lt;&gt;"",1,0))</f>
        <v>0</v>
      </c>
      <c r="AV102" s="42">
        <f>IF('Indicator Data'!AW106="No Data",1,IF('Indicator Data imputation'!AW105&lt;&gt;"",1,0))</f>
        <v>0</v>
      </c>
      <c r="AW102" s="42">
        <f>IF('Indicator Data'!AX106="No Data",1,IF('Indicator Data imputation'!AX105&lt;&gt;"",1,0))</f>
        <v>0</v>
      </c>
      <c r="AX102" s="42">
        <f>IF('Indicator Data'!AY106="No Data",1,IF('Indicator Data imputation'!AY105&lt;&gt;"",1,0))</f>
        <v>0</v>
      </c>
      <c r="AY102" s="42">
        <f>IF('Indicator Data'!AZ106="No Data",1,IF('Indicator Data imputation'!AZ105&lt;&gt;"",1,0))</f>
        <v>0</v>
      </c>
      <c r="AZ102" s="42">
        <f>IF('Indicator Data'!BA106="No Data",1,IF('Indicator Data imputation'!BA105&lt;&gt;"",1,0))</f>
        <v>0</v>
      </c>
      <c r="BA102" s="42">
        <f>IF('Indicator Data'!BB106="No Data",1,IF('Indicator Data imputation'!BB105&lt;&gt;"",1,0))</f>
        <v>0</v>
      </c>
      <c r="BB102" s="42">
        <f>IF('Indicator Data'!BC106="No Data",1,IF('Indicator Data imputation'!BC105&lt;&gt;"",1,0))</f>
        <v>0</v>
      </c>
      <c r="BC102" s="42">
        <f>IF('Indicator Data'!BD106="No Data",1,IF('Indicator Data imputation'!BD105&lt;&gt;"",1,0))</f>
        <v>0</v>
      </c>
      <c r="BD102" s="42">
        <f>IF('Indicator Data'!BE106="No Data",1,IF('Indicator Data imputation'!BE105&lt;&gt;"",1,0))</f>
        <v>0</v>
      </c>
      <c r="BE102" s="42">
        <f>IF('Indicator Data'!BF106="No Data",1,IF('Indicator Data imputation'!BF105&lt;&gt;"",1,0))</f>
        <v>1</v>
      </c>
      <c r="BF102" s="42">
        <f>IF('Indicator Data'!BG106="No Data",1,IF('Indicator Data imputation'!BG105&lt;&gt;"",1,0))</f>
        <v>0</v>
      </c>
      <c r="BG102" s="42">
        <f>IF('Indicator Data'!BH106="No Data",1,IF('Indicator Data imputation'!BH105&lt;&gt;"",1,0))</f>
        <v>0</v>
      </c>
      <c r="BH102" s="42">
        <f>IF('Indicator Data'!BI106="No Data",1,IF('Indicator Data imputation'!BI105&lt;&gt;"",1,0))</f>
        <v>0</v>
      </c>
      <c r="BI102" s="42">
        <f>IF('Indicator Data'!BJ106="No Data",1,IF('Indicator Data imputation'!BJ105&lt;&gt;"",1,0))</f>
        <v>1</v>
      </c>
      <c r="BJ102" s="42">
        <f>IF('Indicator Data'!BK106="No Data",1,IF('Indicator Data imputation'!BK105&lt;&gt;"",1,0))</f>
        <v>0</v>
      </c>
      <c r="BK102" s="42">
        <f>IF('Indicator Data'!BL106="No Data",1,IF('Indicator Data imputation'!BL105&lt;&gt;"",1,0))</f>
        <v>0</v>
      </c>
      <c r="BL102" s="42">
        <f>IF('Indicator Data'!BM106="No Data",1,IF('Indicator Data imputation'!BM105&lt;&gt;"",1,0))</f>
        <v>0</v>
      </c>
      <c r="BM102" s="42">
        <f>IF('Indicator Data'!BN106="No Data",1,IF('Indicator Data imputation'!BN105&lt;&gt;"",1,0))</f>
        <v>0</v>
      </c>
      <c r="BN102" s="42">
        <f>IF('Indicator Data'!BO106="No Data",1,IF('Indicator Data imputation'!BO105&lt;&gt;"",1,0))</f>
        <v>0</v>
      </c>
      <c r="BO102" s="42">
        <f>IF('Indicator Data'!BP106="No Data",1,IF('Indicator Data imputation'!BP105&lt;&gt;"",1,0))</f>
        <v>0</v>
      </c>
      <c r="BP102" s="42">
        <f>IF('Indicator Data'!BQ106="No Data",1,IF('Indicator Data imputation'!BQ105&lt;&gt;"",1,0))</f>
        <v>0</v>
      </c>
      <c r="BQ102" s="42">
        <f>IF('Indicator Data'!BR106="No Data",1,IF('Indicator Data imputation'!BR105&lt;&gt;"",1,0))</f>
        <v>0</v>
      </c>
      <c r="BR102" s="42">
        <f>IF('Indicator Data'!BS106="No Data",1,IF('Indicator Data imputation'!BS105&lt;&gt;"",1,0))</f>
        <v>0</v>
      </c>
      <c r="BS102" s="42">
        <f>IF('Indicator Data'!BT106="No Data",1,IF('Indicator Data imputation'!BT105&lt;&gt;"",1,0))</f>
        <v>0</v>
      </c>
      <c r="BT102" s="42">
        <f>IF('Indicator Data'!BU106="No Data",1,IF('Indicator Data imputation'!BU105&lt;&gt;"",1,0))</f>
        <v>0</v>
      </c>
      <c r="BU102">
        <f t="shared" si="5"/>
        <v>10</v>
      </c>
      <c r="BV102" s="44">
        <f t="shared" si="4"/>
        <v>0.13333333333333333</v>
      </c>
    </row>
    <row r="103" spans="1:74">
      <c r="A103" t="str">
        <f>'Indicator Data'!B107</f>
        <v>MDG</v>
      </c>
      <c r="B103" s="42">
        <f>IF('Indicator Data'!C107="No Data",1,IF('Indicator Data imputation'!C106&lt;&gt;"",1,0))</f>
        <v>0</v>
      </c>
      <c r="C103" s="42">
        <f>IF('Indicator Data'!D107="No Data",1,IF('Indicator Data imputation'!D106&lt;&gt;"",1,0))</f>
        <v>0</v>
      </c>
      <c r="D103" s="42">
        <f>IF('Indicator Data'!E107="No Data",1,IF('Indicator Data imputation'!E106&lt;&gt;"",1,0))</f>
        <v>0</v>
      </c>
      <c r="E103" s="42">
        <f>IF('Indicator Data'!F107="No Data",1,IF('Indicator Data imputation'!F106&lt;&gt;"",1,0))</f>
        <v>0</v>
      </c>
      <c r="F103" s="42">
        <f>IF('Indicator Data'!G107="No Data",1,IF('Indicator Data imputation'!G106&lt;&gt;"",1,0))</f>
        <v>0</v>
      </c>
      <c r="G103" s="42">
        <f>IF('Indicator Data'!H107="No Data",1,IF('Indicator Data imputation'!H106&lt;&gt;"",1,0))</f>
        <v>0</v>
      </c>
      <c r="H103" s="42">
        <f>IF('Indicator Data'!I107="No Data",1,IF('Indicator Data imputation'!I106&lt;&gt;"",1,0))</f>
        <v>0</v>
      </c>
      <c r="I103" s="42">
        <f>IF('Indicator Data'!J107="No Data",1,IF('Indicator Data imputation'!J106&lt;&gt;"",1,0))</f>
        <v>0</v>
      </c>
      <c r="J103" s="42">
        <f>IF('Indicator Data'!K107="No Data",1,IF('Indicator Data imputation'!K106&lt;&gt;"",1,0))</f>
        <v>0</v>
      </c>
      <c r="K103" s="42">
        <f>IF('Indicator Data'!L107="No Data",1,IF('Indicator Data imputation'!L106&lt;&gt;"",1,0))</f>
        <v>0</v>
      </c>
      <c r="L103" s="42">
        <f>IF('Indicator Data'!M107="No Data",1,IF('Indicator Data imputation'!M106&lt;&gt;"",1,0))</f>
        <v>0</v>
      </c>
      <c r="M103" s="42">
        <f>IF('Indicator Data'!N107="No Data",1,IF('Indicator Data imputation'!N106&lt;&gt;"",1,0))</f>
        <v>0</v>
      </c>
      <c r="N103" s="42">
        <f>IF('Indicator Data'!O107="No Data",1,IF('Indicator Data imputation'!O106&lt;&gt;"",1,0))</f>
        <v>0</v>
      </c>
      <c r="O103" s="42">
        <f>IF('Indicator Data'!P107="No Data",1,IF('Indicator Data imputation'!P106&lt;&gt;"",1,0))</f>
        <v>0</v>
      </c>
      <c r="P103" s="42">
        <f>IF('Indicator Data'!Q107="No Data",1,IF('Indicator Data imputation'!Q106&lt;&gt;"",1,0))</f>
        <v>0</v>
      </c>
      <c r="Q103" s="42">
        <f>IF('Indicator Data'!R107="No Data",1,IF('Indicator Data imputation'!R106&lt;&gt;"",1,0))</f>
        <v>0</v>
      </c>
      <c r="R103" s="42">
        <f>IF('Indicator Data'!S107="No Data",1,IF('Indicator Data imputation'!S106&lt;&gt;"",1,0))</f>
        <v>0</v>
      </c>
      <c r="S103" s="42">
        <f>IF('Indicator Data'!T107="No Data",1,IF('Indicator Data imputation'!T106&lt;&gt;"",1,0))</f>
        <v>0</v>
      </c>
      <c r="T103" s="42">
        <f>IF('Indicator Data'!U107="No Data",1,IF('Indicator Data imputation'!U106&lt;&gt;"",1,0))</f>
        <v>0</v>
      </c>
      <c r="U103" s="42">
        <f>IF('Indicator Data'!V107="No Data",1,IF('Indicator Data imputation'!V106&lt;&gt;"",1,0))</f>
        <v>0</v>
      </c>
      <c r="V103" s="42">
        <f>IF('Indicator Data'!W107="No Data",1,IF('Indicator Data imputation'!W106&lt;&gt;"",1,0))</f>
        <v>0</v>
      </c>
      <c r="W103" s="42">
        <f>IF('Indicator Data'!X107="No Data",1,IF('Indicator Data imputation'!X106&lt;&gt;"",1,0))</f>
        <v>0</v>
      </c>
      <c r="X103" s="42">
        <f>IF('Indicator Data'!Y107="No Data",1,IF('Indicator Data imputation'!Y106&lt;&gt;"",1,0))</f>
        <v>0</v>
      </c>
      <c r="Y103" s="42">
        <f>IF('Indicator Data'!Z107="No Data",1,IF('Indicator Data imputation'!Z106&lt;&gt;"",1,0))</f>
        <v>0</v>
      </c>
      <c r="Z103" s="42">
        <f>IF('Indicator Data'!AA107="No Data",1,IF('Indicator Data imputation'!AA106&lt;&gt;"",1,0))</f>
        <v>0</v>
      </c>
      <c r="AA103" s="42">
        <f>IF('Indicator Data'!AB107="No Data",1,IF('Indicator Data imputation'!AB106&lt;&gt;"",1,0))</f>
        <v>0</v>
      </c>
      <c r="AB103" s="42">
        <f>IF('Indicator Data'!AC107="No Data",1,IF('Indicator Data imputation'!AC106&lt;&gt;"",1,0))</f>
        <v>0</v>
      </c>
      <c r="AC103" s="42">
        <f>IF('Indicator Data'!AD107="No Data",1,IF('Indicator Data imputation'!AD106&lt;&gt;"",1,0))</f>
        <v>0</v>
      </c>
      <c r="AD103" s="42">
        <f>IF('Indicator Data'!AE107="No Data",1,IF('Indicator Data imputation'!AE106&lt;&gt;"",1,0))</f>
        <v>0</v>
      </c>
      <c r="AE103" s="42">
        <f>IF('Indicator Data'!AF107="No Data",1,IF('Indicator Data imputation'!AF106&lt;&gt;"",1,0))</f>
        <v>0</v>
      </c>
      <c r="AF103" s="42">
        <f>IF('Indicator Data'!AG107="No Data",1,IF('Indicator Data imputation'!AG106&lt;&gt;"",1,0))</f>
        <v>0</v>
      </c>
      <c r="AG103" s="42">
        <f>IF('Indicator Data'!AH107="No Data",1,IF('Indicator Data imputation'!AH106&lt;&gt;"",1,0))</f>
        <v>0</v>
      </c>
      <c r="AH103" s="42">
        <f>IF('Indicator Data'!AI107="No Data",1,IF('Indicator Data imputation'!AI106&lt;&gt;"",1,0))</f>
        <v>0</v>
      </c>
      <c r="AI103" s="42">
        <f>IF('Indicator Data'!AJ107="No Data",1,IF('Indicator Data imputation'!AJ106&lt;&gt;"",1,0))</f>
        <v>0</v>
      </c>
      <c r="AJ103" s="42">
        <f>IF('Indicator Data'!AK107="No Data",1,IF('Indicator Data imputation'!AK106&lt;&gt;"",1,0))</f>
        <v>0</v>
      </c>
      <c r="AK103" s="42">
        <f>IF('Indicator Data'!AL107="No Data",1,IF('Indicator Data imputation'!AL106&lt;&gt;"",1,0))</f>
        <v>0</v>
      </c>
      <c r="AL103" s="42">
        <f>IF('Indicator Data'!AM107="No Data",1,IF('Indicator Data imputation'!AM106&lt;&gt;"",1,0))</f>
        <v>0</v>
      </c>
      <c r="AM103" s="42">
        <f>IF('Indicator Data'!AN107="No Data",1,IF('Indicator Data imputation'!AN106&lt;&gt;"",1,0))</f>
        <v>0</v>
      </c>
      <c r="AN103" s="42">
        <f>IF('Indicator Data'!AO107="No Data",1,IF('Indicator Data imputation'!AO106&lt;&gt;"",1,0))</f>
        <v>0</v>
      </c>
      <c r="AO103" s="42">
        <f>IF('Indicator Data'!AP107="No Data",1,IF('Indicator Data imputation'!AP106&lt;&gt;"",1,0))</f>
        <v>0</v>
      </c>
      <c r="AP103" s="42">
        <f>IF('Indicator Data'!AQ107="No Data",1,IF('Indicator Data imputation'!AQ106&lt;&gt;"",1,0))</f>
        <v>0</v>
      </c>
      <c r="AQ103" s="42">
        <f>IF('Indicator Data'!AR107="No Data",1,IF('Indicator Data imputation'!AR106&lt;&gt;"",1,0))</f>
        <v>0</v>
      </c>
      <c r="AR103" s="42">
        <f>IF('Indicator Data'!AS107="No Data",1,IF('Indicator Data imputation'!AS106&lt;&gt;"",1,0))</f>
        <v>0</v>
      </c>
      <c r="AS103" s="42">
        <f>IF('Indicator Data'!AT107="No Data",1,IF('Indicator Data imputation'!AT106&lt;&gt;"",1,0))</f>
        <v>0</v>
      </c>
      <c r="AT103" s="42">
        <f>IF('Indicator Data'!AU107="No Data",1,IF('Indicator Data imputation'!AU106&lt;&gt;"",1,0))</f>
        <v>0</v>
      </c>
      <c r="AU103" s="42">
        <f>IF('Indicator Data'!AV107="No Data",1,IF('Indicator Data imputation'!AV106&lt;&gt;"",1,0))</f>
        <v>0</v>
      </c>
      <c r="AV103" s="42">
        <f>IF('Indicator Data'!AW107="No Data",1,IF('Indicator Data imputation'!AW106&lt;&gt;"",1,0))</f>
        <v>0</v>
      </c>
      <c r="AW103" s="42">
        <f>IF('Indicator Data'!AX107="No Data",1,IF('Indicator Data imputation'!AX106&lt;&gt;"",1,0))</f>
        <v>0</v>
      </c>
      <c r="AX103" s="42">
        <f>IF('Indicator Data'!AY107="No Data",1,IF('Indicator Data imputation'!AY106&lt;&gt;"",1,0))</f>
        <v>0</v>
      </c>
      <c r="AY103" s="42">
        <f>IF('Indicator Data'!AZ107="No Data",1,IF('Indicator Data imputation'!AZ106&lt;&gt;"",1,0))</f>
        <v>0</v>
      </c>
      <c r="AZ103" s="42">
        <f>IF('Indicator Data'!BA107="No Data",1,IF('Indicator Data imputation'!BA106&lt;&gt;"",1,0))</f>
        <v>0</v>
      </c>
      <c r="BA103" s="42">
        <f>IF('Indicator Data'!BB107="No Data",1,IF('Indicator Data imputation'!BB106&lt;&gt;"",1,0))</f>
        <v>0</v>
      </c>
      <c r="BB103" s="42">
        <f>IF('Indicator Data'!BC107="No Data",1,IF('Indicator Data imputation'!BC106&lt;&gt;"",1,0))</f>
        <v>0</v>
      </c>
      <c r="BC103" s="42">
        <f>IF('Indicator Data'!BD107="No Data",1,IF('Indicator Data imputation'!BD106&lt;&gt;"",1,0))</f>
        <v>0</v>
      </c>
      <c r="BD103" s="42">
        <f>IF('Indicator Data'!BE107="No Data",1,IF('Indicator Data imputation'!BE106&lt;&gt;"",1,0))</f>
        <v>0</v>
      </c>
      <c r="BE103" s="42">
        <f>IF('Indicator Data'!BF107="No Data",1,IF('Indicator Data imputation'!BF106&lt;&gt;"",1,0))</f>
        <v>0</v>
      </c>
      <c r="BF103" s="42">
        <f>IF('Indicator Data'!BG107="No Data",1,IF('Indicator Data imputation'!BG106&lt;&gt;"",1,0))</f>
        <v>0</v>
      </c>
      <c r="BG103" s="42">
        <f>IF('Indicator Data'!BH107="No Data",1,IF('Indicator Data imputation'!BH106&lt;&gt;"",1,0))</f>
        <v>0</v>
      </c>
      <c r="BH103" s="42">
        <f>IF('Indicator Data'!BI107="No Data",1,IF('Indicator Data imputation'!BI106&lt;&gt;"",1,0))</f>
        <v>0</v>
      </c>
      <c r="BI103" s="42">
        <f>IF('Indicator Data'!BJ107="No Data",1,IF('Indicator Data imputation'!BJ106&lt;&gt;"",1,0))</f>
        <v>0</v>
      </c>
      <c r="BJ103" s="42">
        <f>IF('Indicator Data'!BK107="No Data",1,IF('Indicator Data imputation'!BK106&lt;&gt;"",1,0))</f>
        <v>0</v>
      </c>
      <c r="BK103" s="42">
        <f>IF('Indicator Data'!BL107="No Data",1,IF('Indicator Data imputation'!BL106&lt;&gt;"",1,0))</f>
        <v>0</v>
      </c>
      <c r="BL103" s="42">
        <f>IF('Indicator Data'!BM107="No Data",1,IF('Indicator Data imputation'!BM106&lt;&gt;"",1,0))</f>
        <v>0</v>
      </c>
      <c r="BM103" s="42">
        <f>IF('Indicator Data'!BN107="No Data",1,IF('Indicator Data imputation'!BN106&lt;&gt;"",1,0))</f>
        <v>0</v>
      </c>
      <c r="BN103" s="42">
        <f>IF('Indicator Data'!BO107="No Data",1,IF('Indicator Data imputation'!BO106&lt;&gt;"",1,0))</f>
        <v>0</v>
      </c>
      <c r="BO103" s="42">
        <f>IF('Indicator Data'!BP107="No Data",1,IF('Indicator Data imputation'!BP106&lt;&gt;"",1,0))</f>
        <v>0</v>
      </c>
      <c r="BP103" s="42">
        <f>IF('Indicator Data'!BQ107="No Data",1,IF('Indicator Data imputation'!BQ106&lt;&gt;"",1,0))</f>
        <v>0</v>
      </c>
      <c r="BQ103" s="42">
        <f>IF('Indicator Data'!BR107="No Data",1,IF('Indicator Data imputation'!BR106&lt;&gt;"",1,0))</f>
        <v>0</v>
      </c>
      <c r="BR103" s="42">
        <f>IF('Indicator Data'!BS107="No Data",1,IF('Indicator Data imputation'!BS106&lt;&gt;"",1,0))</f>
        <v>0</v>
      </c>
      <c r="BS103" s="42">
        <f>IF('Indicator Data'!BT107="No Data",1,IF('Indicator Data imputation'!BT106&lt;&gt;"",1,0))</f>
        <v>0</v>
      </c>
      <c r="BT103" s="42">
        <f>IF('Indicator Data'!BU107="No Data",1,IF('Indicator Data imputation'!BU106&lt;&gt;"",1,0))</f>
        <v>0</v>
      </c>
      <c r="BU103">
        <f t="shared" si="5"/>
        <v>0</v>
      </c>
      <c r="BV103" s="44">
        <f t="shared" si="4"/>
        <v>0</v>
      </c>
    </row>
    <row r="104" spans="1:74">
      <c r="A104" t="str">
        <f>'Indicator Data'!B108</f>
        <v>MWI</v>
      </c>
      <c r="B104" s="42">
        <f>IF('Indicator Data'!C108="No Data",1,IF('Indicator Data imputation'!C107&lt;&gt;"",1,0))</f>
        <v>0</v>
      </c>
      <c r="C104" s="42">
        <f>IF('Indicator Data'!D108="No Data",1,IF('Indicator Data imputation'!D107&lt;&gt;"",1,0))</f>
        <v>0</v>
      </c>
      <c r="D104" s="42">
        <f>IF('Indicator Data'!E108="No Data",1,IF('Indicator Data imputation'!E107&lt;&gt;"",1,0))</f>
        <v>0</v>
      </c>
      <c r="E104" s="42">
        <f>IF('Indicator Data'!F108="No Data",1,IF('Indicator Data imputation'!F107&lt;&gt;"",1,0))</f>
        <v>0</v>
      </c>
      <c r="F104" s="42">
        <f>IF('Indicator Data'!G108="No Data",1,IF('Indicator Data imputation'!G107&lt;&gt;"",1,0))</f>
        <v>0</v>
      </c>
      <c r="G104" s="42">
        <f>IF('Indicator Data'!H108="No Data",1,IF('Indicator Data imputation'!H107&lt;&gt;"",1,0))</f>
        <v>0</v>
      </c>
      <c r="H104" s="42">
        <f>IF('Indicator Data'!I108="No Data",1,IF('Indicator Data imputation'!I107&lt;&gt;"",1,0))</f>
        <v>0</v>
      </c>
      <c r="I104" s="42">
        <f>IF('Indicator Data'!J108="No Data",1,IF('Indicator Data imputation'!J107&lt;&gt;"",1,0))</f>
        <v>0</v>
      </c>
      <c r="J104" s="42">
        <f>IF('Indicator Data'!K108="No Data",1,IF('Indicator Data imputation'!K107&lt;&gt;"",1,0))</f>
        <v>0</v>
      </c>
      <c r="K104" s="42">
        <f>IF('Indicator Data'!L108="No Data",1,IF('Indicator Data imputation'!L107&lt;&gt;"",1,0))</f>
        <v>0</v>
      </c>
      <c r="L104" s="42">
        <f>IF('Indicator Data'!M108="No Data",1,IF('Indicator Data imputation'!M107&lt;&gt;"",1,0))</f>
        <v>0</v>
      </c>
      <c r="M104" s="42">
        <f>IF('Indicator Data'!N108="No Data",1,IF('Indicator Data imputation'!N107&lt;&gt;"",1,0))</f>
        <v>0</v>
      </c>
      <c r="N104" s="42">
        <f>IF('Indicator Data'!O108="No Data",1,IF('Indicator Data imputation'!O107&lt;&gt;"",1,0))</f>
        <v>0</v>
      </c>
      <c r="O104" s="42">
        <f>IF('Indicator Data'!P108="No Data",1,IF('Indicator Data imputation'!P107&lt;&gt;"",1,0))</f>
        <v>0</v>
      </c>
      <c r="P104" s="42">
        <f>IF('Indicator Data'!Q108="No Data",1,IF('Indicator Data imputation'!Q107&lt;&gt;"",1,0))</f>
        <v>0</v>
      </c>
      <c r="Q104" s="42">
        <f>IF('Indicator Data'!R108="No Data",1,IF('Indicator Data imputation'!R107&lt;&gt;"",1,0))</f>
        <v>0</v>
      </c>
      <c r="R104" s="42">
        <f>IF('Indicator Data'!S108="No Data",1,IF('Indicator Data imputation'!S107&lt;&gt;"",1,0))</f>
        <v>0</v>
      </c>
      <c r="S104" s="42">
        <f>IF('Indicator Data'!T108="No Data",1,IF('Indicator Data imputation'!T107&lt;&gt;"",1,0))</f>
        <v>0</v>
      </c>
      <c r="T104" s="42">
        <f>IF('Indicator Data'!U108="No Data",1,IF('Indicator Data imputation'!U107&lt;&gt;"",1,0))</f>
        <v>0</v>
      </c>
      <c r="U104" s="42">
        <f>IF('Indicator Data'!V108="No Data",1,IF('Indicator Data imputation'!V107&lt;&gt;"",1,0))</f>
        <v>0</v>
      </c>
      <c r="V104" s="42">
        <f>IF('Indicator Data'!W108="No Data",1,IF('Indicator Data imputation'!W107&lt;&gt;"",1,0))</f>
        <v>0</v>
      </c>
      <c r="W104" s="42">
        <f>IF('Indicator Data'!X108="No Data",1,IF('Indicator Data imputation'!X107&lt;&gt;"",1,0))</f>
        <v>0</v>
      </c>
      <c r="X104" s="42">
        <f>IF('Indicator Data'!Y108="No Data",1,IF('Indicator Data imputation'!Y107&lt;&gt;"",1,0))</f>
        <v>0</v>
      </c>
      <c r="Y104" s="42">
        <f>IF('Indicator Data'!Z108="No Data",1,IF('Indicator Data imputation'!Z107&lt;&gt;"",1,0))</f>
        <v>0</v>
      </c>
      <c r="Z104" s="42">
        <f>IF('Indicator Data'!AA108="No Data",1,IF('Indicator Data imputation'!AA107&lt;&gt;"",1,0))</f>
        <v>0</v>
      </c>
      <c r="AA104" s="42">
        <f>IF('Indicator Data'!AB108="No Data",1,IF('Indicator Data imputation'!AB107&lt;&gt;"",1,0))</f>
        <v>0</v>
      </c>
      <c r="AB104" s="42">
        <f>IF('Indicator Data'!AC108="No Data",1,IF('Indicator Data imputation'!AC107&lt;&gt;"",1,0))</f>
        <v>0</v>
      </c>
      <c r="AC104" s="42">
        <f>IF('Indicator Data'!AD108="No Data",1,IF('Indicator Data imputation'!AD107&lt;&gt;"",1,0))</f>
        <v>0</v>
      </c>
      <c r="AD104" s="42">
        <f>IF('Indicator Data'!AE108="No Data",1,IF('Indicator Data imputation'!AE107&lt;&gt;"",1,0))</f>
        <v>0</v>
      </c>
      <c r="AE104" s="42">
        <f>IF('Indicator Data'!AF108="No Data",1,IF('Indicator Data imputation'!AF107&lt;&gt;"",1,0))</f>
        <v>0</v>
      </c>
      <c r="AF104" s="42">
        <f>IF('Indicator Data'!AG108="No Data",1,IF('Indicator Data imputation'!AG107&lt;&gt;"",1,0))</f>
        <v>0</v>
      </c>
      <c r="AG104" s="42">
        <f>IF('Indicator Data'!AH108="No Data",1,IF('Indicator Data imputation'!AH107&lt;&gt;"",1,0))</f>
        <v>0</v>
      </c>
      <c r="AH104" s="42">
        <f>IF('Indicator Data'!AI108="No Data",1,IF('Indicator Data imputation'!AI107&lt;&gt;"",1,0))</f>
        <v>0</v>
      </c>
      <c r="AI104" s="42">
        <f>IF('Indicator Data'!AJ108="No Data",1,IF('Indicator Data imputation'!AJ107&lt;&gt;"",1,0))</f>
        <v>0</v>
      </c>
      <c r="AJ104" s="42">
        <f>IF('Indicator Data'!AK108="No Data",1,IF('Indicator Data imputation'!AK107&lt;&gt;"",1,0))</f>
        <v>0</v>
      </c>
      <c r="AK104" s="42">
        <f>IF('Indicator Data'!AL108="No Data",1,IF('Indicator Data imputation'!AL107&lt;&gt;"",1,0))</f>
        <v>0</v>
      </c>
      <c r="AL104" s="42">
        <f>IF('Indicator Data'!AM108="No Data",1,IF('Indicator Data imputation'!AM107&lt;&gt;"",1,0))</f>
        <v>0</v>
      </c>
      <c r="AM104" s="42">
        <f>IF('Indicator Data'!AN108="No Data",1,IF('Indicator Data imputation'!AN107&lt;&gt;"",1,0))</f>
        <v>0</v>
      </c>
      <c r="AN104" s="42">
        <f>IF('Indicator Data'!AO108="No Data",1,IF('Indicator Data imputation'!AO107&lt;&gt;"",1,0))</f>
        <v>0</v>
      </c>
      <c r="AO104" s="42">
        <f>IF('Indicator Data'!AP108="No Data",1,IF('Indicator Data imputation'!AP107&lt;&gt;"",1,0))</f>
        <v>0</v>
      </c>
      <c r="AP104" s="42">
        <f>IF('Indicator Data'!AQ108="No Data",1,IF('Indicator Data imputation'!AQ107&lt;&gt;"",1,0))</f>
        <v>0</v>
      </c>
      <c r="AQ104" s="42">
        <f>IF('Indicator Data'!AR108="No Data",1,IF('Indicator Data imputation'!AR107&lt;&gt;"",1,0))</f>
        <v>0</v>
      </c>
      <c r="AR104" s="42">
        <f>IF('Indicator Data'!AS108="No Data",1,IF('Indicator Data imputation'!AS107&lt;&gt;"",1,0))</f>
        <v>0</v>
      </c>
      <c r="AS104" s="42">
        <f>IF('Indicator Data'!AT108="No Data",1,IF('Indicator Data imputation'!AT107&lt;&gt;"",1,0))</f>
        <v>0</v>
      </c>
      <c r="AT104" s="42">
        <f>IF('Indicator Data'!AU108="No Data",1,IF('Indicator Data imputation'!AU107&lt;&gt;"",1,0))</f>
        <v>0</v>
      </c>
      <c r="AU104" s="42">
        <f>IF('Indicator Data'!AV108="No Data",1,IF('Indicator Data imputation'!AV107&lt;&gt;"",1,0))</f>
        <v>0</v>
      </c>
      <c r="AV104" s="42">
        <f>IF('Indicator Data'!AW108="No Data",1,IF('Indicator Data imputation'!AW107&lt;&gt;"",1,0))</f>
        <v>0</v>
      </c>
      <c r="AW104" s="42">
        <f>IF('Indicator Data'!AX108="No Data",1,IF('Indicator Data imputation'!AX107&lt;&gt;"",1,0))</f>
        <v>0</v>
      </c>
      <c r="AX104" s="42">
        <f>IF('Indicator Data'!AY108="No Data",1,IF('Indicator Data imputation'!AY107&lt;&gt;"",1,0))</f>
        <v>0</v>
      </c>
      <c r="AY104" s="42">
        <f>IF('Indicator Data'!AZ108="No Data",1,IF('Indicator Data imputation'!AZ107&lt;&gt;"",1,0))</f>
        <v>0</v>
      </c>
      <c r="AZ104" s="42">
        <f>IF('Indicator Data'!BA108="No Data",1,IF('Indicator Data imputation'!BA107&lt;&gt;"",1,0))</f>
        <v>0</v>
      </c>
      <c r="BA104" s="42">
        <f>IF('Indicator Data'!BB108="No Data",1,IF('Indicator Data imputation'!BB107&lt;&gt;"",1,0))</f>
        <v>0</v>
      </c>
      <c r="BB104" s="42">
        <f>IF('Indicator Data'!BC108="No Data",1,IF('Indicator Data imputation'!BC107&lt;&gt;"",1,0))</f>
        <v>0</v>
      </c>
      <c r="BC104" s="42">
        <f>IF('Indicator Data'!BD108="No Data",1,IF('Indicator Data imputation'!BD107&lt;&gt;"",1,0))</f>
        <v>0</v>
      </c>
      <c r="BD104" s="42">
        <f>IF('Indicator Data'!BE108="No Data",1,IF('Indicator Data imputation'!BE107&lt;&gt;"",1,0))</f>
        <v>0</v>
      </c>
      <c r="BE104" s="42">
        <f>IF('Indicator Data'!BF108="No Data",1,IF('Indicator Data imputation'!BF107&lt;&gt;"",1,0))</f>
        <v>0</v>
      </c>
      <c r="BF104" s="42">
        <f>IF('Indicator Data'!BG108="No Data",1,IF('Indicator Data imputation'!BG107&lt;&gt;"",1,0))</f>
        <v>0</v>
      </c>
      <c r="BG104" s="42">
        <f>IF('Indicator Data'!BH108="No Data",1,IF('Indicator Data imputation'!BH107&lt;&gt;"",1,0))</f>
        <v>0</v>
      </c>
      <c r="BH104" s="42">
        <f>IF('Indicator Data'!BI108="No Data",1,IF('Indicator Data imputation'!BI107&lt;&gt;"",1,0))</f>
        <v>0</v>
      </c>
      <c r="BI104" s="42">
        <f>IF('Indicator Data'!BJ108="No Data",1,IF('Indicator Data imputation'!BJ107&lt;&gt;"",1,0))</f>
        <v>0</v>
      </c>
      <c r="BJ104" s="42">
        <f>IF('Indicator Data'!BK108="No Data",1,IF('Indicator Data imputation'!BK107&lt;&gt;"",1,0))</f>
        <v>0</v>
      </c>
      <c r="BK104" s="42">
        <f>IF('Indicator Data'!BL108="No Data",1,IF('Indicator Data imputation'!BL107&lt;&gt;"",1,0))</f>
        <v>0</v>
      </c>
      <c r="BL104" s="42">
        <f>IF('Indicator Data'!BM108="No Data",1,IF('Indicator Data imputation'!BM107&lt;&gt;"",1,0))</f>
        <v>0</v>
      </c>
      <c r="BM104" s="42">
        <f>IF('Indicator Data'!BN108="No Data",1,IF('Indicator Data imputation'!BN107&lt;&gt;"",1,0))</f>
        <v>0</v>
      </c>
      <c r="BN104" s="42">
        <f>IF('Indicator Data'!BO108="No Data",1,IF('Indicator Data imputation'!BO107&lt;&gt;"",1,0))</f>
        <v>0</v>
      </c>
      <c r="BO104" s="42">
        <f>IF('Indicator Data'!BP108="No Data",1,IF('Indicator Data imputation'!BP107&lt;&gt;"",1,0))</f>
        <v>0</v>
      </c>
      <c r="BP104" s="42">
        <f>IF('Indicator Data'!BQ108="No Data",1,IF('Indicator Data imputation'!BQ107&lt;&gt;"",1,0))</f>
        <v>0</v>
      </c>
      <c r="BQ104" s="42">
        <f>IF('Indicator Data'!BR108="No Data",1,IF('Indicator Data imputation'!BR107&lt;&gt;"",1,0))</f>
        <v>0</v>
      </c>
      <c r="BR104" s="42">
        <f>IF('Indicator Data'!BS108="No Data",1,IF('Indicator Data imputation'!BS107&lt;&gt;"",1,0))</f>
        <v>0</v>
      </c>
      <c r="BS104" s="42">
        <f>IF('Indicator Data'!BT108="No Data",1,IF('Indicator Data imputation'!BT107&lt;&gt;"",1,0))</f>
        <v>0</v>
      </c>
      <c r="BT104" s="42">
        <f>IF('Indicator Data'!BU108="No Data",1,IF('Indicator Data imputation'!BU107&lt;&gt;"",1,0))</f>
        <v>0</v>
      </c>
      <c r="BU104">
        <f t="shared" si="5"/>
        <v>0</v>
      </c>
      <c r="BV104" s="44">
        <f t="shared" si="4"/>
        <v>0</v>
      </c>
    </row>
    <row r="105" spans="1:74">
      <c r="A105" t="str">
        <f>'Indicator Data'!B109</f>
        <v>MYS</v>
      </c>
      <c r="B105" s="42">
        <f>IF('Indicator Data'!C109="No Data",1,IF('Indicator Data imputation'!C108&lt;&gt;"",1,0))</f>
        <v>0</v>
      </c>
      <c r="C105" s="42">
        <f>IF('Indicator Data'!D109="No Data",1,IF('Indicator Data imputation'!D108&lt;&gt;"",1,0))</f>
        <v>0</v>
      </c>
      <c r="D105" s="42">
        <f>IF('Indicator Data'!E109="No Data",1,IF('Indicator Data imputation'!E108&lt;&gt;"",1,0))</f>
        <v>0</v>
      </c>
      <c r="E105" s="42">
        <f>IF('Indicator Data'!F109="No Data",1,IF('Indicator Data imputation'!F108&lt;&gt;"",1,0))</f>
        <v>0</v>
      </c>
      <c r="F105" s="42">
        <f>IF('Indicator Data'!G109="No Data",1,IF('Indicator Data imputation'!G108&lt;&gt;"",1,0))</f>
        <v>0</v>
      </c>
      <c r="G105" s="42">
        <f>IF('Indicator Data'!H109="No Data",1,IF('Indicator Data imputation'!H108&lt;&gt;"",1,0))</f>
        <v>0</v>
      </c>
      <c r="H105" s="42">
        <f>IF('Indicator Data'!I109="No Data",1,IF('Indicator Data imputation'!I108&lt;&gt;"",1,0))</f>
        <v>0</v>
      </c>
      <c r="I105" s="42">
        <f>IF('Indicator Data'!J109="No Data",1,IF('Indicator Data imputation'!J108&lt;&gt;"",1,0))</f>
        <v>0</v>
      </c>
      <c r="J105" s="42">
        <f>IF('Indicator Data'!K109="No Data",1,IF('Indicator Data imputation'!K108&lt;&gt;"",1,0))</f>
        <v>0</v>
      </c>
      <c r="K105" s="42">
        <f>IF('Indicator Data'!L109="No Data",1,IF('Indicator Data imputation'!L108&lt;&gt;"",1,0))</f>
        <v>0</v>
      </c>
      <c r="L105" s="42">
        <f>IF('Indicator Data'!M109="No Data",1,IF('Indicator Data imputation'!M108&lt;&gt;"",1,0))</f>
        <v>0</v>
      </c>
      <c r="M105" s="42">
        <f>IF('Indicator Data'!N109="No Data",1,IF('Indicator Data imputation'!N108&lt;&gt;"",1,0))</f>
        <v>1</v>
      </c>
      <c r="N105" s="42">
        <f>IF('Indicator Data'!O109="No Data",1,IF('Indicator Data imputation'!O108&lt;&gt;"",1,0))</f>
        <v>1</v>
      </c>
      <c r="O105" s="42">
        <f>IF('Indicator Data'!P109="No Data",1,IF('Indicator Data imputation'!P108&lt;&gt;"",1,0))</f>
        <v>1</v>
      </c>
      <c r="P105" s="42">
        <f>IF('Indicator Data'!Q109="No Data",1,IF('Indicator Data imputation'!Q108&lt;&gt;"",1,0))</f>
        <v>0</v>
      </c>
      <c r="Q105" s="42">
        <f>IF('Indicator Data'!R109="No Data",1,IF('Indicator Data imputation'!R108&lt;&gt;"",1,0))</f>
        <v>0</v>
      </c>
      <c r="R105" s="42">
        <f>IF('Indicator Data'!S109="No Data",1,IF('Indicator Data imputation'!S108&lt;&gt;"",1,0))</f>
        <v>0</v>
      </c>
      <c r="S105" s="42">
        <f>IF('Indicator Data'!T109="No Data",1,IF('Indicator Data imputation'!T108&lt;&gt;"",1,0))</f>
        <v>0</v>
      </c>
      <c r="T105" s="42">
        <f>IF('Indicator Data'!U109="No Data",1,IF('Indicator Data imputation'!U108&lt;&gt;"",1,0))</f>
        <v>0</v>
      </c>
      <c r="U105" s="42">
        <f>IF('Indicator Data'!V109="No Data",1,IF('Indicator Data imputation'!V108&lt;&gt;"",1,0))</f>
        <v>0</v>
      </c>
      <c r="V105" s="42">
        <f>IF('Indicator Data'!W109="No Data",1,IF('Indicator Data imputation'!W108&lt;&gt;"",1,0))</f>
        <v>0</v>
      </c>
      <c r="W105" s="42">
        <f>IF('Indicator Data'!X109="No Data",1,IF('Indicator Data imputation'!X108&lt;&gt;"",1,0))</f>
        <v>0</v>
      </c>
      <c r="X105" s="42">
        <f>IF('Indicator Data'!Y109="No Data",1,IF('Indicator Data imputation'!Y108&lt;&gt;"",1,0))</f>
        <v>1</v>
      </c>
      <c r="Y105" s="42">
        <f>IF('Indicator Data'!Z109="No Data",1,IF('Indicator Data imputation'!Z108&lt;&gt;"",1,0))</f>
        <v>0</v>
      </c>
      <c r="Z105" s="42">
        <f>IF('Indicator Data'!AA109="No Data",1,IF('Indicator Data imputation'!AA108&lt;&gt;"",1,0))</f>
        <v>1</v>
      </c>
      <c r="AA105" s="42">
        <f>IF('Indicator Data'!AB109="No Data",1,IF('Indicator Data imputation'!AB108&lt;&gt;"",1,0))</f>
        <v>0</v>
      </c>
      <c r="AB105" s="42">
        <f>IF('Indicator Data'!AC109="No Data",1,IF('Indicator Data imputation'!AC108&lt;&gt;"",1,0))</f>
        <v>0</v>
      </c>
      <c r="AC105" s="42">
        <f>IF('Indicator Data'!AD109="No Data",1,IF('Indicator Data imputation'!AD108&lt;&gt;"",1,0))</f>
        <v>0</v>
      </c>
      <c r="AD105" s="42">
        <f>IF('Indicator Data'!AE109="No Data",1,IF('Indicator Data imputation'!AE108&lt;&gt;"",1,0))</f>
        <v>0</v>
      </c>
      <c r="AE105" s="42">
        <f>IF('Indicator Data'!AF109="No Data",1,IF('Indicator Data imputation'!AF108&lt;&gt;"",1,0))</f>
        <v>0</v>
      </c>
      <c r="AF105" s="42">
        <f>IF('Indicator Data'!AG109="No Data",1,IF('Indicator Data imputation'!AG108&lt;&gt;"",1,0))</f>
        <v>0</v>
      </c>
      <c r="AG105" s="42">
        <f>IF('Indicator Data'!AH109="No Data",1,IF('Indicator Data imputation'!AH108&lt;&gt;"",1,0))</f>
        <v>0</v>
      </c>
      <c r="AH105" s="42">
        <f>IF('Indicator Data'!AI109="No Data",1,IF('Indicator Data imputation'!AI108&lt;&gt;"",1,0))</f>
        <v>1</v>
      </c>
      <c r="AI105" s="42">
        <f>IF('Indicator Data'!AJ109="No Data",1,IF('Indicator Data imputation'!AJ108&lt;&gt;"",1,0))</f>
        <v>0</v>
      </c>
      <c r="AJ105" s="42">
        <f>IF('Indicator Data'!AK109="No Data",1,IF('Indicator Data imputation'!AK108&lt;&gt;"",1,0))</f>
        <v>0</v>
      </c>
      <c r="AK105" s="42">
        <f>IF('Indicator Data'!AL109="No Data",1,IF('Indicator Data imputation'!AL108&lt;&gt;"",1,0))</f>
        <v>0</v>
      </c>
      <c r="AL105" s="42">
        <f>IF('Indicator Data'!AM109="No Data",1,IF('Indicator Data imputation'!AM108&lt;&gt;"",1,0))</f>
        <v>0</v>
      </c>
      <c r="AM105" s="42">
        <f>IF('Indicator Data'!AN109="No Data",1,IF('Indicator Data imputation'!AN108&lt;&gt;"",1,0))</f>
        <v>0</v>
      </c>
      <c r="AN105" s="42">
        <f>IF('Indicator Data'!AO109="No Data",1,IF('Indicator Data imputation'!AO108&lt;&gt;"",1,0))</f>
        <v>0</v>
      </c>
      <c r="AO105" s="42">
        <f>IF('Indicator Data'!AP109="No Data",1,IF('Indicator Data imputation'!AP108&lt;&gt;"",1,0))</f>
        <v>0</v>
      </c>
      <c r="AP105" s="42">
        <f>IF('Indicator Data'!AQ109="No Data",1,IF('Indicator Data imputation'!AQ108&lt;&gt;"",1,0))</f>
        <v>0</v>
      </c>
      <c r="AQ105" s="42">
        <f>IF('Indicator Data'!AR109="No Data",1,IF('Indicator Data imputation'!AR108&lt;&gt;"",1,0))</f>
        <v>0</v>
      </c>
      <c r="AR105" s="42">
        <f>IF('Indicator Data'!AS109="No Data",1,IF('Indicator Data imputation'!AS108&lt;&gt;"",1,0))</f>
        <v>0</v>
      </c>
      <c r="AS105" s="42">
        <f>IF('Indicator Data'!AT109="No Data",1,IF('Indicator Data imputation'!AT108&lt;&gt;"",1,0))</f>
        <v>0</v>
      </c>
      <c r="AT105" s="42">
        <f>IF('Indicator Data'!AU109="No Data",1,IF('Indicator Data imputation'!AU108&lt;&gt;"",1,0))</f>
        <v>0</v>
      </c>
      <c r="AU105" s="42">
        <f>IF('Indicator Data'!AV109="No Data",1,IF('Indicator Data imputation'!AV108&lt;&gt;"",1,0))</f>
        <v>0</v>
      </c>
      <c r="AV105" s="42">
        <f>IF('Indicator Data'!AW109="No Data",1,IF('Indicator Data imputation'!AW108&lt;&gt;"",1,0))</f>
        <v>0</v>
      </c>
      <c r="AW105" s="42">
        <f>IF('Indicator Data'!AX109="No Data",1,IF('Indicator Data imputation'!AX108&lt;&gt;"",1,0))</f>
        <v>0</v>
      </c>
      <c r="AX105" s="42">
        <f>IF('Indicator Data'!AY109="No Data",1,IF('Indicator Data imputation'!AY108&lt;&gt;"",1,0))</f>
        <v>0</v>
      </c>
      <c r="AY105" s="42">
        <f>IF('Indicator Data'!AZ109="No Data",1,IF('Indicator Data imputation'!AZ108&lt;&gt;"",1,0))</f>
        <v>0</v>
      </c>
      <c r="AZ105" s="42">
        <f>IF('Indicator Data'!BA109="No Data",1,IF('Indicator Data imputation'!BA108&lt;&gt;"",1,0))</f>
        <v>0</v>
      </c>
      <c r="BA105" s="42">
        <f>IF('Indicator Data'!BB109="No Data",1,IF('Indicator Data imputation'!BB108&lt;&gt;"",1,0))</f>
        <v>0</v>
      </c>
      <c r="BB105" s="42">
        <f>IF('Indicator Data'!BC109="No Data",1,IF('Indicator Data imputation'!BC108&lt;&gt;"",1,0))</f>
        <v>0</v>
      </c>
      <c r="BC105" s="42">
        <f>IF('Indicator Data'!BD109="No Data",1,IF('Indicator Data imputation'!BD108&lt;&gt;"",1,0))</f>
        <v>0</v>
      </c>
      <c r="BD105" s="42">
        <f>IF('Indicator Data'!BE109="No Data",1,IF('Indicator Data imputation'!BE108&lt;&gt;"",1,0))</f>
        <v>0</v>
      </c>
      <c r="BE105" s="42">
        <f>IF('Indicator Data'!BF109="No Data",1,IF('Indicator Data imputation'!BF108&lt;&gt;"",1,0))</f>
        <v>0</v>
      </c>
      <c r="BF105" s="42">
        <f>IF('Indicator Data'!BG109="No Data",1,IF('Indicator Data imputation'!BG108&lt;&gt;"",1,0))</f>
        <v>0</v>
      </c>
      <c r="BG105" s="42">
        <f>IF('Indicator Data'!BH109="No Data",1,IF('Indicator Data imputation'!BH108&lt;&gt;"",1,0))</f>
        <v>0</v>
      </c>
      <c r="BH105" s="42">
        <f>IF('Indicator Data'!BI109="No Data",1,IF('Indicator Data imputation'!BI108&lt;&gt;"",1,0))</f>
        <v>0</v>
      </c>
      <c r="BI105" s="42">
        <f>IF('Indicator Data'!BJ109="No Data",1,IF('Indicator Data imputation'!BJ108&lt;&gt;"",1,0))</f>
        <v>1</v>
      </c>
      <c r="BJ105" s="42">
        <f>IF('Indicator Data'!BK109="No Data",1,IF('Indicator Data imputation'!BK108&lt;&gt;"",1,0))</f>
        <v>0</v>
      </c>
      <c r="BK105" s="42">
        <f>IF('Indicator Data'!BL109="No Data",1,IF('Indicator Data imputation'!BL108&lt;&gt;"",1,0))</f>
        <v>0</v>
      </c>
      <c r="BL105" s="42">
        <f>IF('Indicator Data'!BM109="No Data",1,IF('Indicator Data imputation'!BM108&lt;&gt;"",1,0))</f>
        <v>0</v>
      </c>
      <c r="BM105" s="42">
        <f>IF('Indicator Data'!BN109="No Data",1,IF('Indicator Data imputation'!BN108&lt;&gt;"",1,0))</f>
        <v>0</v>
      </c>
      <c r="BN105" s="42">
        <f>IF('Indicator Data'!BO109="No Data",1,IF('Indicator Data imputation'!BO108&lt;&gt;"",1,0))</f>
        <v>0</v>
      </c>
      <c r="BO105" s="42">
        <f>IF('Indicator Data'!BP109="No Data",1,IF('Indicator Data imputation'!BP108&lt;&gt;"",1,0))</f>
        <v>0</v>
      </c>
      <c r="BP105" s="42">
        <f>IF('Indicator Data'!BQ109="No Data",1,IF('Indicator Data imputation'!BQ108&lt;&gt;"",1,0))</f>
        <v>0</v>
      </c>
      <c r="BQ105" s="42">
        <f>IF('Indicator Data'!BR109="No Data",1,IF('Indicator Data imputation'!BR108&lt;&gt;"",1,0))</f>
        <v>0</v>
      </c>
      <c r="BR105" s="42">
        <f>IF('Indicator Data'!BS109="No Data",1,IF('Indicator Data imputation'!BS108&lt;&gt;"",1,0))</f>
        <v>0</v>
      </c>
      <c r="BS105" s="42">
        <f>IF('Indicator Data'!BT109="No Data",1,IF('Indicator Data imputation'!BT108&lt;&gt;"",1,0))</f>
        <v>0</v>
      </c>
      <c r="BT105" s="42">
        <f>IF('Indicator Data'!BU109="No Data",1,IF('Indicator Data imputation'!BU108&lt;&gt;"",1,0))</f>
        <v>0</v>
      </c>
      <c r="BU105">
        <f t="shared" si="5"/>
        <v>7</v>
      </c>
      <c r="BV105" s="44">
        <f t="shared" si="4"/>
        <v>9.3333333333333338E-2</v>
      </c>
    </row>
    <row r="106" spans="1:74">
      <c r="A106" t="str">
        <f>'Indicator Data'!B110</f>
        <v>MDV</v>
      </c>
      <c r="B106" s="42">
        <f>IF('Indicator Data'!C110="No Data",1,IF('Indicator Data imputation'!C109&lt;&gt;"",1,0))</f>
        <v>0</v>
      </c>
      <c r="C106" s="42">
        <f>IF('Indicator Data'!D110="No Data",1,IF('Indicator Data imputation'!D109&lt;&gt;"",1,0))</f>
        <v>0</v>
      </c>
      <c r="D106" s="42">
        <f>IF('Indicator Data'!E110="No Data",1,IF('Indicator Data imputation'!E109&lt;&gt;"",1,0))</f>
        <v>0</v>
      </c>
      <c r="E106" s="42">
        <f>IF('Indicator Data'!F110="No Data",1,IF('Indicator Data imputation'!F109&lt;&gt;"",1,0))</f>
        <v>0</v>
      </c>
      <c r="F106" s="42">
        <f>IF('Indicator Data'!G110="No Data",1,IF('Indicator Data imputation'!G109&lt;&gt;"",1,0))</f>
        <v>0</v>
      </c>
      <c r="G106" s="42">
        <f>IF('Indicator Data'!H110="No Data",1,IF('Indicator Data imputation'!H109&lt;&gt;"",1,0))</f>
        <v>0</v>
      </c>
      <c r="H106" s="42">
        <f>IF('Indicator Data'!I110="No Data",1,IF('Indicator Data imputation'!I109&lt;&gt;"",1,0))</f>
        <v>0</v>
      </c>
      <c r="I106" s="42">
        <f>IF('Indicator Data'!J110="No Data",1,IF('Indicator Data imputation'!J109&lt;&gt;"",1,0))</f>
        <v>0</v>
      </c>
      <c r="J106" s="42">
        <f>IF('Indicator Data'!K110="No Data",1,IF('Indicator Data imputation'!K109&lt;&gt;"",1,0))</f>
        <v>0</v>
      </c>
      <c r="K106" s="42">
        <f>IF('Indicator Data'!L110="No Data",1,IF('Indicator Data imputation'!L109&lt;&gt;"",1,0))</f>
        <v>1</v>
      </c>
      <c r="L106" s="42">
        <f>IF('Indicator Data'!M110="No Data",1,IF('Indicator Data imputation'!M109&lt;&gt;"",1,0))</f>
        <v>1</v>
      </c>
      <c r="M106" s="42">
        <f>IF('Indicator Data'!N110="No Data",1,IF('Indicator Data imputation'!N109&lt;&gt;"",1,0))</f>
        <v>1</v>
      </c>
      <c r="N106" s="42">
        <f>IF('Indicator Data'!O110="No Data",1,IF('Indicator Data imputation'!O109&lt;&gt;"",1,0))</f>
        <v>1</v>
      </c>
      <c r="O106" s="42">
        <f>IF('Indicator Data'!P110="No Data",1,IF('Indicator Data imputation'!P109&lt;&gt;"",1,0))</f>
        <v>1</v>
      </c>
      <c r="P106" s="42">
        <f>IF('Indicator Data'!Q110="No Data",1,IF('Indicator Data imputation'!Q109&lt;&gt;"",1,0))</f>
        <v>0</v>
      </c>
      <c r="Q106" s="42">
        <f>IF('Indicator Data'!R110="No Data",1,IF('Indicator Data imputation'!R109&lt;&gt;"",1,0))</f>
        <v>0</v>
      </c>
      <c r="R106" s="42">
        <f>IF('Indicator Data'!S110="No Data",1,IF('Indicator Data imputation'!S109&lt;&gt;"",1,0))</f>
        <v>0</v>
      </c>
      <c r="S106" s="42">
        <f>IF('Indicator Data'!T110="No Data",1,IF('Indicator Data imputation'!T109&lt;&gt;"",1,0))</f>
        <v>0</v>
      </c>
      <c r="T106" s="42">
        <f>IF('Indicator Data'!U110="No Data",1,IF('Indicator Data imputation'!U109&lt;&gt;"",1,0))</f>
        <v>0</v>
      </c>
      <c r="U106" s="42">
        <f>IF('Indicator Data'!V110="No Data",1,IF('Indicator Data imputation'!V109&lt;&gt;"",1,0))</f>
        <v>0</v>
      </c>
      <c r="V106" s="42">
        <f>IF('Indicator Data'!W110="No Data",1,IF('Indicator Data imputation'!W109&lt;&gt;"",1,0))</f>
        <v>0</v>
      </c>
      <c r="W106" s="42">
        <f>IF('Indicator Data'!X110="No Data",1,IF('Indicator Data imputation'!X109&lt;&gt;"",1,0))</f>
        <v>0</v>
      </c>
      <c r="X106" s="42">
        <f>IF('Indicator Data'!Y110="No Data",1,IF('Indicator Data imputation'!Y109&lt;&gt;"",1,0))</f>
        <v>0</v>
      </c>
      <c r="Y106" s="42">
        <f>IF('Indicator Data'!Z110="No Data",1,IF('Indicator Data imputation'!Z109&lt;&gt;"",1,0))</f>
        <v>0</v>
      </c>
      <c r="Z106" s="42">
        <f>IF('Indicator Data'!AA110="No Data",1,IF('Indicator Data imputation'!AA109&lt;&gt;"",1,0))</f>
        <v>0</v>
      </c>
      <c r="AA106" s="42">
        <f>IF('Indicator Data'!AB110="No Data",1,IF('Indicator Data imputation'!AB109&lt;&gt;"",1,0))</f>
        <v>0</v>
      </c>
      <c r="AB106" s="42">
        <f>IF('Indicator Data'!AC110="No Data",1,IF('Indicator Data imputation'!AC109&lt;&gt;"",1,0))</f>
        <v>0</v>
      </c>
      <c r="AC106" s="42">
        <f>IF('Indicator Data'!AD110="No Data",1,IF('Indicator Data imputation'!AD109&lt;&gt;"",1,0))</f>
        <v>0</v>
      </c>
      <c r="AD106" s="42">
        <f>IF('Indicator Data'!AE110="No Data",1,IF('Indicator Data imputation'!AE109&lt;&gt;"",1,0))</f>
        <v>0</v>
      </c>
      <c r="AE106" s="42">
        <f>IF('Indicator Data'!AF110="No Data",1,IF('Indicator Data imputation'!AF109&lt;&gt;"",1,0))</f>
        <v>0</v>
      </c>
      <c r="AF106" s="42">
        <f>IF('Indicator Data'!AG110="No Data",1,IF('Indicator Data imputation'!AG109&lt;&gt;"",1,0))</f>
        <v>0</v>
      </c>
      <c r="AG106" s="42">
        <f>IF('Indicator Data'!AH110="No Data",1,IF('Indicator Data imputation'!AH109&lt;&gt;"",1,0))</f>
        <v>0</v>
      </c>
      <c r="AH106" s="42">
        <f>IF('Indicator Data'!AI110="No Data",1,IF('Indicator Data imputation'!AI109&lt;&gt;"",1,0))</f>
        <v>0</v>
      </c>
      <c r="AI106" s="42">
        <f>IF('Indicator Data'!AJ110="No Data",1,IF('Indicator Data imputation'!AJ109&lt;&gt;"",1,0))</f>
        <v>0</v>
      </c>
      <c r="AJ106" s="42">
        <f>IF('Indicator Data'!AK110="No Data",1,IF('Indicator Data imputation'!AK109&lt;&gt;"",1,0))</f>
        <v>0</v>
      </c>
      <c r="AK106" s="42">
        <f>IF('Indicator Data'!AL110="No Data",1,IF('Indicator Data imputation'!AL109&lt;&gt;"",1,0))</f>
        <v>0</v>
      </c>
      <c r="AL106" s="42">
        <f>IF('Indicator Data'!AM110="No Data",1,IF('Indicator Data imputation'!AM109&lt;&gt;"",1,0))</f>
        <v>0</v>
      </c>
      <c r="AM106" s="42">
        <f>IF('Indicator Data'!AN110="No Data",1,IF('Indicator Data imputation'!AN109&lt;&gt;"",1,0))</f>
        <v>0</v>
      </c>
      <c r="AN106" s="42">
        <f>IF('Indicator Data'!AO110="No Data",1,IF('Indicator Data imputation'!AO109&lt;&gt;"",1,0))</f>
        <v>0</v>
      </c>
      <c r="AO106" s="42">
        <f>IF('Indicator Data'!AP110="No Data",1,IF('Indicator Data imputation'!AP109&lt;&gt;"",1,0))</f>
        <v>0</v>
      </c>
      <c r="AP106" s="42">
        <f>IF('Indicator Data'!AQ110="No Data",1,IF('Indicator Data imputation'!AQ109&lt;&gt;"",1,0))</f>
        <v>0</v>
      </c>
      <c r="AQ106" s="42">
        <f>IF('Indicator Data'!AR110="No Data",1,IF('Indicator Data imputation'!AR109&lt;&gt;"",1,0))</f>
        <v>0</v>
      </c>
      <c r="AR106" s="42">
        <f>IF('Indicator Data'!AS110="No Data",1,IF('Indicator Data imputation'!AS109&lt;&gt;"",1,0))</f>
        <v>0</v>
      </c>
      <c r="AS106" s="42">
        <f>IF('Indicator Data'!AT110="No Data",1,IF('Indicator Data imputation'!AT109&lt;&gt;"",1,0))</f>
        <v>1</v>
      </c>
      <c r="AT106" s="42">
        <f>IF('Indicator Data'!AU110="No Data",1,IF('Indicator Data imputation'!AU109&lt;&gt;"",1,0))</f>
        <v>0</v>
      </c>
      <c r="AU106" s="42">
        <f>IF('Indicator Data'!AV110="No Data",1,IF('Indicator Data imputation'!AV109&lt;&gt;"",1,0))</f>
        <v>0</v>
      </c>
      <c r="AV106" s="42">
        <f>IF('Indicator Data'!AW110="No Data",1,IF('Indicator Data imputation'!AW109&lt;&gt;"",1,0))</f>
        <v>0</v>
      </c>
      <c r="AW106" s="42">
        <f>IF('Indicator Data'!AX110="No Data",1,IF('Indicator Data imputation'!AX109&lt;&gt;"",1,0))</f>
        <v>0</v>
      </c>
      <c r="AX106" s="42">
        <f>IF('Indicator Data'!AY110="No Data",1,IF('Indicator Data imputation'!AY109&lt;&gt;"",1,0))</f>
        <v>0</v>
      </c>
      <c r="AY106" s="42">
        <f>IF('Indicator Data'!AZ110="No Data",1,IF('Indicator Data imputation'!AZ109&lt;&gt;"",1,0))</f>
        <v>0</v>
      </c>
      <c r="AZ106" s="42">
        <f>IF('Indicator Data'!BA110="No Data",1,IF('Indicator Data imputation'!BA109&lt;&gt;"",1,0))</f>
        <v>0</v>
      </c>
      <c r="BA106" s="42">
        <f>IF('Indicator Data'!BB110="No Data",1,IF('Indicator Data imputation'!BB109&lt;&gt;"",1,0))</f>
        <v>0</v>
      </c>
      <c r="BB106" s="42">
        <f>IF('Indicator Data'!BC110="No Data",1,IF('Indicator Data imputation'!BC109&lt;&gt;"",1,0))</f>
        <v>0</v>
      </c>
      <c r="BC106" s="42">
        <f>IF('Indicator Data'!BD110="No Data",1,IF('Indicator Data imputation'!BD109&lt;&gt;"",1,0))</f>
        <v>1</v>
      </c>
      <c r="BD106" s="42">
        <f>IF('Indicator Data'!BE110="No Data",1,IF('Indicator Data imputation'!BE109&lt;&gt;"",1,0))</f>
        <v>1</v>
      </c>
      <c r="BE106" s="42">
        <f>IF('Indicator Data'!BF110="No Data",1,IF('Indicator Data imputation'!BF109&lt;&gt;"",1,0))</f>
        <v>0</v>
      </c>
      <c r="BF106" s="42">
        <f>IF('Indicator Data'!BG110="No Data",1,IF('Indicator Data imputation'!BG109&lt;&gt;"",1,0))</f>
        <v>0</v>
      </c>
      <c r="BG106" s="42">
        <f>IF('Indicator Data'!BH110="No Data",1,IF('Indicator Data imputation'!BH109&lt;&gt;"",1,0))</f>
        <v>0</v>
      </c>
      <c r="BH106" s="42">
        <f>IF('Indicator Data'!BI110="No Data",1,IF('Indicator Data imputation'!BI109&lt;&gt;"",1,0))</f>
        <v>0</v>
      </c>
      <c r="BI106" s="42">
        <f>IF('Indicator Data'!BJ110="No Data",1,IF('Indicator Data imputation'!BJ109&lt;&gt;"",1,0))</f>
        <v>0</v>
      </c>
      <c r="BJ106" s="42">
        <f>IF('Indicator Data'!BK110="No Data",1,IF('Indicator Data imputation'!BK109&lt;&gt;"",1,0))</f>
        <v>0</v>
      </c>
      <c r="BK106" s="42">
        <f>IF('Indicator Data'!BL110="No Data",1,IF('Indicator Data imputation'!BL109&lt;&gt;"",1,0))</f>
        <v>0</v>
      </c>
      <c r="BL106" s="42">
        <f>IF('Indicator Data'!BM110="No Data",1,IF('Indicator Data imputation'!BM109&lt;&gt;"",1,0))</f>
        <v>0</v>
      </c>
      <c r="BM106" s="42">
        <f>IF('Indicator Data'!BN110="No Data",1,IF('Indicator Data imputation'!BN109&lt;&gt;"",1,0))</f>
        <v>0</v>
      </c>
      <c r="BN106" s="42">
        <f>IF('Indicator Data'!BO110="No Data",1,IF('Indicator Data imputation'!BO109&lt;&gt;"",1,0))</f>
        <v>0</v>
      </c>
      <c r="BO106" s="42">
        <f>IF('Indicator Data'!BP110="No Data",1,IF('Indicator Data imputation'!BP109&lt;&gt;"",1,0))</f>
        <v>0</v>
      </c>
      <c r="BP106" s="42">
        <f>IF('Indicator Data'!BQ110="No Data",1,IF('Indicator Data imputation'!BQ109&lt;&gt;"",1,0))</f>
        <v>0</v>
      </c>
      <c r="BQ106" s="42">
        <f>IF('Indicator Data'!BR110="No Data",1,IF('Indicator Data imputation'!BR109&lt;&gt;"",1,0))</f>
        <v>0</v>
      </c>
      <c r="BR106" s="42">
        <f>IF('Indicator Data'!BS110="No Data",1,IF('Indicator Data imputation'!BS109&lt;&gt;"",1,0))</f>
        <v>1</v>
      </c>
      <c r="BS106" s="42">
        <f>IF('Indicator Data'!BT110="No Data",1,IF('Indicator Data imputation'!BT109&lt;&gt;"",1,0))</f>
        <v>0</v>
      </c>
      <c r="BT106" s="42">
        <f>IF('Indicator Data'!BU110="No Data",1,IF('Indicator Data imputation'!BU109&lt;&gt;"",1,0))</f>
        <v>0</v>
      </c>
      <c r="BU106">
        <f t="shared" si="5"/>
        <v>9</v>
      </c>
      <c r="BV106" s="44">
        <f t="shared" si="4"/>
        <v>0.12</v>
      </c>
    </row>
    <row r="107" spans="1:74">
      <c r="A107" t="str">
        <f>'Indicator Data'!B111</f>
        <v>MLI</v>
      </c>
      <c r="B107" s="42">
        <f>IF('Indicator Data'!C111="No Data",1,IF('Indicator Data imputation'!C110&lt;&gt;"",1,0))</f>
        <v>0</v>
      </c>
      <c r="C107" s="42">
        <f>IF('Indicator Data'!D111="No Data",1,IF('Indicator Data imputation'!D110&lt;&gt;"",1,0))</f>
        <v>0</v>
      </c>
      <c r="D107" s="42">
        <f>IF('Indicator Data'!E111="No Data",1,IF('Indicator Data imputation'!E110&lt;&gt;"",1,0))</f>
        <v>0</v>
      </c>
      <c r="E107" s="42">
        <f>IF('Indicator Data'!F111="No Data",1,IF('Indicator Data imputation'!F110&lt;&gt;"",1,0))</f>
        <v>0</v>
      </c>
      <c r="F107" s="42">
        <f>IF('Indicator Data'!G111="No Data",1,IF('Indicator Data imputation'!G110&lt;&gt;"",1,0))</f>
        <v>0</v>
      </c>
      <c r="G107" s="42">
        <f>IF('Indicator Data'!H111="No Data",1,IF('Indicator Data imputation'!H110&lt;&gt;"",1,0))</f>
        <v>0</v>
      </c>
      <c r="H107" s="42">
        <f>IF('Indicator Data'!I111="No Data",1,IF('Indicator Data imputation'!I110&lt;&gt;"",1,0))</f>
        <v>0</v>
      </c>
      <c r="I107" s="42">
        <f>IF('Indicator Data'!J111="No Data",1,IF('Indicator Data imputation'!J110&lt;&gt;"",1,0))</f>
        <v>0</v>
      </c>
      <c r="J107" s="42">
        <f>IF('Indicator Data'!K111="No Data",1,IF('Indicator Data imputation'!K110&lt;&gt;"",1,0))</f>
        <v>0</v>
      </c>
      <c r="K107" s="42">
        <f>IF('Indicator Data'!L111="No Data",1,IF('Indicator Data imputation'!L110&lt;&gt;"",1,0))</f>
        <v>0</v>
      </c>
      <c r="L107" s="42">
        <f>IF('Indicator Data'!M111="No Data",1,IF('Indicator Data imputation'!M110&lt;&gt;"",1,0))</f>
        <v>0</v>
      </c>
      <c r="M107" s="42">
        <f>IF('Indicator Data'!N111="No Data",1,IF('Indicator Data imputation'!N110&lt;&gt;"",1,0))</f>
        <v>0</v>
      </c>
      <c r="N107" s="42">
        <f>IF('Indicator Data'!O111="No Data",1,IF('Indicator Data imputation'!O110&lt;&gt;"",1,0))</f>
        <v>0</v>
      </c>
      <c r="O107" s="42">
        <f>IF('Indicator Data'!P111="No Data",1,IF('Indicator Data imputation'!P110&lt;&gt;"",1,0))</f>
        <v>0</v>
      </c>
      <c r="P107" s="42">
        <f>IF('Indicator Data'!Q111="No Data",1,IF('Indicator Data imputation'!Q110&lt;&gt;"",1,0))</f>
        <v>0</v>
      </c>
      <c r="Q107" s="42">
        <f>IF('Indicator Data'!R111="No Data",1,IF('Indicator Data imputation'!R110&lt;&gt;"",1,0))</f>
        <v>0</v>
      </c>
      <c r="R107" s="42">
        <f>IF('Indicator Data'!S111="No Data",1,IF('Indicator Data imputation'!S110&lt;&gt;"",1,0))</f>
        <v>0</v>
      </c>
      <c r="S107" s="42">
        <f>IF('Indicator Data'!T111="No Data",1,IF('Indicator Data imputation'!T110&lt;&gt;"",1,0))</f>
        <v>0</v>
      </c>
      <c r="T107" s="42">
        <f>IF('Indicator Data'!U111="No Data",1,IF('Indicator Data imputation'!U110&lt;&gt;"",1,0))</f>
        <v>0</v>
      </c>
      <c r="U107" s="42">
        <f>IF('Indicator Data'!V111="No Data",1,IF('Indicator Data imputation'!V110&lt;&gt;"",1,0))</f>
        <v>0</v>
      </c>
      <c r="V107" s="42">
        <f>IF('Indicator Data'!W111="No Data",1,IF('Indicator Data imputation'!W110&lt;&gt;"",1,0))</f>
        <v>0</v>
      </c>
      <c r="W107" s="42">
        <f>IF('Indicator Data'!X111="No Data",1,IF('Indicator Data imputation'!X110&lt;&gt;"",1,0))</f>
        <v>0</v>
      </c>
      <c r="X107" s="42">
        <f>IF('Indicator Data'!Y111="No Data",1,IF('Indicator Data imputation'!Y110&lt;&gt;"",1,0))</f>
        <v>0</v>
      </c>
      <c r="Y107" s="42">
        <f>IF('Indicator Data'!Z111="No Data",1,IF('Indicator Data imputation'!Z110&lt;&gt;"",1,0))</f>
        <v>0</v>
      </c>
      <c r="Z107" s="42">
        <f>IF('Indicator Data'!AA111="No Data",1,IF('Indicator Data imputation'!AA110&lt;&gt;"",1,0))</f>
        <v>0</v>
      </c>
      <c r="AA107" s="42">
        <f>IF('Indicator Data'!AB111="No Data",1,IF('Indicator Data imputation'!AB110&lt;&gt;"",1,0))</f>
        <v>0</v>
      </c>
      <c r="AB107" s="42">
        <f>IF('Indicator Data'!AC111="No Data",1,IF('Indicator Data imputation'!AC110&lt;&gt;"",1,0))</f>
        <v>0</v>
      </c>
      <c r="AC107" s="42">
        <f>IF('Indicator Data'!AD111="No Data",1,IF('Indicator Data imputation'!AD110&lt;&gt;"",1,0))</f>
        <v>0</v>
      </c>
      <c r="AD107" s="42">
        <f>IF('Indicator Data'!AE111="No Data",1,IF('Indicator Data imputation'!AE110&lt;&gt;"",1,0))</f>
        <v>0</v>
      </c>
      <c r="AE107" s="42">
        <f>IF('Indicator Data'!AF111="No Data",1,IF('Indicator Data imputation'!AF110&lt;&gt;"",1,0))</f>
        <v>0</v>
      </c>
      <c r="AF107" s="42">
        <f>IF('Indicator Data'!AG111="No Data",1,IF('Indicator Data imputation'!AG110&lt;&gt;"",1,0))</f>
        <v>0</v>
      </c>
      <c r="AG107" s="42">
        <f>IF('Indicator Data'!AH111="No Data",1,IF('Indicator Data imputation'!AH110&lt;&gt;"",1,0))</f>
        <v>0</v>
      </c>
      <c r="AH107" s="42">
        <f>IF('Indicator Data'!AI111="No Data",1,IF('Indicator Data imputation'!AI110&lt;&gt;"",1,0))</f>
        <v>0</v>
      </c>
      <c r="AI107" s="42">
        <f>IF('Indicator Data'!AJ111="No Data",1,IF('Indicator Data imputation'!AJ110&lt;&gt;"",1,0))</f>
        <v>0</v>
      </c>
      <c r="AJ107" s="42">
        <f>IF('Indicator Data'!AK111="No Data",1,IF('Indicator Data imputation'!AK110&lt;&gt;"",1,0))</f>
        <v>0</v>
      </c>
      <c r="AK107" s="42">
        <f>IF('Indicator Data'!AL111="No Data",1,IF('Indicator Data imputation'!AL110&lt;&gt;"",1,0))</f>
        <v>0</v>
      </c>
      <c r="AL107" s="42">
        <f>IF('Indicator Data'!AM111="No Data",1,IF('Indicator Data imputation'!AM110&lt;&gt;"",1,0))</f>
        <v>0</v>
      </c>
      <c r="AM107" s="42">
        <f>IF('Indicator Data'!AN111="No Data",1,IF('Indicator Data imputation'!AN110&lt;&gt;"",1,0))</f>
        <v>0</v>
      </c>
      <c r="AN107" s="42">
        <f>IF('Indicator Data'!AO111="No Data",1,IF('Indicator Data imputation'!AO110&lt;&gt;"",1,0))</f>
        <v>0</v>
      </c>
      <c r="AO107" s="42">
        <f>IF('Indicator Data'!AP111="No Data",1,IF('Indicator Data imputation'!AP110&lt;&gt;"",1,0))</f>
        <v>0</v>
      </c>
      <c r="AP107" s="42">
        <f>IF('Indicator Data'!AQ111="No Data",1,IF('Indicator Data imputation'!AQ110&lt;&gt;"",1,0))</f>
        <v>0</v>
      </c>
      <c r="AQ107" s="42">
        <f>IF('Indicator Data'!AR111="No Data",1,IF('Indicator Data imputation'!AR110&lt;&gt;"",1,0))</f>
        <v>0</v>
      </c>
      <c r="AR107" s="42">
        <f>IF('Indicator Data'!AS111="No Data",1,IF('Indicator Data imputation'!AS110&lt;&gt;"",1,0))</f>
        <v>0</v>
      </c>
      <c r="AS107" s="42">
        <f>IF('Indicator Data'!AT111="No Data",1,IF('Indicator Data imputation'!AT110&lt;&gt;"",1,0))</f>
        <v>0</v>
      </c>
      <c r="AT107" s="42">
        <f>IF('Indicator Data'!AU111="No Data",1,IF('Indicator Data imputation'!AU110&lt;&gt;"",1,0))</f>
        <v>0</v>
      </c>
      <c r="AU107" s="42">
        <f>IF('Indicator Data'!AV111="No Data",1,IF('Indicator Data imputation'!AV110&lt;&gt;"",1,0))</f>
        <v>0</v>
      </c>
      <c r="AV107" s="42">
        <f>IF('Indicator Data'!AW111="No Data",1,IF('Indicator Data imputation'!AW110&lt;&gt;"",1,0))</f>
        <v>0</v>
      </c>
      <c r="AW107" s="42">
        <f>IF('Indicator Data'!AX111="No Data",1,IF('Indicator Data imputation'!AX110&lt;&gt;"",1,0))</f>
        <v>0</v>
      </c>
      <c r="AX107" s="42">
        <f>IF('Indicator Data'!AY111="No Data",1,IF('Indicator Data imputation'!AY110&lt;&gt;"",1,0))</f>
        <v>0</v>
      </c>
      <c r="AY107" s="42">
        <f>IF('Indicator Data'!AZ111="No Data",1,IF('Indicator Data imputation'!AZ110&lt;&gt;"",1,0))</f>
        <v>0</v>
      </c>
      <c r="AZ107" s="42">
        <f>IF('Indicator Data'!BA111="No Data",1,IF('Indicator Data imputation'!BA110&lt;&gt;"",1,0))</f>
        <v>0</v>
      </c>
      <c r="BA107" s="42">
        <f>IF('Indicator Data'!BB111="No Data",1,IF('Indicator Data imputation'!BB110&lt;&gt;"",1,0))</f>
        <v>0</v>
      </c>
      <c r="BB107" s="42">
        <f>IF('Indicator Data'!BC111="No Data",1,IF('Indicator Data imputation'!BC110&lt;&gt;"",1,0))</f>
        <v>0</v>
      </c>
      <c r="BC107" s="42">
        <f>IF('Indicator Data'!BD111="No Data",1,IF('Indicator Data imputation'!BD110&lt;&gt;"",1,0))</f>
        <v>0</v>
      </c>
      <c r="BD107" s="42">
        <f>IF('Indicator Data'!BE111="No Data",1,IF('Indicator Data imputation'!BE110&lt;&gt;"",1,0))</f>
        <v>0</v>
      </c>
      <c r="BE107" s="42">
        <f>IF('Indicator Data'!BF111="No Data",1,IF('Indicator Data imputation'!BF110&lt;&gt;"",1,0))</f>
        <v>0</v>
      </c>
      <c r="BF107" s="42">
        <f>IF('Indicator Data'!BG111="No Data",1,IF('Indicator Data imputation'!BG110&lt;&gt;"",1,0))</f>
        <v>0</v>
      </c>
      <c r="BG107" s="42">
        <f>IF('Indicator Data'!BH111="No Data",1,IF('Indicator Data imputation'!BH110&lt;&gt;"",1,0))</f>
        <v>0</v>
      </c>
      <c r="BH107" s="42">
        <f>IF('Indicator Data'!BI111="No Data",1,IF('Indicator Data imputation'!BI110&lt;&gt;"",1,0))</f>
        <v>0</v>
      </c>
      <c r="BI107" s="42">
        <f>IF('Indicator Data'!BJ111="No Data",1,IF('Indicator Data imputation'!BJ110&lt;&gt;"",1,0))</f>
        <v>0</v>
      </c>
      <c r="BJ107" s="42">
        <f>IF('Indicator Data'!BK111="No Data",1,IF('Indicator Data imputation'!BK110&lt;&gt;"",1,0))</f>
        <v>0</v>
      </c>
      <c r="BK107" s="42">
        <f>IF('Indicator Data'!BL111="No Data",1,IF('Indicator Data imputation'!BL110&lt;&gt;"",1,0))</f>
        <v>0</v>
      </c>
      <c r="BL107" s="42">
        <f>IF('Indicator Data'!BM111="No Data",1,IF('Indicator Data imputation'!BM110&lt;&gt;"",1,0))</f>
        <v>0</v>
      </c>
      <c r="BM107" s="42">
        <f>IF('Indicator Data'!BN111="No Data",1,IF('Indicator Data imputation'!BN110&lt;&gt;"",1,0))</f>
        <v>0</v>
      </c>
      <c r="BN107" s="42">
        <f>IF('Indicator Data'!BO111="No Data",1,IF('Indicator Data imputation'!BO110&lt;&gt;"",1,0))</f>
        <v>0</v>
      </c>
      <c r="BO107" s="42">
        <f>IF('Indicator Data'!BP111="No Data",1,IF('Indicator Data imputation'!BP110&lt;&gt;"",1,0))</f>
        <v>0</v>
      </c>
      <c r="BP107" s="42">
        <f>IF('Indicator Data'!BQ111="No Data",1,IF('Indicator Data imputation'!BQ110&lt;&gt;"",1,0))</f>
        <v>0</v>
      </c>
      <c r="BQ107" s="42">
        <f>IF('Indicator Data'!BR111="No Data",1,IF('Indicator Data imputation'!BR110&lt;&gt;"",1,0))</f>
        <v>0</v>
      </c>
      <c r="BR107" s="42">
        <f>IF('Indicator Data'!BS111="No Data",1,IF('Indicator Data imputation'!BS110&lt;&gt;"",1,0))</f>
        <v>0</v>
      </c>
      <c r="BS107" s="42">
        <f>IF('Indicator Data'!BT111="No Data",1,IF('Indicator Data imputation'!BT110&lt;&gt;"",1,0))</f>
        <v>0</v>
      </c>
      <c r="BT107" s="42">
        <f>IF('Indicator Data'!BU111="No Data",1,IF('Indicator Data imputation'!BU110&lt;&gt;"",1,0))</f>
        <v>0</v>
      </c>
      <c r="BU107">
        <f t="shared" si="5"/>
        <v>0</v>
      </c>
      <c r="BV107" s="44">
        <f t="shared" si="4"/>
        <v>0</v>
      </c>
    </row>
    <row r="108" spans="1:74">
      <c r="A108" t="str">
        <f>'Indicator Data'!B112</f>
        <v>MLT</v>
      </c>
      <c r="B108" s="42">
        <f>IF('Indicator Data'!C112="No Data",1,IF('Indicator Data imputation'!C111&lt;&gt;"",1,0))</f>
        <v>0</v>
      </c>
      <c r="C108" s="42">
        <f>IF('Indicator Data'!D112="No Data",1,IF('Indicator Data imputation'!D111&lt;&gt;"",1,0))</f>
        <v>0</v>
      </c>
      <c r="D108" s="42">
        <f>IF('Indicator Data'!E112="No Data",1,IF('Indicator Data imputation'!E111&lt;&gt;"",1,0))</f>
        <v>0</v>
      </c>
      <c r="E108" s="42">
        <f>IF('Indicator Data'!F112="No Data",1,IF('Indicator Data imputation'!F111&lt;&gt;"",1,0))</f>
        <v>0</v>
      </c>
      <c r="F108" s="42">
        <f>IF('Indicator Data'!G112="No Data",1,IF('Indicator Data imputation'!G111&lt;&gt;"",1,0))</f>
        <v>0</v>
      </c>
      <c r="G108" s="42">
        <f>IF('Indicator Data'!H112="No Data",1,IF('Indicator Data imputation'!H111&lt;&gt;"",1,0))</f>
        <v>0</v>
      </c>
      <c r="H108" s="42">
        <f>IF('Indicator Data'!I112="No Data",1,IF('Indicator Data imputation'!I111&lt;&gt;"",1,0))</f>
        <v>0</v>
      </c>
      <c r="I108" s="42">
        <f>IF('Indicator Data'!J112="No Data",1,IF('Indicator Data imputation'!J111&lt;&gt;"",1,0))</f>
        <v>0</v>
      </c>
      <c r="J108" s="42">
        <f>IF('Indicator Data'!K112="No Data",1,IF('Indicator Data imputation'!K111&lt;&gt;"",1,0))</f>
        <v>0</v>
      </c>
      <c r="K108" s="42">
        <f>IF('Indicator Data'!L112="No Data",1,IF('Indicator Data imputation'!L111&lt;&gt;"",1,0))</f>
        <v>0</v>
      </c>
      <c r="L108" s="42">
        <f>IF('Indicator Data'!M112="No Data",1,IF('Indicator Data imputation'!M111&lt;&gt;"",1,0))</f>
        <v>0</v>
      </c>
      <c r="M108" s="42">
        <f>IF('Indicator Data'!N112="No Data",1,IF('Indicator Data imputation'!N111&lt;&gt;"",1,0))</f>
        <v>1</v>
      </c>
      <c r="N108" s="42">
        <f>IF('Indicator Data'!O112="No Data",1,IF('Indicator Data imputation'!O111&lt;&gt;"",1,0))</f>
        <v>1</v>
      </c>
      <c r="O108" s="42">
        <f>IF('Indicator Data'!P112="No Data",1,IF('Indicator Data imputation'!P111&lt;&gt;"",1,0))</f>
        <v>1</v>
      </c>
      <c r="P108" s="42">
        <f>IF('Indicator Data'!Q112="No Data",1,IF('Indicator Data imputation'!Q111&lt;&gt;"",1,0))</f>
        <v>0</v>
      </c>
      <c r="Q108" s="42">
        <f>IF('Indicator Data'!R112="No Data",1,IF('Indicator Data imputation'!R111&lt;&gt;"",1,0))</f>
        <v>0</v>
      </c>
      <c r="R108" s="42">
        <f>IF('Indicator Data'!S112="No Data",1,IF('Indicator Data imputation'!S111&lt;&gt;"",1,0))</f>
        <v>0</v>
      </c>
      <c r="S108" s="42">
        <f>IF('Indicator Data'!T112="No Data",1,IF('Indicator Data imputation'!T111&lt;&gt;"",1,0))</f>
        <v>0</v>
      </c>
      <c r="T108" s="42">
        <f>IF('Indicator Data'!U112="No Data",1,IF('Indicator Data imputation'!U111&lt;&gt;"",1,0))</f>
        <v>0</v>
      </c>
      <c r="U108" s="42">
        <f>IF('Indicator Data'!V112="No Data",1,IF('Indicator Data imputation'!V111&lt;&gt;"",1,0))</f>
        <v>0</v>
      </c>
      <c r="V108" s="42">
        <f>IF('Indicator Data'!W112="No Data",1,IF('Indicator Data imputation'!W111&lt;&gt;"",1,0))</f>
        <v>0</v>
      </c>
      <c r="W108" s="42">
        <f>IF('Indicator Data'!X112="No Data",1,IF('Indicator Data imputation'!X111&lt;&gt;"",1,0))</f>
        <v>0</v>
      </c>
      <c r="X108" s="42">
        <f>IF('Indicator Data'!Y112="No Data",1,IF('Indicator Data imputation'!Y111&lt;&gt;"",1,0))</f>
        <v>0</v>
      </c>
      <c r="Y108" s="42">
        <f>IF('Indicator Data'!Z112="No Data",1,IF('Indicator Data imputation'!Z111&lt;&gt;"",1,0))</f>
        <v>0</v>
      </c>
      <c r="Z108" s="42">
        <f>IF('Indicator Data'!AA112="No Data",1,IF('Indicator Data imputation'!AA111&lt;&gt;"",1,0))</f>
        <v>1</v>
      </c>
      <c r="AA108" s="42">
        <f>IF('Indicator Data'!AB112="No Data",1,IF('Indicator Data imputation'!AB111&lt;&gt;"",1,0))</f>
        <v>0</v>
      </c>
      <c r="AB108" s="42">
        <f>IF('Indicator Data'!AC112="No Data",1,IF('Indicator Data imputation'!AC111&lt;&gt;"",1,0))</f>
        <v>0</v>
      </c>
      <c r="AC108" s="42">
        <f>IF('Indicator Data'!AD112="No Data",1,IF('Indicator Data imputation'!AD111&lt;&gt;"",1,0))</f>
        <v>0</v>
      </c>
      <c r="AD108" s="42">
        <f>IF('Indicator Data'!AE112="No Data",1,IF('Indicator Data imputation'!AE111&lt;&gt;"",1,0))</f>
        <v>0</v>
      </c>
      <c r="AE108" s="42">
        <f>IF('Indicator Data'!AF112="No Data",1,IF('Indicator Data imputation'!AF111&lt;&gt;"",1,0))</f>
        <v>0</v>
      </c>
      <c r="AF108" s="42">
        <f>IF('Indicator Data'!AG112="No Data",1,IF('Indicator Data imputation'!AG111&lt;&gt;"",1,0))</f>
        <v>0</v>
      </c>
      <c r="AG108" s="42">
        <f>IF('Indicator Data'!AH112="No Data",1,IF('Indicator Data imputation'!AH111&lt;&gt;"",1,0))</f>
        <v>0</v>
      </c>
      <c r="AH108" s="42">
        <f>IF('Indicator Data'!AI112="No Data",1,IF('Indicator Data imputation'!AI111&lt;&gt;"",1,0))</f>
        <v>1</v>
      </c>
      <c r="AI108" s="42">
        <f>IF('Indicator Data'!AJ112="No Data",1,IF('Indicator Data imputation'!AJ111&lt;&gt;"",1,0))</f>
        <v>0</v>
      </c>
      <c r="AJ108" s="42">
        <f>IF('Indicator Data'!AK112="No Data",1,IF('Indicator Data imputation'!AK111&lt;&gt;"",1,0))</f>
        <v>0</v>
      </c>
      <c r="AK108" s="42">
        <f>IF('Indicator Data'!AL112="No Data",1,IF('Indicator Data imputation'!AL111&lt;&gt;"",1,0))</f>
        <v>0</v>
      </c>
      <c r="AL108" s="42">
        <f>IF('Indicator Data'!AM112="No Data",1,IF('Indicator Data imputation'!AM111&lt;&gt;"",1,0))</f>
        <v>1</v>
      </c>
      <c r="AM108" s="42">
        <f>IF('Indicator Data'!AN112="No Data",1,IF('Indicator Data imputation'!AN111&lt;&gt;"",1,0))</f>
        <v>0</v>
      </c>
      <c r="AN108" s="42">
        <f>IF('Indicator Data'!AO112="No Data",1,IF('Indicator Data imputation'!AO111&lt;&gt;"",1,0))</f>
        <v>0</v>
      </c>
      <c r="AO108" s="42">
        <f>IF('Indicator Data'!AP112="No Data",1,IF('Indicator Data imputation'!AP111&lt;&gt;"",1,0))</f>
        <v>1</v>
      </c>
      <c r="AP108" s="42">
        <f>IF('Indicator Data'!AQ112="No Data",1,IF('Indicator Data imputation'!AQ111&lt;&gt;"",1,0))</f>
        <v>0</v>
      </c>
      <c r="AQ108" s="42">
        <f>IF('Indicator Data'!AR112="No Data",1,IF('Indicator Data imputation'!AR111&lt;&gt;"",1,0))</f>
        <v>0</v>
      </c>
      <c r="AR108" s="42">
        <f>IF('Indicator Data'!AS112="No Data",1,IF('Indicator Data imputation'!AS111&lt;&gt;"",1,0))</f>
        <v>0</v>
      </c>
      <c r="AS108" s="42">
        <f>IF('Indicator Data'!AT112="No Data",1,IF('Indicator Data imputation'!AT111&lt;&gt;"",1,0))</f>
        <v>1</v>
      </c>
      <c r="AT108" s="42">
        <f>IF('Indicator Data'!AU112="No Data",1,IF('Indicator Data imputation'!AU111&lt;&gt;"",1,0))</f>
        <v>0</v>
      </c>
      <c r="AU108" s="42">
        <f>IF('Indicator Data'!AV112="No Data",1,IF('Indicator Data imputation'!AV111&lt;&gt;"",1,0))</f>
        <v>0</v>
      </c>
      <c r="AV108" s="42">
        <f>IF('Indicator Data'!AW112="No Data",1,IF('Indicator Data imputation'!AW111&lt;&gt;"",1,0))</f>
        <v>0</v>
      </c>
      <c r="AW108" s="42">
        <f>IF('Indicator Data'!AX112="No Data",1,IF('Indicator Data imputation'!AX111&lt;&gt;"",1,0))</f>
        <v>0</v>
      </c>
      <c r="AX108" s="42">
        <f>IF('Indicator Data'!AY112="No Data",1,IF('Indicator Data imputation'!AY111&lt;&gt;"",1,0))</f>
        <v>0</v>
      </c>
      <c r="AY108" s="42">
        <f>IF('Indicator Data'!AZ112="No Data",1,IF('Indicator Data imputation'!AZ111&lt;&gt;"",1,0))</f>
        <v>0</v>
      </c>
      <c r="AZ108" s="42">
        <f>IF('Indicator Data'!BA112="No Data",1,IF('Indicator Data imputation'!BA111&lt;&gt;"",1,0))</f>
        <v>0</v>
      </c>
      <c r="BA108" s="42">
        <f>IF('Indicator Data'!BB112="No Data",1,IF('Indicator Data imputation'!BB111&lt;&gt;"",1,0))</f>
        <v>0</v>
      </c>
      <c r="BB108" s="42">
        <f>IF('Indicator Data'!BC112="No Data",1,IF('Indicator Data imputation'!BC111&lt;&gt;"",1,0))</f>
        <v>0</v>
      </c>
      <c r="BC108" s="42">
        <f>IF('Indicator Data'!BD112="No Data",1,IF('Indicator Data imputation'!BD111&lt;&gt;"",1,0))</f>
        <v>0</v>
      </c>
      <c r="BD108" s="42">
        <f>IF('Indicator Data'!BE112="No Data",1,IF('Indicator Data imputation'!BE111&lt;&gt;"",1,0))</f>
        <v>0</v>
      </c>
      <c r="BE108" s="42">
        <f>IF('Indicator Data'!BF112="No Data",1,IF('Indicator Data imputation'!BF111&lt;&gt;"",1,0))</f>
        <v>1</v>
      </c>
      <c r="BF108" s="42">
        <f>IF('Indicator Data'!BG112="No Data",1,IF('Indicator Data imputation'!BG111&lt;&gt;"",1,0))</f>
        <v>0</v>
      </c>
      <c r="BG108" s="42">
        <f>IF('Indicator Data'!BH112="No Data",1,IF('Indicator Data imputation'!BH111&lt;&gt;"",1,0))</f>
        <v>0</v>
      </c>
      <c r="BH108" s="42">
        <f>IF('Indicator Data'!BI112="No Data",1,IF('Indicator Data imputation'!BI111&lt;&gt;"",1,0))</f>
        <v>0</v>
      </c>
      <c r="BI108" s="42">
        <f>IF('Indicator Data'!BJ112="No Data",1,IF('Indicator Data imputation'!BJ111&lt;&gt;"",1,0))</f>
        <v>0</v>
      </c>
      <c r="BJ108" s="42">
        <f>IF('Indicator Data'!BK112="No Data",1,IF('Indicator Data imputation'!BK111&lt;&gt;"",1,0))</f>
        <v>0</v>
      </c>
      <c r="BK108" s="42">
        <f>IF('Indicator Data'!BL112="No Data",1,IF('Indicator Data imputation'!BL111&lt;&gt;"",1,0))</f>
        <v>0</v>
      </c>
      <c r="BL108" s="42">
        <f>IF('Indicator Data'!BM112="No Data",1,IF('Indicator Data imputation'!BM111&lt;&gt;"",1,0))</f>
        <v>0</v>
      </c>
      <c r="BM108" s="42">
        <f>IF('Indicator Data'!BN112="No Data",1,IF('Indicator Data imputation'!BN111&lt;&gt;"",1,0))</f>
        <v>0</v>
      </c>
      <c r="BN108" s="42">
        <f>IF('Indicator Data'!BO112="No Data",1,IF('Indicator Data imputation'!BO111&lt;&gt;"",1,0))</f>
        <v>0</v>
      </c>
      <c r="BO108" s="42">
        <f>IF('Indicator Data'!BP112="No Data",1,IF('Indicator Data imputation'!BP111&lt;&gt;"",1,0))</f>
        <v>0</v>
      </c>
      <c r="BP108" s="42">
        <f>IF('Indicator Data'!BQ112="No Data",1,IF('Indicator Data imputation'!BQ111&lt;&gt;"",1,0))</f>
        <v>0</v>
      </c>
      <c r="BQ108" s="42">
        <f>IF('Indicator Data'!BR112="No Data",1,IF('Indicator Data imputation'!BR111&lt;&gt;"",1,0))</f>
        <v>0</v>
      </c>
      <c r="BR108" s="42">
        <f>IF('Indicator Data'!BS112="No Data",1,IF('Indicator Data imputation'!BS111&lt;&gt;"",1,0))</f>
        <v>0</v>
      </c>
      <c r="BS108" s="42">
        <f>IF('Indicator Data'!BT112="No Data",1,IF('Indicator Data imputation'!BT111&lt;&gt;"",1,0))</f>
        <v>0</v>
      </c>
      <c r="BT108" s="42">
        <f>IF('Indicator Data'!BU112="No Data",1,IF('Indicator Data imputation'!BU111&lt;&gt;"",1,0))</f>
        <v>0</v>
      </c>
      <c r="BU108">
        <f t="shared" si="5"/>
        <v>9</v>
      </c>
      <c r="BV108" s="44">
        <f t="shared" si="4"/>
        <v>0.12</v>
      </c>
    </row>
    <row r="109" spans="1:74">
      <c r="A109" t="str">
        <f>'Indicator Data'!B113</f>
        <v>MHL</v>
      </c>
      <c r="B109" s="42">
        <f>IF('Indicator Data'!C113="No Data",1,IF('Indicator Data imputation'!C112&lt;&gt;"",1,0))</f>
        <v>0</v>
      </c>
      <c r="C109" s="42">
        <f>IF('Indicator Data'!D113="No Data",1,IF('Indicator Data imputation'!D112&lt;&gt;"",1,0))</f>
        <v>0</v>
      </c>
      <c r="D109" s="42">
        <f>IF('Indicator Data'!E113="No Data",1,IF('Indicator Data imputation'!E112&lt;&gt;"",1,0))</f>
        <v>0</v>
      </c>
      <c r="E109" s="42">
        <f>IF('Indicator Data'!F113="No Data",1,IF('Indicator Data imputation'!F112&lt;&gt;"",1,0))</f>
        <v>0</v>
      </c>
      <c r="F109" s="42">
        <f>IF('Indicator Data'!G113="No Data",1,IF('Indicator Data imputation'!G112&lt;&gt;"",1,0))</f>
        <v>0</v>
      </c>
      <c r="G109" s="42">
        <f>IF('Indicator Data'!H113="No Data",1,IF('Indicator Data imputation'!H112&lt;&gt;"",1,0))</f>
        <v>0</v>
      </c>
      <c r="H109" s="42">
        <f>IF('Indicator Data'!I113="No Data",1,IF('Indicator Data imputation'!I112&lt;&gt;"",1,0))</f>
        <v>0</v>
      </c>
      <c r="I109" s="42">
        <f>IF('Indicator Data'!J113="No Data",1,IF('Indicator Data imputation'!J112&lt;&gt;"",1,0))</f>
        <v>0</v>
      </c>
      <c r="J109" s="42">
        <f>IF('Indicator Data'!K113="No Data",1,IF('Indicator Data imputation'!K112&lt;&gt;"",1,0))</f>
        <v>0</v>
      </c>
      <c r="K109" s="42">
        <f>IF('Indicator Data'!L113="No Data",1,IF('Indicator Data imputation'!L112&lt;&gt;"",1,0))</f>
        <v>1</v>
      </c>
      <c r="L109" s="42">
        <f>IF('Indicator Data'!M113="No Data",1,IF('Indicator Data imputation'!M112&lt;&gt;"",1,0))</f>
        <v>1</v>
      </c>
      <c r="M109" s="42">
        <f>IF('Indicator Data'!N113="No Data",1,IF('Indicator Data imputation'!N112&lt;&gt;"",1,0))</f>
        <v>1</v>
      </c>
      <c r="N109" s="42">
        <f>IF('Indicator Data'!O113="No Data",1,IF('Indicator Data imputation'!O112&lt;&gt;"",1,0))</f>
        <v>1</v>
      </c>
      <c r="O109" s="42">
        <f>IF('Indicator Data'!P113="No Data",1,IF('Indicator Data imputation'!P112&lt;&gt;"",1,0))</f>
        <v>1</v>
      </c>
      <c r="P109" s="42">
        <f>IF('Indicator Data'!Q113="No Data",1,IF('Indicator Data imputation'!Q112&lt;&gt;"",1,0))</f>
        <v>0</v>
      </c>
      <c r="Q109" s="42">
        <f>IF('Indicator Data'!R113="No Data",1,IF('Indicator Data imputation'!R112&lt;&gt;"",1,0))</f>
        <v>0</v>
      </c>
      <c r="R109" s="42">
        <f>IF('Indicator Data'!S113="No Data",1,IF('Indicator Data imputation'!S112&lt;&gt;"",1,0))</f>
        <v>0</v>
      </c>
      <c r="S109" s="42">
        <f>IF('Indicator Data'!T113="No Data",1,IF('Indicator Data imputation'!T112&lt;&gt;"",1,0))</f>
        <v>0</v>
      </c>
      <c r="T109" s="42">
        <f>IF('Indicator Data'!U113="No Data",1,IF('Indicator Data imputation'!U112&lt;&gt;"",1,0))</f>
        <v>0</v>
      </c>
      <c r="U109" s="42">
        <f>IF('Indicator Data'!V113="No Data",1,IF('Indicator Data imputation'!V112&lt;&gt;"",1,0))</f>
        <v>0</v>
      </c>
      <c r="V109" s="42">
        <f>IF('Indicator Data'!W113="No Data",1,IF('Indicator Data imputation'!W112&lt;&gt;"",1,0))</f>
        <v>0</v>
      </c>
      <c r="W109" s="42">
        <f>IF('Indicator Data'!X113="No Data",1,IF('Indicator Data imputation'!X112&lt;&gt;"",1,0))</f>
        <v>0</v>
      </c>
      <c r="X109" s="42">
        <f>IF('Indicator Data'!Y113="No Data",1,IF('Indicator Data imputation'!Y112&lt;&gt;"",1,0))</f>
        <v>1</v>
      </c>
      <c r="Y109" s="42">
        <f>IF('Indicator Data'!Z113="No Data",1,IF('Indicator Data imputation'!Z112&lt;&gt;"",1,0))</f>
        <v>0</v>
      </c>
      <c r="Z109" s="42">
        <f>IF('Indicator Data'!AA113="No Data",1,IF('Indicator Data imputation'!AA112&lt;&gt;"",1,0))</f>
        <v>0</v>
      </c>
      <c r="AA109" s="42">
        <f>IF('Indicator Data'!AB113="No Data",1,IF('Indicator Data imputation'!AB112&lt;&gt;"",1,0))</f>
        <v>0</v>
      </c>
      <c r="AB109" s="42">
        <f>IF('Indicator Data'!AC113="No Data",1,IF('Indicator Data imputation'!AC112&lt;&gt;"",1,0))</f>
        <v>0</v>
      </c>
      <c r="AC109" s="42">
        <f>IF('Indicator Data'!AD113="No Data",1,IF('Indicator Data imputation'!AD112&lt;&gt;"",1,0))</f>
        <v>0</v>
      </c>
      <c r="AD109" s="42">
        <f>IF('Indicator Data'!AE113="No Data",1,IF('Indicator Data imputation'!AE112&lt;&gt;"",1,0))</f>
        <v>0</v>
      </c>
      <c r="AE109" s="42">
        <f>IF('Indicator Data'!AF113="No Data",1,IF('Indicator Data imputation'!AF112&lt;&gt;"",1,0))</f>
        <v>0</v>
      </c>
      <c r="AF109" s="42">
        <f>IF('Indicator Data'!AG113="No Data",1,IF('Indicator Data imputation'!AG112&lt;&gt;"",1,0))</f>
        <v>0</v>
      </c>
      <c r="AG109" s="42">
        <f>IF('Indicator Data'!AH113="No Data",1,IF('Indicator Data imputation'!AH112&lt;&gt;"",1,0))</f>
        <v>0</v>
      </c>
      <c r="AH109" s="42">
        <f>IF('Indicator Data'!AI113="No Data",1,IF('Indicator Data imputation'!AI112&lt;&gt;"",1,0))</f>
        <v>1</v>
      </c>
      <c r="AI109" s="42">
        <f>IF('Indicator Data'!AJ113="No Data",1,IF('Indicator Data imputation'!AJ112&lt;&gt;"",1,0))</f>
        <v>0</v>
      </c>
      <c r="AJ109" s="42">
        <f>IF('Indicator Data'!AK113="No Data",1,IF('Indicator Data imputation'!AK112&lt;&gt;"",1,0))</f>
        <v>0</v>
      </c>
      <c r="AK109" s="42">
        <f>IF('Indicator Data'!AL113="No Data",1,IF('Indicator Data imputation'!AL112&lt;&gt;"",1,0))</f>
        <v>0</v>
      </c>
      <c r="AL109" s="42">
        <f>IF('Indicator Data'!AM113="No Data",1,IF('Indicator Data imputation'!AM112&lt;&gt;"",1,0))</f>
        <v>0</v>
      </c>
      <c r="AM109" s="42">
        <f>IF('Indicator Data'!AN113="No Data",1,IF('Indicator Data imputation'!AN112&lt;&gt;"",1,0))</f>
        <v>0</v>
      </c>
      <c r="AN109" s="42">
        <f>IF('Indicator Data'!AO113="No Data",1,IF('Indicator Data imputation'!AO112&lt;&gt;"",1,0))</f>
        <v>0</v>
      </c>
      <c r="AO109" s="42">
        <f>IF('Indicator Data'!AP113="No Data",1,IF('Indicator Data imputation'!AP112&lt;&gt;"",1,0))</f>
        <v>0</v>
      </c>
      <c r="AP109" s="42">
        <f>IF('Indicator Data'!AQ113="No Data",1,IF('Indicator Data imputation'!AQ112&lt;&gt;"",1,0))</f>
        <v>0</v>
      </c>
      <c r="AQ109" s="42">
        <f>IF('Indicator Data'!AR113="No Data",1,IF('Indicator Data imputation'!AR112&lt;&gt;"",1,0))</f>
        <v>1</v>
      </c>
      <c r="AR109" s="42">
        <f>IF('Indicator Data'!AS113="No Data",1,IF('Indicator Data imputation'!AS112&lt;&gt;"",1,0))</f>
        <v>1</v>
      </c>
      <c r="AS109" s="42">
        <f>IF('Indicator Data'!AT113="No Data",1,IF('Indicator Data imputation'!AT112&lt;&gt;"",1,0))</f>
        <v>1</v>
      </c>
      <c r="AT109" s="42">
        <f>IF('Indicator Data'!AU113="No Data",1,IF('Indicator Data imputation'!AU112&lt;&gt;"",1,0))</f>
        <v>0</v>
      </c>
      <c r="AU109" s="42">
        <f>IF('Indicator Data'!AV113="No Data",1,IF('Indicator Data imputation'!AV112&lt;&gt;"",1,0))</f>
        <v>1</v>
      </c>
      <c r="AV109" s="42">
        <f>IF('Indicator Data'!AW113="No Data",1,IF('Indicator Data imputation'!AW112&lt;&gt;"",1,0))</f>
        <v>0</v>
      </c>
      <c r="AW109" s="42">
        <f>IF('Indicator Data'!AX113="No Data",1,IF('Indicator Data imputation'!AX112&lt;&gt;"",1,0))</f>
        <v>0</v>
      </c>
      <c r="AX109" s="42">
        <f>IF('Indicator Data'!AY113="No Data",1,IF('Indicator Data imputation'!AY112&lt;&gt;"",1,0))</f>
        <v>0</v>
      </c>
      <c r="AY109" s="42">
        <f>IF('Indicator Data'!AZ113="No Data",1,IF('Indicator Data imputation'!AZ112&lt;&gt;"",1,0))</f>
        <v>0</v>
      </c>
      <c r="AZ109" s="42">
        <f>IF('Indicator Data'!BA113="No Data",1,IF('Indicator Data imputation'!BA112&lt;&gt;"",1,0))</f>
        <v>0</v>
      </c>
      <c r="BA109" s="42">
        <f>IF('Indicator Data'!BB113="No Data",1,IF('Indicator Data imputation'!BB112&lt;&gt;"",1,0))</f>
        <v>0</v>
      </c>
      <c r="BB109" s="42">
        <f>IF('Indicator Data'!BC113="No Data",1,IF('Indicator Data imputation'!BC112&lt;&gt;"",1,0))</f>
        <v>0</v>
      </c>
      <c r="BC109" s="42">
        <f>IF('Indicator Data'!BD113="No Data",1,IF('Indicator Data imputation'!BD112&lt;&gt;"",1,0))</f>
        <v>1</v>
      </c>
      <c r="BD109" s="42">
        <f>IF('Indicator Data'!BE113="No Data",1,IF('Indicator Data imputation'!BE112&lt;&gt;"",1,0))</f>
        <v>1</v>
      </c>
      <c r="BE109" s="42">
        <f>IF('Indicator Data'!BF113="No Data",1,IF('Indicator Data imputation'!BF112&lt;&gt;"",1,0))</f>
        <v>0</v>
      </c>
      <c r="BF109" s="42">
        <f>IF('Indicator Data'!BG113="No Data",1,IF('Indicator Data imputation'!BG112&lt;&gt;"",1,0))</f>
        <v>0</v>
      </c>
      <c r="BG109" s="42">
        <f>IF('Indicator Data'!BH113="No Data",1,IF('Indicator Data imputation'!BH112&lt;&gt;"",1,0))</f>
        <v>1</v>
      </c>
      <c r="BH109" s="42">
        <f>IF('Indicator Data'!BI113="No Data",1,IF('Indicator Data imputation'!BI112&lt;&gt;"",1,0))</f>
        <v>0</v>
      </c>
      <c r="BI109" s="42">
        <f>IF('Indicator Data'!BJ113="No Data",1,IF('Indicator Data imputation'!BJ112&lt;&gt;"",1,0))</f>
        <v>0</v>
      </c>
      <c r="BJ109" s="42">
        <f>IF('Indicator Data'!BK113="No Data",1,IF('Indicator Data imputation'!BK112&lt;&gt;"",1,0))</f>
        <v>0</v>
      </c>
      <c r="BK109" s="42">
        <f>IF('Indicator Data'!BL113="No Data",1,IF('Indicator Data imputation'!BL112&lt;&gt;"",1,0))</f>
        <v>0</v>
      </c>
      <c r="BL109" s="42">
        <f>IF('Indicator Data'!BM113="No Data",1,IF('Indicator Data imputation'!BM112&lt;&gt;"",1,0))</f>
        <v>0</v>
      </c>
      <c r="BM109" s="42">
        <f>IF('Indicator Data'!BN113="No Data",1,IF('Indicator Data imputation'!BN112&lt;&gt;"",1,0))</f>
        <v>0</v>
      </c>
      <c r="BN109" s="42">
        <f>IF('Indicator Data'!BO113="No Data",1,IF('Indicator Data imputation'!BO112&lt;&gt;"",1,0))</f>
        <v>0</v>
      </c>
      <c r="BO109" s="42">
        <f>IF('Indicator Data'!BP113="No Data",1,IF('Indicator Data imputation'!BP112&lt;&gt;"",1,0))</f>
        <v>0</v>
      </c>
      <c r="BP109" s="42">
        <f>IF('Indicator Data'!BQ113="No Data",1,IF('Indicator Data imputation'!BQ112&lt;&gt;"",1,0))</f>
        <v>0</v>
      </c>
      <c r="BQ109" s="42">
        <f>IF('Indicator Data'!BR113="No Data",1,IF('Indicator Data imputation'!BR112&lt;&gt;"",1,0))</f>
        <v>0</v>
      </c>
      <c r="BR109" s="42">
        <f>IF('Indicator Data'!BS113="No Data",1,IF('Indicator Data imputation'!BS112&lt;&gt;"",1,0))</f>
        <v>0</v>
      </c>
      <c r="BS109" s="42">
        <f>IF('Indicator Data'!BT113="No Data",1,IF('Indicator Data imputation'!BT112&lt;&gt;"",1,0))</f>
        <v>0</v>
      </c>
      <c r="BT109" s="42">
        <f>IF('Indicator Data'!BU113="No Data",1,IF('Indicator Data imputation'!BU112&lt;&gt;"",1,0))</f>
        <v>1</v>
      </c>
      <c r="BU109">
        <f t="shared" si="5"/>
        <v>15</v>
      </c>
      <c r="BV109" s="44">
        <f t="shared" si="4"/>
        <v>0.2</v>
      </c>
    </row>
    <row r="110" spans="1:74">
      <c r="A110" t="str">
        <f>'Indicator Data'!B114</f>
        <v>MRT</v>
      </c>
      <c r="B110" s="42">
        <f>IF('Indicator Data'!C114="No Data",1,IF('Indicator Data imputation'!C113&lt;&gt;"",1,0))</f>
        <v>0</v>
      </c>
      <c r="C110" s="42">
        <f>IF('Indicator Data'!D114="No Data",1,IF('Indicator Data imputation'!D113&lt;&gt;"",1,0))</f>
        <v>0</v>
      </c>
      <c r="D110" s="42">
        <f>IF('Indicator Data'!E114="No Data",1,IF('Indicator Data imputation'!E113&lt;&gt;"",1,0))</f>
        <v>0</v>
      </c>
      <c r="E110" s="42">
        <f>IF('Indicator Data'!F114="No Data",1,IF('Indicator Data imputation'!F113&lt;&gt;"",1,0))</f>
        <v>0</v>
      </c>
      <c r="F110" s="42">
        <f>IF('Indicator Data'!G114="No Data",1,IF('Indicator Data imputation'!G113&lt;&gt;"",1,0))</f>
        <v>0</v>
      </c>
      <c r="G110" s="42">
        <f>IF('Indicator Data'!H114="No Data",1,IF('Indicator Data imputation'!H113&lt;&gt;"",1,0))</f>
        <v>0</v>
      </c>
      <c r="H110" s="42">
        <f>IF('Indicator Data'!I114="No Data",1,IF('Indicator Data imputation'!I113&lt;&gt;"",1,0))</f>
        <v>0</v>
      </c>
      <c r="I110" s="42">
        <f>IF('Indicator Data'!J114="No Data",1,IF('Indicator Data imputation'!J113&lt;&gt;"",1,0))</f>
        <v>0</v>
      </c>
      <c r="J110" s="42">
        <f>IF('Indicator Data'!K114="No Data",1,IF('Indicator Data imputation'!K113&lt;&gt;"",1,0))</f>
        <v>0</v>
      </c>
      <c r="K110" s="42">
        <f>IF('Indicator Data'!L114="No Data",1,IF('Indicator Data imputation'!L113&lt;&gt;"",1,0))</f>
        <v>0</v>
      </c>
      <c r="L110" s="42">
        <f>IF('Indicator Data'!M114="No Data",1,IF('Indicator Data imputation'!M113&lt;&gt;"",1,0))</f>
        <v>0</v>
      </c>
      <c r="M110" s="42">
        <f>IF('Indicator Data'!N114="No Data",1,IF('Indicator Data imputation'!N113&lt;&gt;"",1,0))</f>
        <v>0</v>
      </c>
      <c r="N110" s="42">
        <f>IF('Indicator Data'!O114="No Data",1,IF('Indicator Data imputation'!O113&lt;&gt;"",1,0))</f>
        <v>0</v>
      </c>
      <c r="O110" s="42">
        <f>IF('Indicator Data'!P114="No Data",1,IF('Indicator Data imputation'!P113&lt;&gt;"",1,0))</f>
        <v>0</v>
      </c>
      <c r="P110" s="42">
        <f>IF('Indicator Data'!Q114="No Data",1,IF('Indicator Data imputation'!Q113&lt;&gt;"",1,0))</f>
        <v>0</v>
      </c>
      <c r="Q110" s="42">
        <f>IF('Indicator Data'!R114="No Data",1,IF('Indicator Data imputation'!R113&lt;&gt;"",1,0))</f>
        <v>0</v>
      </c>
      <c r="R110" s="42">
        <f>IF('Indicator Data'!S114="No Data",1,IF('Indicator Data imputation'!S113&lt;&gt;"",1,0))</f>
        <v>0</v>
      </c>
      <c r="S110" s="42">
        <f>IF('Indicator Data'!T114="No Data",1,IF('Indicator Data imputation'!T113&lt;&gt;"",1,0))</f>
        <v>0</v>
      </c>
      <c r="T110" s="42">
        <f>IF('Indicator Data'!U114="No Data",1,IF('Indicator Data imputation'!U113&lt;&gt;"",1,0))</f>
        <v>0</v>
      </c>
      <c r="U110" s="42">
        <f>IF('Indicator Data'!V114="No Data",1,IF('Indicator Data imputation'!V113&lt;&gt;"",1,0))</f>
        <v>0</v>
      </c>
      <c r="V110" s="42">
        <f>IF('Indicator Data'!W114="No Data",1,IF('Indicator Data imputation'!W113&lt;&gt;"",1,0))</f>
        <v>0</v>
      </c>
      <c r="W110" s="42">
        <f>IF('Indicator Data'!X114="No Data",1,IF('Indicator Data imputation'!X113&lt;&gt;"",1,0))</f>
        <v>0</v>
      </c>
      <c r="X110" s="42">
        <f>IF('Indicator Data'!Y114="No Data",1,IF('Indicator Data imputation'!Y113&lt;&gt;"",1,0))</f>
        <v>0</v>
      </c>
      <c r="Y110" s="42">
        <f>IF('Indicator Data'!Z114="No Data",1,IF('Indicator Data imputation'!Z113&lt;&gt;"",1,0))</f>
        <v>0</v>
      </c>
      <c r="Z110" s="42">
        <f>IF('Indicator Data'!AA114="No Data",1,IF('Indicator Data imputation'!AA113&lt;&gt;"",1,0))</f>
        <v>0</v>
      </c>
      <c r="AA110" s="42">
        <f>IF('Indicator Data'!AB114="No Data",1,IF('Indicator Data imputation'!AB113&lt;&gt;"",1,0))</f>
        <v>0</v>
      </c>
      <c r="AB110" s="42">
        <f>IF('Indicator Data'!AC114="No Data",1,IF('Indicator Data imputation'!AC113&lt;&gt;"",1,0))</f>
        <v>0</v>
      </c>
      <c r="AC110" s="42">
        <f>IF('Indicator Data'!AD114="No Data",1,IF('Indicator Data imputation'!AD113&lt;&gt;"",1,0))</f>
        <v>0</v>
      </c>
      <c r="AD110" s="42">
        <f>IF('Indicator Data'!AE114="No Data",1,IF('Indicator Data imputation'!AE113&lt;&gt;"",1,0))</f>
        <v>0</v>
      </c>
      <c r="AE110" s="42">
        <f>IF('Indicator Data'!AF114="No Data",1,IF('Indicator Data imputation'!AF113&lt;&gt;"",1,0))</f>
        <v>0</v>
      </c>
      <c r="AF110" s="42">
        <f>IF('Indicator Data'!AG114="No Data",1,IF('Indicator Data imputation'!AG113&lt;&gt;"",1,0))</f>
        <v>0</v>
      </c>
      <c r="AG110" s="42">
        <f>IF('Indicator Data'!AH114="No Data",1,IF('Indicator Data imputation'!AH113&lt;&gt;"",1,0))</f>
        <v>0</v>
      </c>
      <c r="AH110" s="42">
        <f>IF('Indicator Data'!AI114="No Data",1,IF('Indicator Data imputation'!AI113&lt;&gt;"",1,0))</f>
        <v>0</v>
      </c>
      <c r="AI110" s="42">
        <f>IF('Indicator Data'!AJ114="No Data",1,IF('Indicator Data imputation'!AJ113&lt;&gt;"",1,0))</f>
        <v>0</v>
      </c>
      <c r="AJ110" s="42">
        <f>IF('Indicator Data'!AK114="No Data",1,IF('Indicator Data imputation'!AK113&lt;&gt;"",1,0))</f>
        <v>0</v>
      </c>
      <c r="AK110" s="42">
        <f>IF('Indicator Data'!AL114="No Data",1,IF('Indicator Data imputation'!AL113&lt;&gt;"",1,0))</f>
        <v>0</v>
      </c>
      <c r="AL110" s="42">
        <f>IF('Indicator Data'!AM114="No Data",1,IF('Indicator Data imputation'!AM113&lt;&gt;"",1,0))</f>
        <v>0</v>
      </c>
      <c r="AM110" s="42">
        <f>IF('Indicator Data'!AN114="No Data",1,IF('Indicator Data imputation'!AN113&lt;&gt;"",1,0))</f>
        <v>0</v>
      </c>
      <c r="AN110" s="42">
        <f>IF('Indicator Data'!AO114="No Data",1,IF('Indicator Data imputation'!AO113&lt;&gt;"",1,0))</f>
        <v>0</v>
      </c>
      <c r="AO110" s="42">
        <f>IF('Indicator Data'!AP114="No Data",1,IF('Indicator Data imputation'!AP113&lt;&gt;"",1,0))</f>
        <v>0</v>
      </c>
      <c r="AP110" s="42">
        <f>IF('Indicator Data'!AQ114="No Data",1,IF('Indicator Data imputation'!AQ113&lt;&gt;"",1,0))</f>
        <v>0</v>
      </c>
      <c r="AQ110" s="42">
        <f>IF('Indicator Data'!AR114="No Data",1,IF('Indicator Data imputation'!AR113&lt;&gt;"",1,0))</f>
        <v>0</v>
      </c>
      <c r="AR110" s="42">
        <f>IF('Indicator Data'!AS114="No Data",1,IF('Indicator Data imputation'!AS113&lt;&gt;"",1,0))</f>
        <v>0</v>
      </c>
      <c r="AS110" s="42">
        <f>IF('Indicator Data'!AT114="No Data",1,IF('Indicator Data imputation'!AT113&lt;&gt;"",1,0))</f>
        <v>0</v>
      </c>
      <c r="AT110" s="42">
        <f>IF('Indicator Data'!AU114="No Data",1,IF('Indicator Data imputation'!AU113&lt;&gt;"",1,0))</f>
        <v>0</v>
      </c>
      <c r="AU110" s="42">
        <f>IF('Indicator Data'!AV114="No Data",1,IF('Indicator Data imputation'!AV113&lt;&gt;"",1,0))</f>
        <v>0</v>
      </c>
      <c r="AV110" s="42">
        <f>IF('Indicator Data'!AW114="No Data",1,IF('Indicator Data imputation'!AW113&lt;&gt;"",1,0))</f>
        <v>0</v>
      </c>
      <c r="AW110" s="42">
        <f>IF('Indicator Data'!AX114="No Data",1,IF('Indicator Data imputation'!AX113&lt;&gt;"",1,0))</f>
        <v>0</v>
      </c>
      <c r="AX110" s="42">
        <f>IF('Indicator Data'!AY114="No Data",1,IF('Indicator Data imputation'!AY113&lt;&gt;"",1,0))</f>
        <v>0</v>
      </c>
      <c r="AY110" s="42">
        <f>IF('Indicator Data'!AZ114="No Data",1,IF('Indicator Data imputation'!AZ113&lt;&gt;"",1,0))</f>
        <v>0</v>
      </c>
      <c r="AZ110" s="42">
        <f>IF('Indicator Data'!BA114="No Data",1,IF('Indicator Data imputation'!BA113&lt;&gt;"",1,0))</f>
        <v>0</v>
      </c>
      <c r="BA110" s="42">
        <f>IF('Indicator Data'!BB114="No Data",1,IF('Indicator Data imputation'!BB113&lt;&gt;"",1,0))</f>
        <v>0</v>
      </c>
      <c r="BB110" s="42">
        <f>IF('Indicator Data'!BC114="No Data",1,IF('Indicator Data imputation'!BC113&lt;&gt;"",1,0))</f>
        <v>0</v>
      </c>
      <c r="BC110" s="42">
        <f>IF('Indicator Data'!BD114="No Data",1,IF('Indicator Data imputation'!BD113&lt;&gt;"",1,0))</f>
        <v>0</v>
      </c>
      <c r="BD110" s="42">
        <f>IF('Indicator Data'!BE114="No Data",1,IF('Indicator Data imputation'!BE113&lt;&gt;"",1,0))</f>
        <v>0</v>
      </c>
      <c r="BE110" s="42">
        <f>IF('Indicator Data'!BF114="No Data",1,IF('Indicator Data imputation'!BF113&lt;&gt;"",1,0))</f>
        <v>0</v>
      </c>
      <c r="BF110" s="42">
        <f>IF('Indicator Data'!BG114="No Data",1,IF('Indicator Data imputation'!BG113&lt;&gt;"",1,0))</f>
        <v>0</v>
      </c>
      <c r="BG110" s="42">
        <f>IF('Indicator Data'!BH114="No Data",1,IF('Indicator Data imputation'!BH113&lt;&gt;"",1,0))</f>
        <v>0</v>
      </c>
      <c r="BH110" s="42">
        <f>IF('Indicator Data'!BI114="No Data",1,IF('Indicator Data imputation'!BI113&lt;&gt;"",1,0))</f>
        <v>0</v>
      </c>
      <c r="BI110" s="42">
        <f>IF('Indicator Data'!BJ114="No Data",1,IF('Indicator Data imputation'!BJ113&lt;&gt;"",1,0))</f>
        <v>0</v>
      </c>
      <c r="BJ110" s="42">
        <f>IF('Indicator Data'!BK114="No Data",1,IF('Indicator Data imputation'!BK113&lt;&gt;"",1,0))</f>
        <v>0</v>
      </c>
      <c r="BK110" s="42">
        <f>IF('Indicator Data'!BL114="No Data",1,IF('Indicator Data imputation'!BL113&lt;&gt;"",1,0))</f>
        <v>0</v>
      </c>
      <c r="BL110" s="42">
        <f>IF('Indicator Data'!BM114="No Data",1,IF('Indicator Data imputation'!BM113&lt;&gt;"",1,0))</f>
        <v>0</v>
      </c>
      <c r="BM110" s="42">
        <f>IF('Indicator Data'!BN114="No Data",1,IF('Indicator Data imputation'!BN113&lt;&gt;"",1,0))</f>
        <v>0</v>
      </c>
      <c r="BN110" s="42">
        <f>IF('Indicator Data'!BO114="No Data",1,IF('Indicator Data imputation'!BO113&lt;&gt;"",1,0))</f>
        <v>0</v>
      </c>
      <c r="BO110" s="42">
        <f>IF('Indicator Data'!BP114="No Data",1,IF('Indicator Data imputation'!BP113&lt;&gt;"",1,0))</f>
        <v>0</v>
      </c>
      <c r="BP110" s="42">
        <f>IF('Indicator Data'!BQ114="No Data",1,IF('Indicator Data imputation'!BQ113&lt;&gt;"",1,0))</f>
        <v>0</v>
      </c>
      <c r="BQ110" s="42">
        <f>IF('Indicator Data'!BR114="No Data",1,IF('Indicator Data imputation'!BR113&lt;&gt;"",1,0))</f>
        <v>1</v>
      </c>
      <c r="BR110" s="42">
        <f>IF('Indicator Data'!BS114="No Data",1,IF('Indicator Data imputation'!BS113&lt;&gt;"",1,0))</f>
        <v>0</v>
      </c>
      <c r="BS110" s="42">
        <f>IF('Indicator Data'!BT114="No Data",1,IF('Indicator Data imputation'!BT113&lt;&gt;"",1,0))</f>
        <v>0</v>
      </c>
      <c r="BT110" s="42">
        <f>IF('Indicator Data'!BU114="No Data",1,IF('Indicator Data imputation'!BU113&lt;&gt;"",1,0))</f>
        <v>0</v>
      </c>
      <c r="BU110">
        <f t="shared" si="5"/>
        <v>1</v>
      </c>
      <c r="BV110" s="44">
        <f t="shared" si="4"/>
        <v>1.3333333333333334E-2</v>
      </c>
    </row>
    <row r="111" spans="1:74">
      <c r="A111" t="str">
        <f>'Indicator Data'!B115</f>
        <v>MUS</v>
      </c>
      <c r="B111" s="42">
        <f>IF('Indicator Data'!C115="No Data",1,IF('Indicator Data imputation'!C114&lt;&gt;"",1,0))</f>
        <v>0</v>
      </c>
      <c r="C111" s="42">
        <f>IF('Indicator Data'!D115="No Data",1,IF('Indicator Data imputation'!D114&lt;&gt;"",1,0))</f>
        <v>0</v>
      </c>
      <c r="D111" s="42">
        <f>IF('Indicator Data'!E115="No Data",1,IF('Indicator Data imputation'!E114&lt;&gt;"",1,0))</f>
        <v>0</v>
      </c>
      <c r="E111" s="42">
        <f>IF('Indicator Data'!F115="No Data",1,IF('Indicator Data imputation'!F114&lt;&gt;"",1,0))</f>
        <v>0</v>
      </c>
      <c r="F111" s="42">
        <f>IF('Indicator Data'!G115="No Data",1,IF('Indicator Data imputation'!G114&lt;&gt;"",1,0))</f>
        <v>0</v>
      </c>
      <c r="G111" s="42">
        <f>IF('Indicator Data'!H115="No Data",1,IF('Indicator Data imputation'!H114&lt;&gt;"",1,0))</f>
        <v>0</v>
      </c>
      <c r="H111" s="42">
        <f>IF('Indicator Data'!I115="No Data",1,IF('Indicator Data imputation'!I114&lt;&gt;"",1,0))</f>
        <v>0</v>
      </c>
      <c r="I111" s="42">
        <f>IF('Indicator Data'!J115="No Data",1,IF('Indicator Data imputation'!J114&lt;&gt;"",1,0))</f>
        <v>0</v>
      </c>
      <c r="J111" s="42">
        <f>IF('Indicator Data'!K115="No Data",1,IF('Indicator Data imputation'!K114&lt;&gt;"",1,0))</f>
        <v>0</v>
      </c>
      <c r="K111" s="42">
        <f>IF('Indicator Data'!L115="No Data",1,IF('Indicator Data imputation'!L114&lt;&gt;"",1,0))</f>
        <v>0</v>
      </c>
      <c r="L111" s="42">
        <f>IF('Indicator Data'!M115="No Data",1,IF('Indicator Data imputation'!M114&lt;&gt;"",1,0))</f>
        <v>0</v>
      </c>
      <c r="M111" s="42">
        <f>IF('Indicator Data'!N115="No Data",1,IF('Indicator Data imputation'!N114&lt;&gt;"",1,0))</f>
        <v>1</v>
      </c>
      <c r="N111" s="42">
        <f>IF('Indicator Data'!O115="No Data",1,IF('Indicator Data imputation'!O114&lt;&gt;"",1,0))</f>
        <v>1</v>
      </c>
      <c r="O111" s="42">
        <f>IF('Indicator Data'!P115="No Data",1,IF('Indicator Data imputation'!P114&lt;&gt;"",1,0))</f>
        <v>1</v>
      </c>
      <c r="P111" s="42">
        <f>IF('Indicator Data'!Q115="No Data",1,IF('Indicator Data imputation'!Q114&lt;&gt;"",1,0))</f>
        <v>0</v>
      </c>
      <c r="Q111" s="42">
        <f>IF('Indicator Data'!R115="No Data",1,IF('Indicator Data imputation'!R114&lt;&gt;"",1,0))</f>
        <v>0</v>
      </c>
      <c r="R111" s="42">
        <f>IF('Indicator Data'!S115="No Data",1,IF('Indicator Data imputation'!S114&lt;&gt;"",1,0))</f>
        <v>0</v>
      </c>
      <c r="S111" s="42">
        <f>IF('Indicator Data'!T115="No Data",1,IF('Indicator Data imputation'!T114&lt;&gt;"",1,0))</f>
        <v>0</v>
      </c>
      <c r="T111" s="42">
        <f>IF('Indicator Data'!U115="No Data",1,IF('Indicator Data imputation'!U114&lt;&gt;"",1,0))</f>
        <v>0</v>
      </c>
      <c r="U111" s="42">
        <f>IF('Indicator Data'!V115="No Data",1,IF('Indicator Data imputation'!V114&lt;&gt;"",1,0))</f>
        <v>0</v>
      </c>
      <c r="V111" s="42">
        <f>IF('Indicator Data'!W115="No Data",1,IF('Indicator Data imputation'!W114&lt;&gt;"",1,0))</f>
        <v>0</v>
      </c>
      <c r="W111" s="42">
        <f>IF('Indicator Data'!X115="No Data",1,IF('Indicator Data imputation'!X114&lt;&gt;"",1,0))</f>
        <v>0</v>
      </c>
      <c r="X111" s="42">
        <f>IF('Indicator Data'!Y115="No Data",1,IF('Indicator Data imputation'!Y114&lt;&gt;"",1,0))</f>
        <v>0</v>
      </c>
      <c r="Y111" s="42">
        <f>IF('Indicator Data'!Z115="No Data",1,IF('Indicator Data imputation'!Z114&lt;&gt;"",1,0))</f>
        <v>0</v>
      </c>
      <c r="Z111" s="42">
        <f>IF('Indicator Data'!AA115="No Data",1,IF('Indicator Data imputation'!AA114&lt;&gt;"",1,0))</f>
        <v>1</v>
      </c>
      <c r="AA111" s="42">
        <f>IF('Indicator Data'!AB115="No Data",1,IF('Indicator Data imputation'!AB114&lt;&gt;"",1,0))</f>
        <v>0</v>
      </c>
      <c r="AB111" s="42">
        <f>IF('Indicator Data'!AC115="No Data",1,IF('Indicator Data imputation'!AC114&lt;&gt;"",1,0))</f>
        <v>0</v>
      </c>
      <c r="AC111" s="42">
        <f>IF('Indicator Data'!AD115="No Data",1,IF('Indicator Data imputation'!AD114&lt;&gt;"",1,0))</f>
        <v>0</v>
      </c>
      <c r="AD111" s="42">
        <f>IF('Indicator Data'!AE115="No Data",1,IF('Indicator Data imputation'!AE114&lt;&gt;"",1,0))</f>
        <v>0</v>
      </c>
      <c r="AE111" s="42">
        <f>IF('Indicator Data'!AF115="No Data",1,IF('Indicator Data imputation'!AF114&lt;&gt;"",1,0))</f>
        <v>0</v>
      </c>
      <c r="AF111" s="42">
        <f>IF('Indicator Data'!AG115="No Data",1,IF('Indicator Data imputation'!AG114&lt;&gt;"",1,0))</f>
        <v>0</v>
      </c>
      <c r="AG111" s="42">
        <f>IF('Indicator Data'!AH115="No Data",1,IF('Indicator Data imputation'!AH114&lt;&gt;"",1,0))</f>
        <v>0</v>
      </c>
      <c r="AH111" s="42">
        <f>IF('Indicator Data'!AI115="No Data",1,IF('Indicator Data imputation'!AI114&lt;&gt;"",1,0))</f>
        <v>1</v>
      </c>
      <c r="AI111" s="42">
        <f>IF('Indicator Data'!AJ115="No Data",1,IF('Indicator Data imputation'!AJ114&lt;&gt;"",1,0))</f>
        <v>0</v>
      </c>
      <c r="AJ111" s="42">
        <f>IF('Indicator Data'!AK115="No Data",1,IF('Indicator Data imputation'!AK114&lt;&gt;"",1,0))</f>
        <v>0</v>
      </c>
      <c r="AK111" s="42">
        <f>IF('Indicator Data'!AL115="No Data",1,IF('Indicator Data imputation'!AL114&lt;&gt;"",1,0))</f>
        <v>0</v>
      </c>
      <c r="AL111" s="42">
        <f>IF('Indicator Data'!AM115="No Data",1,IF('Indicator Data imputation'!AM114&lt;&gt;"",1,0))</f>
        <v>0</v>
      </c>
      <c r="AM111" s="42">
        <f>IF('Indicator Data'!AN115="No Data",1,IF('Indicator Data imputation'!AN114&lt;&gt;"",1,0))</f>
        <v>0</v>
      </c>
      <c r="AN111" s="42">
        <f>IF('Indicator Data'!AO115="No Data",1,IF('Indicator Data imputation'!AO114&lt;&gt;"",1,0))</f>
        <v>0</v>
      </c>
      <c r="AO111" s="42">
        <f>IF('Indicator Data'!AP115="No Data",1,IF('Indicator Data imputation'!AP114&lt;&gt;"",1,0))</f>
        <v>1</v>
      </c>
      <c r="AP111" s="42">
        <f>IF('Indicator Data'!AQ115="No Data",1,IF('Indicator Data imputation'!AQ114&lt;&gt;"",1,0))</f>
        <v>0</v>
      </c>
      <c r="AQ111" s="42">
        <f>IF('Indicator Data'!AR115="No Data",1,IF('Indicator Data imputation'!AR114&lt;&gt;"",1,0))</f>
        <v>0</v>
      </c>
      <c r="AR111" s="42">
        <f>IF('Indicator Data'!AS115="No Data",1,IF('Indicator Data imputation'!AS114&lt;&gt;"",1,0))</f>
        <v>1</v>
      </c>
      <c r="AS111" s="42">
        <f>IF('Indicator Data'!AT115="No Data",1,IF('Indicator Data imputation'!AT114&lt;&gt;"",1,0))</f>
        <v>1</v>
      </c>
      <c r="AT111" s="42">
        <f>IF('Indicator Data'!AU115="No Data",1,IF('Indicator Data imputation'!AU114&lt;&gt;"",1,0))</f>
        <v>0</v>
      </c>
      <c r="AU111" s="42">
        <f>IF('Indicator Data'!AV115="No Data",1,IF('Indicator Data imputation'!AV114&lt;&gt;"",1,0))</f>
        <v>0</v>
      </c>
      <c r="AV111" s="42">
        <f>IF('Indicator Data'!AW115="No Data",1,IF('Indicator Data imputation'!AW114&lt;&gt;"",1,0))</f>
        <v>0</v>
      </c>
      <c r="AW111" s="42">
        <f>IF('Indicator Data'!AX115="No Data",1,IF('Indicator Data imputation'!AX114&lt;&gt;"",1,0))</f>
        <v>0</v>
      </c>
      <c r="AX111" s="42">
        <f>IF('Indicator Data'!AY115="No Data",1,IF('Indicator Data imputation'!AY114&lt;&gt;"",1,0))</f>
        <v>0</v>
      </c>
      <c r="AY111" s="42">
        <f>IF('Indicator Data'!AZ115="No Data",1,IF('Indicator Data imputation'!AZ114&lt;&gt;"",1,0))</f>
        <v>0</v>
      </c>
      <c r="AZ111" s="42">
        <f>IF('Indicator Data'!BA115="No Data",1,IF('Indicator Data imputation'!BA114&lt;&gt;"",1,0))</f>
        <v>0</v>
      </c>
      <c r="BA111" s="42">
        <f>IF('Indicator Data'!BB115="No Data",1,IF('Indicator Data imputation'!BB114&lt;&gt;"",1,0))</f>
        <v>0</v>
      </c>
      <c r="BB111" s="42">
        <f>IF('Indicator Data'!BC115="No Data",1,IF('Indicator Data imputation'!BC114&lt;&gt;"",1,0))</f>
        <v>0</v>
      </c>
      <c r="BC111" s="42">
        <f>IF('Indicator Data'!BD115="No Data",1,IF('Indicator Data imputation'!BD114&lt;&gt;"",1,0))</f>
        <v>0</v>
      </c>
      <c r="BD111" s="42">
        <f>IF('Indicator Data'!BE115="No Data",1,IF('Indicator Data imputation'!BE114&lt;&gt;"",1,0))</f>
        <v>0</v>
      </c>
      <c r="BE111" s="42">
        <f>IF('Indicator Data'!BF115="No Data",1,IF('Indicator Data imputation'!BF114&lt;&gt;"",1,0))</f>
        <v>0</v>
      </c>
      <c r="BF111" s="42">
        <f>IF('Indicator Data'!BG115="No Data",1,IF('Indicator Data imputation'!BG114&lt;&gt;"",1,0))</f>
        <v>0</v>
      </c>
      <c r="BG111" s="42">
        <f>IF('Indicator Data'!BH115="No Data",1,IF('Indicator Data imputation'!BH114&lt;&gt;"",1,0))</f>
        <v>0</v>
      </c>
      <c r="BH111" s="42">
        <f>IF('Indicator Data'!BI115="No Data",1,IF('Indicator Data imputation'!BI114&lt;&gt;"",1,0))</f>
        <v>0</v>
      </c>
      <c r="BI111" s="42">
        <f>IF('Indicator Data'!BJ115="No Data",1,IF('Indicator Data imputation'!BJ114&lt;&gt;"",1,0))</f>
        <v>0</v>
      </c>
      <c r="BJ111" s="42">
        <f>IF('Indicator Data'!BK115="No Data",1,IF('Indicator Data imputation'!BK114&lt;&gt;"",1,0))</f>
        <v>0</v>
      </c>
      <c r="BK111" s="42">
        <f>IF('Indicator Data'!BL115="No Data",1,IF('Indicator Data imputation'!BL114&lt;&gt;"",1,0))</f>
        <v>0</v>
      </c>
      <c r="BL111" s="42">
        <f>IF('Indicator Data'!BM115="No Data",1,IF('Indicator Data imputation'!BM114&lt;&gt;"",1,0))</f>
        <v>0</v>
      </c>
      <c r="BM111" s="42">
        <f>IF('Indicator Data'!BN115="No Data",1,IF('Indicator Data imputation'!BN114&lt;&gt;"",1,0))</f>
        <v>0</v>
      </c>
      <c r="BN111" s="42">
        <f>IF('Indicator Data'!BO115="No Data",1,IF('Indicator Data imputation'!BO114&lt;&gt;"",1,0))</f>
        <v>0</v>
      </c>
      <c r="BO111" s="42">
        <f>IF('Indicator Data'!BP115="No Data",1,IF('Indicator Data imputation'!BP114&lt;&gt;"",1,0))</f>
        <v>0</v>
      </c>
      <c r="BP111" s="42">
        <f>IF('Indicator Data'!BQ115="No Data",1,IF('Indicator Data imputation'!BQ114&lt;&gt;"",1,0))</f>
        <v>0</v>
      </c>
      <c r="BQ111" s="42">
        <f>IF('Indicator Data'!BR115="No Data",1,IF('Indicator Data imputation'!BR114&lt;&gt;"",1,0))</f>
        <v>0</v>
      </c>
      <c r="BR111" s="42">
        <f>IF('Indicator Data'!BS115="No Data",1,IF('Indicator Data imputation'!BS114&lt;&gt;"",1,0))</f>
        <v>0</v>
      </c>
      <c r="BS111" s="42">
        <f>IF('Indicator Data'!BT115="No Data",1,IF('Indicator Data imputation'!BT114&lt;&gt;"",1,0))</f>
        <v>0</v>
      </c>
      <c r="BT111" s="42">
        <f>IF('Indicator Data'!BU115="No Data",1,IF('Indicator Data imputation'!BU114&lt;&gt;"",1,0))</f>
        <v>0</v>
      </c>
      <c r="BU111">
        <f t="shared" si="5"/>
        <v>8</v>
      </c>
      <c r="BV111" s="44">
        <f t="shared" si="4"/>
        <v>0.10666666666666667</v>
      </c>
    </row>
    <row r="112" spans="1:74">
      <c r="A112" t="str">
        <f>'Indicator Data'!B116</f>
        <v>MEX</v>
      </c>
      <c r="B112" s="42">
        <f>IF('Indicator Data'!C116="No Data",1,IF('Indicator Data imputation'!C115&lt;&gt;"",1,0))</f>
        <v>0</v>
      </c>
      <c r="C112" s="42">
        <f>IF('Indicator Data'!D116="No Data",1,IF('Indicator Data imputation'!D115&lt;&gt;"",1,0))</f>
        <v>0</v>
      </c>
      <c r="D112" s="42">
        <f>IF('Indicator Data'!E116="No Data",1,IF('Indicator Data imputation'!E115&lt;&gt;"",1,0))</f>
        <v>0</v>
      </c>
      <c r="E112" s="42">
        <f>IF('Indicator Data'!F116="No Data",1,IF('Indicator Data imputation'!F115&lt;&gt;"",1,0))</f>
        <v>0</v>
      </c>
      <c r="F112" s="42">
        <f>IF('Indicator Data'!G116="No Data",1,IF('Indicator Data imputation'!G115&lt;&gt;"",1,0))</f>
        <v>0</v>
      </c>
      <c r="G112" s="42">
        <f>IF('Indicator Data'!H116="No Data",1,IF('Indicator Data imputation'!H115&lt;&gt;"",1,0))</f>
        <v>0</v>
      </c>
      <c r="H112" s="42">
        <f>IF('Indicator Data'!I116="No Data",1,IF('Indicator Data imputation'!I115&lt;&gt;"",1,0))</f>
        <v>0</v>
      </c>
      <c r="I112" s="42">
        <f>IF('Indicator Data'!J116="No Data",1,IF('Indicator Data imputation'!J115&lt;&gt;"",1,0))</f>
        <v>0</v>
      </c>
      <c r="J112" s="42">
        <f>IF('Indicator Data'!K116="No Data",1,IF('Indicator Data imputation'!K115&lt;&gt;"",1,0))</f>
        <v>0</v>
      </c>
      <c r="K112" s="42">
        <f>IF('Indicator Data'!L116="No Data",1,IF('Indicator Data imputation'!L115&lt;&gt;"",1,0))</f>
        <v>0</v>
      </c>
      <c r="L112" s="42">
        <f>IF('Indicator Data'!M116="No Data",1,IF('Indicator Data imputation'!M115&lt;&gt;"",1,0))</f>
        <v>1</v>
      </c>
      <c r="M112" s="42">
        <f>IF('Indicator Data'!N116="No Data",1,IF('Indicator Data imputation'!N115&lt;&gt;"",1,0))</f>
        <v>1</v>
      </c>
      <c r="N112" s="42">
        <f>IF('Indicator Data'!O116="No Data",1,IF('Indicator Data imputation'!O115&lt;&gt;"",1,0))</f>
        <v>1</v>
      </c>
      <c r="O112" s="42">
        <f>IF('Indicator Data'!P116="No Data",1,IF('Indicator Data imputation'!P115&lt;&gt;"",1,0))</f>
        <v>1</v>
      </c>
      <c r="P112" s="42">
        <f>IF('Indicator Data'!Q116="No Data",1,IF('Indicator Data imputation'!Q115&lt;&gt;"",1,0))</f>
        <v>0</v>
      </c>
      <c r="Q112" s="42">
        <f>IF('Indicator Data'!R116="No Data",1,IF('Indicator Data imputation'!R115&lt;&gt;"",1,0))</f>
        <v>0</v>
      </c>
      <c r="R112" s="42">
        <f>IF('Indicator Data'!S116="No Data",1,IF('Indicator Data imputation'!S115&lt;&gt;"",1,0))</f>
        <v>0</v>
      </c>
      <c r="S112" s="42">
        <f>IF('Indicator Data'!T116="No Data",1,IF('Indicator Data imputation'!T115&lt;&gt;"",1,0))</f>
        <v>0</v>
      </c>
      <c r="T112" s="42">
        <f>IF('Indicator Data'!U116="No Data",1,IF('Indicator Data imputation'!U115&lt;&gt;"",1,0))</f>
        <v>0</v>
      </c>
      <c r="U112" s="42">
        <f>IF('Indicator Data'!V116="No Data",1,IF('Indicator Data imputation'!V115&lt;&gt;"",1,0))</f>
        <v>0</v>
      </c>
      <c r="V112" s="42">
        <f>IF('Indicator Data'!W116="No Data",1,IF('Indicator Data imputation'!W115&lt;&gt;"",1,0))</f>
        <v>0</v>
      </c>
      <c r="W112" s="42">
        <f>IF('Indicator Data'!X116="No Data",1,IF('Indicator Data imputation'!X115&lt;&gt;"",1,0))</f>
        <v>0</v>
      </c>
      <c r="X112" s="42">
        <f>IF('Indicator Data'!Y116="No Data",1,IF('Indicator Data imputation'!Y115&lt;&gt;"",1,0))</f>
        <v>0</v>
      </c>
      <c r="Y112" s="42">
        <f>IF('Indicator Data'!Z116="No Data",1,IF('Indicator Data imputation'!Z115&lt;&gt;"",1,0))</f>
        <v>0</v>
      </c>
      <c r="Z112" s="42">
        <f>IF('Indicator Data'!AA116="No Data",1,IF('Indicator Data imputation'!AA115&lt;&gt;"",1,0))</f>
        <v>0</v>
      </c>
      <c r="AA112" s="42">
        <f>IF('Indicator Data'!AB116="No Data",1,IF('Indicator Data imputation'!AB115&lt;&gt;"",1,0))</f>
        <v>0</v>
      </c>
      <c r="AB112" s="42">
        <f>IF('Indicator Data'!AC116="No Data",1,IF('Indicator Data imputation'!AC115&lt;&gt;"",1,0))</f>
        <v>0</v>
      </c>
      <c r="AC112" s="42">
        <f>IF('Indicator Data'!AD116="No Data",1,IF('Indicator Data imputation'!AD115&lt;&gt;"",1,0))</f>
        <v>0</v>
      </c>
      <c r="AD112" s="42">
        <f>IF('Indicator Data'!AE116="No Data",1,IF('Indicator Data imputation'!AE115&lt;&gt;"",1,0))</f>
        <v>0</v>
      </c>
      <c r="AE112" s="42">
        <f>IF('Indicator Data'!AF116="No Data",1,IF('Indicator Data imputation'!AF115&lt;&gt;"",1,0))</f>
        <v>0</v>
      </c>
      <c r="AF112" s="42">
        <f>IF('Indicator Data'!AG116="No Data",1,IF('Indicator Data imputation'!AG115&lt;&gt;"",1,0))</f>
        <v>0</v>
      </c>
      <c r="AG112" s="42">
        <f>IF('Indicator Data'!AH116="No Data",1,IF('Indicator Data imputation'!AH115&lt;&gt;"",1,0))</f>
        <v>0</v>
      </c>
      <c r="AH112" s="42">
        <f>IF('Indicator Data'!AI116="No Data",1,IF('Indicator Data imputation'!AI115&lt;&gt;"",1,0))</f>
        <v>0</v>
      </c>
      <c r="AI112" s="42">
        <f>IF('Indicator Data'!AJ116="No Data",1,IF('Indicator Data imputation'!AJ115&lt;&gt;"",1,0))</f>
        <v>0</v>
      </c>
      <c r="AJ112" s="42">
        <f>IF('Indicator Data'!AK116="No Data",1,IF('Indicator Data imputation'!AK115&lt;&gt;"",1,0))</f>
        <v>0</v>
      </c>
      <c r="AK112" s="42">
        <f>IF('Indicator Data'!AL116="No Data",1,IF('Indicator Data imputation'!AL115&lt;&gt;"",1,0))</f>
        <v>0</v>
      </c>
      <c r="AL112" s="42">
        <f>IF('Indicator Data'!AM116="No Data",1,IF('Indicator Data imputation'!AM115&lt;&gt;"",1,0))</f>
        <v>0</v>
      </c>
      <c r="AM112" s="42">
        <f>IF('Indicator Data'!AN116="No Data",1,IF('Indicator Data imputation'!AN115&lt;&gt;"",1,0))</f>
        <v>0</v>
      </c>
      <c r="AN112" s="42">
        <f>IF('Indicator Data'!AO116="No Data",1,IF('Indicator Data imputation'!AO115&lt;&gt;"",1,0))</f>
        <v>0</v>
      </c>
      <c r="AO112" s="42">
        <f>IF('Indicator Data'!AP116="No Data",1,IF('Indicator Data imputation'!AP115&lt;&gt;"",1,0))</f>
        <v>0</v>
      </c>
      <c r="AP112" s="42">
        <f>IF('Indicator Data'!AQ116="No Data",1,IF('Indicator Data imputation'!AQ115&lt;&gt;"",1,0))</f>
        <v>0</v>
      </c>
      <c r="AQ112" s="42">
        <f>IF('Indicator Data'!AR116="No Data",1,IF('Indicator Data imputation'!AR115&lt;&gt;"",1,0))</f>
        <v>0</v>
      </c>
      <c r="AR112" s="42">
        <f>IF('Indicator Data'!AS116="No Data",1,IF('Indicator Data imputation'!AS115&lt;&gt;"",1,0))</f>
        <v>0</v>
      </c>
      <c r="AS112" s="42">
        <f>IF('Indicator Data'!AT116="No Data",1,IF('Indicator Data imputation'!AT115&lt;&gt;"",1,0))</f>
        <v>0</v>
      </c>
      <c r="AT112" s="42">
        <f>IF('Indicator Data'!AU116="No Data",1,IF('Indicator Data imputation'!AU115&lt;&gt;"",1,0))</f>
        <v>0</v>
      </c>
      <c r="AU112" s="42">
        <f>IF('Indicator Data'!AV116="No Data",1,IF('Indicator Data imputation'!AV115&lt;&gt;"",1,0))</f>
        <v>0</v>
      </c>
      <c r="AV112" s="42">
        <f>IF('Indicator Data'!AW116="No Data",1,IF('Indicator Data imputation'!AW115&lt;&gt;"",1,0))</f>
        <v>0</v>
      </c>
      <c r="AW112" s="42">
        <f>IF('Indicator Data'!AX116="No Data",1,IF('Indicator Data imputation'!AX115&lt;&gt;"",1,0))</f>
        <v>0</v>
      </c>
      <c r="AX112" s="42">
        <f>IF('Indicator Data'!AY116="No Data",1,IF('Indicator Data imputation'!AY115&lt;&gt;"",1,0))</f>
        <v>0</v>
      </c>
      <c r="AY112" s="42">
        <f>IF('Indicator Data'!AZ116="No Data",1,IF('Indicator Data imputation'!AZ115&lt;&gt;"",1,0))</f>
        <v>0</v>
      </c>
      <c r="AZ112" s="42">
        <f>IF('Indicator Data'!BA116="No Data",1,IF('Indicator Data imputation'!BA115&lt;&gt;"",1,0))</f>
        <v>0</v>
      </c>
      <c r="BA112" s="42">
        <f>IF('Indicator Data'!BB116="No Data",1,IF('Indicator Data imputation'!BB115&lt;&gt;"",1,0))</f>
        <v>0</v>
      </c>
      <c r="BB112" s="42">
        <f>IF('Indicator Data'!BC116="No Data",1,IF('Indicator Data imputation'!BC115&lt;&gt;"",1,0))</f>
        <v>0</v>
      </c>
      <c r="BC112" s="42">
        <f>IF('Indicator Data'!BD116="No Data",1,IF('Indicator Data imputation'!BD115&lt;&gt;"",1,0))</f>
        <v>0</v>
      </c>
      <c r="BD112" s="42">
        <f>IF('Indicator Data'!BE116="No Data",1,IF('Indicator Data imputation'!BE115&lt;&gt;"",1,0))</f>
        <v>0</v>
      </c>
      <c r="BE112" s="42">
        <f>IF('Indicator Data'!BF116="No Data",1,IF('Indicator Data imputation'!BF115&lt;&gt;"",1,0))</f>
        <v>0</v>
      </c>
      <c r="BF112" s="42">
        <f>IF('Indicator Data'!BG116="No Data",1,IF('Indicator Data imputation'!BG115&lt;&gt;"",1,0))</f>
        <v>0</v>
      </c>
      <c r="BG112" s="42">
        <f>IF('Indicator Data'!BH116="No Data",1,IF('Indicator Data imputation'!BH115&lt;&gt;"",1,0))</f>
        <v>0</v>
      </c>
      <c r="BH112" s="42">
        <f>IF('Indicator Data'!BI116="No Data",1,IF('Indicator Data imputation'!BI115&lt;&gt;"",1,0))</f>
        <v>0</v>
      </c>
      <c r="BI112" s="42">
        <f>IF('Indicator Data'!BJ116="No Data",1,IF('Indicator Data imputation'!BJ115&lt;&gt;"",1,0))</f>
        <v>0</v>
      </c>
      <c r="BJ112" s="42">
        <f>IF('Indicator Data'!BK116="No Data",1,IF('Indicator Data imputation'!BK115&lt;&gt;"",1,0))</f>
        <v>0</v>
      </c>
      <c r="BK112" s="42">
        <f>IF('Indicator Data'!BL116="No Data",1,IF('Indicator Data imputation'!BL115&lt;&gt;"",1,0))</f>
        <v>0</v>
      </c>
      <c r="BL112" s="42">
        <f>IF('Indicator Data'!BM116="No Data",1,IF('Indicator Data imputation'!BM115&lt;&gt;"",1,0))</f>
        <v>0</v>
      </c>
      <c r="BM112" s="42">
        <f>IF('Indicator Data'!BN116="No Data",1,IF('Indicator Data imputation'!BN115&lt;&gt;"",1,0))</f>
        <v>0</v>
      </c>
      <c r="BN112" s="42">
        <f>IF('Indicator Data'!BO116="No Data",1,IF('Indicator Data imputation'!BO115&lt;&gt;"",1,0))</f>
        <v>0</v>
      </c>
      <c r="BO112" s="42">
        <f>IF('Indicator Data'!BP116="No Data",1,IF('Indicator Data imputation'!BP115&lt;&gt;"",1,0))</f>
        <v>0</v>
      </c>
      <c r="BP112" s="42">
        <f>IF('Indicator Data'!BQ116="No Data",1,IF('Indicator Data imputation'!BQ115&lt;&gt;"",1,0))</f>
        <v>0</v>
      </c>
      <c r="BQ112" s="42">
        <f>IF('Indicator Data'!BR116="No Data",1,IF('Indicator Data imputation'!BR115&lt;&gt;"",1,0))</f>
        <v>0</v>
      </c>
      <c r="BR112" s="42">
        <f>IF('Indicator Data'!BS116="No Data",1,IF('Indicator Data imputation'!BS115&lt;&gt;"",1,0))</f>
        <v>0</v>
      </c>
      <c r="BS112" s="42">
        <f>IF('Indicator Data'!BT116="No Data",1,IF('Indicator Data imputation'!BT115&lt;&gt;"",1,0))</f>
        <v>0</v>
      </c>
      <c r="BT112" s="42">
        <f>IF('Indicator Data'!BU116="No Data",1,IF('Indicator Data imputation'!BU115&lt;&gt;"",1,0))</f>
        <v>0</v>
      </c>
      <c r="BU112">
        <f t="shared" si="5"/>
        <v>4</v>
      </c>
      <c r="BV112" s="44">
        <f t="shared" si="4"/>
        <v>5.3333333333333337E-2</v>
      </c>
    </row>
    <row r="113" spans="1:74">
      <c r="A113" t="str">
        <f>'Indicator Data'!B117</f>
        <v>FSM</v>
      </c>
      <c r="B113" s="42">
        <f>IF('Indicator Data'!C117="No Data",1,IF('Indicator Data imputation'!C116&lt;&gt;"",1,0))</f>
        <v>0</v>
      </c>
      <c r="C113" s="42">
        <f>IF('Indicator Data'!D117="No Data",1,IF('Indicator Data imputation'!D116&lt;&gt;"",1,0))</f>
        <v>0</v>
      </c>
      <c r="D113" s="42">
        <f>IF('Indicator Data'!E117="No Data",1,IF('Indicator Data imputation'!E116&lt;&gt;"",1,0))</f>
        <v>0</v>
      </c>
      <c r="E113" s="42">
        <f>IF('Indicator Data'!F117="No Data",1,IF('Indicator Data imputation'!F116&lt;&gt;"",1,0))</f>
        <v>0</v>
      </c>
      <c r="F113" s="42">
        <f>IF('Indicator Data'!G117="No Data",1,IF('Indicator Data imputation'!G116&lt;&gt;"",1,0))</f>
        <v>0</v>
      </c>
      <c r="G113" s="42">
        <f>IF('Indicator Data'!H117="No Data",1,IF('Indicator Data imputation'!H116&lt;&gt;"",1,0))</f>
        <v>0</v>
      </c>
      <c r="H113" s="42">
        <f>IF('Indicator Data'!I117="No Data",1,IF('Indicator Data imputation'!I116&lt;&gt;"",1,0))</f>
        <v>0</v>
      </c>
      <c r="I113" s="42">
        <f>IF('Indicator Data'!J117="No Data",1,IF('Indicator Data imputation'!J116&lt;&gt;"",1,0))</f>
        <v>0</v>
      </c>
      <c r="J113" s="42">
        <f>IF('Indicator Data'!K117="No Data",1,IF('Indicator Data imputation'!K116&lt;&gt;"",1,0))</f>
        <v>0</v>
      </c>
      <c r="K113" s="42">
        <f>IF('Indicator Data'!L117="No Data",1,IF('Indicator Data imputation'!L116&lt;&gt;"",1,0))</f>
        <v>1</v>
      </c>
      <c r="L113" s="42">
        <f>IF('Indicator Data'!M117="No Data",1,IF('Indicator Data imputation'!M116&lt;&gt;"",1,0))</f>
        <v>0</v>
      </c>
      <c r="M113" s="42">
        <f>IF('Indicator Data'!N117="No Data",1,IF('Indicator Data imputation'!N116&lt;&gt;"",1,0))</f>
        <v>1</v>
      </c>
      <c r="N113" s="42">
        <f>IF('Indicator Data'!O117="No Data",1,IF('Indicator Data imputation'!O116&lt;&gt;"",1,0))</f>
        <v>1</v>
      </c>
      <c r="O113" s="42">
        <f>IF('Indicator Data'!P117="No Data",1,IF('Indicator Data imputation'!P116&lt;&gt;"",1,0))</f>
        <v>1</v>
      </c>
      <c r="P113" s="42">
        <f>IF('Indicator Data'!Q117="No Data",1,IF('Indicator Data imputation'!Q116&lt;&gt;"",1,0))</f>
        <v>0</v>
      </c>
      <c r="Q113" s="42">
        <f>IF('Indicator Data'!R117="No Data",1,IF('Indicator Data imputation'!R116&lt;&gt;"",1,0))</f>
        <v>0</v>
      </c>
      <c r="R113" s="42">
        <f>IF('Indicator Data'!S117="No Data",1,IF('Indicator Data imputation'!S116&lt;&gt;"",1,0))</f>
        <v>0</v>
      </c>
      <c r="S113" s="42">
        <f>IF('Indicator Data'!T117="No Data",1,IF('Indicator Data imputation'!T116&lt;&gt;"",1,0))</f>
        <v>0</v>
      </c>
      <c r="T113" s="42">
        <f>IF('Indicator Data'!U117="No Data",1,IF('Indicator Data imputation'!U116&lt;&gt;"",1,0))</f>
        <v>0</v>
      </c>
      <c r="U113" s="42">
        <f>IF('Indicator Data'!V117="No Data",1,IF('Indicator Data imputation'!V116&lt;&gt;"",1,0))</f>
        <v>0</v>
      </c>
      <c r="V113" s="42">
        <f>IF('Indicator Data'!W117="No Data",1,IF('Indicator Data imputation'!W116&lt;&gt;"",1,0))</f>
        <v>0</v>
      </c>
      <c r="W113" s="42">
        <f>IF('Indicator Data'!X117="No Data",1,IF('Indicator Data imputation'!X116&lt;&gt;"",1,0))</f>
        <v>0</v>
      </c>
      <c r="X113" s="42">
        <f>IF('Indicator Data'!Y117="No Data",1,IF('Indicator Data imputation'!Y116&lt;&gt;"",1,0))</f>
        <v>1</v>
      </c>
      <c r="Y113" s="42">
        <f>IF('Indicator Data'!Z117="No Data",1,IF('Indicator Data imputation'!Z116&lt;&gt;"",1,0))</f>
        <v>0</v>
      </c>
      <c r="Z113" s="42">
        <f>IF('Indicator Data'!AA117="No Data",1,IF('Indicator Data imputation'!AA116&lt;&gt;"",1,0))</f>
        <v>1</v>
      </c>
      <c r="AA113" s="42">
        <f>IF('Indicator Data'!AB117="No Data",1,IF('Indicator Data imputation'!AB116&lt;&gt;"",1,0))</f>
        <v>0</v>
      </c>
      <c r="AB113" s="42">
        <f>IF('Indicator Data'!AC117="No Data",1,IF('Indicator Data imputation'!AC116&lt;&gt;"",1,0))</f>
        <v>0</v>
      </c>
      <c r="AC113" s="42">
        <f>IF('Indicator Data'!AD117="No Data",1,IF('Indicator Data imputation'!AD116&lt;&gt;"",1,0))</f>
        <v>1</v>
      </c>
      <c r="AD113" s="42">
        <f>IF('Indicator Data'!AE117="No Data",1,IF('Indicator Data imputation'!AE116&lt;&gt;"",1,0))</f>
        <v>0</v>
      </c>
      <c r="AE113" s="42">
        <f>IF('Indicator Data'!AF117="No Data",1,IF('Indicator Data imputation'!AF116&lt;&gt;"",1,0))</f>
        <v>0</v>
      </c>
      <c r="AF113" s="42">
        <f>IF('Indicator Data'!AG117="No Data",1,IF('Indicator Data imputation'!AG116&lt;&gt;"",1,0))</f>
        <v>0</v>
      </c>
      <c r="AG113" s="42">
        <f>IF('Indicator Data'!AH117="No Data",1,IF('Indicator Data imputation'!AH116&lt;&gt;"",1,0))</f>
        <v>0</v>
      </c>
      <c r="AH113" s="42">
        <f>IF('Indicator Data'!AI117="No Data",1,IF('Indicator Data imputation'!AI116&lt;&gt;"",1,0))</f>
        <v>1</v>
      </c>
      <c r="AI113" s="42">
        <f>IF('Indicator Data'!AJ117="No Data",1,IF('Indicator Data imputation'!AJ116&lt;&gt;"",1,0))</f>
        <v>0</v>
      </c>
      <c r="AJ113" s="42">
        <f>IF('Indicator Data'!AK117="No Data",1,IF('Indicator Data imputation'!AK116&lt;&gt;"",1,0))</f>
        <v>0</v>
      </c>
      <c r="AK113" s="42">
        <f>IF('Indicator Data'!AL117="No Data",1,IF('Indicator Data imputation'!AL116&lt;&gt;"",1,0))</f>
        <v>0</v>
      </c>
      <c r="AL113" s="42">
        <f>IF('Indicator Data'!AM117="No Data",1,IF('Indicator Data imputation'!AM116&lt;&gt;"",1,0))</f>
        <v>0</v>
      </c>
      <c r="AM113" s="42">
        <f>IF('Indicator Data'!AN117="No Data",1,IF('Indicator Data imputation'!AN116&lt;&gt;"",1,0))</f>
        <v>0</v>
      </c>
      <c r="AN113" s="42">
        <f>IF('Indicator Data'!AO117="No Data",1,IF('Indicator Data imputation'!AO116&lt;&gt;"",1,0))</f>
        <v>0</v>
      </c>
      <c r="AO113" s="42">
        <f>IF('Indicator Data'!AP117="No Data",1,IF('Indicator Data imputation'!AP116&lt;&gt;"",1,0))</f>
        <v>1</v>
      </c>
      <c r="AP113" s="42">
        <f>IF('Indicator Data'!AQ117="No Data",1,IF('Indicator Data imputation'!AQ116&lt;&gt;"",1,0))</f>
        <v>0</v>
      </c>
      <c r="AQ113" s="42">
        <f>IF('Indicator Data'!AR117="No Data",1,IF('Indicator Data imputation'!AR116&lt;&gt;"",1,0))</f>
        <v>1</v>
      </c>
      <c r="AR113" s="42">
        <f>IF('Indicator Data'!AS117="No Data",1,IF('Indicator Data imputation'!AS116&lt;&gt;"",1,0))</f>
        <v>1</v>
      </c>
      <c r="AS113" s="42">
        <f>IF('Indicator Data'!AT117="No Data",1,IF('Indicator Data imputation'!AT116&lt;&gt;"",1,0))</f>
        <v>1</v>
      </c>
      <c r="AT113" s="42">
        <f>IF('Indicator Data'!AU117="No Data",1,IF('Indicator Data imputation'!AU116&lt;&gt;"",1,0))</f>
        <v>0</v>
      </c>
      <c r="AU113" s="42">
        <f>IF('Indicator Data'!AV117="No Data",1,IF('Indicator Data imputation'!AV116&lt;&gt;"",1,0))</f>
        <v>1</v>
      </c>
      <c r="AV113" s="42">
        <f>IF('Indicator Data'!AW117="No Data",1,IF('Indicator Data imputation'!AW116&lt;&gt;"",1,0))</f>
        <v>0</v>
      </c>
      <c r="AW113" s="42">
        <f>IF('Indicator Data'!AX117="No Data",1,IF('Indicator Data imputation'!AX116&lt;&gt;"",1,0))</f>
        <v>0</v>
      </c>
      <c r="AX113" s="42">
        <f>IF('Indicator Data'!AY117="No Data",1,IF('Indicator Data imputation'!AY116&lt;&gt;"",1,0))</f>
        <v>0</v>
      </c>
      <c r="AY113" s="42">
        <f>IF('Indicator Data'!AZ117="No Data",1,IF('Indicator Data imputation'!AZ116&lt;&gt;"",1,0))</f>
        <v>0</v>
      </c>
      <c r="AZ113" s="42">
        <f>IF('Indicator Data'!BA117="No Data",1,IF('Indicator Data imputation'!BA116&lt;&gt;"",1,0))</f>
        <v>0</v>
      </c>
      <c r="BA113" s="42">
        <f>IF('Indicator Data'!BB117="No Data",1,IF('Indicator Data imputation'!BB116&lt;&gt;"",1,0))</f>
        <v>0</v>
      </c>
      <c r="BB113" s="42">
        <f>IF('Indicator Data'!BC117="No Data",1,IF('Indicator Data imputation'!BC116&lt;&gt;"",1,0))</f>
        <v>0</v>
      </c>
      <c r="BC113" s="42">
        <f>IF('Indicator Data'!BD117="No Data",1,IF('Indicator Data imputation'!BD116&lt;&gt;"",1,0))</f>
        <v>1</v>
      </c>
      <c r="BD113" s="42">
        <f>IF('Indicator Data'!BE117="No Data",1,IF('Indicator Data imputation'!BE116&lt;&gt;"",1,0))</f>
        <v>1</v>
      </c>
      <c r="BE113" s="42">
        <f>IF('Indicator Data'!BF117="No Data",1,IF('Indicator Data imputation'!BF116&lt;&gt;"",1,0))</f>
        <v>0</v>
      </c>
      <c r="BF113" s="42">
        <f>IF('Indicator Data'!BG117="No Data",1,IF('Indicator Data imputation'!BG116&lt;&gt;"",1,0))</f>
        <v>0</v>
      </c>
      <c r="BG113" s="42">
        <f>IF('Indicator Data'!BH117="No Data",1,IF('Indicator Data imputation'!BH116&lt;&gt;"",1,0))</f>
        <v>1</v>
      </c>
      <c r="BH113" s="42">
        <f>IF('Indicator Data'!BI117="No Data",1,IF('Indicator Data imputation'!BI116&lt;&gt;"",1,0))</f>
        <v>0</v>
      </c>
      <c r="BI113" s="42">
        <f>IF('Indicator Data'!BJ117="No Data",1,IF('Indicator Data imputation'!BJ116&lt;&gt;"",1,0))</f>
        <v>1</v>
      </c>
      <c r="BJ113" s="42">
        <f>IF('Indicator Data'!BK117="No Data",1,IF('Indicator Data imputation'!BK116&lt;&gt;"",1,0))</f>
        <v>0</v>
      </c>
      <c r="BK113" s="42">
        <f>IF('Indicator Data'!BL117="No Data",1,IF('Indicator Data imputation'!BL116&lt;&gt;"",1,0))</f>
        <v>0</v>
      </c>
      <c r="BL113" s="42">
        <f>IF('Indicator Data'!BM117="No Data",1,IF('Indicator Data imputation'!BM116&lt;&gt;"",1,0))</f>
        <v>0</v>
      </c>
      <c r="BM113" s="42">
        <f>IF('Indicator Data'!BN117="No Data",1,IF('Indicator Data imputation'!BN116&lt;&gt;"",1,0))</f>
        <v>0</v>
      </c>
      <c r="BN113" s="42">
        <f>IF('Indicator Data'!BO117="No Data",1,IF('Indicator Data imputation'!BO116&lt;&gt;"",1,0))</f>
        <v>0</v>
      </c>
      <c r="BO113" s="42">
        <f>IF('Indicator Data'!BP117="No Data",1,IF('Indicator Data imputation'!BP116&lt;&gt;"",1,0))</f>
        <v>0</v>
      </c>
      <c r="BP113" s="42">
        <f>IF('Indicator Data'!BQ117="No Data",1,IF('Indicator Data imputation'!BQ116&lt;&gt;"",1,0))</f>
        <v>0</v>
      </c>
      <c r="BQ113" s="42">
        <f>IF('Indicator Data'!BR117="No Data",1,IF('Indicator Data imputation'!BR116&lt;&gt;"",1,0))</f>
        <v>0</v>
      </c>
      <c r="BR113" s="42">
        <f>IF('Indicator Data'!BS117="No Data",1,IF('Indicator Data imputation'!BS116&lt;&gt;"",1,0))</f>
        <v>0</v>
      </c>
      <c r="BS113" s="42">
        <f>IF('Indicator Data'!BT117="No Data",1,IF('Indicator Data imputation'!BT116&lt;&gt;"",1,0))</f>
        <v>0</v>
      </c>
      <c r="BT113" s="42">
        <f>IF('Indicator Data'!BU117="No Data",1,IF('Indicator Data imputation'!BU116&lt;&gt;"",1,0))</f>
        <v>0</v>
      </c>
      <c r="BU113">
        <f t="shared" si="5"/>
        <v>17</v>
      </c>
      <c r="BV113" s="44">
        <f t="shared" si="4"/>
        <v>0.22666666666666666</v>
      </c>
    </row>
    <row r="114" spans="1:74">
      <c r="A114" t="str">
        <f>'Indicator Data'!B118</f>
        <v>MDA</v>
      </c>
      <c r="B114" s="42">
        <f>IF('Indicator Data'!C118="No Data",1,IF('Indicator Data imputation'!C117&lt;&gt;"",1,0))</f>
        <v>0</v>
      </c>
      <c r="C114" s="42">
        <f>IF('Indicator Data'!D118="No Data",1,IF('Indicator Data imputation'!D117&lt;&gt;"",1,0))</f>
        <v>0</v>
      </c>
      <c r="D114" s="42">
        <f>IF('Indicator Data'!E118="No Data",1,IF('Indicator Data imputation'!E117&lt;&gt;"",1,0))</f>
        <v>0</v>
      </c>
      <c r="E114" s="42">
        <f>IF('Indicator Data'!F118="No Data",1,IF('Indicator Data imputation'!F117&lt;&gt;"",1,0))</f>
        <v>0</v>
      </c>
      <c r="F114" s="42">
        <f>IF('Indicator Data'!G118="No Data",1,IF('Indicator Data imputation'!G117&lt;&gt;"",1,0))</f>
        <v>0</v>
      </c>
      <c r="G114" s="42">
        <f>IF('Indicator Data'!H118="No Data",1,IF('Indicator Data imputation'!H117&lt;&gt;"",1,0))</f>
        <v>0</v>
      </c>
      <c r="H114" s="42">
        <f>IF('Indicator Data'!I118="No Data",1,IF('Indicator Data imputation'!I117&lt;&gt;"",1,0))</f>
        <v>0</v>
      </c>
      <c r="I114" s="42">
        <f>IF('Indicator Data'!J118="No Data",1,IF('Indicator Data imputation'!J117&lt;&gt;"",1,0))</f>
        <v>0</v>
      </c>
      <c r="J114" s="42">
        <f>IF('Indicator Data'!K118="No Data",1,IF('Indicator Data imputation'!K117&lt;&gt;"",1,0))</f>
        <v>0</v>
      </c>
      <c r="K114" s="42">
        <f>IF('Indicator Data'!L118="No Data",1,IF('Indicator Data imputation'!L117&lt;&gt;"",1,0))</f>
        <v>0</v>
      </c>
      <c r="L114" s="42">
        <f>IF('Indicator Data'!M118="No Data",1,IF('Indicator Data imputation'!M117&lt;&gt;"",1,0))</f>
        <v>0</v>
      </c>
      <c r="M114" s="42">
        <f>IF('Indicator Data'!N118="No Data",1,IF('Indicator Data imputation'!N117&lt;&gt;"",1,0))</f>
        <v>1</v>
      </c>
      <c r="N114" s="42">
        <f>IF('Indicator Data'!O118="No Data",1,IF('Indicator Data imputation'!O117&lt;&gt;"",1,0))</f>
        <v>1</v>
      </c>
      <c r="O114" s="42">
        <f>IF('Indicator Data'!P118="No Data",1,IF('Indicator Data imputation'!P117&lt;&gt;"",1,0))</f>
        <v>1</v>
      </c>
      <c r="P114" s="42">
        <f>IF('Indicator Data'!Q118="No Data",1,IF('Indicator Data imputation'!Q117&lt;&gt;"",1,0))</f>
        <v>0</v>
      </c>
      <c r="Q114" s="42">
        <f>IF('Indicator Data'!R118="No Data",1,IF('Indicator Data imputation'!R117&lt;&gt;"",1,0))</f>
        <v>0</v>
      </c>
      <c r="R114" s="42">
        <f>IF('Indicator Data'!S118="No Data",1,IF('Indicator Data imputation'!S117&lt;&gt;"",1,0))</f>
        <v>0</v>
      </c>
      <c r="S114" s="42">
        <f>IF('Indicator Data'!T118="No Data",1,IF('Indicator Data imputation'!T117&lt;&gt;"",1,0))</f>
        <v>0</v>
      </c>
      <c r="T114" s="42">
        <f>IF('Indicator Data'!U118="No Data",1,IF('Indicator Data imputation'!U117&lt;&gt;"",1,0))</f>
        <v>0</v>
      </c>
      <c r="U114" s="42">
        <f>IF('Indicator Data'!V118="No Data",1,IF('Indicator Data imputation'!V117&lt;&gt;"",1,0))</f>
        <v>0</v>
      </c>
      <c r="V114" s="42">
        <f>IF('Indicator Data'!W118="No Data",1,IF('Indicator Data imputation'!W117&lt;&gt;"",1,0))</f>
        <v>0</v>
      </c>
      <c r="W114" s="42">
        <f>IF('Indicator Data'!X118="No Data",1,IF('Indicator Data imputation'!X117&lt;&gt;"",1,0))</f>
        <v>0</v>
      </c>
      <c r="X114" s="42">
        <f>IF('Indicator Data'!Y118="No Data",1,IF('Indicator Data imputation'!Y117&lt;&gt;"",1,0))</f>
        <v>0</v>
      </c>
      <c r="Y114" s="42">
        <f>IF('Indicator Data'!Z118="No Data",1,IF('Indicator Data imputation'!Z117&lt;&gt;"",1,0))</f>
        <v>0</v>
      </c>
      <c r="Z114" s="42">
        <f>IF('Indicator Data'!AA118="No Data",1,IF('Indicator Data imputation'!AA117&lt;&gt;"",1,0))</f>
        <v>1</v>
      </c>
      <c r="AA114" s="42">
        <f>IF('Indicator Data'!AB118="No Data",1,IF('Indicator Data imputation'!AB117&lt;&gt;"",1,0))</f>
        <v>0</v>
      </c>
      <c r="AB114" s="42">
        <f>IF('Indicator Data'!AC118="No Data",1,IF('Indicator Data imputation'!AC117&lt;&gt;"",1,0))</f>
        <v>0</v>
      </c>
      <c r="AC114" s="42">
        <f>IF('Indicator Data'!AD118="No Data",1,IF('Indicator Data imputation'!AD117&lt;&gt;"",1,0))</f>
        <v>1</v>
      </c>
      <c r="AD114" s="42">
        <f>IF('Indicator Data'!AE118="No Data",1,IF('Indicator Data imputation'!AE117&lt;&gt;"",1,0))</f>
        <v>0</v>
      </c>
      <c r="AE114" s="42">
        <f>IF('Indicator Data'!AF118="No Data",1,IF('Indicator Data imputation'!AF117&lt;&gt;"",1,0))</f>
        <v>0</v>
      </c>
      <c r="AF114" s="42">
        <f>IF('Indicator Data'!AG118="No Data",1,IF('Indicator Data imputation'!AG117&lt;&gt;"",1,0))</f>
        <v>0</v>
      </c>
      <c r="AG114" s="42">
        <f>IF('Indicator Data'!AH118="No Data",1,IF('Indicator Data imputation'!AH117&lt;&gt;"",1,0))</f>
        <v>0</v>
      </c>
      <c r="AH114" s="42">
        <f>IF('Indicator Data'!AI118="No Data",1,IF('Indicator Data imputation'!AI117&lt;&gt;"",1,0))</f>
        <v>0</v>
      </c>
      <c r="AI114" s="42">
        <f>IF('Indicator Data'!AJ118="No Data",1,IF('Indicator Data imputation'!AJ117&lt;&gt;"",1,0))</f>
        <v>0</v>
      </c>
      <c r="AJ114" s="42">
        <f>IF('Indicator Data'!AK118="No Data",1,IF('Indicator Data imputation'!AK117&lt;&gt;"",1,0))</f>
        <v>0</v>
      </c>
      <c r="AK114" s="42">
        <f>IF('Indicator Data'!AL118="No Data",1,IF('Indicator Data imputation'!AL117&lt;&gt;"",1,0))</f>
        <v>0</v>
      </c>
      <c r="AL114" s="42">
        <f>IF('Indicator Data'!AM118="No Data",1,IF('Indicator Data imputation'!AM117&lt;&gt;"",1,0))</f>
        <v>0</v>
      </c>
      <c r="AM114" s="42">
        <f>IF('Indicator Data'!AN118="No Data",1,IF('Indicator Data imputation'!AN117&lt;&gt;"",1,0))</f>
        <v>0</v>
      </c>
      <c r="AN114" s="42">
        <f>IF('Indicator Data'!AO118="No Data",1,IF('Indicator Data imputation'!AO117&lt;&gt;"",1,0))</f>
        <v>0</v>
      </c>
      <c r="AO114" s="42">
        <f>IF('Indicator Data'!AP118="No Data",1,IF('Indicator Data imputation'!AP117&lt;&gt;"",1,0))</f>
        <v>0</v>
      </c>
      <c r="AP114" s="42">
        <f>IF('Indicator Data'!AQ118="No Data",1,IF('Indicator Data imputation'!AQ117&lt;&gt;"",1,0))</f>
        <v>0</v>
      </c>
      <c r="AQ114" s="42">
        <f>IF('Indicator Data'!AR118="No Data",1,IF('Indicator Data imputation'!AR117&lt;&gt;"",1,0))</f>
        <v>0</v>
      </c>
      <c r="AR114" s="42">
        <f>IF('Indicator Data'!AS118="No Data",1,IF('Indicator Data imputation'!AS117&lt;&gt;"",1,0))</f>
        <v>0</v>
      </c>
      <c r="AS114" s="42">
        <f>IF('Indicator Data'!AT118="No Data",1,IF('Indicator Data imputation'!AT117&lt;&gt;"",1,0))</f>
        <v>1</v>
      </c>
      <c r="AT114" s="42">
        <f>IF('Indicator Data'!AU118="No Data",1,IF('Indicator Data imputation'!AU117&lt;&gt;"",1,0))</f>
        <v>0</v>
      </c>
      <c r="AU114" s="42">
        <f>IF('Indicator Data'!AV118="No Data",1,IF('Indicator Data imputation'!AV117&lt;&gt;"",1,0))</f>
        <v>0</v>
      </c>
      <c r="AV114" s="42">
        <f>IF('Indicator Data'!AW118="No Data",1,IF('Indicator Data imputation'!AW117&lt;&gt;"",1,0))</f>
        <v>0</v>
      </c>
      <c r="AW114" s="42">
        <f>IF('Indicator Data'!AX118="No Data",1,IF('Indicator Data imputation'!AX117&lt;&gt;"",1,0))</f>
        <v>0</v>
      </c>
      <c r="AX114" s="42">
        <f>IF('Indicator Data'!AY118="No Data",1,IF('Indicator Data imputation'!AY117&lt;&gt;"",1,0))</f>
        <v>0</v>
      </c>
      <c r="AY114" s="42">
        <f>IF('Indicator Data'!AZ118="No Data",1,IF('Indicator Data imputation'!AZ117&lt;&gt;"",1,0))</f>
        <v>0</v>
      </c>
      <c r="AZ114" s="42">
        <f>IF('Indicator Data'!BA118="No Data",1,IF('Indicator Data imputation'!BA117&lt;&gt;"",1,0))</f>
        <v>0</v>
      </c>
      <c r="BA114" s="42">
        <f>IF('Indicator Data'!BB118="No Data",1,IF('Indicator Data imputation'!BB117&lt;&gt;"",1,0))</f>
        <v>0</v>
      </c>
      <c r="BB114" s="42">
        <f>IF('Indicator Data'!BC118="No Data",1,IF('Indicator Data imputation'!BC117&lt;&gt;"",1,0))</f>
        <v>0</v>
      </c>
      <c r="BC114" s="42">
        <f>IF('Indicator Data'!BD118="No Data",1,IF('Indicator Data imputation'!BD117&lt;&gt;"",1,0))</f>
        <v>0</v>
      </c>
      <c r="BD114" s="42">
        <f>IF('Indicator Data'!BE118="No Data",1,IF('Indicator Data imputation'!BE117&lt;&gt;"",1,0))</f>
        <v>0</v>
      </c>
      <c r="BE114" s="42">
        <f>IF('Indicator Data'!BF118="No Data",1,IF('Indicator Data imputation'!BF117&lt;&gt;"",1,0))</f>
        <v>0</v>
      </c>
      <c r="BF114" s="42">
        <f>IF('Indicator Data'!BG118="No Data",1,IF('Indicator Data imputation'!BG117&lt;&gt;"",1,0))</f>
        <v>0</v>
      </c>
      <c r="BG114" s="42">
        <f>IF('Indicator Data'!BH118="No Data",1,IF('Indicator Data imputation'!BH117&lt;&gt;"",1,0))</f>
        <v>0</v>
      </c>
      <c r="BH114" s="42">
        <f>IF('Indicator Data'!BI118="No Data",1,IF('Indicator Data imputation'!BI117&lt;&gt;"",1,0))</f>
        <v>0</v>
      </c>
      <c r="BI114" s="42">
        <f>IF('Indicator Data'!BJ118="No Data",1,IF('Indicator Data imputation'!BJ117&lt;&gt;"",1,0))</f>
        <v>0</v>
      </c>
      <c r="BJ114" s="42">
        <f>IF('Indicator Data'!BK118="No Data",1,IF('Indicator Data imputation'!BK117&lt;&gt;"",1,0))</f>
        <v>0</v>
      </c>
      <c r="BK114" s="42">
        <f>IF('Indicator Data'!BL118="No Data",1,IF('Indicator Data imputation'!BL117&lt;&gt;"",1,0))</f>
        <v>0</v>
      </c>
      <c r="BL114" s="42">
        <f>IF('Indicator Data'!BM118="No Data",1,IF('Indicator Data imputation'!BM117&lt;&gt;"",1,0))</f>
        <v>0</v>
      </c>
      <c r="BM114" s="42">
        <f>IF('Indicator Data'!BN118="No Data",1,IF('Indicator Data imputation'!BN117&lt;&gt;"",1,0))</f>
        <v>0</v>
      </c>
      <c r="BN114" s="42">
        <f>IF('Indicator Data'!BO118="No Data",1,IF('Indicator Data imputation'!BO117&lt;&gt;"",1,0))</f>
        <v>0</v>
      </c>
      <c r="BO114" s="42">
        <f>IF('Indicator Data'!BP118="No Data",1,IF('Indicator Data imputation'!BP117&lt;&gt;"",1,0))</f>
        <v>0</v>
      </c>
      <c r="BP114" s="42">
        <f>IF('Indicator Data'!BQ118="No Data",1,IF('Indicator Data imputation'!BQ117&lt;&gt;"",1,0))</f>
        <v>0</v>
      </c>
      <c r="BQ114" s="42">
        <f>IF('Indicator Data'!BR118="No Data",1,IF('Indicator Data imputation'!BR117&lt;&gt;"",1,0))</f>
        <v>0</v>
      </c>
      <c r="BR114" s="42">
        <f>IF('Indicator Data'!BS118="No Data",1,IF('Indicator Data imputation'!BS117&lt;&gt;"",1,0))</f>
        <v>0</v>
      </c>
      <c r="BS114" s="42">
        <f>IF('Indicator Data'!BT118="No Data",1,IF('Indicator Data imputation'!BT117&lt;&gt;"",1,0))</f>
        <v>0</v>
      </c>
      <c r="BT114" s="42">
        <f>IF('Indicator Data'!BU118="No Data",1,IF('Indicator Data imputation'!BU117&lt;&gt;"",1,0))</f>
        <v>0</v>
      </c>
      <c r="BU114">
        <f t="shared" si="5"/>
        <v>6</v>
      </c>
      <c r="BV114" s="44">
        <f t="shared" si="4"/>
        <v>0.08</v>
      </c>
    </row>
    <row r="115" spans="1:74">
      <c r="A115" t="str">
        <f>'Indicator Data'!B119</f>
        <v>MNG</v>
      </c>
      <c r="B115" s="42">
        <f>IF('Indicator Data'!C119="No Data",1,IF('Indicator Data imputation'!C118&lt;&gt;"",1,0))</f>
        <v>0</v>
      </c>
      <c r="C115" s="42">
        <f>IF('Indicator Data'!D119="No Data",1,IF('Indicator Data imputation'!D118&lt;&gt;"",1,0))</f>
        <v>0</v>
      </c>
      <c r="D115" s="42">
        <f>IF('Indicator Data'!E119="No Data",1,IF('Indicator Data imputation'!E118&lt;&gt;"",1,0))</f>
        <v>0</v>
      </c>
      <c r="E115" s="42">
        <f>IF('Indicator Data'!F119="No Data",1,IF('Indicator Data imputation'!F118&lt;&gt;"",1,0))</f>
        <v>0</v>
      </c>
      <c r="F115" s="42">
        <f>IF('Indicator Data'!G119="No Data",1,IF('Indicator Data imputation'!G118&lt;&gt;"",1,0))</f>
        <v>0</v>
      </c>
      <c r="G115" s="42">
        <f>IF('Indicator Data'!H119="No Data",1,IF('Indicator Data imputation'!H118&lt;&gt;"",1,0))</f>
        <v>0</v>
      </c>
      <c r="H115" s="42">
        <f>IF('Indicator Data'!I119="No Data",1,IF('Indicator Data imputation'!I118&lt;&gt;"",1,0))</f>
        <v>0</v>
      </c>
      <c r="I115" s="42">
        <f>IF('Indicator Data'!J119="No Data",1,IF('Indicator Data imputation'!J118&lt;&gt;"",1,0))</f>
        <v>0</v>
      </c>
      <c r="J115" s="42">
        <f>IF('Indicator Data'!K119="No Data",1,IF('Indicator Data imputation'!K118&lt;&gt;"",1,0))</f>
        <v>0</v>
      </c>
      <c r="K115" s="42">
        <f>IF('Indicator Data'!L119="No Data",1,IF('Indicator Data imputation'!L118&lt;&gt;"",1,0))</f>
        <v>0</v>
      </c>
      <c r="L115" s="42">
        <f>IF('Indicator Data'!M119="No Data",1,IF('Indicator Data imputation'!M118&lt;&gt;"",1,0))</f>
        <v>0</v>
      </c>
      <c r="M115" s="42">
        <f>IF('Indicator Data'!N119="No Data",1,IF('Indicator Data imputation'!N118&lt;&gt;"",1,0))</f>
        <v>1</v>
      </c>
      <c r="N115" s="42">
        <f>IF('Indicator Data'!O119="No Data",1,IF('Indicator Data imputation'!O118&lt;&gt;"",1,0))</f>
        <v>1</v>
      </c>
      <c r="O115" s="42">
        <f>IF('Indicator Data'!P119="No Data",1,IF('Indicator Data imputation'!P118&lt;&gt;"",1,0))</f>
        <v>1</v>
      </c>
      <c r="P115" s="42">
        <f>IF('Indicator Data'!Q119="No Data",1,IF('Indicator Data imputation'!Q118&lt;&gt;"",1,0))</f>
        <v>0</v>
      </c>
      <c r="Q115" s="42">
        <f>IF('Indicator Data'!R119="No Data",1,IF('Indicator Data imputation'!R118&lt;&gt;"",1,0))</f>
        <v>0</v>
      </c>
      <c r="R115" s="42">
        <f>IF('Indicator Data'!S119="No Data",1,IF('Indicator Data imputation'!S118&lt;&gt;"",1,0))</f>
        <v>0</v>
      </c>
      <c r="S115" s="42">
        <f>IF('Indicator Data'!T119="No Data",1,IF('Indicator Data imputation'!T118&lt;&gt;"",1,0))</f>
        <v>0</v>
      </c>
      <c r="T115" s="42">
        <f>IF('Indicator Data'!U119="No Data",1,IF('Indicator Data imputation'!U118&lt;&gt;"",1,0))</f>
        <v>0</v>
      </c>
      <c r="U115" s="42">
        <f>IF('Indicator Data'!V119="No Data",1,IF('Indicator Data imputation'!V118&lt;&gt;"",1,0))</f>
        <v>0</v>
      </c>
      <c r="V115" s="42">
        <f>IF('Indicator Data'!W119="No Data",1,IF('Indicator Data imputation'!W118&lt;&gt;"",1,0))</f>
        <v>0</v>
      </c>
      <c r="W115" s="42">
        <f>IF('Indicator Data'!X119="No Data",1,IF('Indicator Data imputation'!X118&lt;&gt;"",1,0))</f>
        <v>0</v>
      </c>
      <c r="X115" s="42">
        <f>IF('Indicator Data'!Y119="No Data",1,IF('Indicator Data imputation'!Y118&lt;&gt;"",1,0))</f>
        <v>0</v>
      </c>
      <c r="Y115" s="42">
        <f>IF('Indicator Data'!Z119="No Data",1,IF('Indicator Data imputation'!Z118&lt;&gt;"",1,0))</f>
        <v>0</v>
      </c>
      <c r="Z115" s="42">
        <f>IF('Indicator Data'!AA119="No Data",1,IF('Indicator Data imputation'!AA118&lt;&gt;"",1,0))</f>
        <v>0</v>
      </c>
      <c r="AA115" s="42">
        <f>IF('Indicator Data'!AB119="No Data",1,IF('Indicator Data imputation'!AB118&lt;&gt;"",1,0))</f>
        <v>0</v>
      </c>
      <c r="AB115" s="42">
        <f>IF('Indicator Data'!AC119="No Data",1,IF('Indicator Data imputation'!AC118&lt;&gt;"",1,0))</f>
        <v>0</v>
      </c>
      <c r="AC115" s="42">
        <f>IF('Indicator Data'!AD119="No Data",1,IF('Indicator Data imputation'!AD118&lt;&gt;"",1,0))</f>
        <v>0</v>
      </c>
      <c r="AD115" s="42">
        <f>IF('Indicator Data'!AE119="No Data",1,IF('Indicator Data imputation'!AE118&lt;&gt;"",1,0))</f>
        <v>0</v>
      </c>
      <c r="AE115" s="42">
        <f>IF('Indicator Data'!AF119="No Data",1,IF('Indicator Data imputation'!AF118&lt;&gt;"",1,0))</f>
        <v>0</v>
      </c>
      <c r="AF115" s="42">
        <f>IF('Indicator Data'!AG119="No Data",1,IF('Indicator Data imputation'!AG118&lt;&gt;"",1,0))</f>
        <v>0</v>
      </c>
      <c r="AG115" s="42">
        <f>IF('Indicator Data'!AH119="No Data",1,IF('Indicator Data imputation'!AH118&lt;&gt;"",1,0))</f>
        <v>0</v>
      </c>
      <c r="AH115" s="42">
        <f>IF('Indicator Data'!AI119="No Data",1,IF('Indicator Data imputation'!AI118&lt;&gt;"",1,0))</f>
        <v>0</v>
      </c>
      <c r="AI115" s="42">
        <f>IF('Indicator Data'!AJ119="No Data",1,IF('Indicator Data imputation'!AJ118&lt;&gt;"",1,0))</f>
        <v>0</v>
      </c>
      <c r="AJ115" s="42">
        <f>IF('Indicator Data'!AK119="No Data",1,IF('Indicator Data imputation'!AK118&lt;&gt;"",1,0))</f>
        <v>0</v>
      </c>
      <c r="AK115" s="42">
        <f>IF('Indicator Data'!AL119="No Data",1,IF('Indicator Data imputation'!AL118&lt;&gt;"",1,0))</f>
        <v>0</v>
      </c>
      <c r="AL115" s="42">
        <f>IF('Indicator Data'!AM119="No Data",1,IF('Indicator Data imputation'!AM118&lt;&gt;"",1,0))</f>
        <v>0</v>
      </c>
      <c r="AM115" s="42">
        <f>IF('Indicator Data'!AN119="No Data",1,IF('Indicator Data imputation'!AN118&lt;&gt;"",1,0))</f>
        <v>0</v>
      </c>
      <c r="AN115" s="42">
        <f>IF('Indicator Data'!AO119="No Data",1,IF('Indicator Data imputation'!AO118&lt;&gt;"",1,0))</f>
        <v>0</v>
      </c>
      <c r="AO115" s="42">
        <f>IF('Indicator Data'!AP119="No Data",1,IF('Indicator Data imputation'!AP118&lt;&gt;"",1,0))</f>
        <v>0</v>
      </c>
      <c r="AP115" s="42">
        <f>IF('Indicator Data'!AQ119="No Data",1,IF('Indicator Data imputation'!AQ118&lt;&gt;"",1,0))</f>
        <v>0</v>
      </c>
      <c r="AQ115" s="42">
        <f>IF('Indicator Data'!AR119="No Data",1,IF('Indicator Data imputation'!AR118&lt;&gt;"",1,0))</f>
        <v>0</v>
      </c>
      <c r="AR115" s="42">
        <f>IF('Indicator Data'!AS119="No Data",1,IF('Indicator Data imputation'!AS118&lt;&gt;"",1,0))</f>
        <v>0</v>
      </c>
      <c r="AS115" s="42">
        <f>IF('Indicator Data'!AT119="No Data",1,IF('Indicator Data imputation'!AT118&lt;&gt;"",1,0))</f>
        <v>1</v>
      </c>
      <c r="AT115" s="42">
        <f>IF('Indicator Data'!AU119="No Data",1,IF('Indicator Data imputation'!AU118&lt;&gt;"",1,0))</f>
        <v>0</v>
      </c>
      <c r="AU115" s="42">
        <f>IF('Indicator Data'!AV119="No Data",1,IF('Indicator Data imputation'!AV118&lt;&gt;"",1,0))</f>
        <v>0</v>
      </c>
      <c r="AV115" s="42">
        <f>IF('Indicator Data'!AW119="No Data",1,IF('Indicator Data imputation'!AW118&lt;&gt;"",1,0))</f>
        <v>0</v>
      </c>
      <c r="AW115" s="42">
        <f>IF('Indicator Data'!AX119="No Data",1,IF('Indicator Data imputation'!AX118&lt;&gt;"",1,0))</f>
        <v>0</v>
      </c>
      <c r="AX115" s="42">
        <f>IF('Indicator Data'!AY119="No Data",1,IF('Indicator Data imputation'!AY118&lt;&gt;"",1,0))</f>
        <v>0</v>
      </c>
      <c r="AY115" s="42">
        <f>IF('Indicator Data'!AZ119="No Data",1,IF('Indicator Data imputation'!AZ118&lt;&gt;"",1,0))</f>
        <v>0</v>
      </c>
      <c r="AZ115" s="42">
        <f>IF('Indicator Data'!BA119="No Data",1,IF('Indicator Data imputation'!BA118&lt;&gt;"",1,0))</f>
        <v>0</v>
      </c>
      <c r="BA115" s="42">
        <f>IF('Indicator Data'!BB119="No Data",1,IF('Indicator Data imputation'!BB118&lt;&gt;"",1,0))</f>
        <v>0</v>
      </c>
      <c r="BB115" s="42">
        <f>IF('Indicator Data'!BC119="No Data",1,IF('Indicator Data imputation'!BC118&lt;&gt;"",1,0))</f>
        <v>0</v>
      </c>
      <c r="BC115" s="42">
        <f>IF('Indicator Data'!BD119="No Data",1,IF('Indicator Data imputation'!BD118&lt;&gt;"",1,0))</f>
        <v>0</v>
      </c>
      <c r="BD115" s="42">
        <f>IF('Indicator Data'!BE119="No Data",1,IF('Indicator Data imputation'!BE118&lt;&gt;"",1,0))</f>
        <v>0</v>
      </c>
      <c r="BE115" s="42">
        <f>IF('Indicator Data'!BF119="No Data",1,IF('Indicator Data imputation'!BF118&lt;&gt;"",1,0))</f>
        <v>0</v>
      </c>
      <c r="BF115" s="42">
        <f>IF('Indicator Data'!BG119="No Data",1,IF('Indicator Data imputation'!BG118&lt;&gt;"",1,0))</f>
        <v>0</v>
      </c>
      <c r="BG115" s="42">
        <f>IF('Indicator Data'!BH119="No Data",1,IF('Indicator Data imputation'!BH118&lt;&gt;"",1,0))</f>
        <v>0</v>
      </c>
      <c r="BH115" s="42">
        <f>IF('Indicator Data'!BI119="No Data",1,IF('Indicator Data imputation'!BI118&lt;&gt;"",1,0))</f>
        <v>0</v>
      </c>
      <c r="BI115" s="42">
        <f>IF('Indicator Data'!BJ119="No Data",1,IF('Indicator Data imputation'!BJ118&lt;&gt;"",1,0))</f>
        <v>0</v>
      </c>
      <c r="BJ115" s="42">
        <f>IF('Indicator Data'!BK119="No Data",1,IF('Indicator Data imputation'!BK118&lt;&gt;"",1,0))</f>
        <v>0</v>
      </c>
      <c r="BK115" s="42">
        <f>IF('Indicator Data'!BL119="No Data",1,IF('Indicator Data imputation'!BL118&lt;&gt;"",1,0))</f>
        <v>0</v>
      </c>
      <c r="BL115" s="42">
        <f>IF('Indicator Data'!BM119="No Data",1,IF('Indicator Data imputation'!BM118&lt;&gt;"",1,0))</f>
        <v>0</v>
      </c>
      <c r="BM115" s="42">
        <f>IF('Indicator Data'!BN119="No Data",1,IF('Indicator Data imputation'!BN118&lt;&gt;"",1,0))</f>
        <v>0</v>
      </c>
      <c r="BN115" s="42">
        <f>IF('Indicator Data'!BO119="No Data",1,IF('Indicator Data imputation'!BO118&lt;&gt;"",1,0))</f>
        <v>0</v>
      </c>
      <c r="BO115" s="42">
        <f>IF('Indicator Data'!BP119="No Data",1,IF('Indicator Data imputation'!BP118&lt;&gt;"",1,0))</f>
        <v>0</v>
      </c>
      <c r="BP115" s="42">
        <f>IF('Indicator Data'!BQ119="No Data",1,IF('Indicator Data imputation'!BQ118&lt;&gt;"",1,0))</f>
        <v>0</v>
      </c>
      <c r="BQ115" s="42">
        <f>IF('Indicator Data'!BR119="No Data",1,IF('Indicator Data imputation'!BR118&lt;&gt;"",1,0))</f>
        <v>0</v>
      </c>
      <c r="BR115" s="42">
        <f>IF('Indicator Data'!BS119="No Data",1,IF('Indicator Data imputation'!BS118&lt;&gt;"",1,0))</f>
        <v>0</v>
      </c>
      <c r="BS115" s="42">
        <f>IF('Indicator Data'!BT119="No Data",1,IF('Indicator Data imputation'!BT118&lt;&gt;"",1,0))</f>
        <v>0</v>
      </c>
      <c r="BT115" s="42">
        <f>IF('Indicator Data'!BU119="No Data",1,IF('Indicator Data imputation'!BU118&lt;&gt;"",1,0))</f>
        <v>0</v>
      </c>
      <c r="BU115">
        <f t="shared" si="5"/>
        <v>4</v>
      </c>
      <c r="BV115" s="44">
        <f t="shared" si="4"/>
        <v>5.3333333333333337E-2</v>
      </c>
    </row>
    <row r="116" spans="1:74">
      <c r="A116" t="str">
        <f>'Indicator Data'!B120</f>
        <v>MNE</v>
      </c>
      <c r="B116" s="42">
        <f>IF('Indicator Data'!C120="No Data",1,IF('Indicator Data imputation'!C119&lt;&gt;"",1,0))</f>
        <v>0</v>
      </c>
      <c r="C116" s="42">
        <f>IF('Indicator Data'!D120="No Data",1,IF('Indicator Data imputation'!D119&lt;&gt;"",1,0))</f>
        <v>0</v>
      </c>
      <c r="D116" s="42">
        <f>IF('Indicator Data'!E120="No Data",1,IF('Indicator Data imputation'!E119&lt;&gt;"",1,0))</f>
        <v>0</v>
      </c>
      <c r="E116" s="42">
        <f>IF('Indicator Data'!F120="No Data",1,IF('Indicator Data imputation'!F119&lt;&gt;"",1,0))</f>
        <v>0</v>
      </c>
      <c r="F116" s="42">
        <f>IF('Indicator Data'!G120="No Data",1,IF('Indicator Data imputation'!G119&lt;&gt;"",1,0))</f>
        <v>0</v>
      </c>
      <c r="G116" s="42">
        <f>IF('Indicator Data'!H120="No Data",1,IF('Indicator Data imputation'!H119&lt;&gt;"",1,0))</f>
        <v>0</v>
      </c>
      <c r="H116" s="42">
        <f>IF('Indicator Data'!I120="No Data",1,IF('Indicator Data imputation'!I119&lt;&gt;"",1,0))</f>
        <v>0</v>
      </c>
      <c r="I116" s="42">
        <f>IF('Indicator Data'!J120="No Data",1,IF('Indicator Data imputation'!J119&lt;&gt;"",1,0))</f>
        <v>0</v>
      </c>
      <c r="J116" s="42">
        <f>IF('Indicator Data'!K120="No Data",1,IF('Indicator Data imputation'!K119&lt;&gt;"",1,0))</f>
        <v>0</v>
      </c>
      <c r="K116" s="42">
        <f>IF('Indicator Data'!L120="No Data",1,IF('Indicator Data imputation'!L119&lt;&gt;"",1,0))</f>
        <v>0</v>
      </c>
      <c r="L116" s="42">
        <f>IF('Indicator Data'!M120="No Data",1,IF('Indicator Data imputation'!M119&lt;&gt;"",1,0))</f>
        <v>0</v>
      </c>
      <c r="M116" s="42">
        <f>IF('Indicator Data'!N120="No Data",1,IF('Indicator Data imputation'!N119&lt;&gt;"",1,0))</f>
        <v>1</v>
      </c>
      <c r="N116" s="42">
        <f>IF('Indicator Data'!O120="No Data",1,IF('Indicator Data imputation'!O119&lt;&gt;"",1,0))</f>
        <v>1</v>
      </c>
      <c r="O116" s="42">
        <f>IF('Indicator Data'!P120="No Data",1,IF('Indicator Data imputation'!P119&lt;&gt;"",1,0))</f>
        <v>1</v>
      </c>
      <c r="P116" s="42">
        <f>IF('Indicator Data'!Q120="No Data",1,IF('Indicator Data imputation'!Q119&lt;&gt;"",1,0))</f>
        <v>0</v>
      </c>
      <c r="Q116" s="42">
        <f>IF('Indicator Data'!R120="No Data",1,IF('Indicator Data imputation'!R119&lt;&gt;"",1,0))</f>
        <v>0</v>
      </c>
      <c r="R116" s="42">
        <f>IF('Indicator Data'!S120="No Data",1,IF('Indicator Data imputation'!S119&lt;&gt;"",1,0))</f>
        <v>0</v>
      </c>
      <c r="S116" s="42">
        <f>IF('Indicator Data'!T120="No Data",1,IF('Indicator Data imputation'!T119&lt;&gt;"",1,0))</f>
        <v>0</v>
      </c>
      <c r="T116" s="42">
        <f>IF('Indicator Data'!U120="No Data",1,IF('Indicator Data imputation'!U119&lt;&gt;"",1,0))</f>
        <v>0</v>
      </c>
      <c r="U116" s="42">
        <f>IF('Indicator Data'!V120="No Data",1,IF('Indicator Data imputation'!V119&lt;&gt;"",1,0))</f>
        <v>0</v>
      </c>
      <c r="V116" s="42">
        <f>IF('Indicator Data'!W120="No Data",1,IF('Indicator Data imputation'!W119&lt;&gt;"",1,0))</f>
        <v>0</v>
      </c>
      <c r="W116" s="42">
        <f>IF('Indicator Data'!X120="No Data",1,IF('Indicator Data imputation'!X119&lt;&gt;"",1,0))</f>
        <v>0</v>
      </c>
      <c r="X116" s="42">
        <f>IF('Indicator Data'!Y120="No Data",1,IF('Indicator Data imputation'!Y119&lt;&gt;"",1,0))</f>
        <v>0</v>
      </c>
      <c r="Y116" s="42">
        <f>IF('Indicator Data'!Z120="No Data",1,IF('Indicator Data imputation'!Z119&lt;&gt;"",1,0))</f>
        <v>0</v>
      </c>
      <c r="Z116" s="42">
        <f>IF('Indicator Data'!AA120="No Data",1,IF('Indicator Data imputation'!AA119&lt;&gt;"",1,0))</f>
        <v>0</v>
      </c>
      <c r="AA116" s="42">
        <f>IF('Indicator Data'!AB120="No Data",1,IF('Indicator Data imputation'!AB119&lt;&gt;"",1,0))</f>
        <v>0</v>
      </c>
      <c r="AB116" s="42">
        <f>IF('Indicator Data'!AC120="No Data",1,IF('Indicator Data imputation'!AC119&lt;&gt;"",1,0))</f>
        <v>0</v>
      </c>
      <c r="AC116" s="42">
        <f>IF('Indicator Data'!AD120="No Data",1,IF('Indicator Data imputation'!AD119&lt;&gt;"",1,0))</f>
        <v>0</v>
      </c>
      <c r="AD116" s="42">
        <f>IF('Indicator Data'!AE120="No Data",1,IF('Indicator Data imputation'!AE119&lt;&gt;"",1,0))</f>
        <v>0</v>
      </c>
      <c r="AE116" s="42">
        <f>IF('Indicator Data'!AF120="No Data",1,IF('Indicator Data imputation'!AF119&lt;&gt;"",1,0))</f>
        <v>0</v>
      </c>
      <c r="AF116" s="42">
        <f>IF('Indicator Data'!AG120="No Data",1,IF('Indicator Data imputation'!AG119&lt;&gt;"",1,0))</f>
        <v>0</v>
      </c>
      <c r="AG116" s="42">
        <f>IF('Indicator Data'!AH120="No Data",1,IF('Indicator Data imputation'!AH119&lt;&gt;"",1,0))</f>
        <v>0</v>
      </c>
      <c r="AH116" s="42">
        <f>IF('Indicator Data'!AI120="No Data",1,IF('Indicator Data imputation'!AI119&lt;&gt;"",1,0))</f>
        <v>0</v>
      </c>
      <c r="AI116" s="42">
        <f>IF('Indicator Data'!AJ120="No Data",1,IF('Indicator Data imputation'!AJ119&lt;&gt;"",1,0))</f>
        <v>0</v>
      </c>
      <c r="AJ116" s="42">
        <f>IF('Indicator Data'!AK120="No Data",1,IF('Indicator Data imputation'!AK119&lt;&gt;"",1,0))</f>
        <v>0</v>
      </c>
      <c r="AK116" s="42">
        <f>IF('Indicator Data'!AL120="No Data",1,IF('Indicator Data imputation'!AL119&lt;&gt;"",1,0))</f>
        <v>0</v>
      </c>
      <c r="AL116" s="42">
        <f>IF('Indicator Data'!AM120="No Data",1,IF('Indicator Data imputation'!AM119&lt;&gt;"",1,0))</f>
        <v>0</v>
      </c>
      <c r="AM116" s="42">
        <f>IF('Indicator Data'!AN120="No Data",1,IF('Indicator Data imputation'!AN119&lt;&gt;"",1,0))</f>
        <v>0</v>
      </c>
      <c r="AN116" s="42">
        <f>IF('Indicator Data'!AO120="No Data",1,IF('Indicator Data imputation'!AO119&lt;&gt;"",1,0))</f>
        <v>0</v>
      </c>
      <c r="AO116" s="42">
        <f>IF('Indicator Data'!AP120="No Data",1,IF('Indicator Data imputation'!AP119&lt;&gt;"",1,0))</f>
        <v>0</v>
      </c>
      <c r="AP116" s="42">
        <f>IF('Indicator Data'!AQ120="No Data",1,IF('Indicator Data imputation'!AQ119&lt;&gt;"",1,0))</f>
        <v>0</v>
      </c>
      <c r="AQ116" s="42">
        <f>IF('Indicator Data'!AR120="No Data",1,IF('Indicator Data imputation'!AR119&lt;&gt;"",1,0))</f>
        <v>0</v>
      </c>
      <c r="AR116" s="42">
        <f>IF('Indicator Data'!AS120="No Data",1,IF('Indicator Data imputation'!AS119&lt;&gt;"",1,0))</f>
        <v>0</v>
      </c>
      <c r="AS116" s="42">
        <f>IF('Indicator Data'!AT120="No Data",1,IF('Indicator Data imputation'!AT119&lt;&gt;"",1,0))</f>
        <v>1</v>
      </c>
      <c r="AT116" s="42">
        <f>IF('Indicator Data'!AU120="No Data",1,IF('Indicator Data imputation'!AU119&lt;&gt;"",1,0))</f>
        <v>0</v>
      </c>
      <c r="AU116" s="42">
        <f>IF('Indicator Data'!AV120="No Data",1,IF('Indicator Data imputation'!AV119&lt;&gt;"",1,0))</f>
        <v>0</v>
      </c>
      <c r="AV116" s="42">
        <f>IF('Indicator Data'!AW120="No Data",1,IF('Indicator Data imputation'!AW119&lt;&gt;"",1,0))</f>
        <v>0</v>
      </c>
      <c r="AW116" s="42">
        <f>IF('Indicator Data'!AX120="No Data",1,IF('Indicator Data imputation'!AX119&lt;&gt;"",1,0))</f>
        <v>0</v>
      </c>
      <c r="AX116" s="42">
        <f>IF('Indicator Data'!AY120="No Data",1,IF('Indicator Data imputation'!AY119&lt;&gt;"",1,0))</f>
        <v>0</v>
      </c>
      <c r="AY116" s="42">
        <f>IF('Indicator Data'!AZ120="No Data",1,IF('Indicator Data imputation'!AZ119&lt;&gt;"",1,0))</f>
        <v>0</v>
      </c>
      <c r="AZ116" s="42">
        <f>IF('Indicator Data'!BA120="No Data",1,IF('Indicator Data imputation'!BA119&lt;&gt;"",1,0))</f>
        <v>0</v>
      </c>
      <c r="BA116" s="42">
        <f>IF('Indicator Data'!BB120="No Data",1,IF('Indicator Data imputation'!BB119&lt;&gt;"",1,0))</f>
        <v>0</v>
      </c>
      <c r="BB116" s="42">
        <f>IF('Indicator Data'!BC120="No Data",1,IF('Indicator Data imputation'!BC119&lt;&gt;"",1,0))</f>
        <v>0</v>
      </c>
      <c r="BC116" s="42">
        <f>IF('Indicator Data'!BD120="No Data",1,IF('Indicator Data imputation'!BD119&lt;&gt;"",1,0))</f>
        <v>0</v>
      </c>
      <c r="BD116" s="42">
        <f>IF('Indicator Data'!BE120="No Data",1,IF('Indicator Data imputation'!BE119&lt;&gt;"",1,0))</f>
        <v>0</v>
      </c>
      <c r="BE116" s="42">
        <f>IF('Indicator Data'!BF120="No Data",1,IF('Indicator Data imputation'!BF119&lt;&gt;"",1,0))</f>
        <v>0</v>
      </c>
      <c r="BF116" s="42">
        <f>IF('Indicator Data'!BG120="No Data",1,IF('Indicator Data imputation'!BG119&lt;&gt;"",1,0))</f>
        <v>0</v>
      </c>
      <c r="BG116" s="42">
        <f>IF('Indicator Data'!BH120="No Data",1,IF('Indicator Data imputation'!BH119&lt;&gt;"",1,0))</f>
        <v>0</v>
      </c>
      <c r="BH116" s="42">
        <f>IF('Indicator Data'!BI120="No Data",1,IF('Indicator Data imputation'!BI119&lt;&gt;"",1,0))</f>
        <v>0</v>
      </c>
      <c r="BI116" s="42">
        <f>IF('Indicator Data'!BJ120="No Data",1,IF('Indicator Data imputation'!BJ119&lt;&gt;"",1,0))</f>
        <v>0</v>
      </c>
      <c r="BJ116" s="42">
        <f>IF('Indicator Data'!BK120="No Data",1,IF('Indicator Data imputation'!BK119&lt;&gt;"",1,0))</f>
        <v>0</v>
      </c>
      <c r="BK116" s="42">
        <f>IF('Indicator Data'!BL120="No Data",1,IF('Indicator Data imputation'!BL119&lt;&gt;"",1,0))</f>
        <v>0</v>
      </c>
      <c r="BL116" s="42">
        <f>IF('Indicator Data'!BM120="No Data",1,IF('Indicator Data imputation'!BM119&lt;&gt;"",1,0))</f>
        <v>0</v>
      </c>
      <c r="BM116" s="42">
        <f>IF('Indicator Data'!BN120="No Data",1,IF('Indicator Data imputation'!BN119&lt;&gt;"",1,0))</f>
        <v>0</v>
      </c>
      <c r="BN116" s="42">
        <f>IF('Indicator Data'!BO120="No Data",1,IF('Indicator Data imputation'!BO119&lt;&gt;"",1,0))</f>
        <v>0</v>
      </c>
      <c r="BO116" s="42">
        <f>IF('Indicator Data'!BP120="No Data",1,IF('Indicator Data imputation'!BP119&lt;&gt;"",1,0))</f>
        <v>0</v>
      </c>
      <c r="BP116" s="42">
        <f>IF('Indicator Data'!BQ120="No Data",1,IF('Indicator Data imputation'!BQ119&lt;&gt;"",1,0))</f>
        <v>0</v>
      </c>
      <c r="BQ116" s="42">
        <f>IF('Indicator Data'!BR120="No Data",1,IF('Indicator Data imputation'!BR119&lt;&gt;"",1,0))</f>
        <v>0</v>
      </c>
      <c r="BR116" s="42">
        <f>IF('Indicator Data'!BS120="No Data",1,IF('Indicator Data imputation'!BS119&lt;&gt;"",1,0))</f>
        <v>1</v>
      </c>
      <c r="BS116" s="42">
        <f>IF('Indicator Data'!BT120="No Data",1,IF('Indicator Data imputation'!BT119&lt;&gt;"",1,0))</f>
        <v>0</v>
      </c>
      <c r="BT116" s="42">
        <f>IF('Indicator Data'!BU120="No Data",1,IF('Indicator Data imputation'!BU119&lt;&gt;"",1,0))</f>
        <v>0</v>
      </c>
      <c r="BU116">
        <f t="shared" si="5"/>
        <v>5</v>
      </c>
      <c r="BV116" s="44">
        <f t="shared" si="4"/>
        <v>6.6666666666666666E-2</v>
      </c>
    </row>
    <row r="117" spans="1:74">
      <c r="A117" t="str">
        <f>'Indicator Data'!B121</f>
        <v>MAR</v>
      </c>
      <c r="B117" s="42">
        <f>IF('Indicator Data'!C121="No Data",1,IF('Indicator Data imputation'!C120&lt;&gt;"",1,0))</f>
        <v>0</v>
      </c>
      <c r="C117" s="42">
        <f>IF('Indicator Data'!D121="No Data",1,IF('Indicator Data imputation'!D120&lt;&gt;"",1,0))</f>
        <v>0</v>
      </c>
      <c r="D117" s="42">
        <f>IF('Indicator Data'!E121="No Data",1,IF('Indicator Data imputation'!E120&lt;&gt;"",1,0))</f>
        <v>0</v>
      </c>
      <c r="E117" s="42">
        <f>IF('Indicator Data'!F121="No Data",1,IF('Indicator Data imputation'!F120&lt;&gt;"",1,0))</f>
        <v>0</v>
      </c>
      <c r="F117" s="42">
        <f>IF('Indicator Data'!G121="No Data",1,IF('Indicator Data imputation'!G120&lt;&gt;"",1,0))</f>
        <v>0</v>
      </c>
      <c r="G117" s="42">
        <f>IF('Indicator Data'!H121="No Data",1,IF('Indicator Data imputation'!H120&lt;&gt;"",1,0))</f>
        <v>0</v>
      </c>
      <c r="H117" s="42">
        <f>IF('Indicator Data'!I121="No Data",1,IF('Indicator Data imputation'!I120&lt;&gt;"",1,0))</f>
        <v>0</v>
      </c>
      <c r="I117" s="42">
        <f>IF('Indicator Data'!J121="No Data",1,IF('Indicator Data imputation'!J120&lt;&gt;"",1,0))</f>
        <v>0</v>
      </c>
      <c r="J117" s="42">
        <f>IF('Indicator Data'!K121="No Data",1,IF('Indicator Data imputation'!K120&lt;&gt;"",1,0))</f>
        <v>0</v>
      </c>
      <c r="K117" s="42">
        <f>IF('Indicator Data'!L121="No Data",1,IF('Indicator Data imputation'!L120&lt;&gt;"",1,0))</f>
        <v>0</v>
      </c>
      <c r="L117" s="42">
        <f>IF('Indicator Data'!M121="No Data",1,IF('Indicator Data imputation'!M120&lt;&gt;"",1,0))</f>
        <v>0</v>
      </c>
      <c r="M117" s="42">
        <f>IF('Indicator Data'!N121="No Data",1,IF('Indicator Data imputation'!N120&lt;&gt;"",1,0))</f>
        <v>0</v>
      </c>
      <c r="N117" s="42">
        <f>IF('Indicator Data'!O121="No Data",1,IF('Indicator Data imputation'!O120&lt;&gt;"",1,0))</f>
        <v>0</v>
      </c>
      <c r="O117" s="42">
        <f>IF('Indicator Data'!P121="No Data",1,IF('Indicator Data imputation'!P120&lt;&gt;"",1,0))</f>
        <v>0</v>
      </c>
      <c r="P117" s="42">
        <f>IF('Indicator Data'!Q121="No Data",1,IF('Indicator Data imputation'!Q120&lt;&gt;"",1,0))</f>
        <v>0</v>
      </c>
      <c r="Q117" s="42">
        <f>IF('Indicator Data'!R121="No Data",1,IF('Indicator Data imputation'!R120&lt;&gt;"",1,0))</f>
        <v>0</v>
      </c>
      <c r="R117" s="42">
        <f>IF('Indicator Data'!S121="No Data",1,IF('Indicator Data imputation'!S120&lt;&gt;"",1,0))</f>
        <v>0</v>
      </c>
      <c r="S117" s="42">
        <f>IF('Indicator Data'!T121="No Data",1,IF('Indicator Data imputation'!T120&lt;&gt;"",1,0))</f>
        <v>0</v>
      </c>
      <c r="T117" s="42">
        <f>IF('Indicator Data'!U121="No Data",1,IF('Indicator Data imputation'!U120&lt;&gt;"",1,0))</f>
        <v>0</v>
      </c>
      <c r="U117" s="42">
        <f>IF('Indicator Data'!V121="No Data",1,IF('Indicator Data imputation'!V120&lt;&gt;"",1,0))</f>
        <v>0</v>
      </c>
      <c r="V117" s="42">
        <f>IF('Indicator Data'!W121="No Data",1,IF('Indicator Data imputation'!W120&lt;&gt;"",1,0))</f>
        <v>0</v>
      </c>
      <c r="W117" s="42">
        <f>IF('Indicator Data'!X121="No Data",1,IF('Indicator Data imputation'!X120&lt;&gt;"",1,0))</f>
        <v>0</v>
      </c>
      <c r="X117" s="42">
        <f>IF('Indicator Data'!Y121="No Data",1,IF('Indicator Data imputation'!Y120&lt;&gt;"",1,0))</f>
        <v>0</v>
      </c>
      <c r="Y117" s="42">
        <f>IF('Indicator Data'!Z121="No Data",1,IF('Indicator Data imputation'!Z120&lt;&gt;"",1,0))</f>
        <v>0</v>
      </c>
      <c r="Z117" s="42">
        <f>IF('Indicator Data'!AA121="No Data",1,IF('Indicator Data imputation'!AA120&lt;&gt;"",1,0))</f>
        <v>1</v>
      </c>
      <c r="AA117" s="42">
        <f>IF('Indicator Data'!AB121="No Data",1,IF('Indicator Data imputation'!AB120&lt;&gt;"",1,0))</f>
        <v>0</v>
      </c>
      <c r="AB117" s="42">
        <f>IF('Indicator Data'!AC121="No Data",1,IF('Indicator Data imputation'!AC120&lt;&gt;"",1,0))</f>
        <v>0</v>
      </c>
      <c r="AC117" s="42">
        <f>IF('Indicator Data'!AD121="No Data",1,IF('Indicator Data imputation'!AD120&lt;&gt;"",1,0))</f>
        <v>0</v>
      </c>
      <c r="AD117" s="42">
        <f>IF('Indicator Data'!AE121="No Data",1,IF('Indicator Data imputation'!AE120&lt;&gt;"",1,0))</f>
        <v>0</v>
      </c>
      <c r="AE117" s="42">
        <f>IF('Indicator Data'!AF121="No Data",1,IF('Indicator Data imputation'!AF120&lt;&gt;"",1,0))</f>
        <v>0</v>
      </c>
      <c r="AF117" s="42">
        <f>IF('Indicator Data'!AG121="No Data",1,IF('Indicator Data imputation'!AG120&lt;&gt;"",1,0))</f>
        <v>0</v>
      </c>
      <c r="AG117" s="42">
        <f>IF('Indicator Data'!AH121="No Data",1,IF('Indicator Data imputation'!AH120&lt;&gt;"",1,0))</f>
        <v>0</v>
      </c>
      <c r="AH117" s="42">
        <f>IF('Indicator Data'!AI121="No Data",1,IF('Indicator Data imputation'!AI120&lt;&gt;"",1,0))</f>
        <v>0</v>
      </c>
      <c r="AI117" s="42">
        <f>IF('Indicator Data'!AJ121="No Data",1,IF('Indicator Data imputation'!AJ120&lt;&gt;"",1,0))</f>
        <v>0</v>
      </c>
      <c r="AJ117" s="42">
        <f>IF('Indicator Data'!AK121="No Data",1,IF('Indicator Data imputation'!AK120&lt;&gt;"",1,0))</f>
        <v>0</v>
      </c>
      <c r="AK117" s="42">
        <f>IF('Indicator Data'!AL121="No Data",1,IF('Indicator Data imputation'!AL120&lt;&gt;"",1,0))</f>
        <v>0</v>
      </c>
      <c r="AL117" s="42">
        <f>IF('Indicator Data'!AM121="No Data",1,IF('Indicator Data imputation'!AM120&lt;&gt;"",1,0))</f>
        <v>0</v>
      </c>
      <c r="AM117" s="42">
        <f>IF('Indicator Data'!AN121="No Data",1,IF('Indicator Data imputation'!AN120&lt;&gt;"",1,0))</f>
        <v>0</v>
      </c>
      <c r="AN117" s="42">
        <f>IF('Indicator Data'!AO121="No Data",1,IF('Indicator Data imputation'!AO120&lt;&gt;"",1,0))</f>
        <v>0</v>
      </c>
      <c r="AO117" s="42">
        <f>IF('Indicator Data'!AP121="No Data",1,IF('Indicator Data imputation'!AP120&lt;&gt;"",1,0))</f>
        <v>0</v>
      </c>
      <c r="AP117" s="42">
        <f>IF('Indicator Data'!AQ121="No Data",1,IF('Indicator Data imputation'!AQ120&lt;&gt;"",1,0))</f>
        <v>0</v>
      </c>
      <c r="AQ117" s="42">
        <f>IF('Indicator Data'!AR121="No Data",1,IF('Indicator Data imputation'!AR120&lt;&gt;"",1,0))</f>
        <v>0</v>
      </c>
      <c r="AR117" s="42">
        <f>IF('Indicator Data'!AS121="No Data",1,IF('Indicator Data imputation'!AS120&lt;&gt;"",1,0))</f>
        <v>0</v>
      </c>
      <c r="AS117" s="42">
        <f>IF('Indicator Data'!AT121="No Data",1,IF('Indicator Data imputation'!AT120&lt;&gt;"",1,0))</f>
        <v>0</v>
      </c>
      <c r="AT117" s="42">
        <f>IF('Indicator Data'!AU121="No Data",1,IF('Indicator Data imputation'!AU120&lt;&gt;"",1,0))</f>
        <v>0</v>
      </c>
      <c r="AU117" s="42">
        <f>IF('Indicator Data'!AV121="No Data",1,IF('Indicator Data imputation'!AV120&lt;&gt;"",1,0))</f>
        <v>0</v>
      </c>
      <c r="AV117" s="42">
        <f>IF('Indicator Data'!AW121="No Data",1,IF('Indicator Data imputation'!AW120&lt;&gt;"",1,0))</f>
        <v>0</v>
      </c>
      <c r="AW117" s="42">
        <f>IF('Indicator Data'!AX121="No Data",1,IF('Indicator Data imputation'!AX120&lt;&gt;"",1,0))</f>
        <v>0</v>
      </c>
      <c r="AX117" s="42">
        <f>IF('Indicator Data'!AY121="No Data",1,IF('Indicator Data imputation'!AY120&lt;&gt;"",1,0))</f>
        <v>0</v>
      </c>
      <c r="AY117" s="42">
        <f>IF('Indicator Data'!AZ121="No Data",1,IF('Indicator Data imputation'!AZ120&lt;&gt;"",1,0))</f>
        <v>0</v>
      </c>
      <c r="AZ117" s="42">
        <f>IF('Indicator Data'!BA121="No Data",1,IF('Indicator Data imputation'!BA120&lt;&gt;"",1,0))</f>
        <v>0</v>
      </c>
      <c r="BA117" s="42">
        <f>IF('Indicator Data'!BB121="No Data",1,IF('Indicator Data imputation'!BB120&lt;&gt;"",1,0))</f>
        <v>0</v>
      </c>
      <c r="BB117" s="42">
        <f>IF('Indicator Data'!BC121="No Data",1,IF('Indicator Data imputation'!BC120&lt;&gt;"",1,0))</f>
        <v>0</v>
      </c>
      <c r="BC117" s="42">
        <f>IF('Indicator Data'!BD121="No Data",1,IF('Indicator Data imputation'!BD120&lt;&gt;"",1,0))</f>
        <v>0</v>
      </c>
      <c r="BD117" s="42">
        <f>IF('Indicator Data'!BE121="No Data",1,IF('Indicator Data imputation'!BE120&lt;&gt;"",1,0))</f>
        <v>0</v>
      </c>
      <c r="BE117" s="42">
        <f>IF('Indicator Data'!BF121="No Data",1,IF('Indicator Data imputation'!BF120&lt;&gt;"",1,0))</f>
        <v>0</v>
      </c>
      <c r="BF117" s="42">
        <f>IF('Indicator Data'!BG121="No Data",1,IF('Indicator Data imputation'!BG120&lt;&gt;"",1,0))</f>
        <v>0</v>
      </c>
      <c r="BG117" s="42">
        <f>IF('Indicator Data'!BH121="No Data",1,IF('Indicator Data imputation'!BH120&lt;&gt;"",1,0))</f>
        <v>0</v>
      </c>
      <c r="BH117" s="42">
        <f>IF('Indicator Data'!BI121="No Data",1,IF('Indicator Data imputation'!BI120&lt;&gt;"",1,0))</f>
        <v>0</v>
      </c>
      <c r="BI117" s="42">
        <f>IF('Indicator Data'!BJ121="No Data",1,IF('Indicator Data imputation'!BJ120&lt;&gt;"",1,0))</f>
        <v>0</v>
      </c>
      <c r="BJ117" s="42">
        <f>IF('Indicator Data'!BK121="No Data",1,IF('Indicator Data imputation'!BK120&lt;&gt;"",1,0))</f>
        <v>0</v>
      </c>
      <c r="BK117" s="42">
        <f>IF('Indicator Data'!BL121="No Data",1,IF('Indicator Data imputation'!BL120&lt;&gt;"",1,0))</f>
        <v>0</v>
      </c>
      <c r="BL117" s="42">
        <f>IF('Indicator Data'!BM121="No Data",1,IF('Indicator Data imputation'!BM120&lt;&gt;"",1,0))</f>
        <v>0</v>
      </c>
      <c r="BM117" s="42">
        <f>IF('Indicator Data'!BN121="No Data",1,IF('Indicator Data imputation'!BN120&lt;&gt;"",1,0))</f>
        <v>0</v>
      </c>
      <c r="BN117" s="42">
        <f>IF('Indicator Data'!BO121="No Data",1,IF('Indicator Data imputation'!BO120&lt;&gt;"",1,0))</f>
        <v>0</v>
      </c>
      <c r="BO117" s="42">
        <f>IF('Indicator Data'!BP121="No Data",1,IF('Indicator Data imputation'!BP120&lt;&gt;"",1,0))</f>
        <v>0</v>
      </c>
      <c r="BP117" s="42">
        <f>IF('Indicator Data'!BQ121="No Data",1,IF('Indicator Data imputation'!BQ120&lt;&gt;"",1,0))</f>
        <v>0</v>
      </c>
      <c r="BQ117" s="42">
        <f>IF('Indicator Data'!BR121="No Data",1,IF('Indicator Data imputation'!BR120&lt;&gt;"",1,0))</f>
        <v>0</v>
      </c>
      <c r="BR117" s="42">
        <f>IF('Indicator Data'!BS121="No Data",1,IF('Indicator Data imputation'!BS120&lt;&gt;"",1,0))</f>
        <v>0</v>
      </c>
      <c r="BS117" s="42">
        <f>IF('Indicator Data'!BT121="No Data",1,IF('Indicator Data imputation'!BT120&lt;&gt;"",1,0))</f>
        <v>0</v>
      </c>
      <c r="BT117" s="42">
        <f>IF('Indicator Data'!BU121="No Data",1,IF('Indicator Data imputation'!BU120&lt;&gt;"",1,0))</f>
        <v>0</v>
      </c>
      <c r="BU117">
        <f t="shared" si="5"/>
        <v>1</v>
      </c>
      <c r="BV117" s="44">
        <f t="shared" si="4"/>
        <v>1.3333333333333334E-2</v>
      </c>
    </row>
    <row r="118" spans="1:74">
      <c r="A118" t="str">
        <f>'Indicator Data'!B122</f>
        <v>MOZ</v>
      </c>
      <c r="B118" s="42">
        <f>IF('Indicator Data'!C122="No Data",1,IF('Indicator Data imputation'!C121&lt;&gt;"",1,0))</f>
        <v>0</v>
      </c>
      <c r="C118" s="42">
        <f>IF('Indicator Data'!D122="No Data",1,IF('Indicator Data imputation'!D121&lt;&gt;"",1,0))</f>
        <v>0</v>
      </c>
      <c r="D118" s="42">
        <f>IF('Indicator Data'!E122="No Data",1,IF('Indicator Data imputation'!E121&lt;&gt;"",1,0))</f>
        <v>0</v>
      </c>
      <c r="E118" s="42">
        <f>IF('Indicator Data'!F122="No Data",1,IF('Indicator Data imputation'!F121&lt;&gt;"",1,0))</f>
        <v>0</v>
      </c>
      <c r="F118" s="42">
        <f>IF('Indicator Data'!G122="No Data",1,IF('Indicator Data imputation'!G121&lt;&gt;"",1,0))</f>
        <v>0</v>
      </c>
      <c r="G118" s="42">
        <f>IF('Indicator Data'!H122="No Data",1,IF('Indicator Data imputation'!H121&lt;&gt;"",1,0))</f>
        <v>0</v>
      </c>
      <c r="H118" s="42">
        <f>IF('Indicator Data'!I122="No Data",1,IF('Indicator Data imputation'!I121&lt;&gt;"",1,0))</f>
        <v>0</v>
      </c>
      <c r="I118" s="42">
        <f>IF('Indicator Data'!J122="No Data",1,IF('Indicator Data imputation'!J121&lt;&gt;"",1,0))</f>
        <v>0</v>
      </c>
      <c r="J118" s="42">
        <f>IF('Indicator Data'!K122="No Data",1,IF('Indicator Data imputation'!K121&lt;&gt;"",1,0))</f>
        <v>0</v>
      </c>
      <c r="K118" s="42">
        <f>IF('Indicator Data'!L122="No Data",1,IF('Indicator Data imputation'!L121&lt;&gt;"",1,0))</f>
        <v>0</v>
      </c>
      <c r="L118" s="42">
        <f>IF('Indicator Data'!M122="No Data",1,IF('Indicator Data imputation'!M121&lt;&gt;"",1,0))</f>
        <v>0</v>
      </c>
      <c r="M118" s="42">
        <f>IF('Indicator Data'!N122="No Data",1,IF('Indicator Data imputation'!N121&lt;&gt;"",1,0))</f>
        <v>0</v>
      </c>
      <c r="N118" s="42">
        <f>IF('Indicator Data'!O122="No Data",1,IF('Indicator Data imputation'!O121&lt;&gt;"",1,0))</f>
        <v>0</v>
      </c>
      <c r="O118" s="42">
        <f>IF('Indicator Data'!P122="No Data",1,IF('Indicator Data imputation'!P121&lt;&gt;"",1,0))</f>
        <v>0</v>
      </c>
      <c r="P118" s="42">
        <f>IF('Indicator Data'!Q122="No Data",1,IF('Indicator Data imputation'!Q121&lt;&gt;"",1,0))</f>
        <v>0</v>
      </c>
      <c r="Q118" s="42">
        <f>IF('Indicator Data'!R122="No Data",1,IF('Indicator Data imputation'!R121&lt;&gt;"",1,0))</f>
        <v>0</v>
      </c>
      <c r="R118" s="42">
        <f>IF('Indicator Data'!S122="No Data",1,IF('Indicator Data imputation'!S121&lt;&gt;"",1,0))</f>
        <v>0</v>
      </c>
      <c r="S118" s="42">
        <f>IF('Indicator Data'!T122="No Data",1,IF('Indicator Data imputation'!T121&lt;&gt;"",1,0))</f>
        <v>0</v>
      </c>
      <c r="T118" s="42">
        <f>IF('Indicator Data'!U122="No Data",1,IF('Indicator Data imputation'!U121&lt;&gt;"",1,0))</f>
        <v>0</v>
      </c>
      <c r="U118" s="42">
        <f>IF('Indicator Data'!V122="No Data",1,IF('Indicator Data imputation'!V121&lt;&gt;"",1,0))</f>
        <v>0</v>
      </c>
      <c r="V118" s="42">
        <f>IF('Indicator Data'!W122="No Data",1,IF('Indicator Data imputation'!W121&lt;&gt;"",1,0))</f>
        <v>0</v>
      </c>
      <c r="W118" s="42">
        <f>IF('Indicator Data'!X122="No Data",1,IF('Indicator Data imputation'!X121&lt;&gt;"",1,0))</f>
        <v>0</v>
      </c>
      <c r="X118" s="42">
        <f>IF('Indicator Data'!Y122="No Data",1,IF('Indicator Data imputation'!Y121&lt;&gt;"",1,0))</f>
        <v>0</v>
      </c>
      <c r="Y118" s="42">
        <f>IF('Indicator Data'!Z122="No Data",1,IF('Indicator Data imputation'!Z121&lt;&gt;"",1,0))</f>
        <v>0</v>
      </c>
      <c r="Z118" s="42">
        <f>IF('Indicator Data'!AA122="No Data",1,IF('Indicator Data imputation'!AA121&lt;&gt;"",1,0))</f>
        <v>1</v>
      </c>
      <c r="AA118" s="42">
        <f>IF('Indicator Data'!AB122="No Data",1,IF('Indicator Data imputation'!AB121&lt;&gt;"",1,0))</f>
        <v>0</v>
      </c>
      <c r="AB118" s="42">
        <f>IF('Indicator Data'!AC122="No Data",1,IF('Indicator Data imputation'!AC121&lt;&gt;"",1,0))</f>
        <v>0</v>
      </c>
      <c r="AC118" s="42">
        <f>IF('Indicator Data'!AD122="No Data",1,IF('Indicator Data imputation'!AD121&lt;&gt;"",1,0))</f>
        <v>0</v>
      </c>
      <c r="AD118" s="42">
        <f>IF('Indicator Data'!AE122="No Data",1,IF('Indicator Data imputation'!AE121&lt;&gt;"",1,0))</f>
        <v>0</v>
      </c>
      <c r="AE118" s="42">
        <f>IF('Indicator Data'!AF122="No Data",1,IF('Indicator Data imputation'!AF121&lt;&gt;"",1,0))</f>
        <v>0</v>
      </c>
      <c r="AF118" s="42">
        <f>IF('Indicator Data'!AG122="No Data",1,IF('Indicator Data imputation'!AG121&lt;&gt;"",1,0))</f>
        <v>0</v>
      </c>
      <c r="AG118" s="42">
        <f>IF('Indicator Data'!AH122="No Data",1,IF('Indicator Data imputation'!AH121&lt;&gt;"",1,0))</f>
        <v>0</v>
      </c>
      <c r="AH118" s="42">
        <f>IF('Indicator Data'!AI122="No Data",1,IF('Indicator Data imputation'!AI121&lt;&gt;"",1,0))</f>
        <v>0</v>
      </c>
      <c r="AI118" s="42">
        <f>IF('Indicator Data'!AJ122="No Data",1,IF('Indicator Data imputation'!AJ121&lt;&gt;"",1,0))</f>
        <v>0</v>
      </c>
      <c r="AJ118" s="42">
        <f>IF('Indicator Data'!AK122="No Data",1,IF('Indicator Data imputation'!AK121&lt;&gt;"",1,0))</f>
        <v>0</v>
      </c>
      <c r="AK118" s="42">
        <f>IF('Indicator Data'!AL122="No Data",1,IF('Indicator Data imputation'!AL121&lt;&gt;"",1,0))</f>
        <v>0</v>
      </c>
      <c r="AL118" s="42">
        <f>IF('Indicator Data'!AM122="No Data",1,IF('Indicator Data imputation'!AM121&lt;&gt;"",1,0))</f>
        <v>0</v>
      </c>
      <c r="AM118" s="42">
        <f>IF('Indicator Data'!AN122="No Data",1,IF('Indicator Data imputation'!AN121&lt;&gt;"",1,0))</f>
        <v>0</v>
      </c>
      <c r="AN118" s="42">
        <f>IF('Indicator Data'!AO122="No Data",1,IF('Indicator Data imputation'!AO121&lt;&gt;"",1,0))</f>
        <v>0</v>
      </c>
      <c r="AO118" s="42">
        <f>IF('Indicator Data'!AP122="No Data",1,IF('Indicator Data imputation'!AP121&lt;&gt;"",1,0))</f>
        <v>0</v>
      </c>
      <c r="AP118" s="42">
        <f>IF('Indicator Data'!AQ122="No Data",1,IF('Indicator Data imputation'!AQ121&lt;&gt;"",1,0))</f>
        <v>0</v>
      </c>
      <c r="AQ118" s="42">
        <f>IF('Indicator Data'!AR122="No Data",1,IF('Indicator Data imputation'!AR121&lt;&gt;"",1,0))</f>
        <v>0</v>
      </c>
      <c r="AR118" s="42">
        <f>IF('Indicator Data'!AS122="No Data",1,IF('Indicator Data imputation'!AS121&lt;&gt;"",1,0))</f>
        <v>0</v>
      </c>
      <c r="AS118" s="42">
        <f>IF('Indicator Data'!AT122="No Data",1,IF('Indicator Data imputation'!AT121&lt;&gt;"",1,0))</f>
        <v>0</v>
      </c>
      <c r="AT118" s="42">
        <f>IF('Indicator Data'!AU122="No Data",1,IF('Indicator Data imputation'!AU121&lt;&gt;"",1,0))</f>
        <v>0</v>
      </c>
      <c r="AU118" s="42">
        <f>IF('Indicator Data'!AV122="No Data",1,IF('Indicator Data imputation'!AV121&lt;&gt;"",1,0))</f>
        <v>0</v>
      </c>
      <c r="AV118" s="42">
        <f>IF('Indicator Data'!AW122="No Data",1,IF('Indicator Data imputation'!AW121&lt;&gt;"",1,0))</f>
        <v>0</v>
      </c>
      <c r="AW118" s="42">
        <f>IF('Indicator Data'!AX122="No Data",1,IF('Indicator Data imputation'!AX121&lt;&gt;"",1,0))</f>
        <v>0</v>
      </c>
      <c r="AX118" s="42">
        <f>IF('Indicator Data'!AY122="No Data",1,IF('Indicator Data imputation'!AY121&lt;&gt;"",1,0))</f>
        <v>0</v>
      </c>
      <c r="AY118" s="42">
        <f>IF('Indicator Data'!AZ122="No Data",1,IF('Indicator Data imputation'!AZ121&lt;&gt;"",1,0))</f>
        <v>0</v>
      </c>
      <c r="AZ118" s="42">
        <f>IF('Indicator Data'!BA122="No Data",1,IF('Indicator Data imputation'!BA121&lt;&gt;"",1,0))</f>
        <v>0</v>
      </c>
      <c r="BA118" s="42">
        <f>IF('Indicator Data'!BB122="No Data",1,IF('Indicator Data imputation'!BB121&lt;&gt;"",1,0))</f>
        <v>0</v>
      </c>
      <c r="BB118" s="42">
        <f>IF('Indicator Data'!BC122="No Data",1,IF('Indicator Data imputation'!BC121&lt;&gt;"",1,0))</f>
        <v>0</v>
      </c>
      <c r="BC118" s="42">
        <f>IF('Indicator Data'!BD122="No Data",1,IF('Indicator Data imputation'!BD121&lt;&gt;"",1,0))</f>
        <v>0</v>
      </c>
      <c r="BD118" s="42">
        <f>IF('Indicator Data'!BE122="No Data",1,IF('Indicator Data imputation'!BE121&lt;&gt;"",1,0))</f>
        <v>0</v>
      </c>
      <c r="BE118" s="42">
        <f>IF('Indicator Data'!BF122="No Data",1,IF('Indicator Data imputation'!BF121&lt;&gt;"",1,0))</f>
        <v>0</v>
      </c>
      <c r="BF118" s="42">
        <f>IF('Indicator Data'!BG122="No Data",1,IF('Indicator Data imputation'!BG121&lt;&gt;"",1,0))</f>
        <v>0</v>
      </c>
      <c r="BG118" s="42">
        <f>IF('Indicator Data'!BH122="No Data",1,IF('Indicator Data imputation'!BH121&lt;&gt;"",1,0))</f>
        <v>0</v>
      </c>
      <c r="BH118" s="42">
        <f>IF('Indicator Data'!BI122="No Data",1,IF('Indicator Data imputation'!BI121&lt;&gt;"",1,0))</f>
        <v>0</v>
      </c>
      <c r="BI118" s="42">
        <f>IF('Indicator Data'!BJ122="No Data",1,IF('Indicator Data imputation'!BJ121&lt;&gt;"",1,0))</f>
        <v>0</v>
      </c>
      <c r="BJ118" s="42">
        <f>IF('Indicator Data'!BK122="No Data",1,IF('Indicator Data imputation'!BK121&lt;&gt;"",1,0))</f>
        <v>0</v>
      </c>
      <c r="BK118" s="42">
        <f>IF('Indicator Data'!BL122="No Data",1,IF('Indicator Data imputation'!BL121&lt;&gt;"",1,0))</f>
        <v>0</v>
      </c>
      <c r="BL118" s="42">
        <f>IF('Indicator Data'!BM122="No Data",1,IF('Indicator Data imputation'!BM121&lt;&gt;"",1,0))</f>
        <v>0</v>
      </c>
      <c r="BM118" s="42">
        <f>IF('Indicator Data'!BN122="No Data",1,IF('Indicator Data imputation'!BN121&lt;&gt;"",1,0))</f>
        <v>0</v>
      </c>
      <c r="BN118" s="42">
        <f>IF('Indicator Data'!BO122="No Data",1,IF('Indicator Data imputation'!BO121&lt;&gt;"",1,0))</f>
        <v>0</v>
      </c>
      <c r="BO118" s="42">
        <f>IF('Indicator Data'!BP122="No Data",1,IF('Indicator Data imputation'!BP121&lt;&gt;"",1,0))</f>
        <v>0</v>
      </c>
      <c r="BP118" s="42">
        <f>IF('Indicator Data'!BQ122="No Data",1,IF('Indicator Data imputation'!BQ121&lt;&gt;"",1,0))</f>
        <v>0</v>
      </c>
      <c r="BQ118" s="42">
        <f>IF('Indicator Data'!BR122="No Data",1,IF('Indicator Data imputation'!BR121&lt;&gt;"",1,0))</f>
        <v>0</v>
      </c>
      <c r="BR118" s="42">
        <f>IF('Indicator Data'!BS122="No Data",1,IF('Indicator Data imputation'!BS121&lt;&gt;"",1,0))</f>
        <v>0</v>
      </c>
      <c r="BS118" s="42">
        <f>IF('Indicator Data'!BT122="No Data",1,IF('Indicator Data imputation'!BT121&lt;&gt;"",1,0))</f>
        <v>0</v>
      </c>
      <c r="BT118" s="42">
        <f>IF('Indicator Data'!BU122="No Data",1,IF('Indicator Data imputation'!BU121&lt;&gt;"",1,0))</f>
        <v>0</v>
      </c>
      <c r="BU118">
        <f t="shared" si="5"/>
        <v>1</v>
      </c>
      <c r="BV118" s="44">
        <f t="shared" si="4"/>
        <v>1.3333333333333334E-2</v>
      </c>
    </row>
    <row r="119" spans="1:74">
      <c r="A119" t="str">
        <f>'Indicator Data'!B123</f>
        <v>MMR</v>
      </c>
      <c r="B119" s="42">
        <f>IF('Indicator Data'!C123="No Data",1,IF('Indicator Data imputation'!C122&lt;&gt;"",1,0))</f>
        <v>0</v>
      </c>
      <c r="C119" s="42">
        <f>IF('Indicator Data'!D123="No Data",1,IF('Indicator Data imputation'!D122&lt;&gt;"",1,0))</f>
        <v>0</v>
      </c>
      <c r="D119" s="42">
        <f>IF('Indicator Data'!E123="No Data",1,IF('Indicator Data imputation'!E122&lt;&gt;"",1,0))</f>
        <v>0</v>
      </c>
      <c r="E119" s="42">
        <f>IF('Indicator Data'!F123="No Data",1,IF('Indicator Data imputation'!F122&lt;&gt;"",1,0))</f>
        <v>0</v>
      </c>
      <c r="F119" s="42">
        <f>IF('Indicator Data'!G123="No Data",1,IF('Indicator Data imputation'!G122&lt;&gt;"",1,0))</f>
        <v>0</v>
      </c>
      <c r="G119" s="42">
        <f>IF('Indicator Data'!H123="No Data",1,IF('Indicator Data imputation'!H122&lt;&gt;"",1,0))</f>
        <v>0</v>
      </c>
      <c r="H119" s="42">
        <f>IF('Indicator Data'!I123="No Data",1,IF('Indicator Data imputation'!I122&lt;&gt;"",1,0))</f>
        <v>0</v>
      </c>
      <c r="I119" s="42">
        <f>IF('Indicator Data'!J123="No Data",1,IF('Indicator Data imputation'!J122&lt;&gt;"",1,0))</f>
        <v>0</v>
      </c>
      <c r="J119" s="42">
        <f>IF('Indicator Data'!K123="No Data",1,IF('Indicator Data imputation'!K122&lt;&gt;"",1,0))</f>
        <v>0</v>
      </c>
      <c r="K119" s="42">
        <f>IF('Indicator Data'!L123="No Data",1,IF('Indicator Data imputation'!L122&lt;&gt;"",1,0))</f>
        <v>0</v>
      </c>
      <c r="L119" s="42">
        <f>IF('Indicator Data'!M123="No Data",1,IF('Indicator Data imputation'!M122&lt;&gt;"",1,0))</f>
        <v>0</v>
      </c>
      <c r="M119" s="42">
        <f>IF('Indicator Data'!N123="No Data",1,IF('Indicator Data imputation'!N122&lt;&gt;"",1,0))</f>
        <v>1</v>
      </c>
      <c r="N119" s="42">
        <f>IF('Indicator Data'!O123="No Data",1,IF('Indicator Data imputation'!O122&lt;&gt;"",1,0))</f>
        <v>1</v>
      </c>
      <c r="O119" s="42">
        <f>IF('Indicator Data'!P123="No Data",1,IF('Indicator Data imputation'!P122&lt;&gt;"",1,0))</f>
        <v>1</v>
      </c>
      <c r="P119" s="42">
        <f>IF('Indicator Data'!Q123="No Data",1,IF('Indicator Data imputation'!Q122&lt;&gt;"",1,0))</f>
        <v>0</v>
      </c>
      <c r="Q119" s="42">
        <f>IF('Indicator Data'!R123="No Data",1,IF('Indicator Data imputation'!R122&lt;&gt;"",1,0))</f>
        <v>0</v>
      </c>
      <c r="R119" s="42">
        <f>IF('Indicator Data'!S123="No Data",1,IF('Indicator Data imputation'!S122&lt;&gt;"",1,0))</f>
        <v>0</v>
      </c>
      <c r="S119" s="42">
        <f>IF('Indicator Data'!T123="No Data",1,IF('Indicator Data imputation'!T122&lt;&gt;"",1,0))</f>
        <v>0</v>
      </c>
      <c r="T119" s="42">
        <f>IF('Indicator Data'!U123="No Data",1,IF('Indicator Data imputation'!U122&lt;&gt;"",1,0))</f>
        <v>0</v>
      </c>
      <c r="U119" s="42">
        <f>IF('Indicator Data'!V123="No Data",1,IF('Indicator Data imputation'!V122&lt;&gt;"",1,0))</f>
        <v>0</v>
      </c>
      <c r="V119" s="42">
        <f>IF('Indicator Data'!W123="No Data",1,IF('Indicator Data imputation'!W122&lt;&gt;"",1,0))</f>
        <v>0</v>
      </c>
      <c r="W119" s="42">
        <f>IF('Indicator Data'!X123="No Data",1,IF('Indicator Data imputation'!X122&lt;&gt;"",1,0))</f>
        <v>0</v>
      </c>
      <c r="X119" s="42">
        <f>IF('Indicator Data'!Y123="No Data",1,IF('Indicator Data imputation'!Y122&lt;&gt;"",1,0))</f>
        <v>0</v>
      </c>
      <c r="Y119" s="42">
        <f>IF('Indicator Data'!Z123="No Data",1,IF('Indicator Data imputation'!Z122&lt;&gt;"",1,0))</f>
        <v>0</v>
      </c>
      <c r="Z119" s="42">
        <f>IF('Indicator Data'!AA123="No Data",1,IF('Indicator Data imputation'!AA122&lt;&gt;"",1,0))</f>
        <v>0</v>
      </c>
      <c r="AA119" s="42">
        <f>IF('Indicator Data'!AB123="No Data",1,IF('Indicator Data imputation'!AB122&lt;&gt;"",1,0))</f>
        <v>0</v>
      </c>
      <c r="AB119" s="42">
        <f>IF('Indicator Data'!AC123="No Data",1,IF('Indicator Data imputation'!AC122&lt;&gt;"",1,0))</f>
        <v>0</v>
      </c>
      <c r="AC119" s="42">
        <f>IF('Indicator Data'!AD123="No Data",1,IF('Indicator Data imputation'!AD122&lt;&gt;"",1,0))</f>
        <v>0</v>
      </c>
      <c r="AD119" s="42">
        <f>IF('Indicator Data'!AE123="No Data",1,IF('Indicator Data imputation'!AE122&lt;&gt;"",1,0))</f>
        <v>0</v>
      </c>
      <c r="AE119" s="42">
        <f>IF('Indicator Data'!AF123="No Data",1,IF('Indicator Data imputation'!AF122&lt;&gt;"",1,0))</f>
        <v>0</v>
      </c>
      <c r="AF119" s="42">
        <f>IF('Indicator Data'!AG123="No Data",1,IF('Indicator Data imputation'!AG122&lt;&gt;"",1,0))</f>
        <v>0</v>
      </c>
      <c r="AG119" s="42">
        <f>IF('Indicator Data'!AH123="No Data",1,IF('Indicator Data imputation'!AH122&lt;&gt;"",1,0))</f>
        <v>0</v>
      </c>
      <c r="AH119" s="42">
        <f>IF('Indicator Data'!AI123="No Data",1,IF('Indicator Data imputation'!AI122&lt;&gt;"",1,0))</f>
        <v>0</v>
      </c>
      <c r="AI119" s="42">
        <f>IF('Indicator Data'!AJ123="No Data",1,IF('Indicator Data imputation'!AJ122&lt;&gt;"",1,0))</f>
        <v>0</v>
      </c>
      <c r="AJ119" s="42">
        <f>IF('Indicator Data'!AK123="No Data",1,IF('Indicator Data imputation'!AK122&lt;&gt;"",1,0))</f>
        <v>0</v>
      </c>
      <c r="AK119" s="42">
        <f>IF('Indicator Data'!AL123="No Data",1,IF('Indicator Data imputation'!AL122&lt;&gt;"",1,0))</f>
        <v>0</v>
      </c>
      <c r="AL119" s="42">
        <f>IF('Indicator Data'!AM123="No Data",1,IF('Indicator Data imputation'!AM122&lt;&gt;"",1,0))</f>
        <v>0</v>
      </c>
      <c r="AM119" s="42">
        <f>IF('Indicator Data'!AN123="No Data",1,IF('Indicator Data imputation'!AN122&lt;&gt;"",1,0))</f>
        <v>0</v>
      </c>
      <c r="AN119" s="42">
        <f>IF('Indicator Data'!AO123="No Data",1,IF('Indicator Data imputation'!AO122&lt;&gt;"",1,0))</f>
        <v>0</v>
      </c>
      <c r="AO119" s="42">
        <f>IF('Indicator Data'!AP123="No Data",1,IF('Indicator Data imputation'!AP122&lt;&gt;"",1,0))</f>
        <v>0</v>
      </c>
      <c r="AP119" s="42">
        <f>IF('Indicator Data'!AQ123="No Data",1,IF('Indicator Data imputation'!AQ122&lt;&gt;"",1,0))</f>
        <v>0</v>
      </c>
      <c r="AQ119" s="42">
        <f>IF('Indicator Data'!AR123="No Data",1,IF('Indicator Data imputation'!AR122&lt;&gt;"",1,0))</f>
        <v>0</v>
      </c>
      <c r="AR119" s="42">
        <f>IF('Indicator Data'!AS123="No Data",1,IF('Indicator Data imputation'!AS122&lt;&gt;"",1,0))</f>
        <v>0</v>
      </c>
      <c r="AS119" s="42">
        <f>IF('Indicator Data'!AT123="No Data",1,IF('Indicator Data imputation'!AT122&lt;&gt;"",1,0))</f>
        <v>0</v>
      </c>
      <c r="AT119" s="42">
        <f>IF('Indicator Data'!AU123="No Data",1,IF('Indicator Data imputation'!AU122&lt;&gt;"",1,0))</f>
        <v>0</v>
      </c>
      <c r="AU119" s="42">
        <f>IF('Indicator Data'!AV123="No Data",1,IF('Indicator Data imputation'!AV122&lt;&gt;"",1,0))</f>
        <v>0</v>
      </c>
      <c r="AV119" s="42">
        <f>IF('Indicator Data'!AW123="No Data",1,IF('Indicator Data imputation'!AW122&lt;&gt;"",1,0))</f>
        <v>0</v>
      </c>
      <c r="AW119" s="42">
        <f>IF('Indicator Data'!AX123="No Data",1,IF('Indicator Data imputation'!AX122&lt;&gt;"",1,0))</f>
        <v>0</v>
      </c>
      <c r="AX119" s="42">
        <f>IF('Indicator Data'!AY123="No Data",1,IF('Indicator Data imputation'!AY122&lt;&gt;"",1,0))</f>
        <v>0</v>
      </c>
      <c r="AY119" s="42">
        <f>IF('Indicator Data'!AZ123="No Data",1,IF('Indicator Data imputation'!AZ122&lt;&gt;"",1,0))</f>
        <v>0</v>
      </c>
      <c r="AZ119" s="42">
        <f>IF('Indicator Data'!BA123="No Data",1,IF('Indicator Data imputation'!BA122&lt;&gt;"",1,0))</f>
        <v>0</v>
      </c>
      <c r="BA119" s="42">
        <f>IF('Indicator Data'!BB123="No Data",1,IF('Indicator Data imputation'!BB122&lt;&gt;"",1,0))</f>
        <v>0</v>
      </c>
      <c r="BB119" s="42">
        <f>IF('Indicator Data'!BC123="No Data",1,IF('Indicator Data imputation'!BC122&lt;&gt;"",1,0))</f>
        <v>0</v>
      </c>
      <c r="BC119" s="42">
        <f>IF('Indicator Data'!BD123="No Data",1,IF('Indicator Data imputation'!BD122&lt;&gt;"",1,0))</f>
        <v>0</v>
      </c>
      <c r="BD119" s="42">
        <f>IF('Indicator Data'!BE123="No Data",1,IF('Indicator Data imputation'!BE122&lt;&gt;"",1,0))</f>
        <v>0</v>
      </c>
      <c r="BE119" s="42">
        <f>IF('Indicator Data'!BF123="No Data",1,IF('Indicator Data imputation'!BF122&lt;&gt;"",1,0))</f>
        <v>0</v>
      </c>
      <c r="BF119" s="42">
        <f>IF('Indicator Data'!BG123="No Data",1,IF('Indicator Data imputation'!BG122&lt;&gt;"",1,0))</f>
        <v>0</v>
      </c>
      <c r="BG119" s="42">
        <f>IF('Indicator Data'!BH123="No Data",1,IF('Indicator Data imputation'!BH122&lt;&gt;"",1,0))</f>
        <v>0</v>
      </c>
      <c r="BH119" s="42">
        <f>IF('Indicator Data'!BI123="No Data",1,IF('Indicator Data imputation'!BI122&lt;&gt;"",1,0))</f>
        <v>0</v>
      </c>
      <c r="BI119" s="42">
        <f>IF('Indicator Data'!BJ123="No Data",1,IF('Indicator Data imputation'!BJ122&lt;&gt;"",1,0))</f>
        <v>0</v>
      </c>
      <c r="BJ119" s="42">
        <f>IF('Indicator Data'!BK123="No Data",1,IF('Indicator Data imputation'!BK122&lt;&gt;"",1,0))</f>
        <v>0</v>
      </c>
      <c r="BK119" s="42">
        <f>IF('Indicator Data'!BL123="No Data",1,IF('Indicator Data imputation'!BL122&lt;&gt;"",1,0))</f>
        <v>0</v>
      </c>
      <c r="BL119" s="42">
        <f>IF('Indicator Data'!BM123="No Data",1,IF('Indicator Data imputation'!BM122&lt;&gt;"",1,0))</f>
        <v>0</v>
      </c>
      <c r="BM119" s="42">
        <f>IF('Indicator Data'!BN123="No Data",1,IF('Indicator Data imputation'!BN122&lt;&gt;"",1,0))</f>
        <v>0</v>
      </c>
      <c r="BN119" s="42">
        <f>IF('Indicator Data'!BO123="No Data",1,IF('Indicator Data imputation'!BO122&lt;&gt;"",1,0))</f>
        <v>0</v>
      </c>
      <c r="BO119" s="42">
        <f>IF('Indicator Data'!BP123="No Data",1,IF('Indicator Data imputation'!BP122&lt;&gt;"",1,0))</f>
        <v>0</v>
      </c>
      <c r="BP119" s="42">
        <f>IF('Indicator Data'!BQ123="No Data",1,IF('Indicator Data imputation'!BQ122&lt;&gt;"",1,0))</f>
        <v>0</v>
      </c>
      <c r="BQ119" s="42">
        <f>IF('Indicator Data'!BR123="No Data",1,IF('Indicator Data imputation'!BR122&lt;&gt;"",1,0))</f>
        <v>0</v>
      </c>
      <c r="BR119" s="42">
        <f>IF('Indicator Data'!BS123="No Data",1,IF('Indicator Data imputation'!BS122&lt;&gt;"",1,0))</f>
        <v>0</v>
      </c>
      <c r="BS119" s="42">
        <f>IF('Indicator Data'!BT123="No Data",1,IF('Indicator Data imputation'!BT122&lt;&gt;"",1,0))</f>
        <v>0</v>
      </c>
      <c r="BT119" s="42">
        <f>IF('Indicator Data'!BU123="No Data",1,IF('Indicator Data imputation'!BU122&lt;&gt;"",1,0))</f>
        <v>0</v>
      </c>
      <c r="BU119">
        <f t="shared" si="5"/>
        <v>3</v>
      </c>
      <c r="BV119" s="44">
        <f t="shared" si="4"/>
        <v>0.04</v>
      </c>
    </row>
    <row r="120" spans="1:74">
      <c r="A120" t="str">
        <f>'Indicator Data'!B124</f>
        <v>NAM</v>
      </c>
      <c r="B120" s="42">
        <f>IF('Indicator Data'!C124="No Data",1,IF('Indicator Data imputation'!C123&lt;&gt;"",1,0))</f>
        <v>0</v>
      </c>
      <c r="C120" s="42">
        <f>IF('Indicator Data'!D124="No Data",1,IF('Indicator Data imputation'!D123&lt;&gt;"",1,0))</f>
        <v>0</v>
      </c>
      <c r="D120" s="42">
        <f>IF('Indicator Data'!E124="No Data",1,IF('Indicator Data imputation'!E123&lt;&gt;"",1,0))</f>
        <v>0</v>
      </c>
      <c r="E120" s="42">
        <f>IF('Indicator Data'!F124="No Data",1,IF('Indicator Data imputation'!F123&lt;&gt;"",1,0))</f>
        <v>0</v>
      </c>
      <c r="F120" s="42">
        <f>IF('Indicator Data'!G124="No Data",1,IF('Indicator Data imputation'!G123&lt;&gt;"",1,0))</f>
        <v>0</v>
      </c>
      <c r="G120" s="42">
        <f>IF('Indicator Data'!H124="No Data",1,IF('Indicator Data imputation'!H123&lt;&gt;"",1,0))</f>
        <v>0</v>
      </c>
      <c r="H120" s="42">
        <f>IF('Indicator Data'!I124="No Data",1,IF('Indicator Data imputation'!I123&lt;&gt;"",1,0))</f>
        <v>0</v>
      </c>
      <c r="I120" s="42">
        <f>IF('Indicator Data'!J124="No Data",1,IF('Indicator Data imputation'!J123&lt;&gt;"",1,0))</f>
        <v>0</v>
      </c>
      <c r="J120" s="42">
        <f>IF('Indicator Data'!K124="No Data",1,IF('Indicator Data imputation'!K123&lt;&gt;"",1,0))</f>
        <v>0</v>
      </c>
      <c r="K120" s="42">
        <f>IF('Indicator Data'!L124="No Data",1,IF('Indicator Data imputation'!L123&lt;&gt;"",1,0))</f>
        <v>0</v>
      </c>
      <c r="L120" s="42">
        <f>IF('Indicator Data'!M124="No Data",1,IF('Indicator Data imputation'!M123&lt;&gt;"",1,0))</f>
        <v>0</v>
      </c>
      <c r="M120" s="42">
        <f>IF('Indicator Data'!N124="No Data",1,IF('Indicator Data imputation'!N123&lt;&gt;"",1,0))</f>
        <v>0</v>
      </c>
      <c r="N120" s="42">
        <f>IF('Indicator Data'!O124="No Data",1,IF('Indicator Data imputation'!O123&lt;&gt;"",1,0))</f>
        <v>0</v>
      </c>
      <c r="O120" s="42">
        <f>IF('Indicator Data'!P124="No Data",1,IF('Indicator Data imputation'!P123&lt;&gt;"",1,0))</f>
        <v>0</v>
      </c>
      <c r="P120" s="42">
        <f>IF('Indicator Data'!Q124="No Data",1,IF('Indicator Data imputation'!Q123&lt;&gt;"",1,0))</f>
        <v>0</v>
      </c>
      <c r="Q120" s="42">
        <f>IF('Indicator Data'!R124="No Data",1,IF('Indicator Data imputation'!R123&lt;&gt;"",1,0))</f>
        <v>0</v>
      </c>
      <c r="R120" s="42">
        <f>IF('Indicator Data'!S124="No Data",1,IF('Indicator Data imputation'!S123&lt;&gt;"",1,0))</f>
        <v>0</v>
      </c>
      <c r="S120" s="42">
        <f>IF('Indicator Data'!T124="No Data",1,IF('Indicator Data imputation'!T123&lt;&gt;"",1,0))</f>
        <v>0</v>
      </c>
      <c r="T120" s="42">
        <f>IF('Indicator Data'!U124="No Data",1,IF('Indicator Data imputation'!U123&lt;&gt;"",1,0))</f>
        <v>0</v>
      </c>
      <c r="U120" s="42">
        <f>IF('Indicator Data'!V124="No Data",1,IF('Indicator Data imputation'!V123&lt;&gt;"",1,0))</f>
        <v>0</v>
      </c>
      <c r="V120" s="42">
        <f>IF('Indicator Data'!W124="No Data",1,IF('Indicator Data imputation'!W123&lt;&gt;"",1,0))</f>
        <v>0</v>
      </c>
      <c r="W120" s="42">
        <f>IF('Indicator Data'!X124="No Data",1,IF('Indicator Data imputation'!X123&lt;&gt;"",1,0))</f>
        <v>0</v>
      </c>
      <c r="X120" s="42">
        <f>IF('Indicator Data'!Y124="No Data",1,IF('Indicator Data imputation'!Y123&lt;&gt;"",1,0))</f>
        <v>0</v>
      </c>
      <c r="Y120" s="42">
        <f>IF('Indicator Data'!Z124="No Data",1,IF('Indicator Data imputation'!Z123&lt;&gt;"",1,0))</f>
        <v>0</v>
      </c>
      <c r="Z120" s="42">
        <f>IF('Indicator Data'!AA124="No Data",1,IF('Indicator Data imputation'!AA123&lt;&gt;"",1,0))</f>
        <v>0</v>
      </c>
      <c r="AA120" s="42">
        <f>IF('Indicator Data'!AB124="No Data",1,IF('Indicator Data imputation'!AB123&lt;&gt;"",1,0))</f>
        <v>0</v>
      </c>
      <c r="AB120" s="42">
        <f>IF('Indicator Data'!AC124="No Data",1,IF('Indicator Data imputation'!AC123&lt;&gt;"",1,0))</f>
        <v>0</v>
      </c>
      <c r="AC120" s="42">
        <f>IF('Indicator Data'!AD124="No Data",1,IF('Indicator Data imputation'!AD123&lt;&gt;"",1,0))</f>
        <v>0</v>
      </c>
      <c r="AD120" s="42">
        <f>IF('Indicator Data'!AE124="No Data",1,IF('Indicator Data imputation'!AE123&lt;&gt;"",1,0))</f>
        <v>0</v>
      </c>
      <c r="AE120" s="42">
        <f>IF('Indicator Data'!AF124="No Data",1,IF('Indicator Data imputation'!AF123&lt;&gt;"",1,0))</f>
        <v>0</v>
      </c>
      <c r="AF120" s="42">
        <f>IF('Indicator Data'!AG124="No Data",1,IF('Indicator Data imputation'!AG123&lt;&gt;"",1,0))</f>
        <v>0</v>
      </c>
      <c r="AG120" s="42">
        <f>IF('Indicator Data'!AH124="No Data",1,IF('Indicator Data imputation'!AH123&lt;&gt;"",1,0))</f>
        <v>0</v>
      </c>
      <c r="AH120" s="42">
        <f>IF('Indicator Data'!AI124="No Data",1,IF('Indicator Data imputation'!AI123&lt;&gt;"",1,0))</f>
        <v>0</v>
      </c>
      <c r="AI120" s="42">
        <f>IF('Indicator Data'!AJ124="No Data",1,IF('Indicator Data imputation'!AJ123&lt;&gt;"",1,0))</f>
        <v>0</v>
      </c>
      <c r="AJ120" s="42">
        <f>IF('Indicator Data'!AK124="No Data",1,IF('Indicator Data imputation'!AK123&lt;&gt;"",1,0))</f>
        <v>0</v>
      </c>
      <c r="AK120" s="42">
        <f>IF('Indicator Data'!AL124="No Data",1,IF('Indicator Data imputation'!AL123&lt;&gt;"",1,0))</f>
        <v>0</v>
      </c>
      <c r="AL120" s="42">
        <f>IF('Indicator Data'!AM124="No Data",1,IF('Indicator Data imputation'!AM123&lt;&gt;"",1,0))</f>
        <v>0</v>
      </c>
      <c r="AM120" s="42">
        <f>IF('Indicator Data'!AN124="No Data",1,IF('Indicator Data imputation'!AN123&lt;&gt;"",1,0))</f>
        <v>0</v>
      </c>
      <c r="AN120" s="42">
        <f>IF('Indicator Data'!AO124="No Data",1,IF('Indicator Data imputation'!AO123&lt;&gt;"",1,0))</f>
        <v>0</v>
      </c>
      <c r="AO120" s="42">
        <f>IF('Indicator Data'!AP124="No Data",1,IF('Indicator Data imputation'!AP123&lt;&gt;"",1,0))</f>
        <v>0</v>
      </c>
      <c r="AP120" s="42">
        <f>IF('Indicator Data'!AQ124="No Data",1,IF('Indicator Data imputation'!AQ123&lt;&gt;"",1,0))</f>
        <v>0</v>
      </c>
      <c r="AQ120" s="42">
        <f>IF('Indicator Data'!AR124="No Data",1,IF('Indicator Data imputation'!AR123&lt;&gt;"",1,0))</f>
        <v>0</v>
      </c>
      <c r="AR120" s="42">
        <f>IF('Indicator Data'!AS124="No Data",1,IF('Indicator Data imputation'!AS123&lt;&gt;"",1,0))</f>
        <v>0</v>
      </c>
      <c r="AS120" s="42">
        <f>IF('Indicator Data'!AT124="No Data",1,IF('Indicator Data imputation'!AT123&lt;&gt;"",1,0))</f>
        <v>0</v>
      </c>
      <c r="AT120" s="42">
        <f>IF('Indicator Data'!AU124="No Data",1,IF('Indicator Data imputation'!AU123&lt;&gt;"",1,0))</f>
        <v>0</v>
      </c>
      <c r="AU120" s="42">
        <f>IF('Indicator Data'!AV124="No Data",1,IF('Indicator Data imputation'!AV123&lt;&gt;"",1,0))</f>
        <v>0</v>
      </c>
      <c r="AV120" s="42">
        <f>IF('Indicator Data'!AW124="No Data",1,IF('Indicator Data imputation'!AW123&lt;&gt;"",1,0))</f>
        <v>0</v>
      </c>
      <c r="AW120" s="42">
        <f>IF('Indicator Data'!AX124="No Data",1,IF('Indicator Data imputation'!AX123&lt;&gt;"",1,0))</f>
        <v>0</v>
      </c>
      <c r="AX120" s="42">
        <f>IF('Indicator Data'!AY124="No Data",1,IF('Indicator Data imputation'!AY123&lt;&gt;"",1,0))</f>
        <v>0</v>
      </c>
      <c r="AY120" s="42">
        <f>IF('Indicator Data'!AZ124="No Data",1,IF('Indicator Data imputation'!AZ123&lt;&gt;"",1,0))</f>
        <v>0</v>
      </c>
      <c r="AZ120" s="42">
        <f>IF('Indicator Data'!BA124="No Data",1,IF('Indicator Data imputation'!BA123&lt;&gt;"",1,0))</f>
        <v>0</v>
      </c>
      <c r="BA120" s="42">
        <f>IF('Indicator Data'!BB124="No Data",1,IF('Indicator Data imputation'!BB123&lt;&gt;"",1,0))</f>
        <v>0</v>
      </c>
      <c r="BB120" s="42">
        <f>IF('Indicator Data'!BC124="No Data",1,IF('Indicator Data imputation'!BC123&lt;&gt;"",1,0))</f>
        <v>0</v>
      </c>
      <c r="BC120" s="42">
        <f>IF('Indicator Data'!BD124="No Data",1,IF('Indicator Data imputation'!BD123&lt;&gt;"",1,0))</f>
        <v>0</v>
      </c>
      <c r="BD120" s="42">
        <f>IF('Indicator Data'!BE124="No Data",1,IF('Indicator Data imputation'!BE123&lt;&gt;"",1,0))</f>
        <v>0</v>
      </c>
      <c r="BE120" s="42">
        <f>IF('Indicator Data'!BF124="No Data",1,IF('Indicator Data imputation'!BF123&lt;&gt;"",1,0))</f>
        <v>0</v>
      </c>
      <c r="BF120" s="42">
        <f>IF('Indicator Data'!BG124="No Data",1,IF('Indicator Data imputation'!BG123&lt;&gt;"",1,0))</f>
        <v>0</v>
      </c>
      <c r="BG120" s="42">
        <f>IF('Indicator Data'!BH124="No Data",1,IF('Indicator Data imputation'!BH123&lt;&gt;"",1,0))</f>
        <v>0</v>
      </c>
      <c r="BH120" s="42">
        <f>IF('Indicator Data'!BI124="No Data",1,IF('Indicator Data imputation'!BI123&lt;&gt;"",1,0))</f>
        <v>0</v>
      </c>
      <c r="BI120" s="42">
        <f>IF('Indicator Data'!BJ124="No Data",1,IF('Indicator Data imputation'!BJ123&lt;&gt;"",1,0))</f>
        <v>0</v>
      </c>
      <c r="BJ120" s="42">
        <f>IF('Indicator Data'!BK124="No Data",1,IF('Indicator Data imputation'!BK123&lt;&gt;"",1,0))</f>
        <v>0</v>
      </c>
      <c r="BK120" s="42">
        <f>IF('Indicator Data'!BL124="No Data",1,IF('Indicator Data imputation'!BL123&lt;&gt;"",1,0))</f>
        <v>0</v>
      </c>
      <c r="BL120" s="42">
        <f>IF('Indicator Data'!BM124="No Data",1,IF('Indicator Data imputation'!BM123&lt;&gt;"",1,0))</f>
        <v>0</v>
      </c>
      <c r="BM120" s="42">
        <f>IF('Indicator Data'!BN124="No Data",1,IF('Indicator Data imputation'!BN123&lt;&gt;"",1,0))</f>
        <v>0</v>
      </c>
      <c r="BN120" s="42">
        <f>IF('Indicator Data'!BO124="No Data",1,IF('Indicator Data imputation'!BO123&lt;&gt;"",1,0))</f>
        <v>0</v>
      </c>
      <c r="BO120" s="42">
        <f>IF('Indicator Data'!BP124="No Data",1,IF('Indicator Data imputation'!BP123&lt;&gt;"",1,0))</f>
        <v>0</v>
      </c>
      <c r="BP120" s="42">
        <f>IF('Indicator Data'!BQ124="No Data",1,IF('Indicator Data imputation'!BQ123&lt;&gt;"",1,0))</f>
        <v>0</v>
      </c>
      <c r="BQ120" s="42">
        <f>IF('Indicator Data'!BR124="No Data",1,IF('Indicator Data imputation'!BR123&lt;&gt;"",1,0))</f>
        <v>0</v>
      </c>
      <c r="BR120" s="42">
        <f>IF('Indicator Data'!BS124="No Data",1,IF('Indicator Data imputation'!BS123&lt;&gt;"",1,0))</f>
        <v>0</v>
      </c>
      <c r="BS120" s="42">
        <f>IF('Indicator Data'!BT124="No Data",1,IF('Indicator Data imputation'!BT123&lt;&gt;"",1,0))</f>
        <v>0</v>
      </c>
      <c r="BT120" s="42">
        <f>IF('Indicator Data'!BU124="No Data",1,IF('Indicator Data imputation'!BU123&lt;&gt;"",1,0))</f>
        <v>0</v>
      </c>
      <c r="BU120">
        <f t="shared" si="5"/>
        <v>0</v>
      </c>
      <c r="BV120" s="44">
        <f t="shared" si="4"/>
        <v>0</v>
      </c>
    </row>
    <row r="121" spans="1:74">
      <c r="A121" t="str">
        <f>'Indicator Data'!B125</f>
        <v>NRU</v>
      </c>
      <c r="B121" s="42">
        <f>IF('Indicator Data'!C125="No Data",1,IF('Indicator Data imputation'!C124&lt;&gt;"",1,0))</f>
        <v>0</v>
      </c>
      <c r="C121" s="42">
        <f>IF('Indicator Data'!D125="No Data",1,IF('Indicator Data imputation'!D124&lt;&gt;"",1,0))</f>
        <v>0</v>
      </c>
      <c r="D121" s="42">
        <f>IF('Indicator Data'!E125="No Data",1,IF('Indicator Data imputation'!E124&lt;&gt;"",1,0))</f>
        <v>0</v>
      </c>
      <c r="E121" s="42">
        <f>IF('Indicator Data'!F125="No Data",1,IF('Indicator Data imputation'!F124&lt;&gt;"",1,0))</f>
        <v>0</v>
      </c>
      <c r="F121" s="42">
        <f>IF('Indicator Data'!G125="No Data",1,IF('Indicator Data imputation'!G124&lt;&gt;"",1,0))</f>
        <v>0</v>
      </c>
      <c r="G121" s="42">
        <f>IF('Indicator Data'!H125="No Data",1,IF('Indicator Data imputation'!H124&lt;&gt;"",1,0))</f>
        <v>0</v>
      </c>
      <c r="H121" s="42">
        <f>IF('Indicator Data'!I125="No Data",1,IF('Indicator Data imputation'!I124&lt;&gt;"",1,0))</f>
        <v>0</v>
      </c>
      <c r="I121" s="42">
        <f>IF('Indicator Data'!J125="No Data",1,IF('Indicator Data imputation'!J124&lt;&gt;"",1,0))</f>
        <v>0</v>
      </c>
      <c r="J121" s="42">
        <f>IF('Indicator Data'!K125="No Data",1,IF('Indicator Data imputation'!K124&lt;&gt;"",1,0))</f>
        <v>0</v>
      </c>
      <c r="K121" s="42">
        <f>IF('Indicator Data'!L125="No Data",1,IF('Indicator Data imputation'!L124&lt;&gt;"",1,0))</f>
        <v>1</v>
      </c>
      <c r="L121" s="42">
        <f>IF('Indicator Data'!M125="No Data",1,IF('Indicator Data imputation'!M124&lt;&gt;"",1,0))</f>
        <v>1</v>
      </c>
      <c r="M121" s="42">
        <f>IF('Indicator Data'!N125="No Data",1,IF('Indicator Data imputation'!N124&lt;&gt;"",1,0))</f>
        <v>1</v>
      </c>
      <c r="N121" s="42">
        <f>IF('Indicator Data'!O125="No Data",1,IF('Indicator Data imputation'!O124&lt;&gt;"",1,0))</f>
        <v>1</v>
      </c>
      <c r="O121" s="42">
        <f>IF('Indicator Data'!P125="No Data",1,IF('Indicator Data imputation'!P124&lt;&gt;"",1,0))</f>
        <v>1</v>
      </c>
      <c r="P121" s="42">
        <f>IF('Indicator Data'!Q125="No Data",1,IF('Indicator Data imputation'!Q124&lt;&gt;"",1,0))</f>
        <v>0</v>
      </c>
      <c r="Q121" s="42">
        <f>IF('Indicator Data'!R125="No Data",1,IF('Indicator Data imputation'!R124&lt;&gt;"",1,0))</f>
        <v>0</v>
      </c>
      <c r="R121" s="42">
        <f>IF('Indicator Data'!S125="No Data",1,IF('Indicator Data imputation'!S124&lt;&gt;"",1,0))</f>
        <v>0</v>
      </c>
      <c r="S121" s="42">
        <f>IF('Indicator Data'!T125="No Data",1,IF('Indicator Data imputation'!T124&lt;&gt;"",1,0))</f>
        <v>0</v>
      </c>
      <c r="T121" s="42">
        <f>IF('Indicator Data'!U125="No Data",1,IF('Indicator Data imputation'!U124&lt;&gt;"",1,0))</f>
        <v>0</v>
      </c>
      <c r="U121" s="42">
        <f>IF('Indicator Data'!V125="No Data",1,IF('Indicator Data imputation'!V124&lt;&gt;"",1,0))</f>
        <v>0</v>
      </c>
      <c r="V121" s="42">
        <f>IF('Indicator Data'!W125="No Data",1,IF('Indicator Data imputation'!W124&lt;&gt;"",1,0))</f>
        <v>0</v>
      </c>
      <c r="W121" s="42">
        <f>IF('Indicator Data'!X125="No Data",1,IF('Indicator Data imputation'!X124&lt;&gt;"",1,0))</f>
        <v>0</v>
      </c>
      <c r="X121" s="42">
        <f>IF('Indicator Data'!Y125="No Data",1,IF('Indicator Data imputation'!Y124&lt;&gt;"",1,0))</f>
        <v>1</v>
      </c>
      <c r="Y121" s="42">
        <f>IF('Indicator Data'!Z125="No Data",1,IF('Indicator Data imputation'!Z124&lt;&gt;"",1,0))</f>
        <v>0</v>
      </c>
      <c r="Z121" s="42">
        <f>IF('Indicator Data'!AA125="No Data",1,IF('Indicator Data imputation'!AA124&lt;&gt;"",1,0))</f>
        <v>1</v>
      </c>
      <c r="AA121" s="42">
        <f>IF('Indicator Data'!AB125="No Data",1,IF('Indicator Data imputation'!AB124&lt;&gt;"",1,0))</f>
        <v>1</v>
      </c>
      <c r="AB121" s="42">
        <f>IF('Indicator Data'!AC125="No Data",1,IF('Indicator Data imputation'!AC124&lt;&gt;"",1,0))</f>
        <v>1</v>
      </c>
      <c r="AC121" s="42">
        <f>IF('Indicator Data'!AD125="No Data",1,IF('Indicator Data imputation'!AD124&lt;&gt;"",1,0))</f>
        <v>0</v>
      </c>
      <c r="AD121" s="42">
        <f>IF('Indicator Data'!AE125="No Data",1,IF('Indicator Data imputation'!AE124&lt;&gt;"",1,0))</f>
        <v>0</v>
      </c>
      <c r="AE121" s="42">
        <f>IF('Indicator Data'!AF125="No Data",1,IF('Indicator Data imputation'!AF124&lt;&gt;"",1,0))</f>
        <v>0</v>
      </c>
      <c r="AF121" s="42">
        <f>IF('Indicator Data'!AG125="No Data",1,IF('Indicator Data imputation'!AG124&lt;&gt;"",1,0))</f>
        <v>0</v>
      </c>
      <c r="AG121" s="42">
        <f>IF('Indicator Data'!AH125="No Data",1,IF('Indicator Data imputation'!AH124&lt;&gt;"",1,0))</f>
        <v>0</v>
      </c>
      <c r="AH121" s="42">
        <f>IF('Indicator Data'!AI125="No Data",1,IF('Indicator Data imputation'!AI124&lt;&gt;"",1,0))</f>
        <v>1</v>
      </c>
      <c r="AI121" s="42">
        <f>IF('Indicator Data'!AJ125="No Data",1,IF('Indicator Data imputation'!AJ124&lt;&gt;"",1,0))</f>
        <v>0</v>
      </c>
      <c r="AJ121" s="42">
        <f>IF('Indicator Data'!AK125="No Data",1,IF('Indicator Data imputation'!AK124&lt;&gt;"",1,0))</f>
        <v>0</v>
      </c>
      <c r="AK121" s="42">
        <f>IF('Indicator Data'!AL125="No Data",1,IF('Indicator Data imputation'!AL124&lt;&gt;"",1,0))</f>
        <v>0</v>
      </c>
      <c r="AL121" s="42">
        <f>IF('Indicator Data'!AM125="No Data",1,IF('Indicator Data imputation'!AM124&lt;&gt;"",1,0))</f>
        <v>0</v>
      </c>
      <c r="AM121" s="42">
        <f>IF('Indicator Data'!AN125="No Data",1,IF('Indicator Data imputation'!AN124&lt;&gt;"",1,0))</f>
        <v>1</v>
      </c>
      <c r="AN121" s="42">
        <f>IF('Indicator Data'!AO125="No Data",1,IF('Indicator Data imputation'!AO124&lt;&gt;"",1,0))</f>
        <v>0</v>
      </c>
      <c r="AO121" s="42">
        <f>IF('Indicator Data'!AP125="No Data",1,IF('Indicator Data imputation'!AP124&lt;&gt;"",1,0))</f>
        <v>1</v>
      </c>
      <c r="AP121" s="42">
        <f>IF('Indicator Data'!AQ125="No Data",1,IF('Indicator Data imputation'!AQ124&lt;&gt;"",1,0))</f>
        <v>0</v>
      </c>
      <c r="AQ121" s="42">
        <f>IF('Indicator Data'!AR125="No Data",1,IF('Indicator Data imputation'!AR124&lt;&gt;"",1,0))</f>
        <v>1</v>
      </c>
      <c r="AR121" s="42">
        <f>IF('Indicator Data'!AS125="No Data",1,IF('Indicator Data imputation'!AS124&lt;&gt;"",1,0))</f>
        <v>1</v>
      </c>
      <c r="AS121" s="42">
        <f>IF('Indicator Data'!AT125="No Data",1,IF('Indicator Data imputation'!AT124&lt;&gt;"",1,0))</f>
        <v>1</v>
      </c>
      <c r="AT121" s="42">
        <f>IF('Indicator Data'!AU125="No Data",1,IF('Indicator Data imputation'!AU124&lt;&gt;"",1,0))</f>
        <v>0</v>
      </c>
      <c r="AU121" s="42">
        <f>IF('Indicator Data'!AV125="No Data",1,IF('Indicator Data imputation'!AV124&lt;&gt;"",1,0))</f>
        <v>1</v>
      </c>
      <c r="AV121" s="42">
        <f>IF('Indicator Data'!AW125="No Data",1,IF('Indicator Data imputation'!AW124&lt;&gt;"",1,0))</f>
        <v>0</v>
      </c>
      <c r="AW121" s="42">
        <f>IF('Indicator Data'!AX125="No Data",1,IF('Indicator Data imputation'!AX124&lt;&gt;"",1,0))</f>
        <v>0</v>
      </c>
      <c r="AX121" s="42">
        <f>IF('Indicator Data'!AY125="No Data",1,IF('Indicator Data imputation'!AY124&lt;&gt;"",1,0))</f>
        <v>0</v>
      </c>
      <c r="AY121" s="42">
        <f>IF('Indicator Data'!AZ125="No Data",1,IF('Indicator Data imputation'!AZ124&lt;&gt;"",1,0))</f>
        <v>0</v>
      </c>
      <c r="AZ121" s="42">
        <f>IF('Indicator Data'!BA125="No Data",1,IF('Indicator Data imputation'!BA124&lt;&gt;"",1,0))</f>
        <v>0</v>
      </c>
      <c r="BA121" s="42">
        <f>IF('Indicator Data'!BB125="No Data",1,IF('Indicator Data imputation'!BB124&lt;&gt;"",1,0))</f>
        <v>0</v>
      </c>
      <c r="BB121" s="42">
        <f>IF('Indicator Data'!BC125="No Data",1,IF('Indicator Data imputation'!BC124&lt;&gt;"",1,0))</f>
        <v>0</v>
      </c>
      <c r="BC121" s="42">
        <f>IF('Indicator Data'!BD125="No Data",1,IF('Indicator Data imputation'!BD124&lt;&gt;"",1,0))</f>
        <v>1</v>
      </c>
      <c r="BD121" s="42">
        <f>IF('Indicator Data'!BE125="No Data",1,IF('Indicator Data imputation'!BE124&lt;&gt;"",1,0))</f>
        <v>1</v>
      </c>
      <c r="BE121" s="42">
        <f>IF('Indicator Data'!BF125="No Data",1,IF('Indicator Data imputation'!BF124&lt;&gt;"",1,0))</f>
        <v>0</v>
      </c>
      <c r="BF121" s="42">
        <f>IF('Indicator Data'!BG125="No Data",1,IF('Indicator Data imputation'!BG124&lt;&gt;"",1,0))</f>
        <v>0</v>
      </c>
      <c r="BG121" s="42">
        <f>IF('Indicator Data'!BH125="No Data",1,IF('Indicator Data imputation'!BH124&lt;&gt;"",1,0))</f>
        <v>1</v>
      </c>
      <c r="BH121" s="42">
        <f>IF('Indicator Data'!BI125="No Data",1,IF('Indicator Data imputation'!BI124&lt;&gt;"",1,0))</f>
        <v>0</v>
      </c>
      <c r="BI121" s="42">
        <f>IF('Indicator Data'!BJ125="No Data",1,IF('Indicator Data imputation'!BJ124&lt;&gt;"",1,0))</f>
        <v>1</v>
      </c>
      <c r="BJ121" s="42">
        <f>IF('Indicator Data'!BK125="No Data",1,IF('Indicator Data imputation'!BK124&lt;&gt;"",1,0))</f>
        <v>0</v>
      </c>
      <c r="BK121" s="42">
        <f>IF('Indicator Data'!BL125="No Data",1,IF('Indicator Data imputation'!BL124&lt;&gt;"",1,0))</f>
        <v>0</v>
      </c>
      <c r="BL121" s="42">
        <f>IF('Indicator Data'!BM125="No Data",1,IF('Indicator Data imputation'!BM124&lt;&gt;"",1,0))</f>
        <v>0</v>
      </c>
      <c r="BM121" s="42">
        <f>IF('Indicator Data'!BN125="No Data",1,IF('Indicator Data imputation'!BN124&lt;&gt;"",1,0))</f>
        <v>0</v>
      </c>
      <c r="BN121" s="42">
        <f>IF('Indicator Data'!BO125="No Data",1,IF('Indicator Data imputation'!BO124&lt;&gt;"",1,0))</f>
        <v>0</v>
      </c>
      <c r="BO121" s="42">
        <f>IF('Indicator Data'!BP125="No Data",1,IF('Indicator Data imputation'!BP124&lt;&gt;"",1,0))</f>
        <v>0</v>
      </c>
      <c r="BP121" s="42">
        <f>IF('Indicator Data'!BQ125="No Data",1,IF('Indicator Data imputation'!BQ124&lt;&gt;"",1,0))</f>
        <v>0</v>
      </c>
      <c r="BQ121" s="42">
        <f>IF('Indicator Data'!BR125="No Data",1,IF('Indicator Data imputation'!BR124&lt;&gt;"",1,0))</f>
        <v>0</v>
      </c>
      <c r="BR121" s="42">
        <f>IF('Indicator Data'!BS125="No Data",1,IF('Indicator Data imputation'!BS124&lt;&gt;"",1,0))</f>
        <v>0</v>
      </c>
      <c r="BS121" s="42">
        <f>IF('Indicator Data'!BT125="No Data",1,IF('Indicator Data imputation'!BT124&lt;&gt;"",1,0))</f>
        <v>0</v>
      </c>
      <c r="BT121" s="42">
        <f>IF('Indicator Data'!BU125="No Data",1,IF('Indicator Data imputation'!BU124&lt;&gt;"",1,0))</f>
        <v>1</v>
      </c>
      <c r="BU121">
        <f t="shared" si="5"/>
        <v>21</v>
      </c>
      <c r="BV121" s="44">
        <f t="shared" si="4"/>
        <v>0.28000000000000003</v>
      </c>
    </row>
    <row r="122" spans="1:74">
      <c r="A122" t="str">
        <f>'Indicator Data'!B126</f>
        <v>NPL</v>
      </c>
      <c r="B122" s="42">
        <f>IF('Indicator Data'!C126="No Data",1,IF('Indicator Data imputation'!C125&lt;&gt;"",1,0))</f>
        <v>0</v>
      </c>
      <c r="C122" s="42">
        <f>IF('Indicator Data'!D126="No Data",1,IF('Indicator Data imputation'!D125&lt;&gt;"",1,0))</f>
        <v>0</v>
      </c>
      <c r="D122" s="42">
        <f>IF('Indicator Data'!E126="No Data",1,IF('Indicator Data imputation'!E125&lt;&gt;"",1,0))</f>
        <v>0</v>
      </c>
      <c r="E122" s="42">
        <f>IF('Indicator Data'!F126="No Data",1,IF('Indicator Data imputation'!F125&lt;&gt;"",1,0))</f>
        <v>0</v>
      </c>
      <c r="F122" s="42">
        <f>IF('Indicator Data'!G126="No Data",1,IF('Indicator Data imputation'!G125&lt;&gt;"",1,0))</f>
        <v>0</v>
      </c>
      <c r="G122" s="42">
        <f>IF('Indicator Data'!H126="No Data",1,IF('Indicator Data imputation'!H125&lt;&gt;"",1,0))</f>
        <v>0</v>
      </c>
      <c r="H122" s="42">
        <f>IF('Indicator Data'!I126="No Data",1,IF('Indicator Data imputation'!I125&lt;&gt;"",1,0))</f>
        <v>0</v>
      </c>
      <c r="I122" s="42">
        <f>IF('Indicator Data'!J126="No Data",1,IF('Indicator Data imputation'!J125&lt;&gt;"",1,0))</f>
        <v>0</v>
      </c>
      <c r="J122" s="42">
        <f>IF('Indicator Data'!K126="No Data",1,IF('Indicator Data imputation'!K125&lt;&gt;"",1,0))</f>
        <v>0</v>
      </c>
      <c r="K122" s="42">
        <f>IF('Indicator Data'!L126="No Data",1,IF('Indicator Data imputation'!L125&lt;&gt;"",1,0))</f>
        <v>0</v>
      </c>
      <c r="L122" s="42">
        <f>IF('Indicator Data'!M126="No Data",1,IF('Indicator Data imputation'!M125&lt;&gt;"",1,0))</f>
        <v>0</v>
      </c>
      <c r="M122" s="42">
        <f>IF('Indicator Data'!N126="No Data",1,IF('Indicator Data imputation'!N125&lt;&gt;"",1,0))</f>
        <v>1</v>
      </c>
      <c r="N122" s="42">
        <f>IF('Indicator Data'!O126="No Data",1,IF('Indicator Data imputation'!O125&lt;&gt;"",1,0))</f>
        <v>1</v>
      </c>
      <c r="O122" s="42">
        <f>IF('Indicator Data'!P126="No Data",1,IF('Indicator Data imputation'!P125&lt;&gt;"",1,0))</f>
        <v>1</v>
      </c>
      <c r="P122" s="42">
        <f>IF('Indicator Data'!Q126="No Data",1,IF('Indicator Data imputation'!Q125&lt;&gt;"",1,0))</f>
        <v>0</v>
      </c>
      <c r="Q122" s="42">
        <f>IF('Indicator Data'!R126="No Data",1,IF('Indicator Data imputation'!R125&lt;&gt;"",1,0))</f>
        <v>0</v>
      </c>
      <c r="R122" s="42">
        <f>IF('Indicator Data'!S126="No Data",1,IF('Indicator Data imputation'!S125&lt;&gt;"",1,0))</f>
        <v>0</v>
      </c>
      <c r="S122" s="42">
        <f>IF('Indicator Data'!T126="No Data",1,IF('Indicator Data imputation'!T125&lt;&gt;"",1,0))</f>
        <v>0</v>
      </c>
      <c r="T122" s="42">
        <f>IF('Indicator Data'!U126="No Data",1,IF('Indicator Data imputation'!U125&lt;&gt;"",1,0))</f>
        <v>0</v>
      </c>
      <c r="U122" s="42">
        <f>IF('Indicator Data'!V126="No Data",1,IF('Indicator Data imputation'!V125&lt;&gt;"",1,0))</f>
        <v>0</v>
      </c>
      <c r="V122" s="42">
        <f>IF('Indicator Data'!W126="No Data",1,IF('Indicator Data imputation'!W125&lt;&gt;"",1,0))</f>
        <v>0</v>
      </c>
      <c r="W122" s="42">
        <f>IF('Indicator Data'!X126="No Data",1,IF('Indicator Data imputation'!X125&lt;&gt;"",1,0))</f>
        <v>0</v>
      </c>
      <c r="X122" s="42">
        <f>IF('Indicator Data'!Y126="No Data",1,IF('Indicator Data imputation'!Y125&lt;&gt;"",1,0))</f>
        <v>0</v>
      </c>
      <c r="Y122" s="42">
        <f>IF('Indicator Data'!Z126="No Data",1,IF('Indicator Data imputation'!Z125&lt;&gt;"",1,0))</f>
        <v>0</v>
      </c>
      <c r="Z122" s="42">
        <f>IF('Indicator Data'!AA126="No Data",1,IF('Indicator Data imputation'!AA125&lt;&gt;"",1,0))</f>
        <v>0</v>
      </c>
      <c r="AA122" s="42">
        <f>IF('Indicator Data'!AB126="No Data",1,IF('Indicator Data imputation'!AB125&lt;&gt;"",1,0))</f>
        <v>0</v>
      </c>
      <c r="AB122" s="42">
        <f>IF('Indicator Data'!AC126="No Data",1,IF('Indicator Data imputation'!AC125&lt;&gt;"",1,0))</f>
        <v>0</v>
      </c>
      <c r="AC122" s="42">
        <f>IF('Indicator Data'!AD126="No Data",1,IF('Indicator Data imputation'!AD125&lt;&gt;"",1,0))</f>
        <v>0</v>
      </c>
      <c r="AD122" s="42">
        <f>IF('Indicator Data'!AE126="No Data",1,IF('Indicator Data imputation'!AE125&lt;&gt;"",1,0))</f>
        <v>0</v>
      </c>
      <c r="AE122" s="42">
        <f>IF('Indicator Data'!AF126="No Data",1,IF('Indicator Data imputation'!AF125&lt;&gt;"",1,0))</f>
        <v>0</v>
      </c>
      <c r="AF122" s="42">
        <f>IF('Indicator Data'!AG126="No Data",1,IF('Indicator Data imputation'!AG125&lt;&gt;"",1,0))</f>
        <v>0</v>
      </c>
      <c r="AG122" s="42">
        <f>IF('Indicator Data'!AH126="No Data",1,IF('Indicator Data imputation'!AH125&lt;&gt;"",1,0))</f>
        <v>0</v>
      </c>
      <c r="AH122" s="42">
        <f>IF('Indicator Data'!AI126="No Data",1,IF('Indicator Data imputation'!AI125&lt;&gt;"",1,0))</f>
        <v>0</v>
      </c>
      <c r="AI122" s="42">
        <f>IF('Indicator Data'!AJ126="No Data",1,IF('Indicator Data imputation'!AJ125&lt;&gt;"",1,0))</f>
        <v>0</v>
      </c>
      <c r="AJ122" s="42">
        <f>IF('Indicator Data'!AK126="No Data",1,IF('Indicator Data imputation'!AK125&lt;&gt;"",1,0))</f>
        <v>0</v>
      </c>
      <c r="AK122" s="42">
        <f>IF('Indicator Data'!AL126="No Data",1,IF('Indicator Data imputation'!AL125&lt;&gt;"",1,0))</f>
        <v>0</v>
      </c>
      <c r="AL122" s="42">
        <f>IF('Indicator Data'!AM126="No Data",1,IF('Indicator Data imputation'!AM125&lt;&gt;"",1,0))</f>
        <v>0</v>
      </c>
      <c r="AM122" s="42">
        <f>IF('Indicator Data'!AN126="No Data",1,IF('Indicator Data imputation'!AN125&lt;&gt;"",1,0))</f>
        <v>0</v>
      </c>
      <c r="AN122" s="42">
        <f>IF('Indicator Data'!AO126="No Data",1,IF('Indicator Data imputation'!AO125&lt;&gt;"",1,0))</f>
        <v>0</v>
      </c>
      <c r="AO122" s="42">
        <f>IF('Indicator Data'!AP126="No Data",1,IF('Indicator Data imputation'!AP125&lt;&gt;"",1,0))</f>
        <v>0</v>
      </c>
      <c r="AP122" s="42">
        <f>IF('Indicator Data'!AQ126="No Data",1,IF('Indicator Data imputation'!AQ125&lt;&gt;"",1,0))</f>
        <v>0</v>
      </c>
      <c r="AQ122" s="42">
        <f>IF('Indicator Data'!AR126="No Data",1,IF('Indicator Data imputation'!AR125&lt;&gt;"",1,0))</f>
        <v>0</v>
      </c>
      <c r="AR122" s="42">
        <f>IF('Indicator Data'!AS126="No Data",1,IF('Indicator Data imputation'!AS125&lt;&gt;"",1,0))</f>
        <v>0</v>
      </c>
      <c r="AS122" s="42">
        <f>IF('Indicator Data'!AT126="No Data",1,IF('Indicator Data imputation'!AT125&lt;&gt;"",1,0))</f>
        <v>0</v>
      </c>
      <c r="AT122" s="42">
        <f>IF('Indicator Data'!AU126="No Data",1,IF('Indicator Data imputation'!AU125&lt;&gt;"",1,0))</f>
        <v>0</v>
      </c>
      <c r="AU122" s="42">
        <f>IF('Indicator Data'!AV126="No Data",1,IF('Indicator Data imputation'!AV125&lt;&gt;"",1,0))</f>
        <v>0</v>
      </c>
      <c r="AV122" s="42">
        <f>IF('Indicator Data'!AW126="No Data",1,IF('Indicator Data imputation'!AW125&lt;&gt;"",1,0))</f>
        <v>0</v>
      </c>
      <c r="AW122" s="42">
        <f>IF('Indicator Data'!AX126="No Data",1,IF('Indicator Data imputation'!AX125&lt;&gt;"",1,0))</f>
        <v>0</v>
      </c>
      <c r="AX122" s="42">
        <f>IF('Indicator Data'!AY126="No Data",1,IF('Indicator Data imputation'!AY125&lt;&gt;"",1,0))</f>
        <v>0</v>
      </c>
      <c r="AY122" s="42">
        <f>IF('Indicator Data'!AZ126="No Data",1,IF('Indicator Data imputation'!AZ125&lt;&gt;"",1,0))</f>
        <v>0</v>
      </c>
      <c r="AZ122" s="42">
        <f>IF('Indicator Data'!BA126="No Data",1,IF('Indicator Data imputation'!BA125&lt;&gt;"",1,0))</f>
        <v>0</v>
      </c>
      <c r="BA122" s="42">
        <f>IF('Indicator Data'!BB126="No Data",1,IF('Indicator Data imputation'!BB125&lt;&gt;"",1,0))</f>
        <v>0</v>
      </c>
      <c r="BB122" s="42">
        <f>IF('Indicator Data'!BC126="No Data",1,IF('Indicator Data imputation'!BC125&lt;&gt;"",1,0))</f>
        <v>0</v>
      </c>
      <c r="BC122" s="42">
        <f>IF('Indicator Data'!BD126="No Data",1,IF('Indicator Data imputation'!BD125&lt;&gt;"",1,0))</f>
        <v>0</v>
      </c>
      <c r="BD122" s="42">
        <f>IF('Indicator Data'!BE126="No Data",1,IF('Indicator Data imputation'!BE125&lt;&gt;"",1,0))</f>
        <v>0</v>
      </c>
      <c r="BE122" s="42">
        <f>IF('Indicator Data'!BF126="No Data",1,IF('Indicator Data imputation'!BF125&lt;&gt;"",1,0))</f>
        <v>0</v>
      </c>
      <c r="BF122" s="42">
        <f>IF('Indicator Data'!BG126="No Data",1,IF('Indicator Data imputation'!BG125&lt;&gt;"",1,0))</f>
        <v>0</v>
      </c>
      <c r="BG122" s="42">
        <f>IF('Indicator Data'!BH126="No Data",1,IF('Indicator Data imputation'!BH125&lt;&gt;"",1,0))</f>
        <v>0</v>
      </c>
      <c r="BH122" s="42">
        <f>IF('Indicator Data'!BI126="No Data",1,IF('Indicator Data imputation'!BI125&lt;&gt;"",1,0))</f>
        <v>0</v>
      </c>
      <c r="BI122" s="42">
        <f>IF('Indicator Data'!BJ126="No Data",1,IF('Indicator Data imputation'!BJ125&lt;&gt;"",1,0))</f>
        <v>0</v>
      </c>
      <c r="BJ122" s="42">
        <f>IF('Indicator Data'!BK126="No Data",1,IF('Indicator Data imputation'!BK125&lt;&gt;"",1,0))</f>
        <v>0</v>
      </c>
      <c r="BK122" s="42">
        <f>IF('Indicator Data'!BL126="No Data",1,IF('Indicator Data imputation'!BL125&lt;&gt;"",1,0))</f>
        <v>0</v>
      </c>
      <c r="BL122" s="42">
        <f>IF('Indicator Data'!BM126="No Data",1,IF('Indicator Data imputation'!BM125&lt;&gt;"",1,0))</f>
        <v>0</v>
      </c>
      <c r="BM122" s="42">
        <f>IF('Indicator Data'!BN126="No Data",1,IF('Indicator Data imputation'!BN125&lt;&gt;"",1,0))</f>
        <v>0</v>
      </c>
      <c r="BN122" s="42">
        <f>IF('Indicator Data'!BO126="No Data",1,IF('Indicator Data imputation'!BO125&lt;&gt;"",1,0))</f>
        <v>0</v>
      </c>
      <c r="BO122" s="42">
        <f>IF('Indicator Data'!BP126="No Data",1,IF('Indicator Data imputation'!BP125&lt;&gt;"",1,0))</f>
        <v>0</v>
      </c>
      <c r="BP122" s="42">
        <f>IF('Indicator Data'!BQ126="No Data",1,IF('Indicator Data imputation'!BQ125&lt;&gt;"",1,0))</f>
        <v>0</v>
      </c>
      <c r="BQ122" s="42">
        <f>IF('Indicator Data'!BR126="No Data",1,IF('Indicator Data imputation'!BR125&lt;&gt;"",1,0))</f>
        <v>0</v>
      </c>
      <c r="BR122" s="42">
        <f>IF('Indicator Data'!BS126="No Data",1,IF('Indicator Data imputation'!BS125&lt;&gt;"",1,0))</f>
        <v>0</v>
      </c>
      <c r="BS122" s="42">
        <f>IF('Indicator Data'!BT126="No Data",1,IF('Indicator Data imputation'!BT125&lt;&gt;"",1,0))</f>
        <v>0</v>
      </c>
      <c r="BT122" s="42">
        <f>IF('Indicator Data'!BU126="No Data",1,IF('Indicator Data imputation'!BU125&lt;&gt;"",1,0))</f>
        <v>0</v>
      </c>
      <c r="BU122">
        <f t="shared" si="5"/>
        <v>3</v>
      </c>
      <c r="BV122" s="44">
        <f t="shared" si="4"/>
        <v>0.04</v>
      </c>
    </row>
    <row r="123" spans="1:74">
      <c r="A123" t="str">
        <f>'Indicator Data'!B127</f>
        <v>NLD</v>
      </c>
      <c r="B123" s="42">
        <f>IF('Indicator Data'!C127="No Data",1,IF('Indicator Data imputation'!C126&lt;&gt;"",1,0))</f>
        <v>0</v>
      </c>
      <c r="C123" s="42">
        <f>IF('Indicator Data'!D127="No Data",1,IF('Indicator Data imputation'!D126&lt;&gt;"",1,0))</f>
        <v>0</v>
      </c>
      <c r="D123" s="42">
        <f>IF('Indicator Data'!E127="No Data",1,IF('Indicator Data imputation'!E126&lt;&gt;"",1,0))</f>
        <v>0</v>
      </c>
      <c r="E123" s="42">
        <f>IF('Indicator Data'!F127="No Data",1,IF('Indicator Data imputation'!F126&lt;&gt;"",1,0))</f>
        <v>0</v>
      </c>
      <c r="F123" s="42">
        <f>IF('Indicator Data'!G127="No Data",1,IF('Indicator Data imputation'!G126&lt;&gt;"",1,0))</f>
        <v>0</v>
      </c>
      <c r="G123" s="42">
        <f>IF('Indicator Data'!H127="No Data",1,IF('Indicator Data imputation'!H126&lt;&gt;"",1,0))</f>
        <v>0</v>
      </c>
      <c r="H123" s="42">
        <f>IF('Indicator Data'!I127="No Data",1,IF('Indicator Data imputation'!I126&lt;&gt;"",1,0))</f>
        <v>0</v>
      </c>
      <c r="I123" s="42">
        <f>IF('Indicator Data'!J127="No Data",1,IF('Indicator Data imputation'!J126&lt;&gt;"",1,0))</f>
        <v>0</v>
      </c>
      <c r="J123" s="42">
        <f>IF('Indicator Data'!K127="No Data",1,IF('Indicator Data imputation'!K126&lt;&gt;"",1,0))</f>
        <v>0</v>
      </c>
      <c r="K123" s="42">
        <f>IF('Indicator Data'!L127="No Data",1,IF('Indicator Data imputation'!L126&lt;&gt;"",1,0))</f>
        <v>0</v>
      </c>
      <c r="L123" s="42">
        <f>IF('Indicator Data'!M127="No Data",1,IF('Indicator Data imputation'!M126&lt;&gt;"",1,0))</f>
        <v>0</v>
      </c>
      <c r="M123" s="42">
        <f>IF('Indicator Data'!N127="No Data",1,IF('Indicator Data imputation'!N126&lt;&gt;"",1,0))</f>
        <v>1</v>
      </c>
      <c r="N123" s="42">
        <f>IF('Indicator Data'!O127="No Data",1,IF('Indicator Data imputation'!O126&lt;&gt;"",1,0))</f>
        <v>1</v>
      </c>
      <c r="O123" s="42">
        <f>IF('Indicator Data'!P127="No Data",1,IF('Indicator Data imputation'!P126&lt;&gt;"",1,0))</f>
        <v>1</v>
      </c>
      <c r="P123" s="42">
        <f>IF('Indicator Data'!Q127="No Data",1,IF('Indicator Data imputation'!Q126&lt;&gt;"",1,0))</f>
        <v>0</v>
      </c>
      <c r="Q123" s="42">
        <f>IF('Indicator Data'!R127="No Data",1,IF('Indicator Data imputation'!R126&lt;&gt;"",1,0))</f>
        <v>0</v>
      </c>
      <c r="R123" s="42">
        <f>IF('Indicator Data'!S127="No Data",1,IF('Indicator Data imputation'!S126&lt;&gt;"",1,0))</f>
        <v>0</v>
      </c>
      <c r="S123" s="42">
        <f>IF('Indicator Data'!T127="No Data",1,IF('Indicator Data imputation'!T126&lt;&gt;"",1,0))</f>
        <v>0</v>
      </c>
      <c r="T123" s="42">
        <f>IF('Indicator Data'!U127="No Data",1,IF('Indicator Data imputation'!U126&lt;&gt;"",1,0))</f>
        <v>0</v>
      </c>
      <c r="U123" s="42">
        <f>IF('Indicator Data'!V127="No Data",1,IF('Indicator Data imputation'!V126&lt;&gt;"",1,0))</f>
        <v>0</v>
      </c>
      <c r="V123" s="42">
        <f>IF('Indicator Data'!W127="No Data",1,IF('Indicator Data imputation'!W126&lt;&gt;"",1,0))</f>
        <v>0</v>
      </c>
      <c r="W123" s="42">
        <f>IF('Indicator Data'!X127="No Data",1,IF('Indicator Data imputation'!X126&lt;&gt;"",1,0))</f>
        <v>0</v>
      </c>
      <c r="X123" s="42">
        <f>IF('Indicator Data'!Y127="No Data",1,IF('Indicator Data imputation'!Y126&lt;&gt;"",1,0))</f>
        <v>0</v>
      </c>
      <c r="Y123" s="42">
        <f>IF('Indicator Data'!Z127="No Data",1,IF('Indicator Data imputation'!Z126&lt;&gt;"",1,0))</f>
        <v>0</v>
      </c>
      <c r="Z123" s="42">
        <f>IF('Indicator Data'!AA127="No Data",1,IF('Indicator Data imputation'!AA126&lt;&gt;"",1,0))</f>
        <v>1</v>
      </c>
      <c r="AA123" s="42">
        <f>IF('Indicator Data'!AB127="No Data",1,IF('Indicator Data imputation'!AB126&lt;&gt;"",1,0))</f>
        <v>0</v>
      </c>
      <c r="AB123" s="42">
        <f>IF('Indicator Data'!AC127="No Data",1,IF('Indicator Data imputation'!AC126&lt;&gt;"",1,0))</f>
        <v>0</v>
      </c>
      <c r="AC123" s="42">
        <f>IF('Indicator Data'!AD127="No Data",1,IF('Indicator Data imputation'!AD126&lt;&gt;"",1,0))</f>
        <v>1</v>
      </c>
      <c r="AD123" s="42">
        <f>IF('Indicator Data'!AE127="No Data",1,IF('Indicator Data imputation'!AE126&lt;&gt;"",1,0))</f>
        <v>0</v>
      </c>
      <c r="AE123" s="42">
        <f>IF('Indicator Data'!AF127="No Data",1,IF('Indicator Data imputation'!AF126&lt;&gt;"",1,0))</f>
        <v>0</v>
      </c>
      <c r="AF123" s="42">
        <f>IF('Indicator Data'!AG127="No Data",1,IF('Indicator Data imputation'!AG126&lt;&gt;"",1,0))</f>
        <v>0</v>
      </c>
      <c r="AG123" s="42">
        <f>IF('Indicator Data'!AH127="No Data",1,IF('Indicator Data imputation'!AH126&lt;&gt;"",1,0))</f>
        <v>0</v>
      </c>
      <c r="AH123" s="42">
        <f>IF('Indicator Data'!AI127="No Data",1,IF('Indicator Data imputation'!AI126&lt;&gt;"",1,0))</f>
        <v>1</v>
      </c>
      <c r="AI123" s="42">
        <f>IF('Indicator Data'!AJ127="No Data",1,IF('Indicator Data imputation'!AJ126&lt;&gt;"",1,0))</f>
        <v>0</v>
      </c>
      <c r="AJ123" s="42">
        <f>IF('Indicator Data'!AK127="No Data",1,IF('Indicator Data imputation'!AK126&lt;&gt;"",1,0))</f>
        <v>0</v>
      </c>
      <c r="AK123" s="42">
        <f>IF('Indicator Data'!AL127="No Data",1,IF('Indicator Data imputation'!AL126&lt;&gt;"",1,0))</f>
        <v>0</v>
      </c>
      <c r="AL123" s="42">
        <f>IF('Indicator Data'!AM127="No Data",1,IF('Indicator Data imputation'!AM126&lt;&gt;"",1,0))</f>
        <v>1</v>
      </c>
      <c r="AM123" s="42">
        <f>IF('Indicator Data'!AN127="No Data",1,IF('Indicator Data imputation'!AN126&lt;&gt;"",1,0))</f>
        <v>0</v>
      </c>
      <c r="AN123" s="42">
        <f>IF('Indicator Data'!AO127="No Data",1,IF('Indicator Data imputation'!AO126&lt;&gt;"",1,0))</f>
        <v>0</v>
      </c>
      <c r="AO123" s="42">
        <f>IF('Indicator Data'!AP127="No Data",1,IF('Indicator Data imputation'!AP126&lt;&gt;"",1,0))</f>
        <v>1</v>
      </c>
      <c r="AP123" s="42">
        <f>IF('Indicator Data'!AQ127="No Data",1,IF('Indicator Data imputation'!AQ126&lt;&gt;"",1,0))</f>
        <v>0</v>
      </c>
      <c r="AQ123" s="42">
        <f>IF('Indicator Data'!AR127="No Data",1,IF('Indicator Data imputation'!AR126&lt;&gt;"",1,0))</f>
        <v>0</v>
      </c>
      <c r="AR123" s="42">
        <f>IF('Indicator Data'!AS127="No Data",1,IF('Indicator Data imputation'!AS126&lt;&gt;"",1,0))</f>
        <v>0</v>
      </c>
      <c r="AS123" s="42">
        <f>IF('Indicator Data'!AT127="No Data",1,IF('Indicator Data imputation'!AT126&lt;&gt;"",1,0))</f>
        <v>1</v>
      </c>
      <c r="AT123" s="42">
        <f>IF('Indicator Data'!AU127="No Data",1,IF('Indicator Data imputation'!AU126&lt;&gt;"",1,0))</f>
        <v>0</v>
      </c>
      <c r="AU123" s="42">
        <f>IF('Indicator Data'!AV127="No Data",1,IF('Indicator Data imputation'!AV126&lt;&gt;"",1,0))</f>
        <v>0</v>
      </c>
      <c r="AV123" s="42">
        <f>IF('Indicator Data'!AW127="No Data",1,IF('Indicator Data imputation'!AW126&lt;&gt;"",1,0))</f>
        <v>0</v>
      </c>
      <c r="AW123" s="42">
        <f>IF('Indicator Data'!AX127="No Data",1,IF('Indicator Data imputation'!AX126&lt;&gt;"",1,0))</f>
        <v>0</v>
      </c>
      <c r="AX123" s="42">
        <f>IF('Indicator Data'!AY127="No Data",1,IF('Indicator Data imputation'!AY126&lt;&gt;"",1,0))</f>
        <v>0</v>
      </c>
      <c r="AY123" s="42">
        <f>IF('Indicator Data'!AZ127="No Data",1,IF('Indicator Data imputation'!AZ126&lt;&gt;"",1,0))</f>
        <v>0</v>
      </c>
      <c r="AZ123" s="42">
        <f>IF('Indicator Data'!BA127="No Data",1,IF('Indicator Data imputation'!BA126&lt;&gt;"",1,0))</f>
        <v>0</v>
      </c>
      <c r="BA123" s="42">
        <f>IF('Indicator Data'!BB127="No Data",1,IF('Indicator Data imputation'!BB126&lt;&gt;"",1,0))</f>
        <v>0</v>
      </c>
      <c r="BB123" s="42">
        <f>IF('Indicator Data'!BC127="No Data",1,IF('Indicator Data imputation'!BC126&lt;&gt;"",1,0))</f>
        <v>0</v>
      </c>
      <c r="BC123" s="42">
        <f>IF('Indicator Data'!BD127="No Data",1,IF('Indicator Data imputation'!BD126&lt;&gt;"",1,0))</f>
        <v>0</v>
      </c>
      <c r="BD123" s="42">
        <f>IF('Indicator Data'!BE127="No Data",1,IF('Indicator Data imputation'!BE126&lt;&gt;"",1,0))</f>
        <v>0</v>
      </c>
      <c r="BE123" s="42">
        <f>IF('Indicator Data'!BF127="No Data",1,IF('Indicator Data imputation'!BF126&lt;&gt;"",1,0))</f>
        <v>0</v>
      </c>
      <c r="BF123" s="42">
        <f>IF('Indicator Data'!BG127="No Data",1,IF('Indicator Data imputation'!BG126&lt;&gt;"",1,0))</f>
        <v>0</v>
      </c>
      <c r="BG123" s="42">
        <f>IF('Indicator Data'!BH127="No Data",1,IF('Indicator Data imputation'!BH126&lt;&gt;"",1,0))</f>
        <v>0</v>
      </c>
      <c r="BH123" s="42">
        <f>IF('Indicator Data'!BI127="No Data",1,IF('Indicator Data imputation'!BI126&lt;&gt;"",1,0))</f>
        <v>0</v>
      </c>
      <c r="BI123" s="42">
        <f>IF('Indicator Data'!BJ127="No Data",1,IF('Indicator Data imputation'!BJ126&lt;&gt;"",1,0))</f>
        <v>1</v>
      </c>
      <c r="BJ123" s="42">
        <f>IF('Indicator Data'!BK127="No Data",1,IF('Indicator Data imputation'!BK126&lt;&gt;"",1,0))</f>
        <v>0</v>
      </c>
      <c r="BK123" s="42">
        <f>IF('Indicator Data'!BL127="No Data",1,IF('Indicator Data imputation'!BL126&lt;&gt;"",1,0))</f>
        <v>0</v>
      </c>
      <c r="BL123" s="42">
        <f>IF('Indicator Data'!BM127="No Data",1,IF('Indicator Data imputation'!BM126&lt;&gt;"",1,0))</f>
        <v>0</v>
      </c>
      <c r="BM123" s="42">
        <f>IF('Indicator Data'!BN127="No Data",1,IF('Indicator Data imputation'!BN126&lt;&gt;"",1,0))</f>
        <v>0</v>
      </c>
      <c r="BN123" s="42">
        <f>IF('Indicator Data'!BO127="No Data",1,IF('Indicator Data imputation'!BO126&lt;&gt;"",1,0))</f>
        <v>0</v>
      </c>
      <c r="BO123" s="42">
        <f>IF('Indicator Data'!BP127="No Data",1,IF('Indicator Data imputation'!BP126&lt;&gt;"",1,0))</f>
        <v>0</v>
      </c>
      <c r="BP123" s="42">
        <f>IF('Indicator Data'!BQ127="No Data",1,IF('Indicator Data imputation'!BQ126&lt;&gt;"",1,0))</f>
        <v>0</v>
      </c>
      <c r="BQ123" s="42">
        <f>IF('Indicator Data'!BR127="No Data",1,IF('Indicator Data imputation'!BR126&lt;&gt;"",1,0))</f>
        <v>0</v>
      </c>
      <c r="BR123" s="42">
        <f>IF('Indicator Data'!BS127="No Data",1,IF('Indicator Data imputation'!BS126&lt;&gt;"",1,0))</f>
        <v>0</v>
      </c>
      <c r="BS123" s="42">
        <f>IF('Indicator Data'!BT127="No Data",1,IF('Indicator Data imputation'!BT126&lt;&gt;"",1,0))</f>
        <v>0</v>
      </c>
      <c r="BT123" s="42">
        <f>IF('Indicator Data'!BU127="No Data",1,IF('Indicator Data imputation'!BU126&lt;&gt;"",1,0))</f>
        <v>0</v>
      </c>
      <c r="BU123">
        <f t="shared" si="5"/>
        <v>10</v>
      </c>
      <c r="BV123" s="44">
        <f t="shared" si="4"/>
        <v>0.13333333333333333</v>
      </c>
    </row>
    <row r="124" spans="1:74">
      <c r="A124" t="str">
        <f>'Indicator Data'!B128</f>
        <v>NZL</v>
      </c>
      <c r="B124" s="42">
        <f>IF('Indicator Data'!C128="No Data",1,IF('Indicator Data imputation'!C127&lt;&gt;"",1,0))</f>
        <v>0</v>
      </c>
      <c r="C124" s="42">
        <f>IF('Indicator Data'!D128="No Data",1,IF('Indicator Data imputation'!D127&lt;&gt;"",1,0))</f>
        <v>0</v>
      </c>
      <c r="D124" s="42">
        <f>IF('Indicator Data'!E128="No Data",1,IF('Indicator Data imputation'!E127&lt;&gt;"",1,0))</f>
        <v>0</v>
      </c>
      <c r="E124" s="42">
        <f>IF('Indicator Data'!F128="No Data",1,IF('Indicator Data imputation'!F127&lt;&gt;"",1,0))</f>
        <v>0</v>
      </c>
      <c r="F124" s="42">
        <f>IF('Indicator Data'!G128="No Data",1,IF('Indicator Data imputation'!G127&lt;&gt;"",1,0))</f>
        <v>0</v>
      </c>
      <c r="G124" s="42">
        <f>IF('Indicator Data'!H128="No Data",1,IF('Indicator Data imputation'!H127&lt;&gt;"",1,0))</f>
        <v>0</v>
      </c>
      <c r="H124" s="42">
        <f>IF('Indicator Data'!I128="No Data",1,IF('Indicator Data imputation'!I127&lt;&gt;"",1,0))</f>
        <v>0</v>
      </c>
      <c r="I124" s="42">
        <f>IF('Indicator Data'!J128="No Data",1,IF('Indicator Data imputation'!J127&lt;&gt;"",1,0))</f>
        <v>0</v>
      </c>
      <c r="J124" s="42">
        <f>IF('Indicator Data'!K128="No Data",1,IF('Indicator Data imputation'!K127&lt;&gt;"",1,0))</f>
        <v>0</v>
      </c>
      <c r="K124" s="42">
        <f>IF('Indicator Data'!L128="No Data",1,IF('Indicator Data imputation'!L127&lt;&gt;"",1,0))</f>
        <v>0</v>
      </c>
      <c r="L124" s="42">
        <f>IF('Indicator Data'!M128="No Data",1,IF('Indicator Data imputation'!M127&lt;&gt;"",1,0))</f>
        <v>1</v>
      </c>
      <c r="M124" s="42">
        <f>IF('Indicator Data'!N128="No Data",1,IF('Indicator Data imputation'!N127&lt;&gt;"",1,0))</f>
        <v>1</v>
      </c>
      <c r="N124" s="42">
        <f>IF('Indicator Data'!O128="No Data",1,IF('Indicator Data imputation'!O127&lt;&gt;"",1,0))</f>
        <v>1</v>
      </c>
      <c r="O124" s="42">
        <f>IF('Indicator Data'!P128="No Data",1,IF('Indicator Data imputation'!P127&lt;&gt;"",1,0))</f>
        <v>1</v>
      </c>
      <c r="P124" s="42">
        <f>IF('Indicator Data'!Q128="No Data",1,IF('Indicator Data imputation'!Q127&lt;&gt;"",1,0))</f>
        <v>0</v>
      </c>
      <c r="Q124" s="42">
        <f>IF('Indicator Data'!R128="No Data",1,IF('Indicator Data imputation'!R127&lt;&gt;"",1,0))</f>
        <v>0</v>
      </c>
      <c r="R124" s="42">
        <f>IF('Indicator Data'!S128="No Data",1,IF('Indicator Data imputation'!S127&lt;&gt;"",1,0))</f>
        <v>0</v>
      </c>
      <c r="S124" s="42">
        <f>IF('Indicator Data'!T128="No Data",1,IF('Indicator Data imputation'!T127&lt;&gt;"",1,0))</f>
        <v>0</v>
      </c>
      <c r="T124" s="42">
        <f>IF('Indicator Data'!U128="No Data",1,IF('Indicator Data imputation'!U127&lt;&gt;"",1,0))</f>
        <v>0</v>
      </c>
      <c r="U124" s="42">
        <f>IF('Indicator Data'!V128="No Data",1,IF('Indicator Data imputation'!V127&lt;&gt;"",1,0))</f>
        <v>0</v>
      </c>
      <c r="V124" s="42">
        <f>IF('Indicator Data'!W128="No Data",1,IF('Indicator Data imputation'!W127&lt;&gt;"",1,0))</f>
        <v>0</v>
      </c>
      <c r="W124" s="42">
        <f>IF('Indicator Data'!X128="No Data",1,IF('Indicator Data imputation'!X127&lt;&gt;"",1,0))</f>
        <v>0</v>
      </c>
      <c r="X124" s="42">
        <f>IF('Indicator Data'!Y128="No Data",1,IF('Indicator Data imputation'!Y127&lt;&gt;"",1,0))</f>
        <v>0</v>
      </c>
      <c r="Y124" s="42">
        <f>IF('Indicator Data'!Z128="No Data",1,IF('Indicator Data imputation'!Z127&lt;&gt;"",1,0))</f>
        <v>0</v>
      </c>
      <c r="Z124" s="42">
        <f>IF('Indicator Data'!AA128="No Data",1,IF('Indicator Data imputation'!AA127&lt;&gt;"",1,0))</f>
        <v>1</v>
      </c>
      <c r="AA124" s="42">
        <f>IF('Indicator Data'!AB128="No Data",1,IF('Indicator Data imputation'!AB127&lt;&gt;"",1,0))</f>
        <v>0</v>
      </c>
      <c r="AB124" s="42">
        <f>IF('Indicator Data'!AC128="No Data",1,IF('Indicator Data imputation'!AC127&lt;&gt;"",1,0))</f>
        <v>0</v>
      </c>
      <c r="AC124" s="42">
        <f>IF('Indicator Data'!AD128="No Data",1,IF('Indicator Data imputation'!AD127&lt;&gt;"",1,0))</f>
        <v>0</v>
      </c>
      <c r="AD124" s="42">
        <f>IF('Indicator Data'!AE128="No Data",1,IF('Indicator Data imputation'!AE127&lt;&gt;"",1,0))</f>
        <v>0</v>
      </c>
      <c r="AE124" s="42">
        <f>IF('Indicator Data'!AF128="No Data",1,IF('Indicator Data imputation'!AF127&lt;&gt;"",1,0))</f>
        <v>0</v>
      </c>
      <c r="AF124" s="42">
        <f>IF('Indicator Data'!AG128="No Data",1,IF('Indicator Data imputation'!AG127&lt;&gt;"",1,0))</f>
        <v>0</v>
      </c>
      <c r="AG124" s="42">
        <f>IF('Indicator Data'!AH128="No Data",1,IF('Indicator Data imputation'!AH127&lt;&gt;"",1,0))</f>
        <v>0</v>
      </c>
      <c r="AH124" s="42">
        <f>IF('Indicator Data'!AI128="No Data",1,IF('Indicator Data imputation'!AI127&lt;&gt;"",1,0))</f>
        <v>1</v>
      </c>
      <c r="AI124" s="42">
        <f>IF('Indicator Data'!AJ128="No Data",1,IF('Indicator Data imputation'!AJ127&lt;&gt;"",1,0))</f>
        <v>0</v>
      </c>
      <c r="AJ124" s="42">
        <f>IF('Indicator Data'!AK128="No Data",1,IF('Indicator Data imputation'!AK127&lt;&gt;"",1,0))</f>
        <v>0</v>
      </c>
      <c r="AK124" s="42">
        <f>IF('Indicator Data'!AL128="No Data",1,IF('Indicator Data imputation'!AL127&lt;&gt;"",1,0))</f>
        <v>0</v>
      </c>
      <c r="AL124" s="42">
        <f>IF('Indicator Data'!AM128="No Data",1,IF('Indicator Data imputation'!AM127&lt;&gt;"",1,0))</f>
        <v>1</v>
      </c>
      <c r="AM124" s="42">
        <f>IF('Indicator Data'!AN128="No Data",1,IF('Indicator Data imputation'!AN127&lt;&gt;"",1,0))</f>
        <v>0</v>
      </c>
      <c r="AN124" s="42">
        <f>IF('Indicator Data'!AO128="No Data",1,IF('Indicator Data imputation'!AO127&lt;&gt;"",1,0))</f>
        <v>0</v>
      </c>
      <c r="AO124" s="42">
        <f>IF('Indicator Data'!AP128="No Data",1,IF('Indicator Data imputation'!AP127&lt;&gt;"",1,0))</f>
        <v>1</v>
      </c>
      <c r="AP124" s="42">
        <f>IF('Indicator Data'!AQ128="No Data",1,IF('Indicator Data imputation'!AQ127&lt;&gt;"",1,0))</f>
        <v>0</v>
      </c>
      <c r="AQ124" s="42">
        <f>IF('Indicator Data'!AR128="No Data",1,IF('Indicator Data imputation'!AR127&lt;&gt;"",1,0))</f>
        <v>0</v>
      </c>
      <c r="AR124" s="42">
        <f>IF('Indicator Data'!AS128="No Data",1,IF('Indicator Data imputation'!AS127&lt;&gt;"",1,0))</f>
        <v>0</v>
      </c>
      <c r="AS124" s="42">
        <f>IF('Indicator Data'!AT128="No Data",1,IF('Indicator Data imputation'!AT127&lt;&gt;"",1,0))</f>
        <v>1</v>
      </c>
      <c r="AT124" s="42">
        <f>IF('Indicator Data'!AU128="No Data",1,IF('Indicator Data imputation'!AU127&lt;&gt;"",1,0))</f>
        <v>0</v>
      </c>
      <c r="AU124" s="42">
        <f>IF('Indicator Data'!AV128="No Data",1,IF('Indicator Data imputation'!AV127&lt;&gt;"",1,0))</f>
        <v>0</v>
      </c>
      <c r="AV124" s="42">
        <f>IF('Indicator Data'!AW128="No Data",1,IF('Indicator Data imputation'!AW127&lt;&gt;"",1,0))</f>
        <v>1</v>
      </c>
      <c r="AW124" s="42">
        <f>IF('Indicator Data'!AX128="No Data",1,IF('Indicator Data imputation'!AX127&lt;&gt;"",1,0))</f>
        <v>0</v>
      </c>
      <c r="AX124" s="42">
        <f>IF('Indicator Data'!AY128="No Data",1,IF('Indicator Data imputation'!AY127&lt;&gt;"",1,0))</f>
        <v>0</v>
      </c>
      <c r="AY124" s="42">
        <f>IF('Indicator Data'!AZ128="No Data",1,IF('Indicator Data imputation'!AZ127&lt;&gt;"",1,0))</f>
        <v>0</v>
      </c>
      <c r="AZ124" s="42">
        <f>IF('Indicator Data'!BA128="No Data",1,IF('Indicator Data imputation'!BA127&lt;&gt;"",1,0))</f>
        <v>0</v>
      </c>
      <c r="BA124" s="42">
        <f>IF('Indicator Data'!BB128="No Data",1,IF('Indicator Data imputation'!BB127&lt;&gt;"",1,0))</f>
        <v>0</v>
      </c>
      <c r="BB124" s="42">
        <f>IF('Indicator Data'!BC128="No Data",1,IF('Indicator Data imputation'!BC127&lt;&gt;"",1,0))</f>
        <v>0</v>
      </c>
      <c r="BC124" s="42">
        <f>IF('Indicator Data'!BD128="No Data",1,IF('Indicator Data imputation'!BD127&lt;&gt;"",1,0))</f>
        <v>0</v>
      </c>
      <c r="BD124" s="42">
        <f>IF('Indicator Data'!BE128="No Data",1,IF('Indicator Data imputation'!BE127&lt;&gt;"",1,0))</f>
        <v>0</v>
      </c>
      <c r="BE124" s="42">
        <f>IF('Indicator Data'!BF128="No Data",1,IF('Indicator Data imputation'!BF127&lt;&gt;"",1,0))</f>
        <v>0</v>
      </c>
      <c r="BF124" s="42">
        <f>IF('Indicator Data'!BG128="No Data",1,IF('Indicator Data imputation'!BG127&lt;&gt;"",1,0))</f>
        <v>0</v>
      </c>
      <c r="BG124" s="42">
        <f>IF('Indicator Data'!BH128="No Data",1,IF('Indicator Data imputation'!BH127&lt;&gt;"",1,0))</f>
        <v>0</v>
      </c>
      <c r="BH124" s="42">
        <f>IF('Indicator Data'!BI128="No Data",1,IF('Indicator Data imputation'!BI127&lt;&gt;"",1,0))</f>
        <v>0</v>
      </c>
      <c r="BI124" s="42">
        <f>IF('Indicator Data'!BJ128="No Data",1,IF('Indicator Data imputation'!BJ127&lt;&gt;"",1,0))</f>
        <v>1</v>
      </c>
      <c r="BJ124" s="42">
        <f>IF('Indicator Data'!BK128="No Data",1,IF('Indicator Data imputation'!BK127&lt;&gt;"",1,0))</f>
        <v>0</v>
      </c>
      <c r="BK124" s="42">
        <f>IF('Indicator Data'!BL128="No Data",1,IF('Indicator Data imputation'!BL127&lt;&gt;"",1,0))</f>
        <v>0</v>
      </c>
      <c r="BL124" s="42">
        <f>IF('Indicator Data'!BM128="No Data",1,IF('Indicator Data imputation'!BM127&lt;&gt;"",1,0))</f>
        <v>0</v>
      </c>
      <c r="BM124" s="42">
        <f>IF('Indicator Data'!BN128="No Data",1,IF('Indicator Data imputation'!BN127&lt;&gt;"",1,0))</f>
        <v>0</v>
      </c>
      <c r="BN124" s="42">
        <f>IF('Indicator Data'!BO128="No Data",1,IF('Indicator Data imputation'!BO127&lt;&gt;"",1,0))</f>
        <v>0</v>
      </c>
      <c r="BO124" s="42">
        <f>IF('Indicator Data'!BP128="No Data",1,IF('Indicator Data imputation'!BP127&lt;&gt;"",1,0))</f>
        <v>0</v>
      </c>
      <c r="BP124" s="42">
        <f>IF('Indicator Data'!BQ128="No Data",1,IF('Indicator Data imputation'!BQ127&lt;&gt;"",1,0))</f>
        <v>0</v>
      </c>
      <c r="BQ124" s="42">
        <f>IF('Indicator Data'!BR128="No Data",1,IF('Indicator Data imputation'!BR127&lt;&gt;"",1,0))</f>
        <v>0</v>
      </c>
      <c r="BR124" s="42">
        <f>IF('Indicator Data'!BS128="No Data",1,IF('Indicator Data imputation'!BS127&lt;&gt;"",1,0))</f>
        <v>0</v>
      </c>
      <c r="BS124" s="42">
        <f>IF('Indicator Data'!BT128="No Data",1,IF('Indicator Data imputation'!BT127&lt;&gt;"",1,0))</f>
        <v>0</v>
      </c>
      <c r="BT124" s="42">
        <f>IF('Indicator Data'!BU128="No Data",1,IF('Indicator Data imputation'!BU127&lt;&gt;"",1,0))</f>
        <v>0</v>
      </c>
      <c r="BU124">
        <f t="shared" si="5"/>
        <v>11</v>
      </c>
      <c r="BV124" s="44">
        <f t="shared" si="4"/>
        <v>0.14666666666666667</v>
      </c>
    </row>
    <row r="125" spans="1:74">
      <c r="A125" t="str">
        <f>'Indicator Data'!B129</f>
        <v>NIC</v>
      </c>
      <c r="B125" s="42">
        <f>IF('Indicator Data'!C129="No Data",1,IF('Indicator Data imputation'!C128&lt;&gt;"",1,0))</f>
        <v>0</v>
      </c>
      <c r="C125" s="42">
        <f>IF('Indicator Data'!D129="No Data",1,IF('Indicator Data imputation'!D128&lt;&gt;"",1,0))</f>
        <v>0</v>
      </c>
      <c r="D125" s="42">
        <f>IF('Indicator Data'!E129="No Data",1,IF('Indicator Data imputation'!E128&lt;&gt;"",1,0))</f>
        <v>0</v>
      </c>
      <c r="E125" s="42">
        <f>IF('Indicator Data'!F129="No Data",1,IF('Indicator Data imputation'!F128&lt;&gt;"",1,0))</f>
        <v>0</v>
      </c>
      <c r="F125" s="42">
        <f>IF('Indicator Data'!G129="No Data",1,IF('Indicator Data imputation'!G128&lt;&gt;"",1,0))</f>
        <v>0</v>
      </c>
      <c r="G125" s="42">
        <f>IF('Indicator Data'!H129="No Data",1,IF('Indicator Data imputation'!H128&lt;&gt;"",1,0))</f>
        <v>0</v>
      </c>
      <c r="H125" s="42">
        <f>IF('Indicator Data'!I129="No Data",1,IF('Indicator Data imputation'!I128&lt;&gt;"",1,0))</f>
        <v>0</v>
      </c>
      <c r="I125" s="42">
        <f>IF('Indicator Data'!J129="No Data",1,IF('Indicator Data imputation'!J128&lt;&gt;"",1,0))</f>
        <v>0</v>
      </c>
      <c r="J125" s="42">
        <f>IF('Indicator Data'!K129="No Data",1,IF('Indicator Data imputation'!K128&lt;&gt;"",1,0))</f>
        <v>0</v>
      </c>
      <c r="K125" s="42">
        <f>IF('Indicator Data'!L129="No Data",1,IF('Indicator Data imputation'!L128&lt;&gt;"",1,0))</f>
        <v>0</v>
      </c>
      <c r="L125" s="42">
        <f>IF('Indicator Data'!M129="No Data",1,IF('Indicator Data imputation'!M128&lt;&gt;"",1,0))</f>
        <v>1</v>
      </c>
      <c r="M125" s="42">
        <f>IF('Indicator Data'!N129="No Data",1,IF('Indicator Data imputation'!N128&lt;&gt;"",1,0))</f>
        <v>1</v>
      </c>
      <c r="N125" s="42">
        <f>IF('Indicator Data'!O129="No Data",1,IF('Indicator Data imputation'!O128&lt;&gt;"",1,0))</f>
        <v>1</v>
      </c>
      <c r="O125" s="42">
        <f>IF('Indicator Data'!P129="No Data",1,IF('Indicator Data imputation'!P128&lt;&gt;"",1,0))</f>
        <v>1</v>
      </c>
      <c r="P125" s="42">
        <f>IF('Indicator Data'!Q129="No Data",1,IF('Indicator Data imputation'!Q128&lt;&gt;"",1,0))</f>
        <v>0</v>
      </c>
      <c r="Q125" s="42">
        <f>IF('Indicator Data'!R129="No Data",1,IF('Indicator Data imputation'!R128&lt;&gt;"",1,0))</f>
        <v>0</v>
      </c>
      <c r="R125" s="42">
        <f>IF('Indicator Data'!S129="No Data",1,IF('Indicator Data imputation'!S128&lt;&gt;"",1,0))</f>
        <v>0</v>
      </c>
      <c r="S125" s="42">
        <f>IF('Indicator Data'!T129="No Data",1,IF('Indicator Data imputation'!T128&lt;&gt;"",1,0))</f>
        <v>0</v>
      </c>
      <c r="T125" s="42">
        <f>IF('Indicator Data'!U129="No Data",1,IF('Indicator Data imputation'!U128&lt;&gt;"",1,0))</f>
        <v>0</v>
      </c>
      <c r="U125" s="42">
        <f>IF('Indicator Data'!V129="No Data",1,IF('Indicator Data imputation'!V128&lt;&gt;"",1,0))</f>
        <v>0</v>
      </c>
      <c r="V125" s="42">
        <f>IF('Indicator Data'!W129="No Data",1,IF('Indicator Data imputation'!W128&lt;&gt;"",1,0))</f>
        <v>0</v>
      </c>
      <c r="W125" s="42">
        <f>IF('Indicator Data'!X129="No Data",1,IF('Indicator Data imputation'!X128&lt;&gt;"",1,0))</f>
        <v>0</v>
      </c>
      <c r="X125" s="42">
        <f>IF('Indicator Data'!Y129="No Data",1,IF('Indicator Data imputation'!Y128&lt;&gt;"",1,0))</f>
        <v>0</v>
      </c>
      <c r="Y125" s="42">
        <f>IF('Indicator Data'!Z129="No Data",1,IF('Indicator Data imputation'!Z128&lt;&gt;"",1,0))</f>
        <v>0</v>
      </c>
      <c r="Z125" s="42">
        <f>IF('Indicator Data'!AA129="No Data",1,IF('Indicator Data imputation'!AA128&lt;&gt;"",1,0))</f>
        <v>1</v>
      </c>
      <c r="AA125" s="42">
        <f>IF('Indicator Data'!AB129="No Data",1,IF('Indicator Data imputation'!AB128&lt;&gt;"",1,0))</f>
        <v>0</v>
      </c>
      <c r="AB125" s="42">
        <f>IF('Indicator Data'!AC129="No Data",1,IF('Indicator Data imputation'!AC128&lt;&gt;"",1,0))</f>
        <v>0</v>
      </c>
      <c r="AC125" s="42">
        <f>IF('Indicator Data'!AD129="No Data",1,IF('Indicator Data imputation'!AD128&lt;&gt;"",1,0))</f>
        <v>0</v>
      </c>
      <c r="AD125" s="42">
        <f>IF('Indicator Data'!AE129="No Data",1,IF('Indicator Data imputation'!AE128&lt;&gt;"",1,0))</f>
        <v>0</v>
      </c>
      <c r="AE125" s="42">
        <f>IF('Indicator Data'!AF129="No Data",1,IF('Indicator Data imputation'!AF128&lt;&gt;"",1,0))</f>
        <v>0</v>
      </c>
      <c r="AF125" s="42">
        <f>IF('Indicator Data'!AG129="No Data",1,IF('Indicator Data imputation'!AG128&lt;&gt;"",1,0))</f>
        <v>0</v>
      </c>
      <c r="AG125" s="42">
        <f>IF('Indicator Data'!AH129="No Data",1,IF('Indicator Data imputation'!AH128&lt;&gt;"",1,0))</f>
        <v>0</v>
      </c>
      <c r="AH125" s="42">
        <f>IF('Indicator Data'!AI129="No Data",1,IF('Indicator Data imputation'!AI128&lt;&gt;"",1,0))</f>
        <v>0</v>
      </c>
      <c r="AI125" s="42">
        <f>IF('Indicator Data'!AJ129="No Data",1,IF('Indicator Data imputation'!AJ128&lt;&gt;"",1,0))</f>
        <v>0</v>
      </c>
      <c r="AJ125" s="42">
        <f>IF('Indicator Data'!AK129="No Data",1,IF('Indicator Data imputation'!AK128&lt;&gt;"",1,0))</f>
        <v>0</v>
      </c>
      <c r="AK125" s="42">
        <f>IF('Indicator Data'!AL129="No Data",1,IF('Indicator Data imputation'!AL128&lt;&gt;"",1,0))</f>
        <v>0</v>
      </c>
      <c r="AL125" s="42">
        <f>IF('Indicator Data'!AM129="No Data",1,IF('Indicator Data imputation'!AM128&lt;&gt;"",1,0))</f>
        <v>0</v>
      </c>
      <c r="AM125" s="42">
        <f>IF('Indicator Data'!AN129="No Data",1,IF('Indicator Data imputation'!AN128&lt;&gt;"",1,0))</f>
        <v>0</v>
      </c>
      <c r="AN125" s="42">
        <f>IF('Indicator Data'!AO129="No Data",1,IF('Indicator Data imputation'!AO128&lt;&gt;"",1,0))</f>
        <v>0</v>
      </c>
      <c r="AO125" s="42">
        <f>IF('Indicator Data'!AP129="No Data",1,IF('Indicator Data imputation'!AP128&lt;&gt;"",1,0))</f>
        <v>0</v>
      </c>
      <c r="AP125" s="42">
        <f>IF('Indicator Data'!AQ129="No Data",1,IF('Indicator Data imputation'!AQ128&lt;&gt;"",1,0))</f>
        <v>0</v>
      </c>
      <c r="AQ125" s="42">
        <f>IF('Indicator Data'!AR129="No Data",1,IF('Indicator Data imputation'!AR128&lt;&gt;"",1,0))</f>
        <v>0</v>
      </c>
      <c r="AR125" s="42">
        <f>IF('Indicator Data'!AS129="No Data",1,IF('Indicator Data imputation'!AS128&lt;&gt;"",1,0))</f>
        <v>0</v>
      </c>
      <c r="AS125" s="42">
        <f>IF('Indicator Data'!AT129="No Data",1,IF('Indicator Data imputation'!AT128&lt;&gt;"",1,0))</f>
        <v>0</v>
      </c>
      <c r="AT125" s="42">
        <f>IF('Indicator Data'!AU129="No Data",1,IF('Indicator Data imputation'!AU128&lt;&gt;"",1,0))</f>
        <v>0</v>
      </c>
      <c r="AU125" s="42">
        <f>IF('Indicator Data'!AV129="No Data",1,IF('Indicator Data imputation'!AV128&lt;&gt;"",1,0))</f>
        <v>0</v>
      </c>
      <c r="AV125" s="42">
        <f>IF('Indicator Data'!AW129="No Data",1,IF('Indicator Data imputation'!AW128&lt;&gt;"",1,0))</f>
        <v>0</v>
      </c>
      <c r="AW125" s="42">
        <f>IF('Indicator Data'!AX129="No Data",1,IF('Indicator Data imputation'!AX128&lt;&gt;"",1,0))</f>
        <v>0</v>
      </c>
      <c r="AX125" s="42">
        <f>IF('Indicator Data'!AY129="No Data",1,IF('Indicator Data imputation'!AY128&lt;&gt;"",1,0))</f>
        <v>0</v>
      </c>
      <c r="AY125" s="42">
        <f>IF('Indicator Data'!AZ129="No Data",1,IF('Indicator Data imputation'!AZ128&lt;&gt;"",1,0))</f>
        <v>0</v>
      </c>
      <c r="AZ125" s="42">
        <f>IF('Indicator Data'!BA129="No Data",1,IF('Indicator Data imputation'!BA128&lt;&gt;"",1,0))</f>
        <v>0</v>
      </c>
      <c r="BA125" s="42">
        <f>IF('Indicator Data'!BB129="No Data",1,IF('Indicator Data imputation'!BB128&lt;&gt;"",1,0))</f>
        <v>0</v>
      </c>
      <c r="BB125" s="42">
        <f>IF('Indicator Data'!BC129="No Data",1,IF('Indicator Data imputation'!BC128&lt;&gt;"",1,0))</f>
        <v>0</v>
      </c>
      <c r="BC125" s="42">
        <f>IF('Indicator Data'!BD129="No Data",1,IF('Indicator Data imputation'!BD128&lt;&gt;"",1,0))</f>
        <v>0</v>
      </c>
      <c r="BD125" s="42">
        <f>IF('Indicator Data'!BE129="No Data",1,IF('Indicator Data imputation'!BE128&lt;&gt;"",1,0))</f>
        <v>0</v>
      </c>
      <c r="BE125" s="42">
        <f>IF('Indicator Data'!BF129="No Data",1,IF('Indicator Data imputation'!BF128&lt;&gt;"",1,0))</f>
        <v>0</v>
      </c>
      <c r="BF125" s="42">
        <f>IF('Indicator Data'!BG129="No Data",1,IF('Indicator Data imputation'!BG128&lt;&gt;"",1,0))</f>
        <v>0</v>
      </c>
      <c r="BG125" s="42">
        <f>IF('Indicator Data'!BH129="No Data",1,IF('Indicator Data imputation'!BH128&lt;&gt;"",1,0))</f>
        <v>0</v>
      </c>
      <c r="BH125" s="42">
        <f>IF('Indicator Data'!BI129="No Data",1,IF('Indicator Data imputation'!BI128&lt;&gt;"",1,0))</f>
        <v>0</v>
      </c>
      <c r="BI125" s="42">
        <f>IF('Indicator Data'!BJ129="No Data",1,IF('Indicator Data imputation'!BJ128&lt;&gt;"",1,0))</f>
        <v>0</v>
      </c>
      <c r="BJ125" s="42">
        <f>IF('Indicator Data'!BK129="No Data",1,IF('Indicator Data imputation'!BK128&lt;&gt;"",1,0))</f>
        <v>0</v>
      </c>
      <c r="BK125" s="42">
        <f>IF('Indicator Data'!BL129="No Data",1,IF('Indicator Data imputation'!BL128&lt;&gt;"",1,0))</f>
        <v>0</v>
      </c>
      <c r="BL125" s="42">
        <f>IF('Indicator Data'!BM129="No Data",1,IF('Indicator Data imputation'!BM128&lt;&gt;"",1,0))</f>
        <v>0</v>
      </c>
      <c r="BM125" s="42">
        <f>IF('Indicator Data'!BN129="No Data",1,IF('Indicator Data imputation'!BN128&lt;&gt;"",1,0))</f>
        <v>0</v>
      </c>
      <c r="BN125" s="42">
        <f>IF('Indicator Data'!BO129="No Data",1,IF('Indicator Data imputation'!BO128&lt;&gt;"",1,0))</f>
        <v>0</v>
      </c>
      <c r="BO125" s="42">
        <f>IF('Indicator Data'!BP129="No Data",1,IF('Indicator Data imputation'!BP128&lt;&gt;"",1,0))</f>
        <v>0</v>
      </c>
      <c r="BP125" s="42">
        <f>IF('Indicator Data'!BQ129="No Data",1,IF('Indicator Data imputation'!BQ128&lt;&gt;"",1,0))</f>
        <v>0</v>
      </c>
      <c r="BQ125" s="42">
        <f>IF('Indicator Data'!BR129="No Data",1,IF('Indicator Data imputation'!BR128&lt;&gt;"",1,0))</f>
        <v>0</v>
      </c>
      <c r="BR125" s="42">
        <f>IF('Indicator Data'!BS129="No Data",1,IF('Indicator Data imputation'!BS128&lt;&gt;"",1,0))</f>
        <v>0</v>
      </c>
      <c r="BS125" s="42">
        <f>IF('Indicator Data'!BT129="No Data",1,IF('Indicator Data imputation'!BT128&lt;&gt;"",1,0))</f>
        <v>0</v>
      </c>
      <c r="BT125" s="42">
        <f>IF('Indicator Data'!BU129="No Data",1,IF('Indicator Data imputation'!BU128&lt;&gt;"",1,0))</f>
        <v>0</v>
      </c>
      <c r="BU125">
        <f t="shared" si="5"/>
        <v>5</v>
      </c>
      <c r="BV125" s="44">
        <f t="shared" si="4"/>
        <v>6.6666666666666666E-2</v>
      </c>
    </row>
    <row r="126" spans="1:74">
      <c r="A126" t="str">
        <f>'Indicator Data'!B130</f>
        <v>NER</v>
      </c>
      <c r="B126" s="42">
        <f>IF('Indicator Data'!C130="No Data",1,IF('Indicator Data imputation'!C129&lt;&gt;"",1,0))</f>
        <v>0</v>
      </c>
      <c r="C126" s="42">
        <f>IF('Indicator Data'!D130="No Data",1,IF('Indicator Data imputation'!D129&lt;&gt;"",1,0))</f>
        <v>0</v>
      </c>
      <c r="D126" s="42">
        <f>IF('Indicator Data'!E130="No Data",1,IF('Indicator Data imputation'!E129&lt;&gt;"",1,0))</f>
        <v>0</v>
      </c>
      <c r="E126" s="42">
        <f>IF('Indicator Data'!F130="No Data",1,IF('Indicator Data imputation'!F129&lt;&gt;"",1,0))</f>
        <v>0</v>
      </c>
      <c r="F126" s="42">
        <f>IF('Indicator Data'!G130="No Data",1,IF('Indicator Data imputation'!G129&lt;&gt;"",1,0))</f>
        <v>0</v>
      </c>
      <c r="G126" s="42">
        <f>IF('Indicator Data'!H130="No Data",1,IF('Indicator Data imputation'!H129&lt;&gt;"",1,0))</f>
        <v>0</v>
      </c>
      <c r="H126" s="42">
        <f>IF('Indicator Data'!I130="No Data",1,IF('Indicator Data imputation'!I129&lt;&gt;"",1,0))</f>
        <v>0</v>
      </c>
      <c r="I126" s="42">
        <f>IF('Indicator Data'!J130="No Data",1,IF('Indicator Data imputation'!J129&lt;&gt;"",1,0))</f>
        <v>0</v>
      </c>
      <c r="J126" s="42">
        <f>IF('Indicator Data'!K130="No Data",1,IF('Indicator Data imputation'!K129&lt;&gt;"",1,0))</f>
        <v>0</v>
      </c>
      <c r="K126" s="42">
        <f>IF('Indicator Data'!L130="No Data",1,IF('Indicator Data imputation'!L129&lt;&gt;"",1,0))</f>
        <v>0</v>
      </c>
      <c r="L126" s="42">
        <f>IF('Indicator Data'!M130="No Data",1,IF('Indicator Data imputation'!M129&lt;&gt;"",1,0))</f>
        <v>0</v>
      </c>
      <c r="M126" s="42">
        <f>IF('Indicator Data'!N130="No Data",1,IF('Indicator Data imputation'!N129&lt;&gt;"",1,0))</f>
        <v>0</v>
      </c>
      <c r="N126" s="42">
        <f>IF('Indicator Data'!O130="No Data",1,IF('Indicator Data imputation'!O129&lt;&gt;"",1,0))</f>
        <v>0</v>
      </c>
      <c r="O126" s="42">
        <f>IF('Indicator Data'!P130="No Data",1,IF('Indicator Data imputation'!P129&lt;&gt;"",1,0))</f>
        <v>0</v>
      </c>
      <c r="P126" s="42">
        <f>IF('Indicator Data'!Q130="No Data",1,IF('Indicator Data imputation'!Q129&lt;&gt;"",1,0))</f>
        <v>0</v>
      </c>
      <c r="Q126" s="42">
        <f>IF('Indicator Data'!R130="No Data",1,IF('Indicator Data imputation'!R129&lt;&gt;"",1,0))</f>
        <v>0</v>
      </c>
      <c r="R126" s="42">
        <f>IF('Indicator Data'!S130="No Data",1,IF('Indicator Data imputation'!S129&lt;&gt;"",1,0))</f>
        <v>0</v>
      </c>
      <c r="S126" s="42">
        <f>IF('Indicator Data'!T130="No Data",1,IF('Indicator Data imputation'!T129&lt;&gt;"",1,0))</f>
        <v>0</v>
      </c>
      <c r="T126" s="42">
        <f>IF('Indicator Data'!U130="No Data",1,IF('Indicator Data imputation'!U129&lt;&gt;"",1,0))</f>
        <v>0</v>
      </c>
      <c r="U126" s="42">
        <f>IF('Indicator Data'!V130="No Data",1,IF('Indicator Data imputation'!V129&lt;&gt;"",1,0))</f>
        <v>0</v>
      </c>
      <c r="V126" s="42">
        <f>IF('Indicator Data'!W130="No Data",1,IF('Indicator Data imputation'!W129&lt;&gt;"",1,0))</f>
        <v>0</v>
      </c>
      <c r="W126" s="42">
        <f>IF('Indicator Data'!X130="No Data",1,IF('Indicator Data imputation'!X129&lt;&gt;"",1,0))</f>
        <v>0</v>
      </c>
      <c r="X126" s="42">
        <f>IF('Indicator Data'!Y130="No Data",1,IF('Indicator Data imputation'!Y129&lt;&gt;"",1,0))</f>
        <v>0</v>
      </c>
      <c r="Y126" s="42">
        <f>IF('Indicator Data'!Z130="No Data",1,IF('Indicator Data imputation'!Z129&lt;&gt;"",1,0))</f>
        <v>0</v>
      </c>
      <c r="Z126" s="42">
        <f>IF('Indicator Data'!AA130="No Data",1,IF('Indicator Data imputation'!AA129&lt;&gt;"",1,0))</f>
        <v>0</v>
      </c>
      <c r="AA126" s="42">
        <f>IF('Indicator Data'!AB130="No Data",1,IF('Indicator Data imputation'!AB129&lt;&gt;"",1,0))</f>
        <v>1</v>
      </c>
      <c r="AB126" s="42">
        <f>IF('Indicator Data'!AC130="No Data",1,IF('Indicator Data imputation'!AC129&lt;&gt;"",1,0))</f>
        <v>0</v>
      </c>
      <c r="AC126" s="42">
        <f>IF('Indicator Data'!AD130="No Data",1,IF('Indicator Data imputation'!AD129&lt;&gt;"",1,0))</f>
        <v>0</v>
      </c>
      <c r="AD126" s="42">
        <f>IF('Indicator Data'!AE130="No Data",1,IF('Indicator Data imputation'!AE129&lt;&gt;"",1,0))</f>
        <v>0</v>
      </c>
      <c r="AE126" s="42">
        <f>IF('Indicator Data'!AF130="No Data",1,IF('Indicator Data imputation'!AF129&lt;&gt;"",1,0))</f>
        <v>0</v>
      </c>
      <c r="AF126" s="42">
        <f>IF('Indicator Data'!AG130="No Data",1,IF('Indicator Data imputation'!AG129&lt;&gt;"",1,0))</f>
        <v>0</v>
      </c>
      <c r="AG126" s="42">
        <f>IF('Indicator Data'!AH130="No Data",1,IF('Indicator Data imputation'!AH129&lt;&gt;"",1,0))</f>
        <v>0</v>
      </c>
      <c r="AH126" s="42">
        <f>IF('Indicator Data'!AI130="No Data",1,IF('Indicator Data imputation'!AI129&lt;&gt;"",1,0))</f>
        <v>0</v>
      </c>
      <c r="AI126" s="42">
        <f>IF('Indicator Data'!AJ130="No Data",1,IF('Indicator Data imputation'!AJ129&lt;&gt;"",1,0))</f>
        <v>0</v>
      </c>
      <c r="AJ126" s="42">
        <f>IF('Indicator Data'!AK130="No Data",1,IF('Indicator Data imputation'!AK129&lt;&gt;"",1,0))</f>
        <v>0</v>
      </c>
      <c r="AK126" s="42">
        <f>IF('Indicator Data'!AL130="No Data",1,IF('Indicator Data imputation'!AL129&lt;&gt;"",1,0))</f>
        <v>0</v>
      </c>
      <c r="AL126" s="42">
        <f>IF('Indicator Data'!AM130="No Data",1,IF('Indicator Data imputation'!AM129&lt;&gt;"",1,0))</f>
        <v>0</v>
      </c>
      <c r="AM126" s="42">
        <f>IF('Indicator Data'!AN130="No Data",1,IF('Indicator Data imputation'!AN129&lt;&gt;"",1,0))</f>
        <v>0</v>
      </c>
      <c r="AN126" s="42">
        <f>IF('Indicator Data'!AO130="No Data",1,IF('Indicator Data imputation'!AO129&lt;&gt;"",1,0))</f>
        <v>0</v>
      </c>
      <c r="AO126" s="42">
        <f>IF('Indicator Data'!AP130="No Data",1,IF('Indicator Data imputation'!AP129&lt;&gt;"",1,0))</f>
        <v>0</v>
      </c>
      <c r="AP126" s="42">
        <f>IF('Indicator Data'!AQ130="No Data",1,IF('Indicator Data imputation'!AQ129&lt;&gt;"",1,0))</f>
        <v>0</v>
      </c>
      <c r="AQ126" s="42">
        <f>IF('Indicator Data'!AR130="No Data",1,IF('Indicator Data imputation'!AR129&lt;&gt;"",1,0))</f>
        <v>0</v>
      </c>
      <c r="AR126" s="42">
        <f>IF('Indicator Data'!AS130="No Data",1,IF('Indicator Data imputation'!AS129&lt;&gt;"",1,0))</f>
        <v>0</v>
      </c>
      <c r="AS126" s="42">
        <f>IF('Indicator Data'!AT130="No Data",1,IF('Indicator Data imputation'!AT129&lt;&gt;"",1,0))</f>
        <v>0</v>
      </c>
      <c r="AT126" s="42">
        <f>IF('Indicator Data'!AU130="No Data",1,IF('Indicator Data imputation'!AU129&lt;&gt;"",1,0))</f>
        <v>0</v>
      </c>
      <c r="AU126" s="42">
        <f>IF('Indicator Data'!AV130="No Data",1,IF('Indicator Data imputation'!AV129&lt;&gt;"",1,0))</f>
        <v>0</v>
      </c>
      <c r="AV126" s="42">
        <f>IF('Indicator Data'!AW130="No Data",1,IF('Indicator Data imputation'!AW129&lt;&gt;"",1,0))</f>
        <v>0</v>
      </c>
      <c r="AW126" s="42">
        <f>IF('Indicator Data'!AX130="No Data",1,IF('Indicator Data imputation'!AX129&lt;&gt;"",1,0))</f>
        <v>0</v>
      </c>
      <c r="AX126" s="42">
        <f>IF('Indicator Data'!AY130="No Data",1,IF('Indicator Data imputation'!AY129&lt;&gt;"",1,0))</f>
        <v>0</v>
      </c>
      <c r="AY126" s="42">
        <f>IF('Indicator Data'!AZ130="No Data",1,IF('Indicator Data imputation'!AZ129&lt;&gt;"",1,0))</f>
        <v>0</v>
      </c>
      <c r="AZ126" s="42">
        <f>IF('Indicator Data'!BA130="No Data",1,IF('Indicator Data imputation'!BA129&lt;&gt;"",1,0))</f>
        <v>0</v>
      </c>
      <c r="BA126" s="42">
        <f>IF('Indicator Data'!BB130="No Data",1,IF('Indicator Data imputation'!BB129&lt;&gt;"",1,0))</f>
        <v>0</v>
      </c>
      <c r="BB126" s="42">
        <f>IF('Indicator Data'!BC130="No Data",1,IF('Indicator Data imputation'!BC129&lt;&gt;"",1,0))</f>
        <v>0</v>
      </c>
      <c r="BC126" s="42">
        <f>IF('Indicator Data'!BD130="No Data",1,IF('Indicator Data imputation'!BD129&lt;&gt;"",1,0))</f>
        <v>0</v>
      </c>
      <c r="BD126" s="42">
        <f>IF('Indicator Data'!BE130="No Data",1,IF('Indicator Data imputation'!BE129&lt;&gt;"",1,0))</f>
        <v>0</v>
      </c>
      <c r="BE126" s="42">
        <f>IF('Indicator Data'!BF130="No Data",1,IF('Indicator Data imputation'!BF129&lt;&gt;"",1,0))</f>
        <v>0</v>
      </c>
      <c r="BF126" s="42">
        <f>IF('Indicator Data'!BG130="No Data",1,IF('Indicator Data imputation'!BG129&lt;&gt;"",1,0))</f>
        <v>0</v>
      </c>
      <c r="BG126" s="42">
        <f>IF('Indicator Data'!BH130="No Data",1,IF('Indicator Data imputation'!BH129&lt;&gt;"",1,0))</f>
        <v>0</v>
      </c>
      <c r="BH126" s="42">
        <f>IF('Indicator Data'!BI130="No Data",1,IF('Indicator Data imputation'!BI129&lt;&gt;"",1,0))</f>
        <v>0</v>
      </c>
      <c r="BI126" s="42">
        <f>IF('Indicator Data'!BJ130="No Data",1,IF('Indicator Data imputation'!BJ129&lt;&gt;"",1,0))</f>
        <v>0</v>
      </c>
      <c r="BJ126" s="42">
        <f>IF('Indicator Data'!BK130="No Data",1,IF('Indicator Data imputation'!BK129&lt;&gt;"",1,0))</f>
        <v>0</v>
      </c>
      <c r="BK126" s="42">
        <f>IF('Indicator Data'!BL130="No Data",1,IF('Indicator Data imputation'!BL129&lt;&gt;"",1,0))</f>
        <v>0</v>
      </c>
      <c r="BL126" s="42">
        <f>IF('Indicator Data'!BM130="No Data",1,IF('Indicator Data imputation'!BM129&lt;&gt;"",1,0))</f>
        <v>0</v>
      </c>
      <c r="BM126" s="42">
        <f>IF('Indicator Data'!BN130="No Data",1,IF('Indicator Data imputation'!BN129&lt;&gt;"",1,0))</f>
        <v>0</v>
      </c>
      <c r="BN126" s="42">
        <f>IF('Indicator Data'!BO130="No Data",1,IF('Indicator Data imputation'!BO129&lt;&gt;"",1,0))</f>
        <v>0</v>
      </c>
      <c r="BO126" s="42">
        <f>IF('Indicator Data'!BP130="No Data",1,IF('Indicator Data imputation'!BP129&lt;&gt;"",1,0))</f>
        <v>0</v>
      </c>
      <c r="BP126" s="42">
        <f>IF('Indicator Data'!BQ130="No Data",1,IF('Indicator Data imputation'!BQ129&lt;&gt;"",1,0))</f>
        <v>0</v>
      </c>
      <c r="BQ126" s="42">
        <f>IF('Indicator Data'!BR130="No Data",1,IF('Indicator Data imputation'!BR129&lt;&gt;"",1,0))</f>
        <v>0</v>
      </c>
      <c r="BR126" s="42">
        <f>IF('Indicator Data'!BS130="No Data",1,IF('Indicator Data imputation'!BS129&lt;&gt;"",1,0))</f>
        <v>0</v>
      </c>
      <c r="BS126" s="42">
        <f>IF('Indicator Data'!BT130="No Data",1,IF('Indicator Data imputation'!BT129&lt;&gt;"",1,0))</f>
        <v>0</v>
      </c>
      <c r="BT126" s="42">
        <f>IF('Indicator Data'!BU130="No Data",1,IF('Indicator Data imputation'!BU129&lt;&gt;"",1,0))</f>
        <v>0</v>
      </c>
      <c r="BU126">
        <f t="shared" si="5"/>
        <v>1</v>
      </c>
      <c r="BV126" s="44">
        <f t="shared" si="4"/>
        <v>1.3333333333333334E-2</v>
      </c>
    </row>
    <row r="127" spans="1:74">
      <c r="A127" t="str">
        <f>'Indicator Data'!B131</f>
        <v>NGA</v>
      </c>
      <c r="B127" s="42">
        <f>IF('Indicator Data'!C131="No Data",1,IF('Indicator Data imputation'!C130&lt;&gt;"",1,0))</f>
        <v>0</v>
      </c>
      <c r="C127" s="42">
        <f>IF('Indicator Data'!D131="No Data",1,IF('Indicator Data imputation'!D130&lt;&gt;"",1,0))</f>
        <v>0</v>
      </c>
      <c r="D127" s="42">
        <f>IF('Indicator Data'!E131="No Data",1,IF('Indicator Data imputation'!E130&lt;&gt;"",1,0))</f>
        <v>0</v>
      </c>
      <c r="E127" s="42">
        <f>IF('Indicator Data'!F131="No Data",1,IF('Indicator Data imputation'!F130&lt;&gt;"",1,0))</f>
        <v>0</v>
      </c>
      <c r="F127" s="42">
        <f>IF('Indicator Data'!G131="No Data",1,IF('Indicator Data imputation'!G130&lt;&gt;"",1,0))</f>
        <v>0</v>
      </c>
      <c r="G127" s="42">
        <f>IF('Indicator Data'!H131="No Data",1,IF('Indicator Data imputation'!H130&lt;&gt;"",1,0))</f>
        <v>0</v>
      </c>
      <c r="H127" s="42">
        <f>IF('Indicator Data'!I131="No Data",1,IF('Indicator Data imputation'!I130&lt;&gt;"",1,0))</f>
        <v>0</v>
      </c>
      <c r="I127" s="42">
        <f>IF('Indicator Data'!J131="No Data",1,IF('Indicator Data imputation'!J130&lt;&gt;"",1,0))</f>
        <v>0</v>
      </c>
      <c r="J127" s="42">
        <f>IF('Indicator Data'!K131="No Data",1,IF('Indicator Data imputation'!K130&lt;&gt;"",1,0))</f>
        <v>0</v>
      </c>
      <c r="K127" s="42">
        <f>IF('Indicator Data'!L131="No Data",1,IF('Indicator Data imputation'!L130&lt;&gt;"",1,0))</f>
        <v>0</v>
      </c>
      <c r="L127" s="42">
        <f>IF('Indicator Data'!M131="No Data",1,IF('Indicator Data imputation'!M130&lt;&gt;"",1,0))</f>
        <v>0</v>
      </c>
      <c r="M127" s="42">
        <f>IF('Indicator Data'!N131="No Data",1,IF('Indicator Data imputation'!N130&lt;&gt;"",1,0))</f>
        <v>0</v>
      </c>
      <c r="N127" s="42">
        <f>IF('Indicator Data'!O131="No Data",1,IF('Indicator Data imputation'!O130&lt;&gt;"",1,0))</f>
        <v>0</v>
      </c>
      <c r="O127" s="42">
        <f>IF('Indicator Data'!P131="No Data",1,IF('Indicator Data imputation'!P130&lt;&gt;"",1,0))</f>
        <v>0</v>
      </c>
      <c r="P127" s="42">
        <f>IF('Indicator Data'!Q131="No Data",1,IF('Indicator Data imputation'!Q130&lt;&gt;"",1,0))</f>
        <v>0</v>
      </c>
      <c r="Q127" s="42">
        <f>IF('Indicator Data'!R131="No Data",1,IF('Indicator Data imputation'!R130&lt;&gt;"",1,0))</f>
        <v>0</v>
      </c>
      <c r="R127" s="42">
        <f>IF('Indicator Data'!S131="No Data",1,IF('Indicator Data imputation'!S130&lt;&gt;"",1,0))</f>
        <v>0</v>
      </c>
      <c r="S127" s="42">
        <f>IF('Indicator Data'!T131="No Data",1,IF('Indicator Data imputation'!T130&lt;&gt;"",1,0))</f>
        <v>0</v>
      </c>
      <c r="T127" s="42">
        <f>IF('Indicator Data'!U131="No Data",1,IF('Indicator Data imputation'!U130&lt;&gt;"",1,0))</f>
        <v>0</v>
      </c>
      <c r="U127" s="42">
        <f>IF('Indicator Data'!V131="No Data",1,IF('Indicator Data imputation'!V130&lt;&gt;"",1,0))</f>
        <v>0</v>
      </c>
      <c r="V127" s="42">
        <f>IF('Indicator Data'!W131="No Data",1,IF('Indicator Data imputation'!W130&lt;&gt;"",1,0))</f>
        <v>0</v>
      </c>
      <c r="W127" s="42">
        <f>IF('Indicator Data'!X131="No Data",1,IF('Indicator Data imputation'!X130&lt;&gt;"",1,0))</f>
        <v>0</v>
      </c>
      <c r="X127" s="42">
        <f>IF('Indicator Data'!Y131="No Data",1,IF('Indicator Data imputation'!Y130&lt;&gt;"",1,0))</f>
        <v>0</v>
      </c>
      <c r="Y127" s="42">
        <f>IF('Indicator Data'!Z131="No Data",1,IF('Indicator Data imputation'!Z130&lt;&gt;"",1,0))</f>
        <v>0</v>
      </c>
      <c r="Z127" s="42">
        <f>IF('Indicator Data'!AA131="No Data",1,IF('Indicator Data imputation'!AA130&lt;&gt;"",1,0))</f>
        <v>0</v>
      </c>
      <c r="AA127" s="42">
        <f>IF('Indicator Data'!AB131="No Data",1,IF('Indicator Data imputation'!AB130&lt;&gt;"",1,0))</f>
        <v>0</v>
      </c>
      <c r="AB127" s="42">
        <f>IF('Indicator Data'!AC131="No Data",1,IF('Indicator Data imputation'!AC130&lt;&gt;"",1,0))</f>
        <v>0</v>
      </c>
      <c r="AC127" s="42">
        <f>IF('Indicator Data'!AD131="No Data",1,IF('Indicator Data imputation'!AD130&lt;&gt;"",1,0))</f>
        <v>0</v>
      </c>
      <c r="AD127" s="42">
        <f>IF('Indicator Data'!AE131="No Data",1,IF('Indicator Data imputation'!AE130&lt;&gt;"",1,0))</f>
        <v>0</v>
      </c>
      <c r="AE127" s="42">
        <f>IF('Indicator Data'!AF131="No Data",1,IF('Indicator Data imputation'!AF130&lt;&gt;"",1,0))</f>
        <v>0</v>
      </c>
      <c r="AF127" s="42">
        <f>IF('Indicator Data'!AG131="No Data",1,IF('Indicator Data imputation'!AG130&lt;&gt;"",1,0))</f>
        <v>0</v>
      </c>
      <c r="AG127" s="42">
        <f>IF('Indicator Data'!AH131="No Data",1,IF('Indicator Data imputation'!AH130&lt;&gt;"",1,0))</f>
        <v>0</v>
      </c>
      <c r="AH127" s="42">
        <f>IF('Indicator Data'!AI131="No Data",1,IF('Indicator Data imputation'!AI130&lt;&gt;"",1,0))</f>
        <v>0</v>
      </c>
      <c r="AI127" s="42">
        <f>IF('Indicator Data'!AJ131="No Data",1,IF('Indicator Data imputation'!AJ130&lt;&gt;"",1,0))</f>
        <v>0</v>
      </c>
      <c r="AJ127" s="42">
        <f>IF('Indicator Data'!AK131="No Data",1,IF('Indicator Data imputation'!AK130&lt;&gt;"",1,0))</f>
        <v>0</v>
      </c>
      <c r="AK127" s="42">
        <f>IF('Indicator Data'!AL131="No Data",1,IF('Indicator Data imputation'!AL130&lt;&gt;"",1,0))</f>
        <v>0</v>
      </c>
      <c r="AL127" s="42">
        <f>IF('Indicator Data'!AM131="No Data",1,IF('Indicator Data imputation'!AM130&lt;&gt;"",1,0))</f>
        <v>0</v>
      </c>
      <c r="AM127" s="42">
        <f>IF('Indicator Data'!AN131="No Data",1,IF('Indicator Data imputation'!AN130&lt;&gt;"",1,0))</f>
        <v>0</v>
      </c>
      <c r="AN127" s="42">
        <f>IF('Indicator Data'!AO131="No Data",1,IF('Indicator Data imputation'!AO130&lt;&gt;"",1,0))</f>
        <v>0</v>
      </c>
      <c r="AO127" s="42">
        <f>IF('Indicator Data'!AP131="No Data",1,IF('Indicator Data imputation'!AP130&lt;&gt;"",1,0))</f>
        <v>0</v>
      </c>
      <c r="AP127" s="42">
        <f>IF('Indicator Data'!AQ131="No Data",1,IF('Indicator Data imputation'!AQ130&lt;&gt;"",1,0))</f>
        <v>0</v>
      </c>
      <c r="AQ127" s="42">
        <f>IF('Indicator Data'!AR131="No Data",1,IF('Indicator Data imputation'!AR130&lt;&gt;"",1,0))</f>
        <v>0</v>
      </c>
      <c r="AR127" s="42">
        <f>IF('Indicator Data'!AS131="No Data",1,IF('Indicator Data imputation'!AS130&lt;&gt;"",1,0))</f>
        <v>1</v>
      </c>
      <c r="AS127" s="42">
        <f>IF('Indicator Data'!AT131="No Data",1,IF('Indicator Data imputation'!AT130&lt;&gt;"",1,0))</f>
        <v>0</v>
      </c>
      <c r="AT127" s="42">
        <f>IF('Indicator Data'!AU131="No Data",1,IF('Indicator Data imputation'!AU130&lt;&gt;"",1,0))</f>
        <v>0</v>
      </c>
      <c r="AU127" s="42">
        <f>IF('Indicator Data'!AV131="No Data",1,IF('Indicator Data imputation'!AV130&lt;&gt;"",1,0))</f>
        <v>0</v>
      </c>
      <c r="AV127" s="42">
        <f>IF('Indicator Data'!AW131="No Data",1,IF('Indicator Data imputation'!AW130&lt;&gt;"",1,0))</f>
        <v>0</v>
      </c>
      <c r="AW127" s="42">
        <f>IF('Indicator Data'!AX131="No Data",1,IF('Indicator Data imputation'!AX130&lt;&gt;"",1,0))</f>
        <v>0</v>
      </c>
      <c r="AX127" s="42">
        <f>IF('Indicator Data'!AY131="No Data",1,IF('Indicator Data imputation'!AY130&lt;&gt;"",1,0))</f>
        <v>0</v>
      </c>
      <c r="AY127" s="42">
        <f>IF('Indicator Data'!AZ131="No Data",1,IF('Indicator Data imputation'!AZ130&lt;&gt;"",1,0))</f>
        <v>0</v>
      </c>
      <c r="AZ127" s="42">
        <f>IF('Indicator Data'!BA131="No Data",1,IF('Indicator Data imputation'!BA130&lt;&gt;"",1,0))</f>
        <v>0</v>
      </c>
      <c r="BA127" s="42">
        <f>IF('Indicator Data'!BB131="No Data",1,IF('Indicator Data imputation'!BB130&lt;&gt;"",1,0))</f>
        <v>0</v>
      </c>
      <c r="BB127" s="42">
        <f>IF('Indicator Data'!BC131="No Data",1,IF('Indicator Data imputation'!BC130&lt;&gt;"",1,0))</f>
        <v>0</v>
      </c>
      <c r="BC127" s="42">
        <f>IF('Indicator Data'!BD131="No Data",1,IF('Indicator Data imputation'!BD130&lt;&gt;"",1,0))</f>
        <v>0</v>
      </c>
      <c r="BD127" s="42">
        <f>IF('Indicator Data'!BE131="No Data",1,IF('Indicator Data imputation'!BE130&lt;&gt;"",1,0))</f>
        <v>0</v>
      </c>
      <c r="BE127" s="42">
        <f>IF('Indicator Data'!BF131="No Data",1,IF('Indicator Data imputation'!BF130&lt;&gt;"",1,0))</f>
        <v>0</v>
      </c>
      <c r="BF127" s="42">
        <f>IF('Indicator Data'!BG131="No Data",1,IF('Indicator Data imputation'!BG130&lt;&gt;"",1,0))</f>
        <v>0</v>
      </c>
      <c r="BG127" s="42">
        <f>IF('Indicator Data'!BH131="No Data",1,IF('Indicator Data imputation'!BH130&lt;&gt;"",1,0))</f>
        <v>0</v>
      </c>
      <c r="BH127" s="42">
        <f>IF('Indicator Data'!BI131="No Data",1,IF('Indicator Data imputation'!BI130&lt;&gt;"",1,0))</f>
        <v>0</v>
      </c>
      <c r="BI127" s="42">
        <f>IF('Indicator Data'!BJ131="No Data",1,IF('Indicator Data imputation'!BJ130&lt;&gt;"",1,0))</f>
        <v>0</v>
      </c>
      <c r="BJ127" s="42">
        <f>IF('Indicator Data'!BK131="No Data",1,IF('Indicator Data imputation'!BK130&lt;&gt;"",1,0))</f>
        <v>0</v>
      </c>
      <c r="BK127" s="42">
        <f>IF('Indicator Data'!BL131="No Data",1,IF('Indicator Data imputation'!BL130&lt;&gt;"",1,0))</f>
        <v>0</v>
      </c>
      <c r="BL127" s="42">
        <f>IF('Indicator Data'!BM131="No Data",1,IF('Indicator Data imputation'!BM130&lt;&gt;"",1,0))</f>
        <v>0</v>
      </c>
      <c r="BM127" s="42">
        <f>IF('Indicator Data'!BN131="No Data",1,IF('Indicator Data imputation'!BN130&lt;&gt;"",1,0))</f>
        <v>0</v>
      </c>
      <c r="BN127" s="42">
        <f>IF('Indicator Data'!BO131="No Data",1,IF('Indicator Data imputation'!BO130&lt;&gt;"",1,0))</f>
        <v>0</v>
      </c>
      <c r="BO127" s="42">
        <f>IF('Indicator Data'!BP131="No Data",1,IF('Indicator Data imputation'!BP130&lt;&gt;"",1,0))</f>
        <v>0</v>
      </c>
      <c r="BP127" s="42">
        <f>IF('Indicator Data'!BQ131="No Data",1,IF('Indicator Data imputation'!BQ130&lt;&gt;"",1,0))</f>
        <v>0</v>
      </c>
      <c r="BQ127" s="42">
        <f>IF('Indicator Data'!BR131="No Data",1,IF('Indicator Data imputation'!BR130&lt;&gt;"",1,0))</f>
        <v>0</v>
      </c>
      <c r="BR127" s="42">
        <f>IF('Indicator Data'!BS131="No Data",1,IF('Indicator Data imputation'!BS130&lt;&gt;"",1,0))</f>
        <v>0</v>
      </c>
      <c r="BS127" s="42">
        <f>IF('Indicator Data'!BT131="No Data",1,IF('Indicator Data imputation'!BT130&lt;&gt;"",1,0))</f>
        <v>0</v>
      </c>
      <c r="BT127" s="42">
        <f>IF('Indicator Data'!BU131="No Data",1,IF('Indicator Data imputation'!BU130&lt;&gt;"",1,0))</f>
        <v>0</v>
      </c>
      <c r="BU127">
        <f t="shared" si="5"/>
        <v>1</v>
      </c>
      <c r="BV127" s="44">
        <f t="shared" si="4"/>
        <v>1.3333333333333334E-2</v>
      </c>
    </row>
    <row r="128" spans="1:74">
      <c r="A128" t="str">
        <f>'Indicator Data'!B132</f>
        <v>MKD</v>
      </c>
      <c r="B128" s="42">
        <f>IF('Indicator Data'!C132="No Data",1,IF('Indicator Data imputation'!C131&lt;&gt;"",1,0))</f>
        <v>0</v>
      </c>
      <c r="C128" s="42">
        <f>IF('Indicator Data'!D132="No Data",1,IF('Indicator Data imputation'!D131&lt;&gt;"",1,0))</f>
        <v>0</v>
      </c>
      <c r="D128" s="42">
        <f>IF('Indicator Data'!E132="No Data",1,IF('Indicator Data imputation'!E131&lt;&gt;"",1,0))</f>
        <v>0</v>
      </c>
      <c r="E128" s="42">
        <f>IF('Indicator Data'!F132="No Data",1,IF('Indicator Data imputation'!F131&lt;&gt;"",1,0))</f>
        <v>0</v>
      </c>
      <c r="F128" s="42">
        <f>IF('Indicator Data'!G132="No Data",1,IF('Indicator Data imputation'!G131&lt;&gt;"",1,0))</f>
        <v>0</v>
      </c>
      <c r="G128" s="42">
        <f>IF('Indicator Data'!H132="No Data",1,IF('Indicator Data imputation'!H131&lt;&gt;"",1,0))</f>
        <v>0</v>
      </c>
      <c r="H128" s="42">
        <f>IF('Indicator Data'!I132="No Data",1,IF('Indicator Data imputation'!I131&lt;&gt;"",1,0))</f>
        <v>0</v>
      </c>
      <c r="I128" s="42">
        <f>IF('Indicator Data'!J132="No Data",1,IF('Indicator Data imputation'!J131&lt;&gt;"",1,0))</f>
        <v>0</v>
      </c>
      <c r="J128" s="42">
        <f>IF('Indicator Data'!K132="No Data",1,IF('Indicator Data imputation'!K131&lt;&gt;"",1,0))</f>
        <v>0</v>
      </c>
      <c r="K128" s="42">
        <f>IF('Indicator Data'!L132="No Data",1,IF('Indicator Data imputation'!L131&lt;&gt;"",1,0))</f>
        <v>0</v>
      </c>
      <c r="L128" s="42">
        <f>IF('Indicator Data'!M132="No Data",1,IF('Indicator Data imputation'!M131&lt;&gt;"",1,0))</f>
        <v>0</v>
      </c>
      <c r="M128" s="42">
        <f>IF('Indicator Data'!N132="No Data",1,IF('Indicator Data imputation'!N131&lt;&gt;"",1,0))</f>
        <v>1</v>
      </c>
      <c r="N128" s="42">
        <f>IF('Indicator Data'!O132="No Data",1,IF('Indicator Data imputation'!O131&lt;&gt;"",1,0))</f>
        <v>1</v>
      </c>
      <c r="O128" s="42">
        <f>IF('Indicator Data'!P132="No Data",1,IF('Indicator Data imputation'!P131&lt;&gt;"",1,0))</f>
        <v>1</v>
      </c>
      <c r="P128" s="42">
        <f>IF('Indicator Data'!Q132="No Data",1,IF('Indicator Data imputation'!Q131&lt;&gt;"",1,0))</f>
        <v>0</v>
      </c>
      <c r="Q128" s="42">
        <f>IF('Indicator Data'!R132="No Data",1,IF('Indicator Data imputation'!R131&lt;&gt;"",1,0))</f>
        <v>0</v>
      </c>
      <c r="R128" s="42">
        <f>IF('Indicator Data'!S132="No Data",1,IF('Indicator Data imputation'!S131&lt;&gt;"",1,0))</f>
        <v>0</v>
      </c>
      <c r="S128" s="42">
        <f>IF('Indicator Data'!T132="No Data",1,IF('Indicator Data imputation'!T131&lt;&gt;"",1,0))</f>
        <v>0</v>
      </c>
      <c r="T128" s="42">
        <f>IF('Indicator Data'!U132="No Data",1,IF('Indicator Data imputation'!U131&lt;&gt;"",1,0))</f>
        <v>0</v>
      </c>
      <c r="U128" s="42">
        <f>IF('Indicator Data'!V132="No Data",1,IF('Indicator Data imputation'!V131&lt;&gt;"",1,0))</f>
        <v>0</v>
      </c>
      <c r="V128" s="42">
        <f>IF('Indicator Data'!W132="No Data",1,IF('Indicator Data imputation'!W131&lt;&gt;"",1,0))</f>
        <v>0</v>
      </c>
      <c r="W128" s="42">
        <f>IF('Indicator Data'!X132="No Data",1,IF('Indicator Data imputation'!X131&lt;&gt;"",1,0))</f>
        <v>0</v>
      </c>
      <c r="X128" s="42">
        <f>IF('Indicator Data'!Y132="No Data",1,IF('Indicator Data imputation'!Y131&lt;&gt;"",1,0))</f>
        <v>0</v>
      </c>
      <c r="Y128" s="42">
        <f>IF('Indicator Data'!Z132="No Data",1,IF('Indicator Data imputation'!Z131&lt;&gt;"",1,0))</f>
        <v>0</v>
      </c>
      <c r="Z128" s="42">
        <f>IF('Indicator Data'!AA132="No Data",1,IF('Indicator Data imputation'!AA131&lt;&gt;"",1,0))</f>
        <v>0</v>
      </c>
      <c r="AA128" s="42">
        <f>IF('Indicator Data'!AB132="No Data",1,IF('Indicator Data imputation'!AB131&lt;&gt;"",1,0))</f>
        <v>0</v>
      </c>
      <c r="AB128" s="42">
        <f>IF('Indicator Data'!AC132="No Data",1,IF('Indicator Data imputation'!AC131&lt;&gt;"",1,0))</f>
        <v>0</v>
      </c>
      <c r="AC128" s="42">
        <f>IF('Indicator Data'!AD132="No Data",1,IF('Indicator Data imputation'!AD131&lt;&gt;"",1,0))</f>
        <v>0</v>
      </c>
      <c r="AD128" s="42">
        <f>IF('Indicator Data'!AE132="No Data",1,IF('Indicator Data imputation'!AE131&lt;&gt;"",1,0))</f>
        <v>0</v>
      </c>
      <c r="AE128" s="42">
        <f>IF('Indicator Data'!AF132="No Data",1,IF('Indicator Data imputation'!AF131&lt;&gt;"",1,0))</f>
        <v>0</v>
      </c>
      <c r="AF128" s="42">
        <f>IF('Indicator Data'!AG132="No Data",1,IF('Indicator Data imputation'!AG131&lt;&gt;"",1,0))</f>
        <v>0</v>
      </c>
      <c r="AG128" s="42">
        <f>IF('Indicator Data'!AH132="No Data",1,IF('Indicator Data imputation'!AH131&lt;&gt;"",1,0))</f>
        <v>0</v>
      </c>
      <c r="AH128" s="42">
        <f>IF('Indicator Data'!AI132="No Data",1,IF('Indicator Data imputation'!AI131&lt;&gt;"",1,0))</f>
        <v>0</v>
      </c>
      <c r="AI128" s="42">
        <f>IF('Indicator Data'!AJ132="No Data",1,IF('Indicator Data imputation'!AJ131&lt;&gt;"",1,0))</f>
        <v>0</v>
      </c>
      <c r="AJ128" s="42">
        <f>IF('Indicator Data'!AK132="No Data",1,IF('Indicator Data imputation'!AK131&lt;&gt;"",1,0))</f>
        <v>0</v>
      </c>
      <c r="AK128" s="42">
        <f>IF('Indicator Data'!AL132="No Data",1,IF('Indicator Data imputation'!AL131&lt;&gt;"",1,0))</f>
        <v>0</v>
      </c>
      <c r="AL128" s="42">
        <f>IF('Indicator Data'!AM132="No Data",1,IF('Indicator Data imputation'!AM131&lt;&gt;"",1,0))</f>
        <v>0</v>
      </c>
      <c r="AM128" s="42">
        <f>IF('Indicator Data'!AN132="No Data",1,IF('Indicator Data imputation'!AN131&lt;&gt;"",1,0))</f>
        <v>0</v>
      </c>
      <c r="AN128" s="42">
        <f>IF('Indicator Data'!AO132="No Data",1,IF('Indicator Data imputation'!AO131&lt;&gt;"",1,0))</f>
        <v>0</v>
      </c>
      <c r="AO128" s="42">
        <f>IF('Indicator Data'!AP132="No Data",1,IF('Indicator Data imputation'!AP131&lt;&gt;"",1,0))</f>
        <v>0</v>
      </c>
      <c r="AP128" s="42">
        <f>IF('Indicator Data'!AQ132="No Data",1,IF('Indicator Data imputation'!AQ131&lt;&gt;"",1,0))</f>
        <v>0</v>
      </c>
      <c r="AQ128" s="42">
        <f>IF('Indicator Data'!AR132="No Data",1,IF('Indicator Data imputation'!AR131&lt;&gt;"",1,0))</f>
        <v>0</v>
      </c>
      <c r="AR128" s="42">
        <f>IF('Indicator Data'!AS132="No Data",1,IF('Indicator Data imputation'!AS131&lt;&gt;"",1,0))</f>
        <v>0</v>
      </c>
      <c r="AS128" s="42">
        <f>IF('Indicator Data'!AT132="No Data",1,IF('Indicator Data imputation'!AT131&lt;&gt;"",1,0))</f>
        <v>1</v>
      </c>
      <c r="AT128" s="42">
        <f>IF('Indicator Data'!AU132="No Data",1,IF('Indicator Data imputation'!AU131&lt;&gt;"",1,0))</f>
        <v>0</v>
      </c>
      <c r="AU128" s="42">
        <f>IF('Indicator Data'!AV132="No Data",1,IF('Indicator Data imputation'!AV131&lt;&gt;"",1,0))</f>
        <v>0</v>
      </c>
      <c r="AV128" s="42">
        <f>IF('Indicator Data'!AW132="No Data",1,IF('Indicator Data imputation'!AW131&lt;&gt;"",1,0))</f>
        <v>0</v>
      </c>
      <c r="AW128" s="42">
        <f>IF('Indicator Data'!AX132="No Data",1,IF('Indicator Data imputation'!AX131&lt;&gt;"",1,0))</f>
        <v>0</v>
      </c>
      <c r="AX128" s="42">
        <f>IF('Indicator Data'!AY132="No Data",1,IF('Indicator Data imputation'!AY131&lt;&gt;"",1,0))</f>
        <v>0</v>
      </c>
      <c r="AY128" s="42">
        <f>IF('Indicator Data'!AZ132="No Data",1,IF('Indicator Data imputation'!AZ131&lt;&gt;"",1,0))</f>
        <v>0</v>
      </c>
      <c r="AZ128" s="42">
        <f>IF('Indicator Data'!BA132="No Data",1,IF('Indicator Data imputation'!BA131&lt;&gt;"",1,0))</f>
        <v>0</v>
      </c>
      <c r="BA128" s="42">
        <f>IF('Indicator Data'!BB132="No Data",1,IF('Indicator Data imputation'!BB131&lt;&gt;"",1,0))</f>
        <v>0</v>
      </c>
      <c r="BB128" s="42">
        <f>IF('Indicator Data'!BC132="No Data",1,IF('Indicator Data imputation'!BC131&lt;&gt;"",1,0))</f>
        <v>0</v>
      </c>
      <c r="BC128" s="42">
        <f>IF('Indicator Data'!BD132="No Data",1,IF('Indicator Data imputation'!BD131&lt;&gt;"",1,0))</f>
        <v>0</v>
      </c>
      <c r="BD128" s="42">
        <f>IF('Indicator Data'!BE132="No Data",1,IF('Indicator Data imputation'!BE131&lt;&gt;"",1,0))</f>
        <v>0</v>
      </c>
      <c r="BE128" s="42">
        <f>IF('Indicator Data'!BF132="No Data",1,IF('Indicator Data imputation'!BF131&lt;&gt;"",1,0))</f>
        <v>0</v>
      </c>
      <c r="BF128" s="42">
        <f>IF('Indicator Data'!BG132="No Data",1,IF('Indicator Data imputation'!BG131&lt;&gt;"",1,0))</f>
        <v>0</v>
      </c>
      <c r="BG128" s="42">
        <f>IF('Indicator Data'!BH132="No Data",1,IF('Indicator Data imputation'!BH131&lt;&gt;"",1,0))</f>
        <v>0</v>
      </c>
      <c r="BH128" s="42">
        <f>IF('Indicator Data'!BI132="No Data",1,IF('Indicator Data imputation'!BI131&lt;&gt;"",1,0))</f>
        <v>0</v>
      </c>
      <c r="BI128" s="42">
        <f>IF('Indicator Data'!BJ132="No Data",1,IF('Indicator Data imputation'!BJ131&lt;&gt;"",1,0))</f>
        <v>0</v>
      </c>
      <c r="BJ128" s="42">
        <f>IF('Indicator Data'!BK132="No Data",1,IF('Indicator Data imputation'!BK131&lt;&gt;"",1,0))</f>
        <v>0</v>
      </c>
      <c r="BK128" s="42">
        <f>IF('Indicator Data'!BL132="No Data",1,IF('Indicator Data imputation'!BL131&lt;&gt;"",1,0))</f>
        <v>0</v>
      </c>
      <c r="BL128" s="42">
        <f>IF('Indicator Data'!BM132="No Data",1,IF('Indicator Data imputation'!BM131&lt;&gt;"",1,0))</f>
        <v>0</v>
      </c>
      <c r="BM128" s="42">
        <f>IF('Indicator Data'!BN132="No Data",1,IF('Indicator Data imputation'!BN131&lt;&gt;"",1,0))</f>
        <v>0</v>
      </c>
      <c r="BN128" s="42">
        <f>IF('Indicator Data'!BO132="No Data",1,IF('Indicator Data imputation'!BO131&lt;&gt;"",1,0))</f>
        <v>0</v>
      </c>
      <c r="BO128" s="42">
        <f>IF('Indicator Data'!BP132="No Data",1,IF('Indicator Data imputation'!BP131&lt;&gt;"",1,0))</f>
        <v>0</v>
      </c>
      <c r="BP128" s="42">
        <f>IF('Indicator Data'!BQ132="No Data",1,IF('Indicator Data imputation'!BQ131&lt;&gt;"",1,0))</f>
        <v>0</v>
      </c>
      <c r="BQ128" s="42">
        <f>IF('Indicator Data'!BR132="No Data",1,IF('Indicator Data imputation'!BR131&lt;&gt;"",1,0))</f>
        <v>0</v>
      </c>
      <c r="BR128" s="42">
        <f>IF('Indicator Data'!BS132="No Data",1,IF('Indicator Data imputation'!BS131&lt;&gt;"",1,0))</f>
        <v>0</v>
      </c>
      <c r="BS128" s="42">
        <f>IF('Indicator Data'!BT132="No Data",1,IF('Indicator Data imputation'!BT131&lt;&gt;"",1,0))</f>
        <v>0</v>
      </c>
      <c r="BT128" s="42">
        <f>IF('Indicator Data'!BU132="No Data",1,IF('Indicator Data imputation'!BU131&lt;&gt;"",1,0))</f>
        <v>0</v>
      </c>
      <c r="BU128">
        <f t="shared" si="5"/>
        <v>4</v>
      </c>
      <c r="BV128" s="44">
        <f t="shared" si="4"/>
        <v>5.3333333333333337E-2</v>
      </c>
    </row>
    <row r="129" spans="1:74">
      <c r="A129" t="str">
        <f>'Indicator Data'!B133</f>
        <v>NOR</v>
      </c>
      <c r="B129" s="42">
        <f>IF('Indicator Data'!C133="No Data",1,IF('Indicator Data imputation'!C132&lt;&gt;"",1,0))</f>
        <v>0</v>
      </c>
      <c r="C129" s="42">
        <f>IF('Indicator Data'!D133="No Data",1,IF('Indicator Data imputation'!D132&lt;&gt;"",1,0))</f>
        <v>0</v>
      </c>
      <c r="D129" s="42">
        <f>IF('Indicator Data'!E133="No Data",1,IF('Indicator Data imputation'!E132&lt;&gt;"",1,0))</f>
        <v>0</v>
      </c>
      <c r="E129" s="42">
        <f>IF('Indicator Data'!F133="No Data",1,IF('Indicator Data imputation'!F132&lt;&gt;"",1,0))</f>
        <v>0</v>
      </c>
      <c r="F129" s="42">
        <f>IF('Indicator Data'!G133="No Data",1,IF('Indicator Data imputation'!G132&lt;&gt;"",1,0))</f>
        <v>0</v>
      </c>
      <c r="G129" s="42">
        <f>IF('Indicator Data'!H133="No Data",1,IF('Indicator Data imputation'!H132&lt;&gt;"",1,0))</f>
        <v>0</v>
      </c>
      <c r="H129" s="42">
        <f>IF('Indicator Data'!I133="No Data",1,IF('Indicator Data imputation'!I132&lt;&gt;"",1,0))</f>
        <v>0</v>
      </c>
      <c r="I129" s="42">
        <f>IF('Indicator Data'!J133="No Data",1,IF('Indicator Data imputation'!J132&lt;&gt;"",1,0))</f>
        <v>0</v>
      </c>
      <c r="J129" s="42">
        <f>IF('Indicator Data'!K133="No Data",1,IF('Indicator Data imputation'!K132&lt;&gt;"",1,0))</f>
        <v>0</v>
      </c>
      <c r="K129" s="42">
        <f>IF('Indicator Data'!L133="No Data",1,IF('Indicator Data imputation'!L132&lt;&gt;"",1,0))</f>
        <v>0</v>
      </c>
      <c r="L129" s="42">
        <f>IF('Indicator Data'!M133="No Data",1,IF('Indicator Data imputation'!M132&lt;&gt;"",1,0))</f>
        <v>0</v>
      </c>
      <c r="M129" s="42">
        <f>IF('Indicator Data'!N133="No Data",1,IF('Indicator Data imputation'!N132&lt;&gt;"",1,0))</f>
        <v>1</v>
      </c>
      <c r="N129" s="42">
        <f>IF('Indicator Data'!O133="No Data",1,IF('Indicator Data imputation'!O132&lt;&gt;"",1,0))</f>
        <v>1</v>
      </c>
      <c r="O129" s="42">
        <f>IF('Indicator Data'!P133="No Data",1,IF('Indicator Data imputation'!P132&lt;&gt;"",1,0))</f>
        <v>1</v>
      </c>
      <c r="P129" s="42">
        <f>IF('Indicator Data'!Q133="No Data",1,IF('Indicator Data imputation'!Q132&lt;&gt;"",1,0))</f>
        <v>0</v>
      </c>
      <c r="Q129" s="42">
        <f>IF('Indicator Data'!R133="No Data",1,IF('Indicator Data imputation'!R132&lt;&gt;"",1,0))</f>
        <v>0</v>
      </c>
      <c r="R129" s="42">
        <f>IF('Indicator Data'!S133="No Data",1,IF('Indicator Data imputation'!S132&lt;&gt;"",1,0))</f>
        <v>0</v>
      </c>
      <c r="S129" s="42">
        <f>IF('Indicator Data'!T133="No Data",1,IF('Indicator Data imputation'!T132&lt;&gt;"",1,0))</f>
        <v>0</v>
      </c>
      <c r="T129" s="42">
        <f>IF('Indicator Data'!U133="No Data",1,IF('Indicator Data imputation'!U132&lt;&gt;"",1,0))</f>
        <v>0</v>
      </c>
      <c r="U129" s="42">
        <f>IF('Indicator Data'!V133="No Data",1,IF('Indicator Data imputation'!V132&lt;&gt;"",1,0))</f>
        <v>0</v>
      </c>
      <c r="V129" s="42">
        <f>IF('Indicator Data'!W133="No Data",1,IF('Indicator Data imputation'!W132&lt;&gt;"",1,0))</f>
        <v>0</v>
      </c>
      <c r="W129" s="42">
        <f>IF('Indicator Data'!X133="No Data",1,IF('Indicator Data imputation'!X132&lt;&gt;"",1,0))</f>
        <v>0</v>
      </c>
      <c r="X129" s="42">
        <f>IF('Indicator Data'!Y133="No Data",1,IF('Indicator Data imputation'!Y132&lt;&gt;"",1,0))</f>
        <v>0</v>
      </c>
      <c r="Y129" s="42">
        <f>IF('Indicator Data'!Z133="No Data",1,IF('Indicator Data imputation'!Z132&lt;&gt;"",1,0))</f>
        <v>0</v>
      </c>
      <c r="Z129" s="42">
        <f>IF('Indicator Data'!AA133="No Data",1,IF('Indicator Data imputation'!AA132&lt;&gt;"",1,0))</f>
        <v>1</v>
      </c>
      <c r="AA129" s="42">
        <f>IF('Indicator Data'!AB133="No Data",1,IF('Indicator Data imputation'!AB132&lt;&gt;"",1,0))</f>
        <v>0</v>
      </c>
      <c r="AB129" s="42">
        <f>IF('Indicator Data'!AC133="No Data",1,IF('Indicator Data imputation'!AC132&lt;&gt;"",1,0))</f>
        <v>0</v>
      </c>
      <c r="AC129" s="42">
        <f>IF('Indicator Data'!AD133="No Data",1,IF('Indicator Data imputation'!AD132&lt;&gt;"",1,0))</f>
        <v>0</v>
      </c>
      <c r="AD129" s="42">
        <f>IF('Indicator Data'!AE133="No Data",1,IF('Indicator Data imputation'!AE132&lt;&gt;"",1,0))</f>
        <v>0</v>
      </c>
      <c r="AE129" s="42">
        <f>IF('Indicator Data'!AF133="No Data",1,IF('Indicator Data imputation'!AF132&lt;&gt;"",1,0))</f>
        <v>0</v>
      </c>
      <c r="AF129" s="42">
        <f>IF('Indicator Data'!AG133="No Data",1,IF('Indicator Data imputation'!AG132&lt;&gt;"",1,0))</f>
        <v>0</v>
      </c>
      <c r="AG129" s="42">
        <f>IF('Indicator Data'!AH133="No Data",1,IF('Indicator Data imputation'!AH132&lt;&gt;"",1,0))</f>
        <v>0</v>
      </c>
      <c r="AH129" s="42">
        <f>IF('Indicator Data'!AI133="No Data",1,IF('Indicator Data imputation'!AI132&lt;&gt;"",1,0))</f>
        <v>1</v>
      </c>
      <c r="AI129" s="42">
        <f>IF('Indicator Data'!AJ133="No Data",1,IF('Indicator Data imputation'!AJ132&lt;&gt;"",1,0))</f>
        <v>0</v>
      </c>
      <c r="AJ129" s="42">
        <f>IF('Indicator Data'!AK133="No Data",1,IF('Indicator Data imputation'!AK132&lt;&gt;"",1,0))</f>
        <v>0</v>
      </c>
      <c r="AK129" s="42">
        <f>IF('Indicator Data'!AL133="No Data",1,IF('Indicator Data imputation'!AL132&lt;&gt;"",1,0))</f>
        <v>0</v>
      </c>
      <c r="AL129" s="42">
        <f>IF('Indicator Data'!AM133="No Data",1,IF('Indicator Data imputation'!AM132&lt;&gt;"",1,0))</f>
        <v>1</v>
      </c>
      <c r="AM129" s="42">
        <f>IF('Indicator Data'!AN133="No Data",1,IF('Indicator Data imputation'!AN132&lt;&gt;"",1,0))</f>
        <v>0</v>
      </c>
      <c r="AN129" s="42">
        <f>IF('Indicator Data'!AO133="No Data",1,IF('Indicator Data imputation'!AO132&lt;&gt;"",1,0))</f>
        <v>0</v>
      </c>
      <c r="AO129" s="42">
        <f>IF('Indicator Data'!AP133="No Data",1,IF('Indicator Data imputation'!AP132&lt;&gt;"",1,0))</f>
        <v>1</v>
      </c>
      <c r="AP129" s="42">
        <f>IF('Indicator Data'!AQ133="No Data",1,IF('Indicator Data imputation'!AQ132&lt;&gt;"",1,0))</f>
        <v>0</v>
      </c>
      <c r="AQ129" s="42">
        <f>IF('Indicator Data'!AR133="No Data",1,IF('Indicator Data imputation'!AR132&lt;&gt;"",1,0))</f>
        <v>0</v>
      </c>
      <c r="AR129" s="42">
        <f>IF('Indicator Data'!AS133="No Data",1,IF('Indicator Data imputation'!AS132&lt;&gt;"",1,0))</f>
        <v>1</v>
      </c>
      <c r="AS129" s="42">
        <f>IF('Indicator Data'!AT133="No Data",1,IF('Indicator Data imputation'!AT132&lt;&gt;"",1,0))</f>
        <v>1</v>
      </c>
      <c r="AT129" s="42">
        <f>IF('Indicator Data'!AU133="No Data",1,IF('Indicator Data imputation'!AU132&lt;&gt;"",1,0))</f>
        <v>0</v>
      </c>
      <c r="AU129" s="42">
        <f>IF('Indicator Data'!AV133="No Data",1,IF('Indicator Data imputation'!AV132&lt;&gt;"",1,0))</f>
        <v>0</v>
      </c>
      <c r="AV129" s="42">
        <f>IF('Indicator Data'!AW133="No Data",1,IF('Indicator Data imputation'!AW132&lt;&gt;"",1,0))</f>
        <v>0</v>
      </c>
      <c r="AW129" s="42">
        <f>IF('Indicator Data'!AX133="No Data",1,IF('Indicator Data imputation'!AX132&lt;&gt;"",1,0))</f>
        <v>0</v>
      </c>
      <c r="AX129" s="42">
        <f>IF('Indicator Data'!AY133="No Data",1,IF('Indicator Data imputation'!AY132&lt;&gt;"",1,0))</f>
        <v>0</v>
      </c>
      <c r="AY129" s="42">
        <f>IF('Indicator Data'!AZ133="No Data",1,IF('Indicator Data imputation'!AZ132&lt;&gt;"",1,0))</f>
        <v>0</v>
      </c>
      <c r="AZ129" s="42">
        <f>IF('Indicator Data'!BA133="No Data",1,IF('Indicator Data imputation'!BA132&lt;&gt;"",1,0))</f>
        <v>0</v>
      </c>
      <c r="BA129" s="42">
        <f>IF('Indicator Data'!BB133="No Data",1,IF('Indicator Data imputation'!BB132&lt;&gt;"",1,0))</f>
        <v>0</v>
      </c>
      <c r="BB129" s="42">
        <f>IF('Indicator Data'!BC133="No Data",1,IF('Indicator Data imputation'!BC132&lt;&gt;"",1,0))</f>
        <v>0</v>
      </c>
      <c r="BC129" s="42">
        <f>IF('Indicator Data'!BD133="No Data",1,IF('Indicator Data imputation'!BD132&lt;&gt;"",1,0))</f>
        <v>0</v>
      </c>
      <c r="BD129" s="42">
        <f>IF('Indicator Data'!BE133="No Data",1,IF('Indicator Data imputation'!BE132&lt;&gt;"",1,0))</f>
        <v>0</v>
      </c>
      <c r="BE129" s="42">
        <f>IF('Indicator Data'!BF133="No Data",1,IF('Indicator Data imputation'!BF132&lt;&gt;"",1,0))</f>
        <v>0</v>
      </c>
      <c r="BF129" s="42">
        <f>IF('Indicator Data'!BG133="No Data",1,IF('Indicator Data imputation'!BG132&lt;&gt;"",1,0))</f>
        <v>0</v>
      </c>
      <c r="BG129" s="42">
        <f>IF('Indicator Data'!BH133="No Data",1,IF('Indicator Data imputation'!BH132&lt;&gt;"",1,0))</f>
        <v>0</v>
      </c>
      <c r="BH129" s="42">
        <f>IF('Indicator Data'!BI133="No Data",1,IF('Indicator Data imputation'!BI132&lt;&gt;"",1,0))</f>
        <v>0</v>
      </c>
      <c r="BI129" s="42">
        <f>IF('Indicator Data'!BJ133="No Data",1,IF('Indicator Data imputation'!BJ132&lt;&gt;"",1,0))</f>
        <v>1</v>
      </c>
      <c r="BJ129" s="42">
        <f>IF('Indicator Data'!BK133="No Data",1,IF('Indicator Data imputation'!BK132&lt;&gt;"",1,0))</f>
        <v>0</v>
      </c>
      <c r="BK129" s="42">
        <f>IF('Indicator Data'!BL133="No Data",1,IF('Indicator Data imputation'!BL132&lt;&gt;"",1,0))</f>
        <v>0</v>
      </c>
      <c r="BL129" s="42">
        <f>IF('Indicator Data'!BM133="No Data",1,IF('Indicator Data imputation'!BM132&lt;&gt;"",1,0))</f>
        <v>0</v>
      </c>
      <c r="BM129" s="42">
        <f>IF('Indicator Data'!BN133="No Data",1,IF('Indicator Data imputation'!BN132&lt;&gt;"",1,0))</f>
        <v>0</v>
      </c>
      <c r="BN129" s="42">
        <f>IF('Indicator Data'!BO133="No Data",1,IF('Indicator Data imputation'!BO132&lt;&gt;"",1,0))</f>
        <v>0</v>
      </c>
      <c r="BO129" s="42">
        <f>IF('Indicator Data'!BP133="No Data",1,IF('Indicator Data imputation'!BP132&lt;&gt;"",1,0))</f>
        <v>0</v>
      </c>
      <c r="BP129" s="42">
        <f>IF('Indicator Data'!BQ133="No Data",1,IF('Indicator Data imputation'!BQ132&lt;&gt;"",1,0))</f>
        <v>0</v>
      </c>
      <c r="BQ129" s="42">
        <f>IF('Indicator Data'!BR133="No Data",1,IF('Indicator Data imputation'!BR132&lt;&gt;"",1,0))</f>
        <v>0</v>
      </c>
      <c r="BR129" s="42">
        <f>IF('Indicator Data'!BS133="No Data",1,IF('Indicator Data imputation'!BS132&lt;&gt;"",1,0))</f>
        <v>0</v>
      </c>
      <c r="BS129" s="42">
        <f>IF('Indicator Data'!BT133="No Data",1,IF('Indicator Data imputation'!BT132&lt;&gt;"",1,0))</f>
        <v>0</v>
      </c>
      <c r="BT129" s="42">
        <f>IF('Indicator Data'!BU133="No Data",1,IF('Indicator Data imputation'!BU132&lt;&gt;"",1,0))</f>
        <v>0</v>
      </c>
      <c r="BU129">
        <f t="shared" si="5"/>
        <v>10</v>
      </c>
      <c r="BV129" s="44">
        <f t="shared" si="4"/>
        <v>0.13333333333333333</v>
      </c>
    </row>
    <row r="130" spans="1:74">
      <c r="A130" t="str">
        <f>'Indicator Data'!B134</f>
        <v>OMN</v>
      </c>
      <c r="B130" s="42">
        <f>IF('Indicator Data'!C134="No Data",1,IF('Indicator Data imputation'!C133&lt;&gt;"",1,0))</f>
        <v>0</v>
      </c>
      <c r="C130" s="42">
        <f>IF('Indicator Data'!D134="No Data",1,IF('Indicator Data imputation'!D133&lt;&gt;"",1,0))</f>
        <v>0</v>
      </c>
      <c r="D130" s="42">
        <f>IF('Indicator Data'!E134="No Data",1,IF('Indicator Data imputation'!E133&lt;&gt;"",1,0))</f>
        <v>0</v>
      </c>
      <c r="E130" s="42">
        <f>IF('Indicator Data'!F134="No Data",1,IF('Indicator Data imputation'!F133&lt;&gt;"",1,0))</f>
        <v>0</v>
      </c>
      <c r="F130" s="42">
        <f>IF('Indicator Data'!G134="No Data",1,IF('Indicator Data imputation'!G133&lt;&gt;"",1,0))</f>
        <v>0</v>
      </c>
      <c r="G130" s="42">
        <f>IF('Indicator Data'!H134="No Data",1,IF('Indicator Data imputation'!H133&lt;&gt;"",1,0))</f>
        <v>0</v>
      </c>
      <c r="H130" s="42">
        <f>IF('Indicator Data'!I134="No Data",1,IF('Indicator Data imputation'!I133&lt;&gt;"",1,0))</f>
        <v>0</v>
      </c>
      <c r="I130" s="42">
        <f>IF('Indicator Data'!J134="No Data",1,IF('Indicator Data imputation'!J133&lt;&gt;"",1,0))</f>
        <v>0</v>
      </c>
      <c r="J130" s="42">
        <f>IF('Indicator Data'!K134="No Data",1,IF('Indicator Data imputation'!K133&lt;&gt;"",1,0))</f>
        <v>0</v>
      </c>
      <c r="K130" s="42">
        <f>IF('Indicator Data'!L134="No Data",1,IF('Indicator Data imputation'!L133&lt;&gt;"",1,0))</f>
        <v>0</v>
      </c>
      <c r="L130" s="42">
        <f>IF('Indicator Data'!M134="No Data",1,IF('Indicator Data imputation'!M133&lt;&gt;"",1,0))</f>
        <v>0</v>
      </c>
      <c r="M130" s="42">
        <f>IF('Indicator Data'!N134="No Data",1,IF('Indicator Data imputation'!N133&lt;&gt;"",1,0))</f>
        <v>1</v>
      </c>
      <c r="N130" s="42">
        <f>IF('Indicator Data'!O134="No Data",1,IF('Indicator Data imputation'!O133&lt;&gt;"",1,0))</f>
        <v>1</v>
      </c>
      <c r="O130" s="42">
        <f>IF('Indicator Data'!P134="No Data",1,IF('Indicator Data imputation'!P133&lt;&gt;"",1,0))</f>
        <v>1</v>
      </c>
      <c r="P130" s="42">
        <f>IF('Indicator Data'!Q134="No Data",1,IF('Indicator Data imputation'!Q133&lt;&gt;"",1,0))</f>
        <v>0</v>
      </c>
      <c r="Q130" s="42">
        <f>IF('Indicator Data'!R134="No Data",1,IF('Indicator Data imputation'!R133&lt;&gt;"",1,0))</f>
        <v>0</v>
      </c>
      <c r="R130" s="42">
        <f>IF('Indicator Data'!S134="No Data",1,IF('Indicator Data imputation'!S133&lt;&gt;"",1,0))</f>
        <v>0</v>
      </c>
      <c r="S130" s="42">
        <f>IF('Indicator Data'!T134="No Data",1,IF('Indicator Data imputation'!T133&lt;&gt;"",1,0))</f>
        <v>0</v>
      </c>
      <c r="T130" s="42">
        <f>IF('Indicator Data'!U134="No Data",1,IF('Indicator Data imputation'!U133&lt;&gt;"",1,0))</f>
        <v>0</v>
      </c>
      <c r="U130" s="42">
        <f>IF('Indicator Data'!V134="No Data",1,IF('Indicator Data imputation'!V133&lt;&gt;"",1,0))</f>
        <v>0</v>
      </c>
      <c r="V130" s="42">
        <f>IF('Indicator Data'!W134="No Data",1,IF('Indicator Data imputation'!W133&lt;&gt;"",1,0))</f>
        <v>0</v>
      </c>
      <c r="W130" s="42">
        <f>IF('Indicator Data'!X134="No Data",1,IF('Indicator Data imputation'!X133&lt;&gt;"",1,0))</f>
        <v>0</v>
      </c>
      <c r="X130" s="42">
        <f>IF('Indicator Data'!Y134="No Data",1,IF('Indicator Data imputation'!Y133&lt;&gt;"",1,0))</f>
        <v>1</v>
      </c>
      <c r="Y130" s="42">
        <f>IF('Indicator Data'!Z134="No Data",1,IF('Indicator Data imputation'!Z133&lt;&gt;"",1,0))</f>
        <v>0</v>
      </c>
      <c r="Z130" s="42">
        <f>IF('Indicator Data'!AA134="No Data",1,IF('Indicator Data imputation'!AA133&lt;&gt;"",1,0))</f>
        <v>0</v>
      </c>
      <c r="AA130" s="42">
        <f>IF('Indicator Data'!AB134="No Data",1,IF('Indicator Data imputation'!AB133&lt;&gt;"",1,0))</f>
        <v>0</v>
      </c>
      <c r="AB130" s="42">
        <f>IF('Indicator Data'!AC134="No Data",1,IF('Indicator Data imputation'!AC133&lt;&gt;"",1,0))</f>
        <v>0</v>
      </c>
      <c r="AC130" s="42">
        <f>IF('Indicator Data'!AD134="No Data",1,IF('Indicator Data imputation'!AD133&lt;&gt;"",1,0))</f>
        <v>0</v>
      </c>
      <c r="AD130" s="42">
        <f>IF('Indicator Data'!AE134="No Data",1,IF('Indicator Data imputation'!AE133&lt;&gt;"",1,0))</f>
        <v>0</v>
      </c>
      <c r="AE130" s="42">
        <f>IF('Indicator Data'!AF134="No Data",1,IF('Indicator Data imputation'!AF133&lt;&gt;"",1,0))</f>
        <v>0</v>
      </c>
      <c r="AF130" s="42">
        <f>IF('Indicator Data'!AG134="No Data",1,IF('Indicator Data imputation'!AG133&lt;&gt;"",1,0))</f>
        <v>0</v>
      </c>
      <c r="AG130" s="42">
        <f>IF('Indicator Data'!AH134="No Data",1,IF('Indicator Data imputation'!AH133&lt;&gt;"",1,0))</f>
        <v>0</v>
      </c>
      <c r="AH130" s="42">
        <f>IF('Indicator Data'!AI134="No Data",1,IF('Indicator Data imputation'!AI133&lt;&gt;"",1,0))</f>
        <v>1</v>
      </c>
      <c r="AI130" s="42">
        <f>IF('Indicator Data'!AJ134="No Data",1,IF('Indicator Data imputation'!AJ133&lt;&gt;"",1,0))</f>
        <v>0</v>
      </c>
      <c r="AJ130" s="42">
        <f>IF('Indicator Data'!AK134="No Data",1,IF('Indicator Data imputation'!AK133&lt;&gt;"",1,0))</f>
        <v>0</v>
      </c>
      <c r="AK130" s="42">
        <f>IF('Indicator Data'!AL134="No Data",1,IF('Indicator Data imputation'!AL133&lt;&gt;"",1,0))</f>
        <v>0</v>
      </c>
      <c r="AL130" s="42">
        <f>IF('Indicator Data'!AM134="No Data",1,IF('Indicator Data imputation'!AM133&lt;&gt;"",1,0))</f>
        <v>1</v>
      </c>
      <c r="AM130" s="42">
        <f>IF('Indicator Data'!AN134="No Data",1,IF('Indicator Data imputation'!AN133&lt;&gt;"",1,0))</f>
        <v>0</v>
      </c>
      <c r="AN130" s="42">
        <f>IF('Indicator Data'!AO134="No Data",1,IF('Indicator Data imputation'!AO133&lt;&gt;"",1,0))</f>
        <v>0</v>
      </c>
      <c r="AO130" s="42">
        <f>IF('Indicator Data'!AP134="No Data",1,IF('Indicator Data imputation'!AP133&lt;&gt;"",1,0))</f>
        <v>0</v>
      </c>
      <c r="AP130" s="42">
        <f>IF('Indicator Data'!AQ134="No Data",1,IF('Indicator Data imputation'!AQ133&lt;&gt;"",1,0))</f>
        <v>0</v>
      </c>
      <c r="AQ130" s="42">
        <f>IF('Indicator Data'!AR134="No Data",1,IF('Indicator Data imputation'!AR133&lt;&gt;"",1,0))</f>
        <v>0</v>
      </c>
      <c r="AR130" s="42">
        <f>IF('Indicator Data'!AS134="No Data",1,IF('Indicator Data imputation'!AS133&lt;&gt;"",1,0))</f>
        <v>0</v>
      </c>
      <c r="AS130" s="42">
        <f>IF('Indicator Data'!AT134="No Data",1,IF('Indicator Data imputation'!AT133&lt;&gt;"",1,0))</f>
        <v>0</v>
      </c>
      <c r="AT130" s="42">
        <f>IF('Indicator Data'!AU134="No Data",1,IF('Indicator Data imputation'!AU133&lt;&gt;"",1,0))</f>
        <v>0</v>
      </c>
      <c r="AU130" s="42">
        <f>IF('Indicator Data'!AV134="No Data",1,IF('Indicator Data imputation'!AV133&lt;&gt;"",1,0))</f>
        <v>0</v>
      </c>
      <c r="AV130" s="42">
        <f>IF('Indicator Data'!AW134="No Data",1,IF('Indicator Data imputation'!AW133&lt;&gt;"",1,0))</f>
        <v>1</v>
      </c>
      <c r="AW130" s="42">
        <f>IF('Indicator Data'!AX134="No Data",1,IF('Indicator Data imputation'!AX133&lt;&gt;"",1,0))</f>
        <v>0</v>
      </c>
      <c r="AX130" s="42">
        <f>IF('Indicator Data'!AY134="No Data",1,IF('Indicator Data imputation'!AY133&lt;&gt;"",1,0))</f>
        <v>0</v>
      </c>
      <c r="AY130" s="42">
        <f>IF('Indicator Data'!AZ134="No Data",1,IF('Indicator Data imputation'!AZ133&lt;&gt;"",1,0))</f>
        <v>0</v>
      </c>
      <c r="AZ130" s="42">
        <f>IF('Indicator Data'!BA134="No Data",1,IF('Indicator Data imputation'!BA133&lt;&gt;"",1,0))</f>
        <v>0</v>
      </c>
      <c r="BA130" s="42">
        <f>IF('Indicator Data'!BB134="No Data",1,IF('Indicator Data imputation'!BB133&lt;&gt;"",1,0))</f>
        <v>0</v>
      </c>
      <c r="BB130" s="42">
        <f>IF('Indicator Data'!BC134="No Data",1,IF('Indicator Data imputation'!BC133&lt;&gt;"",1,0))</f>
        <v>0</v>
      </c>
      <c r="BC130" s="42">
        <f>IF('Indicator Data'!BD134="No Data",1,IF('Indicator Data imputation'!BD133&lt;&gt;"",1,0))</f>
        <v>0</v>
      </c>
      <c r="BD130" s="42">
        <f>IF('Indicator Data'!BE134="No Data",1,IF('Indicator Data imputation'!BE133&lt;&gt;"",1,0))</f>
        <v>0</v>
      </c>
      <c r="BE130" s="42">
        <f>IF('Indicator Data'!BF134="No Data",1,IF('Indicator Data imputation'!BF133&lt;&gt;"",1,0))</f>
        <v>1</v>
      </c>
      <c r="BF130" s="42">
        <f>IF('Indicator Data'!BG134="No Data",1,IF('Indicator Data imputation'!BG133&lt;&gt;"",1,0))</f>
        <v>0</v>
      </c>
      <c r="BG130" s="42">
        <f>IF('Indicator Data'!BH134="No Data",1,IF('Indicator Data imputation'!BH133&lt;&gt;"",1,0))</f>
        <v>0</v>
      </c>
      <c r="BH130" s="42">
        <f>IF('Indicator Data'!BI134="No Data",1,IF('Indicator Data imputation'!BI133&lt;&gt;"",1,0))</f>
        <v>0</v>
      </c>
      <c r="BI130" s="42">
        <f>IF('Indicator Data'!BJ134="No Data",1,IF('Indicator Data imputation'!BJ133&lt;&gt;"",1,0))</f>
        <v>0</v>
      </c>
      <c r="BJ130" s="42">
        <f>IF('Indicator Data'!BK134="No Data",1,IF('Indicator Data imputation'!BK133&lt;&gt;"",1,0))</f>
        <v>0</v>
      </c>
      <c r="BK130" s="42">
        <f>IF('Indicator Data'!BL134="No Data",1,IF('Indicator Data imputation'!BL133&lt;&gt;"",1,0))</f>
        <v>0</v>
      </c>
      <c r="BL130" s="42">
        <f>IF('Indicator Data'!BM134="No Data",1,IF('Indicator Data imputation'!BM133&lt;&gt;"",1,0))</f>
        <v>0</v>
      </c>
      <c r="BM130" s="42">
        <f>IF('Indicator Data'!BN134="No Data",1,IF('Indicator Data imputation'!BN133&lt;&gt;"",1,0))</f>
        <v>0</v>
      </c>
      <c r="BN130" s="42">
        <f>IF('Indicator Data'!BO134="No Data",1,IF('Indicator Data imputation'!BO133&lt;&gt;"",1,0))</f>
        <v>0</v>
      </c>
      <c r="BO130" s="42">
        <f>IF('Indicator Data'!BP134="No Data",1,IF('Indicator Data imputation'!BP133&lt;&gt;"",1,0))</f>
        <v>0</v>
      </c>
      <c r="BP130" s="42">
        <f>IF('Indicator Data'!BQ134="No Data",1,IF('Indicator Data imputation'!BQ133&lt;&gt;"",1,0))</f>
        <v>0</v>
      </c>
      <c r="BQ130" s="42">
        <f>IF('Indicator Data'!BR134="No Data",1,IF('Indicator Data imputation'!BR133&lt;&gt;"",1,0))</f>
        <v>0</v>
      </c>
      <c r="BR130" s="42">
        <f>IF('Indicator Data'!BS134="No Data",1,IF('Indicator Data imputation'!BS133&lt;&gt;"",1,0))</f>
        <v>0</v>
      </c>
      <c r="BS130" s="42">
        <f>IF('Indicator Data'!BT134="No Data",1,IF('Indicator Data imputation'!BT133&lt;&gt;"",1,0))</f>
        <v>0</v>
      </c>
      <c r="BT130" s="42">
        <f>IF('Indicator Data'!BU134="No Data",1,IF('Indicator Data imputation'!BU133&lt;&gt;"",1,0))</f>
        <v>0</v>
      </c>
      <c r="BU130">
        <f t="shared" ref="BU130:BU161" si="6">SUM(B130:BT130)</f>
        <v>8</v>
      </c>
      <c r="BV130" s="44">
        <f t="shared" si="4"/>
        <v>0.10666666666666667</v>
      </c>
    </row>
    <row r="131" spans="1:74">
      <c r="A131" t="str">
        <f>'Indicator Data'!B135</f>
        <v>PAK</v>
      </c>
      <c r="B131" s="42">
        <f>IF('Indicator Data'!C135="No Data",1,IF('Indicator Data imputation'!C134&lt;&gt;"",1,0))</f>
        <v>0</v>
      </c>
      <c r="C131" s="42">
        <f>IF('Indicator Data'!D135="No Data",1,IF('Indicator Data imputation'!D134&lt;&gt;"",1,0))</f>
        <v>0</v>
      </c>
      <c r="D131" s="42">
        <f>IF('Indicator Data'!E135="No Data",1,IF('Indicator Data imputation'!E134&lt;&gt;"",1,0))</f>
        <v>0</v>
      </c>
      <c r="E131" s="42">
        <f>IF('Indicator Data'!F135="No Data",1,IF('Indicator Data imputation'!F134&lt;&gt;"",1,0))</f>
        <v>0</v>
      </c>
      <c r="F131" s="42">
        <f>IF('Indicator Data'!G135="No Data",1,IF('Indicator Data imputation'!G134&lt;&gt;"",1,0))</f>
        <v>0</v>
      </c>
      <c r="G131" s="42">
        <f>IF('Indicator Data'!H135="No Data",1,IF('Indicator Data imputation'!H134&lt;&gt;"",1,0))</f>
        <v>0</v>
      </c>
      <c r="H131" s="42">
        <f>IF('Indicator Data'!I135="No Data",1,IF('Indicator Data imputation'!I134&lt;&gt;"",1,0))</f>
        <v>0</v>
      </c>
      <c r="I131" s="42">
        <f>IF('Indicator Data'!J135="No Data",1,IF('Indicator Data imputation'!J134&lt;&gt;"",1,0))</f>
        <v>0</v>
      </c>
      <c r="J131" s="42">
        <f>IF('Indicator Data'!K135="No Data",1,IF('Indicator Data imputation'!K134&lt;&gt;"",1,0))</f>
        <v>0</v>
      </c>
      <c r="K131" s="42">
        <f>IF('Indicator Data'!L135="No Data",1,IF('Indicator Data imputation'!L134&lt;&gt;"",1,0))</f>
        <v>0</v>
      </c>
      <c r="L131" s="42">
        <f>IF('Indicator Data'!M135="No Data",1,IF('Indicator Data imputation'!M134&lt;&gt;"",1,0))</f>
        <v>0</v>
      </c>
      <c r="M131" s="42">
        <f>IF('Indicator Data'!N135="No Data",1,IF('Indicator Data imputation'!N134&lt;&gt;"",1,0))</f>
        <v>1</v>
      </c>
      <c r="N131" s="42">
        <f>IF('Indicator Data'!O135="No Data",1,IF('Indicator Data imputation'!O134&lt;&gt;"",1,0))</f>
        <v>1</v>
      </c>
      <c r="O131" s="42">
        <f>IF('Indicator Data'!P135="No Data",1,IF('Indicator Data imputation'!P134&lt;&gt;"",1,0))</f>
        <v>1</v>
      </c>
      <c r="P131" s="42">
        <f>IF('Indicator Data'!Q135="No Data",1,IF('Indicator Data imputation'!Q134&lt;&gt;"",1,0))</f>
        <v>0</v>
      </c>
      <c r="Q131" s="42">
        <f>IF('Indicator Data'!R135="No Data",1,IF('Indicator Data imputation'!R134&lt;&gt;"",1,0))</f>
        <v>0</v>
      </c>
      <c r="R131" s="42">
        <f>IF('Indicator Data'!S135="No Data",1,IF('Indicator Data imputation'!S134&lt;&gt;"",1,0))</f>
        <v>0</v>
      </c>
      <c r="S131" s="42">
        <f>IF('Indicator Data'!T135="No Data",1,IF('Indicator Data imputation'!T134&lt;&gt;"",1,0))</f>
        <v>0</v>
      </c>
      <c r="T131" s="42">
        <f>IF('Indicator Data'!U135="No Data",1,IF('Indicator Data imputation'!U134&lt;&gt;"",1,0))</f>
        <v>0</v>
      </c>
      <c r="U131" s="42">
        <f>IF('Indicator Data'!V135="No Data",1,IF('Indicator Data imputation'!V134&lt;&gt;"",1,0))</f>
        <v>0</v>
      </c>
      <c r="V131" s="42">
        <f>IF('Indicator Data'!W135="No Data",1,IF('Indicator Data imputation'!W134&lt;&gt;"",1,0))</f>
        <v>0</v>
      </c>
      <c r="W131" s="42">
        <f>IF('Indicator Data'!X135="No Data",1,IF('Indicator Data imputation'!X134&lt;&gt;"",1,0))</f>
        <v>0</v>
      </c>
      <c r="X131" s="42">
        <f>IF('Indicator Data'!Y135="No Data",1,IF('Indicator Data imputation'!Y134&lt;&gt;"",1,0))</f>
        <v>0</v>
      </c>
      <c r="Y131" s="42">
        <f>IF('Indicator Data'!Z135="No Data",1,IF('Indicator Data imputation'!Z134&lt;&gt;"",1,0))</f>
        <v>0</v>
      </c>
      <c r="Z131" s="42">
        <f>IF('Indicator Data'!AA135="No Data",1,IF('Indicator Data imputation'!AA134&lt;&gt;"",1,0))</f>
        <v>0</v>
      </c>
      <c r="AA131" s="42">
        <f>IF('Indicator Data'!AB135="No Data",1,IF('Indicator Data imputation'!AB134&lt;&gt;"",1,0))</f>
        <v>0</v>
      </c>
      <c r="AB131" s="42">
        <f>IF('Indicator Data'!AC135="No Data",1,IF('Indicator Data imputation'!AC134&lt;&gt;"",1,0))</f>
        <v>0</v>
      </c>
      <c r="AC131" s="42">
        <f>IF('Indicator Data'!AD135="No Data",1,IF('Indicator Data imputation'!AD134&lt;&gt;"",1,0))</f>
        <v>0</v>
      </c>
      <c r="AD131" s="42">
        <f>IF('Indicator Data'!AE135="No Data",1,IF('Indicator Data imputation'!AE134&lt;&gt;"",1,0))</f>
        <v>0</v>
      </c>
      <c r="AE131" s="42">
        <f>IF('Indicator Data'!AF135="No Data",1,IF('Indicator Data imputation'!AF134&lt;&gt;"",1,0))</f>
        <v>0</v>
      </c>
      <c r="AF131" s="42">
        <f>IF('Indicator Data'!AG135="No Data",1,IF('Indicator Data imputation'!AG134&lt;&gt;"",1,0))</f>
        <v>0</v>
      </c>
      <c r="AG131" s="42">
        <f>IF('Indicator Data'!AH135="No Data",1,IF('Indicator Data imputation'!AH134&lt;&gt;"",1,0))</f>
        <v>0</v>
      </c>
      <c r="AH131" s="42">
        <f>IF('Indicator Data'!AI135="No Data",1,IF('Indicator Data imputation'!AI134&lt;&gt;"",1,0))</f>
        <v>0</v>
      </c>
      <c r="AI131" s="42">
        <f>IF('Indicator Data'!AJ135="No Data",1,IF('Indicator Data imputation'!AJ134&lt;&gt;"",1,0))</f>
        <v>0</v>
      </c>
      <c r="AJ131" s="42">
        <f>IF('Indicator Data'!AK135="No Data",1,IF('Indicator Data imputation'!AK134&lt;&gt;"",1,0))</f>
        <v>0</v>
      </c>
      <c r="AK131" s="42">
        <f>IF('Indicator Data'!AL135="No Data",1,IF('Indicator Data imputation'!AL134&lt;&gt;"",1,0))</f>
        <v>0</v>
      </c>
      <c r="AL131" s="42">
        <f>IF('Indicator Data'!AM135="No Data",1,IF('Indicator Data imputation'!AM134&lt;&gt;"",1,0))</f>
        <v>0</v>
      </c>
      <c r="AM131" s="42">
        <f>IF('Indicator Data'!AN135="No Data",1,IF('Indicator Data imputation'!AN134&lt;&gt;"",1,0))</f>
        <v>0</v>
      </c>
      <c r="AN131" s="42">
        <f>IF('Indicator Data'!AO135="No Data",1,IF('Indicator Data imputation'!AO134&lt;&gt;"",1,0))</f>
        <v>0</v>
      </c>
      <c r="AO131" s="42">
        <f>IF('Indicator Data'!AP135="No Data",1,IF('Indicator Data imputation'!AP134&lt;&gt;"",1,0))</f>
        <v>0</v>
      </c>
      <c r="AP131" s="42">
        <f>IF('Indicator Data'!AQ135="No Data",1,IF('Indicator Data imputation'!AQ134&lt;&gt;"",1,0))</f>
        <v>0</v>
      </c>
      <c r="AQ131" s="42">
        <f>IF('Indicator Data'!AR135="No Data",1,IF('Indicator Data imputation'!AR134&lt;&gt;"",1,0))</f>
        <v>0</v>
      </c>
      <c r="AR131" s="42">
        <f>IF('Indicator Data'!AS135="No Data",1,IF('Indicator Data imputation'!AS134&lt;&gt;"",1,0))</f>
        <v>1</v>
      </c>
      <c r="AS131" s="42">
        <f>IF('Indicator Data'!AT135="No Data",1,IF('Indicator Data imputation'!AT134&lt;&gt;"",1,0))</f>
        <v>0</v>
      </c>
      <c r="AT131" s="42">
        <f>IF('Indicator Data'!AU135="No Data",1,IF('Indicator Data imputation'!AU134&lt;&gt;"",1,0))</f>
        <v>0</v>
      </c>
      <c r="AU131" s="42">
        <f>IF('Indicator Data'!AV135="No Data",1,IF('Indicator Data imputation'!AV134&lt;&gt;"",1,0))</f>
        <v>0</v>
      </c>
      <c r="AV131" s="42">
        <f>IF('Indicator Data'!AW135="No Data",1,IF('Indicator Data imputation'!AW134&lt;&gt;"",1,0))</f>
        <v>0</v>
      </c>
      <c r="AW131" s="42">
        <f>IF('Indicator Data'!AX135="No Data",1,IF('Indicator Data imputation'!AX134&lt;&gt;"",1,0))</f>
        <v>0</v>
      </c>
      <c r="AX131" s="42">
        <f>IF('Indicator Data'!AY135="No Data",1,IF('Indicator Data imputation'!AY134&lt;&gt;"",1,0))</f>
        <v>0</v>
      </c>
      <c r="AY131" s="42">
        <f>IF('Indicator Data'!AZ135="No Data",1,IF('Indicator Data imputation'!AZ134&lt;&gt;"",1,0))</f>
        <v>0</v>
      </c>
      <c r="AZ131" s="42">
        <f>IF('Indicator Data'!BA135="No Data",1,IF('Indicator Data imputation'!BA134&lt;&gt;"",1,0))</f>
        <v>0</v>
      </c>
      <c r="BA131" s="42">
        <f>IF('Indicator Data'!BB135="No Data",1,IF('Indicator Data imputation'!BB134&lt;&gt;"",1,0))</f>
        <v>0</v>
      </c>
      <c r="BB131" s="42">
        <f>IF('Indicator Data'!BC135="No Data",1,IF('Indicator Data imputation'!BC134&lt;&gt;"",1,0))</f>
        <v>0</v>
      </c>
      <c r="BC131" s="42">
        <f>IF('Indicator Data'!BD135="No Data",1,IF('Indicator Data imputation'!BD134&lt;&gt;"",1,0))</f>
        <v>0</v>
      </c>
      <c r="BD131" s="42">
        <f>IF('Indicator Data'!BE135="No Data",1,IF('Indicator Data imputation'!BE134&lt;&gt;"",1,0))</f>
        <v>0</v>
      </c>
      <c r="BE131" s="42">
        <f>IF('Indicator Data'!BF135="No Data",1,IF('Indicator Data imputation'!BF134&lt;&gt;"",1,0))</f>
        <v>0</v>
      </c>
      <c r="BF131" s="42">
        <f>IF('Indicator Data'!BG135="No Data",1,IF('Indicator Data imputation'!BG134&lt;&gt;"",1,0))</f>
        <v>0</v>
      </c>
      <c r="BG131" s="42">
        <f>IF('Indicator Data'!BH135="No Data",1,IF('Indicator Data imputation'!BH134&lt;&gt;"",1,0))</f>
        <v>0</v>
      </c>
      <c r="BH131" s="42">
        <f>IF('Indicator Data'!BI135="No Data",1,IF('Indicator Data imputation'!BI134&lt;&gt;"",1,0))</f>
        <v>0</v>
      </c>
      <c r="BI131" s="42">
        <f>IF('Indicator Data'!BJ135="No Data",1,IF('Indicator Data imputation'!BJ134&lt;&gt;"",1,0))</f>
        <v>0</v>
      </c>
      <c r="BJ131" s="42">
        <f>IF('Indicator Data'!BK135="No Data",1,IF('Indicator Data imputation'!BK134&lt;&gt;"",1,0))</f>
        <v>0</v>
      </c>
      <c r="BK131" s="42">
        <f>IF('Indicator Data'!BL135="No Data",1,IF('Indicator Data imputation'!BL134&lt;&gt;"",1,0))</f>
        <v>0</v>
      </c>
      <c r="BL131" s="42">
        <f>IF('Indicator Data'!BM135="No Data",1,IF('Indicator Data imputation'!BM134&lt;&gt;"",1,0))</f>
        <v>0</v>
      </c>
      <c r="BM131" s="42">
        <f>IF('Indicator Data'!BN135="No Data",1,IF('Indicator Data imputation'!BN134&lt;&gt;"",1,0))</f>
        <v>0</v>
      </c>
      <c r="BN131" s="42">
        <f>IF('Indicator Data'!BO135="No Data",1,IF('Indicator Data imputation'!BO134&lt;&gt;"",1,0))</f>
        <v>0</v>
      </c>
      <c r="BO131" s="42">
        <f>IF('Indicator Data'!BP135="No Data",1,IF('Indicator Data imputation'!BP134&lt;&gt;"",1,0))</f>
        <v>0</v>
      </c>
      <c r="BP131" s="42">
        <f>IF('Indicator Data'!BQ135="No Data",1,IF('Indicator Data imputation'!BQ134&lt;&gt;"",1,0))</f>
        <v>0</v>
      </c>
      <c r="BQ131" s="42">
        <f>IF('Indicator Data'!BR135="No Data",1,IF('Indicator Data imputation'!BR134&lt;&gt;"",1,0))</f>
        <v>0</v>
      </c>
      <c r="BR131" s="42">
        <f>IF('Indicator Data'!BS135="No Data",1,IF('Indicator Data imputation'!BS134&lt;&gt;"",1,0))</f>
        <v>0</v>
      </c>
      <c r="BS131" s="42">
        <f>IF('Indicator Data'!BT135="No Data",1,IF('Indicator Data imputation'!BT134&lt;&gt;"",1,0))</f>
        <v>0</v>
      </c>
      <c r="BT131" s="42">
        <f>IF('Indicator Data'!BU135="No Data",1,IF('Indicator Data imputation'!BU134&lt;&gt;"",1,0))</f>
        <v>0</v>
      </c>
      <c r="BU131">
        <f t="shared" si="6"/>
        <v>4</v>
      </c>
      <c r="BV131" s="44">
        <f t="shared" ref="BV131:BV192" si="7">BU131/75</f>
        <v>5.3333333333333337E-2</v>
      </c>
    </row>
    <row r="132" spans="1:74">
      <c r="A132" t="str">
        <f>'Indicator Data'!B136</f>
        <v>PLW</v>
      </c>
      <c r="B132" s="42">
        <f>IF('Indicator Data'!C136="No Data",1,IF('Indicator Data imputation'!C135&lt;&gt;"",1,0))</f>
        <v>0</v>
      </c>
      <c r="C132" s="42">
        <f>IF('Indicator Data'!D136="No Data",1,IF('Indicator Data imputation'!D135&lt;&gt;"",1,0))</f>
        <v>0</v>
      </c>
      <c r="D132" s="42">
        <f>IF('Indicator Data'!E136="No Data",1,IF('Indicator Data imputation'!E135&lt;&gt;"",1,0))</f>
        <v>0</v>
      </c>
      <c r="E132" s="42">
        <f>IF('Indicator Data'!F136="No Data",1,IF('Indicator Data imputation'!F135&lt;&gt;"",1,0))</f>
        <v>0</v>
      </c>
      <c r="F132" s="42">
        <f>IF('Indicator Data'!G136="No Data",1,IF('Indicator Data imputation'!G135&lt;&gt;"",1,0))</f>
        <v>0</v>
      </c>
      <c r="G132" s="42">
        <f>IF('Indicator Data'!H136="No Data",1,IF('Indicator Data imputation'!H135&lt;&gt;"",1,0))</f>
        <v>0</v>
      </c>
      <c r="H132" s="42">
        <f>IF('Indicator Data'!I136="No Data",1,IF('Indicator Data imputation'!I135&lt;&gt;"",1,0))</f>
        <v>0</v>
      </c>
      <c r="I132" s="42">
        <f>IF('Indicator Data'!J136="No Data",1,IF('Indicator Data imputation'!J135&lt;&gt;"",1,0))</f>
        <v>0</v>
      </c>
      <c r="J132" s="42">
        <f>IF('Indicator Data'!K136="No Data",1,IF('Indicator Data imputation'!K135&lt;&gt;"",1,0))</f>
        <v>0</v>
      </c>
      <c r="K132" s="42">
        <f>IF('Indicator Data'!L136="No Data",1,IF('Indicator Data imputation'!L135&lt;&gt;"",1,0))</f>
        <v>1</v>
      </c>
      <c r="L132" s="42">
        <f>IF('Indicator Data'!M136="No Data",1,IF('Indicator Data imputation'!M135&lt;&gt;"",1,0))</f>
        <v>0</v>
      </c>
      <c r="M132" s="42">
        <f>IF('Indicator Data'!N136="No Data",1,IF('Indicator Data imputation'!N135&lt;&gt;"",1,0))</f>
        <v>1</v>
      </c>
      <c r="N132" s="42">
        <f>IF('Indicator Data'!O136="No Data",1,IF('Indicator Data imputation'!O135&lt;&gt;"",1,0))</f>
        <v>1</v>
      </c>
      <c r="O132" s="42">
        <f>IF('Indicator Data'!P136="No Data",1,IF('Indicator Data imputation'!P135&lt;&gt;"",1,0))</f>
        <v>1</v>
      </c>
      <c r="P132" s="42">
        <f>IF('Indicator Data'!Q136="No Data",1,IF('Indicator Data imputation'!Q135&lt;&gt;"",1,0))</f>
        <v>0</v>
      </c>
      <c r="Q132" s="42">
        <f>IF('Indicator Data'!R136="No Data",1,IF('Indicator Data imputation'!R135&lt;&gt;"",1,0))</f>
        <v>0</v>
      </c>
      <c r="R132" s="42">
        <f>IF('Indicator Data'!S136="No Data",1,IF('Indicator Data imputation'!S135&lt;&gt;"",1,0))</f>
        <v>0</v>
      </c>
      <c r="S132" s="42">
        <f>IF('Indicator Data'!T136="No Data",1,IF('Indicator Data imputation'!T135&lt;&gt;"",1,0))</f>
        <v>0</v>
      </c>
      <c r="T132" s="42">
        <f>IF('Indicator Data'!U136="No Data",1,IF('Indicator Data imputation'!U135&lt;&gt;"",1,0))</f>
        <v>0</v>
      </c>
      <c r="U132" s="42">
        <f>IF('Indicator Data'!V136="No Data",1,IF('Indicator Data imputation'!V135&lt;&gt;"",1,0))</f>
        <v>0</v>
      </c>
      <c r="V132" s="42">
        <f>IF('Indicator Data'!W136="No Data",1,IF('Indicator Data imputation'!W135&lt;&gt;"",1,0))</f>
        <v>0</v>
      </c>
      <c r="W132" s="42">
        <f>IF('Indicator Data'!X136="No Data",1,IF('Indicator Data imputation'!X135&lt;&gt;"",1,0))</f>
        <v>0</v>
      </c>
      <c r="X132" s="42">
        <f>IF('Indicator Data'!Y136="No Data",1,IF('Indicator Data imputation'!Y135&lt;&gt;"",1,0))</f>
        <v>1</v>
      </c>
      <c r="Y132" s="42">
        <f>IF('Indicator Data'!Z136="No Data",1,IF('Indicator Data imputation'!Z135&lt;&gt;"",1,0))</f>
        <v>0</v>
      </c>
      <c r="Z132" s="42">
        <f>IF('Indicator Data'!AA136="No Data",1,IF('Indicator Data imputation'!AA135&lt;&gt;"",1,0))</f>
        <v>1</v>
      </c>
      <c r="AA132" s="42">
        <f>IF('Indicator Data'!AB136="No Data",1,IF('Indicator Data imputation'!AB135&lt;&gt;"",1,0))</f>
        <v>0</v>
      </c>
      <c r="AB132" s="42">
        <f>IF('Indicator Data'!AC136="No Data",1,IF('Indicator Data imputation'!AC135&lt;&gt;"",1,0))</f>
        <v>0</v>
      </c>
      <c r="AC132" s="42">
        <f>IF('Indicator Data'!AD136="No Data",1,IF('Indicator Data imputation'!AD135&lt;&gt;"",1,0))</f>
        <v>0</v>
      </c>
      <c r="AD132" s="42">
        <f>IF('Indicator Data'!AE136="No Data",1,IF('Indicator Data imputation'!AE135&lt;&gt;"",1,0))</f>
        <v>0</v>
      </c>
      <c r="AE132" s="42">
        <f>IF('Indicator Data'!AF136="No Data",1,IF('Indicator Data imputation'!AF135&lt;&gt;"",1,0))</f>
        <v>0</v>
      </c>
      <c r="AF132" s="42">
        <f>IF('Indicator Data'!AG136="No Data",1,IF('Indicator Data imputation'!AG135&lt;&gt;"",1,0))</f>
        <v>0</v>
      </c>
      <c r="AG132" s="42">
        <f>IF('Indicator Data'!AH136="No Data",1,IF('Indicator Data imputation'!AH135&lt;&gt;"",1,0))</f>
        <v>0</v>
      </c>
      <c r="AH132" s="42">
        <f>IF('Indicator Data'!AI136="No Data",1,IF('Indicator Data imputation'!AI135&lt;&gt;"",1,0))</f>
        <v>1</v>
      </c>
      <c r="AI132" s="42">
        <f>IF('Indicator Data'!AJ136="No Data",1,IF('Indicator Data imputation'!AJ135&lt;&gt;"",1,0))</f>
        <v>0</v>
      </c>
      <c r="AJ132" s="42">
        <f>IF('Indicator Data'!AK136="No Data",1,IF('Indicator Data imputation'!AK135&lt;&gt;"",1,0))</f>
        <v>0</v>
      </c>
      <c r="AK132" s="42">
        <f>IF('Indicator Data'!AL136="No Data",1,IF('Indicator Data imputation'!AL135&lt;&gt;"",1,0))</f>
        <v>0</v>
      </c>
      <c r="AL132" s="42">
        <f>IF('Indicator Data'!AM136="No Data",1,IF('Indicator Data imputation'!AM135&lt;&gt;"",1,0))</f>
        <v>0</v>
      </c>
      <c r="AM132" s="42">
        <f>IF('Indicator Data'!AN136="No Data",1,IF('Indicator Data imputation'!AN135&lt;&gt;"",1,0))</f>
        <v>0</v>
      </c>
      <c r="AN132" s="42">
        <f>IF('Indicator Data'!AO136="No Data",1,IF('Indicator Data imputation'!AO135&lt;&gt;"",1,0))</f>
        <v>0</v>
      </c>
      <c r="AO132" s="42">
        <f>IF('Indicator Data'!AP136="No Data",1,IF('Indicator Data imputation'!AP135&lt;&gt;"",1,0))</f>
        <v>1</v>
      </c>
      <c r="AP132" s="42">
        <f>IF('Indicator Data'!AQ136="No Data",1,IF('Indicator Data imputation'!AQ135&lt;&gt;"",1,0))</f>
        <v>0</v>
      </c>
      <c r="AQ132" s="42">
        <f>IF('Indicator Data'!AR136="No Data",1,IF('Indicator Data imputation'!AR135&lt;&gt;"",1,0))</f>
        <v>1</v>
      </c>
      <c r="AR132" s="42">
        <f>IF('Indicator Data'!AS136="No Data",1,IF('Indicator Data imputation'!AS135&lt;&gt;"",1,0))</f>
        <v>1</v>
      </c>
      <c r="AS132" s="42">
        <f>IF('Indicator Data'!AT136="No Data",1,IF('Indicator Data imputation'!AT135&lt;&gt;"",1,0))</f>
        <v>1</v>
      </c>
      <c r="AT132" s="42">
        <f>IF('Indicator Data'!AU136="No Data",1,IF('Indicator Data imputation'!AU135&lt;&gt;"",1,0))</f>
        <v>0</v>
      </c>
      <c r="AU132" s="42">
        <f>IF('Indicator Data'!AV136="No Data",1,IF('Indicator Data imputation'!AV135&lt;&gt;"",1,0))</f>
        <v>1</v>
      </c>
      <c r="AV132" s="42">
        <f>IF('Indicator Data'!AW136="No Data",1,IF('Indicator Data imputation'!AW135&lt;&gt;"",1,0))</f>
        <v>1</v>
      </c>
      <c r="AW132" s="42">
        <f>IF('Indicator Data'!AX136="No Data",1,IF('Indicator Data imputation'!AX135&lt;&gt;"",1,0))</f>
        <v>0</v>
      </c>
      <c r="AX132" s="42">
        <f>IF('Indicator Data'!AY136="No Data",1,IF('Indicator Data imputation'!AY135&lt;&gt;"",1,0))</f>
        <v>0</v>
      </c>
      <c r="AY132" s="42">
        <f>IF('Indicator Data'!AZ136="No Data",1,IF('Indicator Data imputation'!AZ135&lt;&gt;"",1,0))</f>
        <v>0</v>
      </c>
      <c r="AZ132" s="42">
        <f>IF('Indicator Data'!BA136="No Data",1,IF('Indicator Data imputation'!BA135&lt;&gt;"",1,0))</f>
        <v>0</v>
      </c>
      <c r="BA132" s="42">
        <f>IF('Indicator Data'!BB136="No Data",1,IF('Indicator Data imputation'!BB135&lt;&gt;"",1,0))</f>
        <v>0</v>
      </c>
      <c r="BB132" s="42">
        <f>IF('Indicator Data'!BC136="No Data",1,IF('Indicator Data imputation'!BC135&lt;&gt;"",1,0))</f>
        <v>0</v>
      </c>
      <c r="BC132" s="42">
        <f>IF('Indicator Data'!BD136="No Data",1,IF('Indicator Data imputation'!BD135&lt;&gt;"",1,0))</f>
        <v>1</v>
      </c>
      <c r="BD132" s="42">
        <f>IF('Indicator Data'!BE136="No Data",1,IF('Indicator Data imputation'!BE135&lt;&gt;"",1,0))</f>
        <v>1</v>
      </c>
      <c r="BE132" s="42">
        <f>IF('Indicator Data'!BF136="No Data",1,IF('Indicator Data imputation'!BF135&lt;&gt;"",1,0))</f>
        <v>0</v>
      </c>
      <c r="BF132" s="42">
        <f>IF('Indicator Data'!BG136="No Data",1,IF('Indicator Data imputation'!BG135&lt;&gt;"",1,0))</f>
        <v>0</v>
      </c>
      <c r="BG132" s="42">
        <f>IF('Indicator Data'!BH136="No Data",1,IF('Indicator Data imputation'!BH135&lt;&gt;"",1,0))</f>
        <v>1</v>
      </c>
      <c r="BH132" s="42">
        <f>IF('Indicator Data'!BI136="No Data",1,IF('Indicator Data imputation'!BI135&lt;&gt;"",1,0))</f>
        <v>0</v>
      </c>
      <c r="BI132" s="42">
        <f>IF('Indicator Data'!BJ136="No Data",1,IF('Indicator Data imputation'!BJ135&lt;&gt;"",1,0))</f>
        <v>0</v>
      </c>
      <c r="BJ132" s="42">
        <f>IF('Indicator Data'!BK136="No Data",1,IF('Indicator Data imputation'!BK135&lt;&gt;"",1,0))</f>
        <v>1</v>
      </c>
      <c r="BK132" s="42">
        <f>IF('Indicator Data'!BL136="No Data",1,IF('Indicator Data imputation'!BL135&lt;&gt;"",1,0))</f>
        <v>0</v>
      </c>
      <c r="BL132" s="42">
        <f>IF('Indicator Data'!BM136="No Data",1,IF('Indicator Data imputation'!BM135&lt;&gt;"",1,0))</f>
        <v>0</v>
      </c>
      <c r="BM132" s="42">
        <f>IF('Indicator Data'!BN136="No Data",1,IF('Indicator Data imputation'!BN135&lt;&gt;"",1,0))</f>
        <v>0</v>
      </c>
      <c r="BN132" s="42">
        <f>IF('Indicator Data'!BO136="No Data",1,IF('Indicator Data imputation'!BO135&lt;&gt;"",1,0))</f>
        <v>0</v>
      </c>
      <c r="BO132" s="42">
        <f>IF('Indicator Data'!BP136="No Data",1,IF('Indicator Data imputation'!BP135&lt;&gt;"",1,0))</f>
        <v>0</v>
      </c>
      <c r="BP132" s="42">
        <f>IF('Indicator Data'!BQ136="No Data",1,IF('Indicator Data imputation'!BQ135&lt;&gt;"",1,0))</f>
        <v>0</v>
      </c>
      <c r="BQ132" s="42">
        <f>IF('Indicator Data'!BR136="No Data",1,IF('Indicator Data imputation'!BR135&lt;&gt;"",1,0))</f>
        <v>0</v>
      </c>
      <c r="BR132" s="42">
        <f>IF('Indicator Data'!BS136="No Data",1,IF('Indicator Data imputation'!BS135&lt;&gt;"",1,0))</f>
        <v>0</v>
      </c>
      <c r="BS132" s="42">
        <f>IF('Indicator Data'!BT136="No Data",1,IF('Indicator Data imputation'!BT135&lt;&gt;"",1,0))</f>
        <v>0</v>
      </c>
      <c r="BT132" s="42">
        <f>IF('Indicator Data'!BU136="No Data",1,IF('Indicator Data imputation'!BU135&lt;&gt;"",1,0))</f>
        <v>1</v>
      </c>
      <c r="BU132">
        <f t="shared" si="6"/>
        <v>18</v>
      </c>
      <c r="BV132" s="44">
        <f t="shared" si="7"/>
        <v>0.24</v>
      </c>
    </row>
    <row r="133" spans="1:74">
      <c r="A133" t="str">
        <f>'Indicator Data'!B137</f>
        <v>PSE</v>
      </c>
      <c r="B133" s="42">
        <f>IF('Indicator Data'!C137="No Data",1,IF('Indicator Data imputation'!C136&lt;&gt;"",1,0))</f>
        <v>0</v>
      </c>
      <c r="C133" s="42">
        <f>IF('Indicator Data'!D137="No Data",1,IF('Indicator Data imputation'!D136&lt;&gt;"",1,0))</f>
        <v>0</v>
      </c>
      <c r="D133" s="42">
        <f>IF('Indicator Data'!E137="No Data",1,IF('Indicator Data imputation'!E136&lt;&gt;"",1,0))</f>
        <v>0</v>
      </c>
      <c r="E133" s="42">
        <f>IF('Indicator Data'!F137="No Data",1,IF('Indicator Data imputation'!F136&lt;&gt;"",1,0))</f>
        <v>0</v>
      </c>
      <c r="F133" s="42">
        <f>IF('Indicator Data'!G137="No Data",1,IF('Indicator Data imputation'!G136&lt;&gt;"",1,0))</f>
        <v>0</v>
      </c>
      <c r="G133" s="42">
        <f>IF('Indicator Data'!H137="No Data",1,IF('Indicator Data imputation'!H136&lt;&gt;"",1,0))</f>
        <v>0</v>
      </c>
      <c r="H133" s="42">
        <f>IF('Indicator Data'!I137="No Data",1,IF('Indicator Data imputation'!I136&lt;&gt;"",1,0))</f>
        <v>0</v>
      </c>
      <c r="I133" s="42">
        <f>IF('Indicator Data'!J137="No Data",1,IF('Indicator Data imputation'!J136&lt;&gt;"",1,0))</f>
        <v>0</v>
      </c>
      <c r="J133" s="42">
        <f>IF('Indicator Data'!K137="No Data",1,IF('Indicator Data imputation'!K136&lt;&gt;"",1,0))</f>
        <v>0</v>
      </c>
      <c r="K133" s="42">
        <f>IF('Indicator Data'!L137="No Data",1,IF('Indicator Data imputation'!L136&lt;&gt;"",1,0))</f>
        <v>1</v>
      </c>
      <c r="L133" s="42">
        <f>IF('Indicator Data'!M137="No Data",1,IF('Indicator Data imputation'!M136&lt;&gt;"",1,0))</f>
        <v>0</v>
      </c>
      <c r="M133" s="42">
        <f>IF('Indicator Data'!N137="No Data",1,IF('Indicator Data imputation'!N136&lt;&gt;"",1,0))</f>
        <v>1</v>
      </c>
      <c r="N133" s="42">
        <f>IF('Indicator Data'!O137="No Data",1,IF('Indicator Data imputation'!O136&lt;&gt;"",1,0))</f>
        <v>1</v>
      </c>
      <c r="O133" s="42">
        <f>IF('Indicator Data'!P137="No Data",1,IF('Indicator Data imputation'!P136&lt;&gt;"",1,0))</f>
        <v>1</v>
      </c>
      <c r="P133" s="42">
        <f>IF('Indicator Data'!Q137="No Data",1,IF('Indicator Data imputation'!Q136&lt;&gt;"",1,0))</f>
        <v>0</v>
      </c>
      <c r="Q133" s="42">
        <f>IF('Indicator Data'!R137="No Data",1,IF('Indicator Data imputation'!R136&lt;&gt;"",1,0))</f>
        <v>0</v>
      </c>
      <c r="R133" s="42">
        <f>IF('Indicator Data'!S137="No Data",1,IF('Indicator Data imputation'!S136&lt;&gt;"",1,0))</f>
        <v>0</v>
      </c>
      <c r="S133" s="42">
        <f>IF('Indicator Data'!T137="No Data",1,IF('Indicator Data imputation'!T136&lt;&gt;"",1,0))</f>
        <v>0</v>
      </c>
      <c r="T133" s="42">
        <f>IF('Indicator Data'!U137="No Data",1,IF('Indicator Data imputation'!U136&lt;&gt;"",1,0))</f>
        <v>0</v>
      </c>
      <c r="U133" s="42">
        <f>IF('Indicator Data'!V137="No Data",1,IF('Indicator Data imputation'!V136&lt;&gt;"",1,0))</f>
        <v>0</v>
      </c>
      <c r="V133" s="42">
        <f>IF('Indicator Data'!W137="No Data",1,IF('Indicator Data imputation'!W136&lt;&gt;"",1,0))</f>
        <v>0</v>
      </c>
      <c r="W133" s="42">
        <f>IF('Indicator Data'!X137="No Data",1,IF('Indicator Data imputation'!X136&lt;&gt;"",1,0))</f>
        <v>0</v>
      </c>
      <c r="X133" s="42">
        <f>IF('Indicator Data'!Y137="No Data",1,IF('Indicator Data imputation'!Y136&lt;&gt;"",1,0))</f>
        <v>0</v>
      </c>
      <c r="Y133" s="42">
        <f>IF('Indicator Data'!Z137="No Data",1,IF('Indicator Data imputation'!Z136&lt;&gt;"",1,0))</f>
        <v>0</v>
      </c>
      <c r="Z133" s="42">
        <f>IF('Indicator Data'!AA137="No Data",1,IF('Indicator Data imputation'!AA136&lt;&gt;"",1,0))</f>
        <v>0</v>
      </c>
      <c r="AA133" s="42">
        <f>IF('Indicator Data'!AB137="No Data",1,IF('Indicator Data imputation'!AB136&lt;&gt;"",1,0))</f>
        <v>0</v>
      </c>
      <c r="AB133" s="42">
        <f>IF('Indicator Data'!AC137="No Data",1,IF('Indicator Data imputation'!AC136&lt;&gt;"",1,0))</f>
        <v>1</v>
      </c>
      <c r="AC133" s="42">
        <f>IF('Indicator Data'!AD137="No Data",1,IF('Indicator Data imputation'!AD136&lt;&gt;"",1,0))</f>
        <v>0</v>
      </c>
      <c r="AD133" s="42">
        <f>IF('Indicator Data'!AE137="No Data",1,IF('Indicator Data imputation'!AE136&lt;&gt;"",1,0))</f>
        <v>0</v>
      </c>
      <c r="AE133" s="42">
        <f>IF('Indicator Data'!AF137="No Data",1,IF('Indicator Data imputation'!AF136&lt;&gt;"",1,0))</f>
        <v>0</v>
      </c>
      <c r="AF133" s="42">
        <f>IF('Indicator Data'!AG137="No Data",1,IF('Indicator Data imputation'!AG136&lt;&gt;"",1,0))</f>
        <v>0</v>
      </c>
      <c r="AG133" s="42">
        <f>IF('Indicator Data'!AH137="No Data",1,IF('Indicator Data imputation'!AH136&lt;&gt;"",1,0))</f>
        <v>0</v>
      </c>
      <c r="AH133" s="42">
        <f>IF('Indicator Data'!AI137="No Data",1,IF('Indicator Data imputation'!AI136&lt;&gt;"",1,0))</f>
        <v>0</v>
      </c>
      <c r="AI133" s="42">
        <f>IF('Indicator Data'!AJ137="No Data",1,IF('Indicator Data imputation'!AJ136&lt;&gt;"",1,0))</f>
        <v>0</v>
      </c>
      <c r="AJ133" s="42">
        <f>IF('Indicator Data'!AK137="No Data",1,IF('Indicator Data imputation'!AK136&lt;&gt;"",1,0))</f>
        <v>0</v>
      </c>
      <c r="AK133" s="42">
        <f>IF('Indicator Data'!AL137="No Data",1,IF('Indicator Data imputation'!AL136&lt;&gt;"",1,0))</f>
        <v>0</v>
      </c>
      <c r="AL133" s="42">
        <f>IF('Indicator Data'!AM137="No Data",1,IF('Indicator Data imputation'!AM136&lt;&gt;"",1,0))</f>
        <v>0</v>
      </c>
      <c r="AM133" s="42">
        <f>IF('Indicator Data'!AN137="No Data",1,IF('Indicator Data imputation'!AN136&lt;&gt;"",1,0))</f>
        <v>0</v>
      </c>
      <c r="AN133" s="42">
        <f>IF('Indicator Data'!AO137="No Data",1,IF('Indicator Data imputation'!AO136&lt;&gt;"",1,0))</f>
        <v>0</v>
      </c>
      <c r="AO133" s="42">
        <f>IF('Indicator Data'!AP137="No Data",1,IF('Indicator Data imputation'!AP136&lt;&gt;"",1,0))</f>
        <v>0</v>
      </c>
      <c r="AP133" s="42">
        <f>IF('Indicator Data'!AQ137="No Data",1,IF('Indicator Data imputation'!AQ136&lt;&gt;"",1,0))</f>
        <v>0</v>
      </c>
      <c r="AQ133" s="42">
        <f>IF('Indicator Data'!AR137="No Data",1,IF('Indicator Data imputation'!AR136&lt;&gt;"",1,0))</f>
        <v>1</v>
      </c>
      <c r="AR133" s="42">
        <f>IF('Indicator Data'!AS137="No Data",1,IF('Indicator Data imputation'!AS136&lt;&gt;"",1,0))</f>
        <v>1</v>
      </c>
      <c r="AS133" s="42">
        <f>IF('Indicator Data'!AT137="No Data",1,IF('Indicator Data imputation'!AT136&lt;&gt;"",1,0))</f>
        <v>1</v>
      </c>
      <c r="AT133" s="42">
        <f>IF('Indicator Data'!AU137="No Data",1,IF('Indicator Data imputation'!AU136&lt;&gt;"",1,0))</f>
        <v>1</v>
      </c>
      <c r="AU133" s="42">
        <f>IF('Indicator Data'!AV137="No Data",1,IF('Indicator Data imputation'!AV136&lt;&gt;"",1,0))</f>
        <v>1</v>
      </c>
      <c r="AV133" s="42">
        <f>IF('Indicator Data'!AW137="No Data",1,IF('Indicator Data imputation'!AW136&lt;&gt;"",1,0))</f>
        <v>0</v>
      </c>
      <c r="AW133" s="42">
        <f>IF('Indicator Data'!AX137="No Data",1,IF('Indicator Data imputation'!AX136&lt;&gt;"",1,0))</f>
        <v>0</v>
      </c>
      <c r="AX133" s="42">
        <f>IF('Indicator Data'!AY137="No Data",1,IF('Indicator Data imputation'!AY136&lt;&gt;"",1,0))</f>
        <v>0</v>
      </c>
      <c r="AY133" s="42">
        <f>IF('Indicator Data'!AZ137="No Data",1,IF('Indicator Data imputation'!AZ136&lt;&gt;"",1,0))</f>
        <v>0</v>
      </c>
      <c r="AZ133" s="42">
        <f>IF('Indicator Data'!BA137="No Data",1,IF('Indicator Data imputation'!BA136&lt;&gt;"",1,0))</f>
        <v>0</v>
      </c>
      <c r="BA133" s="42">
        <f>IF('Indicator Data'!BB137="No Data",1,IF('Indicator Data imputation'!BB136&lt;&gt;"",1,0))</f>
        <v>0</v>
      </c>
      <c r="BB133" s="42">
        <f>IF('Indicator Data'!BC137="No Data",1,IF('Indicator Data imputation'!BC136&lt;&gt;"",1,0))</f>
        <v>0</v>
      </c>
      <c r="BC133" s="42">
        <f>IF('Indicator Data'!BD137="No Data",1,IF('Indicator Data imputation'!BD136&lt;&gt;"",1,0))</f>
        <v>1</v>
      </c>
      <c r="BD133" s="42">
        <f>IF('Indicator Data'!BE137="No Data",1,IF('Indicator Data imputation'!BE136&lt;&gt;"",1,0))</f>
        <v>1</v>
      </c>
      <c r="BE133" s="42">
        <f>IF('Indicator Data'!BF137="No Data",1,IF('Indicator Data imputation'!BF136&lt;&gt;"",1,0))</f>
        <v>0</v>
      </c>
      <c r="BF133" s="42">
        <f>IF('Indicator Data'!BG137="No Data",1,IF('Indicator Data imputation'!BG136&lt;&gt;"",1,0))</f>
        <v>0</v>
      </c>
      <c r="BG133" s="42">
        <f>IF('Indicator Data'!BH137="No Data",1,IF('Indicator Data imputation'!BH136&lt;&gt;"",1,0))</f>
        <v>1</v>
      </c>
      <c r="BH133" s="42">
        <f>IF('Indicator Data'!BI137="No Data",1,IF('Indicator Data imputation'!BI136&lt;&gt;"",1,0))</f>
        <v>0</v>
      </c>
      <c r="BI133" s="42">
        <f>IF('Indicator Data'!BJ137="No Data",1,IF('Indicator Data imputation'!BJ136&lt;&gt;"",1,0))</f>
        <v>0</v>
      </c>
      <c r="BJ133" s="42">
        <f>IF('Indicator Data'!BK137="No Data",1,IF('Indicator Data imputation'!BK136&lt;&gt;"",1,0))</f>
        <v>0</v>
      </c>
      <c r="BK133" s="42">
        <f>IF('Indicator Data'!BL137="No Data",1,IF('Indicator Data imputation'!BL136&lt;&gt;"",1,0))</f>
        <v>0</v>
      </c>
      <c r="BL133" s="42">
        <f>IF('Indicator Data'!BM137="No Data",1,IF('Indicator Data imputation'!BM136&lt;&gt;"",1,0))</f>
        <v>0</v>
      </c>
      <c r="BM133" s="42">
        <f>IF('Indicator Data'!BN137="No Data",1,IF('Indicator Data imputation'!BN136&lt;&gt;"",1,0))</f>
        <v>0</v>
      </c>
      <c r="BN133" s="42">
        <f>IF('Indicator Data'!BO137="No Data",1,IF('Indicator Data imputation'!BO136&lt;&gt;"",1,0))</f>
        <v>0</v>
      </c>
      <c r="BO133" s="42">
        <f>IF('Indicator Data'!BP137="No Data",1,IF('Indicator Data imputation'!BP136&lt;&gt;"",1,0))</f>
        <v>0</v>
      </c>
      <c r="BP133" s="42">
        <f>IF('Indicator Data'!BQ137="No Data",1,IF('Indicator Data imputation'!BQ136&lt;&gt;"",1,0))</f>
        <v>0</v>
      </c>
      <c r="BQ133" s="42">
        <f>IF('Indicator Data'!BR137="No Data",1,IF('Indicator Data imputation'!BR136&lt;&gt;"",1,0))</f>
        <v>0</v>
      </c>
      <c r="BR133" s="42">
        <f>IF('Indicator Data'!BS137="No Data",1,IF('Indicator Data imputation'!BS136&lt;&gt;"",1,0))</f>
        <v>0</v>
      </c>
      <c r="BS133" s="42">
        <f>IF('Indicator Data'!BT137="No Data",1,IF('Indicator Data imputation'!BT136&lt;&gt;"",1,0))</f>
        <v>1</v>
      </c>
      <c r="BT133" s="42">
        <f>IF('Indicator Data'!BU137="No Data",1,IF('Indicator Data imputation'!BU136&lt;&gt;"",1,0))</f>
        <v>0</v>
      </c>
      <c r="BU133">
        <f t="shared" si="6"/>
        <v>14</v>
      </c>
      <c r="BV133" s="44">
        <f t="shared" si="7"/>
        <v>0.18666666666666668</v>
      </c>
    </row>
    <row r="134" spans="1:74">
      <c r="A134" t="str">
        <f>'Indicator Data'!B138</f>
        <v>PAN</v>
      </c>
      <c r="B134" s="42">
        <f>IF('Indicator Data'!C138="No Data",1,IF('Indicator Data imputation'!C137&lt;&gt;"",1,0))</f>
        <v>0</v>
      </c>
      <c r="C134" s="42">
        <f>IF('Indicator Data'!D138="No Data",1,IF('Indicator Data imputation'!D137&lt;&gt;"",1,0))</f>
        <v>0</v>
      </c>
      <c r="D134" s="42">
        <f>IF('Indicator Data'!E138="No Data",1,IF('Indicator Data imputation'!E137&lt;&gt;"",1,0))</f>
        <v>0</v>
      </c>
      <c r="E134" s="42">
        <f>IF('Indicator Data'!F138="No Data",1,IF('Indicator Data imputation'!F137&lt;&gt;"",1,0))</f>
        <v>0</v>
      </c>
      <c r="F134" s="42">
        <f>IF('Indicator Data'!G138="No Data",1,IF('Indicator Data imputation'!G137&lt;&gt;"",1,0))</f>
        <v>0</v>
      </c>
      <c r="G134" s="42">
        <f>IF('Indicator Data'!H138="No Data",1,IF('Indicator Data imputation'!H137&lt;&gt;"",1,0))</f>
        <v>0</v>
      </c>
      <c r="H134" s="42">
        <f>IF('Indicator Data'!I138="No Data",1,IF('Indicator Data imputation'!I137&lt;&gt;"",1,0))</f>
        <v>0</v>
      </c>
      <c r="I134" s="42">
        <f>IF('Indicator Data'!J138="No Data",1,IF('Indicator Data imputation'!J137&lt;&gt;"",1,0))</f>
        <v>0</v>
      </c>
      <c r="J134" s="42">
        <f>IF('Indicator Data'!K138="No Data",1,IF('Indicator Data imputation'!K137&lt;&gt;"",1,0))</f>
        <v>0</v>
      </c>
      <c r="K134" s="42">
        <f>IF('Indicator Data'!L138="No Data",1,IF('Indicator Data imputation'!L137&lt;&gt;"",1,0))</f>
        <v>0</v>
      </c>
      <c r="L134" s="42">
        <f>IF('Indicator Data'!M138="No Data",1,IF('Indicator Data imputation'!M137&lt;&gt;"",1,0))</f>
        <v>1</v>
      </c>
      <c r="M134" s="42">
        <f>IF('Indicator Data'!N138="No Data",1,IF('Indicator Data imputation'!N137&lt;&gt;"",1,0))</f>
        <v>1</v>
      </c>
      <c r="N134" s="42">
        <f>IF('Indicator Data'!O138="No Data",1,IF('Indicator Data imputation'!O137&lt;&gt;"",1,0))</f>
        <v>1</v>
      </c>
      <c r="O134" s="42">
        <f>IF('Indicator Data'!P138="No Data",1,IF('Indicator Data imputation'!P137&lt;&gt;"",1,0))</f>
        <v>1</v>
      </c>
      <c r="P134" s="42">
        <f>IF('Indicator Data'!Q138="No Data",1,IF('Indicator Data imputation'!Q137&lt;&gt;"",1,0))</f>
        <v>0</v>
      </c>
      <c r="Q134" s="42">
        <f>IF('Indicator Data'!R138="No Data",1,IF('Indicator Data imputation'!R137&lt;&gt;"",1,0))</f>
        <v>0</v>
      </c>
      <c r="R134" s="42">
        <f>IF('Indicator Data'!S138="No Data",1,IF('Indicator Data imputation'!S137&lt;&gt;"",1,0))</f>
        <v>0</v>
      </c>
      <c r="S134" s="42">
        <f>IF('Indicator Data'!T138="No Data",1,IF('Indicator Data imputation'!T137&lt;&gt;"",1,0))</f>
        <v>0</v>
      </c>
      <c r="T134" s="42">
        <f>IF('Indicator Data'!U138="No Data",1,IF('Indicator Data imputation'!U137&lt;&gt;"",1,0))</f>
        <v>0</v>
      </c>
      <c r="U134" s="42">
        <f>IF('Indicator Data'!V138="No Data",1,IF('Indicator Data imputation'!V137&lt;&gt;"",1,0))</f>
        <v>0</v>
      </c>
      <c r="V134" s="42">
        <f>IF('Indicator Data'!W138="No Data",1,IF('Indicator Data imputation'!W137&lt;&gt;"",1,0))</f>
        <v>0</v>
      </c>
      <c r="W134" s="42">
        <f>IF('Indicator Data'!X138="No Data",1,IF('Indicator Data imputation'!X137&lt;&gt;"",1,0))</f>
        <v>0</v>
      </c>
      <c r="X134" s="42">
        <f>IF('Indicator Data'!Y138="No Data",1,IF('Indicator Data imputation'!Y137&lt;&gt;"",1,0))</f>
        <v>0</v>
      </c>
      <c r="Y134" s="42">
        <f>IF('Indicator Data'!Z138="No Data",1,IF('Indicator Data imputation'!Z137&lt;&gt;"",1,0))</f>
        <v>0</v>
      </c>
      <c r="Z134" s="42">
        <f>IF('Indicator Data'!AA138="No Data",1,IF('Indicator Data imputation'!AA137&lt;&gt;"",1,0))</f>
        <v>1</v>
      </c>
      <c r="AA134" s="42">
        <f>IF('Indicator Data'!AB138="No Data",1,IF('Indicator Data imputation'!AB137&lt;&gt;"",1,0))</f>
        <v>0</v>
      </c>
      <c r="AB134" s="42">
        <f>IF('Indicator Data'!AC138="No Data",1,IF('Indicator Data imputation'!AC137&lt;&gt;"",1,0))</f>
        <v>0</v>
      </c>
      <c r="AC134" s="42">
        <f>IF('Indicator Data'!AD138="No Data",1,IF('Indicator Data imputation'!AD137&lt;&gt;"",1,0))</f>
        <v>0</v>
      </c>
      <c r="AD134" s="42">
        <f>IF('Indicator Data'!AE138="No Data",1,IF('Indicator Data imputation'!AE137&lt;&gt;"",1,0))</f>
        <v>0</v>
      </c>
      <c r="AE134" s="42">
        <f>IF('Indicator Data'!AF138="No Data",1,IF('Indicator Data imputation'!AF137&lt;&gt;"",1,0))</f>
        <v>0</v>
      </c>
      <c r="AF134" s="42">
        <f>IF('Indicator Data'!AG138="No Data",1,IF('Indicator Data imputation'!AG137&lt;&gt;"",1,0))</f>
        <v>0</v>
      </c>
      <c r="AG134" s="42">
        <f>IF('Indicator Data'!AH138="No Data",1,IF('Indicator Data imputation'!AH137&lt;&gt;"",1,0))</f>
        <v>0</v>
      </c>
      <c r="AH134" s="42">
        <f>IF('Indicator Data'!AI138="No Data",1,IF('Indicator Data imputation'!AI137&lt;&gt;"",1,0))</f>
        <v>1</v>
      </c>
      <c r="AI134" s="42">
        <f>IF('Indicator Data'!AJ138="No Data",1,IF('Indicator Data imputation'!AJ137&lt;&gt;"",1,0))</f>
        <v>0</v>
      </c>
      <c r="AJ134" s="42">
        <f>IF('Indicator Data'!AK138="No Data",1,IF('Indicator Data imputation'!AK137&lt;&gt;"",1,0))</f>
        <v>0</v>
      </c>
      <c r="AK134" s="42">
        <f>IF('Indicator Data'!AL138="No Data",1,IF('Indicator Data imputation'!AL137&lt;&gt;"",1,0))</f>
        <v>0</v>
      </c>
      <c r="AL134" s="42">
        <f>IF('Indicator Data'!AM138="No Data",1,IF('Indicator Data imputation'!AM137&lt;&gt;"",1,0))</f>
        <v>0</v>
      </c>
      <c r="AM134" s="42">
        <f>IF('Indicator Data'!AN138="No Data",1,IF('Indicator Data imputation'!AN137&lt;&gt;"",1,0))</f>
        <v>0</v>
      </c>
      <c r="AN134" s="42">
        <f>IF('Indicator Data'!AO138="No Data",1,IF('Indicator Data imputation'!AO137&lt;&gt;"",1,0))</f>
        <v>0</v>
      </c>
      <c r="AO134" s="42">
        <f>IF('Indicator Data'!AP138="No Data",1,IF('Indicator Data imputation'!AP137&lt;&gt;"",1,0))</f>
        <v>0</v>
      </c>
      <c r="AP134" s="42">
        <f>IF('Indicator Data'!AQ138="No Data",1,IF('Indicator Data imputation'!AQ137&lt;&gt;"",1,0))</f>
        <v>0</v>
      </c>
      <c r="AQ134" s="42">
        <f>IF('Indicator Data'!AR138="No Data",1,IF('Indicator Data imputation'!AR137&lt;&gt;"",1,0))</f>
        <v>0</v>
      </c>
      <c r="AR134" s="42">
        <f>IF('Indicator Data'!AS138="No Data",1,IF('Indicator Data imputation'!AS137&lt;&gt;"",1,0))</f>
        <v>0</v>
      </c>
      <c r="AS134" s="42">
        <f>IF('Indicator Data'!AT138="No Data",1,IF('Indicator Data imputation'!AT137&lt;&gt;"",1,0))</f>
        <v>0</v>
      </c>
      <c r="AT134" s="42">
        <f>IF('Indicator Data'!AU138="No Data",1,IF('Indicator Data imputation'!AU137&lt;&gt;"",1,0))</f>
        <v>0</v>
      </c>
      <c r="AU134" s="42">
        <f>IF('Indicator Data'!AV138="No Data",1,IF('Indicator Data imputation'!AV137&lt;&gt;"",1,0))</f>
        <v>0</v>
      </c>
      <c r="AV134" s="42">
        <f>IF('Indicator Data'!AW138="No Data",1,IF('Indicator Data imputation'!AW137&lt;&gt;"",1,0))</f>
        <v>0</v>
      </c>
      <c r="AW134" s="42">
        <f>IF('Indicator Data'!AX138="No Data",1,IF('Indicator Data imputation'!AX137&lt;&gt;"",1,0))</f>
        <v>0</v>
      </c>
      <c r="AX134" s="42">
        <f>IF('Indicator Data'!AY138="No Data",1,IF('Indicator Data imputation'!AY137&lt;&gt;"",1,0))</f>
        <v>0</v>
      </c>
      <c r="AY134" s="42">
        <f>IF('Indicator Data'!AZ138="No Data",1,IF('Indicator Data imputation'!AZ137&lt;&gt;"",1,0))</f>
        <v>0</v>
      </c>
      <c r="AZ134" s="42">
        <f>IF('Indicator Data'!BA138="No Data",1,IF('Indicator Data imputation'!BA137&lt;&gt;"",1,0))</f>
        <v>0</v>
      </c>
      <c r="BA134" s="42">
        <f>IF('Indicator Data'!BB138="No Data",1,IF('Indicator Data imputation'!BB137&lt;&gt;"",1,0))</f>
        <v>0</v>
      </c>
      <c r="BB134" s="42">
        <f>IF('Indicator Data'!BC138="No Data",1,IF('Indicator Data imputation'!BC137&lt;&gt;"",1,0))</f>
        <v>0</v>
      </c>
      <c r="BC134" s="42">
        <f>IF('Indicator Data'!BD138="No Data",1,IF('Indicator Data imputation'!BD137&lt;&gt;"",1,0))</f>
        <v>0</v>
      </c>
      <c r="BD134" s="42">
        <f>IF('Indicator Data'!BE138="No Data",1,IF('Indicator Data imputation'!BE137&lt;&gt;"",1,0))</f>
        <v>0</v>
      </c>
      <c r="BE134" s="42">
        <f>IF('Indicator Data'!BF138="No Data",1,IF('Indicator Data imputation'!BF137&lt;&gt;"",1,0))</f>
        <v>0</v>
      </c>
      <c r="BF134" s="42">
        <f>IF('Indicator Data'!BG138="No Data",1,IF('Indicator Data imputation'!BG137&lt;&gt;"",1,0))</f>
        <v>0</v>
      </c>
      <c r="BG134" s="42">
        <f>IF('Indicator Data'!BH138="No Data",1,IF('Indicator Data imputation'!BH137&lt;&gt;"",1,0))</f>
        <v>0</v>
      </c>
      <c r="BH134" s="42">
        <f>IF('Indicator Data'!BI138="No Data",1,IF('Indicator Data imputation'!BI137&lt;&gt;"",1,0))</f>
        <v>0</v>
      </c>
      <c r="BI134" s="42">
        <f>IF('Indicator Data'!BJ138="No Data",1,IF('Indicator Data imputation'!BJ137&lt;&gt;"",1,0))</f>
        <v>0</v>
      </c>
      <c r="BJ134" s="42">
        <f>IF('Indicator Data'!BK138="No Data",1,IF('Indicator Data imputation'!BK137&lt;&gt;"",1,0))</f>
        <v>0</v>
      </c>
      <c r="BK134" s="42">
        <f>IF('Indicator Data'!BL138="No Data",1,IF('Indicator Data imputation'!BL137&lt;&gt;"",1,0))</f>
        <v>0</v>
      </c>
      <c r="BL134" s="42">
        <f>IF('Indicator Data'!BM138="No Data",1,IF('Indicator Data imputation'!BM137&lt;&gt;"",1,0))</f>
        <v>0</v>
      </c>
      <c r="BM134" s="42">
        <f>IF('Indicator Data'!BN138="No Data",1,IF('Indicator Data imputation'!BN137&lt;&gt;"",1,0))</f>
        <v>0</v>
      </c>
      <c r="BN134" s="42">
        <f>IF('Indicator Data'!BO138="No Data",1,IF('Indicator Data imputation'!BO137&lt;&gt;"",1,0))</f>
        <v>0</v>
      </c>
      <c r="BO134" s="42">
        <f>IF('Indicator Data'!BP138="No Data",1,IF('Indicator Data imputation'!BP137&lt;&gt;"",1,0))</f>
        <v>0</v>
      </c>
      <c r="BP134" s="42">
        <f>IF('Indicator Data'!BQ138="No Data",1,IF('Indicator Data imputation'!BQ137&lt;&gt;"",1,0))</f>
        <v>0</v>
      </c>
      <c r="BQ134" s="42">
        <f>IF('Indicator Data'!BR138="No Data",1,IF('Indicator Data imputation'!BR137&lt;&gt;"",1,0))</f>
        <v>0</v>
      </c>
      <c r="BR134" s="42">
        <f>IF('Indicator Data'!BS138="No Data",1,IF('Indicator Data imputation'!BS137&lt;&gt;"",1,0))</f>
        <v>0</v>
      </c>
      <c r="BS134" s="42">
        <f>IF('Indicator Data'!BT138="No Data",1,IF('Indicator Data imputation'!BT137&lt;&gt;"",1,0))</f>
        <v>0</v>
      </c>
      <c r="BT134" s="42">
        <f>IF('Indicator Data'!BU138="No Data",1,IF('Indicator Data imputation'!BU137&lt;&gt;"",1,0))</f>
        <v>0</v>
      </c>
      <c r="BU134">
        <f t="shared" si="6"/>
        <v>6</v>
      </c>
      <c r="BV134" s="44">
        <f t="shared" si="7"/>
        <v>0.08</v>
      </c>
    </row>
    <row r="135" spans="1:74">
      <c r="A135" t="str">
        <f>'Indicator Data'!B139</f>
        <v>PNG</v>
      </c>
      <c r="B135" s="42">
        <f>IF('Indicator Data'!C139="No Data",1,IF('Indicator Data imputation'!C138&lt;&gt;"",1,0))</f>
        <v>0</v>
      </c>
      <c r="C135" s="42">
        <f>IF('Indicator Data'!D139="No Data",1,IF('Indicator Data imputation'!D138&lt;&gt;"",1,0))</f>
        <v>0</v>
      </c>
      <c r="D135" s="42">
        <f>IF('Indicator Data'!E139="No Data",1,IF('Indicator Data imputation'!E138&lt;&gt;"",1,0))</f>
        <v>0</v>
      </c>
      <c r="E135" s="42">
        <f>IF('Indicator Data'!F139="No Data",1,IF('Indicator Data imputation'!F138&lt;&gt;"",1,0))</f>
        <v>0</v>
      </c>
      <c r="F135" s="42">
        <f>IF('Indicator Data'!G139="No Data",1,IF('Indicator Data imputation'!G138&lt;&gt;"",1,0))</f>
        <v>0</v>
      </c>
      <c r="G135" s="42">
        <f>IF('Indicator Data'!H139="No Data",1,IF('Indicator Data imputation'!H138&lt;&gt;"",1,0))</f>
        <v>0</v>
      </c>
      <c r="H135" s="42">
        <f>IF('Indicator Data'!I139="No Data",1,IF('Indicator Data imputation'!I138&lt;&gt;"",1,0))</f>
        <v>0</v>
      </c>
      <c r="I135" s="42">
        <f>IF('Indicator Data'!J139="No Data",1,IF('Indicator Data imputation'!J138&lt;&gt;"",1,0))</f>
        <v>0</v>
      </c>
      <c r="J135" s="42">
        <f>IF('Indicator Data'!K139="No Data",1,IF('Indicator Data imputation'!K138&lt;&gt;"",1,0))</f>
        <v>0</v>
      </c>
      <c r="K135" s="42">
        <f>IF('Indicator Data'!L139="No Data",1,IF('Indicator Data imputation'!L138&lt;&gt;"",1,0))</f>
        <v>0</v>
      </c>
      <c r="L135" s="42">
        <f>IF('Indicator Data'!M139="No Data",1,IF('Indicator Data imputation'!M138&lt;&gt;"",1,0))</f>
        <v>0</v>
      </c>
      <c r="M135" s="42">
        <f>IF('Indicator Data'!N139="No Data",1,IF('Indicator Data imputation'!N138&lt;&gt;"",1,0))</f>
        <v>1</v>
      </c>
      <c r="N135" s="42">
        <f>IF('Indicator Data'!O139="No Data",1,IF('Indicator Data imputation'!O138&lt;&gt;"",1,0))</f>
        <v>1</v>
      </c>
      <c r="O135" s="42">
        <f>IF('Indicator Data'!P139="No Data",1,IF('Indicator Data imputation'!P138&lt;&gt;"",1,0))</f>
        <v>1</v>
      </c>
      <c r="P135" s="42">
        <f>IF('Indicator Data'!Q139="No Data",1,IF('Indicator Data imputation'!Q138&lt;&gt;"",1,0))</f>
        <v>0</v>
      </c>
      <c r="Q135" s="42">
        <f>IF('Indicator Data'!R139="No Data",1,IF('Indicator Data imputation'!R138&lt;&gt;"",1,0))</f>
        <v>0</v>
      </c>
      <c r="R135" s="42">
        <f>IF('Indicator Data'!S139="No Data",1,IF('Indicator Data imputation'!S138&lt;&gt;"",1,0))</f>
        <v>0</v>
      </c>
      <c r="S135" s="42">
        <f>IF('Indicator Data'!T139="No Data",1,IF('Indicator Data imputation'!T138&lt;&gt;"",1,0))</f>
        <v>0</v>
      </c>
      <c r="T135" s="42">
        <f>IF('Indicator Data'!U139="No Data",1,IF('Indicator Data imputation'!U138&lt;&gt;"",1,0))</f>
        <v>0</v>
      </c>
      <c r="U135" s="42">
        <f>IF('Indicator Data'!V139="No Data",1,IF('Indicator Data imputation'!V138&lt;&gt;"",1,0))</f>
        <v>0</v>
      </c>
      <c r="V135" s="42">
        <f>IF('Indicator Data'!W139="No Data",1,IF('Indicator Data imputation'!W138&lt;&gt;"",1,0))</f>
        <v>0</v>
      </c>
      <c r="W135" s="42">
        <f>IF('Indicator Data'!X139="No Data",1,IF('Indicator Data imputation'!X138&lt;&gt;"",1,0))</f>
        <v>0</v>
      </c>
      <c r="X135" s="42">
        <f>IF('Indicator Data'!Y139="No Data",1,IF('Indicator Data imputation'!Y138&lt;&gt;"",1,0))</f>
        <v>1</v>
      </c>
      <c r="Y135" s="42">
        <f>IF('Indicator Data'!Z139="No Data",1,IF('Indicator Data imputation'!Z138&lt;&gt;"",1,0))</f>
        <v>0</v>
      </c>
      <c r="Z135" s="42">
        <f>IF('Indicator Data'!AA139="No Data",1,IF('Indicator Data imputation'!AA138&lt;&gt;"",1,0))</f>
        <v>0</v>
      </c>
      <c r="AA135" s="42">
        <f>IF('Indicator Data'!AB139="No Data",1,IF('Indicator Data imputation'!AB138&lt;&gt;"",1,0))</f>
        <v>0</v>
      </c>
      <c r="AB135" s="42">
        <f>IF('Indicator Data'!AC139="No Data",1,IF('Indicator Data imputation'!AC138&lt;&gt;"",1,0))</f>
        <v>1</v>
      </c>
      <c r="AC135" s="42">
        <f>IF('Indicator Data'!AD139="No Data",1,IF('Indicator Data imputation'!AD138&lt;&gt;"",1,0))</f>
        <v>0</v>
      </c>
      <c r="AD135" s="42">
        <f>IF('Indicator Data'!AE139="No Data",1,IF('Indicator Data imputation'!AE138&lt;&gt;"",1,0))</f>
        <v>0</v>
      </c>
      <c r="AE135" s="42">
        <f>IF('Indicator Data'!AF139="No Data",1,IF('Indicator Data imputation'!AF138&lt;&gt;"",1,0))</f>
        <v>0</v>
      </c>
      <c r="AF135" s="42">
        <f>IF('Indicator Data'!AG139="No Data",1,IF('Indicator Data imputation'!AG138&lt;&gt;"",1,0))</f>
        <v>0</v>
      </c>
      <c r="AG135" s="42">
        <f>IF('Indicator Data'!AH139="No Data",1,IF('Indicator Data imputation'!AH138&lt;&gt;"",1,0))</f>
        <v>0</v>
      </c>
      <c r="AH135" s="42">
        <f>IF('Indicator Data'!AI139="No Data",1,IF('Indicator Data imputation'!AI138&lt;&gt;"",1,0))</f>
        <v>0</v>
      </c>
      <c r="AI135" s="42">
        <f>IF('Indicator Data'!AJ139="No Data",1,IF('Indicator Data imputation'!AJ138&lt;&gt;"",1,0))</f>
        <v>0</v>
      </c>
      <c r="AJ135" s="42">
        <f>IF('Indicator Data'!AK139="No Data",1,IF('Indicator Data imputation'!AK138&lt;&gt;"",1,0))</f>
        <v>0</v>
      </c>
      <c r="AK135" s="42">
        <f>IF('Indicator Data'!AL139="No Data",1,IF('Indicator Data imputation'!AL138&lt;&gt;"",1,0))</f>
        <v>0</v>
      </c>
      <c r="AL135" s="42">
        <f>IF('Indicator Data'!AM139="No Data",1,IF('Indicator Data imputation'!AM138&lt;&gt;"",1,0))</f>
        <v>0</v>
      </c>
      <c r="AM135" s="42">
        <f>IF('Indicator Data'!AN139="No Data",1,IF('Indicator Data imputation'!AN138&lt;&gt;"",1,0))</f>
        <v>0</v>
      </c>
      <c r="AN135" s="42">
        <f>IF('Indicator Data'!AO139="No Data",1,IF('Indicator Data imputation'!AO138&lt;&gt;"",1,0))</f>
        <v>0</v>
      </c>
      <c r="AO135" s="42">
        <f>IF('Indicator Data'!AP139="No Data",1,IF('Indicator Data imputation'!AP138&lt;&gt;"",1,0))</f>
        <v>0</v>
      </c>
      <c r="AP135" s="42">
        <f>IF('Indicator Data'!AQ139="No Data",1,IF('Indicator Data imputation'!AQ138&lt;&gt;"",1,0))</f>
        <v>0</v>
      </c>
      <c r="AQ135" s="42">
        <f>IF('Indicator Data'!AR139="No Data",1,IF('Indicator Data imputation'!AR138&lt;&gt;"",1,0))</f>
        <v>0</v>
      </c>
      <c r="AR135" s="42">
        <f>IF('Indicator Data'!AS139="No Data",1,IF('Indicator Data imputation'!AS138&lt;&gt;"",1,0))</f>
        <v>0</v>
      </c>
      <c r="AS135" s="42">
        <f>IF('Indicator Data'!AT139="No Data",1,IF('Indicator Data imputation'!AT138&lt;&gt;"",1,0))</f>
        <v>0</v>
      </c>
      <c r="AT135" s="42">
        <f>IF('Indicator Data'!AU139="No Data",1,IF('Indicator Data imputation'!AU138&lt;&gt;"",1,0))</f>
        <v>0</v>
      </c>
      <c r="AU135" s="42">
        <f>IF('Indicator Data'!AV139="No Data",1,IF('Indicator Data imputation'!AV138&lt;&gt;"",1,0))</f>
        <v>0</v>
      </c>
      <c r="AV135" s="42">
        <f>IF('Indicator Data'!AW139="No Data",1,IF('Indicator Data imputation'!AW138&lt;&gt;"",1,0))</f>
        <v>1</v>
      </c>
      <c r="AW135" s="42">
        <f>IF('Indicator Data'!AX139="No Data",1,IF('Indicator Data imputation'!AX138&lt;&gt;"",1,0))</f>
        <v>0</v>
      </c>
      <c r="AX135" s="42">
        <f>IF('Indicator Data'!AY139="No Data",1,IF('Indicator Data imputation'!AY138&lt;&gt;"",1,0))</f>
        <v>0</v>
      </c>
      <c r="AY135" s="42">
        <f>IF('Indicator Data'!AZ139="No Data",1,IF('Indicator Data imputation'!AZ138&lt;&gt;"",1,0))</f>
        <v>0</v>
      </c>
      <c r="AZ135" s="42">
        <f>IF('Indicator Data'!BA139="No Data",1,IF('Indicator Data imputation'!BA138&lt;&gt;"",1,0))</f>
        <v>0</v>
      </c>
      <c r="BA135" s="42">
        <f>IF('Indicator Data'!BB139="No Data",1,IF('Indicator Data imputation'!BB138&lt;&gt;"",1,0))</f>
        <v>0</v>
      </c>
      <c r="BB135" s="42">
        <f>IF('Indicator Data'!BC139="No Data",1,IF('Indicator Data imputation'!BC138&lt;&gt;"",1,0))</f>
        <v>0</v>
      </c>
      <c r="BC135" s="42">
        <f>IF('Indicator Data'!BD139="No Data",1,IF('Indicator Data imputation'!BD138&lt;&gt;"",1,0))</f>
        <v>0</v>
      </c>
      <c r="BD135" s="42">
        <f>IF('Indicator Data'!BE139="No Data",1,IF('Indicator Data imputation'!BE138&lt;&gt;"",1,0))</f>
        <v>0</v>
      </c>
      <c r="BE135" s="42">
        <f>IF('Indicator Data'!BF139="No Data",1,IF('Indicator Data imputation'!BF138&lt;&gt;"",1,0))</f>
        <v>0</v>
      </c>
      <c r="BF135" s="42">
        <f>IF('Indicator Data'!BG139="No Data",1,IF('Indicator Data imputation'!BG138&lt;&gt;"",1,0))</f>
        <v>0</v>
      </c>
      <c r="BG135" s="42">
        <f>IF('Indicator Data'!BH139="No Data",1,IF('Indicator Data imputation'!BH138&lt;&gt;"",1,0))</f>
        <v>0</v>
      </c>
      <c r="BH135" s="42">
        <f>IF('Indicator Data'!BI139="No Data",1,IF('Indicator Data imputation'!BI138&lt;&gt;"",1,0))</f>
        <v>0</v>
      </c>
      <c r="BI135" s="42">
        <f>IF('Indicator Data'!BJ139="No Data",1,IF('Indicator Data imputation'!BJ138&lt;&gt;"",1,0))</f>
        <v>1</v>
      </c>
      <c r="BJ135" s="42">
        <f>IF('Indicator Data'!BK139="No Data",1,IF('Indicator Data imputation'!BK138&lt;&gt;"",1,0))</f>
        <v>0</v>
      </c>
      <c r="BK135" s="42">
        <f>IF('Indicator Data'!BL139="No Data",1,IF('Indicator Data imputation'!BL138&lt;&gt;"",1,0))</f>
        <v>0</v>
      </c>
      <c r="BL135" s="42">
        <f>IF('Indicator Data'!BM139="No Data",1,IF('Indicator Data imputation'!BM138&lt;&gt;"",1,0))</f>
        <v>0</v>
      </c>
      <c r="BM135" s="42">
        <f>IF('Indicator Data'!BN139="No Data",1,IF('Indicator Data imputation'!BN138&lt;&gt;"",1,0))</f>
        <v>0</v>
      </c>
      <c r="BN135" s="42">
        <f>IF('Indicator Data'!BO139="No Data",1,IF('Indicator Data imputation'!BO138&lt;&gt;"",1,0))</f>
        <v>0</v>
      </c>
      <c r="BO135" s="42">
        <f>IF('Indicator Data'!BP139="No Data",1,IF('Indicator Data imputation'!BP138&lt;&gt;"",1,0))</f>
        <v>0</v>
      </c>
      <c r="BP135" s="42">
        <f>IF('Indicator Data'!BQ139="No Data",1,IF('Indicator Data imputation'!BQ138&lt;&gt;"",1,0))</f>
        <v>0</v>
      </c>
      <c r="BQ135" s="42">
        <f>IF('Indicator Data'!BR139="No Data",1,IF('Indicator Data imputation'!BR138&lt;&gt;"",1,0))</f>
        <v>0</v>
      </c>
      <c r="BR135" s="42">
        <f>IF('Indicator Data'!BS139="No Data",1,IF('Indicator Data imputation'!BS138&lt;&gt;"",1,0))</f>
        <v>0</v>
      </c>
      <c r="BS135" s="42">
        <f>IF('Indicator Data'!BT139="No Data",1,IF('Indicator Data imputation'!BT138&lt;&gt;"",1,0))</f>
        <v>0</v>
      </c>
      <c r="BT135" s="42">
        <f>IF('Indicator Data'!BU139="No Data",1,IF('Indicator Data imputation'!BU138&lt;&gt;"",1,0))</f>
        <v>0</v>
      </c>
      <c r="BU135">
        <f t="shared" si="6"/>
        <v>7</v>
      </c>
      <c r="BV135" s="44">
        <f t="shared" si="7"/>
        <v>9.3333333333333338E-2</v>
      </c>
    </row>
    <row r="136" spans="1:74">
      <c r="A136" t="str">
        <f>'Indicator Data'!B140</f>
        <v>PRY</v>
      </c>
      <c r="B136" s="42">
        <f>IF('Indicator Data'!C140="No Data",1,IF('Indicator Data imputation'!C139&lt;&gt;"",1,0))</f>
        <v>0</v>
      </c>
      <c r="C136" s="42">
        <f>IF('Indicator Data'!D140="No Data",1,IF('Indicator Data imputation'!D139&lt;&gt;"",1,0))</f>
        <v>0</v>
      </c>
      <c r="D136" s="42">
        <f>IF('Indicator Data'!E140="No Data",1,IF('Indicator Data imputation'!E139&lt;&gt;"",1,0))</f>
        <v>0</v>
      </c>
      <c r="E136" s="42">
        <f>IF('Indicator Data'!F140="No Data",1,IF('Indicator Data imputation'!F139&lt;&gt;"",1,0))</f>
        <v>0</v>
      </c>
      <c r="F136" s="42">
        <f>IF('Indicator Data'!G140="No Data",1,IF('Indicator Data imputation'!G139&lt;&gt;"",1,0))</f>
        <v>0</v>
      </c>
      <c r="G136" s="42">
        <f>IF('Indicator Data'!H140="No Data",1,IF('Indicator Data imputation'!H139&lt;&gt;"",1,0))</f>
        <v>0</v>
      </c>
      <c r="H136" s="42">
        <f>IF('Indicator Data'!I140="No Data",1,IF('Indicator Data imputation'!I139&lt;&gt;"",1,0))</f>
        <v>0</v>
      </c>
      <c r="I136" s="42">
        <f>IF('Indicator Data'!J140="No Data",1,IF('Indicator Data imputation'!J139&lt;&gt;"",1,0))</f>
        <v>0</v>
      </c>
      <c r="J136" s="42">
        <f>IF('Indicator Data'!K140="No Data",1,IF('Indicator Data imputation'!K139&lt;&gt;"",1,0))</f>
        <v>0</v>
      </c>
      <c r="K136" s="42">
        <f>IF('Indicator Data'!L140="No Data",1,IF('Indicator Data imputation'!L139&lt;&gt;"",1,0))</f>
        <v>0</v>
      </c>
      <c r="L136" s="42">
        <f>IF('Indicator Data'!M140="No Data",1,IF('Indicator Data imputation'!M139&lt;&gt;"",1,0))</f>
        <v>1</v>
      </c>
      <c r="M136" s="42">
        <f>IF('Indicator Data'!N140="No Data",1,IF('Indicator Data imputation'!N139&lt;&gt;"",1,0))</f>
        <v>1</v>
      </c>
      <c r="N136" s="42">
        <f>IF('Indicator Data'!O140="No Data",1,IF('Indicator Data imputation'!O139&lt;&gt;"",1,0))</f>
        <v>1</v>
      </c>
      <c r="O136" s="42">
        <f>IF('Indicator Data'!P140="No Data",1,IF('Indicator Data imputation'!P139&lt;&gt;"",1,0))</f>
        <v>1</v>
      </c>
      <c r="P136" s="42">
        <f>IF('Indicator Data'!Q140="No Data",1,IF('Indicator Data imputation'!Q139&lt;&gt;"",1,0))</f>
        <v>0</v>
      </c>
      <c r="Q136" s="42">
        <f>IF('Indicator Data'!R140="No Data",1,IF('Indicator Data imputation'!R139&lt;&gt;"",1,0))</f>
        <v>0</v>
      </c>
      <c r="R136" s="42">
        <f>IF('Indicator Data'!S140="No Data",1,IF('Indicator Data imputation'!S139&lt;&gt;"",1,0))</f>
        <v>0</v>
      </c>
      <c r="S136" s="42">
        <f>IF('Indicator Data'!T140="No Data",1,IF('Indicator Data imputation'!T139&lt;&gt;"",1,0))</f>
        <v>0</v>
      </c>
      <c r="T136" s="42">
        <f>IF('Indicator Data'!U140="No Data",1,IF('Indicator Data imputation'!U139&lt;&gt;"",1,0))</f>
        <v>0</v>
      </c>
      <c r="U136" s="42">
        <f>IF('Indicator Data'!V140="No Data",1,IF('Indicator Data imputation'!V139&lt;&gt;"",1,0))</f>
        <v>0</v>
      </c>
      <c r="V136" s="42">
        <f>IF('Indicator Data'!W140="No Data",1,IF('Indicator Data imputation'!W139&lt;&gt;"",1,0))</f>
        <v>0</v>
      </c>
      <c r="W136" s="42">
        <f>IF('Indicator Data'!X140="No Data",1,IF('Indicator Data imputation'!X139&lt;&gt;"",1,0))</f>
        <v>0</v>
      </c>
      <c r="X136" s="42">
        <f>IF('Indicator Data'!Y140="No Data",1,IF('Indicator Data imputation'!Y139&lt;&gt;"",1,0))</f>
        <v>0</v>
      </c>
      <c r="Y136" s="42">
        <f>IF('Indicator Data'!Z140="No Data",1,IF('Indicator Data imputation'!Z139&lt;&gt;"",1,0))</f>
        <v>0</v>
      </c>
      <c r="Z136" s="42">
        <f>IF('Indicator Data'!AA140="No Data",1,IF('Indicator Data imputation'!AA139&lt;&gt;"",1,0))</f>
        <v>0</v>
      </c>
      <c r="AA136" s="42">
        <f>IF('Indicator Data'!AB140="No Data",1,IF('Indicator Data imputation'!AB139&lt;&gt;"",1,0))</f>
        <v>0</v>
      </c>
      <c r="AB136" s="42">
        <f>IF('Indicator Data'!AC140="No Data",1,IF('Indicator Data imputation'!AC139&lt;&gt;"",1,0))</f>
        <v>0</v>
      </c>
      <c r="AC136" s="42">
        <f>IF('Indicator Data'!AD140="No Data",1,IF('Indicator Data imputation'!AD139&lt;&gt;"",1,0))</f>
        <v>0</v>
      </c>
      <c r="AD136" s="42">
        <f>IF('Indicator Data'!AE140="No Data",1,IF('Indicator Data imputation'!AE139&lt;&gt;"",1,0))</f>
        <v>0</v>
      </c>
      <c r="AE136" s="42">
        <f>IF('Indicator Data'!AF140="No Data",1,IF('Indicator Data imputation'!AF139&lt;&gt;"",1,0))</f>
        <v>0</v>
      </c>
      <c r="AF136" s="42">
        <f>IF('Indicator Data'!AG140="No Data",1,IF('Indicator Data imputation'!AG139&lt;&gt;"",1,0))</f>
        <v>0</v>
      </c>
      <c r="AG136" s="42">
        <f>IF('Indicator Data'!AH140="No Data",1,IF('Indicator Data imputation'!AH139&lt;&gt;"",1,0))</f>
        <v>0</v>
      </c>
      <c r="AH136" s="42">
        <f>IF('Indicator Data'!AI140="No Data",1,IF('Indicator Data imputation'!AI139&lt;&gt;"",1,0))</f>
        <v>0</v>
      </c>
      <c r="AI136" s="42">
        <f>IF('Indicator Data'!AJ140="No Data",1,IF('Indicator Data imputation'!AJ139&lt;&gt;"",1,0))</f>
        <v>0</v>
      </c>
      <c r="AJ136" s="42">
        <f>IF('Indicator Data'!AK140="No Data",1,IF('Indicator Data imputation'!AK139&lt;&gt;"",1,0))</f>
        <v>0</v>
      </c>
      <c r="AK136" s="42">
        <f>IF('Indicator Data'!AL140="No Data",1,IF('Indicator Data imputation'!AL139&lt;&gt;"",1,0))</f>
        <v>0</v>
      </c>
      <c r="AL136" s="42">
        <f>IF('Indicator Data'!AM140="No Data",1,IF('Indicator Data imputation'!AM139&lt;&gt;"",1,0))</f>
        <v>0</v>
      </c>
      <c r="AM136" s="42">
        <f>IF('Indicator Data'!AN140="No Data",1,IF('Indicator Data imputation'!AN139&lt;&gt;"",1,0))</f>
        <v>0</v>
      </c>
      <c r="AN136" s="42">
        <f>IF('Indicator Data'!AO140="No Data",1,IF('Indicator Data imputation'!AO139&lt;&gt;"",1,0))</f>
        <v>0</v>
      </c>
      <c r="AO136" s="42">
        <f>IF('Indicator Data'!AP140="No Data",1,IF('Indicator Data imputation'!AP139&lt;&gt;"",1,0))</f>
        <v>0</v>
      </c>
      <c r="AP136" s="42">
        <f>IF('Indicator Data'!AQ140="No Data",1,IF('Indicator Data imputation'!AQ139&lt;&gt;"",1,0))</f>
        <v>0</v>
      </c>
      <c r="AQ136" s="42">
        <f>IF('Indicator Data'!AR140="No Data",1,IF('Indicator Data imputation'!AR139&lt;&gt;"",1,0))</f>
        <v>0</v>
      </c>
      <c r="AR136" s="42">
        <f>IF('Indicator Data'!AS140="No Data",1,IF('Indicator Data imputation'!AS139&lt;&gt;"",1,0))</f>
        <v>1</v>
      </c>
      <c r="AS136" s="42">
        <f>IF('Indicator Data'!AT140="No Data",1,IF('Indicator Data imputation'!AT139&lt;&gt;"",1,0))</f>
        <v>0</v>
      </c>
      <c r="AT136" s="42">
        <f>IF('Indicator Data'!AU140="No Data",1,IF('Indicator Data imputation'!AU139&lt;&gt;"",1,0))</f>
        <v>0</v>
      </c>
      <c r="AU136" s="42">
        <f>IF('Indicator Data'!AV140="No Data",1,IF('Indicator Data imputation'!AV139&lt;&gt;"",1,0))</f>
        <v>0</v>
      </c>
      <c r="AV136" s="42">
        <f>IF('Indicator Data'!AW140="No Data",1,IF('Indicator Data imputation'!AW139&lt;&gt;"",1,0))</f>
        <v>0</v>
      </c>
      <c r="AW136" s="42">
        <f>IF('Indicator Data'!AX140="No Data",1,IF('Indicator Data imputation'!AX139&lt;&gt;"",1,0))</f>
        <v>0</v>
      </c>
      <c r="AX136" s="42">
        <f>IF('Indicator Data'!AY140="No Data",1,IF('Indicator Data imputation'!AY139&lt;&gt;"",1,0))</f>
        <v>0</v>
      </c>
      <c r="AY136" s="42">
        <f>IF('Indicator Data'!AZ140="No Data",1,IF('Indicator Data imputation'!AZ139&lt;&gt;"",1,0))</f>
        <v>0</v>
      </c>
      <c r="AZ136" s="42">
        <f>IF('Indicator Data'!BA140="No Data",1,IF('Indicator Data imputation'!BA139&lt;&gt;"",1,0))</f>
        <v>0</v>
      </c>
      <c r="BA136" s="42">
        <f>IF('Indicator Data'!BB140="No Data",1,IF('Indicator Data imputation'!BB139&lt;&gt;"",1,0))</f>
        <v>0</v>
      </c>
      <c r="BB136" s="42">
        <f>IF('Indicator Data'!BC140="No Data",1,IF('Indicator Data imputation'!BC139&lt;&gt;"",1,0))</f>
        <v>0</v>
      </c>
      <c r="BC136" s="42">
        <f>IF('Indicator Data'!BD140="No Data",1,IF('Indicator Data imputation'!BD139&lt;&gt;"",1,0))</f>
        <v>0</v>
      </c>
      <c r="BD136" s="42">
        <f>IF('Indicator Data'!BE140="No Data",1,IF('Indicator Data imputation'!BE139&lt;&gt;"",1,0))</f>
        <v>0</v>
      </c>
      <c r="BE136" s="42">
        <f>IF('Indicator Data'!BF140="No Data",1,IF('Indicator Data imputation'!BF139&lt;&gt;"",1,0))</f>
        <v>0</v>
      </c>
      <c r="BF136" s="42">
        <f>IF('Indicator Data'!BG140="No Data",1,IF('Indicator Data imputation'!BG139&lt;&gt;"",1,0))</f>
        <v>0</v>
      </c>
      <c r="BG136" s="42">
        <f>IF('Indicator Data'!BH140="No Data",1,IF('Indicator Data imputation'!BH139&lt;&gt;"",1,0))</f>
        <v>0</v>
      </c>
      <c r="BH136" s="42">
        <f>IF('Indicator Data'!BI140="No Data",1,IF('Indicator Data imputation'!BI139&lt;&gt;"",1,0))</f>
        <v>0</v>
      </c>
      <c r="BI136" s="42">
        <f>IF('Indicator Data'!BJ140="No Data",1,IF('Indicator Data imputation'!BJ139&lt;&gt;"",1,0))</f>
        <v>0</v>
      </c>
      <c r="BJ136" s="42">
        <f>IF('Indicator Data'!BK140="No Data",1,IF('Indicator Data imputation'!BK139&lt;&gt;"",1,0))</f>
        <v>0</v>
      </c>
      <c r="BK136" s="42">
        <f>IF('Indicator Data'!BL140="No Data",1,IF('Indicator Data imputation'!BL139&lt;&gt;"",1,0))</f>
        <v>0</v>
      </c>
      <c r="BL136" s="42">
        <f>IF('Indicator Data'!BM140="No Data",1,IF('Indicator Data imputation'!BM139&lt;&gt;"",1,0))</f>
        <v>0</v>
      </c>
      <c r="BM136" s="42">
        <f>IF('Indicator Data'!BN140="No Data",1,IF('Indicator Data imputation'!BN139&lt;&gt;"",1,0))</f>
        <v>0</v>
      </c>
      <c r="BN136" s="42">
        <f>IF('Indicator Data'!BO140="No Data",1,IF('Indicator Data imputation'!BO139&lt;&gt;"",1,0))</f>
        <v>0</v>
      </c>
      <c r="BO136" s="42">
        <f>IF('Indicator Data'!BP140="No Data",1,IF('Indicator Data imputation'!BP139&lt;&gt;"",1,0))</f>
        <v>0</v>
      </c>
      <c r="BP136" s="42">
        <f>IF('Indicator Data'!BQ140="No Data",1,IF('Indicator Data imputation'!BQ139&lt;&gt;"",1,0))</f>
        <v>0</v>
      </c>
      <c r="BQ136" s="42">
        <f>IF('Indicator Data'!BR140="No Data",1,IF('Indicator Data imputation'!BR139&lt;&gt;"",1,0))</f>
        <v>0</v>
      </c>
      <c r="BR136" s="42">
        <f>IF('Indicator Data'!BS140="No Data",1,IF('Indicator Data imputation'!BS139&lt;&gt;"",1,0))</f>
        <v>0</v>
      </c>
      <c r="BS136" s="42">
        <f>IF('Indicator Data'!BT140="No Data",1,IF('Indicator Data imputation'!BT139&lt;&gt;"",1,0))</f>
        <v>0</v>
      </c>
      <c r="BT136" s="42">
        <f>IF('Indicator Data'!BU140="No Data",1,IF('Indicator Data imputation'!BU139&lt;&gt;"",1,0))</f>
        <v>0</v>
      </c>
      <c r="BU136">
        <f t="shared" si="6"/>
        <v>5</v>
      </c>
      <c r="BV136" s="44">
        <f t="shared" si="7"/>
        <v>6.6666666666666666E-2</v>
      </c>
    </row>
    <row r="137" spans="1:74">
      <c r="A137" t="str">
        <f>'Indicator Data'!B141</f>
        <v>PER</v>
      </c>
      <c r="B137" s="42">
        <f>IF('Indicator Data'!C141="No Data",1,IF('Indicator Data imputation'!C140&lt;&gt;"",1,0))</f>
        <v>0</v>
      </c>
      <c r="C137" s="42">
        <f>IF('Indicator Data'!D141="No Data",1,IF('Indicator Data imputation'!D140&lt;&gt;"",1,0))</f>
        <v>0</v>
      </c>
      <c r="D137" s="42">
        <f>IF('Indicator Data'!E141="No Data",1,IF('Indicator Data imputation'!E140&lt;&gt;"",1,0))</f>
        <v>0</v>
      </c>
      <c r="E137" s="42">
        <f>IF('Indicator Data'!F141="No Data",1,IF('Indicator Data imputation'!F140&lt;&gt;"",1,0))</f>
        <v>0</v>
      </c>
      <c r="F137" s="42">
        <f>IF('Indicator Data'!G141="No Data",1,IF('Indicator Data imputation'!G140&lt;&gt;"",1,0))</f>
        <v>0</v>
      </c>
      <c r="G137" s="42">
        <f>IF('Indicator Data'!H141="No Data",1,IF('Indicator Data imputation'!H140&lt;&gt;"",1,0))</f>
        <v>0</v>
      </c>
      <c r="H137" s="42">
        <f>IF('Indicator Data'!I141="No Data",1,IF('Indicator Data imputation'!I140&lt;&gt;"",1,0))</f>
        <v>0</v>
      </c>
      <c r="I137" s="42">
        <f>IF('Indicator Data'!J141="No Data",1,IF('Indicator Data imputation'!J140&lt;&gt;"",1,0))</f>
        <v>0</v>
      </c>
      <c r="J137" s="42">
        <f>IF('Indicator Data'!K141="No Data",1,IF('Indicator Data imputation'!K140&lt;&gt;"",1,0))</f>
        <v>0</v>
      </c>
      <c r="K137" s="42">
        <f>IF('Indicator Data'!L141="No Data",1,IF('Indicator Data imputation'!L140&lt;&gt;"",1,0))</f>
        <v>0</v>
      </c>
      <c r="L137" s="42">
        <f>IF('Indicator Data'!M141="No Data",1,IF('Indicator Data imputation'!M140&lt;&gt;"",1,0))</f>
        <v>1</v>
      </c>
      <c r="M137" s="42">
        <f>IF('Indicator Data'!N141="No Data",1,IF('Indicator Data imputation'!N140&lt;&gt;"",1,0))</f>
        <v>1</v>
      </c>
      <c r="N137" s="42">
        <f>IF('Indicator Data'!O141="No Data",1,IF('Indicator Data imputation'!O140&lt;&gt;"",1,0))</f>
        <v>1</v>
      </c>
      <c r="O137" s="42">
        <f>IF('Indicator Data'!P141="No Data",1,IF('Indicator Data imputation'!P140&lt;&gt;"",1,0))</f>
        <v>1</v>
      </c>
      <c r="P137" s="42">
        <f>IF('Indicator Data'!Q141="No Data",1,IF('Indicator Data imputation'!Q140&lt;&gt;"",1,0))</f>
        <v>0</v>
      </c>
      <c r="Q137" s="42">
        <f>IF('Indicator Data'!R141="No Data",1,IF('Indicator Data imputation'!R140&lt;&gt;"",1,0))</f>
        <v>0</v>
      </c>
      <c r="R137" s="42">
        <f>IF('Indicator Data'!S141="No Data",1,IF('Indicator Data imputation'!S140&lt;&gt;"",1,0))</f>
        <v>0</v>
      </c>
      <c r="S137" s="42">
        <f>IF('Indicator Data'!T141="No Data",1,IF('Indicator Data imputation'!T140&lt;&gt;"",1,0))</f>
        <v>0</v>
      </c>
      <c r="T137" s="42">
        <f>IF('Indicator Data'!U141="No Data",1,IF('Indicator Data imputation'!U140&lt;&gt;"",1,0))</f>
        <v>0</v>
      </c>
      <c r="U137" s="42">
        <f>IF('Indicator Data'!V141="No Data",1,IF('Indicator Data imputation'!V140&lt;&gt;"",1,0))</f>
        <v>0</v>
      </c>
      <c r="V137" s="42">
        <f>IF('Indicator Data'!W141="No Data",1,IF('Indicator Data imputation'!W140&lt;&gt;"",1,0))</f>
        <v>0</v>
      </c>
      <c r="W137" s="42">
        <f>IF('Indicator Data'!X141="No Data",1,IF('Indicator Data imputation'!X140&lt;&gt;"",1,0))</f>
        <v>0</v>
      </c>
      <c r="X137" s="42">
        <f>IF('Indicator Data'!Y141="No Data",1,IF('Indicator Data imputation'!Y140&lt;&gt;"",1,0))</f>
        <v>0</v>
      </c>
      <c r="Y137" s="42">
        <f>IF('Indicator Data'!Z141="No Data",1,IF('Indicator Data imputation'!Z140&lt;&gt;"",1,0))</f>
        <v>0</v>
      </c>
      <c r="Z137" s="42">
        <f>IF('Indicator Data'!AA141="No Data",1,IF('Indicator Data imputation'!AA140&lt;&gt;"",1,0))</f>
        <v>1</v>
      </c>
      <c r="AA137" s="42">
        <f>IF('Indicator Data'!AB141="No Data",1,IF('Indicator Data imputation'!AB140&lt;&gt;"",1,0))</f>
        <v>0</v>
      </c>
      <c r="AB137" s="42">
        <f>IF('Indicator Data'!AC141="No Data",1,IF('Indicator Data imputation'!AC140&lt;&gt;"",1,0))</f>
        <v>0</v>
      </c>
      <c r="AC137" s="42">
        <f>IF('Indicator Data'!AD141="No Data",1,IF('Indicator Data imputation'!AD140&lt;&gt;"",1,0))</f>
        <v>0</v>
      </c>
      <c r="AD137" s="42">
        <f>IF('Indicator Data'!AE141="No Data",1,IF('Indicator Data imputation'!AE140&lt;&gt;"",1,0))</f>
        <v>0</v>
      </c>
      <c r="AE137" s="42">
        <f>IF('Indicator Data'!AF141="No Data",1,IF('Indicator Data imputation'!AF140&lt;&gt;"",1,0))</f>
        <v>0</v>
      </c>
      <c r="AF137" s="42">
        <f>IF('Indicator Data'!AG141="No Data",1,IF('Indicator Data imputation'!AG140&lt;&gt;"",1,0))</f>
        <v>0</v>
      </c>
      <c r="AG137" s="42">
        <f>IF('Indicator Data'!AH141="No Data",1,IF('Indicator Data imputation'!AH140&lt;&gt;"",1,0))</f>
        <v>0</v>
      </c>
      <c r="AH137" s="42">
        <f>IF('Indicator Data'!AI141="No Data",1,IF('Indicator Data imputation'!AI140&lt;&gt;"",1,0))</f>
        <v>0</v>
      </c>
      <c r="AI137" s="42">
        <f>IF('Indicator Data'!AJ141="No Data",1,IF('Indicator Data imputation'!AJ140&lt;&gt;"",1,0))</f>
        <v>0</v>
      </c>
      <c r="AJ137" s="42">
        <f>IF('Indicator Data'!AK141="No Data",1,IF('Indicator Data imputation'!AK140&lt;&gt;"",1,0))</f>
        <v>0</v>
      </c>
      <c r="AK137" s="42">
        <f>IF('Indicator Data'!AL141="No Data",1,IF('Indicator Data imputation'!AL140&lt;&gt;"",1,0))</f>
        <v>0</v>
      </c>
      <c r="AL137" s="42">
        <f>IF('Indicator Data'!AM141="No Data",1,IF('Indicator Data imputation'!AM140&lt;&gt;"",1,0))</f>
        <v>0</v>
      </c>
      <c r="AM137" s="42">
        <f>IF('Indicator Data'!AN141="No Data",1,IF('Indicator Data imputation'!AN140&lt;&gt;"",1,0))</f>
        <v>0</v>
      </c>
      <c r="AN137" s="42">
        <f>IF('Indicator Data'!AO141="No Data",1,IF('Indicator Data imputation'!AO140&lt;&gt;"",1,0))</f>
        <v>0</v>
      </c>
      <c r="AO137" s="42">
        <f>IF('Indicator Data'!AP141="No Data",1,IF('Indicator Data imputation'!AP140&lt;&gt;"",1,0))</f>
        <v>0</v>
      </c>
      <c r="AP137" s="42">
        <f>IF('Indicator Data'!AQ141="No Data",1,IF('Indicator Data imputation'!AQ140&lt;&gt;"",1,0))</f>
        <v>0</v>
      </c>
      <c r="AQ137" s="42">
        <f>IF('Indicator Data'!AR141="No Data",1,IF('Indicator Data imputation'!AR140&lt;&gt;"",1,0))</f>
        <v>0</v>
      </c>
      <c r="AR137" s="42">
        <f>IF('Indicator Data'!AS141="No Data",1,IF('Indicator Data imputation'!AS140&lt;&gt;"",1,0))</f>
        <v>0</v>
      </c>
      <c r="AS137" s="42">
        <f>IF('Indicator Data'!AT141="No Data",1,IF('Indicator Data imputation'!AT140&lt;&gt;"",1,0))</f>
        <v>0</v>
      </c>
      <c r="AT137" s="42">
        <f>IF('Indicator Data'!AU141="No Data",1,IF('Indicator Data imputation'!AU140&lt;&gt;"",1,0))</f>
        <v>0</v>
      </c>
      <c r="AU137" s="42">
        <f>IF('Indicator Data'!AV141="No Data",1,IF('Indicator Data imputation'!AV140&lt;&gt;"",1,0))</f>
        <v>0</v>
      </c>
      <c r="AV137" s="42">
        <f>IF('Indicator Data'!AW141="No Data",1,IF('Indicator Data imputation'!AW140&lt;&gt;"",1,0))</f>
        <v>0</v>
      </c>
      <c r="AW137" s="42">
        <f>IF('Indicator Data'!AX141="No Data",1,IF('Indicator Data imputation'!AX140&lt;&gt;"",1,0))</f>
        <v>0</v>
      </c>
      <c r="AX137" s="42">
        <f>IF('Indicator Data'!AY141="No Data",1,IF('Indicator Data imputation'!AY140&lt;&gt;"",1,0))</f>
        <v>0</v>
      </c>
      <c r="AY137" s="42">
        <f>IF('Indicator Data'!AZ141="No Data",1,IF('Indicator Data imputation'!AZ140&lt;&gt;"",1,0))</f>
        <v>0</v>
      </c>
      <c r="AZ137" s="42">
        <f>IF('Indicator Data'!BA141="No Data",1,IF('Indicator Data imputation'!BA140&lt;&gt;"",1,0))</f>
        <v>0</v>
      </c>
      <c r="BA137" s="42">
        <f>IF('Indicator Data'!BB141="No Data",1,IF('Indicator Data imputation'!BB140&lt;&gt;"",1,0))</f>
        <v>0</v>
      </c>
      <c r="BB137" s="42">
        <f>IF('Indicator Data'!BC141="No Data",1,IF('Indicator Data imputation'!BC140&lt;&gt;"",1,0))</f>
        <v>0</v>
      </c>
      <c r="BC137" s="42">
        <f>IF('Indicator Data'!BD141="No Data",1,IF('Indicator Data imputation'!BD140&lt;&gt;"",1,0))</f>
        <v>0</v>
      </c>
      <c r="BD137" s="42">
        <f>IF('Indicator Data'!BE141="No Data",1,IF('Indicator Data imputation'!BE140&lt;&gt;"",1,0))</f>
        <v>0</v>
      </c>
      <c r="BE137" s="42">
        <f>IF('Indicator Data'!BF141="No Data",1,IF('Indicator Data imputation'!BF140&lt;&gt;"",1,0))</f>
        <v>0</v>
      </c>
      <c r="BF137" s="42">
        <f>IF('Indicator Data'!BG141="No Data",1,IF('Indicator Data imputation'!BG140&lt;&gt;"",1,0))</f>
        <v>0</v>
      </c>
      <c r="BG137" s="42">
        <f>IF('Indicator Data'!BH141="No Data",1,IF('Indicator Data imputation'!BH140&lt;&gt;"",1,0))</f>
        <v>0</v>
      </c>
      <c r="BH137" s="42">
        <f>IF('Indicator Data'!BI141="No Data",1,IF('Indicator Data imputation'!BI140&lt;&gt;"",1,0))</f>
        <v>0</v>
      </c>
      <c r="BI137" s="42">
        <f>IF('Indicator Data'!BJ141="No Data",1,IF('Indicator Data imputation'!BJ140&lt;&gt;"",1,0))</f>
        <v>0</v>
      </c>
      <c r="BJ137" s="42">
        <f>IF('Indicator Data'!BK141="No Data",1,IF('Indicator Data imputation'!BK140&lt;&gt;"",1,0))</f>
        <v>0</v>
      </c>
      <c r="BK137" s="42">
        <f>IF('Indicator Data'!BL141="No Data",1,IF('Indicator Data imputation'!BL140&lt;&gt;"",1,0))</f>
        <v>0</v>
      </c>
      <c r="BL137" s="42">
        <f>IF('Indicator Data'!BM141="No Data",1,IF('Indicator Data imputation'!BM140&lt;&gt;"",1,0))</f>
        <v>0</v>
      </c>
      <c r="BM137" s="42">
        <f>IF('Indicator Data'!BN141="No Data",1,IF('Indicator Data imputation'!BN140&lt;&gt;"",1,0))</f>
        <v>0</v>
      </c>
      <c r="BN137" s="42">
        <f>IF('Indicator Data'!BO141="No Data",1,IF('Indicator Data imputation'!BO140&lt;&gt;"",1,0))</f>
        <v>0</v>
      </c>
      <c r="BO137" s="42">
        <f>IF('Indicator Data'!BP141="No Data",1,IF('Indicator Data imputation'!BP140&lt;&gt;"",1,0))</f>
        <v>0</v>
      </c>
      <c r="BP137" s="42">
        <f>IF('Indicator Data'!BQ141="No Data",1,IF('Indicator Data imputation'!BQ140&lt;&gt;"",1,0))</f>
        <v>0</v>
      </c>
      <c r="BQ137" s="42">
        <f>IF('Indicator Data'!BR141="No Data",1,IF('Indicator Data imputation'!BR140&lt;&gt;"",1,0))</f>
        <v>0</v>
      </c>
      <c r="BR137" s="42">
        <f>IF('Indicator Data'!BS141="No Data",1,IF('Indicator Data imputation'!BS140&lt;&gt;"",1,0))</f>
        <v>0</v>
      </c>
      <c r="BS137" s="42">
        <f>IF('Indicator Data'!BT141="No Data",1,IF('Indicator Data imputation'!BT140&lt;&gt;"",1,0))</f>
        <v>0</v>
      </c>
      <c r="BT137" s="42">
        <f>IF('Indicator Data'!BU141="No Data",1,IF('Indicator Data imputation'!BU140&lt;&gt;"",1,0))</f>
        <v>0</v>
      </c>
      <c r="BU137">
        <f t="shared" si="6"/>
        <v>5</v>
      </c>
      <c r="BV137" s="44">
        <f t="shared" si="7"/>
        <v>6.6666666666666666E-2</v>
      </c>
    </row>
    <row r="138" spans="1:74">
      <c r="A138" t="str">
        <f>'Indicator Data'!B142</f>
        <v>PHL</v>
      </c>
      <c r="B138" s="42">
        <f>IF('Indicator Data'!C142="No Data",1,IF('Indicator Data imputation'!C141&lt;&gt;"",1,0))</f>
        <v>0</v>
      </c>
      <c r="C138" s="42">
        <f>IF('Indicator Data'!D142="No Data",1,IF('Indicator Data imputation'!D141&lt;&gt;"",1,0))</f>
        <v>0</v>
      </c>
      <c r="D138" s="42">
        <f>IF('Indicator Data'!E142="No Data",1,IF('Indicator Data imputation'!E141&lt;&gt;"",1,0))</f>
        <v>0</v>
      </c>
      <c r="E138" s="42">
        <f>IF('Indicator Data'!F142="No Data",1,IF('Indicator Data imputation'!F141&lt;&gt;"",1,0))</f>
        <v>0</v>
      </c>
      <c r="F138" s="42">
        <f>IF('Indicator Data'!G142="No Data",1,IF('Indicator Data imputation'!G141&lt;&gt;"",1,0))</f>
        <v>0</v>
      </c>
      <c r="G138" s="42">
        <f>IF('Indicator Data'!H142="No Data",1,IF('Indicator Data imputation'!H141&lt;&gt;"",1,0))</f>
        <v>0</v>
      </c>
      <c r="H138" s="42">
        <f>IF('Indicator Data'!I142="No Data",1,IF('Indicator Data imputation'!I141&lt;&gt;"",1,0))</f>
        <v>0</v>
      </c>
      <c r="I138" s="42">
        <f>IF('Indicator Data'!J142="No Data",1,IF('Indicator Data imputation'!J141&lt;&gt;"",1,0))</f>
        <v>0</v>
      </c>
      <c r="J138" s="42">
        <f>IF('Indicator Data'!K142="No Data",1,IF('Indicator Data imputation'!K141&lt;&gt;"",1,0))</f>
        <v>0</v>
      </c>
      <c r="K138" s="42">
        <f>IF('Indicator Data'!L142="No Data",1,IF('Indicator Data imputation'!L141&lt;&gt;"",1,0))</f>
        <v>0</v>
      </c>
      <c r="L138" s="42">
        <f>IF('Indicator Data'!M142="No Data",1,IF('Indicator Data imputation'!M141&lt;&gt;"",1,0))</f>
        <v>0</v>
      </c>
      <c r="M138" s="42">
        <f>IF('Indicator Data'!N142="No Data",1,IF('Indicator Data imputation'!N141&lt;&gt;"",1,0))</f>
        <v>1</v>
      </c>
      <c r="N138" s="42">
        <f>IF('Indicator Data'!O142="No Data",1,IF('Indicator Data imputation'!O141&lt;&gt;"",1,0))</f>
        <v>1</v>
      </c>
      <c r="O138" s="42">
        <f>IF('Indicator Data'!P142="No Data",1,IF('Indicator Data imputation'!P141&lt;&gt;"",1,0))</f>
        <v>1</v>
      </c>
      <c r="P138" s="42">
        <f>IF('Indicator Data'!Q142="No Data",1,IF('Indicator Data imputation'!Q141&lt;&gt;"",1,0))</f>
        <v>0</v>
      </c>
      <c r="Q138" s="42">
        <f>IF('Indicator Data'!R142="No Data",1,IF('Indicator Data imputation'!R141&lt;&gt;"",1,0))</f>
        <v>0</v>
      </c>
      <c r="R138" s="42">
        <f>IF('Indicator Data'!S142="No Data",1,IF('Indicator Data imputation'!S141&lt;&gt;"",1,0))</f>
        <v>0</v>
      </c>
      <c r="S138" s="42">
        <f>IF('Indicator Data'!T142="No Data",1,IF('Indicator Data imputation'!T141&lt;&gt;"",1,0))</f>
        <v>0</v>
      </c>
      <c r="T138" s="42">
        <f>IF('Indicator Data'!U142="No Data",1,IF('Indicator Data imputation'!U141&lt;&gt;"",1,0))</f>
        <v>0</v>
      </c>
      <c r="U138" s="42">
        <f>IF('Indicator Data'!V142="No Data",1,IF('Indicator Data imputation'!V141&lt;&gt;"",1,0))</f>
        <v>0</v>
      </c>
      <c r="V138" s="42">
        <f>IF('Indicator Data'!W142="No Data",1,IF('Indicator Data imputation'!W141&lt;&gt;"",1,0))</f>
        <v>0</v>
      </c>
      <c r="W138" s="42">
        <f>IF('Indicator Data'!X142="No Data",1,IF('Indicator Data imputation'!X141&lt;&gt;"",1,0))</f>
        <v>0</v>
      </c>
      <c r="X138" s="42">
        <f>IF('Indicator Data'!Y142="No Data",1,IF('Indicator Data imputation'!Y141&lt;&gt;"",1,0))</f>
        <v>0</v>
      </c>
      <c r="Y138" s="42">
        <f>IF('Indicator Data'!Z142="No Data",1,IF('Indicator Data imputation'!Z141&lt;&gt;"",1,0))</f>
        <v>0</v>
      </c>
      <c r="Z138" s="42">
        <f>IF('Indicator Data'!AA142="No Data",1,IF('Indicator Data imputation'!AA141&lt;&gt;"",1,0))</f>
        <v>0</v>
      </c>
      <c r="AA138" s="42">
        <f>IF('Indicator Data'!AB142="No Data",1,IF('Indicator Data imputation'!AB141&lt;&gt;"",1,0))</f>
        <v>0</v>
      </c>
      <c r="AB138" s="42">
        <f>IF('Indicator Data'!AC142="No Data",1,IF('Indicator Data imputation'!AC141&lt;&gt;"",1,0))</f>
        <v>0</v>
      </c>
      <c r="AC138" s="42">
        <f>IF('Indicator Data'!AD142="No Data",1,IF('Indicator Data imputation'!AD141&lt;&gt;"",1,0))</f>
        <v>0</v>
      </c>
      <c r="AD138" s="42">
        <f>IF('Indicator Data'!AE142="No Data",1,IF('Indicator Data imputation'!AE141&lt;&gt;"",1,0))</f>
        <v>0</v>
      </c>
      <c r="AE138" s="42">
        <f>IF('Indicator Data'!AF142="No Data",1,IF('Indicator Data imputation'!AF141&lt;&gt;"",1,0))</f>
        <v>0</v>
      </c>
      <c r="AF138" s="42">
        <f>IF('Indicator Data'!AG142="No Data",1,IF('Indicator Data imputation'!AG141&lt;&gt;"",1,0))</f>
        <v>0</v>
      </c>
      <c r="AG138" s="42">
        <f>IF('Indicator Data'!AH142="No Data",1,IF('Indicator Data imputation'!AH141&lt;&gt;"",1,0))</f>
        <v>0</v>
      </c>
      <c r="AH138" s="42">
        <f>IF('Indicator Data'!AI142="No Data",1,IF('Indicator Data imputation'!AI141&lt;&gt;"",1,0))</f>
        <v>0</v>
      </c>
      <c r="AI138" s="42">
        <f>IF('Indicator Data'!AJ142="No Data",1,IF('Indicator Data imputation'!AJ141&lt;&gt;"",1,0))</f>
        <v>0</v>
      </c>
      <c r="AJ138" s="42">
        <f>IF('Indicator Data'!AK142="No Data",1,IF('Indicator Data imputation'!AK141&lt;&gt;"",1,0))</f>
        <v>0</v>
      </c>
      <c r="AK138" s="42">
        <f>IF('Indicator Data'!AL142="No Data",1,IF('Indicator Data imputation'!AL141&lt;&gt;"",1,0))</f>
        <v>0</v>
      </c>
      <c r="AL138" s="42">
        <f>IF('Indicator Data'!AM142="No Data",1,IF('Indicator Data imputation'!AM141&lt;&gt;"",1,0))</f>
        <v>0</v>
      </c>
      <c r="AM138" s="42">
        <f>IF('Indicator Data'!AN142="No Data",1,IF('Indicator Data imputation'!AN141&lt;&gt;"",1,0))</f>
        <v>0</v>
      </c>
      <c r="AN138" s="42">
        <f>IF('Indicator Data'!AO142="No Data",1,IF('Indicator Data imputation'!AO141&lt;&gt;"",1,0))</f>
        <v>0</v>
      </c>
      <c r="AO138" s="42">
        <f>IF('Indicator Data'!AP142="No Data",1,IF('Indicator Data imputation'!AP141&lt;&gt;"",1,0))</f>
        <v>0</v>
      </c>
      <c r="AP138" s="42">
        <f>IF('Indicator Data'!AQ142="No Data",1,IF('Indicator Data imputation'!AQ141&lt;&gt;"",1,0))</f>
        <v>0</v>
      </c>
      <c r="AQ138" s="42">
        <f>IF('Indicator Data'!AR142="No Data",1,IF('Indicator Data imputation'!AR141&lt;&gt;"",1,0))</f>
        <v>0</v>
      </c>
      <c r="AR138" s="42">
        <f>IF('Indicator Data'!AS142="No Data",1,IF('Indicator Data imputation'!AS141&lt;&gt;"",1,0))</f>
        <v>0</v>
      </c>
      <c r="AS138" s="42">
        <f>IF('Indicator Data'!AT142="No Data",1,IF('Indicator Data imputation'!AT141&lt;&gt;"",1,0))</f>
        <v>0</v>
      </c>
      <c r="AT138" s="42">
        <f>IF('Indicator Data'!AU142="No Data",1,IF('Indicator Data imputation'!AU141&lt;&gt;"",1,0))</f>
        <v>0</v>
      </c>
      <c r="AU138" s="42">
        <f>IF('Indicator Data'!AV142="No Data",1,IF('Indicator Data imputation'!AV141&lt;&gt;"",1,0))</f>
        <v>0</v>
      </c>
      <c r="AV138" s="42">
        <f>IF('Indicator Data'!AW142="No Data",1,IF('Indicator Data imputation'!AW141&lt;&gt;"",1,0))</f>
        <v>0</v>
      </c>
      <c r="AW138" s="42">
        <f>IF('Indicator Data'!AX142="No Data",1,IF('Indicator Data imputation'!AX141&lt;&gt;"",1,0))</f>
        <v>0</v>
      </c>
      <c r="AX138" s="42">
        <f>IF('Indicator Data'!AY142="No Data",1,IF('Indicator Data imputation'!AY141&lt;&gt;"",1,0))</f>
        <v>0</v>
      </c>
      <c r="AY138" s="42">
        <f>IF('Indicator Data'!AZ142="No Data",1,IF('Indicator Data imputation'!AZ141&lt;&gt;"",1,0))</f>
        <v>0</v>
      </c>
      <c r="AZ138" s="42">
        <f>IF('Indicator Data'!BA142="No Data",1,IF('Indicator Data imputation'!BA141&lt;&gt;"",1,0))</f>
        <v>0</v>
      </c>
      <c r="BA138" s="42">
        <f>IF('Indicator Data'!BB142="No Data",1,IF('Indicator Data imputation'!BB141&lt;&gt;"",1,0))</f>
        <v>0</v>
      </c>
      <c r="BB138" s="42">
        <f>IF('Indicator Data'!BC142="No Data",1,IF('Indicator Data imputation'!BC141&lt;&gt;"",1,0))</f>
        <v>0</v>
      </c>
      <c r="BC138" s="42">
        <f>IF('Indicator Data'!BD142="No Data",1,IF('Indicator Data imputation'!BD141&lt;&gt;"",1,0))</f>
        <v>0</v>
      </c>
      <c r="BD138" s="42">
        <f>IF('Indicator Data'!BE142="No Data",1,IF('Indicator Data imputation'!BE141&lt;&gt;"",1,0))</f>
        <v>0</v>
      </c>
      <c r="BE138" s="42">
        <f>IF('Indicator Data'!BF142="No Data",1,IF('Indicator Data imputation'!BF141&lt;&gt;"",1,0))</f>
        <v>0</v>
      </c>
      <c r="BF138" s="42">
        <f>IF('Indicator Data'!BG142="No Data",1,IF('Indicator Data imputation'!BG141&lt;&gt;"",1,0))</f>
        <v>0</v>
      </c>
      <c r="BG138" s="42">
        <f>IF('Indicator Data'!BH142="No Data",1,IF('Indicator Data imputation'!BH141&lt;&gt;"",1,0))</f>
        <v>0</v>
      </c>
      <c r="BH138" s="42">
        <f>IF('Indicator Data'!BI142="No Data",1,IF('Indicator Data imputation'!BI141&lt;&gt;"",1,0))</f>
        <v>0</v>
      </c>
      <c r="BI138" s="42">
        <f>IF('Indicator Data'!BJ142="No Data",1,IF('Indicator Data imputation'!BJ141&lt;&gt;"",1,0))</f>
        <v>0</v>
      </c>
      <c r="BJ138" s="42">
        <f>IF('Indicator Data'!BK142="No Data",1,IF('Indicator Data imputation'!BK141&lt;&gt;"",1,0))</f>
        <v>0</v>
      </c>
      <c r="BK138" s="42">
        <f>IF('Indicator Data'!BL142="No Data",1,IF('Indicator Data imputation'!BL141&lt;&gt;"",1,0))</f>
        <v>0</v>
      </c>
      <c r="BL138" s="42">
        <f>IF('Indicator Data'!BM142="No Data",1,IF('Indicator Data imputation'!BM141&lt;&gt;"",1,0))</f>
        <v>0</v>
      </c>
      <c r="BM138" s="42">
        <f>IF('Indicator Data'!BN142="No Data",1,IF('Indicator Data imputation'!BN141&lt;&gt;"",1,0))</f>
        <v>0</v>
      </c>
      <c r="BN138" s="42">
        <f>IF('Indicator Data'!BO142="No Data",1,IF('Indicator Data imputation'!BO141&lt;&gt;"",1,0))</f>
        <v>0</v>
      </c>
      <c r="BO138" s="42">
        <f>IF('Indicator Data'!BP142="No Data",1,IF('Indicator Data imputation'!BP141&lt;&gt;"",1,0))</f>
        <v>0</v>
      </c>
      <c r="BP138" s="42">
        <f>IF('Indicator Data'!BQ142="No Data",1,IF('Indicator Data imputation'!BQ141&lt;&gt;"",1,0))</f>
        <v>0</v>
      </c>
      <c r="BQ138" s="42">
        <f>IF('Indicator Data'!BR142="No Data",1,IF('Indicator Data imputation'!BR141&lt;&gt;"",1,0))</f>
        <v>0</v>
      </c>
      <c r="BR138" s="42">
        <f>IF('Indicator Data'!BS142="No Data",1,IF('Indicator Data imputation'!BS141&lt;&gt;"",1,0))</f>
        <v>0</v>
      </c>
      <c r="BS138" s="42">
        <f>IF('Indicator Data'!BT142="No Data",1,IF('Indicator Data imputation'!BT141&lt;&gt;"",1,0))</f>
        <v>0</v>
      </c>
      <c r="BT138" s="42">
        <f>IF('Indicator Data'!BU142="No Data",1,IF('Indicator Data imputation'!BU141&lt;&gt;"",1,0))</f>
        <v>0</v>
      </c>
      <c r="BU138">
        <f t="shared" si="6"/>
        <v>3</v>
      </c>
      <c r="BV138" s="44">
        <f t="shared" si="7"/>
        <v>0.04</v>
      </c>
    </row>
    <row r="139" spans="1:74">
      <c r="A139" t="str">
        <f>'Indicator Data'!B143</f>
        <v>POL</v>
      </c>
      <c r="B139" s="42">
        <f>IF('Indicator Data'!C143="No Data",1,IF('Indicator Data imputation'!C142&lt;&gt;"",1,0))</f>
        <v>0</v>
      </c>
      <c r="C139" s="42">
        <f>IF('Indicator Data'!D143="No Data",1,IF('Indicator Data imputation'!D142&lt;&gt;"",1,0))</f>
        <v>0</v>
      </c>
      <c r="D139" s="42">
        <f>IF('Indicator Data'!E143="No Data",1,IF('Indicator Data imputation'!E142&lt;&gt;"",1,0))</f>
        <v>0</v>
      </c>
      <c r="E139" s="42">
        <f>IF('Indicator Data'!F143="No Data",1,IF('Indicator Data imputation'!F142&lt;&gt;"",1,0))</f>
        <v>0</v>
      </c>
      <c r="F139" s="42">
        <f>IF('Indicator Data'!G143="No Data",1,IF('Indicator Data imputation'!G142&lt;&gt;"",1,0))</f>
        <v>0</v>
      </c>
      <c r="G139" s="42">
        <f>IF('Indicator Data'!H143="No Data",1,IF('Indicator Data imputation'!H142&lt;&gt;"",1,0))</f>
        <v>0</v>
      </c>
      <c r="H139" s="42">
        <f>IF('Indicator Data'!I143="No Data",1,IF('Indicator Data imputation'!I142&lt;&gt;"",1,0))</f>
        <v>0</v>
      </c>
      <c r="I139" s="42">
        <f>IF('Indicator Data'!J143="No Data",1,IF('Indicator Data imputation'!J142&lt;&gt;"",1,0))</f>
        <v>0</v>
      </c>
      <c r="J139" s="42">
        <f>IF('Indicator Data'!K143="No Data",1,IF('Indicator Data imputation'!K142&lt;&gt;"",1,0))</f>
        <v>0</v>
      </c>
      <c r="K139" s="42">
        <f>IF('Indicator Data'!L143="No Data",1,IF('Indicator Data imputation'!L142&lt;&gt;"",1,0))</f>
        <v>0</v>
      </c>
      <c r="L139" s="42">
        <f>IF('Indicator Data'!M143="No Data",1,IF('Indicator Data imputation'!M142&lt;&gt;"",1,0))</f>
        <v>0</v>
      </c>
      <c r="M139" s="42">
        <f>IF('Indicator Data'!N143="No Data",1,IF('Indicator Data imputation'!N142&lt;&gt;"",1,0))</f>
        <v>1</v>
      </c>
      <c r="N139" s="42">
        <f>IF('Indicator Data'!O143="No Data",1,IF('Indicator Data imputation'!O142&lt;&gt;"",1,0))</f>
        <v>1</v>
      </c>
      <c r="O139" s="42">
        <f>IF('Indicator Data'!P143="No Data",1,IF('Indicator Data imputation'!P142&lt;&gt;"",1,0))</f>
        <v>1</v>
      </c>
      <c r="P139" s="42">
        <f>IF('Indicator Data'!Q143="No Data",1,IF('Indicator Data imputation'!Q142&lt;&gt;"",1,0))</f>
        <v>0</v>
      </c>
      <c r="Q139" s="42">
        <f>IF('Indicator Data'!R143="No Data",1,IF('Indicator Data imputation'!R142&lt;&gt;"",1,0))</f>
        <v>0</v>
      </c>
      <c r="R139" s="42">
        <f>IF('Indicator Data'!S143="No Data",1,IF('Indicator Data imputation'!S142&lt;&gt;"",1,0))</f>
        <v>0</v>
      </c>
      <c r="S139" s="42">
        <f>IF('Indicator Data'!T143="No Data",1,IF('Indicator Data imputation'!T142&lt;&gt;"",1,0))</f>
        <v>0</v>
      </c>
      <c r="T139" s="42">
        <f>IF('Indicator Data'!U143="No Data",1,IF('Indicator Data imputation'!U142&lt;&gt;"",1,0))</f>
        <v>0</v>
      </c>
      <c r="U139" s="42">
        <f>IF('Indicator Data'!V143="No Data",1,IF('Indicator Data imputation'!V142&lt;&gt;"",1,0))</f>
        <v>0</v>
      </c>
      <c r="V139" s="42">
        <f>IF('Indicator Data'!W143="No Data",1,IF('Indicator Data imputation'!W142&lt;&gt;"",1,0))</f>
        <v>0</v>
      </c>
      <c r="W139" s="42">
        <f>IF('Indicator Data'!X143="No Data",1,IF('Indicator Data imputation'!X142&lt;&gt;"",1,0))</f>
        <v>0</v>
      </c>
      <c r="X139" s="42">
        <f>IF('Indicator Data'!Y143="No Data",1,IF('Indicator Data imputation'!Y142&lt;&gt;"",1,0))</f>
        <v>0</v>
      </c>
      <c r="Y139" s="42">
        <f>IF('Indicator Data'!Z143="No Data",1,IF('Indicator Data imputation'!Z142&lt;&gt;"",1,0))</f>
        <v>0</v>
      </c>
      <c r="Z139" s="42">
        <f>IF('Indicator Data'!AA143="No Data",1,IF('Indicator Data imputation'!AA142&lt;&gt;"",1,0))</f>
        <v>1</v>
      </c>
      <c r="AA139" s="42">
        <f>IF('Indicator Data'!AB143="No Data",1,IF('Indicator Data imputation'!AB142&lt;&gt;"",1,0))</f>
        <v>0</v>
      </c>
      <c r="AB139" s="42">
        <f>IF('Indicator Data'!AC143="No Data",1,IF('Indicator Data imputation'!AC142&lt;&gt;"",1,0))</f>
        <v>1</v>
      </c>
      <c r="AC139" s="42">
        <f>IF('Indicator Data'!AD143="No Data",1,IF('Indicator Data imputation'!AD142&lt;&gt;"",1,0))</f>
        <v>0</v>
      </c>
      <c r="AD139" s="42">
        <f>IF('Indicator Data'!AE143="No Data",1,IF('Indicator Data imputation'!AE142&lt;&gt;"",1,0))</f>
        <v>0</v>
      </c>
      <c r="AE139" s="42">
        <f>IF('Indicator Data'!AF143="No Data",1,IF('Indicator Data imputation'!AF142&lt;&gt;"",1,0))</f>
        <v>0</v>
      </c>
      <c r="AF139" s="42">
        <f>IF('Indicator Data'!AG143="No Data",1,IF('Indicator Data imputation'!AG142&lt;&gt;"",1,0))</f>
        <v>0</v>
      </c>
      <c r="AG139" s="42">
        <f>IF('Indicator Data'!AH143="No Data",1,IF('Indicator Data imputation'!AH142&lt;&gt;"",1,0))</f>
        <v>0</v>
      </c>
      <c r="AH139" s="42">
        <f>IF('Indicator Data'!AI143="No Data",1,IF('Indicator Data imputation'!AI142&lt;&gt;"",1,0))</f>
        <v>1</v>
      </c>
      <c r="AI139" s="42">
        <f>IF('Indicator Data'!AJ143="No Data",1,IF('Indicator Data imputation'!AJ142&lt;&gt;"",1,0))</f>
        <v>0</v>
      </c>
      <c r="AJ139" s="42">
        <f>IF('Indicator Data'!AK143="No Data",1,IF('Indicator Data imputation'!AK142&lt;&gt;"",1,0))</f>
        <v>0</v>
      </c>
      <c r="AK139" s="42">
        <f>IF('Indicator Data'!AL143="No Data",1,IF('Indicator Data imputation'!AL142&lt;&gt;"",1,0))</f>
        <v>0</v>
      </c>
      <c r="AL139" s="42">
        <f>IF('Indicator Data'!AM143="No Data",1,IF('Indicator Data imputation'!AM142&lt;&gt;"",1,0))</f>
        <v>1</v>
      </c>
      <c r="AM139" s="42">
        <f>IF('Indicator Data'!AN143="No Data",1,IF('Indicator Data imputation'!AN142&lt;&gt;"",1,0))</f>
        <v>0</v>
      </c>
      <c r="AN139" s="42">
        <f>IF('Indicator Data'!AO143="No Data",1,IF('Indicator Data imputation'!AO142&lt;&gt;"",1,0))</f>
        <v>0</v>
      </c>
      <c r="AO139" s="42">
        <f>IF('Indicator Data'!AP143="No Data",1,IF('Indicator Data imputation'!AP142&lt;&gt;"",1,0))</f>
        <v>0</v>
      </c>
      <c r="AP139" s="42">
        <f>IF('Indicator Data'!AQ143="No Data",1,IF('Indicator Data imputation'!AQ142&lt;&gt;"",1,0))</f>
        <v>0</v>
      </c>
      <c r="AQ139" s="42">
        <f>IF('Indicator Data'!AR143="No Data",1,IF('Indicator Data imputation'!AR142&lt;&gt;"",1,0))</f>
        <v>0</v>
      </c>
      <c r="AR139" s="42">
        <f>IF('Indicator Data'!AS143="No Data",1,IF('Indicator Data imputation'!AS142&lt;&gt;"",1,0))</f>
        <v>0</v>
      </c>
      <c r="AS139" s="42">
        <f>IF('Indicator Data'!AT143="No Data",1,IF('Indicator Data imputation'!AT142&lt;&gt;"",1,0))</f>
        <v>1</v>
      </c>
      <c r="AT139" s="42">
        <f>IF('Indicator Data'!AU143="No Data",1,IF('Indicator Data imputation'!AU142&lt;&gt;"",1,0))</f>
        <v>0</v>
      </c>
      <c r="AU139" s="42">
        <f>IF('Indicator Data'!AV143="No Data",1,IF('Indicator Data imputation'!AV142&lt;&gt;"",1,0))</f>
        <v>0</v>
      </c>
      <c r="AV139" s="42">
        <f>IF('Indicator Data'!AW143="No Data",1,IF('Indicator Data imputation'!AW142&lt;&gt;"",1,0))</f>
        <v>0</v>
      </c>
      <c r="AW139" s="42">
        <f>IF('Indicator Data'!AX143="No Data",1,IF('Indicator Data imputation'!AX142&lt;&gt;"",1,0))</f>
        <v>0</v>
      </c>
      <c r="AX139" s="42">
        <f>IF('Indicator Data'!AY143="No Data",1,IF('Indicator Data imputation'!AY142&lt;&gt;"",1,0))</f>
        <v>0</v>
      </c>
      <c r="AY139" s="42">
        <f>IF('Indicator Data'!AZ143="No Data",1,IF('Indicator Data imputation'!AZ142&lt;&gt;"",1,0))</f>
        <v>0</v>
      </c>
      <c r="AZ139" s="42">
        <f>IF('Indicator Data'!BA143="No Data",1,IF('Indicator Data imputation'!BA142&lt;&gt;"",1,0))</f>
        <v>0</v>
      </c>
      <c r="BA139" s="42">
        <f>IF('Indicator Data'!BB143="No Data",1,IF('Indicator Data imputation'!BB142&lt;&gt;"",1,0))</f>
        <v>0</v>
      </c>
      <c r="BB139" s="42">
        <f>IF('Indicator Data'!BC143="No Data",1,IF('Indicator Data imputation'!BC142&lt;&gt;"",1,0))</f>
        <v>0</v>
      </c>
      <c r="BC139" s="42">
        <f>IF('Indicator Data'!BD143="No Data",1,IF('Indicator Data imputation'!BD142&lt;&gt;"",1,0))</f>
        <v>0</v>
      </c>
      <c r="BD139" s="42">
        <f>IF('Indicator Data'!BE143="No Data",1,IF('Indicator Data imputation'!BE142&lt;&gt;"",1,0))</f>
        <v>0</v>
      </c>
      <c r="BE139" s="42">
        <f>IF('Indicator Data'!BF143="No Data",1,IF('Indicator Data imputation'!BF142&lt;&gt;"",1,0))</f>
        <v>0</v>
      </c>
      <c r="BF139" s="42">
        <f>IF('Indicator Data'!BG143="No Data",1,IF('Indicator Data imputation'!BG142&lt;&gt;"",1,0))</f>
        <v>0</v>
      </c>
      <c r="BG139" s="42">
        <f>IF('Indicator Data'!BH143="No Data",1,IF('Indicator Data imputation'!BH142&lt;&gt;"",1,0))</f>
        <v>0</v>
      </c>
      <c r="BH139" s="42">
        <f>IF('Indicator Data'!BI143="No Data",1,IF('Indicator Data imputation'!BI142&lt;&gt;"",1,0))</f>
        <v>0</v>
      </c>
      <c r="BI139" s="42">
        <f>IF('Indicator Data'!BJ143="No Data",1,IF('Indicator Data imputation'!BJ142&lt;&gt;"",1,0))</f>
        <v>0</v>
      </c>
      <c r="BJ139" s="42">
        <f>IF('Indicator Data'!BK143="No Data",1,IF('Indicator Data imputation'!BK142&lt;&gt;"",1,0))</f>
        <v>0</v>
      </c>
      <c r="BK139" s="42">
        <f>IF('Indicator Data'!BL143="No Data",1,IF('Indicator Data imputation'!BL142&lt;&gt;"",1,0))</f>
        <v>0</v>
      </c>
      <c r="BL139" s="42">
        <f>IF('Indicator Data'!BM143="No Data",1,IF('Indicator Data imputation'!BM142&lt;&gt;"",1,0))</f>
        <v>0</v>
      </c>
      <c r="BM139" s="42">
        <f>IF('Indicator Data'!BN143="No Data",1,IF('Indicator Data imputation'!BN142&lt;&gt;"",1,0))</f>
        <v>0</v>
      </c>
      <c r="BN139" s="42">
        <f>IF('Indicator Data'!BO143="No Data",1,IF('Indicator Data imputation'!BO142&lt;&gt;"",1,0))</f>
        <v>0</v>
      </c>
      <c r="BO139" s="42">
        <f>IF('Indicator Data'!BP143="No Data",1,IF('Indicator Data imputation'!BP142&lt;&gt;"",1,0))</f>
        <v>0</v>
      </c>
      <c r="BP139" s="42">
        <f>IF('Indicator Data'!BQ143="No Data",1,IF('Indicator Data imputation'!BQ142&lt;&gt;"",1,0))</f>
        <v>0</v>
      </c>
      <c r="BQ139" s="42">
        <f>IF('Indicator Data'!BR143="No Data",1,IF('Indicator Data imputation'!BR142&lt;&gt;"",1,0))</f>
        <v>0</v>
      </c>
      <c r="BR139" s="42">
        <f>IF('Indicator Data'!BS143="No Data",1,IF('Indicator Data imputation'!BS142&lt;&gt;"",1,0))</f>
        <v>0</v>
      </c>
      <c r="BS139" s="42">
        <f>IF('Indicator Data'!BT143="No Data",1,IF('Indicator Data imputation'!BT142&lt;&gt;"",1,0))</f>
        <v>0</v>
      </c>
      <c r="BT139" s="42">
        <f>IF('Indicator Data'!BU143="No Data",1,IF('Indicator Data imputation'!BU142&lt;&gt;"",1,0))</f>
        <v>0</v>
      </c>
      <c r="BU139">
        <f t="shared" si="6"/>
        <v>8</v>
      </c>
      <c r="BV139" s="44">
        <f t="shared" si="7"/>
        <v>0.10666666666666667</v>
      </c>
    </row>
    <row r="140" spans="1:74">
      <c r="A140" t="str">
        <f>'Indicator Data'!B144</f>
        <v>PRT</v>
      </c>
      <c r="B140" s="42">
        <f>IF('Indicator Data'!C144="No Data",1,IF('Indicator Data imputation'!C143&lt;&gt;"",1,0))</f>
        <v>0</v>
      </c>
      <c r="C140" s="42">
        <f>IF('Indicator Data'!D144="No Data",1,IF('Indicator Data imputation'!D143&lt;&gt;"",1,0))</f>
        <v>0</v>
      </c>
      <c r="D140" s="42">
        <f>IF('Indicator Data'!E144="No Data",1,IF('Indicator Data imputation'!E143&lt;&gt;"",1,0))</f>
        <v>0</v>
      </c>
      <c r="E140" s="42">
        <f>IF('Indicator Data'!F144="No Data",1,IF('Indicator Data imputation'!F143&lt;&gt;"",1,0))</f>
        <v>0</v>
      </c>
      <c r="F140" s="42">
        <f>IF('Indicator Data'!G144="No Data",1,IF('Indicator Data imputation'!G143&lt;&gt;"",1,0))</f>
        <v>0</v>
      </c>
      <c r="G140" s="42">
        <f>IF('Indicator Data'!H144="No Data",1,IF('Indicator Data imputation'!H143&lt;&gt;"",1,0))</f>
        <v>0</v>
      </c>
      <c r="H140" s="42">
        <f>IF('Indicator Data'!I144="No Data",1,IF('Indicator Data imputation'!I143&lt;&gt;"",1,0))</f>
        <v>0</v>
      </c>
      <c r="I140" s="42">
        <f>IF('Indicator Data'!J144="No Data",1,IF('Indicator Data imputation'!J143&lt;&gt;"",1,0))</f>
        <v>0</v>
      </c>
      <c r="J140" s="42">
        <f>IF('Indicator Data'!K144="No Data",1,IF('Indicator Data imputation'!K143&lt;&gt;"",1,0))</f>
        <v>0</v>
      </c>
      <c r="K140" s="42">
        <f>IF('Indicator Data'!L144="No Data",1,IF('Indicator Data imputation'!L143&lt;&gt;"",1,0))</f>
        <v>0</v>
      </c>
      <c r="L140" s="42">
        <f>IF('Indicator Data'!M144="No Data",1,IF('Indicator Data imputation'!M143&lt;&gt;"",1,0))</f>
        <v>0</v>
      </c>
      <c r="M140" s="42">
        <f>IF('Indicator Data'!N144="No Data",1,IF('Indicator Data imputation'!N143&lt;&gt;"",1,0))</f>
        <v>1</v>
      </c>
      <c r="N140" s="42">
        <f>IF('Indicator Data'!O144="No Data",1,IF('Indicator Data imputation'!O143&lt;&gt;"",1,0))</f>
        <v>1</v>
      </c>
      <c r="O140" s="42">
        <f>IF('Indicator Data'!P144="No Data",1,IF('Indicator Data imputation'!P143&lt;&gt;"",1,0))</f>
        <v>1</v>
      </c>
      <c r="P140" s="42">
        <f>IF('Indicator Data'!Q144="No Data",1,IF('Indicator Data imputation'!Q143&lt;&gt;"",1,0))</f>
        <v>0</v>
      </c>
      <c r="Q140" s="42">
        <f>IF('Indicator Data'!R144="No Data",1,IF('Indicator Data imputation'!R143&lt;&gt;"",1,0))</f>
        <v>0</v>
      </c>
      <c r="R140" s="42">
        <f>IF('Indicator Data'!S144="No Data",1,IF('Indicator Data imputation'!S143&lt;&gt;"",1,0))</f>
        <v>0</v>
      </c>
      <c r="S140" s="42">
        <f>IF('Indicator Data'!T144="No Data",1,IF('Indicator Data imputation'!T143&lt;&gt;"",1,0))</f>
        <v>0</v>
      </c>
      <c r="T140" s="42">
        <f>IF('Indicator Data'!U144="No Data",1,IF('Indicator Data imputation'!U143&lt;&gt;"",1,0))</f>
        <v>0</v>
      </c>
      <c r="U140" s="42">
        <f>IF('Indicator Data'!V144="No Data",1,IF('Indicator Data imputation'!V143&lt;&gt;"",1,0))</f>
        <v>0</v>
      </c>
      <c r="V140" s="42">
        <f>IF('Indicator Data'!W144="No Data",1,IF('Indicator Data imputation'!W143&lt;&gt;"",1,0))</f>
        <v>0</v>
      </c>
      <c r="W140" s="42">
        <f>IF('Indicator Data'!X144="No Data",1,IF('Indicator Data imputation'!X143&lt;&gt;"",1,0))</f>
        <v>0</v>
      </c>
      <c r="X140" s="42">
        <f>IF('Indicator Data'!Y144="No Data",1,IF('Indicator Data imputation'!Y143&lt;&gt;"",1,0))</f>
        <v>0</v>
      </c>
      <c r="Y140" s="42">
        <f>IF('Indicator Data'!Z144="No Data",1,IF('Indicator Data imputation'!Z143&lt;&gt;"",1,0))</f>
        <v>0</v>
      </c>
      <c r="Z140" s="42">
        <f>IF('Indicator Data'!AA144="No Data",1,IF('Indicator Data imputation'!AA143&lt;&gt;"",1,0))</f>
        <v>1</v>
      </c>
      <c r="AA140" s="42">
        <f>IF('Indicator Data'!AB144="No Data",1,IF('Indicator Data imputation'!AB143&lt;&gt;"",1,0))</f>
        <v>0</v>
      </c>
      <c r="AB140" s="42">
        <f>IF('Indicator Data'!AC144="No Data",1,IF('Indicator Data imputation'!AC143&lt;&gt;"",1,0))</f>
        <v>0</v>
      </c>
      <c r="AC140" s="42">
        <f>IF('Indicator Data'!AD144="No Data",1,IF('Indicator Data imputation'!AD143&lt;&gt;"",1,0))</f>
        <v>0</v>
      </c>
      <c r="AD140" s="42">
        <f>IF('Indicator Data'!AE144="No Data",1,IF('Indicator Data imputation'!AE143&lt;&gt;"",1,0))</f>
        <v>0</v>
      </c>
      <c r="AE140" s="42">
        <f>IF('Indicator Data'!AF144="No Data",1,IF('Indicator Data imputation'!AF143&lt;&gt;"",1,0))</f>
        <v>0</v>
      </c>
      <c r="AF140" s="42">
        <f>IF('Indicator Data'!AG144="No Data",1,IF('Indicator Data imputation'!AG143&lt;&gt;"",1,0))</f>
        <v>0</v>
      </c>
      <c r="AG140" s="42">
        <f>IF('Indicator Data'!AH144="No Data",1,IF('Indicator Data imputation'!AH143&lt;&gt;"",1,0))</f>
        <v>0</v>
      </c>
      <c r="AH140" s="42">
        <f>IF('Indicator Data'!AI144="No Data",1,IF('Indicator Data imputation'!AI143&lt;&gt;"",1,0))</f>
        <v>1</v>
      </c>
      <c r="AI140" s="42">
        <f>IF('Indicator Data'!AJ144="No Data",1,IF('Indicator Data imputation'!AJ143&lt;&gt;"",1,0))</f>
        <v>0</v>
      </c>
      <c r="AJ140" s="42">
        <f>IF('Indicator Data'!AK144="No Data",1,IF('Indicator Data imputation'!AK143&lt;&gt;"",1,0))</f>
        <v>0</v>
      </c>
      <c r="AK140" s="42">
        <f>IF('Indicator Data'!AL144="No Data",1,IF('Indicator Data imputation'!AL143&lt;&gt;"",1,0))</f>
        <v>0</v>
      </c>
      <c r="AL140" s="42">
        <f>IF('Indicator Data'!AM144="No Data",1,IF('Indicator Data imputation'!AM143&lt;&gt;"",1,0))</f>
        <v>1</v>
      </c>
      <c r="AM140" s="42">
        <f>IF('Indicator Data'!AN144="No Data",1,IF('Indicator Data imputation'!AN143&lt;&gt;"",1,0))</f>
        <v>0</v>
      </c>
      <c r="AN140" s="42">
        <f>IF('Indicator Data'!AO144="No Data",1,IF('Indicator Data imputation'!AO143&lt;&gt;"",1,0))</f>
        <v>0</v>
      </c>
      <c r="AO140" s="42">
        <f>IF('Indicator Data'!AP144="No Data",1,IF('Indicator Data imputation'!AP143&lt;&gt;"",1,0))</f>
        <v>0</v>
      </c>
      <c r="AP140" s="42">
        <f>IF('Indicator Data'!AQ144="No Data",1,IF('Indicator Data imputation'!AQ143&lt;&gt;"",1,0))</f>
        <v>0</v>
      </c>
      <c r="AQ140" s="42">
        <f>IF('Indicator Data'!AR144="No Data",1,IF('Indicator Data imputation'!AR143&lt;&gt;"",1,0))</f>
        <v>0</v>
      </c>
      <c r="AR140" s="42">
        <f>IF('Indicator Data'!AS144="No Data",1,IF('Indicator Data imputation'!AS143&lt;&gt;"",1,0))</f>
        <v>0</v>
      </c>
      <c r="AS140" s="42">
        <f>IF('Indicator Data'!AT144="No Data",1,IF('Indicator Data imputation'!AT143&lt;&gt;"",1,0))</f>
        <v>1</v>
      </c>
      <c r="AT140" s="42">
        <f>IF('Indicator Data'!AU144="No Data",1,IF('Indicator Data imputation'!AU143&lt;&gt;"",1,0))</f>
        <v>0</v>
      </c>
      <c r="AU140" s="42">
        <f>IF('Indicator Data'!AV144="No Data",1,IF('Indicator Data imputation'!AV143&lt;&gt;"",1,0))</f>
        <v>0</v>
      </c>
      <c r="AV140" s="42">
        <f>IF('Indicator Data'!AW144="No Data",1,IF('Indicator Data imputation'!AW143&lt;&gt;"",1,0))</f>
        <v>0</v>
      </c>
      <c r="AW140" s="42">
        <f>IF('Indicator Data'!AX144="No Data",1,IF('Indicator Data imputation'!AX143&lt;&gt;"",1,0))</f>
        <v>0</v>
      </c>
      <c r="AX140" s="42">
        <f>IF('Indicator Data'!AY144="No Data",1,IF('Indicator Data imputation'!AY143&lt;&gt;"",1,0))</f>
        <v>0</v>
      </c>
      <c r="AY140" s="42">
        <f>IF('Indicator Data'!AZ144="No Data",1,IF('Indicator Data imputation'!AZ143&lt;&gt;"",1,0))</f>
        <v>0</v>
      </c>
      <c r="AZ140" s="42">
        <f>IF('Indicator Data'!BA144="No Data",1,IF('Indicator Data imputation'!BA143&lt;&gt;"",1,0))</f>
        <v>0</v>
      </c>
      <c r="BA140" s="42">
        <f>IF('Indicator Data'!BB144="No Data",1,IF('Indicator Data imputation'!BB143&lt;&gt;"",1,0))</f>
        <v>0</v>
      </c>
      <c r="BB140" s="42">
        <f>IF('Indicator Data'!BC144="No Data",1,IF('Indicator Data imputation'!BC143&lt;&gt;"",1,0))</f>
        <v>0</v>
      </c>
      <c r="BC140" s="42">
        <f>IF('Indicator Data'!BD144="No Data",1,IF('Indicator Data imputation'!BD143&lt;&gt;"",1,0))</f>
        <v>0</v>
      </c>
      <c r="BD140" s="42">
        <f>IF('Indicator Data'!BE144="No Data",1,IF('Indicator Data imputation'!BE143&lt;&gt;"",1,0))</f>
        <v>0</v>
      </c>
      <c r="BE140" s="42">
        <f>IF('Indicator Data'!BF144="No Data",1,IF('Indicator Data imputation'!BF143&lt;&gt;"",1,0))</f>
        <v>0</v>
      </c>
      <c r="BF140" s="42">
        <f>IF('Indicator Data'!BG144="No Data",1,IF('Indicator Data imputation'!BG143&lt;&gt;"",1,0))</f>
        <v>0</v>
      </c>
      <c r="BG140" s="42">
        <f>IF('Indicator Data'!BH144="No Data",1,IF('Indicator Data imputation'!BH143&lt;&gt;"",1,0))</f>
        <v>0</v>
      </c>
      <c r="BH140" s="42">
        <f>IF('Indicator Data'!BI144="No Data",1,IF('Indicator Data imputation'!BI143&lt;&gt;"",1,0))</f>
        <v>0</v>
      </c>
      <c r="BI140" s="42">
        <f>IF('Indicator Data'!BJ144="No Data",1,IF('Indicator Data imputation'!BJ143&lt;&gt;"",1,0))</f>
        <v>0</v>
      </c>
      <c r="BJ140" s="42">
        <f>IF('Indicator Data'!BK144="No Data",1,IF('Indicator Data imputation'!BK143&lt;&gt;"",1,0))</f>
        <v>0</v>
      </c>
      <c r="BK140" s="42">
        <f>IF('Indicator Data'!BL144="No Data",1,IF('Indicator Data imputation'!BL143&lt;&gt;"",1,0))</f>
        <v>0</v>
      </c>
      <c r="BL140" s="42">
        <f>IF('Indicator Data'!BM144="No Data",1,IF('Indicator Data imputation'!BM143&lt;&gt;"",1,0))</f>
        <v>0</v>
      </c>
      <c r="BM140" s="42">
        <f>IF('Indicator Data'!BN144="No Data",1,IF('Indicator Data imputation'!BN143&lt;&gt;"",1,0))</f>
        <v>0</v>
      </c>
      <c r="BN140" s="42">
        <f>IF('Indicator Data'!BO144="No Data",1,IF('Indicator Data imputation'!BO143&lt;&gt;"",1,0))</f>
        <v>0</v>
      </c>
      <c r="BO140" s="42">
        <f>IF('Indicator Data'!BP144="No Data",1,IF('Indicator Data imputation'!BP143&lt;&gt;"",1,0))</f>
        <v>0</v>
      </c>
      <c r="BP140" s="42">
        <f>IF('Indicator Data'!BQ144="No Data",1,IF('Indicator Data imputation'!BQ143&lt;&gt;"",1,0))</f>
        <v>0</v>
      </c>
      <c r="BQ140" s="42">
        <f>IF('Indicator Data'!BR144="No Data",1,IF('Indicator Data imputation'!BR143&lt;&gt;"",1,0))</f>
        <v>0</v>
      </c>
      <c r="BR140" s="42">
        <f>IF('Indicator Data'!BS144="No Data",1,IF('Indicator Data imputation'!BS143&lt;&gt;"",1,0))</f>
        <v>0</v>
      </c>
      <c r="BS140" s="42">
        <f>IF('Indicator Data'!BT144="No Data",1,IF('Indicator Data imputation'!BT143&lt;&gt;"",1,0))</f>
        <v>0</v>
      </c>
      <c r="BT140" s="42">
        <f>IF('Indicator Data'!BU144="No Data",1,IF('Indicator Data imputation'!BU143&lt;&gt;"",1,0))</f>
        <v>0</v>
      </c>
      <c r="BU140">
        <f t="shared" si="6"/>
        <v>7</v>
      </c>
      <c r="BV140" s="44">
        <f t="shared" si="7"/>
        <v>9.3333333333333338E-2</v>
      </c>
    </row>
    <row r="141" spans="1:74">
      <c r="A141" t="str">
        <f>'Indicator Data'!B145</f>
        <v>QAT</v>
      </c>
      <c r="B141" s="42">
        <f>IF('Indicator Data'!C145="No Data",1,IF('Indicator Data imputation'!C144&lt;&gt;"",1,0))</f>
        <v>0</v>
      </c>
      <c r="C141" s="42">
        <f>IF('Indicator Data'!D145="No Data",1,IF('Indicator Data imputation'!D144&lt;&gt;"",1,0))</f>
        <v>0</v>
      </c>
      <c r="D141" s="42">
        <f>IF('Indicator Data'!E145="No Data",1,IF('Indicator Data imputation'!E144&lt;&gt;"",1,0))</f>
        <v>0</v>
      </c>
      <c r="E141" s="42">
        <f>IF('Indicator Data'!F145="No Data",1,IF('Indicator Data imputation'!F144&lt;&gt;"",1,0))</f>
        <v>0</v>
      </c>
      <c r="F141" s="42">
        <f>IF('Indicator Data'!G145="No Data",1,IF('Indicator Data imputation'!G144&lt;&gt;"",1,0))</f>
        <v>0</v>
      </c>
      <c r="G141" s="42">
        <f>IF('Indicator Data'!H145="No Data",1,IF('Indicator Data imputation'!H144&lt;&gt;"",1,0))</f>
        <v>0</v>
      </c>
      <c r="H141" s="42">
        <f>IF('Indicator Data'!I145="No Data",1,IF('Indicator Data imputation'!I144&lt;&gt;"",1,0))</f>
        <v>0</v>
      </c>
      <c r="I141" s="42">
        <f>IF('Indicator Data'!J145="No Data",1,IF('Indicator Data imputation'!J144&lt;&gt;"",1,0))</f>
        <v>0</v>
      </c>
      <c r="J141" s="42">
        <f>IF('Indicator Data'!K145="No Data",1,IF('Indicator Data imputation'!K144&lt;&gt;"",1,0))</f>
        <v>0</v>
      </c>
      <c r="K141" s="42">
        <f>IF('Indicator Data'!L145="No Data",1,IF('Indicator Data imputation'!L144&lt;&gt;"",1,0))</f>
        <v>0</v>
      </c>
      <c r="L141" s="42">
        <f>IF('Indicator Data'!M145="No Data",1,IF('Indicator Data imputation'!M144&lt;&gt;"",1,0))</f>
        <v>0</v>
      </c>
      <c r="M141" s="42">
        <f>IF('Indicator Data'!N145="No Data",1,IF('Indicator Data imputation'!N144&lt;&gt;"",1,0))</f>
        <v>1</v>
      </c>
      <c r="N141" s="42">
        <f>IF('Indicator Data'!O145="No Data",1,IF('Indicator Data imputation'!O144&lt;&gt;"",1,0))</f>
        <v>1</v>
      </c>
      <c r="O141" s="42">
        <f>IF('Indicator Data'!P145="No Data",1,IF('Indicator Data imputation'!P144&lt;&gt;"",1,0))</f>
        <v>1</v>
      </c>
      <c r="P141" s="42">
        <f>IF('Indicator Data'!Q145="No Data",1,IF('Indicator Data imputation'!Q144&lt;&gt;"",1,0))</f>
        <v>0</v>
      </c>
      <c r="Q141" s="42">
        <f>IF('Indicator Data'!R145="No Data",1,IF('Indicator Data imputation'!R144&lt;&gt;"",1,0))</f>
        <v>0</v>
      </c>
      <c r="R141" s="42">
        <f>IF('Indicator Data'!S145="No Data",1,IF('Indicator Data imputation'!S144&lt;&gt;"",1,0))</f>
        <v>0</v>
      </c>
      <c r="S141" s="42">
        <f>IF('Indicator Data'!T145="No Data",1,IF('Indicator Data imputation'!T144&lt;&gt;"",1,0))</f>
        <v>0</v>
      </c>
      <c r="T141" s="42">
        <f>IF('Indicator Data'!U145="No Data",1,IF('Indicator Data imputation'!U144&lt;&gt;"",1,0))</f>
        <v>0</v>
      </c>
      <c r="U141" s="42">
        <f>IF('Indicator Data'!V145="No Data",1,IF('Indicator Data imputation'!V144&lt;&gt;"",1,0))</f>
        <v>0</v>
      </c>
      <c r="V141" s="42">
        <f>IF('Indicator Data'!W145="No Data",1,IF('Indicator Data imputation'!W144&lt;&gt;"",1,0))</f>
        <v>0</v>
      </c>
      <c r="W141" s="42">
        <f>IF('Indicator Data'!X145="No Data",1,IF('Indicator Data imputation'!X144&lt;&gt;"",1,0))</f>
        <v>0</v>
      </c>
      <c r="X141" s="42">
        <f>IF('Indicator Data'!Y145="No Data",1,IF('Indicator Data imputation'!Y144&lt;&gt;"",1,0))</f>
        <v>0</v>
      </c>
      <c r="Y141" s="42">
        <f>IF('Indicator Data'!Z145="No Data",1,IF('Indicator Data imputation'!Z144&lt;&gt;"",1,0))</f>
        <v>0</v>
      </c>
      <c r="Z141" s="42">
        <f>IF('Indicator Data'!AA145="No Data",1,IF('Indicator Data imputation'!AA144&lt;&gt;"",1,0))</f>
        <v>1</v>
      </c>
      <c r="AA141" s="42">
        <f>IF('Indicator Data'!AB145="No Data",1,IF('Indicator Data imputation'!AB144&lt;&gt;"",1,0))</f>
        <v>0</v>
      </c>
      <c r="AB141" s="42">
        <f>IF('Indicator Data'!AC145="No Data",1,IF('Indicator Data imputation'!AC144&lt;&gt;"",1,0))</f>
        <v>0</v>
      </c>
      <c r="AC141" s="42">
        <f>IF('Indicator Data'!AD145="No Data",1,IF('Indicator Data imputation'!AD144&lt;&gt;"",1,0))</f>
        <v>0</v>
      </c>
      <c r="AD141" s="42">
        <f>IF('Indicator Data'!AE145="No Data",1,IF('Indicator Data imputation'!AE144&lt;&gt;"",1,0))</f>
        <v>0</v>
      </c>
      <c r="AE141" s="42">
        <f>IF('Indicator Data'!AF145="No Data",1,IF('Indicator Data imputation'!AF144&lt;&gt;"",1,0))</f>
        <v>0</v>
      </c>
      <c r="AF141" s="42">
        <f>IF('Indicator Data'!AG145="No Data",1,IF('Indicator Data imputation'!AG144&lt;&gt;"",1,0))</f>
        <v>0</v>
      </c>
      <c r="AG141" s="42">
        <f>IF('Indicator Data'!AH145="No Data",1,IF('Indicator Data imputation'!AH144&lt;&gt;"",1,0))</f>
        <v>0</v>
      </c>
      <c r="AH141" s="42">
        <f>IF('Indicator Data'!AI145="No Data",1,IF('Indicator Data imputation'!AI144&lt;&gt;"",1,0))</f>
        <v>1</v>
      </c>
      <c r="AI141" s="42">
        <f>IF('Indicator Data'!AJ145="No Data",1,IF('Indicator Data imputation'!AJ144&lt;&gt;"",1,0))</f>
        <v>0</v>
      </c>
      <c r="AJ141" s="42">
        <f>IF('Indicator Data'!AK145="No Data",1,IF('Indicator Data imputation'!AK144&lt;&gt;"",1,0))</f>
        <v>0</v>
      </c>
      <c r="AK141" s="42">
        <f>IF('Indicator Data'!AL145="No Data",1,IF('Indicator Data imputation'!AL144&lt;&gt;"",1,0))</f>
        <v>0</v>
      </c>
      <c r="AL141" s="42">
        <f>IF('Indicator Data'!AM145="No Data",1,IF('Indicator Data imputation'!AM144&lt;&gt;"",1,0))</f>
        <v>1</v>
      </c>
      <c r="AM141" s="42">
        <f>IF('Indicator Data'!AN145="No Data",1,IF('Indicator Data imputation'!AN144&lt;&gt;"",1,0))</f>
        <v>0</v>
      </c>
      <c r="AN141" s="42">
        <f>IF('Indicator Data'!AO145="No Data",1,IF('Indicator Data imputation'!AO144&lt;&gt;"",1,0))</f>
        <v>0</v>
      </c>
      <c r="AO141" s="42">
        <f>IF('Indicator Data'!AP145="No Data",1,IF('Indicator Data imputation'!AP144&lt;&gt;"",1,0))</f>
        <v>1</v>
      </c>
      <c r="AP141" s="42">
        <f>IF('Indicator Data'!AQ145="No Data",1,IF('Indicator Data imputation'!AQ144&lt;&gt;"",1,0))</f>
        <v>0</v>
      </c>
      <c r="AQ141" s="42">
        <f>IF('Indicator Data'!AR145="No Data",1,IF('Indicator Data imputation'!AR144&lt;&gt;"",1,0))</f>
        <v>0</v>
      </c>
      <c r="AR141" s="42">
        <f>IF('Indicator Data'!AS145="No Data",1,IF('Indicator Data imputation'!AS144&lt;&gt;"",1,0))</f>
        <v>0</v>
      </c>
      <c r="AS141" s="42">
        <f>IF('Indicator Data'!AT145="No Data",1,IF('Indicator Data imputation'!AT144&lt;&gt;"",1,0))</f>
        <v>1</v>
      </c>
      <c r="AT141" s="42">
        <f>IF('Indicator Data'!AU145="No Data",1,IF('Indicator Data imputation'!AU144&lt;&gt;"",1,0))</f>
        <v>0</v>
      </c>
      <c r="AU141" s="42">
        <f>IF('Indicator Data'!AV145="No Data",1,IF('Indicator Data imputation'!AV144&lt;&gt;"",1,0))</f>
        <v>0</v>
      </c>
      <c r="AV141" s="42">
        <f>IF('Indicator Data'!AW145="No Data",1,IF('Indicator Data imputation'!AW144&lt;&gt;"",1,0))</f>
        <v>1</v>
      </c>
      <c r="AW141" s="42">
        <f>IF('Indicator Data'!AX145="No Data",1,IF('Indicator Data imputation'!AX144&lt;&gt;"",1,0))</f>
        <v>0</v>
      </c>
      <c r="AX141" s="42">
        <f>IF('Indicator Data'!AY145="No Data",1,IF('Indicator Data imputation'!AY144&lt;&gt;"",1,0))</f>
        <v>0</v>
      </c>
      <c r="AY141" s="42">
        <f>IF('Indicator Data'!AZ145="No Data",1,IF('Indicator Data imputation'!AZ144&lt;&gt;"",1,0))</f>
        <v>0</v>
      </c>
      <c r="AZ141" s="42">
        <f>IF('Indicator Data'!BA145="No Data",1,IF('Indicator Data imputation'!BA144&lt;&gt;"",1,0))</f>
        <v>0</v>
      </c>
      <c r="BA141" s="42">
        <f>IF('Indicator Data'!BB145="No Data",1,IF('Indicator Data imputation'!BB144&lt;&gt;"",1,0))</f>
        <v>0</v>
      </c>
      <c r="BB141" s="42">
        <f>IF('Indicator Data'!BC145="No Data",1,IF('Indicator Data imputation'!BC144&lt;&gt;"",1,0))</f>
        <v>0</v>
      </c>
      <c r="BC141" s="42">
        <f>IF('Indicator Data'!BD145="No Data",1,IF('Indicator Data imputation'!BD144&lt;&gt;"",1,0))</f>
        <v>1</v>
      </c>
      <c r="BD141" s="42">
        <f>IF('Indicator Data'!BE145="No Data",1,IF('Indicator Data imputation'!BE144&lt;&gt;"",1,0))</f>
        <v>1</v>
      </c>
      <c r="BE141" s="42">
        <f>IF('Indicator Data'!BF145="No Data",1,IF('Indicator Data imputation'!BF144&lt;&gt;"",1,0))</f>
        <v>0</v>
      </c>
      <c r="BF141" s="42">
        <f>IF('Indicator Data'!BG145="No Data",1,IF('Indicator Data imputation'!BG144&lt;&gt;"",1,0))</f>
        <v>0</v>
      </c>
      <c r="BG141" s="42">
        <f>IF('Indicator Data'!BH145="No Data",1,IF('Indicator Data imputation'!BH144&lt;&gt;"",1,0))</f>
        <v>0</v>
      </c>
      <c r="BH141" s="42">
        <f>IF('Indicator Data'!BI145="No Data",1,IF('Indicator Data imputation'!BI144&lt;&gt;"",1,0))</f>
        <v>0</v>
      </c>
      <c r="BI141" s="42">
        <f>IF('Indicator Data'!BJ145="No Data",1,IF('Indicator Data imputation'!BJ144&lt;&gt;"",1,0))</f>
        <v>0</v>
      </c>
      <c r="BJ141" s="42">
        <f>IF('Indicator Data'!BK145="No Data",1,IF('Indicator Data imputation'!BK144&lt;&gt;"",1,0))</f>
        <v>0</v>
      </c>
      <c r="BK141" s="42">
        <f>IF('Indicator Data'!BL145="No Data",1,IF('Indicator Data imputation'!BL144&lt;&gt;"",1,0))</f>
        <v>0</v>
      </c>
      <c r="BL141" s="42">
        <f>IF('Indicator Data'!BM145="No Data",1,IF('Indicator Data imputation'!BM144&lt;&gt;"",1,0))</f>
        <v>0</v>
      </c>
      <c r="BM141" s="42">
        <f>IF('Indicator Data'!BN145="No Data",1,IF('Indicator Data imputation'!BN144&lt;&gt;"",1,0))</f>
        <v>0</v>
      </c>
      <c r="BN141" s="42">
        <f>IF('Indicator Data'!BO145="No Data",1,IF('Indicator Data imputation'!BO144&lt;&gt;"",1,0))</f>
        <v>0</v>
      </c>
      <c r="BO141" s="42">
        <f>IF('Indicator Data'!BP145="No Data",1,IF('Indicator Data imputation'!BP144&lt;&gt;"",1,0))</f>
        <v>0</v>
      </c>
      <c r="BP141" s="42">
        <f>IF('Indicator Data'!BQ145="No Data",1,IF('Indicator Data imputation'!BQ144&lt;&gt;"",1,0))</f>
        <v>0</v>
      </c>
      <c r="BQ141" s="42">
        <f>IF('Indicator Data'!BR145="No Data",1,IF('Indicator Data imputation'!BR144&lt;&gt;"",1,0))</f>
        <v>0</v>
      </c>
      <c r="BR141" s="42">
        <f>IF('Indicator Data'!BS145="No Data",1,IF('Indicator Data imputation'!BS144&lt;&gt;"",1,0))</f>
        <v>0</v>
      </c>
      <c r="BS141" s="42">
        <f>IF('Indicator Data'!BT145="No Data",1,IF('Indicator Data imputation'!BT144&lt;&gt;"",1,0))</f>
        <v>0</v>
      </c>
      <c r="BT141" s="42">
        <f>IF('Indicator Data'!BU145="No Data",1,IF('Indicator Data imputation'!BU144&lt;&gt;"",1,0))</f>
        <v>0</v>
      </c>
      <c r="BU141">
        <f t="shared" si="6"/>
        <v>11</v>
      </c>
      <c r="BV141" s="44">
        <f t="shared" si="7"/>
        <v>0.14666666666666667</v>
      </c>
    </row>
    <row r="142" spans="1:74">
      <c r="A142" t="str">
        <f>'Indicator Data'!B146</f>
        <v>ROU</v>
      </c>
      <c r="B142" s="42">
        <f>IF('Indicator Data'!C146="No Data",1,IF('Indicator Data imputation'!C145&lt;&gt;"",1,0))</f>
        <v>0</v>
      </c>
      <c r="C142" s="42">
        <f>IF('Indicator Data'!D146="No Data",1,IF('Indicator Data imputation'!D145&lt;&gt;"",1,0))</f>
        <v>0</v>
      </c>
      <c r="D142" s="42">
        <f>IF('Indicator Data'!E146="No Data",1,IF('Indicator Data imputation'!E145&lt;&gt;"",1,0))</f>
        <v>0</v>
      </c>
      <c r="E142" s="42">
        <f>IF('Indicator Data'!F146="No Data",1,IF('Indicator Data imputation'!F145&lt;&gt;"",1,0))</f>
        <v>0</v>
      </c>
      <c r="F142" s="42">
        <f>IF('Indicator Data'!G146="No Data",1,IF('Indicator Data imputation'!G145&lt;&gt;"",1,0))</f>
        <v>0</v>
      </c>
      <c r="G142" s="42">
        <f>IF('Indicator Data'!H146="No Data",1,IF('Indicator Data imputation'!H145&lt;&gt;"",1,0))</f>
        <v>0</v>
      </c>
      <c r="H142" s="42">
        <f>IF('Indicator Data'!I146="No Data",1,IF('Indicator Data imputation'!I145&lt;&gt;"",1,0))</f>
        <v>0</v>
      </c>
      <c r="I142" s="42">
        <f>IF('Indicator Data'!J146="No Data",1,IF('Indicator Data imputation'!J145&lt;&gt;"",1,0))</f>
        <v>0</v>
      </c>
      <c r="J142" s="42">
        <f>IF('Indicator Data'!K146="No Data",1,IF('Indicator Data imputation'!K145&lt;&gt;"",1,0))</f>
        <v>0</v>
      </c>
      <c r="K142" s="42">
        <f>IF('Indicator Data'!L146="No Data",1,IF('Indicator Data imputation'!L145&lt;&gt;"",1,0))</f>
        <v>0</v>
      </c>
      <c r="L142" s="42">
        <f>IF('Indicator Data'!M146="No Data",1,IF('Indicator Data imputation'!M145&lt;&gt;"",1,0))</f>
        <v>0</v>
      </c>
      <c r="M142" s="42">
        <f>IF('Indicator Data'!N146="No Data",1,IF('Indicator Data imputation'!N145&lt;&gt;"",1,0))</f>
        <v>1</v>
      </c>
      <c r="N142" s="42">
        <f>IF('Indicator Data'!O146="No Data",1,IF('Indicator Data imputation'!O145&lt;&gt;"",1,0))</f>
        <v>1</v>
      </c>
      <c r="O142" s="42">
        <f>IF('Indicator Data'!P146="No Data",1,IF('Indicator Data imputation'!P145&lt;&gt;"",1,0))</f>
        <v>1</v>
      </c>
      <c r="P142" s="42">
        <f>IF('Indicator Data'!Q146="No Data",1,IF('Indicator Data imputation'!Q145&lt;&gt;"",1,0))</f>
        <v>0</v>
      </c>
      <c r="Q142" s="42">
        <f>IF('Indicator Data'!R146="No Data",1,IF('Indicator Data imputation'!R145&lt;&gt;"",1,0))</f>
        <v>0</v>
      </c>
      <c r="R142" s="42">
        <f>IF('Indicator Data'!S146="No Data",1,IF('Indicator Data imputation'!S145&lt;&gt;"",1,0))</f>
        <v>0</v>
      </c>
      <c r="S142" s="42">
        <f>IF('Indicator Data'!T146="No Data",1,IF('Indicator Data imputation'!T145&lt;&gt;"",1,0))</f>
        <v>0</v>
      </c>
      <c r="T142" s="42">
        <f>IF('Indicator Data'!U146="No Data",1,IF('Indicator Data imputation'!U145&lt;&gt;"",1,0))</f>
        <v>0</v>
      </c>
      <c r="U142" s="42">
        <f>IF('Indicator Data'!V146="No Data",1,IF('Indicator Data imputation'!V145&lt;&gt;"",1,0))</f>
        <v>0</v>
      </c>
      <c r="V142" s="42">
        <f>IF('Indicator Data'!W146="No Data",1,IF('Indicator Data imputation'!W145&lt;&gt;"",1,0))</f>
        <v>0</v>
      </c>
      <c r="W142" s="42">
        <f>IF('Indicator Data'!X146="No Data",1,IF('Indicator Data imputation'!X145&lt;&gt;"",1,0))</f>
        <v>0</v>
      </c>
      <c r="X142" s="42">
        <f>IF('Indicator Data'!Y146="No Data",1,IF('Indicator Data imputation'!Y145&lt;&gt;"",1,0))</f>
        <v>0</v>
      </c>
      <c r="Y142" s="42">
        <f>IF('Indicator Data'!Z146="No Data",1,IF('Indicator Data imputation'!Z145&lt;&gt;"",1,0))</f>
        <v>0</v>
      </c>
      <c r="Z142" s="42">
        <f>IF('Indicator Data'!AA146="No Data",1,IF('Indicator Data imputation'!AA145&lt;&gt;"",1,0))</f>
        <v>1</v>
      </c>
      <c r="AA142" s="42">
        <f>IF('Indicator Data'!AB146="No Data",1,IF('Indicator Data imputation'!AB145&lt;&gt;"",1,0))</f>
        <v>0</v>
      </c>
      <c r="AB142" s="42">
        <f>IF('Indicator Data'!AC146="No Data",1,IF('Indicator Data imputation'!AC145&lt;&gt;"",1,0))</f>
        <v>0</v>
      </c>
      <c r="AC142" s="42">
        <f>IF('Indicator Data'!AD146="No Data",1,IF('Indicator Data imputation'!AD145&lt;&gt;"",1,0))</f>
        <v>0</v>
      </c>
      <c r="AD142" s="42">
        <f>IF('Indicator Data'!AE146="No Data",1,IF('Indicator Data imputation'!AE145&lt;&gt;"",1,0))</f>
        <v>0</v>
      </c>
      <c r="AE142" s="42">
        <f>IF('Indicator Data'!AF146="No Data",1,IF('Indicator Data imputation'!AF145&lt;&gt;"",1,0))</f>
        <v>0</v>
      </c>
      <c r="AF142" s="42">
        <f>IF('Indicator Data'!AG146="No Data",1,IF('Indicator Data imputation'!AG145&lt;&gt;"",1,0))</f>
        <v>0</v>
      </c>
      <c r="AG142" s="42">
        <f>IF('Indicator Data'!AH146="No Data",1,IF('Indicator Data imputation'!AH145&lt;&gt;"",1,0))</f>
        <v>0</v>
      </c>
      <c r="AH142" s="42">
        <f>IF('Indicator Data'!AI146="No Data",1,IF('Indicator Data imputation'!AI145&lt;&gt;"",1,0))</f>
        <v>1</v>
      </c>
      <c r="AI142" s="42">
        <f>IF('Indicator Data'!AJ146="No Data",1,IF('Indicator Data imputation'!AJ145&lt;&gt;"",1,0))</f>
        <v>0</v>
      </c>
      <c r="AJ142" s="42">
        <f>IF('Indicator Data'!AK146="No Data",1,IF('Indicator Data imputation'!AK145&lt;&gt;"",1,0))</f>
        <v>0</v>
      </c>
      <c r="AK142" s="42">
        <f>IF('Indicator Data'!AL146="No Data",1,IF('Indicator Data imputation'!AL145&lt;&gt;"",1,0))</f>
        <v>0</v>
      </c>
      <c r="AL142" s="42">
        <f>IF('Indicator Data'!AM146="No Data",1,IF('Indicator Data imputation'!AM145&lt;&gt;"",1,0))</f>
        <v>1</v>
      </c>
      <c r="AM142" s="42">
        <f>IF('Indicator Data'!AN146="No Data",1,IF('Indicator Data imputation'!AN145&lt;&gt;"",1,0))</f>
        <v>0</v>
      </c>
      <c r="AN142" s="42">
        <f>IF('Indicator Data'!AO146="No Data",1,IF('Indicator Data imputation'!AO145&lt;&gt;"",1,0))</f>
        <v>0</v>
      </c>
      <c r="AO142" s="42">
        <f>IF('Indicator Data'!AP146="No Data",1,IF('Indicator Data imputation'!AP145&lt;&gt;"",1,0))</f>
        <v>1</v>
      </c>
      <c r="AP142" s="42">
        <f>IF('Indicator Data'!AQ146="No Data",1,IF('Indicator Data imputation'!AQ145&lt;&gt;"",1,0))</f>
        <v>0</v>
      </c>
      <c r="AQ142" s="42">
        <f>IF('Indicator Data'!AR146="No Data",1,IF('Indicator Data imputation'!AR145&lt;&gt;"",1,0))</f>
        <v>0</v>
      </c>
      <c r="AR142" s="42">
        <f>IF('Indicator Data'!AS146="No Data",1,IF('Indicator Data imputation'!AS145&lt;&gt;"",1,0))</f>
        <v>0</v>
      </c>
      <c r="AS142" s="42">
        <f>IF('Indicator Data'!AT146="No Data",1,IF('Indicator Data imputation'!AT145&lt;&gt;"",1,0))</f>
        <v>1</v>
      </c>
      <c r="AT142" s="42">
        <f>IF('Indicator Data'!AU146="No Data",1,IF('Indicator Data imputation'!AU145&lt;&gt;"",1,0))</f>
        <v>0</v>
      </c>
      <c r="AU142" s="42">
        <f>IF('Indicator Data'!AV146="No Data",1,IF('Indicator Data imputation'!AV145&lt;&gt;"",1,0))</f>
        <v>0</v>
      </c>
      <c r="AV142" s="42">
        <f>IF('Indicator Data'!AW146="No Data",1,IF('Indicator Data imputation'!AW145&lt;&gt;"",1,0))</f>
        <v>0</v>
      </c>
      <c r="AW142" s="42">
        <f>IF('Indicator Data'!AX146="No Data",1,IF('Indicator Data imputation'!AX145&lt;&gt;"",1,0))</f>
        <v>0</v>
      </c>
      <c r="AX142" s="42">
        <f>IF('Indicator Data'!AY146="No Data",1,IF('Indicator Data imputation'!AY145&lt;&gt;"",1,0))</f>
        <v>0</v>
      </c>
      <c r="AY142" s="42">
        <f>IF('Indicator Data'!AZ146="No Data",1,IF('Indicator Data imputation'!AZ145&lt;&gt;"",1,0))</f>
        <v>0</v>
      </c>
      <c r="AZ142" s="42">
        <f>IF('Indicator Data'!BA146="No Data",1,IF('Indicator Data imputation'!BA145&lt;&gt;"",1,0))</f>
        <v>0</v>
      </c>
      <c r="BA142" s="42">
        <f>IF('Indicator Data'!BB146="No Data",1,IF('Indicator Data imputation'!BB145&lt;&gt;"",1,0))</f>
        <v>0</v>
      </c>
      <c r="BB142" s="42">
        <f>IF('Indicator Data'!BC146="No Data",1,IF('Indicator Data imputation'!BC145&lt;&gt;"",1,0))</f>
        <v>0</v>
      </c>
      <c r="BC142" s="42">
        <f>IF('Indicator Data'!BD146="No Data",1,IF('Indicator Data imputation'!BD145&lt;&gt;"",1,0))</f>
        <v>0</v>
      </c>
      <c r="BD142" s="42">
        <f>IF('Indicator Data'!BE146="No Data",1,IF('Indicator Data imputation'!BE145&lt;&gt;"",1,0))</f>
        <v>0</v>
      </c>
      <c r="BE142" s="42">
        <f>IF('Indicator Data'!BF146="No Data",1,IF('Indicator Data imputation'!BF145&lt;&gt;"",1,0))</f>
        <v>0</v>
      </c>
      <c r="BF142" s="42">
        <f>IF('Indicator Data'!BG146="No Data",1,IF('Indicator Data imputation'!BG145&lt;&gt;"",1,0))</f>
        <v>0</v>
      </c>
      <c r="BG142" s="42">
        <f>IF('Indicator Data'!BH146="No Data",1,IF('Indicator Data imputation'!BH145&lt;&gt;"",1,0))</f>
        <v>0</v>
      </c>
      <c r="BH142" s="42">
        <f>IF('Indicator Data'!BI146="No Data",1,IF('Indicator Data imputation'!BI145&lt;&gt;"",1,0))</f>
        <v>0</v>
      </c>
      <c r="BI142" s="42">
        <f>IF('Indicator Data'!BJ146="No Data",1,IF('Indicator Data imputation'!BJ145&lt;&gt;"",1,0))</f>
        <v>0</v>
      </c>
      <c r="BJ142" s="42">
        <f>IF('Indicator Data'!BK146="No Data",1,IF('Indicator Data imputation'!BK145&lt;&gt;"",1,0))</f>
        <v>0</v>
      </c>
      <c r="BK142" s="42">
        <f>IF('Indicator Data'!BL146="No Data",1,IF('Indicator Data imputation'!BL145&lt;&gt;"",1,0))</f>
        <v>0</v>
      </c>
      <c r="BL142" s="42">
        <f>IF('Indicator Data'!BM146="No Data",1,IF('Indicator Data imputation'!BM145&lt;&gt;"",1,0))</f>
        <v>0</v>
      </c>
      <c r="BM142" s="42">
        <f>IF('Indicator Data'!BN146="No Data",1,IF('Indicator Data imputation'!BN145&lt;&gt;"",1,0))</f>
        <v>0</v>
      </c>
      <c r="BN142" s="42">
        <f>IF('Indicator Data'!BO146="No Data",1,IF('Indicator Data imputation'!BO145&lt;&gt;"",1,0))</f>
        <v>0</v>
      </c>
      <c r="BO142" s="42">
        <f>IF('Indicator Data'!BP146="No Data",1,IF('Indicator Data imputation'!BP145&lt;&gt;"",1,0))</f>
        <v>0</v>
      </c>
      <c r="BP142" s="42">
        <f>IF('Indicator Data'!BQ146="No Data",1,IF('Indicator Data imputation'!BQ145&lt;&gt;"",1,0))</f>
        <v>0</v>
      </c>
      <c r="BQ142" s="42">
        <f>IF('Indicator Data'!BR146="No Data",1,IF('Indicator Data imputation'!BR145&lt;&gt;"",1,0))</f>
        <v>0</v>
      </c>
      <c r="BR142" s="42">
        <f>IF('Indicator Data'!BS146="No Data",1,IF('Indicator Data imputation'!BS145&lt;&gt;"",1,0))</f>
        <v>0</v>
      </c>
      <c r="BS142" s="42">
        <f>IF('Indicator Data'!BT146="No Data",1,IF('Indicator Data imputation'!BT145&lt;&gt;"",1,0))</f>
        <v>0</v>
      </c>
      <c r="BT142" s="42">
        <f>IF('Indicator Data'!BU146="No Data",1,IF('Indicator Data imputation'!BU145&lt;&gt;"",1,0))</f>
        <v>0</v>
      </c>
      <c r="BU142">
        <f t="shared" si="6"/>
        <v>8</v>
      </c>
      <c r="BV142" s="44">
        <f t="shared" si="7"/>
        <v>0.10666666666666667</v>
      </c>
    </row>
    <row r="143" spans="1:74">
      <c r="A143" t="str">
        <f>'Indicator Data'!B147</f>
        <v>RUS</v>
      </c>
      <c r="B143" s="42">
        <f>IF('Indicator Data'!C147="No Data",1,IF('Indicator Data imputation'!C146&lt;&gt;"",1,0))</f>
        <v>0</v>
      </c>
      <c r="C143" s="42">
        <f>IF('Indicator Data'!D147="No Data",1,IF('Indicator Data imputation'!D146&lt;&gt;"",1,0))</f>
        <v>0</v>
      </c>
      <c r="D143" s="42">
        <f>IF('Indicator Data'!E147="No Data",1,IF('Indicator Data imputation'!E146&lt;&gt;"",1,0))</f>
        <v>0</v>
      </c>
      <c r="E143" s="42">
        <f>IF('Indicator Data'!F147="No Data",1,IF('Indicator Data imputation'!F146&lt;&gt;"",1,0))</f>
        <v>0</v>
      </c>
      <c r="F143" s="42">
        <f>IF('Indicator Data'!G147="No Data",1,IF('Indicator Data imputation'!G146&lt;&gt;"",1,0))</f>
        <v>0</v>
      </c>
      <c r="G143" s="42">
        <f>IF('Indicator Data'!H147="No Data",1,IF('Indicator Data imputation'!H146&lt;&gt;"",1,0))</f>
        <v>0</v>
      </c>
      <c r="H143" s="42">
        <f>IF('Indicator Data'!I147="No Data",1,IF('Indicator Data imputation'!I146&lt;&gt;"",1,0))</f>
        <v>0</v>
      </c>
      <c r="I143" s="42">
        <f>IF('Indicator Data'!J147="No Data",1,IF('Indicator Data imputation'!J146&lt;&gt;"",1,0))</f>
        <v>0</v>
      </c>
      <c r="J143" s="42">
        <f>IF('Indicator Data'!K147="No Data",1,IF('Indicator Data imputation'!K146&lt;&gt;"",1,0))</f>
        <v>0</v>
      </c>
      <c r="K143" s="42">
        <f>IF('Indicator Data'!L147="No Data",1,IF('Indicator Data imputation'!L146&lt;&gt;"",1,0))</f>
        <v>0</v>
      </c>
      <c r="L143" s="42">
        <f>IF('Indicator Data'!M147="No Data",1,IF('Indicator Data imputation'!M146&lt;&gt;"",1,0))</f>
        <v>0</v>
      </c>
      <c r="M143" s="42">
        <f>IF('Indicator Data'!N147="No Data",1,IF('Indicator Data imputation'!N146&lt;&gt;"",1,0))</f>
        <v>1</v>
      </c>
      <c r="N143" s="42">
        <f>IF('Indicator Data'!O147="No Data",1,IF('Indicator Data imputation'!O146&lt;&gt;"",1,0))</f>
        <v>1</v>
      </c>
      <c r="O143" s="42">
        <f>IF('Indicator Data'!P147="No Data",1,IF('Indicator Data imputation'!P146&lt;&gt;"",1,0))</f>
        <v>1</v>
      </c>
      <c r="P143" s="42">
        <f>IF('Indicator Data'!Q147="No Data",1,IF('Indicator Data imputation'!Q146&lt;&gt;"",1,0))</f>
        <v>0</v>
      </c>
      <c r="Q143" s="42">
        <f>IF('Indicator Data'!R147="No Data",1,IF('Indicator Data imputation'!R146&lt;&gt;"",1,0))</f>
        <v>0</v>
      </c>
      <c r="R143" s="42">
        <f>IF('Indicator Data'!S147="No Data",1,IF('Indicator Data imputation'!S146&lt;&gt;"",1,0))</f>
        <v>0</v>
      </c>
      <c r="S143" s="42">
        <f>IF('Indicator Data'!T147="No Data",1,IF('Indicator Data imputation'!T146&lt;&gt;"",1,0))</f>
        <v>0</v>
      </c>
      <c r="T143" s="42">
        <f>IF('Indicator Data'!U147="No Data",1,IF('Indicator Data imputation'!U146&lt;&gt;"",1,0))</f>
        <v>0</v>
      </c>
      <c r="U143" s="42">
        <f>IF('Indicator Data'!V147="No Data",1,IF('Indicator Data imputation'!V146&lt;&gt;"",1,0))</f>
        <v>0</v>
      </c>
      <c r="V143" s="42">
        <f>IF('Indicator Data'!W147="No Data",1,IF('Indicator Data imputation'!W146&lt;&gt;"",1,0))</f>
        <v>0</v>
      </c>
      <c r="W143" s="42">
        <f>IF('Indicator Data'!X147="No Data",1,IF('Indicator Data imputation'!X146&lt;&gt;"",1,0))</f>
        <v>0</v>
      </c>
      <c r="X143" s="42">
        <f>IF('Indicator Data'!Y147="No Data",1,IF('Indicator Data imputation'!Y146&lt;&gt;"",1,0))</f>
        <v>0</v>
      </c>
      <c r="Y143" s="42">
        <f>IF('Indicator Data'!Z147="No Data",1,IF('Indicator Data imputation'!Z146&lt;&gt;"",1,0))</f>
        <v>0</v>
      </c>
      <c r="Z143" s="42">
        <f>IF('Indicator Data'!AA147="No Data",1,IF('Indicator Data imputation'!AA146&lt;&gt;"",1,0))</f>
        <v>1</v>
      </c>
      <c r="AA143" s="42">
        <f>IF('Indicator Data'!AB147="No Data",1,IF('Indicator Data imputation'!AB146&lt;&gt;"",1,0))</f>
        <v>0</v>
      </c>
      <c r="AB143" s="42">
        <f>IF('Indicator Data'!AC147="No Data",1,IF('Indicator Data imputation'!AC146&lt;&gt;"",1,0))</f>
        <v>0</v>
      </c>
      <c r="AC143" s="42">
        <f>IF('Indicator Data'!AD147="No Data",1,IF('Indicator Data imputation'!AD146&lt;&gt;"",1,0))</f>
        <v>0</v>
      </c>
      <c r="AD143" s="42">
        <f>IF('Indicator Data'!AE147="No Data",1,IF('Indicator Data imputation'!AE146&lt;&gt;"",1,0))</f>
        <v>0</v>
      </c>
      <c r="AE143" s="42">
        <f>IF('Indicator Data'!AF147="No Data",1,IF('Indicator Data imputation'!AF146&lt;&gt;"",1,0))</f>
        <v>0</v>
      </c>
      <c r="AF143" s="42">
        <f>IF('Indicator Data'!AG147="No Data",1,IF('Indicator Data imputation'!AG146&lt;&gt;"",1,0))</f>
        <v>0</v>
      </c>
      <c r="AG143" s="42">
        <f>IF('Indicator Data'!AH147="No Data",1,IF('Indicator Data imputation'!AH146&lt;&gt;"",1,0))</f>
        <v>0</v>
      </c>
      <c r="AH143" s="42">
        <f>IF('Indicator Data'!AI147="No Data",1,IF('Indicator Data imputation'!AI146&lt;&gt;"",1,0))</f>
        <v>1</v>
      </c>
      <c r="AI143" s="42">
        <f>IF('Indicator Data'!AJ147="No Data",1,IF('Indicator Data imputation'!AJ146&lt;&gt;"",1,0))</f>
        <v>0</v>
      </c>
      <c r="AJ143" s="42">
        <f>IF('Indicator Data'!AK147="No Data",1,IF('Indicator Data imputation'!AK146&lt;&gt;"",1,0))</f>
        <v>0</v>
      </c>
      <c r="AK143" s="42">
        <f>IF('Indicator Data'!AL147="No Data",1,IF('Indicator Data imputation'!AL146&lt;&gt;"",1,0))</f>
        <v>0</v>
      </c>
      <c r="AL143" s="42">
        <f>IF('Indicator Data'!AM147="No Data",1,IF('Indicator Data imputation'!AM146&lt;&gt;"",1,0))</f>
        <v>1</v>
      </c>
      <c r="AM143" s="42">
        <f>IF('Indicator Data'!AN147="No Data",1,IF('Indicator Data imputation'!AN146&lt;&gt;"",1,0))</f>
        <v>0</v>
      </c>
      <c r="AN143" s="42">
        <f>IF('Indicator Data'!AO147="No Data",1,IF('Indicator Data imputation'!AO146&lt;&gt;"",1,0))</f>
        <v>0</v>
      </c>
      <c r="AO143" s="42">
        <f>IF('Indicator Data'!AP147="No Data",1,IF('Indicator Data imputation'!AP146&lt;&gt;"",1,0))</f>
        <v>1</v>
      </c>
      <c r="AP143" s="42">
        <f>IF('Indicator Data'!AQ147="No Data",1,IF('Indicator Data imputation'!AQ146&lt;&gt;"",1,0))</f>
        <v>0</v>
      </c>
      <c r="AQ143" s="42">
        <f>IF('Indicator Data'!AR147="No Data",1,IF('Indicator Data imputation'!AR146&lt;&gt;"",1,0))</f>
        <v>1</v>
      </c>
      <c r="AR143" s="42">
        <f>IF('Indicator Data'!AS147="No Data",1,IF('Indicator Data imputation'!AS146&lt;&gt;"",1,0))</f>
        <v>1</v>
      </c>
      <c r="AS143" s="42">
        <f>IF('Indicator Data'!AT147="No Data",1,IF('Indicator Data imputation'!AT146&lt;&gt;"",1,0))</f>
        <v>1</v>
      </c>
      <c r="AT143" s="42">
        <f>IF('Indicator Data'!AU147="No Data",1,IF('Indicator Data imputation'!AU146&lt;&gt;"",1,0))</f>
        <v>0</v>
      </c>
      <c r="AU143" s="42">
        <f>IF('Indicator Data'!AV147="No Data",1,IF('Indicator Data imputation'!AV146&lt;&gt;"",1,0))</f>
        <v>0</v>
      </c>
      <c r="AV143" s="42">
        <f>IF('Indicator Data'!AW147="No Data",1,IF('Indicator Data imputation'!AW146&lt;&gt;"",1,0))</f>
        <v>0</v>
      </c>
      <c r="AW143" s="42">
        <f>IF('Indicator Data'!AX147="No Data",1,IF('Indicator Data imputation'!AX146&lt;&gt;"",1,0))</f>
        <v>0</v>
      </c>
      <c r="AX143" s="42">
        <f>IF('Indicator Data'!AY147="No Data",1,IF('Indicator Data imputation'!AY146&lt;&gt;"",1,0))</f>
        <v>0</v>
      </c>
      <c r="AY143" s="42">
        <f>IF('Indicator Data'!AZ147="No Data",1,IF('Indicator Data imputation'!AZ146&lt;&gt;"",1,0))</f>
        <v>0</v>
      </c>
      <c r="AZ143" s="42">
        <f>IF('Indicator Data'!BA147="No Data",1,IF('Indicator Data imputation'!BA146&lt;&gt;"",1,0))</f>
        <v>0</v>
      </c>
      <c r="BA143" s="42">
        <f>IF('Indicator Data'!BB147="No Data",1,IF('Indicator Data imputation'!BB146&lt;&gt;"",1,0))</f>
        <v>0</v>
      </c>
      <c r="BB143" s="42">
        <f>IF('Indicator Data'!BC147="No Data",1,IF('Indicator Data imputation'!BC146&lt;&gt;"",1,0))</f>
        <v>0</v>
      </c>
      <c r="BC143" s="42">
        <f>IF('Indicator Data'!BD147="No Data",1,IF('Indicator Data imputation'!BD146&lt;&gt;"",1,0))</f>
        <v>0</v>
      </c>
      <c r="BD143" s="42">
        <f>IF('Indicator Data'!BE147="No Data",1,IF('Indicator Data imputation'!BE146&lt;&gt;"",1,0))</f>
        <v>0</v>
      </c>
      <c r="BE143" s="42">
        <f>IF('Indicator Data'!BF147="No Data",1,IF('Indicator Data imputation'!BF146&lt;&gt;"",1,0))</f>
        <v>1</v>
      </c>
      <c r="BF143" s="42">
        <f>IF('Indicator Data'!BG147="No Data",1,IF('Indicator Data imputation'!BG146&lt;&gt;"",1,0))</f>
        <v>0</v>
      </c>
      <c r="BG143" s="42">
        <f>IF('Indicator Data'!BH147="No Data",1,IF('Indicator Data imputation'!BH146&lt;&gt;"",1,0))</f>
        <v>0</v>
      </c>
      <c r="BH143" s="42">
        <f>IF('Indicator Data'!BI147="No Data",1,IF('Indicator Data imputation'!BI146&lt;&gt;"",1,0))</f>
        <v>0</v>
      </c>
      <c r="BI143" s="42">
        <f>IF('Indicator Data'!BJ147="No Data",1,IF('Indicator Data imputation'!BJ146&lt;&gt;"",1,0))</f>
        <v>0</v>
      </c>
      <c r="BJ143" s="42">
        <f>IF('Indicator Data'!BK147="No Data",1,IF('Indicator Data imputation'!BK146&lt;&gt;"",1,0))</f>
        <v>0</v>
      </c>
      <c r="BK143" s="42">
        <f>IF('Indicator Data'!BL147="No Data",1,IF('Indicator Data imputation'!BL146&lt;&gt;"",1,0))</f>
        <v>0</v>
      </c>
      <c r="BL143" s="42">
        <f>IF('Indicator Data'!BM147="No Data",1,IF('Indicator Data imputation'!BM146&lt;&gt;"",1,0))</f>
        <v>0</v>
      </c>
      <c r="BM143" s="42">
        <f>IF('Indicator Data'!BN147="No Data",1,IF('Indicator Data imputation'!BN146&lt;&gt;"",1,0))</f>
        <v>0</v>
      </c>
      <c r="BN143" s="42">
        <f>IF('Indicator Data'!BO147="No Data",1,IF('Indicator Data imputation'!BO146&lt;&gt;"",1,0))</f>
        <v>0</v>
      </c>
      <c r="BO143" s="42">
        <f>IF('Indicator Data'!BP147="No Data",1,IF('Indicator Data imputation'!BP146&lt;&gt;"",1,0))</f>
        <v>0</v>
      </c>
      <c r="BP143" s="42">
        <f>IF('Indicator Data'!BQ147="No Data",1,IF('Indicator Data imputation'!BQ146&lt;&gt;"",1,0))</f>
        <v>0</v>
      </c>
      <c r="BQ143" s="42">
        <f>IF('Indicator Data'!BR147="No Data",1,IF('Indicator Data imputation'!BR146&lt;&gt;"",1,0))</f>
        <v>0</v>
      </c>
      <c r="BR143" s="42">
        <f>IF('Indicator Data'!BS147="No Data",1,IF('Indicator Data imputation'!BS146&lt;&gt;"",1,0))</f>
        <v>0</v>
      </c>
      <c r="BS143" s="42">
        <f>IF('Indicator Data'!BT147="No Data",1,IF('Indicator Data imputation'!BT146&lt;&gt;"",1,0))</f>
        <v>0</v>
      </c>
      <c r="BT143" s="42">
        <f>IF('Indicator Data'!BU147="No Data",1,IF('Indicator Data imputation'!BU146&lt;&gt;"",1,0))</f>
        <v>0</v>
      </c>
      <c r="BU143">
        <f t="shared" si="6"/>
        <v>11</v>
      </c>
      <c r="BV143" s="44">
        <f t="shared" si="7"/>
        <v>0.14666666666666667</v>
      </c>
    </row>
    <row r="144" spans="1:74">
      <c r="A144" t="str">
        <f>'Indicator Data'!B148</f>
        <v>RWA</v>
      </c>
      <c r="B144" s="42">
        <f>IF('Indicator Data'!C148="No Data",1,IF('Indicator Data imputation'!C147&lt;&gt;"",1,0))</f>
        <v>0</v>
      </c>
      <c r="C144" s="42">
        <f>IF('Indicator Data'!D148="No Data",1,IF('Indicator Data imputation'!D147&lt;&gt;"",1,0))</f>
        <v>0</v>
      </c>
      <c r="D144" s="42">
        <f>IF('Indicator Data'!E148="No Data",1,IF('Indicator Data imputation'!E147&lt;&gt;"",1,0))</f>
        <v>0</v>
      </c>
      <c r="E144" s="42">
        <f>IF('Indicator Data'!F148="No Data",1,IF('Indicator Data imputation'!F147&lt;&gt;"",1,0))</f>
        <v>0</v>
      </c>
      <c r="F144" s="42">
        <f>IF('Indicator Data'!G148="No Data",1,IF('Indicator Data imputation'!G147&lt;&gt;"",1,0))</f>
        <v>0</v>
      </c>
      <c r="G144" s="42">
        <f>IF('Indicator Data'!H148="No Data",1,IF('Indicator Data imputation'!H147&lt;&gt;"",1,0))</f>
        <v>0</v>
      </c>
      <c r="H144" s="42">
        <f>IF('Indicator Data'!I148="No Data",1,IF('Indicator Data imputation'!I147&lt;&gt;"",1,0))</f>
        <v>0</v>
      </c>
      <c r="I144" s="42">
        <f>IF('Indicator Data'!J148="No Data",1,IF('Indicator Data imputation'!J147&lt;&gt;"",1,0))</f>
        <v>0</v>
      </c>
      <c r="J144" s="42">
        <f>IF('Indicator Data'!K148="No Data",1,IF('Indicator Data imputation'!K147&lt;&gt;"",1,0))</f>
        <v>0</v>
      </c>
      <c r="K144" s="42">
        <f>IF('Indicator Data'!L148="No Data",1,IF('Indicator Data imputation'!L147&lt;&gt;"",1,0))</f>
        <v>0</v>
      </c>
      <c r="L144" s="42">
        <f>IF('Indicator Data'!M148="No Data",1,IF('Indicator Data imputation'!M147&lt;&gt;"",1,0))</f>
        <v>0</v>
      </c>
      <c r="M144" s="42">
        <f>IF('Indicator Data'!N148="No Data",1,IF('Indicator Data imputation'!N147&lt;&gt;"",1,0))</f>
        <v>0</v>
      </c>
      <c r="N144" s="42">
        <f>IF('Indicator Data'!O148="No Data",1,IF('Indicator Data imputation'!O147&lt;&gt;"",1,0))</f>
        <v>0</v>
      </c>
      <c r="O144" s="42">
        <f>IF('Indicator Data'!P148="No Data",1,IF('Indicator Data imputation'!P147&lt;&gt;"",1,0))</f>
        <v>0</v>
      </c>
      <c r="P144" s="42">
        <f>IF('Indicator Data'!Q148="No Data",1,IF('Indicator Data imputation'!Q147&lt;&gt;"",1,0))</f>
        <v>0</v>
      </c>
      <c r="Q144" s="42">
        <f>IF('Indicator Data'!R148="No Data",1,IF('Indicator Data imputation'!R147&lt;&gt;"",1,0))</f>
        <v>0</v>
      </c>
      <c r="R144" s="42">
        <f>IF('Indicator Data'!S148="No Data",1,IF('Indicator Data imputation'!S147&lt;&gt;"",1,0))</f>
        <v>0</v>
      </c>
      <c r="S144" s="42">
        <f>IF('Indicator Data'!T148="No Data",1,IF('Indicator Data imputation'!T147&lt;&gt;"",1,0))</f>
        <v>0</v>
      </c>
      <c r="T144" s="42">
        <f>IF('Indicator Data'!U148="No Data",1,IF('Indicator Data imputation'!U147&lt;&gt;"",1,0))</f>
        <v>0</v>
      </c>
      <c r="U144" s="42">
        <f>IF('Indicator Data'!V148="No Data",1,IF('Indicator Data imputation'!V147&lt;&gt;"",1,0))</f>
        <v>0</v>
      </c>
      <c r="V144" s="42">
        <f>IF('Indicator Data'!W148="No Data",1,IF('Indicator Data imputation'!W147&lt;&gt;"",1,0))</f>
        <v>0</v>
      </c>
      <c r="W144" s="42">
        <f>IF('Indicator Data'!X148="No Data",1,IF('Indicator Data imputation'!X147&lt;&gt;"",1,0))</f>
        <v>0</v>
      </c>
      <c r="X144" s="42">
        <f>IF('Indicator Data'!Y148="No Data",1,IF('Indicator Data imputation'!Y147&lt;&gt;"",1,0))</f>
        <v>0</v>
      </c>
      <c r="Y144" s="42">
        <f>IF('Indicator Data'!Z148="No Data",1,IF('Indicator Data imputation'!Z147&lt;&gt;"",1,0))</f>
        <v>0</v>
      </c>
      <c r="Z144" s="42">
        <f>IF('Indicator Data'!AA148="No Data",1,IF('Indicator Data imputation'!AA147&lt;&gt;"",1,0))</f>
        <v>0</v>
      </c>
      <c r="AA144" s="42">
        <f>IF('Indicator Data'!AB148="No Data",1,IF('Indicator Data imputation'!AB147&lt;&gt;"",1,0))</f>
        <v>0</v>
      </c>
      <c r="AB144" s="42">
        <f>IF('Indicator Data'!AC148="No Data",1,IF('Indicator Data imputation'!AC147&lt;&gt;"",1,0))</f>
        <v>0</v>
      </c>
      <c r="AC144" s="42">
        <f>IF('Indicator Data'!AD148="No Data",1,IF('Indicator Data imputation'!AD147&lt;&gt;"",1,0))</f>
        <v>0</v>
      </c>
      <c r="AD144" s="42">
        <f>IF('Indicator Data'!AE148="No Data",1,IF('Indicator Data imputation'!AE147&lt;&gt;"",1,0))</f>
        <v>0</v>
      </c>
      <c r="AE144" s="42">
        <f>IF('Indicator Data'!AF148="No Data",1,IF('Indicator Data imputation'!AF147&lt;&gt;"",1,0))</f>
        <v>0</v>
      </c>
      <c r="AF144" s="42">
        <f>IF('Indicator Data'!AG148="No Data",1,IF('Indicator Data imputation'!AG147&lt;&gt;"",1,0))</f>
        <v>0</v>
      </c>
      <c r="AG144" s="42">
        <f>IF('Indicator Data'!AH148="No Data",1,IF('Indicator Data imputation'!AH147&lt;&gt;"",1,0))</f>
        <v>0</v>
      </c>
      <c r="AH144" s="42">
        <f>IF('Indicator Data'!AI148="No Data",1,IF('Indicator Data imputation'!AI147&lt;&gt;"",1,0))</f>
        <v>0</v>
      </c>
      <c r="AI144" s="42">
        <f>IF('Indicator Data'!AJ148="No Data",1,IF('Indicator Data imputation'!AJ147&lt;&gt;"",1,0))</f>
        <v>0</v>
      </c>
      <c r="AJ144" s="42">
        <f>IF('Indicator Data'!AK148="No Data",1,IF('Indicator Data imputation'!AK147&lt;&gt;"",1,0))</f>
        <v>0</v>
      </c>
      <c r="AK144" s="42">
        <f>IF('Indicator Data'!AL148="No Data",1,IF('Indicator Data imputation'!AL147&lt;&gt;"",1,0))</f>
        <v>0</v>
      </c>
      <c r="AL144" s="42">
        <f>IF('Indicator Data'!AM148="No Data",1,IF('Indicator Data imputation'!AM147&lt;&gt;"",1,0))</f>
        <v>0</v>
      </c>
      <c r="AM144" s="42">
        <f>IF('Indicator Data'!AN148="No Data",1,IF('Indicator Data imputation'!AN147&lt;&gt;"",1,0))</f>
        <v>0</v>
      </c>
      <c r="AN144" s="42">
        <f>IF('Indicator Data'!AO148="No Data",1,IF('Indicator Data imputation'!AO147&lt;&gt;"",1,0))</f>
        <v>0</v>
      </c>
      <c r="AO144" s="42">
        <f>IF('Indicator Data'!AP148="No Data",1,IF('Indicator Data imputation'!AP147&lt;&gt;"",1,0))</f>
        <v>0</v>
      </c>
      <c r="AP144" s="42">
        <f>IF('Indicator Data'!AQ148="No Data",1,IF('Indicator Data imputation'!AQ147&lt;&gt;"",1,0))</f>
        <v>0</v>
      </c>
      <c r="AQ144" s="42">
        <f>IF('Indicator Data'!AR148="No Data",1,IF('Indicator Data imputation'!AR147&lt;&gt;"",1,0))</f>
        <v>0</v>
      </c>
      <c r="AR144" s="42">
        <f>IF('Indicator Data'!AS148="No Data",1,IF('Indicator Data imputation'!AS147&lt;&gt;"",1,0))</f>
        <v>0</v>
      </c>
      <c r="AS144" s="42">
        <f>IF('Indicator Data'!AT148="No Data",1,IF('Indicator Data imputation'!AT147&lt;&gt;"",1,0))</f>
        <v>0</v>
      </c>
      <c r="AT144" s="42">
        <f>IF('Indicator Data'!AU148="No Data",1,IF('Indicator Data imputation'!AU147&lt;&gt;"",1,0))</f>
        <v>0</v>
      </c>
      <c r="AU144" s="42">
        <f>IF('Indicator Data'!AV148="No Data",1,IF('Indicator Data imputation'!AV147&lt;&gt;"",1,0))</f>
        <v>0</v>
      </c>
      <c r="AV144" s="42">
        <f>IF('Indicator Data'!AW148="No Data",1,IF('Indicator Data imputation'!AW147&lt;&gt;"",1,0))</f>
        <v>0</v>
      </c>
      <c r="AW144" s="42">
        <f>IF('Indicator Data'!AX148="No Data",1,IF('Indicator Data imputation'!AX147&lt;&gt;"",1,0))</f>
        <v>0</v>
      </c>
      <c r="AX144" s="42">
        <f>IF('Indicator Data'!AY148="No Data",1,IF('Indicator Data imputation'!AY147&lt;&gt;"",1,0))</f>
        <v>0</v>
      </c>
      <c r="AY144" s="42">
        <f>IF('Indicator Data'!AZ148="No Data",1,IF('Indicator Data imputation'!AZ147&lt;&gt;"",1,0))</f>
        <v>0</v>
      </c>
      <c r="AZ144" s="42">
        <f>IF('Indicator Data'!BA148="No Data",1,IF('Indicator Data imputation'!BA147&lt;&gt;"",1,0))</f>
        <v>0</v>
      </c>
      <c r="BA144" s="42">
        <f>IF('Indicator Data'!BB148="No Data",1,IF('Indicator Data imputation'!BB147&lt;&gt;"",1,0))</f>
        <v>0</v>
      </c>
      <c r="BB144" s="42">
        <f>IF('Indicator Data'!BC148="No Data",1,IF('Indicator Data imputation'!BC147&lt;&gt;"",1,0))</f>
        <v>0</v>
      </c>
      <c r="BC144" s="42">
        <f>IF('Indicator Data'!BD148="No Data",1,IF('Indicator Data imputation'!BD147&lt;&gt;"",1,0))</f>
        <v>0</v>
      </c>
      <c r="BD144" s="42">
        <f>IF('Indicator Data'!BE148="No Data",1,IF('Indicator Data imputation'!BE147&lt;&gt;"",1,0))</f>
        <v>0</v>
      </c>
      <c r="BE144" s="42">
        <f>IF('Indicator Data'!BF148="No Data",1,IF('Indicator Data imputation'!BF147&lt;&gt;"",1,0))</f>
        <v>0</v>
      </c>
      <c r="BF144" s="42">
        <f>IF('Indicator Data'!BG148="No Data",1,IF('Indicator Data imputation'!BG147&lt;&gt;"",1,0))</f>
        <v>0</v>
      </c>
      <c r="BG144" s="42">
        <f>IF('Indicator Data'!BH148="No Data",1,IF('Indicator Data imputation'!BH147&lt;&gt;"",1,0))</f>
        <v>0</v>
      </c>
      <c r="BH144" s="42">
        <f>IF('Indicator Data'!BI148="No Data",1,IF('Indicator Data imputation'!BI147&lt;&gt;"",1,0))</f>
        <v>0</v>
      </c>
      <c r="BI144" s="42">
        <f>IF('Indicator Data'!BJ148="No Data",1,IF('Indicator Data imputation'!BJ147&lt;&gt;"",1,0))</f>
        <v>0</v>
      </c>
      <c r="BJ144" s="42">
        <f>IF('Indicator Data'!BK148="No Data",1,IF('Indicator Data imputation'!BK147&lt;&gt;"",1,0))</f>
        <v>0</v>
      </c>
      <c r="BK144" s="42">
        <f>IF('Indicator Data'!BL148="No Data",1,IF('Indicator Data imputation'!BL147&lt;&gt;"",1,0))</f>
        <v>0</v>
      </c>
      <c r="BL144" s="42">
        <f>IF('Indicator Data'!BM148="No Data",1,IF('Indicator Data imputation'!BM147&lt;&gt;"",1,0))</f>
        <v>0</v>
      </c>
      <c r="BM144" s="42">
        <f>IF('Indicator Data'!BN148="No Data",1,IF('Indicator Data imputation'!BN147&lt;&gt;"",1,0))</f>
        <v>0</v>
      </c>
      <c r="BN144" s="42">
        <f>IF('Indicator Data'!BO148="No Data",1,IF('Indicator Data imputation'!BO147&lt;&gt;"",1,0))</f>
        <v>0</v>
      </c>
      <c r="BO144" s="42">
        <f>IF('Indicator Data'!BP148="No Data",1,IF('Indicator Data imputation'!BP147&lt;&gt;"",1,0))</f>
        <v>0</v>
      </c>
      <c r="BP144" s="42">
        <f>IF('Indicator Data'!BQ148="No Data",1,IF('Indicator Data imputation'!BQ147&lt;&gt;"",1,0))</f>
        <v>0</v>
      </c>
      <c r="BQ144" s="42">
        <f>IF('Indicator Data'!BR148="No Data",1,IF('Indicator Data imputation'!BR147&lt;&gt;"",1,0))</f>
        <v>0</v>
      </c>
      <c r="BR144" s="42">
        <f>IF('Indicator Data'!BS148="No Data",1,IF('Indicator Data imputation'!BS147&lt;&gt;"",1,0))</f>
        <v>0</v>
      </c>
      <c r="BS144" s="42">
        <f>IF('Indicator Data'!BT148="No Data",1,IF('Indicator Data imputation'!BT147&lt;&gt;"",1,0))</f>
        <v>0</v>
      </c>
      <c r="BT144" s="42">
        <f>IF('Indicator Data'!BU148="No Data",1,IF('Indicator Data imputation'!BU147&lt;&gt;"",1,0))</f>
        <v>0</v>
      </c>
      <c r="BU144">
        <f t="shared" si="6"/>
        <v>0</v>
      </c>
      <c r="BV144" s="44">
        <f t="shared" si="7"/>
        <v>0</v>
      </c>
    </row>
    <row r="145" spans="1:74">
      <c r="A145" t="str">
        <f>'Indicator Data'!B149</f>
        <v>KNA</v>
      </c>
      <c r="B145" s="42">
        <f>IF('Indicator Data'!C149="No Data",1,IF('Indicator Data imputation'!C148&lt;&gt;"",1,0))</f>
        <v>0</v>
      </c>
      <c r="C145" s="42">
        <f>IF('Indicator Data'!D149="No Data",1,IF('Indicator Data imputation'!D148&lt;&gt;"",1,0))</f>
        <v>0</v>
      </c>
      <c r="D145" s="42">
        <f>IF('Indicator Data'!E149="No Data",1,IF('Indicator Data imputation'!E148&lt;&gt;"",1,0))</f>
        <v>0</v>
      </c>
      <c r="E145" s="42">
        <f>IF('Indicator Data'!F149="No Data",1,IF('Indicator Data imputation'!F148&lt;&gt;"",1,0))</f>
        <v>0</v>
      </c>
      <c r="F145" s="42">
        <f>IF('Indicator Data'!G149="No Data",1,IF('Indicator Data imputation'!G148&lt;&gt;"",1,0))</f>
        <v>0</v>
      </c>
      <c r="G145" s="42">
        <f>IF('Indicator Data'!H149="No Data",1,IF('Indicator Data imputation'!H148&lt;&gt;"",1,0))</f>
        <v>0</v>
      </c>
      <c r="H145" s="42">
        <f>IF('Indicator Data'!I149="No Data",1,IF('Indicator Data imputation'!I148&lt;&gt;"",1,0))</f>
        <v>0</v>
      </c>
      <c r="I145" s="42">
        <f>IF('Indicator Data'!J149="No Data",1,IF('Indicator Data imputation'!J148&lt;&gt;"",1,0))</f>
        <v>0</v>
      </c>
      <c r="J145" s="42">
        <f>IF('Indicator Data'!K149="No Data",1,IF('Indicator Data imputation'!K148&lt;&gt;"",1,0))</f>
        <v>0</v>
      </c>
      <c r="K145" s="42">
        <f>IF('Indicator Data'!L149="No Data",1,IF('Indicator Data imputation'!L148&lt;&gt;"",1,0))</f>
        <v>0</v>
      </c>
      <c r="L145" s="42">
        <f>IF('Indicator Data'!M149="No Data",1,IF('Indicator Data imputation'!M148&lt;&gt;"",1,0))</f>
        <v>1</v>
      </c>
      <c r="M145" s="42">
        <f>IF('Indicator Data'!N149="No Data",1,IF('Indicator Data imputation'!N148&lt;&gt;"",1,0))</f>
        <v>1</v>
      </c>
      <c r="N145" s="42">
        <f>IF('Indicator Data'!O149="No Data",1,IF('Indicator Data imputation'!O148&lt;&gt;"",1,0))</f>
        <v>1</v>
      </c>
      <c r="O145" s="42">
        <f>IF('Indicator Data'!P149="No Data",1,IF('Indicator Data imputation'!P148&lt;&gt;"",1,0))</f>
        <v>1</v>
      </c>
      <c r="P145" s="42">
        <f>IF('Indicator Data'!Q149="No Data",1,IF('Indicator Data imputation'!Q148&lt;&gt;"",1,0))</f>
        <v>0</v>
      </c>
      <c r="Q145" s="42">
        <f>IF('Indicator Data'!R149="No Data",1,IF('Indicator Data imputation'!R148&lt;&gt;"",1,0))</f>
        <v>0</v>
      </c>
      <c r="R145" s="42">
        <f>IF('Indicator Data'!S149="No Data",1,IF('Indicator Data imputation'!S148&lt;&gt;"",1,0))</f>
        <v>0</v>
      </c>
      <c r="S145" s="42">
        <f>IF('Indicator Data'!T149="No Data",1,IF('Indicator Data imputation'!T148&lt;&gt;"",1,0))</f>
        <v>0</v>
      </c>
      <c r="T145" s="42">
        <f>IF('Indicator Data'!U149="No Data",1,IF('Indicator Data imputation'!U148&lt;&gt;"",1,0))</f>
        <v>0</v>
      </c>
      <c r="U145" s="42">
        <f>IF('Indicator Data'!V149="No Data",1,IF('Indicator Data imputation'!V148&lt;&gt;"",1,0))</f>
        <v>0</v>
      </c>
      <c r="V145" s="42">
        <f>IF('Indicator Data'!W149="No Data",1,IF('Indicator Data imputation'!W148&lt;&gt;"",1,0))</f>
        <v>0</v>
      </c>
      <c r="W145" s="42">
        <f>IF('Indicator Data'!X149="No Data",1,IF('Indicator Data imputation'!X148&lt;&gt;"",1,0))</f>
        <v>0</v>
      </c>
      <c r="X145" s="42">
        <f>IF('Indicator Data'!Y149="No Data",1,IF('Indicator Data imputation'!Y148&lt;&gt;"",1,0))</f>
        <v>1</v>
      </c>
      <c r="Y145" s="42">
        <f>IF('Indicator Data'!Z149="No Data",1,IF('Indicator Data imputation'!Z148&lt;&gt;"",1,0))</f>
        <v>0</v>
      </c>
      <c r="Z145" s="42">
        <f>IF('Indicator Data'!AA149="No Data",1,IF('Indicator Data imputation'!AA148&lt;&gt;"",1,0))</f>
        <v>1</v>
      </c>
      <c r="AA145" s="42">
        <f>IF('Indicator Data'!AB149="No Data",1,IF('Indicator Data imputation'!AB148&lt;&gt;"",1,0))</f>
        <v>1</v>
      </c>
      <c r="AB145" s="42">
        <f>IF('Indicator Data'!AC149="No Data",1,IF('Indicator Data imputation'!AC148&lt;&gt;"",1,0))</f>
        <v>0</v>
      </c>
      <c r="AC145" s="42">
        <f>IF('Indicator Data'!AD149="No Data",1,IF('Indicator Data imputation'!AD148&lt;&gt;"",1,0))</f>
        <v>1</v>
      </c>
      <c r="AD145" s="42">
        <f>IF('Indicator Data'!AE149="No Data",1,IF('Indicator Data imputation'!AE148&lt;&gt;"",1,0))</f>
        <v>0</v>
      </c>
      <c r="AE145" s="42">
        <f>IF('Indicator Data'!AF149="No Data",1,IF('Indicator Data imputation'!AF148&lt;&gt;"",1,0))</f>
        <v>0</v>
      </c>
      <c r="AF145" s="42">
        <f>IF('Indicator Data'!AG149="No Data",1,IF('Indicator Data imputation'!AG148&lt;&gt;"",1,0))</f>
        <v>0</v>
      </c>
      <c r="AG145" s="42">
        <f>IF('Indicator Data'!AH149="No Data",1,IF('Indicator Data imputation'!AH148&lt;&gt;"",1,0))</f>
        <v>0</v>
      </c>
      <c r="AH145" s="42">
        <f>IF('Indicator Data'!AI149="No Data",1,IF('Indicator Data imputation'!AI148&lt;&gt;"",1,0))</f>
        <v>1</v>
      </c>
      <c r="AI145" s="42">
        <f>IF('Indicator Data'!AJ149="No Data",1,IF('Indicator Data imputation'!AJ148&lt;&gt;"",1,0))</f>
        <v>0</v>
      </c>
      <c r="AJ145" s="42">
        <f>IF('Indicator Data'!AK149="No Data",1,IF('Indicator Data imputation'!AK148&lt;&gt;"",1,0))</f>
        <v>0</v>
      </c>
      <c r="AK145" s="42">
        <f>IF('Indicator Data'!AL149="No Data",1,IF('Indicator Data imputation'!AL148&lt;&gt;"",1,0))</f>
        <v>0</v>
      </c>
      <c r="AL145" s="42">
        <f>IF('Indicator Data'!AM149="No Data",1,IF('Indicator Data imputation'!AM148&lt;&gt;"",1,0))</f>
        <v>1</v>
      </c>
      <c r="AM145" s="42">
        <f>IF('Indicator Data'!AN149="No Data",1,IF('Indicator Data imputation'!AN148&lt;&gt;"",1,0))</f>
        <v>0</v>
      </c>
      <c r="AN145" s="42">
        <f>IF('Indicator Data'!AO149="No Data",1,IF('Indicator Data imputation'!AO148&lt;&gt;"",1,0))</f>
        <v>0</v>
      </c>
      <c r="AO145" s="42">
        <f>IF('Indicator Data'!AP149="No Data",1,IF('Indicator Data imputation'!AP148&lt;&gt;"",1,0))</f>
        <v>1</v>
      </c>
      <c r="AP145" s="42">
        <f>IF('Indicator Data'!AQ149="No Data",1,IF('Indicator Data imputation'!AQ148&lt;&gt;"",1,0))</f>
        <v>0</v>
      </c>
      <c r="AQ145" s="42">
        <f>IF('Indicator Data'!AR149="No Data",1,IF('Indicator Data imputation'!AR148&lt;&gt;"",1,0))</f>
        <v>1</v>
      </c>
      <c r="AR145" s="42">
        <f>IF('Indicator Data'!AS149="No Data",1,IF('Indicator Data imputation'!AS148&lt;&gt;"",1,0))</f>
        <v>1</v>
      </c>
      <c r="AS145" s="42">
        <f>IF('Indicator Data'!AT149="No Data",1,IF('Indicator Data imputation'!AT148&lt;&gt;"",1,0))</f>
        <v>1</v>
      </c>
      <c r="AT145" s="42">
        <f>IF('Indicator Data'!AU149="No Data",1,IF('Indicator Data imputation'!AU148&lt;&gt;"",1,0))</f>
        <v>0</v>
      </c>
      <c r="AU145" s="42">
        <f>IF('Indicator Data'!AV149="No Data",1,IF('Indicator Data imputation'!AV148&lt;&gt;"",1,0))</f>
        <v>1</v>
      </c>
      <c r="AV145" s="42">
        <f>IF('Indicator Data'!AW149="No Data",1,IF('Indicator Data imputation'!AW148&lt;&gt;"",1,0))</f>
        <v>1</v>
      </c>
      <c r="AW145" s="42">
        <f>IF('Indicator Data'!AX149="No Data",1,IF('Indicator Data imputation'!AX148&lt;&gt;"",1,0))</f>
        <v>0</v>
      </c>
      <c r="AX145" s="42">
        <f>IF('Indicator Data'!AY149="No Data",1,IF('Indicator Data imputation'!AY148&lt;&gt;"",1,0))</f>
        <v>0</v>
      </c>
      <c r="AY145" s="42">
        <f>IF('Indicator Data'!AZ149="No Data",1,IF('Indicator Data imputation'!AZ148&lt;&gt;"",1,0))</f>
        <v>0</v>
      </c>
      <c r="AZ145" s="42">
        <f>IF('Indicator Data'!BA149="No Data",1,IF('Indicator Data imputation'!BA148&lt;&gt;"",1,0))</f>
        <v>0</v>
      </c>
      <c r="BA145" s="42">
        <f>IF('Indicator Data'!BB149="No Data",1,IF('Indicator Data imputation'!BB148&lt;&gt;"",1,0))</f>
        <v>0</v>
      </c>
      <c r="BB145" s="42">
        <f>IF('Indicator Data'!BC149="No Data",1,IF('Indicator Data imputation'!BC148&lt;&gt;"",1,0))</f>
        <v>0</v>
      </c>
      <c r="BC145" s="42">
        <f>IF('Indicator Data'!BD149="No Data",1,IF('Indicator Data imputation'!BD148&lt;&gt;"",1,0))</f>
        <v>1</v>
      </c>
      <c r="BD145" s="42">
        <f>IF('Indicator Data'!BE149="No Data",1,IF('Indicator Data imputation'!BE148&lt;&gt;"",1,0))</f>
        <v>1</v>
      </c>
      <c r="BE145" s="42">
        <f>IF('Indicator Data'!BF149="No Data",1,IF('Indicator Data imputation'!BF148&lt;&gt;"",1,0))</f>
        <v>0</v>
      </c>
      <c r="BF145" s="42">
        <f>IF('Indicator Data'!BG149="No Data",1,IF('Indicator Data imputation'!BG148&lt;&gt;"",1,0))</f>
        <v>0</v>
      </c>
      <c r="BG145" s="42">
        <f>IF('Indicator Data'!BH149="No Data",1,IF('Indicator Data imputation'!BH148&lt;&gt;"",1,0))</f>
        <v>1</v>
      </c>
      <c r="BH145" s="42">
        <f>IF('Indicator Data'!BI149="No Data",1,IF('Indicator Data imputation'!BI148&lt;&gt;"",1,0))</f>
        <v>0</v>
      </c>
      <c r="BI145" s="42">
        <f>IF('Indicator Data'!BJ149="No Data",1,IF('Indicator Data imputation'!BJ148&lt;&gt;"",1,0))</f>
        <v>1</v>
      </c>
      <c r="BJ145" s="42">
        <f>IF('Indicator Data'!BK149="No Data",1,IF('Indicator Data imputation'!BK148&lt;&gt;"",1,0))</f>
        <v>0</v>
      </c>
      <c r="BK145" s="42">
        <f>IF('Indicator Data'!BL149="No Data",1,IF('Indicator Data imputation'!BL148&lt;&gt;"",1,0))</f>
        <v>0</v>
      </c>
      <c r="BL145" s="42">
        <f>IF('Indicator Data'!BM149="No Data",1,IF('Indicator Data imputation'!BM148&lt;&gt;"",1,0))</f>
        <v>0</v>
      </c>
      <c r="BM145" s="42">
        <f>IF('Indicator Data'!BN149="No Data",1,IF('Indicator Data imputation'!BN148&lt;&gt;"",1,0))</f>
        <v>0</v>
      </c>
      <c r="BN145" s="42">
        <f>IF('Indicator Data'!BO149="No Data",1,IF('Indicator Data imputation'!BO148&lt;&gt;"",1,0))</f>
        <v>0</v>
      </c>
      <c r="BO145" s="42">
        <f>IF('Indicator Data'!BP149="No Data",1,IF('Indicator Data imputation'!BP148&lt;&gt;"",1,0))</f>
        <v>0</v>
      </c>
      <c r="BP145" s="42">
        <f>IF('Indicator Data'!BQ149="No Data",1,IF('Indicator Data imputation'!BQ148&lt;&gt;"",1,0))</f>
        <v>0</v>
      </c>
      <c r="BQ145" s="42">
        <f>IF('Indicator Data'!BR149="No Data",1,IF('Indicator Data imputation'!BR148&lt;&gt;"",1,0))</f>
        <v>0</v>
      </c>
      <c r="BR145" s="42">
        <f>IF('Indicator Data'!BS149="No Data",1,IF('Indicator Data imputation'!BS148&lt;&gt;"",1,0))</f>
        <v>1</v>
      </c>
      <c r="BS145" s="42">
        <f>IF('Indicator Data'!BT149="No Data",1,IF('Indicator Data imputation'!BT148&lt;&gt;"",1,0))</f>
        <v>0</v>
      </c>
      <c r="BT145" s="42">
        <f>IF('Indicator Data'!BU149="No Data",1,IF('Indicator Data imputation'!BU148&lt;&gt;"",1,0))</f>
        <v>1</v>
      </c>
      <c r="BU145">
        <f t="shared" si="6"/>
        <v>22</v>
      </c>
      <c r="BV145" s="44">
        <f t="shared" si="7"/>
        <v>0.29333333333333333</v>
      </c>
    </row>
    <row r="146" spans="1:74">
      <c r="A146" t="str">
        <f>'Indicator Data'!B150</f>
        <v>LCA</v>
      </c>
      <c r="B146" s="42">
        <f>IF('Indicator Data'!C150="No Data",1,IF('Indicator Data imputation'!C149&lt;&gt;"",1,0))</f>
        <v>0</v>
      </c>
      <c r="C146" s="42">
        <f>IF('Indicator Data'!D150="No Data",1,IF('Indicator Data imputation'!D149&lt;&gt;"",1,0))</f>
        <v>0</v>
      </c>
      <c r="D146" s="42">
        <f>IF('Indicator Data'!E150="No Data",1,IF('Indicator Data imputation'!E149&lt;&gt;"",1,0))</f>
        <v>0</v>
      </c>
      <c r="E146" s="42">
        <f>IF('Indicator Data'!F150="No Data",1,IF('Indicator Data imputation'!F149&lt;&gt;"",1,0))</f>
        <v>0</v>
      </c>
      <c r="F146" s="42">
        <f>IF('Indicator Data'!G150="No Data",1,IF('Indicator Data imputation'!G149&lt;&gt;"",1,0))</f>
        <v>0</v>
      </c>
      <c r="G146" s="42">
        <f>IF('Indicator Data'!H150="No Data",1,IF('Indicator Data imputation'!H149&lt;&gt;"",1,0))</f>
        <v>0</v>
      </c>
      <c r="H146" s="42">
        <f>IF('Indicator Data'!I150="No Data",1,IF('Indicator Data imputation'!I149&lt;&gt;"",1,0))</f>
        <v>0</v>
      </c>
      <c r="I146" s="42">
        <f>IF('Indicator Data'!J150="No Data",1,IF('Indicator Data imputation'!J149&lt;&gt;"",1,0))</f>
        <v>0</v>
      </c>
      <c r="J146" s="42">
        <f>IF('Indicator Data'!K150="No Data",1,IF('Indicator Data imputation'!K149&lt;&gt;"",1,0))</f>
        <v>0</v>
      </c>
      <c r="K146" s="42">
        <f>IF('Indicator Data'!L150="No Data",1,IF('Indicator Data imputation'!L149&lt;&gt;"",1,0))</f>
        <v>0</v>
      </c>
      <c r="L146" s="42">
        <f>IF('Indicator Data'!M150="No Data",1,IF('Indicator Data imputation'!M149&lt;&gt;"",1,0))</f>
        <v>1</v>
      </c>
      <c r="M146" s="42">
        <f>IF('Indicator Data'!N150="No Data",1,IF('Indicator Data imputation'!N149&lt;&gt;"",1,0))</f>
        <v>1</v>
      </c>
      <c r="N146" s="42">
        <f>IF('Indicator Data'!O150="No Data",1,IF('Indicator Data imputation'!O149&lt;&gt;"",1,0))</f>
        <v>1</v>
      </c>
      <c r="O146" s="42">
        <f>IF('Indicator Data'!P150="No Data",1,IF('Indicator Data imputation'!P149&lt;&gt;"",1,0))</f>
        <v>1</v>
      </c>
      <c r="P146" s="42">
        <f>IF('Indicator Data'!Q150="No Data",1,IF('Indicator Data imputation'!Q149&lt;&gt;"",1,0))</f>
        <v>0</v>
      </c>
      <c r="Q146" s="42">
        <f>IF('Indicator Data'!R150="No Data",1,IF('Indicator Data imputation'!R149&lt;&gt;"",1,0))</f>
        <v>0</v>
      </c>
      <c r="R146" s="42">
        <f>IF('Indicator Data'!S150="No Data",1,IF('Indicator Data imputation'!S149&lt;&gt;"",1,0))</f>
        <v>0</v>
      </c>
      <c r="S146" s="42">
        <f>IF('Indicator Data'!T150="No Data",1,IF('Indicator Data imputation'!T149&lt;&gt;"",1,0))</f>
        <v>0</v>
      </c>
      <c r="T146" s="42">
        <f>IF('Indicator Data'!U150="No Data",1,IF('Indicator Data imputation'!U149&lt;&gt;"",1,0))</f>
        <v>0</v>
      </c>
      <c r="U146" s="42">
        <f>IF('Indicator Data'!V150="No Data",1,IF('Indicator Data imputation'!V149&lt;&gt;"",1,0))</f>
        <v>0</v>
      </c>
      <c r="V146" s="42">
        <f>IF('Indicator Data'!W150="No Data",1,IF('Indicator Data imputation'!W149&lt;&gt;"",1,0))</f>
        <v>0</v>
      </c>
      <c r="W146" s="42">
        <f>IF('Indicator Data'!X150="No Data",1,IF('Indicator Data imputation'!X149&lt;&gt;"",1,0))</f>
        <v>0</v>
      </c>
      <c r="X146" s="42">
        <f>IF('Indicator Data'!Y150="No Data",1,IF('Indicator Data imputation'!Y149&lt;&gt;"",1,0))</f>
        <v>0</v>
      </c>
      <c r="Y146" s="42">
        <f>IF('Indicator Data'!Z150="No Data",1,IF('Indicator Data imputation'!Z149&lt;&gt;"",1,0))</f>
        <v>0</v>
      </c>
      <c r="Z146" s="42">
        <f>IF('Indicator Data'!AA150="No Data",1,IF('Indicator Data imputation'!AA149&lt;&gt;"",1,0))</f>
        <v>1</v>
      </c>
      <c r="AA146" s="42">
        <f>IF('Indicator Data'!AB150="No Data",1,IF('Indicator Data imputation'!AB149&lt;&gt;"",1,0))</f>
        <v>0</v>
      </c>
      <c r="AB146" s="42">
        <f>IF('Indicator Data'!AC150="No Data",1,IF('Indicator Data imputation'!AC149&lt;&gt;"",1,0))</f>
        <v>0</v>
      </c>
      <c r="AC146" s="42">
        <f>IF('Indicator Data'!AD150="No Data",1,IF('Indicator Data imputation'!AD149&lt;&gt;"",1,0))</f>
        <v>0</v>
      </c>
      <c r="AD146" s="42">
        <f>IF('Indicator Data'!AE150="No Data",1,IF('Indicator Data imputation'!AE149&lt;&gt;"",1,0))</f>
        <v>0</v>
      </c>
      <c r="AE146" s="42">
        <f>IF('Indicator Data'!AF150="No Data",1,IF('Indicator Data imputation'!AF149&lt;&gt;"",1,0))</f>
        <v>0</v>
      </c>
      <c r="AF146" s="42">
        <f>IF('Indicator Data'!AG150="No Data",1,IF('Indicator Data imputation'!AG149&lt;&gt;"",1,0))</f>
        <v>0</v>
      </c>
      <c r="AG146" s="42">
        <f>IF('Indicator Data'!AH150="No Data",1,IF('Indicator Data imputation'!AH149&lt;&gt;"",1,0))</f>
        <v>0</v>
      </c>
      <c r="AH146" s="42">
        <f>IF('Indicator Data'!AI150="No Data",1,IF('Indicator Data imputation'!AI149&lt;&gt;"",1,0))</f>
        <v>0</v>
      </c>
      <c r="AI146" s="42">
        <f>IF('Indicator Data'!AJ150="No Data",1,IF('Indicator Data imputation'!AJ149&lt;&gt;"",1,0))</f>
        <v>0</v>
      </c>
      <c r="AJ146" s="42">
        <f>IF('Indicator Data'!AK150="No Data",1,IF('Indicator Data imputation'!AK149&lt;&gt;"",1,0))</f>
        <v>0</v>
      </c>
      <c r="AK146" s="42">
        <f>IF('Indicator Data'!AL150="No Data",1,IF('Indicator Data imputation'!AL149&lt;&gt;"",1,0))</f>
        <v>0</v>
      </c>
      <c r="AL146" s="42">
        <f>IF('Indicator Data'!AM150="No Data",1,IF('Indicator Data imputation'!AM149&lt;&gt;"",1,0))</f>
        <v>0</v>
      </c>
      <c r="AM146" s="42">
        <f>IF('Indicator Data'!AN150="No Data",1,IF('Indicator Data imputation'!AN149&lt;&gt;"",1,0))</f>
        <v>0</v>
      </c>
      <c r="AN146" s="42">
        <f>IF('Indicator Data'!AO150="No Data",1,IF('Indicator Data imputation'!AO149&lt;&gt;"",1,0))</f>
        <v>0</v>
      </c>
      <c r="AO146" s="42">
        <f>IF('Indicator Data'!AP150="No Data",1,IF('Indicator Data imputation'!AP149&lt;&gt;"",1,0))</f>
        <v>0</v>
      </c>
      <c r="AP146" s="42">
        <f>IF('Indicator Data'!AQ150="No Data",1,IF('Indicator Data imputation'!AQ149&lt;&gt;"",1,0))</f>
        <v>0</v>
      </c>
      <c r="AQ146" s="42">
        <f>IF('Indicator Data'!AR150="No Data",1,IF('Indicator Data imputation'!AR149&lt;&gt;"",1,0))</f>
        <v>1</v>
      </c>
      <c r="AR146" s="42">
        <f>IF('Indicator Data'!AS150="No Data",1,IF('Indicator Data imputation'!AS149&lt;&gt;"",1,0))</f>
        <v>1</v>
      </c>
      <c r="AS146" s="42">
        <f>IF('Indicator Data'!AT150="No Data",1,IF('Indicator Data imputation'!AT149&lt;&gt;"",1,0))</f>
        <v>1</v>
      </c>
      <c r="AT146" s="42">
        <f>IF('Indicator Data'!AU150="No Data",1,IF('Indicator Data imputation'!AU149&lt;&gt;"",1,0))</f>
        <v>0</v>
      </c>
      <c r="AU146" s="42">
        <f>IF('Indicator Data'!AV150="No Data",1,IF('Indicator Data imputation'!AV149&lt;&gt;"",1,0))</f>
        <v>0</v>
      </c>
      <c r="AV146" s="42">
        <f>IF('Indicator Data'!AW150="No Data",1,IF('Indicator Data imputation'!AW149&lt;&gt;"",1,0))</f>
        <v>0</v>
      </c>
      <c r="AW146" s="42">
        <f>IF('Indicator Data'!AX150="No Data",1,IF('Indicator Data imputation'!AX149&lt;&gt;"",1,0))</f>
        <v>0</v>
      </c>
      <c r="AX146" s="42">
        <f>IF('Indicator Data'!AY150="No Data",1,IF('Indicator Data imputation'!AY149&lt;&gt;"",1,0))</f>
        <v>0</v>
      </c>
      <c r="AY146" s="42">
        <f>IF('Indicator Data'!AZ150="No Data",1,IF('Indicator Data imputation'!AZ149&lt;&gt;"",1,0))</f>
        <v>0</v>
      </c>
      <c r="AZ146" s="42">
        <f>IF('Indicator Data'!BA150="No Data",1,IF('Indicator Data imputation'!BA149&lt;&gt;"",1,0))</f>
        <v>0</v>
      </c>
      <c r="BA146" s="42">
        <f>IF('Indicator Data'!BB150="No Data",1,IF('Indicator Data imputation'!BB149&lt;&gt;"",1,0))</f>
        <v>0</v>
      </c>
      <c r="BB146" s="42">
        <f>IF('Indicator Data'!BC150="No Data",1,IF('Indicator Data imputation'!BC149&lt;&gt;"",1,0))</f>
        <v>0</v>
      </c>
      <c r="BC146" s="42">
        <f>IF('Indicator Data'!BD150="No Data",1,IF('Indicator Data imputation'!BD149&lt;&gt;"",1,0))</f>
        <v>1</v>
      </c>
      <c r="BD146" s="42">
        <f>IF('Indicator Data'!BE150="No Data",1,IF('Indicator Data imputation'!BE149&lt;&gt;"",1,0))</f>
        <v>1</v>
      </c>
      <c r="BE146" s="42">
        <f>IF('Indicator Data'!BF150="No Data",1,IF('Indicator Data imputation'!BF149&lt;&gt;"",1,0))</f>
        <v>0</v>
      </c>
      <c r="BF146" s="42">
        <f>IF('Indicator Data'!BG150="No Data",1,IF('Indicator Data imputation'!BG149&lt;&gt;"",1,0))</f>
        <v>0</v>
      </c>
      <c r="BG146" s="42">
        <f>IF('Indicator Data'!BH150="No Data",1,IF('Indicator Data imputation'!BH149&lt;&gt;"",1,0))</f>
        <v>0</v>
      </c>
      <c r="BH146" s="42">
        <f>IF('Indicator Data'!BI150="No Data",1,IF('Indicator Data imputation'!BI149&lt;&gt;"",1,0))</f>
        <v>0</v>
      </c>
      <c r="BI146" s="42">
        <f>IF('Indicator Data'!BJ150="No Data",1,IF('Indicator Data imputation'!BJ149&lt;&gt;"",1,0))</f>
        <v>1</v>
      </c>
      <c r="BJ146" s="42">
        <f>IF('Indicator Data'!BK150="No Data",1,IF('Indicator Data imputation'!BK149&lt;&gt;"",1,0))</f>
        <v>0</v>
      </c>
      <c r="BK146" s="42">
        <f>IF('Indicator Data'!BL150="No Data",1,IF('Indicator Data imputation'!BL149&lt;&gt;"",1,0))</f>
        <v>0</v>
      </c>
      <c r="BL146" s="42">
        <f>IF('Indicator Data'!BM150="No Data",1,IF('Indicator Data imputation'!BM149&lt;&gt;"",1,0))</f>
        <v>0</v>
      </c>
      <c r="BM146" s="42">
        <f>IF('Indicator Data'!BN150="No Data",1,IF('Indicator Data imputation'!BN149&lt;&gt;"",1,0))</f>
        <v>0</v>
      </c>
      <c r="BN146" s="42">
        <f>IF('Indicator Data'!BO150="No Data",1,IF('Indicator Data imputation'!BO149&lt;&gt;"",1,0))</f>
        <v>0</v>
      </c>
      <c r="BO146" s="42">
        <f>IF('Indicator Data'!BP150="No Data",1,IF('Indicator Data imputation'!BP149&lt;&gt;"",1,0))</f>
        <v>0</v>
      </c>
      <c r="BP146" s="42">
        <f>IF('Indicator Data'!BQ150="No Data",1,IF('Indicator Data imputation'!BQ149&lt;&gt;"",1,0))</f>
        <v>0</v>
      </c>
      <c r="BQ146" s="42">
        <f>IF('Indicator Data'!BR150="No Data",1,IF('Indicator Data imputation'!BR149&lt;&gt;"",1,0))</f>
        <v>0</v>
      </c>
      <c r="BR146" s="42">
        <f>IF('Indicator Data'!BS150="No Data",1,IF('Indicator Data imputation'!BS149&lt;&gt;"",1,0))</f>
        <v>1</v>
      </c>
      <c r="BS146" s="42">
        <f>IF('Indicator Data'!BT150="No Data",1,IF('Indicator Data imputation'!BT149&lt;&gt;"",1,0))</f>
        <v>0</v>
      </c>
      <c r="BT146" s="42">
        <f>IF('Indicator Data'!BU150="No Data",1,IF('Indicator Data imputation'!BU149&lt;&gt;"",1,0))</f>
        <v>0</v>
      </c>
      <c r="BU146">
        <f t="shared" si="6"/>
        <v>12</v>
      </c>
      <c r="BV146" s="44">
        <f t="shared" si="7"/>
        <v>0.16</v>
      </c>
    </row>
    <row r="147" spans="1:74">
      <c r="A147" t="str">
        <f>'Indicator Data'!B151</f>
        <v>VCT</v>
      </c>
      <c r="B147" s="42">
        <f>IF('Indicator Data'!C151="No Data",1,IF('Indicator Data imputation'!C150&lt;&gt;"",1,0))</f>
        <v>0</v>
      </c>
      <c r="C147" s="42">
        <f>IF('Indicator Data'!D151="No Data",1,IF('Indicator Data imputation'!D150&lt;&gt;"",1,0))</f>
        <v>0</v>
      </c>
      <c r="D147" s="42">
        <f>IF('Indicator Data'!E151="No Data",1,IF('Indicator Data imputation'!E150&lt;&gt;"",1,0))</f>
        <v>0</v>
      </c>
      <c r="E147" s="42">
        <f>IF('Indicator Data'!F151="No Data",1,IF('Indicator Data imputation'!F150&lt;&gt;"",1,0))</f>
        <v>0</v>
      </c>
      <c r="F147" s="42">
        <f>IF('Indicator Data'!G151="No Data",1,IF('Indicator Data imputation'!G150&lt;&gt;"",1,0))</f>
        <v>0</v>
      </c>
      <c r="G147" s="42">
        <f>IF('Indicator Data'!H151="No Data",1,IF('Indicator Data imputation'!H150&lt;&gt;"",1,0))</f>
        <v>0</v>
      </c>
      <c r="H147" s="42">
        <f>IF('Indicator Data'!I151="No Data",1,IF('Indicator Data imputation'!I150&lt;&gt;"",1,0))</f>
        <v>0</v>
      </c>
      <c r="I147" s="42">
        <f>IF('Indicator Data'!J151="No Data",1,IF('Indicator Data imputation'!J150&lt;&gt;"",1,0))</f>
        <v>0</v>
      </c>
      <c r="J147" s="42">
        <f>IF('Indicator Data'!K151="No Data",1,IF('Indicator Data imputation'!K150&lt;&gt;"",1,0))</f>
        <v>0</v>
      </c>
      <c r="K147" s="42">
        <f>IF('Indicator Data'!L151="No Data",1,IF('Indicator Data imputation'!L150&lt;&gt;"",1,0))</f>
        <v>1</v>
      </c>
      <c r="L147" s="42">
        <f>IF('Indicator Data'!M151="No Data",1,IF('Indicator Data imputation'!M150&lt;&gt;"",1,0))</f>
        <v>1</v>
      </c>
      <c r="M147" s="42">
        <f>IF('Indicator Data'!N151="No Data",1,IF('Indicator Data imputation'!N150&lt;&gt;"",1,0))</f>
        <v>1</v>
      </c>
      <c r="N147" s="42">
        <f>IF('Indicator Data'!O151="No Data",1,IF('Indicator Data imputation'!O150&lt;&gt;"",1,0))</f>
        <v>1</v>
      </c>
      <c r="O147" s="42">
        <f>IF('Indicator Data'!P151="No Data",1,IF('Indicator Data imputation'!P150&lt;&gt;"",1,0))</f>
        <v>1</v>
      </c>
      <c r="P147" s="42">
        <f>IF('Indicator Data'!Q151="No Data",1,IF('Indicator Data imputation'!Q150&lt;&gt;"",1,0))</f>
        <v>0</v>
      </c>
      <c r="Q147" s="42">
        <f>IF('Indicator Data'!R151="No Data",1,IF('Indicator Data imputation'!R150&lt;&gt;"",1,0))</f>
        <v>0</v>
      </c>
      <c r="R147" s="42">
        <f>IF('Indicator Data'!S151="No Data",1,IF('Indicator Data imputation'!S150&lt;&gt;"",1,0))</f>
        <v>0</v>
      </c>
      <c r="S147" s="42">
        <f>IF('Indicator Data'!T151="No Data",1,IF('Indicator Data imputation'!T150&lt;&gt;"",1,0))</f>
        <v>0</v>
      </c>
      <c r="T147" s="42">
        <f>IF('Indicator Data'!U151="No Data",1,IF('Indicator Data imputation'!U150&lt;&gt;"",1,0))</f>
        <v>0</v>
      </c>
      <c r="U147" s="42">
        <f>IF('Indicator Data'!V151="No Data",1,IF('Indicator Data imputation'!V150&lt;&gt;"",1,0))</f>
        <v>0</v>
      </c>
      <c r="V147" s="42">
        <f>IF('Indicator Data'!W151="No Data",1,IF('Indicator Data imputation'!W150&lt;&gt;"",1,0))</f>
        <v>0</v>
      </c>
      <c r="W147" s="42">
        <f>IF('Indicator Data'!X151="No Data",1,IF('Indicator Data imputation'!X150&lt;&gt;"",1,0))</f>
        <v>0</v>
      </c>
      <c r="X147" s="42">
        <f>IF('Indicator Data'!Y151="No Data",1,IF('Indicator Data imputation'!Y150&lt;&gt;"",1,0))</f>
        <v>1</v>
      </c>
      <c r="Y147" s="42">
        <f>IF('Indicator Data'!Z151="No Data",1,IF('Indicator Data imputation'!Z150&lt;&gt;"",1,0))</f>
        <v>0</v>
      </c>
      <c r="Z147" s="42">
        <f>IF('Indicator Data'!AA151="No Data",1,IF('Indicator Data imputation'!AA150&lt;&gt;"",1,0))</f>
        <v>1</v>
      </c>
      <c r="AA147" s="42">
        <f>IF('Indicator Data'!AB151="No Data",1,IF('Indicator Data imputation'!AB150&lt;&gt;"",1,0))</f>
        <v>0</v>
      </c>
      <c r="AB147" s="42">
        <f>IF('Indicator Data'!AC151="No Data",1,IF('Indicator Data imputation'!AC150&lt;&gt;"",1,0))</f>
        <v>1</v>
      </c>
      <c r="AC147" s="42">
        <f>IF('Indicator Data'!AD151="No Data",1,IF('Indicator Data imputation'!AD150&lt;&gt;"",1,0))</f>
        <v>0</v>
      </c>
      <c r="AD147" s="42">
        <f>IF('Indicator Data'!AE151="No Data",1,IF('Indicator Data imputation'!AE150&lt;&gt;"",1,0))</f>
        <v>0</v>
      </c>
      <c r="AE147" s="42">
        <f>IF('Indicator Data'!AF151="No Data",1,IF('Indicator Data imputation'!AF150&lt;&gt;"",1,0))</f>
        <v>0</v>
      </c>
      <c r="AF147" s="42">
        <f>IF('Indicator Data'!AG151="No Data",1,IF('Indicator Data imputation'!AG150&lt;&gt;"",1,0))</f>
        <v>0</v>
      </c>
      <c r="AG147" s="42">
        <f>IF('Indicator Data'!AH151="No Data",1,IF('Indicator Data imputation'!AH150&lt;&gt;"",1,0))</f>
        <v>0</v>
      </c>
      <c r="AH147" s="42">
        <f>IF('Indicator Data'!AI151="No Data",1,IF('Indicator Data imputation'!AI150&lt;&gt;"",1,0))</f>
        <v>1</v>
      </c>
      <c r="AI147" s="42">
        <f>IF('Indicator Data'!AJ151="No Data",1,IF('Indicator Data imputation'!AJ150&lt;&gt;"",1,0))</f>
        <v>0</v>
      </c>
      <c r="AJ147" s="42">
        <f>IF('Indicator Data'!AK151="No Data",1,IF('Indicator Data imputation'!AK150&lt;&gt;"",1,0))</f>
        <v>0</v>
      </c>
      <c r="AK147" s="42">
        <f>IF('Indicator Data'!AL151="No Data",1,IF('Indicator Data imputation'!AL150&lt;&gt;"",1,0))</f>
        <v>0</v>
      </c>
      <c r="AL147" s="42">
        <f>IF('Indicator Data'!AM151="No Data",1,IF('Indicator Data imputation'!AM150&lt;&gt;"",1,0))</f>
        <v>0</v>
      </c>
      <c r="AM147" s="42">
        <f>IF('Indicator Data'!AN151="No Data",1,IF('Indicator Data imputation'!AN150&lt;&gt;"",1,0))</f>
        <v>0</v>
      </c>
      <c r="AN147" s="42">
        <f>IF('Indicator Data'!AO151="No Data",1,IF('Indicator Data imputation'!AO150&lt;&gt;"",1,0))</f>
        <v>0</v>
      </c>
      <c r="AO147" s="42">
        <f>IF('Indicator Data'!AP151="No Data",1,IF('Indicator Data imputation'!AP150&lt;&gt;"",1,0))</f>
        <v>1</v>
      </c>
      <c r="AP147" s="42">
        <f>IF('Indicator Data'!AQ151="No Data",1,IF('Indicator Data imputation'!AQ150&lt;&gt;"",1,0))</f>
        <v>0</v>
      </c>
      <c r="AQ147" s="42">
        <f>IF('Indicator Data'!AR151="No Data",1,IF('Indicator Data imputation'!AR150&lt;&gt;"",1,0))</f>
        <v>1</v>
      </c>
      <c r="AR147" s="42">
        <f>IF('Indicator Data'!AS151="No Data",1,IF('Indicator Data imputation'!AS150&lt;&gt;"",1,0))</f>
        <v>1</v>
      </c>
      <c r="AS147" s="42">
        <f>IF('Indicator Data'!AT151="No Data",1,IF('Indicator Data imputation'!AT150&lt;&gt;"",1,0))</f>
        <v>1</v>
      </c>
      <c r="AT147" s="42">
        <f>IF('Indicator Data'!AU151="No Data",1,IF('Indicator Data imputation'!AU150&lt;&gt;"",1,0))</f>
        <v>0</v>
      </c>
      <c r="AU147" s="42">
        <f>IF('Indicator Data'!AV151="No Data",1,IF('Indicator Data imputation'!AV150&lt;&gt;"",1,0))</f>
        <v>0</v>
      </c>
      <c r="AV147" s="42">
        <f>IF('Indicator Data'!AW151="No Data",1,IF('Indicator Data imputation'!AW150&lt;&gt;"",1,0))</f>
        <v>1</v>
      </c>
      <c r="AW147" s="42">
        <f>IF('Indicator Data'!AX151="No Data",1,IF('Indicator Data imputation'!AX150&lt;&gt;"",1,0))</f>
        <v>0</v>
      </c>
      <c r="AX147" s="42">
        <f>IF('Indicator Data'!AY151="No Data",1,IF('Indicator Data imputation'!AY150&lt;&gt;"",1,0))</f>
        <v>0</v>
      </c>
      <c r="AY147" s="42">
        <f>IF('Indicator Data'!AZ151="No Data",1,IF('Indicator Data imputation'!AZ150&lt;&gt;"",1,0))</f>
        <v>0</v>
      </c>
      <c r="AZ147" s="42">
        <f>IF('Indicator Data'!BA151="No Data",1,IF('Indicator Data imputation'!BA150&lt;&gt;"",1,0))</f>
        <v>0</v>
      </c>
      <c r="BA147" s="42">
        <f>IF('Indicator Data'!BB151="No Data",1,IF('Indicator Data imputation'!BB150&lt;&gt;"",1,0))</f>
        <v>0</v>
      </c>
      <c r="BB147" s="42">
        <f>IF('Indicator Data'!BC151="No Data",1,IF('Indicator Data imputation'!BC150&lt;&gt;"",1,0))</f>
        <v>0</v>
      </c>
      <c r="BC147" s="42">
        <f>IF('Indicator Data'!BD151="No Data",1,IF('Indicator Data imputation'!BD150&lt;&gt;"",1,0))</f>
        <v>0</v>
      </c>
      <c r="BD147" s="42">
        <f>IF('Indicator Data'!BE151="No Data",1,IF('Indicator Data imputation'!BE150&lt;&gt;"",1,0))</f>
        <v>0</v>
      </c>
      <c r="BE147" s="42">
        <f>IF('Indicator Data'!BF151="No Data",1,IF('Indicator Data imputation'!BF150&lt;&gt;"",1,0))</f>
        <v>1</v>
      </c>
      <c r="BF147" s="42">
        <f>IF('Indicator Data'!BG151="No Data",1,IF('Indicator Data imputation'!BG150&lt;&gt;"",1,0))</f>
        <v>0</v>
      </c>
      <c r="BG147" s="42">
        <f>IF('Indicator Data'!BH151="No Data",1,IF('Indicator Data imputation'!BH150&lt;&gt;"",1,0))</f>
        <v>0</v>
      </c>
      <c r="BH147" s="42">
        <f>IF('Indicator Data'!BI151="No Data",1,IF('Indicator Data imputation'!BI150&lt;&gt;"",1,0))</f>
        <v>0</v>
      </c>
      <c r="BI147" s="42">
        <f>IF('Indicator Data'!BJ151="No Data",1,IF('Indicator Data imputation'!BJ150&lt;&gt;"",1,0))</f>
        <v>1</v>
      </c>
      <c r="BJ147" s="42">
        <f>IF('Indicator Data'!BK151="No Data",1,IF('Indicator Data imputation'!BK150&lt;&gt;"",1,0))</f>
        <v>0</v>
      </c>
      <c r="BK147" s="42">
        <f>IF('Indicator Data'!BL151="No Data",1,IF('Indicator Data imputation'!BL150&lt;&gt;"",1,0))</f>
        <v>0</v>
      </c>
      <c r="BL147" s="42">
        <f>IF('Indicator Data'!BM151="No Data",1,IF('Indicator Data imputation'!BM150&lt;&gt;"",1,0))</f>
        <v>0</v>
      </c>
      <c r="BM147" s="42">
        <f>IF('Indicator Data'!BN151="No Data",1,IF('Indicator Data imputation'!BN150&lt;&gt;"",1,0))</f>
        <v>0</v>
      </c>
      <c r="BN147" s="42">
        <f>IF('Indicator Data'!BO151="No Data",1,IF('Indicator Data imputation'!BO150&lt;&gt;"",1,0))</f>
        <v>0</v>
      </c>
      <c r="BO147" s="42">
        <f>IF('Indicator Data'!BP151="No Data",1,IF('Indicator Data imputation'!BP150&lt;&gt;"",1,0))</f>
        <v>0</v>
      </c>
      <c r="BP147" s="42">
        <f>IF('Indicator Data'!BQ151="No Data",1,IF('Indicator Data imputation'!BQ150&lt;&gt;"",1,0))</f>
        <v>0</v>
      </c>
      <c r="BQ147" s="42">
        <f>IF('Indicator Data'!BR151="No Data",1,IF('Indicator Data imputation'!BR150&lt;&gt;"",1,0))</f>
        <v>0</v>
      </c>
      <c r="BR147" s="42">
        <f>IF('Indicator Data'!BS151="No Data",1,IF('Indicator Data imputation'!BS150&lt;&gt;"",1,0))</f>
        <v>1</v>
      </c>
      <c r="BS147" s="42">
        <f>IF('Indicator Data'!BT151="No Data",1,IF('Indicator Data imputation'!BT150&lt;&gt;"",1,0))</f>
        <v>0</v>
      </c>
      <c r="BT147" s="42">
        <f>IF('Indicator Data'!BU151="No Data",1,IF('Indicator Data imputation'!BU150&lt;&gt;"",1,0))</f>
        <v>0</v>
      </c>
      <c r="BU147">
        <f t="shared" si="6"/>
        <v>17</v>
      </c>
      <c r="BV147" s="44">
        <f t="shared" si="7"/>
        <v>0.22666666666666666</v>
      </c>
    </row>
    <row r="148" spans="1:74">
      <c r="A148" t="str">
        <f>'Indicator Data'!B152</f>
        <v>WSM</v>
      </c>
      <c r="B148" s="42">
        <f>IF('Indicator Data'!C152="No Data",1,IF('Indicator Data imputation'!C151&lt;&gt;"",1,0))</f>
        <v>0</v>
      </c>
      <c r="C148" s="42">
        <f>IF('Indicator Data'!D152="No Data",1,IF('Indicator Data imputation'!D151&lt;&gt;"",1,0))</f>
        <v>0</v>
      </c>
      <c r="D148" s="42">
        <f>IF('Indicator Data'!E152="No Data",1,IF('Indicator Data imputation'!E151&lt;&gt;"",1,0))</f>
        <v>0</v>
      </c>
      <c r="E148" s="42">
        <f>IF('Indicator Data'!F152="No Data",1,IF('Indicator Data imputation'!F151&lt;&gt;"",1,0))</f>
        <v>0</v>
      </c>
      <c r="F148" s="42">
        <f>IF('Indicator Data'!G152="No Data",1,IF('Indicator Data imputation'!G151&lt;&gt;"",1,0))</f>
        <v>0</v>
      </c>
      <c r="G148" s="42">
        <f>IF('Indicator Data'!H152="No Data",1,IF('Indicator Data imputation'!H151&lt;&gt;"",1,0))</f>
        <v>0</v>
      </c>
      <c r="H148" s="42">
        <f>IF('Indicator Data'!I152="No Data",1,IF('Indicator Data imputation'!I151&lt;&gt;"",1,0))</f>
        <v>0</v>
      </c>
      <c r="I148" s="42">
        <f>IF('Indicator Data'!J152="No Data",1,IF('Indicator Data imputation'!J151&lt;&gt;"",1,0))</f>
        <v>0</v>
      </c>
      <c r="J148" s="42">
        <f>IF('Indicator Data'!K152="No Data",1,IF('Indicator Data imputation'!K151&lt;&gt;"",1,0))</f>
        <v>0</v>
      </c>
      <c r="K148" s="42">
        <f>IF('Indicator Data'!L152="No Data",1,IF('Indicator Data imputation'!L151&lt;&gt;"",1,0))</f>
        <v>1</v>
      </c>
      <c r="L148" s="42">
        <f>IF('Indicator Data'!M152="No Data",1,IF('Indicator Data imputation'!M151&lt;&gt;"",1,0))</f>
        <v>1</v>
      </c>
      <c r="M148" s="42">
        <f>IF('Indicator Data'!N152="No Data",1,IF('Indicator Data imputation'!N151&lt;&gt;"",1,0))</f>
        <v>1</v>
      </c>
      <c r="N148" s="42">
        <f>IF('Indicator Data'!O152="No Data",1,IF('Indicator Data imputation'!O151&lt;&gt;"",1,0))</f>
        <v>1</v>
      </c>
      <c r="O148" s="42">
        <f>IF('Indicator Data'!P152="No Data",1,IF('Indicator Data imputation'!P151&lt;&gt;"",1,0))</f>
        <v>1</v>
      </c>
      <c r="P148" s="42">
        <f>IF('Indicator Data'!Q152="No Data",1,IF('Indicator Data imputation'!Q151&lt;&gt;"",1,0))</f>
        <v>0</v>
      </c>
      <c r="Q148" s="42">
        <f>IF('Indicator Data'!R152="No Data",1,IF('Indicator Data imputation'!R151&lt;&gt;"",1,0))</f>
        <v>0</v>
      </c>
      <c r="R148" s="42">
        <f>IF('Indicator Data'!S152="No Data",1,IF('Indicator Data imputation'!S151&lt;&gt;"",1,0))</f>
        <v>0</v>
      </c>
      <c r="S148" s="42">
        <f>IF('Indicator Data'!T152="No Data",1,IF('Indicator Data imputation'!T151&lt;&gt;"",1,0))</f>
        <v>0</v>
      </c>
      <c r="T148" s="42">
        <f>IF('Indicator Data'!U152="No Data",1,IF('Indicator Data imputation'!U151&lt;&gt;"",1,0))</f>
        <v>0</v>
      </c>
      <c r="U148" s="42">
        <f>IF('Indicator Data'!V152="No Data",1,IF('Indicator Data imputation'!V151&lt;&gt;"",1,0))</f>
        <v>0</v>
      </c>
      <c r="V148" s="42">
        <f>IF('Indicator Data'!W152="No Data",1,IF('Indicator Data imputation'!W151&lt;&gt;"",1,0))</f>
        <v>0</v>
      </c>
      <c r="W148" s="42">
        <f>IF('Indicator Data'!X152="No Data",1,IF('Indicator Data imputation'!X151&lt;&gt;"",1,0))</f>
        <v>0</v>
      </c>
      <c r="X148" s="42">
        <f>IF('Indicator Data'!Y152="No Data",1,IF('Indicator Data imputation'!Y151&lt;&gt;"",1,0))</f>
        <v>0</v>
      </c>
      <c r="Y148" s="42">
        <f>IF('Indicator Data'!Z152="No Data",1,IF('Indicator Data imputation'!Z151&lt;&gt;"",1,0))</f>
        <v>0</v>
      </c>
      <c r="Z148" s="42">
        <f>IF('Indicator Data'!AA152="No Data",1,IF('Indicator Data imputation'!AA151&lt;&gt;"",1,0))</f>
        <v>0</v>
      </c>
      <c r="AA148" s="42">
        <f>IF('Indicator Data'!AB152="No Data",1,IF('Indicator Data imputation'!AB151&lt;&gt;"",1,0))</f>
        <v>0</v>
      </c>
      <c r="AB148" s="42">
        <f>IF('Indicator Data'!AC152="No Data",1,IF('Indicator Data imputation'!AC151&lt;&gt;"",1,0))</f>
        <v>1</v>
      </c>
      <c r="AC148" s="42">
        <f>IF('Indicator Data'!AD152="No Data",1,IF('Indicator Data imputation'!AD151&lt;&gt;"",1,0))</f>
        <v>0</v>
      </c>
      <c r="AD148" s="42">
        <f>IF('Indicator Data'!AE152="No Data",1,IF('Indicator Data imputation'!AE151&lt;&gt;"",1,0))</f>
        <v>0</v>
      </c>
      <c r="AE148" s="42">
        <f>IF('Indicator Data'!AF152="No Data",1,IF('Indicator Data imputation'!AF151&lt;&gt;"",1,0))</f>
        <v>0</v>
      </c>
      <c r="AF148" s="42">
        <f>IF('Indicator Data'!AG152="No Data",1,IF('Indicator Data imputation'!AG151&lt;&gt;"",1,0))</f>
        <v>0</v>
      </c>
      <c r="AG148" s="42">
        <f>IF('Indicator Data'!AH152="No Data",1,IF('Indicator Data imputation'!AH151&lt;&gt;"",1,0))</f>
        <v>0</v>
      </c>
      <c r="AH148" s="42">
        <f>IF('Indicator Data'!AI152="No Data",1,IF('Indicator Data imputation'!AI151&lt;&gt;"",1,0))</f>
        <v>0</v>
      </c>
      <c r="AI148" s="42">
        <f>IF('Indicator Data'!AJ152="No Data",1,IF('Indicator Data imputation'!AJ151&lt;&gt;"",1,0))</f>
        <v>0</v>
      </c>
      <c r="AJ148" s="42">
        <f>IF('Indicator Data'!AK152="No Data",1,IF('Indicator Data imputation'!AK151&lt;&gt;"",1,0))</f>
        <v>0</v>
      </c>
      <c r="AK148" s="42">
        <f>IF('Indicator Data'!AL152="No Data",1,IF('Indicator Data imputation'!AL151&lt;&gt;"",1,0))</f>
        <v>0</v>
      </c>
      <c r="AL148" s="42">
        <f>IF('Indicator Data'!AM152="No Data",1,IF('Indicator Data imputation'!AM151&lt;&gt;"",1,0))</f>
        <v>0</v>
      </c>
      <c r="AM148" s="42">
        <f>IF('Indicator Data'!AN152="No Data",1,IF('Indicator Data imputation'!AN151&lt;&gt;"",1,0))</f>
        <v>0</v>
      </c>
      <c r="AN148" s="42">
        <f>IF('Indicator Data'!AO152="No Data",1,IF('Indicator Data imputation'!AO151&lt;&gt;"",1,0))</f>
        <v>0</v>
      </c>
      <c r="AO148" s="42">
        <f>IF('Indicator Data'!AP152="No Data",1,IF('Indicator Data imputation'!AP151&lt;&gt;"",1,0))</f>
        <v>0</v>
      </c>
      <c r="AP148" s="42">
        <f>IF('Indicator Data'!AQ152="No Data",1,IF('Indicator Data imputation'!AQ151&lt;&gt;"",1,0))</f>
        <v>0</v>
      </c>
      <c r="AQ148" s="42">
        <f>IF('Indicator Data'!AR152="No Data",1,IF('Indicator Data imputation'!AR151&lt;&gt;"",1,0))</f>
        <v>1</v>
      </c>
      <c r="AR148" s="42">
        <f>IF('Indicator Data'!AS152="No Data",1,IF('Indicator Data imputation'!AS151&lt;&gt;"",1,0))</f>
        <v>1</v>
      </c>
      <c r="AS148" s="42">
        <f>IF('Indicator Data'!AT152="No Data",1,IF('Indicator Data imputation'!AT151&lt;&gt;"",1,0))</f>
        <v>1</v>
      </c>
      <c r="AT148" s="42">
        <f>IF('Indicator Data'!AU152="No Data",1,IF('Indicator Data imputation'!AU151&lt;&gt;"",1,0))</f>
        <v>0</v>
      </c>
      <c r="AU148" s="42">
        <f>IF('Indicator Data'!AV152="No Data",1,IF('Indicator Data imputation'!AV151&lt;&gt;"",1,0))</f>
        <v>0</v>
      </c>
      <c r="AV148" s="42">
        <f>IF('Indicator Data'!AW152="No Data",1,IF('Indicator Data imputation'!AW151&lt;&gt;"",1,0))</f>
        <v>0</v>
      </c>
      <c r="AW148" s="42">
        <f>IF('Indicator Data'!AX152="No Data",1,IF('Indicator Data imputation'!AX151&lt;&gt;"",1,0))</f>
        <v>0</v>
      </c>
      <c r="AX148" s="42">
        <f>IF('Indicator Data'!AY152="No Data",1,IF('Indicator Data imputation'!AY151&lt;&gt;"",1,0))</f>
        <v>0</v>
      </c>
      <c r="AY148" s="42">
        <f>IF('Indicator Data'!AZ152="No Data",1,IF('Indicator Data imputation'!AZ151&lt;&gt;"",1,0))</f>
        <v>0</v>
      </c>
      <c r="AZ148" s="42">
        <f>IF('Indicator Data'!BA152="No Data",1,IF('Indicator Data imputation'!BA151&lt;&gt;"",1,0))</f>
        <v>0</v>
      </c>
      <c r="BA148" s="42">
        <f>IF('Indicator Data'!BB152="No Data",1,IF('Indicator Data imputation'!BB151&lt;&gt;"",1,0))</f>
        <v>0</v>
      </c>
      <c r="BB148" s="42">
        <f>IF('Indicator Data'!BC152="No Data",1,IF('Indicator Data imputation'!BC151&lt;&gt;"",1,0))</f>
        <v>0</v>
      </c>
      <c r="BC148" s="42">
        <f>IF('Indicator Data'!BD152="No Data",1,IF('Indicator Data imputation'!BD151&lt;&gt;"",1,0))</f>
        <v>0</v>
      </c>
      <c r="BD148" s="42">
        <f>IF('Indicator Data'!BE152="No Data",1,IF('Indicator Data imputation'!BE151&lt;&gt;"",1,0))</f>
        <v>0</v>
      </c>
      <c r="BE148" s="42">
        <f>IF('Indicator Data'!BF152="No Data",1,IF('Indicator Data imputation'!BF151&lt;&gt;"",1,0))</f>
        <v>0</v>
      </c>
      <c r="BF148" s="42">
        <f>IF('Indicator Data'!BG152="No Data",1,IF('Indicator Data imputation'!BG151&lt;&gt;"",1,0))</f>
        <v>0</v>
      </c>
      <c r="BG148" s="42">
        <f>IF('Indicator Data'!BH152="No Data",1,IF('Indicator Data imputation'!BH151&lt;&gt;"",1,0))</f>
        <v>1</v>
      </c>
      <c r="BH148" s="42">
        <f>IF('Indicator Data'!BI152="No Data",1,IF('Indicator Data imputation'!BI151&lt;&gt;"",1,0))</f>
        <v>0</v>
      </c>
      <c r="BI148" s="42">
        <f>IF('Indicator Data'!BJ152="No Data",1,IF('Indicator Data imputation'!BJ151&lt;&gt;"",1,0))</f>
        <v>0</v>
      </c>
      <c r="BJ148" s="42">
        <f>IF('Indicator Data'!BK152="No Data",1,IF('Indicator Data imputation'!BK151&lt;&gt;"",1,0))</f>
        <v>0</v>
      </c>
      <c r="BK148" s="42">
        <f>IF('Indicator Data'!BL152="No Data",1,IF('Indicator Data imputation'!BL151&lt;&gt;"",1,0))</f>
        <v>0</v>
      </c>
      <c r="BL148" s="42">
        <f>IF('Indicator Data'!BM152="No Data",1,IF('Indicator Data imputation'!BM151&lt;&gt;"",1,0))</f>
        <v>0</v>
      </c>
      <c r="BM148" s="42">
        <f>IF('Indicator Data'!BN152="No Data",1,IF('Indicator Data imputation'!BN151&lt;&gt;"",1,0))</f>
        <v>0</v>
      </c>
      <c r="BN148" s="42">
        <f>IF('Indicator Data'!BO152="No Data",1,IF('Indicator Data imputation'!BO151&lt;&gt;"",1,0))</f>
        <v>0</v>
      </c>
      <c r="BO148" s="42">
        <f>IF('Indicator Data'!BP152="No Data",1,IF('Indicator Data imputation'!BP151&lt;&gt;"",1,0))</f>
        <v>0</v>
      </c>
      <c r="BP148" s="42">
        <f>IF('Indicator Data'!BQ152="No Data",1,IF('Indicator Data imputation'!BQ151&lt;&gt;"",1,0))</f>
        <v>0</v>
      </c>
      <c r="BQ148" s="42">
        <f>IF('Indicator Data'!BR152="No Data",1,IF('Indicator Data imputation'!BR151&lt;&gt;"",1,0))</f>
        <v>0</v>
      </c>
      <c r="BR148" s="42">
        <f>IF('Indicator Data'!BS152="No Data",1,IF('Indicator Data imputation'!BS151&lt;&gt;"",1,0))</f>
        <v>0</v>
      </c>
      <c r="BS148" s="42">
        <f>IF('Indicator Data'!BT152="No Data",1,IF('Indicator Data imputation'!BT151&lt;&gt;"",1,0))</f>
        <v>0</v>
      </c>
      <c r="BT148" s="42">
        <f>IF('Indicator Data'!BU152="No Data",1,IF('Indicator Data imputation'!BU151&lt;&gt;"",1,0))</f>
        <v>0</v>
      </c>
      <c r="BU148">
        <f t="shared" si="6"/>
        <v>10</v>
      </c>
      <c r="BV148" s="44">
        <f t="shared" si="7"/>
        <v>0.13333333333333333</v>
      </c>
    </row>
    <row r="149" spans="1:74">
      <c r="A149" t="str">
        <f>'Indicator Data'!B153</f>
        <v>STP</v>
      </c>
      <c r="B149" s="42">
        <f>IF('Indicator Data'!C153="No Data",1,IF('Indicator Data imputation'!C152&lt;&gt;"",1,0))</f>
        <v>0</v>
      </c>
      <c r="C149" s="42">
        <f>IF('Indicator Data'!D153="No Data",1,IF('Indicator Data imputation'!D152&lt;&gt;"",1,0))</f>
        <v>0</v>
      </c>
      <c r="D149" s="42">
        <f>IF('Indicator Data'!E153="No Data",1,IF('Indicator Data imputation'!E152&lt;&gt;"",1,0))</f>
        <v>0</v>
      </c>
      <c r="E149" s="42">
        <f>IF('Indicator Data'!F153="No Data",1,IF('Indicator Data imputation'!F152&lt;&gt;"",1,0))</f>
        <v>0</v>
      </c>
      <c r="F149" s="42">
        <f>IF('Indicator Data'!G153="No Data",1,IF('Indicator Data imputation'!G152&lt;&gt;"",1,0))</f>
        <v>0</v>
      </c>
      <c r="G149" s="42">
        <f>IF('Indicator Data'!H153="No Data",1,IF('Indicator Data imputation'!H152&lt;&gt;"",1,0))</f>
        <v>0</v>
      </c>
      <c r="H149" s="42">
        <f>IF('Indicator Data'!I153="No Data",1,IF('Indicator Data imputation'!I152&lt;&gt;"",1,0))</f>
        <v>0</v>
      </c>
      <c r="I149" s="42">
        <f>IF('Indicator Data'!J153="No Data",1,IF('Indicator Data imputation'!J152&lt;&gt;"",1,0))</f>
        <v>0</v>
      </c>
      <c r="J149" s="42">
        <f>IF('Indicator Data'!K153="No Data",1,IF('Indicator Data imputation'!K152&lt;&gt;"",1,0))</f>
        <v>0</v>
      </c>
      <c r="K149" s="42">
        <f>IF('Indicator Data'!L153="No Data",1,IF('Indicator Data imputation'!L152&lt;&gt;"",1,0))</f>
        <v>0</v>
      </c>
      <c r="L149" s="42">
        <f>IF('Indicator Data'!M153="No Data",1,IF('Indicator Data imputation'!M152&lt;&gt;"",1,0))</f>
        <v>0</v>
      </c>
      <c r="M149" s="42">
        <f>IF('Indicator Data'!N153="No Data",1,IF('Indicator Data imputation'!N152&lt;&gt;"",1,0))</f>
        <v>0</v>
      </c>
      <c r="N149" s="42">
        <f>IF('Indicator Data'!O153="No Data",1,IF('Indicator Data imputation'!O152&lt;&gt;"",1,0))</f>
        <v>0</v>
      </c>
      <c r="O149" s="42">
        <f>IF('Indicator Data'!P153="No Data",1,IF('Indicator Data imputation'!P152&lt;&gt;"",1,0))</f>
        <v>0</v>
      </c>
      <c r="P149" s="42">
        <f>IF('Indicator Data'!Q153="No Data",1,IF('Indicator Data imputation'!Q152&lt;&gt;"",1,0))</f>
        <v>0</v>
      </c>
      <c r="Q149" s="42">
        <f>IF('Indicator Data'!R153="No Data",1,IF('Indicator Data imputation'!R152&lt;&gt;"",1,0))</f>
        <v>0</v>
      </c>
      <c r="R149" s="42">
        <f>IF('Indicator Data'!S153="No Data",1,IF('Indicator Data imputation'!S152&lt;&gt;"",1,0))</f>
        <v>0</v>
      </c>
      <c r="S149" s="42">
        <f>IF('Indicator Data'!T153="No Data",1,IF('Indicator Data imputation'!T152&lt;&gt;"",1,0))</f>
        <v>0</v>
      </c>
      <c r="T149" s="42">
        <f>IF('Indicator Data'!U153="No Data",1,IF('Indicator Data imputation'!U152&lt;&gt;"",1,0))</f>
        <v>0</v>
      </c>
      <c r="U149" s="42">
        <f>IF('Indicator Data'!V153="No Data",1,IF('Indicator Data imputation'!V152&lt;&gt;"",1,0))</f>
        <v>0</v>
      </c>
      <c r="V149" s="42">
        <f>IF('Indicator Data'!W153="No Data",1,IF('Indicator Data imputation'!W152&lt;&gt;"",1,0))</f>
        <v>0</v>
      </c>
      <c r="W149" s="42">
        <f>IF('Indicator Data'!X153="No Data",1,IF('Indicator Data imputation'!X152&lt;&gt;"",1,0))</f>
        <v>0</v>
      </c>
      <c r="X149" s="42">
        <f>IF('Indicator Data'!Y153="No Data",1,IF('Indicator Data imputation'!Y152&lt;&gt;"",1,0))</f>
        <v>0</v>
      </c>
      <c r="Y149" s="42">
        <f>IF('Indicator Data'!Z153="No Data",1,IF('Indicator Data imputation'!Z152&lt;&gt;"",1,0))</f>
        <v>0</v>
      </c>
      <c r="Z149" s="42">
        <f>IF('Indicator Data'!AA153="No Data",1,IF('Indicator Data imputation'!AA152&lt;&gt;"",1,0))</f>
        <v>0</v>
      </c>
      <c r="AA149" s="42">
        <f>IF('Indicator Data'!AB153="No Data",1,IF('Indicator Data imputation'!AB152&lt;&gt;"",1,0))</f>
        <v>0</v>
      </c>
      <c r="AB149" s="42">
        <f>IF('Indicator Data'!AC153="No Data",1,IF('Indicator Data imputation'!AC152&lt;&gt;"",1,0))</f>
        <v>0</v>
      </c>
      <c r="AC149" s="42">
        <f>IF('Indicator Data'!AD153="No Data",1,IF('Indicator Data imputation'!AD152&lt;&gt;"",1,0))</f>
        <v>0</v>
      </c>
      <c r="AD149" s="42">
        <f>IF('Indicator Data'!AE153="No Data",1,IF('Indicator Data imputation'!AE152&lt;&gt;"",1,0))</f>
        <v>0</v>
      </c>
      <c r="AE149" s="42">
        <f>IF('Indicator Data'!AF153="No Data",1,IF('Indicator Data imputation'!AF152&lt;&gt;"",1,0))</f>
        <v>0</v>
      </c>
      <c r="AF149" s="42">
        <f>IF('Indicator Data'!AG153="No Data",1,IF('Indicator Data imputation'!AG152&lt;&gt;"",1,0))</f>
        <v>0</v>
      </c>
      <c r="AG149" s="42">
        <f>IF('Indicator Data'!AH153="No Data",1,IF('Indicator Data imputation'!AH152&lt;&gt;"",1,0))</f>
        <v>0</v>
      </c>
      <c r="AH149" s="42">
        <f>IF('Indicator Data'!AI153="No Data",1,IF('Indicator Data imputation'!AI152&lt;&gt;"",1,0))</f>
        <v>0</v>
      </c>
      <c r="AI149" s="42">
        <f>IF('Indicator Data'!AJ153="No Data",1,IF('Indicator Data imputation'!AJ152&lt;&gt;"",1,0))</f>
        <v>0</v>
      </c>
      <c r="AJ149" s="42">
        <f>IF('Indicator Data'!AK153="No Data",1,IF('Indicator Data imputation'!AK152&lt;&gt;"",1,0))</f>
        <v>0</v>
      </c>
      <c r="AK149" s="42">
        <f>IF('Indicator Data'!AL153="No Data",1,IF('Indicator Data imputation'!AL152&lt;&gt;"",1,0))</f>
        <v>0</v>
      </c>
      <c r="AL149" s="42">
        <f>IF('Indicator Data'!AM153="No Data",1,IF('Indicator Data imputation'!AM152&lt;&gt;"",1,0))</f>
        <v>0</v>
      </c>
      <c r="AM149" s="42">
        <f>IF('Indicator Data'!AN153="No Data",1,IF('Indicator Data imputation'!AN152&lt;&gt;"",1,0))</f>
        <v>0</v>
      </c>
      <c r="AN149" s="42">
        <f>IF('Indicator Data'!AO153="No Data",1,IF('Indicator Data imputation'!AO152&lt;&gt;"",1,0))</f>
        <v>0</v>
      </c>
      <c r="AO149" s="42">
        <f>IF('Indicator Data'!AP153="No Data",1,IF('Indicator Data imputation'!AP152&lt;&gt;"",1,0))</f>
        <v>0</v>
      </c>
      <c r="AP149" s="42">
        <f>IF('Indicator Data'!AQ153="No Data",1,IF('Indicator Data imputation'!AQ152&lt;&gt;"",1,0))</f>
        <v>0</v>
      </c>
      <c r="AQ149" s="42">
        <f>IF('Indicator Data'!AR153="No Data",1,IF('Indicator Data imputation'!AR152&lt;&gt;"",1,0))</f>
        <v>0</v>
      </c>
      <c r="AR149" s="42">
        <f>IF('Indicator Data'!AS153="No Data",1,IF('Indicator Data imputation'!AS152&lt;&gt;"",1,0))</f>
        <v>0</v>
      </c>
      <c r="AS149" s="42">
        <f>IF('Indicator Data'!AT153="No Data",1,IF('Indicator Data imputation'!AT152&lt;&gt;"",1,0))</f>
        <v>0</v>
      </c>
      <c r="AT149" s="42">
        <f>IF('Indicator Data'!AU153="No Data",1,IF('Indicator Data imputation'!AU152&lt;&gt;"",1,0))</f>
        <v>0</v>
      </c>
      <c r="AU149" s="42">
        <f>IF('Indicator Data'!AV153="No Data",1,IF('Indicator Data imputation'!AV152&lt;&gt;"",1,0))</f>
        <v>0</v>
      </c>
      <c r="AV149" s="42">
        <f>IF('Indicator Data'!AW153="No Data",1,IF('Indicator Data imputation'!AW152&lt;&gt;"",1,0))</f>
        <v>0</v>
      </c>
      <c r="AW149" s="42">
        <f>IF('Indicator Data'!AX153="No Data",1,IF('Indicator Data imputation'!AX152&lt;&gt;"",1,0))</f>
        <v>0</v>
      </c>
      <c r="AX149" s="42">
        <f>IF('Indicator Data'!AY153="No Data",1,IF('Indicator Data imputation'!AY152&lt;&gt;"",1,0))</f>
        <v>0</v>
      </c>
      <c r="AY149" s="42">
        <f>IF('Indicator Data'!AZ153="No Data",1,IF('Indicator Data imputation'!AZ152&lt;&gt;"",1,0))</f>
        <v>0</v>
      </c>
      <c r="AZ149" s="42">
        <f>IF('Indicator Data'!BA153="No Data",1,IF('Indicator Data imputation'!BA152&lt;&gt;"",1,0))</f>
        <v>0</v>
      </c>
      <c r="BA149" s="42">
        <f>IF('Indicator Data'!BB153="No Data",1,IF('Indicator Data imputation'!BB152&lt;&gt;"",1,0))</f>
        <v>0</v>
      </c>
      <c r="BB149" s="42">
        <f>IF('Indicator Data'!BC153="No Data",1,IF('Indicator Data imputation'!BC152&lt;&gt;"",1,0))</f>
        <v>0</v>
      </c>
      <c r="BC149" s="42">
        <f>IF('Indicator Data'!BD153="No Data",1,IF('Indicator Data imputation'!BD152&lt;&gt;"",1,0))</f>
        <v>0</v>
      </c>
      <c r="BD149" s="42">
        <f>IF('Indicator Data'!BE153="No Data",1,IF('Indicator Data imputation'!BE152&lt;&gt;"",1,0))</f>
        <v>0</v>
      </c>
      <c r="BE149" s="42">
        <f>IF('Indicator Data'!BF153="No Data",1,IF('Indicator Data imputation'!BF152&lt;&gt;"",1,0))</f>
        <v>1</v>
      </c>
      <c r="BF149" s="42">
        <f>IF('Indicator Data'!BG153="No Data",1,IF('Indicator Data imputation'!BG152&lt;&gt;"",1,0))</f>
        <v>0</v>
      </c>
      <c r="BG149" s="42">
        <f>IF('Indicator Data'!BH153="No Data",1,IF('Indicator Data imputation'!BH152&lt;&gt;"",1,0))</f>
        <v>0</v>
      </c>
      <c r="BH149" s="42">
        <f>IF('Indicator Data'!BI153="No Data",1,IF('Indicator Data imputation'!BI152&lt;&gt;"",1,0))</f>
        <v>0</v>
      </c>
      <c r="BI149" s="42">
        <f>IF('Indicator Data'!BJ153="No Data",1,IF('Indicator Data imputation'!BJ152&lt;&gt;"",1,0))</f>
        <v>0</v>
      </c>
      <c r="BJ149" s="42">
        <f>IF('Indicator Data'!BK153="No Data",1,IF('Indicator Data imputation'!BK152&lt;&gt;"",1,0))</f>
        <v>0</v>
      </c>
      <c r="BK149" s="42">
        <f>IF('Indicator Data'!BL153="No Data",1,IF('Indicator Data imputation'!BL152&lt;&gt;"",1,0))</f>
        <v>0</v>
      </c>
      <c r="BL149" s="42">
        <f>IF('Indicator Data'!BM153="No Data",1,IF('Indicator Data imputation'!BM152&lt;&gt;"",1,0))</f>
        <v>0</v>
      </c>
      <c r="BM149" s="42">
        <f>IF('Indicator Data'!BN153="No Data",1,IF('Indicator Data imputation'!BN152&lt;&gt;"",1,0))</f>
        <v>0</v>
      </c>
      <c r="BN149" s="42">
        <f>IF('Indicator Data'!BO153="No Data",1,IF('Indicator Data imputation'!BO152&lt;&gt;"",1,0))</f>
        <v>0</v>
      </c>
      <c r="BO149" s="42">
        <f>IF('Indicator Data'!BP153="No Data",1,IF('Indicator Data imputation'!BP152&lt;&gt;"",1,0))</f>
        <v>0</v>
      </c>
      <c r="BP149" s="42">
        <f>IF('Indicator Data'!BQ153="No Data",1,IF('Indicator Data imputation'!BQ152&lt;&gt;"",1,0))</f>
        <v>0</v>
      </c>
      <c r="BQ149" s="42">
        <f>IF('Indicator Data'!BR153="No Data",1,IF('Indicator Data imputation'!BR152&lt;&gt;"",1,0))</f>
        <v>0</v>
      </c>
      <c r="BR149" s="42">
        <f>IF('Indicator Data'!BS153="No Data",1,IF('Indicator Data imputation'!BS152&lt;&gt;"",1,0))</f>
        <v>0</v>
      </c>
      <c r="BS149" s="42">
        <f>IF('Indicator Data'!BT153="No Data",1,IF('Indicator Data imputation'!BT152&lt;&gt;"",1,0))</f>
        <v>0</v>
      </c>
      <c r="BT149" s="42">
        <f>IF('Indicator Data'!BU153="No Data",1,IF('Indicator Data imputation'!BU152&lt;&gt;"",1,0))</f>
        <v>0</v>
      </c>
      <c r="BU149">
        <f t="shared" si="6"/>
        <v>1</v>
      </c>
      <c r="BV149" s="44">
        <f t="shared" si="7"/>
        <v>1.3333333333333334E-2</v>
      </c>
    </row>
    <row r="150" spans="1:74">
      <c r="A150" t="str">
        <f>'Indicator Data'!B154</f>
        <v>SAU</v>
      </c>
      <c r="B150" s="42">
        <f>IF('Indicator Data'!C154="No Data",1,IF('Indicator Data imputation'!C153&lt;&gt;"",1,0))</f>
        <v>0</v>
      </c>
      <c r="C150" s="42">
        <f>IF('Indicator Data'!D154="No Data",1,IF('Indicator Data imputation'!D153&lt;&gt;"",1,0))</f>
        <v>0</v>
      </c>
      <c r="D150" s="42">
        <f>IF('Indicator Data'!E154="No Data",1,IF('Indicator Data imputation'!E153&lt;&gt;"",1,0))</f>
        <v>0</v>
      </c>
      <c r="E150" s="42">
        <f>IF('Indicator Data'!F154="No Data",1,IF('Indicator Data imputation'!F153&lt;&gt;"",1,0))</f>
        <v>0</v>
      </c>
      <c r="F150" s="42">
        <f>IF('Indicator Data'!G154="No Data",1,IF('Indicator Data imputation'!G153&lt;&gt;"",1,0))</f>
        <v>0</v>
      </c>
      <c r="G150" s="42">
        <f>IF('Indicator Data'!H154="No Data",1,IF('Indicator Data imputation'!H153&lt;&gt;"",1,0))</f>
        <v>0</v>
      </c>
      <c r="H150" s="42">
        <f>IF('Indicator Data'!I154="No Data",1,IF('Indicator Data imputation'!I153&lt;&gt;"",1,0))</f>
        <v>0</v>
      </c>
      <c r="I150" s="42">
        <f>IF('Indicator Data'!J154="No Data",1,IF('Indicator Data imputation'!J153&lt;&gt;"",1,0))</f>
        <v>0</v>
      </c>
      <c r="J150" s="42">
        <f>IF('Indicator Data'!K154="No Data",1,IF('Indicator Data imputation'!K153&lt;&gt;"",1,0))</f>
        <v>0</v>
      </c>
      <c r="K150" s="42">
        <f>IF('Indicator Data'!L154="No Data",1,IF('Indicator Data imputation'!L153&lt;&gt;"",1,0))</f>
        <v>0</v>
      </c>
      <c r="L150" s="42">
        <f>IF('Indicator Data'!M154="No Data",1,IF('Indicator Data imputation'!M153&lt;&gt;"",1,0))</f>
        <v>0</v>
      </c>
      <c r="M150" s="42">
        <f>IF('Indicator Data'!N154="No Data",1,IF('Indicator Data imputation'!N153&lt;&gt;"",1,0))</f>
        <v>1</v>
      </c>
      <c r="N150" s="42">
        <f>IF('Indicator Data'!O154="No Data",1,IF('Indicator Data imputation'!O153&lt;&gt;"",1,0))</f>
        <v>1</v>
      </c>
      <c r="O150" s="42">
        <f>IF('Indicator Data'!P154="No Data",1,IF('Indicator Data imputation'!P153&lt;&gt;"",1,0))</f>
        <v>1</v>
      </c>
      <c r="P150" s="42">
        <f>IF('Indicator Data'!Q154="No Data",1,IF('Indicator Data imputation'!Q153&lt;&gt;"",1,0))</f>
        <v>0</v>
      </c>
      <c r="Q150" s="42">
        <f>IF('Indicator Data'!R154="No Data",1,IF('Indicator Data imputation'!R153&lt;&gt;"",1,0))</f>
        <v>0</v>
      </c>
      <c r="R150" s="42">
        <f>IF('Indicator Data'!S154="No Data",1,IF('Indicator Data imputation'!S153&lt;&gt;"",1,0))</f>
        <v>0</v>
      </c>
      <c r="S150" s="42">
        <f>IF('Indicator Data'!T154="No Data",1,IF('Indicator Data imputation'!T153&lt;&gt;"",1,0))</f>
        <v>0</v>
      </c>
      <c r="T150" s="42">
        <f>IF('Indicator Data'!U154="No Data",1,IF('Indicator Data imputation'!U153&lt;&gt;"",1,0))</f>
        <v>0</v>
      </c>
      <c r="U150" s="42">
        <f>IF('Indicator Data'!V154="No Data",1,IF('Indicator Data imputation'!V153&lt;&gt;"",1,0))</f>
        <v>0</v>
      </c>
      <c r="V150" s="42">
        <f>IF('Indicator Data'!W154="No Data",1,IF('Indicator Data imputation'!W153&lt;&gt;"",1,0))</f>
        <v>0</v>
      </c>
      <c r="W150" s="42">
        <f>IF('Indicator Data'!X154="No Data",1,IF('Indicator Data imputation'!X153&lt;&gt;"",1,0))</f>
        <v>0</v>
      </c>
      <c r="X150" s="42">
        <f>IF('Indicator Data'!Y154="No Data",1,IF('Indicator Data imputation'!Y153&lt;&gt;"",1,0))</f>
        <v>1</v>
      </c>
      <c r="Y150" s="42">
        <f>IF('Indicator Data'!Z154="No Data",1,IF('Indicator Data imputation'!Z153&lt;&gt;"",1,0))</f>
        <v>0</v>
      </c>
      <c r="Z150" s="42">
        <f>IF('Indicator Data'!AA154="No Data",1,IF('Indicator Data imputation'!AA153&lt;&gt;"",1,0))</f>
        <v>1</v>
      </c>
      <c r="AA150" s="42">
        <f>IF('Indicator Data'!AB154="No Data",1,IF('Indicator Data imputation'!AB153&lt;&gt;"",1,0))</f>
        <v>0</v>
      </c>
      <c r="AB150" s="42">
        <f>IF('Indicator Data'!AC154="No Data",1,IF('Indicator Data imputation'!AC153&lt;&gt;"",1,0))</f>
        <v>0</v>
      </c>
      <c r="AC150" s="42">
        <f>IF('Indicator Data'!AD154="No Data",1,IF('Indicator Data imputation'!AD153&lt;&gt;"",1,0))</f>
        <v>0</v>
      </c>
      <c r="AD150" s="42">
        <f>IF('Indicator Data'!AE154="No Data",1,IF('Indicator Data imputation'!AE153&lt;&gt;"",1,0))</f>
        <v>0</v>
      </c>
      <c r="AE150" s="42">
        <f>IF('Indicator Data'!AF154="No Data",1,IF('Indicator Data imputation'!AF153&lt;&gt;"",1,0))</f>
        <v>0</v>
      </c>
      <c r="AF150" s="42">
        <f>IF('Indicator Data'!AG154="No Data",1,IF('Indicator Data imputation'!AG153&lt;&gt;"",1,0))</f>
        <v>0</v>
      </c>
      <c r="AG150" s="42">
        <f>IF('Indicator Data'!AH154="No Data",1,IF('Indicator Data imputation'!AH153&lt;&gt;"",1,0))</f>
        <v>0</v>
      </c>
      <c r="AH150" s="42">
        <f>IF('Indicator Data'!AI154="No Data",1,IF('Indicator Data imputation'!AI153&lt;&gt;"",1,0))</f>
        <v>1</v>
      </c>
      <c r="AI150" s="42">
        <f>IF('Indicator Data'!AJ154="No Data",1,IF('Indicator Data imputation'!AJ153&lt;&gt;"",1,0))</f>
        <v>0</v>
      </c>
      <c r="AJ150" s="42">
        <f>IF('Indicator Data'!AK154="No Data",1,IF('Indicator Data imputation'!AK153&lt;&gt;"",1,0))</f>
        <v>0</v>
      </c>
      <c r="AK150" s="42">
        <f>IF('Indicator Data'!AL154="No Data",1,IF('Indicator Data imputation'!AL153&lt;&gt;"",1,0))</f>
        <v>0</v>
      </c>
      <c r="AL150" s="42">
        <f>IF('Indicator Data'!AM154="No Data",1,IF('Indicator Data imputation'!AM153&lt;&gt;"",1,0))</f>
        <v>1</v>
      </c>
      <c r="AM150" s="42">
        <f>IF('Indicator Data'!AN154="No Data",1,IF('Indicator Data imputation'!AN153&lt;&gt;"",1,0))</f>
        <v>0</v>
      </c>
      <c r="AN150" s="42">
        <f>IF('Indicator Data'!AO154="No Data",1,IF('Indicator Data imputation'!AO153&lt;&gt;"",1,0))</f>
        <v>0</v>
      </c>
      <c r="AO150" s="42">
        <f>IF('Indicator Data'!AP154="No Data",1,IF('Indicator Data imputation'!AP153&lt;&gt;"",1,0))</f>
        <v>0</v>
      </c>
      <c r="AP150" s="42">
        <f>IF('Indicator Data'!AQ154="No Data",1,IF('Indicator Data imputation'!AQ153&lt;&gt;"",1,0))</f>
        <v>0</v>
      </c>
      <c r="AQ150" s="42">
        <f>IF('Indicator Data'!AR154="No Data",1,IF('Indicator Data imputation'!AR153&lt;&gt;"",1,0))</f>
        <v>0</v>
      </c>
      <c r="AR150" s="42">
        <f>IF('Indicator Data'!AS154="No Data",1,IF('Indicator Data imputation'!AS153&lt;&gt;"",1,0))</f>
        <v>0</v>
      </c>
      <c r="AS150" s="42">
        <f>IF('Indicator Data'!AT154="No Data",1,IF('Indicator Data imputation'!AT153&lt;&gt;"",1,0))</f>
        <v>0</v>
      </c>
      <c r="AT150" s="42">
        <f>IF('Indicator Data'!AU154="No Data",1,IF('Indicator Data imputation'!AU153&lt;&gt;"",1,0))</f>
        <v>0</v>
      </c>
      <c r="AU150" s="42">
        <f>IF('Indicator Data'!AV154="No Data",1,IF('Indicator Data imputation'!AV153&lt;&gt;"",1,0))</f>
        <v>0</v>
      </c>
      <c r="AV150" s="42">
        <f>IF('Indicator Data'!AW154="No Data",1,IF('Indicator Data imputation'!AW153&lt;&gt;"",1,0))</f>
        <v>1</v>
      </c>
      <c r="AW150" s="42">
        <f>IF('Indicator Data'!AX154="No Data",1,IF('Indicator Data imputation'!AX153&lt;&gt;"",1,0))</f>
        <v>0</v>
      </c>
      <c r="AX150" s="42">
        <f>IF('Indicator Data'!AY154="No Data",1,IF('Indicator Data imputation'!AY153&lt;&gt;"",1,0))</f>
        <v>0</v>
      </c>
      <c r="AY150" s="42">
        <f>IF('Indicator Data'!AZ154="No Data",1,IF('Indicator Data imputation'!AZ153&lt;&gt;"",1,0))</f>
        <v>0</v>
      </c>
      <c r="AZ150" s="42">
        <f>IF('Indicator Data'!BA154="No Data",1,IF('Indicator Data imputation'!BA153&lt;&gt;"",1,0))</f>
        <v>0</v>
      </c>
      <c r="BA150" s="42">
        <f>IF('Indicator Data'!BB154="No Data",1,IF('Indicator Data imputation'!BB153&lt;&gt;"",1,0))</f>
        <v>0</v>
      </c>
      <c r="BB150" s="42">
        <f>IF('Indicator Data'!BC154="No Data",1,IF('Indicator Data imputation'!BC153&lt;&gt;"",1,0))</f>
        <v>0</v>
      </c>
      <c r="BC150" s="42">
        <f>IF('Indicator Data'!BD154="No Data",1,IF('Indicator Data imputation'!BD153&lt;&gt;"",1,0))</f>
        <v>0</v>
      </c>
      <c r="BD150" s="42">
        <f>IF('Indicator Data'!BE154="No Data",1,IF('Indicator Data imputation'!BE153&lt;&gt;"",1,0))</f>
        <v>0</v>
      </c>
      <c r="BE150" s="42">
        <f>IF('Indicator Data'!BF154="No Data",1,IF('Indicator Data imputation'!BF153&lt;&gt;"",1,0))</f>
        <v>1</v>
      </c>
      <c r="BF150" s="42">
        <f>IF('Indicator Data'!BG154="No Data",1,IF('Indicator Data imputation'!BG153&lt;&gt;"",1,0))</f>
        <v>0</v>
      </c>
      <c r="BG150" s="42">
        <f>IF('Indicator Data'!BH154="No Data",1,IF('Indicator Data imputation'!BH153&lt;&gt;"",1,0))</f>
        <v>0</v>
      </c>
      <c r="BH150" s="42">
        <f>IF('Indicator Data'!BI154="No Data",1,IF('Indicator Data imputation'!BI153&lt;&gt;"",1,0))</f>
        <v>0</v>
      </c>
      <c r="BI150" s="42">
        <f>IF('Indicator Data'!BJ154="No Data",1,IF('Indicator Data imputation'!BJ153&lt;&gt;"",1,0))</f>
        <v>0</v>
      </c>
      <c r="BJ150" s="42">
        <f>IF('Indicator Data'!BK154="No Data",1,IF('Indicator Data imputation'!BK153&lt;&gt;"",1,0))</f>
        <v>0</v>
      </c>
      <c r="BK150" s="42">
        <f>IF('Indicator Data'!BL154="No Data",1,IF('Indicator Data imputation'!BL153&lt;&gt;"",1,0))</f>
        <v>0</v>
      </c>
      <c r="BL150" s="42">
        <f>IF('Indicator Data'!BM154="No Data",1,IF('Indicator Data imputation'!BM153&lt;&gt;"",1,0))</f>
        <v>0</v>
      </c>
      <c r="BM150" s="42">
        <f>IF('Indicator Data'!BN154="No Data",1,IF('Indicator Data imputation'!BN153&lt;&gt;"",1,0))</f>
        <v>0</v>
      </c>
      <c r="BN150" s="42">
        <f>IF('Indicator Data'!BO154="No Data",1,IF('Indicator Data imputation'!BO153&lt;&gt;"",1,0))</f>
        <v>0</v>
      </c>
      <c r="BO150" s="42">
        <f>IF('Indicator Data'!BP154="No Data",1,IF('Indicator Data imputation'!BP153&lt;&gt;"",1,0))</f>
        <v>0</v>
      </c>
      <c r="BP150" s="42">
        <f>IF('Indicator Data'!BQ154="No Data",1,IF('Indicator Data imputation'!BQ153&lt;&gt;"",1,0))</f>
        <v>0</v>
      </c>
      <c r="BQ150" s="42">
        <f>IF('Indicator Data'!BR154="No Data",1,IF('Indicator Data imputation'!BR153&lt;&gt;"",1,0))</f>
        <v>0</v>
      </c>
      <c r="BR150" s="42">
        <f>IF('Indicator Data'!BS154="No Data",1,IF('Indicator Data imputation'!BS153&lt;&gt;"",1,0))</f>
        <v>0</v>
      </c>
      <c r="BS150" s="42">
        <f>IF('Indicator Data'!BT154="No Data",1,IF('Indicator Data imputation'!BT153&lt;&gt;"",1,0))</f>
        <v>0</v>
      </c>
      <c r="BT150" s="42">
        <f>IF('Indicator Data'!BU154="No Data",1,IF('Indicator Data imputation'!BU153&lt;&gt;"",1,0))</f>
        <v>0</v>
      </c>
      <c r="BU150">
        <f t="shared" si="6"/>
        <v>9</v>
      </c>
      <c r="BV150" s="44">
        <f t="shared" si="7"/>
        <v>0.12</v>
      </c>
    </row>
    <row r="151" spans="1:74">
      <c r="A151" t="str">
        <f>'Indicator Data'!B155</f>
        <v>SEN</v>
      </c>
      <c r="B151" s="42">
        <f>IF('Indicator Data'!C155="No Data",1,IF('Indicator Data imputation'!C154&lt;&gt;"",1,0))</f>
        <v>0</v>
      </c>
      <c r="C151" s="42">
        <f>IF('Indicator Data'!D155="No Data",1,IF('Indicator Data imputation'!D154&lt;&gt;"",1,0))</f>
        <v>0</v>
      </c>
      <c r="D151" s="42">
        <f>IF('Indicator Data'!E155="No Data",1,IF('Indicator Data imputation'!E154&lt;&gt;"",1,0))</f>
        <v>0</v>
      </c>
      <c r="E151" s="42">
        <f>IF('Indicator Data'!F155="No Data",1,IF('Indicator Data imputation'!F154&lt;&gt;"",1,0))</f>
        <v>0</v>
      </c>
      <c r="F151" s="42">
        <f>IF('Indicator Data'!G155="No Data",1,IF('Indicator Data imputation'!G154&lt;&gt;"",1,0))</f>
        <v>0</v>
      </c>
      <c r="G151" s="42">
        <f>IF('Indicator Data'!H155="No Data",1,IF('Indicator Data imputation'!H154&lt;&gt;"",1,0))</f>
        <v>0</v>
      </c>
      <c r="H151" s="42">
        <f>IF('Indicator Data'!I155="No Data",1,IF('Indicator Data imputation'!I154&lt;&gt;"",1,0))</f>
        <v>0</v>
      </c>
      <c r="I151" s="42">
        <f>IF('Indicator Data'!J155="No Data",1,IF('Indicator Data imputation'!J154&lt;&gt;"",1,0))</f>
        <v>0</v>
      </c>
      <c r="J151" s="42">
        <f>IF('Indicator Data'!K155="No Data",1,IF('Indicator Data imputation'!K154&lt;&gt;"",1,0))</f>
        <v>0</v>
      </c>
      <c r="K151" s="42">
        <f>IF('Indicator Data'!L155="No Data",1,IF('Indicator Data imputation'!L154&lt;&gt;"",1,0))</f>
        <v>0</v>
      </c>
      <c r="L151" s="42">
        <f>IF('Indicator Data'!M155="No Data",1,IF('Indicator Data imputation'!M154&lt;&gt;"",1,0))</f>
        <v>0</v>
      </c>
      <c r="M151" s="42">
        <f>IF('Indicator Data'!N155="No Data",1,IF('Indicator Data imputation'!N154&lt;&gt;"",1,0))</f>
        <v>0</v>
      </c>
      <c r="N151" s="42">
        <f>IF('Indicator Data'!O155="No Data",1,IF('Indicator Data imputation'!O154&lt;&gt;"",1,0))</f>
        <v>0</v>
      </c>
      <c r="O151" s="42">
        <f>IF('Indicator Data'!P155="No Data",1,IF('Indicator Data imputation'!P154&lt;&gt;"",1,0))</f>
        <v>0</v>
      </c>
      <c r="P151" s="42">
        <f>IF('Indicator Data'!Q155="No Data",1,IF('Indicator Data imputation'!Q154&lt;&gt;"",1,0))</f>
        <v>0</v>
      </c>
      <c r="Q151" s="42">
        <f>IF('Indicator Data'!R155="No Data",1,IF('Indicator Data imputation'!R154&lt;&gt;"",1,0))</f>
        <v>0</v>
      </c>
      <c r="R151" s="42">
        <f>IF('Indicator Data'!S155="No Data",1,IF('Indicator Data imputation'!S154&lt;&gt;"",1,0))</f>
        <v>0</v>
      </c>
      <c r="S151" s="42">
        <f>IF('Indicator Data'!T155="No Data",1,IF('Indicator Data imputation'!T154&lt;&gt;"",1,0))</f>
        <v>0</v>
      </c>
      <c r="T151" s="42">
        <f>IF('Indicator Data'!U155="No Data",1,IF('Indicator Data imputation'!U154&lt;&gt;"",1,0))</f>
        <v>0</v>
      </c>
      <c r="U151" s="42">
        <f>IF('Indicator Data'!V155="No Data",1,IF('Indicator Data imputation'!V154&lt;&gt;"",1,0))</f>
        <v>0</v>
      </c>
      <c r="V151" s="42">
        <f>IF('Indicator Data'!W155="No Data",1,IF('Indicator Data imputation'!W154&lt;&gt;"",1,0))</f>
        <v>0</v>
      </c>
      <c r="W151" s="42">
        <f>IF('Indicator Data'!X155="No Data",1,IF('Indicator Data imputation'!X154&lt;&gt;"",1,0))</f>
        <v>0</v>
      </c>
      <c r="X151" s="42">
        <f>IF('Indicator Data'!Y155="No Data",1,IF('Indicator Data imputation'!Y154&lt;&gt;"",1,0))</f>
        <v>0</v>
      </c>
      <c r="Y151" s="42">
        <f>IF('Indicator Data'!Z155="No Data",1,IF('Indicator Data imputation'!Z154&lt;&gt;"",1,0))</f>
        <v>0</v>
      </c>
      <c r="Z151" s="42">
        <f>IF('Indicator Data'!AA155="No Data",1,IF('Indicator Data imputation'!AA154&lt;&gt;"",1,0))</f>
        <v>0</v>
      </c>
      <c r="AA151" s="42">
        <f>IF('Indicator Data'!AB155="No Data",1,IF('Indicator Data imputation'!AB154&lt;&gt;"",1,0))</f>
        <v>0</v>
      </c>
      <c r="AB151" s="42">
        <f>IF('Indicator Data'!AC155="No Data",1,IF('Indicator Data imputation'!AC154&lt;&gt;"",1,0))</f>
        <v>0</v>
      </c>
      <c r="AC151" s="42">
        <f>IF('Indicator Data'!AD155="No Data",1,IF('Indicator Data imputation'!AD154&lt;&gt;"",1,0))</f>
        <v>0</v>
      </c>
      <c r="AD151" s="42">
        <f>IF('Indicator Data'!AE155="No Data",1,IF('Indicator Data imputation'!AE154&lt;&gt;"",1,0))</f>
        <v>0</v>
      </c>
      <c r="AE151" s="42">
        <f>IF('Indicator Data'!AF155="No Data",1,IF('Indicator Data imputation'!AF154&lt;&gt;"",1,0))</f>
        <v>0</v>
      </c>
      <c r="AF151" s="42">
        <f>IF('Indicator Data'!AG155="No Data",1,IF('Indicator Data imputation'!AG154&lt;&gt;"",1,0))</f>
        <v>0</v>
      </c>
      <c r="AG151" s="42">
        <f>IF('Indicator Data'!AH155="No Data",1,IF('Indicator Data imputation'!AH154&lt;&gt;"",1,0))</f>
        <v>0</v>
      </c>
      <c r="AH151" s="42">
        <f>IF('Indicator Data'!AI155="No Data",1,IF('Indicator Data imputation'!AI154&lt;&gt;"",1,0))</f>
        <v>0</v>
      </c>
      <c r="AI151" s="42">
        <f>IF('Indicator Data'!AJ155="No Data",1,IF('Indicator Data imputation'!AJ154&lt;&gt;"",1,0))</f>
        <v>0</v>
      </c>
      <c r="AJ151" s="42">
        <f>IF('Indicator Data'!AK155="No Data",1,IF('Indicator Data imputation'!AK154&lt;&gt;"",1,0))</f>
        <v>0</v>
      </c>
      <c r="AK151" s="42">
        <f>IF('Indicator Data'!AL155="No Data",1,IF('Indicator Data imputation'!AL154&lt;&gt;"",1,0))</f>
        <v>0</v>
      </c>
      <c r="AL151" s="42">
        <f>IF('Indicator Data'!AM155="No Data",1,IF('Indicator Data imputation'!AM154&lt;&gt;"",1,0))</f>
        <v>0</v>
      </c>
      <c r="AM151" s="42">
        <f>IF('Indicator Data'!AN155="No Data",1,IF('Indicator Data imputation'!AN154&lt;&gt;"",1,0))</f>
        <v>0</v>
      </c>
      <c r="AN151" s="42">
        <f>IF('Indicator Data'!AO155="No Data",1,IF('Indicator Data imputation'!AO154&lt;&gt;"",1,0))</f>
        <v>0</v>
      </c>
      <c r="AO151" s="42">
        <f>IF('Indicator Data'!AP155="No Data",1,IF('Indicator Data imputation'!AP154&lt;&gt;"",1,0))</f>
        <v>0</v>
      </c>
      <c r="AP151" s="42">
        <f>IF('Indicator Data'!AQ155="No Data",1,IF('Indicator Data imputation'!AQ154&lt;&gt;"",1,0))</f>
        <v>0</v>
      </c>
      <c r="AQ151" s="42">
        <f>IF('Indicator Data'!AR155="No Data",1,IF('Indicator Data imputation'!AR154&lt;&gt;"",1,0))</f>
        <v>0</v>
      </c>
      <c r="AR151" s="42">
        <f>IF('Indicator Data'!AS155="No Data",1,IF('Indicator Data imputation'!AS154&lt;&gt;"",1,0))</f>
        <v>0</v>
      </c>
      <c r="AS151" s="42">
        <f>IF('Indicator Data'!AT155="No Data",1,IF('Indicator Data imputation'!AT154&lt;&gt;"",1,0))</f>
        <v>0</v>
      </c>
      <c r="AT151" s="42">
        <f>IF('Indicator Data'!AU155="No Data",1,IF('Indicator Data imputation'!AU154&lt;&gt;"",1,0))</f>
        <v>0</v>
      </c>
      <c r="AU151" s="42">
        <f>IF('Indicator Data'!AV155="No Data",1,IF('Indicator Data imputation'!AV154&lt;&gt;"",1,0))</f>
        <v>0</v>
      </c>
      <c r="AV151" s="42">
        <f>IF('Indicator Data'!AW155="No Data",1,IF('Indicator Data imputation'!AW154&lt;&gt;"",1,0))</f>
        <v>0</v>
      </c>
      <c r="AW151" s="42">
        <f>IF('Indicator Data'!AX155="No Data",1,IF('Indicator Data imputation'!AX154&lt;&gt;"",1,0))</f>
        <v>0</v>
      </c>
      <c r="AX151" s="42">
        <f>IF('Indicator Data'!AY155="No Data",1,IF('Indicator Data imputation'!AY154&lt;&gt;"",1,0))</f>
        <v>0</v>
      </c>
      <c r="AY151" s="42">
        <f>IF('Indicator Data'!AZ155="No Data",1,IF('Indicator Data imputation'!AZ154&lt;&gt;"",1,0))</f>
        <v>0</v>
      </c>
      <c r="AZ151" s="42">
        <f>IF('Indicator Data'!BA155="No Data",1,IF('Indicator Data imputation'!BA154&lt;&gt;"",1,0))</f>
        <v>0</v>
      </c>
      <c r="BA151" s="42">
        <f>IF('Indicator Data'!BB155="No Data",1,IF('Indicator Data imputation'!BB154&lt;&gt;"",1,0))</f>
        <v>0</v>
      </c>
      <c r="BB151" s="42">
        <f>IF('Indicator Data'!BC155="No Data",1,IF('Indicator Data imputation'!BC154&lt;&gt;"",1,0))</f>
        <v>0</v>
      </c>
      <c r="BC151" s="42">
        <f>IF('Indicator Data'!BD155="No Data",1,IF('Indicator Data imputation'!BD154&lt;&gt;"",1,0))</f>
        <v>0</v>
      </c>
      <c r="BD151" s="42">
        <f>IF('Indicator Data'!BE155="No Data",1,IF('Indicator Data imputation'!BE154&lt;&gt;"",1,0))</f>
        <v>0</v>
      </c>
      <c r="BE151" s="42">
        <f>IF('Indicator Data'!BF155="No Data",1,IF('Indicator Data imputation'!BF154&lt;&gt;"",1,0))</f>
        <v>0</v>
      </c>
      <c r="BF151" s="42">
        <f>IF('Indicator Data'!BG155="No Data",1,IF('Indicator Data imputation'!BG154&lt;&gt;"",1,0))</f>
        <v>0</v>
      </c>
      <c r="BG151" s="42">
        <f>IF('Indicator Data'!BH155="No Data",1,IF('Indicator Data imputation'!BH154&lt;&gt;"",1,0))</f>
        <v>0</v>
      </c>
      <c r="BH151" s="42">
        <f>IF('Indicator Data'!BI155="No Data",1,IF('Indicator Data imputation'!BI154&lt;&gt;"",1,0))</f>
        <v>0</v>
      </c>
      <c r="BI151" s="42">
        <f>IF('Indicator Data'!BJ155="No Data",1,IF('Indicator Data imputation'!BJ154&lt;&gt;"",1,0))</f>
        <v>0</v>
      </c>
      <c r="BJ151" s="42">
        <f>IF('Indicator Data'!BK155="No Data",1,IF('Indicator Data imputation'!BK154&lt;&gt;"",1,0))</f>
        <v>0</v>
      </c>
      <c r="BK151" s="42">
        <f>IF('Indicator Data'!BL155="No Data",1,IF('Indicator Data imputation'!BL154&lt;&gt;"",1,0))</f>
        <v>0</v>
      </c>
      <c r="BL151" s="42">
        <f>IF('Indicator Data'!BM155="No Data",1,IF('Indicator Data imputation'!BM154&lt;&gt;"",1,0))</f>
        <v>0</v>
      </c>
      <c r="BM151" s="42">
        <f>IF('Indicator Data'!BN155="No Data",1,IF('Indicator Data imputation'!BN154&lt;&gt;"",1,0))</f>
        <v>0</v>
      </c>
      <c r="BN151" s="42">
        <f>IF('Indicator Data'!BO155="No Data",1,IF('Indicator Data imputation'!BO154&lt;&gt;"",1,0))</f>
        <v>0</v>
      </c>
      <c r="BO151" s="42">
        <f>IF('Indicator Data'!BP155="No Data",1,IF('Indicator Data imputation'!BP154&lt;&gt;"",1,0))</f>
        <v>0</v>
      </c>
      <c r="BP151" s="42">
        <f>IF('Indicator Data'!BQ155="No Data",1,IF('Indicator Data imputation'!BQ154&lt;&gt;"",1,0))</f>
        <v>0</v>
      </c>
      <c r="BQ151" s="42">
        <f>IF('Indicator Data'!BR155="No Data",1,IF('Indicator Data imputation'!BR154&lt;&gt;"",1,0))</f>
        <v>0</v>
      </c>
      <c r="BR151" s="42">
        <f>IF('Indicator Data'!BS155="No Data",1,IF('Indicator Data imputation'!BS154&lt;&gt;"",1,0))</f>
        <v>0</v>
      </c>
      <c r="BS151" s="42">
        <f>IF('Indicator Data'!BT155="No Data",1,IF('Indicator Data imputation'!BT154&lt;&gt;"",1,0))</f>
        <v>0</v>
      </c>
      <c r="BT151" s="42">
        <f>IF('Indicator Data'!BU155="No Data",1,IF('Indicator Data imputation'!BU154&lt;&gt;"",1,0))</f>
        <v>0</v>
      </c>
      <c r="BU151">
        <f t="shared" si="6"/>
        <v>0</v>
      </c>
      <c r="BV151" s="44">
        <f t="shared" si="7"/>
        <v>0</v>
      </c>
    </row>
    <row r="152" spans="1:74">
      <c r="A152" t="str">
        <f>'Indicator Data'!B156</f>
        <v>SRB</v>
      </c>
      <c r="B152" s="42">
        <f>IF('Indicator Data'!C156="No Data",1,IF('Indicator Data imputation'!C155&lt;&gt;"",1,0))</f>
        <v>0</v>
      </c>
      <c r="C152" s="42">
        <f>IF('Indicator Data'!D156="No Data",1,IF('Indicator Data imputation'!D155&lt;&gt;"",1,0))</f>
        <v>0</v>
      </c>
      <c r="D152" s="42">
        <f>IF('Indicator Data'!E156="No Data",1,IF('Indicator Data imputation'!E155&lt;&gt;"",1,0))</f>
        <v>0</v>
      </c>
      <c r="E152" s="42">
        <f>IF('Indicator Data'!F156="No Data",1,IF('Indicator Data imputation'!F155&lt;&gt;"",1,0))</f>
        <v>0</v>
      </c>
      <c r="F152" s="42">
        <f>IF('Indicator Data'!G156="No Data",1,IF('Indicator Data imputation'!G155&lt;&gt;"",1,0))</f>
        <v>0</v>
      </c>
      <c r="G152" s="42">
        <f>IF('Indicator Data'!H156="No Data",1,IF('Indicator Data imputation'!H155&lt;&gt;"",1,0))</f>
        <v>0</v>
      </c>
      <c r="H152" s="42">
        <f>IF('Indicator Data'!I156="No Data",1,IF('Indicator Data imputation'!I155&lt;&gt;"",1,0))</f>
        <v>0</v>
      </c>
      <c r="I152" s="42">
        <f>IF('Indicator Data'!J156="No Data",1,IF('Indicator Data imputation'!J155&lt;&gt;"",1,0))</f>
        <v>0</v>
      </c>
      <c r="J152" s="42">
        <f>IF('Indicator Data'!K156="No Data",1,IF('Indicator Data imputation'!K155&lt;&gt;"",1,0))</f>
        <v>0</v>
      </c>
      <c r="K152" s="42">
        <f>IF('Indicator Data'!L156="No Data",1,IF('Indicator Data imputation'!L155&lt;&gt;"",1,0))</f>
        <v>0</v>
      </c>
      <c r="L152" s="42">
        <f>IF('Indicator Data'!M156="No Data",1,IF('Indicator Data imputation'!M155&lt;&gt;"",1,0))</f>
        <v>0</v>
      </c>
      <c r="M152" s="42">
        <f>IF('Indicator Data'!N156="No Data",1,IF('Indicator Data imputation'!N155&lt;&gt;"",1,0))</f>
        <v>1</v>
      </c>
      <c r="N152" s="42">
        <f>IF('Indicator Data'!O156="No Data",1,IF('Indicator Data imputation'!O155&lt;&gt;"",1,0))</f>
        <v>1</v>
      </c>
      <c r="O152" s="42">
        <f>IF('Indicator Data'!P156="No Data",1,IF('Indicator Data imputation'!P155&lt;&gt;"",1,0))</f>
        <v>1</v>
      </c>
      <c r="P152" s="42">
        <f>IF('Indicator Data'!Q156="No Data",1,IF('Indicator Data imputation'!Q155&lt;&gt;"",1,0))</f>
        <v>0</v>
      </c>
      <c r="Q152" s="42">
        <f>IF('Indicator Data'!R156="No Data",1,IF('Indicator Data imputation'!R155&lt;&gt;"",1,0))</f>
        <v>0</v>
      </c>
      <c r="R152" s="42">
        <f>IF('Indicator Data'!S156="No Data",1,IF('Indicator Data imputation'!S155&lt;&gt;"",1,0))</f>
        <v>0</v>
      </c>
      <c r="S152" s="42">
        <f>IF('Indicator Data'!T156="No Data",1,IF('Indicator Data imputation'!T155&lt;&gt;"",1,0))</f>
        <v>0</v>
      </c>
      <c r="T152" s="42">
        <f>IF('Indicator Data'!U156="No Data",1,IF('Indicator Data imputation'!U155&lt;&gt;"",1,0))</f>
        <v>0</v>
      </c>
      <c r="U152" s="42">
        <f>IF('Indicator Data'!V156="No Data",1,IF('Indicator Data imputation'!V155&lt;&gt;"",1,0))</f>
        <v>0</v>
      </c>
      <c r="V152" s="42">
        <f>IF('Indicator Data'!W156="No Data",1,IF('Indicator Data imputation'!W155&lt;&gt;"",1,0))</f>
        <v>0</v>
      </c>
      <c r="W152" s="42">
        <f>IF('Indicator Data'!X156="No Data",1,IF('Indicator Data imputation'!X155&lt;&gt;"",1,0))</f>
        <v>0</v>
      </c>
      <c r="X152" s="42">
        <f>IF('Indicator Data'!Y156="No Data",1,IF('Indicator Data imputation'!Y155&lt;&gt;"",1,0))</f>
        <v>0</v>
      </c>
      <c r="Y152" s="42">
        <f>IF('Indicator Data'!Z156="No Data",1,IF('Indicator Data imputation'!Z155&lt;&gt;"",1,0))</f>
        <v>0</v>
      </c>
      <c r="Z152" s="42">
        <f>IF('Indicator Data'!AA156="No Data",1,IF('Indicator Data imputation'!AA155&lt;&gt;"",1,0))</f>
        <v>1</v>
      </c>
      <c r="AA152" s="42">
        <f>IF('Indicator Data'!AB156="No Data",1,IF('Indicator Data imputation'!AB155&lt;&gt;"",1,0))</f>
        <v>0</v>
      </c>
      <c r="AB152" s="42">
        <f>IF('Indicator Data'!AC156="No Data",1,IF('Indicator Data imputation'!AC155&lt;&gt;"",1,0))</f>
        <v>0</v>
      </c>
      <c r="AC152" s="42">
        <f>IF('Indicator Data'!AD156="No Data",1,IF('Indicator Data imputation'!AD155&lt;&gt;"",1,0))</f>
        <v>0</v>
      </c>
      <c r="AD152" s="42">
        <f>IF('Indicator Data'!AE156="No Data",1,IF('Indicator Data imputation'!AE155&lt;&gt;"",1,0))</f>
        <v>0</v>
      </c>
      <c r="AE152" s="42">
        <f>IF('Indicator Data'!AF156="No Data",1,IF('Indicator Data imputation'!AF155&lt;&gt;"",1,0))</f>
        <v>0</v>
      </c>
      <c r="AF152" s="42">
        <f>IF('Indicator Data'!AG156="No Data",1,IF('Indicator Data imputation'!AG155&lt;&gt;"",1,0))</f>
        <v>0</v>
      </c>
      <c r="AG152" s="42">
        <f>IF('Indicator Data'!AH156="No Data",1,IF('Indicator Data imputation'!AH155&lt;&gt;"",1,0))</f>
        <v>0</v>
      </c>
      <c r="AH152" s="42">
        <f>IF('Indicator Data'!AI156="No Data",1,IF('Indicator Data imputation'!AI155&lt;&gt;"",1,0))</f>
        <v>0</v>
      </c>
      <c r="AI152" s="42">
        <f>IF('Indicator Data'!AJ156="No Data",1,IF('Indicator Data imputation'!AJ155&lt;&gt;"",1,0))</f>
        <v>0</v>
      </c>
      <c r="AJ152" s="42">
        <f>IF('Indicator Data'!AK156="No Data",1,IF('Indicator Data imputation'!AK155&lt;&gt;"",1,0))</f>
        <v>0</v>
      </c>
      <c r="AK152" s="42">
        <f>IF('Indicator Data'!AL156="No Data",1,IF('Indicator Data imputation'!AL155&lt;&gt;"",1,0))</f>
        <v>0</v>
      </c>
      <c r="AL152" s="42">
        <f>IF('Indicator Data'!AM156="No Data",1,IF('Indicator Data imputation'!AM155&lt;&gt;"",1,0))</f>
        <v>0</v>
      </c>
      <c r="AM152" s="42">
        <f>IF('Indicator Data'!AN156="No Data",1,IF('Indicator Data imputation'!AN155&lt;&gt;"",1,0))</f>
        <v>0</v>
      </c>
      <c r="AN152" s="42">
        <f>IF('Indicator Data'!AO156="No Data",1,IF('Indicator Data imputation'!AO155&lt;&gt;"",1,0))</f>
        <v>0</v>
      </c>
      <c r="AO152" s="42">
        <f>IF('Indicator Data'!AP156="No Data",1,IF('Indicator Data imputation'!AP155&lt;&gt;"",1,0))</f>
        <v>0</v>
      </c>
      <c r="AP152" s="42">
        <f>IF('Indicator Data'!AQ156="No Data",1,IF('Indicator Data imputation'!AQ155&lt;&gt;"",1,0))</f>
        <v>0</v>
      </c>
      <c r="AQ152" s="42">
        <f>IF('Indicator Data'!AR156="No Data",1,IF('Indicator Data imputation'!AR155&lt;&gt;"",1,0))</f>
        <v>0</v>
      </c>
      <c r="AR152" s="42">
        <f>IF('Indicator Data'!AS156="No Data",1,IF('Indicator Data imputation'!AS155&lt;&gt;"",1,0))</f>
        <v>0</v>
      </c>
      <c r="AS152" s="42">
        <f>IF('Indicator Data'!AT156="No Data",1,IF('Indicator Data imputation'!AT155&lt;&gt;"",1,0))</f>
        <v>1</v>
      </c>
      <c r="AT152" s="42">
        <f>IF('Indicator Data'!AU156="No Data",1,IF('Indicator Data imputation'!AU155&lt;&gt;"",1,0))</f>
        <v>0</v>
      </c>
      <c r="AU152" s="42">
        <f>IF('Indicator Data'!AV156="No Data",1,IF('Indicator Data imputation'!AV155&lt;&gt;"",1,0))</f>
        <v>0</v>
      </c>
      <c r="AV152" s="42">
        <f>IF('Indicator Data'!AW156="No Data",1,IF('Indicator Data imputation'!AW155&lt;&gt;"",1,0))</f>
        <v>0</v>
      </c>
      <c r="AW152" s="42">
        <f>IF('Indicator Data'!AX156="No Data",1,IF('Indicator Data imputation'!AX155&lt;&gt;"",1,0))</f>
        <v>0</v>
      </c>
      <c r="AX152" s="42">
        <f>IF('Indicator Data'!AY156="No Data",1,IF('Indicator Data imputation'!AY155&lt;&gt;"",1,0))</f>
        <v>0</v>
      </c>
      <c r="AY152" s="42">
        <f>IF('Indicator Data'!AZ156="No Data",1,IF('Indicator Data imputation'!AZ155&lt;&gt;"",1,0))</f>
        <v>0</v>
      </c>
      <c r="AZ152" s="42">
        <f>IF('Indicator Data'!BA156="No Data",1,IF('Indicator Data imputation'!BA155&lt;&gt;"",1,0))</f>
        <v>0</v>
      </c>
      <c r="BA152" s="42">
        <f>IF('Indicator Data'!BB156="No Data",1,IF('Indicator Data imputation'!BB155&lt;&gt;"",1,0))</f>
        <v>0</v>
      </c>
      <c r="BB152" s="42">
        <f>IF('Indicator Data'!BC156="No Data",1,IF('Indicator Data imputation'!BC155&lt;&gt;"",1,0))</f>
        <v>0</v>
      </c>
      <c r="BC152" s="42">
        <f>IF('Indicator Data'!BD156="No Data",1,IF('Indicator Data imputation'!BD155&lt;&gt;"",1,0))</f>
        <v>0</v>
      </c>
      <c r="BD152" s="42">
        <f>IF('Indicator Data'!BE156="No Data",1,IF('Indicator Data imputation'!BE155&lt;&gt;"",1,0))</f>
        <v>0</v>
      </c>
      <c r="BE152" s="42">
        <f>IF('Indicator Data'!BF156="No Data",1,IF('Indicator Data imputation'!BF155&lt;&gt;"",1,0))</f>
        <v>0</v>
      </c>
      <c r="BF152" s="42">
        <f>IF('Indicator Data'!BG156="No Data",1,IF('Indicator Data imputation'!BG155&lt;&gt;"",1,0))</f>
        <v>0</v>
      </c>
      <c r="BG152" s="42">
        <f>IF('Indicator Data'!BH156="No Data",1,IF('Indicator Data imputation'!BH155&lt;&gt;"",1,0))</f>
        <v>0</v>
      </c>
      <c r="BH152" s="42">
        <f>IF('Indicator Data'!BI156="No Data",1,IF('Indicator Data imputation'!BI155&lt;&gt;"",1,0))</f>
        <v>0</v>
      </c>
      <c r="BI152" s="42">
        <f>IF('Indicator Data'!BJ156="No Data",1,IF('Indicator Data imputation'!BJ155&lt;&gt;"",1,0))</f>
        <v>0</v>
      </c>
      <c r="BJ152" s="42">
        <f>IF('Indicator Data'!BK156="No Data",1,IF('Indicator Data imputation'!BK155&lt;&gt;"",1,0))</f>
        <v>0</v>
      </c>
      <c r="BK152" s="42">
        <f>IF('Indicator Data'!BL156="No Data",1,IF('Indicator Data imputation'!BL155&lt;&gt;"",1,0))</f>
        <v>0</v>
      </c>
      <c r="BL152" s="42">
        <f>IF('Indicator Data'!BM156="No Data",1,IF('Indicator Data imputation'!BM155&lt;&gt;"",1,0))</f>
        <v>0</v>
      </c>
      <c r="BM152" s="42">
        <f>IF('Indicator Data'!BN156="No Data",1,IF('Indicator Data imputation'!BN155&lt;&gt;"",1,0))</f>
        <v>0</v>
      </c>
      <c r="BN152" s="42">
        <f>IF('Indicator Data'!BO156="No Data",1,IF('Indicator Data imputation'!BO155&lt;&gt;"",1,0))</f>
        <v>0</v>
      </c>
      <c r="BO152" s="42">
        <f>IF('Indicator Data'!BP156="No Data",1,IF('Indicator Data imputation'!BP155&lt;&gt;"",1,0))</f>
        <v>0</v>
      </c>
      <c r="BP152" s="42">
        <f>IF('Indicator Data'!BQ156="No Data",1,IF('Indicator Data imputation'!BQ155&lt;&gt;"",1,0))</f>
        <v>0</v>
      </c>
      <c r="BQ152" s="42">
        <f>IF('Indicator Data'!BR156="No Data",1,IF('Indicator Data imputation'!BR155&lt;&gt;"",1,0))</f>
        <v>0</v>
      </c>
      <c r="BR152" s="42">
        <f>IF('Indicator Data'!BS156="No Data",1,IF('Indicator Data imputation'!BS155&lt;&gt;"",1,0))</f>
        <v>0</v>
      </c>
      <c r="BS152" s="42">
        <f>IF('Indicator Data'!BT156="No Data",1,IF('Indicator Data imputation'!BT155&lt;&gt;"",1,0))</f>
        <v>0</v>
      </c>
      <c r="BT152" s="42">
        <f>IF('Indicator Data'!BU156="No Data",1,IF('Indicator Data imputation'!BU155&lt;&gt;"",1,0))</f>
        <v>0</v>
      </c>
      <c r="BU152">
        <f t="shared" si="6"/>
        <v>5</v>
      </c>
      <c r="BV152" s="44">
        <f t="shared" si="7"/>
        <v>6.6666666666666666E-2</v>
      </c>
    </row>
    <row r="153" spans="1:74">
      <c r="A153" t="str">
        <f>'Indicator Data'!B157</f>
        <v>SYC</v>
      </c>
      <c r="B153" s="42">
        <f>IF('Indicator Data'!C157="No Data",1,IF('Indicator Data imputation'!C156&lt;&gt;"",1,0))</f>
        <v>0</v>
      </c>
      <c r="C153" s="42">
        <f>IF('Indicator Data'!D157="No Data",1,IF('Indicator Data imputation'!D156&lt;&gt;"",1,0))</f>
        <v>0</v>
      </c>
      <c r="D153" s="42">
        <f>IF('Indicator Data'!E157="No Data",1,IF('Indicator Data imputation'!E156&lt;&gt;"",1,0))</f>
        <v>0</v>
      </c>
      <c r="E153" s="42">
        <f>IF('Indicator Data'!F157="No Data",1,IF('Indicator Data imputation'!F156&lt;&gt;"",1,0))</f>
        <v>0</v>
      </c>
      <c r="F153" s="42">
        <f>IF('Indicator Data'!G157="No Data",1,IF('Indicator Data imputation'!G156&lt;&gt;"",1,0))</f>
        <v>0</v>
      </c>
      <c r="G153" s="42">
        <f>IF('Indicator Data'!H157="No Data",1,IF('Indicator Data imputation'!H156&lt;&gt;"",1,0))</f>
        <v>0</v>
      </c>
      <c r="H153" s="42">
        <f>IF('Indicator Data'!I157="No Data",1,IF('Indicator Data imputation'!I156&lt;&gt;"",1,0))</f>
        <v>0</v>
      </c>
      <c r="I153" s="42">
        <f>IF('Indicator Data'!J157="No Data",1,IF('Indicator Data imputation'!J156&lt;&gt;"",1,0))</f>
        <v>0</v>
      </c>
      <c r="J153" s="42">
        <f>IF('Indicator Data'!K157="No Data",1,IF('Indicator Data imputation'!K156&lt;&gt;"",1,0))</f>
        <v>0</v>
      </c>
      <c r="K153" s="42">
        <f>IF('Indicator Data'!L157="No Data",1,IF('Indicator Data imputation'!L156&lt;&gt;"",1,0))</f>
        <v>1</v>
      </c>
      <c r="L153" s="42">
        <f>IF('Indicator Data'!M157="No Data",1,IF('Indicator Data imputation'!M156&lt;&gt;"",1,0))</f>
        <v>0</v>
      </c>
      <c r="M153" s="42">
        <f>IF('Indicator Data'!N157="No Data",1,IF('Indicator Data imputation'!N156&lt;&gt;"",1,0))</f>
        <v>0</v>
      </c>
      <c r="N153" s="42">
        <f>IF('Indicator Data'!O157="No Data",1,IF('Indicator Data imputation'!O156&lt;&gt;"",1,0))</f>
        <v>0</v>
      </c>
      <c r="O153" s="42">
        <f>IF('Indicator Data'!P157="No Data",1,IF('Indicator Data imputation'!P156&lt;&gt;"",1,0))</f>
        <v>0</v>
      </c>
      <c r="P153" s="42">
        <f>IF('Indicator Data'!Q157="No Data",1,IF('Indicator Data imputation'!Q156&lt;&gt;"",1,0))</f>
        <v>0</v>
      </c>
      <c r="Q153" s="42">
        <f>IF('Indicator Data'!R157="No Data",1,IF('Indicator Data imputation'!R156&lt;&gt;"",1,0))</f>
        <v>0</v>
      </c>
      <c r="R153" s="42">
        <f>IF('Indicator Data'!S157="No Data",1,IF('Indicator Data imputation'!S156&lt;&gt;"",1,0))</f>
        <v>0</v>
      </c>
      <c r="S153" s="42">
        <f>IF('Indicator Data'!T157="No Data",1,IF('Indicator Data imputation'!T156&lt;&gt;"",1,0))</f>
        <v>0</v>
      </c>
      <c r="T153" s="42">
        <f>IF('Indicator Data'!U157="No Data",1,IF('Indicator Data imputation'!U156&lt;&gt;"",1,0))</f>
        <v>0</v>
      </c>
      <c r="U153" s="42">
        <f>IF('Indicator Data'!V157="No Data",1,IF('Indicator Data imputation'!V156&lt;&gt;"",1,0))</f>
        <v>0</v>
      </c>
      <c r="V153" s="42">
        <f>IF('Indicator Data'!W157="No Data",1,IF('Indicator Data imputation'!W156&lt;&gt;"",1,0))</f>
        <v>0</v>
      </c>
      <c r="W153" s="42">
        <f>IF('Indicator Data'!X157="No Data",1,IF('Indicator Data imputation'!X156&lt;&gt;"",1,0))</f>
        <v>0</v>
      </c>
      <c r="X153" s="42">
        <f>IF('Indicator Data'!Y157="No Data",1,IF('Indicator Data imputation'!Y156&lt;&gt;"",1,0))</f>
        <v>1</v>
      </c>
      <c r="Y153" s="42">
        <f>IF('Indicator Data'!Z157="No Data",1,IF('Indicator Data imputation'!Z156&lt;&gt;"",1,0))</f>
        <v>0</v>
      </c>
      <c r="Z153" s="42">
        <f>IF('Indicator Data'!AA157="No Data",1,IF('Indicator Data imputation'!AA156&lt;&gt;"",1,0))</f>
        <v>1</v>
      </c>
      <c r="AA153" s="42">
        <f>IF('Indicator Data'!AB157="No Data",1,IF('Indicator Data imputation'!AB156&lt;&gt;"",1,0))</f>
        <v>0</v>
      </c>
      <c r="AB153" s="42">
        <f>IF('Indicator Data'!AC157="No Data",1,IF('Indicator Data imputation'!AC156&lt;&gt;"",1,0))</f>
        <v>0</v>
      </c>
      <c r="AC153" s="42">
        <f>IF('Indicator Data'!AD157="No Data",1,IF('Indicator Data imputation'!AD156&lt;&gt;"",1,0))</f>
        <v>0</v>
      </c>
      <c r="AD153" s="42">
        <f>IF('Indicator Data'!AE157="No Data",1,IF('Indicator Data imputation'!AE156&lt;&gt;"",1,0))</f>
        <v>0</v>
      </c>
      <c r="AE153" s="42">
        <f>IF('Indicator Data'!AF157="No Data",1,IF('Indicator Data imputation'!AF156&lt;&gt;"",1,0))</f>
        <v>0</v>
      </c>
      <c r="AF153" s="42">
        <f>IF('Indicator Data'!AG157="No Data",1,IF('Indicator Data imputation'!AG156&lt;&gt;"",1,0))</f>
        <v>0</v>
      </c>
      <c r="AG153" s="42">
        <f>IF('Indicator Data'!AH157="No Data",1,IF('Indicator Data imputation'!AH156&lt;&gt;"",1,0))</f>
        <v>0</v>
      </c>
      <c r="AH153" s="42">
        <f>IF('Indicator Data'!AI157="No Data",1,IF('Indicator Data imputation'!AI156&lt;&gt;"",1,0))</f>
        <v>0</v>
      </c>
      <c r="AI153" s="42">
        <f>IF('Indicator Data'!AJ157="No Data",1,IF('Indicator Data imputation'!AJ156&lt;&gt;"",1,0))</f>
        <v>0</v>
      </c>
      <c r="AJ153" s="42">
        <f>IF('Indicator Data'!AK157="No Data",1,IF('Indicator Data imputation'!AK156&lt;&gt;"",1,0))</f>
        <v>0</v>
      </c>
      <c r="AK153" s="42">
        <f>IF('Indicator Data'!AL157="No Data",1,IF('Indicator Data imputation'!AL156&lt;&gt;"",1,0))</f>
        <v>0</v>
      </c>
      <c r="AL153" s="42">
        <f>IF('Indicator Data'!AM157="No Data",1,IF('Indicator Data imputation'!AM156&lt;&gt;"",1,0))</f>
        <v>1</v>
      </c>
      <c r="AM153" s="42">
        <f>IF('Indicator Data'!AN157="No Data",1,IF('Indicator Data imputation'!AN156&lt;&gt;"",1,0))</f>
        <v>0</v>
      </c>
      <c r="AN153" s="42">
        <f>IF('Indicator Data'!AO157="No Data",1,IF('Indicator Data imputation'!AO156&lt;&gt;"",1,0))</f>
        <v>0</v>
      </c>
      <c r="AO153" s="42">
        <f>IF('Indicator Data'!AP157="No Data",1,IF('Indicator Data imputation'!AP156&lt;&gt;"",1,0))</f>
        <v>0</v>
      </c>
      <c r="AP153" s="42">
        <f>IF('Indicator Data'!AQ157="No Data",1,IF('Indicator Data imputation'!AQ156&lt;&gt;"",1,0))</f>
        <v>0</v>
      </c>
      <c r="AQ153" s="42">
        <f>IF('Indicator Data'!AR157="No Data",1,IF('Indicator Data imputation'!AR156&lt;&gt;"",1,0))</f>
        <v>1</v>
      </c>
      <c r="AR153" s="42">
        <f>IF('Indicator Data'!AS157="No Data",1,IF('Indicator Data imputation'!AS156&lt;&gt;"",1,0))</f>
        <v>1</v>
      </c>
      <c r="AS153" s="42">
        <f>IF('Indicator Data'!AT157="No Data",1,IF('Indicator Data imputation'!AT156&lt;&gt;"",1,0))</f>
        <v>1</v>
      </c>
      <c r="AT153" s="42">
        <f>IF('Indicator Data'!AU157="No Data",1,IF('Indicator Data imputation'!AU156&lt;&gt;"",1,0))</f>
        <v>0</v>
      </c>
      <c r="AU153" s="42">
        <f>IF('Indicator Data'!AV157="No Data",1,IF('Indicator Data imputation'!AV156&lt;&gt;"",1,0))</f>
        <v>1</v>
      </c>
      <c r="AV153" s="42">
        <f>IF('Indicator Data'!AW157="No Data",1,IF('Indicator Data imputation'!AW156&lt;&gt;"",1,0))</f>
        <v>0</v>
      </c>
      <c r="AW153" s="42">
        <f>IF('Indicator Data'!AX157="No Data",1,IF('Indicator Data imputation'!AX156&lt;&gt;"",1,0))</f>
        <v>0</v>
      </c>
      <c r="AX153" s="42">
        <f>IF('Indicator Data'!AY157="No Data",1,IF('Indicator Data imputation'!AY156&lt;&gt;"",1,0))</f>
        <v>0</v>
      </c>
      <c r="AY153" s="42">
        <f>IF('Indicator Data'!AZ157="No Data",1,IF('Indicator Data imputation'!AZ156&lt;&gt;"",1,0))</f>
        <v>0</v>
      </c>
      <c r="AZ153" s="42">
        <f>IF('Indicator Data'!BA157="No Data",1,IF('Indicator Data imputation'!BA156&lt;&gt;"",1,0))</f>
        <v>0</v>
      </c>
      <c r="BA153" s="42">
        <f>IF('Indicator Data'!BB157="No Data",1,IF('Indicator Data imputation'!BB156&lt;&gt;"",1,0))</f>
        <v>0</v>
      </c>
      <c r="BB153" s="42">
        <f>IF('Indicator Data'!BC157="No Data",1,IF('Indicator Data imputation'!BC156&lt;&gt;"",1,0))</f>
        <v>0</v>
      </c>
      <c r="BC153" s="42">
        <f>IF('Indicator Data'!BD157="No Data",1,IF('Indicator Data imputation'!BD156&lt;&gt;"",1,0))</f>
        <v>0</v>
      </c>
      <c r="BD153" s="42">
        <f>IF('Indicator Data'!BE157="No Data",1,IF('Indicator Data imputation'!BE156&lt;&gt;"",1,0))</f>
        <v>0</v>
      </c>
      <c r="BE153" s="42">
        <f>IF('Indicator Data'!BF157="No Data",1,IF('Indicator Data imputation'!BF156&lt;&gt;"",1,0))</f>
        <v>0</v>
      </c>
      <c r="BF153" s="42">
        <f>IF('Indicator Data'!BG157="No Data",1,IF('Indicator Data imputation'!BG156&lt;&gt;"",1,0))</f>
        <v>0</v>
      </c>
      <c r="BG153" s="42">
        <f>IF('Indicator Data'!BH157="No Data",1,IF('Indicator Data imputation'!BH156&lt;&gt;"",1,0))</f>
        <v>0</v>
      </c>
      <c r="BH153" s="42">
        <f>IF('Indicator Data'!BI157="No Data",1,IF('Indicator Data imputation'!BI156&lt;&gt;"",1,0))</f>
        <v>0</v>
      </c>
      <c r="BI153" s="42">
        <f>IF('Indicator Data'!BJ157="No Data",1,IF('Indicator Data imputation'!BJ156&lt;&gt;"",1,0))</f>
        <v>0</v>
      </c>
      <c r="BJ153" s="42">
        <f>IF('Indicator Data'!BK157="No Data",1,IF('Indicator Data imputation'!BK156&lt;&gt;"",1,0))</f>
        <v>0</v>
      </c>
      <c r="BK153" s="42">
        <f>IF('Indicator Data'!BL157="No Data",1,IF('Indicator Data imputation'!BL156&lt;&gt;"",1,0))</f>
        <v>0</v>
      </c>
      <c r="BL153" s="42">
        <f>IF('Indicator Data'!BM157="No Data",1,IF('Indicator Data imputation'!BM156&lt;&gt;"",1,0))</f>
        <v>0</v>
      </c>
      <c r="BM153" s="42">
        <f>IF('Indicator Data'!BN157="No Data",1,IF('Indicator Data imputation'!BN156&lt;&gt;"",1,0))</f>
        <v>0</v>
      </c>
      <c r="BN153" s="42">
        <f>IF('Indicator Data'!BO157="No Data",1,IF('Indicator Data imputation'!BO156&lt;&gt;"",1,0))</f>
        <v>0</v>
      </c>
      <c r="BO153" s="42">
        <f>IF('Indicator Data'!BP157="No Data",1,IF('Indicator Data imputation'!BP156&lt;&gt;"",1,0))</f>
        <v>0</v>
      </c>
      <c r="BP153" s="42">
        <f>IF('Indicator Data'!BQ157="No Data",1,IF('Indicator Data imputation'!BQ156&lt;&gt;"",1,0))</f>
        <v>0</v>
      </c>
      <c r="BQ153" s="42">
        <f>IF('Indicator Data'!BR157="No Data",1,IF('Indicator Data imputation'!BR156&lt;&gt;"",1,0))</f>
        <v>0</v>
      </c>
      <c r="BR153" s="42">
        <f>IF('Indicator Data'!BS157="No Data",1,IF('Indicator Data imputation'!BS156&lt;&gt;"",1,0))</f>
        <v>0</v>
      </c>
      <c r="BS153" s="42">
        <f>IF('Indicator Data'!BT157="No Data",1,IF('Indicator Data imputation'!BT156&lt;&gt;"",1,0))</f>
        <v>0</v>
      </c>
      <c r="BT153" s="42">
        <f>IF('Indicator Data'!BU157="No Data",1,IF('Indicator Data imputation'!BU156&lt;&gt;"",1,0))</f>
        <v>0</v>
      </c>
      <c r="BU153">
        <f t="shared" si="6"/>
        <v>8</v>
      </c>
      <c r="BV153" s="44">
        <f t="shared" si="7"/>
        <v>0.10666666666666667</v>
      </c>
    </row>
    <row r="154" spans="1:74">
      <c r="A154" t="str">
        <f>'Indicator Data'!B158</f>
        <v>SLE</v>
      </c>
      <c r="B154" s="42">
        <f>IF('Indicator Data'!C158="No Data",1,IF('Indicator Data imputation'!C157&lt;&gt;"",1,0))</f>
        <v>0</v>
      </c>
      <c r="C154" s="42">
        <f>IF('Indicator Data'!D158="No Data",1,IF('Indicator Data imputation'!D157&lt;&gt;"",1,0))</f>
        <v>0</v>
      </c>
      <c r="D154" s="42">
        <f>IF('Indicator Data'!E158="No Data",1,IF('Indicator Data imputation'!E157&lt;&gt;"",1,0))</f>
        <v>0</v>
      </c>
      <c r="E154" s="42">
        <f>IF('Indicator Data'!F158="No Data",1,IF('Indicator Data imputation'!F157&lt;&gt;"",1,0))</f>
        <v>0</v>
      </c>
      <c r="F154" s="42">
        <f>IF('Indicator Data'!G158="No Data",1,IF('Indicator Data imputation'!G157&lt;&gt;"",1,0))</f>
        <v>0</v>
      </c>
      <c r="G154" s="42">
        <f>IF('Indicator Data'!H158="No Data",1,IF('Indicator Data imputation'!H157&lt;&gt;"",1,0))</f>
        <v>0</v>
      </c>
      <c r="H154" s="42">
        <f>IF('Indicator Data'!I158="No Data",1,IF('Indicator Data imputation'!I157&lt;&gt;"",1,0))</f>
        <v>0</v>
      </c>
      <c r="I154" s="42">
        <f>IF('Indicator Data'!J158="No Data",1,IF('Indicator Data imputation'!J157&lt;&gt;"",1,0))</f>
        <v>0</v>
      </c>
      <c r="J154" s="42">
        <f>IF('Indicator Data'!K158="No Data",1,IF('Indicator Data imputation'!K157&lt;&gt;"",1,0))</f>
        <v>0</v>
      </c>
      <c r="K154" s="42">
        <f>IF('Indicator Data'!L158="No Data",1,IF('Indicator Data imputation'!L157&lt;&gt;"",1,0))</f>
        <v>0</v>
      </c>
      <c r="L154" s="42">
        <f>IF('Indicator Data'!M158="No Data",1,IF('Indicator Data imputation'!M157&lt;&gt;"",1,0))</f>
        <v>0</v>
      </c>
      <c r="M154" s="42">
        <f>IF('Indicator Data'!N158="No Data",1,IF('Indicator Data imputation'!N157&lt;&gt;"",1,0))</f>
        <v>0</v>
      </c>
      <c r="N154" s="42">
        <f>IF('Indicator Data'!O158="No Data",1,IF('Indicator Data imputation'!O157&lt;&gt;"",1,0))</f>
        <v>0</v>
      </c>
      <c r="O154" s="42">
        <f>IF('Indicator Data'!P158="No Data",1,IF('Indicator Data imputation'!P157&lt;&gt;"",1,0))</f>
        <v>0</v>
      </c>
      <c r="P154" s="42">
        <f>IF('Indicator Data'!Q158="No Data",1,IF('Indicator Data imputation'!Q157&lt;&gt;"",1,0))</f>
        <v>0</v>
      </c>
      <c r="Q154" s="42">
        <f>IF('Indicator Data'!R158="No Data",1,IF('Indicator Data imputation'!R157&lt;&gt;"",1,0))</f>
        <v>0</v>
      </c>
      <c r="R154" s="42">
        <f>IF('Indicator Data'!S158="No Data",1,IF('Indicator Data imputation'!S157&lt;&gt;"",1,0))</f>
        <v>0</v>
      </c>
      <c r="S154" s="42">
        <f>IF('Indicator Data'!T158="No Data",1,IF('Indicator Data imputation'!T157&lt;&gt;"",1,0))</f>
        <v>0</v>
      </c>
      <c r="T154" s="42">
        <f>IF('Indicator Data'!U158="No Data",1,IF('Indicator Data imputation'!U157&lt;&gt;"",1,0))</f>
        <v>0</v>
      </c>
      <c r="U154" s="42">
        <f>IF('Indicator Data'!V158="No Data",1,IF('Indicator Data imputation'!V157&lt;&gt;"",1,0))</f>
        <v>0</v>
      </c>
      <c r="V154" s="42">
        <f>IF('Indicator Data'!W158="No Data",1,IF('Indicator Data imputation'!W157&lt;&gt;"",1,0))</f>
        <v>0</v>
      </c>
      <c r="W154" s="42">
        <f>IF('Indicator Data'!X158="No Data",1,IF('Indicator Data imputation'!X157&lt;&gt;"",1,0))</f>
        <v>0</v>
      </c>
      <c r="X154" s="42">
        <f>IF('Indicator Data'!Y158="No Data",1,IF('Indicator Data imputation'!Y157&lt;&gt;"",1,0))</f>
        <v>0</v>
      </c>
      <c r="Y154" s="42">
        <f>IF('Indicator Data'!Z158="No Data",1,IF('Indicator Data imputation'!Z157&lt;&gt;"",1,0))</f>
        <v>0</v>
      </c>
      <c r="Z154" s="42">
        <f>IF('Indicator Data'!AA158="No Data",1,IF('Indicator Data imputation'!AA157&lt;&gt;"",1,0))</f>
        <v>0</v>
      </c>
      <c r="AA154" s="42">
        <f>IF('Indicator Data'!AB158="No Data",1,IF('Indicator Data imputation'!AB157&lt;&gt;"",1,0))</f>
        <v>0</v>
      </c>
      <c r="AB154" s="42">
        <f>IF('Indicator Data'!AC158="No Data",1,IF('Indicator Data imputation'!AC157&lt;&gt;"",1,0))</f>
        <v>0</v>
      </c>
      <c r="AC154" s="42">
        <f>IF('Indicator Data'!AD158="No Data",1,IF('Indicator Data imputation'!AD157&lt;&gt;"",1,0))</f>
        <v>0</v>
      </c>
      <c r="AD154" s="42">
        <f>IF('Indicator Data'!AE158="No Data",1,IF('Indicator Data imputation'!AE157&lt;&gt;"",1,0))</f>
        <v>0</v>
      </c>
      <c r="AE154" s="42">
        <f>IF('Indicator Data'!AF158="No Data",1,IF('Indicator Data imputation'!AF157&lt;&gt;"",1,0))</f>
        <v>0</v>
      </c>
      <c r="AF154" s="42">
        <f>IF('Indicator Data'!AG158="No Data",1,IF('Indicator Data imputation'!AG157&lt;&gt;"",1,0))</f>
        <v>0</v>
      </c>
      <c r="AG154" s="42">
        <f>IF('Indicator Data'!AH158="No Data",1,IF('Indicator Data imputation'!AH157&lt;&gt;"",1,0))</f>
        <v>0</v>
      </c>
      <c r="AH154" s="42">
        <f>IF('Indicator Data'!AI158="No Data",1,IF('Indicator Data imputation'!AI157&lt;&gt;"",1,0))</f>
        <v>0</v>
      </c>
      <c r="AI154" s="42">
        <f>IF('Indicator Data'!AJ158="No Data",1,IF('Indicator Data imputation'!AJ157&lt;&gt;"",1,0))</f>
        <v>0</v>
      </c>
      <c r="AJ154" s="42">
        <f>IF('Indicator Data'!AK158="No Data",1,IF('Indicator Data imputation'!AK157&lt;&gt;"",1,0))</f>
        <v>0</v>
      </c>
      <c r="AK154" s="42">
        <f>IF('Indicator Data'!AL158="No Data",1,IF('Indicator Data imputation'!AL157&lt;&gt;"",1,0))</f>
        <v>0</v>
      </c>
      <c r="AL154" s="42">
        <f>IF('Indicator Data'!AM158="No Data",1,IF('Indicator Data imputation'!AM157&lt;&gt;"",1,0))</f>
        <v>0</v>
      </c>
      <c r="AM154" s="42">
        <f>IF('Indicator Data'!AN158="No Data",1,IF('Indicator Data imputation'!AN157&lt;&gt;"",1,0))</f>
        <v>0</v>
      </c>
      <c r="AN154" s="42">
        <f>IF('Indicator Data'!AO158="No Data",1,IF('Indicator Data imputation'!AO157&lt;&gt;"",1,0))</f>
        <v>0</v>
      </c>
      <c r="AO154" s="42">
        <f>IF('Indicator Data'!AP158="No Data",1,IF('Indicator Data imputation'!AP157&lt;&gt;"",1,0))</f>
        <v>0</v>
      </c>
      <c r="AP154" s="42">
        <f>IF('Indicator Data'!AQ158="No Data",1,IF('Indicator Data imputation'!AQ157&lt;&gt;"",1,0))</f>
        <v>0</v>
      </c>
      <c r="AQ154" s="42">
        <f>IF('Indicator Data'!AR158="No Data",1,IF('Indicator Data imputation'!AR157&lt;&gt;"",1,0))</f>
        <v>0</v>
      </c>
      <c r="AR154" s="42">
        <f>IF('Indicator Data'!AS158="No Data",1,IF('Indicator Data imputation'!AS157&lt;&gt;"",1,0))</f>
        <v>0</v>
      </c>
      <c r="AS154" s="42">
        <f>IF('Indicator Data'!AT158="No Data",1,IF('Indicator Data imputation'!AT157&lt;&gt;"",1,0))</f>
        <v>0</v>
      </c>
      <c r="AT154" s="42">
        <f>IF('Indicator Data'!AU158="No Data",1,IF('Indicator Data imputation'!AU157&lt;&gt;"",1,0))</f>
        <v>0</v>
      </c>
      <c r="AU154" s="42">
        <f>IF('Indicator Data'!AV158="No Data",1,IF('Indicator Data imputation'!AV157&lt;&gt;"",1,0))</f>
        <v>0</v>
      </c>
      <c r="AV154" s="42">
        <f>IF('Indicator Data'!AW158="No Data",1,IF('Indicator Data imputation'!AW157&lt;&gt;"",1,0))</f>
        <v>0</v>
      </c>
      <c r="AW154" s="42">
        <f>IF('Indicator Data'!AX158="No Data",1,IF('Indicator Data imputation'!AX157&lt;&gt;"",1,0))</f>
        <v>0</v>
      </c>
      <c r="AX154" s="42">
        <f>IF('Indicator Data'!AY158="No Data",1,IF('Indicator Data imputation'!AY157&lt;&gt;"",1,0))</f>
        <v>0</v>
      </c>
      <c r="AY154" s="42">
        <f>IF('Indicator Data'!AZ158="No Data",1,IF('Indicator Data imputation'!AZ157&lt;&gt;"",1,0))</f>
        <v>0</v>
      </c>
      <c r="AZ154" s="42">
        <f>IF('Indicator Data'!BA158="No Data",1,IF('Indicator Data imputation'!BA157&lt;&gt;"",1,0))</f>
        <v>0</v>
      </c>
      <c r="BA154" s="42">
        <f>IF('Indicator Data'!BB158="No Data",1,IF('Indicator Data imputation'!BB157&lt;&gt;"",1,0))</f>
        <v>0</v>
      </c>
      <c r="BB154" s="42">
        <f>IF('Indicator Data'!BC158="No Data",1,IF('Indicator Data imputation'!BC157&lt;&gt;"",1,0))</f>
        <v>0</v>
      </c>
      <c r="BC154" s="42">
        <f>IF('Indicator Data'!BD158="No Data",1,IF('Indicator Data imputation'!BD157&lt;&gt;"",1,0))</f>
        <v>0</v>
      </c>
      <c r="BD154" s="42">
        <f>IF('Indicator Data'!BE158="No Data",1,IF('Indicator Data imputation'!BE157&lt;&gt;"",1,0))</f>
        <v>0</v>
      </c>
      <c r="BE154" s="42">
        <f>IF('Indicator Data'!BF158="No Data",1,IF('Indicator Data imputation'!BF157&lt;&gt;"",1,0))</f>
        <v>0</v>
      </c>
      <c r="BF154" s="42">
        <f>IF('Indicator Data'!BG158="No Data",1,IF('Indicator Data imputation'!BG157&lt;&gt;"",1,0))</f>
        <v>0</v>
      </c>
      <c r="BG154" s="42">
        <f>IF('Indicator Data'!BH158="No Data",1,IF('Indicator Data imputation'!BH157&lt;&gt;"",1,0))</f>
        <v>0</v>
      </c>
      <c r="BH154" s="42">
        <f>IF('Indicator Data'!BI158="No Data",1,IF('Indicator Data imputation'!BI157&lt;&gt;"",1,0))</f>
        <v>0</v>
      </c>
      <c r="BI154" s="42">
        <f>IF('Indicator Data'!BJ158="No Data",1,IF('Indicator Data imputation'!BJ157&lt;&gt;"",1,0))</f>
        <v>0</v>
      </c>
      <c r="BJ154" s="42">
        <f>IF('Indicator Data'!BK158="No Data",1,IF('Indicator Data imputation'!BK157&lt;&gt;"",1,0))</f>
        <v>0</v>
      </c>
      <c r="BK154" s="42">
        <f>IF('Indicator Data'!BL158="No Data",1,IF('Indicator Data imputation'!BL157&lt;&gt;"",1,0))</f>
        <v>0</v>
      </c>
      <c r="BL154" s="42">
        <f>IF('Indicator Data'!BM158="No Data",1,IF('Indicator Data imputation'!BM157&lt;&gt;"",1,0))</f>
        <v>0</v>
      </c>
      <c r="BM154" s="42">
        <f>IF('Indicator Data'!BN158="No Data",1,IF('Indicator Data imputation'!BN157&lt;&gt;"",1,0))</f>
        <v>0</v>
      </c>
      <c r="BN154" s="42">
        <f>IF('Indicator Data'!BO158="No Data",1,IF('Indicator Data imputation'!BO157&lt;&gt;"",1,0))</f>
        <v>0</v>
      </c>
      <c r="BO154" s="42">
        <f>IF('Indicator Data'!BP158="No Data",1,IF('Indicator Data imputation'!BP157&lt;&gt;"",1,0))</f>
        <v>0</v>
      </c>
      <c r="BP154" s="42">
        <f>IF('Indicator Data'!BQ158="No Data",1,IF('Indicator Data imputation'!BQ157&lt;&gt;"",1,0))</f>
        <v>0</v>
      </c>
      <c r="BQ154" s="42">
        <f>IF('Indicator Data'!BR158="No Data",1,IF('Indicator Data imputation'!BR157&lt;&gt;"",1,0))</f>
        <v>0</v>
      </c>
      <c r="BR154" s="42">
        <f>IF('Indicator Data'!BS158="No Data",1,IF('Indicator Data imputation'!BS157&lt;&gt;"",1,0))</f>
        <v>0</v>
      </c>
      <c r="BS154" s="42">
        <f>IF('Indicator Data'!BT158="No Data",1,IF('Indicator Data imputation'!BT157&lt;&gt;"",1,0))</f>
        <v>0</v>
      </c>
      <c r="BT154" s="42">
        <f>IF('Indicator Data'!BU158="No Data",1,IF('Indicator Data imputation'!BU157&lt;&gt;"",1,0))</f>
        <v>0</v>
      </c>
      <c r="BU154">
        <f t="shared" si="6"/>
        <v>0</v>
      </c>
      <c r="BV154" s="44">
        <f t="shared" si="7"/>
        <v>0</v>
      </c>
    </row>
    <row r="155" spans="1:74">
      <c r="A155" t="str">
        <f>'Indicator Data'!B159</f>
        <v>SGP</v>
      </c>
      <c r="B155" s="42">
        <f>IF('Indicator Data'!C159="No Data",1,IF('Indicator Data imputation'!C158&lt;&gt;"",1,0))</f>
        <v>0</v>
      </c>
      <c r="C155" s="42">
        <f>IF('Indicator Data'!D159="No Data",1,IF('Indicator Data imputation'!D158&lt;&gt;"",1,0))</f>
        <v>0</v>
      </c>
      <c r="D155" s="42">
        <f>IF('Indicator Data'!E159="No Data",1,IF('Indicator Data imputation'!E158&lt;&gt;"",1,0))</f>
        <v>0</v>
      </c>
      <c r="E155" s="42">
        <f>IF('Indicator Data'!F159="No Data",1,IF('Indicator Data imputation'!F158&lt;&gt;"",1,0))</f>
        <v>0</v>
      </c>
      <c r="F155" s="42">
        <f>IF('Indicator Data'!G159="No Data",1,IF('Indicator Data imputation'!G158&lt;&gt;"",1,0))</f>
        <v>0</v>
      </c>
      <c r="G155" s="42">
        <f>IF('Indicator Data'!H159="No Data",1,IF('Indicator Data imputation'!H158&lt;&gt;"",1,0))</f>
        <v>0</v>
      </c>
      <c r="H155" s="42">
        <f>IF('Indicator Data'!I159="No Data",1,IF('Indicator Data imputation'!I158&lt;&gt;"",1,0))</f>
        <v>0</v>
      </c>
      <c r="I155" s="42">
        <f>IF('Indicator Data'!J159="No Data",1,IF('Indicator Data imputation'!J158&lt;&gt;"",1,0))</f>
        <v>0</v>
      </c>
      <c r="J155" s="42">
        <f>IF('Indicator Data'!K159="No Data",1,IF('Indicator Data imputation'!K158&lt;&gt;"",1,0))</f>
        <v>0</v>
      </c>
      <c r="K155" s="42">
        <f>IF('Indicator Data'!L159="No Data",1,IF('Indicator Data imputation'!L158&lt;&gt;"",1,0))</f>
        <v>0</v>
      </c>
      <c r="L155" s="42">
        <f>IF('Indicator Data'!M159="No Data",1,IF('Indicator Data imputation'!M158&lt;&gt;"",1,0))</f>
        <v>0</v>
      </c>
      <c r="M155" s="42">
        <f>IF('Indicator Data'!N159="No Data",1,IF('Indicator Data imputation'!N158&lt;&gt;"",1,0))</f>
        <v>1</v>
      </c>
      <c r="N155" s="42">
        <f>IF('Indicator Data'!O159="No Data",1,IF('Indicator Data imputation'!O158&lt;&gt;"",1,0))</f>
        <v>1</v>
      </c>
      <c r="O155" s="42">
        <f>IF('Indicator Data'!P159="No Data",1,IF('Indicator Data imputation'!P158&lt;&gt;"",1,0))</f>
        <v>1</v>
      </c>
      <c r="P155" s="42">
        <f>IF('Indicator Data'!Q159="No Data",1,IF('Indicator Data imputation'!Q158&lt;&gt;"",1,0))</f>
        <v>0</v>
      </c>
      <c r="Q155" s="42">
        <f>IF('Indicator Data'!R159="No Data",1,IF('Indicator Data imputation'!R158&lt;&gt;"",1,0))</f>
        <v>0</v>
      </c>
      <c r="R155" s="42">
        <f>IF('Indicator Data'!S159="No Data",1,IF('Indicator Data imputation'!S158&lt;&gt;"",1,0))</f>
        <v>0</v>
      </c>
      <c r="S155" s="42">
        <f>IF('Indicator Data'!T159="No Data",1,IF('Indicator Data imputation'!T158&lt;&gt;"",1,0))</f>
        <v>0</v>
      </c>
      <c r="T155" s="42">
        <f>IF('Indicator Data'!U159="No Data",1,IF('Indicator Data imputation'!U158&lt;&gt;"",1,0))</f>
        <v>0</v>
      </c>
      <c r="U155" s="42">
        <f>IF('Indicator Data'!V159="No Data",1,IF('Indicator Data imputation'!V158&lt;&gt;"",1,0))</f>
        <v>0</v>
      </c>
      <c r="V155" s="42">
        <f>IF('Indicator Data'!W159="No Data",1,IF('Indicator Data imputation'!W158&lt;&gt;"",1,0))</f>
        <v>0</v>
      </c>
      <c r="W155" s="42">
        <f>IF('Indicator Data'!X159="No Data",1,IF('Indicator Data imputation'!X158&lt;&gt;"",1,0))</f>
        <v>0</v>
      </c>
      <c r="X155" s="42">
        <f>IF('Indicator Data'!Y159="No Data",1,IF('Indicator Data imputation'!Y158&lt;&gt;"",1,0))</f>
        <v>0</v>
      </c>
      <c r="Y155" s="42">
        <f>IF('Indicator Data'!Z159="No Data",1,IF('Indicator Data imputation'!Z158&lt;&gt;"",1,0))</f>
        <v>0</v>
      </c>
      <c r="Z155" s="42">
        <f>IF('Indicator Data'!AA159="No Data",1,IF('Indicator Data imputation'!AA158&lt;&gt;"",1,0))</f>
        <v>1</v>
      </c>
      <c r="AA155" s="42">
        <f>IF('Indicator Data'!AB159="No Data",1,IF('Indicator Data imputation'!AB158&lt;&gt;"",1,0))</f>
        <v>0</v>
      </c>
      <c r="AB155" s="42">
        <f>IF('Indicator Data'!AC159="No Data",1,IF('Indicator Data imputation'!AC158&lt;&gt;"",1,0))</f>
        <v>0</v>
      </c>
      <c r="AC155" s="42">
        <f>IF('Indicator Data'!AD159="No Data",1,IF('Indicator Data imputation'!AD158&lt;&gt;"",1,0))</f>
        <v>0</v>
      </c>
      <c r="AD155" s="42">
        <f>IF('Indicator Data'!AE159="No Data",1,IF('Indicator Data imputation'!AE158&lt;&gt;"",1,0))</f>
        <v>0</v>
      </c>
      <c r="AE155" s="42">
        <f>IF('Indicator Data'!AF159="No Data",1,IF('Indicator Data imputation'!AF158&lt;&gt;"",1,0))</f>
        <v>0</v>
      </c>
      <c r="AF155" s="42">
        <f>IF('Indicator Data'!AG159="No Data",1,IF('Indicator Data imputation'!AG158&lt;&gt;"",1,0))</f>
        <v>0</v>
      </c>
      <c r="AG155" s="42">
        <f>IF('Indicator Data'!AH159="No Data",1,IF('Indicator Data imputation'!AH158&lt;&gt;"",1,0))</f>
        <v>0</v>
      </c>
      <c r="AH155" s="42">
        <f>IF('Indicator Data'!AI159="No Data",1,IF('Indicator Data imputation'!AI158&lt;&gt;"",1,0))</f>
        <v>1</v>
      </c>
      <c r="AI155" s="42">
        <f>IF('Indicator Data'!AJ159="No Data",1,IF('Indicator Data imputation'!AJ158&lt;&gt;"",1,0))</f>
        <v>0</v>
      </c>
      <c r="AJ155" s="42">
        <f>IF('Indicator Data'!AK159="No Data",1,IF('Indicator Data imputation'!AK158&lt;&gt;"",1,0))</f>
        <v>0</v>
      </c>
      <c r="AK155" s="42">
        <f>IF('Indicator Data'!AL159="No Data",1,IF('Indicator Data imputation'!AL158&lt;&gt;"",1,0))</f>
        <v>0</v>
      </c>
      <c r="AL155" s="42">
        <f>IF('Indicator Data'!AM159="No Data",1,IF('Indicator Data imputation'!AM158&lt;&gt;"",1,0))</f>
        <v>1</v>
      </c>
      <c r="AM155" s="42">
        <f>IF('Indicator Data'!AN159="No Data",1,IF('Indicator Data imputation'!AN158&lt;&gt;"",1,0))</f>
        <v>0</v>
      </c>
      <c r="AN155" s="42">
        <f>IF('Indicator Data'!AO159="No Data",1,IF('Indicator Data imputation'!AO158&lt;&gt;"",1,0))</f>
        <v>0</v>
      </c>
      <c r="AO155" s="42">
        <f>IF('Indicator Data'!AP159="No Data",1,IF('Indicator Data imputation'!AP158&lt;&gt;"",1,0))</f>
        <v>1</v>
      </c>
      <c r="AP155" s="42">
        <f>IF('Indicator Data'!AQ159="No Data",1,IF('Indicator Data imputation'!AQ158&lt;&gt;"",1,0))</f>
        <v>0</v>
      </c>
      <c r="AQ155" s="42">
        <f>IF('Indicator Data'!AR159="No Data",1,IF('Indicator Data imputation'!AR158&lt;&gt;"",1,0))</f>
        <v>0</v>
      </c>
      <c r="AR155" s="42">
        <f>IF('Indicator Data'!AS159="No Data",1,IF('Indicator Data imputation'!AS158&lt;&gt;"",1,0))</f>
        <v>1</v>
      </c>
      <c r="AS155" s="42">
        <f>IF('Indicator Data'!AT159="No Data",1,IF('Indicator Data imputation'!AT158&lt;&gt;"",1,0))</f>
        <v>1</v>
      </c>
      <c r="AT155" s="42">
        <f>IF('Indicator Data'!AU159="No Data",1,IF('Indicator Data imputation'!AU158&lt;&gt;"",1,0))</f>
        <v>0</v>
      </c>
      <c r="AU155" s="42">
        <f>IF('Indicator Data'!AV159="No Data",1,IF('Indicator Data imputation'!AV158&lt;&gt;"",1,0))</f>
        <v>0</v>
      </c>
      <c r="AV155" s="42">
        <f>IF('Indicator Data'!AW159="No Data",1,IF('Indicator Data imputation'!AW158&lt;&gt;"",1,0))</f>
        <v>1</v>
      </c>
      <c r="AW155" s="42">
        <f>IF('Indicator Data'!AX159="No Data",1,IF('Indicator Data imputation'!AX158&lt;&gt;"",1,0))</f>
        <v>0</v>
      </c>
      <c r="AX155" s="42">
        <f>IF('Indicator Data'!AY159="No Data",1,IF('Indicator Data imputation'!AY158&lt;&gt;"",1,0))</f>
        <v>0</v>
      </c>
      <c r="AY155" s="42">
        <f>IF('Indicator Data'!AZ159="No Data",1,IF('Indicator Data imputation'!AZ158&lt;&gt;"",1,0))</f>
        <v>0</v>
      </c>
      <c r="AZ155" s="42">
        <f>IF('Indicator Data'!BA159="No Data",1,IF('Indicator Data imputation'!BA158&lt;&gt;"",1,0))</f>
        <v>0</v>
      </c>
      <c r="BA155" s="42">
        <f>IF('Indicator Data'!BB159="No Data",1,IF('Indicator Data imputation'!BB158&lt;&gt;"",1,0))</f>
        <v>0</v>
      </c>
      <c r="BB155" s="42">
        <f>IF('Indicator Data'!BC159="No Data",1,IF('Indicator Data imputation'!BC158&lt;&gt;"",1,0))</f>
        <v>0</v>
      </c>
      <c r="BC155" s="42">
        <f>IF('Indicator Data'!BD159="No Data",1,IF('Indicator Data imputation'!BD158&lt;&gt;"",1,0))</f>
        <v>1</v>
      </c>
      <c r="BD155" s="42">
        <f>IF('Indicator Data'!BE159="No Data",1,IF('Indicator Data imputation'!BE158&lt;&gt;"",1,0))</f>
        <v>1</v>
      </c>
      <c r="BE155" s="42">
        <f>IF('Indicator Data'!BF159="No Data",1,IF('Indicator Data imputation'!BF158&lt;&gt;"",1,0))</f>
        <v>0</v>
      </c>
      <c r="BF155" s="42">
        <f>IF('Indicator Data'!BG159="No Data",1,IF('Indicator Data imputation'!BG158&lt;&gt;"",1,0))</f>
        <v>0</v>
      </c>
      <c r="BG155" s="42">
        <f>IF('Indicator Data'!BH159="No Data",1,IF('Indicator Data imputation'!BH158&lt;&gt;"",1,0))</f>
        <v>0</v>
      </c>
      <c r="BH155" s="42">
        <f>IF('Indicator Data'!BI159="No Data",1,IF('Indicator Data imputation'!BI158&lt;&gt;"",1,0))</f>
        <v>0</v>
      </c>
      <c r="BI155" s="42">
        <f>IF('Indicator Data'!BJ159="No Data",1,IF('Indicator Data imputation'!BJ158&lt;&gt;"",1,0))</f>
        <v>0</v>
      </c>
      <c r="BJ155" s="42">
        <f>IF('Indicator Data'!BK159="No Data",1,IF('Indicator Data imputation'!BK158&lt;&gt;"",1,0))</f>
        <v>0</v>
      </c>
      <c r="BK155" s="42">
        <f>IF('Indicator Data'!BL159="No Data",1,IF('Indicator Data imputation'!BL158&lt;&gt;"",1,0))</f>
        <v>0</v>
      </c>
      <c r="BL155" s="42">
        <f>IF('Indicator Data'!BM159="No Data",1,IF('Indicator Data imputation'!BM158&lt;&gt;"",1,0))</f>
        <v>0</v>
      </c>
      <c r="BM155" s="42">
        <f>IF('Indicator Data'!BN159="No Data",1,IF('Indicator Data imputation'!BN158&lt;&gt;"",1,0))</f>
        <v>0</v>
      </c>
      <c r="BN155" s="42">
        <f>IF('Indicator Data'!BO159="No Data",1,IF('Indicator Data imputation'!BO158&lt;&gt;"",1,0))</f>
        <v>0</v>
      </c>
      <c r="BO155" s="42">
        <f>IF('Indicator Data'!BP159="No Data",1,IF('Indicator Data imputation'!BP158&lt;&gt;"",1,0))</f>
        <v>0</v>
      </c>
      <c r="BP155" s="42">
        <f>IF('Indicator Data'!BQ159="No Data",1,IF('Indicator Data imputation'!BQ158&lt;&gt;"",1,0))</f>
        <v>0</v>
      </c>
      <c r="BQ155" s="42">
        <f>IF('Indicator Data'!BR159="No Data",1,IF('Indicator Data imputation'!BR158&lt;&gt;"",1,0))</f>
        <v>0</v>
      </c>
      <c r="BR155" s="42">
        <f>IF('Indicator Data'!BS159="No Data",1,IF('Indicator Data imputation'!BS158&lt;&gt;"",1,0))</f>
        <v>0</v>
      </c>
      <c r="BS155" s="42">
        <f>IF('Indicator Data'!BT159="No Data",1,IF('Indicator Data imputation'!BT158&lt;&gt;"",1,0))</f>
        <v>0</v>
      </c>
      <c r="BT155" s="42">
        <f>IF('Indicator Data'!BU159="No Data",1,IF('Indicator Data imputation'!BU158&lt;&gt;"",1,0))</f>
        <v>0</v>
      </c>
      <c r="BU155">
        <f t="shared" si="6"/>
        <v>12</v>
      </c>
      <c r="BV155" s="44">
        <f t="shared" si="7"/>
        <v>0.16</v>
      </c>
    </row>
    <row r="156" spans="1:74">
      <c r="A156" t="str">
        <f>'Indicator Data'!B160</f>
        <v>SVK</v>
      </c>
      <c r="B156" s="42">
        <f>IF('Indicator Data'!C160="No Data",1,IF('Indicator Data imputation'!C159&lt;&gt;"",1,0))</f>
        <v>0</v>
      </c>
      <c r="C156" s="42">
        <f>IF('Indicator Data'!D160="No Data",1,IF('Indicator Data imputation'!D159&lt;&gt;"",1,0))</f>
        <v>0</v>
      </c>
      <c r="D156" s="42">
        <f>IF('Indicator Data'!E160="No Data",1,IF('Indicator Data imputation'!E159&lt;&gt;"",1,0))</f>
        <v>0</v>
      </c>
      <c r="E156" s="42">
        <f>IF('Indicator Data'!F160="No Data",1,IF('Indicator Data imputation'!F159&lt;&gt;"",1,0))</f>
        <v>0</v>
      </c>
      <c r="F156" s="42">
        <f>IF('Indicator Data'!G160="No Data",1,IF('Indicator Data imputation'!G159&lt;&gt;"",1,0))</f>
        <v>0</v>
      </c>
      <c r="G156" s="42">
        <f>IF('Indicator Data'!H160="No Data",1,IF('Indicator Data imputation'!H159&lt;&gt;"",1,0))</f>
        <v>0</v>
      </c>
      <c r="H156" s="42">
        <f>IF('Indicator Data'!I160="No Data",1,IF('Indicator Data imputation'!I159&lt;&gt;"",1,0))</f>
        <v>0</v>
      </c>
      <c r="I156" s="42">
        <f>IF('Indicator Data'!J160="No Data",1,IF('Indicator Data imputation'!J159&lt;&gt;"",1,0))</f>
        <v>0</v>
      </c>
      <c r="J156" s="42">
        <f>IF('Indicator Data'!K160="No Data",1,IF('Indicator Data imputation'!K159&lt;&gt;"",1,0))</f>
        <v>0</v>
      </c>
      <c r="K156" s="42">
        <f>IF('Indicator Data'!L160="No Data",1,IF('Indicator Data imputation'!L159&lt;&gt;"",1,0))</f>
        <v>0</v>
      </c>
      <c r="L156" s="42">
        <f>IF('Indicator Data'!M160="No Data",1,IF('Indicator Data imputation'!M159&lt;&gt;"",1,0))</f>
        <v>0</v>
      </c>
      <c r="M156" s="42">
        <f>IF('Indicator Data'!N160="No Data",1,IF('Indicator Data imputation'!N159&lt;&gt;"",1,0))</f>
        <v>1</v>
      </c>
      <c r="N156" s="42">
        <f>IF('Indicator Data'!O160="No Data",1,IF('Indicator Data imputation'!O159&lt;&gt;"",1,0))</f>
        <v>1</v>
      </c>
      <c r="O156" s="42">
        <f>IF('Indicator Data'!P160="No Data",1,IF('Indicator Data imputation'!P159&lt;&gt;"",1,0))</f>
        <v>1</v>
      </c>
      <c r="P156" s="42">
        <f>IF('Indicator Data'!Q160="No Data",1,IF('Indicator Data imputation'!Q159&lt;&gt;"",1,0))</f>
        <v>0</v>
      </c>
      <c r="Q156" s="42">
        <f>IF('Indicator Data'!R160="No Data",1,IF('Indicator Data imputation'!R159&lt;&gt;"",1,0))</f>
        <v>0</v>
      </c>
      <c r="R156" s="42">
        <f>IF('Indicator Data'!S160="No Data",1,IF('Indicator Data imputation'!S159&lt;&gt;"",1,0))</f>
        <v>0</v>
      </c>
      <c r="S156" s="42">
        <f>IF('Indicator Data'!T160="No Data",1,IF('Indicator Data imputation'!T159&lt;&gt;"",1,0))</f>
        <v>0</v>
      </c>
      <c r="T156" s="42">
        <f>IF('Indicator Data'!U160="No Data",1,IF('Indicator Data imputation'!U159&lt;&gt;"",1,0))</f>
        <v>0</v>
      </c>
      <c r="U156" s="42">
        <f>IF('Indicator Data'!V160="No Data",1,IF('Indicator Data imputation'!V159&lt;&gt;"",1,0))</f>
        <v>0</v>
      </c>
      <c r="V156" s="42">
        <f>IF('Indicator Data'!W160="No Data",1,IF('Indicator Data imputation'!W159&lt;&gt;"",1,0))</f>
        <v>0</v>
      </c>
      <c r="W156" s="42">
        <f>IF('Indicator Data'!X160="No Data",1,IF('Indicator Data imputation'!X159&lt;&gt;"",1,0))</f>
        <v>0</v>
      </c>
      <c r="X156" s="42">
        <f>IF('Indicator Data'!Y160="No Data",1,IF('Indicator Data imputation'!Y159&lt;&gt;"",1,0))</f>
        <v>0</v>
      </c>
      <c r="Y156" s="42">
        <f>IF('Indicator Data'!Z160="No Data",1,IF('Indicator Data imputation'!Z159&lt;&gt;"",1,0))</f>
        <v>0</v>
      </c>
      <c r="Z156" s="42">
        <f>IF('Indicator Data'!AA160="No Data",1,IF('Indicator Data imputation'!AA159&lt;&gt;"",1,0))</f>
        <v>1</v>
      </c>
      <c r="AA156" s="42">
        <f>IF('Indicator Data'!AB160="No Data",1,IF('Indicator Data imputation'!AB159&lt;&gt;"",1,0))</f>
        <v>0</v>
      </c>
      <c r="AB156" s="42">
        <f>IF('Indicator Data'!AC160="No Data",1,IF('Indicator Data imputation'!AC159&lt;&gt;"",1,0))</f>
        <v>0</v>
      </c>
      <c r="AC156" s="42">
        <f>IF('Indicator Data'!AD160="No Data",1,IF('Indicator Data imputation'!AD159&lt;&gt;"",1,0))</f>
        <v>0</v>
      </c>
      <c r="AD156" s="42">
        <f>IF('Indicator Data'!AE160="No Data",1,IF('Indicator Data imputation'!AE159&lt;&gt;"",1,0))</f>
        <v>0</v>
      </c>
      <c r="AE156" s="42">
        <f>IF('Indicator Data'!AF160="No Data",1,IF('Indicator Data imputation'!AF159&lt;&gt;"",1,0))</f>
        <v>0</v>
      </c>
      <c r="AF156" s="42">
        <f>IF('Indicator Data'!AG160="No Data",1,IF('Indicator Data imputation'!AG159&lt;&gt;"",1,0))</f>
        <v>0</v>
      </c>
      <c r="AG156" s="42">
        <f>IF('Indicator Data'!AH160="No Data",1,IF('Indicator Data imputation'!AH159&lt;&gt;"",1,0))</f>
        <v>0</v>
      </c>
      <c r="AH156" s="42">
        <f>IF('Indicator Data'!AI160="No Data",1,IF('Indicator Data imputation'!AI159&lt;&gt;"",1,0))</f>
        <v>1</v>
      </c>
      <c r="AI156" s="42">
        <f>IF('Indicator Data'!AJ160="No Data",1,IF('Indicator Data imputation'!AJ159&lt;&gt;"",1,0))</f>
        <v>0</v>
      </c>
      <c r="AJ156" s="42">
        <f>IF('Indicator Data'!AK160="No Data",1,IF('Indicator Data imputation'!AK159&lt;&gt;"",1,0))</f>
        <v>0</v>
      </c>
      <c r="AK156" s="42">
        <f>IF('Indicator Data'!AL160="No Data",1,IF('Indicator Data imputation'!AL159&lt;&gt;"",1,0))</f>
        <v>0</v>
      </c>
      <c r="AL156" s="42">
        <f>IF('Indicator Data'!AM160="No Data",1,IF('Indicator Data imputation'!AM159&lt;&gt;"",1,0))</f>
        <v>1</v>
      </c>
      <c r="AM156" s="42">
        <f>IF('Indicator Data'!AN160="No Data",1,IF('Indicator Data imputation'!AN159&lt;&gt;"",1,0))</f>
        <v>0</v>
      </c>
      <c r="AN156" s="42">
        <f>IF('Indicator Data'!AO160="No Data",1,IF('Indicator Data imputation'!AO159&lt;&gt;"",1,0))</f>
        <v>0</v>
      </c>
      <c r="AO156" s="42">
        <f>IF('Indicator Data'!AP160="No Data",1,IF('Indicator Data imputation'!AP159&lt;&gt;"",1,0))</f>
        <v>1</v>
      </c>
      <c r="AP156" s="42">
        <f>IF('Indicator Data'!AQ160="No Data",1,IF('Indicator Data imputation'!AQ159&lt;&gt;"",1,0))</f>
        <v>0</v>
      </c>
      <c r="AQ156" s="42">
        <f>IF('Indicator Data'!AR160="No Data",1,IF('Indicator Data imputation'!AR159&lt;&gt;"",1,0))</f>
        <v>0</v>
      </c>
      <c r="AR156" s="42">
        <f>IF('Indicator Data'!AS160="No Data",1,IF('Indicator Data imputation'!AS159&lt;&gt;"",1,0))</f>
        <v>0</v>
      </c>
      <c r="AS156" s="42">
        <f>IF('Indicator Data'!AT160="No Data",1,IF('Indicator Data imputation'!AT159&lt;&gt;"",1,0))</f>
        <v>1</v>
      </c>
      <c r="AT156" s="42">
        <f>IF('Indicator Data'!AU160="No Data",1,IF('Indicator Data imputation'!AU159&lt;&gt;"",1,0))</f>
        <v>0</v>
      </c>
      <c r="AU156" s="42">
        <f>IF('Indicator Data'!AV160="No Data",1,IF('Indicator Data imputation'!AV159&lt;&gt;"",1,0))</f>
        <v>0</v>
      </c>
      <c r="AV156" s="42">
        <f>IF('Indicator Data'!AW160="No Data",1,IF('Indicator Data imputation'!AW159&lt;&gt;"",1,0))</f>
        <v>0</v>
      </c>
      <c r="AW156" s="42">
        <f>IF('Indicator Data'!AX160="No Data",1,IF('Indicator Data imputation'!AX159&lt;&gt;"",1,0))</f>
        <v>0</v>
      </c>
      <c r="AX156" s="42">
        <f>IF('Indicator Data'!AY160="No Data",1,IF('Indicator Data imputation'!AY159&lt;&gt;"",1,0))</f>
        <v>0</v>
      </c>
      <c r="AY156" s="42">
        <f>IF('Indicator Data'!AZ160="No Data",1,IF('Indicator Data imputation'!AZ159&lt;&gt;"",1,0))</f>
        <v>0</v>
      </c>
      <c r="AZ156" s="42">
        <f>IF('Indicator Data'!BA160="No Data",1,IF('Indicator Data imputation'!BA159&lt;&gt;"",1,0))</f>
        <v>0</v>
      </c>
      <c r="BA156" s="42">
        <f>IF('Indicator Data'!BB160="No Data",1,IF('Indicator Data imputation'!BB159&lt;&gt;"",1,0))</f>
        <v>0</v>
      </c>
      <c r="BB156" s="42">
        <f>IF('Indicator Data'!BC160="No Data",1,IF('Indicator Data imputation'!BC159&lt;&gt;"",1,0))</f>
        <v>0</v>
      </c>
      <c r="BC156" s="42">
        <f>IF('Indicator Data'!BD160="No Data",1,IF('Indicator Data imputation'!BD159&lt;&gt;"",1,0))</f>
        <v>0</v>
      </c>
      <c r="BD156" s="42">
        <f>IF('Indicator Data'!BE160="No Data",1,IF('Indicator Data imputation'!BE159&lt;&gt;"",1,0))</f>
        <v>0</v>
      </c>
      <c r="BE156" s="42">
        <f>IF('Indicator Data'!BF160="No Data",1,IF('Indicator Data imputation'!BF159&lt;&gt;"",1,0))</f>
        <v>0</v>
      </c>
      <c r="BF156" s="42">
        <f>IF('Indicator Data'!BG160="No Data",1,IF('Indicator Data imputation'!BG159&lt;&gt;"",1,0))</f>
        <v>0</v>
      </c>
      <c r="BG156" s="42">
        <f>IF('Indicator Data'!BH160="No Data",1,IF('Indicator Data imputation'!BH159&lt;&gt;"",1,0))</f>
        <v>0</v>
      </c>
      <c r="BH156" s="42">
        <f>IF('Indicator Data'!BI160="No Data",1,IF('Indicator Data imputation'!BI159&lt;&gt;"",1,0))</f>
        <v>0</v>
      </c>
      <c r="BI156" s="42">
        <f>IF('Indicator Data'!BJ160="No Data",1,IF('Indicator Data imputation'!BJ159&lt;&gt;"",1,0))</f>
        <v>1</v>
      </c>
      <c r="BJ156" s="42">
        <f>IF('Indicator Data'!BK160="No Data",1,IF('Indicator Data imputation'!BK159&lt;&gt;"",1,0))</f>
        <v>0</v>
      </c>
      <c r="BK156" s="42">
        <f>IF('Indicator Data'!BL160="No Data",1,IF('Indicator Data imputation'!BL159&lt;&gt;"",1,0))</f>
        <v>0</v>
      </c>
      <c r="BL156" s="42">
        <f>IF('Indicator Data'!BM160="No Data",1,IF('Indicator Data imputation'!BM159&lt;&gt;"",1,0))</f>
        <v>0</v>
      </c>
      <c r="BM156" s="42">
        <f>IF('Indicator Data'!BN160="No Data",1,IF('Indicator Data imputation'!BN159&lt;&gt;"",1,0))</f>
        <v>0</v>
      </c>
      <c r="BN156" s="42">
        <f>IF('Indicator Data'!BO160="No Data",1,IF('Indicator Data imputation'!BO159&lt;&gt;"",1,0))</f>
        <v>0</v>
      </c>
      <c r="BO156" s="42">
        <f>IF('Indicator Data'!BP160="No Data",1,IF('Indicator Data imputation'!BP159&lt;&gt;"",1,0))</f>
        <v>0</v>
      </c>
      <c r="BP156" s="42">
        <f>IF('Indicator Data'!BQ160="No Data",1,IF('Indicator Data imputation'!BQ159&lt;&gt;"",1,0))</f>
        <v>0</v>
      </c>
      <c r="BQ156" s="42">
        <f>IF('Indicator Data'!BR160="No Data",1,IF('Indicator Data imputation'!BR159&lt;&gt;"",1,0))</f>
        <v>0</v>
      </c>
      <c r="BR156" s="42">
        <f>IF('Indicator Data'!BS160="No Data",1,IF('Indicator Data imputation'!BS159&lt;&gt;"",1,0))</f>
        <v>0</v>
      </c>
      <c r="BS156" s="42">
        <f>IF('Indicator Data'!BT160="No Data",1,IF('Indicator Data imputation'!BT159&lt;&gt;"",1,0))</f>
        <v>0</v>
      </c>
      <c r="BT156" s="42">
        <f>IF('Indicator Data'!BU160="No Data",1,IF('Indicator Data imputation'!BU159&lt;&gt;"",1,0))</f>
        <v>0</v>
      </c>
      <c r="BU156">
        <f t="shared" si="6"/>
        <v>9</v>
      </c>
      <c r="BV156" s="44">
        <f t="shared" si="7"/>
        <v>0.12</v>
      </c>
    </row>
    <row r="157" spans="1:74">
      <c r="A157" t="str">
        <f>'Indicator Data'!B161</f>
        <v>SVN</v>
      </c>
      <c r="B157" s="42">
        <f>IF('Indicator Data'!C161="No Data",1,IF('Indicator Data imputation'!C160&lt;&gt;"",1,0))</f>
        <v>0</v>
      </c>
      <c r="C157" s="42">
        <f>IF('Indicator Data'!D161="No Data",1,IF('Indicator Data imputation'!D160&lt;&gt;"",1,0))</f>
        <v>0</v>
      </c>
      <c r="D157" s="42">
        <f>IF('Indicator Data'!E161="No Data",1,IF('Indicator Data imputation'!E160&lt;&gt;"",1,0))</f>
        <v>0</v>
      </c>
      <c r="E157" s="42">
        <f>IF('Indicator Data'!F161="No Data",1,IF('Indicator Data imputation'!F160&lt;&gt;"",1,0))</f>
        <v>0</v>
      </c>
      <c r="F157" s="42">
        <f>IF('Indicator Data'!G161="No Data",1,IF('Indicator Data imputation'!G160&lt;&gt;"",1,0))</f>
        <v>0</v>
      </c>
      <c r="G157" s="42">
        <f>IF('Indicator Data'!H161="No Data",1,IF('Indicator Data imputation'!H160&lt;&gt;"",1,0))</f>
        <v>0</v>
      </c>
      <c r="H157" s="42">
        <f>IF('Indicator Data'!I161="No Data",1,IF('Indicator Data imputation'!I160&lt;&gt;"",1,0))</f>
        <v>0</v>
      </c>
      <c r="I157" s="42">
        <f>IF('Indicator Data'!J161="No Data",1,IF('Indicator Data imputation'!J160&lt;&gt;"",1,0))</f>
        <v>0</v>
      </c>
      <c r="J157" s="42">
        <f>IF('Indicator Data'!K161="No Data",1,IF('Indicator Data imputation'!K160&lt;&gt;"",1,0))</f>
        <v>0</v>
      </c>
      <c r="K157" s="42">
        <f>IF('Indicator Data'!L161="No Data",1,IF('Indicator Data imputation'!L160&lt;&gt;"",1,0))</f>
        <v>0</v>
      </c>
      <c r="L157" s="42">
        <f>IF('Indicator Data'!M161="No Data",1,IF('Indicator Data imputation'!M160&lt;&gt;"",1,0))</f>
        <v>0</v>
      </c>
      <c r="M157" s="42">
        <f>IF('Indicator Data'!N161="No Data",1,IF('Indicator Data imputation'!N160&lt;&gt;"",1,0))</f>
        <v>1</v>
      </c>
      <c r="N157" s="42">
        <f>IF('Indicator Data'!O161="No Data",1,IF('Indicator Data imputation'!O160&lt;&gt;"",1,0))</f>
        <v>1</v>
      </c>
      <c r="O157" s="42">
        <f>IF('Indicator Data'!P161="No Data",1,IF('Indicator Data imputation'!P160&lt;&gt;"",1,0))</f>
        <v>1</v>
      </c>
      <c r="P157" s="42">
        <f>IF('Indicator Data'!Q161="No Data",1,IF('Indicator Data imputation'!Q160&lt;&gt;"",1,0))</f>
        <v>0</v>
      </c>
      <c r="Q157" s="42">
        <f>IF('Indicator Data'!R161="No Data",1,IF('Indicator Data imputation'!R160&lt;&gt;"",1,0))</f>
        <v>0</v>
      </c>
      <c r="R157" s="42">
        <f>IF('Indicator Data'!S161="No Data",1,IF('Indicator Data imputation'!S160&lt;&gt;"",1,0))</f>
        <v>0</v>
      </c>
      <c r="S157" s="42">
        <f>IF('Indicator Data'!T161="No Data",1,IF('Indicator Data imputation'!T160&lt;&gt;"",1,0))</f>
        <v>0</v>
      </c>
      <c r="T157" s="42">
        <f>IF('Indicator Data'!U161="No Data",1,IF('Indicator Data imputation'!U160&lt;&gt;"",1,0))</f>
        <v>0</v>
      </c>
      <c r="U157" s="42">
        <f>IF('Indicator Data'!V161="No Data",1,IF('Indicator Data imputation'!V160&lt;&gt;"",1,0))</f>
        <v>0</v>
      </c>
      <c r="V157" s="42">
        <f>IF('Indicator Data'!W161="No Data",1,IF('Indicator Data imputation'!W160&lt;&gt;"",1,0))</f>
        <v>0</v>
      </c>
      <c r="W157" s="42">
        <f>IF('Indicator Data'!X161="No Data",1,IF('Indicator Data imputation'!X160&lt;&gt;"",1,0))</f>
        <v>0</v>
      </c>
      <c r="X157" s="42">
        <f>IF('Indicator Data'!Y161="No Data",1,IF('Indicator Data imputation'!Y160&lt;&gt;"",1,0))</f>
        <v>0</v>
      </c>
      <c r="Y157" s="42">
        <f>IF('Indicator Data'!Z161="No Data",1,IF('Indicator Data imputation'!Z160&lt;&gt;"",1,0))</f>
        <v>0</v>
      </c>
      <c r="Z157" s="42">
        <f>IF('Indicator Data'!AA161="No Data",1,IF('Indicator Data imputation'!AA160&lt;&gt;"",1,0))</f>
        <v>1</v>
      </c>
      <c r="AA157" s="42">
        <f>IF('Indicator Data'!AB161="No Data",1,IF('Indicator Data imputation'!AB160&lt;&gt;"",1,0))</f>
        <v>0</v>
      </c>
      <c r="AB157" s="42">
        <f>IF('Indicator Data'!AC161="No Data",1,IF('Indicator Data imputation'!AC160&lt;&gt;"",1,0))</f>
        <v>1</v>
      </c>
      <c r="AC157" s="42">
        <f>IF('Indicator Data'!AD161="No Data",1,IF('Indicator Data imputation'!AD160&lt;&gt;"",1,0))</f>
        <v>0</v>
      </c>
      <c r="AD157" s="42">
        <f>IF('Indicator Data'!AE161="No Data",1,IF('Indicator Data imputation'!AE160&lt;&gt;"",1,0))</f>
        <v>0</v>
      </c>
      <c r="AE157" s="42">
        <f>IF('Indicator Data'!AF161="No Data",1,IF('Indicator Data imputation'!AF160&lt;&gt;"",1,0))</f>
        <v>0</v>
      </c>
      <c r="AF157" s="42">
        <f>IF('Indicator Data'!AG161="No Data",1,IF('Indicator Data imputation'!AG160&lt;&gt;"",1,0))</f>
        <v>0</v>
      </c>
      <c r="AG157" s="42">
        <f>IF('Indicator Data'!AH161="No Data",1,IF('Indicator Data imputation'!AH160&lt;&gt;"",1,0))</f>
        <v>0</v>
      </c>
      <c r="AH157" s="42">
        <f>IF('Indicator Data'!AI161="No Data",1,IF('Indicator Data imputation'!AI160&lt;&gt;"",1,0))</f>
        <v>1</v>
      </c>
      <c r="AI157" s="42">
        <f>IF('Indicator Data'!AJ161="No Data",1,IF('Indicator Data imputation'!AJ160&lt;&gt;"",1,0))</f>
        <v>0</v>
      </c>
      <c r="AJ157" s="42">
        <f>IF('Indicator Data'!AK161="No Data",1,IF('Indicator Data imputation'!AK160&lt;&gt;"",1,0))</f>
        <v>0</v>
      </c>
      <c r="AK157" s="42">
        <f>IF('Indicator Data'!AL161="No Data",1,IF('Indicator Data imputation'!AL160&lt;&gt;"",1,0))</f>
        <v>0</v>
      </c>
      <c r="AL157" s="42">
        <f>IF('Indicator Data'!AM161="No Data",1,IF('Indicator Data imputation'!AM160&lt;&gt;"",1,0))</f>
        <v>1</v>
      </c>
      <c r="AM157" s="42">
        <f>IF('Indicator Data'!AN161="No Data",1,IF('Indicator Data imputation'!AN160&lt;&gt;"",1,0))</f>
        <v>0</v>
      </c>
      <c r="AN157" s="42">
        <f>IF('Indicator Data'!AO161="No Data",1,IF('Indicator Data imputation'!AO160&lt;&gt;"",1,0))</f>
        <v>0</v>
      </c>
      <c r="AO157" s="42">
        <f>IF('Indicator Data'!AP161="No Data",1,IF('Indicator Data imputation'!AP160&lt;&gt;"",1,0))</f>
        <v>1</v>
      </c>
      <c r="AP157" s="42">
        <f>IF('Indicator Data'!AQ161="No Data",1,IF('Indicator Data imputation'!AQ160&lt;&gt;"",1,0))</f>
        <v>0</v>
      </c>
      <c r="AQ157" s="42">
        <f>IF('Indicator Data'!AR161="No Data",1,IF('Indicator Data imputation'!AR160&lt;&gt;"",1,0))</f>
        <v>0</v>
      </c>
      <c r="AR157" s="42">
        <f>IF('Indicator Data'!AS161="No Data",1,IF('Indicator Data imputation'!AS160&lt;&gt;"",1,0))</f>
        <v>1</v>
      </c>
      <c r="AS157" s="42">
        <f>IF('Indicator Data'!AT161="No Data",1,IF('Indicator Data imputation'!AT160&lt;&gt;"",1,0))</f>
        <v>1</v>
      </c>
      <c r="AT157" s="42">
        <f>IF('Indicator Data'!AU161="No Data",1,IF('Indicator Data imputation'!AU160&lt;&gt;"",1,0))</f>
        <v>0</v>
      </c>
      <c r="AU157" s="42">
        <f>IF('Indicator Data'!AV161="No Data",1,IF('Indicator Data imputation'!AV160&lt;&gt;"",1,0))</f>
        <v>0</v>
      </c>
      <c r="AV157" s="42">
        <f>IF('Indicator Data'!AW161="No Data",1,IF('Indicator Data imputation'!AW160&lt;&gt;"",1,0))</f>
        <v>0</v>
      </c>
      <c r="AW157" s="42">
        <f>IF('Indicator Data'!AX161="No Data",1,IF('Indicator Data imputation'!AX160&lt;&gt;"",1,0))</f>
        <v>0</v>
      </c>
      <c r="AX157" s="42">
        <f>IF('Indicator Data'!AY161="No Data",1,IF('Indicator Data imputation'!AY160&lt;&gt;"",1,0))</f>
        <v>0</v>
      </c>
      <c r="AY157" s="42">
        <f>IF('Indicator Data'!AZ161="No Data",1,IF('Indicator Data imputation'!AZ160&lt;&gt;"",1,0))</f>
        <v>0</v>
      </c>
      <c r="AZ157" s="42">
        <f>IF('Indicator Data'!BA161="No Data",1,IF('Indicator Data imputation'!BA160&lt;&gt;"",1,0))</f>
        <v>0</v>
      </c>
      <c r="BA157" s="42">
        <f>IF('Indicator Data'!BB161="No Data",1,IF('Indicator Data imputation'!BB160&lt;&gt;"",1,0))</f>
        <v>0</v>
      </c>
      <c r="BB157" s="42">
        <f>IF('Indicator Data'!BC161="No Data",1,IF('Indicator Data imputation'!BC160&lt;&gt;"",1,0))</f>
        <v>0</v>
      </c>
      <c r="BC157" s="42">
        <f>IF('Indicator Data'!BD161="No Data",1,IF('Indicator Data imputation'!BD160&lt;&gt;"",1,0))</f>
        <v>0</v>
      </c>
      <c r="BD157" s="42">
        <f>IF('Indicator Data'!BE161="No Data",1,IF('Indicator Data imputation'!BE160&lt;&gt;"",1,0))</f>
        <v>0</v>
      </c>
      <c r="BE157" s="42">
        <f>IF('Indicator Data'!BF161="No Data",1,IF('Indicator Data imputation'!BF160&lt;&gt;"",1,0))</f>
        <v>0</v>
      </c>
      <c r="BF157" s="42">
        <f>IF('Indicator Data'!BG161="No Data",1,IF('Indicator Data imputation'!BG160&lt;&gt;"",1,0))</f>
        <v>0</v>
      </c>
      <c r="BG157" s="42">
        <f>IF('Indicator Data'!BH161="No Data",1,IF('Indicator Data imputation'!BH160&lt;&gt;"",1,0))</f>
        <v>0</v>
      </c>
      <c r="BH157" s="42">
        <f>IF('Indicator Data'!BI161="No Data",1,IF('Indicator Data imputation'!BI160&lt;&gt;"",1,0))</f>
        <v>0</v>
      </c>
      <c r="BI157" s="42">
        <f>IF('Indicator Data'!BJ161="No Data",1,IF('Indicator Data imputation'!BJ160&lt;&gt;"",1,0))</f>
        <v>1</v>
      </c>
      <c r="BJ157" s="42">
        <f>IF('Indicator Data'!BK161="No Data",1,IF('Indicator Data imputation'!BK160&lt;&gt;"",1,0))</f>
        <v>0</v>
      </c>
      <c r="BK157" s="42">
        <f>IF('Indicator Data'!BL161="No Data",1,IF('Indicator Data imputation'!BL160&lt;&gt;"",1,0))</f>
        <v>0</v>
      </c>
      <c r="BL157" s="42">
        <f>IF('Indicator Data'!BM161="No Data",1,IF('Indicator Data imputation'!BM160&lt;&gt;"",1,0))</f>
        <v>0</v>
      </c>
      <c r="BM157" s="42">
        <f>IF('Indicator Data'!BN161="No Data",1,IF('Indicator Data imputation'!BN160&lt;&gt;"",1,0))</f>
        <v>0</v>
      </c>
      <c r="BN157" s="42">
        <f>IF('Indicator Data'!BO161="No Data",1,IF('Indicator Data imputation'!BO160&lt;&gt;"",1,0))</f>
        <v>0</v>
      </c>
      <c r="BO157" s="42">
        <f>IF('Indicator Data'!BP161="No Data",1,IF('Indicator Data imputation'!BP160&lt;&gt;"",1,0))</f>
        <v>0</v>
      </c>
      <c r="BP157" s="42">
        <f>IF('Indicator Data'!BQ161="No Data",1,IF('Indicator Data imputation'!BQ160&lt;&gt;"",1,0))</f>
        <v>0</v>
      </c>
      <c r="BQ157" s="42">
        <f>IF('Indicator Data'!BR161="No Data",1,IF('Indicator Data imputation'!BR160&lt;&gt;"",1,0))</f>
        <v>0</v>
      </c>
      <c r="BR157" s="42">
        <f>IF('Indicator Data'!BS161="No Data",1,IF('Indicator Data imputation'!BS160&lt;&gt;"",1,0))</f>
        <v>0</v>
      </c>
      <c r="BS157" s="42">
        <f>IF('Indicator Data'!BT161="No Data",1,IF('Indicator Data imputation'!BT160&lt;&gt;"",1,0))</f>
        <v>0</v>
      </c>
      <c r="BT157" s="42">
        <f>IF('Indicator Data'!BU161="No Data",1,IF('Indicator Data imputation'!BU160&lt;&gt;"",1,0))</f>
        <v>0</v>
      </c>
      <c r="BU157">
        <f t="shared" si="6"/>
        <v>11</v>
      </c>
      <c r="BV157" s="44">
        <f t="shared" si="7"/>
        <v>0.14666666666666667</v>
      </c>
    </row>
    <row r="158" spans="1:74">
      <c r="A158" t="str">
        <f>'Indicator Data'!B162</f>
        <v>SLB</v>
      </c>
      <c r="B158" s="42">
        <f>IF('Indicator Data'!C162="No Data",1,IF('Indicator Data imputation'!C161&lt;&gt;"",1,0))</f>
        <v>0</v>
      </c>
      <c r="C158" s="42">
        <f>IF('Indicator Data'!D162="No Data",1,IF('Indicator Data imputation'!D161&lt;&gt;"",1,0))</f>
        <v>0</v>
      </c>
      <c r="D158" s="42">
        <f>IF('Indicator Data'!E162="No Data",1,IF('Indicator Data imputation'!E161&lt;&gt;"",1,0))</f>
        <v>0</v>
      </c>
      <c r="E158" s="42">
        <f>IF('Indicator Data'!F162="No Data",1,IF('Indicator Data imputation'!F161&lt;&gt;"",1,0))</f>
        <v>0</v>
      </c>
      <c r="F158" s="42">
        <f>IF('Indicator Data'!G162="No Data",1,IF('Indicator Data imputation'!G161&lt;&gt;"",1,0))</f>
        <v>0</v>
      </c>
      <c r="G158" s="42">
        <f>IF('Indicator Data'!H162="No Data",1,IF('Indicator Data imputation'!H161&lt;&gt;"",1,0))</f>
        <v>0</v>
      </c>
      <c r="H158" s="42">
        <f>IF('Indicator Data'!I162="No Data",1,IF('Indicator Data imputation'!I161&lt;&gt;"",1,0))</f>
        <v>0</v>
      </c>
      <c r="I158" s="42">
        <f>IF('Indicator Data'!J162="No Data",1,IF('Indicator Data imputation'!J161&lt;&gt;"",1,0))</f>
        <v>0</v>
      </c>
      <c r="J158" s="42">
        <f>IF('Indicator Data'!K162="No Data",1,IF('Indicator Data imputation'!K161&lt;&gt;"",1,0))</f>
        <v>0</v>
      </c>
      <c r="K158" s="42">
        <f>IF('Indicator Data'!L162="No Data",1,IF('Indicator Data imputation'!L161&lt;&gt;"",1,0))</f>
        <v>0</v>
      </c>
      <c r="L158" s="42">
        <f>IF('Indicator Data'!M162="No Data",1,IF('Indicator Data imputation'!M161&lt;&gt;"",1,0))</f>
        <v>0</v>
      </c>
      <c r="M158" s="42">
        <f>IF('Indicator Data'!N162="No Data",1,IF('Indicator Data imputation'!N161&lt;&gt;"",1,0))</f>
        <v>1</v>
      </c>
      <c r="N158" s="42">
        <f>IF('Indicator Data'!O162="No Data",1,IF('Indicator Data imputation'!O161&lt;&gt;"",1,0))</f>
        <v>1</v>
      </c>
      <c r="O158" s="42">
        <f>IF('Indicator Data'!P162="No Data",1,IF('Indicator Data imputation'!P161&lt;&gt;"",1,0))</f>
        <v>1</v>
      </c>
      <c r="P158" s="42">
        <f>IF('Indicator Data'!Q162="No Data",1,IF('Indicator Data imputation'!Q161&lt;&gt;"",1,0))</f>
        <v>0</v>
      </c>
      <c r="Q158" s="42">
        <f>IF('Indicator Data'!R162="No Data",1,IF('Indicator Data imputation'!R161&lt;&gt;"",1,0))</f>
        <v>0</v>
      </c>
      <c r="R158" s="42">
        <f>IF('Indicator Data'!S162="No Data",1,IF('Indicator Data imputation'!S161&lt;&gt;"",1,0))</f>
        <v>0</v>
      </c>
      <c r="S158" s="42">
        <f>IF('Indicator Data'!T162="No Data",1,IF('Indicator Data imputation'!T161&lt;&gt;"",1,0))</f>
        <v>0</v>
      </c>
      <c r="T158" s="42">
        <f>IF('Indicator Data'!U162="No Data",1,IF('Indicator Data imputation'!U161&lt;&gt;"",1,0))</f>
        <v>0</v>
      </c>
      <c r="U158" s="42">
        <f>IF('Indicator Data'!V162="No Data",1,IF('Indicator Data imputation'!V161&lt;&gt;"",1,0))</f>
        <v>0</v>
      </c>
      <c r="V158" s="42">
        <f>IF('Indicator Data'!W162="No Data",1,IF('Indicator Data imputation'!W161&lt;&gt;"",1,0))</f>
        <v>0</v>
      </c>
      <c r="W158" s="42">
        <f>IF('Indicator Data'!X162="No Data",1,IF('Indicator Data imputation'!X161&lt;&gt;"",1,0))</f>
        <v>0</v>
      </c>
      <c r="X158" s="42">
        <f>IF('Indicator Data'!Y162="No Data",1,IF('Indicator Data imputation'!Y161&lt;&gt;"",1,0))</f>
        <v>1</v>
      </c>
      <c r="Y158" s="42">
        <f>IF('Indicator Data'!Z162="No Data",1,IF('Indicator Data imputation'!Z161&lt;&gt;"",1,0))</f>
        <v>0</v>
      </c>
      <c r="Z158" s="42">
        <f>IF('Indicator Data'!AA162="No Data",1,IF('Indicator Data imputation'!AA161&lt;&gt;"",1,0))</f>
        <v>0</v>
      </c>
      <c r="AA158" s="42">
        <f>IF('Indicator Data'!AB162="No Data",1,IF('Indicator Data imputation'!AB161&lt;&gt;"",1,0))</f>
        <v>0</v>
      </c>
      <c r="AB158" s="42">
        <f>IF('Indicator Data'!AC162="No Data",1,IF('Indicator Data imputation'!AC161&lt;&gt;"",1,0))</f>
        <v>0</v>
      </c>
      <c r="AC158" s="42">
        <f>IF('Indicator Data'!AD162="No Data",1,IF('Indicator Data imputation'!AD161&lt;&gt;"",1,0))</f>
        <v>0</v>
      </c>
      <c r="AD158" s="42">
        <f>IF('Indicator Data'!AE162="No Data",1,IF('Indicator Data imputation'!AE161&lt;&gt;"",1,0))</f>
        <v>0</v>
      </c>
      <c r="AE158" s="42">
        <f>IF('Indicator Data'!AF162="No Data",1,IF('Indicator Data imputation'!AF161&lt;&gt;"",1,0))</f>
        <v>0</v>
      </c>
      <c r="AF158" s="42">
        <f>IF('Indicator Data'!AG162="No Data",1,IF('Indicator Data imputation'!AG161&lt;&gt;"",1,0))</f>
        <v>0</v>
      </c>
      <c r="AG158" s="42">
        <f>IF('Indicator Data'!AH162="No Data",1,IF('Indicator Data imputation'!AH161&lt;&gt;"",1,0))</f>
        <v>0</v>
      </c>
      <c r="AH158" s="42">
        <f>IF('Indicator Data'!AI162="No Data",1,IF('Indicator Data imputation'!AI161&lt;&gt;"",1,0))</f>
        <v>1</v>
      </c>
      <c r="AI158" s="42">
        <f>IF('Indicator Data'!AJ162="No Data",1,IF('Indicator Data imputation'!AJ161&lt;&gt;"",1,0))</f>
        <v>0</v>
      </c>
      <c r="AJ158" s="42">
        <f>IF('Indicator Data'!AK162="No Data",1,IF('Indicator Data imputation'!AK161&lt;&gt;"",1,0))</f>
        <v>0</v>
      </c>
      <c r="AK158" s="42">
        <f>IF('Indicator Data'!AL162="No Data",1,IF('Indicator Data imputation'!AL161&lt;&gt;"",1,0))</f>
        <v>0</v>
      </c>
      <c r="AL158" s="42">
        <f>IF('Indicator Data'!AM162="No Data",1,IF('Indicator Data imputation'!AM161&lt;&gt;"",1,0))</f>
        <v>0</v>
      </c>
      <c r="AM158" s="42">
        <f>IF('Indicator Data'!AN162="No Data",1,IF('Indicator Data imputation'!AN161&lt;&gt;"",1,0))</f>
        <v>0</v>
      </c>
      <c r="AN158" s="42">
        <f>IF('Indicator Data'!AO162="No Data",1,IF('Indicator Data imputation'!AO161&lt;&gt;"",1,0))</f>
        <v>0</v>
      </c>
      <c r="AO158" s="42">
        <f>IF('Indicator Data'!AP162="No Data",1,IF('Indicator Data imputation'!AP161&lt;&gt;"",1,0))</f>
        <v>0</v>
      </c>
      <c r="AP158" s="42">
        <f>IF('Indicator Data'!AQ162="No Data",1,IF('Indicator Data imputation'!AQ161&lt;&gt;"",1,0))</f>
        <v>0</v>
      </c>
      <c r="AQ158" s="42">
        <f>IF('Indicator Data'!AR162="No Data",1,IF('Indicator Data imputation'!AR161&lt;&gt;"",1,0))</f>
        <v>1</v>
      </c>
      <c r="AR158" s="42">
        <f>IF('Indicator Data'!AS162="No Data",1,IF('Indicator Data imputation'!AS161&lt;&gt;"",1,0))</f>
        <v>1</v>
      </c>
      <c r="AS158" s="42">
        <f>IF('Indicator Data'!AT162="No Data",1,IF('Indicator Data imputation'!AT161&lt;&gt;"",1,0))</f>
        <v>0</v>
      </c>
      <c r="AT158" s="42">
        <f>IF('Indicator Data'!AU162="No Data",1,IF('Indicator Data imputation'!AU161&lt;&gt;"",1,0))</f>
        <v>0</v>
      </c>
      <c r="AU158" s="42">
        <f>IF('Indicator Data'!AV162="No Data",1,IF('Indicator Data imputation'!AV161&lt;&gt;"",1,0))</f>
        <v>1</v>
      </c>
      <c r="AV158" s="42">
        <f>IF('Indicator Data'!AW162="No Data",1,IF('Indicator Data imputation'!AW161&lt;&gt;"",1,0))</f>
        <v>0</v>
      </c>
      <c r="AW158" s="42">
        <f>IF('Indicator Data'!AX162="No Data",1,IF('Indicator Data imputation'!AX161&lt;&gt;"",1,0))</f>
        <v>0</v>
      </c>
      <c r="AX158" s="42">
        <f>IF('Indicator Data'!AY162="No Data",1,IF('Indicator Data imputation'!AY161&lt;&gt;"",1,0))</f>
        <v>0</v>
      </c>
      <c r="AY158" s="42">
        <f>IF('Indicator Data'!AZ162="No Data",1,IF('Indicator Data imputation'!AZ161&lt;&gt;"",1,0))</f>
        <v>0</v>
      </c>
      <c r="AZ158" s="42">
        <f>IF('Indicator Data'!BA162="No Data",1,IF('Indicator Data imputation'!BA161&lt;&gt;"",1,0))</f>
        <v>0</v>
      </c>
      <c r="BA158" s="42">
        <f>IF('Indicator Data'!BB162="No Data",1,IF('Indicator Data imputation'!BB161&lt;&gt;"",1,0))</f>
        <v>0</v>
      </c>
      <c r="BB158" s="42">
        <f>IF('Indicator Data'!BC162="No Data",1,IF('Indicator Data imputation'!BC161&lt;&gt;"",1,0))</f>
        <v>0</v>
      </c>
      <c r="BC158" s="42">
        <f>IF('Indicator Data'!BD162="No Data",1,IF('Indicator Data imputation'!BD161&lt;&gt;"",1,0))</f>
        <v>0</v>
      </c>
      <c r="BD158" s="42">
        <f>IF('Indicator Data'!BE162="No Data",1,IF('Indicator Data imputation'!BE161&lt;&gt;"",1,0))</f>
        <v>0</v>
      </c>
      <c r="BE158" s="42">
        <f>IF('Indicator Data'!BF162="No Data",1,IF('Indicator Data imputation'!BF161&lt;&gt;"",1,0))</f>
        <v>0</v>
      </c>
      <c r="BF158" s="42">
        <f>IF('Indicator Data'!BG162="No Data",1,IF('Indicator Data imputation'!BG161&lt;&gt;"",1,0))</f>
        <v>0</v>
      </c>
      <c r="BG158" s="42">
        <f>IF('Indicator Data'!BH162="No Data",1,IF('Indicator Data imputation'!BH161&lt;&gt;"",1,0))</f>
        <v>0</v>
      </c>
      <c r="BH158" s="42">
        <f>IF('Indicator Data'!BI162="No Data",1,IF('Indicator Data imputation'!BI161&lt;&gt;"",1,0))</f>
        <v>0</v>
      </c>
      <c r="BI158" s="42">
        <f>IF('Indicator Data'!BJ162="No Data",1,IF('Indicator Data imputation'!BJ161&lt;&gt;"",1,0))</f>
        <v>1</v>
      </c>
      <c r="BJ158" s="42">
        <f>IF('Indicator Data'!BK162="No Data",1,IF('Indicator Data imputation'!BK161&lt;&gt;"",1,0))</f>
        <v>0</v>
      </c>
      <c r="BK158" s="42">
        <f>IF('Indicator Data'!BL162="No Data",1,IF('Indicator Data imputation'!BL161&lt;&gt;"",1,0))</f>
        <v>0</v>
      </c>
      <c r="BL158" s="42">
        <f>IF('Indicator Data'!BM162="No Data",1,IF('Indicator Data imputation'!BM161&lt;&gt;"",1,0))</f>
        <v>0</v>
      </c>
      <c r="BM158" s="42">
        <f>IF('Indicator Data'!BN162="No Data",1,IF('Indicator Data imputation'!BN161&lt;&gt;"",1,0))</f>
        <v>0</v>
      </c>
      <c r="BN158" s="42">
        <f>IF('Indicator Data'!BO162="No Data",1,IF('Indicator Data imputation'!BO161&lt;&gt;"",1,0))</f>
        <v>0</v>
      </c>
      <c r="BO158" s="42">
        <f>IF('Indicator Data'!BP162="No Data",1,IF('Indicator Data imputation'!BP161&lt;&gt;"",1,0))</f>
        <v>0</v>
      </c>
      <c r="BP158" s="42">
        <f>IF('Indicator Data'!BQ162="No Data",1,IF('Indicator Data imputation'!BQ161&lt;&gt;"",1,0))</f>
        <v>0</v>
      </c>
      <c r="BQ158" s="42">
        <f>IF('Indicator Data'!BR162="No Data",1,IF('Indicator Data imputation'!BR161&lt;&gt;"",1,0))</f>
        <v>0</v>
      </c>
      <c r="BR158" s="42">
        <f>IF('Indicator Data'!BS162="No Data",1,IF('Indicator Data imputation'!BS161&lt;&gt;"",1,0))</f>
        <v>0</v>
      </c>
      <c r="BS158" s="42">
        <f>IF('Indicator Data'!BT162="No Data",1,IF('Indicator Data imputation'!BT161&lt;&gt;"",1,0))</f>
        <v>0</v>
      </c>
      <c r="BT158" s="42">
        <f>IF('Indicator Data'!BU162="No Data",1,IF('Indicator Data imputation'!BU161&lt;&gt;"",1,0))</f>
        <v>0</v>
      </c>
      <c r="BU158">
        <f t="shared" si="6"/>
        <v>9</v>
      </c>
      <c r="BV158" s="44">
        <f t="shared" si="7"/>
        <v>0.12</v>
      </c>
    </row>
    <row r="159" spans="1:74">
      <c r="A159" t="str">
        <f>'Indicator Data'!B163</f>
        <v>SOM</v>
      </c>
      <c r="B159" s="42">
        <f>IF('Indicator Data'!C163="No Data",1,IF('Indicator Data imputation'!C162&lt;&gt;"",1,0))</f>
        <v>0</v>
      </c>
      <c r="C159" s="42">
        <f>IF('Indicator Data'!D163="No Data",1,IF('Indicator Data imputation'!D162&lt;&gt;"",1,0))</f>
        <v>0</v>
      </c>
      <c r="D159" s="42">
        <f>IF('Indicator Data'!E163="No Data",1,IF('Indicator Data imputation'!E162&lt;&gt;"",1,0))</f>
        <v>0</v>
      </c>
      <c r="E159" s="42">
        <f>IF('Indicator Data'!F163="No Data",1,IF('Indicator Data imputation'!F162&lt;&gt;"",1,0))</f>
        <v>0</v>
      </c>
      <c r="F159" s="42">
        <f>IF('Indicator Data'!G163="No Data",1,IF('Indicator Data imputation'!G162&lt;&gt;"",1,0))</f>
        <v>0</v>
      </c>
      <c r="G159" s="42">
        <f>IF('Indicator Data'!H163="No Data",1,IF('Indicator Data imputation'!H162&lt;&gt;"",1,0))</f>
        <v>0</v>
      </c>
      <c r="H159" s="42">
        <f>IF('Indicator Data'!I163="No Data",1,IF('Indicator Data imputation'!I162&lt;&gt;"",1,0))</f>
        <v>0</v>
      </c>
      <c r="I159" s="42">
        <f>IF('Indicator Data'!J163="No Data",1,IF('Indicator Data imputation'!J162&lt;&gt;"",1,0))</f>
        <v>0</v>
      </c>
      <c r="J159" s="42">
        <f>IF('Indicator Data'!K163="No Data",1,IF('Indicator Data imputation'!K162&lt;&gt;"",1,0))</f>
        <v>0</v>
      </c>
      <c r="K159" s="42">
        <f>IF('Indicator Data'!L163="No Data",1,IF('Indicator Data imputation'!L162&lt;&gt;"",1,0))</f>
        <v>0</v>
      </c>
      <c r="L159" s="42">
        <f>IF('Indicator Data'!M163="No Data",1,IF('Indicator Data imputation'!M162&lt;&gt;"",1,0))</f>
        <v>0</v>
      </c>
      <c r="M159" s="42">
        <f>IF('Indicator Data'!N163="No Data",1,IF('Indicator Data imputation'!N162&lt;&gt;"",1,0))</f>
        <v>0</v>
      </c>
      <c r="N159" s="42">
        <f>IF('Indicator Data'!O163="No Data",1,IF('Indicator Data imputation'!O162&lt;&gt;"",1,0))</f>
        <v>0</v>
      </c>
      <c r="O159" s="42">
        <f>IF('Indicator Data'!P163="No Data",1,IF('Indicator Data imputation'!P162&lt;&gt;"",1,0))</f>
        <v>0</v>
      </c>
      <c r="P159" s="42">
        <f>IF('Indicator Data'!Q163="No Data",1,IF('Indicator Data imputation'!Q162&lt;&gt;"",1,0))</f>
        <v>0</v>
      </c>
      <c r="Q159" s="42">
        <f>IF('Indicator Data'!R163="No Data",1,IF('Indicator Data imputation'!R162&lt;&gt;"",1,0))</f>
        <v>0</v>
      </c>
      <c r="R159" s="42">
        <f>IF('Indicator Data'!S163="No Data",1,IF('Indicator Data imputation'!S162&lt;&gt;"",1,0))</f>
        <v>0</v>
      </c>
      <c r="S159" s="42">
        <f>IF('Indicator Data'!T163="No Data",1,IF('Indicator Data imputation'!T162&lt;&gt;"",1,0))</f>
        <v>0</v>
      </c>
      <c r="T159" s="42">
        <f>IF('Indicator Data'!U163="No Data",1,IF('Indicator Data imputation'!U162&lt;&gt;"",1,0))</f>
        <v>0</v>
      </c>
      <c r="U159" s="42">
        <f>IF('Indicator Data'!V163="No Data",1,IF('Indicator Data imputation'!V162&lt;&gt;"",1,0))</f>
        <v>0</v>
      </c>
      <c r="V159" s="42">
        <f>IF('Indicator Data'!W163="No Data",1,IF('Indicator Data imputation'!W162&lt;&gt;"",1,0))</f>
        <v>0</v>
      </c>
      <c r="W159" s="42">
        <f>IF('Indicator Data'!X163="No Data",1,IF('Indicator Data imputation'!X162&lt;&gt;"",1,0))</f>
        <v>0</v>
      </c>
      <c r="X159" s="42">
        <f>IF('Indicator Data'!Y163="No Data",1,IF('Indicator Data imputation'!Y162&lt;&gt;"",1,0))</f>
        <v>0</v>
      </c>
      <c r="Y159" s="42">
        <f>IF('Indicator Data'!Z163="No Data",1,IF('Indicator Data imputation'!Z162&lt;&gt;"",1,0))</f>
        <v>0</v>
      </c>
      <c r="Z159" s="42">
        <f>IF('Indicator Data'!AA163="No Data",1,IF('Indicator Data imputation'!AA162&lt;&gt;"",1,0))</f>
        <v>0</v>
      </c>
      <c r="AA159" s="42">
        <f>IF('Indicator Data'!AB163="No Data",1,IF('Indicator Data imputation'!AB162&lt;&gt;"",1,0))</f>
        <v>0</v>
      </c>
      <c r="AB159" s="42">
        <f>IF('Indicator Data'!AC163="No Data",1,IF('Indicator Data imputation'!AC162&lt;&gt;"",1,0))</f>
        <v>1</v>
      </c>
      <c r="AC159" s="42">
        <f>IF('Indicator Data'!AD163="No Data",1,IF('Indicator Data imputation'!AD162&lt;&gt;"",1,0))</f>
        <v>0</v>
      </c>
      <c r="AD159" s="42">
        <f>IF('Indicator Data'!AE163="No Data",1,IF('Indicator Data imputation'!AE162&lt;&gt;"",1,0))</f>
        <v>0</v>
      </c>
      <c r="AE159" s="42">
        <f>IF('Indicator Data'!AF163="No Data",1,IF('Indicator Data imputation'!AF162&lt;&gt;"",1,0))</f>
        <v>0</v>
      </c>
      <c r="AF159" s="42">
        <f>IF('Indicator Data'!AG163="No Data",1,IF('Indicator Data imputation'!AG162&lt;&gt;"",1,0))</f>
        <v>0</v>
      </c>
      <c r="AG159" s="42">
        <f>IF('Indicator Data'!AH163="No Data",1,IF('Indicator Data imputation'!AH162&lt;&gt;"",1,0))</f>
        <v>0</v>
      </c>
      <c r="AH159" s="42">
        <f>IF('Indicator Data'!AI163="No Data",1,IF('Indicator Data imputation'!AI162&lt;&gt;"",1,0))</f>
        <v>1</v>
      </c>
      <c r="AI159" s="42">
        <f>IF('Indicator Data'!AJ163="No Data",1,IF('Indicator Data imputation'!AJ162&lt;&gt;"",1,0))</f>
        <v>0</v>
      </c>
      <c r="AJ159" s="42">
        <f>IF('Indicator Data'!AK163="No Data",1,IF('Indicator Data imputation'!AK162&lt;&gt;"",1,0))</f>
        <v>0</v>
      </c>
      <c r="AK159" s="42">
        <f>IF('Indicator Data'!AL163="No Data",1,IF('Indicator Data imputation'!AL162&lt;&gt;"",1,0))</f>
        <v>0</v>
      </c>
      <c r="AL159" s="42">
        <f>IF('Indicator Data'!AM163="No Data",1,IF('Indicator Data imputation'!AM162&lt;&gt;"",1,0))</f>
        <v>0</v>
      </c>
      <c r="AM159" s="42">
        <f>IF('Indicator Data'!AN163="No Data",1,IF('Indicator Data imputation'!AN162&lt;&gt;"",1,0))</f>
        <v>0</v>
      </c>
      <c r="AN159" s="42">
        <f>IF('Indicator Data'!AO163="No Data",1,IF('Indicator Data imputation'!AO162&lt;&gt;"",1,0))</f>
        <v>0</v>
      </c>
      <c r="AO159" s="42">
        <f>IF('Indicator Data'!AP163="No Data",1,IF('Indicator Data imputation'!AP162&lt;&gt;"",1,0))</f>
        <v>1</v>
      </c>
      <c r="AP159" s="42">
        <f>IF('Indicator Data'!AQ163="No Data",1,IF('Indicator Data imputation'!AQ162&lt;&gt;"",1,0))</f>
        <v>0</v>
      </c>
      <c r="AQ159" s="42">
        <f>IF('Indicator Data'!AR163="No Data",1,IF('Indicator Data imputation'!AR162&lt;&gt;"",1,0))</f>
        <v>0</v>
      </c>
      <c r="AR159" s="42">
        <f>IF('Indicator Data'!AS163="No Data",1,IF('Indicator Data imputation'!AS162&lt;&gt;"",1,0))</f>
        <v>1</v>
      </c>
      <c r="AS159" s="42">
        <f>IF('Indicator Data'!AT163="No Data",1,IF('Indicator Data imputation'!AT162&lt;&gt;"",1,0))</f>
        <v>0</v>
      </c>
      <c r="AT159" s="42">
        <f>IF('Indicator Data'!AU163="No Data",1,IF('Indicator Data imputation'!AU162&lt;&gt;"",1,0))</f>
        <v>0</v>
      </c>
      <c r="AU159" s="42">
        <f>IF('Indicator Data'!AV163="No Data",1,IF('Indicator Data imputation'!AV162&lt;&gt;"",1,0))</f>
        <v>0</v>
      </c>
      <c r="AV159" s="42">
        <f>IF('Indicator Data'!AW163="No Data",1,IF('Indicator Data imputation'!AW162&lt;&gt;"",1,0))</f>
        <v>1</v>
      </c>
      <c r="AW159" s="42">
        <f>IF('Indicator Data'!AX163="No Data",1,IF('Indicator Data imputation'!AX162&lt;&gt;"",1,0))</f>
        <v>0</v>
      </c>
      <c r="AX159" s="42">
        <f>IF('Indicator Data'!AY163="No Data",1,IF('Indicator Data imputation'!AY162&lt;&gt;"",1,0))</f>
        <v>0</v>
      </c>
      <c r="AY159" s="42">
        <f>IF('Indicator Data'!AZ163="No Data",1,IF('Indicator Data imputation'!AZ162&lt;&gt;"",1,0))</f>
        <v>0</v>
      </c>
      <c r="AZ159" s="42">
        <f>IF('Indicator Data'!BA163="No Data",1,IF('Indicator Data imputation'!BA162&lt;&gt;"",1,0))</f>
        <v>0</v>
      </c>
      <c r="BA159" s="42">
        <f>IF('Indicator Data'!BB163="No Data",1,IF('Indicator Data imputation'!BB162&lt;&gt;"",1,0))</f>
        <v>0</v>
      </c>
      <c r="BB159" s="42">
        <f>IF('Indicator Data'!BC163="No Data",1,IF('Indicator Data imputation'!BC162&lt;&gt;"",1,0))</f>
        <v>0</v>
      </c>
      <c r="BC159" s="42">
        <f>IF('Indicator Data'!BD163="No Data",1,IF('Indicator Data imputation'!BD162&lt;&gt;"",1,0))</f>
        <v>0</v>
      </c>
      <c r="BD159" s="42">
        <f>IF('Indicator Data'!BE163="No Data",1,IF('Indicator Data imputation'!BE162&lt;&gt;"",1,0))</f>
        <v>0</v>
      </c>
      <c r="BE159" s="42">
        <f>IF('Indicator Data'!BF163="No Data",1,IF('Indicator Data imputation'!BF162&lt;&gt;"",1,0))</f>
        <v>1</v>
      </c>
      <c r="BF159" s="42">
        <f>IF('Indicator Data'!BG163="No Data",1,IF('Indicator Data imputation'!BG162&lt;&gt;"",1,0))</f>
        <v>0</v>
      </c>
      <c r="BG159" s="42">
        <f>IF('Indicator Data'!BH163="No Data",1,IF('Indicator Data imputation'!BH162&lt;&gt;"",1,0))</f>
        <v>0</v>
      </c>
      <c r="BH159" s="42">
        <f>IF('Indicator Data'!BI163="No Data",1,IF('Indicator Data imputation'!BI162&lt;&gt;"",1,0))</f>
        <v>0</v>
      </c>
      <c r="BI159" s="42">
        <f>IF('Indicator Data'!BJ163="No Data",1,IF('Indicator Data imputation'!BJ162&lt;&gt;"",1,0))</f>
        <v>0</v>
      </c>
      <c r="BJ159" s="42">
        <f>IF('Indicator Data'!BK163="No Data",1,IF('Indicator Data imputation'!BK162&lt;&gt;"",1,0))</f>
        <v>0</v>
      </c>
      <c r="BK159" s="42">
        <f>IF('Indicator Data'!BL163="No Data",1,IF('Indicator Data imputation'!BL162&lt;&gt;"",1,0))</f>
        <v>0</v>
      </c>
      <c r="BL159" s="42">
        <f>IF('Indicator Data'!BM163="No Data",1,IF('Indicator Data imputation'!BM162&lt;&gt;"",1,0))</f>
        <v>0</v>
      </c>
      <c r="BM159" s="42">
        <f>IF('Indicator Data'!BN163="No Data",1,IF('Indicator Data imputation'!BN162&lt;&gt;"",1,0))</f>
        <v>0</v>
      </c>
      <c r="BN159" s="42">
        <f>IF('Indicator Data'!BO163="No Data",1,IF('Indicator Data imputation'!BO162&lt;&gt;"",1,0))</f>
        <v>0</v>
      </c>
      <c r="BO159" s="42">
        <f>IF('Indicator Data'!BP163="No Data",1,IF('Indicator Data imputation'!BP162&lt;&gt;"",1,0))</f>
        <v>0</v>
      </c>
      <c r="BP159" s="42">
        <f>IF('Indicator Data'!BQ163="No Data",1,IF('Indicator Data imputation'!BQ162&lt;&gt;"",1,0))</f>
        <v>0</v>
      </c>
      <c r="BQ159" s="42">
        <f>IF('Indicator Data'!BR163="No Data",1,IF('Indicator Data imputation'!BR162&lt;&gt;"",1,0))</f>
        <v>0</v>
      </c>
      <c r="BR159" s="42">
        <f>IF('Indicator Data'!BS163="No Data",1,IF('Indicator Data imputation'!BS162&lt;&gt;"",1,0))</f>
        <v>1</v>
      </c>
      <c r="BS159" s="42">
        <f>IF('Indicator Data'!BT163="No Data",1,IF('Indicator Data imputation'!BT162&lt;&gt;"",1,0))</f>
        <v>1</v>
      </c>
      <c r="BT159" s="42">
        <f>IF('Indicator Data'!BU163="No Data",1,IF('Indicator Data imputation'!BU162&lt;&gt;"",1,0))</f>
        <v>0</v>
      </c>
      <c r="BU159">
        <f t="shared" si="6"/>
        <v>8</v>
      </c>
      <c r="BV159" s="44">
        <f t="shared" si="7"/>
        <v>0.10666666666666667</v>
      </c>
    </row>
    <row r="160" spans="1:74">
      <c r="A160" t="str">
        <f>'Indicator Data'!B164</f>
        <v>ZAF</v>
      </c>
      <c r="B160" s="42">
        <f>IF('Indicator Data'!C164="No Data",1,IF('Indicator Data imputation'!C163&lt;&gt;"",1,0))</f>
        <v>0</v>
      </c>
      <c r="C160" s="42">
        <f>IF('Indicator Data'!D164="No Data",1,IF('Indicator Data imputation'!D163&lt;&gt;"",1,0))</f>
        <v>0</v>
      </c>
      <c r="D160" s="42">
        <f>IF('Indicator Data'!E164="No Data",1,IF('Indicator Data imputation'!E163&lt;&gt;"",1,0))</f>
        <v>0</v>
      </c>
      <c r="E160" s="42">
        <f>IF('Indicator Data'!F164="No Data",1,IF('Indicator Data imputation'!F163&lt;&gt;"",1,0))</f>
        <v>0</v>
      </c>
      <c r="F160" s="42">
        <f>IF('Indicator Data'!G164="No Data",1,IF('Indicator Data imputation'!G163&lt;&gt;"",1,0))</f>
        <v>0</v>
      </c>
      <c r="G160" s="42">
        <f>IF('Indicator Data'!H164="No Data",1,IF('Indicator Data imputation'!H163&lt;&gt;"",1,0))</f>
        <v>0</v>
      </c>
      <c r="H160" s="42">
        <f>IF('Indicator Data'!I164="No Data",1,IF('Indicator Data imputation'!I163&lt;&gt;"",1,0))</f>
        <v>0</v>
      </c>
      <c r="I160" s="42">
        <f>IF('Indicator Data'!J164="No Data",1,IF('Indicator Data imputation'!J163&lt;&gt;"",1,0))</f>
        <v>0</v>
      </c>
      <c r="J160" s="42">
        <f>IF('Indicator Data'!K164="No Data",1,IF('Indicator Data imputation'!K163&lt;&gt;"",1,0))</f>
        <v>0</v>
      </c>
      <c r="K160" s="42">
        <f>IF('Indicator Data'!L164="No Data",1,IF('Indicator Data imputation'!L163&lt;&gt;"",1,0))</f>
        <v>0</v>
      </c>
      <c r="L160" s="42">
        <f>IF('Indicator Data'!M164="No Data",1,IF('Indicator Data imputation'!M163&lt;&gt;"",1,0))</f>
        <v>0</v>
      </c>
      <c r="M160" s="42">
        <f>IF('Indicator Data'!N164="No Data",1,IF('Indicator Data imputation'!N163&lt;&gt;"",1,0))</f>
        <v>0</v>
      </c>
      <c r="N160" s="42">
        <f>IF('Indicator Data'!O164="No Data",1,IF('Indicator Data imputation'!O163&lt;&gt;"",1,0))</f>
        <v>0</v>
      </c>
      <c r="O160" s="42">
        <f>IF('Indicator Data'!P164="No Data",1,IF('Indicator Data imputation'!P163&lt;&gt;"",1,0))</f>
        <v>0</v>
      </c>
      <c r="P160" s="42">
        <f>IF('Indicator Data'!Q164="No Data",1,IF('Indicator Data imputation'!Q163&lt;&gt;"",1,0))</f>
        <v>0</v>
      </c>
      <c r="Q160" s="42">
        <f>IF('Indicator Data'!R164="No Data",1,IF('Indicator Data imputation'!R163&lt;&gt;"",1,0))</f>
        <v>0</v>
      </c>
      <c r="R160" s="42">
        <f>IF('Indicator Data'!S164="No Data",1,IF('Indicator Data imputation'!S163&lt;&gt;"",1,0))</f>
        <v>0</v>
      </c>
      <c r="S160" s="42">
        <f>IF('Indicator Data'!T164="No Data",1,IF('Indicator Data imputation'!T163&lt;&gt;"",1,0))</f>
        <v>0</v>
      </c>
      <c r="T160" s="42">
        <f>IF('Indicator Data'!U164="No Data",1,IF('Indicator Data imputation'!U163&lt;&gt;"",1,0))</f>
        <v>0</v>
      </c>
      <c r="U160" s="42">
        <f>IF('Indicator Data'!V164="No Data",1,IF('Indicator Data imputation'!V163&lt;&gt;"",1,0))</f>
        <v>0</v>
      </c>
      <c r="V160" s="42">
        <f>IF('Indicator Data'!W164="No Data",1,IF('Indicator Data imputation'!W163&lt;&gt;"",1,0))</f>
        <v>0</v>
      </c>
      <c r="W160" s="42">
        <f>IF('Indicator Data'!X164="No Data",1,IF('Indicator Data imputation'!X163&lt;&gt;"",1,0))</f>
        <v>0</v>
      </c>
      <c r="X160" s="42">
        <f>IF('Indicator Data'!Y164="No Data",1,IF('Indicator Data imputation'!Y163&lt;&gt;"",1,0))</f>
        <v>0</v>
      </c>
      <c r="Y160" s="42">
        <f>IF('Indicator Data'!Z164="No Data",1,IF('Indicator Data imputation'!Z163&lt;&gt;"",1,0))</f>
        <v>0</v>
      </c>
      <c r="Z160" s="42">
        <f>IF('Indicator Data'!AA164="No Data",1,IF('Indicator Data imputation'!AA163&lt;&gt;"",1,0))</f>
        <v>0</v>
      </c>
      <c r="AA160" s="42">
        <f>IF('Indicator Data'!AB164="No Data",1,IF('Indicator Data imputation'!AB163&lt;&gt;"",1,0))</f>
        <v>0</v>
      </c>
      <c r="AB160" s="42">
        <f>IF('Indicator Data'!AC164="No Data",1,IF('Indicator Data imputation'!AC163&lt;&gt;"",1,0))</f>
        <v>0</v>
      </c>
      <c r="AC160" s="42">
        <f>IF('Indicator Data'!AD164="No Data",1,IF('Indicator Data imputation'!AD163&lt;&gt;"",1,0))</f>
        <v>0</v>
      </c>
      <c r="AD160" s="42">
        <f>IF('Indicator Data'!AE164="No Data",1,IF('Indicator Data imputation'!AE163&lt;&gt;"",1,0))</f>
        <v>0</v>
      </c>
      <c r="AE160" s="42">
        <f>IF('Indicator Data'!AF164="No Data",1,IF('Indicator Data imputation'!AF163&lt;&gt;"",1,0))</f>
        <v>0</v>
      </c>
      <c r="AF160" s="42">
        <f>IF('Indicator Data'!AG164="No Data",1,IF('Indicator Data imputation'!AG163&lt;&gt;"",1,0))</f>
        <v>0</v>
      </c>
      <c r="AG160" s="42">
        <f>IF('Indicator Data'!AH164="No Data",1,IF('Indicator Data imputation'!AH163&lt;&gt;"",1,0))</f>
        <v>0</v>
      </c>
      <c r="AH160" s="42">
        <f>IF('Indicator Data'!AI164="No Data",1,IF('Indicator Data imputation'!AI163&lt;&gt;"",1,0))</f>
        <v>0</v>
      </c>
      <c r="AI160" s="42">
        <f>IF('Indicator Data'!AJ164="No Data",1,IF('Indicator Data imputation'!AJ163&lt;&gt;"",1,0))</f>
        <v>0</v>
      </c>
      <c r="AJ160" s="42">
        <f>IF('Indicator Data'!AK164="No Data",1,IF('Indicator Data imputation'!AK163&lt;&gt;"",1,0))</f>
        <v>0</v>
      </c>
      <c r="AK160" s="42">
        <f>IF('Indicator Data'!AL164="No Data",1,IF('Indicator Data imputation'!AL163&lt;&gt;"",1,0))</f>
        <v>0</v>
      </c>
      <c r="AL160" s="42">
        <f>IF('Indicator Data'!AM164="No Data",1,IF('Indicator Data imputation'!AM163&lt;&gt;"",1,0))</f>
        <v>0</v>
      </c>
      <c r="AM160" s="42">
        <f>IF('Indicator Data'!AN164="No Data",1,IF('Indicator Data imputation'!AN163&lt;&gt;"",1,0))</f>
        <v>0</v>
      </c>
      <c r="AN160" s="42">
        <f>IF('Indicator Data'!AO164="No Data",1,IF('Indicator Data imputation'!AO163&lt;&gt;"",1,0))</f>
        <v>0</v>
      </c>
      <c r="AO160" s="42">
        <f>IF('Indicator Data'!AP164="No Data",1,IF('Indicator Data imputation'!AP163&lt;&gt;"",1,0))</f>
        <v>0</v>
      </c>
      <c r="AP160" s="42">
        <f>IF('Indicator Data'!AQ164="No Data",1,IF('Indicator Data imputation'!AQ163&lt;&gt;"",1,0))</f>
        <v>0</v>
      </c>
      <c r="AQ160" s="42">
        <f>IF('Indicator Data'!AR164="No Data",1,IF('Indicator Data imputation'!AR163&lt;&gt;"",1,0))</f>
        <v>0</v>
      </c>
      <c r="AR160" s="42">
        <f>IF('Indicator Data'!AS164="No Data",1,IF('Indicator Data imputation'!AS163&lt;&gt;"",1,0))</f>
        <v>0</v>
      </c>
      <c r="AS160" s="42">
        <f>IF('Indicator Data'!AT164="No Data",1,IF('Indicator Data imputation'!AT163&lt;&gt;"",1,0))</f>
        <v>0</v>
      </c>
      <c r="AT160" s="42">
        <f>IF('Indicator Data'!AU164="No Data",1,IF('Indicator Data imputation'!AU163&lt;&gt;"",1,0))</f>
        <v>0</v>
      </c>
      <c r="AU160" s="42">
        <f>IF('Indicator Data'!AV164="No Data",1,IF('Indicator Data imputation'!AV163&lt;&gt;"",1,0))</f>
        <v>0</v>
      </c>
      <c r="AV160" s="42">
        <f>IF('Indicator Data'!AW164="No Data",1,IF('Indicator Data imputation'!AW163&lt;&gt;"",1,0))</f>
        <v>0</v>
      </c>
      <c r="AW160" s="42">
        <f>IF('Indicator Data'!AX164="No Data",1,IF('Indicator Data imputation'!AX163&lt;&gt;"",1,0))</f>
        <v>0</v>
      </c>
      <c r="AX160" s="42">
        <f>IF('Indicator Data'!AY164="No Data",1,IF('Indicator Data imputation'!AY163&lt;&gt;"",1,0))</f>
        <v>0</v>
      </c>
      <c r="AY160" s="42">
        <f>IF('Indicator Data'!AZ164="No Data",1,IF('Indicator Data imputation'!AZ163&lt;&gt;"",1,0))</f>
        <v>0</v>
      </c>
      <c r="AZ160" s="42">
        <f>IF('Indicator Data'!BA164="No Data",1,IF('Indicator Data imputation'!BA163&lt;&gt;"",1,0))</f>
        <v>0</v>
      </c>
      <c r="BA160" s="42">
        <f>IF('Indicator Data'!BB164="No Data",1,IF('Indicator Data imputation'!BB163&lt;&gt;"",1,0))</f>
        <v>0</v>
      </c>
      <c r="BB160" s="42">
        <f>IF('Indicator Data'!BC164="No Data",1,IF('Indicator Data imputation'!BC163&lt;&gt;"",1,0))</f>
        <v>0</v>
      </c>
      <c r="BC160" s="42">
        <f>IF('Indicator Data'!BD164="No Data",1,IF('Indicator Data imputation'!BD163&lt;&gt;"",1,0))</f>
        <v>0</v>
      </c>
      <c r="BD160" s="42">
        <f>IF('Indicator Data'!BE164="No Data",1,IF('Indicator Data imputation'!BE163&lt;&gt;"",1,0))</f>
        <v>0</v>
      </c>
      <c r="BE160" s="42">
        <f>IF('Indicator Data'!BF164="No Data",1,IF('Indicator Data imputation'!BF163&lt;&gt;"",1,0))</f>
        <v>0</v>
      </c>
      <c r="BF160" s="42">
        <f>IF('Indicator Data'!BG164="No Data",1,IF('Indicator Data imputation'!BG163&lt;&gt;"",1,0))</f>
        <v>0</v>
      </c>
      <c r="BG160" s="42">
        <f>IF('Indicator Data'!BH164="No Data",1,IF('Indicator Data imputation'!BH163&lt;&gt;"",1,0))</f>
        <v>0</v>
      </c>
      <c r="BH160" s="42">
        <f>IF('Indicator Data'!BI164="No Data",1,IF('Indicator Data imputation'!BI163&lt;&gt;"",1,0))</f>
        <v>0</v>
      </c>
      <c r="BI160" s="42">
        <f>IF('Indicator Data'!BJ164="No Data",1,IF('Indicator Data imputation'!BJ163&lt;&gt;"",1,0))</f>
        <v>0</v>
      </c>
      <c r="BJ160" s="42">
        <f>IF('Indicator Data'!BK164="No Data",1,IF('Indicator Data imputation'!BK163&lt;&gt;"",1,0))</f>
        <v>0</v>
      </c>
      <c r="BK160" s="42">
        <f>IF('Indicator Data'!BL164="No Data",1,IF('Indicator Data imputation'!BL163&lt;&gt;"",1,0))</f>
        <v>0</v>
      </c>
      <c r="BL160" s="42">
        <f>IF('Indicator Data'!BM164="No Data",1,IF('Indicator Data imputation'!BM163&lt;&gt;"",1,0))</f>
        <v>0</v>
      </c>
      <c r="BM160" s="42">
        <f>IF('Indicator Data'!BN164="No Data",1,IF('Indicator Data imputation'!BN163&lt;&gt;"",1,0))</f>
        <v>0</v>
      </c>
      <c r="BN160" s="42">
        <f>IF('Indicator Data'!BO164="No Data",1,IF('Indicator Data imputation'!BO163&lt;&gt;"",1,0))</f>
        <v>0</v>
      </c>
      <c r="BO160" s="42">
        <f>IF('Indicator Data'!BP164="No Data",1,IF('Indicator Data imputation'!BP163&lt;&gt;"",1,0))</f>
        <v>0</v>
      </c>
      <c r="BP160" s="42">
        <f>IF('Indicator Data'!BQ164="No Data",1,IF('Indicator Data imputation'!BQ163&lt;&gt;"",1,0))</f>
        <v>0</v>
      </c>
      <c r="BQ160" s="42">
        <f>IF('Indicator Data'!BR164="No Data",1,IF('Indicator Data imputation'!BR163&lt;&gt;"",1,0))</f>
        <v>0</v>
      </c>
      <c r="BR160" s="42">
        <f>IF('Indicator Data'!BS164="No Data",1,IF('Indicator Data imputation'!BS163&lt;&gt;"",1,0))</f>
        <v>0</v>
      </c>
      <c r="BS160" s="42">
        <f>IF('Indicator Data'!BT164="No Data",1,IF('Indicator Data imputation'!BT163&lt;&gt;"",1,0))</f>
        <v>0</v>
      </c>
      <c r="BT160" s="42">
        <f>IF('Indicator Data'!BU164="No Data",1,IF('Indicator Data imputation'!BU163&lt;&gt;"",1,0))</f>
        <v>0</v>
      </c>
      <c r="BU160">
        <f t="shared" si="6"/>
        <v>0</v>
      </c>
      <c r="BV160" s="44">
        <f t="shared" si="7"/>
        <v>0</v>
      </c>
    </row>
    <row r="161" spans="1:74">
      <c r="A161" t="str">
        <f>'Indicator Data'!B165</f>
        <v>SSD</v>
      </c>
      <c r="B161" s="42">
        <f>IF('Indicator Data'!C165="No Data",1,IF('Indicator Data imputation'!C164&lt;&gt;"",1,0))</f>
        <v>0</v>
      </c>
      <c r="C161" s="42">
        <f>IF('Indicator Data'!D165="No Data",1,IF('Indicator Data imputation'!D164&lt;&gt;"",1,0))</f>
        <v>0</v>
      </c>
      <c r="D161" s="42">
        <f>IF('Indicator Data'!E165="No Data",1,IF('Indicator Data imputation'!E164&lt;&gt;"",1,0))</f>
        <v>0</v>
      </c>
      <c r="E161" s="42">
        <f>IF('Indicator Data'!F165="No Data",1,IF('Indicator Data imputation'!F164&lt;&gt;"",1,0))</f>
        <v>0</v>
      </c>
      <c r="F161" s="42">
        <f>IF('Indicator Data'!G165="No Data",1,IF('Indicator Data imputation'!G164&lt;&gt;"",1,0))</f>
        <v>0</v>
      </c>
      <c r="G161" s="42">
        <f>IF('Indicator Data'!H165="No Data",1,IF('Indicator Data imputation'!H164&lt;&gt;"",1,0))</f>
        <v>0</v>
      </c>
      <c r="H161" s="42">
        <f>IF('Indicator Data'!I165="No Data",1,IF('Indicator Data imputation'!I164&lt;&gt;"",1,0))</f>
        <v>0</v>
      </c>
      <c r="I161" s="42">
        <f>IF('Indicator Data'!J165="No Data",1,IF('Indicator Data imputation'!J164&lt;&gt;"",1,0))</f>
        <v>0</v>
      </c>
      <c r="J161" s="42">
        <f>IF('Indicator Data'!K165="No Data",1,IF('Indicator Data imputation'!K164&lt;&gt;"",1,0))</f>
        <v>0</v>
      </c>
      <c r="K161" s="42">
        <f>IF('Indicator Data'!L165="No Data",1,IF('Indicator Data imputation'!L164&lt;&gt;"",1,0))</f>
        <v>0</v>
      </c>
      <c r="L161" s="42">
        <f>IF('Indicator Data'!M165="No Data",1,IF('Indicator Data imputation'!M164&lt;&gt;"",1,0))</f>
        <v>0</v>
      </c>
      <c r="M161" s="42">
        <f>IF('Indicator Data'!N165="No Data",1,IF('Indicator Data imputation'!N164&lt;&gt;"",1,0))</f>
        <v>0</v>
      </c>
      <c r="N161" s="42">
        <f>IF('Indicator Data'!O165="No Data",1,IF('Indicator Data imputation'!O164&lt;&gt;"",1,0))</f>
        <v>0</v>
      </c>
      <c r="O161" s="42">
        <f>IF('Indicator Data'!P165="No Data",1,IF('Indicator Data imputation'!P164&lt;&gt;"",1,0))</f>
        <v>0</v>
      </c>
      <c r="P161" s="42">
        <f>IF('Indicator Data'!Q165="No Data",1,IF('Indicator Data imputation'!Q164&lt;&gt;"",1,0))</f>
        <v>0</v>
      </c>
      <c r="Q161" s="42">
        <f>IF('Indicator Data'!R165="No Data",1,IF('Indicator Data imputation'!R164&lt;&gt;"",1,0))</f>
        <v>0</v>
      </c>
      <c r="R161" s="42">
        <f>IF('Indicator Data'!S165="No Data",1,IF('Indicator Data imputation'!S164&lt;&gt;"",1,0))</f>
        <v>0</v>
      </c>
      <c r="S161" s="42">
        <f>IF('Indicator Data'!T165="No Data",1,IF('Indicator Data imputation'!T164&lt;&gt;"",1,0))</f>
        <v>0</v>
      </c>
      <c r="T161" s="42">
        <f>IF('Indicator Data'!U165="No Data",1,IF('Indicator Data imputation'!U164&lt;&gt;"",1,0))</f>
        <v>0</v>
      </c>
      <c r="U161" s="42">
        <f>IF('Indicator Data'!V165="No Data",1,IF('Indicator Data imputation'!V164&lt;&gt;"",1,0))</f>
        <v>0</v>
      </c>
      <c r="V161" s="42">
        <f>IF('Indicator Data'!W165="No Data",1,IF('Indicator Data imputation'!W164&lt;&gt;"",1,0))</f>
        <v>0</v>
      </c>
      <c r="W161" s="42">
        <f>IF('Indicator Data'!X165="No Data",1,IF('Indicator Data imputation'!X164&lt;&gt;"",1,0))</f>
        <v>0</v>
      </c>
      <c r="X161" s="42">
        <f>IF('Indicator Data'!Y165="No Data",1,IF('Indicator Data imputation'!Y164&lt;&gt;"",1,0))</f>
        <v>0</v>
      </c>
      <c r="Y161" s="42">
        <f>IF('Indicator Data'!Z165="No Data",1,IF('Indicator Data imputation'!Z164&lt;&gt;"",1,0))</f>
        <v>0</v>
      </c>
      <c r="Z161" s="42">
        <f>IF('Indicator Data'!AA165="No Data",1,IF('Indicator Data imputation'!AA164&lt;&gt;"",1,0))</f>
        <v>0</v>
      </c>
      <c r="AA161" s="42">
        <f>IF('Indicator Data'!AB165="No Data",1,IF('Indicator Data imputation'!AB164&lt;&gt;"",1,0))</f>
        <v>0</v>
      </c>
      <c r="AB161" s="42">
        <f>IF('Indicator Data'!AC165="No Data",1,IF('Indicator Data imputation'!AC164&lt;&gt;"",1,0))</f>
        <v>0</v>
      </c>
      <c r="AC161" s="42">
        <f>IF('Indicator Data'!AD165="No Data",1,IF('Indicator Data imputation'!AD164&lt;&gt;"",1,0))</f>
        <v>0</v>
      </c>
      <c r="AD161" s="42">
        <f>IF('Indicator Data'!AE165="No Data",1,IF('Indicator Data imputation'!AE164&lt;&gt;"",1,0))</f>
        <v>0</v>
      </c>
      <c r="AE161" s="42">
        <f>IF('Indicator Data'!AF165="No Data",1,IF('Indicator Data imputation'!AF164&lt;&gt;"",1,0))</f>
        <v>0</v>
      </c>
      <c r="AF161" s="42">
        <f>IF('Indicator Data'!AG165="No Data",1,IF('Indicator Data imputation'!AG164&lt;&gt;"",1,0))</f>
        <v>0</v>
      </c>
      <c r="AG161" s="42">
        <f>IF('Indicator Data'!AH165="No Data",1,IF('Indicator Data imputation'!AH164&lt;&gt;"",1,0))</f>
        <v>0</v>
      </c>
      <c r="AH161" s="42">
        <f>IF('Indicator Data'!AI165="No Data",1,IF('Indicator Data imputation'!AI164&lt;&gt;"",1,0))</f>
        <v>1</v>
      </c>
      <c r="AI161" s="42">
        <f>IF('Indicator Data'!AJ165="No Data",1,IF('Indicator Data imputation'!AJ164&lt;&gt;"",1,0))</f>
        <v>0</v>
      </c>
      <c r="AJ161" s="42">
        <f>IF('Indicator Data'!AK165="No Data",1,IF('Indicator Data imputation'!AK164&lt;&gt;"",1,0))</f>
        <v>0</v>
      </c>
      <c r="AK161" s="42">
        <f>IF('Indicator Data'!AL165="No Data",1,IF('Indicator Data imputation'!AL164&lt;&gt;"",1,0))</f>
        <v>0</v>
      </c>
      <c r="AL161" s="42">
        <f>IF('Indicator Data'!AM165="No Data",1,IF('Indicator Data imputation'!AM164&lt;&gt;"",1,0))</f>
        <v>1</v>
      </c>
      <c r="AM161" s="42">
        <f>IF('Indicator Data'!AN165="No Data",1,IF('Indicator Data imputation'!AN164&lt;&gt;"",1,0))</f>
        <v>1</v>
      </c>
      <c r="AN161" s="42">
        <f>IF('Indicator Data'!AO165="No Data",1,IF('Indicator Data imputation'!AO164&lt;&gt;"",1,0))</f>
        <v>0</v>
      </c>
      <c r="AO161" s="42">
        <f>IF('Indicator Data'!AP165="No Data",1,IF('Indicator Data imputation'!AP164&lt;&gt;"",1,0))</f>
        <v>0</v>
      </c>
      <c r="AP161" s="42">
        <f>IF('Indicator Data'!AQ165="No Data",1,IF('Indicator Data imputation'!AQ164&lt;&gt;"",1,0))</f>
        <v>0</v>
      </c>
      <c r="AQ161" s="42">
        <f>IF('Indicator Data'!AR165="No Data",1,IF('Indicator Data imputation'!AR164&lt;&gt;"",1,0))</f>
        <v>0</v>
      </c>
      <c r="AR161" s="42">
        <f>IF('Indicator Data'!AS165="No Data",1,IF('Indicator Data imputation'!AS164&lt;&gt;"",1,0))</f>
        <v>1</v>
      </c>
      <c r="AS161" s="42">
        <f>IF('Indicator Data'!AT165="No Data",1,IF('Indicator Data imputation'!AT164&lt;&gt;"",1,0))</f>
        <v>0</v>
      </c>
      <c r="AT161" s="42">
        <f>IF('Indicator Data'!AU165="No Data",1,IF('Indicator Data imputation'!AU164&lt;&gt;"",1,0))</f>
        <v>0</v>
      </c>
      <c r="AU161" s="42">
        <f>IF('Indicator Data'!AV165="No Data",1,IF('Indicator Data imputation'!AV164&lt;&gt;"",1,0))</f>
        <v>0</v>
      </c>
      <c r="AV161" s="42">
        <f>IF('Indicator Data'!AW165="No Data",1,IF('Indicator Data imputation'!AW164&lt;&gt;"",1,0))</f>
        <v>0</v>
      </c>
      <c r="AW161" s="42">
        <f>IF('Indicator Data'!AX165="No Data",1,IF('Indicator Data imputation'!AX164&lt;&gt;"",1,0))</f>
        <v>0</v>
      </c>
      <c r="AX161" s="42">
        <f>IF('Indicator Data'!AY165="No Data",1,IF('Indicator Data imputation'!AY164&lt;&gt;"",1,0))</f>
        <v>0</v>
      </c>
      <c r="AY161" s="42">
        <f>IF('Indicator Data'!AZ165="No Data",1,IF('Indicator Data imputation'!AZ164&lt;&gt;"",1,0))</f>
        <v>0</v>
      </c>
      <c r="AZ161" s="42">
        <f>IF('Indicator Data'!BA165="No Data",1,IF('Indicator Data imputation'!BA164&lt;&gt;"",1,0))</f>
        <v>0</v>
      </c>
      <c r="BA161" s="42">
        <f>IF('Indicator Data'!BB165="No Data",1,IF('Indicator Data imputation'!BB164&lt;&gt;"",1,0))</f>
        <v>0</v>
      </c>
      <c r="BB161" s="42">
        <f>IF('Indicator Data'!BC165="No Data",1,IF('Indicator Data imputation'!BC164&lt;&gt;"",1,0))</f>
        <v>0</v>
      </c>
      <c r="BC161" s="42">
        <f>IF('Indicator Data'!BD165="No Data",1,IF('Indicator Data imputation'!BD164&lt;&gt;"",1,0))</f>
        <v>0</v>
      </c>
      <c r="BD161" s="42">
        <f>IF('Indicator Data'!BE165="No Data",1,IF('Indicator Data imputation'!BE164&lt;&gt;"",1,0))</f>
        <v>0</v>
      </c>
      <c r="BE161" s="42">
        <f>IF('Indicator Data'!BF165="No Data",1,IF('Indicator Data imputation'!BF164&lt;&gt;"",1,0))</f>
        <v>1</v>
      </c>
      <c r="BF161" s="42">
        <f>IF('Indicator Data'!BG165="No Data",1,IF('Indicator Data imputation'!BG164&lt;&gt;"",1,0))</f>
        <v>0</v>
      </c>
      <c r="BG161" s="42">
        <f>IF('Indicator Data'!BH165="No Data",1,IF('Indicator Data imputation'!BH164&lt;&gt;"",1,0))</f>
        <v>0</v>
      </c>
      <c r="BH161" s="42">
        <f>IF('Indicator Data'!BI165="No Data",1,IF('Indicator Data imputation'!BI164&lt;&gt;"",1,0))</f>
        <v>0</v>
      </c>
      <c r="BI161" s="42">
        <f>IF('Indicator Data'!BJ165="No Data",1,IF('Indicator Data imputation'!BJ164&lt;&gt;"",1,0))</f>
        <v>0</v>
      </c>
      <c r="BJ161" s="42">
        <f>IF('Indicator Data'!BK165="No Data",1,IF('Indicator Data imputation'!BK164&lt;&gt;"",1,0))</f>
        <v>0</v>
      </c>
      <c r="BK161" s="42">
        <f>IF('Indicator Data'!BL165="No Data",1,IF('Indicator Data imputation'!BL164&lt;&gt;"",1,0))</f>
        <v>0</v>
      </c>
      <c r="BL161" s="42">
        <f>IF('Indicator Data'!BM165="No Data",1,IF('Indicator Data imputation'!BM164&lt;&gt;"",1,0))</f>
        <v>0</v>
      </c>
      <c r="BM161" s="42">
        <f>IF('Indicator Data'!BN165="No Data",1,IF('Indicator Data imputation'!BN164&lt;&gt;"",1,0))</f>
        <v>0</v>
      </c>
      <c r="BN161" s="42">
        <f>IF('Indicator Data'!BO165="No Data",1,IF('Indicator Data imputation'!BO164&lt;&gt;"",1,0))</f>
        <v>0</v>
      </c>
      <c r="BO161" s="42">
        <f>IF('Indicator Data'!BP165="No Data",1,IF('Indicator Data imputation'!BP164&lt;&gt;"",1,0))</f>
        <v>0</v>
      </c>
      <c r="BP161" s="42">
        <f>IF('Indicator Data'!BQ165="No Data",1,IF('Indicator Data imputation'!BQ164&lt;&gt;"",1,0))</f>
        <v>0</v>
      </c>
      <c r="BQ161" s="42">
        <f>IF('Indicator Data'!BR165="No Data",1,IF('Indicator Data imputation'!BR164&lt;&gt;"",1,0))</f>
        <v>1</v>
      </c>
      <c r="BR161" s="42">
        <f>IF('Indicator Data'!BS165="No Data",1,IF('Indicator Data imputation'!BS164&lt;&gt;"",1,0))</f>
        <v>1</v>
      </c>
      <c r="BS161" s="42">
        <f>IF('Indicator Data'!BT165="No Data",1,IF('Indicator Data imputation'!BT164&lt;&gt;"",1,0))</f>
        <v>0</v>
      </c>
      <c r="BT161" s="42">
        <f>IF('Indicator Data'!BU165="No Data",1,IF('Indicator Data imputation'!BU164&lt;&gt;"",1,0))</f>
        <v>0</v>
      </c>
      <c r="BU161">
        <f t="shared" si="6"/>
        <v>7</v>
      </c>
      <c r="BV161" s="44">
        <f t="shared" si="7"/>
        <v>9.3333333333333338E-2</v>
      </c>
    </row>
    <row r="162" spans="1:74">
      <c r="A162" t="str">
        <f>'Indicator Data'!B166</f>
        <v>ESP</v>
      </c>
      <c r="B162" s="42">
        <f>IF('Indicator Data'!C166="No Data",1,IF('Indicator Data imputation'!C165&lt;&gt;"",1,0))</f>
        <v>0</v>
      </c>
      <c r="C162" s="42">
        <f>IF('Indicator Data'!D166="No Data",1,IF('Indicator Data imputation'!D165&lt;&gt;"",1,0))</f>
        <v>0</v>
      </c>
      <c r="D162" s="42">
        <f>IF('Indicator Data'!E166="No Data",1,IF('Indicator Data imputation'!E165&lt;&gt;"",1,0))</f>
        <v>0</v>
      </c>
      <c r="E162" s="42">
        <f>IF('Indicator Data'!F166="No Data",1,IF('Indicator Data imputation'!F165&lt;&gt;"",1,0))</f>
        <v>0</v>
      </c>
      <c r="F162" s="42">
        <f>IF('Indicator Data'!G166="No Data",1,IF('Indicator Data imputation'!G165&lt;&gt;"",1,0))</f>
        <v>0</v>
      </c>
      <c r="G162" s="42">
        <f>IF('Indicator Data'!H166="No Data",1,IF('Indicator Data imputation'!H165&lt;&gt;"",1,0))</f>
        <v>0</v>
      </c>
      <c r="H162" s="42">
        <f>IF('Indicator Data'!I166="No Data",1,IF('Indicator Data imputation'!I165&lt;&gt;"",1,0))</f>
        <v>0</v>
      </c>
      <c r="I162" s="42">
        <f>IF('Indicator Data'!J166="No Data",1,IF('Indicator Data imputation'!J165&lt;&gt;"",1,0))</f>
        <v>0</v>
      </c>
      <c r="J162" s="42">
        <f>IF('Indicator Data'!K166="No Data",1,IF('Indicator Data imputation'!K165&lt;&gt;"",1,0))</f>
        <v>0</v>
      </c>
      <c r="K162" s="42">
        <f>IF('Indicator Data'!L166="No Data",1,IF('Indicator Data imputation'!L165&lt;&gt;"",1,0))</f>
        <v>0</v>
      </c>
      <c r="L162" s="42">
        <f>IF('Indicator Data'!M166="No Data",1,IF('Indicator Data imputation'!M165&lt;&gt;"",1,0))</f>
        <v>0</v>
      </c>
      <c r="M162" s="42">
        <f>IF('Indicator Data'!N166="No Data",1,IF('Indicator Data imputation'!N165&lt;&gt;"",1,0))</f>
        <v>1</v>
      </c>
      <c r="N162" s="42">
        <f>IF('Indicator Data'!O166="No Data",1,IF('Indicator Data imputation'!O165&lt;&gt;"",1,0))</f>
        <v>1</v>
      </c>
      <c r="O162" s="42">
        <f>IF('Indicator Data'!P166="No Data",1,IF('Indicator Data imputation'!P165&lt;&gt;"",1,0))</f>
        <v>1</v>
      </c>
      <c r="P162" s="42">
        <f>IF('Indicator Data'!Q166="No Data",1,IF('Indicator Data imputation'!Q165&lt;&gt;"",1,0))</f>
        <v>0</v>
      </c>
      <c r="Q162" s="42">
        <f>IF('Indicator Data'!R166="No Data",1,IF('Indicator Data imputation'!R165&lt;&gt;"",1,0))</f>
        <v>0</v>
      </c>
      <c r="R162" s="42">
        <f>IF('Indicator Data'!S166="No Data",1,IF('Indicator Data imputation'!S165&lt;&gt;"",1,0))</f>
        <v>0</v>
      </c>
      <c r="S162" s="42">
        <f>IF('Indicator Data'!T166="No Data",1,IF('Indicator Data imputation'!T165&lt;&gt;"",1,0))</f>
        <v>0</v>
      </c>
      <c r="T162" s="42">
        <f>IF('Indicator Data'!U166="No Data",1,IF('Indicator Data imputation'!U165&lt;&gt;"",1,0))</f>
        <v>0</v>
      </c>
      <c r="U162" s="42">
        <f>IF('Indicator Data'!V166="No Data",1,IF('Indicator Data imputation'!V165&lt;&gt;"",1,0))</f>
        <v>0</v>
      </c>
      <c r="V162" s="42">
        <f>IF('Indicator Data'!W166="No Data",1,IF('Indicator Data imputation'!W165&lt;&gt;"",1,0))</f>
        <v>0</v>
      </c>
      <c r="W162" s="42">
        <f>IF('Indicator Data'!X166="No Data",1,IF('Indicator Data imputation'!X165&lt;&gt;"",1,0))</f>
        <v>0</v>
      </c>
      <c r="X162" s="42">
        <f>IF('Indicator Data'!Y166="No Data",1,IF('Indicator Data imputation'!Y165&lt;&gt;"",1,0))</f>
        <v>0</v>
      </c>
      <c r="Y162" s="42">
        <f>IF('Indicator Data'!Z166="No Data",1,IF('Indicator Data imputation'!Z165&lt;&gt;"",1,0))</f>
        <v>0</v>
      </c>
      <c r="Z162" s="42">
        <f>IF('Indicator Data'!AA166="No Data",1,IF('Indicator Data imputation'!AA165&lt;&gt;"",1,0))</f>
        <v>1</v>
      </c>
      <c r="AA162" s="42">
        <f>IF('Indicator Data'!AB166="No Data",1,IF('Indicator Data imputation'!AB165&lt;&gt;"",1,0))</f>
        <v>0</v>
      </c>
      <c r="AB162" s="42">
        <f>IF('Indicator Data'!AC166="No Data",1,IF('Indicator Data imputation'!AC165&lt;&gt;"",1,0))</f>
        <v>0</v>
      </c>
      <c r="AC162" s="42">
        <f>IF('Indicator Data'!AD166="No Data",1,IF('Indicator Data imputation'!AD165&lt;&gt;"",1,0))</f>
        <v>0</v>
      </c>
      <c r="AD162" s="42">
        <f>IF('Indicator Data'!AE166="No Data",1,IF('Indicator Data imputation'!AE165&lt;&gt;"",1,0))</f>
        <v>0</v>
      </c>
      <c r="AE162" s="42">
        <f>IF('Indicator Data'!AF166="No Data",1,IF('Indicator Data imputation'!AF165&lt;&gt;"",1,0))</f>
        <v>0</v>
      </c>
      <c r="AF162" s="42">
        <f>IF('Indicator Data'!AG166="No Data",1,IF('Indicator Data imputation'!AG165&lt;&gt;"",1,0))</f>
        <v>0</v>
      </c>
      <c r="AG162" s="42">
        <f>IF('Indicator Data'!AH166="No Data",1,IF('Indicator Data imputation'!AH165&lt;&gt;"",1,0))</f>
        <v>0</v>
      </c>
      <c r="AH162" s="42">
        <f>IF('Indicator Data'!AI166="No Data",1,IF('Indicator Data imputation'!AI165&lt;&gt;"",1,0))</f>
        <v>1</v>
      </c>
      <c r="AI162" s="42">
        <f>IF('Indicator Data'!AJ166="No Data",1,IF('Indicator Data imputation'!AJ165&lt;&gt;"",1,0))</f>
        <v>0</v>
      </c>
      <c r="AJ162" s="42">
        <f>IF('Indicator Data'!AK166="No Data",1,IF('Indicator Data imputation'!AK165&lt;&gt;"",1,0))</f>
        <v>0</v>
      </c>
      <c r="AK162" s="42">
        <f>IF('Indicator Data'!AL166="No Data",1,IF('Indicator Data imputation'!AL165&lt;&gt;"",1,0))</f>
        <v>0</v>
      </c>
      <c r="AL162" s="42">
        <f>IF('Indicator Data'!AM166="No Data",1,IF('Indicator Data imputation'!AM165&lt;&gt;"",1,0))</f>
        <v>1</v>
      </c>
      <c r="AM162" s="42">
        <f>IF('Indicator Data'!AN166="No Data",1,IF('Indicator Data imputation'!AN165&lt;&gt;"",1,0))</f>
        <v>0</v>
      </c>
      <c r="AN162" s="42">
        <f>IF('Indicator Data'!AO166="No Data",1,IF('Indicator Data imputation'!AO165&lt;&gt;"",1,0))</f>
        <v>0</v>
      </c>
      <c r="AO162" s="42">
        <f>IF('Indicator Data'!AP166="No Data",1,IF('Indicator Data imputation'!AP165&lt;&gt;"",1,0))</f>
        <v>1</v>
      </c>
      <c r="AP162" s="42">
        <f>IF('Indicator Data'!AQ166="No Data",1,IF('Indicator Data imputation'!AQ165&lt;&gt;"",1,0))</f>
        <v>0</v>
      </c>
      <c r="AQ162" s="42">
        <f>IF('Indicator Data'!AR166="No Data",1,IF('Indicator Data imputation'!AR165&lt;&gt;"",1,0))</f>
        <v>0</v>
      </c>
      <c r="AR162" s="42">
        <f>IF('Indicator Data'!AS166="No Data",1,IF('Indicator Data imputation'!AS165&lt;&gt;"",1,0))</f>
        <v>1</v>
      </c>
      <c r="AS162" s="42">
        <f>IF('Indicator Data'!AT166="No Data",1,IF('Indicator Data imputation'!AT165&lt;&gt;"",1,0))</f>
        <v>1</v>
      </c>
      <c r="AT162" s="42">
        <f>IF('Indicator Data'!AU166="No Data",1,IF('Indicator Data imputation'!AU165&lt;&gt;"",1,0))</f>
        <v>0</v>
      </c>
      <c r="AU162" s="42">
        <f>IF('Indicator Data'!AV166="No Data",1,IF('Indicator Data imputation'!AV165&lt;&gt;"",1,0))</f>
        <v>0</v>
      </c>
      <c r="AV162" s="42">
        <f>IF('Indicator Data'!AW166="No Data",1,IF('Indicator Data imputation'!AW165&lt;&gt;"",1,0))</f>
        <v>0</v>
      </c>
      <c r="AW162" s="42">
        <f>IF('Indicator Data'!AX166="No Data",1,IF('Indicator Data imputation'!AX165&lt;&gt;"",1,0))</f>
        <v>0</v>
      </c>
      <c r="AX162" s="42">
        <f>IF('Indicator Data'!AY166="No Data",1,IF('Indicator Data imputation'!AY165&lt;&gt;"",1,0))</f>
        <v>0</v>
      </c>
      <c r="AY162" s="42">
        <f>IF('Indicator Data'!AZ166="No Data",1,IF('Indicator Data imputation'!AZ165&lt;&gt;"",1,0))</f>
        <v>0</v>
      </c>
      <c r="AZ162" s="42">
        <f>IF('Indicator Data'!BA166="No Data",1,IF('Indicator Data imputation'!BA165&lt;&gt;"",1,0))</f>
        <v>0</v>
      </c>
      <c r="BA162" s="42">
        <f>IF('Indicator Data'!BB166="No Data",1,IF('Indicator Data imputation'!BB165&lt;&gt;"",1,0))</f>
        <v>0</v>
      </c>
      <c r="BB162" s="42">
        <f>IF('Indicator Data'!BC166="No Data",1,IF('Indicator Data imputation'!BC165&lt;&gt;"",1,0))</f>
        <v>0</v>
      </c>
      <c r="BC162" s="42">
        <f>IF('Indicator Data'!BD166="No Data",1,IF('Indicator Data imputation'!BD165&lt;&gt;"",1,0))</f>
        <v>0</v>
      </c>
      <c r="BD162" s="42">
        <f>IF('Indicator Data'!BE166="No Data",1,IF('Indicator Data imputation'!BE165&lt;&gt;"",1,0))</f>
        <v>0</v>
      </c>
      <c r="BE162" s="42">
        <f>IF('Indicator Data'!BF166="No Data",1,IF('Indicator Data imputation'!BF165&lt;&gt;"",1,0))</f>
        <v>0</v>
      </c>
      <c r="BF162" s="42">
        <f>IF('Indicator Data'!BG166="No Data",1,IF('Indicator Data imputation'!BG165&lt;&gt;"",1,0))</f>
        <v>0</v>
      </c>
      <c r="BG162" s="42">
        <f>IF('Indicator Data'!BH166="No Data",1,IF('Indicator Data imputation'!BH165&lt;&gt;"",1,0))</f>
        <v>0</v>
      </c>
      <c r="BH162" s="42">
        <f>IF('Indicator Data'!BI166="No Data",1,IF('Indicator Data imputation'!BI165&lt;&gt;"",1,0))</f>
        <v>0</v>
      </c>
      <c r="BI162" s="42">
        <f>IF('Indicator Data'!BJ166="No Data",1,IF('Indicator Data imputation'!BJ165&lt;&gt;"",1,0))</f>
        <v>0</v>
      </c>
      <c r="BJ162" s="42">
        <f>IF('Indicator Data'!BK166="No Data",1,IF('Indicator Data imputation'!BK165&lt;&gt;"",1,0))</f>
        <v>0</v>
      </c>
      <c r="BK162" s="42">
        <f>IF('Indicator Data'!BL166="No Data",1,IF('Indicator Data imputation'!BL165&lt;&gt;"",1,0))</f>
        <v>0</v>
      </c>
      <c r="BL162" s="42">
        <f>IF('Indicator Data'!BM166="No Data",1,IF('Indicator Data imputation'!BM165&lt;&gt;"",1,0))</f>
        <v>0</v>
      </c>
      <c r="BM162" s="42">
        <f>IF('Indicator Data'!BN166="No Data",1,IF('Indicator Data imputation'!BN165&lt;&gt;"",1,0))</f>
        <v>0</v>
      </c>
      <c r="BN162" s="42">
        <f>IF('Indicator Data'!BO166="No Data",1,IF('Indicator Data imputation'!BO165&lt;&gt;"",1,0))</f>
        <v>0</v>
      </c>
      <c r="BO162" s="42">
        <f>IF('Indicator Data'!BP166="No Data",1,IF('Indicator Data imputation'!BP165&lt;&gt;"",1,0))</f>
        <v>0</v>
      </c>
      <c r="BP162" s="42">
        <f>IF('Indicator Data'!BQ166="No Data",1,IF('Indicator Data imputation'!BQ165&lt;&gt;"",1,0))</f>
        <v>0</v>
      </c>
      <c r="BQ162" s="42">
        <f>IF('Indicator Data'!BR166="No Data",1,IF('Indicator Data imputation'!BR165&lt;&gt;"",1,0))</f>
        <v>0</v>
      </c>
      <c r="BR162" s="42">
        <f>IF('Indicator Data'!BS166="No Data",1,IF('Indicator Data imputation'!BS165&lt;&gt;"",1,0))</f>
        <v>0</v>
      </c>
      <c r="BS162" s="42">
        <f>IF('Indicator Data'!BT166="No Data",1,IF('Indicator Data imputation'!BT165&lt;&gt;"",1,0))</f>
        <v>0</v>
      </c>
      <c r="BT162" s="42">
        <f>IF('Indicator Data'!BU166="No Data",1,IF('Indicator Data imputation'!BU165&lt;&gt;"",1,0))</f>
        <v>0</v>
      </c>
      <c r="BU162">
        <f t="shared" ref="BU162:BU192" si="8">SUM(B162:BT162)</f>
        <v>9</v>
      </c>
      <c r="BV162" s="44">
        <f t="shared" si="7"/>
        <v>0.12</v>
      </c>
    </row>
    <row r="163" spans="1:74">
      <c r="A163" t="str">
        <f>'Indicator Data'!B167</f>
        <v>LKA</v>
      </c>
      <c r="B163" s="42">
        <f>IF('Indicator Data'!C167="No Data",1,IF('Indicator Data imputation'!C166&lt;&gt;"",1,0))</f>
        <v>0</v>
      </c>
      <c r="C163" s="42">
        <f>IF('Indicator Data'!D167="No Data",1,IF('Indicator Data imputation'!D166&lt;&gt;"",1,0))</f>
        <v>0</v>
      </c>
      <c r="D163" s="42">
        <f>IF('Indicator Data'!E167="No Data",1,IF('Indicator Data imputation'!E166&lt;&gt;"",1,0))</f>
        <v>0</v>
      </c>
      <c r="E163" s="42">
        <f>IF('Indicator Data'!F167="No Data",1,IF('Indicator Data imputation'!F166&lt;&gt;"",1,0))</f>
        <v>0</v>
      </c>
      <c r="F163" s="42">
        <f>IF('Indicator Data'!G167="No Data",1,IF('Indicator Data imputation'!G166&lt;&gt;"",1,0))</f>
        <v>0</v>
      </c>
      <c r="G163" s="42">
        <f>IF('Indicator Data'!H167="No Data",1,IF('Indicator Data imputation'!H166&lt;&gt;"",1,0))</f>
        <v>0</v>
      </c>
      <c r="H163" s="42">
        <f>IF('Indicator Data'!I167="No Data",1,IF('Indicator Data imputation'!I166&lt;&gt;"",1,0))</f>
        <v>0</v>
      </c>
      <c r="I163" s="42">
        <f>IF('Indicator Data'!J167="No Data",1,IF('Indicator Data imputation'!J166&lt;&gt;"",1,0))</f>
        <v>0</v>
      </c>
      <c r="J163" s="42">
        <f>IF('Indicator Data'!K167="No Data",1,IF('Indicator Data imputation'!K166&lt;&gt;"",1,0))</f>
        <v>0</v>
      </c>
      <c r="K163" s="42">
        <f>IF('Indicator Data'!L167="No Data",1,IF('Indicator Data imputation'!L166&lt;&gt;"",1,0))</f>
        <v>0</v>
      </c>
      <c r="L163" s="42">
        <f>IF('Indicator Data'!M167="No Data",1,IF('Indicator Data imputation'!M166&lt;&gt;"",1,0))</f>
        <v>0</v>
      </c>
      <c r="M163" s="42">
        <f>IF('Indicator Data'!N167="No Data",1,IF('Indicator Data imputation'!N166&lt;&gt;"",1,0))</f>
        <v>1</v>
      </c>
      <c r="N163" s="42">
        <f>IF('Indicator Data'!O167="No Data",1,IF('Indicator Data imputation'!O166&lt;&gt;"",1,0))</f>
        <v>1</v>
      </c>
      <c r="O163" s="42">
        <f>IF('Indicator Data'!P167="No Data",1,IF('Indicator Data imputation'!P166&lt;&gt;"",1,0))</f>
        <v>1</v>
      </c>
      <c r="P163" s="42">
        <f>IF('Indicator Data'!Q167="No Data",1,IF('Indicator Data imputation'!Q166&lt;&gt;"",1,0))</f>
        <v>0</v>
      </c>
      <c r="Q163" s="42">
        <f>IF('Indicator Data'!R167="No Data",1,IF('Indicator Data imputation'!R166&lt;&gt;"",1,0))</f>
        <v>0</v>
      </c>
      <c r="R163" s="42">
        <f>IF('Indicator Data'!S167="No Data",1,IF('Indicator Data imputation'!S166&lt;&gt;"",1,0))</f>
        <v>0</v>
      </c>
      <c r="S163" s="42">
        <f>IF('Indicator Data'!T167="No Data",1,IF('Indicator Data imputation'!T166&lt;&gt;"",1,0))</f>
        <v>0</v>
      </c>
      <c r="T163" s="42">
        <f>IF('Indicator Data'!U167="No Data",1,IF('Indicator Data imputation'!U166&lt;&gt;"",1,0))</f>
        <v>0</v>
      </c>
      <c r="U163" s="42">
        <f>IF('Indicator Data'!V167="No Data",1,IF('Indicator Data imputation'!V166&lt;&gt;"",1,0))</f>
        <v>0</v>
      </c>
      <c r="V163" s="42">
        <f>IF('Indicator Data'!W167="No Data",1,IF('Indicator Data imputation'!W166&lt;&gt;"",1,0))</f>
        <v>0</v>
      </c>
      <c r="W163" s="42">
        <f>IF('Indicator Data'!X167="No Data",1,IF('Indicator Data imputation'!X166&lt;&gt;"",1,0))</f>
        <v>0</v>
      </c>
      <c r="X163" s="42">
        <f>IF('Indicator Data'!Y167="No Data",1,IF('Indicator Data imputation'!Y166&lt;&gt;"",1,0))</f>
        <v>1</v>
      </c>
      <c r="Y163" s="42">
        <f>IF('Indicator Data'!Z167="No Data",1,IF('Indicator Data imputation'!Z166&lt;&gt;"",1,0))</f>
        <v>0</v>
      </c>
      <c r="Z163" s="42">
        <f>IF('Indicator Data'!AA167="No Data",1,IF('Indicator Data imputation'!AA166&lt;&gt;"",1,0))</f>
        <v>0</v>
      </c>
      <c r="AA163" s="42">
        <f>IF('Indicator Data'!AB167="No Data",1,IF('Indicator Data imputation'!AB166&lt;&gt;"",1,0))</f>
        <v>0</v>
      </c>
      <c r="AB163" s="42">
        <f>IF('Indicator Data'!AC167="No Data",1,IF('Indicator Data imputation'!AC166&lt;&gt;"",1,0))</f>
        <v>0</v>
      </c>
      <c r="AC163" s="42">
        <f>IF('Indicator Data'!AD167="No Data",1,IF('Indicator Data imputation'!AD166&lt;&gt;"",1,0))</f>
        <v>0</v>
      </c>
      <c r="AD163" s="42">
        <f>IF('Indicator Data'!AE167="No Data",1,IF('Indicator Data imputation'!AE166&lt;&gt;"",1,0))</f>
        <v>0</v>
      </c>
      <c r="AE163" s="42">
        <f>IF('Indicator Data'!AF167="No Data",1,IF('Indicator Data imputation'!AF166&lt;&gt;"",1,0))</f>
        <v>0</v>
      </c>
      <c r="AF163" s="42">
        <f>IF('Indicator Data'!AG167="No Data",1,IF('Indicator Data imputation'!AG166&lt;&gt;"",1,0))</f>
        <v>0</v>
      </c>
      <c r="AG163" s="42">
        <f>IF('Indicator Data'!AH167="No Data",1,IF('Indicator Data imputation'!AH166&lt;&gt;"",1,0))</f>
        <v>0</v>
      </c>
      <c r="AH163" s="42">
        <f>IF('Indicator Data'!AI167="No Data",1,IF('Indicator Data imputation'!AI166&lt;&gt;"",1,0))</f>
        <v>0</v>
      </c>
      <c r="AI163" s="42">
        <f>IF('Indicator Data'!AJ167="No Data",1,IF('Indicator Data imputation'!AJ166&lt;&gt;"",1,0))</f>
        <v>0</v>
      </c>
      <c r="AJ163" s="42">
        <f>IF('Indicator Data'!AK167="No Data",1,IF('Indicator Data imputation'!AK166&lt;&gt;"",1,0))</f>
        <v>0</v>
      </c>
      <c r="AK163" s="42">
        <f>IF('Indicator Data'!AL167="No Data",1,IF('Indicator Data imputation'!AL166&lt;&gt;"",1,0))</f>
        <v>0</v>
      </c>
      <c r="AL163" s="42">
        <f>IF('Indicator Data'!AM167="No Data",1,IF('Indicator Data imputation'!AM166&lt;&gt;"",1,0))</f>
        <v>0</v>
      </c>
      <c r="AM163" s="42">
        <f>IF('Indicator Data'!AN167="No Data",1,IF('Indicator Data imputation'!AN166&lt;&gt;"",1,0))</f>
        <v>0</v>
      </c>
      <c r="AN163" s="42">
        <f>IF('Indicator Data'!AO167="No Data",1,IF('Indicator Data imputation'!AO166&lt;&gt;"",1,0))</f>
        <v>0</v>
      </c>
      <c r="AO163" s="42">
        <f>IF('Indicator Data'!AP167="No Data",1,IF('Indicator Data imputation'!AP166&lt;&gt;"",1,0))</f>
        <v>0</v>
      </c>
      <c r="AP163" s="42">
        <f>IF('Indicator Data'!AQ167="No Data",1,IF('Indicator Data imputation'!AQ166&lt;&gt;"",1,0))</f>
        <v>0</v>
      </c>
      <c r="AQ163" s="42">
        <f>IF('Indicator Data'!AR167="No Data",1,IF('Indicator Data imputation'!AR166&lt;&gt;"",1,0))</f>
        <v>0</v>
      </c>
      <c r="AR163" s="42">
        <f>IF('Indicator Data'!AS167="No Data",1,IF('Indicator Data imputation'!AS166&lt;&gt;"",1,0))</f>
        <v>0</v>
      </c>
      <c r="AS163" s="42">
        <f>IF('Indicator Data'!AT167="No Data",1,IF('Indicator Data imputation'!AT166&lt;&gt;"",1,0))</f>
        <v>0</v>
      </c>
      <c r="AT163" s="42">
        <f>IF('Indicator Data'!AU167="No Data",1,IF('Indicator Data imputation'!AU166&lt;&gt;"",1,0))</f>
        <v>0</v>
      </c>
      <c r="AU163" s="42">
        <f>IF('Indicator Data'!AV167="No Data",1,IF('Indicator Data imputation'!AV166&lt;&gt;"",1,0))</f>
        <v>0</v>
      </c>
      <c r="AV163" s="42">
        <f>IF('Indicator Data'!AW167="No Data",1,IF('Indicator Data imputation'!AW166&lt;&gt;"",1,0))</f>
        <v>0</v>
      </c>
      <c r="AW163" s="42">
        <f>IF('Indicator Data'!AX167="No Data",1,IF('Indicator Data imputation'!AX166&lt;&gt;"",1,0))</f>
        <v>0</v>
      </c>
      <c r="AX163" s="42">
        <f>IF('Indicator Data'!AY167="No Data",1,IF('Indicator Data imputation'!AY166&lt;&gt;"",1,0))</f>
        <v>0</v>
      </c>
      <c r="AY163" s="42">
        <f>IF('Indicator Data'!AZ167="No Data",1,IF('Indicator Data imputation'!AZ166&lt;&gt;"",1,0))</f>
        <v>0</v>
      </c>
      <c r="AZ163" s="42">
        <f>IF('Indicator Data'!BA167="No Data",1,IF('Indicator Data imputation'!BA166&lt;&gt;"",1,0))</f>
        <v>0</v>
      </c>
      <c r="BA163" s="42">
        <f>IF('Indicator Data'!BB167="No Data",1,IF('Indicator Data imputation'!BB166&lt;&gt;"",1,0))</f>
        <v>0</v>
      </c>
      <c r="BB163" s="42">
        <f>IF('Indicator Data'!BC167="No Data",1,IF('Indicator Data imputation'!BC166&lt;&gt;"",1,0))</f>
        <v>0</v>
      </c>
      <c r="BC163" s="42">
        <f>IF('Indicator Data'!BD167="No Data",1,IF('Indicator Data imputation'!BD166&lt;&gt;"",1,0))</f>
        <v>0</v>
      </c>
      <c r="BD163" s="42">
        <f>IF('Indicator Data'!BE167="No Data",1,IF('Indicator Data imputation'!BE166&lt;&gt;"",1,0))</f>
        <v>0</v>
      </c>
      <c r="BE163" s="42">
        <f>IF('Indicator Data'!BF167="No Data",1,IF('Indicator Data imputation'!BF166&lt;&gt;"",1,0))</f>
        <v>0</v>
      </c>
      <c r="BF163" s="42">
        <f>IF('Indicator Data'!BG167="No Data",1,IF('Indicator Data imputation'!BG166&lt;&gt;"",1,0))</f>
        <v>0</v>
      </c>
      <c r="BG163" s="42">
        <f>IF('Indicator Data'!BH167="No Data",1,IF('Indicator Data imputation'!BH166&lt;&gt;"",1,0))</f>
        <v>0</v>
      </c>
      <c r="BH163" s="42">
        <f>IF('Indicator Data'!BI167="No Data",1,IF('Indicator Data imputation'!BI166&lt;&gt;"",1,0))</f>
        <v>0</v>
      </c>
      <c r="BI163" s="42">
        <f>IF('Indicator Data'!BJ167="No Data",1,IF('Indicator Data imputation'!BJ166&lt;&gt;"",1,0))</f>
        <v>0</v>
      </c>
      <c r="BJ163" s="42">
        <f>IF('Indicator Data'!BK167="No Data",1,IF('Indicator Data imputation'!BK166&lt;&gt;"",1,0))</f>
        <v>0</v>
      </c>
      <c r="BK163" s="42">
        <f>IF('Indicator Data'!BL167="No Data",1,IF('Indicator Data imputation'!BL166&lt;&gt;"",1,0))</f>
        <v>0</v>
      </c>
      <c r="BL163" s="42">
        <f>IF('Indicator Data'!BM167="No Data",1,IF('Indicator Data imputation'!BM166&lt;&gt;"",1,0))</f>
        <v>0</v>
      </c>
      <c r="BM163" s="42">
        <f>IF('Indicator Data'!BN167="No Data",1,IF('Indicator Data imputation'!BN166&lt;&gt;"",1,0))</f>
        <v>0</v>
      </c>
      <c r="BN163" s="42">
        <f>IF('Indicator Data'!BO167="No Data",1,IF('Indicator Data imputation'!BO166&lt;&gt;"",1,0))</f>
        <v>0</v>
      </c>
      <c r="BO163" s="42">
        <f>IF('Indicator Data'!BP167="No Data",1,IF('Indicator Data imputation'!BP166&lt;&gt;"",1,0))</f>
        <v>0</v>
      </c>
      <c r="BP163" s="42">
        <f>IF('Indicator Data'!BQ167="No Data",1,IF('Indicator Data imputation'!BQ166&lt;&gt;"",1,0))</f>
        <v>0</v>
      </c>
      <c r="BQ163" s="42">
        <f>IF('Indicator Data'!BR167="No Data",1,IF('Indicator Data imputation'!BR166&lt;&gt;"",1,0))</f>
        <v>0</v>
      </c>
      <c r="BR163" s="42">
        <f>IF('Indicator Data'!BS167="No Data",1,IF('Indicator Data imputation'!BS166&lt;&gt;"",1,0))</f>
        <v>1</v>
      </c>
      <c r="BS163" s="42">
        <f>IF('Indicator Data'!BT167="No Data",1,IF('Indicator Data imputation'!BT166&lt;&gt;"",1,0))</f>
        <v>0</v>
      </c>
      <c r="BT163" s="42">
        <f>IF('Indicator Data'!BU167="No Data",1,IF('Indicator Data imputation'!BU166&lt;&gt;"",1,0))</f>
        <v>0</v>
      </c>
      <c r="BU163">
        <f t="shared" si="8"/>
        <v>5</v>
      </c>
      <c r="BV163" s="44">
        <f t="shared" si="7"/>
        <v>6.6666666666666666E-2</v>
      </c>
    </row>
    <row r="164" spans="1:74">
      <c r="A164" t="str">
        <f>'Indicator Data'!B168</f>
        <v>SDN</v>
      </c>
      <c r="B164" s="42">
        <f>IF('Indicator Data'!C168="No Data",1,IF('Indicator Data imputation'!C167&lt;&gt;"",1,0))</f>
        <v>0</v>
      </c>
      <c r="C164" s="42">
        <f>IF('Indicator Data'!D168="No Data",1,IF('Indicator Data imputation'!D167&lt;&gt;"",1,0))</f>
        <v>0</v>
      </c>
      <c r="D164" s="42">
        <f>IF('Indicator Data'!E168="No Data",1,IF('Indicator Data imputation'!E167&lt;&gt;"",1,0))</f>
        <v>0</v>
      </c>
      <c r="E164" s="42">
        <f>IF('Indicator Data'!F168="No Data",1,IF('Indicator Data imputation'!F167&lt;&gt;"",1,0))</f>
        <v>0</v>
      </c>
      <c r="F164" s="42">
        <f>IF('Indicator Data'!G168="No Data",1,IF('Indicator Data imputation'!G167&lt;&gt;"",1,0))</f>
        <v>0</v>
      </c>
      <c r="G164" s="42">
        <f>IF('Indicator Data'!H168="No Data",1,IF('Indicator Data imputation'!H167&lt;&gt;"",1,0))</f>
        <v>0</v>
      </c>
      <c r="H164" s="42">
        <f>IF('Indicator Data'!I168="No Data",1,IF('Indicator Data imputation'!I167&lt;&gt;"",1,0))</f>
        <v>0</v>
      </c>
      <c r="I164" s="42">
        <f>IF('Indicator Data'!J168="No Data",1,IF('Indicator Data imputation'!J167&lt;&gt;"",1,0))</f>
        <v>0</v>
      </c>
      <c r="J164" s="42">
        <f>IF('Indicator Data'!K168="No Data",1,IF('Indicator Data imputation'!K167&lt;&gt;"",1,0))</f>
        <v>0</v>
      </c>
      <c r="K164" s="42">
        <f>IF('Indicator Data'!L168="No Data",1,IF('Indicator Data imputation'!L167&lt;&gt;"",1,0))</f>
        <v>0</v>
      </c>
      <c r="L164" s="42">
        <f>IF('Indicator Data'!M168="No Data",1,IF('Indicator Data imputation'!M167&lt;&gt;"",1,0))</f>
        <v>0</v>
      </c>
      <c r="M164" s="42">
        <f>IF('Indicator Data'!N168="No Data",1,IF('Indicator Data imputation'!N167&lt;&gt;"",1,0))</f>
        <v>0</v>
      </c>
      <c r="N164" s="42">
        <f>IF('Indicator Data'!O168="No Data",1,IF('Indicator Data imputation'!O167&lt;&gt;"",1,0))</f>
        <v>0</v>
      </c>
      <c r="O164" s="42">
        <f>IF('Indicator Data'!P168="No Data",1,IF('Indicator Data imputation'!P167&lt;&gt;"",1,0))</f>
        <v>0</v>
      </c>
      <c r="P164" s="42">
        <f>IF('Indicator Data'!Q168="No Data",1,IF('Indicator Data imputation'!Q167&lt;&gt;"",1,0))</f>
        <v>0</v>
      </c>
      <c r="Q164" s="42">
        <f>IF('Indicator Data'!R168="No Data",1,IF('Indicator Data imputation'!R167&lt;&gt;"",1,0))</f>
        <v>0</v>
      </c>
      <c r="R164" s="42">
        <f>IF('Indicator Data'!S168="No Data",1,IF('Indicator Data imputation'!S167&lt;&gt;"",1,0))</f>
        <v>0</v>
      </c>
      <c r="S164" s="42">
        <f>IF('Indicator Data'!T168="No Data",1,IF('Indicator Data imputation'!T167&lt;&gt;"",1,0))</f>
        <v>0</v>
      </c>
      <c r="T164" s="42">
        <f>IF('Indicator Data'!U168="No Data",1,IF('Indicator Data imputation'!U167&lt;&gt;"",1,0))</f>
        <v>0</v>
      </c>
      <c r="U164" s="42">
        <f>IF('Indicator Data'!V168="No Data",1,IF('Indicator Data imputation'!V167&lt;&gt;"",1,0))</f>
        <v>0</v>
      </c>
      <c r="V164" s="42">
        <f>IF('Indicator Data'!W168="No Data",1,IF('Indicator Data imputation'!W167&lt;&gt;"",1,0))</f>
        <v>0</v>
      </c>
      <c r="W164" s="42">
        <f>IF('Indicator Data'!X168="No Data",1,IF('Indicator Data imputation'!X167&lt;&gt;"",1,0))</f>
        <v>0</v>
      </c>
      <c r="X164" s="42">
        <f>IF('Indicator Data'!Y168="No Data",1,IF('Indicator Data imputation'!Y167&lt;&gt;"",1,0))</f>
        <v>0</v>
      </c>
      <c r="Y164" s="42">
        <f>IF('Indicator Data'!Z168="No Data",1,IF('Indicator Data imputation'!Z167&lt;&gt;"",1,0))</f>
        <v>0</v>
      </c>
      <c r="Z164" s="42">
        <f>IF('Indicator Data'!AA168="No Data",1,IF('Indicator Data imputation'!AA167&lt;&gt;"",1,0))</f>
        <v>0</v>
      </c>
      <c r="AA164" s="42">
        <f>IF('Indicator Data'!AB168="No Data",1,IF('Indicator Data imputation'!AB167&lt;&gt;"",1,0))</f>
        <v>0</v>
      </c>
      <c r="AB164" s="42">
        <f>IF('Indicator Data'!AC168="No Data",1,IF('Indicator Data imputation'!AC167&lt;&gt;"",1,0))</f>
        <v>0</v>
      </c>
      <c r="AC164" s="42">
        <f>IF('Indicator Data'!AD168="No Data",1,IF('Indicator Data imputation'!AD167&lt;&gt;"",1,0))</f>
        <v>0</v>
      </c>
      <c r="AD164" s="42">
        <f>IF('Indicator Data'!AE168="No Data",1,IF('Indicator Data imputation'!AE167&lt;&gt;"",1,0))</f>
        <v>0</v>
      </c>
      <c r="AE164" s="42">
        <f>IF('Indicator Data'!AF168="No Data",1,IF('Indicator Data imputation'!AF167&lt;&gt;"",1,0))</f>
        <v>0</v>
      </c>
      <c r="AF164" s="42">
        <f>IF('Indicator Data'!AG168="No Data",1,IF('Indicator Data imputation'!AG167&lt;&gt;"",1,0))</f>
        <v>0</v>
      </c>
      <c r="AG164" s="42">
        <f>IF('Indicator Data'!AH168="No Data",1,IF('Indicator Data imputation'!AH167&lt;&gt;"",1,0))</f>
        <v>0</v>
      </c>
      <c r="AH164" s="42">
        <f>IF('Indicator Data'!AI168="No Data",1,IF('Indicator Data imputation'!AI167&lt;&gt;"",1,0))</f>
        <v>0</v>
      </c>
      <c r="AI164" s="42">
        <f>IF('Indicator Data'!AJ168="No Data",1,IF('Indicator Data imputation'!AJ167&lt;&gt;"",1,0))</f>
        <v>0</v>
      </c>
      <c r="AJ164" s="42">
        <f>IF('Indicator Data'!AK168="No Data",1,IF('Indicator Data imputation'!AK167&lt;&gt;"",1,0))</f>
        <v>0</v>
      </c>
      <c r="AK164" s="42">
        <f>IF('Indicator Data'!AL168="No Data",1,IF('Indicator Data imputation'!AL167&lt;&gt;"",1,0))</f>
        <v>0</v>
      </c>
      <c r="AL164" s="42">
        <f>IF('Indicator Data'!AM168="No Data",1,IF('Indicator Data imputation'!AM167&lt;&gt;"",1,0))</f>
        <v>0</v>
      </c>
      <c r="AM164" s="42">
        <f>IF('Indicator Data'!AN168="No Data",1,IF('Indicator Data imputation'!AN167&lt;&gt;"",1,0))</f>
        <v>0</v>
      </c>
      <c r="AN164" s="42">
        <f>IF('Indicator Data'!AO168="No Data",1,IF('Indicator Data imputation'!AO167&lt;&gt;"",1,0))</f>
        <v>0</v>
      </c>
      <c r="AO164" s="42">
        <f>IF('Indicator Data'!AP168="No Data",1,IF('Indicator Data imputation'!AP167&lt;&gt;"",1,0))</f>
        <v>0</v>
      </c>
      <c r="AP164" s="42">
        <f>IF('Indicator Data'!AQ168="No Data",1,IF('Indicator Data imputation'!AQ167&lt;&gt;"",1,0))</f>
        <v>0</v>
      </c>
      <c r="AQ164" s="42">
        <f>IF('Indicator Data'!AR168="No Data",1,IF('Indicator Data imputation'!AR167&lt;&gt;"",1,0))</f>
        <v>0</v>
      </c>
      <c r="AR164" s="42">
        <f>IF('Indicator Data'!AS168="No Data",1,IF('Indicator Data imputation'!AS167&lt;&gt;"",1,0))</f>
        <v>0</v>
      </c>
      <c r="AS164" s="42">
        <f>IF('Indicator Data'!AT168="No Data",1,IF('Indicator Data imputation'!AT167&lt;&gt;"",1,0))</f>
        <v>0</v>
      </c>
      <c r="AT164" s="42">
        <f>IF('Indicator Data'!AU168="No Data",1,IF('Indicator Data imputation'!AU167&lt;&gt;"",1,0))</f>
        <v>0</v>
      </c>
      <c r="AU164" s="42">
        <f>IF('Indicator Data'!AV168="No Data",1,IF('Indicator Data imputation'!AV167&lt;&gt;"",1,0))</f>
        <v>0</v>
      </c>
      <c r="AV164" s="42">
        <f>IF('Indicator Data'!AW168="No Data",1,IF('Indicator Data imputation'!AW167&lt;&gt;"",1,0))</f>
        <v>0</v>
      </c>
      <c r="AW164" s="42">
        <f>IF('Indicator Data'!AX168="No Data",1,IF('Indicator Data imputation'!AX167&lt;&gt;"",1,0))</f>
        <v>0</v>
      </c>
      <c r="AX164" s="42">
        <f>IF('Indicator Data'!AY168="No Data",1,IF('Indicator Data imputation'!AY167&lt;&gt;"",1,0))</f>
        <v>0</v>
      </c>
      <c r="AY164" s="42">
        <f>IF('Indicator Data'!AZ168="No Data",1,IF('Indicator Data imputation'!AZ167&lt;&gt;"",1,0))</f>
        <v>0</v>
      </c>
      <c r="AZ164" s="42">
        <f>IF('Indicator Data'!BA168="No Data",1,IF('Indicator Data imputation'!BA167&lt;&gt;"",1,0))</f>
        <v>0</v>
      </c>
      <c r="BA164" s="42">
        <f>IF('Indicator Data'!BB168="No Data",1,IF('Indicator Data imputation'!BB167&lt;&gt;"",1,0))</f>
        <v>0</v>
      </c>
      <c r="BB164" s="42">
        <f>IF('Indicator Data'!BC168="No Data",1,IF('Indicator Data imputation'!BC167&lt;&gt;"",1,0))</f>
        <v>0</v>
      </c>
      <c r="BC164" s="42">
        <f>IF('Indicator Data'!BD168="No Data",1,IF('Indicator Data imputation'!BD167&lt;&gt;"",1,0))</f>
        <v>0</v>
      </c>
      <c r="BD164" s="42">
        <f>IF('Indicator Data'!BE168="No Data",1,IF('Indicator Data imputation'!BE167&lt;&gt;"",1,0))</f>
        <v>0</v>
      </c>
      <c r="BE164" s="42">
        <f>IF('Indicator Data'!BF168="No Data",1,IF('Indicator Data imputation'!BF167&lt;&gt;"",1,0))</f>
        <v>0</v>
      </c>
      <c r="BF164" s="42">
        <f>IF('Indicator Data'!BG168="No Data",1,IF('Indicator Data imputation'!BG167&lt;&gt;"",1,0))</f>
        <v>0</v>
      </c>
      <c r="BG164" s="42">
        <f>IF('Indicator Data'!BH168="No Data",1,IF('Indicator Data imputation'!BH167&lt;&gt;"",1,0))</f>
        <v>0</v>
      </c>
      <c r="BH164" s="42">
        <f>IF('Indicator Data'!BI168="No Data",1,IF('Indicator Data imputation'!BI167&lt;&gt;"",1,0))</f>
        <v>0</v>
      </c>
      <c r="BI164" s="42">
        <f>IF('Indicator Data'!BJ168="No Data",1,IF('Indicator Data imputation'!BJ167&lt;&gt;"",1,0))</f>
        <v>0</v>
      </c>
      <c r="BJ164" s="42">
        <f>IF('Indicator Data'!BK168="No Data",1,IF('Indicator Data imputation'!BK167&lt;&gt;"",1,0))</f>
        <v>0</v>
      </c>
      <c r="BK164" s="42">
        <f>IF('Indicator Data'!BL168="No Data",1,IF('Indicator Data imputation'!BL167&lt;&gt;"",1,0))</f>
        <v>0</v>
      </c>
      <c r="BL164" s="42">
        <f>IF('Indicator Data'!BM168="No Data",1,IF('Indicator Data imputation'!BM167&lt;&gt;"",1,0))</f>
        <v>0</v>
      </c>
      <c r="BM164" s="42">
        <f>IF('Indicator Data'!BN168="No Data",1,IF('Indicator Data imputation'!BN167&lt;&gt;"",1,0))</f>
        <v>0</v>
      </c>
      <c r="BN164" s="42">
        <f>IF('Indicator Data'!BO168="No Data",1,IF('Indicator Data imputation'!BO167&lt;&gt;"",1,0))</f>
        <v>0</v>
      </c>
      <c r="BO164" s="42">
        <f>IF('Indicator Data'!BP168="No Data",1,IF('Indicator Data imputation'!BP167&lt;&gt;"",1,0))</f>
        <v>0</v>
      </c>
      <c r="BP164" s="42">
        <f>IF('Indicator Data'!BQ168="No Data",1,IF('Indicator Data imputation'!BQ167&lt;&gt;"",1,0))</f>
        <v>0</v>
      </c>
      <c r="BQ164" s="42">
        <f>IF('Indicator Data'!BR168="No Data",1,IF('Indicator Data imputation'!BR167&lt;&gt;"",1,0))</f>
        <v>0</v>
      </c>
      <c r="BR164" s="42">
        <f>IF('Indicator Data'!BS168="No Data",1,IF('Indicator Data imputation'!BS167&lt;&gt;"",1,0))</f>
        <v>0</v>
      </c>
      <c r="BS164" s="42">
        <f>IF('Indicator Data'!BT168="No Data",1,IF('Indicator Data imputation'!BT167&lt;&gt;"",1,0))</f>
        <v>0</v>
      </c>
      <c r="BT164" s="42">
        <f>IF('Indicator Data'!BU168="No Data",1,IF('Indicator Data imputation'!BU167&lt;&gt;"",1,0))</f>
        <v>0</v>
      </c>
      <c r="BU164">
        <f t="shared" si="8"/>
        <v>0</v>
      </c>
      <c r="BV164" s="44">
        <f t="shared" si="7"/>
        <v>0</v>
      </c>
    </row>
    <row r="165" spans="1:74">
      <c r="A165" t="str">
        <f>'Indicator Data'!B169</f>
        <v>SUR</v>
      </c>
      <c r="B165" s="42">
        <f>IF('Indicator Data'!C169="No Data",1,IF('Indicator Data imputation'!C168&lt;&gt;"",1,0))</f>
        <v>0</v>
      </c>
      <c r="C165" s="42">
        <f>IF('Indicator Data'!D169="No Data",1,IF('Indicator Data imputation'!D168&lt;&gt;"",1,0))</f>
        <v>0</v>
      </c>
      <c r="D165" s="42">
        <f>IF('Indicator Data'!E169="No Data",1,IF('Indicator Data imputation'!E168&lt;&gt;"",1,0))</f>
        <v>0</v>
      </c>
      <c r="E165" s="42">
        <f>IF('Indicator Data'!F169="No Data",1,IF('Indicator Data imputation'!F168&lt;&gt;"",1,0))</f>
        <v>0</v>
      </c>
      <c r="F165" s="42">
        <f>IF('Indicator Data'!G169="No Data",1,IF('Indicator Data imputation'!G168&lt;&gt;"",1,0))</f>
        <v>0</v>
      </c>
      <c r="G165" s="42">
        <f>IF('Indicator Data'!H169="No Data",1,IF('Indicator Data imputation'!H168&lt;&gt;"",1,0))</f>
        <v>0</v>
      </c>
      <c r="H165" s="42">
        <f>IF('Indicator Data'!I169="No Data",1,IF('Indicator Data imputation'!I168&lt;&gt;"",1,0))</f>
        <v>0</v>
      </c>
      <c r="I165" s="42">
        <f>IF('Indicator Data'!J169="No Data",1,IF('Indicator Data imputation'!J168&lt;&gt;"",1,0))</f>
        <v>0</v>
      </c>
      <c r="J165" s="42">
        <f>IF('Indicator Data'!K169="No Data",1,IF('Indicator Data imputation'!K168&lt;&gt;"",1,0))</f>
        <v>0</v>
      </c>
      <c r="K165" s="42">
        <f>IF('Indicator Data'!L169="No Data",1,IF('Indicator Data imputation'!L168&lt;&gt;"",1,0))</f>
        <v>0</v>
      </c>
      <c r="L165" s="42">
        <f>IF('Indicator Data'!M169="No Data",1,IF('Indicator Data imputation'!M168&lt;&gt;"",1,0))</f>
        <v>1</v>
      </c>
      <c r="M165" s="42">
        <f>IF('Indicator Data'!N169="No Data",1,IF('Indicator Data imputation'!N168&lt;&gt;"",1,0))</f>
        <v>1</v>
      </c>
      <c r="N165" s="42">
        <f>IF('Indicator Data'!O169="No Data",1,IF('Indicator Data imputation'!O168&lt;&gt;"",1,0))</f>
        <v>1</v>
      </c>
      <c r="O165" s="42">
        <f>IF('Indicator Data'!P169="No Data",1,IF('Indicator Data imputation'!P168&lt;&gt;"",1,0))</f>
        <v>1</v>
      </c>
      <c r="P165" s="42">
        <f>IF('Indicator Data'!Q169="No Data",1,IF('Indicator Data imputation'!Q168&lt;&gt;"",1,0))</f>
        <v>0</v>
      </c>
      <c r="Q165" s="42">
        <f>IF('Indicator Data'!R169="No Data",1,IF('Indicator Data imputation'!R168&lt;&gt;"",1,0))</f>
        <v>0</v>
      </c>
      <c r="R165" s="42">
        <f>IF('Indicator Data'!S169="No Data",1,IF('Indicator Data imputation'!S168&lt;&gt;"",1,0))</f>
        <v>0</v>
      </c>
      <c r="S165" s="42">
        <f>IF('Indicator Data'!T169="No Data",1,IF('Indicator Data imputation'!T168&lt;&gt;"",1,0))</f>
        <v>0</v>
      </c>
      <c r="T165" s="42">
        <f>IF('Indicator Data'!U169="No Data",1,IF('Indicator Data imputation'!U168&lt;&gt;"",1,0))</f>
        <v>0</v>
      </c>
      <c r="U165" s="42">
        <f>IF('Indicator Data'!V169="No Data",1,IF('Indicator Data imputation'!V168&lt;&gt;"",1,0))</f>
        <v>0</v>
      </c>
      <c r="V165" s="42">
        <f>IF('Indicator Data'!W169="No Data",1,IF('Indicator Data imputation'!W168&lt;&gt;"",1,0))</f>
        <v>0</v>
      </c>
      <c r="W165" s="42">
        <f>IF('Indicator Data'!X169="No Data",1,IF('Indicator Data imputation'!X168&lt;&gt;"",1,0))</f>
        <v>0</v>
      </c>
      <c r="X165" s="42">
        <f>IF('Indicator Data'!Y169="No Data",1,IF('Indicator Data imputation'!Y168&lt;&gt;"",1,0))</f>
        <v>0</v>
      </c>
      <c r="Y165" s="42">
        <f>IF('Indicator Data'!Z169="No Data",1,IF('Indicator Data imputation'!Z168&lt;&gt;"",1,0))</f>
        <v>0</v>
      </c>
      <c r="Z165" s="42">
        <f>IF('Indicator Data'!AA169="No Data",1,IF('Indicator Data imputation'!AA168&lt;&gt;"",1,0))</f>
        <v>0</v>
      </c>
      <c r="AA165" s="42">
        <f>IF('Indicator Data'!AB169="No Data",1,IF('Indicator Data imputation'!AB168&lt;&gt;"",1,0))</f>
        <v>0</v>
      </c>
      <c r="AB165" s="42">
        <f>IF('Indicator Data'!AC169="No Data",1,IF('Indicator Data imputation'!AC168&lt;&gt;"",1,0))</f>
        <v>0</v>
      </c>
      <c r="AC165" s="42">
        <f>IF('Indicator Data'!AD169="No Data",1,IF('Indicator Data imputation'!AD168&lt;&gt;"",1,0))</f>
        <v>0</v>
      </c>
      <c r="AD165" s="42">
        <f>IF('Indicator Data'!AE169="No Data",1,IF('Indicator Data imputation'!AE168&lt;&gt;"",1,0))</f>
        <v>0</v>
      </c>
      <c r="AE165" s="42">
        <f>IF('Indicator Data'!AF169="No Data",1,IF('Indicator Data imputation'!AF168&lt;&gt;"",1,0))</f>
        <v>0</v>
      </c>
      <c r="AF165" s="42">
        <f>IF('Indicator Data'!AG169="No Data",1,IF('Indicator Data imputation'!AG168&lt;&gt;"",1,0))</f>
        <v>0</v>
      </c>
      <c r="AG165" s="42">
        <f>IF('Indicator Data'!AH169="No Data",1,IF('Indicator Data imputation'!AH168&lt;&gt;"",1,0))</f>
        <v>0</v>
      </c>
      <c r="AH165" s="42">
        <f>IF('Indicator Data'!AI169="No Data",1,IF('Indicator Data imputation'!AI168&lt;&gt;"",1,0))</f>
        <v>0</v>
      </c>
      <c r="AI165" s="42">
        <f>IF('Indicator Data'!AJ169="No Data",1,IF('Indicator Data imputation'!AJ168&lt;&gt;"",1,0))</f>
        <v>0</v>
      </c>
      <c r="AJ165" s="42">
        <f>IF('Indicator Data'!AK169="No Data",1,IF('Indicator Data imputation'!AK168&lt;&gt;"",1,0))</f>
        <v>0</v>
      </c>
      <c r="AK165" s="42">
        <f>IF('Indicator Data'!AL169="No Data",1,IF('Indicator Data imputation'!AL168&lt;&gt;"",1,0))</f>
        <v>0</v>
      </c>
      <c r="AL165" s="42">
        <f>IF('Indicator Data'!AM169="No Data",1,IF('Indicator Data imputation'!AM168&lt;&gt;"",1,0))</f>
        <v>0</v>
      </c>
      <c r="AM165" s="42">
        <f>IF('Indicator Data'!AN169="No Data",1,IF('Indicator Data imputation'!AN168&lt;&gt;"",1,0))</f>
        <v>0</v>
      </c>
      <c r="AN165" s="42">
        <f>IF('Indicator Data'!AO169="No Data",1,IF('Indicator Data imputation'!AO168&lt;&gt;"",1,0))</f>
        <v>0</v>
      </c>
      <c r="AO165" s="42">
        <f>IF('Indicator Data'!AP169="No Data",1,IF('Indicator Data imputation'!AP168&lt;&gt;"",1,0))</f>
        <v>0</v>
      </c>
      <c r="AP165" s="42">
        <f>IF('Indicator Data'!AQ169="No Data",1,IF('Indicator Data imputation'!AQ168&lt;&gt;"",1,0))</f>
        <v>0</v>
      </c>
      <c r="AQ165" s="42">
        <f>IF('Indicator Data'!AR169="No Data",1,IF('Indicator Data imputation'!AR168&lt;&gt;"",1,0))</f>
        <v>0</v>
      </c>
      <c r="AR165" s="42">
        <f>IF('Indicator Data'!AS169="No Data",1,IF('Indicator Data imputation'!AS168&lt;&gt;"",1,0))</f>
        <v>0</v>
      </c>
      <c r="AS165" s="42">
        <f>IF('Indicator Data'!AT169="No Data",1,IF('Indicator Data imputation'!AT168&lt;&gt;"",1,0))</f>
        <v>0</v>
      </c>
      <c r="AT165" s="42">
        <f>IF('Indicator Data'!AU169="No Data",1,IF('Indicator Data imputation'!AU168&lt;&gt;"",1,0))</f>
        <v>0</v>
      </c>
      <c r="AU165" s="42">
        <f>IF('Indicator Data'!AV169="No Data",1,IF('Indicator Data imputation'!AV168&lt;&gt;"",1,0))</f>
        <v>0</v>
      </c>
      <c r="AV165" s="42">
        <f>IF('Indicator Data'!AW169="No Data",1,IF('Indicator Data imputation'!AW168&lt;&gt;"",1,0))</f>
        <v>0</v>
      </c>
      <c r="AW165" s="42">
        <f>IF('Indicator Data'!AX169="No Data",1,IF('Indicator Data imputation'!AX168&lt;&gt;"",1,0))</f>
        <v>0</v>
      </c>
      <c r="AX165" s="42">
        <f>IF('Indicator Data'!AY169="No Data",1,IF('Indicator Data imputation'!AY168&lt;&gt;"",1,0))</f>
        <v>0</v>
      </c>
      <c r="AY165" s="42">
        <f>IF('Indicator Data'!AZ169="No Data",1,IF('Indicator Data imputation'!AZ168&lt;&gt;"",1,0))</f>
        <v>0</v>
      </c>
      <c r="AZ165" s="42">
        <f>IF('Indicator Data'!BA169="No Data",1,IF('Indicator Data imputation'!BA168&lt;&gt;"",1,0))</f>
        <v>0</v>
      </c>
      <c r="BA165" s="42">
        <f>IF('Indicator Data'!BB169="No Data",1,IF('Indicator Data imputation'!BB168&lt;&gt;"",1,0))</f>
        <v>0</v>
      </c>
      <c r="BB165" s="42">
        <f>IF('Indicator Data'!BC169="No Data",1,IF('Indicator Data imputation'!BC168&lt;&gt;"",1,0))</f>
        <v>0</v>
      </c>
      <c r="BC165" s="42">
        <f>IF('Indicator Data'!BD169="No Data",1,IF('Indicator Data imputation'!BD168&lt;&gt;"",1,0))</f>
        <v>0</v>
      </c>
      <c r="BD165" s="42">
        <f>IF('Indicator Data'!BE169="No Data",1,IF('Indicator Data imputation'!BE168&lt;&gt;"",1,0))</f>
        <v>0</v>
      </c>
      <c r="BE165" s="42">
        <f>IF('Indicator Data'!BF169="No Data",1,IF('Indicator Data imputation'!BF168&lt;&gt;"",1,0))</f>
        <v>1</v>
      </c>
      <c r="BF165" s="42">
        <f>IF('Indicator Data'!BG169="No Data",1,IF('Indicator Data imputation'!BG168&lt;&gt;"",1,0))</f>
        <v>0</v>
      </c>
      <c r="BG165" s="42">
        <f>IF('Indicator Data'!BH169="No Data",1,IF('Indicator Data imputation'!BH168&lt;&gt;"",1,0))</f>
        <v>0</v>
      </c>
      <c r="BH165" s="42">
        <f>IF('Indicator Data'!BI169="No Data",1,IF('Indicator Data imputation'!BI168&lt;&gt;"",1,0))</f>
        <v>0</v>
      </c>
      <c r="BI165" s="42">
        <f>IF('Indicator Data'!BJ169="No Data",1,IF('Indicator Data imputation'!BJ168&lt;&gt;"",1,0))</f>
        <v>0</v>
      </c>
      <c r="BJ165" s="42">
        <f>IF('Indicator Data'!BK169="No Data",1,IF('Indicator Data imputation'!BK168&lt;&gt;"",1,0))</f>
        <v>0</v>
      </c>
      <c r="BK165" s="42">
        <f>IF('Indicator Data'!BL169="No Data",1,IF('Indicator Data imputation'!BL168&lt;&gt;"",1,0))</f>
        <v>0</v>
      </c>
      <c r="BL165" s="42">
        <f>IF('Indicator Data'!BM169="No Data",1,IF('Indicator Data imputation'!BM168&lt;&gt;"",1,0))</f>
        <v>0</v>
      </c>
      <c r="BM165" s="42">
        <f>IF('Indicator Data'!BN169="No Data",1,IF('Indicator Data imputation'!BN168&lt;&gt;"",1,0))</f>
        <v>0</v>
      </c>
      <c r="BN165" s="42">
        <f>IF('Indicator Data'!BO169="No Data",1,IF('Indicator Data imputation'!BO168&lt;&gt;"",1,0))</f>
        <v>0</v>
      </c>
      <c r="BO165" s="42">
        <f>IF('Indicator Data'!BP169="No Data",1,IF('Indicator Data imputation'!BP168&lt;&gt;"",1,0))</f>
        <v>0</v>
      </c>
      <c r="BP165" s="42">
        <f>IF('Indicator Data'!BQ169="No Data",1,IF('Indicator Data imputation'!BQ168&lt;&gt;"",1,0))</f>
        <v>0</v>
      </c>
      <c r="BQ165" s="42">
        <f>IF('Indicator Data'!BR169="No Data",1,IF('Indicator Data imputation'!BR168&lt;&gt;"",1,0))</f>
        <v>0</v>
      </c>
      <c r="BR165" s="42">
        <f>IF('Indicator Data'!BS169="No Data",1,IF('Indicator Data imputation'!BS168&lt;&gt;"",1,0))</f>
        <v>1</v>
      </c>
      <c r="BS165" s="42">
        <f>IF('Indicator Data'!BT169="No Data",1,IF('Indicator Data imputation'!BT168&lt;&gt;"",1,0))</f>
        <v>0</v>
      </c>
      <c r="BT165" s="42">
        <f>IF('Indicator Data'!BU169="No Data",1,IF('Indicator Data imputation'!BU168&lt;&gt;"",1,0))</f>
        <v>0</v>
      </c>
      <c r="BU165">
        <f t="shared" si="8"/>
        <v>6</v>
      </c>
      <c r="BV165" s="44">
        <f t="shared" si="7"/>
        <v>0.08</v>
      </c>
    </row>
    <row r="166" spans="1:74">
      <c r="A166" t="str">
        <f>'Indicator Data'!B170</f>
        <v>SWE</v>
      </c>
      <c r="B166" s="42">
        <f>IF('Indicator Data'!C170="No Data",1,IF('Indicator Data imputation'!C169&lt;&gt;"",1,0))</f>
        <v>0</v>
      </c>
      <c r="C166" s="42">
        <f>IF('Indicator Data'!D170="No Data",1,IF('Indicator Data imputation'!D169&lt;&gt;"",1,0))</f>
        <v>0</v>
      </c>
      <c r="D166" s="42">
        <f>IF('Indicator Data'!E170="No Data",1,IF('Indicator Data imputation'!E169&lt;&gt;"",1,0))</f>
        <v>0</v>
      </c>
      <c r="E166" s="42">
        <f>IF('Indicator Data'!F170="No Data",1,IF('Indicator Data imputation'!F169&lt;&gt;"",1,0))</f>
        <v>0</v>
      </c>
      <c r="F166" s="42">
        <f>IF('Indicator Data'!G170="No Data",1,IF('Indicator Data imputation'!G169&lt;&gt;"",1,0))</f>
        <v>0</v>
      </c>
      <c r="G166" s="42">
        <f>IF('Indicator Data'!H170="No Data",1,IF('Indicator Data imputation'!H169&lt;&gt;"",1,0))</f>
        <v>0</v>
      </c>
      <c r="H166" s="42">
        <f>IF('Indicator Data'!I170="No Data",1,IF('Indicator Data imputation'!I169&lt;&gt;"",1,0))</f>
        <v>0</v>
      </c>
      <c r="I166" s="42">
        <f>IF('Indicator Data'!J170="No Data",1,IF('Indicator Data imputation'!J169&lt;&gt;"",1,0))</f>
        <v>0</v>
      </c>
      <c r="J166" s="42">
        <f>IF('Indicator Data'!K170="No Data",1,IF('Indicator Data imputation'!K169&lt;&gt;"",1,0))</f>
        <v>0</v>
      </c>
      <c r="K166" s="42">
        <f>IF('Indicator Data'!L170="No Data",1,IF('Indicator Data imputation'!L169&lt;&gt;"",1,0))</f>
        <v>0</v>
      </c>
      <c r="L166" s="42">
        <f>IF('Indicator Data'!M170="No Data",1,IF('Indicator Data imputation'!M169&lt;&gt;"",1,0))</f>
        <v>0</v>
      </c>
      <c r="M166" s="42">
        <f>IF('Indicator Data'!N170="No Data",1,IF('Indicator Data imputation'!N169&lt;&gt;"",1,0))</f>
        <v>1</v>
      </c>
      <c r="N166" s="42">
        <f>IF('Indicator Data'!O170="No Data",1,IF('Indicator Data imputation'!O169&lt;&gt;"",1,0))</f>
        <v>1</v>
      </c>
      <c r="O166" s="42">
        <f>IF('Indicator Data'!P170="No Data",1,IF('Indicator Data imputation'!P169&lt;&gt;"",1,0))</f>
        <v>1</v>
      </c>
      <c r="P166" s="42">
        <f>IF('Indicator Data'!Q170="No Data",1,IF('Indicator Data imputation'!Q169&lt;&gt;"",1,0))</f>
        <v>0</v>
      </c>
      <c r="Q166" s="42">
        <f>IF('Indicator Data'!R170="No Data",1,IF('Indicator Data imputation'!R169&lt;&gt;"",1,0))</f>
        <v>0</v>
      </c>
      <c r="R166" s="42">
        <f>IF('Indicator Data'!S170="No Data",1,IF('Indicator Data imputation'!S169&lt;&gt;"",1,0))</f>
        <v>0</v>
      </c>
      <c r="S166" s="42">
        <f>IF('Indicator Data'!T170="No Data",1,IF('Indicator Data imputation'!T169&lt;&gt;"",1,0))</f>
        <v>0</v>
      </c>
      <c r="T166" s="42">
        <f>IF('Indicator Data'!U170="No Data",1,IF('Indicator Data imputation'!U169&lt;&gt;"",1,0))</f>
        <v>0</v>
      </c>
      <c r="U166" s="42">
        <f>IF('Indicator Data'!V170="No Data",1,IF('Indicator Data imputation'!V169&lt;&gt;"",1,0))</f>
        <v>0</v>
      </c>
      <c r="V166" s="42">
        <f>IF('Indicator Data'!W170="No Data",1,IF('Indicator Data imputation'!W169&lt;&gt;"",1,0))</f>
        <v>0</v>
      </c>
      <c r="W166" s="42">
        <f>IF('Indicator Data'!X170="No Data",1,IF('Indicator Data imputation'!X169&lt;&gt;"",1,0))</f>
        <v>0</v>
      </c>
      <c r="X166" s="42">
        <f>IF('Indicator Data'!Y170="No Data",1,IF('Indicator Data imputation'!Y169&lt;&gt;"",1,0))</f>
        <v>1</v>
      </c>
      <c r="Y166" s="42">
        <f>IF('Indicator Data'!Z170="No Data",1,IF('Indicator Data imputation'!Z169&lt;&gt;"",1,0))</f>
        <v>0</v>
      </c>
      <c r="Z166" s="42">
        <f>IF('Indicator Data'!AA170="No Data",1,IF('Indicator Data imputation'!AA169&lt;&gt;"",1,0))</f>
        <v>1</v>
      </c>
      <c r="AA166" s="42">
        <f>IF('Indicator Data'!AB170="No Data",1,IF('Indicator Data imputation'!AB169&lt;&gt;"",1,0))</f>
        <v>0</v>
      </c>
      <c r="AB166" s="42">
        <f>IF('Indicator Data'!AC170="No Data",1,IF('Indicator Data imputation'!AC169&lt;&gt;"",1,0))</f>
        <v>0</v>
      </c>
      <c r="AC166" s="42">
        <f>IF('Indicator Data'!AD170="No Data",1,IF('Indicator Data imputation'!AD169&lt;&gt;"",1,0))</f>
        <v>0</v>
      </c>
      <c r="AD166" s="42">
        <f>IF('Indicator Data'!AE170="No Data",1,IF('Indicator Data imputation'!AE169&lt;&gt;"",1,0))</f>
        <v>0</v>
      </c>
      <c r="AE166" s="42">
        <f>IF('Indicator Data'!AF170="No Data",1,IF('Indicator Data imputation'!AF169&lt;&gt;"",1,0))</f>
        <v>0</v>
      </c>
      <c r="AF166" s="42">
        <f>IF('Indicator Data'!AG170="No Data",1,IF('Indicator Data imputation'!AG169&lt;&gt;"",1,0))</f>
        <v>0</v>
      </c>
      <c r="AG166" s="42">
        <f>IF('Indicator Data'!AH170="No Data",1,IF('Indicator Data imputation'!AH169&lt;&gt;"",1,0))</f>
        <v>0</v>
      </c>
      <c r="AH166" s="42">
        <f>IF('Indicator Data'!AI170="No Data",1,IF('Indicator Data imputation'!AI169&lt;&gt;"",1,0))</f>
        <v>1</v>
      </c>
      <c r="AI166" s="42">
        <f>IF('Indicator Data'!AJ170="No Data",1,IF('Indicator Data imputation'!AJ169&lt;&gt;"",1,0))</f>
        <v>0</v>
      </c>
      <c r="AJ166" s="42">
        <f>IF('Indicator Data'!AK170="No Data",1,IF('Indicator Data imputation'!AK169&lt;&gt;"",1,0))</f>
        <v>0</v>
      </c>
      <c r="AK166" s="42">
        <f>IF('Indicator Data'!AL170="No Data",1,IF('Indicator Data imputation'!AL169&lt;&gt;"",1,0))</f>
        <v>0</v>
      </c>
      <c r="AL166" s="42">
        <f>IF('Indicator Data'!AM170="No Data",1,IF('Indicator Data imputation'!AM169&lt;&gt;"",1,0))</f>
        <v>1</v>
      </c>
      <c r="AM166" s="42">
        <f>IF('Indicator Data'!AN170="No Data",1,IF('Indicator Data imputation'!AN169&lt;&gt;"",1,0))</f>
        <v>0</v>
      </c>
      <c r="AN166" s="42">
        <f>IF('Indicator Data'!AO170="No Data",1,IF('Indicator Data imputation'!AO169&lt;&gt;"",1,0))</f>
        <v>0</v>
      </c>
      <c r="AO166" s="42">
        <f>IF('Indicator Data'!AP170="No Data",1,IF('Indicator Data imputation'!AP169&lt;&gt;"",1,0))</f>
        <v>1</v>
      </c>
      <c r="AP166" s="42">
        <f>IF('Indicator Data'!AQ170="No Data",1,IF('Indicator Data imputation'!AQ169&lt;&gt;"",1,0))</f>
        <v>0</v>
      </c>
      <c r="AQ166" s="42">
        <f>IF('Indicator Data'!AR170="No Data",1,IF('Indicator Data imputation'!AR169&lt;&gt;"",1,0))</f>
        <v>1</v>
      </c>
      <c r="AR166" s="42">
        <f>IF('Indicator Data'!AS170="No Data",1,IF('Indicator Data imputation'!AS169&lt;&gt;"",1,0))</f>
        <v>1</v>
      </c>
      <c r="AS166" s="42">
        <f>IF('Indicator Data'!AT170="No Data",1,IF('Indicator Data imputation'!AT169&lt;&gt;"",1,0))</f>
        <v>1</v>
      </c>
      <c r="AT166" s="42">
        <f>IF('Indicator Data'!AU170="No Data",1,IF('Indicator Data imputation'!AU169&lt;&gt;"",1,0))</f>
        <v>0</v>
      </c>
      <c r="AU166" s="42">
        <f>IF('Indicator Data'!AV170="No Data",1,IF('Indicator Data imputation'!AV169&lt;&gt;"",1,0))</f>
        <v>0</v>
      </c>
      <c r="AV166" s="42">
        <f>IF('Indicator Data'!AW170="No Data",1,IF('Indicator Data imputation'!AW169&lt;&gt;"",1,0))</f>
        <v>0</v>
      </c>
      <c r="AW166" s="42">
        <f>IF('Indicator Data'!AX170="No Data",1,IF('Indicator Data imputation'!AX169&lt;&gt;"",1,0))</f>
        <v>0</v>
      </c>
      <c r="AX166" s="42">
        <f>IF('Indicator Data'!AY170="No Data",1,IF('Indicator Data imputation'!AY169&lt;&gt;"",1,0))</f>
        <v>0</v>
      </c>
      <c r="AY166" s="42">
        <f>IF('Indicator Data'!AZ170="No Data",1,IF('Indicator Data imputation'!AZ169&lt;&gt;"",1,0))</f>
        <v>0</v>
      </c>
      <c r="AZ166" s="42">
        <f>IF('Indicator Data'!BA170="No Data",1,IF('Indicator Data imputation'!BA169&lt;&gt;"",1,0))</f>
        <v>0</v>
      </c>
      <c r="BA166" s="42">
        <f>IF('Indicator Data'!BB170="No Data",1,IF('Indicator Data imputation'!BB169&lt;&gt;"",1,0))</f>
        <v>0</v>
      </c>
      <c r="BB166" s="42">
        <f>IF('Indicator Data'!BC170="No Data",1,IF('Indicator Data imputation'!BC169&lt;&gt;"",1,0))</f>
        <v>0</v>
      </c>
      <c r="BC166" s="42">
        <f>IF('Indicator Data'!BD170="No Data",1,IF('Indicator Data imputation'!BD169&lt;&gt;"",1,0))</f>
        <v>0</v>
      </c>
      <c r="BD166" s="42">
        <f>IF('Indicator Data'!BE170="No Data",1,IF('Indicator Data imputation'!BE169&lt;&gt;"",1,0))</f>
        <v>0</v>
      </c>
      <c r="BE166" s="42">
        <f>IF('Indicator Data'!BF170="No Data",1,IF('Indicator Data imputation'!BF169&lt;&gt;"",1,0))</f>
        <v>0</v>
      </c>
      <c r="BF166" s="42">
        <f>IF('Indicator Data'!BG170="No Data",1,IF('Indicator Data imputation'!BG169&lt;&gt;"",1,0))</f>
        <v>0</v>
      </c>
      <c r="BG166" s="42">
        <f>IF('Indicator Data'!BH170="No Data",1,IF('Indicator Data imputation'!BH169&lt;&gt;"",1,0))</f>
        <v>0</v>
      </c>
      <c r="BH166" s="42">
        <f>IF('Indicator Data'!BI170="No Data",1,IF('Indicator Data imputation'!BI169&lt;&gt;"",1,0))</f>
        <v>0</v>
      </c>
      <c r="BI166" s="42">
        <f>IF('Indicator Data'!BJ170="No Data",1,IF('Indicator Data imputation'!BJ169&lt;&gt;"",1,0))</f>
        <v>1</v>
      </c>
      <c r="BJ166" s="42">
        <f>IF('Indicator Data'!BK170="No Data",1,IF('Indicator Data imputation'!BK169&lt;&gt;"",1,0))</f>
        <v>0</v>
      </c>
      <c r="BK166" s="42">
        <f>IF('Indicator Data'!BL170="No Data",1,IF('Indicator Data imputation'!BL169&lt;&gt;"",1,0))</f>
        <v>0</v>
      </c>
      <c r="BL166" s="42">
        <f>IF('Indicator Data'!BM170="No Data",1,IF('Indicator Data imputation'!BM169&lt;&gt;"",1,0))</f>
        <v>0</v>
      </c>
      <c r="BM166" s="42">
        <f>IF('Indicator Data'!BN170="No Data",1,IF('Indicator Data imputation'!BN169&lt;&gt;"",1,0))</f>
        <v>0</v>
      </c>
      <c r="BN166" s="42">
        <f>IF('Indicator Data'!BO170="No Data",1,IF('Indicator Data imputation'!BO169&lt;&gt;"",1,0))</f>
        <v>0</v>
      </c>
      <c r="BO166" s="42">
        <f>IF('Indicator Data'!BP170="No Data",1,IF('Indicator Data imputation'!BP169&lt;&gt;"",1,0))</f>
        <v>0</v>
      </c>
      <c r="BP166" s="42">
        <f>IF('Indicator Data'!BQ170="No Data",1,IF('Indicator Data imputation'!BQ169&lt;&gt;"",1,0))</f>
        <v>0</v>
      </c>
      <c r="BQ166" s="42">
        <f>IF('Indicator Data'!BR170="No Data",1,IF('Indicator Data imputation'!BR169&lt;&gt;"",1,0))</f>
        <v>0</v>
      </c>
      <c r="BR166" s="42">
        <f>IF('Indicator Data'!BS170="No Data",1,IF('Indicator Data imputation'!BS169&lt;&gt;"",1,0))</f>
        <v>0</v>
      </c>
      <c r="BS166" s="42">
        <f>IF('Indicator Data'!BT170="No Data",1,IF('Indicator Data imputation'!BT169&lt;&gt;"",1,0))</f>
        <v>0</v>
      </c>
      <c r="BT166" s="42">
        <f>IF('Indicator Data'!BU170="No Data",1,IF('Indicator Data imputation'!BU169&lt;&gt;"",1,0))</f>
        <v>0</v>
      </c>
      <c r="BU166">
        <f t="shared" si="8"/>
        <v>12</v>
      </c>
      <c r="BV166" s="44">
        <f t="shared" si="7"/>
        <v>0.16</v>
      </c>
    </row>
    <row r="167" spans="1:74">
      <c r="A167" t="str">
        <f>'Indicator Data'!B171</f>
        <v>CHE</v>
      </c>
      <c r="B167" s="42">
        <f>IF('Indicator Data'!C171="No Data",1,IF('Indicator Data imputation'!C170&lt;&gt;"",1,0))</f>
        <v>0</v>
      </c>
      <c r="C167" s="42">
        <f>IF('Indicator Data'!D171="No Data",1,IF('Indicator Data imputation'!D170&lt;&gt;"",1,0))</f>
        <v>0</v>
      </c>
      <c r="D167" s="42">
        <f>IF('Indicator Data'!E171="No Data",1,IF('Indicator Data imputation'!E170&lt;&gt;"",1,0))</f>
        <v>0</v>
      </c>
      <c r="E167" s="42">
        <f>IF('Indicator Data'!F171="No Data",1,IF('Indicator Data imputation'!F170&lt;&gt;"",1,0))</f>
        <v>0</v>
      </c>
      <c r="F167" s="42">
        <f>IF('Indicator Data'!G171="No Data",1,IF('Indicator Data imputation'!G170&lt;&gt;"",1,0))</f>
        <v>0</v>
      </c>
      <c r="G167" s="42">
        <f>IF('Indicator Data'!H171="No Data",1,IF('Indicator Data imputation'!H170&lt;&gt;"",1,0))</f>
        <v>0</v>
      </c>
      <c r="H167" s="42">
        <f>IF('Indicator Data'!I171="No Data",1,IF('Indicator Data imputation'!I170&lt;&gt;"",1,0))</f>
        <v>0</v>
      </c>
      <c r="I167" s="42">
        <f>IF('Indicator Data'!J171="No Data",1,IF('Indicator Data imputation'!J170&lt;&gt;"",1,0))</f>
        <v>0</v>
      </c>
      <c r="J167" s="42">
        <f>IF('Indicator Data'!K171="No Data",1,IF('Indicator Data imputation'!K170&lt;&gt;"",1,0))</f>
        <v>0</v>
      </c>
      <c r="K167" s="42">
        <f>IF('Indicator Data'!L171="No Data",1,IF('Indicator Data imputation'!L170&lt;&gt;"",1,0))</f>
        <v>0</v>
      </c>
      <c r="L167" s="42">
        <f>IF('Indicator Data'!M171="No Data",1,IF('Indicator Data imputation'!M170&lt;&gt;"",1,0))</f>
        <v>0</v>
      </c>
      <c r="M167" s="42">
        <f>IF('Indicator Data'!N171="No Data",1,IF('Indicator Data imputation'!N170&lt;&gt;"",1,0))</f>
        <v>1</v>
      </c>
      <c r="N167" s="42">
        <f>IF('Indicator Data'!O171="No Data",1,IF('Indicator Data imputation'!O170&lt;&gt;"",1,0))</f>
        <v>1</v>
      </c>
      <c r="O167" s="42">
        <f>IF('Indicator Data'!P171="No Data",1,IF('Indicator Data imputation'!P170&lt;&gt;"",1,0))</f>
        <v>1</v>
      </c>
      <c r="P167" s="42">
        <f>IF('Indicator Data'!Q171="No Data",1,IF('Indicator Data imputation'!Q170&lt;&gt;"",1,0))</f>
        <v>0</v>
      </c>
      <c r="Q167" s="42">
        <f>IF('Indicator Data'!R171="No Data",1,IF('Indicator Data imputation'!R170&lt;&gt;"",1,0))</f>
        <v>0</v>
      </c>
      <c r="R167" s="42">
        <f>IF('Indicator Data'!S171="No Data",1,IF('Indicator Data imputation'!S170&lt;&gt;"",1,0))</f>
        <v>0</v>
      </c>
      <c r="S167" s="42">
        <f>IF('Indicator Data'!T171="No Data",1,IF('Indicator Data imputation'!T170&lt;&gt;"",1,0))</f>
        <v>0</v>
      </c>
      <c r="T167" s="42">
        <f>IF('Indicator Data'!U171="No Data",1,IF('Indicator Data imputation'!U170&lt;&gt;"",1,0))</f>
        <v>0</v>
      </c>
      <c r="U167" s="42">
        <f>IF('Indicator Data'!V171="No Data",1,IF('Indicator Data imputation'!V170&lt;&gt;"",1,0))</f>
        <v>0</v>
      </c>
      <c r="V167" s="42">
        <f>IF('Indicator Data'!W171="No Data",1,IF('Indicator Data imputation'!W170&lt;&gt;"",1,0))</f>
        <v>0</v>
      </c>
      <c r="W167" s="42">
        <f>IF('Indicator Data'!X171="No Data",1,IF('Indicator Data imputation'!X170&lt;&gt;"",1,0))</f>
        <v>0</v>
      </c>
      <c r="X167" s="42">
        <f>IF('Indicator Data'!Y171="No Data",1,IF('Indicator Data imputation'!Y170&lt;&gt;"",1,0))</f>
        <v>1</v>
      </c>
      <c r="Y167" s="42">
        <f>IF('Indicator Data'!Z171="No Data",1,IF('Indicator Data imputation'!Z170&lt;&gt;"",1,0))</f>
        <v>0</v>
      </c>
      <c r="Z167" s="42">
        <f>IF('Indicator Data'!AA171="No Data",1,IF('Indicator Data imputation'!AA170&lt;&gt;"",1,0))</f>
        <v>1</v>
      </c>
      <c r="AA167" s="42">
        <f>IF('Indicator Data'!AB171="No Data",1,IF('Indicator Data imputation'!AB170&lt;&gt;"",1,0))</f>
        <v>0</v>
      </c>
      <c r="AB167" s="42">
        <f>IF('Indicator Data'!AC171="No Data",1,IF('Indicator Data imputation'!AC170&lt;&gt;"",1,0))</f>
        <v>1</v>
      </c>
      <c r="AC167" s="42">
        <f>IF('Indicator Data'!AD171="No Data",1,IF('Indicator Data imputation'!AD170&lt;&gt;"",1,0))</f>
        <v>0</v>
      </c>
      <c r="AD167" s="42">
        <f>IF('Indicator Data'!AE171="No Data",1,IF('Indicator Data imputation'!AE170&lt;&gt;"",1,0))</f>
        <v>0</v>
      </c>
      <c r="AE167" s="42">
        <f>IF('Indicator Data'!AF171="No Data",1,IF('Indicator Data imputation'!AF170&lt;&gt;"",1,0))</f>
        <v>0</v>
      </c>
      <c r="AF167" s="42">
        <f>IF('Indicator Data'!AG171="No Data",1,IF('Indicator Data imputation'!AG170&lt;&gt;"",1,0))</f>
        <v>0</v>
      </c>
      <c r="AG167" s="42">
        <f>IF('Indicator Data'!AH171="No Data",1,IF('Indicator Data imputation'!AH170&lt;&gt;"",1,0))</f>
        <v>0</v>
      </c>
      <c r="AH167" s="42">
        <f>IF('Indicator Data'!AI171="No Data",1,IF('Indicator Data imputation'!AI170&lt;&gt;"",1,0))</f>
        <v>1</v>
      </c>
      <c r="AI167" s="42">
        <f>IF('Indicator Data'!AJ171="No Data",1,IF('Indicator Data imputation'!AJ170&lt;&gt;"",1,0))</f>
        <v>0</v>
      </c>
      <c r="AJ167" s="42">
        <f>IF('Indicator Data'!AK171="No Data",1,IF('Indicator Data imputation'!AK170&lt;&gt;"",1,0))</f>
        <v>0</v>
      </c>
      <c r="AK167" s="42">
        <f>IF('Indicator Data'!AL171="No Data",1,IF('Indicator Data imputation'!AL170&lt;&gt;"",1,0))</f>
        <v>0</v>
      </c>
      <c r="AL167" s="42">
        <f>IF('Indicator Data'!AM171="No Data",1,IF('Indicator Data imputation'!AM170&lt;&gt;"",1,0))</f>
        <v>1</v>
      </c>
      <c r="AM167" s="42">
        <f>IF('Indicator Data'!AN171="No Data",1,IF('Indicator Data imputation'!AN170&lt;&gt;"",1,0))</f>
        <v>0</v>
      </c>
      <c r="AN167" s="42">
        <f>IF('Indicator Data'!AO171="No Data",1,IF('Indicator Data imputation'!AO170&lt;&gt;"",1,0))</f>
        <v>0</v>
      </c>
      <c r="AO167" s="42">
        <f>IF('Indicator Data'!AP171="No Data",1,IF('Indicator Data imputation'!AP170&lt;&gt;"",1,0))</f>
        <v>1</v>
      </c>
      <c r="AP167" s="42">
        <f>IF('Indicator Data'!AQ171="No Data",1,IF('Indicator Data imputation'!AQ170&lt;&gt;"",1,0))</f>
        <v>0</v>
      </c>
      <c r="AQ167" s="42">
        <f>IF('Indicator Data'!AR171="No Data",1,IF('Indicator Data imputation'!AR170&lt;&gt;"",1,0))</f>
        <v>0</v>
      </c>
      <c r="AR167" s="42">
        <f>IF('Indicator Data'!AS171="No Data",1,IF('Indicator Data imputation'!AS170&lt;&gt;"",1,0))</f>
        <v>0</v>
      </c>
      <c r="AS167" s="42">
        <f>IF('Indicator Data'!AT171="No Data",1,IF('Indicator Data imputation'!AT170&lt;&gt;"",1,0))</f>
        <v>1</v>
      </c>
      <c r="AT167" s="42">
        <f>IF('Indicator Data'!AU171="No Data",1,IF('Indicator Data imputation'!AU170&lt;&gt;"",1,0))</f>
        <v>0</v>
      </c>
      <c r="AU167" s="42">
        <f>IF('Indicator Data'!AV171="No Data",1,IF('Indicator Data imputation'!AV170&lt;&gt;"",1,0))</f>
        <v>0</v>
      </c>
      <c r="AV167" s="42">
        <f>IF('Indicator Data'!AW171="No Data",1,IF('Indicator Data imputation'!AW170&lt;&gt;"",1,0))</f>
        <v>0</v>
      </c>
      <c r="AW167" s="42">
        <f>IF('Indicator Data'!AX171="No Data",1,IF('Indicator Data imputation'!AX170&lt;&gt;"",1,0))</f>
        <v>0</v>
      </c>
      <c r="AX167" s="42">
        <f>IF('Indicator Data'!AY171="No Data",1,IF('Indicator Data imputation'!AY170&lt;&gt;"",1,0))</f>
        <v>0</v>
      </c>
      <c r="AY167" s="42">
        <f>IF('Indicator Data'!AZ171="No Data",1,IF('Indicator Data imputation'!AZ170&lt;&gt;"",1,0))</f>
        <v>0</v>
      </c>
      <c r="AZ167" s="42">
        <f>IF('Indicator Data'!BA171="No Data",1,IF('Indicator Data imputation'!BA170&lt;&gt;"",1,0))</f>
        <v>0</v>
      </c>
      <c r="BA167" s="42">
        <f>IF('Indicator Data'!BB171="No Data",1,IF('Indicator Data imputation'!BB170&lt;&gt;"",1,0))</f>
        <v>0</v>
      </c>
      <c r="BB167" s="42">
        <f>IF('Indicator Data'!BC171="No Data",1,IF('Indicator Data imputation'!BC170&lt;&gt;"",1,0))</f>
        <v>0</v>
      </c>
      <c r="BC167" s="42">
        <f>IF('Indicator Data'!BD171="No Data",1,IF('Indicator Data imputation'!BD170&lt;&gt;"",1,0))</f>
        <v>0</v>
      </c>
      <c r="BD167" s="42">
        <f>IF('Indicator Data'!BE171="No Data",1,IF('Indicator Data imputation'!BE170&lt;&gt;"",1,0))</f>
        <v>0</v>
      </c>
      <c r="BE167" s="42">
        <f>IF('Indicator Data'!BF171="No Data",1,IF('Indicator Data imputation'!BF170&lt;&gt;"",1,0))</f>
        <v>0</v>
      </c>
      <c r="BF167" s="42">
        <f>IF('Indicator Data'!BG171="No Data",1,IF('Indicator Data imputation'!BG170&lt;&gt;"",1,0))</f>
        <v>0</v>
      </c>
      <c r="BG167" s="42">
        <f>IF('Indicator Data'!BH171="No Data",1,IF('Indicator Data imputation'!BH170&lt;&gt;"",1,0))</f>
        <v>0</v>
      </c>
      <c r="BH167" s="42">
        <f>IF('Indicator Data'!BI171="No Data",1,IF('Indicator Data imputation'!BI170&lt;&gt;"",1,0))</f>
        <v>0</v>
      </c>
      <c r="BI167" s="42">
        <f>IF('Indicator Data'!BJ171="No Data",1,IF('Indicator Data imputation'!BJ170&lt;&gt;"",1,0))</f>
        <v>1</v>
      </c>
      <c r="BJ167" s="42">
        <f>IF('Indicator Data'!BK171="No Data",1,IF('Indicator Data imputation'!BK170&lt;&gt;"",1,0))</f>
        <v>0</v>
      </c>
      <c r="BK167" s="42">
        <f>IF('Indicator Data'!BL171="No Data",1,IF('Indicator Data imputation'!BL170&lt;&gt;"",1,0))</f>
        <v>0</v>
      </c>
      <c r="BL167" s="42">
        <f>IF('Indicator Data'!BM171="No Data",1,IF('Indicator Data imputation'!BM170&lt;&gt;"",1,0))</f>
        <v>0</v>
      </c>
      <c r="BM167" s="42">
        <f>IF('Indicator Data'!BN171="No Data",1,IF('Indicator Data imputation'!BN170&lt;&gt;"",1,0))</f>
        <v>0</v>
      </c>
      <c r="BN167" s="42">
        <f>IF('Indicator Data'!BO171="No Data",1,IF('Indicator Data imputation'!BO170&lt;&gt;"",1,0))</f>
        <v>0</v>
      </c>
      <c r="BO167" s="42">
        <f>IF('Indicator Data'!BP171="No Data",1,IF('Indicator Data imputation'!BP170&lt;&gt;"",1,0))</f>
        <v>0</v>
      </c>
      <c r="BP167" s="42">
        <f>IF('Indicator Data'!BQ171="No Data",1,IF('Indicator Data imputation'!BQ170&lt;&gt;"",1,0))</f>
        <v>0</v>
      </c>
      <c r="BQ167" s="42">
        <f>IF('Indicator Data'!BR171="No Data",1,IF('Indicator Data imputation'!BR170&lt;&gt;"",1,0))</f>
        <v>0</v>
      </c>
      <c r="BR167" s="42">
        <f>IF('Indicator Data'!BS171="No Data",1,IF('Indicator Data imputation'!BS170&lt;&gt;"",1,0))</f>
        <v>0</v>
      </c>
      <c r="BS167" s="42">
        <f>IF('Indicator Data'!BT171="No Data",1,IF('Indicator Data imputation'!BT170&lt;&gt;"",1,0))</f>
        <v>0</v>
      </c>
      <c r="BT167" s="42">
        <f>IF('Indicator Data'!BU171="No Data",1,IF('Indicator Data imputation'!BU170&lt;&gt;"",1,0))</f>
        <v>0</v>
      </c>
      <c r="BU167">
        <f t="shared" si="8"/>
        <v>11</v>
      </c>
      <c r="BV167" s="44">
        <f t="shared" si="7"/>
        <v>0.14666666666666667</v>
      </c>
    </row>
    <row r="168" spans="1:74">
      <c r="A168" t="str">
        <f>'Indicator Data'!B172</f>
        <v>SYR</v>
      </c>
      <c r="B168" s="42">
        <f>IF('Indicator Data'!C172="No Data",1,IF('Indicator Data imputation'!C171&lt;&gt;"",1,0))</f>
        <v>0</v>
      </c>
      <c r="C168" s="42">
        <f>IF('Indicator Data'!D172="No Data",1,IF('Indicator Data imputation'!D171&lt;&gt;"",1,0))</f>
        <v>0</v>
      </c>
      <c r="D168" s="42">
        <f>IF('Indicator Data'!E172="No Data",1,IF('Indicator Data imputation'!E171&lt;&gt;"",1,0))</f>
        <v>0</v>
      </c>
      <c r="E168" s="42">
        <f>IF('Indicator Data'!F172="No Data",1,IF('Indicator Data imputation'!F171&lt;&gt;"",1,0))</f>
        <v>0</v>
      </c>
      <c r="F168" s="42">
        <f>IF('Indicator Data'!G172="No Data",1,IF('Indicator Data imputation'!G171&lt;&gt;"",1,0))</f>
        <v>0</v>
      </c>
      <c r="G168" s="42">
        <f>IF('Indicator Data'!H172="No Data",1,IF('Indicator Data imputation'!H171&lt;&gt;"",1,0))</f>
        <v>0</v>
      </c>
      <c r="H168" s="42">
        <f>IF('Indicator Data'!I172="No Data",1,IF('Indicator Data imputation'!I171&lt;&gt;"",1,0))</f>
        <v>0</v>
      </c>
      <c r="I168" s="42">
        <f>IF('Indicator Data'!J172="No Data",1,IF('Indicator Data imputation'!J171&lt;&gt;"",1,0))</f>
        <v>0</v>
      </c>
      <c r="J168" s="42">
        <f>IF('Indicator Data'!K172="No Data",1,IF('Indicator Data imputation'!K171&lt;&gt;"",1,0))</f>
        <v>0</v>
      </c>
      <c r="K168" s="42">
        <f>IF('Indicator Data'!L172="No Data",1,IF('Indicator Data imputation'!L171&lt;&gt;"",1,0))</f>
        <v>0</v>
      </c>
      <c r="L168" s="42">
        <f>IF('Indicator Data'!M172="No Data",1,IF('Indicator Data imputation'!M171&lt;&gt;"",1,0))</f>
        <v>0</v>
      </c>
      <c r="M168" s="42">
        <f>IF('Indicator Data'!N172="No Data",1,IF('Indicator Data imputation'!N171&lt;&gt;"",1,0))</f>
        <v>1</v>
      </c>
      <c r="N168" s="42">
        <f>IF('Indicator Data'!O172="No Data",1,IF('Indicator Data imputation'!O171&lt;&gt;"",1,0))</f>
        <v>1</v>
      </c>
      <c r="O168" s="42">
        <f>IF('Indicator Data'!P172="No Data",1,IF('Indicator Data imputation'!P171&lt;&gt;"",1,0))</f>
        <v>1</v>
      </c>
      <c r="P168" s="42">
        <f>IF('Indicator Data'!Q172="No Data",1,IF('Indicator Data imputation'!Q171&lt;&gt;"",1,0))</f>
        <v>0</v>
      </c>
      <c r="Q168" s="42">
        <f>IF('Indicator Data'!R172="No Data",1,IF('Indicator Data imputation'!R171&lt;&gt;"",1,0))</f>
        <v>0</v>
      </c>
      <c r="R168" s="42">
        <f>IF('Indicator Data'!S172="No Data",1,IF('Indicator Data imputation'!S171&lt;&gt;"",1,0))</f>
        <v>0</v>
      </c>
      <c r="S168" s="42">
        <f>IF('Indicator Data'!T172="No Data",1,IF('Indicator Data imputation'!T171&lt;&gt;"",1,0))</f>
        <v>0</v>
      </c>
      <c r="T168" s="42">
        <f>IF('Indicator Data'!U172="No Data",1,IF('Indicator Data imputation'!U171&lt;&gt;"",1,0))</f>
        <v>0</v>
      </c>
      <c r="U168" s="42">
        <f>IF('Indicator Data'!V172="No Data",1,IF('Indicator Data imputation'!V171&lt;&gt;"",1,0))</f>
        <v>0</v>
      </c>
      <c r="V168" s="42">
        <f>IF('Indicator Data'!W172="No Data",1,IF('Indicator Data imputation'!W171&lt;&gt;"",1,0))</f>
        <v>0</v>
      </c>
      <c r="W168" s="42">
        <f>IF('Indicator Data'!X172="No Data",1,IF('Indicator Data imputation'!X171&lt;&gt;"",1,0))</f>
        <v>0</v>
      </c>
      <c r="X168" s="42">
        <f>IF('Indicator Data'!Y172="No Data",1,IF('Indicator Data imputation'!Y171&lt;&gt;"",1,0))</f>
        <v>0</v>
      </c>
      <c r="Y168" s="42">
        <f>IF('Indicator Data'!Z172="No Data",1,IF('Indicator Data imputation'!Z171&lt;&gt;"",1,0))</f>
        <v>0</v>
      </c>
      <c r="Z168" s="42">
        <f>IF('Indicator Data'!AA172="No Data",1,IF('Indicator Data imputation'!AA171&lt;&gt;"",1,0))</f>
        <v>0</v>
      </c>
      <c r="AA168" s="42">
        <f>IF('Indicator Data'!AB172="No Data",1,IF('Indicator Data imputation'!AB171&lt;&gt;"",1,0))</f>
        <v>0</v>
      </c>
      <c r="AB168" s="42">
        <f>IF('Indicator Data'!AC172="No Data",1,IF('Indicator Data imputation'!AC171&lt;&gt;"",1,0))</f>
        <v>0</v>
      </c>
      <c r="AC168" s="42">
        <f>IF('Indicator Data'!AD172="No Data",1,IF('Indicator Data imputation'!AD171&lt;&gt;"",1,0))</f>
        <v>0</v>
      </c>
      <c r="AD168" s="42">
        <f>IF('Indicator Data'!AE172="No Data",1,IF('Indicator Data imputation'!AE171&lt;&gt;"",1,0))</f>
        <v>0</v>
      </c>
      <c r="AE168" s="42">
        <f>IF('Indicator Data'!AF172="No Data",1,IF('Indicator Data imputation'!AF171&lt;&gt;"",1,0))</f>
        <v>0</v>
      </c>
      <c r="AF168" s="42">
        <f>IF('Indicator Data'!AG172="No Data",1,IF('Indicator Data imputation'!AG171&lt;&gt;"",1,0))</f>
        <v>0</v>
      </c>
      <c r="AG168" s="42">
        <f>IF('Indicator Data'!AH172="No Data",1,IF('Indicator Data imputation'!AH171&lt;&gt;"",1,0))</f>
        <v>0</v>
      </c>
      <c r="AH168" s="42">
        <f>IF('Indicator Data'!AI172="No Data",1,IF('Indicator Data imputation'!AI171&lt;&gt;"",1,0))</f>
        <v>1</v>
      </c>
      <c r="AI168" s="42">
        <f>IF('Indicator Data'!AJ172="No Data",1,IF('Indicator Data imputation'!AJ171&lt;&gt;"",1,0))</f>
        <v>0</v>
      </c>
      <c r="AJ168" s="42">
        <f>IF('Indicator Data'!AK172="No Data",1,IF('Indicator Data imputation'!AK171&lt;&gt;"",1,0))</f>
        <v>0</v>
      </c>
      <c r="AK168" s="42">
        <f>IF('Indicator Data'!AL172="No Data",1,IF('Indicator Data imputation'!AL171&lt;&gt;"",1,0))</f>
        <v>0</v>
      </c>
      <c r="AL168" s="42">
        <f>IF('Indicator Data'!AM172="No Data",1,IF('Indicator Data imputation'!AM171&lt;&gt;"",1,0))</f>
        <v>0</v>
      </c>
      <c r="AM168" s="42">
        <f>IF('Indicator Data'!AN172="No Data",1,IF('Indicator Data imputation'!AN171&lt;&gt;"",1,0))</f>
        <v>0</v>
      </c>
      <c r="AN168" s="42">
        <f>IF('Indicator Data'!AO172="No Data",1,IF('Indicator Data imputation'!AO171&lt;&gt;"",1,0))</f>
        <v>0</v>
      </c>
      <c r="AO168" s="42">
        <f>IF('Indicator Data'!AP172="No Data",1,IF('Indicator Data imputation'!AP171&lt;&gt;"",1,0))</f>
        <v>0</v>
      </c>
      <c r="AP168" s="42">
        <f>IF('Indicator Data'!AQ172="No Data",1,IF('Indicator Data imputation'!AQ171&lt;&gt;"",1,0))</f>
        <v>0</v>
      </c>
      <c r="AQ168" s="42">
        <f>IF('Indicator Data'!AR172="No Data",1,IF('Indicator Data imputation'!AR171&lt;&gt;"",1,0))</f>
        <v>0</v>
      </c>
      <c r="AR168" s="42">
        <f>IF('Indicator Data'!AS172="No Data",1,IF('Indicator Data imputation'!AS171&lt;&gt;"",1,0))</f>
        <v>0</v>
      </c>
      <c r="AS168" s="42">
        <f>IF('Indicator Data'!AT172="No Data",1,IF('Indicator Data imputation'!AT171&lt;&gt;"",1,0))</f>
        <v>0</v>
      </c>
      <c r="AT168" s="42">
        <f>IF('Indicator Data'!AU172="No Data",1,IF('Indicator Data imputation'!AU171&lt;&gt;"",1,0))</f>
        <v>0</v>
      </c>
      <c r="AU168" s="42">
        <f>IF('Indicator Data'!AV172="No Data",1,IF('Indicator Data imputation'!AV171&lt;&gt;"",1,0))</f>
        <v>0</v>
      </c>
      <c r="AV168" s="42">
        <f>IF('Indicator Data'!AW172="No Data",1,IF('Indicator Data imputation'!AW171&lt;&gt;"",1,0))</f>
        <v>0</v>
      </c>
      <c r="AW168" s="42">
        <f>IF('Indicator Data'!AX172="No Data",1,IF('Indicator Data imputation'!AX171&lt;&gt;"",1,0))</f>
        <v>0</v>
      </c>
      <c r="AX168" s="42">
        <f>IF('Indicator Data'!AY172="No Data",1,IF('Indicator Data imputation'!AY171&lt;&gt;"",1,0))</f>
        <v>0</v>
      </c>
      <c r="AY168" s="42">
        <f>IF('Indicator Data'!AZ172="No Data",1,IF('Indicator Data imputation'!AZ171&lt;&gt;"",1,0))</f>
        <v>0</v>
      </c>
      <c r="AZ168" s="42">
        <f>IF('Indicator Data'!BA172="No Data",1,IF('Indicator Data imputation'!BA171&lt;&gt;"",1,0))</f>
        <v>0</v>
      </c>
      <c r="BA168" s="42">
        <f>IF('Indicator Data'!BB172="No Data",1,IF('Indicator Data imputation'!BB171&lt;&gt;"",1,0))</f>
        <v>0</v>
      </c>
      <c r="BB168" s="42">
        <f>IF('Indicator Data'!BC172="No Data",1,IF('Indicator Data imputation'!BC171&lt;&gt;"",1,0))</f>
        <v>0</v>
      </c>
      <c r="BC168" s="42">
        <f>IF('Indicator Data'!BD172="No Data",1,IF('Indicator Data imputation'!BD171&lt;&gt;"",1,0))</f>
        <v>0</v>
      </c>
      <c r="BD168" s="42">
        <f>IF('Indicator Data'!BE172="No Data",1,IF('Indicator Data imputation'!BE171&lt;&gt;"",1,0))</f>
        <v>0</v>
      </c>
      <c r="BE168" s="42">
        <f>IF('Indicator Data'!BF172="No Data",1,IF('Indicator Data imputation'!BF171&lt;&gt;"",1,0))</f>
        <v>0</v>
      </c>
      <c r="BF168" s="42">
        <f>IF('Indicator Data'!BG172="No Data",1,IF('Indicator Data imputation'!BG171&lt;&gt;"",1,0))</f>
        <v>0</v>
      </c>
      <c r="BG168" s="42">
        <f>IF('Indicator Data'!BH172="No Data",1,IF('Indicator Data imputation'!BH171&lt;&gt;"",1,0))</f>
        <v>0</v>
      </c>
      <c r="BH168" s="42">
        <f>IF('Indicator Data'!BI172="No Data",1,IF('Indicator Data imputation'!BI171&lt;&gt;"",1,0))</f>
        <v>0</v>
      </c>
      <c r="BI168" s="42">
        <f>IF('Indicator Data'!BJ172="No Data",1,IF('Indicator Data imputation'!BJ171&lt;&gt;"",1,0))</f>
        <v>0</v>
      </c>
      <c r="BJ168" s="42">
        <f>IF('Indicator Data'!BK172="No Data",1,IF('Indicator Data imputation'!BK171&lt;&gt;"",1,0))</f>
        <v>0</v>
      </c>
      <c r="BK168" s="42">
        <f>IF('Indicator Data'!BL172="No Data",1,IF('Indicator Data imputation'!BL171&lt;&gt;"",1,0))</f>
        <v>0</v>
      </c>
      <c r="BL168" s="42">
        <f>IF('Indicator Data'!BM172="No Data",1,IF('Indicator Data imputation'!BM171&lt;&gt;"",1,0))</f>
        <v>0</v>
      </c>
      <c r="BM168" s="42">
        <f>IF('Indicator Data'!BN172="No Data",1,IF('Indicator Data imputation'!BN171&lt;&gt;"",1,0))</f>
        <v>0</v>
      </c>
      <c r="BN168" s="42">
        <f>IF('Indicator Data'!BO172="No Data",1,IF('Indicator Data imputation'!BO171&lt;&gt;"",1,0))</f>
        <v>0</v>
      </c>
      <c r="BO168" s="42">
        <f>IF('Indicator Data'!BP172="No Data",1,IF('Indicator Data imputation'!BP171&lt;&gt;"",1,0))</f>
        <v>0</v>
      </c>
      <c r="BP168" s="42">
        <f>IF('Indicator Data'!BQ172="No Data",1,IF('Indicator Data imputation'!BQ171&lt;&gt;"",1,0))</f>
        <v>0</v>
      </c>
      <c r="BQ168" s="42">
        <f>IF('Indicator Data'!BR172="No Data",1,IF('Indicator Data imputation'!BR171&lt;&gt;"",1,0))</f>
        <v>0</v>
      </c>
      <c r="BR168" s="42">
        <f>IF('Indicator Data'!BS172="No Data",1,IF('Indicator Data imputation'!BS171&lt;&gt;"",1,0))</f>
        <v>1</v>
      </c>
      <c r="BS168" s="42">
        <f>IF('Indicator Data'!BT172="No Data",1,IF('Indicator Data imputation'!BT171&lt;&gt;"",1,0))</f>
        <v>1</v>
      </c>
      <c r="BT168" s="42">
        <f>IF('Indicator Data'!BU172="No Data",1,IF('Indicator Data imputation'!BU171&lt;&gt;"",1,0))</f>
        <v>0</v>
      </c>
      <c r="BU168">
        <f t="shared" si="8"/>
        <v>6</v>
      </c>
      <c r="BV168" s="44">
        <f t="shared" si="7"/>
        <v>0.08</v>
      </c>
    </row>
    <row r="169" spans="1:74">
      <c r="A169" t="str">
        <f>'Indicator Data'!B173</f>
        <v>TJK</v>
      </c>
      <c r="B169" s="42">
        <f>IF('Indicator Data'!C173="No Data",1,IF('Indicator Data imputation'!C172&lt;&gt;"",1,0))</f>
        <v>0</v>
      </c>
      <c r="C169" s="42">
        <f>IF('Indicator Data'!D173="No Data",1,IF('Indicator Data imputation'!D172&lt;&gt;"",1,0))</f>
        <v>0</v>
      </c>
      <c r="D169" s="42">
        <f>IF('Indicator Data'!E173="No Data",1,IF('Indicator Data imputation'!E172&lt;&gt;"",1,0))</f>
        <v>0</v>
      </c>
      <c r="E169" s="42">
        <f>IF('Indicator Data'!F173="No Data",1,IF('Indicator Data imputation'!F172&lt;&gt;"",1,0))</f>
        <v>0</v>
      </c>
      <c r="F169" s="42">
        <f>IF('Indicator Data'!G173="No Data",1,IF('Indicator Data imputation'!G172&lt;&gt;"",1,0))</f>
        <v>0</v>
      </c>
      <c r="G169" s="42">
        <f>IF('Indicator Data'!H173="No Data",1,IF('Indicator Data imputation'!H172&lt;&gt;"",1,0))</f>
        <v>0</v>
      </c>
      <c r="H169" s="42">
        <f>IF('Indicator Data'!I173="No Data",1,IF('Indicator Data imputation'!I172&lt;&gt;"",1,0))</f>
        <v>0</v>
      </c>
      <c r="I169" s="42">
        <f>IF('Indicator Data'!J173="No Data",1,IF('Indicator Data imputation'!J172&lt;&gt;"",1,0))</f>
        <v>0</v>
      </c>
      <c r="J169" s="42">
        <f>IF('Indicator Data'!K173="No Data",1,IF('Indicator Data imputation'!K172&lt;&gt;"",1,0))</f>
        <v>0</v>
      </c>
      <c r="K169" s="42">
        <f>IF('Indicator Data'!L173="No Data",1,IF('Indicator Data imputation'!L172&lt;&gt;"",1,0))</f>
        <v>0</v>
      </c>
      <c r="L169" s="42">
        <f>IF('Indicator Data'!M173="No Data",1,IF('Indicator Data imputation'!M172&lt;&gt;"",1,0))</f>
        <v>0</v>
      </c>
      <c r="M169" s="42">
        <f>IF('Indicator Data'!N173="No Data",1,IF('Indicator Data imputation'!N172&lt;&gt;"",1,0))</f>
        <v>1</v>
      </c>
      <c r="N169" s="42">
        <f>IF('Indicator Data'!O173="No Data",1,IF('Indicator Data imputation'!O172&lt;&gt;"",1,0))</f>
        <v>1</v>
      </c>
      <c r="O169" s="42">
        <f>IF('Indicator Data'!P173="No Data",1,IF('Indicator Data imputation'!P172&lt;&gt;"",1,0))</f>
        <v>1</v>
      </c>
      <c r="P169" s="42">
        <f>IF('Indicator Data'!Q173="No Data",1,IF('Indicator Data imputation'!Q172&lt;&gt;"",1,0))</f>
        <v>0</v>
      </c>
      <c r="Q169" s="42">
        <f>IF('Indicator Data'!R173="No Data",1,IF('Indicator Data imputation'!R172&lt;&gt;"",1,0))</f>
        <v>0</v>
      </c>
      <c r="R169" s="42">
        <f>IF('Indicator Data'!S173="No Data",1,IF('Indicator Data imputation'!S172&lt;&gt;"",1,0))</f>
        <v>0</v>
      </c>
      <c r="S169" s="42">
        <f>IF('Indicator Data'!T173="No Data",1,IF('Indicator Data imputation'!T172&lt;&gt;"",1,0))</f>
        <v>0</v>
      </c>
      <c r="T169" s="42">
        <f>IF('Indicator Data'!U173="No Data",1,IF('Indicator Data imputation'!U172&lt;&gt;"",1,0))</f>
        <v>0</v>
      </c>
      <c r="U169" s="42">
        <f>IF('Indicator Data'!V173="No Data",1,IF('Indicator Data imputation'!V172&lt;&gt;"",1,0))</f>
        <v>0</v>
      </c>
      <c r="V169" s="42">
        <f>IF('Indicator Data'!W173="No Data",1,IF('Indicator Data imputation'!W172&lt;&gt;"",1,0))</f>
        <v>0</v>
      </c>
      <c r="W169" s="42">
        <f>IF('Indicator Data'!X173="No Data",1,IF('Indicator Data imputation'!X172&lt;&gt;"",1,0))</f>
        <v>0</v>
      </c>
      <c r="X169" s="42">
        <f>IF('Indicator Data'!Y173="No Data",1,IF('Indicator Data imputation'!Y172&lt;&gt;"",1,0))</f>
        <v>0</v>
      </c>
      <c r="Y169" s="42">
        <f>IF('Indicator Data'!Z173="No Data",1,IF('Indicator Data imputation'!Z172&lt;&gt;"",1,0))</f>
        <v>0</v>
      </c>
      <c r="Z169" s="42">
        <f>IF('Indicator Data'!AA173="No Data",1,IF('Indicator Data imputation'!AA172&lt;&gt;"",1,0))</f>
        <v>0</v>
      </c>
      <c r="AA169" s="42">
        <f>IF('Indicator Data'!AB173="No Data",1,IF('Indicator Data imputation'!AB172&lt;&gt;"",1,0))</f>
        <v>0</v>
      </c>
      <c r="AB169" s="42">
        <f>IF('Indicator Data'!AC173="No Data",1,IF('Indicator Data imputation'!AC172&lt;&gt;"",1,0))</f>
        <v>1</v>
      </c>
      <c r="AC169" s="42">
        <f>IF('Indicator Data'!AD173="No Data",1,IF('Indicator Data imputation'!AD172&lt;&gt;"",1,0))</f>
        <v>0</v>
      </c>
      <c r="AD169" s="42">
        <f>IF('Indicator Data'!AE173="No Data",1,IF('Indicator Data imputation'!AE172&lt;&gt;"",1,0))</f>
        <v>0</v>
      </c>
      <c r="AE169" s="42">
        <f>IF('Indicator Data'!AF173="No Data",1,IF('Indicator Data imputation'!AF172&lt;&gt;"",1,0))</f>
        <v>0</v>
      </c>
      <c r="AF169" s="42">
        <f>IF('Indicator Data'!AG173="No Data",1,IF('Indicator Data imputation'!AG172&lt;&gt;"",1,0))</f>
        <v>0</v>
      </c>
      <c r="AG169" s="42">
        <f>IF('Indicator Data'!AH173="No Data",1,IF('Indicator Data imputation'!AH172&lt;&gt;"",1,0))</f>
        <v>0</v>
      </c>
      <c r="AH169" s="42">
        <f>IF('Indicator Data'!AI173="No Data",1,IF('Indicator Data imputation'!AI172&lt;&gt;"",1,0))</f>
        <v>0</v>
      </c>
      <c r="AI169" s="42">
        <f>IF('Indicator Data'!AJ173="No Data",1,IF('Indicator Data imputation'!AJ172&lt;&gt;"",1,0))</f>
        <v>0</v>
      </c>
      <c r="AJ169" s="42">
        <f>IF('Indicator Data'!AK173="No Data",1,IF('Indicator Data imputation'!AK172&lt;&gt;"",1,0))</f>
        <v>0</v>
      </c>
      <c r="AK169" s="42">
        <f>IF('Indicator Data'!AL173="No Data",1,IF('Indicator Data imputation'!AL172&lt;&gt;"",1,0))</f>
        <v>0</v>
      </c>
      <c r="AL169" s="42">
        <f>IF('Indicator Data'!AM173="No Data",1,IF('Indicator Data imputation'!AM172&lt;&gt;"",1,0))</f>
        <v>0</v>
      </c>
      <c r="AM169" s="42">
        <f>IF('Indicator Data'!AN173="No Data",1,IF('Indicator Data imputation'!AN172&lt;&gt;"",1,0))</f>
        <v>0</v>
      </c>
      <c r="AN169" s="42">
        <f>IF('Indicator Data'!AO173="No Data",1,IF('Indicator Data imputation'!AO172&lt;&gt;"",1,0))</f>
        <v>0</v>
      </c>
      <c r="AO169" s="42">
        <f>IF('Indicator Data'!AP173="No Data",1,IF('Indicator Data imputation'!AP172&lt;&gt;"",1,0))</f>
        <v>0</v>
      </c>
      <c r="AP169" s="42">
        <f>IF('Indicator Data'!AQ173="No Data",1,IF('Indicator Data imputation'!AQ172&lt;&gt;"",1,0))</f>
        <v>0</v>
      </c>
      <c r="AQ169" s="42">
        <f>IF('Indicator Data'!AR173="No Data",1,IF('Indicator Data imputation'!AR172&lt;&gt;"",1,0))</f>
        <v>0</v>
      </c>
      <c r="AR169" s="42">
        <f>IF('Indicator Data'!AS173="No Data",1,IF('Indicator Data imputation'!AS172&lt;&gt;"",1,0))</f>
        <v>0</v>
      </c>
      <c r="AS169" s="42">
        <f>IF('Indicator Data'!AT173="No Data",1,IF('Indicator Data imputation'!AT172&lt;&gt;"",1,0))</f>
        <v>0</v>
      </c>
      <c r="AT169" s="42">
        <f>IF('Indicator Data'!AU173="No Data",1,IF('Indicator Data imputation'!AU172&lt;&gt;"",1,0))</f>
        <v>0</v>
      </c>
      <c r="AU169" s="42">
        <f>IF('Indicator Data'!AV173="No Data",1,IF('Indicator Data imputation'!AV172&lt;&gt;"",1,0))</f>
        <v>0</v>
      </c>
      <c r="AV169" s="42">
        <f>IF('Indicator Data'!AW173="No Data",1,IF('Indicator Data imputation'!AW172&lt;&gt;"",1,0))</f>
        <v>0</v>
      </c>
      <c r="AW169" s="42">
        <f>IF('Indicator Data'!AX173="No Data",1,IF('Indicator Data imputation'!AX172&lt;&gt;"",1,0))</f>
        <v>0</v>
      </c>
      <c r="AX169" s="42">
        <f>IF('Indicator Data'!AY173="No Data",1,IF('Indicator Data imputation'!AY172&lt;&gt;"",1,0))</f>
        <v>0</v>
      </c>
      <c r="AY169" s="42">
        <f>IF('Indicator Data'!AZ173="No Data",1,IF('Indicator Data imputation'!AZ172&lt;&gt;"",1,0))</f>
        <v>0</v>
      </c>
      <c r="AZ169" s="42">
        <f>IF('Indicator Data'!BA173="No Data",1,IF('Indicator Data imputation'!BA172&lt;&gt;"",1,0))</f>
        <v>0</v>
      </c>
      <c r="BA169" s="42">
        <f>IF('Indicator Data'!BB173="No Data",1,IF('Indicator Data imputation'!BB172&lt;&gt;"",1,0))</f>
        <v>0</v>
      </c>
      <c r="BB169" s="42">
        <f>IF('Indicator Data'!BC173="No Data",1,IF('Indicator Data imputation'!BC172&lt;&gt;"",1,0))</f>
        <v>0</v>
      </c>
      <c r="BC169" s="42">
        <f>IF('Indicator Data'!BD173="No Data",1,IF('Indicator Data imputation'!BD172&lt;&gt;"",1,0))</f>
        <v>0</v>
      </c>
      <c r="BD169" s="42">
        <f>IF('Indicator Data'!BE173="No Data",1,IF('Indicator Data imputation'!BE172&lt;&gt;"",1,0))</f>
        <v>0</v>
      </c>
      <c r="BE169" s="42">
        <f>IF('Indicator Data'!BF173="No Data",1,IF('Indicator Data imputation'!BF172&lt;&gt;"",1,0))</f>
        <v>0</v>
      </c>
      <c r="BF169" s="42">
        <f>IF('Indicator Data'!BG173="No Data",1,IF('Indicator Data imputation'!BG172&lt;&gt;"",1,0))</f>
        <v>0</v>
      </c>
      <c r="BG169" s="42">
        <f>IF('Indicator Data'!BH173="No Data",1,IF('Indicator Data imputation'!BH172&lt;&gt;"",1,0))</f>
        <v>0</v>
      </c>
      <c r="BH169" s="42">
        <f>IF('Indicator Data'!BI173="No Data",1,IF('Indicator Data imputation'!BI172&lt;&gt;"",1,0))</f>
        <v>0</v>
      </c>
      <c r="BI169" s="42">
        <f>IF('Indicator Data'!BJ173="No Data",1,IF('Indicator Data imputation'!BJ172&lt;&gt;"",1,0))</f>
        <v>1</v>
      </c>
      <c r="BJ169" s="42">
        <f>IF('Indicator Data'!BK173="No Data",1,IF('Indicator Data imputation'!BK172&lt;&gt;"",1,0))</f>
        <v>0</v>
      </c>
      <c r="BK169" s="42">
        <f>IF('Indicator Data'!BL173="No Data",1,IF('Indicator Data imputation'!BL172&lt;&gt;"",1,0))</f>
        <v>0</v>
      </c>
      <c r="BL169" s="42">
        <f>IF('Indicator Data'!BM173="No Data",1,IF('Indicator Data imputation'!BM172&lt;&gt;"",1,0))</f>
        <v>0</v>
      </c>
      <c r="BM169" s="42">
        <f>IF('Indicator Data'!BN173="No Data",1,IF('Indicator Data imputation'!BN172&lt;&gt;"",1,0))</f>
        <v>0</v>
      </c>
      <c r="BN169" s="42">
        <f>IF('Indicator Data'!BO173="No Data",1,IF('Indicator Data imputation'!BO172&lt;&gt;"",1,0))</f>
        <v>0</v>
      </c>
      <c r="BO169" s="42">
        <f>IF('Indicator Data'!BP173="No Data",1,IF('Indicator Data imputation'!BP172&lt;&gt;"",1,0))</f>
        <v>0</v>
      </c>
      <c r="BP169" s="42">
        <f>IF('Indicator Data'!BQ173="No Data",1,IF('Indicator Data imputation'!BQ172&lt;&gt;"",1,0))</f>
        <v>0</v>
      </c>
      <c r="BQ169" s="42">
        <f>IF('Indicator Data'!BR173="No Data",1,IF('Indicator Data imputation'!BR172&lt;&gt;"",1,0))</f>
        <v>0</v>
      </c>
      <c r="BR169" s="42">
        <f>IF('Indicator Data'!BS173="No Data",1,IF('Indicator Data imputation'!BS172&lt;&gt;"",1,0))</f>
        <v>1</v>
      </c>
      <c r="BS169" s="42">
        <f>IF('Indicator Data'!BT173="No Data",1,IF('Indicator Data imputation'!BT172&lt;&gt;"",1,0))</f>
        <v>0</v>
      </c>
      <c r="BT169" s="42">
        <f>IF('Indicator Data'!BU173="No Data",1,IF('Indicator Data imputation'!BU172&lt;&gt;"",1,0))</f>
        <v>0</v>
      </c>
      <c r="BU169">
        <f t="shared" si="8"/>
        <v>6</v>
      </c>
      <c r="BV169" s="44">
        <f t="shared" si="7"/>
        <v>0.08</v>
      </c>
    </row>
    <row r="170" spans="1:74">
      <c r="A170" t="str">
        <f>'Indicator Data'!B174</f>
        <v>TZA</v>
      </c>
      <c r="B170" s="42">
        <f>IF('Indicator Data'!C174="No Data",1,IF('Indicator Data imputation'!C173&lt;&gt;"",1,0))</f>
        <v>0</v>
      </c>
      <c r="C170" s="42">
        <f>IF('Indicator Data'!D174="No Data",1,IF('Indicator Data imputation'!D173&lt;&gt;"",1,0))</f>
        <v>0</v>
      </c>
      <c r="D170" s="42">
        <f>IF('Indicator Data'!E174="No Data",1,IF('Indicator Data imputation'!E173&lt;&gt;"",1,0))</f>
        <v>0</v>
      </c>
      <c r="E170" s="42">
        <f>IF('Indicator Data'!F174="No Data",1,IF('Indicator Data imputation'!F173&lt;&gt;"",1,0))</f>
        <v>0</v>
      </c>
      <c r="F170" s="42">
        <f>IF('Indicator Data'!G174="No Data",1,IF('Indicator Data imputation'!G173&lt;&gt;"",1,0))</f>
        <v>0</v>
      </c>
      <c r="G170" s="42">
        <f>IF('Indicator Data'!H174="No Data",1,IF('Indicator Data imputation'!H173&lt;&gt;"",1,0))</f>
        <v>0</v>
      </c>
      <c r="H170" s="42">
        <f>IF('Indicator Data'!I174="No Data",1,IF('Indicator Data imputation'!I173&lt;&gt;"",1,0))</f>
        <v>0</v>
      </c>
      <c r="I170" s="42">
        <f>IF('Indicator Data'!J174="No Data",1,IF('Indicator Data imputation'!J173&lt;&gt;"",1,0))</f>
        <v>0</v>
      </c>
      <c r="J170" s="42">
        <f>IF('Indicator Data'!K174="No Data",1,IF('Indicator Data imputation'!K173&lt;&gt;"",1,0))</f>
        <v>0</v>
      </c>
      <c r="K170" s="42">
        <f>IF('Indicator Data'!L174="No Data",1,IF('Indicator Data imputation'!L173&lt;&gt;"",1,0))</f>
        <v>0</v>
      </c>
      <c r="L170" s="42">
        <f>IF('Indicator Data'!M174="No Data",1,IF('Indicator Data imputation'!M173&lt;&gt;"",1,0))</f>
        <v>0</v>
      </c>
      <c r="M170" s="42">
        <f>IF('Indicator Data'!N174="No Data",1,IF('Indicator Data imputation'!N173&lt;&gt;"",1,0))</f>
        <v>0</v>
      </c>
      <c r="N170" s="42">
        <f>IF('Indicator Data'!O174="No Data",1,IF('Indicator Data imputation'!O173&lt;&gt;"",1,0))</f>
        <v>0</v>
      </c>
      <c r="O170" s="42">
        <f>IF('Indicator Data'!P174="No Data",1,IF('Indicator Data imputation'!P173&lt;&gt;"",1,0))</f>
        <v>0</v>
      </c>
      <c r="P170" s="42">
        <f>IF('Indicator Data'!Q174="No Data",1,IF('Indicator Data imputation'!Q173&lt;&gt;"",1,0))</f>
        <v>0</v>
      </c>
      <c r="Q170" s="42">
        <f>IF('Indicator Data'!R174="No Data",1,IF('Indicator Data imputation'!R173&lt;&gt;"",1,0))</f>
        <v>0</v>
      </c>
      <c r="R170" s="42">
        <f>IF('Indicator Data'!S174="No Data",1,IF('Indicator Data imputation'!S173&lt;&gt;"",1,0))</f>
        <v>0</v>
      </c>
      <c r="S170" s="42">
        <f>IF('Indicator Data'!T174="No Data",1,IF('Indicator Data imputation'!T173&lt;&gt;"",1,0))</f>
        <v>0</v>
      </c>
      <c r="T170" s="42">
        <f>IF('Indicator Data'!U174="No Data",1,IF('Indicator Data imputation'!U173&lt;&gt;"",1,0))</f>
        <v>0</v>
      </c>
      <c r="U170" s="42">
        <f>IF('Indicator Data'!V174="No Data",1,IF('Indicator Data imputation'!V173&lt;&gt;"",1,0))</f>
        <v>0</v>
      </c>
      <c r="V170" s="42">
        <f>IF('Indicator Data'!W174="No Data",1,IF('Indicator Data imputation'!W173&lt;&gt;"",1,0))</f>
        <v>0</v>
      </c>
      <c r="W170" s="42">
        <f>IF('Indicator Data'!X174="No Data",1,IF('Indicator Data imputation'!X173&lt;&gt;"",1,0))</f>
        <v>0</v>
      </c>
      <c r="X170" s="42">
        <f>IF('Indicator Data'!Y174="No Data",1,IF('Indicator Data imputation'!Y173&lt;&gt;"",1,0))</f>
        <v>0</v>
      </c>
      <c r="Y170" s="42">
        <f>IF('Indicator Data'!Z174="No Data",1,IF('Indicator Data imputation'!Z173&lt;&gt;"",1,0))</f>
        <v>0</v>
      </c>
      <c r="Z170" s="42">
        <f>IF('Indicator Data'!AA174="No Data",1,IF('Indicator Data imputation'!AA173&lt;&gt;"",1,0))</f>
        <v>0</v>
      </c>
      <c r="AA170" s="42">
        <f>IF('Indicator Data'!AB174="No Data",1,IF('Indicator Data imputation'!AB173&lt;&gt;"",1,0))</f>
        <v>0</v>
      </c>
      <c r="AB170" s="42">
        <f>IF('Indicator Data'!AC174="No Data",1,IF('Indicator Data imputation'!AC173&lt;&gt;"",1,0))</f>
        <v>0</v>
      </c>
      <c r="AC170" s="42">
        <f>IF('Indicator Data'!AD174="No Data",1,IF('Indicator Data imputation'!AD173&lt;&gt;"",1,0))</f>
        <v>0</v>
      </c>
      <c r="AD170" s="42">
        <f>IF('Indicator Data'!AE174="No Data",1,IF('Indicator Data imputation'!AE173&lt;&gt;"",1,0))</f>
        <v>0</v>
      </c>
      <c r="AE170" s="42">
        <f>IF('Indicator Data'!AF174="No Data",1,IF('Indicator Data imputation'!AF173&lt;&gt;"",1,0))</f>
        <v>0</v>
      </c>
      <c r="AF170" s="42">
        <f>IF('Indicator Data'!AG174="No Data",1,IF('Indicator Data imputation'!AG173&lt;&gt;"",1,0))</f>
        <v>0</v>
      </c>
      <c r="AG170" s="42">
        <f>IF('Indicator Data'!AH174="No Data",1,IF('Indicator Data imputation'!AH173&lt;&gt;"",1,0))</f>
        <v>0</v>
      </c>
      <c r="AH170" s="42">
        <f>IF('Indicator Data'!AI174="No Data",1,IF('Indicator Data imputation'!AI173&lt;&gt;"",1,0))</f>
        <v>0</v>
      </c>
      <c r="AI170" s="42">
        <f>IF('Indicator Data'!AJ174="No Data",1,IF('Indicator Data imputation'!AJ173&lt;&gt;"",1,0))</f>
        <v>0</v>
      </c>
      <c r="AJ170" s="42">
        <f>IF('Indicator Data'!AK174="No Data",1,IF('Indicator Data imputation'!AK173&lt;&gt;"",1,0))</f>
        <v>0</v>
      </c>
      <c r="AK170" s="42">
        <f>IF('Indicator Data'!AL174="No Data",1,IF('Indicator Data imputation'!AL173&lt;&gt;"",1,0))</f>
        <v>0</v>
      </c>
      <c r="AL170" s="42">
        <f>IF('Indicator Data'!AM174="No Data",1,IF('Indicator Data imputation'!AM173&lt;&gt;"",1,0))</f>
        <v>0</v>
      </c>
      <c r="AM170" s="42">
        <f>IF('Indicator Data'!AN174="No Data",1,IF('Indicator Data imputation'!AN173&lt;&gt;"",1,0))</f>
        <v>0</v>
      </c>
      <c r="AN170" s="42">
        <f>IF('Indicator Data'!AO174="No Data",1,IF('Indicator Data imputation'!AO173&lt;&gt;"",1,0))</f>
        <v>0</v>
      </c>
      <c r="AO170" s="42">
        <f>IF('Indicator Data'!AP174="No Data",1,IF('Indicator Data imputation'!AP173&lt;&gt;"",1,0))</f>
        <v>0</v>
      </c>
      <c r="AP170" s="42">
        <f>IF('Indicator Data'!AQ174="No Data",1,IF('Indicator Data imputation'!AQ173&lt;&gt;"",1,0))</f>
        <v>0</v>
      </c>
      <c r="AQ170" s="42">
        <f>IF('Indicator Data'!AR174="No Data",1,IF('Indicator Data imputation'!AR173&lt;&gt;"",1,0))</f>
        <v>0</v>
      </c>
      <c r="AR170" s="42">
        <f>IF('Indicator Data'!AS174="No Data",1,IF('Indicator Data imputation'!AS173&lt;&gt;"",1,0))</f>
        <v>0</v>
      </c>
      <c r="AS170" s="42">
        <f>IF('Indicator Data'!AT174="No Data",1,IF('Indicator Data imputation'!AT173&lt;&gt;"",1,0))</f>
        <v>0</v>
      </c>
      <c r="AT170" s="42">
        <f>IF('Indicator Data'!AU174="No Data",1,IF('Indicator Data imputation'!AU173&lt;&gt;"",1,0))</f>
        <v>0</v>
      </c>
      <c r="AU170" s="42">
        <f>IF('Indicator Data'!AV174="No Data",1,IF('Indicator Data imputation'!AV173&lt;&gt;"",1,0))</f>
        <v>0</v>
      </c>
      <c r="AV170" s="42">
        <f>IF('Indicator Data'!AW174="No Data",1,IF('Indicator Data imputation'!AW173&lt;&gt;"",1,0))</f>
        <v>0</v>
      </c>
      <c r="AW170" s="42">
        <f>IF('Indicator Data'!AX174="No Data",1,IF('Indicator Data imputation'!AX173&lt;&gt;"",1,0))</f>
        <v>0</v>
      </c>
      <c r="AX170" s="42">
        <f>IF('Indicator Data'!AY174="No Data",1,IF('Indicator Data imputation'!AY173&lt;&gt;"",1,0))</f>
        <v>0</v>
      </c>
      <c r="AY170" s="42">
        <f>IF('Indicator Data'!AZ174="No Data",1,IF('Indicator Data imputation'!AZ173&lt;&gt;"",1,0))</f>
        <v>0</v>
      </c>
      <c r="AZ170" s="42">
        <f>IF('Indicator Data'!BA174="No Data",1,IF('Indicator Data imputation'!BA173&lt;&gt;"",1,0))</f>
        <v>0</v>
      </c>
      <c r="BA170" s="42">
        <f>IF('Indicator Data'!BB174="No Data",1,IF('Indicator Data imputation'!BB173&lt;&gt;"",1,0))</f>
        <v>0</v>
      </c>
      <c r="BB170" s="42">
        <f>IF('Indicator Data'!BC174="No Data",1,IF('Indicator Data imputation'!BC173&lt;&gt;"",1,0))</f>
        <v>0</v>
      </c>
      <c r="BC170" s="42">
        <f>IF('Indicator Data'!BD174="No Data",1,IF('Indicator Data imputation'!BD173&lt;&gt;"",1,0))</f>
        <v>0</v>
      </c>
      <c r="BD170" s="42">
        <f>IF('Indicator Data'!BE174="No Data",1,IF('Indicator Data imputation'!BE173&lt;&gt;"",1,0))</f>
        <v>0</v>
      </c>
      <c r="BE170" s="42">
        <f>IF('Indicator Data'!BF174="No Data",1,IF('Indicator Data imputation'!BF173&lt;&gt;"",1,0))</f>
        <v>0</v>
      </c>
      <c r="BF170" s="42">
        <f>IF('Indicator Data'!BG174="No Data",1,IF('Indicator Data imputation'!BG173&lt;&gt;"",1,0))</f>
        <v>0</v>
      </c>
      <c r="BG170" s="42">
        <f>IF('Indicator Data'!BH174="No Data",1,IF('Indicator Data imputation'!BH173&lt;&gt;"",1,0))</f>
        <v>0</v>
      </c>
      <c r="BH170" s="42">
        <f>IF('Indicator Data'!BI174="No Data",1,IF('Indicator Data imputation'!BI173&lt;&gt;"",1,0))</f>
        <v>0</v>
      </c>
      <c r="BI170" s="42">
        <f>IF('Indicator Data'!BJ174="No Data",1,IF('Indicator Data imputation'!BJ173&lt;&gt;"",1,0))</f>
        <v>0</v>
      </c>
      <c r="BJ170" s="42">
        <f>IF('Indicator Data'!BK174="No Data",1,IF('Indicator Data imputation'!BK173&lt;&gt;"",1,0))</f>
        <v>0</v>
      </c>
      <c r="BK170" s="42">
        <f>IF('Indicator Data'!BL174="No Data",1,IF('Indicator Data imputation'!BL173&lt;&gt;"",1,0))</f>
        <v>0</v>
      </c>
      <c r="BL170" s="42">
        <f>IF('Indicator Data'!BM174="No Data",1,IF('Indicator Data imputation'!BM173&lt;&gt;"",1,0))</f>
        <v>0</v>
      </c>
      <c r="BM170" s="42">
        <f>IF('Indicator Data'!BN174="No Data",1,IF('Indicator Data imputation'!BN173&lt;&gt;"",1,0))</f>
        <v>0</v>
      </c>
      <c r="BN170" s="42">
        <f>IF('Indicator Data'!BO174="No Data",1,IF('Indicator Data imputation'!BO173&lt;&gt;"",1,0))</f>
        <v>0</v>
      </c>
      <c r="BO170" s="42">
        <f>IF('Indicator Data'!BP174="No Data",1,IF('Indicator Data imputation'!BP173&lt;&gt;"",1,0))</f>
        <v>0</v>
      </c>
      <c r="BP170" s="42">
        <f>IF('Indicator Data'!BQ174="No Data",1,IF('Indicator Data imputation'!BQ173&lt;&gt;"",1,0))</f>
        <v>0</v>
      </c>
      <c r="BQ170" s="42">
        <f>IF('Indicator Data'!BR174="No Data",1,IF('Indicator Data imputation'!BR173&lt;&gt;"",1,0))</f>
        <v>0</v>
      </c>
      <c r="BR170" s="42">
        <f>IF('Indicator Data'!BS174="No Data",1,IF('Indicator Data imputation'!BS173&lt;&gt;"",1,0))</f>
        <v>0</v>
      </c>
      <c r="BS170" s="42">
        <f>IF('Indicator Data'!BT174="No Data",1,IF('Indicator Data imputation'!BT173&lt;&gt;"",1,0))</f>
        <v>0</v>
      </c>
      <c r="BT170" s="42">
        <f>IF('Indicator Data'!BU174="No Data",1,IF('Indicator Data imputation'!BU173&lt;&gt;"",1,0))</f>
        <v>0</v>
      </c>
      <c r="BU170">
        <f t="shared" si="8"/>
        <v>0</v>
      </c>
      <c r="BV170" s="44">
        <f t="shared" si="7"/>
        <v>0</v>
      </c>
    </row>
    <row r="171" spans="1:74">
      <c r="A171" t="str">
        <f>'Indicator Data'!B175</f>
        <v>THA</v>
      </c>
      <c r="B171" s="42">
        <f>IF('Indicator Data'!C175="No Data",1,IF('Indicator Data imputation'!C174&lt;&gt;"",1,0))</f>
        <v>0</v>
      </c>
      <c r="C171" s="42">
        <f>IF('Indicator Data'!D175="No Data",1,IF('Indicator Data imputation'!D174&lt;&gt;"",1,0))</f>
        <v>0</v>
      </c>
      <c r="D171" s="42">
        <f>IF('Indicator Data'!E175="No Data",1,IF('Indicator Data imputation'!E174&lt;&gt;"",1,0))</f>
        <v>0</v>
      </c>
      <c r="E171" s="42">
        <f>IF('Indicator Data'!F175="No Data",1,IF('Indicator Data imputation'!F174&lt;&gt;"",1,0))</f>
        <v>0</v>
      </c>
      <c r="F171" s="42">
        <f>IF('Indicator Data'!G175="No Data",1,IF('Indicator Data imputation'!G174&lt;&gt;"",1,0))</f>
        <v>0</v>
      </c>
      <c r="G171" s="42">
        <f>IF('Indicator Data'!H175="No Data",1,IF('Indicator Data imputation'!H174&lt;&gt;"",1,0))</f>
        <v>0</v>
      </c>
      <c r="H171" s="42">
        <f>IF('Indicator Data'!I175="No Data",1,IF('Indicator Data imputation'!I174&lt;&gt;"",1,0))</f>
        <v>0</v>
      </c>
      <c r="I171" s="42">
        <f>IF('Indicator Data'!J175="No Data",1,IF('Indicator Data imputation'!J174&lt;&gt;"",1,0))</f>
        <v>0</v>
      </c>
      <c r="J171" s="42">
        <f>IF('Indicator Data'!K175="No Data",1,IF('Indicator Data imputation'!K174&lt;&gt;"",1,0))</f>
        <v>0</v>
      </c>
      <c r="K171" s="42">
        <f>IF('Indicator Data'!L175="No Data",1,IF('Indicator Data imputation'!L174&lt;&gt;"",1,0))</f>
        <v>0</v>
      </c>
      <c r="L171" s="42">
        <f>IF('Indicator Data'!M175="No Data",1,IF('Indicator Data imputation'!M174&lt;&gt;"",1,0))</f>
        <v>0</v>
      </c>
      <c r="M171" s="42">
        <f>IF('Indicator Data'!N175="No Data",1,IF('Indicator Data imputation'!N174&lt;&gt;"",1,0))</f>
        <v>1</v>
      </c>
      <c r="N171" s="42">
        <f>IF('Indicator Data'!O175="No Data",1,IF('Indicator Data imputation'!O174&lt;&gt;"",1,0))</f>
        <v>1</v>
      </c>
      <c r="O171" s="42">
        <f>IF('Indicator Data'!P175="No Data",1,IF('Indicator Data imputation'!P174&lt;&gt;"",1,0))</f>
        <v>1</v>
      </c>
      <c r="P171" s="42">
        <f>IF('Indicator Data'!Q175="No Data",1,IF('Indicator Data imputation'!Q174&lt;&gt;"",1,0))</f>
        <v>0</v>
      </c>
      <c r="Q171" s="42">
        <f>IF('Indicator Data'!R175="No Data",1,IF('Indicator Data imputation'!R174&lt;&gt;"",1,0))</f>
        <v>0</v>
      </c>
      <c r="R171" s="42">
        <f>IF('Indicator Data'!S175="No Data",1,IF('Indicator Data imputation'!S174&lt;&gt;"",1,0))</f>
        <v>0</v>
      </c>
      <c r="S171" s="42">
        <f>IF('Indicator Data'!T175="No Data",1,IF('Indicator Data imputation'!T174&lt;&gt;"",1,0))</f>
        <v>0</v>
      </c>
      <c r="T171" s="42">
        <f>IF('Indicator Data'!U175="No Data",1,IF('Indicator Data imputation'!U174&lt;&gt;"",1,0))</f>
        <v>0</v>
      </c>
      <c r="U171" s="42">
        <f>IF('Indicator Data'!V175="No Data",1,IF('Indicator Data imputation'!V174&lt;&gt;"",1,0))</f>
        <v>0</v>
      </c>
      <c r="V171" s="42">
        <f>IF('Indicator Data'!W175="No Data",1,IF('Indicator Data imputation'!W174&lt;&gt;"",1,0))</f>
        <v>0</v>
      </c>
      <c r="W171" s="42">
        <f>IF('Indicator Data'!X175="No Data",1,IF('Indicator Data imputation'!X174&lt;&gt;"",1,0))</f>
        <v>0</v>
      </c>
      <c r="X171" s="42">
        <f>IF('Indicator Data'!Y175="No Data",1,IF('Indicator Data imputation'!Y174&lt;&gt;"",1,0))</f>
        <v>0</v>
      </c>
      <c r="Y171" s="42">
        <f>IF('Indicator Data'!Z175="No Data",1,IF('Indicator Data imputation'!Z174&lt;&gt;"",1,0))</f>
        <v>0</v>
      </c>
      <c r="Z171" s="42">
        <f>IF('Indicator Data'!AA175="No Data",1,IF('Indicator Data imputation'!AA174&lt;&gt;"",1,0))</f>
        <v>0</v>
      </c>
      <c r="AA171" s="42">
        <f>IF('Indicator Data'!AB175="No Data",1,IF('Indicator Data imputation'!AB174&lt;&gt;"",1,0))</f>
        <v>0</v>
      </c>
      <c r="AB171" s="42">
        <f>IF('Indicator Data'!AC175="No Data",1,IF('Indicator Data imputation'!AC174&lt;&gt;"",1,0))</f>
        <v>0</v>
      </c>
      <c r="AC171" s="42">
        <f>IF('Indicator Data'!AD175="No Data",1,IF('Indicator Data imputation'!AD174&lt;&gt;"",1,0))</f>
        <v>0</v>
      </c>
      <c r="AD171" s="42">
        <f>IF('Indicator Data'!AE175="No Data",1,IF('Indicator Data imputation'!AE174&lt;&gt;"",1,0))</f>
        <v>0</v>
      </c>
      <c r="AE171" s="42">
        <f>IF('Indicator Data'!AF175="No Data",1,IF('Indicator Data imputation'!AF174&lt;&gt;"",1,0))</f>
        <v>0</v>
      </c>
      <c r="AF171" s="42">
        <f>IF('Indicator Data'!AG175="No Data",1,IF('Indicator Data imputation'!AG174&lt;&gt;"",1,0))</f>
        <v>0</v>
      </c>
      <c r="AG171" s="42">
        <f>IF('Indicator Data'!AH175="No Data",1,IF('Indicator Data imputation'!AH174&lt;&gt;"",1,0))</f>
        <v>0</v>
      </c>
      <c r="AH171" s="42">
        <f>IF('Indicator Data'!AI175="No Data",1,IF('Indicator Data imputation'!AI174&lt;&gt;"",1,0))</f>
        <v>0</v>
      </c>
      <c r="AI171" s="42">
        <f>IF('Indicator Data'!AJ175="No Data",1,IF('Indicator Data imputation'!AJ174&lt;&gt;"",1,0))</f>
        <v>0</v>
      </c>
      <c r="AJ171" s="42">
        <f>IF('Indicator Data'!AK175="No Data",1,IF('Indicator Data imputation'!AK174&lt;&gt;"",1,0))</f>
        <v>0</v>
      </c>
      <c r="AK171" s="42">
        <f>IF('Indicator Data'!AL175="No Data",1,IF('Indicator Data imputation'!AL174&lt;&gt;"",1,0))</f>
        <v>0</v>
      </c>
      <c r="AL171" s="42">
        <f>IF('Indicator Data'!AM175="No Data",1,IF('Indicator Data imputation'!AM174&lt;&gt;"",1,0))</f>
        <v>0</v>
      </c>
      <c r="AM171" s="42">
        <f>IF('Indicator Data'!AN175="No Data",1,IF('Indicator Data imputation'!AN174&lt;&gt;"",1,0))</f>
        <v>0</v>
      </c>
      <c r="AN171" s="42">
        <f>IF('Indicator Data'!AO175="No Data",1,IF('Indicator Data imputation'!AO174&lt;&gt;"",1,0))</f>
        <v>0</v>
      </c>
      <c r="AO171" s="42">
        <f>IF('Indicator Data'!AP175="No Data",1,IF('Indicator Data imputation'!AP174&lt;&gt;"",1,0))</f>
        <v>0</v>
      </c>
      <c r="AP171" s="42">
        <f>IF('Indicator Data'!AQ175="No Data",1,IF('Indicator Data imputation'!AQ174&lt;&gt;"",1,0))</f>
        <v>0</v>
      </c>
      <c r="AQ171" s="42">
        <f>IF('Indicator Data'!AR175="No Data",1,IF('Indicator Data imputation'!AR174&lt;&gt;"",1,0))</f>
        <v>0</v>
      </c>
      <c r="AR171" s="42">
        <f>IF('Indicator Data'!AS175="No Data",1,IF('Indicator Data imputation'!AS174&lt;&gt;"",1,0))</f>
        <v>0</v>
      </c>
      <c r="AS171" s="42">
        <f>IF('Indicator Data'!AT175="No Data",1,IF('Indicator Data imputation'!AT174&lt;&gt;"",1,0))</f>
        <v>0</v>
      </c>
      <c r="AT171" s="42">
        <f>IF('Indicator Data'!AU175="No Data",1,IF('Indicator Data imputation'!AU174&lt;&gt;"",1,0))</f>
        <v>0</v>
      </c>
      <c r="AU171" s="42">
        <f>IF('Indicator Data'!AV175="No Data",1,IF('Indicator Data imputation'!AV174&lt;&gt;"",1,0))</f>
        <v>0</v>
      </c>
      <c r="AV171" s="42">
        <f>IF('Indicator Data'!AW175="No Data",1,IF('Indicator Data imputation'!AW174&lt;&gt;"",1,0))</f>
        <v>0</v>
      </c>
      <c r="AW171" s="42">
        <f>IF('Indicator Data'!AX175="No Data",1,IF('Indicator Data imputation'!AX174&lt;&gt;"",1,0))</f>
        <v>0</v>
      </c>
      <c r="AX171" s="42">
        <f>IF('Indicator Data'!AY175="No Data",1,IF('Indicator Data imputation'!AY174&lt;&gt;"",1,0))</f>
        <v>0</v>
      </c>
      <c r="AY171" s="42">
        <f>IF('Indicator Data'!AZ175="No Data",1,IF('Indicator Data imputation'!AZ174&lt;&gt;"",1,0))</f>
        <v>0</v>
      </c>
      <c r="AZ171" s="42">
        <f>IF('Indicator Data'!BA175="No Data",1,IF('Indicator Data imputation'!BA174&lt;&gt;"",1,0))</f>
        <v>0</v>
      </c>
      <c r="BA171" s="42">
        <f>IF('Indicator Data'!BB175="No Data",1,IF('Indicator Data imputation'!BB174&lt;&gt;"",1,0))</f>
        <v>0</v>
      </c>
      <c r="BB171" s="42">
        <f>IF('Indicator Data'!BC175="No Data",1,IF('Indicator Data imputation'!BC174&lt;&gt;"",1,0))</f>
        <v>0</v>
      </c>
      <c r="BC171" s="42">
        <f>IF('Indicator Data'!BD175="No Data",1,IF('Indicator Data imputation'!BD174&lt;&gt;"",1,0))</f>
        <v>0</v>
      </c>
      <c r="BD171" s="42">
        <f>IF('Indicator Data'!BE175="No Data",1,IF('Indicator Data imputation'!BE174&lt;&gt;"",1,0))</f>
        <v>0</v>
      </c>
      <c r="BE171" s="42">
        <f>IF('Indicator Data'!BF175="No Data",1,IF('Indicator Data imputation'!BF174&lt;&gt;"",1,0))</f>
        <v>0</v>
      </c>
      <c r="BF171" s="42">
        <f>IF('Indicator Data'!BG175="No Data",1,IF('Indicator Data imputation'!BG174&lt;&gt;"",1,0))</f>
        <v>0</v>
      </c>
      <c r="BG171" s="42">
        <f>IF('Indicator Data'!BH175="No Data",1,IF('Indicator Data imputation'!BH174&lt;&gt;"",1,0))</f>
        <v>0</v>
      </c>
      <c r="BH171" s="42">
        <f>IF('Indicator Data'!BI175="No Data",1,IF('Indicator Data imputation'!BI174&lt;&gt;"",1,0))</f>
        <v>0</v>
      </c>
      <c r="BI171" s="42">
        <f>IF('Indicator Data'!BJ175="No Data",1,IF('Indicator Data imputation'!BJ174&lt;&gt;"",1,0))</f>
        <v>0</v>
      </c>
      <c r="BJ171" s="42">
        <f>IF('Indicator Data'!BK175="No Data",1,IF('Indicator Data imputation'!BK174&lt;&gt;"",1,0))</f>
        <v>0</v>
      </c>
      <c r="BK171" s="42">
        <f>IF('Indicator Data'!BL175="No Data",1,IF('Indicator Data imputation'!BL174&lt;&gt;"",1,0))</f>
        <v>0</v>
      </c>
      <c r="BL171" s="42">
        <f>IF('Indicator Data'!BM175="No Data",1,IF('Indicator Data imputation'!BM174&lt;&gt;"",1,0))</f>
        <v>0</v>
      </c>
      <c r="BM171" s="42">
        <f>IF('Indicator Data'!BN175="No Data",1,IF('Indicator Data imputation'!BN174&lt;&gt;"",1,0))</f>
        <v>0</v>
      </c>
      <c r="BN171" s="42">
        <f>IF('Indicator Data'!BO175="No Data",1,IF('Indicator Data imputation'!BO174&lt;&gt;"",1,0))</f>
        <v>0</v>
      </c>
      <c r="BO171" s="42">
        <f>IF('Indicator Data'!BP175="No Data",1,IF('Indicator Data imputation'!BP174&lt;&gt;"",1,0))</f>
        <v>0</v>
      </c>
      <c r="BP171" s="42">
        <f>IF('Indicator Data'!BQ175="No Data",1,IF('Indicator Data imputation'!BQ174&lt;&gt;"",1,0))</f>
        <v>0</v>
      </c>
      <c r="BQ171" s="42">
        <f>IF('Indicator Data'!BR175="No Data",1,IF('Indicator Data imputation'!BR174&lt;&gt;"",1,0))</f>
        <v>0</v>
      </c>
      <c r="BR171" s="42">
        <f>IF('Indicator Data'!BS175="No Data",1,IF('Indicator Data imputation'!BS174&lt;&gt;"",1,0))</f>
        <v>1</v>
      </c>
      <c r="BS171" s="42">
        <f>IF('Indicator Data'!BT175="No Data",1,IF('Indicator Data imputation'!BT174&lt;&gt;"",1,0))</f>
        <v>0</v>
      </c>
      <c r="BT171" s="42">
        <f>IF('Indicator Data'!BU175="No Data",1,IF('Indicator Data imputation'!BU174&lt;&gt;"",1,0))</f>
        <v>0</v>
      </c>
      <c r="BU171">
        <f t="shared" si="8"/>
        <v>4</v>
      </c>
      <c r="BV171" s="44">
        <f t="shared" si="7"/>
        <v>5.3333333333333337E-2</v>
      </c>
    </row>
    <row r="172" spans="1:74">
      <c r="A172" t="str">
        <f>'Indicator Data'!B176</f>
        <v>TLS</v>
      </c>
      <c r="B172" s="42">
        <f>IF('Indicator Data'!C176="No Data",1,IF('Indicator Data imputation'!C175&lt;&gt;"",1,0))</f>
        <v>0</v>
      </c>
      <c r="C172" s="42">
        <f>IF('Indicator Data'!D176="No Data",1,IF('Indicator Data imputation'!D175&lt;&gt;"",1,0))</f>
        <v>0</v>
      </c>
      <c r="D172" s="42">
        <f>IF('Indicator Data'!E176="No Data",1,IF('Indicator Data imputation'!E175&lt;&gt;"",1,0))</f>
        <v>0</v>
      </c>
      <c r="E172" s="42">
        <f>IF('Indicator Data'!F176="No Data",1,IF('Indicator Data imputation'!F175&lt;&gt;"",1,0))</f>
        <v>0</v>
      </c>
      <c r="F172" s="42">
        <f>IF('Indicator Data'!G176="No Data",1,IF('Indicator Data imputation'!G175&lt;&gt;"",1,0))</f>
        <v>0</v>
      </c>
      <c r="G172" s="42">
        <f>IF('Indicator Data'!H176="No Data",1,IF('Indicator Data imputation'!H175&lt;&gt;"",1,0))</f>
        <v>0</v>
      </c>
      <c r="H172" s="42">
        <f>IF('Indicator Data'!I176="No Data",1,IF('Indicator Data imputation'!I175&lt;&gt;"",1,0))</f>
        <v>0</v>
      </c>
      <c r="I172" s="42">
        <f>IF('Indicator Data'!J176="No Data",1,IF('Indicator Data imputation'!J175&lt;&gt;"",1,0))</f>
        <v>0</v>
      </c>
      <c r="J172" s="42">
        <f>IF('Indicator Data'!K176="No Data",1,IF('Indicator Data imputation'!K175&lt;&gt;"",1,0))</f>
        <v>0</v>
      </c>
      <c r="K172" s="42">
        <f>IF('Indicator Data'!L176="No Data",1,IF('Indicator Data imputation'!L175&lt;&gt;"",1,0))</f>
        <v>0</v>
      </c>
      <c r="L172" s="42">
        <f>IF('Indicator Data'!M176="No Data",1,IF('Indicator Data imputation'!M175&lt;&gt;"",1,0))</f>
        <v>0</v>
      </c>
      <c r="M172" s="42">
        <f>IF('Indicator Data'!N176="No Data",1,IF('Indicator Data imputation'!N175&lt;&gt;"",1,0))</f>
        <v>1</v>
      </c>
      <c r="N172" s="42">
        <f>IF('Indicator Data'!O176="No Data",1,IF('Indicator Data imputation'!O175&lt;&gt;"",1,0))</f>
        <v>1</v>
      </c>
      <c r="O172" s="42">
        <f>IF('Indicator Data'!P176="No Data",1,IF('Indicator Data imputation'!P175&lt;&gt;"",1,0))</f>
        <v>1</v>
      </c>
      <c r="P172" s="42">
        <f>IF('Indicator Data'!Q176="No Data",1,IF('Indicator Data imputation'!Q175&lt;&gt;"",1,0))</f>
        <v>0</v>
      </c>
      <c r="Q172" s="42">
        <f>IF('Indicator Data'!R176="No Data",1,IF('Indicator Data imputation'!R175&lt;&gt;"",1,0))</f>
        <v>0</v>
      </c>
      <c r="R172" s="42">
        <f>IF('Indicator Data'!S176="No Data",1,IF('Indicator Data imputation'!S175&lt;&gt;"",1,0))</f>
        <v>0</v>
      </c>
      <c r="S172" s="42">
        <f>IF('Indicator Data'!T176="No Data",1,IF('Indicator Data imputation'!T175&lt;&gt;"",1,0))</f>
        <v>0</v>
      </c>
      <c r="T172" s="42">
        <f>IF('Indicator Data'!U176="No Data",1,IF('Indicator Data imputation'!U175&lt;&gt;"",1,0))</f>
        <v>0</v>
      </c>
      <c r="U172" s="42">
        <f>IF('Indicator Data'!V176="No Data",1,IF('Indicator Data imputation'!V175&lt;&gt;"",1,0))</f>
        <v>0</v>
      </c>
      <c r="V172" s="42">
        <f>IF('Indicator Data'!W176="No Data",1,IF('Indicator Data imputation'!W175&lt;&gt;"",1,0))</f>
        <v>0</v>
      </c>
      <c r="W172" s="42">
        <f>IF('Indicator Data'!X176="No Data",1,IF('Indicator Data imputation'!X175&lt;&gt;"",1,0))</f>
        <v>0</v>
      </c>
      <c r="X172" s="42">
        <f>IF('Indicator Data'!Y176="No Data",1,IF('Indicator Data imputation'!Y175&lt;&gt;"",1,0))</f>
        <v>0</v>
      </c>
      <c r="Y172" s="42">
        <f>IF('Indicator Data'!Z176="No Data",1,IF('Indicator Data imputation'!Z175&lt;&gt;"",1,0))</f>
        <v>0</v>
      </c>
      <c r="Z172" s="42">
        <f>IF('Indicator Data'!AA176="No Data",1,IF('Indicator Data imputation'!AA175&lt;&gt;"",1,0))</f>
        <v>0</v>
      </c>
      <c r="AA172" s="42">
        <f>IF('Indicator Data'!AB176="No Data",1,IF('Indicator Data imputation'!AB175&lt;&gt;"",1,0))</f>
        <v>1</v>
      </c>
      <c r="AB172" s="42">
        <f>IF('Indicator Data'!AC176="No Data",1,IF('Indicator Data imputation'!AC175&lt;&gt;"",1,0))</f>
        <v>0</v>
      </c>
      <c r="AC172" s="42">
        <f>IF('Indicator Data'!AD176="No Data",1,IF('Indicator Data imputation'!AD175&lt;&gt;"",1,0))</f>
        <v>0</v>
      </c>
      <c r="AD172" s="42">
        <f>IF('Indicator Data'!AE176="No Data",1,IF('Indicator Data imputation'!AE175&lt;&gt;"",1,0))</f>
        <v>0</v>
      </c>
      <c r="AE172" s="42">
        <f>IF('Indicator Data'!AF176="No Data",1,IF('Indicator Data imputation'!AF175&lt;&gt;"",1,0))</f>
        <v>0</v>
      </c>
      <c r="AF172" s="42">
        <f>IF('Indicator Data'!AG176="No Data",1,IF('Indicator Data imputation'!AG175&lt;&gt;"",1,0))</f>
        <v>0</v>
      </c>
      <c r="AG172" s="42">
        <f>IF('Indicator Data'!AH176="No Data",1,IF('Indicator Data imputation'!AH175&lt;&gt;"",1,0))</f>
        <v>0</v>
      </c>
      <c r="AH172" s="42">
        <f>IF('Indicator Data'!AI176="No Data",1,IF('Indicator Data imputation'!AI175&lt;&gt;"",1,0))</f>
        <v>0</v>
      </c>
      <c r="AI172" s="42">
        <f>IF('Indicator Data'!AJ176="No Data",1,IF('Indicator Data imputation'!AJ175&lt;&gt;"",1,0))</f>
        <v>0</v>
      </c>
      <c r="AJ172" s="42">
        <f>IF('Indicator Data'!AK176="No Data",1,IF('Indicator Data imputation'!AK175&lt;&gt;"",1,0))</f>
        <v>0</v>
      </c>
      <c r="AK172" s="42">
        <f>IF('Indicator Data'!AL176="No Data",1,IF('Indicator Data imputation'!AL175&lt;&gt;"",1,0))</f>
        <v>0</v>
      </c>
      <c r="AL172" s="42">
        <f>IF('Indicator Data'!AM176="No Data",1,IF('Indicator Data imputation'!AM175&lt;&gt;"",1,0))</f>
        <v>0</v>
      </c>
      <c r="AM172" s="42">
        <f>IF('Indicator Data'!AN176="No Data",1,IF('Indicator Data imputation'!AN175&lt;&gt;"",1,0))</f>
        <v>0</v>
      </c>
      <c r="AN172" s="42">
        <f>IF('Indicator Data'!AO176="No Data",1,IF('Indicator Data imputation'!AO175&lt;&gt;"",1,0))</f>
        <v>0</v>
      </c>
      <c r="AO172" s="42">
        <f>IF('Indicator Data'!AP176="No Data",1,IF('Indicator Data imputation'!AP175&lt;&gt;"",1,0))</f>
        <v>0</v>
      </c>
      <c r="AP172" s="42">
        <f>IF('Indicator Data'!AQ176="No Data",1,IF('Indicator Data imputation'!AQ175&lt;&gt;"",1,0))</f>
        <v>0</v>
      </c>
      <c r="AQ172" s="42">
        <f>IF('Indicator Data'!AR176="No Data",1,IF('Indicator Data imputation'!AR175&lt;&gt;"",1,0))</f>
        <v>0</v>
      </c>
      <c r="AR172" s="42">
        <f>IF('Indicator Data'!AS176="No Data",1,IF('Indicator Data imputation'!AS175&lt;&gt;"",1,0))</f>
        <v>0</v>
      </c>
      <c r="AS172" s="42">
        <f>IF('Indicator Data'!AT176="No Data",1,IF('Indicator Data imputation'!AT175&lt;&gt;"",1,0))</f>
        <v>0</v>
      </c>
      <c r="AT172" s="42">
        <f>IF('Indicator Data'!AU176="No Data",1,IF('Indicator Data imputation'!AU175&lt;&gt;"",1,0))</f>
        <v>0</v>
      </c>
      <c r="AU172" s="42">
        <f>IF('Indicator Data'!AV176="No Data",1,IF('Indicator Data imputation'!AV175&lt;&gt;"",1,0))</f>
        <v>0</v>
      </c>
      <c r="AV172" s="42">
        <f>IF('Indicator Data'!AW176="No Data",1,IF('Indicator Data imputation'!AW175&lt;&gt;"",1,0))</f>
        <v>0</v>
      </c>
      <c r="AW172" s="42">
        <f>IF('Indicator Data'!AX176="No Data",1,IF('Indicator Data imputation'!AX175&lt;&gt;"",1,0))</f>
        <v>0</v>
      </c>
      <c r="AX172" s="42">
        <f>IF('Indicator Data'!AY176="No Data",1,IF('Indicator Data imputation'!AY175&lt;&gt;"",1,0))</f>
        <v>0</v>
      </c>
      <c r="AY172" s="42">
        <f>IF('Indicator Data'!AZ176="No Data",1,IF('Indicator Data imputation'!AZ175&lt;&gt;"",1,0))</f>
        <v>0</v>
      </c>
      <c r="AZ172" s="42">
        <f>IF('Indicator Data'!BA176="No Data",1,IF('Indicator Data imputation'!BA175&lt;&gt;"",1,0))</f>
        <v>0</v>
      </c>
      <c r="BA172" s="42">
        <f>IF('Indicator Data'!BB176="No Data",1,IF('Indicator Data imputation'!BB175&lt;&gt;"",1,0))</f>
        <v>0</v>
      </c>
      <c r="BB172" s="42">
        <f>IF('Indicator Data'!BC176="No Data",1,IF('Indicator Data imputation'!BC175&lt;&gt;"",1,0))</f>
        <v>0</v>
      </c>
      <c r="BC172" s="42">
        <f>IF('Indicator Data'!BD176="No Data",1,IF('Indicator Data imputation'!BD175&lt;&gt;"",1,0))</f>
        <v>0</v>
      </c>
      <c r="BD172" s="42">
        <f>IF('Indicator Data'!BE176="No Data",1,IF('Indicator Data imputation'!BE175&lt;&gt;"",1,0))</f>
        <v>0</v>
      </c>
      <c r="BE172" s="42">
        <f>IF('Indicator Data'!BF176="No Data",1,IF('Indicator Data imputation'!BF175&lt;&gt;"",1,0))</f>
        <v>0</v>
      </c>
      <c r="BF172" s="42">
        <f>IF('Indicator Data'!BG176="No Data",1,IF('Indicator Data imputation'!BG175&lt;&gt;"",1,0))</f>
        <v>0</v>
      </c>
      <c r="BG172" s="42">
        <f>IF('Indicator Data'!BH176="No Data",1,IF('Indicator Data imputation'!BH175&lt;&gt;"",1,0))</f>
        <v>0</v>
      </c>
      <c r="BH172" s="42">
        <f>IF('Indicator Data'!BI176="No Data",1,IF('Indicator Data imputation'!BI175&lt;&gt;"",1,0))</f>
        <v>0</v>
      </c>
      <c r="BI172" s="42">
        <f>IF('Indicator Data'!BJ176="No Data",1,IF('Indicator Data imputation'!BJ175&lt;&gt;"",1,0))</f>
        <v>0</v>
      </c>
      <c r="BJ172" s="42">
        <f>IF('Indicator Data'!BK176="No Data",1,IF('Indicator Data imputation'!BK175&lt;&gt;"",1,0))</f>
        <v>0</v>
      </c>
      <c r="BK172" s="42">
        <f>IF('Indicator Data'!BL176="No Data",1,IF('Indicator Data imputation'!BL175&lt;&gt;"",1,0))</f>
        <v>0</v>
      </c>
      <c r="BL172" s="42">
        <f>IF('Indicator Data'!BM176="No Data",1,IF('Indicator Data imputation'!BM175&lt;&gt;"",1,0))</f>
        <v>0</v>
      </c>
      <c r="BM172" s="42">
        <f>IF('Indicator Data'!BN176="No Data",1,IF('Indicator Data imputation'!BN175&lt;&gt;"",1,0))</f>
        <v>0</v>
      </c>
      <c r="BN172" s="42">
        <f>IF('Indicator Data'!BO176="No Data",1,IF('Indicator Data imputation'!BO175&lt;&gt;"",1,0))</f>
        <v>0</v>
      </c>
      <c r="BO172" s="42">
        <f>IF('Indicator Data'!BP176="No Data",1,IF('Indicator Data imputation'!BP175&lt;&gt;"",1,0))</f>
        <v>0</v>
      </c>
      <c r="BP172" s="42">
        <f>IF('Indicator Data'!BQ176="No Data",1,IF('Indicator Data imputation'!BQ175&lt;&gt;"",1,0))</f>
        <v>0</v>
      </c>
      <c r="BQ172" s="42">
        <f>IF('Indicator Data'!BR176="No Data",1,IF('Indicator Data imputation'!BR175&lt;&gt;"",1,0))</f>
        <v>0</v>
      </c>
      <c r="BR172" s="42">
        <f>IF('Indicator Data'!BS176="No Data",1,IF('Indicator Data imputation'!BS175&lt;&gt;"",1,0))</f>
        <v>1</v>
      </c>
      <c r="BS172" s="42">
        <f>IF('Indicator Data'!BT176="No Data",1,IF('Indicator Data imputation'!BT175&lt;&gt;"",1,0))</f>
        <v>0</v>
      </c>
      <c r="BT172" s="42">
        <f>IF('Indicator Data'!BU176="No Data",1,IF('Indicator Data imputation'!BU175&lt;&gt;"",1,0))</f>
        <v>0</v>
      </c>
      <c r="BU172">
        <f t="shared" si="8"/>
        <v>5</v>
      </c>
      <c r="BV172" s="44">
        <f t="shared" si="7"/>
        <v>6.6666666666666666E-2</v>
      </c>
    </row>
    <row r="173" spans="1:74">
      <c r="A173" t="str">
        <f>'Indicator Data'!B177</f>
        <v>TGO</v>
      </c>
      <c r="B173" s="42">
        <f>IF('Indicator Data'!C177="No Data",1,IF('Indicator Data imputation'!C176&lt;&gt;"",1,0))</f>
        <v>0</v>
      </c>
      <c r="C173" s="42">
        <f>IF('Indicator Data'!D177="No Data",1,IF('Indicator Data imputation'!D176&lt;&gt;"",1,0))</f>
        <v>0</v>
      </c>
      <c r="D173" s="42">
        <f>IF('Indicator Data'!E177="No Data",1,IF('Indicator Data imputation'!E176&lt;&gt;"",1,0))</f>
        <v>0</v>
      </c>
      <c r="E173" s="42">
        <f>IF('Indicator Data'!F177="No Data",1,IF('Indicator Data imputation'!F176&lt;&gt;"",1,0))</f>
        <v>0</v>
      </c>
      <c r="F173" s="42">
        <f>IF('Indicator Data'!G177="No Data",1,IF('Indicator Data imputation'!G176&lt;&gt;"",1,0))</f>
        <v>0</v>
      </c>
      <c r="G173" s="42">
        <f>IF('Indicator Data'!H177="No Data",1,IF('Indicator Data imputation'!H176&lt;&gt;"",1,0))</f>
        <v>0</v>
      </c>
      <c r="H173" s="42">
        <f>IF('Indicator Data'!I177="No Data",1,IF('Indicator Data imputation'!I176&lt;&gt;"",1,0))</f>
        <v>0</v>
      </c>
      <c r="I173" s="42">
        <f>IF('Indicator Data'!J177="No Data",1,IF('Indicator Data imputation'!J176&lt;&gt;"",1,0))</f>
        <v>0</v>
      </c>
      <c r="J173" s="42">
        <f>IF('Indicator Data'!K177="No Data",1,IF('Indicator Data imputation'!K176&lt;&gt;"",1,0))</f>
        <v>0</v>
      </c>
      <c r="K173" s="42">
        <f>IF('Indicator Data'!L177="No Data",1,IF('Indicator Data imputation'!L176&lt;&gt;"",1,0))</f>
        <v>0</v>
      </c>
      <c r="L173" s="42">
        <f>IF('Indicator Data'!M177="No Data",1,IF('Indicator Data imputation'!M176&lt;&gt;"",1,0))</f>
        <v>0</v>
      </c>
      <c r="M173" s="42">
        <f>IF('Indicator Data'!N177="No Data",1,IF('Indicator Data imputation'!N176&lt;&gt;"",1,0))</f>
        <v>0</v>
      </c>
      <c r="N173" s="42">
        <f>IF('Indicator Data'!O177="No Data",1,IF('Indicator Data imputation'!O176&lt;&gt;"",1,0))</f>
        <v>0</v>
      </c>
      <c r="O173" s="42">
        <f>IF('Indicator Data'!P177="No Data",1,IF('Indicator Data imputation'!P176&lt;&gt;"",1,0))</f>
        <v>0</v>
      </c>
      <c r="P173" s="42">
        <f>IF('Indicator Data'!Q177="No Data",1,IF('Indicator Data imputation'!Q176&lt;&gt;"",1,0))</f>
        <v>0</v>
      </c>
      <c r="Q173" s="42">
        <f>IF('Indicator Data'!R177="No Data",1,IF('Indicator Data imputation'!R176&lt;&gt;"",1,0))</f>
        <v>0</v>
      </c>
      <c r="R173" s="42">
        <f>IF('Indicator Data'!S177="No Data",1,IF('Indicator Data imputation'!S176&lt;&gt;"",1,0))</f>
        <v>0</v>
      </c>
      <c r="S173" s="42">
        <f>IF('Indicator Data'!T177="No Data",1,IF('Indicator Data imputation'!T176&lt;&gt;"",1,0))</f>
        <v>0</v>
      </c>
      <c r="T173" s="42">
        <f>IF('Indicator Data'!U177="No Data",1,IF('Indicator Data imputation'!U176&lt;&gt;"",1,0))</f>
        <v>0</v>
      </c>
      <c r="U173" s="42">
        <f>IF('Indicator Data'!V177="No Data",1,IF('Indicator Data imputation'!V176&lt;&gt;"",1,0))</f>
        <v>0</v>
      </c>
      <c r="V173" s="42">
        <f>IF('Indicator Data'!W177="No Data",1,IF('Indicator Data imputation'!W176&lt;&gt;"",1,0))</f>
        <v>0</v>
      </c>
      <c r="W173" s="42">
        <f>IF('Indicator Data'!X177="No Data",1,IF('Indicator Data imputation'!X176&lt;&gt;"",1,0))</f>
        <v>0</v>
      </c>
      <c r="X173" s="42">
        <f>IF('Indicator Data'!Y177="No Data",1,IF('Indicator Data imputation'!Y176&lt;&gt;"",1,0))</f>
        <v>0</v>
      </c>
      <c r="Y173" s="42">
        <f>IF('Indicator Data'!Z177="No Data",1,IF('Indicator Data imputation'!Z176&lt;&gt;"",1,0))</f>
        <v>0</v>
      </c>
      <c r="Z173" s="42">
        <f>IF('Indicator Data'!AA177="No Data",1,IF('Indicator Data imputation'!AA176&lt;&gt;"",1,0))</f>
        <v>0</v>
      </c>
      <c r="AA173" s="42">
        <f>IF('Indicator Data'!AB177="No Data",1,IF('Indicator Data imputation'!AB176&lt;&gt;"",1,0))</f>
        <v>0</v>
      </c>
      <c r="AB173" s="42">
        <f>IF('Indicator Data'!AC177="No Data",1,IF('Indicator Data imputation'!AC176&lt;&gt;"",1,0))</f>
        <v>0</v>
      </c>
      <c r="AC173" s="42">
        <f>IF('Indicator Data'!AD177="No Data",1,IF('Indicator Data imputation'!AD176&lt;&gt;"",1,0))</f>
        <v>0</v>
      </c>
      <c r="AD173" s="42">
        <f>IF('Indicator Data'!AE177="No Data",1,IF('Indicator Data imputation'!AE176&lt;&gt;"",1,0))</f>
        <v>0</v>
      </c>
      <c r="AE173" s="42">
        <f>IF('Indicator Data'!AF177="No Data",1,IF('Indicator Data imputation'!AF176&lt;&gt;"",1,0))</f>
        <v>0</v>
      </c>
      <c r="AF173" s="42">
        <f>IF('Indicator Data'!AG177="No Data",1,IF('Indicator Data imputation'!AG176&lt;&gt;"",1,0))</f>
        <v>0</v>
      </c>
      <c r="AG173" s="42">
        <f>IF('Indicator Data'!AH177="No Data",1,IF('Indicator Data imputation'!AH176&lt;&gt;"",1,0))</f>
        <v>0</v>
      </c>
      <c r="AH173" s="42">
        <f>IF('Indicator Data'!AI177="No Data",1,IF('Indicator Data imputation'!AI176&lt;&gt;"",1,0))</f>
        <v>0</v>
      </c>
      <c r="AI173" s="42">
        <f>IF('Indicator Data'!AJ177="No Data",1,IF('Indicator Data imputation'!AJ176&lt;&gt;"",1,0))</f>
        <v>0</v>
      </c>
      <c r="AJ173" s="42">
        <f>IF('Indicator Data'!AK177="No Data",1,IF('Indicator Data imputation'!AK176&lt;&gt;"",1,0))</f>
        <v>0</v>
      </c>
      <c r="AK173" s="42">
        <f>IF('Indicator Data'!AL177="No Data",1,IF('Indicator Data imputation'!AL176&lt;&gt;"",1,0))</f>
        <v>0</v>
      </c>
      <c r="AL173" s="42">
        <f>IF('Indicator Data'!AM177="No Data",1,IF('Indicator Data imputation'!AM176&lt;&gt;"",1,0))</f>
        <v>0</v>
      </c>
      <c r="AM173" s="42">
        <f>IF('Indicator Data'!AN177="No Data",1,IF('Indicator Data imputation'!AN176&lt;&gt;"",1,0))</f>
        <v>0</v>
      </c>
      <c r="AN173" s="42">
        <f>IF('Indicator Data'!AO177="No Data",1,IF('Indicator Data imputation'!AO176&lt;&gt;"",1,0))</f>
        <v>0</v>
      </c>
      <c r="AO173" s="42">
        <f>IF('Indicator Data'!AP177="No Data",1,IF('Indicator Data imputation'!AP176&lt;&gt;"",1,0))</f>
        <v>0</v>
      </c>
      <c r="AP173" s="42">
        <f>IF('Indicator Data'!AQ177="No Data",1,IF('Indicator Data imputation'!AQ176&lt;&gt;"",1,0))</f>
        <v>0</v>
      </c>
      <c r="AQ173" s="42">
        <f>IF('Indicator Data'!AR177="No Data",1,IF('Indicator Data imputation'!AR176&lt;&gt;"",1,0))</f>
        <v>0</v>
      </c>
      <c r="AR173" s="42">
        <f>IF('Indicator Data'!AS177="No Data",1,IF('Indicator Data imputation'!AS176&lt;&gt;"",1,0))</f>
        <v>0</v>
      </c>
      <c r="AS173" s="42">
        <f>IF('Indicator Data'!AT177="No Data",1,IF('Indicator Data imputation'!AT176&lt;&gt;"",1,0))</f>
        <v>0</v>
      </c>
      <c r="AT173" s="42">
        <f>IF('Indicator Data'!AU177="No Data",1,IF('Indicator Data imputation'!AU176&lt;&gt;"",1,0))</f>
        <v>0</v>
      </c>
      <c r="AU173" s="42">
        <f>IF('Indicator Data'!AV177="No Data",1,IF('Indicator Data imputation'!AV176&lt;&gt;"",1,0))</f>
        <v>0</v>
      </c>
      <c r="AV173" s="42">
        <f>IF('Indicator Data'!AW177="No Data",1,IF('Indicator Data imputation'!AW176&lt;&gt;"",1,0))</f>
        <v>0</v>
      </c>
      <c r="AW173" s="42">
        <f>IF('Indicator Data'!AX177="No Data",1,IF('Indicator Data imputation'!AX176&lt;&gt;"",1,0))</f>
        <v>0</v>
      </c>
      <c r="AX173" s="42">
        <f>IF('Indicator Data'!AY177="No Data",1,IF('Indicator Data imputation'!AY176&lt;&gt;"",1,0))</f>
        <v>0</v>
      </c>
      <c r="AY173" s="42">
        <f>IF('Indicator Data'!AZ177="No Data",1,IF('Indicator Data imputation'!AZ176&lt;&gt;"",1,0))</f>
        <v>0</v>
      </c>
      <c r="AZ173" s="42">
        <f>IF('Indicator Data'!BA177="No Data",1,IF('Indicator Data imputation'!BA176&lt;&gt;"",1,0))</f>
        <v>0</v>
      </c>
      <c r="BA173" s="42">
        <f>IF('Indicator Data'!BB177="No Data",1,IF('Indicator Data imputation'!BB176&lt;&gt;"",1,0))</f>
        <v>0</v>
      </c>
      <c r="BB173" s="42">
        <f>IF('Indicator Data'!BC177="No Data",1,IF('Indicator Data imputation'!BC176&lt;&gt;"",1,0))</f>
        <v>0</v>
      </c>
      <c r="BC173" s="42">
        <f>IF('Indicator Data'!BD177="No Data",1,IF('Indicator Data imputation'!BD176&lt;&gt;"",1,0))</f>
        <v>0</v>
      </c>
      <c r="BD173" s="42">
        <f>IF('Indicator Data'!BE177="No Data",1,IF('Indicator Data imputation'!BE176&lt;&gt;"",1,0))</f>
        <v>0</v>
      </c>
      <c r="BE173" s="42">
        <f>IF('Indicator Data'!BF177="No Data",1,IF('Indicator Data imputation'!BF176&lt;&gt;"",1,0))</f>
        <v>0</v>
      </c>
      <c r="BF173" s="42">
        <f>IF('Indicator Data'!BG177="No Data",1,IF('Indicator Data imputation'!BG176&lt;&gt;"",1,0))</f>
        <v>0</v>
      </c>
      <c r="BG173" s="42">
        <f>IF('Indicator Data'!BH177="No Data",1,IF('Indicator Data imputation'!BH176&lt;&gt;"",1,0))</f>
        <v>0</v>
      </c>
      <c r="BH173" s="42">
        <f>IF('Indicator Data'!BI177="No Data",1,IF('Indicator Data imputation'!BI176&lt;&gt;"",1,0))</f>
        <v>0</v>
      </c>
      <c r="BI173" s="42">
        <f>IF('Indicator Data'!BJ177="No Data",1,IF('Indicator Data imputation'!BJ176&lt;&gt;"",1,0))</f>
        <v>0</v>
      </c>
      <c r="BJ173" s="42">
        <f>IF('Indicator Data'!BK177="No Data",1,IF('Indicator Data imputation'!BK176&lt;&gt;"",1,0))</f>
        <v>0</v>
      </c>
      <c r="BK173" s="42">
        <f>IF('Indicator Data'!BL177="No Data",1,IF('Indicator Data imputation'!BL176&lt;&gt;"",1,0))</f>
        <v>0</v>
      </c>
      <c r="BL173" s="42">
        <f>IF('Indicator Data'!BM177="No Data",1,IF('Indicator Data imputation'!BM176&lt;&gt;"",1,0))</f>
        <v>0</v>
      </c>
      <c r="BM173" s="42">
        <f>IF('Indicator Data'!BN177="No Data",1,IF('Indicator Data imputation'!BN176&lt;&gt;"",1,0))</f>
        <v>0</v>
      </c>
      <c r="BN173" s="42">
        <f>IF('Indicator Data'!BO177="No Data",1,IF('Indicator Data imputation'!BO176&lt;&gt;"",1,0))</f>
        <v>0</v>
      </c>
      <c r="BO173" s="42">
        <f>IF('Indicator Data'!BP177="No Data",1,IF('Indicator Data imputation'!BP176&lt;&gt;"",1,0))</f>
        <v>0</v>
      </c>
      <c r="BP173" s="42">
        <f>IF('Indicator Data'!BQ177="No Data",1,IF('Indicator Data imputation'!BQ176&lt;&gt;"",1,0))</f>
        <v>0</v>
      </c>
      <c r="BQ173" s="42">
        <f>IF('Indicator Data'!BR177="No Data",1,IF('Indicator Data imputation'!BR176&lt;&gt;"",1,0))</f>
        <v>0</v>
      </c>
      <c r="BR173" s="42">
        <f>IF('Indicator Data'!BS177="No Data",1,IF('Indicator Data imputation'!BS176&lt;&gt;"",1,0))</f>
        <v>0</v>
      </c>
      <c r="BS173" s="42">
        <f>IF('Indicator Data'!BT177="No Data",1,IF('Indicator Data imputation'!BT176&lt;&gt;"",1,0))</f>
        <v>0</v>
      </c>
      <c r="BT173" s="42">
        <f>IF('Indicator Data'!BU177="No Data",1,IF('Indicator Data imputation'!BU176&lt;&gt;"",1,0))</f>
        <v>0</v>
      </c>
      <c r="BU173">
        <f t="shared" si="8"/>
        <v>0</v>
      </c>
      <c r="BV173" s="44">
        <f t="shared" si="7"/>
        <v>0</v>
      </c>
    </row>
    <row r="174" spans="1:74">
      <c r="A174" t="str">
        <f>'Indicator Data'!B178</f>
        <v>TON</v>
      </c>
      <c r="B174" s="42">
        <f>IF('Indicator Data'!C178="No Data",1,IF('Indicator Data imputation'!C177&lt;&gt;"",1,0))</f>
        <v>0</v>
      </c>
      <c r="C174" s="42">
        <f>IF('Indicator Data'!D178="No Data",1,IF('Indicator Data imputation'!D177&lt;&gt;"",1,0))</f>
        <v>0</v>
      </c>
      <c r="D174" s="42">
        <f>IF('Indicator Data'!E178="No Data",1,IF('Indicator Data imputation'!E177&lt;&gt;"",1,0))</f>
        <v>0</v>
      </c>
      <c r="E174" s="42">
        <f>IF('Indicator Data'!F178="No Data",1,IF('Indicator Data imputation'!F177&lt;&gt;"",1,0))</f>
        <v>0</v>
      </c>
      <c r="F174" s="42">
        <f>IF('Indicator Data'!G178="No Data",1,IF('Indicator Data imputation'!G177&lt;&gt;"",1,0))</f>
        <v>0</v>
      </c>
      <c r="G174" s="42">
        <f>IF('Indicator Data'!H178="No Data",1,IF('Indicator Data imputation'!H177&lt;&gt;"",1,0))</f>
        <v>0</v>
      </c>
      <c r="H174" s="42">
        <f>IF('Indicator Data'!I178="No Data",1,IF('Indicator Data imputation'!I177&lt;&gt;"",1,0))</f>
        <v>0</v>
      </c>
      <c r="I174" s="42">
        <f>IF('Indicator Data'!J178="No Data",1,IF('Indicator Data imputation'!J177&lt;&gt;"",1,0))</f>
        <v>0</v>
      </c>
      <c r="J174" s="42">
        <f>IF('Indicator Data'!K178="No Data",1,IF('Indicator Data imputation'!K177&lt;&gt;"",1,0))</f>
        <v>0</v>
      </c>
      <c r="K174" s="42">
        <f>IF('Indicator Data'!L178="No Data",1,IF('Indicator Data imputation'!L177&lt;&gt;"",1,0))</f>
        <v>1</v>
      </c>
      <c r="L174" s="42">
        <f>IF('Indicator Data'!M178="No Data",1,IF('Indicator Data imputation'!M177&lt;&gt;"",1,0))</f>
        <v>1</v>
      </c>
      <c r="M174" s="42">
        <f>IF('Indicator Data'!N178="No Data",1,IF('Indicator Data imputation'!N177&lt;&gt;"",1,0))</f>
        <v>1</v>
      </c>
      <c r="N174" s="42">
        <f>IF('Indicator Data'!O178="No Data",1,IF('Indicator Data imputation'!O177&lt;&gt;"",1,0))</f>
        <v>1</v>
      </c>
      <c r="O174" s="42">
        <f>IF('Indicator Data'!P178="No Data",1,IF('Indicator Data imputation'!P177&lt;&gt;"",1,0))</f>
        <v>1</v>
      </c>
      <c r="P174" s="42">
        <f>IF('Indicator Data'!Q178="No Data",1,IF('Indicator Data imputation'!Q177&lt;&gt;"",1,0))</f>
        <v>0</v>
      </c>
      <c r="Q174" s="42">
        <f>IF('Indicator Data'!R178="No Data",1,IF('Indicator Data imputation'!R177&lt;&gt;"",1,0))</f>
        <v>0</v>
      </c>
      <c r="R174" s="42">
        <f>IF('Indicator Data'!S178="No Data",1,IF('Indicator Data imputation'!S177&lt;&gt;"",1,0))</f>
        <v>0</v>
      </c>
      <c r="S174" s="42">
        <f>IF('Indicator Data'!T178="No Data",1,IF('Indicator Data imputation'!T177&lt;&gt;"",1,0))</f>
        <v>0</v>
      </c>
      <c r="T174" s="42">
        <f>IF('Indicator Data'!U178="No Data",1,IF('Indicator Data imputation'!U177&lt;&gt;"",1,0))</f>
        <v>0</v>
      </c>
      <c r="U174" s="42">
        <f>IF('Indicator Data'!V178="No Data",1,IF('Indicator Data imputation'!V177&lt;&gt;"",1,0))</f>
        <v>0</v>
      </c>
      <c r="V174" s="42">
        <f>IF('Indicator Data'!W178="No Data",1,IF('Indicator Data imputation'!W177&lt;&gt;"",1,0))</f>
        <v>0</v>
      </c>
      <c r="W174" s="42">
        <f>IF('Indicator Data'!X178="No Data",1,IF('Indicator Data imputation'!X177&lt;&gt;"",1,0))</f>
        <v>0</v>
      </c>
      <c r="X174" s="42">
        <f>IF('Indicator Data'!Y178="No Data",1,IF('Indicator Data imputation'!Y177&lt;&gt;"",1,0))</f>
        <v>0</v>
      </c>
      <c r="Y174" s="42">
        <f>IF('Indicator Data'!Z178="No Data",1,IF('Indicator Data imputation'!Z177&lt;&gt;"",1,0))</f>
        <v>0</v>
      </c>
      <c r="Z174" s="42">
        <f>IF('Indicator Data'!AA178="No Data",1,IF('Indicator Data imputation'!AA177&lt;&gt;"",1,0))</f>
        <v>0</v>
      </c>
      <c r="AA174" s="42">
        <f>IF('Indicator Data'!AB178="No Data",1,IF('Indicator Data imputation'!AB177&lt;&gt;"",1,0))</f>
        <v>0</v>
      </c>
      <c r="AB174" s="42">
        <f>IF('Indicator Data'!AC178="No Data",1,IF('Indicator Data imputation'!AC177&lt;&gt;"",1,0))</f>
        <v>0</v>
      </c>
      <c r="AC174" s="42">
        <f>IF('Indicator Data'!AD178="No Data",1,IF('Indicator Data imputation'!AD177&lt;&gt;"",1,0))</f>
        <v>0</v>
      </c>
      <c r="AD174" s="42">
        <f>IF('Indicator Data'!AE178="No Data",1,IF('Indicator Data imputation'!AE177&lt;&gt;"",1,0))</f>
        <v>0</v>
      </c>
      <c r="AE174" s="42">
        <f>IF('Indicator Data'!AF178="No Data",1,IF('Indicator Data imputation'!AF177&lt;&gt;"",1,0))</f>
        <v>0</v>
      </c>
      <c r="AF174" s="42">
        <f>IF('Indicator Data'!AG178="No Data",1,IF('Indicator Data imputation'!AG177&lt;&gt;"",1,0))</f>
        <v>0</v>
      </c>
      <c r="AG174" s="42">
        <f>IF('Indicator Data'!AH178="No Data",1,IF('Indicator Data imputation'!AH177&lt;&gt;"",1,0))</f>
        <v>0</v>
      </c>
      <c r="AH174" s="42">
        <f>IF('Indicator Data'!AI178="No Data",1,IF('Indicator Data imputation'!AI177&lt;&gt;"",1,0))</f>
        <v>0</v>
      </c>
      <c r="AI174" s="42">
        <f>IF('Indicator Data'!AJ178="No Data",1,IF('Indicator Data imputation'!AJ177&lt;&gt;"",1,0))</f>
        <v>0</v>
      </c>
      <c r="AJ174" s="42">
        <f>IF('Indicator Data'!AK178="No Data",1,IF('Indicator Data imputation'!AK177&lt;&gt;"",1,0))</f>
        <v>0</v>
      </c>
      <c r="AK174" s="42">
        <f>IF('Indicator Data'!AL178="No Data",1,IF('Indicator Data imputation'!AL177&lt;&gt;"",1,0))</f>
        <v>0</v>
      </c>
      <c r="AL174" s="42">
        <f>IF('Indicator Data'!AM178="No Data",1,IF('Indicator Data imputation'!AM177&lt;&gt;"",1,0))</f>
        <v>0</v>
      </c>
      <c r="AM174" s="42">
        <f>IF('Indicator Data'!AN178="No Data",1,IF('Indicator Data imputation'!AN177&lt;&gt;"",1,0))</f>
        <v>0</v>
      </c>
      <c r="AN174" s="42">
        <f>IF('Indicator Data'!AO178="No Data",1,IF('Indicator Data imputation'!AO177&lt;&gt;"",1,0))</f>
        <v>0</v>
      </c>
      <c r="AO174" s="42">
        <f>IF('Indicator Data'!AP178="No Data",1,IF('Indicator Data imputation'!AP177&lt;&gt;"",1,0))</f>
        <v>0</v>
      </c>
      <c r="AP174" s="42">
        <f>IF('Indicator Data'!AQ178="No Data",1,IF('Indicator Data imputation'!AQ177&lt;&gt;"",1,0))</f>
        <v>0</v>
      </c>
      <c r="AQ174" s="42">
        <f>IF('Indicator Data'!AR178="No Data",1,IF('Indicator Data imputation'!AR177&lt;&gt;"",1,0))</f>
        <v>1</v>
      </c>
      <c r="AR174" s="42">
        <f>IF('Indicator Data'!AS178="No Data",1,IF('Indicator Data imputation'!AS177&lt;&gt;"",1,0))</f>
        <v>1</v>
      </c>
      <c r="AS174" s="42">
        <f>IF('Indicator Data'!AT178="No Data",1,IF('Indicator Data imputation'!AT177&lt;&gt;"",1,0))</f>
        <v>1</v>
      </c>
      <c r="AT174" s="42">
        <f>IF('Indicator Data'!AU178="No Data",1,IF('Indicator Data imputation'!AU177&lt;&gt;"",1,0))</f>
        <v>0</v>
      </c>
      <c r="AU174" s="42">
        <f>IF('Indicator Data'!AV178="No Data",1,IF('Indicator Data imputation'!AV177&lt;&gt;"",1,0))</f>
        <v>0</v>
      </c>
      <c r="AV174" s="42">
        <f>IF('Indicator Data'!AW178="No Data",1,IF('Indicator Data imputation'!AW177&lt;&gt;"",1,0))</f>
        <v>0</v>
      </c>
      <c r="AW174" s="42">
        <f>IF('Indicator Data'!AX178="No Data",1,IF('Indicator Data imputation'!AX177&lt;&gt;"",1,0))</f>
        <v>0</v>
      </c>
      <c r="AX174" s="42">
        <f>IF('Indicator Data'!AY178="No Data",1,IF('Indicator Data imputation'!AY177&lt;&gt;"",1,0))</f>
        <v>0</v>
      </c>
      <c r="AY174" s="42">
        <f>IF('Indicator Data'!AZ178="No Data",1,IF('Indicator Data imputation'!AZ177&lt;&gt;"",1,0))</f>
        <v>0</v>
      </c>
      <c r="AZ174" s="42">
        <f>IF('Indicator Data'!BA178="No Data",1,IF('Indicator Data imputation'!BA177&lt;&gt;"",1,0))</f>
        <v>0</v>
      </c>
      <c r="BA174" s="42">
        <f>IF('Indicator Data'!BB178="No Data",1,IF('Indicator Data imputation'!BB177&lt;&gt;"",1,0))</f>
        <v>0</v>
      </c>
      <c r="BB174" s="42">
        <f>IF('Indicator Data'!BC178="No Data",1,IF('Indicator Data imputation'!BC177&lt;&gt;"",1,0))</f>
        <v>0</v>
      </c>
      <c r="BC174" s="42">
        <f>IF('Indicator Data'!BD178="No Data",1,IF('Indicator Data imputation'!BD177&lt;&gt;"",1,0))</f>
        <v>1</v>
      </c>
      <c r="BD174" s="42">
        <f>IF('Indicator Data'!BE178="No Data",1,IF('Indicator Data imputation'!BE177&lt;&gt;"",1,0))</f>
        <v>1</v>
      </c>
      <c r="BE174" s="42">
        <f>IF('Indicator Data'!BF178="No Data",1,IF('Indicator Data imputation'!BF177&lt;&gt;"",1,0))</f>
        <v>0</v>
      </c>
      <c r="BF174" s="42">
        <f>IF('Indicator Data'!BG178="No Data",1,IF('Indicator Data imputation'!BG177&lt;&gt;"",1,0))</f>
        <v>0</v>
      </c>
      <c r="BG174" s="42">
        <f>IF('Indicator Data'!BH178="No Data",1,IF('Indicator Data imputation'!BH177&lt;&gt;"",1,0))</f>
        <v>1</v>
      </c>
      <c r="BH174" s="42">
        <f>IF('Indicator Data'!BI178="No Data",1,IF('Indicator Data imputation'!BI177&lt;&gt;"",1,0))</f>
        <v>0</v>
      </c>
      <c r="BI174" s="42">
        <f>IF('Indicator Data'!BJ178="No Data",1,IF('Indicator Data imputation'!BJ177&lt;&gt;"",1,0))</f>
        <v>0</v>
      </c>
      <c r="BJ174" s="42">
        <f>IF('Indicator Data'!BK178="No Data",1,IF('Indicator Data imputation'!BK177&lt;&gt;"",1,0))</f>
        <v>0</v>
      </c>
      <c r="BK174" s="42">
        <f>IF('Indicator Data'!BL178="No Data",1,IF('Indicator Data imputation'!BL177&lt;&gt;"",1,0))</f>
        <v>0</v>
      </c>
      <c r="BL174" s="42">
        <f>IF('Indicator Data'!BM178="No Data",1,IF('Indicator Data imputation'!BM177&lt;&gt;"",1,0))</f>
        <v>0</v>
      </c>
      <c r="BM174" s="42">
        <f>IF('Indicator Data'!BN178="No Data",1,IF('Indicator Data imputation'!BN177&lt;&gt;"",1,0))</f>
        <v>0</v>
      </c>
      <c r="BN174" s="42">
        <f>IF('Indicator Data'!BO178="No Data",1,IF('Indicator Data imputation'!BO177&lt;&gt;"",1,0))</f>
        <v>0</v>
      </c>
      <c r="BO174" s="42">
        <f>IF('Indicator Data'!BP178="No Data",1,IF('Indicator Data imputation'!BP177&lt;&gt;"",1,0))</f>
        <v>0</v>
      </c>
      <c r="BP174" s="42">
        <f>IF('Indicator Data'!BQ178="No Data",1,IF('Indicator Data imputation'!BQ177&lt;&gt;"",1,0))</f>
        <v>0</v>
      </c>
      <c r="BQ174" s="42">
        <f>IF('Indicator Data'!BR178="No Data",1,IF('Indicator Data imputation'!BR177&lt;&gt;"",1,0))</f>
        <v>0</v>
      </c>
      <c r="BR174" s="42">
        <f>IF('Indicator Data'!BS178="No Data",1,IF('Indicator Data imputation'!BS177&lt;&gt;"",1,0))</f>
        <v>0</v>
      </c>
      <c r="BS174" s="42">
        <f>IF('Indicator Data'!BT178="No Data",1,IF('Indicator Data imputation'!BT177&lt;&gt;"",1,0))</f>
        <v>0</v>
      </c>
      <c r="BT174" s="42">
        <f>IF('Indicator Data'!BU178="No Data",1,IF('Indicator Data imputation'!BU177&lt;&gt;"",1,0))</f>
        <v>0</v>
      </c>
      <c r="BU174">
        <f t="shared" si="8"/>
        <v>11</v>
      </c>
      <c r="BV174" s="44">
        <f t="shared" si="7"/>
        <v>0.14666666666666667</v>
      </c>
    </row>
    <row r="175" spans="1:74">
      <c r="A175" t="str">
        <f>'Indicator Data'!B179</f>
        <v>TTO</v>
      </c>
      <c r="B175" s="42">
        <f>IF('Indicator Data'!C179="No Data",1,IF('Indicator Data imputation'!C178&lt;&gt;"",1,0))</f>
        <v>0</v>
      </c>
      <c r="C175" s="42">
        <f>IF('Indicator Data'!D179="No Data",1,IF('Indicator Data imputation'!D178&lt;&gt;"",1,0))</f>
        <v>0</v>
      </c>
      <c r="D175" s="42">
        <f>IF('Indicator Data'!E179="No Data",1,IF('Indicator Data imputation'!E178&lt;&gt;"",1,0))</f>
        <v>0</v>
      </c>
      <c r="E175" s="42">
        <f>IF('Indicator Data'!F179="No Data",1,IF('Indicator Data imputation'!F178&lt;&gt;"",1,0))</f>
        <v>0</v>
      </c>
      <c r="F175" s="42">
        <f>IF('Indicator Data'!G179="No Data",1,IF('Indicator Data imputation'!G178&lt;&gt;"",1,0))</f>
        <v>0</v>
      </c>
      <c r="G175" s="42">
        <f>IF('Indicator Data'!H179="No Data",1,IF('Indicator Data imputation'!H178&lt;&gt;"",1,0))</f>
        <v>0</v>
      </c>
      <c r="H175" s="42">
        <f>IF('Indicator Data'!I179="No Data",1,IF('Indicator Data imputation'!I178&lt;&gt;"",1,0))</f>
        <v>0</v>
      </c>
      <c r="I175" s="42">
        <f>IF('Indicator Data'!J179="No Data",1,IF('Indicator Data imputation'!J178&lt;&gt;"",1,0))</f>
        <v>0</v>
      </c>
      <c r="J175" s="42">
        <f>IF('Indicator Data'!K179="No Data",1,IF('Indicator Data imputation'!K178&lt;&gt;"",1,0))</f>
        <v>0</v>
      </c>
      <c r="K175" s="42">
        <f>IF('Indicator Data'!L179="No Data",1,IF('Indicator Data imputation'!L178&lt;&gt;"",1,0))</f>
        <v>0</v>
      </c>
      <c r="L175" s="42">
        <f>IF('Indicator Data'!M179="No Data",1,IF('Indicator Data imputation'!M178&lt;&gt;"",1,0))</f>
        <v>1</v>
      </c>
      <c r="M175" s="42">
        <f>IF('Indicator Data'!N179="No Data",1,IF('Indicator Data imputation'!N178&lt;&gt;"",1,0))</f>
        <v>1</v>
      </c>
      <c r="N175" s="42">
        <f>IF('Indicator Data'!O179="No Data",1,IF('Indicator Data imputation'!O178&lt;&gt;"",1,0))</f>
        <v>1</v>
      </c>
      <c r="O175" s="42">
        <f>IF('Indicator Data'!P179="No Data",1,IF('Indicator Data imputation'!P178&lt;&gt;"",1,0))</f>
        <v>1</v>
      </c>
      <c r="P175" s="42">
        <f>IF('Indicator Data'!Q179="No Data",1,IF('Indicator Data imputation'!Q178&lt;&gt;"",1,0))</f>
        <v>0</v>
      </c>
      <c r="Q175" s="42">
        <f>IF('Indicator Data'!R179="No Data",1,IF('Indicator Data imputation'!R178&lt;&gt;"",1,0))</f>
        <v>0</v>
      </c>
      <c r="R175" s="42">
        <f>IF('Indicator Data'!S179="No Data",1,IF('Indicator Data imputation'!S178&lt;&gt;"",1,0))</f>
        <v>0</v>
      </c>
      <c r="S175" s="42">
        <f>IF('Indicator Data'!T179="No Data",1,IF('Indicator Data imputation'!T178&lt;&gt;"",1,0))</f>
        <v>0</v>
      </c>
      <c r="T175" s="42">
        <f>IF('Indicator Data'!U179="No Data",1,IF('Indicator Data imputation'!U178&lt;&gt;"",1,0))</f>
        <v>0</v>
      </c>
      <c r="U175" s="42">
        <f>IF('Indicator Data'!V179="No Data",1,IF('Indicator Data imputation'!V178&lt;&gt;"",1,0))</f>
        <v>0</v>
      </c>
      <c r="V175" s="42">
        <f>IF('Indicator Data'!W179="No Data",1,IF('Indicator Data imputation'!W178&lt;&gt;"",1,0))</f>
        <v>0</v>
      </c>
      <c r="W175" s="42">
        <f>IF('Indicator Data'!X179="No Data",1,IF('Indicator Data imputation'!X178&lt;&gt;"",1,0))</f>
        <v>0</v>
      </c>
      <c r="X175" s="42">
        <f>IF('Indicator Data'!Y179="No Data",1,IF('Indicator Data imputation'!Y178&lt;&gt;"",1,0))</f>
        <v>0</v>
      </c>
      <c r="Y175" s="42">
        <f>IF('Indicator Data'!Z179="No Data",1,IF('Indicator Data imputation'!Z178&lt;&gt;"",1,0))</f>
        <v>0</v>
      </c>
      <c r="Z175" s="42">
        <f>IF('Indicator Data'!AA179="No Data",1,IF('Indicator Data imputation'!AA178&lt;&gt;"",1,0))</f>
        <v>1</v>
      </c>
      <c r="AA175" s="42">
        <f>IF('Indicator Data'!AB179="No Data",1,IF('Indicator Data imputation'!AB178&lt;&gt;"",1,0))</f>
        <v>0</v>
      </c>
      <c r="AB175" s="42">
        <f>IF('Indicator Data'!AC179="No Data",1,IF('Indicator Data imputation'!AC178&lt;&gt;"",1,0))</f>
        <v>1</v>
      </c>
      <c r="AC175" s="42">
        <f>IF('Indicator Data'!AD179="No Data",1,IF('Indicator Data imputation'!AD178&lt;&gt;"",1,0))</f>
        <v>0</v>
      </c>
      <c r="AD175" s="42">
        <f>IF('Indicator Data'!AE179="No Data",1,IF('Indicator Data imputation'!AE178&lt;&gt;"",1,0))</f>
        <v>0</v>
      </c>
      <c r="AE175" s="42">
        <f>IF('Indicator Data'!AF179="No Data",1,IF('Indicator Data imputation'!AF178&lt;&gt;"",1,0))</f>
        <v>0</v>
      </c>
      <c r="AF175" s="42">
        <f>IF('Indicator Data'!AG179="No Data",1,IF('Indicator Data imputation'!AG178&lt;&gt;"",1,0))</f>
        <v>0</v>
      </c>
      <c r="AG175" s="42">
        <f>IF('Indicator Data'!AH179="No Data",1,IF('Indicator Data imputation'!AH178&lt;&gt;"",1,0))</f>
        <v>0</v>
      </c>
      <c r="AH175" s="42">
        <f>IF('Indicator Data'!AI179="No Data",1,IF('Indicator Data imputation'!AI178&lt;&gt;"",1,0))</f>
        <v>0</v>
      </c>
      <c r="AI175" s="42">
        <f>IF('Indicator Data'!AJ179="No Data",1,IF('Indicator Data imputation'!AJ178&lt;&gt;"",1,0))</f>
        <v>0</v>
      </c>
      <c r="AJ175" s="42">
        <f>IF('Indicator Data'!AK179="No Data",1,IF('Indicator Data imputation'!AK178&lt;&gt;"",1,0))</f>
        <v>0</v>
      </c>
      <c r="AK175" s="42">
        <f>IF('Indicator Data'!AL179="No Data",1,IF('Indicator Data imputation'!AL178&lt;&gt;"",1,0))</f>
        <v>0</v>
      </c>
      <c r="AL175" s="42">
        <f>IF('Indicator Data'!AM179="No Data",1,IF('Indicator Data imputation'!AM178&lt;&gt;"",1,0))</f>
        <v>1</v>
      </c>
      <c r="AM175" s="42">
        <f>IF('Indicator Data'!AN179="No Data",1,IF('Indicator Data imputation'!AN178&lt;&gt;"",1,0))</f>
        <v>0</v>
      </c>
      <c r="AN175" s="42">
        <f>IF('Indicator Data'!AO179="No Data",1,IF('Indicator Data imputation'!AO178&lt;&gt;"",1,0))</f>
        <v>0</v>
      </c>
      <c r="AO175" s="42">
        <f>IF('Indicator Data'!AP179="No Data",1,IF('Indicator Data imputation'!AP178&lt;&gt;"",1,0))</f>
        <v>0</v>
      </c>
      <c r="AP175" s="42">
        <f>IF('Indicator Data'!AQ179="No Data",1,IF('Indicator Data imputation'!AQ178&lt;&gt;"",1,0))</f>
        <v>0</v>
      </c>
      <c r="AQ175" s="42">
        <f>IF('Indicator Data'!AR179="No Data",1,IF('Indicator Data imputation'!AR178&lt;&gt;"",1,0))</f>
        <v>0</v>
      </c>
      <c r="AR175" s="42">
        <f>IF('Indicator Data'!AS179="No Data",1,IF('Indicator Data imputation'!AS178&lt;&gt;"",1,0))</f>
        <v>1</v>
      </c>
      <c r="AS175" s="42">
        <f>IF('Indicator Data'!AT179="No Data",1,IF('Indicator Data imputation'!AT178&lt;&gt;"",1,0))</f>
        <v>1</v>
      </c>
      <c r="AT175" s="42">
        <f>IF('Indicator Data'!AU179="No Data",1,IF('Indicator Data imputation'!AU178&lt;&gt;"",1,0))</f>
        <v>0</v>
      </c>
      <c r="AU175" s="42">
        <f>IF('Indicator Data'!AV179="No Data",1,IF('Indicator Data imputation'!AV178&lt;&gt;"",1,0))</f>
        <v>0</v>
      </c>
      <c r="AV175" s="42">
        <f>IF('Indicator Data'!AW179="No Data",1,IF('Indicator Data imputation'!AW178&lt;&gt;"",1,0))</f>
        <v>1</v>
      </c>
      <c r="AW175" s="42">
        <f>IF('Indicator Data'!AX179="No Data",1,IF('Indicator Data imputation'!AX178&lt;&gt;"",1,0))</f>
        <v>0</v>
      </c>
      <c r="AX175" s="42">
        <f>IF('Indicator Data'!AY179="No Data",1,IF('Indicator Data imputation'!AY178&lt;&gt;"",1,0))</f>
        <v>0</v>
      </c>
      <c r="AY175" s="42">
        <f>IF('Indicator Data'!AZ179="No Data",1,IF('Indicator Data imputation'!AZ178&lt;&gt;"",1,0))</f>
        <v>0</v>
      </c>
      <c r="AZ175" s="42">
        <f>IF('Indicator Data'!BA179="No Data",1,IF('Indicator Data imputation'!BA178&lt;&gt;"",1,0))</f>
        <v>0</v>
      </c>
      <c r="BA175" s="42">
        <f>IF('Indicator Data'!BB179="No Data",1,IF('Indicator Data imputation'!BB178&lt;&gt;"",1,0))</f>
        <v>0</v>
      </c>
      <c r="BB175" s="42">
        <f>IF('Indicator Data'!BC179="No Data",1,IF('Indicator Data imputation'!BC178&lt;&gt;"",1,0))</f>
        <v>0</v>
      </c>
      <c r="BC175" s="42">
        <f>IF('Indicator Data'!BD179="No Data",1,IF('Indicator Data imputation'!BD178&lt;&gt;"",1,0))</f>
        <v>0</v>
      </c>
      <c r="BD175" s="42">
        <f>IF('Indicator Data'!BE179="No Data",1,IF('Indicator Data imputation'!BE178&lt;&gt;"",1,0))</f>
        <v>0</v>
      </c>
      <c r="BE175" s="42">
        <f>IF('Indicator Data'!BF179="No Data",1,IF('Indicator Data imputation'!BF178&lt;&gt;"",1,0))</f>
        <v>0</v>
      </c>
      <c r="BF175" s="42">
        <f>IF('Indicator Data'!BG179="No Data",1,IF('Indicator Data imputation'!BG178&lt;&gt;"",1,0))</f>
        <v>0</v>
      </c>
      <c r="BG175" s="42">
        <f>IF('Indicator Data'!BH179="No Data",1,IF('Indicator Data imputation'!BH178&lt;&gt;"",1,0))</f>
        <v>0</v>
      </c>
      <c r="BH175" s="42">
        <f>IF('Indicator Data'!BI179="No Data",1,IF('Indicator Data imputation'!BI178&lt;&gt;"",1,0))</f>
        <v>0</v>
      </c>
      <c r="BI175" s="42">
        <f>IF('Indicator Data'!BJ179="No Data",1,IF('Indicator Data imputation'!BJ178&lt;&gt;"",1,0))</f>
        <v>1</v>
      </c>
      <c r="BJ175" s="42">
        <f>IF('Indicator Data'!BK179="No Data",1,IF('Indicator Data imputation'!BK178&lt;&gt;"",1,0))</f>
        <v>0</v>
      </c>
      <c r="BK175" s="42">
        <f>IF('Indicator Data'!BL179="No Data",1,IF('Indicator Data imputation'!BL178&lt;&gt;"",1,0))</f>
        <v>0</v>
      </c>
      <c r="BL175" s="42">
        <f>IF('Indicator Data'!BM179="No Data",1,IF('Indicator Data imputation'!BM178&lt;&gt;"",1,0))</f>
        <v>0</v>
      </c>
      <c r="BM175" s="42">
        <f>IF('Indicator Data'!BN179="No Data",1,IF('Indicator Data imputation'!BN178&lt;&gt;"",1,0))</f>
        <v>0</v>
      </c>
      <c r="BN175" s="42">
        <f>IF('Indicator Data'!BO179="No Data",1,IF('Indicator Data imputation'!BO178&lt;&gt;"",1,0))</f>
        <v>0</v>
      </c>
      <c r="BO175" s="42">
        <f>IF('Indicator Data'!BP179="No Data",1,IF('Indicator Data imputation'!BP178&lt;&gt;"",1,0))</f>
        <v>0</v>
      </c>
      <c r="BP175" s="42">
        <f>IF('Indicator Data'!BQ179="No Data",1,IF('Indicator Data imputation'!BQ178&lt;&gt;"",1,0))</f>
        <v>0</v>
      </c>
      <c r="BQ175" s="42">
        <f>IF('Indicator Data'!BR179="No Data",1,IF('Indicator Data imputation'!BR178&lt;&gt;"",1,0))</f>
        <v>0</v>
      </c>
      <c r="BR175" s="42">
        <f>IF('Indicator Data'!BS179="No Data",1,IF('Indicator Data imputation'!BS178&lt;&gt;"",1,0))</f>
        <v>0</v>
      </c>
      <c r="BS175" s="42">
        <f>IF('Indicator Data'!BT179="No Data",1,IF('Indicator Data imputation'!BT178&lt;&gt;"",1,0))</f>
        <v>0</v>
      </c>
      <c r="BT175" s="42">
        <f>IF('Indicator Data'!BU179="No Data",1,IF('Indicator Data imputation'!BU178&lt;&gt;"",1,0))</f>
        <v>0</v>
      </c>
      <c r="BU175">
        <f t="shared" si="8"/>
        <v>11</v>
      </c>
      <c r="BV175" s="44">
        <f t="shared" si="7"/>
        <v>0.14666666666666667</v>
      </c>
    </row>
    <row r="176" spans="1:74">
      <c r="A176" t="str">
        <f>'Indicator Data'!B180</f>
        <v>TUN</v>
      </c>
      <c r="B176" s="42">
        <f>IF('Indicator Data'!C180="No Data",1,IF('Indicator Data imputation'!C179&lt;&gt;"",1,0))</f>
        <v>0</v>
      </c>
      <c r="C176" s="42">
        <f>IF('Indicator Data'!D180="No Data",1,IF('Indicator Data imputation'!D179&lt;&gt;"",1,0))</f>
        <v>0</v>
      </c>
      <c r="D176" s="42">
        <f>IF('Indicator Data'!E180="No Data",1,IF('Indicator Data imputation'!E179&lt;&gt;"",1,0))</f>
        <v>0</v>
      </c>
      <c r="E176" s="42">
        <f>IF('Indicator Data'!F180="No Data",1,IF('Indicator Data imputation'!F179&lt;&gt;"",1,0))</f>
        <v>0</v>
      </c>
      <c r="F176" s="42">
        <f>IF('Indicator Data'!G180="No Data",1,IF('Indicator Data imputation'!G179&lt;&gt;"",1,0))</f>
        <v>0</v>
      </c>
      <c r="G176" s="42">
        <f>IF('Indicator Data'!H180="No Data",1,IF('Indicator Data imputation'!H179&lt;&gt;"",1,0))</f>
        <v>0</v>
      </c>
      <c r="H176" s="42">
        <f>IF('Indicator Data'!I180="No Data",1,IF('Indicator Data imputation'!I179&lt;&gt;"",1,0))</f>
        <v>0</v>
      </c>
      <c r="I176" s="42">
        <f>IF('Indicator Data'!J180="No Data",1,IF('Indicator Data imputation'!J179&lt;&gt;"",1,0))</f>
        <v>0</v>
      </c>
      <c r="J176" s="42">
        <f>IF('Indicator Data'!K180="No Data",1,IF('Indicator Data imputation'!K179&lt;&gt;"",1,0))</f>
        <v>0</v>
      </c>
      <c r="K176" s="42">
        <f>IF('Indicator Data'!L180="No Data",1,IF('Indicator Data imputation'!L179&lt;&gt;"",1,0))</f>
        <v>0</v>
      </c>
      <c r="L176" s="42">
        <f>IF('Indicator Data'!M180="No Data",1,IF('Indicator Data imputation'!M179&lt;&gt;"",1,0))</f>
        <v>0</v>
      </c>
      <c r="M176" s="42">
        <f>IF('Indicator Data'!N180="No Data",1,IF('Indicator Data imputation'!N179&lt;&gt;"",1,0))</f>
        <v>0</v>
      </c>
      <c r="N176" s="42">
        <f>IF('Indicator Data'!O180="No Data",1,IF('Indicator Data imputation'!O179&lt;&gt;"",1,0))</f>
        <v>0</v>
      </c>
      <c r="O176" s="42">
        <f>IF('Indicator Data'!P180="No Data",1,IF('Indicator Data imputation'!P179&lt;&gt;"",1,0))</f>
        <v>0</v>
      </c>
      <c r="P176" s="42">
        <f>IF('Indicator Data'!Q180="No Data",1,IF('Indicator Data imputation'!Q179&lt;&gt;"",1,0))</f>
        <v>0</v>
      </c>
      <c r="Q176" s="42">
        <f>IF('Indicator Data'!R180="No Data",1,IF('Indicator Data imputation'!R179&lt;&gt;"",1,0))</f>
        <v>0</v>
      </c>
      <c r="R176" s="42">
        <f>IF('Indicator Data'!S180="No Data",1,IF('Indicator Data imputation'!S179&lt;&gt;"",1,0))</f>
        <v>0</v>
      </c>
      <c r="S176" s="42">
        <f>IF('Indicator Data'!T180="No Data",1,IF('Indicator Data imputation'!T179&lt;&gt;"",1,0))</f>
        <v>0</v>
      </c>
      <c r="T176" s="42">
        <f>IF('Indicator Data'!U180="No Data",1,IF('Indicator Data imputation'!U179&lt;&gt;"",1,0))</f>
        <v>0</v>
      </c>
      <c r="U176" s="42">
        <f>IF('Indicator Data'!V180="No Data",1,IF('Indicator Data imputation'!V179&lt;&gt;"",1,0))</f>
        <v>0</v>
      </c>
      <c r="V176" s="42">
        <f>IF('Indicator Data'!W180="No Data",1,IF('Indicator Data imputation'!W179&lt;&gt;"",1,0))</f>
        <v>0</v>
      </c>
      <c r="W176" s="42">
        <f>IF('Indicator Data'!X180="No Data",1,IF('Indicator Data imputation'!X179&lt;&gt;"",1,0))</f>
        <v>0</v>
      </c>
      <c r="X176" s="42">
        <f>IF('Indicator Data'!Y180="No Data",1,IF('Indicator Data imputation'!Y179&lt;&gt;"",1,0))</f>
        <v>0</v>
      </c>
      <c r="Y176" s="42">
        <f>IF('Indicator Data'!Z180="No Data",1,IF('Indicator Data imputation'!Z179&lt;&gt;"",1,0))</f>
        <v>0</v>
      </c>
      <c r="Z176" s="42">
        <f>IF('Indicator Data'!AA180="No Data",1,IF('Indicator Data imputation'!AA179&lt;&gt;"",1,0))</f>
        <v>0</v>
      </c>
      <c r="AA176" s="42">
        <f>IF('Indicator Data'!AB180="No Data",1,IF('Indicator Data imputation'!AB179&lt;&gt;"",1,0))</f>
        <v>0</v>
      </c>
      <c r="AB176" s="42">
        <f>IF('Indicator Data'!AC180="No Data",1,IF('Indicator Data imputation'!AC179&lt;&gt;"",1,0))</f>
        <v>0</v>
      </c>
      <c r="AC176" s="42">
        <f>IF('Indicator Data'!AD180="No Data",1,IF('Indicator Data imputation'!AD179&lt;&gt;"",1,0))</f>
        <v>0</v>
      </c>
      <c r="AD176" s="42">
        <f>IF('Indicator Data'!AE180="No Data",1,IF('Indicator Data imputation'!AE179&lt;&gt;"",1,0))</f>
        <v>0</v>
      </c>
      <c r="AE176" s="42">
        <f>IF('Indicator Data'!AF180="No Data",1,IF('Indicator Data imputation'!AF179&lt;&gt;"",1,0))</f>
        <v>0</v>
      </c>
      <c r="AF176" s="42">
        <f>IF('Indicator Data'!AG180="No Data",1,IF('Indicator Data imputation'!AG179&lt;&gt;"",1,0))</f>
        <v>0</v>
      </c>
      <c r="AG176" s="42">
        <f>IF('Indicator Data'!AH180="No Data",1,IF('Indicator Data imputation'!AH179&lt;&gt;"",1,0))</f>
        <v>0</v>
      </c>
      <c r="AH176" s="42">
        <f>IF('Indicator Data'!AI180="No Data",1,IF('Indicator Data imputation'!AI179&lt;&gt;"",1,0))</f>
        <v>0</v>
      </c>
      <c r="AI176" s="42">
        <f>IF('Indicator Data'!AJ180="No Data",1,IF('Indicator Data imputation'!AJ179&lt;&gt;"",1,0))</f>
        <v>0</v>
      </c>
      <c r="AJ176" s="42">
        <f>IF('Indicator Data'!AK180="No Data",1,IF('Indicator Data imputation'!AK179&lt;&gt;"",1,0))</f>
        <v>0</v>
      </c>
      <c r="AK176" s="42">
        <f>IF('Indicator Data'!AL180="No Data",1,IF('Indicator Data imputation'!AL179&lt;&gt;"",1,0))</f>
        <v>0</v>
      </c>
      <c r="AL176" s="42">
        <f>IF('Indicator Data'!AM180="No Data",1,IF('Indicator Data imputation'!AM179&lt;&gt;"",1,0))</f>
        <v>0</v>
      </c>
      <c r="AM176" s="42">
        <f>IF('Indicator Data'!AN180="No Data",1,IF('Indicator Data imputation'!AN179&lt;&gt;"",1,0))</f>
        <v>0</v>
      </c>
      <c r="AN176" s="42">
        <f>IF('Indicator Data'!AO180="No Data",1,IF('Indicator Data imputation'!AO179&lt;&gt;"",1,0))</f>
        <v>0</v>
      </c>
      <c r="AO176" s="42">
        <f>IF('Indicator Data'!AP180="No Data",1,IF('Indicator Data imputation'!AP179&lt;&gt;"",1,0))</f>
        <v>0</v>
      </c>
      <c r="AP176" s="42">
        <f>IF('Indicator Data'!AQ180="No Data",1,IF('Indicator Data imputation'!AQ179&lt;&gt;"",1,0))</f>
        <v>0</v>
      </c>
      <c r="AQ176" s="42">
        <f>IF('Indicator Data'!AR180="No Data",1,IF('Indicator Data imputation'!AR179&lt;&gt;"",1,0))</f>
        <v>0</v>
      </c>
      <c r="AR176" s="42">
        <f>IF('Indicator Data'!AS180="No Data",1,IF('Indicator Data imputation'!AS179&lt;&gt;"",1,0))</f>
        <v>1</v>
      </c>
      <c r="AS176" s="42">
        <f>IF('Indicator Data'!AT180="No Data",1,IF('Indicator Data imputation'!AT179&lt;&gt;"",1,0))</f>
        <v>1</v>
      </c>
      <c r="AT176" s="42">
        <f>IF('Indicator Data'!AU180="No Data",1,IF('Indicator Data imputation'!AU179&lt;&gt;"",1,0))</f>
        <v>0</v>
      </c>
      <c r="AU176" s="42">
        <f>IF('Indicator Data'!AV180="No Data",1,IF('Indicator Data imputation'!AV179&lt;&gt;"",1,0))</f>
        <v>0</v>
      </c>
      <c r="AV176" s="42">
        <f>IF('Indicator Data'!AW180="No Data",1,IF('Indicator Data imputation'!AW179&lt;&gt;"",1,0))</f>
        <v>0</v>
      </c>
      <c r="AW176" s="42">
        <f>IF('Indicator Data'!AX180="No Data",1,IF('Indicator Data imputation'!AX179&lt;&gt;"",1,0))</f>
        <v>0</v>
      </c>
      <c r="AX176" s="42">
        <f>IF('Indicator Data'!AY180="No Data",1,IF('Indicator Data imputation'!AY179&lt;&gt;"",1,0))</f>
        <v>0</v>
      </c>
      <c r="AY176" s="42">
        <f>IF('Indicator Data'!AZ180="No Data",1,IF('Indicator Data imputation'!AZ179&lt;&gt;"",1,0))</f>
        <v>0</v>
      </c>
      <c r="AZ176" s="42">
        <f>IF('Indicator Data'!BA180="No Data",1,IF('Indicator Data imputation'!BA179&lt;&gt;"",1,0))</f>
        <v>0</v>
      </c>
      <c r="BA176" s="42">
        <f>IF('Indicator Data'!BB180="No Data",1,IF('Indicator Data imputation'!BB179&lt;&gt;"",1,0))</f>
        <v>0</v>
      </c>
      <c r="BB176" s="42">
        <f>IF('Indicator Data'!BC180="No Data",1,IF('Indicator Data imputation'!BC179&lt;&gt;"",1,0))</f>
        <v>0</v>
      </c>
      <c r="BC176" s="42">
        <f>IF('Indicator Data'!BD180="No Data",1,IF('Indicator Data imputation'!BD179&lt;&gt;"",1,0))</f>
        <v>0</v>
      </c>
      <c r="BD176" s="42">
        <f>IF('Indicator Data'!BE180="No Data",1,IF('Indicator Data imputation'!BE179&lt;&gt;"",1,0))</f>
        <v>0</v>
      </c>
      <c r="BE176" s="42">
        <f>IF('Indicator Data'!BF180="No Data",1,IF('Indicator Data imputation'!BF179&lt;&gt;"",1,0))</f>
        <v>0</v>
      </c>
      <c r="BF176" s="42">
        <f>IF('Indicator Data'!BG180="No Data",1,IF('Indicator Data imputation'!BG179&lt;&gt;"",1,0))</f>
        <v>0</v>
      </c>
      <c r="BG176" s="42">
        <f>IF('Indicator Data'!BH180="No Data",1,IF('Indicator Data imputation'!BH179&lt;&gt;"",1,0))</f>
        <v>0</v>
      </c>
      <c r="BH176" s="42">
        <f>IF('Indicator Data'!BI180="No Data",1,IF('Indicator Data imputation'!BI179&lt;&gt;"",1,0))</f>
        <v>0</v>
      </c>
      <c r="BI176" s="42">
        <f>IF('Indicator Data'!BJ180="No Data",1,IF('Indicator Data imputation'!BJ179&lt;&gt;"",1,0))</f>
        <v>0</v>
      </c>
      <c r="BJ176" s="42">
        <f>IF('Indicator Data'!BK180="No Data",1,IF('Indicator Data imputation'!BK179&lt;&gt;"",1,0))</f>
        <v>0</v>
      </c>
      <c r="BK176" s="42">
        <f>IF('Indicator Data'!BL180="No Data",1,IF('Indicator Data imputation'!BL179&lt;&gt;"",1,0))</f>
        <v>0</v>
      </c>
      <c r="BL176" s="42">
        <f>IF('Indicator Data'!BM180="No Data",1,IF('Indicator Data imputation'!BM179&lt;&gt;"",1,0))</f>
        <v>0</v>
      </c>
      <c r="BM176" s="42">
        <f>IF('Indicator Data'!BN180="No Data",1,IF('Indicator Data imputation'!BN179&lt;&gt;"",1,0))</f>
        <v>0</v>
      </c>
      <c r="BN176" s="42">
        <f>IF('Indicator Data'!BO180="No Data",1,IF('Indicator Data imputation'!BO179&lt;&gt;"",1,0))</f>
        <v>0</v>
      </c>
      <c r="BO176" s="42">
        <f>IF('Indicator Data'!BP180="No Data",1,IF('Indicator Data imputation'!BP179&lt;&gt;"",1,0))</f>
        <v>0</v>
      </c>
      <c r="BP176" s="42">
        <f>IF('Indicator Data'!BQ180="No Data",1,IF('Indicator Data imputation'!BQ179&lt;&gt;"",1,0))</f>
        <v>0</v>
      </c>
      <c r="BQ176" s="42">
        <f>IF('Indicator Data'!BR180="No Data",1,IF('Indicator Data imputation'!BR179&lt;&gt;"",1,0))</f>
        <v>0</v>
      </c>
      <c r="BR176" s="42">
        <f>IF('Indicator Data'!BS180="No Data",1,IF('Indicator Data imputation'!BS179&lt;&gt;"",1,0))</f>
        <v>0</v>
      </c>
      <c r="BS176" s="42">
        <f>IF('Indicator Data'!BT180="No Data",1,IF('Indicator Data imputation'!BT179&lt;&gt;"",1,0))</f>
        <v>0</v>
      </c>
      <c r="BT176" s="42">
        <f>IF('Indicator Data'!BU180="No Data",1,IF('Indicator Data imputation'!BU179&lt;&gt;"",1,0))</f>
        <v>0</v>
      </c>
      <c r="BU176">
        <f t="shared" si="8"/>
        <v>2</v>
      </c>
      <c r="BV176" s="44">
        <f t="shared" si="7"/>
        <v>2.6666666666666668E-2</v>
      </c>
    </row>
    <row r="177" spans="1:74">
      <c r="A177" t="str">
        <f>'Indicator Data'!B181</f>
        <v>TUR</v>
      </c>
      <c r="B177" s="42">
        <f>IF('Indicator Data'!C181="No Data",1,IF('Indicator Data imputation'!C180&lt;&gt;"",1,0))</f>
        <v>0</v>
      </c>
      <c r="C177" s="42">
        <f>IF('Indicator Data'!D181="No Data",1,IF('Indicator Data imputation'!D180&lt;&gt;"",1,0))</f>
        <v>0</v>
      </c>
      <c r="D177" s="42">
        <f>IF('Indicator Data'!E181="No Data",1,IF('Indicator Data imputation'!E180&lt;&gt;"",1,0))</f>
        <v>0</v>
      </c>
      <c r="E177" s="42">
        <f>IF('Indicator Data'!F181="No Data",1,IF('Indicator Data imputation'!F180&lt;&gt;"",1,0))</f>
        <v>0</v>
      </c>
      <c r="F177" s="42">
        <f>IF('Indicator Data'!G181="No Data",1,IF('Indicator Data imputation'!G180&lt;&gt;"",1,0))</f>
        <v>0</v>
      </c>
      <c r="G177" s="42">
        <f>IF('Indicator Data'!H181="No Data",1,IF('Indicator Data imputation'!H180&lt;&gt;"",1,0))</f>
        <v>0</v>
      </c>
      <c r="H177" s="42">
        <f>IF('Indicator Data'!I181="No Data",1,IF('Indicator Data imputation'!I180&lt;&gt;"",1,0))</f>
        <v>0</v>
      </c>
      <c r="I177" s="42">
        <f>IF('Indicator Data'!J181="No Data",1,IF('Indicator Data imputation'!J180&lt;&gt;"",1,0))</f>
        <v>0</v>
      </c>
      <c r="J177" s="42">
        <f>IF('Indicator Data'!K181="No Data",1,IF('Indicator Data imputation'!K180&lt;&gt;"",1,0))</f>
        <v>0</v>
      </c>
      <c r="K177" s="42">
        <f>IF('Indicator Data'!L181="No Data",1,IF('Indicator Data imputation'!L180&lt;&gt;"",1,0))</f>
        <v>0</v>
      </c>
      <c r="L177" s="42">
        <f>IF('Indicator Data'!M181="No Data",1,IF('Indicator Data imputation'!M180&lt;&gt;"",1,0))</f>
        <v>0</v>
      </c>
      <c r="M177" s="42">
        <f>IF('Indicator Data'!N181="No Data",1,IF('Indicator Data imputation'!N180&lt;&gt;"",1,0))</f>
        <v>1</v>
      </c>
      <c r="N177" s="42">
        <f>IF('Indicator Data'!O181="No Data",1,IF('Indicator Data imputation'!O180&lt;&gt;"",1,0))</f>
        <v>1</v>
      </c>
      <c r="O177" s="42">
        <f>IF('Indicator Data'!P181="No Data",1,IF('Indicator Data imputation'!P180&lt;&gt;"",1,0))</f>
        <v>1</v>
      </c>
      <c r="P177" s="42">
        <f>IF('Indicator Data'!Q181="No Data",1,IF('Indicator Data imputation'!Q180&lt;&gt;"",1,0))</f>
        <v>0</v>
      </c>
      <c r="Q177" s="42">
        <f>IF('Indicator Data'!R181="No Data",1,IF('Indicator Data imputation'!R180&lt;&gt;"",1,0))</f>
        <v>0</v>
      </c>
      <c r="R177" s="42">
        <f>IF('Indicator Data'!S181="No Data",1,IF('Indicator Data imputation'!S180&lt;&gt;"",1,0))</f>
        <v>0</v>
      </c>
      <c r="S177" s="42">
        <f>IF('Indicator Data'!T181="No Data",1,IF('Indicator Data imputation'!T180&lt;&gt;"",1,0))</f>
        <v>0</v>
      </c>
      <c r="T177" s="42">
        <f>IF('Indicator Data'!U181="No Data",1,IF('Indicator Data imputation'!U180&lt;&gt;"",1,0))</f>
        <v>0</v>
      </c>
      <c r="U177" s="42">
        <f>IF('Indicator Data'!V181="No Data",1,IF('Indicator Data imputation'!V180&lt;&gt;"",1,0))</f>
        <v>0</v>
      </c>
      <c r="V177" s="42">
        <f>IF('Indicator Data'!W181="No Data",1,IF('Indicator Data imputation'!W180&lt;&gt;"",1,0))</f>
        <v>0</v>
      </c>
      <c r="W177" s="42">
        <f>IF('Indicator Data'!X181="No Data",1,IF('Indicator Data imputation'!X180&lt;&gt;"",1,0))</f>
        <v>0</v>
      </c>
      <c r="X177" s="42">
        <f>IF('Indicator Data'!Y181="No Data",1,IF('Indicator Data imputation'!Y180&lt;&gt;"",1,0))</f>
        <v>0</v>
      </c>
      <c r="Y177" s="42">
        <f>IF('Indicator Data'!Z181="No Data",1,IF('Indicator Data imputation'!Z180&lt;&gt;"",1,0))</f>
        <v>0</v>
      </c>
      <c r="Z177" s="42">
        <f>IF('Indicator Data'!AA181="No Data",1,IF('Indicator Data imputation'!AA180&lt;&gt;"",1,0))</f>
        <v>1</v>
      </c>
      <c r="AA177" s="42">
        <f>IF('Indicator Data'!AB181="No Data",1,IF('Indicator Data imputation'!AB180&lt;&gt;"",1,0))</f>
        <v>0</v>
      </c>
      <c r="AB177" s="42">
        <f>IF('Indicator Data'!AC181="No Data",1,IF('Indicator Data imputation'!AC180&lt;&gt;"",1,0))</f>
        <v>0</v>
      </c>
      <c r="AC177" s="42">
        <f>IF('Indicator Data'!AD181="No Data",1,IF('Indicator Data imputation'!AD180&lt;&gt;"",1,0))</f>
        <v>1</v>
      </c>
      <c r="AD177" s="42">
        <f>IF('Indicator Data'!AE181="No Data",1,IF('Indicator Data imputation'!AE180&lt;&gt;"",1,0))</f>
        <v>0</v>
      </c>
      <c r="AE177" s="42">
        <f>IF('Indicator Data'!AF181="No Data",1,IF('Indicator Data imputation'!AF180&lt;&gt;"",1,0))</f>
        <v>0</v>
      </c>
      <c r="AF177" s="42">
        <f>IF('Indicator Data'!AG181="No Data",1,IF('Indicator Data imputation'!AG180&lt;&gt;"",1,0))</f>
        <v>0</v>
      </c>
      <c r="AG177" s="42">
        <f>IF('Indicator Data'!AH181="No Data",1,IF('Indicator Data imputation'!AH180&lt;&gt;"",1,0))</f>
        <v>0</v>
      </c>
      <c r="AH177" s="42">
        <f>IF('Indicator Data'!AI181="No Data",1,IF('Indicator Data imputation'!AI180&lt;&gt;"",1,0))</f>
        <v>1</v>
      </c>
      <c r="AI177" s="42">
        <f>IF('Indicator Data'!AJ181="No Data",1,IF('Indicator Data imputation'!AJ180&lt;&gt;"",1,0))</f>
        <v>0</v>
      </c>
      <c r="AJ177" s="42">
        <f>IF('Indicator Data'!AK181="No Data",1,IF('Indicator Data imputation'!AK180&lt;&gt;"",1,0))</f>
        <v>0</v>
      </c>
      <c r="AK177" s="42">
        <f>IF('Indicator Data'!AL181="No Data",1,IF('Indicator Data imputation'!AL180&lt;&gt;"",1,0))</f>
        <v>0</v>
      </c>
      <c r="AL177" s="42">
        <f>IF('Indicator Data'!AM181="No Data",1,IF('Indicator Data imputation'!AM180&lt;&gt;"",1,0))</f>
        <v>0</v>
      </c>
      <c r="AM177" s="42">
        <f>IF('Indicator Data'!AN181="No Data",1,IF('Indicator Data imputation'!AN180&lt;&gt;"",1,0))</f>
        <v>0</v>
      </c>
      <c r="AN177" s="42">
        <f>IF('Indicator Data'!AO181="No Data",1,IF('Indicator Data imputation'!AO180&lt;&gt;"",1,0))</f>
        <v>0</v>
      </c>
      <c r="AO177" s="42">
        <f>IF('Indicator Data'!AP181="No Data",1,IF('Indicator Data imputation'!AP180&lt;&gt;"",1,0))</f>
        <v>0</v>
      </c>
      <c r="AP177" s="42">
        <f>IF('Indicator Data'!AQ181="No Data",1,IF('Indicator Data imputation'!AQ180&lt;&gt;"",1,0))</f>
        <v>0</v>
      </c>
      <c r="AQ177" s="42">
        <f>IF('Indicator Data'!AR181="No Data",1,IF('Indicator Data imputation'!AR180&lt;&gt;"",1,0))</f>
        <v>1</v>
      </c>
      <c r="AR177" s="42">
        <f>IF('Indicator Data'!AS181="No Data",1,IF('Indicator Data imputation'!AS180&lt;&gt;"",1,0))</f>
        <v>1</v>
      </c>
      <c r="AS177" s="42">
        <f>IF('Indicator Data'!AT181="No Data",1,IF('Indicator Data imputation'!AT180&lt;&gt;"",1,0))</f>
        <v>1</v>
      </c>
      <c r="AT177" s="42">
        <f>IF('Indicator Data'!AU181="No Data",1,IF('Indicator Data imputation'!AU180&lt;&gt;"",1,0))</f>
        <v>1</v>
      </c>
      <c r="AU177" s="42">
        <f>IF('Indicator Data'!AV181="No Data",1,IF('Indicator Data imputation'!AV180&lt;&gt;"",1,0))</f>
        <v>0</v>
      </c>
      <c r="AV177" s="42">
        <f>IF('Indicator Data'!AW181="No Data",1,IF('Indicator Data imputation'!AW180&lt;&gt;"",1,0))</f>
        <v>0</v>
      </c>
      <c r="AW177" s="42">
        <f>IF('Indicator Data'!AX181="No Data",1,IF('Indicator Data imputation'!AX180&lt;&gt;"",1,0))</f>
        <v>0</v>
      </c>
      <c r="AX177" s="42">
        <f>IF('Indicator Data'!AY181="No Data",1,IF('Indicator Data imputation'!AY180&lt;&gt;"",1,0))</f>
        <v>0</v>
      </c>
      <c r="AY177" s="42">
        <f>IF('Indicator Data'!AZ181="No Data",1,IF('Indicator Data imputation'!AZ180&lt;&gt;"",1,0))</f>
        <v>0</v>
      </c>
      <c r="AZ177" s="42">
        <f>IF('Indicator Data'!BA181="No Data",1,IF('Indicator Data imputation'!BA180&lt;&gt;"",1,0))</f>
        <v>0</v>
      </c>
      <c r="BA177" s="42">
        <f>IF('Indicator Data'!BB181="No Data",1,IF('Indicator Data imputation'!BB180&lt;&gt;"",1,0))</f>
        <v>0</v>
      </c>
      <c r="BB177" s="42">
        <f>IF('Indicator Data'!BC181="No Data",1,IF('Indicator Data imputation'!BC180&lt;&gt;"",1,0))</f>
        <v>0</v>
      </c>
      <c r="BC177" s="42">
        <f>IF('Indicator Data'!BD181="No Data",1,IF('Indicator Data imputation'!BD180&lt;&gt;"",1,0))</f>
        <v>0</v>
      </c>
      <c r="BD177" s="42">
        <f>IF('Indicator Data'!BE181="No Data",1,IF('Indicator Data imputation'!BE180&lt;&gt;"",1,0))</f>
        <v>0</v>
      </c>
      <c r="BE177" s="42">
        <f>IF('Indicator Data'!BF181="No Data",1,IF('Indicator Data imputation'!BF180&lt;&gt;"",1,0))</f>
        <v>0</v>
      </c>
      <c r="BF177" s="42">
        <f>IF('Indicator Data'!BG181="No Data",1,IF('Indicator Data imputation'!BG180&lt;&gt;"",1,0))</f>
        <v>0</v>
      </c>
      <c r="BG177" s="42">
        <f>IF('Indicator Data'!BH181="No Data",1,IF('Indicator Data imputation'!BH180&lt;&gt;"",1,0))</f>
        <v>0</v>
      </c>
      <c r="BH177" s="42">
        <f>IF('Indicator Data'!BI181="No Data",1,IF('Indicator Data imputation'!BI180&lt;&gt;"",1,0))</f>
        <v>0</v>
      </c>
      <c r="BI177" s="42">
        <f>IF('Indicator Data'!BJ181="No Data",1,IF('Indicator Data imputation'!BJ180&lt;&gt;"",1,0))</f>
        <v>0</v>
      </c>
      <c r="BJ177" s="42">
        <f>IF('Indicator Data'!BK181="No Data",1,IF('Indicator Data imputation'!BK180&lt;&gt;"",1,0))</f>
        <v>0</v>
      </c>
      <c r="BK177" s="42">
        <f>IF('Indicator Data'!BL181="No Data",1,IF('Indicator Data imputation'!BL180&lt;&gt;"",1,0))</f>
        <v>0</v>
      </c>
      <c r="BL177" s="42">
        <f>IF('Indicator Data'!BM181="No Data",1,IF('Indicator Data imputation'!BM180&lt;&gt;"",1,0))</f>
        <v>0</v>
      </c>
      <c r="BM177" s="42">
        <f>IF('Indicator Data'!BN181="No Data",1,IF('Indicator Data imputation'!BN180&lt;&gt;"",1,0))</f>
        <v>0</v>
      </c>
      <c r="BN177" s="42">
        <f>IF('Indicator Data'!BO181="No Data",1,IF('Indicator Data imputation'!BO180&lt;&gt;"",1,0))</f>
        <v>0</v>
      </c>
      <c r="BO177" s="42">
        <f>IF('Indicator Data'!BP181="No Data",1,IF('Indicator Data imputation'!BP180&lt;&gt;"",1,0))</f>
        <v>0</v>
      </c>
      <c r="BP177" s="42">
        <f>IF('Indicator Data'!BQ181="No Data",1,IF('Indicator Data imputation'!BQ180&lt;&gt;"",1,0))</f>
        <v>0</v>
      </c>
      <c r="BQ177" s="42">
        <f>IF('Indicator Data'!BR181="No Data",1,IF('Indicator Data imputation'!BR180&lt;&gt;"",1,0))</f>
        <v>0</v>
      </c>
      <c r="BR177" s="42">
        <f>IF('Indicator Data'!BS181="No Data",1,IF('Indicator Data imputation'!BS180&lt;&gt;"",1,0))</f>
        <v>0</v>
      </c>
      <c r="BS177" s="42">
        <f>IF('Indicator Data'!BT181="No Data",1,IF('Indicator Data imputation'!BT180&lt;&gt;"",1,0))</f>
        <v>0</v>
      </c>
      <c r="BT177" s="42">
        <f>IF('Indicator Data'!BU181="No Data",1,IF('Indicator Data imputation'!BU180&lt;&gt;"",1,0))</f>
        <v>0</v>
      </c>
      <c r="BU177">
        <f t="shared" si="8"/>
        <v>10</v>
      </c>
      <c r="BV177" s="44">
        <f t="shared" si="7"/>
        <v>0.13333333333333333</v>
      </c>
    </row>
    <row r="178" spans="1:74">
      <c r="A178" t="str">
        <f>'Indicator Data'!B182</f>
        <v>TKM</v>
      </c>
      <c r="B178" s="42">
        <f>IF('Indicator Data'!C182="No Data",1,IF('Indicator Data imputation'!C181&lt;&gt;"",1,0))</f>
        <v>0</v>
      </c>
      <c r="C178" s="42">
        <f>IF('Indicator Data'!D182="No Data",1,IF('Indicator Data imputation'!D181&lt;&gt;"",1,0))</f>
        <v>0</v>
      </c>
      <c r="D178" s="42">
        <f>IF('Indicator Data'!E182="No Data",1,IF('Indicator Data imputation'!E181&lt;&gt;"",1,0))</f>
        <v>0</v>
      </c>
      <c r="E178" s="42">
        <f>IF('Indicator Data'!F182="No Data",1,IF('Indicator Data imputation'!F181&lt;&gt;"",1,0))</f>
        <v>0</v>
      </c>
      <c r="F178" s="42">
        <f>IF('Indicator Data'!G182="No Data",1,IF('Indicator Data imputation'!G181&lt;&gt;"",1,0))</f>
        <v>0</v>
      </c>
      <c r="G178" s="42">
        <f>IF('Indicator Data'!H182="No Data",1,IF('Indicator Data imputation'!H181&lt;&gt;"",1,0))</f>
        <v>0</v>
      </c>
      <c r="H178" s="42">
        <f>IF('Indicator Data'!I182="No Data",1,IF('Indicator Data imputation'!I181&lt;&gt;"",1,0))</f>
        <v>0</v>
      </c>
      <c r="I178" s="42">
        <f>IF('Indicator Data'!J182="No Data",1,IF('Indicator Data imputation'!J181&lt;&gt;"",1,0))</f>
        <v>0</v>
      </c>
      <c r="J178" s="42">
        <f>IF('Indicator Data'!K182="No Data",1,IF('Indicator Data imputation'!K181&lt;&gt;"",1,0))</f>
        <v>0</v>
      </c>
      <c r="K178" s="42">
        <f>IF('Indicator Data'!L182="No Data",1,IF('Indicator Data imputation'!L181&lt;&gt;"",1,0))</f>
        <v>0</v>
      </c>
      <c r="L178" s="42">
        <f>IF('Indicator Data'!M182="No Data",1,IF('Indicator Data imputation'!M181&lt;&gt;"",1,0))</f>
        <v>0</v>
      </c>
      <c r="M178" s="42">
        <f>IF('Indicator Data'!N182="No Data",1,IF('Indicator Data imputation'!N181&lt;&gt;"",1,0))</f>
        <v>1</v>
      </c>
      <c r="N178" s="42">
        <f>IF('Indicator Data'!O182="No Data",1,IF('Indicator Data imputation'!O181&lt;&gt;"",1,0))</f>
        <v>1</v>
      </c>
      <c r="O178" s="42">
        <f>IF('Indicator Data'!P182="No Data",1,IF('Indicator Data imputation'!P181&lt;&gt;"",1,0))</f>
        <v>1</v>
      </c>
      <c r="P178" s="42">
        <f>IF('Indicator Data'!Q182="No Data",1,IF('Indicator Data imputation'!Q181&lt;&gt;"",1,0))</f>
        <v>0</v>
      </c>
      <c r="Q178" s="42">
        <f>IF('Indicator Data'!R182="No Data",1,IF('Indicator Data imputation'!R181&lt;&gt;"",1,0))</f>
        <v>0</v>
      </c>
      <c r="R178" s="42">
        <f>IF('Indicator Data'!S182="No Data",1,IF('Indicator Data imputation'!S181&lt;&gt;"",1,0))</f>
        <v>0</v>
      </c>
      <c r="S178" s="42">
        <f>IF('Indicator Data'!T182="No Data",1,IF('Indicator Data imputation'!T181&lt;&gt;"",1,0))</f>
        <v>0</v>
      </c>
      <c r="T178" s="42">
        <f>IF('Indicator Data'!U182="No Data",1,IF('Indicator Data imputation'!U181&lt;&gt;"",1,0))</f>
        <v>0</v>
      </c>
      <c r="U178" s="42">
        <f>IF('Indicator Data'!V182="No Data",1,IF('Indicator Data imputation'!V181&lt;&gt;"",1,0))</f>
        <v>0</v>
      </c>
      <c r="V178" s="42">
        <f>IF('Indicator Data'!W182="No Data",1,IF('Indicator Data imputation'!W181&lt;&gt;"",1,0))</f>
        <v>0</v>
      </c>
      <c r="W178" s="42">
        <f>IF('Indicator Data'!X182="No Data",1,IF('Indicator Data imputation'!X181&lt;&gt;"",1,0))</f>
        <v>0</v>
      </c>
      <c r="X178" s="42">
        <f>IF('Indicator Data'!Y182="No Data",1,IF('Indicator Data imputation'!Y181&lt;&gt;"",1,0))</f>
        <v>0</v>
      </c>
      <c r="Y178" s="42">
        <f>IF('Indicator Data'!Z182="No Data",1,IF('Indicator Data imputation'!Z181&lt;&gt;"",1,0))</f>
        <v>0</v>
      </c>
      <c r="Z178" s="42">
        <f>IF('Indicator Data'!AA182="No Data",1,IF('Indicator Data imputation'!AA181&lt;&gt;"",1,0))</f>
        <v>0</v>
      </c>
      <c r="AA178" s="42">
        <f>IF('Indicator Data'!AB182="No Data",1,IF('Indicator Data imputation'!AB181&lt;&gt;"",1,0))</f>
        <v>0</v>
      </c>
      <c r="AB178" s="42">
        <f>IF('Indicator Data'!AC182="No Data",1,IF('Indicator Data imputation'!AC181&lt;&gt;"",1,0))</f>
        <v>0</v>
      </c>
      <c r="AC178" s="42">
        <f>IF('Indicator Data'!AD182="No Data",1,IF('Indicator Data imputation'!AD181&lt;&gt;"",1,0))</f>
        <v>0</v>
      </c>
      <c r="AD178" s="42">
        <f>IF('Indicator Data'!AE182="No Data",1,IF('Indicator Data imputation'!AE181&lt;&gt;"",1,0))</f>
        <v>0</v>
      </c>
      <c r="AE178" s="42">
        <f>IF('Indicator Data'!AF182="No Data",1,IF('Indicator Data imputation'!AF181&lt;&gt;"",1,0))</f>
        <v>0</v>
      </c>
      <c r="AF178" s="42">
        <f>IF('Indicator Data'!AG182="No Data",1,IF('Indicator Data imputation'!AG181&lt;&gt;"",1,0))</f>
        <v>0</v>
      </c>
      <c r="AG178" s="42">
        <f>IF('Indicator Data'!AH182="No Data",1,IF('Indicator Data imputation'!AH181&lt;&gt;"",1,0))</f>
        <v>0</v>
      </c>
      <c r="AH178" s="42">
        <f>IF('Indicator Data'!AI182="No Data",1,IF('Indicator Data imputation'!AI181&lt;&gt;"",1,0))</f>
        <v>0</v>
      </c>
      <c r="AI178" s="42">
        <f>IF('Indicator Data'!AJ182="No Data",1,IF('Indicator Data imputation'!AJ181&lt;&gt;"",1,0))</f>
        <v>0</v>
      </c>
      <c r="AJ178" s="42">
        <f>IF('Indicator Data'!AK182="No Data",1,IF('Indicator Data imputation'!AK181&lt;&gt;"",1,0))</f>
        <v>0</v>
      </c>
      <c r="AK178" s="42">
        <f>IF('Indicator Data'!AL182="No Data",1,IF('Indicator Data imputation'!AL181&lt;&gt;"",1,0))</f>
        <v>0</v>
      </c>
      <c r="AL178" s="42">
        <f>IF('Indicator Data'!AM182="No Data",1,IF('Indicator Data imputation'!AM181&lt;&gt;"",1,0))</f>
        <v>0</v>
      </c>
      <c r="AM178" s="42">
        <f>IF('Indicator Data'!AN182="No Data",1,IF('Indicator Data imputation'!AN181&lt;&gt;"",1,0))</f>
        <v>0</v>
      </c>
      <c r="AN178" s="42">
        <f>IF('Indicator Data'!AO182="No Data",1,IF('Indicator Data imputation'!AO181&lt;&gt;"",1,0))</f>
        <v>0</v>
      </c>
      <c r="AO178" s="42">
        <f>IF('Indicator Data'!AP182="No Data",1,IF('Indicator Data imputation'!AP181&lt;&gt;"",1,0))</f>
        <v>0</v>
      </c>
      <c r="AP178" s="42">
        <f>IF('Indicator Data'!AQ182="No Data",1,IF('Indicator Data imputation'!AQ181&lt;&gt;"",1,0))</f>
        <v>0</v>
      </c>
      <c r="AQ178" s="42">
        <f>IF('Indicator Data'!AR182="No Data",1,IF('Indicator Data imputation'!AR181&lt;&gt;"",1,0))</f>
        <v>1</v>
      </c>
      <c r="AR178" s="42">
        <f>IF('Indicator Data'!AS182="No Data",1,IF('Indicator Data imputation'!AS181&lt;&gt;"",1,0))</f>
        <v>1</v>
      </c>
      <c r="AS178" s="42">
        <f>IF('Indicator Data'!AT182="No Data",1,IF('Indicator Data imputation'!AT181&lt;&gt;"",1,0))</f>
        <v>0</v>
      </c>
      <c r="AT178" s="42">
        <f>IF('Indicator Data'!AU182="No Data",1,IF('Indicator Data imputation'!AU181&lt;&gt;"",1,0))</f>
        <v>0</v>
      </c>
      <c r="AU178" s="42">
        <f>IF('Indicator Data'!AV182="No Data",1,IF('Indicator Data imputation'!AV181&lt;&gt;"",1,0))</f>
        <v>0</v>
      </c>
      <c r="AV178" s="42">
        <f>IF('Indicator Data'!AW182="No Data",1,IF('Indicator Data imputation'!AW181&lt;&gt;"",1,0))</f>
        <v>1</v>
      </c>
      <c r="AW178" s="42">
        <f>IF('Indicator Data'!AX182="No Data",1,IF('Indicator Data imputation'!AX181&lt;&gt;"",1,0))</f>
        <v>0</v>
      </c>
      <c r="AX178" s="42">
        <f>IF('Indicator Data'!AY182="No Data",1,IF('Indicator Data imputation'!AY181&lt;&gt;"",1,0))</f>
        <v>0</v>
      </c>
      <c r="AY178" s="42">
        <f>IF('Indicator Data'!AZ182="No Data",1,IF('Indicator Data imputation'!AZ181&lt;&gt;"",1,0))</f>
        <v>0</v>
      </c>
      <c r="AZ178" s="42">
        <f>IF('Indicator Data'!BA182="No Data",1,IF('Indicator Data imputation'!BA181&lt;&gt;"",1,0))</f>
        <v>0</v>
      </c>
      <c r="BA178" s="42">
        <f>IF('Indicator Data'!BB182="No Data",1,IF('Indicator Data imputation'!BB181&lt;&gt;"",1,0))</f>
        <v>0</v>
      </c>
      <c r="BB178" s="42">
        <f>IF('Indicator Data'!BC182="No Data",1,IF('Indicator Data imputation'!BC181&lt;&gt;"",1,0))</f>
        <v>0</v>
      </c>
      <c r="BC178" s="42">
        <f>IF('Indicator Data'!BD182="No Data",1,IF('Indicator Data imputation'!BD181&lt;&gt;"",1,0))</f>
        <v>0</v>
      </c>
      <c r="BD178" s="42">
        <f>IF('Indicator Data'!BE182="No Data",1,IF('Indicator Data imputation'!BE181&lt;&gt;"",1,0))</f>
        <v>0</v>
      </c>
      <c r="BE178" s="42">
        <f>IF('Indicator Data'!BF182="No Data",1,IF('Indicator Data imputation'!BF181&lt;&gt;"",1,0))</f>
        <v>1</v>
      </c>
      <c r="BF178" s="42">
        <f>IF('Indicator Data'!BG182="No Data",1,IF('Indicator Data imputation'!BG181&lt;&gt;"",1,0))</f>
        <v>0</v>
      </c>
      <c r="BG178" s="42">
        <f>IF('Indicator Data'!BH182="No Data",1,IF('Indicator Data imputation'!BH181&lt;&gt;"",1,0))</f>
        <v>0</v>
      </c>
      <c r="BH178" s="42">
        <f>IF('Indicator Data'!BI182="No Data",1,IF('Indicator Data imputation'!BI181&lt;&gt;"",1,0))</f>
        <v>0</v>
      </c>
      <c r="BI178" s="42">
        <f>IF('Indicator Data'!BJ182="No Data",1,IF('Indicator Data imputation'!BJ181&lt;&gt;"",1,0))</f>
        <v>1</v>
      </c>
      <c r="BJ178" s="42">
        <f>IF('Indicator Data'!BK182="No Data",1,IF('Indicator Data imputation'!BK181&lt;&gt;"",1,0))</f>
        <v>0</v>
      </c>
      <c r="BK178" s="42">
        <f>IF('Indicator Data'!BL182="No Data",1,IF('Indicator Data imputation'!BL181&lt;&gt;"",1,0))</f>
        <v>0</v>
      </c>
      <c r="BL178" s="42">
        <f>IF('Indicator Data'!BM182="No Data",1,IF('Indicator Data imputation'!BM181&lt;&gt;"",1,0))</f>
        <v>0</v>
      </c>
      <c r="BM178" s="42">
        <f>IF('Indicator Data'!BN182="No Data",1,IF('Indicator Data imputation'!BN181&lt;&gt;"",1,0))</f>
        <v>0</v>
      </c>
      <c r="BN178" s="42">
        <f>IF('Indicator Data'!BO182="No Data",1,IF('Indicator Data imputation'!BO181&lt;&gt;"",1,0))</f>
        <v>0</v>
      </c>
      <c r="BO178" s="42">
        <f>IF('Indicator Data'!BP182="No Data",1,IF('Indicator Data imputation'!BP181&lt;&gt;"",1,0))</f>
        <v>0</v>
      </c>
      <c r="BP178" s="42">
        <f>IF('Indicator Data'!BQ182="No Data",1,IF('Indicator Data imputation'!BQ181&lt;&gt;"",1,0))</f>
        <v>0</v>
      </c>
      <c r="BQ178" s="42">
        <f>IF('Indicator Data'!BR182="No Data",1,IF('Indicator Data imputation'!BR181&lt;&gt;"",1,0))</f>
        <v>0</v>
      </c>
      <c r="BR178" s="42">
        <f>IF('Indicator Data'!BS182="No Data",1,IF('Indicator Data imputation'!BS181&lt;&gt;"",1,0))</f>
        <v>0</v>
      </c>
      <c r="BS178" s="42">
        <f>IF('Indicator Data'!BT182="No Data",1,IF('Indicator Data imputation'!BT181&lt;&gt;"",1,0))</f>
        <v>0</v>
      </c>
      <c r="BT178" s="42">
        <f>IF('Indicator Data'!BU182="No Data",1,IF('Indicator Data imputation'!BU181&lt;&gt;"",1,0))</f>
        <v>0</v>
      </c>
      <c r="BU178">
        <f t="shared" si="8"/>
        <v>8</v>
      </c>
      <c r="BV178" s="44">
        <f t="shared" si="7"/>
        <v>0.10666666666666667</v>
      </c>
    </row>
    <row r="179" spans="1:74">
      <c r="A179" t="str">
        <f>'Indicator Data'!B183</f>
        <v>TUV</v>
      </c>
      <c r="B179" s="42">
        <f>IF('Indicator Data'!C183="No Data",1,IF('Indicator Data imputation'!C182&lt;&gt;"",1,0))</f>
        <v>0</v>
      </c>
      <c r="C179" s="42">
        <f>IF('Indicator Data'!D183="No Data",1,IF('Indicator Data imputation'!D182&lt;&gt;"",1,0))</f>
        <v>0</v>
      </c>
      <c r="D179" s="42">
        <f>IF('Indicator Data'!E183="No Data",1,IF('Indicator Data imputation'!E182&lt;&gt;"",1,0))</f>
        <v>0</v>
      </c>
      <c r="E179" s="42">
        <f>IF('Indicator Data'!F183="No Data",1,IF('Indicator Data imputation'!F182&lt;&gt;"",1,0))</f>
        <v>0</v>
      </c>
      <c r="F179" s="42">
        <f>IF('Indicator Data'!G183="No Data",1,IF('Indicator Data imputation'!G182&lt;&gt;"",1,0))</f>
        <v>0</v>
      </c>
      <c r="G179" s="42">
        <f>IF('Indicator Data'!H183="No Data",1,IF('Indicator Data imputation'!H182&lt;&gt;"",1,0))</f>
        <v>0</v>
      </c>
      <c r="H179" s="42">
        <f>IF('Indicator Data'!I183="No Data",1,IF('Indicator Data imputation'!I182&lt;&gt;"",1,0))</f>
        <v>0</v>
      </c>
      <c r="I179" s="42">
        <f>IF('Indicator Data'!J183="No Data",1,IF('Indicator Data imputation'!J182&lt;&gt;"",1,0))</f>
        <v>0</v>
      </c>
      <c r="J179" s="42">
        <f>IF('Indicator Data'!K183="No Data",1,IF('Indicator Data imputation'!K182&lt;&gt;"",1,0))</f>
        <v>0</v>
      </c>
      <c r="K179" s="42">
        <f>IF('Indicator Data'!L183="No Data",1,IF('Indicator Data imputation'!L182&lt;&gt;"",1,0))</f>
        <v>1</v>
      </c>
      <c r="L179" s="42">
        <f>IF('Indicator Data'!M183="No Data",1,IF('Indicator Data imputation'!M182&lt;&gt;"",1,0))</f>
        <v>1</v>
      </c>
      <c r="M179" s="42">
        <f>IF('Indicator Data'!N183="No Data",1,IF('Indicator Data imputation'!N182&lt;&gt;"",1,0))</f>
        <v>1</v>
      </c>
      <c r="N179" s="42">
        <f>IF('Indicator Data'!O183="No Data",1,IF('Indicator Data imputation'!O182&lt;&gt;"",1,0))</f>
        <v>1</v>
      </c>
      <c r="O179" s="42">
        <f>IF('Indicator Data'!P183="No Data",1,IF('Indicator Data imputation'!P182&lt;&gt;"",1,0))</f>
        <v>1</v>
      </c>
      <c r="P179" s="42">
        <f>IF('Indicator Data'!Q183="No Data",1,IF('Indicator Data imputation'!Q182&lt;&gt;"",1,0))</f>
        <v>0</v>
      </c>
      <c r="Q179" s="42">
        <f>IF('Indicator Data'!R183="No Data",1,IF('Indicator Data imputation'!R182&lt;&gt;"",1,0))</f>
        <v>0</v>
      </c>
      <c r="R179" s="42">
        <f>IF('Indicator Data'!S183="No Data",1,IF('Indicator Data imputation'!S182&lt;&gt;"",1,0))</f>
        <v>0</v>
      </c>
      <c r="S179" s="42">
        <f>IF('Indicator Data'!T183="No Data",1,IF('Indicator Data imputation'!T182&lt;&gt;"",1,0))</f>
        <v>0</v>
      </c>
      <c r="T179" s="42">
        <f>IF('Indicator Data'!U183="No Data",1,IF('Indicator Data imputation'!U182&lt;&gt;"",1,0))</f>
        <v>0</v>
      </c>
      <c r="U179" s="42">
        <f>IF('Indicator Data'!V183="No Data",1,IF('Indicator Data imputation'!V182&lt;&gt;"",1,0))</f>
        <v>0</v>
      </c>
      <c r="V179" s="42">
        <f>IF('Indicator Data'!W183="No Data",1,IF('Indicator Data imputation'!W182&lt;&gt;"",1,0))</f>
        <v>0</v>
      </c>
      <c r="W179" s="42">
        <f>IF('Indicator Data'!X183="No Data",1,IF('Indicator Data imputation'!X182&lt;&gt;"",1,0))</f>
        <v>0</v>
      </c>
      <c r="X179" s="42">
        <f>IF('Indicator Data'!Y183="No Data",1,IF('Indicator Data imputation'!Y182&lt;&gt;"",1,0))</f>
        <v>0</v>
      </c>
      <c r="Y179" s="42">
        <f>IF('Indicator Data'!Z183="No Data",1,IF('Indicator Data imputation'!Z182&lt;&gt;"",1,0))</f>
        <v>0</v>
      </c>
      <c r="Z179" s="42">
        <f>IF('Indicator Data'!AA183="No Data",1,IF('Indicator Data imputation'!AA182&lt;&gt;"",1,0))</f>
        <v>0</v>
      </c>
      <c r="AA179" s="42">
        <f>IF('Indicator Data'!AB183="No Data",1,IF('Indicator Data imputation'!AB182&lt;&gt;"",1,0))</f>
        <v>1</v>
      </c>
      <c r="AB179" s="42">
        <f>IF('Indicator Data'!AC183="No Data",1,IF('Indicator Data imputation'!AC182&lt;&gt;"",1,0))</f>
        <v>0</v>
      </c>
      <c r="AC179" s="42">
        <f>IF('Indicator Data'!AD183="No Data",1,IF('Indicator Data imputation'!AD182&lt;&gt;"",1,0))</f>
        <v>0</v>
      </c>
      <c r="AD179" s="42">
        <f>IF('Indicator Data'!AE183="No Data",1,IF('Indicator Data imputation'!AE182&lt;&gt;"",1,0))</f>
        <v>0</v>
      </c>
      <c r="AE179" s="42">
        <f>IF('Indicator Data'!AF183="No Data",1,IF('Indicator Data imputation'!AF182&lt;&gt;"",1,0))</f>
        <v>0</v>
      </c>
      <c r="AF179" s="42">
        <f>IF('Indicator Data'!AG183="No Data",1,IF('Indicator Data imputation'!AG182&lt;&gt;"",1,0))</f>
        <v>0</v>
      </c>
      <c r="AG179" s="42">
        <f>IF('Indicator Data'!AH183="No Data",1,IF('Indicator Data imputation'!AH182&lt;&gt;"",1,0))</f>
        <v>0</v>
      </c>
      <c r="AH179" s="42">
        <f>IF('Indicator Data'!AI183="No Data",1,IF('Indicator Data imputation'!AI182&lt;&gt;"",1,0))</f>
        <v>0</v>
      </c>
      <c r="AI179" s="42">
        <f>IF('Indicator Data'!AJ183="No Data",1,IF('Indicator Data imputation'!AJ182&lt;&gt;"",1,0))</f>
        <v>0</v>
      </c>
      <c r="AJ179" s="42">
        <f>IF('Indicator Data'!AK183="No Data",1,IF('Indicator Data imputation'!AK182&lt;&gt;"",1,0))</f>
        <v>0</v>
      </c>
      <c r="AK179" s="42">
        <f>IF('Indicator Data'!AL183="No Data",1,IF('Indicator Data imputation'!AL182&lt;&gt;"",1,0))</f>
        <v>0</v>
      </c>
      <c r="AL179" s="42">
        <f>IF('Indicator Data'!AM183="No Data",1,IF('Indicator Data imputation'!AM182&lt;&gt;"",1,0))</f>
        <v>0</v>
      </c>
      <c r="AM179" s="42">
        <f>IF('Indicator Data'!AN183="No Data",1,IF('Indicator Data imputation'!AN182&lt;&gt;"",1,0))</f>
        <v>0</v>
      </c>
      <c r="AN179" s="42">
        <f>IF('Indicator Data'!AO183="No Data",1,IF('Indicator Data imputation'!AO182&lt;&gt;"",1,0))</f>
        <v>0</v>
      </c>
      <c r="AO179" s="42">
        <f>IF('Indicator Data'!AP183="No Data",1,IF('Indicator Data imputation'!AP182&lt;&gt;"",1,0))</f>
        <v>0</v>
      </c>
      <c r="AP179" s="42">
        <f>IF('Indicator Data'!AQ183="No Data",1,IF('Indicator Data imputation'!AQ182&lt;&gt;"",1,0))</f>
        <v>0</v>
      </c>
      <c r="AQ179" s="42">
        <f>IF('Indicator Data'!AR183="No Data",1,IF('Indicator Data imputation'!AR182&lt;&gt;"",1,0))</f>
        <v>1</v>
      </c>
      <c r="AR179" s="42">
        <f>IF('Indicator Data'!AS183="No Data",1,IF('Indicator Data imputation'!AS182&lt;&gt;"",1,0))</f>
        <v>1</v>
      </c>
      <c r="AS179" s="42">
        <f>IF('Indicator Data'!AT183="No Data",1,IF('Indicator Data imputation'!AT182&lt;&gt;"",1,0))</f>
        <v>1</v>
      </c>
      <c r="AT179" s="42">
        <f>IF('Indicator Data'!AU183="No Data",1,IF('Indicator Data imputation'!AU182&lt;&gt;"",1,0))</f>
        <v>0</v>
      </c>
      <c r="AU179" s="42">
        <f>IF('Indicator Data'!AV183="No Data",1,IF('Indicator Data imputation'!AV182&lt;&gt;"",1,0))</f>
        <v>1</v>
      </c>
      <c r="AV179" s="42">
        <f>IF('Indicator Data'!AW183="No Data",1,IF('Indicator Data imputation'!AW182&lt;&gt;"",1,0))</f>
        <v>0</v>
      </c>
      <c r="AW179" s="42">
        <f>IF('Indicator Data'!AX183="No Data",1,IF('Indicator Data imputation'!AX182&lt;&gt;"",1,0))</f>
        <v>0</v>
      </c>
      <c r="AX179" s="42">
        <f>IF('Indicator Data'!AY183="No Data",1,IF('Indicator Data imputation'!AY182&lt;&gt;"",1,0))</f>
        <v>0</v>
      </c>
      <c r="AY179" s="42">
        <f>IF('Indicator Data'!AZ183="No Data",1,IF('Indicator Data imputation'!AZ182&lt;&gt;"",1,0))</f>
        <v>0</v>
      </c>
      <c r="AZ179" s="42">
        <f>IF('Indicator Data'!BA183="No Data",1,IF('Indicator Data imputation'!BA182&lt;&gt;"",1,0))</f>
        <v>0</v>
      </c>
      <c r="BA179" s="42">
        <f>IF('Indicator Data'!BB183="No Data",1,IF('Indicator Data imputation'!BB182&lt;&gt;"",1,0))</f>
        <v>0</v>
      </c>
      <c r="BB179" s="42">
        <f>IF('Indicator Data'!BC183="No Data",1,IF('Indicator Data imputation'!BC182&lt;&gt;"",1,0))</f>
        <v>0</v>
      </c>
      <c r="BC179" s="42">
        <f>IF('Indicator Data'!BD183="No Data",1,IF('Indicator Data imputation'!BD182&lt;&gt;"",1,0))</f>
        <v>1</v>
      </c>
      <c r="BD179" s="42">
        <f>IF('Indicator Data'!BE183="No Data",1,IF('Indicator Data imputation'!BE182&lt;&gt;"",1,0))</f>
        <v>1</v>
      </c>
      <c r="BE179" s="42">
        <f>IF('Indicator Data'!BF183="No Data",1,IF('Indicator Data imputation'!BF182&lt;&gt;"",1,0))</f>
        <v>1</v>
      </c>
      <c r="BF179" s="42">
        <f>IF('Indicator Data'!BG183="No Data",1,IF('Indicator Data imputation'!BG182&lt;&gt;"",1,0))</f>
        <v>0</v>
      </c>
      <c r="BG179" s="42">
        <f>IF('Indicator Data'!BH183="No Data",1,IF('Indicator Data imputation'!BH182&lt;&gt;"",1,0))</f>
        <v>1</v>
      </c>
      <c r="BH179" s="42">
        <f>IF('Indicator Data'!BI183="No Data",1,IF('Indicator Data imputation'!BI182&lt;&gt;"",1,0))</f>
        <v>0</v>
      </c>
      <c r="BI179" s="42">
        <f>IF('Indicator Data'!BJ183="No Data",1,IF('Indicator Data imputation'!BJ182&lt;&gt;"",1,0))</f>
        <v>1</v>
      </c>
      <c r="BJ179" s="42">
        <f>IF('Indicator Data'!BK183="No Data",1,IF('Indicator Data imputation'!BK182&lt;&gt;"",1,0))</f>
        <v>0</v>
      </c>
      <c r="BK179" s="42">
        <f>IF('Indicator Data'!BL183="No Data",1,IF('Indicator Data imputation'!BL182&lt;&gt;"",1,0))</f>
        <v>0</v>
      </c>
      <c r="BL179" s="42">
        <f>IF('Indicator Data'!BM183="No Data",1,IF('Indicator Data imputation'!BM182&lt;&gt;"",1,0))</f>
        <v>0</v>
      </c>
      <c r="BM179" s="42">
        <f>IF('Indicator Data'!BN183="No Data",1,IF('Indicator Data imputation'!BN182&lt;&gt;"",1,0))</f>
        <v>0</v>
      </c>
      <c r="BN179" s="42">
        <f>IF('Indicator Data'!BO183="No Data",1,IF('Indicator Data imputation'!BO182&lt;&gt;"",1,0))</f>
        <v>0</v>
      </c>
      <c r="BO179" s="42">
        <f>IF('Indicator Data'!BP183="No Data",1,IF('Indicator Data imputation'!BP182&lt;&gt;"",1,0))</f>
        <v>0</v>
      </c>
      <c r="BP179" s="42">
        <f>IF('Indicator Data'!BQ183="No Data",1,IF('Indicator Data imputation'!BQ182&lt;&gt;"",1,0))</f>
        <v>0</v>
      </c>
      <c r="BQ179" s="42">
        <f>IF('Indicator Data'!BR183="No Data",1,IF('Indicator Data imputation'!BR182&lt;&gt;"",1,0))</f>
        <v>0</v>
      </c>
      <c r="BR179" s="42">
        <f>IF('Indicator Data'!BS183="No Data",1,IF('Indicator Data imputation'!BS182&lt;&gt;"",1,0))</f>
        <v>0</v>
      </c>
      <c r="BS179" s="42">
        <f>IF('Indicator Data'!BT183="No Data",1,IF('Indicator Data imputation'!BT182&lt;&gt;"",1,0))</f>
        <v>0</v>
      </c>
      <c r="BT179" s="42">
        <f>IF('Indicator Data'!BU183="No Data",1,IF('Indicator Data imputation'!BU182&lt;&gt;"",1,0))</f>
        <v>1</v>
      </c>
      <c r="BU179">
        <f t="shared" si="8"/>
        <v>16</v>
      </c>
      <c r="BV179" s="44">
        <f t="shared" si="7"/>
        <v>0.21333333333333335</v>
      </c>
    </row>
    <row r="180" spans="1:74">
      <c r="A180" t="str">
        <f>'Indicator Data'!B184</f>
        <v>UGA</v>
      </c>
      <c r="B180" s="42">
        <f>IF('Indicator Data'!C184="No Data",1,IF('Indicator Data imputation'!C183&lt;&gt;"",1,0))</f>
        <v>0</v>
      </c>
      <c r="C180" s="42">
        <f>IF('Indicator Data'!D184="No Data",1,IF('Indicator Data imputation'!D183&lt;&gt;"",1,0))</f>
        <v>0</v>
      </c>
      <c r="D180" s="42">
        <f>IF('Indicator Data'!E184="No Data",1,IF('Indicator Data imputation'!E183&lt;&gt;"",1,0))</f>
        <v>0</v>
      </c>
      <c r="E180" s="42">
        <f>IF('Indicator Data'!F184="No Data",1,IF('Indicator Data imputation'!F183&lt;&gt;"",1,0))</f>
        <v>0</v>
      </c>
      <c r="F180" s="42">
        <f>IF('Indicator Data'!G184="No Data",1,IF('Indicator Data imputation'!G183&lt;&gt;"",1,0))</f>
        <v>0</v>
      </c>
      <c r="G180" s="42">
        <f>IF('Indicator Data'!H184="No Data",1,IF('Indicator Data imputation'!H183&lt;&gt;"",1,0))</f>
        <v>0</v>
      </c>
      <c r="H180" s="42">
        <f>IF('Indicator Data'!I184="No Data",1,IF('Indicator Data imputation'!I183&lt;&gt;"",1,0))</f>
        <v>0</v>
      </c>
      <c r="I180" s="42">
        <f>IF('Indicator Data'!J184="No Data",1,IF('Indicator Data imputation'!J183&lt;&gt;"",1,0))</f>
        <v>0</v>
      </c>
      <c r="J180" s="42">
        <f>IF('Indicator Data'!K184="No Data",1,IF('Indicator Data imputation'!K183&lt;&gt;"",1,0))</f>
        <v>0</v>
      </c>
      <c r="K180" s="42">
        <f>IF('Indicator Data'!L184="No Data",1,IF('Indicator Data imputation'!L183&lt;&gt;"",1,0))</f>
        <v>0</v>
      </c>
      <c r="L180" s="42">
        <f>IF('Indicator Data'!M184="No Data",1,IF('Indicator Data imputation'!M183&lt;&gt;"",1,0))</f>
        <v>0</v>
      </c>
      <c r="M180" s="42">
        <f>IF('Indicator Data'!N184="No Data",1,IF('Indicator Data imputation'!N183&lt;&gt;"",1,0))</f>
        <v>0</v>
      </c>
      <c r="N180" s="42">
        <f>IF('Indicator Data'!O184="No Data",1,IF('Indicator Data imputation'!O183&lt;&gt;"",1,0))</f>
        <v>0</v>
      </c>
      <c r="O180" s="42">
        <f>IF('Indicator Data'!P184="No Data",1,IF('Indicator Data imputation'!P183&lt;&gt;"",1,0))</f>
        <v>0</v>
      </c>
      <c r="P180" s="42">
        <f>IF('Indicator Data'!Q184="No Data",1,IF('Indicator Data imputation'!Q183&lt;&gt;"",1,0))</f>
        <v>0</v>
      </c>
      <c r="Q180" s="42">
        <f>IF('Indicator Data'!R184="No Data",1,IF('Indicator Data imputation'!R183&lt;&gt;"",1,0))</f>
        <v>0</v>
      </c>
      <c r="R180" s="42">
        <f>IF('Indicator Data'!S184="No Data",1,IF('Indicator Data imputation'!S183&lt;&gt;"",1,0))</f>
        <v>0</v>
      </c>
      <c r="S180" s="42">
        <f>IF('Indicator Data'!T184="No Data",1,IF('Indicator Data imputation'!T183&lt;&gt;"",1,0))</f>
        <v>0</v>
      </c>
      <c r="T180" s="42">
        <f>IF('Indicator Data'!U184="No Data",1,IF('Indicator Data imputation'!U183&lt;&gt;"",1,0))</f>
        <v>0</v>
      </c>
      <c r="U180" s="42">
        <f>IF('Indicator Data'!V184="No Data",1,IF('Indicator Data imputation'!V183&lt;&gt;"",1,0))</f>
        <v>0</v>
      </c>
      <c r="V180" s="42">
        <f>IF('Indicator Data'!W184="No Data",1,IF('Indicator Data imputation'!W183&lt;&gt;"",1,0))</f>
        <v>0</v>
      </c>
      <c r="W180" s="42">
        <f>IF('Indicator Data'!X184="No Data",1,IF('Indicator Data imputation'!X183&lt;&gt;"",1,0))</f>
        <v>0</v>
      </c>
      <c r="X180" s="42">
        <f>IF('Indicator Data'!Y184="No Data",1,IF('Indicator Data imputation'!Y183&lt;&gt;"",1,0))</f>
        <v>0</v>
      </c>
      <c r="Y180" s="42">
        <f>IF('Indicator Data'!Z184="No Data",1,IF('Indicator Data imputation'!Z183&lt;&gt;"",1,0))</f>
        <v>0</v>
      </c>
      <c r="Z180" s="42">
        <f>IF('Indicator Data'!AA184="No Data",1,IF('Indicator Data imputation'!AA183&lt;&gt;"",1,0))</f>
        <v>0</v>
      </c>
      <c r="AA180" s="42">
        <f>IF('Indicator Data'!AB184="No Data",1,IF('Indicator Data imputation'!AB183&lt;&gt;"",1,0))</f>
        <v>0</v>
      </c>
      <c r="AB180" s="42">
        <f>IF('Indicator Data'!AC184="No Data",1,IF('Indicator Data imputation'!AC183&lt;&gt;"",1,0))</f>
        <v>0</v>
      </c>
      <c r="AC180" s="42">
        <f>IF('Indicator Data'!AD184="No Data",1,IF('Indicator Data imputation'!AD183&lt;&gt;"",1,0))</f>
        <v>0</v>
      </c>
      <c r="AD180" s="42">
        <f>IF('Indicator Data'!AE184="No Data",1,IF('Indicator Data imputation'!AE183&lt;&gt;"",1,0))</f>
        <v>0</v>
      </c>
      <c r="AE180" s="42">
        <f>IF('Indicator Data'!AF184="No Data",1,IF('Indicator Data imputation'!AF183&lt;&gt;"",1,0))</f>
        <v>0</v>
      </c>
      <c r="AF180" s="42">
        <f>IF('Indicator Data'!AG184="No Data",1,IF('Indicator Data imputation'!AG183&lt;&gt;"",1,0))</f>
        <v>0</v>
      </c>
      <c r="AG180" s="42">
        <f>IF('Indicator Data'!AH184="No Data",1,IF('Indicator Data imputation'!AH183&lt;&gt;"",1,0))</f>
        <v>0</v>
      </c>
      <c r="AH180" s="42">
        <f>IF('Indicator Data'!AI184="No Data",1,IF('Indicator Data imputation'!AI183&lt;&gt;"",1,0))</f>
        <v>0</v>
      </c>
      <c r="AI180" s="42">
        <f>IF('Indicator Data'!AJ184="No Data",1,IF('Indicator Data imputation'!AJ183&lt;&gt;"",1,0))</f>
        <v>0</v>
      </c>
      <c r="AJ180" s="42">
        <f>IF('Indicator Data'!AK184="No Data",1,IF('Indicator Data imputation'!AK183&lt;&gt;"",1,0))</f>
        <v>0</v>
      </c>
      <c r="AK180" s="42">
        <f>IF('Indicator Data'!AL184="No Data",1,IF('Indicator Data imputation'!AL183&lt;&gt;"",1,0))</f>
        <v>0</v>
      </c>
      <c r="AL180" s="42">
        <f>IF('Indicator Data'!AM184="No Data",1,IF('Indicator Data imputation'!AM183&lt;&gt;"",1,0))</f>
        <v>0</v>
      </c>
      <c r="AM180" s="42">
        <f>IF('Indicator Data'!AN184="No Data",1,IF('Indicator Data imputation'!AN183&lt;&gt;"",1,0))</f>
        <v>0</v>
      </c>
      <c r="AN180" s="42">
        <f>IF('Indicator Data'!AO184="No Data",1,IF('Indicator Data imputation'!AO183&lt;&gt;"",1,0))</f>
        <v>0</v>
      </c>
      <c r="AO180" s="42">
        <f>IF('Indicator Data'!AP184="No Data",1,IF('Indicator Data imputation'!AP183&lt;&gt;"",1,0))</f>
        <v>0</v>
      </c>
      <c r="AP180" s="42">
        <f>IF('Indicator Data'!AQ184="No Data",1,IF('Indicator Data imputation'!AQ183&lt;&gt;"",1,0))</f>
        <v>0</v>
      </c>
      <c r="AQ180" s="42">
        <f>IF('Indicator Data'!AR184="No Data",1,IF('Indicator Data imputation'!AR183&lt;&gt;"",1,0))</f>
        <v>0</v>
      </c>
      <c r="AR180" s="42">
        <f>IF('Indicator Data'!AS184="No Data",1,IF('Indicator Data imputation'!AS183&lt;&gt;"",1,0))</f>
        <v>0</v>
      </c>
      <c r="AS180" s="42">
        <f>IF('Indicator Data'!AT184="No Data",1,IF('Indicator Data imputation'!AT183&lt;&gt;"",1,0))</f>
        <v>0</v>
      </c>
      <c r="AT180" s="42">
        <f>IF('Indicator Data'!AU184="No Data",1,IF('Indicator Data imputation'!AU183&lt;&gt;"",1,0))</f>
        <v>0</v>
      </c>
      <c r="AU180" s="42">
        <f>IF('Indicator Data'!AV184="No Data",1,IF('Indicator Data imputation'!AV183&lt;&gt;"",1,0))</f>
        <v>0</v>
      </c>
      <c r="AV180" s="42">
        <f>IF('Indicator Data'!AW184="No Data",1,IF('Indicator Data imputation'!AW183&lt;&gt;"",1,0))</f>
        <v>0</v>
      </c>
      <c r="AW180" s="42">
        <f>IF('Indicator Data'!AX184="No Data",1,IF('Indicator Data imputation'!AX183&lt;&gt;"",1,0))</f>
        <v>0</v>
      </c>
      <c r="AX180" s="42">
        <f>IF('Indicator Data'!AY184="No Data",1,IF('Indicator Data imputation'!AY183&lt;&gt;"",1,0))</f>
        <v>0</v>
      </c>
      <c r="AY180" s="42">
        <f>IF('Indicator Data'!AZ184="No Data",1,IF('Indicator Data imputation'!AZ183&lt;&gt;"",1,0))</f>
        <v>0</v>
      </c>
      <c r="AZ180" s="42">
        <f>IF('Indicator Data'!BA184="No Data",1,IF('Indicator Data imputation'!BA183&lt;&gt;"",1,0))</f>
        <v>0</v>
      </c>
      <c r="BA180" s="42">
        <f>IF('Indicator Data'!BB184="No Data",1,IF('Indicator Data imputation'!BB183&lt;&gt;"",1,0))</f>
        <v>0</v>
      </c>
      <c r="BB180" s="42">
        <f>IF('Indicator Data'!BC184="No Data",1,IF('Indicator Data imputation'!BC183&lt;&gt;"",1,0))</f>
        <v>0</v>
      </c>
      <c r="BC180" s="42">
        <f>IF('Indicator Data'!BD184="No Data",1,IF('Indicator Data imputation'!BD183&lt;&gt;"",1,0))</f>
        <v>0</v>
      </c>
      <c r="BD180" s="42">
        <f>IF('Indicator Data'!BE184="No Data",1,IF('Indicator Data imputation'!BE183&lt;&gt;"",1,0))</f>
        <v>0</v>
      </c>
      <c r="BE180" s="42">
        <f>IF('Indicator Data'!BF184="No Data",1,IF('Indicator Data imputation'!BF183&lt;&gt;"",1,0))</f>
        <v>1</v>
      </c>
      <c r="BF180" s="42">
        <f>IF('Indicator Data'!BG184="No Data",1,IF('Indicator Data imputation'!BG183&lt;&gt;"",1,0))</f>
        <v>0</v>
      </c>
      <c r="BG180" s="42">
        <f>IF('Indicator Data'!BH184="No Data",1,IF('Indicator Data imputation'!BH183&lt;&gt;"",1,0))</f>
        <v>0</v>
      </c>
      <c r="BH180" s="42">
        <f>IF('Indicator Data'!BI184="No Data",1,IF('Indicator Data imputation'!BI183&lt;&gt;"",1,0))</f>
        <v>0</v>
      </c>
      <c r="BI180" s="42">
        <f>IF('Indicator Data'!BJ184="No Data",1,IF('Indicator Data imputation'!BJ183&lt;&gt;"",1,0))</f>
        <v>0</v>
      </c>
      <c r="BJ180" s="42">
        <f>IF('Indicator Data'!BK184="No Data",1,IF('Indicator Data imputation'!BK183&lt;&gt;"",1,0))</f>
        <v>0</v>
      </c>
      <c r="BK180" s="42">
        <f>IF('Indicator Data'!BL184="No Data",1,IF('Indicator Data imputation'!BL183&lt;&gt;"",1,0))</f>
        <v>0</v>
      </c>
      <c r="BL180" s="42">
        <f>IF('Indicator Data'!BM184="No Data",1,IF('Indicator Data imputation'!BM183&lt;&gt;"",1,0))</f>
        <v>0</v>
      </c>
      <c r="BM180" s="42">
        <f>IF('Indicator Data'!BN184="No Data",1,IF('Indicator Data imputation'!BN183&lt;&gt;"",1,0))</f>
        <v>0</v>
      </c>
      <c r="BN180" s="42">
        <f>IF('Indicator Data'!BO184="No Data",1,IF('Indicator Data imputation'!BO183&lt;&gt;"",1,0))</f>
        <v>0</v>
      </c>
      <c r="BO180" s="42">
        <f>IF('Indicator Data'!BP184="No Data",1,IF('Indicator Data imputation'!BP183&lt;&gt;"",1,0))</f>
        <v>0</v>
      </c>
      <c r="BP180" s="42">
        <f>IF('Indicator Data'!BQ184="No Data",1,IF('Indicator Data imputation'!BQ183&lt;&gt;"",1,0))</f>
        <v>0</v>
      </c>
      <c r="BQ180" s="42">
        <f>IF('Indicator Data'!BR184="No Data",1,IF('Indicator Data imputation'!BR183&lt;&gt;"",1,0))</f>
        <v>0</v>
      </c>
      <c r="BR180" s="42">
        <f>IF('Indicator Data'!BS184="No Data",1,IF('Indicator Data imputation'!BS183&lt;&gt;"",1,0))</f>
        <v>0</v>
      </c>
      <c r="BS180" s="42">
        <f>IF('Indicator Data'!BT184="No Data",1,IF('Indicator Data imputation'!BT183&lt;&gt;"",1,0))</f>
        <v>0</v>
      </c>
      <c r="BT180" s="42">
        <f>IF('Indicator Data'!BU184="No Data",1,IF('Indicator Data imputation'!BU183&lt;&gt;"",1,0))</f>
        <v>0</v>
      </c>
      <c r="BU180">
        <f t="shared" si="8"/>
        <v>1</v>
      </c>
      <c r="BV180" s="44">
        <f t="shared" si="7"/>
        <v>1.3333333333333334E-2</v>
      </c>
    </row>
    <row r="181" spans="1:74">
      <c r="A181" t="str">
        <f>'Indicator Data'!B185</f>
        <v>UKR</v>
      </c>
      <c r="B181" s="42">
        <f>IF('Indicator Data'!C185="No Data",1,IF('Indicator Data imputation'!C184&lt;&gt;"",1,0))</f>
        <v>0</v>
      </c>
      <c r="C181" s="42">
        <f>IF('Indicator Data'!D185="No Data",1,IF('Indicator Data imputation'!D184&lt;&gt;"",1,0))</f>
        <v>0</v>
      </c>
      <c r="D181" s="42">
        <f>IF('Indicator Data'!E185="No Data",1,IF('Indicator Data imputation'!E184&lt;&gt;"",1,0))</f>
        <v>0</v>
      </c>
      <c r="E181" s="42">
        <f>IF('Indicator Data'!F185="No Data",1,IF('Indicator Data imputation'!F184&lt;&gt;"",1,0))</f>
        <v>0</v>
      </c>
      <c r="F181" s="42">
        <f>IF('Indicator Data'!G185="No Data",1,IF('Indicator Data imputation'!G184&lt;&gt;"",1,0))</f>
        <v>0</v>
      </c>
      <c r="G181" s="42">
        <f>IF('Indicator Data'!H185="No Data",1,IF('Indicator Data imputation'!H184&lt;&gt;"",1,0))</f>
        <v>0</v>
      </c>
      <c r="H181" s="42">
        <f>IF('Indicator Data'!I185="No Data",1,IF('Indicator Data imputation'!I184&lt;&gt;"",1,0))</f>
        <v>0</v>
      </c>
      <c r="I181" s="42">
        <f>IF('Indicator Data'!J185="No Data",1,IF('Indicator Data imputation'!J184&lt;&gt;"",1,0))</f>
        <v>0</v>
      </c>
      <c r="J181" s="42">
        <f>IF('Indicator Data'!K185="No Data",1,IF('Indicator Data imputation'!K184&lt;&gt;"",1,0))</f>
        <v>0</v>
      </c>
      <c r="K181" s="42">
        <f>IF('Indicator Data'!L185="No Data",1,IF('Indicator Data imputation'!L184&lt;&gt;"",1,0))</f>
        <v>0</v>
      </c>
      <c r="L181" s="42">
        <f>IF('Indicator Data'!M185="No Data",1,IF('Indicator Data imputation'!M184&lt;&gt;"",1,0))</f>
        <v>0</v>
      </c>
      <c r="M181" s="42">
        <f>IF('Indicator Data'!N185="No Data",1,IF('Indicator Data imputation'!N184&lt;&gt;"",1,0))</f>
        <v>1</v>
      </c>
      <c r="N181" s="42">
        <f>IF('Indicator Data'!O185="No Data",1,IF('Indicator Data imputation'!O184&lt;&gt;"",1,0))</f>
        <v>1</v>
      </c>
      <c r="O181" s="42">
        <f>IF('Indicator Data'!P185="No Data",1,IF('Indicator Data imputation'!P184&lt;&gt;"",1,0))</f>
        <v>1</v>
      </c>
      <c r="P181" s="42">
        <f>IF('Indicator Data'!Q185="No Data",1,IF('Indicator Data imputation'!Q184&lt;&gt;"",1,0))</f>
        <v>0</v>
      </c>
      <c r="Q181" s="42">
        <f>IF('Indicator Data'!R185="No Data",1,IF('Indicator Data imputation'!R184&lt;&gt;"",1,0))</f>
        <v>0</v>
      </c>
      <c r="R181" s="42">
        <f>IF('Indicator Data'!S185="No Data",1,IF('Indicator Data imputation'!S184&lt;&gt;"",1,0))</f>
        <v>0</v>
      </c>
      <c r="S181" s="42">
        <f>IF('Indicator Data'!T185="No Data",1,IF('Indicator Data imputation'!T184&lt;&gt;"",1,0))</f>
        <v>0</v>
      </c>
      <c r="T181" s="42">
        <f>IF('Indicator Data'!U185="No Data",1,IF('Indicator Data imputation'!U184&lt;&gt;"",1,0))</f>
        <v>0</v>
      </c>
      <c r="U181" s="42">
        <f>IF('Indicator Data'!V185="No Data",1,IF('Indicator Data imputation'!V184&lt;&gt;"",1,0))</f>
        <v>0</v>
      </c>
      <c r="V181" s="42">
        <f>IF('Indicator Data'!W185="No Data",1,IF('Indicator Data imputation'!W184&lt;&gt;"",1,0))</f>
        <v>0</v>
      </c>
      <c r="W181" s="42">
        <f>IF('Indicator Data'!X185="No Data",1,IF('Indicator Data imputation'!X184&lt;&gt;"",1,0))</f>
        <v>0</v>
      </c>
      <c r="X181" s="42">
        <f>IF('Indicator Data'!Y185="No Data",1,IF('Indicator Data imputation'!Y184&lt;&gt;"",1,0))</f>
        <v>0</v>
      </c>
      <c r="Y181" s="42">
        <f>IF('Indicator Data'!Z185="No Data",1,IF('Indicator Data imputation'!Z184&lt;&gt;"",1,0))</f>
        <v>0</v>
      </c>
      <c r="Z181" s="42">
        <f>IF('Indicator Data'!AA185="No Data",1,IF('Indicator Data imputation'!AA184&lt;&gt;"",1,0))</f>
        <v>1</v>
      </c>
      <c r="AA181" s="42">
        <f>IF('Indicator Data'!AB185="No Data",1,IF('Indicator Data imputation'!AB184&lt;&gt;"",1,0))</f>
        <v>0</v>
      </c>
      <c r="AB181" s="42">
        <f>IF('Indicator Data'!AC185="No Data",1,IF('Indicator Data imputation'!AC184&lt;&gt;"",1,0))</f>
        <v>0</v>
      </c>
      <c r="AC181" s="42">
        <f>IF('Indicator Data'!AD185="No Data",1,IF('Indicator Data imputation'!AD184&lt;&gt;"",1,0))</f>
        <v>1</v>
      </c>
      <c r="AD181" s="42">
        <f>IF('Indicator Data'!AE185="No Data",1,IF('Indicator Data imputation'!AE184&lt;&gt;"",1,0))</f>
        <v>0</v>
      </c>
      <c r="AE181" s="42">
        <f>IF('Indicator Data'!AF185="No Data",1,IF('Indicator Data imputation'!AF184&lt;&gt;"",1,0))</f>
        <v>0</v>
      </c>
      <c r="AF181" s="42">
        <f>IF('Indicator Data'!AG185="No Data",1,IF('Indicator Data imputation'!AG184&lt;&gt;"",1,0))</f>
        <v>0</v>
      </c>
      <c r="AG181" s="42">
        <f>IF('Indicator Data'!AH185="No Data",1,IF('Indicator Data imputation'!AH184&lt;&gt;"",1,0))</f>
        <v>0</v>
      </c>
      <c r="AH181" s="42">
        <f>IF('Indicator Data'!AI185="No Data",1,IF('Indicator Data imputation'!AI184&lt;&gt;"",1,0))</f>
        <v>0</v>
      </c>
      <c r="AI181" s="42">
        <f>IF('Indicator Data'!AJ185="No Data",1,IF('Indicator Data imputation'!AJ184&lt;&gt;"",1,0))</f>
        <v>0</v>
      </c>
      <c r="AJ181" s="42">
        <f>IF('Indicator Data'!AK185="No Data",1,IF('Indicator Data imputation'!AK184&lt;&gt;"",1,0))</f>
        <v>0</v>
      </c>
      <c r="AK181" s="42">
        <f>IF('Indicator Data'!AL185="No Data",1,IF('Indicator Data imputation'!AL184&lt;&gt;"",1,0))</f>
        <v>0</v>
      </c>
      <c r="AL181" s="42">
        <f>IF('Indicator Data'!AM185="No Data",1,IF('Indicator Data imputation'!AM184&lt;&gt;"",1,0))</f>
        <v>0</v>
      </c>
      <c r="AM181" s="42">
        <f>IF('Indicator Data'!AN185="No Data",1,IF('Indicator Data imputation'!AN184&lt;&gt;"",1,0))</f>
        <v>0</v>
      </c>
      <c r="AN181" s="42">
        <f>IF('Indicator Data'!AO185="No Data",1,IF('Indicator Data imputation'!AO184&lt;&gt;"",1,0))</f>
        <v>0</v>
      </c>
      <c r="AO181" s="42">
        <f>IF('Indicator Data'!AP185="No Data",1,IF('Indicator Data imputation'!AP184&lt;&gt;"",1,0))</f>
        <v>1</v>
      </c>
      <c r="AP181" s="42">
        <f>IF('Indicator Data'!AQ185="No Data",1,IF('Indicator Data imputation'!AQ184&lt;&gt;"",1,0))</f>
        <v>0</v>
      </c>
      <c r="AQ181" s="42">
        <f>IF('Indicator Data'!AR185="No Data",1,IF('Indicator Data imputation'!AR184&lt;&gt;"",1,0))</f>
        <v>0</v>
      </c>
      <c r="AR181" s="42">
        <f>IF('Indicator Data'!AS185="No Data",1,IF('Indicator Data imputation'!AS184&lt;&gt;"",1,0))</f>
        <v>1</v>
      </c>
      <c r="AS181" s="42">
        <f>IF('Indicator Data'!AT185="No Data",1,IF('Indicator Data imputation'!AT184&lt;&gt;"",1,0))</f>
        <v>1</v>
      </c>
      <c r="AT181" s="42">
        <f>IF('Indicator Data'!AU185="No Data",1,IF('Indicator Data imputation'!AU184&lt;&gt;"",1,0))</f>
        <v>0</v>
      </c>
      <c r="AU181" s="42">
        <f>IF('Indicator Data'!AV185="No Data",1,IF('Indicator Data imputation'!AV184&lt;&gt;"",1,0))</f>
        <v>0</v>
      </c>
      <c r="AV181" s="42">
        <f>IF('Indicator Data'!AW185="No Data",1,IF('Indicator Data imputation'!AW184&lt;&gt;"",1,0))</f>
        <v>0</v>
      </c>
      <c r="AW181" s="42">
        <f>IF('Indicator Data'!AX185="No Data",1,IF('Indicator Data imputation'!AX184&lt;&gt;"",1,0))</f>
        <v>0</v>
      </c>
      <c r="AX181" s="42">
        <f>IF('Indicator Data'!AY185="No Data",1,IF('Indicator Data imputation'!AY184&lt;&gt;"",1,0))</f>
        <v>0</v>
      </c>
      <c r="AY181" s="42">
        <f>IF('Indicator Data'!AZ185="No Data",1,IF('Indicator Data imputation'!AZ184&lt;&gt;"",1,0))</f>
        <v>0</v>
      </c>
      <c r="AZ181" s="42">
        <f>IF('Indicator Data'!BA185="No Data",1,IF('Indicator Data imputation'!BA184&lt;&gt;"",1,0))</f>
        <v>0</v>
      </c>
      <c r="BA181" s="42">
        <f>IF('Indicator Data'!BB185="No Data",1,IF('Indicator Data imputation'!BB184&lt;&gt;"",1,0))</f>
        <v>0</v>
      </c>
      <c r="BB181" s="42">
        <f>IF('Indicator Data'!BC185="No Data",1,IF('Indicator Data imputation'!BC184&lt;&gt;"",1,0))</f>
        <v>0</v>
      </c>
      <c r="BC181" s="42">
        <f>IF('Indicator Data'!BD185="No Data",1,IF('Indicator Data imputation'!BD184&lt;&gt;"",1,0))</f>
        <v>0</v>
      </c>
      <c r="BD181" s="42">
        <f>IF('Indicator Data'!BE185="No Data",1,IF('Indicator Data imputation'!BE184&lt;&gt;"",1,0))</f>
        <v>0</v>
      </c>
      <c r="BE181" s="42">
        <f>IF('Indicator Data'!BF185="No Data",1,IF('Indicator Data imputation'!BF184&lt;&gt;"",1,0))</f>
        <v>1</v>
      </c>
      <c r="BF181" s="42">
        <f>IF('Indicator Data'!BG185="No Data",1,IF('Indicator Data imputation'!BG184&lt;&gt;"",1,0))</f>
        <v>0</v>
      </c>
      <c r="BG181" s="42">
        <f>IF('Indicator Data'!BH185="No Data",1,IF('Indicator Data imputation'!BH184&lt;&gt;"",1,0))</f>
        <v>0</v>
      </c>
      <c r="BH181" s="42">
        <f>IF('Indicator Data'!BI185="No Data",1,IF('Indicator Data imputation'!BI184&lt;&gt;"",1,0))</f>
        <v>0</v>
      </c>
      <c r="BI181" s="42">
        <f>IF('Indicator Data'!BJ185="No Data",1,IF('Indicator Data imputation'!BJ184&lt;&gt;"",1,0))</f>
        <v>0</v>
      </c>
      <c r="BJ181" s="42">
        <f>IF('Indicator Data'!BK185="No Data",1,IF('Indicator Data imputation'!BK184&lt;&gt;"",1,0))</f>
        <v>0</v>
      </c>
      <c r="BK181" s="42">
        <f>IF('Indicator Data'!BL185="No Data",1,IF('Indicator Data imputation'!BL184&lt;&gt;"",1,0))</f>
        <v>0</v>
      </c>
      <c r="BL181" s="42">
        <f>IF('Indicator Data'!BM185="No Data",1,IF('Indicator Data imputation'!BM184&lt;&gt;"",1,0))</f>
        <v>0</v>
      </c>
      <c r="BM181" s="42">
        <f>IF('Indicator Data'!BN185="No Data",1,IF('Indicator Data imputation'!BN184&lt;&gt;"",1,0))</f>
        <v>0</v>
      </c>
      <c r="BN181" s="42">
        <f>IF('Indicator Data'!BO185="No Data",1,IF('Indicator Data imputation'!BO184&lt;&gt;"",1,0))</f>
        <v>0</v>
      </c>
      <c r="BO181" s="42">
        <f>IF('Indicator Data'!BP185="No Data",1,IF('Indicator Data imputation'!BP184&lt;&gt;"",1,0))</f>
        <v>0</v>
      </c>
      <c r="BP181" s="42">
        <f>IF('Indicator Data'!BQ185="No Data",1,IF('Indicator Data imputation'!BQ184&lt;&gt;"",1,0))</f>
        <v>0</v>
      </c>
      <c r="BQ181" s="42">
        <f>IF('Indicator Data'!BR185="No Data",1,IF('Indicator Data imputation'!BR184&lt;&gt;"",1,0))</f>
        <v>0</v>
      </c>
      <c r="BR181" s="42">
        <f>IF('Indicator Data'!BS185="No Data",1,IF('Indicator Data imputation'!BS184&lt;&gt;"",1,0))</f>
        <v>1</v>
      </c>
      <c r="BS181" s="42">
        <f>IF('Indicator Data'!BT185="No Data",1,IF('Indicator Data imputation'!BT184&lt;&gt;"",1,0))</f>
        <v>0</v>
      </c>
      <c r="BT181" s="42">
        <f>IF('Indicator Data'!BU185="No Data",1,IF('Indicator Data imputation'!BU184&lt;&gt;"",1,0))</f>
        <v>0</v>
      </c>
      <c r="BU181">
        <f t="shared" si="8"/>
        <v>10</v>
      </c>
      <c r="BV181" s="44">
        <f t="shared" si="7"/>
        <v>0.13333333333333333</v>
      </c>
    </row>
    <row r="182" spans="1:74">
      <c r="A182" t="str">
        <f>'Indicator Data'!B186</f>
        <v>ARE</v>
      </c>
      <c r="B182" s="42">
        <f>IF('Indicator Data'!C186="No Data",1,IF('Indicator Data imputation'!C185&lt;&gt;"",1,0))</f>
        <v>0</v>
      </c>
      <c r="C182" s="42">
        <f>IF('Indicator Data'!D186="No Data",1,IF('Indicator Data imputation'!D185&lt;&gt;"",1,0))</f>
        <v>0</v>
      </c>
      <c r="D182" s="42">
        <f>IF('Indicator Data'!E186="No Data",1,IF('Indicator Data imputation'!E185&lt;&gt;"",1,0))</f>
        <v>0</v>
      </c>
      <c r="E182" s="42">
        <f>IF('Indicator Data'!F186="No Data",1,IF('Indicator Data imputation'!F185&lt;&gt;"",1,0))</f>
        <v>0</v>
      </c>
      <c r="F182" s="42">
        <f>IF('Indicator Data'!G186="No Data",1,IF('Indicator Data imputation'!G185&lt;&gt;"",1,0))</f>
        <v>0</v>
      </c>
      <c r="G182" s="42">
        <f>IF('Indicator Data'!H186="No Data",1,IF('Indicator Data imputation'!H185&lt;&gt;"",1,0))</f>
        <v>0</v>
      </c>
      <c r="H182" s="42">
        <f>IF('Indicator Data'!I186="No Data",1,IF('Indicator Data imputation'!I185&lt;&gt;"",1,0))</f>
        <v>0</v>
      </c>
      <c r="I182" s="42">
        <f>IF('Indicator Data'!J186="No Data",1,IF('Indicator Data imputation'!J185&lt;&gt;"",1,0))</f>
        <v>0</v>
      </c>
      <c r="J182" s="42">
        <f>IF('Indicator Data'!K186="No Data",1,IF('Indicator Data imputation'!K185&lt;&gt;"",1,0))</f>
        <v>0</v>
      </c>
      <c r="K182" s="42">
        <f>IF('Indicator Data'!L186="No Data",1,IF('Indicator Data imputation'!L185&lt;&gt;"",1,0))</f>
        <v>0</v>
      </c>
      <c r="L182" s="42">
        <f>IF('Indicator Data'!M186="No Data",1,IF('Indicator Data imputation'!M185&lt;&gt;"",1,0))</f>
        <v>0</v>
      </c>
      <c r="M182" s="42">
        <f>IF('Indicator Data'!N186="No Data",1,IF('Indicator Data imputation'!N185&lt;&gt;"",1,0))</f>
        <v>1</v>
      </c>
      <c r="N182" s="42">
        <f>IF('Indicator Data'!O186="No Data",1,IF('Indicator Data imputation'!O185&lt;&gt;"",1,0))</f>
        <v>1</v>
      </c>
      <c r="O182" s="42">
        <f>IF('Indicator Data'!P186="No Data",1,IF('Indicator Data imputation'!P185&lt;&gt;"",1,0))</f>
        <v>1</v>
      </c>
      <c r="P182" s="42">
        <f>IF('Indicator Data'!Q186="No Data",1,IF('Indicator Data imputation'!Q185&lt;&gt;"",1,0))</f>
        <v>0</v>
      </c>
      <c r="Q182" s="42">
        <f>IF('Indicator Data'!R186="No Data",1,IF('Indicator Data imputation'!R185&lt;&gt;"",1,0))</f>
        <v>0</v>
      </c>
      <c r="R182" s="42">
        <f>IF('Indicator Data'!S186="No Data",1,IF('Indicator Data imputation'!S185&lt;&gt;"",1,0))</f>
        <v>0</v>
      </c>
      <c r="S182" s="42">
        <f>IF('Indicator Data'!T186="No Data",1,IF('Indicator Data imputation'!T185&lt;&gt;"",1,0))</f>
        <v>0</v>
      </c>
      <c r="T182" s="42">
        <f>IF('Indicator Data'!U186="No Data",1,IF('Indicator Data imputation'!U185&lt;&gt;"",1,0))</f>
        <v>0</v>
      </c>
      <c r="U182" s="42">
        <f>IF('Indicator Data'!V186="No Data",1,IF('Indicator Data imputation'!V185&lt;&gt;"",1,0))</f>
        <v>0</v>
      </c>
      <c r="V182" s="42">
        <f>IF('Indicator Data'!W186="No Data",1,IF('Indicator Data imputation'!W185&lt;&gt;"",1,0))</f>
        <v>0</v>
      </c>
      <c r="W182" s="42">
        <f>IF('Indicator Data'!X186="No Data",1,IF('Indicator Data imputation'!X185&lt;&gt;"",1,0))</f>
        <v>0</v>
      </c>
      <c r="X182" s="42">
        <f>IF('Indicator Data'!Y186="No Data",1,IF('Indicator Data imputation'!Y185&lt;&gt;"",1,0))</f>
        <v>1</v>
      </c>
      <c r="Y182" s="42">
        <f>IF('Indicator Data'!Z186="No Data",1,IF('Indicator Data imputation'!Z185&lt;&gt;"",1,0))</f>
        <v>0</v>
      </c>
      <c r="Z182" s="42">
        <f>IF('Indicator Data'!AA186="No Data",1,IF('Indicator Data imputation'!AA185&lt;&gt;"",1,0))</f>
        <v>1</v>
      </c>
      <c r="AA182" s="42">
        <f>IF('Indicator Data'!AB186="No Data",1,IF('Indicator Data imputation'!AB185&lt;&gt;"",1,0))</f>
        <v>0</v>
      </c>
      <c r="AB182" s="42">
        <f>IF('Indicator Data'!AC186="No Data",1,IF('Indicator Data imputation'!AC185&lt;&gt;"",1,0))</f>
        <v>0</v>
      </c>
      <c r="AC182" s="42">
        <f>IF('Indicator Data'!AD186="No Data",1,IF('Indicator Data imputation'!AD185&lt;&gt;"",1,0))</f>
        <v>0</v>
      </c>
      <c r="AD182" s="42">
        <f>IF('Indicator Data'!AE186="No Data",1,IF('Indicator Data imputation'!AE185&lt;&gt;"",1,0))</f>
        <v>0</v>
      </c>
      <c r="AE182" s="42">
        <f>IF('Indicator Data'!AF186="No Data",1,IF('Indicator Data imputation'!AF185&lt;&gt;"",1,0))</f>
        <v>0</v>
      </c>
      <c r="AF182" s="42">
        <f>IF('Indicator Data'!AG186="No Data",1,IF('Indicator Data imputation'!AG185&lt;&gt;"",1,0))</f>
        <v>0</v>
      </c>
      <c r="AG182" s="42">
        <f>IF('Indicator Data'!AH186="No Data",1,IF('Indicator Data imputation'!AH185&lt;&gt;"",1,0))</f>
        <v>0</v>
      </c>
      <c r="AH182" s="42">
        <f>IF('Indicator Data'!AI186="No Data",1,IF('Indicator Data imputation'!AI185&lt;&gt;"",1,0))</f>
        <v>1</v>
      </c>
      <c r="AI182" s="42">
        <f>IF('Indicator Data'!AJ186="No Data",1,IF('Indicator Data imputation'!AJ185&lt;&gt;"",1,0))</f>
        <v>0</v>
      </c>
      <c r="AJ182" s="42">
        <f>IF('Indicator Data'!AK186="No Data",1,IF('Indicator Data imputation'!AK185&lt;&gt;"",1,0))</f>
        <v>0</v>
      </c>
      <c r="AK182" s="42">
        <f>IF('Indicator Data'!AL186="No Data",1,IF('Indicator Data imputation'!AL185&lt;&gt;"",1,0))</f>
        <v>0</v>
      </c>
      <c r="AL182" s="42">
        <f>IF('Indicator Data'!AM186="No Data",1,IF('Indicator Data imputation'!AM185&lt;&gt;"",1,0))</f>
        <v>1</v>
      </c>
      <c r="AM182" s="42">
        <f>IF('Indicator Data'!AN186="No Data",1,IF('Indicator Data imputation'!AN185&lt;&gt;"",1,0))</f>
        <v>1</v>
      </c>
      <c r="AN182" s="42">
        <f>IF('Indicator Data'!AO186="No Data",1,IF('Indicator Data imputation'!AO185&lt;&gt;"",1,0))</f>
        <v>0</v>
      </c>
      <c r="AO182" s="42">
        <f>IF('Indicator Data'!AP186="No Data",1,IF('Indicator Data imputation'!AP185&lt;&gt;"",1,0))</f>
        <v>1</v>
      </c>
      <c r="AP182" s="42">
        <f>IF('Indicator Data'!AQ186="No Data",1,IF('Indicator Data imputation'!AQ185&lt;&gt;"",1,0))</f>
        <v>0</v>
      </c>
      <c r="AQ182" s="42">
        <f>IF('Indicator Data'!AR186="No Data",1,IF('Indicator Data imputation'!AR185&lt;&gt;"",1,0))</f>
        <v>0</v>
      </c>
      <c r="AR182" s="42">
        <f>IF('Indicator Data'!AS186="No Data",1,IF('Indicator Data imputation'!AS185&lt;&gt;"",1,0))</f>
        <v>1</v>
      </c>
      <c r="AS182" s="42">
        <f>IF('Indicator Data'!AT186="No Data",1,IF('Indicator Data imputation'!AT185&lt;&gt;"",1,0))</f>
        <v>0</v>
      </c>
      <c r="AT182" s="42">
        <f>IF('Indicator Data'!AU186="No Data",1,IF('Indicator Data imputation'!AU185&lt;&gt;"",1,0))</f>
        <v>0</v>
      </c>
      <c r="AU182" s="42">
        <f>IF('Indicator Data'!AV186="No Data",1,IF('Indicator Data imputation'!AV185&lt;&gt;"",1,0))</f>
        <v>0</v>
      </c>
      <c r="AV182" s="42">
        <f>IF('Indicator Data'!AW186="No Data",1,IF('Indicator Data imputation'!AW185&lt;&gt;"",1,0))</f>
        <v>0</v>
      </c>
      <c r="AW182" s="42">
        <f>IF('Indicator Data'!AX186="No Data",1,IF('Indicator Data imputation'!AX185&lt;&gt;"",1,0))</f>
        <v>0</v>
      </c>
      <c r="AX182" s="42">
        <f>IF('Indicator Data'!AY186="No Data",1,IF('Indicator Data imputation'!AY185&lt;&gt;"",1,0))</f>
        <v>0</v>
      </c>
      <c r="AY182" s="42">
        <f>IF('Indicator Data'!AZ186="No Data",1,IF('Indicator Data imputation'!AZ185&lt;&gt;"",1,0))</f>
        <v>0</v>
      </c>
      <c r="AZ182" s="42">
        <f>IF('Indicator Data'!BA186="No Data",1,IF('Indicator Data imputation'!BA185&lt;&gt;"",1,0))</f>
        <v>0</v>
      </c>
      <c r="BA182" s="42">
        <f>IF('Indicator Data'!BB186="No Data",1,IF('Indicator Data imputation'!BB185&lt;&gt;"",1,0))</f>
        <v>0</v>
      </c>
      <c r="BB182" s="42">
        <f>IF('Indicator Data'!BC186="No Data",1,IF('Indicator Data imputation'!BC185&lt;&gt;"",1,0))</f>
        <v>0</v>
      </c>
      <c r="BC182" s="42">
        <f>IF('Indicator Data'!BD186="No Data",1,IF('Indicator Data imputation'!BD185&lt;&gt;"",1,0))</f>
        <v>0</v>
      </c>
      <c r="BD182" s="42">
        <f>IF('Indicator Data'!BE186="No Data",1,IF('Indicator Data imputation'!BE185&lt;&gt;"",1,0))</f>
        <v>0</v>
      </c>
      <c r="BE182" s="42">
        <f>IF('Indicator Data'!BF186="No Data",1,IF('Indicator Data imputation'!BF185&lt;&gt;"",1,0))</f>
        <v>0</v>
      </c>
      <c r="BF182" s="42">
        <f>IF('Indicator Data'!BG186="No Data",1,IF('Indicator Data imputation'!BG185&lt;&gt;"",1,0))</f>
        <v>0</v>
      </c>
      <c r="BG182" s="42">
        <f>IF('Indicator Data'!BH186="No Data",1,IF('Indicator Data imputation'!BH185&lt;&gt;"",1,0))</f>
        <v>0</v>
      </c>
      <c r="BH182" s="42">
        <f>IF('Indicator Data'!BI186="No Data",1,IF('Indicator Data imputation'!BI185&lt;&gt;"",1,0))</f>
        <v>0</v>
      </c>
      <c r="BI182" s="42">
        <f>IF('Indicator Data'!BJ186="No Data",1,IF('Indicator Data imputation'!BJ185&lt;&gt;"",1,0))</f>
        <v>0</v>
      </c>
      <c r="BJ182" s="42">
        <f>IF('Indicator Data'!BK186="No Data",1,IF('Indicator Data imputation'!BK185&lt;&gt;"",1,0))</f>
        <v>0</v>
      </c>
      <c r="BK182" s="42">
        <f>IF('Indicator Data'!BL186="No Data",1,IF('Indicator Data imputation'!BL185&lt;&gt;"",1,0))</f>
        <v>0</v>
      </c>
      <c r="BL182" s="42">
        <f>IF('Indicator Data'!BM186="No Data",1,IF('Indicator Data imputation'!BM185&lt;&gt;"",1,0))</f>
        <v>0</v>
      </c>
      <c r="BM182" s="42">
        <f>IF('Indicator Data'!BN186="No Data",1,IF('Indicator Data imputation'!BN185&lt;&gt;"",1,0))</f>
        <v>0</v>
      </c>
      <c r="BN182" s="42">
        <f>IF('Indicator Data'!BO186="No Data",1,IF('Indicator Data imputation'!BO185&lt;&gt;"",1,0))</f>
        <v>0</v>
      </c>
      <c r="BO182" s="42">
        <f>IF('Indicator Data'!BP186="No Data",1,IF('Indicator Data imputation'!BP185&lt;&gt;"",1,0))</f>
        <v>0</v>
      </c>
      <c r="BP182" s="42">
        <f>IF('Indicator Data'!BQ186="No Data",1,IF('Indicator Data imputation'!BQ185&lt;&gt;"",1,0))</f>
        <v>0</v>
      </c>
      <c r="BQ182" s="42">
        <f>IF('Indicator Data'!BR186="No Data",1,IF('Indicator Data imputation'!BR185&lt;&gt;"",1,0))</f>
        <v>0</v>
      </c>
      <c r="BR182" s="42">
        <f>IF('Indicator Data'!BS186="No Data",1,IF('Indicator Data imputation'!BS185&lt;&gt;"",1,0))</f>
        <v>0</v>
      </c>
      <c r="BS182" s="42">
        <f>IF('Indicator Data'!BT186="No Data",1,IF('Indicator Data imputation'!BT185&lt;&gt;"",1,0))</f>
        <v>0</v>
      </c>
      <c r="BT182" s="42">
        <f>IF('Indicator Data'!BU186="No Data",1,IF('Indicator Data imputation'!BU185&lt;&gt;"",1,0))</f>
        <v>0</v>
      </c>
      <c r="BU182">
        <f t="shared" si="8"/>
        <v>10</v>
      </c>
      <c r="BV182" s="44">
        <f t="shared" si="7"/>
        <v>0.13333333333333333</v>
      </c>
    </row>
    <row r="183" spans="1:74">
      <c r="A183" t="str">
        <f>'Indicator Data'!B187</f>
        <v>GBR</v>
      </c>
      <c r="B183" s="42">
        <f>IF('Indicator Data'!C187="No Data",1,IF('Indicator Data imputation'!C186&lt;&gt;"",1,0))</f>
        <v>0</v>
      </c>
      <c r="C183" s="42">
        <f>IF('Indicator Data'!D187="No Data",1,IF('Indicator Data imputation'!D186&lt;&gt;"",1,0))</f>
        <v>0</v>
      </c>
      <c r="D183" s="42">
        <f>IF('Indicator Data'!E187="No Data",1,IF('Indicator Data imputation'!E186&lt;&gt;"",1,0))</f>
        <v>0</v>
      </c>
      <c r="E183" s="42">
        <f>IF('Indicator Data'!F187="No Data",1,IF('Indicator Data imputation'!F186&lt;&gt;"",1,0))</f>
        <v>0</v>
      </c>
      <c r="F183" s="42">
        <f>IF('Indicator Data'!G187="No Data",1,IF('Indicator Data imputation'!G186&lt;&gt;"",1,0))</f>
        <v>0</v>
      </c>
      <c r="G183" s="42">
        <f>IF('Indicator Data'!H187="No Data",1,IF('Indicator Data imputation'!H186&lt;&gt;"",1,0))</f>
        <v>0</v>
      </c>
      <c r="H183" s="42">
        <f>IF('Indicator Data'!I187="No Data",1,IF('Indicator Data imputation'!I186&lt;&gt;"",1,0))</f>
        <v>0</v>
      </c>
      <c r="I183" s="42">
        <f>IF('Indicator Data'!J187="No Data",1,IF('Indicator Data imputation'!J186&lt;&gt;"",1,0))</f>
        <v>0</v>
      </c>
      <c r="J183" s="42">
        <f>IF('Indicator Data'!K187="No Data",1,IF('Indicator Data imputation'!K186&lt;&gt;"",1,0))</f>
        <v>0</v>
      </c>
      <c r="K183" s="42">
        <f>IF('Indicator Data'!L187="No Data",1,IF('Indicator Data imputation'!L186&lt;&gt;"",1,0))</f>
        <v>0</v>
      </c>
      <c r="L183" s="42">
        <f>IF('Indicator Data'!M187="No Data",1,IF('Indicator Data imputation'!M186&lt;&gt;"",1,0))</f>
        <v>0</v>
      </c>
      <c r="M183" s="42">
        <f>IF('Indicator Data'!N187="No Data",1,IF('Indicator Data imputation'!N186&lt;&gt;"",1,0))</f>
        <v>1</v>
      </c>
      <c r="N183" s="42">
        <f>IF('Indicator Data'!O187="No Data",1,IF('Indicator Data imputation'!O186&lt;&gt;"",1,0))</f>
        <v>1</v>
      </c>
      <c r="O183" s="42">
        <f>IF('Indicator Data'!P187="No Data",1,IF('Indicator Data imputation'!P186&lt;&gt;"",1,0))</f>
        <v>1</v>
      </c>
      <c r="P183" s="42">
        <f>IF('Indicator Data'!Q187="No Data",1,IF('Indicator Data imputation'!Q186&lt;&gt;"",1,0))</f>
        <v>0</v>
      </c>
      <c r="Q183" s="42">
        <f>IF('Indicator Data'!R187="No Data",1,IF('Indicator Data imputation'!R186&lt;&gt;"",1,0))</f>
        <v>0</v>
      </c>
      <c r="R183" s="42">
        <f>IF('Indicator Data'!S187="No Data",1,IF('Indicator Data imputation'!S186&lt;&gt;"",1,0))</f>
        <v>0</v>
      </c>
      <c r="S183" s="42">
        <f>IF('Indicator Data'!T187="No Data",1,IF('Indicator Data imputation'!T186&lt;&gt;"",1,0))</f>
        <v>0</v>
      </c>
      <c r="T183" s="42">
        <f>IF('Indicator Data'!U187="No Data",1,IF('Indicator Data imputation'!U186&lt;&gt;"",1,0))</f>
        <v>0</v>
      </c>
      <c r="U183" s="42">
        <f>IF('Indicator Data'!V187="No Data",1,IF('Indicator Data imputation'!V186&lt;&gt;"",1,0))</f>
        <v>0</v>
      </c>
      <c r="V183" s="42">
        <f>IF('Indicator Data'!W187="No Data",1,IF('Indicator Data imputation'!W186&lt;&gt;"",1,0))</f>
        <v>0</v>
      </c>
      <c r="W183" s="42">
        <f>IF('Indicator Data'!X187="No Data",1,IF('Indicator Data imputation'!X186&lt;&gt;"",1,0))</f>
        <v>0</v>
      </c>
      <c r="X183" s="42">
        <f>IF('Indicator Data'!Y187="No Data",1,IF('Indicator Data imputation'!Y186&lt;&gt;"",1,0))</f>
        <v>0</v>
      </c>
      <c r="Y183" s="42">
        <f>IF('Indicator Data'!Z187="No Data",1,IF('Indicator Data imputation'!Z186&lt;&gt;"",1,0))</f>
        <v>0</v>
      </c>
      <c r="Z183" s="42">
        <f>IF('Indicator Data'!AA187="No Data",1,IF('Indicator Data imputation'!AA186&lt;&gt;"",1,0))</f>
        <v>1</v>
      </c>
      <c r="AA183" s="42">
        <f>IF('Indicator Data'!AB187="No Data",1,IF('Indicator Data imputation'!AB186&lt;&gt;"",1,0))</f>
        <v>0</v>
      </c>
      <c r="AB183" s="42">
        <f>IF('Indicator Data'!AC187="No Data",1,IF('Indicator Data imputation'!AC186&lt;&gt;"",1,0))</f>
        <v>0</v>
      </c>
      <c r="AC183" s="42">
        <f>IF('Indicator Data'!AD187="No Data",1,IF('Indicator Data imputation'!AD186&lt;&gt;"",1,0))</f>
        <v>0</v>
      </c>
      <c r="AD183" s="42">
        <f>IF('Indicator Data'!AE187="No Data",1,IF('Indicator Data imputation'!AE186&lt;&gt;"",1,0))</f>
        <v>0</v>
      </c>
      <c r="AE183" s="42">
        <f>IF('Indicator Data'!AF187="No Data",1,IF('Indicator Data imputation'!AF186&lt;&gt;"",1,0))</f>
        <v>0</v>
      </c>
      <c r="AF183" s="42">
        <f>IF('Indicator Data'!AG187="No Data",1,IF('Indicator Data imputation'!AG186&lt;&gt;"",1,0))</f>
        <v>0</v>
      </c>
      <c r="AG183" s="42">
        <f>IF('Indicator Data'!AH187="No Data",1,IF('Indicator Data imputation'!AH186&lt;&gt;"",1,0))</f>
        <v>0</v>
      </c>
      <c r="AH183" s="42">
        <f>IF('Indicator Data'!AI187="No Data",1,IF('Indicator Data imputation'!AI186&lt;&gt;"",1,0))</f>
        <v>1</v>
      </c>
      <c r="AI183" s="42">
        <f>IF('Indicator Data'!AJ187="No Data",1,IF('Indicator Data imputation'!AJ186&lt;&gt;"",1,0))</f>
        <v>0</v>
      </c>
      <c r="AJ183" s="42">
        <f>IF('Indicator Data'!AK187="No Data",1,IF('Indicator Data imputation'!AK186&lt;&gt;"",1,0))</f>
        <v>0</v>
      </c>
      <c r="AK183" s="42">
        <f>IF('Indicator Data'!AL187="No Data",1,IF('Indicator Data imputation'!AL186&lt;&gt;"",1,0))</f>
        <v>0</v>
      </c>
      <c r="AL183" s="42">
        <f>IF('Indicator Data'!AM187="No Data",1,IF('Indicator Data imputation'!AM186&lt;&gt;"",1,0))</f>
        <v>1</v>
      </c>
      <c r="AM183" s="42">
        <f>IF('Indicator Data'!AN187="No Data",1,IF('Indicator Data imputation'!AN186&lt;&gt;"",1,0))</f>
        <v>0</v>
      </c>
      <c r="AN183" s="42">
        <f>IF('Indicator Data'!AO187="No Data",1,IF('Indicator Data imputation'!AO186&lt;&gt;"",1,0))</f>
        <v>0</v>
      </c>
      <c r="AO183" s="42">
        <f>IF('Indicator Data'!AP187="No Data",1,IF('Indicator Data imputation'!AP186&lt;&gt;"",1,0))</f>
        <v>1</v>
      </c>
      <c r="AP183" s="42">
        <f>IF('Indicator Data'!AQ187="No Data",1,IF('Indicator Data imputation'!AQ186&lt;&gt;"",1,0))</f>
        <v>0</v>
      </c>
      <c r="AQ183" s="42">
        <f>IF('Indicator Data'!AR187="No Data",1,IF('Indicator Data imputation'!AR186&lt;&gt;"",1,0))</f>
        <v>1</v>
      </c>
      <c r="AR183" s="42">
        <f>IF('Indicator Data'!AS187="No Data",1,IF('Indicator Data imputation'!AS186&lt;&gt;"",1,0))</f>
        <v>1</v>
      </c>
      <c r="AS183" s="42">
        <f>IF('Indicator Data'!AT187="No Data",1,IF('Indicator Data imputation'!AT186&lt;&gt;"",1,0))</f>
        <v>1</v>
      </c>
      <c r="AT183" s="42">
        <f>IF('Indicator Data'!AU187="No Data",1,IF('Indicator Data imputation'!AU186&lt;&gt;"",1,0))</f>
        <v>0</v>
      </c>
      <c r="AU183" s="42">
        <f>IF('Indicator Data'!AV187="No Data",1,IF('Indicator Data imputation'!AV186&lt;&gt;"",1,0))</f>
        <v>0</v>
      </c>
      <c r="AV183" s="42">
        <f>IF('Indicator Data'!AW187="No Data",1,IF('Indicator Data imputation'!AW186&lt;&gt;"",1,0))</f>
        <v>0</v>
      </c>
      <c r="AW183" s="42">
        <f>IF('Indicator Data'!AX187="No Data",1,IF('Indicator Data imputation'!AX186&lt;&gt;"",1,0))</f>
        <v>0</v>
      </c>
      <c r="AX183" s="42">
        <f>IF('Indicator Data'!AY187="No Data",1,IF('Indicator Data imputation'!AY186&lt;&gt;"",1,0))</f>
        <v>0</v>
      </c>
      <c r="AY183" s="42">
        <f>IF('Indicator Data'!AZ187="No Data",1,IF('Indicator Data imputation'!AZ186&lt;&gt;"",1,0))</f>
        <v>0</v>
      </c>
      <c r="AZ183" s="42">
        <f>IF('Indicator Data'!BA187="No Data",1,IF('Indicator Data imputation'!BA186&lt;&gt;"",1,0))</f>
        <v>0</v>
      </c>
      <c r="BA183" s="42">
        <f>IF('Indicator Data'!BB187="No Data",1,IF('Indicator Data imputation'!BB186&lt;&gt;"",1,0))</f>
        <v>0</v>
      </c>
      <c r="BB183" s="42">
        <f>IF('Indicator Data'!BC187="No Data",1,IF('Indicator Data imputation'!BC186&lt;&gt;"",1,0))</f>
        <v>0</v>
      </c>
      <c r="BC183" s="42">
        <f>IF('Indicator Data'!BD187="No Data",1,IF('Indicator Data imputation'!BD186&lt;&gt;"",1,0))</f>
        <v>0</v>
      </c>
      <c r="BD183" s="42">
        <f>IF('Indicator Data'!BE187="No Data",1,IF('Indicator Data imputation'!BE186&lt;&gt;"",1,0))</f>
        <v>0</v>
      </c>
      <c r="BE183" s="42">
        <f>IF('Indicator Data'!BF187="No Data",1,IF('Indicator Data imputation'!BF186&lt;&gt;"",1,0))</f>
        <v>0</v>
      </c>
      <c r="BF183" s="42">
        <f>IF('Indicator Data'!BG187="No Data",1,IF('Indicator Data imputation'!BG186&lt;&gt;"",1,0))</f>
        <v>0</v>
      </c>
      <c r="BG183" s="42">
        <f>IF('Indicator Data'!BH187="No Data",1,IF('Indicator Data imputation'!BH186&lt;&gt;"",1,0))</f>
        <v>0</v>
      </c>
      <c r="BH183" s="42">
        <f>IF('Indicator Data'!BI187="No Data",1,IF('Indicator Data imputation'!BI186&lt;&gt;"",1,0))</f>
        <v>0</v>
      </c>
      <c r="BI183" s="42">
        <f>IF('Indicator Data'!BJ187="No Data",1,IF('Indicator Data imputation'!BJ186&lt;&gt;"",1,0))</f>
        <v>1</v>
      </c>
      <c r="BJ183" s="42">
        <f>IF('Indicator Data'!BK187="No Data",1,IF('Indicator Data imputation'!BK186&lt;&gt;"",1,0))</f>
        <v>0</v>
      </c>
      <c r="BK183" s="42">
        <f>IF('Indicator Data'!BL187="No Data",1,IF('Indicator Data imputation'!BL186&lt;&gt;"",1,0))</f>
        <v>0</v>
      </c>
      <c r="BL183" s="42">
        <f>IF('Indicator Data'!BM187="No Data",1,IF('Indicator Data imputation'!BM186&lt;&gt;"",1,0))</f>
        <v>0</v>
      </c>
      <c r="BM183" s="42">
        <f>IF('Indicator Data'!BN187="No Data",1,IF('Indicator Data imputation'!BN186&lt;&gt;"",1,0))</f>
        <v>0</v>
      </c>
      <c r="BN183" s="42">
        <f>IF('Indicator Data'!BO187="No Data",1,IF('Indicator Data imputation'!BO186&lt;&gt;"",1,0))</f>
        <v>0</v>
      </c>
      <c r="BO183" s="42">
        <f>IF('Indicator Data'!BP187="No Data",1,IF('Indicator Data imputation'!BP186&lt;&gt;"",1,0))</f>
        <v>0</v>
      </c>
      <c r="BP183" s="42">
        <f>IF('Indicator Data'!BQ187="No Data",1,IF('Indicator Data imputation'!BQ186&lt;&gt;"",1,0))</f>
        <v>0</v>
      </c>
      <c r="BQ183" s="42">
        <f>IF('Indicator Data'!BR187="No Data",1,IF('Indicator Data imputation'!BR186&lt;&gt;"",1,0))</f>
        <v>0</v>
      </c>
      <c r="BR183" s="42">
        <f>IF('Indicator Data'!BS187="No Data",1,IF('Indicator Data imputation'!BS186&lt;&gt;"",1,0))</f>
        <v>0</v>
      </c>
      <c r="BS183" s="42">
        <f>IF('Indicator Data'!BT187="No Data",1,IF('Indicator Data imputation'!BT186&lt;&gt;"",1,0))</f>
        <v>0</v>
      </c>
      <c r="BT183" s="42">
        <f>IF('Indicator Data'!BU187="No Data",1,IF('Indicator Data imputation'!BU186&lt;&gt;"",1,0))</f>
        <v>0</v>
      </c>
      <c r="BU183">
        <f t="shared" si="8"/>
        <v>11</v>
      </c>
      <c r="BV183" s="44">
        <f t="shared" si="7"/>
        <v>0.14666666666666667</v>
      </c>
    </row>
    <row r="184" spans="1:74">
      <c r="A184" t="str">
        <f>'Indicator Data'!B188</f>
        <v>USA</v>
      </c>
      <c r="B184" s="42">
        <f>IF('Indicator Data'!C188="No Data",1,IF('Indicator Data imputation'!C187&lt;&gt;"",1,0))</f>
        <v>0</v>
      </c>
      <c r="C184" s="42">
        <f>IF('Indicator Data'!D188="No Data",1,IF('Indicator Data imputation'!D187&lt;&gt;"",1,0))</f>
        <v>0</v>
      </c>
      <c r="D184" s="42">
        <f>IF('Indicator Data'!E188="No Data",1,IF('Indicator Data imputation'!E187&lt;&gt;"",1,0))</f>
        <v>0</v>
      </c>
      <c r="E184" s="42">
        <f>IF('Indicator Data'!F188="No Data",1,IF('Indicator Data imputation'!F187&lt;&gt;"",1,0))</f>
        <v>0</v>
      </c>
      <c r="F184" s="42">
        <f>IF('Indicator Data'!G188="No Data",1,IF('Indicator Data imputation'!G187&lt;&gt;"",1,0))</f>
        <v>0</v>
      </c>
      <c r="G184" s="42">
        <f>IF('Indicator Data'!H188="No Data",1,IF('Indicator Data imputation'!H187&lt;&gt;"",1,0))</f>
        <v>0</v>
      </c>
      <c r="H184" s="42">
        <f>IF('Indicator Data'!I188="No Data",1,IF('Indicator Data imputation'!I187&lt;&gt;"",1,0))</f>
        <v>0</v>
      </c>
      <c r="I184" s="42">
        <f>IF('Indicator Data'!J188="No Data",1,IF('Indicator Data imputation'!J187&lt;&gt;"",1,0))</f>
        <v>0</v>
      </c>
      <c r="J184" s="42">
        <f>IF('Indicator Data'!K188="No Data",1,IF('Indicator Data imputation'!K187&lt;&gt;"",1,0))</f>
        <v>0</v>
      </c>
      <c r="K184" s="42">
        <f>IF('Indicator Data'!L188="No Data",1,IF('Indicator Data imputation'!L187&lt;&gt;"",1,0))</f>
        <v>0</v>
      </c>
      <c r="L184" s="42">
        <f>IF('Indicator Data'!M188="No Data",1,IF('Indicator Data imputation'!M187&lt;&gt;"",1,0))</f>
        <v>1</v>
      </c>
      <c r="M184" s="42">
        <f>IF('Indicator Data'!N188="No Data",1,IF('Indicator Data imputation'!N187&lt;&gt;"",1,0))</f>
        <v>1</v>
      </c>
      <c r="N184" s="42">
        <f>IF('Indicator Data'!O188="No Data",1,IF('Indicator Data imputation'!O187&lt;&gt;"",1,0))</f>
        <v>1</v>
      </c>
      <c r="O184" s="42">
        <f>IF('Indicator Data'!P188="No Data",1,IF('Indicator Data imputation'!P187&lt;&gt;"",1,0))</f>
        <v>1</v>
      </c>
      <c r="P184" s="42">
        <f>IF('Indicator Data'!Q188="No Data",1,IF('Indicator Data imputation'!Q187&lt;&gt;"",1,0))</f>
        <v>0</v>
      </c>
      <c r="Q184" s="42">
        <f>IF('Indicator Data'!R188="No Data",1,IF('Indicator Data imputation'!R187&lt;&gt;"",1,0))</f>
        <v>0</v>
      </c>
      <c r="R184" s="42">
        <f>IF('Indicator Data'!S188="No Data",1,IF('Indicator Data imputation'!S187&lt;&gt;"",1,0))</f>
        <v>0</v>
      </c>
      <c r="S184" s="42">
        <f>IF('Indicator Data'!T188="No Data",1,IF('Indicator Data imputation'!T187&lt;&gt;"",1,0))</f>
        <v>0</v>
      </c>
      <c r="T184" s="42">
        <f>IF('Indicator Data'!U188="No Data",1,IF('Indicator Data imputation'!U187&lt;&gt;"",1,0))</f>
        <v>0</v>
      </c>
      <c r="U184" s="42">
        <f>IF('Indicator Data'!V188="No Data",1,IF('Indicator Data imputation'!V187&lt;&gt;"",1,0))</f>
        <v>0</v>
      </c>
      <c r="V184" s="42">
        <f>IF('Indicator Data'!W188="No Data",1,IF('Indicator Data imputation'!W187&lt;&gt;"",1,0))</f>
        <v>0</v>
      </c>
      <c r="W184" s="42">
        <f>IF('Indicator Data'!X188="No Data",1,IF('Indicator Data imputation'!X187&lt;&gt;"",1,0))</f>
        <v>0</v>
      </c>
      <c r="X184" s="42">
        <f>IF('Indicator Data'!Y188="No Data",1,IF('Indicator Data imputation'!Y187&lt;&gt;"",1,0))</f>
        <v>0</v>
      </c>
      <c r="Y184" s="42">
        <f>IF('Indicator Data'!Z188="No Data",1,IF('Indicator Data imputation'!Z187&lt;&gt;"",1,0))</f>
        <v>0</v>
      </c>
      <c r="Z184" s="42">
        <f>IF('Indicator Data'!AA188="No Data",1,IF('Indicator Data imputation'!AA187&lt;&gt;"",1,0))</f>
        <v>1</v>
      </c>
      <c r="AA184" s="42">
        <f>IF('Indicator Data'!AB188="No Data",1,IF('Indicator Data imputation'!AB187&lt;&gt;"",1,0))</f>
        <v>0</v>
      </c>
      <c r="AB184" s="42">
        <f>IF('Indicator Data'!AC188="No Data",1,IF('Indicator Data imputation'!AC187&lt;&gt;"",1,0))</f>
        <v>0</v>
      </c>
      <c r="AC184" s="42">
        <f>IF('Indicator Data'!AD188="No Data",1,IF('Indicator Data imputation'!AD187&lt;&gt;"",1,0))</f>
        <v>0</v>
      </c>
      <c r="AD184" s="42">
        <f>IF('Indicator Data'!AE188="No Data",1,IF('Indicator Data imputation'!AE187&lt;&gt;"",1,0))</f>
        <v>0</v>
      </c>
      <c r="AE184" s="42">
        <f>IF('Indicator Data'!AF188="No Data",1,IF('Indicator Data imputation'!AF187&lt;&gt;"",1,0))</f>
        <v>0</v>
      </c>
      <c r="AF184" s="42">
        <f>IF('Indicator Data'!AG188="No Data",1,IF('Indicator Data imputation'!AG187&lt;&gt;"",1,0))</f>
        <v>0</v>
      </c>
      <c r="AG184" s="42">
        <f>IF('Indicator Data'!AH188="No Data",1,IF('Indicator Data imputation'!AH187&lt;&gt;"",1,0))</f>
        <v>0</v>
      </c>
      <c r="AH184" s="42">
        <f>IF('Indicator Data'!AI188="No Data",1,IF('Indicator Data imputation'!AI187&lt;&gt;"",1,0))</f>
        <v>1</v>
      </c>
      <c r="AI184" s="42">
        <f>IF('Indicator Data'!AJ188="No Data",1,IF('Indicator Data imputation'!AJ187&lt;&gt;"",1,0))</f>
        <v>0</v>
      </c>
      <c r="AJ184" s="42">
        <f>IF('Indicator Data'!AK188="No Data",1,IF('Indicator Data imputation'!AK187&lt;&gt;"",1,0))</f>
        <v>0</v>
      </c>
      <c r="AK184" s="42">
        <f>IF('Indicator Data'!AL188="No Data",1,IF('Indicator Data imputation'!AL187&lt;&gt;"",1,0))</f>
        <v>0</v>
      </c>
      <c r="AL184" s="42">
        <f>IF('Indicator Data'!AM188="No Data",1,IF('Indicator Data imputation'!AM187&lt;&gt;"",1,0))</f>
        <v>1</v>
      </c>
      <c r="AM184" s="42">
        <f>IF('Indicator Data'!AN188="No Data",1,IF('Indicator Data imputation'!AN187&lt;&gt;"",1,0))</f>
        <v>0</v>
      </c>
      <c r="AN184" s="42">
        <f>IF('Indicator Data'!AO188="No Data",1,IF('Indicator Data imputation'!AO187&lt;&gt;"",1,0))</f>
        <v>0</v>
      </c>
      <c r="AO184" s="42">
        <f>IF('Indicator Data'!AP188="No Data",1,IF('Indicator Data imputation'!AP187&lt;&gt;"",1,0))</f>
        <v>0</v>
      </c>
      <c r="AP184" s="42">
        <f>IF('Indicator Data'!AQ188="No Data",1,IF('Indicator Data imputation'!AQ187&lt;&gt;"",1,0))</f>
        <v>0</v>
      </c>
      <c r="AQ184" s="42">
        <f>IF('Indicator Data'!AR188="No Data",1,IF('Indicator Data imputation'!AR187&lt;&gt;"",1,0))</f>
        <v>0</v>
      </c>
      <c r="AR184" s="42">
        <f>IF('Indicator Data'!AS188="No Data",1,IF('Indicator Data imputation'!AS187&lt;&gt;"",1,0))</f>
        <v>0</v>
      </c>
      <c r="AS184" s="42">
        <f>IF('Indicator Data'!AT188="No Data",1,IF('Indicator Data imputation'!AT187&lt;&gt;"",1,0))</f>
        <v>1</v>
      </c>
      <c r="AT184" s="42">
        <f>IF('Indicator Data'!AU188="No Data",1,IF('Indicator Data imputation'!AU187&lt;&gt;"",1,0))</f>
        <v>0</v>
      </c>
      <c r="AU184" s="42">
        <f>IF('Indicator Data'!AV188="No Data",1,IF('Indicator Data imputation'!AV187&lt;&gt;"",1,0))</f>
        <v>0</v>
      </c>
      <c r="AV184" s="42">
        <f>IF('Indicator Data'!AW188="No Data",1,IF('Indicator Data imputation'!AW187&lt;&gt;"",1,0))</f>
        <v>0</v>
      </c>
      <c r="AW184" s="42">
        <f>IF('Indicator Data'!AX188="No Data",1,IF('Indicator Data imputation'!AX187&lt;&gt;"",1,0))</f>
        <v>0</v>
      </c>
      <c r="AX184" s="42">
        <f>IF('Indicator Data'!AY188="No Data",1,IF('Indicator Data imputation'!AY187&lt;&gt;"",1,0))</f>
        <v>0</v>
      </c>
      <c r="AY184" s="42">
        <f>IF('Indicator Data'!AZ188="No Data",1,IF('Indicator Data imputation'!AZ187&lt;&gt;"",1,0))</f>
        <v>0</v>
      </c>
      <c r="AZ184" s="42">
        <f>IF('Indicator Data'!BA188="No Data",1,IF('Indicator Data imputation'!BA187&lt;&gt;"",1,0))</f>
        <v>0</v>
      </c>
      <c r="BA184" s="42">
        <f>IF('Indicator Data'!BB188="No Data",1,IF('Indicator Data imputation'!BB187&lt;&gt;"",1,0))</f>
        <v>0</v>
      </c>
      <c r="BB184" s="42">
        <f>IF('Indicator Data'!BC188="No Data",1,IF('Indicator Data imputation'!BC187&lt;&gt;"",1,0))</f>
        <v>0</v>
      </c>
      <c r="BC184" s="42">
        <f>IF('Indicator Data'!BD188="No Data",1,IF('Indicator Data imputation'!BD187&lt;&gt;"",1,0))</f>
        <v>0</v>
      </c>
      <c r="BD184" s="42">
        <f>IF('Indicator Data'!BE188="No Data",1,IF('Indicator Data imputation'!BE187&lt;&gt;"",1,0))</f>
        <v>0</v>
      </c>
      <c r="BE184" s="42">
        <f>IF('Indicator Data'!BF188="No Data",1,IF('Indicator Data imputation'!BF187&lt;&gt;"",1,0))</f>
        <v>0</v>
      </c>
      <c r="BF184" s="42">
        <f>IF('Indicator Data'!BG188="No Data",1,IF('Indicator Data imputation'!BG187&lt;&gt;"",1,0))</f>
        <v>0</v>
      </c>
      <c r="BG184" s="42">
        <f>IF('Indicator Data'!BH188="No Data",1,IF('Indicator Data imputation'!BH187&lt;&gt;"",1,0))</f>
        <v>0</v>
      </c>
      <c r="BH184" s="42">
        <f>IF('Indicator Data'!BI188="No Data",1,IF('Indicator Data imputation'!BI187&lt;&gt;"",1,0))</f>
        <v>0</v>
      </c>
      <c r="BI184" s="42">
        <f>IF('Indicator Data'!BJ188="No Data",1,IF('Indicator Data imputation'!BJ187&lt;&gt;"",1,0))</f>
        <v>1</v>
      </c>
      <c r="BJ184" s="42">
        <f>IF('Indicator Data'!BK188="No Data",1,IF('Indicator Data imputation'!BK187&lt;&gt;"",1,0))</f>
        <v>0</v>
      </c>
      <c r="BK184" s="42">
        <f>IF('Indicator Data'!BL188="No Data",1,IF('Indicator Data imputation'!BL187&lt;&gt;"",1,0))</f>
        <v>0</v>
      </c>
      <c r="BL184" s="42">
        <f>IF('Indicator Data'!BM188="No Data",1,IF('Indicator Data imputation'!BM187&lt;&gt;"",1,0))</f>
        <v>0</v>
      </c>
      <c r="BM184" s="42">
        <f>IF('Indicator Data'!BN188="No Data",1,IF('Indicator Data imputation'!BN187&lt;&gt;"",1,0))</f>
        <v>0</v>
      </c>
      <c r="BN184" s="42">
        <f>IF('Indicator Data'!BO188="No Data",1,IF('Indicator Data imputation'!BO187&lt;&gt;"",1,0))</f>
        <v>0</v>
      </c>
      <c r="BO184" s="42">
        <f>IF('Indicator Data'!BP188="No Data",1,IF('Indicator Data imputation'!BP187&lt;&gt;"",1,0))</f>
        <v>0</v>
      </c>
      <c r="BP184" s="42">
        <f>IF('Indicator Data'!BQ188="No Data",1,IF('Indicator Data imputation'!BQ187&lt;&gt;"",1,0))</f>
        <v>0</v>
      </c>
      <c r="BQ184" s="42">
        <f>IF('Indicator Data'!BR188="No Data",1,IF('Indicator Data imputation'!BR187&lt;&gt;"",1,0))</f>
        <v>0</v>
      </c>
      <c r="BR184" s="42">
        <f>IF('Indicator Data'!BS188="No Data",1,IF('Indicator Data imputation'!BS187&lt;&gt;"",1,0))</f>
        <v>0</v>
      </c>
      <c r="BS184" s="42">
        <f>IF('Indicator Data'!BT188="No Data",1,IF('Indicator Data imputation'!BT187&lt;&gt;"",1,0))</f>
        <v>0</v>
      </c>
      <c r="BT184" s="42">
        <f>IF('Indicator Data'!BU188="No Data",1,IF('Indicator Data imputation'!BU187&lt;&gt;"",1,0))</f>
        <v>0</v>
      </c>
      <c r="BU184">
        <f t="shared" si="8"/>
        <v>9</v>
      </c>
      <c r="BV184" s="44">
        <f t="shared" si="7"/>
        <v>0.12</v>
      </c>
    </row>
    <row r="185" spans="1:74">
      <c r="A185" t="str">
        <f>'Indicator Data'!B189</f>
        <v>URY</v>
      </c>
      <c r="B185" s="42">
        <f>IF('Indicator Data'!C189="No Data",1,IF('Indicator Data imputation'!C188&lt;&gt;"",1,0))</f>
        <v>0</v>
      </c>
      <c r="C185" s="42">
        <f>IF('Indicator Data'!D189="No Data",1,IF('Indicator Data imputation'!D188&lt;&gt;"",1,0))</f>
        <v>0</v>
      </c>
      <c r="D185" s="42">
        <f>IF('Indicator Data'!E189="No Data",1,IF('Indicator Data imputation'!E188&lt;&gt;"",1,0))</f>
        <v>0</v>
      </c>
      <c r="E185" s="42">
        <f>IF('Indicator Data'!F189="No Data",1,IF('Indicator Data imputation'!F188&lt;&gt;"",1,0))</f>
        <v>0</v>
      </c>
      <c r="F185" s="42">
        <f>IF('Indicator Data'!G189="No Data",1,IF('Indicator Data imputation'!G188&lt;&gt;"",1,0))</f>
        <v>0</v>
      </c>
      <c r="G185" s="42">
        <f>IF('Indicator Data'!H189="No Data",1,IF('Indicator Data imputation'!H188&lt;&gt;"",1,0))</f>
        <v>0</v>
      </c>
      <c r="H185" s="42">
        <f>IF('Indicator Data'!I189="No Data",1,IF('Indicator Data imputation'!I188&lt;&gt;"",1,0))</f>
        <v>0</v>
      </c>
      <c r="I185" s="42">
        <f>IF('Indicator Data'!J189="No Data",1,IF('Indicator Data imputation'!J188&lt;&gt;"",1,0))</f>
        <v>0</v>
      </c>
      <c r="J185" s="42">
        <f>IF('Indicator Data'!K189="No Data",1,IF('Indicator Data imputation'!K188&lt;&gt;"",1,0))</f>
        <v>0</v>
      </c>
      <c r="K185" s="42">
        <f>IF('Indicator Data'!L189="No Data",1,IF('Indicator Data imputation'!L188&lt;&gt;"",1,0))</f>
        <v>0</v>
      </c>
      <c r="L185" s="42">
        <f>IF('Indicator Data'!M189="No Data",1,IF('Indicator Data imputation'!M188&lt;&gt;"",1,0))</f>
        <v>1</v>
      </c>
      <c r="M185" s="42">
        <f>IF('Indicator Data'!N189="No Data",1,IF('Indicator Data imputation'!N188&lt;&gt;"",1,0))</f>
        <v>1</v>
      </c>
      <c r="N185" s="42">
        <f>IF('Indicator Data'!O189="No Data",1,IF('Indicator Data imputation'!O188&lt;&gt;"",1,0))</f>
        <v>1</v>
      </c>
      <c r="O185" s="42">
        <f>IF('Indicator Data'!P189="No Data",1,IF('Indicator Data imputation'!P188&lt;&gt;"",1,0))</f>
        <v>1</v>
      </c>
      <c r="P185" s="42">
        <f>IF('Indicator Data'!Q189="No Data",1,IF('Indicator Data imputation'!Q188&lt;&gt;"",1,0))</f>
        <v>0</v>
      </c>
      <c r="Q185" s="42">
        <f>IF('Indicator Data'!R189="No Data",1,IF('Indicator Data imputation'!R188&lt;&gt;"",1,0))</f>
        <v>0</v>
      </c>
      <c r="R185" s="42">
        <f>IF('Indicator Data'!S189="No Data",1,IF('Indicator Data imputation'!S188&lt;&gt;"",1,0))</f>
        <v>0</v>
      </c>
      <c r="S185" s="42">
        <f>IF('Indicator Data'!T189="No Data",1,IF('Indicator Data imputation'!T188&lt;&gt;"",1,0))</f>
        <v>0</v>
      </c>
      <c r="T185" s="42">
        <f>IF('Indicator Data'!U189="No Data",1,IF('Indicator Data imputation'!U188&lt;&gt;"",1,0))</f>
        <v>0</v>
      </c>
      <c r="U185" s="42">
        <f>IF('Indicator Data'!V189="No Data",1,IF('Indicator Data imputation'!V188&lt;&gt;"",1,0))</f>
        <v>0</v>
      </c>
      <c r="V185" s="42">
        <f>IF('Indicator Data'!W189="No Data",1,IF('Indicator Data imputation'!W188&lt;&gt;"",1,0))</f>
        <v>0</v>
      </c>
      <c r="W185" s="42">
        <f>IF('Indicator Data'!X189="No Data",1,IF('Indicator Data imputation'!X188&lt;&gt;"",1,0))</f>
        <v>0</v>
      </c>
      <c r="X185" s="42">
        <f>IF('Indicator Data'!Y189="No Data",1,IF('Indicator Data imputation'!Y188&lt;&gt;"",1,0))</f>
        <v>0</v>
      </c>
      <c r="Y185" s="42">
        <f>IF('Indicator Data'!Z189="No Data",1,IF('Indicator Data imputation'!Z188&lt;&gt;"",1,0))</f>
        <v>0</v>
      </c>
      <c r="Z185" s="42">
        <f>IF('Indicator Data'!AA189="No Data",1,IF('Indicator Data imputation'!AA188&lt;&gt;"",1,0))</f>
        <v>1</v>
      </c>
      <c r="AA185" s="42">
        <f>IF('Indicator Data'!AB189="No Data",1,IF('Indicator Data imputation'!AB188&lt;&gt;"",1,0))</f>
        <v>0</v>
      </c>
      <c r="AB185" s="42">
        <f>IF('Indicator Data'!AC189="No Data",1,IF('Indicator Data imputation'!AC188&lt;&gt;"",1,0))</f>
        <v>0</v>
      </c>
      <c r="AC185" s="42">
        <f>IF('Indicator Data'!AD189="No Data",1,IF('Indicator Data imputation'!AD188&lt;&gt;"",1,0))</f>
        <v>0</v>
      </c>
      <c r="AD185" s="42">
        <f>IF('Indicator Data'!AE189="No Data",1,IF('Indicator Data imputation'!AE188&lt;&gt;"",1,0))</f>
        <v>0</v>
      </c>
      <c r="AE185" s="42">
        <f>IF('Indicator Data'!AF189="No Data",1,IF('Indicator Data imputation'!AF188&lt;&gt;"",1,0))</f>
        <v>0</v>
      </c>
      <c r="AF185" s="42">
        <f>IF('Indicator Data'!AG189="No Data",1,IF('Indicator Data imputation'!AG188&lt;&gt;"",1,0))</f>
        <v>0</v>
      </c>
      <c r="AG185" s="42">
        <f>IF('Indicator Data'!AH189="No Data",1,IF('Indicator Data imputation'!AH188&lt;&gt;"",1,0))</f>
        <v>0</v>
      </c>
      <c r="AH185" s="42">
        <f>IF('Indicator Data'!AI189="No Data",1,IF('Indicator Data imputation'!AI188&lt;&gt;"",1,0))</f>
        <v>1</v>
      </c>
      <c r="AI185" s="42">
        <f>IF('Indicator Data'!AJ189="No Data",1,IF('Indicator Data imputation'!AJ188&lt;&gt;"",1,0))</f>
        <v>0</v>
      </c>
      <c r="AJ185" s="42">
        <f>IF('Indicator Data'!AK189="No Data",1,IF('Indicator Data imputation'!AK188&lt;&gt;"",1,0))</f>
        <v>0</v>
      </c>
      <c r="AK185" s="42">
        <f>IF('Indicator Data'!AL189="No Data",1,IF('Indicator Data imputation'!AL188&lt;&gt;"",1,0))</f>
        <v>0</v>
      </c>
      <c r="AL185" s="42">
        <f>IF('Indicator Data'!AM189="No Data",1,IF('Indicator Data imputation'!AM188&lt;&gt;"",1,0))</f>
        <v>1</v>
      </c>
      <c r="AM185" s="42">
        <f>IF('Indicator Data'!AN189="No Data",1,IF('Indicator Data imputation'!AN188&lt;&gt;"",1,0))</f>
        <v>0</v>
      </c>
      <c r="AN185" s="42">
        <f>IF('Indicator Data'!AO189="No Data",1,IF('Indicator Data imputation'!AO188&lt;&gt;"",1,0))</f>
        <v>0</v>
      </c>
      <c r="AO185" s="42">
        <f>IF('Indicator Data'!AP189="No Data",1,IF('Indicator Data imputation'!AP188&lt;&gt;"",1,0))</f>
        <v>0</v>
      </c>
      <c r="AP185" s="42">
        <f>IF('Indicator Data'!AQ189="No Data",1,IF('Indicator Data imputation'!AQ188&lt;&gt;"",1,0))</f>
        <v>0</v>
      </c>
      <c r="AQ185" s="42">
        <f>IF('Indicator Data'!AR189="No Data",1,IF('Indicator Data imputation'!AR188&lt;&gt;"",1,0))</f>
        <v>0</v>
      </c>
      <c r="AR185" s="42">
        <f>IF('Indicator Data'!AS189="No Data",1,IF('Indicator Data imputation'!AS188&lt;&gt;"",1,0))</f>
        <v>0</v>
      </c>
      <c r="AS185" s="42">
        <f>IF('Indicator Data'!AT189="No Data",1,IF('Indicator Data imputation'!AT188&lt;&gt;"",1,0))</f>
        <v>1</v>
      </c>
      <c r="AT185" s="42">
        <f>IF('Indicator Data'!AU189="No Data",1,IF('Indicator Data imputation'!AU188&lt;&gt;"",1,0))</f>
        <v>0</v>
      </c>
      <c r="AU185" s="42">
        <f>IF('Indicator Data'!AV189="No Data",1,IF('Indicator Data imputation'!AV188&lt;&gt;"",1,0))</f>
        <v>0</v>
      </c>
      <c r="AV185" s="42">
        <f>IF('Indicator Data'!AW189="No Data",1,IF('Indicator Data imputation'!AW188&lt;&gt;"",1,0))</f>
        <v>0</v>
      </c>
      <c r="AW185" s="42">
        <f>IF('Indicator Data'!AX189="No Data",1,IF('Indicator Data imputation'!AX188&lt;&gt;"",1,0))</f>
        <v>0</v>
      </c>
      <c r="AX185" s="42">
        <f>IF('Indicator Data'!AY189="No Data",1,IF('Indicator Data imputation'!AY188&lt;&gt;"",1,0))</f>
        <v>0</v>
      </c>
      <c r="AY185" s="42">
        <f>IF('Indicator Data'!AZ189="No Data",1,IF('Indicator Data imputation'!AZ188&lt;&gt;"",1,0))</f>
        <v>0</v>
      </c>
      <c r="AZ185" s="42">
        <f>IF('Indicator Data'!BA189="No Data",1,IF('Indicator Data imputation'!BA188&lt;&gt;"",1,0))</f>
        <v>0</v>
      </c>
      <c r="BA185" s="42">
        <f>IF('Indicator Data'!BB189="No Data",1,IF('Indicator Data imputation'!BB188&lt;&gt;"",1,0))</f>
        <v>0</v>
      </c>
      <c r="BB185" s="42">
        <f>IF('Indicator Data'!BC189="No Data",1,IF('Indicator Data imputation'!BC188&lt;&gt;"",1,0))</f>
        <v>0</v>
      </c>
      <c r="BC185" s="42">
        <f>IF('Indicator Data'!BD189="No Data",1,IF('Indicator Data imputation'!BD188&lt;&gt;"",1,0))</f>
        <v>0</v>
      </c>
      <c r="BD185" s="42">
        <f>IF('Indicator Data'!BE189="No Data",1,IF('Indicator Data imputation'!BE188&lt;&gt;"",1,0))</f>
        <v>0</v>
      </c>
      <c r="BE185" s="42">
        <f>IF('Indicator Data'!BF189="No Data",1,IF('Indicator Data imputation'!BF188&lt;&gt;"",1,0))</f>
        <v>0</v>
      </c>
      <c r="BF185" s="42">
        <f>IF('Indicator Data'!BG189="No Data",1,IF('Indicator Data imputation'!BG188&lt;&gt;"",1,0))</f>
        <v>0</v>
      </c>
      <c r="BG185" s="42">
        <f>IF('Indicator Data'!BH189="No Data",1,IF('Indicator Data imputation'!BH188&lt;&gt;"",1,0))</f>
        <v>0</v>
      </c>
      <c r="BH185" s="42">
        <f>IF('Indicator Data'!BI189="No Data",1,IF('Indicator Data imputation'!BI188&lt;&gt;"",1,0))</f>
        <v>0</v>
      </c>
      <c r="BI185" s="42">
        <f>IF('Indicator Data'!BJ189="No Data",1,IF('Indicator Data imputation'!BJ188&lt;&gt;"",1,0))</f>
        <v>0</v>
      </c>
      <c r="BJ185" s="42">
        <f>IF('Indicator Data'!BK189="No Data",1,IF('Indicator Data imputation'!BK188&lt;&gt;"",1,0))</f>
        <v>0</v>
      </c>
      <c r="BK185" s="42">
        <f>IF('Indicator Data'!BL189="No Data",1,IF('Indicator Data imputation'!BL188&lt;&gt;"",1,0))</f>
        <v>0</v>
      </c>
      <c r="BL185" s="42">
        <f>IF('Indicator Data'!BM189="No Data",1,IF('Indicator Data imputation'!BM188&lt;&gt;"",1,0))</f>
        <v>0</v>
      </c>
      <c r="BM185" s="42">
        <f>IF('Indicator Data'!BN189="No Data",1,IF('Indicator Data imputation'!BN188&lt;&gt;"",1,0))</f>
        <v>0</v>
      </c>
      <c r="BN185" s="42">
        <f>IF('Indicator Data'!BO189="No Data",1,IF('Indicator Data imputation'!BO188&lt;&gt;"",1,0))</f>
        <v>0</v>
      </c>
      <c r="BO185" s="42">
        <f>IF('Indicator Data'!BP189="No Data",1,IF('Indicator Data imputation'!BP188&lt;&gt;"",1,0))</f>
        <v>0</v>
      </c>
      <c r="BP185" s="42">
        <f>IF('Indicator Data'!BQ189="No Data",1,IF('Indicator Data imputation'!BQ188&lt;&gt;"",1,0))</f>
        <v>0</v>
      </c>
      <c r="BQ185" s="42">
        <f>IF('Indicator Data'!BR189="No Data",1,IF('Indicator Data imputation'!BR188&lt;&gt;"",1,0))</f>
        <v>0</v>
      </c>
      <c r="BR185" s="42">
        <f>IF('Indicator Data'!BS189="No Data",1,IF('Indicator Data imputation'!BS188&lt;&gt;"",1,0))</f>
        <v>0</v>
      </c>
      <c r="BS185" s="42">
        <f>IF('Indicator Data'!BT189="No Data",1,IF('Indicator Data imputation'!BT188&lt;&gt;"",1,0))</f>
        <v>0</v>
      </c>
      <c r="BT185" s="42">
        <f>IF('Indicator Data'!BU189="No Data",1,IF('Indicator Data imputation'!BU188&lt;&gt;"",1,0))</f>
        <v>0</v>
      </c>
      <c r="BU185">
        <f t="shared" si="8"/>
        <v>8</v>
      </c>
      <c r="BV185" s="44">
        <f t="shared" si="7"/>
        <v>0.10666666666666667</v>
      </c>
    </row>
    <row r="186" spans="1:74">
      <c r="A186" t="str">
        <f>'Indicator Data'!B190</f>
        <v>UZB</v>
      </c>
      <c r="B186" s="42">
        <f>IF('Indicator Data'!C190="No Data",1,IF('Indicator Data imputation'!C189&lt;&gt;"",1,0))</f>
        <v>0</v>
      </c>
      <c r="C186" s="42">
        <f>IF('Indicator Data'!D190="No Data",1,IF('Indicator Data imputation'!D189&lt;&gt;"",1,0))</f>
        <v>0</v>
      </c>
      <c r="D186" s="42">
        <f>IF('Indicator Data'!E190="No Data",1,IF('Indicator Data imputation'!E189&lt;&gt;"",1,0))</f>
        <v>0</v>
      </c>
      <c r="E186" s="42">
        <f>IF('Indicator Data'!F190="No Data",1,IF('Indicator Data imputation'!F189&lt;&gt;"",1,0))</f>
        <v>0</v>
      </c>
      <c r="F186" s="42">
        <f>IF('Indicator Data'!G190="No Data",1,IF('Indicator Data imputation'!G189&lt;&gt;"",1,0))</f>
        <v>0</v>
      </c>
      <c r="G186" s="42">
        <f>IF('Indicator Data'!H190="No Data",1,IF('Indicator Data imputation'!H189&lt;&gt;"",1,0))</f>
        <v>0</v>
      </c>
      <c r="H186" s="42">
        <f>IF('Indicator Data'!I190="No Data",1,IF('Indicator Data imputation'!I189&lt;&gt;"",1,0))</f>
        <v>0</v>
      </c>
      <c r="I186" s="42">
        <f>IF('Indicator Data'!J190="No Data",1,IF('Indicator Data imputation'!J189&lt;&gt;"",1,0))</f>
        <v>0</v>
      </c>
      <c r="J186" s="42">
        <f>IF('Indicator Data'!K190="No Data",1,IF('Indicator Data imputation'!K189&lt;&gt;"",1,0))</f>
        <v>0</v>
      </c>
      <c r="K186" s="42">
        <f>IF('Indicator Data'!L190="No Data",1,IF('Indicator Data imputation'!L189&lt;&gt;"",1,0))</f>
        <v>0</v>
      </c>
      <c r="L186" s="42">
        <f>IF('Indicator Data'!M190="No Data",1,IF('Indicator Data imputation'!M189&lt;&gt;"",1,0))</f>
        <v>0</v>
      </c>
      <c r="M186" s="42">
        <f>IF('Indicator Data'!N190="No Data",1,IF('Indicator Data imputation'!N189&lt;&gt;"",1,0))</f>
        <v>1</v>
      </c>
      <c r="N186" s="42">
        <f>IF('Indicator Data'!O190="No Data",1,IF('Indicator Data imputation'!O189&lt;&gt;"",1,0))</f>
        <v>1</v>
      </c>
      <c r="O186" s="42">
        <f>IF('Indicator Data'!P190="No Data",1,IF('Indicator Data imputation'!P189&lt;&gt;"",1,0))</f>
        <v>1</v>
      </c>
      <c r="P186" s="42">
        <f>IF('Indicator Data'!Q190="No Data",1,IF('Indicator Data imputation'!Q189&lt;&gt;"",1,0))</f>
        <v>0</v>
      </c>
      <c r="Q186" s="42">
        <f>IF('Indicator Data'!R190="No Data",1,IF('Indicator Data imputation'!R189&lt;&gt;"",1,0))</f>
        <v>0</v>
      </c>
      <c r="R186" s="42">
        <f>IF('Indicator Data'!S190="No Data",1,IF('Indicator Data imputation'!S189&lt;&gt;"",1,0))</f>
        <v>0</v>
      </c>
      <c r="S186" s="42">
        <f>IF('Indicator Data'!T190="No Data",1,IF('Indicator Data imputation'!T189&lt;&gt;"",1,0))</f>
        <v>0</v>
      </c>
      <c r="T186" s="42">
        <f>IF('Indicator Data'!U190="No Data",1,IF('Indicator Data imputation'!U189&lt;&gt;"",1,0))</f>
        <v>0</v>
      </c>
      <c r="U186" s="42">
        <f>IF('Indicator Data'!V190="No Data",1,IF('Indicator Data imputation'!V189&lt;&gt;"",1,0))</f>
        <v>0</v>
      </c>
      <c r="V186" s="42">
        <f>IF('Indicator Data'!W190="No Data",1,IF('Indicator Data imputation'!W189&lt;&gt;"",1,0))</f>
        <v>0</v>
      </c>
      <c r="W186" s="42">
        <f>IF('Indicator Data'!X190="No Data",1,IF('Indicator Data imputation'!X189&lt;&gt;"",1,0))</f>
        <v>0</v>
      </c>
      <c r="X186" s="42">
        <f>IF('Indicator Data'!Y190="No Data",1,IF('Indicator Data imputation'!Y189&lt;&gt;"",1,0))</f>
        <v>0</v>
      </c>
      <c r="Y186" s="42">
        <f>IF('Indicator Data'!Z190="No Data",1,IF('Indicator Data imputation'!Z189&lt;&gt;"",1,0))</f>
        <v>0</v>
      </c>
      <c r="Z186" s="42">
        <f>IF('Indicator Data'!AA190="No Data",1,IF('Indicator Data imputation'!AA189&lt;&gt;"",1,0))</f>
        <v>0</v>
      </c>
      <c r="AA186" s="42">
        <f>IF('Indicator Data'!AB190="No Data",1,IF('Indicator Data imputation'!AB189&lt;&gt;"",1,0))</f>
        <v>0</v>
      </c>
      <c r="AB186" s="42">
        <f>IF('Indicator Data'!AC190="No Data",1,IF('Indicator Data imputation'!AC189&lt;&gt;"",1,0))</f>
        <v>0</v>
      </c>
      <c r="AC186" s="42">
        <f>IF('Indicator Data'!AD190="No Data",1,IF('Indicator Data imputation'!AD189&lt;&gt;"",1,0))</f>
        <v>0</v>
      </c>
      <c r="AD186" s="42">
        <f>IF('Indicator Data'!AE190="No Data",1,IF('Indicator Data imputation'!AE189&lt;&gt;"",1,0))</f>
        <v>0</v>
      </c>
      <c r="AE186" s="42">
        <f>IF('Indicator Data'!AF190="No Data",1,IF('Indicator Data imputation'!AF189&lt;&gt;"",1,0))</f>
        <v>0</v>
      </c>
      <c r="AF186" s="42">
        <f>IF('Indicator Data'!AG190="No Data",1,IF('Indicator Data imputation'!AG189&lt;&gt;"",1,0))</f>
        <v>0</v>
      </c>
      <c r="AG186" s="42">
        <f>IF('Indicator Data'!AH190="No Data",1,IF('Indicator Data imputation'!AH189&lt;&gt;"",1,0))</f>
        <v>0</v>
      </c>
      <c r="AH186" s="42">
        <f>IF('Indicator Data'!AI190="No Data",1,IF('Indicator Data imputation'!AI189&lt;&gt;"",1,0))</f>
        <v>0</v>
      </c>
      <c r="AI186" s="42">
        <f>IF('Indicator Data'!AJ190="No Data",1,IF('Indicator Data imputation'!AJ189&lt;&gt;"",1,0))</f>
        <v>0</v>
      </c>
      <c r="AJ186" s="42">
        <f>IF('Indicator Data'!AK190="No Data",1,IF('Indicator Data imputation'!AK189&lt;&gt;"",1,0))</f>
        <v>0</v>
      </c>
      <c r="AK186" s="42">
        <f>IF('Indicator Data'!AL190="No Data",1,IF('Indicator Data imputation'!AL189&lt;&gt;"",1,0))</f>
        <v>0</v>
      </c>
      <c r="AL186" s="42">
        <f>IF('Indicator Data'!AM190="No Data",1,IF('Indicator Data imputation'!AM189&lt;&gt;"",1,0))</f>
        <v>0</v>
      </c>
      <c r="AM186" s="42">
        <f>IF('Indicator Data'!AN190="No Data",1,IF('Indicator Data imputation'!AN189&lt;&gt;"",1,0))</f>
        <v>0</v>
      </c>
      <c r="AN186" s="42">
        <f>IF('Indicator Data'!AO190="No Data",1,IF('Indicator Data imputation'!AO189&lt;&gt;"",1,0))</f>
        <v>0</v>
      </c>
      <c r="AO186" s="42">
        <f>IF('Indicator Data'!AP190="No Data",1,IF('Indicator Data imputation'!AP189&lt;&gt;"",1,0))</f>
        <v>0</v>
      </c>
      <c r="AP186" s="42">
        <f>IF('Indicator Data'!AQ190="No Data",1,IF('Indicator Data imputation'!AQ189&lt;&gt;"",1,0))</f>
        <v>0</v>
      </c>
      <c r="AQ186" s="42">
        <f>IF('Indicator Data'!AR190="No Data",1,IF('Indicator Data imputation'!AR189&lt;&gt;"",1,0))</f>
        <v>0</v>
      </c>
      <c r="AR186" s="42">
        <f>IF('Indicator Data'!AS190="No Data",1,IF('Indicator Data imputation'!AS189&lt;&gt;"",1,0))</f>
        <v>1</v>
      </c>
      <c r="AS186" s="42">
        <f>IF('Indicator Data'!AT190="No Data",1,IF('Indicator Data imputation'!AT189&lt;&gt;"",1,0))</f>
        <v>0</v>
      </c>
      <c r="AT186" s="42">
        <f>IF('Indicator Data'!AU190="No Data",1,IF('Indicator Data imputation'!AU189&lt;&gt;"",1,0))</f>
        <v>0</v>
      </c>
      <c r="AU186" s="42">
        <f>IF('Indicator Data'!AV190="No Data",1,IF('Indicator Data imputation'!AV189&lt;&gt;"",1,0))</f>
        <v>0</v>
      </c>
      <c r="AV186" s="42">
        <f>IF('Indicator Data'!AW190="No Data",1,IF('Indicator Data imputation'!AW189&lt;&gt;"",1,0))</f>
        <v>0</v>
      </c>
      <c r="AW186" s="42">
        <f>IF('Indicator Data'!AX190="No Data",1,IF('Indicator Data imputation'!AX189&lt;&gt;"",1,0))</f>
        <v>0</v>
      </c>
      <c r="AX186" s="42">
        <f>IF('Indicator Data'!AY190="No Data",1,IF('Indicator Data imputation'!AY189&lt;&gt;"",1,0))</f>
        <v>0</v>
      </c>
      <c r="AY186" s="42">
        <f>IF('Indicator Data'!AZ190="No Data",1,IF('Indicator Data imputation'!AZ189&lt;&gt;"",1,0))</f>
        <v>0</v>
      </c>
      <c r="AZ186" s="42">
        <f>IF('Indicator Data'!BA190="No Data",1,IF('Indicator Data imputation'!BA189&lt;&gt;"",1,0))</f>
        <v>0</v>
      </c>
      <c r="BA186" s="42">
        <f>IF('Indicator Data'!BB190="No Data",1,IF('Indicator Data imputation'!BB189&lt;&gt;"",1,0))</f>
        <v>0</v>
      </c>
      <c r="BB186" s="42">
        <f>IF('Indicator Data'!BC190="No Data",1,IF('Indicator Data imputation'!BC189&lt;&gt;"",1,0))</f>
        <v>0</v>
      </c>
      <c r="BC186" s="42">
        <f>IF('Indicator Data'!BD190="No Data",1,IF('Indicator Data imputation'!BD189&lt;&gt;"",1,0))</f>
        <v>0</v>
      </c>
      <c r="BD186" s="42">
        <f>IF('Indicator Data'!BE190="No Data",1,IF('Indicator Data imputation'!BE189&lt;&gt;"",1,0))</f>
        <v>0</v>
      </c>
      <c r="BE186" s="42">
        <f>IF('Indicator Data'!BF190="No Data",1,IF('Indicator Data imputation'!BF189&lt;&gt;"",1,0))</f>
        <v>0</v>
      </c>
      <c r="BF186" s="42">
        <f>IF('Indicator Data'!BG190="No Data",1,IF('Indicator Data imputation'!BG189&lt;&gt;"",1,0))</f>
        <v>0</v>
      </c>
      <c r="BG186" s="42">
        <f>IF('Indicator Data'!BH190="No Data",1,IF('Indicator Data imputation'!BH189&lt;&gt;"",1,0))</f>
        <v>0</v>
      </c>
      <c r="BH186" s="42">
        <f>IF('Indicator Data'!BI190="No Data",1,IF('Indicator Data imputation'!BI189&lt;&gt;"",1,0))</f>
        <v>0</v>
      </c>
      <c r="BI186" s="42">
        <f>IF('Indicator Data'!BJ190="No Data",1,IF('Indicator Data imputation'!BJ189&lt;&gt;"",1,0))</f>
        <v>0</v>
      </c>
      <c r="BJ186" s="42">
        <f>IF('Indicator Data'!BK190="No Data",1,IF('Indicator Data imputation'!BK189&lt;&gt;"",1,0))</f>
        <v>0</v>
      </c>
      <c r="BK186" s="42">
        <f>IF('Indicator Data'!BL190="No Data",1,IF('Indicator Data imputation'!BL189&lt;&gt;"",1,0))</f>
        <v>0</v>
      </c>
      <c r="BL186" s="42">
        <f>IF('Indicator Data'!BM190="No Data",1,IF('Indicator Data imputation'!BM189&lt;&gt;"",1,0))</f>
        <v>0</v>
      </c>
      <c r="BM186" s="42">
        <f>IF('Indicator Data'!BN190="No Data",1,IF('Indicator Data imputation'!BN189&lt;&gt;"",1,0))</f>
        <v>0</v>
      </c>
      <c r="BN186" s="42">
        <f>IF('Indicator Data'!BO190="No Data",1,IF('Indicator Data imputation'!BO189&lt;&gt;"",1,0))</f>
        <v>0</v>
      </c>
      <c r="BO186" s="42">
        <f>IF('Indicator Data'!BP190="No Data",1,IF('Indicator Data imputation'!BP189&lt;&gt;"",1,0))</f>
        <v>0</v>
      </c>
      <c r="BP186" s="42">
        <f>IF('Indicator Data'!BQ190="No Data",1,IF('Indicator Data imputation'!BQ189&lt;&gt;"",1,0))</f>
        <v>0</v>
      </c>
      <c r="BQ186" s="42">
        <f>IF('Indicator Data'!BR190="No Data",1,IF('Indicator Data imputation'!BR189&lt;&gt;"",1,0))</f>
        <v>0</v>
      </c>
      <c r="BR186" s="42">
        <f>IF('Indicator Data'!BS190="No Data",1,IF('Indicator Data imputation'!BS189&lt;&gt;"",1,0))</f>
        <v>0</v>
      </c>
      <c r="BS186" s="42">
        <f>IF('Indicator Data'!BT190="No Data",1,IF('Indicator Data imputation'!BT189&lt;&gt;"",1,0))</f>
        <v>0</v>
      </c>
      <c r="BT186" s="42">
        <f>IF('Indicator Data'!BU190="No Data",1,IF('Indicator Data imputation'!BU189&lt;&gt;"",1,0))</f>
        <v>0</v>
      </c>
      <c r="BU186">
        <f t="shared" si="8"/>
        <v>4</v>
      </c>
      <c r="BV186" s="44">
        <f t="shared" si="7"/>
        <v>5.3333333333333337E-2</v>
      </c>
    </row>
    <row r="187" spans="1:74">
      <c r="A187" t="str">
        <f>'Indicator Data'!B191</f>
        <v>VUT</v>
      </c>
      <c r="B187" s="42">
        <f>IF('Indicator Data'!C191="No Data",1,IF('Indicator Data imputation'!C190&lt;&gt;"",1,0))</f>
        <v>0</v>
      </c>
      <c r="C187" s="42">
        <f>IF('Indicator Data'!D191="No Data",1,IF('Indicator Data imputation'!D190&lt;&gt;"",1,0))</f>
        <v>0</v>
      </c>
      <c r="D187" s="42">
        <f>IF('Indicator Data'!E191="No Data",1,IF('Indicator Data imputation'!E190&lt;&gt;"",1,0))</f>
        <v>0</v>
      </c>
      <c r="E187" s="42">
        <f>IF('Indicator Data'!F191="No Data",1,IF('Indicator Data imputation'!F190&lt;&gt;"",1,0))</f>
        <v>0</v>
      </c>
      <c r="F187" s="42">
        <f>IF('Indicator Data'!G191="No Data",1,IF('Indicator Data imputation'!G190&lt;&gt;"",1,0))</f>
        <v>0</v>
      </c>
      <c r="G187" s="42">
        <f>IF('Indicator Data'!H191="No Data",1,IF('Indicator Data imputation'!H190&lt;&gt;"",1,0))</f>
        <v>0</v>
      </c>
      <c r="H187" s="42">
        <f>IF('Indicator Data'!I191="No Data",1,IF('Indicator Data imputation'!I190&lt;&gt;"",1,0))</f>
        <v>0</v>
      </c>
      <c r="I187" s="42">
        <f>IF('Indicator Data'!J191="No Data",1,IF('Indicator Data imputation'!J190&lt;&gt;"",1,0))</f>
        <v>0</v>
      </c>
      <c r="J187" s="42">
        <f>IF('Indicator Data'!K191="No Data",1,IF('Indicator Data imputation'!K190&lt;&gt;"",1,0))</f>
        <v>0</v>
      </c>
      <c r="K187" s="42">
        <f>IF('Indicator Data'!L191="No Data",1,IF('Indicator Data imputation'!L190&lt;&gt;"",1,0))</f>
        <v>0</v>
      </c>
      <c r="L187" s="42">
        <f>IF('Indicator Data'!M191="No Data",1,IF('Indicator Data imputation'!M190&lt;&gt;"",1,0))</f>
        <v>0</v>
      </c>
      <c r="M187" s="42">
        <f>IF('Indicator Data'!N191="No Data",1,IF('Indicator Data imputation'!N190&lt;&gt;"",1,0))</f>
        <v>1</v>
      </c>
      <c r="N187" s="42">
        <f>IF('Indicator Data'!O191="No Data",1,IF('Indicator Data imputation'!O190&lt;&gt;"",1,0))</f>
        <v>1</v>
      </c>
      <c r="O187" s="42">
        <f>IF('Indicator Data'!P191="No Data",1,IF('Indicator Data imputation'!P190&lt;&gt;"",1,0))</f>
        <v>1</v>
      </c>
      <c r="P187" s="42">
        <f>IF('Indicator Data'!Q191="No Data",1,IF('Indicator Data imputation'!Q190&lt;&gt;"",1,0))</f>
        <v>0</v>
      </c>
      <c r="Q187" s="42">
        <f>IF('Indicator Data'!R191="No Data",1,IF('Indicator Data imputation'!R190&lt;&gt;"",1,0))</f>
        <v>0</v>
      </c>
      <c r="R187" s="42">
        <f>IF('Indicator Data'!S191="No Data",1,IF('Indicator Data imputation'!S190&lt;&gt;"",1,0))</f>
        <v>0</v>
      </c>
      <c r="S187" s="42">
        <f>IF('Indicator Data'!T191="No Data",1,IF('Indicator Data imputation'!T190&lt;&gt;"",1,0))</f>
        <v>0</v>
      </c>
      <c r="T187" s="42">
        <f>IF('Indicator Data'!U191="No Data",1,IF('Indicator Data imputation'!U190&lt;&gt;"",1,0))</f>
        <v>0</v>
      </c>
      <c r="U187" s="42">
        <f>IF('Indicator Data'!V191="No Data",1,IF('Indicator Data imputation'!V190&lt;&gt;"",1,0))</f>
        <v>0</v>
      </c>
      <c r="V187" s="42">
        <f>IF('Indicator Data'!W191="No Data",1,IF('Indicator Data imputation'!W190&lt;&gt;"",1,0))</f>
        <v>0</v>
      </c>
      <c r="W187" s="42">
        <f>IF('Indicator Data'!X191="No Data",1,IF('Indicator Data imputation'!X190&lt;&gt;"",1,0))</f>
        <v>0</v>
      </c>
      <c r="X187" s="42">
        <f>IF('Indicator Data'!Y191="No Data",1,IF('Indicator Data imputation'!Y190&lt;&gt;"",1,0))</f>
        <v>0</v>
      </c>
      <c r="Y187" s="42">
        <f>IF('Indicator Data'!Z191="No Data",1,IF('Indicator Data imputation'!Z190&lt;&gt;"",1,0))</f>
        <v>0</v>
      </c>
      <c r="Z187" s="42">
        <f>IF('Indicator Data'!AA191="No Data",1,IF('Indicator Data imputation'!AA190&lt;&gt;"",1,0))</f>
        <v>0</v>
      </c>
      <c r="AA187" s="42">
        <f>IF('Indicator Data'!AB191="No Data",1,IF('Indicator Data imputation'!AB190&lt;&gt;"",1,0))</f>
        <v>0</v>
      </c>
      <c r="AB187" s="42">
        <f>IF('Indicator Data'!AC191="No Data",1,IF('Indicator Data imputation'!AC190&lt;&gt;"",1,0))</f>
        <v>0</v>
      </c>
      <c r="AC187" s="42">
        <f>IF('Indicator Data'!AD191="No Data",1,IF('Indicator Data imputation'!AD190&lt;&gt;"",1,0))</f>
        <v>0</v>
      </c>
      <c r="AD187" s="42">
        <f>IF('Indicator Data'!AE191="No Data",1,IF('Indicator Data imputation'!AE190&lt;&gt;"",1,0))</f>
        <v>0</v>
      </c>
      <c r="AE187" s="42">
        <f>IF('Indicator Data'!AF191="No Data",1,IF('Indicator Data imputation'!AF190&lt;&gt;"",1,0))</f>
        <v>0</v>
      </c>
      <c r="AF187" s="42">
        <f>IF('Indicator Data'!AG191="No Data",1,IF('Indicator Data imputation'!AG190&lt;&gt;"",1,0))</f>
        <v>0</v>
      </c>
      <c r="AG187" s="42">
        <f>IF('Indicator Data'!AH191="No Data",1,IF('Indicator Data imputation'!AH190&lt;&gt;"",1,0))</f>
        <v>0</v>
      </c>
      <c r="AH187" s="42">
        <f>IF('Indicator Data'!AI191="No Data",1,IF('Indicator Data imputation'!AI190&lt;&gt;"",1,0))</f>
        <v>1</v>
      </c>
      <c r="AI187" s="42">
        <f>IF('Indicator Data'!AJ191="No Data",1,IF('Indicator Data imputation'!AJ190&lt;&gt;"",1,0))</f>
        <v>0</v>
      </c>
      <c r="AJ187" s="42">
        <f>IF('Indicator Data'!AK191="No Data",1,IF('Indicator Data imputation'!AK190&lt;&gt;"",1,0))</f>
        <v>0</v>
      </c>
      <c r="AK187" s="42">
        <f>IF('Indicator Data'!AL191="No Data",1,IF('Indicator Data imputation'!AL190&lt;&gt;"",1,0))</f>
        <v>0</v>
      </c>
      <c r="AL187" s="42">
        <f>IF('Indicator Data'!AM191="No Data",1,IF('Indicator Data imputation'!AM190&lt;&gt;"",1,0))</f>
        <v>0</v>
      </c>
      <c r="AM187" s="42">
        <f>IF('Indicator Data'!AN191="No Data",1,IF('Indicator Data imputation'!AN190&lt;&gt;"",1,0))</f>
        <v>0</v>
      </c>
      <c r="AN187" s="42">
        <f>IF('Indicator Data'!AO191="No Data",1,IF('Indicator Data imputation'!AO190&lt;&gt;"",1,0))</f>
        <v>0</v>
      </c>
      <c r="AO187" s="42">
        <f>IF('Indicator Data'!AP191="No Data",1,IF('Indicator Data imputation'!AP190&lt;&gt;"",1,0))</f>
        <v>0</v>
      </c>
      <c r="AP187" s="42">
        <f>IF('Indicator Data'!AQ191="No Data",1,IF('Indicator Data imputation'!AQ190&lt;&gt;"",1,0))</f>
        <v>0</v>
      </c>
      <c r="AQ187" s="42">
        <f>IF('Indicator Data'!AR191="No Data",1,IF('Indicator Data imputation'!AR190&lt;&gt;"",1,0))</f>
        <v>1</v>
      </c>
      <c r="AR187" s="42">
        <f>IF('Indicator Data'!AS191="No Data",1,IF('Indicator Data imputation'!AS190&lt;&gt;"",1,0))</f>
        <v>1</v>
      </c>
      <c r="AS187" s="42">
        <f>IF('Indicator Data'!AT191="No Data",1,IF('Indicator Data imputation'!AT190&lt;&gt;"",1,0))</f>
        <v>0</v>
      </c>
      <c r="AT187" s="42">
        <f>IF('Indicator Data'!AU191="No Data",1,IF('Indicator Data imputation'!AU190&lt;&gt;"",1,0))</f>
        <v>0</v>
      </c>
      <c r="AU187" s="42">
        <f>IF('Indicator Data'!AV191="No Data",1,IF('Indicator Data imputation'!AV190&lt;&gt;"",1,0))</f>
        <v>1</v>
      </c>
      <c r="AV187" s="42">
        <f>IF('Indicator Data'!AW191="No Data",1,IF('Indicator Data imputation'!AW190&lt;&gt;"",1,0))</f>
        <v>0</v>
      </c>
      <c r="AW187" s="42">
        <f>IF('Indicator Data'!AX191="No Data",1,IF('Indicator Data imputation'!AX190&lt;&gt;"",1,0))</f>
        <v>0</v>
      </c>
      <c r="AX187" s="42">
        <f>IF('Indicator Data'!AY191="No Data",1,IF('Indicator Data imputation'!AY190&lt;&gt;"",1,0))</f>
        <v>0</v>
      </c>
      <c r="AY187" s="42">
        <f>IF('Indicator Data'!AZ191="No Data",1,IF('Indicator Data imputation'!AZ190&lt;&gt;"",1,0))</f>
        <v>0</v>
      </c>
      <c r="AZ187" s="42">
        <f>IF('Indicator Data'!BA191="No Data",1,IF('Indicator Data imputation'!BA190&lt;&gt;"",1,0))</f>
        <v>0</v>
      </c>
      <c r="BA187" s="42">
        <f>IF('Indicator Data'!BB191="No Data",1,IF('Indicator Data imputation'!BB190&lt;&gt;"",1,0))</f>
        <v>0</v>
      </c>
      <c r="BB187" s="42">
        <f>IF('Indicator Data'!BC191="No Data",1,IF('Indicator Data imputation'!BC190&lt;&gt;"",1,0))</f>
        <v>0</v>
      </c>
      <c r="BC187" s="42">
        <f>IF('Indicator Data'!BD191="No Data",1,IF('Indicator Data imputation'!BD190&lt;&gt;"",1,0))</f>
        <v>0</v>
      </c>
      <c r="BD187" s="42">
        <f>IF('Indicator Data'!BE191="No Data",1,IF('Indicator Data imputation'!BE190&lt;&gt;"",1,0))</f>
        <v>0</v>
      </c>
      <c r="BE187" s="42">
        <f>IF('Indicator Data'!BF191="No Data",1,IF('Indicator Data imputation'!BF190&lt;&gt;"",1,0))</f>
        <v>0</v>
      </c>
      <c r="BF187" s="42">
        <f>IF('Indicator Data'!BG191="No Data",1,IF('Indicator Data imputation'!BG190&lt;&gt;"",1,0))</f>
        <v>0</v>
      </c>
      <c r="BG187" s="42">
        <f>IF('Indicator Data'!BH191="No Data",1,IF('Indicator Data imputation'!BH190&lt;&gt;"",1,0))</f>
        <v>0</v>
      </c>
      <c r="BH187" s="42">
        <f>IF('Indicator Data'!BI191="No Data",1,IF('Indicator Data imputation'!BI190&lt;&gt;"",1,0))</f>
        <v>0</v>
      </c>
      <c r="BI187" s="42">
        <f>IF('Indicator Data'!BJ191="No Data",1,IF('Indicator Data imputation'!BJ190&lt;&gt;"",1,0))</f>
        <v>0</v>
      </c>
      <c r="BJ187" s="42">
        <f>IF('Indicator Data'!BK191="No Data",1,IF('Indicator Data imputation'!BK190&lt;&gt;"",1,0))</f>
        <v>0</v>
      </c>
      <c r="BK187" s="42">
        <f>IF('Indicator Data'!BL191="No Data",1,IF('Indicator Data imputation'!BL190&lt;&gt;"",1,0))</f>
        <v>0</v>
      </c>
      <c r="BL187" s="42">
        <f>IF('Indicator Data'!BM191="No Data",1,IF('Indicator Data imputation'!BM190&lt;&gt;"",1,0))</f>
        <v>0</v>
      </c>
      <c r="BM187" s="42">
        <f>IF('Indicator Data'!BN191="No Data",1,IF('Indicator Data imputation'!BN190&lt;&gt;"",1,0))</f>
        <v>0</v>
      </c>
      <c r="BN187" s="42">
        <f>IF('Indicator Data'!BO191="No Data",1,IF('Indicator Data imputation'!BO190&lt;&gt;"",1,0))</f>
        <v>0</v>
      </c>
      <c r="BO187" s="42">
        <f>IF('Indicator Data'!BP191="No Data",1,IF('Indicator Data imputation'!BP190&lt;&gt;"",1,0))</f>
        <v>0</v>
      </c>
      <c r="BP187" s="42">
        <f>IF('Indicator Data'!BQ191="No Data",1,IF('Indicator Data imputation'!BQ190&lt;&gt;"",1,0))</f>
        <v>0</v>
      </c>
      <c r="BQ187" s="42">
        <f>IF('Indicator Data'!BR191="No Data",1,IF('Indicator Data imputation'!BR190&lt;&gt;"",1,0))</f>
        <v>1</v>
      </c>
      <c r="BR187" s="42">
        <f>IF('Indicator Data'!BS191="No Data",1,IF('Indicator Data imputation'!BS190&lt;&gt;"",1,0))</f>
        <v>0</v>
      </c>
      <c r="BS187" s="42">
        <f>IF('Indicator Data'!BT191="No Data",1,IF('Indicator Data imputation'!BT190&lt;&gt;"",1,0))</f>
        <v>0</v>
      </c>
      <c r="BT187" s="42">
        <f>IF('Indicator Data'!BU191="No Data",1,IF('Indicator Data imputation'!BU190&lt;&gt;"",1,0))</f>
        <v>0</v>
      </c>
      <c r="BU187">
        <f t="shared" si="8"/>
        <v>8</v>
      </c>
      <c r="BV187" s="44">
        <f t="shared" si="7"/>
        <v>0.10666666666666667</v>
      </c>
    </row>
    <row r="188" spans="1:74">
      <c r="A188" t="str">
        <f>'Indicator Data'!B192</f>
        <v>VEN</v>
      </c>
      <c r="B188" s="42">
        <f>IF('Indicator Data'!C192="No Data",1,IF('Indicator Data imputation'!C191&lt;&gt;"",1,0))</f>
        <v>0</v>
      </c>
      <c r="C188" s="42">
        <f>IF('Indicator Data'!D192="No Data",1,IF('Indicator Data imputation'!D191&lt;&gt;"",1,0))</f>
        <v>0</v>
      </c>
      <c r="D188" s="42">
        <f>IF('Indicator Data'!E192="No Data",1,IF('Indicator Data imputation'!E191&lt;&gt;"",1,0))</f>
        <v>0</v>
      </c>
      <c r="E188" s="42">
        <f>IF('Indicator Data'!F192="No Data",1,IF('Indicator Data imputation'!F191&lt;&gt;"",1,0))</f>
        <v>0</v>
      </c>
      <c r="F188" s="42">
        <f>IF('Indicator Data'!G192="No Data",1,IF('Indicator Data imputation'!G191&lt;&gt;"",1,0))</f>
        <v>0</v>
      </c>
      <c r="G188" s="42">
        <f>IF('Indicator Data'!H192="No Data",1,IF('Indicator Data imputation'!H191&lt;&gt;"",1,0))</f>
        <v>0</v>
      </c>
      <c r="H188" s="42">
        <f>IF('Indicator Data'!I192="No Data",1,IF('Indicator Data imputation'!I191&lt;&gt;"",1,0))</f>
        <v>0</v>
      </c>
      <c r="I188" s="42">
        <f>IF('Indicator Data'!J192="No Data",1,IF('Indicator Data imputation'!J191&lt;&gt;"",1,0))</f>
        <v>0</v>
      </c>
      <c r="J188" s="42">
        <f>IF('Indicator Data'!K192="No Data",1,IF('Indicator Data imputation'!K191&lt;&gt;"",1,0))</f>
        <v>0</v>
      </c>
      <c r="K188" s="42">
        <f>IF('Indicator Data'!L192="No Data",1,IF('Indicator Data imputation'!L191&lt;&gt;"",1,0))</f>
        <v>0</v>
      </c>
      <c r="L188" s="42">
        <f>IF('Indicator Data'!M192="No Data",1,IF('Indicator Data imputation'!M191&lt;&gt;"",1,0))</f>
        <v>1</v>
      </c>
      <c r="M188" s="42">
        <f>IF('Indicator Data'!N192="No Data",1,IF('Indicator Data imputation'!N191&lt;&gt;"",1,0))</f>
        <v>1</v>
      </c>
      <c r="N188" s="42">
        <f>IF('Indicator Data'!O192="No Data",1,IF('Indicator Data imputation'!O191&lt;&gt;"",1,0))</f>
        <v>1</v>
      </c>
      <c r="O188" s="42">
        <f>IF('Indicator Data'!P192="No Data",1,IF('Indicator Data imputation'!P191&lt;&gt;"",1,0))</f>
        <v>1</v>
      </c>
      <c r="P188" s="42">
        <f>IF('Indicator Data'!Q192="No Data",1,IF('Indicator Data imputation'!Q191&lt;&gt;"",1,0))</f>
        <v>0</v>
      </c>
      <c r="Q188" s="42">
        <f>IF('Indicator Data'!R192="No Data",1,IF('Indicator Data imputation'!R191&lt;&gt;"",1,0))</f>
        <v>0</v>
      </c>
      <c r="R188" s="42">
        <f>IF('Indicator Data'!S192="No Data",1,IF('Indicator Data imputation'!S191&lt;&gt;"",1,0))</f>
        <v>0</v>
      </c>
      <c r="S188" s="42">
        <f>IF('Indicator Data'!T192="No Data",1,IF('Indicator Data imputation'!T191&lt;&gt;"",1,0))</f>
        <v>0</v>
      </c>
      <c r="T188" s="42">
        <f>IF('Indicator Data'!U192="No Data",1,IF('Indicator Data imputation'!U191&lt;&gt;"",1,0))</f>
        <v>0</v>
      </c>
      <c r="U188" s="42">
        <f>IF('Indicator Data'!V192="No Data",1,IF('Indicator Data imputation'!V191&lt;&gt;"",1,0))</f>
        <v>0</v>
      </c>
      <c r="V188" s="42">
        <f>IF('Indicator Data'!W192="No Data",1,IF('Indicator Data imputation'!W191&lt;&gt;"",1,0))</f>
        <v>0</v>
      </c>
      <c r="W188" s="42">
        <f>IF('Indicator Data'!X192="No Data",1,IF('Indicator Data imputation'!X191&lt;&gt;"",1,0))</f>
        <v>0</v>
      </c>
      <c r="X188" s="42">
        <f>IF('Indicator Data'!Y192="No Data",1,IF('Indicator Data imputation'!Y191&lt;&gt;"",1,0))</f>
        <v>1</v>
      </c>
      <c r="Y188" s="42">
        <f>IF('Indicator Data'!Z192="No Data",1,IF('Indicator Data imputation'!Z191&lt;&gt;"",1,0))</f>
        <v>0</v>
      </c>
      <c r="Z188" s="42">
        <f>IF('Indicator Data'!AA192="No Data",1,IF('Indicator Data imputation'!AA191&lt;&gt;"",1,0))</f>
        <v>1</v>
      </c>
      <c r="AA188" s="42">
        <f>IF('Indicator Data'!AB192="No Data",1,IF('Indicator Data imputation'!AB191&lt;&gt;"",1,0))</f>
        <v>0</v>
      </c>
      <c r="AB188" s="42">
        <f>IF('Indicator Data'!AC192="No Data",1,IF('Indicator Data imputation'!AC191&lt;&gt;"",1,0))</f>
        <v>0</v>
      </c>
      <c r="AC188" s="42">
        <f>IF('Indicator Data'!AD192="No Data",1,IF('Indicator Data imputation'!AD191&lt;&gt;"",1,0))</f>
        <v>0</v>
      </c>
      <c r="AD188" s="42">
        <f>IF('Indicator Data'!AE192="No Data",1,IF('Indicator Data imputation'!AE191&lt;&gt;"",1,0))</f>
        <v>0</v>
      </c>
      <c r="AE188" s="42">
        <f>IF('Indicator Data'!AF192="No Data",1,IF('Indicator Data imputation'!AF191&lt;&gt;"",1,0))</f>
        <v>0</v>
      </c>
      <c r="AF188" s="42">
        <f>IF('Indicator Data'!AG192="No Data",1,IF('Indicator Data imputation'!AG191&lt;&gt;"",1,0))</f>
        <v>0</v>
      </c>
      <c r="AG188" s="42">
        <f>IF('Indicator Data'!AH192="No Data",1,IF('Indicator Data imputation'!AH191&lt;&gt;"",1,0))</f>
        <v>0</v>
      </c>
      <c r="AH188" s="42">
        <f>IF('Indicator Data'!AI192="No Data",1,IF('Indicator Data imputation'!AI191&lt;&gt;"",1,0))</f>
        <v>1</v>
      </c>
      <c r="AI188" s="42">
        <f>IF('Indicator Data'!AJ192="No Data",1,IF('Indicator Data imputation'!AJ191&lt;&gt;"",1,0))</f>
        <v>0</v>
      </c>
      <c r="AJ188" s="42">
        <f>IF('Indicator Data'!AK192="No Data",1,IF('Indicator Data imputation'!AK191&lt;&gt;"",1,0))</f>
        <v>0</v>
      </c>
      <c r="AK188" s="42">
        <f>IF('Indicator Data'!AL192="No Data",1,IF('Indicator Data imputation'!AL191&lt;&gt;"",1,0))</f>
        <v>0</v>
      </c>
      <c r="AL188" s="42">
        <f>IF('Indicator Data'!AM192="No Data",1,IF('Indicator Data imputation'!AM191&lt;&gt;"",1,0))</f>
        <v>1</v>
      </c>
      <c r="AM188" s="42">
        <f>IF('Indicator Data'!AN192="No Data",1,IF('Indicator Data imputation'!AN191&lt;&gt;"",1,0))</f>
        <v>1</v>
      </c>
      <c r="AN188" s="42">
        <f>IF('Indicator Data'!AO192="No Data",1,IF('Indicator Data imputation'!AO191&lt;&gt;"",1,0))</f>
        <v>0</v>
      </c>
      <c r="AO188" s="42">
        <f>IF('Indicator Data'!AP192="No Data",1,IF('Indicator Data imputation'!AP191&lt;&gt;"",1,0))</f>
        <v>1</v>
      </c>
      <c r="AP188" s="42">
        <f>IF('Indicator Data'!AQ192="No Data",1,IF('Indicator Data imputation'!AQ191&lt;&gt;"",1,0))</f>
        <v>0</v>
      </c>
      <c r="AQ188" s="42">
        <f>IF('Indicator Data'!AR192="No Data",1,IF('Indicator Data imputation'!AR191&lt;&gt;"",1,0))</f>
        <v>0</v>
      </c>
      <c r="AR188" s="42">
        <f>IF('Indicator Data'!AS192="No Data",1,IF('Indicator Data imputation'!AS191&lt;&gt;"",1,0))</f>
        <v>1</v>
      </c>
      <c r="AS188" s="42">
        <f>IF('Indicator Data'!AT192="No Data",1,IF('Indicator Data imputation'!AT191&lt;&gt;"",1,0))</f>
        <v>0</v>
      </c>
      <c r="AT188" s="42">
        <f>IF('Indicator Data'!AU192="No Data",1,IF('Indicator Data imputation'!AU191&lt;&gt;"",1,0))</f>
        <v>0</v>
      </c>
      <c r="AU188" s="42">
        <f>IF('Indicator Data'!AV192="No Data",1,IF('Indicator Data imputation'!AV191&lt;&gt;"",1,0))</f>
        <v>0</v>
      </c>
      <c r="AV188" s="42">
        <f>IF('Indicator Data'!AW192="No Data",1,IF('Indicator Data imputation'!AW191&lt;&gt;"",1,0))</f>
        <v>1</v>
      </c>
      <c r="AW188" s="42">
        <f>IF('Indicator Data'!AX192="No Data",1,IF('Indicator Data imputation'!AX191&lt;&gt;"",1,0))</f>
        <v>0</v>
      </c>
      <c r="AX188" s="42">
        <f>IF('Indicator Data'!AY192="No Data",1,IF('Indicator Data imputation'!AY191&lt;&gt;"",1,0))</f>
        <v>0</v>
      </c>
      <c r="AY188" s="42">
        <f>IF('Indicator Data'!AZ192="No Data",1,IF('Indicator Data imputation'!AZ191&lt;&gt;"",1,0))</f>
        <v>0</v>
      </c>
      <c r="AZ188" s="42">
        <f>IF('Indicator Data'!BA192="No Data",1,IF('Indicator Data imputation'!BA191&lt;&gt;"",1,0))</f>
        <v>0</v>
      </c>
      <c r="BA188" s="42">
        <f>IF('Indicator Data'!BB192="No Data",1,IF('Indicator Data imputation'!BB191&lt;&gt;"",1,0))</f>
        <v>0</v>
      </c>
      <c r="BB188" s="42">
        <f>IF('Indicator Data'!BC192="No Data",1,IF('Indicator Data imputation'!BC191&lt;&gt;"",1,0))</f>
        <v>0</v>
      </c>
      <c r="BC188" s="42">
        <f>IF('Indicator Data'!BD192="No Data",1,IF('Indicator Data imputation'!BD191&lt;&gt;"",1,0))</f>
        <v>0</v>
      </c>
      <c r="BD188" s="42">
        <f>IF('Indicator Data'!BE192="No Data",1,IF('Indicator Data imputation'!BE191&lt;&gt;"",1,0))</f>
        <v>0</v>
      </c>
      <c r="BE188" s="42">
        <f>IF('Indicator Data'!BF192="No Data",1,IF('Indicator Data imputation'!BF191&lt;&gt;"",1,0))</f>
        <v>0</v>
      </c>
      <c r="BF188" s="42">
        <f>IF('Indicator Data'!BG192="No Data",1,IF('Indicator Data imputation'!BG191&lt;&gt;"",1,0))</f>
        <v>0</v>
      </c>
      <c r="BG188" s="42">
        <f>IF('Indicator Data'!BH192="No Data",1,IF('Indicator Data imputation'!BH191&lt;&gt;"",1,0))</f>
        <v>0</v>
      </c>
      <c r="BH188" s="42">
        <f>IF('Indicator Data'!BI192="No Data",1,IF('Indicator Data imputation'!BI191&lt;&gt;"",1,0))</f>
        <v>0</v>
      </c>
      <c r="BI188" s="42">
        <f>IF('Indicator Data'!BJ192="No Data",1,IF('Indicator Data imputation'!BJ191&lt;&gt;"",1,0))</f>
        <v>0</v>
      </c>
      <c r="BJ188" s="42">
        <f>IF('Indicator Data'!BK192="No Data",1,IF('Indicator Data imputation'!BK191&lt;&gt;"",1,0))</f>
        <v>0</v>
      </c>
      <c r="BK188" s="42">
        <f>IF('Indicator Data'!BL192="No Data",1,IF('Indicator Data imputation'!BL191&lt;&gt;"",1,0))</f>
        <v>0</v>
      </c>
      <c r="BL188" s="42">
        <f>IF('Indicator Data'!BM192="No Data",1,IF('Indicator Data imputation'!BM191&lt;&gt;"",1,0))</f>
        <v>0</v>
      </c>
      <c r="BM188" s="42">
        <f>IF('Indicator Data'!BN192="No Data",1,IF('Indicator Data imputation'!BN191&lt;&gt;"",1,0))</f>
        <v>0</v>
      </c>
      <c r="BN188" s="42">
        <f>IF('Indicator Data'!BO192="No Data",1,IF('Indicator Data imputation'!BO191&lt;&gt;"",1,0))</f>
        <v>0</v>
      </c>
      <c r="BO188" s="42">
        <f>IF('Indicator Data'!BP192="No Data",1,IF('Indicator Data imputation'!BP191&lt;&gt;"",1,0))</f>
        <v>0</v>
      </c>
      <c r="BP188" s="42">
        <f>IF('Indicator Data'!BQ192="No Data",1,IF('Indicator Data imputation'!BQ191&lt;&gt;"",1,0))</f>
        <v>0</v>
      </c>
      <c r="BQ188" s="42">
        <f>IF('Indicator Data'!BR192="No Data",1,IF('Indicator Data imputation'!BR191&lt;&gt;"",1,0))</f>
        <v>0</v>
      </c>
      <c r="BR188" s="42">
        <f>IF('Indicator Data'!BS192="No Data",1,IF('Indicator Data imputation'!BS191&lt;&gt;"",1,0))</f>
        <v>0</v>
      </c>
      <c r="BS188" s="42">
        <f>IF('Indicator Data'!BT192="No Data",1,IF('Indicator Data imputation'!BT191&lt;&gt;"",1,0))</f>
        <v>0</v>
      </c>
      <c r="BT188" s="42">
        <f>IF('Indicator Data'!BU192="No Data",1,IF('Indicator Data imputation'!BU191&lt;&gt;"",1,0))</f>
        <v>0</v>
      </c>
      <c r="BU188">
        <f t="shared" si="8"/>
        <v>12</v>
      </c>
      <c r="BV188" s="44">
        <f t="shared" si="7"/>
        <v>0.16</v>
      </c>
    </row>
    <row r="189" spans="1:74">
      <c r="A189" t="str">
        <f>'Indicator Data'!B193</f>
        <v>VNM</v>
      </c>
      <c r="B189" s="42">
        <f>IF('Indicator Data'!C193="No Data",1,IF('Indicator Data imputation'!C192&lt;&gt;"",1,0))</f>
        <v>0</v>
      </c>
      <c r="C189" s="42">
        <f>IF('Indicator Data'!D193="No Data",1,IF('Indicator Data imputation'!D192&lt;&gt;"",1,0))</f>
        <v>0</v>
      </c>
      <c r="D189" s="42">
        <f>IF('Indicator Data'!E193="No Data",1,IF('Indicator Data imputation'!E192&lt;&gt;"",1,0))</f>
        <v>0</v>
      </c>
      <c r="E189" s="42">
        <f>IF('Indicator Data'!F193="No Data",1,IF('Indicator Data imputation'!F192&lt;&gt;"",1,0))</f>
        <v>0</v>
      </c>
      <c r="F189" s="42">
        <f>IF('Indicator Data'!G193="No Data",1,IF('Indicator Data imputation'!G192&lt;&gt;"",1,0))</f>
        <v>0</v>
      </c>
      <c r="G189" s="42">
        <f>IF('Indicator Data'!H193="No Data",1,IF('Indicator Data imputation'!H192&lt;&gt;"",1,0))</f>
        <v>0</v>
      </c>
      <c r="H189" s="42">
        <f>IF('Indicator Data'!I193="No Data",1,IF('Indicator Data imputation'!I192&lt;&gt;"",1,0))</f>
        <v>0</v>
      </c>
      <c r="I189" s="42">
        <f>IF('Indicator Data'!J193="No Data",1,IF('Indicator Data imputation'!J192&lt;&gt;"",1,0))</f>
        <v>0</v>
      </c>
      <c r="J189" s="42">
        <f>IF('Indicator Data'!K193="No Data",1,IF('Indicator Data imputation'!K192&lt;&gt;"",1,0))</f>
        <v>0</v>
      </c>
      <c r="K189" s="42">
        <f>IF('Indicator Data'!L193="No Data",1,IF('Indicator Data imputation'!L192&lt;&gt;"",1,0))</f>
        <v>0</v>
      </c>
      <c r="L189" s="42">
        <f>IF('Indicator Data'!M193="No Data",1,IF('Indicator Data imputation'!M192&lt;&gt;"",1,0))</f>
        <v>0</v>
      </c>
      <c r="M189" s="42">
        <f>IF('Indicator Data'!N193="No Data",1,IF('Indicator Data imputation'!N192&lt;&gt;"",1,0))</f>
        <v>1</v>
      </c>
      <c r="N189" s="42">
        <f>IF('Indicator Data'!O193="No Data",1,IF('Indicator Data imputation'!O192&lt;&gt;"",1,0))</f>
        <v>1</v>
      </c>
      <c r="O189" s="42">
        <f>IF('Indicator Data'!P193="No Data",1,IF('Indicator Data imputation'!P192&lt;&gt;"",1,0))</f>
        <v>1</v>
      </c>
      <c r="P189" s="42">
        <f>IF('Indicator Data'!Q193="No Data",1,IF('Indicator Data imputation'!Q192&lt;&gt;"",1,0))</f>
        <v>0</v>
      </c>
      <c r="Q189" s="42">
        <f>IF('Indicator Data'!R193="No Data",1,IF('Indicator Data imputation'!R192&lt;&gt;"",1,0))</f>
        <v>0</v>
      </c>
      <c r="R189" s="42">
        <f>IF('Indicator Data'!S193="No Data",1,IF('Indicator Data imputation'!S192&lt;&gt;"",1,0))</f>
        <v>0</v>
      </c>
      <c r="S189" s="42">
        <f>IF('Indicator Data'!T193="No Data",1,IF('Indicator Data imputation'!T192&lt;&gt;"",1,0))</f>
        <v>0</v>
      </c>
      <c r="T189" s="42">
        <f>IF('Indicator Data'!U193="No Data",1,IF('Indicator Data imputation'!U192&lt;&gt;"",1,0))</f>
        <v>0</v>
      </c>
      <c r="U189" s="42">
        <f>IF('Indicator Data'!V193="No Data",1,IF('Indicator Data imputation'!V192&lt;&gt;"",1,0))</f>
        <v>0</v>
      </c>
      <c r="V189" s="42">
        <f>IF('Indicator Data'!W193="No Data",1,IF('Indicator Data imputation'!W192&lt;&gt;"",1,0))</f>
        <v>0</v>
      </c>
      <c r="W189" s="42">
        <f>IF('Indicator Data'!X193="No Data",1,IF('Indicator Data imputation'!X192&lt;&gt;"",1,0))</f>
        <v>0</v>
      </c>
      <c r="X189" s="42">
        <f>IF('Indicator Data'!Y193="No Data",1,IF('Indicator Data imputation'!Y192&lt;&gt;"",1,0))</f>
        <v>0</v>
      </c>
      <c r="Y189" s="42">
        <f>IF('Indicator Data'!Z193="No Data",1,IF('Indicator Data imputation'!Z192&lt;&gt;"",1,0))</f>
        <v>0</v>
      </c>
      <c r="Z189" s="42">
        <f>IF('Indicator Data'!AA193="No Data",1,IF('Indicator Data imputation'!AA192&lt;&gt;"",1,0))</f>
        <v>0</v>
      </c>
      <c r="AA189" s="42">
        <f>IF('Indicator Data'!AB193="No Data",1,IF('Indicator Data imputation'!AB192&lt;&gt;"",1,0))</f>
        <v>0</v>
      </c>
      <c r="AB189" s="42">
        <f>IF('Indicator Data'!AC193="No Data",1,IF('Indicator Data imputation'!AC192&lt;&gt;"",1,0))</f>
        <v>0</v>
      </c>
      <c r="AC189" s="42">
        <f>IF('Indicator Data'!AD193="No Data",1,IF('Indicator Data imputation'!AD192&lt;&gt;"",1,0))</f>
        <v>0</v>
      </c>
      <c r="AD189" s="42">
        <f>IF('Indicator Data'!AE193="No Data",1,IF('Indicator Data imputation'!AE192&lt;&gt;"",1,0))</f>
        <v>0</v>
      </c>
      <c r="AE189" s="42">
        <f>IF('Indicator Data'!AF193="No Data",1,IF('Indicator Data imputation'!AF192&lt;&gt;"",1,0))</f>
        <v>0</v>
      </c>
      <c r="AF189" s="42">
        <f>IF('Indicator Data'!AG193="No Data",1,IF('Indicator Data imputation'!AG192&lt;&gt;"",1,0))</f>
        <v>0</v>
      </c>
      <c r="AG189" s="42">
        <f>IF('Indicator Data'!AH193="No Data",1,IF('Indicator Data imputation'!AH192&lt;&gt;"",1,0))</f>
        <v>0</v>
      </c>
      <c r="AH189" s="42">
        <f>IF('Indicator Data'!AI193="No Data",1,IF('Indicator Data imputation'!AI192&lt;&gt;"",1,0))</f>
        <v>0</v>
      </c>
      <c r="AI189" s="42">
        <f>IF('Indicator Data'!AJ193="No Data",1,IF('Indicator Data imputation'!AJ192&lt;&gt;"",1,0))</f>
        <v>0</v>
      </c>
      <c r="AJ189" s="42">
        <f>IF('Indicator Data'!AK193="No Data",1,IF('Indicator Data imputation'!AK192&lt;&gt;"",1,0))</f>
        <v>0</v>
      </c>
      <c r="AK189" s="42">
        <f>IF('Indicator Data'!AL193="No Data",1,IF('Indicator Data imputation'!AL192&lt;&gt;"",1,0))</f>
        <v>0</v>
      </c>
      <c r="AL189" s="42">
        <f>IF('Indicator Data'!AM193="No Data",1,IF('Indicator Data imputation'!AM192&lt;&gt;"",1,0))</f>
        <v>0</v>
      </c>
      <c r="AM189" s="42">
        <f>IF('Indicator Data'!AN193="No Data",1,IF('Indicator Data imputation'!AN192&lt;&gt;"",1,0))</f>
        <v>0</v>
      </c>
      <c r="AN189" s="42">
        <f>IF('Indicator Data'!AO193="No Data",1,IF('Indicator Data imputation'!AO192&lt;&gt;"",1,0))</f>
        <v>0</v>
      </c>
      <c r="AO189" s="42">
        <f>IF('Indicator Data'!AP193="No Data",1,IF('Indicator Data imputation'!AP192&lt;&gt;"",1,0))</f>
        <v>0</v>
      </c>
      <c r="AP189" s="42">
        <f>IF('Indicator Data'!AQ193="No Data",1,IF('Indicator Data imputation'!AQ192&lt;&gt;"",1,0))</f>
        <v>0</v>
      </c>
      <c r="AQ189" s="42">
        <f>IF('Indicator Data'!AR193="No Data",1,IF('Indicator Data imputation'!AR192&lt;&gt;"",1,0))</f>
        <v>0</v>
      </c>
      <c r="AR189" s="42">
        <f>IF('Indicator Data'!AS193="No Data",1,IF('Indicator Data imputation'!AS192&lt;&gt;"",1,0))</f>
        <v>0</v>
      </c>
      <c r="AS189" s="42">
        <f>IF('Indicator Data'!AT193="No Data",1,IF('Indicator Data imputation'!AT192&lt;&gt;"",1,0))</f>
        <v>0</v>
      </c>
      <c r="AT189" s="42">
        <f>IF('Indicator Data'!AU193="No Data",1,IF('Indicator Data imputation'!AU192&lt;&gt;"",1,0))</f>
        <v>0</v>
      </c>
      <c r="AU189" s="42">
        <f>IF('Indicator Data'!AV193="No Data",1,IF('Indicator Data imputation'!AV192&lt;&gt;"",1,0))</f>
        <v>0</v>
      </c>
      <c r="AV189" s="42">
        <f>IF('Indicator Data'!AW193="No Data",1,IF('Indicator Data imputation'!AW192&lt;&gt;"",1,0))</f>
        <v>0</v>
      </c>
      <c r="AW189" s="42">
        <f>IF('Indicator Data'!AX193="No Data",1,IF('Indicator Data imputation'!AX192&lt;&gt;"",1,0))</f>
        <v>0</v>
      </c>
      <c r="AX189" s="42">
        <f>IF('Indicator Data'!AY193="No Data",1,IF('Indicator Data imputation'!AY192&lt;&gt;"",1,0))</f>
        <v>0</v>
      </c>
      <c r="AY189" s="42">
        <f>IF('Indicator Data'!AZ193="No Data",1,IF('Indicator Data imputation'!AZ192&lt;&gt;"",1,0))</f>
        <v>0</v>
      </c>
      <c r="AZ189" s="42">
        <f>IF('Indicator Data'!BA193="No Data",1,IF('Indicator Data imputation'!BA192&lt;&gt;"",1,0))</f>
        <v>0</v>
      </c>
      <c r="BA189" s="42">
        <f>IF('Indicator Data'!BB193="No Data",1,IF('Indicator Data imputation'!BB192&lt;&gt;"",1,0))</f>
        <v>0</v>
      </c>
      <c r="BB189" s="42">
        <f>IF('Indicator Data'!BC193="No Data",1,IF('Indicator Data imputation'!BC192&lt;&gt;"",1,0))</f>
        <v>0</v>
      </c>
      <c r="BC189" s="42">
        <f>IF('Indicator Data'!BD193="No Data",1,IF('Indicator Data imputation'!BD192&lt;&gt;"",1,0))</f>
        <v>0</v>
      </c>
      <c r="BD189" s="42">
        <f>IF('Indicator Data'!BE193="No Data",1,IF('Indicator Data imputation'!BE192&lt;&gt;"",1,0))</f>
        <v>0</v>
      </c>
      <c r="BE189" s="42">
        <f>IF('Indicator Data'!BF193="No Data",1,IF('Indicator Data imputation'!BF192&lt;&gt;"",1,0))</f>
        <v>0</v>
      </c>
      <c r="BF189" s="42">
        <f>IF('Indicator Data'!BG193="No Data",1,IF('Indicator Data imputation'!BG192&lt;&gt;"",1,0))</f>
        <v>0</v>
      </c>
      <c r="BG189" s="42">
        <f>IF('Indicator Data'!BH193="No Data",1,IF('Indicator Data imputation'!BH192&lt;&gt;"",1,0))</f>
        <v>0</v>
      </c>
      <c r="BH189" s="42">
        <f>IF('Indicator Data'!BI193="No Data",1,IF('Indicator Data imputation'!BI192&lt;&gt;"",1,0))</f>
        <v>0</v>
      </c>
      <c r="BI189" s="42">
        <f>IF('Indicator Data'!BJ193="No Data",1,IF('Indicator Data imputation'!BJ192&lt;&gt;"",1,0))</f>
        <v>0</v>
      </c>
      <c r="BJ189" s="42">
        <f>IF('Indicator Data'!BK193="No Data",1,IF('Indicator Data imputation'!BK192&lt;&gt;"",1,0))</f>
        <v>0</v>
      </c>
      <c r="BK189" s="42">
        <f>IF('Indicator Data'!BL193="No Data",1,IF('Indicator Data imputation'!BL192&lt;&gt;"",1,0))</f>
        <v>0</v>
      </c>
      <c r="BL189" s="42">
        <f>IF('Indicator Data'!BM193="No Data",1,IF('Indicator Data imputation'!BM192&lt;&gt;"",1,0))</f>
        <v>0</v>
      </c>
      <c r="BM189" s="42">
        <f>IF('Indicator Data'!BN193="No Data",1,IF('Indicator Data imputation'!BN192&lt;&gt;"",1,0))</f>
        <v>0</v>
      </c>
      <c r="BN189" s="42">
        <f>IF('Indicator Data'!BO193="No Data",1,IF('Indicator Data imputation'!BO192&lt;&gt;"",1,0))</f>
        <v>0</v>
      </c>
      <c r="BO189" s="42">
        <f>IF('Indicator Data'!BP193="No Data",1,IF('Indicator Data imputation'!BP192&lt;&gt;"",1,0))</f>
        <v>0</v>
      </c>
      <c r="BP189" s="42">
        <f>IF('Indicator Data'!BQ193="No Data",1,IF('Indicator Data imputation'!BQ192&lt;&gt;"",1,0))</f>
        <v>0</v>
      </c>
      <c r="BQ189" s="42">
        <f>IF('Indicator Data'!BR193="No Data",1,IF('Indicator Data imputation'!BR192&lt;&gt;"",1,0))</f>
        <v>0</v>
      </c>
      <c r="BR189" s="42">
        <f>IF('Indicator Data'!BS193="No Data",1,IF('Indicator Data imputation'!BS192&lt;&gt;"",1,0))</f>
        <v>1</v>
      </c>
      <c r="BS189" s="42">
        <f>IF('Indicator Data'!BT193="No Data",1,IF('Indicator Data imputation'!BT192&lt;&gt;"",1,0))</f>
        <v>0</v>
      </c>
      <c r="BT189" s="42">
        <f>IF('Indicator Data'!BU193="No Data",1,IF('Indicator Data imputation'!BU192&lt;&gt;"",1,0))</f>
        <v>0</v>
      </c>
      <c r="BU189">
        <f t="shared" si="8"/>
        <v>4</v>
      </c>
      <c r="BV189" s="44">
        <f t="shared" si="7"/>
        <v>5.3333333333333337E-2</v>
      </c>
    </row>
    <row r="190" spans="1:74">
      <c r="A190" t="str">
        <f>'Indicator Data'!B194</f>
        <v>YEM</v>
      </c>
      <c r="B190" s="42">
        <f>IF('Indicator Data'!C194="No Data",1,IF('Indicator Data imputation'!C193&lt;&gt;"",1,0))</f>
        <v>0</v>
      </c>
      <c r="C190" s="42">
        <f>IF('Indicator Data'!D194="No Data",1,IF('Indicator Data imputation'!D193&lt;&gt;"",1,0))</f>
        <v>0</v>
      </c>
      <c r="D190" s="42">
        <f>IF('Indicator Data'!E194="No Data",1,IF('Indicator Data imputation'!E193&lt;&gt;"",1,0))</f>
        <v>0</v>
      </c>
      <c r="E190" s="42">
        <f>IF('Indicator Data'!F194="No Data",1,IF('Indicator Data imputation'!F193&lt;&gt;"",1,0))</f>
        <v>0</v>
      </c>
      <c r="F190" s="42">
        <f>IF('Indicator Data'!G194="No Data",1,IF('Indicator Data imputation'!G193&lt;&gt;"",1,0))</f>
        <v>0</v>
      </c>
      <c r="G190" s="42">
        <f>IF('Indicator Data'!H194="No Data",1,IF('Indicator Data imputation'!H193&lt;&gt;"",1,0))</f>
        <v>0</v>
      </c>
      <c r="H190" s="42">
        <f>IF('Indicator Data'!I194="No Data",1,IF('Indicator Data imputation'!I193&lt;&gt;"",1,0))</f>
        <v>0</v>
      </c>
      <c r="I190" s="42">
        <f>IF('Indicator Data'!J194="No Data",1,IF('Indicator Data imputation'!J193&lt;&gt;"",1,0))</f>
        <v>0</v>
      </c>
      <c r="J190" s="42">
        <f>IF('Indicator Data'!K194="No Data",1,IF('Indicator Data imputation'!K193&lt;&gt;"",1,0))</f>
        <v>0</v>
      </c>
      <c r="K190" s="42">
        <f>IF('Indicator Data'!L194="No Data",1,IF('Indicator Data imputation'!L193&lt;&gt;"",1,0))</f>
        <v>0</v>
      </c>
      <c r="L190" s="42">
        <f>IF('Indicator Data'!M194="No Data",1,IF('Indicator Data imputation'!M193&lt;&gt;"",1,0))</f>
        <v>0</v>
      </c>
      <c r="M190" s="42">
        <f>IF('Indicator Data'!N194="No Data",1,IF('Indicator Data imputation'!N193&lt;&gt;"",1,0))</f>
        <v>1</v>
      </c>
      <c r="N190" s="42">
        <f>IF('Indicator Data'!O194="No Data",1,IF('Indicator Data imputation'!O193&lt;&gt;"",1,0))</f>
        <v>1</v>
      </c>
      <c r="O190" s="42">
        <f>IF('Indicator Data'!P194="No Data",1,IF('Indicator Data imputation'!P193&lt;&gt;"",1,0))</f>
        <v>1</v>
      </c>
      <c r="P190" s="42">
        <f>IF('Indicator Data'!Q194="No Data",1,IF('Indicator Data imputation'!Q193&lt;&gt;"",1,0))</f>
        <v>0</v>
      </c>
      <c r="Q190" s="42">
        <f>IF('Indicator Data'!R194="No Data",1,IF('Indicator Data imputation'!R193&lt;&gt;"",1,0))</f>
        <v>0</v>
      </c>
      <c r="R190" s="42">
        <f>IF('Indicator Data'!S194="No Data",1,IF('Indicator Data imputation'!S193&lt;&gt;"",1,0))</f>
        <v>0</v>
      </c>
      <c r="S190" s="42">
        <f>IF('Indicator Data'!T194="No Data",1,IF('Indicator Data imputation'!T193&lt;&gt;"",1,0))</f>
        <v>0</v>
      </c>
      <c r="T190" s="42">
        <f>IF('Indicator Data'!U194="No Data",1,IF('Indicator Data imputation'!U193&lt;&gt;"",1,0))</f>
        <v>0</v>
      </c>
      <c r="U190" s="42">
        <f>IF('Indicator Data'!V194="No Data",1,IF('Indicator Data imputation'!V193&lt;&gt;"",1,0))</f>
        <v>0</v>
      </c>
      <c r="V190" s="42">
        <f>IF('Indicator Data'!W194="No Data",1,IF('Indicator Data imputation'!W193&lt;&gt;"",1,0))</f>
        <v>0</v>
      </c>
      <c r="W190" s="42">
        <f>IF('Indicator Data'!X194="No Data",1,IF('Indicator Data imputation'!X193&lt;&gt;"",1,0))</f>
        <v>0</v>
      </c>
      <c r="X190" s="42">
        <f>IF('Indicator Data'!Y194="No Data",1,IF('Indicator Data imputation'!Y193&lt;&gt;"",1,0))</f>
        <v>0</v>
      </c>
      <c r="Y190" s="42">
        <f>IF('Indicator Data'!Z194="No Data",1,IF('Indicator Data imputation'!Z193&lt;&gt;"",1,0))</f>
        <v>0</v>
      </c>
      <c r="Z190" s="42">
        <f>IF('Indicator Data'!AA194="No Data",1,IF('Indicator Data imputation'!AA193&lt;&gt;"",1,0))</f>
        <v>0</v>
      </c>
      <c r="AA190" s="42">
        <f>IF('Indicator Data'!AB194="No Data",1,IF('Indicator Data imputation'!AB193&lt;&gt;"",1,0))</f>
        <v>0</v>
      </c>
      <c r="AB190" s="42">
        <f>IF('Indicator Data'!AC194="No Data",1,IF('Indicator Data imputation'!AC193&lt;&gt;"",1,0))</f>
        <v>0</v>
      </c>
      <c r="AC190" s="42">
        <f>IF('Indicator Data'!AD194="No Data",1,IF('Indicator Data imputation'!AD193&lt;&gt;"",1,0))</f>
        <v>0</v>
      </c>
      <c r="AD190" s="42">
        <f>IF('Indicator Data'!AE194="No Data",1,IF('Indicator Data imputation'!AE193&lt;&gt;"",1,0))</f>
        <v>0</v>
      </c>
      <c r="AE190" s="42">
        <f>IF('Indicator Data'!AF194="No Data",1,IF('Indicator Data imputation'!AF193&lt;&gt;"",1,0))</f>
        <v>0</v>
      </c>
      <c r="AF190" s="42">
        <f>IF('Indicator Data'!AG194="No Data",1,IF('Indicator Data imputation'!AG193&lt;&gt;"",1,0))</f>
        <v>0</v>
      </c>
      <c r="AG190" s="42">
        <f>IF('Indicator Data'!AH194="No Data",1,IF('Indicator Data imputation'!AH193&lt;&gt;"",1,0))</f>
        <v>0</v>
      </c>
      <c r="AH190" s="42">
        <f>IF('Indicator Data'!AI194="No Data",1,IF('Indicator Data imputation'!AI193&lt;&gt;"",1,0))</f>
        <v>0</v>
      </c>
      <c r="AI190" s="42">
        <f>IF('Indicator Data'!AJ194="No Data",1,IF('Indicator Data imputation'!AJ193&lt;&gt;"",1,0))</f>
        <v>0</v>
      </c>
      <c r="AJ190" s="42">
        <f>IF('Indicator Data'!AK194="No Data",1,IF('Indicator Data imputation'!AK193&lt;&gt;"",1,0))</f>
        <v>0</v>
      </c>
      <c r="AK190" s="42">
        <f>IF('Indicator Data'!AL194="No Data",1,IF('Indicator Data imputation'!AL193&lt;&gt;"",1,0))</f>
        <v>0</v>
      </c>
      <c r="AL190" s="42">
        <f>IF('Indicator Data'!AM194="No Data",1,IF('Indicator Data imputation'!AM193&lt;&gt;"",1,0))</f>
        <v>0</v>
      </c>
      <c r="AM190" s="42">
        <f>IF('Indicator Data'!AN194="No Data",1,IF('Indicator Data imputation'!AN193&lt;&gt;"",1,0))</f>
        <v>0</v>
      </c>
      <c r="AN190" s="42">
        <f>IF('Indicator Data'!AO194="No Data",1,IF('Indicator Data imputation'!AO193&lt;&gt;"",1,0))</f>
        <v>0</v>
      </c>
      <c r="AO190" s="42">
        <f>IF('Indicator Data'!AP194="No Data",1,IF('Indicator Data imputation'!AP193&lt;&gt;"",1,0))</f>
        <v>0</v>
      </c>
      <c r="AP190" s="42">
        <f>IF('Indicator Data'!AQ194="No Data",1,IF('Indicator Data imputation'!AQ193&lt;&gt;"",1,0))</f>
        <v>0</v>
      </c>
      <c r="AQ190" s="42">
        <f>IF('Indicator Data'!AR194="No Data",1,IF('Indicator Data imputation'!AR193&lt;&gt;"",1,0))</f>
        <v>0</v>
      </c>
      <c r="AR190" s="42">
        <f>IF('Indicator Data'!AS194="No Data",1,IF('Indicator Data imputation'!AS193&lt;&gt;"",1,0))</f>
        <v>0</v>
      </c>
      <c r="AS190" s="42">
        <f>IF('Indicator Data'!AT194="No Data",1,IF('Indicator Data imputation'!AT193&lt;&gt;"",1,0))</f>
        <v>0</v>
      </c>
      <c r="AT190" s="42">
        <f>IF('Indicator Data'!AU194="No Data",1,IF('Indicator Data imputation'!AU193&lt;&gt;"",1,0))</f>
        <v>0</v>
      </c>
      <c r="AU190" s="42">
        <f>IF('Indicator Data'!AV194="No Data",1,IF('Indicator Data imputation'!AV193&lt;&gt;"",1,0))</f>
        <v>0</v>
      </c>
      <c r="AV190" s="42">
        <f>IF('Indicator Data'!AW194="No Data",1,IF('Indicator Data imputation'!AW193&lt;&gt;"",1,0))</f>
        <v>0</v>
      </c>
      <c r="AW190" s="42">
        <f>IF('Indicator Data'!AX194="No Data",1,IF('Indicator Data imputation'!AX193&lt;&gt;"",1,0))</f>
        <v>0</v>
      </c>
      <c r="AX190" s="42">
        <f>IF('Indicator Data'!AY194="No Data",1,IF('Indicator Data imputation'!AY193&lt;&gt;"",1,0))</f>
        <v>0</v>
      </c>
      <c r="AY190" s="42">
        <f>IF('Indicator Data'!AZ194="No Data",1,IF('Indicator Data imputation'!AZ193&lt;&gt;"",1,0))</f>
        <v>0</v>
      </c>
      <c r="AZ190" s="42">
        <f>IF('Indicator Data'!BA194="No Data",1,IF('Indicator Data imputation'!BA193&lt;&gt;"",1,0))</f>
        <v>0</v>
      </c>
      <c r="BA190" s="42">
        <f>IF('Indicator Data'!BB194="No Data",1,IF('Indicator Data imputation'!BB193&lt;&gt;"",1,0))</f>
        <v>0</v>
      </c>
      <c r="BB190" s="42">
        <f>IF('Indicator Data'!BC194="No Data",1,IF('Indicator Data imputation'!BC193&lt;&gt;"",1,0))</f>
        <v>0</v>
      </c>
      <c r="BC190" s="42">
        <f>IF('Indicator Data'!BD194="No Data",1,IF('Indicator Data imputation'!BD193&lt;&gt;"",1,0))</f>
        <v>0</v>
      </c>
      <c r="BD190" s="42">
        <f>IF('Indicator Data'!BE194="No Data",1,IF('Indicator Data imputation'!BE193&lt;&gt;"",1,0))</f>
        <v>0</v>
      </c>
      <c r="BE190" s="42">
        <f>IF('Indicator Data'!BF194="No Data",1,IF('Indicator Data imputation'!BF193&lt;&gt;"",1,0))</f>
        <v>0</v>
      </c>
      <c r="BF190" s="42">
        <f>IF('Indicator Data'!BG194="No Data",1,IF('Indicator Data imputation'!BG193&lt;&gt;"",1,0))</f>
        <v>0</v>
      </c>
      <c r="BG190" s="42">
        <f>IF('Indicator Data'!BH194="No Data",1,IF('Indicator Data imputation'!BH193&lt;&gt;"",1,0))</f>
        <v>0</v>
      </c>
      <c r="BH190" s="42">
        <f>IF('Indicator Data'!BI194="No Data",1,IF('Indicator Data imputation'!BI193&lt;&gt;"",1,0))</f>
        <v>0</v>
      </c>
      <c r="BI190" s="42">
        <f>IF('Indicator Data'!BJ194="No Data",1,IF('Indicator Data imputation'!BJ193&lt;&gt;"",1,0))</f>
        <v>1</v>
      </c>
      <c r="BJ190" s="42">
        <f>IF('Indicator Data'!BK194="No Data",1,IF('Indicator Data imputation'!BK193&lt;&gt;"",1,0))</f>
        <v>0</v>
      </c>
      <c r="BK190" s="42">
        <f>IF('Indicator Data'!BL194="No Data",1,IF('Indicator Data imputation'!BL193&lt;&gt;"",1,0))</f>
        <v>0</v>
      </c>
      <c r="BL190" s="42">
        <f>IF('Indicator Data'!BM194="No Data",1,IF('Indicator Data imputation'!BM193&lt;&gt;"",1,0))</f>
        <v>0</v>
      </c>
      <c r="BM190" s="42">
        <f>IF('Indicator Data'!BN194="No Data",1,IF('Indicator Data imputation'!BN193&lt;&gt;"",1,0))</f>
        <v>0</v>
      </c>
      <c r="BN190" s="42">
        <f>IF('Indicator Data'!BO194="No Data",1,IF('Indicator Data imputation'!BO193&lt;&gt;"",1,0))</f>
        <v>0</v>
      </c>
      <c r="BO190" s="42">
        <f>IF('Indicator Data'!BP194="No Data",1,IF('Indicator Data imputation'!BP193&lt;&gt;"",1,0))</f>
        <v>0</v>
      </c>
      <c r="BP190" s="42">
        <f>IF('Indicator Data'!BQ194="No Data",1,IF('Indicator Data imputation'!BQ193&lt;&gt;"",1,0))</f>
        <v>0</v>
      </c>
      <c r="BQ190" s="42">
        <f>IF('Indicator Data'!BR194="No Data",1,IF('Indicator Data imputation'!BR193&lt;&gt;"",1,0))</f>
        <v>0</v>
      </c>
      <c r="BR190" s="42">
        <f>IF('Indicator Data'!BS194="No Data",1,IF('Indicator Data imputation'!BS193&lt;&gt;"",1,0))</f>
        <v>0</v>
      </c>
      <c r="BS190" s="42">
        <f>IF('Indicator Data'!BT194="No Data",1,IF('Indicator Data imputation'!BT193&lt;&gt;"",1,0))</f>
        <v>0</v>
      </c>
      <c r="BT190" s="42">
        <f>IF('Indicator Data'!BU194="No Data",1,IF('Indicator Data imputation'!BU193&lt;&gt;"",1,0))</f>
        <v>0</v>
      </c>
      <c r="BU190">
        <f t="shared" si="8"/>
        <v>4</v>
      </c>
      <c r="BV190" s="44">
        <f t="shared" si="7"/>
        <v>5.3333333333333337E-2</v>
      </c>
    </row>
    <row r="191" spans="1:74">
      <c r="A191" t="str">
        <f>'Indicator Data'!B195</f>
        <v>ZMB</v>
      </c>
      <c r="B191" s="42">
        <f>IF('Indicator Data'!C195="No Data",1,IF('Indicator Data imputation'!C194&lt;&gt;"",1,0))</f>
        <v>0</v>
      </c>
      <c r="C191" s="42">
        <f>IF('Indicator Data'!D195="No Data",1,IF('Indicator Data imputation'!D194&lt;&gt;"",1,0))</f>
        <v>0</v>
      </c>
      <c r="D191" s="42">
        <f>IF('Indicator Data'!E195="No Data",1,IF('Indicator Data imputation'!E194&lt;&gt;"",1,0))</f>
        <v>0</v>
      </c>
      <c r="E191" s="42">
        <f>IF('Indicator Data'!F195="No Data",1,IF('Indicator Data imputation'!F194&lt;&gt;"",1,0))</f>
        <v>0</v>
      </c>
      <c r="F191" s="42">
        <f>IF('Indicator Data'!G195="No Data",1,IF('Indicator Data imputation'!G194&lt;&gt;"",1,0))</f>
        <v>0</v>
      </c>
      <c r="G191" s="42">
        <f>IF('Indicator Data'!H195="No Data",1,IF('Indicator Data imputation'!H194&lt;&gt;"",1,0))</f>
        <v>0</v>
      </c>
      <c r="H191" s="42">
        <f>IF('Indicator Data'!I195="No Data",1,IF('Indicator Data imputation'!I194&lt;&gt;"",1,0))</f>
        <v>0</v>
      </c>
      <c r="I191" s="42">
        <f>IF('Indicator Data'!J195="No Data",1,IF('Indicator Data imputation'!J194&lt;&gt;"",1,0))</f>
        <v>0</v>
      </c>
      <c r="J191" s="42">
        <f>IF('Indicator Data'!K195="No Data",1,IF('Indicator Data imputation'!K194&lt;&gt;"",1,0))</f>
        <v>0</v>
      </c>
      <c r="K191" s="42">
        <f>IF('Indicator Data'!L195="No Data",1,IF('Indicator Data imputation'!L194&lt;&gt;"",1,0))</f>
        <v>0</v>
      </c>
      <c r="L191" s="42">
        <f>IF('Indicator Data'!M195="No Data",1,IF('Indicator Data imputation'!M194&lt;&gt;"",1,0))</f>
        <v>0</v>
      </c>
      <c r="M191" s="42">
        <f>IF('Indicator Data'!N195="No Data",1,IF('Indicator Data imputation'!N194&lt;&gt;"",1,0))</f>
        <v>0</v>
      </c>
      <c r="N191" s="42">
        <f>IF('Indicator Data'!O195="No Data",1,IF('Indicator Data imputation'!O194&lt;&gt;"",1,0))</f>
        <v>0</v>
      </c>
      <c r="O191" s="42">
        <f>IF('Indicator Data'!P195="No Data",1,IF('Indicator Data imputation'!P194&lt;&gt;"",1,0))</f>
        <v>0</v>
      </c>
      <c r="P191" s="42">
        <f>IF('Indicator Data'!Q195="No Data",1,IF('Indicator Data imputation'!Q194&lt;&gt;"",1,0))</f>
        <v>0</v>
      </c>
      <c r="Q191" s="42">
        <f>IF('Indicator Data'!R195="No Data",1,IF('Indicator Data imputation'!R194&lt;&gt;"",1,0))</f>
        <v>0</v>
      </c>
      <c r="R191" s="42">
        <f>IF('Indicator Data'!S195="No Data",1,IF('Indicator Data imputation'!S194&lt;&gt;"",1,0))</f>
        <v>0</v>
      </c>
      <c r="S191" s="42">
        <f>IF('Indicator Data'!T195="No Data",1,IF('Indicator Data imputation'!T194&lt;&gt;"",1,0))</f>
        <v>0</v>
      </c>
      <c r="T191" s="42">
        <f>IF('Indicator Data'!U195="No Data",1,IF('Indicator Data imputation'!U194&lt;&gt;"",1,0))</f>
        <v>0</v>
      </c>
      <c r="U191" s="42">
        <f>IF('Indicator Data'!V195="No Data",1,IF('Indicator Data imputation'!V194&lt;&gt;"",1,0))</f>
        <v>0</v>
      </c>
      <c r="V191" s="42">
        <f>IF('Indicator Data'!W195="No Data",1,IF('Indicator Data imputation'!W194&lt;&gt;"",1,0))</f>
        <v>0</v>
      </c>
      <c r="W191" s="42">
        <f>IF('Indicator Data'!X195="No Data",1,IF('Indicator Data imputation'!X194&lt;&gt;"",1,0))</f>
        <v>0</v>
      </c>
      <c r="X191" s="42">
        <f>IF('Indicator Data'!Y195="No Data",1,IF('Indicator Data imputation'!Y194&lt;&gt;"",1,0))</f>
        <v>0</v>
      </c>
      <c r="Y191" s="42">
        <f>IF('Indicator Data'!Z195="No Data",1,IF('Indicator Data imputation'!Z194&lt;&gt;"",1,0))</f>
        <v>0</v>
      </c>
      <c r="Z191" s="42">
        <f>IF('Indicator Data'!AA195="No Data",1,IF('Indicator Data imputation'!AA194&lt;&gt;"",1,0))</f>
        <v>0</v>
      </c>
      <c r="AA191" s="42">
        <f>IF('Indicator Data'!AB195="No Data",1,IF('Indicator Data imputation'!AB194&lt;&gt;"",1,0))</f>
        <v>0</v>
      </c>
      <c r="AB191" s="42">
        <f>IF('Indicator Data'!AC195="No Data",1,IF('Indicator Data imputation'!AC194&lt;&gt;"",1,0))</f>
        <v>0</v>
      </c>
      <c r="AC191" s="42">
        <f>IF('Indicator Data'!AD195="No Data",1,IF('Indicator Data imputation'!AD194&lt;&gt;"",1,0))</f>
        <v>0</v>
      </c>
      <c r="AD191" s="42">
        <f>IF('Indicator Data'!AE195="No Data",1,IF('Indicator Data imputation'!AE194&lt;&gt;"",1,0))</f>
        <v>0</v>
      </c>
      <c r="AE191" s="42">
        <f>IF('Indicator Data'!AF195="No Data",1,IF('Indicator Data imputation'!AF194&lt;&gt;"",1,0))</f>
        <v>0</v>
      </c>
      <c r="AF191" s="42">
        <f>IF('Indicator Data'!AG195="No Data",1,IF('Indicator Data imputation'!AG194&lt;&gt;"",1,0))</f>
        <v>0</v>
      </c>
      <c r="AG191" s="42">
        <f>IF('Indicator Data'!AH195="No Data",1,IF('Indicator Data imputation'!AH194&lt;&gt;"",1,0))</f>
        <v>0</v>
      </c>
      <c r="AH191" s="42">
        <f>IF('Indicator Data'!AI195="No Data",1,IF('Indicator Data imputation'!AI194&lt;&gt;"",1,0))</f>
        <v>0</v>
      </c>
      <c r="AI191" s="42">
        <f>IF('Indicator Data'!AJ195="No Data",1,IF('Indicator Data imputation'!AJ194&lt;&gt;"",1,0))</f>
        <v>0</v>
      </c>
      <c r="AJ191" s="42">
        <f>IF('Indicator Data'!AK195="No Data",1,IF('Indicator Data imputation'!AK194&lt;&gt;"",1,0))</f>
        <v>0</v>
      </c>
      <c r="AK191" s="42">
        <f>IF('Indicator Data'!AL195="No Data",1,IF('Indicator Data imputation'!AL194&lt;&gt;"",1,0))</f>
        <v>0</v>
      </c>
      <c r="AL191" s="42">
        <f>IF('Indicator Data'!AM195="No Data",1,IF('Indicator Data imputation'!AM194&lt;&gt;"",1,0))</f>
        <v>0</v>
      </c>
      <c r="AM191" s="42">
        <f>IF('Indicator Data'!AN195="No Data",1,IF('Indicator Data imputation'!AN194&lt;&gt;"",1,0))</f>
        <v>0</v>
      </c>
      <c r="AN191" s="42">
        <f>IF('Indicator Data'!AO195="No Data",1,IF('Indicator Data imputation'!AO194&lt;&gt;"",1,0))</f>
        <v>0</v>
      </c>
      <c r="AO191" s="42">
        <f>IF('Indicator Data'!AP195="No Data",1,IF('Indicator Data imputation'!AP194&lt;&gt;"",1,0))</f>
        <v>0</v>
      </c>
      <c r="AP191" s="42">
        <f>IF('Indicator Data'!AQ195="No Data",1,IF('Indicator Data imputation'!AQ194&lt;&gt;"",1,0))</f>
        <v>0</v>
      </c>
      <c r="AQ191" s="42">
        <f>IF('Indicator Data'!AR195="No Data",1,IF('Indicator Data imputation'!AR194&lt;&gt;"",1,0))</f>
        <v>0</v>
      </c>
      <c r="AR191" s="42">
        <f>IF('Indicator Data'!AS195="No Data",1,IF('Indicator Data imputation'!AS194&lt;&gt;"",1,0))</f>
        <v>0</v>
      </c>
      <c r="AS191" s="42">
        <f>IF('Indicator Data'!AT195="No Data",1,IF('Indicator Data imputation'!AT194&lt;&gt;"",1,0))</f>
        <v>0</v>
      </c>
      <c r="AT191" s="42">
        <f>IF('Indicator Data'!AU195="No Data",1,IF('Indicator Data imputation'!AU194&lt;&gt;"",1,0))</f>
        <v>0</v>
      </c>
      <c r="AU191" s="42">
        <f>IF('Indicator Data'!AV195="No Data",1,IF('Indicator Data imputation'!AV194&lt;&gt;"",1,0))</f>
        <v>0</v>
      </c>
      <c r="AV191" s="42">
        <f>IF('Indicator Data'!AW195="No Data",1,IF('Indicator Data imputation'!AW194&lt;&gt;"",1,0))</f>
        <v>0</v>
      </c>
      <c r="AW191" s="42">
        <f>IF('Indicator Data'!AX195="No Data",1,IF('Indicator Data imputation'!AX194&lt;&gt;"",1,0))</f>
        <v>0</v>
      </c>
      <c r="AX191" s="42">
        <f>IF('Indicator Data'!AY195="No Data",1,IF('Indicator Data imputation'!AY194&lt;&gt;"",1,0))</f>
        <v>0</v>
      </c>
      <c r="AY191" s="42">
        <f>IF('Indicator Data'!AZ195="No Data",1,IF('Indicator Data imputation'!AZ194&lt;&gt;"",1,0))</f>
        <v>0</v>
      </c>
      <c r="AZ191" s="42">
        <f>IF('Indicator Data'!BA195="No Data",1,IF('Indicator Data imputation'!BA194&lt;&gt;"",1,0))</f>
        <v>0</v>
      </c>
      <c r="BA191" s="42">
        <f>IF('Indicator Data'!BB195="No Data",1,IF('Indicator Data imputation'!BB194&lt;&gt;"",1,0))</f>
        <v>0</v>
      </c>
      <c r="BB191" s="42">
        <f>IF('Indicator Data'!BC195="No Data",1,IF('Indicator Data imputation'!BC194&lt;&gt;"",1,0))</f>
        <v>0</v>
      </c>
      <c r="BC191" s="42">
        <f>IF('Indicator Data'!BD195="No Data",1,IF('Indicator Data imputation'!BD194&lt;&gt;"",1,0))</f>
        <v>0</v>
      </c>
      <c r="BD191" s="42">
        <f>IF('Indicator Data'!BE195="No Data",1,IF('Indicator Data imputation'!BE194&lt;&gt;"",1,0))</f>
        <v>0</v>
      </c>
      <c r="BE191" s="42">
        <f>IF('Indicator Data'!BF195="No Data",1,IF('Indicator Data imputation'!BF194&lt;&gt;"",1,0))</f>
        <v>0</v>
      </c>
      <c r="BF191" s="42">
        <f>IF('Indicator Data'!BG195="No Data",1,IF('Indicator Data imputation'!BG194&lt;&gt;"",1,0))</f>
        <v>0</v>
      </c>
      <c r="BG191" s="42">
        <f>IF('Indicator Data'!BH195="No Data",1,IF('Indicator Data imputation'!BH194&lt;&gt;"",1,0))</f>
        <v>0</v>
      </c>
      <c r="BH191" s="42">
        <f>IF('Indicator Data'!BI195="No Data",1,IF('Indicator Data imputation'!BI194&lt;&gt;"",1,0))</f>
        <v>0</v>
      </c>
      <c r="BI191" s="42">
        <f>IF('Indicator Data'!BJ195="No Data",1,IF('Indicator Data imputation'!BJ194&lt;&gt;"",1,0))</f>
        <v>0</v>
      </c>
      <c r="BJ191" s="42">
        <f>IF('Indicator Data'!BK195="No Data",1,IF('Indicator Data imputation'!BK194&lt;&gt;"",1,0))</f>
        <v>0</v>
      </c>
      <c r="BK191" s="42">
        <f>IF('Indicator Data'!BL195="No Data",1,IF('Indicator Data imputation'!BL194&lt;&gt;"",1,0))</f>
        <v>0</v>
      </c>
      <c r="BL191" s="42">
        <f>IF('Indicator Data'!BM195="No Data",1,IF('Indicator Data imputation'!BM194&lt;&gt;"",1,0))</f>
        <v>0</v>
      </c>
      <c r="BM191" s="42">
        <f>IF('Indicator Data'!BN195="No Data",1,IF('Indicator Data imputation'!BN194&lt;&gt;"",1,0))</f>
        <v>0</v>
      </c>
      <c r="BN191" s="42">
        <f>IF('Indicator Data'!BO195="No Data",1,IF('Indicator Data imputation'!BO194&lt;&gt;"",1,0))</f>
        <v>0</v>
      </c>
      <c r="BO191" s="42">
        <f>IF('Indicator Data'!BP195="No Data",1,IF('Indicator Data imputation'!BP194&lt;&gt;"",1,0))</f>
        <v>0</v>
      </c>
      <c r="BP191" s="42">
        <f>IF('Indicator Data'!BQ195="No Data",1,IF('Indicator Data imputation'!BQ194&lt;&gt;"",1,0))</f>
        <v>0</v>
      </c>
      <c r="BQ191" s="42">
        <f>IF('Indicator Data'!BR195="No Data",1,IF('Indicator Data imputation'!BR194&lt;&gt;"",1,0))</f>
        <v>0</v>
      </c>
      <c r="BR191" s="42">
        <f>IF('Indicator Data'!BS195="No Data",1,IF('Indicator Data imputation'!BS194&lt;&gt;"",1,0))</f>
        <v>0</v>
      </c>
      <c r="BS191" s="42">
        <f>IF('Indicator Data'!BT195="No Data",1,IF('Indicator Data imputation'!BT194&lt;&gt;"",1,0))</f>
        <v>0</v>
      </c>
      <c r="BT191" s="42">
        <f>IF('Indicator Data'!BU195="No Data",1,IF('Indicator Data imputation'!BU194&lt;&gt;"",1,0))</f>
        <v>0</v>
      </c>
      <c r="BU191">
        <f t="shared" si="8"/>
        <v>0</v>
      </c>
      <c r="BV191" s="44">
        <f t="shared" si="7"/>
        <v>0</v>
      </c>
    </row>
    <row r="192" spans="1:74">
      <c r="A192" t="str">
        <f>'Indicator Data'!B196</f>
        <v>ZWE</v>
      </c>
      <c r="B192" s="42">
        <f>IF('Indicator Data'!C196="No Data",1,IF('Indicator Data imputation'!C195&lt;&gt;"",1,0))</f>
        <v>0</v>
      </c>
      <c r="C192" s="42">
        <f>IF('Indicator Data'!D196="No Data",1,IF('Indicator Data imputation'!D195&lt;&gt;"",1,0))</f>
        <v>0</v>
      </c>
      <c r="D192" s="42">
        <f>IF('Indicator Data'!E196="No Data",1,IF('Indicator Data imputation'!E195&lt;&gt;"",1,0))</f>
        <v>0</v>
      </c>
      <c r="E192" s="42">
        <f>IF('Indicator Data'!F196="No Data",1,IF('Indicator Data imputation'!F195&lt;&gt;"",1,0))</f>
        <v>0</v>
      </c>
      <c r="F192" s="42">
        <f>IF('Indicator Data'!G196="No Data",1,IF('Indicator Data imputation'!G195&lt;&gt;"",1,0))</f>
        <v>0</v>
      </c>
      <c r="G192" s="42">
        <f>IF('Indicator Data'!H196="No Data",1,IF('Indicator Data imputation'!H195&lt;&gt;"",1,0))</f>
        <v>0</v>
      </c>
      <c r="H192" s="42">
        <f>IF('Indicator Data'!I196="No Data",1,IF('Indicator Data imputation'!I195&lt;&gt;"",1,0))</f>
        <v>0</v>
      </c>
      <c r="I192" s="42">
        <f>IF('Indicator Data'!J196="No Data",1,IF('Indicator Data imputation'!J195&lt;&gt;"",1,0))</f>
        <v>0</v>
      </c>
      <c r="J192" s="42">
        <f>IF('Indicator Data'!K196="No Data",1,IF('Indicator Data imputation'!K195&lt;&gt;"",1,0))</f>
        <v>0</v>
      </c>
      <c r="K192" s="42">
        <f>IF('Indicator Data'!L196="No Data",1,IF('Indicator Data imputation'!L195&lt;&gt;"",1,0))</f>
        <v>0</v>
      </c>
      <c r="L192" s="42">
        <f>IF('Indicator Data'!M196="No Data",1,IF('Indicator Data imputation'!M195&lt;&gt;"",1,0))</f>
        <v>0</v>
      </c>
      <c r="M192" s="42">
        <f>IF('Indicator Data'!N196="No Data",1,IF('Indicator Data imputation'!N195&lt;&gt;"",1,0))</f>
        <v>0</v>
      </c>
      <c r="N192" s="42">
        <f>IF('Indicator Data'!O196="No Data",1,IF('Indicator Data imputation'!O195&lt;&gt;"",1,0))</f>
        <v>0</v>
      </c>
      <c r="O192" s="42">
        <f>IF('Indicator Data'!P196="No Data",1,IF('Indicator Data imputation'!P195&lt;&gt;"",1,0))</f>
        <v>0</v>
      </c>
      <c r="P192" s="42">
        <f>IF('Indicator Data'!Q196="No Data",1,IF('Indicator Data imputation'!Q195&lt;&gt;"",1,0))</f>
        <v>0</v>
      </c>
      <c r="Q192" s="42">
        <f>IF('Indicator Data'!R196="No Data",1,IF('Indicator Data imputation'!R195&lt;&gt;"",1,0))</f>
        <v>0</v>
      </c>
      <c r="R192" s="42">
        <f>IF('Indicator Data'!S196="No Data",1,IF('Indicator Data imputation'!S195&lt;&gt;"",1,0))</f>
        <v>0</v>
      </c>
      <c r="S192" s="42">
        <f>IF('Indicator Data'!T196="No Data",1,IF('Indicator Data imputation'!T195&lt;&gt;"",1,0))</f>
        <v>0</v>
      </c>
      <c r="T192" s="42">
        <f>IF('Indicator Data'!U196="No Data",1,IF('Indicator Data imputation'!U195&lt;&gt;"",1,0))</f>
        <v>0</v>
      </c>
      <c r="U192" s="42">
        <f>IF('Indicator Data'!V196="No Data",1,IF('Indicator Data imputation'!V195&lt;&gt;"",1,0))</f>
        <v>0</v>
      </c>
      <c r="V192" s="42">
        <f>IF('Indicator Data'!W196="No Data",1,IF('Indicator Data imputation'!W195&lt;&gt;"",1,0))</f>
        <v>0</v>
      </c>
      <c r="W192" s="42">
        <f>IF('Indicator Data'!X196="No Data",1,IF('Indicator Data imputation'!X195&lt;&gt;"",1,0))</f>
        <v>0</v>
      </c>
      <c r="X192" s="42">
        <f>IF('Indicator Data'!Y196="No Data",1,IF('Indicator Data imputation'!Y195&lt;&gt;"",1,0))</f>
        <v>0</v>
      </c>
      <c r="Y192" s="42">
        <f>IF('Indicator Data'!Z196="No Data",1,IF('Indicator Data imputation'!Z195&lt;&gt;"",1,0))</f>
        <v>0</v>
      </c>
      <c r="Z192" s="42">
        <f>IF('Indicator Data'!AA196="No Data",1,IF('Indicator Data imputation'!AA195&lt;&gt;"",1,0))</f>
        <v>0</v>
      </c>
      <c r="AA192" s="42">
        <f>IF('Indicator Data'!AB196="No Data",1,IF('Indicator Data imputation'!AB195&lt;&gt;"",1,0))</f>
        <v>0</v>
      </c>
      <c r="AB192" s="42">
        <f>IF('Indicator Data'!AC196="No Data",1,IF('Indicator Data imputation'!AC195&lt;&gt;"",1,0))</f>
        <v>0</v>
      </c>
      <c r="AC192" s="42">
        <f>IF('Indicator Data'!AD196="No Data",1,IF('Indicator Data imputation'!AD195&lt;&gt;"",1,0))</f>
        <v>0</v>
      </c>
      <c r="AD192" s="42">
        <f>IF('Indicator Data'!AE196="No Data",1,IF('Indicator Data imputation'!AE195&lt;&gt;"",1,0))</f>
        <v>0</v>
      </c>
      <c r="AE192" s="42">
        <f>IF('Indicator Data'!AF196="No Data",1,IF('Indicator Data imputation'!AF195&lt;&gt;"",1,0))</f>
        <v>0</v>
      </c>
      <c r="AF192" s="42">
        <f>IF('Indicator Data'!AG196="No Data",1,IF('Indicator Data imputation'!AG195&lt;&gt;"",1,0))</f>
        <v>0</v>
      </c>
      <c r="AG192" s="42">
        <f>IF('Indicator Data'!AH196="No Data",1,IF('Indicator Data imputation'!AH195&lt;&gt;"",1,0))</f>
        <v>0</v>
      </c>
      <c r="AH192" s="42">
        <f>IF('Indicator Data'!AI196="No Data",1,IF('Indicator Data imputation'!AI195&lt;&gt;"",1,0))</f>
        <v>0</v>
      </c>
      <c r="AI192" s="42">
        <f>IF('Indicator Data'!AJ196="No Data",1,IF('Indicator Data imputation'!AJ195&lt;&gt;"",1,0))</f>
        <v>0</v>
      </c>
      <c r="AJ192" s="42">
        <f>IF('Indicator Data'!AK196="No Data",1,IF('Indicator Data imputation'!AK195&lt;&gt;"",1,0))</f>
        <v>0</v>
      </c>
      <c r="AK192" s="42">
        <f>IF('Indicator Data'!AL196="No Data",1,IF('Indicator Data imputation'!AL195&lt;&gt;"",1,0))</f>
        <v>0</v>
      </c>
      <c r="AL192" s="42">
        <f>IF('Indicator Data'!AM196="No Data",1,IF('Indicator Data imputation'!AM195&lt;&gt;"",1,0))</f>
        <v>0</v>
      </c>
      <c r="AM192" s="42">
        <f>IF('Indicator Data'!AN196="No Data",1,IF('Indicator Data imputation'!AN195&lt;&gt;"",1,0))</f>
        <v>0</v>
      </c>
      <c r="AN192" s="42">
        <f>IF('Indicator Data'!AO196="No Data",1,IF('Indicator Data imputation'!AO195&lt;&gt;"",1,0))</f>
        <v>0</v>
      </c>
      <c r="AO192" s="42">
        <f>IF('Indicator Data'!AP196="No Data",1,IF('Indicator Data imputation'!AP195&lt;&gt;"",1,0))</f>
        <v>0</v>
      </c>
      <c r="AP192" s="42">
        <f>IF('Indicator Data'!AQ196="No Data",1,IF('Indicator Data imputation'!AQ195&lt;&gt;"",1,0))</f>
        <v>0</v>
      </c>
      <c r="AQ192" s="42">
        <f>IF('Indicator Data'!AR196="No Data",1,IF('Indicator Data imputation'!AR195&lt;&gt;"",1,0))</f>
        <v>0</v>
      </c>
      <c r="AR192" s="42">
        <f>IF('Indicator Data'!AS196="No Data",1,IF('Indicator Data imputation'!AS195&lt;&gt;"",1,0))</f>
        <v>0</v>
      </c>
      <c r="AS192" s="42">
        <f>IF('Indicator Data'!AT196="No Data",1,IF('Indicator Data imputation'!AT195&lt;&gt;"",1,0))</f>
        <v>0</v>
      </c>
      <c r="AT192" s="42">
        <f>IF('Indicator Data'!AU196="No Data",1,IF('Indicator Data imputation'!AU195&lt;&gt;"",1,0))</f>
        <v>0</v>
      </c>
      <c r="AU192" s="42">
        <f>IF('Indicator Data'!AV196="No Data",1,IF('Indicator Data imputation'!AV195&lt;&gt;"",1,0))</f>
        <v>0</v>
      </c>
      <c r="AV192" s="42">
        <f>IF('Indicator Data'!AW196="No Data",1,IF('Indicator Data imputation'!AW195&lt;&gt;"",1,0))</f>
        <v>0</v>
      </c>
      <c r="AW192" s="42">
        <f>IF('Indicator Data'!AX196="No Data",1,IF('Indicator Data imputation'!AX195&lt;&gt;"",1,0))</f>
        <v>0</v>
      </c>
      <c r="AX192" s="42">
        <f>IF('Indicator Data'!AY196="No Data",1,IF('Indicator Data imputation'!AY195&lt;&gt;"",1,0))</f>
        <v>0</v>
      </c>
      <c r="AY192" s="42">
        <f>IF('Indicator Data'!AZ196="No Data",1,IF('Indicator Data imputation'!AZ195&lt;&gt;"",1,0))</f>
        <v>0</v>
      </c>
      <c r="AZ192" s="42">
        <f>IF('Indicator Data'!BA196="No Data",1,IF('Indicator Data imputation'!BA195&lt;&gt;"",1,0))</f>
        <v>0</v>
      </c>
      <c r="BA192" s="42">
        <f>IF('Indicator Data'!BB196="No Data",1,IF('Indicator Data imputation'!BB195&lt;&gt;"",1,0))</f>
        <v>0</v>
      </c>
      <c r="BB192" s="42">
        <f>IF('Indicator Data'!BC196="No Data",1,IF('Indicator Data imputation'!BC195&lt;&gt;"",1,0))</f>
        <v>0</v>
      </c>
      <c r="BC192" s="42">
        <f>IF('Indicator Data'!BD196="No Data",1,IF('Indicator Data imputation'!BD195&lt;&gt;"",1,0))</f>
        <v>0</v>
      </c>
      <c r="BD192" s="42">
        <f>IF('Indicator Data'!BE196="No Data",1,IF('Indicator Data imputation'!BE195&lt;&gt;"",1,0))</f>
        <v>0</v>
      </c>
      <c r="BE192" s="42">
        <f>IF('Indicator Data'!BF196="No Data",1,IF('Indicator Data imputation'!BF195&lt;&gt;"",1,0))</f>
        <v>0</v>
      </c>
      <c r="BF192" s="42">
        <f>IF('Indicator Data'!BG196="No Data",1,IF('Indicator Data imputation'!BG195&lt;&gt;"",1,0))</f>
        <v>0</v>
      </c>
      <c r="BG192" s="42">
        <f>IF('Indicator Data'!BH196="No Data",1,IF('Indicator Data imputation'!BH195&lt;&gt;"",1,0))</f>
        <v>0</v>
      </c>
      <c r="BH192" s="42">
        <f>IF('Indicator Data'!BI196="No Data",1,IF('Indicator Data imputation'!BI195&lt;&gt;"",1,0))</f>
        <v>0</v>
      </c>
      <c r="BI192" s="42">
        <f>IF('Indicator Data'!BJ196="No Data",1,IF('Indicator Data imputation'!BJ195&lt;&gt;"",1,0))</f>
        <v>0</v>
      </c>
      <c r="BJ192" s="42">
        <f>IF('Indicator Data'!BK196="No Data",1,IF('Indicator Data imputation'!BK195&lt;&gt;"",1,0))</f>
        <v>0</v>
      </c>
      <c r="BK192" s="42">
        <f>IF('Indicator Data'!BL196="No Data",1,IF('Indicator Data imputation'!BL195&lt;&gt;"",1,0))</f>
        <v>0</v>
      </c>
      <c r="BL192" s="42">
        <f>IF('Indicator Data'!BM196="No Data",1,IF('Indicator Data imputation'!BM195&lt;&gt;"",1,0))</f>
        <v>0</v>
      </c>
      <c r="BM192" s="42">
        <f>IF('Indicator Data'!BN196="No Data",1,IF('Indicator Data imputation'!BN195&lt;&gt;"",1,0))</f>
        <v>0</v>
      </c>
      <c r="BN192" s="42">
        <f>IF('Indicator Data'!BO196="No Data",1,IF('Indicator Data imputation'!BO195&lt;&gt;"",1,0))</f>
        <v>0</v>
      </c>
      <c r="BO192" s="42">
        <f>IF('Indicator Data'!BP196="No Data",1,IF('Indicator Data imputation'!BP195&lt;&gt;"",1,0))</f>
        <v>0</v>
      </c>
      <c r="BP192" s="42">
        <f>IF('Indicator Data'!BQ196="No Data",1,IF('Indicator Data imputation'!BQ195&lt;&gt;"",1,0))</f>
        <v>0</v>
      </c>
      <c r="BQ192" s="42">
        <f>IF('Indicator Data'!BR196="No Data",1,IF('Indicator Data imputation'!BR195&lt;&gt;"",1,0))</f>
        <v>0</v>
      </c>
      <c r="BR192" s="42">
        <f>IF('Indicator Data'!BS196="No Data",1,IF('Indicator Data imputation'!BS195&lt;&gt;"",1,0))</f>
        <v>0</v>
      </c>
      <c r="BS192" s="42">
        <f>IF('Indicator Data'!BT196="No Data",1,IF('Indicator Data imputation'!BT195&lt;&gt;"",1,0))</f>
        <v>0</v>
      </c>
      <c r="BT192" s="42">
        <f>IF('Indicator Data'!BU196="No Data",1,IF('Indicator Data imputation'!BU195&lt;&gt;"",1,0))</f>
        <v>0</v>
      </c>
      <c r="BU192">
        <f t="shared" si="8"/>
        <v>0</v>
      </c>
      <c r="BV192" s="44">
        <f t="shared" si="7"/>
        <v>0</v>
      </c>
    </row>
    <row r="193" spans="1:72">
      <c r="A193" t="e">
        <f>'Indicator Data'!#REF!</f>
        <v>#REF!</v>
      </c>
      <c r="B193">
        <f>SUM(B2:B192)</f>
        <v>0</v>
      </c>
      <c r="C193">
        <f t="shared" ref="C193:BB193" si="9">SUM(C2:C192)</f>
        <v>0</v>
      </c>
      <c r="D193">
        <f t="shared" si="9"/>
        <v>0</v>
      </c>
      <c r="E193">
        <f t="shared" si="9"/>
        <v>0</v>
      </c>
      <c r="F193">
        <f t="shared" si="9"/>
        <v>0</v>
      </c>
      <c r="G193">
        <f t="shared" si="9"/>
        <v>0</v>
      </c>
      <c r="H193">
        <f t="shared" si="9"/>
        <v>0</v>
      </c>
      <c r="I193">
        <f t="shared" si="9"/>
        <v>0</v>
      </c>
      <c r="J193">
        <f t="shared" si="9"/>
        <v>0</v>
      </c>
      <c r="K193">
        <f t="shared" si="9"/>
        <v>17</v>
      </c>
      <c r="L193">
        <f t="shared" si="9"/>
        <v>44</v>
      </c>
      <c r="M193">
        <f t="shared" si="9"/>
        <v>139</v>
      </c>
      <c r="N193">
        <f t="shared" si="9"/>
        <v>139</v>
      </c>
      <c r="O193">
        <f t="shared" si="9"/>
        <v>139</v>
      </c>
      <c r="P193">
        <f t="shared" si="9"/>
        <v>0</v>
      </c>
      <c r="Q193">
        <f t="shared" si="9"/>
        <v>0</v>
      </c>
      <c r="R193">
        <f t="shared" si="9"/>
        <v>0</v>
      </c>
      <c r="S193">
        <f t="shared" si="9"/>
        <v>0</v>
      </c>
      <c r="T193">
        <f t="shared" si="9"/>
        <v>0</v>
      </c>
      <c r="U193">
        <f t="shared" si="9"/>
        <v>0</v>
      </c>
      <c r="V193">
        <f t="shared" si="9"/>
        <v>0</v>
      </c>
      <c r="W193">
        <f t="shared" si="9"/>
        <v>0</v>
      </c>
      <c r="X193">
        <f t="shared" si="9"/>
        <v>31</v>
      </c>
      <c r="Y193">
        <f t="shared" si="9"/>
        <v>0</v>
      </c>
      <c r="Z193">
        <f t="shared" si="9"/>
        <v>92</v>
      </c>
      <c r="AA193">
        <f t="shared" si="9"/>
        <v>10</v>
      </c>
      <c r="AB193">
        <f t="shared" si="9"/>
        <v>24</v>
      </c>
      <c r="AC193">
        <f t="shared" si="9"/>
        <v>16</v>
      </c>
      <c r="AD193">
        <f t="shared" si="9"/>
        <v>0</v>
      </c>
      <c r="AE193">
        <f t="shared" si="9"/>
        <v>0</v>
      </c>
      <c r="AF193">
        <f t="shared" si="9"/>
        <v>0</v>
      </c>
      <c r="AG193">
        <f t="shared" si="9"/>
        <v>1</v>
      </c>
      <c r="AH193">
        <f t="shared" si="9"/>
        <v>81</v>
      </c>
      <c r="AI193">
        <f t="shared" si="9"/>
        <v>0</v>
      </c>
      <c r="AJ193">
        <f t="shared" si="9"/>
        <v>0</v>
      </c>
      <c r="AK193">
        <f t="shared" si="9"/>
        <v>0</v>
      </c>
      <c r="AL193">
        <f t="shared" si="9"/>
        <v>59</v>
      </c>
      <c r="AM193">
        <f t="shared" si="9"/>
        <v>8</v>
      </c>
      <c r="AN193">
        <f t="shared" si="9"/>
        <v>1</v>
      </c>
      <c r="AO193">
        <f t="shared" si="9"/>
        <v>50</v>
      </c>
      <c r="AP193">
        <f t="shared" si="9"/>
        <v>1</v>
      </c>
      <c r="AQ193">
        <f t="shared" si="9"/>
        <v>33</v>
      </c>
      <c r="AR193">
        <f t="shared" si="9"/>
        <v>59</v>
      </c>
      <c r="AS193">
        <f t="shared" si="9"/>
        <v>86</v>
      </c>
      <c r="AT193">
        <f t="shared" si="9"/>
        <v>3</v>
      </c>
      <c r="AU193">
        <f t="shared" si="9"/>
        <v>20</v>
      </c>
      <c r="AV193">
        <f t="shared" si="9"/>
        <v>31</v>
      </c>
      <c r="AW193">
        <f t="shared" si="9"/>
        <v>0</v>
      </c>
      <c r="AX193">
        <f t="shared" si="9"/>
        <v>0</v>
      </c>
      <c r="AY193">
        <f t="shared" si="9"/>
        <v>0</v>
      </c>
      <c r="AZ193">
        <f t="shared" si="9"/>
        <v>0</v>
      </c>
      <c r="BA193">
        <f t="shared" si="9"/>
        <v>0</v>
      </c>
      <c r="BB193">
        <f t="shared" si="9"/>
        <v>0</v>
      </c>
      <c r="BC193">
        <f t="shared" ref="BC193:BT193" si="10">SUM(BC2:BC192)</f>
        <v>23</v>
      </c>
      <c r="BD193">
        <f t="shared" si="10"/>
        <v>22</v>
      </c>
      <c r="BE193">
        <f t="shared" si="10"/>
        <v>40</v>
      </c>
      <c r="BF193">
        <f t="shared" si="10"/>
        <v>0</v>
      </c>
      <c r="BG193">
        <f t="shared" si="10"/>
        <v>13</v>
      </c>
      <c r="BH193">
        <f t="shared" si="10"/>
        <v>0</v>
      </c>
      <c r="BI193">
        <f t="shared" si="10"/>
        <v>51</v>
      </c>
      <c r="BJ193">
        <f t="shared" si="10"/>
        <v>1</v>
      </c>
      <c r="BK193">
        <f t="shared" si="10"/>
        <v>0</v>
      </c>
      <c r="BL193">
        <f t="shared" si="10"/>
        <v>0</v>
      </c>
      <c r="BM193">
        <f t="shared" si="10"/>
        <v>0</v>
      </c>
      <c r="BN193">
        <f t="shared" si="10"/>
        <v>0</v>
      </c>
      <c r="BO193">
        <f t="shared" si="10"/>
        <v>1</v>
      </c>
      <c r="BP193">
        <f t="shared" si="10"/>
        <v>1</v>
      </c>
      <c r="BQ193">
        <f t="shared" si="10"/>
        <v>9</v>
      </c>
      <c r="BR193">
        <f t="shared" si="10"/>
        <v>39</v>
      </c>
      <c r="BS193">
        <f t="shared" si="10"/>
        <v>6</v>
      </c>
      <c r="BT193">
        <f t="shared" si="10"/>
        <v>7</v>
      </c>
    </row>
    <row r="194" spans="1:72">
      <c r="A194" t="e">
        <f>'Indicator Data'!#REF!</f>
        <v>#REF!</v>
      </c>
      <c r="B194" s="44">
        <f>B193/191</f>
        <v>0</v>
      </c>
      <c r="C194" s="44">
        <f t="shared" ref="C194:BB194" si="11">C193/191</f>
        <v>0</v>
      </c>
      <c r="D194" s="44">
        <f t="shared" si="11"/>
        <v>0</v>
      </c>
      <c r="E194" s="44">
        <f t="shared" si="11"/>
        <v>0</v>
      </c>
      <c r="F194" s="44">
        <f t="shared" si="11"/>
        <v>0</v>
      </c>
      <c r="G194" s="44">
        <f t="shared" si="11"/>
        <v>0</v>
      </c>
      <c r="H194" s="44">
        <f t="shared" si="11"/>
        <v>0</v>
      </c>
      <c r="I194" s="44">
        <f t="shared" si="11"/>
        <v>0</v>
      </c>
      <c r="J194" s="44">
        <f t="shared" si="11"/>
        <v>0</v>
      </c>
      <c r="K194" s="44">
        <f t="shared" si="11"/>
        <v>8.9005235602094238E-2</v>
      </c>
      <c r="L194" s="44">
        <f t="shared" si="11"/>
        <v>0.23036649214659685</v>
      </c>
      <c r="M194" s="44">
        <f t="shared" si="11"/>
        <v>0.72774869109947649</v>
      </c>
      <c r="N194" s="44">
        <f t="shared" si="11"/>
        <v>0.72774869109947649</v>
      </c>
      <c r="O194" s="44">
        <f t="shared" si="11"/>
        <v>0.72774869109947649</v>
      </c>
      <c r="P194" s="44">
        <f t="shared" si="11"/>
        <v>0</v>
      </c>
      <c r="Q194" s="44">
        <f t="shared" si="11"/>
        <v>0</v>
      </c>
      <c r="R194" s="44">
        <f t="shared" si="11"/>
        <v>0</v>
      </c>
      <c r="S194" s="44">
        <f t="shared" si="11"/>
        <v>0</v>
      </c>
      <c r="T194" s="44">
        <f t="shared" si="11"/>
        <v>0</v>
      </c>
      <c r="U194" s="44">
        <f t="shared" si="11"/>
        <v>0</v>
      </c>
      <c r="V194" s="44">
        <f t="shared" si="11"/>
        <v>0</v>
      </c>
      <c r="W194" s="44">
        <f t="shared" si="11"/>
        <v>0</v>
      </c>
      <c r="X194" s="44">
        <f t="shared" si="11"/>
        <v>0.16230366492146597</v>
      </c>
      <c r="Y194" s="44">
        <f t="shared" si="11"/>
        <v>0</v>
      </c>
      <c r="Z194" s="44">
        <f t="shared" si="11"/>
        <v>0.48167539267015708</v>
      </c>
      <c r="AA194" s="44">
        <f t="shared" si="11"/>
        <v>5.2356020942408377E-2</v>
      </c>
      <c r="AB194" s="44">
        <f t="shared" si="11"/>
        <v>0.1256544502617801</v>
      </c>
      <c r="AC194" s="44">
        <f t="shared" si="11"/>
        <v>8.3769633507853408E-2</v>
      </c>
      <c r="AD194" s="44">
        <f t="shared" si="11"/>
        <v>0</v>
      </c>
      <c r="AE194" s="44">
        <f t="shared" si="11"/>
        <v>0</v>
      </c>
      <c r="AF194" s="44">
        <f t="shared" si="11"/>
        <v>0</v>
      </c>
      <c r="AG194" s="44">
        <f t="shared" si="11"/>
        <v>5.235602094240838E-3</v>
      </c>
      <c r="AH194" s="44">
        <f t="shared" si="11"/>
        <v>0.42408376963350786</v>
      </c>
      <c r="AI194" s="44">
        <f t="shared" si="11"/>
        <v>0</v>
      </c>
      <c r="AJ194" s="44">
        <f t="shared" si="11"/>
        <v>0</v>
      </c>
      <c r="AK194" s="44">
        <f t="shared" si="11"/>
        <v>0</v>
      </c>
      <c r="AL194" s="44">
        <f t="shared" si="11"/>
        <v>0.30890052356020942</v>
      </c>
      <c r="AM194" s="44">
        <f t="shared" si="11"/>
        <v>4.1884816753926704E-2</v>
      </c>
      <c r="AN194" s="44">
        <f t="shared" si="11"/>
        <v>5.235602094240838E-3</v>
      </c>
      <c r="AO194" s="44">
        <f t="shared" si="11"/>
        <v>0.26178010471204188</v>
      </c>
      <c r="AP194" s="44">
        <f t="shared" si="11"/>
        <v>5.235602094240838E-3</v>
      </c>
      <c r="AQ194" s="44">
        <f t="shared" si="11"/>
        <v>0.17277486910994763</v>
      </c>
      <c r="AR194" s="44">
        <f t="shared" si="11"/>
        <v>0.30890052356020942</v>
      </c>
      <c r="AS194" s="44">
        <f t="shared" si="11"/>
        <v>0.45026178010471202</v>
      </c>
      <c r="AT194" s="44">
        <f t="shared" si="11"/>
        <v>1.5706806282722512E-2</v>
      </c>
      <c r="AU194" s="44">
        <f t="shared" si="11"/>
        <v>0.10471204188481675</v>
      </c>
      <c r="AV194" s="44">
        <f t="shared" si="11"/>
        <v>0.16230366492146597</v>
      </c>
      <c r="AW194" s="44">
        <f t="shared" si="11"/>
        <v>0</v>
      </c>
      <c r="AX194" s="44">
        <f t="shared" si="11"/>
        <v>0</v>
      </c>
      <c r="AY194" s="44">
        <f t="shared" si="11"/>
        <v>0</v>
      </c>
      <c r="AZ194" s="44">
        <f t="shared" si="11"/>
        <v>0</v>
      </c>
      <c r="BA194" s="44">
        <f t="shared" si="11"/>
        <v>0</v>
      </c>
      <c r="BB194" s="44">
        <f t="shared" si="11"/>
        <v>0</v>
      </c>
      <c r="BC194" s="44">
        <f t="shared" ref="BC194:BT194" si="12">BC193/191</f>
        <v>0.12041884816753927</v>
      </c>
      <c r="BD194" s="44">
        <f t="shared" si="12"/>
        <v>0.11518324607329843</v>
      </c>
      <c r="BE194" s="44">
        <f t="shared" si="12"/>
        <v>0.20942408376963351</v>
      </c>
      <c r="BF194" s="44">
        <f t="shared" si="12"/>
        <v>0</v>
      </c>
      <c r="BG194" s="44">
        <f t="shared" si="12"/>
        <v>6.8062827225130892E-2</v>
      </c>
      <c r="BH194" s="44">
        <f t="shared" si="12"/>
        <v>0</v>
      </c>
      <c r="BI194" s="44">
        <f t="shared" si="12"/>
        <v>0.26701570680628273</v>
      </c>
      <c r="BJ194" s="44">
        <f t="shared" si="12"/>
        <v>5.235602094240838E-3</v>
      </c>
      <c r="BK194" s="44">
        <f t="shared" si="12"/>
        <v>0</v>
      </c>
      <c r="BL194" s="44">
        <f t="shared" si="12"/>
        <v>0</v>
      </c>
      <c r="BM194" s="44">
        <f t="shared" si="12"/>
        <v>0</v>
      </c>
      <c r="BN194" s="44">
        <f t="shared" si="12"/>
        <v>0</v>
      </c>
      <c r="BO194" s="44">
        <f t="shared" si="12"/>
        <v>5.235602094240838E-3</v>
      </c>
      <c r="BP194" s="44">
        <f t="shared" si="12"/>
        <v>5.235602094240838E-3</v>
      </c>
      <c r="BQ194" s="44">
        <f t="shared" si="12"/>
        <v>4.712041884816754E-2</v>
      </c>
      <c r="BR194" s="44">
        <f t="shared" si="12"/>
        <v>0.20418848167539266</v>
      </c>
      <c r="BS194" s="44">
        <f t="shared" si="12"/>
        <v>3.1413612565445025E-2</v>
      </c>
      <c r="BT194" s="44">
        <f t="shared" si="12"/>
        <v>3.6649214659685861E-2</v>
      </c>
    </row>
    <row r="197" spans="1:72">
      <c r="B197" t="s">
        <v>959</v>
      </c>
      <c r="C197" s="44">
        <f>SUM(B193:AF193)/(COUNT(B193:AF193)*191)</f>
        <v>0.1099476439790576</v>
      </c>
    </row>
    <row r="198" spans="1:72">
      <c r="B198" t="s">
        <v>960</v>
      </c>
      <c r="C198" s="44">
        <f>SUM(AG193:BB193)/(COUNT(AG193:BB193)*191)</f>
        <v>0.10304616849119468</v>
      </c>
    </row>
    <row r="199" spans="1:72">
      <c r="B199" t="s">
        <v>961</v>
      </c>
      <c r="C199" s="44">
        <f>SUM(BC193:BT193)/(COUNT(BC193:BT193)*191)</f>
        <v>6.1954624781849911E-2</v>
      </c>
    </row>
  </sheetData>
  <pageMargins left="0.70866141732283472" right="0.70866141732283472" top="0.74803149606299213" bottom="0.74803149606299213" header="0.31496062992125984" footer="0.31496062992125984"/>
  <pageSetup paperSize="9" scale="32" fitToHeight="5"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7030A0"/>
  </sheetPr>
  <dimension ref="A1:H1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83203125" defaultRowHeight="15"/>
  <cols>
    <col min="1" max="1" width="23.5" bestFit="1" customWidth="1"/>
    <col min="7" max="7" width="8.83203125" customWidth="1"/>
  </cols>
  <sheetData>
    <row r="1" spans="1:8" ht="179">
      <c r="A1" t="s">
        <v>864</v>
      </c>
      <c r="B1" s="37" t="s">
        <v>824</v>
      </c>
      <c r="C1" s="45" t="s">
        <v>825</v>
      </c>
      <c r="D1" s="37" t="s">
        <v>862</v>
      </c>
      <c r="E1" s="37" t="s">
        <v>824</v>
      </c>
      <c r="F1" s="45" t="s">
        <v>865</v>
      </c>
      <c r="G1" s="37" t="s">
        <v>862</v>
      </c>
      <c r="H1" s="37" t="s">
        <v>866</v>
      </c>
    </row>
    <row r="2" spans="1:8">
      <c r="A2" t="s">
        <v>0</v>
      </c>
      <c r="B2">
        <f>'Imputed and missing data hidden'!BU2</f>
        <v>4</v>
      </c>
      <c r="C2" s="43">
        <f>IF(VLOOKUP(A2,'Hazard &amp; Exposure'!$B$6:$CZ$196,103,FALSE)&gt;7,1,0)</f>
        <v>1</v>
      </c>
      <c r="D2" s="46">
        <f>'Indicator Date hidden2'!BV3</f>
        <v>0.28358208955223879</v>
      </c>
      <c r="E2" s="46">
        <f t="shared" ref="E2:E33" si="0">IF(B2&gt;B$197,10,10-(B$197-B2)/(B$197-B$196)*10)</f>
        <v>2.666666666666667</v>
      </c>
      <c r="F2" s="46">
        <f t="shared" ref="F2:F33" si="1">IF(C2=1,$B$199,1)</f>
        <v>1.25</v>
      </c>
      <c r="G2" s="46">
        <f t="shared" ref="G2:G33" si="2">IF(D2&gt;D$197,10,10-(D$197-D2)/(D$197-D$196)*10)</f>
        <v>3.7810945273631837</v>
      </c>
      <c r="H2" s="46">
        <f t="shared" ref="H2:H33" si="3">10-(12.5-AVERAGE(E2,G2)*F2)/12.5*10</f>
        <v>3.2238805970149258</v>
      </c>
    </row>
    <row r="3" spans="1:8">
      <c r="A3" t="s">
        <v>2</v>
      </c>
      <c r="B3">
        <f>'Imputed and missing data hidden'!BU3</f>
        <v>6</v>
      </c>
      <c r="C3" s="43">
        <f>IF(VLOOKUP(A3,'Hazard &amp; Exposure'!$B$6:$CZ$196,103,FALSE)&gt;7,1,0)</f>
        <v>0</v>
      </c>
      <c r="D3" s="46">
        <f>'Indicator Date hidden2'!BV4</f>
        <v>0.265625</v>
      </c>
      <c r="E3" s="46">
        <f t="shared" si="0"/>
        <v>4</v>
      </c>
      <c r="F3" s="46">
        <f t="shared" si="1"/>
        <v>1</v>
      </c>
      <c r="G3" s="46">
        <f t="shared" si="2"/>
        <v>3.5416666666666661</v>
      </c>
      <c r="H3" s="46">
        <f t="shared" si="3"/>
        <v>3.0166666666666657</v>
      </c>
    </row>
    <row r="4" spans="1:8">
      <c r="A4" t="s">
        <v>4</v>
      </c>
      <c r="B4">
        <f>'Imputed and missing data hidden'!BU4</f>
        <v>0</v>
      </c>
      <c r="C4" s="43">
        <f>IF(VLOOKUP(A4,'Hazard &amp; Exposure'!$B$6:$CZ$196,103,FALSE)&gt;7,1,0)</f>
        <v>0</v>
      </c>
      <c r="D4" s="46">
        <f>'Indicator Date hidden2'!BV5</f>
        <v>0.53521126760563376</v>
      </c>
      <c r="E4" s="46">
        <f t="shared" si="0"/>
        <v>0</v>
      </c>
      <c r="F4" s="46">
        <f t="shared" si="1"/>
        <v>1</v>
      </c>
      <c r="G4" s="46">
        <f t="shared" si="2"/>
        <v>7.1361502347417831</v>
      </c>
      <c r="H4" s="46">
        <f t="shared" si="3"/>
        <v>2.854460093896714</v>
      </c>
    </row>
    <row r="5" spans="1:8">
      <c r="A5" t="s">
        <v>6</v>
      </c>
      <c r="B5">
        <f>'Imputed and missing data hidden'!BU5</f>
        <v>0</v>
      </c>
      <c r="C5" s="43">
        <f>IF(VLOOKUP(A5,'Hazard &amp; Exposure'!$B$6:$CZ$196,103,FALSE)&gt;7,1,0)</f>
        <v>0</v>
      </c>
      <c r="D5" s="46">
        <f>'Indicator Date hidden2'!BV6</f>
        <v>0.44285714285714284</v>
      </c>
      <c r="E5" s="46">
        <f t="shared" si="0"/>
        <v>0</v>
      </c>
      <c r="F5" s="46">
        <f t="shared" si="1"/>
        <v>1</v>
      </c>
      <c r="G5" s="46">
        <f t="shared" si="2"/>
        <v>5.9047619047619042</v>
      </c>
      <c r="H5" s="46">
        <f t="shared" si="3"/>
        <v>2.3619047619047615</v>
      </c>
    </row>
    <row r="6" spans="1:8">
      <c r="A6" t="s">
        <v>8</v>
      </c>
      <c r="B6">
        <f>'Imputed and missing data hidden'!BU6</f>
        <v>20</v>
      </c>
      <c r="C6" s="43">
        <f>IF(VLOOKUP(A6,'Hazard &amp; Exposure'!$B$6:$CZ$196,103,FALSE)&gt;7,1,0)</f>
        <v>0</v>
      </c>
      <c r="D6" s="46">
        <f>'Indicator Date hidden2'!BV7</f>
        <v>0.49019607843137253</v>
      </c>
      <c r="E6" s="46">
        <f t="shared" si="0"/>
        <v>10</v>
      </c>
      <c r="F6" s="46">
        <f t="shared" si="1"/>
        <v>1</v>
      </c>
      <c r="G6" s="46">
        <f t="shared" si="2"/>
        <v>6.5359477124183005</v>
      </c>
      <c r="H6" s="46">
        <f t="shared" si="3"/>
        <v>6.6143790849673199</v>
      </c>
    </row>
    <row r="7" spans="1:8">
      <c r="A7" t="s">
        <v>10</v>
      </c>
      <c r="B7">
        <f>'Imputed and missing data hidden'!BU7</f>
        <v>6</v>
      </c>
      <c r="C7" s="43">
        <f>IF(VLOOKUP(A7,'Hazard &amp; Exposure'!$B$6:$CZ$196,103,FALSE)&gt;7,1,0)</f>
        <v>0</v>
      </c>
      <c r="D7" s="46">
        <f>'Indicator Date hidden2'!BV8</f>
        <v>0.23809523809523808</v>
      </c>
      <c r="E7" s="46">
        <f t="shared" si="0"/>
        <v>4</v>
      </c>
      <c r="F7" s="46">
        <f t="shared" si="1"/>
        <v>1</v>
      </c>
      <c r="G7" s="46">
        <f t="shared" si="2"/>
        <v>3.1746031746031758</v>
      </c>
      <c r="H7" s="46">
        <f t="shared" si="3"/>
        <v>2.8698412698412712</v>
      </c>
    </row>
    <row r="8" spans="1:8">
      <c r="A8" t="s">
        <v>12</v>
      </c>
      <c r="B8">
        <f>'Imputed and missing data hidden'!BU8</f>
        <v>3</v>
      </c>
      <c r="C8" s="43">
        <f>IF(VLOOKUP(A8,'Hazard &amp; Exposure'!$B$6:$CZ$196,103,FALSE)&gt;7,1,0)</f>
        <v>0</v>
      </c>
      <c r="D8" s="46">
        <f>'Indicator Date hidden2'!BV9</f>
        <v>0.38235294117647056</v>
      </c>
      <c r="E8" s="46">
        <f t="shared" si="0"/>
        <v>2</v>
      </c>
      <c r="F8" s="46">
        <f t="shared" si="1"/>
        <v>1</v>
      </c>
      <c r="G8" s="46">
        <f t="shared" si="2"/>
        <v>5.0980392156862742</v>
      </c>
      <c r="H8" s="46">
        <f t="shared" si="3"/>
        <v>2.8392156862745104</v>
      </c>
    </row>
    <row r="9" spans="1:8">
      <c r="A9" t="s">
        <v>14</v>
      </c>
      <c r="B9">
        <f>'Imputed and missing data hidden'!BU9</f>
        <v>9</v>
      </c>
      <c r="C9" s="43">
        <f>IF(VLOOKUP(A9,'Hazard &amp; Exposure'!$B$6:$CZ$196,103,FALSE)&gt;7,1,0)</f>
        <v>0</v>
      </c>
      <c r="D9" s="46">
        <f>'Indicator Date hidden2'!BV10</f>
        <v>0.21666666666666667</v>
      </c>
      <c r="E9" s="46">
        <f t="shared" si="0"/>
        <v>6</v>
      </c>
      <c r="F9" s="46">
        <f t="shared" si="1"/>
        <v>1</v>
      </c>
      <c r="G9" s="46">
        <f t="shared" si="2"/>
        <v>2.8888888888888884</v>
      </c>
      <c r="H9" s="46">
        <f t="shared" si="3"/>
        <v>3.5555555555555562</v>
      </c>
    </row>
    <row r="10" spans="1:8">
      <c r="A10" t="s">
        <v>16</v>
      </c>
      <c r="B10">
        <f>'Imputed and missing data hidden'!BU10</f>
        <v>12</v>
      </c>
      <c r="C10" s="43">
        <f>IF(VLOOKUP(A10,'Hazard &amp; Exposure'!$B$6:$CZ$196,103,FALSE)&gt;7,1,0)</f>
        <v>0</v>
      </c>
      <c r="D10" s="46">
        <f>'Indicator Date hidden2'!BV11</f>
        <v>0.19298245614035087</v>
      </c>
      <c r="E10" s="46">
        <f t="shared" si="0"/>
        <v>8</v>
      </c>
      <c r="F10" s="46">
        <f t="shared" si="1"/>
        <v>1</v>
      </c>
      <c r="G10" s="46">
        <f t="shared" si="2"/>
        <v>2.5730994152046769</v>
      </c>
      <c r="H10" s="46">
        <f t="shared" si="3"/>
        <v>4.2292397660818706</v>
      </c>
    </row>
    <row r="11" spans="1:8">
      <c r="A11" t="s">
        <v>18</v>
      </c>
      <c r="B11">
        <f>'Imputed and missing data hidden'!BU11</f>
        <v>7</v>
      </c>
      <c r="C11" s="43">
        <f>IF(VLOOKUP(A11,'Hazard &amp; Exposure'!$B$6:$CZ$196,103,FALSE)&gt;7,1,0)</f>
        <v>1</v>
      </c>
      <c r="D11" s="46">
        <f>'Indicator Date hidden2'!BV12</f>
        <v>0.515625</v>
      </c>
      <c r="E11" s="46">
        <f t="shared" si="0"/>
        <v>4.666666666666667</v>
      </c>
      <c r="F11" s="46">
        <f t="shared" si="1"/>
        <v>1.25</v>
      </c>
      <c r="G11" s="46">
        <f t="shared" si="2"/>
        <v>6.875</v>
      </c>
      <c r="H11" s="46">
        <f t="shared" si="3"/>
        <v>5.7708333333333348</v>
      </c>
    </row>
    <row r="12" spans="1:8">
      <c r="A12" t="s">
        <v>20</v>
      </c>
      <c r="B12">
        <f>'Imputed and missing data hidden'!BU12</f>
        <v>15</v>
      </c>
      <c r="C12" s="43">
        <f>IF(VLOOKUP(A12,'Hazard &amp; Exposure'!$B$6:$CZ$196,103,FALSE)&gt;7,1,0)</f>
        <v>0</v>
      </c>
      <c r="D12" s="46">
        <f>'Indicator Date hidden2'!BV13</f>
        <v>0.36842105263157893</v>
      </c>
      <c r="E12" s="46">
        <f t="shared" si="0"/>
        <v>10</v>
      </c>
      <c r="F12" s="46">
        <f t="shared" si="1"/>
        <v>1</v>
      </c>
      <c r="G12" s="46">
        <f t="shared" si="2"/>
        <v>4.9122807017543852</v>
      </c>
      <c r="H12" s="46">
        <f t="shared" si="3"/>
        <v>5.9649122807017543</v>
      </c>
    </row>
    <row r="13" spans="1:8">
      <c r="A13" t="s">
        <v>22</v>
      </c>
      <c r="B13">
        <f>'Imputed and missing data hidden'!BU13</f>
        <v>16</v>
      </c>
      <c r="C13" s="43">
        <f>IF(VLOOKUP(A13,'Hazard &amp; Exposure'!$B$6:$CZ$196,103,FALSE)&gt;7,1,0)</f>
        <v>0</v>
      </c>
      <c r="D13" s="46">
        <f>'Indicator Date hidden2'!BV14</f>
        <v>0.25</v>
      </c>
      <c r="E13" s="46">
        <f t="shared" si="0"/>
        <v>10</v>
      </c>
      <c r="F13" s="46">
        <f t="shared" si="1"/>
        <v>1</v>
      </c>
      <c r="G13" s="46">
        <f t="shared" si="2"/>
        <v>3.3333333333333339</v>
      </c>
      <c r="H13" s="46">
        <f t="shared" si="3"/>
        <v>5.3333333333333339</v>
      </c>
    </row>
    <row r="14" spans="1:8">
      <c r="A14" t="s">
        <v>24</v>
      </c>
      <c r="B14">
        <f>'Imputed and missing data hidden'!BU14</f>
        <v>3</v>
      </c>
      <c r="C14" s="43">
        <f>IF(VLOOKUP(A14,'Hazard &amp; Exposure'!$B$6:$CZ$196,103,FALSE)&gt;7,1,0)</f>
        <v>0</v>
      </c>
      <c r="D14" s="46">
        <f>'Indicator Date hidden2'!BV15</f>
        <v>4.4117647058823532E-2</v>
      </c>
      <c r="E14" s="46">
        <f t="shared" si="0"/>
        <v>2</v>
      </c>
      <c r="F14" s="46">
        <f t="shared" si="1"/>
        <v>1</v>
      </c>
      <c r="G14" s="46">
        <f t="shared" si="2"/>
        <v>0.58823529411764675</v>
      </c>
      <c r="H14" s="46">
        <f t="shared" si="3"/>
        <v>1.0352941176470569</v>
      </c>
    </row>
    <row r="15" spans="1:8">
      <c r="A15" t="s">
        <v>26</v>
      </c>
      <c r="B15">
        <f>'Imputed and missing data hidden'!BU15</f>
        <v>11</v>
      </c>
      <c r="C15" s="43">
        <f>IF(VLOOKUP(A15,'Hazard &amp; Exposure'!$B$6:$CZ$196,103,FALSE)&gt;7,1,0)</f>
        <v>0</v>
      </c>
      <c r="D15" s="46">
        <f>'Indicator Date hidden2'!BV16</f>
        <v>0.66101694915254239</v>
      </c>
      <c r="E15" s="46">
        <f t="shared" si="0"/>
        <v>7.3333333333333339</v>
      </c>
      <c r="F15" s="46">
        <f t="shared" si="1"/>
        <v>1</v>
      </c>
      <c r="G15" s="46">
        <f t="shared" si="2"/>
        <v>8.8135593220338979</v>
      </c>
      <c r="H15" s="46">
        <f t="shared" si="3"/>
        <v>6.4587570621468924</v>
      </c>
    </row>
    <row r="16" spans="1:8">
      <c r="A16" t="s">
        <v>28</v>
      </c>
      <c r="B16">
        <f>'Imputed and missing data hidden'!BU16</f>
        <v>8</v>
      </c>
      <c r="C16" s="43">
        <f>IF(VLOOKUP(A16,'Hazard &amp; Exposure'!$B$6:$CZ$196,103,FALSE)&gt;7,1,0)</f>
        <v>0</v>
      </c>
      <c r="D16" s="46">
        <f>'Indicator Date hidden2'!BV17</f>
        <v>0.20967741935483872</v>
      </c>
      <c r="E16" s="46">
        <f t="shared" si="0"/>
        <v>5.333333333333333</v>
      </c>
      <c r="F16" s="46">
        <f t="shared" si="1"/>
        <v>1</v>
      </c>
      <c r="G16" s="46">
        <f t="shared" si="2"/>
        <v>2.7956989247311839</v>
      </c>
      <c r="H16" s="46">
        <f t="shared" si="3"/>
        <v>3.2516129032258068</v>
      </c>
    </row>
    <row r="17" spans="1:8">
      <c r="A17" t="s">
        <v>30</v>
      </c>
      <c r="B17">
        <f>'Imputed and missing data hidden'!BU17</f>
        <v>9</v>
      </c>
      <c r="C17" s="43">
        <f>IF(VLOOKUP(A17,'Hazard &amp; Exposure'!$B$6:$CZ$196,103,FALSE)&gt;7,1,0)</f>
        <v>0</v>
      </c>
      <c r="D17" s="46">
        <f>'Indicator Date hidden2'!BV18</f>
        <v>0.26666666666666666</v>
      </c>
      <c r="E17" s="46">
        <f t="shared" si="0"/>
        <v>6</v>
      </c>
      <c r="F17" s="46">
        <f t="shared" si="1"/>
        <v>1</v>
      </c>
      <c r="G17" s="46">
        <f t="shared" si="2"/>
        <v>3.5555555555555554</v>
      </c>
      <c r="H17" s="46">
        <f t="shared" si="3"/>
        <v>3.8222222222222229</v>
      </c>
    </row>
    <row r="18" spans="1:8">
      <c r="A18" t="s">
        <v>32</v>
      </c>
      <c r="B18">
        <f>'Imputed and missing data hidden'!BU18</f>
        <v>9</v>
      </c>
      <c r="C18" s="43">
        <f>IF(VLOOKUP(A18,'Hazard &amp; Exposure'!$B$6:$CZ$196,103,FALSE)&gt;7,1,0)</f>
        <v>0</v>
      </c>
      <c r="D18" s="46">
        <f>'Indicator Date hidden2'!BV19</f>
        <v>0.35</v>
      </c>
      <c r="E18" s="46">
        <f t="shared" si="0"/>
        <v>6</v>
      </c>
      <c r="F18" s="46">
        <f t="shared" si="1"/>
        <v>1</v>
      </c>
      <c r="G18" s="46">
        <f t="shared" si="2"/>
        <v>4.666666666666667</v>
      </c>
      <c r="H18" s="46">
        <f t="shared" si="3"/>
        <v>4.2666666666666675</v>
      </c>
    </row>
    <row r="19" spans="1:8">
      <c r="A19" t="s">
        <v>34</v>
      </c>
      <c r="B19">
        <f>'Imputed and missing data hidden'!BU19</f>
        <v>1</v>
      </c>
      <c r="C19" s="43">
        <f>IF(VLOOKUP(A19,'Hazard &amp; Exposure'!$B$6:$CZ$196,103,FALSE)&gt;7,1,0)</f>
        <v>0</v>
      </c>
      <c r="D19" s="46">
        <f>'Indicator Date hidden2'!BV20</f>
        <v>0.14492753623188406</v>
      </c>
      <c r="E19" s="46">
        <f t="shared" si="0"/>
        <v>0.66666666666666607</v>
      </c>
      <c r="F19" s="46">
        <f t="shared" si="1"/>
        <v>1</v>
      </c>
      <c r="G19" s="46">
        <f t="shared" si="2"/>
        <v>1.9323671497584538</v>
      </c>
      <c r="H19" s="46">
        <f t="shared" si="3"/>
        <v>1.0396135265700472</v>
      </c>
    </row>
    <row r="20" spans="1:8">
      <c r="A20" t="s">
        <v>36</v>
      </c>
      <c r="B20">
        <f>'Imputed and missing data hidden'!BU20</f>
        <v>6</v>
      </c>
      <c r="C20" s="43">
        <f>IF(VLOOKUP(A20,'Hazard &amp; Exposure'!$B$6:$CZ$196,103,FALSE)&gt;7,1,0)</f>
        <v>0</v>
      </c>
      <c r="D20" s="46">
        <f>'Indicator Date hidden2'!BV21</f>
        <v>0.359375</v>
      </c>
      <c r="E20" s="46">
        <f t="shared" si="0"/>
        <v>4</v>
      </c>
      <c r="F20" s="46">
        <f t="shared" si="1"/>
        <v>1</v>
      </c>
      <c r="G20" s="46">
        <f t="shared" si="2"/>
        <v>4.7916666666666661</v>
      </c>
      <c r="H20" s="46">
        <f t="shared" si="3"/>
        <v>3.5166666666666657</v>
      </c>
    </row>
    <row r="21" spans="1:8">
      <c r="A21" t="s">
        <v>38</v>
      </c>
      <c r="B21">
        <f>'Imputed and missing data hidden'!BU21</f>
        <v>4</v>
      </c>
      <c r="C21" s="43">
        <f>IF(VLOOKUP(A21,'Hazard &amp; Exposure'!$B$6:$CZ$196,103,FALSE)&gt;7,1,0)</f>
        <v>0</v>
      </c>
      <c r="D21" s="46">
        <f>'Indicator Date hidden2'!BV22</f>
        <v>0.5</v>
      </c>
      <c r="E21" s="46">
        <f t="shared" si="0"/>
        <v>2.666666666666667</v>
      </c>
      <c r="F21" s="46">
        <f t="shared" si="1"/>
        <v>1</v>
      </c>
      <c r="G21" s="46">
        <f t="shared" si="2"/>
        <v>6.666666666666667</v>
      </c>
      <c r="H21" s="46">
        <f t="shared" si="3"/>
        <v>3.7333333333333343</v>
      </c>
    </row>
    <row r="22" spans="1:8">
      <c r="A22" t="s">
        <v>39</v>
      </c>
      <c r="B22">
        <f>'Imputed and missing data hidden'!BU22</f>
        <v>10</v>
      </c>
      <c r="C22" s="43">
        <f>IF(VLOOKUP(A22,'Hazard &amp; Exposure'!$B$6:$CZ$196,103,FALSE)&gt;7,1,0)</f>
        <v>0</v>
      </c>
      <c r="D22" s="46">
        <f>'Indicator Date hidden2'!BV23</f>
        <v>0.80327868852459017</v>
      </c>
      <c r="E22" s="46">
        <f t="shared" si="0"/>
        <v>6.666666666666667</v>
      </c>
      <c r="F22" s="46">
        <f t="shared" si="1"/>
        <v>1</v>
      </c>
      <c r="G22" s="46">
        <f t="shared" si="2"/>
        <v>10</v>
      </c>
      <c r="H22" s="46">
        <f t="shared" si="3"/>
        <v>6.6666666666666679</v>
      </c>
    </row>
    <row r="23" spans="1:8">
      <c r="A23" t="s">
        <v>41</v>
      </c>
      <c r="B23">
        <f>'Imputed and missing data hidden'!BU23</f>
        <v>2</v>
      </c>
      <c r="C23" s="43">
        <f>IF(VLOOKUP(A23,'Hazard &amp; Exposure'!$B$6:$CZ$196,103,FALSE)&gt;7,1,0)</f>
        <v>0</v>
      </c>
      <c r="D23" s="46">
        <f>'Indicator Date hidden2'!BV24</f>
        <v>0.5074626865671642</v>
      </c>
      <c r="E23" s="46">
        <f t="shared" si="0"/>
        <v>1.3333333333333321</v>
      </c>
      <c r="F23" s="46">
        <f t="shared" si="1"/>
        <v>1</v>
      </c>
      <c r="G23" s="46">
        <f t="shared" si="2"/>
        <v>6.766169154228856</v>
      </c>
      <c r="H23" s="46">
        <f t="shared" si="3"/>
        <v>3.2398009950248756</v>
      </c>
    </row>
    <row r="24" spans="1:8">
      <c r="A24" t="s">
        <v>43</v>
      </c>
      <c r="B24">
        <f>'Imputed and missing data hidden'!BU24</f>
        <v>5</v>
      </c>
      <c r="C24" s="43">
        <f>IF(VLOOKUP(A24,'Hazard &amp; Exposure'!$B$6:$CZ$196,103,FALSE)&gt;7,1,0)</f>
        <v>1</v>
      </c>
      <c r="D24" s="46">
        <f>'Indicator Date hidden2'!BV25</f>
        <v>0.2878787878787879</v>
      </c>
      <c r="E24" s="46">
        <f t="shared" si="0"/>
        <v>3.3333333333333339</v>
      </c>
      <c r="F24" s="46">
        <f t="shared" si="1"/>
        <v>1.25</v>
      </c>
      <c r="G24" s="46">
        <f t="shared" si="2"/>
        <v>3.8383838383838391</v>
      </c>
      <c r="H24" s="46">
        <f t="shared" si="3"/>
        <v>3.5858585858585865</v>
      </c>
    </row>
    <row r="25" spans="1:8">
      <c r="A25" t="s">
        <v>45</v>
      </c>
      <c r="B25">
        <f>'Imputed and missing data hidden'!BU25</f>
        <v>16</v>
      </c>
      <c r="C25" s="43">
        <f>IF(VLOOKUP(A25,'Hazard &amp; Exposure'!$B$6:$CZ$196,103,FALSE)&gt;7,1,0)</f>
        <v>0</v>
      </c>
      <c r="D25" s="46">
        <f>'Indicator Date hidden2'!BV26</f>
        <v>9.0909090909090912E-2</v>
      </c>
      <c r="E25" s="46">
        <f t="shared" si="0"/>
        <v>10</v>
      </c>
      <c r="F25" s="46">
        <f t="shared" si="1"/>
        <v>1</v>
      </c>
      <c r="G25" s="46">
        <f t="shared" si="2"/>
        <v>1.2121212121212128</v>
      </c>
      <c r="H25" s="46">
        <f t="shared" si="3"/>
        <v>4.4848484848484844</v>
      </c>
    </row>
    <row r="26" spans="1:8">
      <c r="A26" t="s">
        <v>46</v>
      </c>
      <c r="B26">
        <f>'Imputed and missing data hidden'!BU26</f>
        <v>7</v>
      </c>
      <c r="C26" s="43">
        <f>IF(VLOOKUP(A26,'Hazard &amp; Exposure'!$B$6:$CZ$196,103,FALSE)&gt;7,1,0)</f>
        <v>0</v>
      </c>
      <c r="D26" s="46">
        <f>'Indicator Date hidden2'!BV27</f>
        <v>0.33333333333333331</v>
      </c>
      <c r="E26" s="46">
        <f t="shared" si="0"/>
        <v>4.666666666666667</v>
      </c>
      <c r="F26" s="46">
        <f t="shared" si="1"/>
        <v>1</v>
      </c>
      <c r="G26" s="46">
        <f t="shared" si="2"/>
        <v>4.4444444444444446</v>
      </c>
      <c r="H26" s="46">
        <f t="shared" si="3"/>
        <v>3.6444444444444448</v>
      </c>
    </row>
    <row r="27" spans="1:8">
      <c r="A27" t="s">
        <v>48</v>
      </c>
      <c r="B27">
        <f>'Imputed and missing data hidden'!BU27</f>
        <v>1</v>
      </c>
      <c r="C27" s="43">
        <f>IF(VLOOKUP(A27,'Hazard &amp; Exposure'!$B$6:$CZ$196,103,FALSE)&gt;7,1,0)</f>
        <v>1</v>
      </c>
      <c r="D27" s="46">
        <f>'Indicator Date hidden2'!BV28</f>
        <v>0.15714285714285714</v>
      </c>
      <c r="E27" s="46">
        <f t="shared" si="0"/>
        <v>0.66666666666666607</v>
      </c>
      <c r="F27" s="46">
        <f t="shared" si="1"/>
        <v>1.25</v>
      </c>
      <c r="G27" s="46">
        <f t="shared" si="2"/>
        <v>2.0952380952380958</v>
      </c>
      <c r="H27" s="46">
        <f t="shared" si="3"/>
        <v>1.3809523809523796</v>
      </c>
    </row>
    <row r="28" spans="1:8">
      <c r="A28" t="s">
        <v>50</v>
      </c>
      <c r="B28">
        <f>'Imputed and missing data hidden'!BU28</f>
        <v>2</v>
      </c>
      <c r="C28" s="43">
        <f>IF(VLOOKUP(A28,'Hazard &amp; Exposure'!$B$6:$CZ$196,103,FALSE)&gt;7,1,0)</f>
        <v>0</v>
      </c>
      <c r="D28" s="46">
        <f>'Indicator Date hidden2'!BV29</f>
        <v>0.14084507042253522</v>
      </c>
      <c r="E28" s="46">
        <f t="shared" si="0"/>
        <v>1.3333333333333321</v>
      </c>
      <c r="F28" s="46">
        <f t="shared" si="1"/>
        <v>1</v>
      </c>
      <c r="G28" s="46">
        <f t="shared" si="2"/>
        <v>1.8779342723004699</v>
      </c>
      <c r="H28" s="46">
        <f t="shared" si="3"/>
        <v>1.2845070422535194</v>
      </c>
    </row>
    <row r="29" spans="1:8">
      <c r="A29" t="s">
        <v>58</v>
      </c>
      <c r="B29">
        <f>'Imputed and missing data hidden'!BU29</f>
        <v>9</v>
      </c>
      <c r="C29" s="43">
        <f>IF(VLOOKUP(A29,'Hazard &amp; Exposure'!$B$6:$CZ$196,103,FALSE)&gt;7,1,0)</f>
        <v>0</v>
      </c>
      <c r="D29" s="46">
        <f>'Indicator Date hidden2'!BV30</f>
        <v>0.15</v>
      </c>
      <c r="E29" s="46">
        <f t="shared" si="0"/>
        <v>6</v>
      </c>
      <c r="F29" s="46">
        <f t="shared" si="1"/>
        <v>1</v>
      </c>
      <c r="G29" s="46">
        <f t="shared" si="2"/>
        <v>2.0000000000000009</v>
      </c>
      <c r="H29" s="46">
        <f t="shared" si="3"/>
        <v>3.1999999999999993</v>
      </c>
    </row>
    <row r="30" spans="1:8">
      <c r="A30" t="s">
        <v>52</v>
      </c>
      <c r="B30">
        <f>'Imputed and missing data hidden'!BU30</f>
        <v>4</v>
      </c>
      <c r="C30" s="43">
        <f>IF(VLOOKUP(A30,'Hazard &amp; Exposure'!$B$6:$CZ$196,103,FALSE)&gt;7,1,0)</f>
        <v>0</v>
      </c>
      <c r="D30" s="46">
        <f>'Indicator Date hidden2'!BV31</f>
        <v>0.15384615384615385</v>
      </c>
      <c r="E30" s="46">
        <f t="shared" si="0"/>
        <v>2.666666666666667</v>
      </c>
      <c r="F30" s="46">
        <f t="shared" si="1"/>
        <v>1</v>
      </c>
      <c r="G30" s="46">
        <f t="shared" si="2"/>
        <v>2.051282051282052</v>
      </c>
      <c r="H30" s="46">
        <f t="shared" si="3"/>
        <v>1.8871794871794876</v>
      </c>
    </row>
    <row r="31" spans="1:8">
      <c r="A31" t="s">
        <v>54</v>
      </c>
      <c r="B31">
        <f>'Imputed and missing data hidden'!BU31</f>
        <v>0</v>
      </c>
      <c r="C31" s="43">
        <f>IF(VLOOKUP(A31,'Hazard &amp; Exposure'!$B$6:$CZ$196,103,FALSE)&gt;7,1,0)</f>
        <v>1</v>
      </c>
      <c r="D31" s="46">
        <f>'Indicator Date hidden2'!BV32</f>
        <v>0.18309859154929578</v>
      </c>
      <c r="E31" s="46">
        <f t="shared" si="0"/>
        <v>0</v>
      </c>
      <c r="F31" s="46">
        <f t="shared" si="1"/>
        <v>1.25</v>
      </c>
      <c r="G31" s="46">
        <f t="shared" si="2"/>
        <v>2.44131455399061</v>
      </c>
      <c r="H31" s="46">
        <f t="shared" si="3"/>
        <v>1.2206572769953041</v>
      </c>
    </row>
    <row r="32" spans="1:8">
      <c r="A32" t="s">
        <v>56</v>
      </c>
      <c r="B32">
        <f>'Imputed and missing data hidden'!BU32</f>
        <v>10</v>
      </c>
      <c r="C32" s="43">
        <f>IF(VLOOKUP(A32,'Hazard &amp; Exposure'!$B$6:$CZ$196,103,FALSE)&gt;7,1,0)</f>
        <v>0</v>
      </c>
      <c r="D32" s="46">
        <f>'Indicator Date hidden2'!BV33</f>
        <v>0.1864406779661017</v>
      </c>
      <c r="E32" s="46">
        <f t="shared" si="0"/>
        <v>6.666666666666667</v>
      </c>
      <c r="F32" s="46">
        <f t="shared" si="1"/>
        <v>1</v>
      </c>
      <c r="G32" s="46">
        <f t="shared" si="2"/>
        <v>2.4858757062146886</v>
      </c>
      <c r="H32" s="46">
        <f t="shared" si="3"/>
        <v>3.6610169491525424</v>
      </c>
    </row>
    <row r="33" spans="1:8">
      <c r="A33" t="s">
        <v>59</v>
      </c>
      <c r="B33">
        <f>'Imputed and missing data hidden'!BU33</f>
        <v>3</v>
      </c>
      <c r="C33" s="43">
        <f>IF(VLOOKUP(A33,'Hazard &amp; Exposure'!$B$6:$CZ$196,103,FALSE)&gt;7,1,0)</f>
        <v>1</v>
      </c>
      <c r="D33" s="46">
        <f>'Indicator Date hidden2'!BV34</f>
        <v>0.23529411764705882</v>
      </c>
      <c r="E33" s="46">
        <f t="shared" si="0"/>
        <v>2</v>
      </c>
      <c r="F33" s="46">
        <f t="shared" si="1"/>
        <v>1.25</v>
      </c>
      <c r="G33" s="46">
        <f t="shared" si="2"/>
        <v>3.1372549019607856</v>
      </c>
      <c r="H33" s="46">
        <f t="shared" si="3"/>
        <v>2.5686274509803919</v>
      </c>
    </row>
    <row r="34" spans="1:8">
      <c r="A34" t="s">
        <v>61</v>
      </c>
      <c r="B34">
        <f>'Imputed and missing data hidden'!BU34</f>
        <v>2</v>
      </c>
      <c r="C34" s="43">
        <f>IF(VLOOKUP(A34,'Hazard &amp; Exposure'!$B$6:$CZ$196,103,FALSE)&gt;7,1,0)</f>
        <v>1</v>
      </c>
      <c r="D34" s="46">
        <f>'Indicator Date hidden2'!BV35</f>
        <v>4.3478260869565216E-2</v>
      </c>
      <c r="E34" s="46">
        <f t="shared" ref="E34:E65" si="4">IF(B34&gt;B$197,10,10-(B$197-B34)/(B$197-B$196)*10)</f>
        <v>1.3333333333333321</v>
      </c>
      <c r="F34" s="46">
        <f t="shared" ref="F34:F65" si="5">IF(C34=1,$B$199,1)</f>
        <v>1.25</v>
      </c>
      <c r="G34" s="46">
        <f t="shared" ref="G34:G65" si="6">IF(D34&gt;D$197,10,10-(D$197-D34)/(D$197-D$196)*10)</f>
        <v>0.57971014492753525</v>
      </c>
      <c r="H34" s="46">
        <f t="shared" ref="H34:H65" si="7">10-(12.5-AVERAGE(E34,G34)*F34)/12.5*10</f>
        <v>0.95652173913043548</v>
      </c>
    </row>
    <row r="35" spans="1:8">
      <c r="A35" t="s">
        <v>63</v>
      </c>
      <c r="B35">
        <f>'Imputed and missing data hidden'!BU35</f>
        <v>8</v>
      </c>
      <c r="C35" s="43">
        <f>IF(VLOOKUP(A35,'Hazard &amp; Exposure'!$B$6:$CZ$196,103,FALSE)&gt;7,1,0)</f>
        <v>0</v>
      </c>
      <c r="D35" s="46">
        <f>'Indicator Date hidden2'!BV36</f>
        <v>0.19354838709677419</v>
      </c>
      <c r="E35" s="46">
        <f t="shared" si="4"/>
        <v>5.333333333333333</v>
      </c>
      <c r="F35" s="46">
        <f t="shared" si="5"/>
        <v>1</v>
      </c>
      <c r="G35" s="46">
        <f t="shared" si="6"/>
        <v>2.5806451612903238</v>
      </c>
      <c r="H35" s="46">
        <f t="shared" si="7"/>
        <v>3.1655913978494619</v>
      </c>
    </row>
    <row r="36" spans="1:8">
      <c r="A36" t="s">
        <v>65</v>
      </c>
      <c r="B36">
        <f>'Imputed and missing data hidden'!BU36</f>
        <v>7</v>
      </c>
      <c r="C36" s="43">
        <f>IF(VLOOKUP(A36,'Hazard &amp; Exposure'!$B$6:$CZ$196,103,FALSE)&gt;7,1,0)</f>
        <v>0</v>
      </c>
      <c r="D36" s="46">
        <f>'Indicator Date hidden2'!BV37</f>
        <v>0.3968253968253968</v>
      </c>
      <c r="E36" s="46">
        <f t="shared" si="4"/>
        <v>4.666666666666667</v>
      </c>
      <c r="F36" s="46">
        <f t="shared" si="5"/>
        <v>1</v>
      </c>
      <c r="G36" s="46">
        <f t="shared" si="6"/>
        <v>5.2910052910052912</v>
      </c>
      <c r="H36" s="46">
        <f t="shared" si="7"/>
        <v>3.9830687830687843</v>
      </c>
    </row>
    <row r="37" spans="1:8">
      <c r="A37" t="s">
        <v>66</v>
      </c>
      <c r="B37">
        <f>'Imputed and missing data hidden'!BU37</f>
        <v>4</v>
      </c>
      <c r="C37" s="43">
        <f>IF(VLOOKUP(A37,'Hazard &amp; Exposure'!$B$6:$CZ$196,103,FALSE)&gt;7,1,0)</f>
        <v>1</v>
      </c>
      <c r="D37" s="46">
        <f>'Indicator Date hidden2'!BV38</f>
        <v>0.2537313432835821</v>
      </c>
      <c r="E37" s="46">
        <f t="shared" si="4"/>
        <v>2.666666666666667</v>
      </c>
      <c r="F37" s="46">
        <f t="shared" si="5"/>
        <v>1.25</v>
      </c>
      <c r="G37" s="46">
        <f t="shared" si="6"/>
        <v>3.3830845771144276</v>
      </c>
      <c r="H37" s="46">
        <f t="shared" si="7"/>
        <v>3.0248756218905468</v>
      </c>
    </row>
    <row r="38" spans="1:8">
      <c r="A38" t="s">
        <v>68</v>
      </c>
      <c r="B38">
        <f>'Imputed and missing data hidden'!BU38</f>
        <v>4</v>
      </c>
      <c r="C38" s="43">
        <f>IF(VLOOKUP(A38,'Hazard &amp; Exposure'!$B$6:$CZ$196,103,FALSE)&gt;7,1,0)</f>
        <v>0</v>
      </c>
      <c r="D38" s="46">
        <f>'Indicator Date hidden2'!BV39</f>
        <v>0.69230769230769229</v>
      </c>
      <c r="E38" s="46">
        <f t="shared" si="4"/>
        <v>2.666666666666667</v>
      </c>
      <c r="F38" s="46">
        <f t="shared" si="5"/>
        <v>1</v>
      </c>
      <c r="G38" s="46">
        <f t="shared" si="6"/>
        <v>9.2307692307692299</v>
      </c>
      <c r="H38" s="46">
        <f t="shared" si="7"/>
        <v>4.7589743589743598</v>
      </c>
    </row>
    <row r="39" spans="1:8">
      <c r="A39" t="s">
        <v>71</v>
      </c>
      <c r="B39">
        <f>'Imputed and missing data hidden'!BU39</f>
        <v>1</v>
      </c>
      <c r="C39" s="43">
        <f>IF(VLOOKUP(A39,'Hazard &amp; Exposure'!$B$6:$CZ$196,103,FALSE)&gt;7,1,0)</f>
        <v>0</v>
      </c>
      <c r="D39" s="46">
        <f>'Indicator Date hidden2'!BV40</f>
        <v>0.67142857142857137</v>
      </c>
      <c r="E39" s="46">
        <f t="shared" si="4"/>
        <v>0.66666666666666607</v>
      </c>
      <c r="F39" s="46">
        <f t="shared" si="5"/>
        <v>1</v>
      </c>
      <c r="G39" s="46">
        <f t="shared" si="6"/>
        <v>8.9523809523809526</v>
      </c>
      <c r="H39" s="46">
        <f t="shared" si="7"/>
        <v>3.8476190476190473</v>
      </c>
    </row>
    <row r="40" spans="1:8">
      <c r="A40" t="s">
        <v>70</v>
      </c>
      <c r="B40">
        <f>'Imputed and missing data hidden'!BU40</f>
        <v>1</v>
      </c>
      <c r="C40" s="43">
        <f>IF(VLOOKUP(A40,'Hazard &amp; Exposure'!$B$6:$CZ$196,103,FALSE)&gt;7,1,0)</f>
        <v>1</v>
      </c>
      <c r="D40" s="46">
        <f>'Indicator Date hidden2'!BV41</f>
        <v>0.22857142857142856</v>
      </c>
      <c r="E40" s="46">
        <f t="shared" si="4"/>
        <v>0.66666666666666607</v>
      </c>
      <c r="F40" s="46">
        <f t="shared" si="5"/>
        <v>1.25</v>
      </c>
      <c r="G40" s="46">
        <f t="shared" si="6"/>
        <v>3.0476190476190466</v>
      </c>
      <c r="H40" s="46">
        <f t="shared" si="7"/>
        <v>1.8571428571428541</v>
      </c>
    </row>
    <row r="41" spans="1:8">
      <c r="A41" t="s">
        <v>72</v>
      </c>
      <c r="B41">
        <f>'Imputed and missing data hidden'!BU41</f>
        <v>4</v>
      </c>
      <c r="C41" s="43">
        <f>IF(VLOOKUP(A41,'Hazard &amp; Exposure'!$B$6:$CZ$196,103,FALSE)&gt;7,1,0)</f>
        <v>0</v>
      </c>
      <c r="D41" s="46">
        <f>'Indicator Date hidden2'!BV42</f>
        <v>0.16923076923076924</v>
      </c>
      <c r="E41" s="46">
        <f t="shared" si="4"/>
        <v>2.666666666666667</v>
      </c>
      <c r="F41" s="46">
        <f t="shared" si="5"/>
        <v>1</v>
      </c>
      <c r="G41" s="46">
        <f t="shared" si="6"/>
        <v>2.2564102564102573</v>
      </c>
      <c r="H41" s="46">
        <f t="shared" si="7"/>
        <v>1.9692307692307693</v>
      </c>
    </row>
    <row r="42" spans="1:8">
      <c r="A42" t="s">
        <v>74</v>
      </c>
      <c r="B42">
        <f>'Imputed and missing data hidden'!BU42</f>
        <v>1</v>
      </c>
      <c r="C42" s="43">
        <f>IF(VLOOKUP(A42,'Hazard &amp; Exposure'!$B$6:$CZ$196,103,FALSE)&gt;7,1,0)</f>
        <v>0</v>
      </c>
      <c r="D42" s="46">
        <f>'Indicator Date hidden2'!BV43</f>
        <v>0.2</v>
      </c>
      <c r="E42" s="46">
        <f t="shared" si="4"/>
        <v>0.66666666666666607</v>
      </c>
      <c r="F42" s="46">
        <f t="shared" si="5"/>
        <v>1</v>
      </c>
      <c r="G42" s="46">
        <f t="shared" si="6"/>
        <v>2.6666666666666661</v>
      </c>
      <c r="H42" s="46">
        <f t="shared" si="7"/>
        <v>1.3333333333333321</v>
      </c>
    </row>
    <row r="43" spans="1:8">
      <c r="A43" t="s">
        <v>75</v>
      </c>
      <c r="B43">
        <f>'Imputed and missing data hidden'!BU43</f>
        <v>8</v>
      </c>
      <c r="C43" s="43">
        <f>IF(VLOOKUP(A43,'Hazard &amp; Exposure'!$B$6:$CZ$196,103,FALSE)&gt;7,1,0)</f>
        <v>0</v>
      </c>
      <c r="D43" s="46">
        <f>'Indicator Date hidden2'!BV44</f>
        <v>0.20967741935483872</v>
      </c>
      <c r="E43" s="46">
        <f t="shared" si="4"/>
        <v>5.333333333333333</v>
      </c>
      <c r="F43" s="46">
        <f t="shared" si="5"/>
        <v>1</v>
      </c>
      <c r="G43" s="46">
        <f t="shared" si="6"/>
        <v>2.7956989247311839</v>
      </c>
      <c r="H43" s="46">
        <f t="shared" si="7"/>
        <v>3.2516129032258068</v>
      </c>
    </row>
    <row r="44" spans="1:8">
      <c r="A44" t="s">
        <v>77</v>
      </c>
      <c r="B44">
        <f>'Imputed and missing data hidden'!BU44</f>
        <v>9</v>
      </c>
      <c r="C44" s="43">
        <f>IF(VLOOKUP(A44,'Hazard &amp; Exposure'!$B$6:$CZ$196,103,FALSE)&gt;7,1,0)</f>
        <v>0</v>
      </c>
      <c r="D44" s="46">
        <f>'Indicator Date hidden2'!BV45</f>
        <v>0.24590163934426229</v>
      </c>
      <c r="E44" s="46">
        <f t="shared" si="4"/>
        <v>6</v>
      </c>
      <c r="F44" s="46">
        <f t="shared" si="5"/>
        <v>1</v>
      </c>
      <c r="G44" s="46">
        <f t="shared" si="6"/>
        <v>3.278688524590164</v>
      </c>
      <c r="H44" s="46">
        <f t="shared" si="7"/>
        <v>3.7114754098360656</v>
      </c>
    </row>
    <row r="45" spans="1:8">
      <c r="A45" t="s">
        <v>79</v>
      </c>
      <c r="B45">
        <f>'Imputed and missing data hidden'!BU45</f>
        <v>9</v>
      </c>
      <c r="C45" s="43">
        <f>IF(VLOOKUP(A45,'Hazard &amp; Exposure'!$B$6:$CZ$196,103,FALSE)&gt;7,1,0)</f>
        <v>0</v>
      </c>
      <c r="D45" s="46">
        <f>'Indicator Date hidden2'!BV46</f>
        <v>0.19672131147540983</v>
      </c>
      <c r="E45" s="46">
        <f t="shared" si="4"/>
        <v>6</v>
      </c>
      <c r="F45" s="46">
        <f t="shared" si="5"/>
        <v>1</v>
      </c>
      <c r="G45" s="46">
        <f t="shared" si="6"/>
        <v>2.6229508196721305</v>
      </c>
      <c r="H45" s="46">
        <f t="shared" si="7"/>
        <v>3.4491803278688522</v>
      </c>
    </row>
    <row r="46" spans="1:8">
      <c r="A46" t="s">
        <v>81</v>
      </c>
      <c r="B46">
        <f>'Imputed and missing data hidden'!BU46</f>
        <v>11</v>
      </c>
      <c r="C46" s="43">
        <f>IF(VLOOKUP(A46,'Hazard &amp; Exposure'!$B$6:$CZ$196,103,FALSE)&gt;7,1,0)</f>
        <v>0</v>
      </c>
      <c r="D46" s="46">
        <f>'Indicator Date hidden2'!BV47</f>
        <v>0.11864406779661017</v>
      </c>
      <c r="E46" s="46">
        <f t="shared" si="4"/>
        <v>7.3333333333333339</v>
      </c>
      <c r="F46" s="46">
        <f t="shared" si="5"/>
        <v>1</v>
      </c>
      <c r="G46" s="46">
        <f t="shared" si="6"/>
        <v>1.5819209039548028</v>
      </c>
      <c r="H46" s="46">
        <f t="shared" si="7"/>
        <v>3.5661016949152557</v>
      </c>
    </row>
    <row r="47" spans="1:8">
      <c r="A47" t="s">
        <v>83</v>
      </c>
      <c r="B47">
        <f>'Imputed and missing data hidden'!BU47</f>
        <v>10</v>
      </c>
      <c r="C47" s="43">
        <f>IF(VLOOKUP(A47,'Hazard &amp; Exposure'!$B$6:$CZ$196,103,FALSE)&gt;7,1,0)</f>
        <v>0</v>
      </c>
      <c r="D47" s="46">
        <f>'Indicator Date hidden2'!BV48</f>
        <v>0</v>
      </c>
      <c r="E47" s="46">
        <f t="shared" si="4"/>
        <v>6.666666666666667</v>
      </c>
      <c r="F47" s="46">
        <f t="shared" si="5"/>
        <v>1</v>
      </c>
      <c r="G47" s="46">
        <f t="shared" si="6"/>
        <v>0</v>
      </c>
      <c r="H47" s="46">
        <f t="shared" si="7"/>
        <v>2.666666666666667</v>
      </c>
    </row>
    <row r="48" spans="1:8">
      <c r="A48" t="s">
        <v>85</v>
      </c>
      <c r="B48">
        <f>'Imputed and missing data hidden'!BU48</f>
        <v>6</v>
      </c>
      <c r="C48" s="43">
        <f>IF(VLOOKUP(A48,'Hazard &amp; Exposure'!$B$6:$CZ$196,103,FALSE)&gt;7,1,0)</f>
        <v>0</v>
      </c>
      <c r="D48" s="46">
        <f>'Indicator Date hidden2'!BV49</f>
        <v>0.46875</v>
      </c>
      <c r="E48" s="46">
        <f t="shared" si="4"/>
        <v>4</v>
      </c>
      <c r="F48" s="46">
        <f t="shared" si="5"/>
        <v>1</v>
      </c>
      <c r="G48" s="46">
        <f t="shared" si="6"/>
        <v>6.25</v>
      </c>
      <c r="H48" s="46">
        <f t="shared" si="7"/>
        <v>4.1000000000000005</v>
      </c>
    </row>
    <row r="49" spans="1:8">
      <c r="A49" t="s">
        <v>87</v>
      </c>
      <c r="B49">
        <f>'Imputed and missing data hidden'!BU49</f>
        <v>20</v>
      </c>
      <c r="C49" s="43">
        <f>IF(VLOOKUP(A49,'Hazard &amp; Exposure'!$B$6:$CZ$196,103,FALSE)&gt;7,1,0)</f>
        <v>0</v>
      </c>
      <c r="D49" s="46">
        <f>'Indicator Date hidden2'!BV50</f>
        <v>0.51063829787234039</v>
      </c>
      <c r="E49" s="46">
        <f t="shared" si="4"/>
        <v>10</v>
      </c>
      <c r="F49" s="46">
        <f t="shared" si="5"/>
        <v>1</v>
      </c>
      <c r="G49" s="46">
        <f t="shared" si="6"/>
        <v>6.8085106382978715</v>
      </c>
      <c r="H49" s="46">
        <f t="shared" si="7"/>
        <v>6.7234042553191484</v>
      </c>
    </row>
    <row r="50" spans="1:8">
      <c r="A50" t="s">
        <v>89</v>
      </c>
      <c r="B50">
        <f>'Imputed and missing data hidden'!BU50</f>
        <v>4</v>
      </c>
      <c r="C50" s="43">
        <f>IF(VLOOKUP(A50,'Hazard &amp; Exposure'!$B$6:$CZ$196,103,FALSE)&gt;7,1,0)</f>
        <v>0</v>
      </c>
      <c r="D50" s="46">
        <f>'Indicator Date hidden2'!BV51</f>
        <v>0.12121212121212122</v>
      </c>
      <c r="E50" s="46">
        <f t="shared" si="4"/>
        <v>2.666666666666667</v>
      </c>
      <c r="F50" s="46">
        <f t="shared" si="5"/>
        <v>1</v>
      </c>
      <c r="G50" s="46">
        <f t="shared" si="6"/>
        <v>1.6161616161616159</v>
      </c>
      <c r="H50" s="46">
        <f t="shared" si="7"/>
        <v>1.7131313131313135</v>
      </c>
    </row>
    <row r="51" spans="1:8">
      <c r="A51" t="s">
        <v>92</v>
      </c>
      <c r="B51">
        <f>'Imputed and missing data hidden'!BU51</f>
        <v>4</v>
      </c>
      <c r="C51" s="43">
        <f>IF(VLOOKUP(A51,'Hazard &amp; Exposure'!$B$6:$CZ$196,103,FALSE)&gt;7,1,0)</f>
        <v>0</v>
      </c>
      <c r="D51" s="46">
        <f>'Indicator Date hidden2'!BV52</f>
        <v>0.2878787878787879</v>
      </c>
      <c r="E51" s="46">
        <f t="shared" si="4"/>
        <v>2.666666666666667</v>
      </c>
      <c r="F51" s="46">
        <f t="shared" si="5"/>
        <v>1</v>
      </c>
      <c r="G51" s="46">
        <f t="shared" si="6"/>
        <v>3.8383838383838391</v>
      </c>
      <c r="H51" s="46">
        <f t="shared" si="7"/>
        <v>2.6020202020202019</v>
      </c>
    </row>
    <row r="52" spans="1:8">
      <c r="A52" t="s">
        <v>94</v>
      </c>
      <c r="B52">
        <f>'Imputed and missing data hidden'!BU52</f>
        <v>1</v>
      </c>
      <c r="C52" s="43">
        <f>IF(VLOOKUP(A52,'Hazard &amp; Exposure'!$B$6:$CZ$196,103,FALSE)&gt;7,1,0)</f>
        <v>0</v>
      </c>
      <c r="D52" s="46">
        <f>'Indicator Date hidden2'!BV53</f>
        <v>0.4</v>
      </c>
      <c r="E52" s="46">
        <f t="shared" si="4"/>
        <v>0.66666666666666607</v>
      </c>
      <c r="F52" s="46">
        <f t="shared" si="5"/>
        <v>1</v>
      </c>
      <c r="G52" s="46">
        <f t="shared" si="6"/>
        <v>5.3333333333333339</v>
      </c>
      <c r="H52" s="46">
        <f t="shared" si="7"/>
        <v>2.4000000000000004</v>
      </c>
    </row>
    <row r="53" spans="1:8">
      <c r="A53" t="s">
        <v>96</v>
      </c>
      <c r="B53">
        <f>'Imputed and missing data hidden'!BU53</f>
        <v>4</v>
      </c>
      <c r="C53" s="43">
        <f>IF(VLOOKUP(A53,'Hazard &amp; Exposure'!$B$6:$CZ$196,103,FALSE)&gt;7,1,0)</f>
        <v>0</v>
      </c>
      <c r="D53" s="46">
        <f>'Indicator Date hidden2'!BV54</f>
        <v>0.46268656716417911</v>
      </c>
      <c r="E53" s="46">
        <f t="shared" si="4"/>
        <v>2.666666666666667</v>
      </c>
      <c r="F53" s="46">
        <f t="shared" si="5"/>
        <v>1</v>
      </c>
      <c r="G53" s="46">
        <f t="shared" si="6"/>
        <v>6.1691542288557217</v>
      </c>
      <c r="H53" s="46">
        <f t="shared" si="7"/>
        <v>3.5343283582089562</v>
      </c>
    </row>
    <row r="54" spans="1:8">
      <c r="A54" t="s">
        <v>98</v>
      </c>
      <c r="B54">
        <f>'Imputed and missing data hidden'!BU54</f>
        <v>10</v>
      </c>
      <c r="C54" s="43">
        <f>IF(VLOOKUP(A54,'Hazard &amp; Exposure'!$B$6:$CZ$196,103,FALSE)&gt;7,1,0)</f>
        <v>0</v>
      </c>
      <c r="D54" s="46">
        <f>'Indicator Date hidden2'!BV55</f>
        <v>0.41666666666666669</v>
      </c>
      <c r="E54" s="46">
        <f t="shared" si="4"/>
        <v>6.666666666666667</v>
      </c>
      <c r="F54" s="46">
        <f t="shared" si="5"/>
        <v>1</v>
      </c>
      <c r="G54" s="46">
        <f t="shared" si="6"/>
        <v>5.5555555555555554</v>
      </c>
      <c r="H54" s="46">
        <f t="shared" si="7"/>
        <v>4.8888888888888884</v>
      </c>
    </row>
    <row r="55" spans="1:8">
      <c r="A55" t="s">
        <v>100</v>
      </c>
      <c r="B55">
        <f>'Imputed and missing data hidden'!BU55</f>
        <v>10</v>
      </c>
      <c r="C55" s="43">
        <f>IF(VLOOKUP(A55,'Hazard &amp; Exposure'!$B$6:$CZ$196,103,FALSE)&gt;7,1,0)</f>
        <v>0</v>
      </c>
      <c r="D55" s="46">
        <f>'Indicator Date hidden2'!BV56</f>
        <v>0.49206349206349204</v>
      </c>
      <c r="E55" s="46">
        <f t="shared" si="4"/>
        <v>6.666666666666667</v>
      </c>
      <c r="F55" s="46">
        <f t="shared" si="5"/>
        <v>1</v>
      </c>
      <c r="G55" s="46">
        <f t="shared" si="6"/>
        <v>6.56084656084656</v>
      </c>
      <c r="H55" s="46">
        <f t="shared" si="7"/>
        <v>5.2910052910052912</v>
      </c>
    </row>
    <row r="56" spans="1:8">
      <c r="A56" t="s">
        <v>102</v>
      </c>
      <c r="B56">
        <f>'Imputed and missing data hidden'!BU56</f>
        <v>9</v>
      </c>
      <c r="C56" s="43">
        <f>IF(VLOOKUP(A56,'Hazard &amp; Exposure'!$B$6:$CZ$196,103,FALSE)&gt;7,1,0)</f>
        <v>0</v>
      </c>
      <c r="D56" s="46">
        <f>'Indicator Date hidden2'!BV57</f>
        <v>0.28333333333333333</v>
      </c>
      <c r="E56" s="46">
        <f t="shared" si="4"/>
        <v>6</v>
      </c>
      <c r="F56" s="46">
        <f t="shared" si="5"/>
        <v>1</v>
      </c>
      <c r="G56" s="46">
        <f t="shared" si="6"/>
        <v>3.7777777777777777</v>
      </c>
      <c r="H56" s="46">
        <f t="shared" si="7"/>
        <v>3.9111111111111114</v>
      </c>
    </row>
    <row r="57" spans="1:8">
      <c r="A57" t="s">
        <v>308</v>
      </c>
      <c r="B57">
        <f>'Imputed and missing data hidden'!BU57</f>
        <v>0</v>
      </c>
      <c r="C57" s="43">
        <f>IF(VLOOKUP(A57,'Hazard &amp; Exposure'!$B$6:$CZ$196,103,FALSE)&gt;7,1,0)</f>
        <v>0</v>
      </c>
      <c r="D57" s="46">
        <f>'Indicator Date hidden2'!BV58</f>
        <v>0.54285714285714282</v>
      </c>
      <c r="E57" s="46">
        <f t="shared" si="4"/>
        <v>0</v>
      </c>
      <c r="F57" s="46">
        <f t="shared" si="5"/>
        <v>1</v>
      </c>
      <c r="G57" s="46">
        <f t="shared" si="6"/>
        <v>7.2380952380952372</v>
      </c>
      <c r="H57" s="46">
        <f t="shared" si="7"/>
        <v>2.8952380952380956</v>
      </c>
    </row>
    <row r="58" spans="1:8">
      <c r="A58" t="s">
        <v>104</v>
      </c>
      <c r="B58">
        <f>'Imputed and missing data hidden'!BU58</f>
        <v>0</v>
      </c>
      <c r="C58" s="43">
        <f>IF(VLOOKUP(A58,'Hazard &amp; Exposure'!$B$6:$CZ$196,103,FALSE)&gt;7,1,0)</f>
        <v>1</v>
      </c>
      <c r="D58" s="46">
        <f>'Indicator Date hidden2'!BV59</f>
        <v>0.26760563380281688</v>
      </c>
      <c r="E58" s="46">
        <f t="shared" si="4"/>
        <v>0</v>
      </c>
      <c r="F58" s="46">
        <f t="shared" si="5"/>
        <v>1.25</v>
      </c>
      <c r="G58" s="46">
        <f t="shared" si="6"/>
        <v>3.5680751173708911</v>
      </c>
      <c r="H58" s="46">
        <f t="shared" si="7"/>
        <v>1.784037558685446</v>
      </c>
    </row>
    <row r="59" spans="1:8">
      <c r="A59" t="s">
        <v>106</v>
      </c>
      <c r="B59">
        <f>'Imputed and missing data hidden'!BU59</f>
        <v>6</v>
      </c>
      <c r="C59" s="43">
        <f>IF(VLOOKUP(A59,'Hazard &amp; Exposure'!$B$6:$CZ$196,103,FALSE)&gt;7,1,0)</f>
        <v>0</v>
      </c>
      <c r="D59" s="46">
        <f>'Indicator Date hidden2'!BV60</f>
        <v>0.25396825396825395</v>
      </c>
      <c r="E59" s="46">
        <f t="shared" si="4"/>
        <v>4</v>
      </c>
      <c r="F59" s="46">
        <f t="shared" si="5"/>
        <v>1</v>
      </c>
      <c r="G59" s="46">
        <f t="shared" si="6"/>
        <v>3.3862433862433861</v>
      </c>
      <c r="H59" s="46">
        <f t="shared" si="7"/>
        <v>2.9544973544973541</v>
      </c>
    </row>
    <row r="60" spans="1:8">
      <c r="A60" t="s">
        <v>108</v>
      </c>
      <c r="B60">
        <f>'Imputed and missing data hidden'!BU60</f>
        <v>11</v>
      </c>
      <c r="C60" s="43">
        <f>IF(VLOOKUP(A60,'Hazard &amp; Exposure'!$B$6:$CZ$196,103,FALSE)&gt;7,1,0)</f>
        <v>0</v>
      </c>
      <c r="D60" s="46">
        <f>'Indicator Date hidden2'!BV61</f>
        <v>0.17241379310344829</v>
      </c>
      <c r="E60" s="46">
        <f t="shared" si="4"/>
        <v>7.3333333333333339</v>
      </c>
      <c r="F60" s="46">
        <f t="shared" si="5"/>
        <v>1</v>
      </c>
      <c r="G60" s="46">
        <f t="shared" si="6"/>
        <v>2.2988505747126444</v>
      </c>
      <c r="H60" s="46">
        <f t="shared" si="7"/>
        <v>3.8528735632183908</v>
      </c>
    </row>
    <row r="61" spans="1:8">
      <c r="A61" t="s">
        <v>110</v>
      </c>
      <c r="B61">
        <f>'Imputed and missing data hidden'!BU61</f>
        <v>9</v>
      </c>
      <c r="C61" s="43">
        <f>IF(VLOOKUP(A61,'Hazard &amp; Exposure'!$B$6:$CZ$196,103,FALSE)&gt;7,1,0)</f>
        <v>0</v>
      </c>
      <c r="D61" s="46">
        <f>'Indicator Date hidden2'!BV62</f>
        <v>0.1</v>
      </c>
      <c r="E61" s="46">
        <f t="shared" si="4"/>
        <v>6</v>
      </c>
      <c r="F61" s="46">
        <f t="shared" si="5"/>
        <v>1</v>
      </c>
      <c r="G61" s="46">
        <f t="shared" si="6"/>
        <v>1.3333333333333321</v>
      </c>
      <c r="H61" s="46">
        <f t="shared" si="7"/>
        <v>2.9333333333333336</v>
      </c>
    </row>
    <row r="62" spans="1:8">
      <c r="A62" t="s">
        <v>112</v>
      </c>
      <c r="B62">
        <f>'Imputed and missing data hidden'!BU62</f>
        <v>3</v>
      </c>
      <c r="C62" s="43">
        <f>IF(VLOOKUP(A62,'Hazard &amp; Exposure'!$B$6:$CZ$196,103,FALSE)&gt;7,1,0)</f>
        <v>0</v>
      </c>
      <c r="D62" s="46">
        <f>'Indicator Date hidden2'!BV63</f>
        <v>0.5074626865671642</v>
      </c>
      <c r="E62" s="46">
        <f t="shared" si="4"/>
        <v>2</v>
      </c>
      <c r="F62" s="46">
        <f t="shared" si="5"/>
        <v>1</v>
      </c>
      <c r="G62" s="46">
        <f t="shared" si="6"/>
        <v>6.766169154228856</v>
      </c>
      <c r="H62" s="46">
        <f t="shared" si="7"/>
        <v>3.5064676616915422</v>
      </c>
    </row>
    <row r="63" spans="1:8">
      <c r="A63" t="s">
        <v>114</v>
      </c>
      <c r="B63">
        <f>'Imputed and missing data hidden'!BU63</f>
        <v>0</v>
      </c>
      <c r="C63" s="43">
        <f>IF(VLOOKUP(A63,'Hazard &amp; Exposure'!$B$6:$CZ$196,103,FALSE)&gt;7,1,0)</f>
        <v>0</v>
      </c>
      <c r="D63" s="46">
        <f>'Indicator Date hidden2'!BV64</f>
        <v>0.11267605633802817</v>
      </c>
      <c r="E63" s="46">
        <f t="shared" si="4"/>
        <v>0</v>
      </c>
      <c r="F63" s="46">
        <f t="shared" si="5"/>
        <v>1</v>
      </c>
      <c r="G63" s="46">
        <f t="shared" si="6"/>
        <v>1.502347417840376</v>
      </c>
      <c r="H63" s="46">
        <f t="shared" si="7"/>
        <v>0.6009389671361518</v>
      </c>
    </row>
    <row r="64" spans="1:8">
      <c r="A64" t="s">
        <v>116</v>
      </c>
      <c r="B64">
        <f>'Imputed and missing data hidden'!BU64</f>
        <v>3</v>
      </c>
      <c r="C64" s="43">
        <f>IF(VLOOKUP(A64,'Hazard &amp; Exposure'!$B$6:$CZ$196,103,FALSE)&gt;7,1,0)</f>
        <v>0</v>
      </c>
      <c r="D64" s="46">
        <f>'Indicator Date hidden2'!BV65</f>
        <v>0.13235294117647059</v>
      </c>
      <c r="E64" s="46">
        <f t="shared" si="4"/>
        <v>2</v>
      </c>
      <c r="F64" s="46">
        <f t="shared" si="5"/>
        <v>1</v>
      </c>
      <c r="G64" s="46">
        <f t="shared" si="6"/>
        <v>1.7647058823529402</v>
      </c>
      <c r="H64" s="46">
        <f t="shared" si="7"/>
        <v>1.5058823529411764</v>
      </c>
    </row>
    <row r="65" spans="1:8">
      <c r="A65" t="s">
        <v>118</v>
      </c>
      <c r="B65">
        <f>'Imputed and missing data hidden'!BU65</f>
        <v>8</v>
      </c>
      <c r="C65" s="43">
        <f>IF(VLOOKUP(A65,'Hazard &amp; Exposure'!$B$6:$CZ$196,103,FALSE)&gt;7,1,0)</f>
        <v>0</v>
      </c>
      <c r="D65" s="46">
        <f>'Indicator Date hidden2'!BV66</f>
        <v>0.26229508196721313</v>
      </c>
      <c r="E65" s="46">
        <f t="shared" si="4"/>
        <v>5.333333333333333</v>
      </c>
      <c r="F65" s="46">
        <f t="shared" si="5"/>
        <v>1</v>
      </c>
      <c r="G65" s="46">
        <f t="shared" si="6"/>
        <v>3.4972677595628419</v>
      </c>
      <c r="H65" s="46">
        <f t="shared" si="7"/>
        <v>3.5322404371584692</v>
      </c>
    </row>
    <row r="66" spans="1:8">
      <c r="A66" t="s">
        <v>120</v>
      </c>
      <c r="B66">
        <f>'Imputed and missing data hidden'!BU66</f>
        <v>0</v>
      </c>
      <c r="C66" s="43">
        <f>IF(VLOOKUP(A66,'Hazard &amp; Exposure'!$B$6:$CZ$196,103,FALSE)&gt;7,1,0)</f>
        <v>0</v>
      </c>
      <c r="D66" s="46">
        <f>'Indicator Date hidden2'!BV67</f>
        <v>0.21126760563380281</v>
      </c>
      <c r="E66" s="46">
        <f t="shared" ref="E66:E97" si="8">IF(B66&gt;B$197,10,10-(B$197-B66)/(B$197-B$196)*10)</f>
        <v>0</v>
      </c>
      <c r="F66" s="46">
        <f t="shared" ref="F66:F97" si="9">IF(C66=1,$B$199,1)</f>
        <v>1</v>
      </c>
      <c r="G66" s="46">
        <f t="shared" ref="G66:G97" si="10">IF(D66&gt;D$197,10,10-(D$197-D66)/(D$197-D$196)*10)</f>
        <v>2.816901408450704</v>
      </c>
      <c r="H66" s="46">
        <f t="shared" ref="H66:H97" si="11">10-(12.5-AVERAGE(E66,G66)*F66)/12.5*10</f>
        <v>1.126760563380282</v>
      </c>
    </row>
    <row r="67" spans="1:8">
      <c r="A67" t="s">
        <v>122</v>
      </c>
      <c r="B67">
        <f>'Imputed and missing data hidden'!BU67</f>
        <v>10</v>
      </c>
      <c r="C67" s="43">
        <f>IF(VLOOKUP(A67,'Hazard &amp; Exposure'!$B$6:$CZ$196,103,FALSE)&gt;7,1,0)</f>
        <v>0</v>
      </c>
      <c r="D67" s="46">
        <f>'Indicator Date hidden2'!BV68</f>
        <v>0.23728813559322035</v>
      </c>
      <c r="E67" s="46">
        <f t="shared" si="8"/>
        <v>6.666666666666667</v>
      </c>
      <c r="F67" s="46">
        <f t="shared" si="9"/>
        <v>1</v>
      </c>
      <c r="G67" s="46">
        <f t="shared" si="10"/>
        <v>3.1638418079096056</v>
      </c>
      <c r="H67" s="46">
        <f t="shared" si="11"/>
        <v>3.9322033898305095</v>
      </c>
    </row>
    <row r="68" spans="1:8">
      <c r="A68" t="s">
        <v>124</v>
      </c>
      <c r="B68">
        <f>'Imputed and missing data hidden'!BU68</f>
        <v>20</v>
      </c>
      <c r="C68" s="43">
        <f>IF(VLOOKUP(A68,'Hazard &amp; Exposure'!$B$6:$CZ$196,103,FALSE)&gt;7,1,0)</f>
        <v>0</v>
      </c>
      <c r="D68" s="46">
        <f>'Indicator Date hidden2'!BV69</f>
        <v>0.62</v>
      </c>
      <c r="E68" s="46">
        <f t="shared" si="8"/>
        <v>10</v>
      </c>
      <c r="F68" s="46">
        <f t="shared" si="9"/>
        <v>1</v>
      </c>
      <c r="G68" s="46">
        <f t="shared" si="10"/>
        <v>8.2666666666666657</v>
      </c>
      <c r="H68" s="46">
        <f t="shared" si="11"/>
        <v>7.3066666666666666</v>
      </c>
    </row>
    <row r="69" spans="1:8">
      <c r="A69" t="s">
        <v>126</v>
      </c>
      <c r="B69">
        <f>'Imputed and missing data hidden'!BU69</f>
        <v>4</v>
      </c>
      <c r="C69" s="43">
        <f>IF(VLOOKUP(A69,'Hazard &amp; Exposure'!$B$6:$CZ$196,103,FALSE)&gt;7,1,0)</f>
        <v>0</v>
      </c>
      <c r="D69" s="46">
        <f>'Indicator Date hidden2'!BV70</f>
        <v>0.38805970149253732</v>
      </c>
      <c r="E69" s="46">
        <f t="shared" si="8"/>
        <v>2.666666666666667</v>
      </c>
      <c r="F69" s="46">
        <f t="shared" si="9"/>
        <v>1</v>
      </c>
      <c r="G69" s="46">
        <f t="shared" si="10"/>
        <v>5.1741293532338313</v>
      </c>
      <c r="H69" s="46">
        <f t="shared" si="11"/>
        <v>3.1363184079601991</v>
      </c>
    </row>
    <row r="70" spans="1:8">
      <c r="A70" t="s">
        <v>128</v>
      </c>
      <c r="B70">
        <f>'Imputed and missing data hidden'!BU70</f>
        <v>2</v>
      </c>
      <c r="C70" s="43">
        <f>IF(VLOOKUP(A70,'Hazard &amp; Exposure'!$B$6:$CZ$196,103,FALSE)&gt;7,1,0)</f>
        <v>0</v>
      </c>
      <c r="D70" s="46">
        <f>'Indicator Date hidden2'!BV71</f>
        <v>0.14705882352941177</v>
      </c>
      <c r="E70" s="46">
        <f t="shared" si="8"/>
        <v>1.3333333333333321</v>
      </c>
      <c r="F70" s="46">
        <f t="shared" si="9"/>
        <v>1</v>
      </c>
      <c r="G70" s="46">
        <f t="shared" si="10"/>
        <v>1.9607843137254903</v>
      </c>
      <c r="H70" s="46">
        <f t="shared" si="11"/>
        <v>1.3176470588235283</v>
      </c>
    </row>
    <row r="71" spans="1:8">
      <c r="A71" t="s">
        <v>130</v>
      </c>
      <c r="B71">
        <f>'Imputed and missing data hidden'!BU71</f>
        <v>0</v>
      </c>
      <c r="C71" s="43">
        <f>IF(VLOOKUP(A71,'Hazard &amp; Exposure'!$B$6:$CZ$196,103,FALSE)&gt;7,1,0)</f>
        <v>0</v>
      </c>
      <c r="D71" s="46">
        <f>'Indicator Date hidden2'!BV72</f>
        <v>0.13043478260869565</v>
      </c>
      <c r="E71" s="46">
        <f t="shared" si="8"/>
        <v>0</v>
      </c>
      <c r="F71" s="46">
        <f t="shared" si="9"/>
        <v>1</v>
      </c>
      <c r="G71" s="46">
        <f t="shared" si="10"/>
        <v>1.7391304347826093</v>
      </c>
      <c r="H71" s="46">
        <f t="shared" si="11"/>
        <v>0.69565217391304301</v>
      </c>
    </row>
    <row r="72" spans="1:8">
      <c r="A72" t="s">
        <v>131</v>
      </c>
      <c r="B72">
        <f>'Imputed and missing data hidden'!BU72</f>
        <v>6</v>
      </c>
      <c r="C72" s="43">
        <f>IF(VLOOKUP(A72,'Hazard &amp; Exposure'!$B$6:$CZ$196,103,FALSE)&gt;7,1,0)</f>
        <v>0</v>
      </c>
      <c r="D72" s="46">
        <f>'Indicator Date hidden2'!BV73</f>
        <v>0.125</v>
      </c>
      <c r="E72" s="46">
        <f t="shared" si="8"/>
        <v>4</v>
      </c>
      <c r="F72" s="46">
        <f t="shared" si="9"/>
        <v>1</v>
      </c>
      <c r="G72" s="46">
        <f t="shared" si="10"/>
        <v>1.6666666666666661</v>
      </c>
      <c r="H72" s="46">
        <f t="shared" si="11"/>
        <v>2.2666666666666657</v>
      </c>
    </row>
    <row r="73" spans="1:8">
      <c r="A73" t="s">
        <v>133</v>
      </c>
      <c r="B73">
        <f>'Imputed and missing data hidden'!BU73</f>
        <v>4</v>
      </c>
      <c r="C73" s="43">
        <f>IF(VLOOKUP(A73,'Hazard &amp; Exposure'!$B$6:$CZ$196,103,FALSE)&gt;7,1,0)</f>
        <v>1</v>
      </c>
      <c r="D73" s="46">
        <f>'Indicator Date hidden2'!BV74</f>
        <v>0.52238805970149249</v>
      </c>
      <c r="E73" s="46">
        <f t="shared" si="8"/>
        <v>2.666666666666667</v>
      </c>
      <c r="F73" s="46">
        <f t="shared" si="9"/>
        <v>1.25</v>
      </c>
      <c r="G73" s="46">
        <f t="shared" si="10"/>
        <v>6.9651741293532332</v>
      </c>
      <c r="H73" s="46">
        <f t="shared" si="11"/>
        <v>4.8159203980099505</v>
      </c>
    </row>
    <row r="74" spans="1:8">
      <c r="A74" t="s">
        <v>135</v>
      </c>
      <c r="B74">
        <f>'Imputed and missing data hidden'!BU74</f>
        <v>5</v>
      </c>
      <c r="C74" s="43">
        <f>IF(VLOOKUP(A74,'Hazard &amp; Exposure'!$B$6:$CZ$196,103,FALSE)&gt;7,1,0)</f>
        <v>0</v>
      </c>
      <c r="D74" s="46">
        <f>'Indicator Date hidden2'!BV75</f>
        <v>0.27272727272727271</v>
      </c>
      <c r="E74" s="46">
        <f t="shared" si="8"/>
        <v>3.3333333333333339</v>
      </c>
      <c r="F74" s="46">
        <f t="shared" si="9"/>
        <v>1</v>
      </c>
      <c r="G74" s="46">
        <f t="shared" si="10"/>
        <v>3.6363636363636367</v>
      </c>
      <c r="H74" s="46">
        <f t="shared" si="11"/>
        <v>2.7878787878787881</v>
      </c>
    </row>
    <row r="75" spans="1:8">
      <c r="A75" t="s">
        <v>137</v>
      </c>
      <c r="B75">
        <f>'Imputed and missing data hidden'!BU75</f>
        <v>11</v>
      </c>
      <c r="C75" s="43">
        <f>IF(VLOOKUP(A75,'Hazard &amp; Exposure'!$B$6:$CZ$196,103,FALSE)&gt;7,1,0)</f>
        <v>0</v>
      </c>
      <c r="D75" s="46">
        <f>'Indicator Date hidden2'!BV76</f>
        <v>0.20338983050847459</v>
      </c>
      <c r="E75" s="46">
        <f t="shared" si="8"/>
        <v>7.3333333333333339</v>
      </c>
      <c r="F75" s="46">
        <f t="shared" si="9"/>
        <v>1</v>
      </c>
      <c r="G75" s="46">
        <f t="shared" si="10"/>
        <v>2.7118644067796618</v>
      </c>
      <c r="H75" s="46">
        <f t="shared" si="11"/>
        <v>4.0180790960451986</v>
      </c>
    </row>
    <row r="76" spans="1:8">
      <c r="A76" t="s">
        <v>139</v>
      </c>
      <c r="B76">
        <f>'Imputed and missing data hidden'!BU76</f>
        <v>13</v>
      </c>
      <c r="C76" s="43">
        <f>IF(VLOOKUP(A76,'Hazard &amp; Exposure'!$B$6:$CZ$196,103,FALSE)&gt;7,1,0)</f>
        <v>0</v>
      </c>
      <c r="D76" s="46">
        <f>'Indicator Date hidden2'!BV77</f>
        <v>5.3571428571428568E-2</v>
      </c>
      <c r="E76" s="46">
        <f t="shared" si="8"/>
        <v>8.6666666666666661</v>
      </c>
      <c r="F76" s="46">
        <f t="shared" si="9"/>
        <v>1</v>
      </c>
      <c r="G76" s="46">
        <f t="shared" si="10"/>
        <v>0.7142857142857153</v>
      </c>
      <c r="H76" s="46">
        <f t="shared" si="11"/>
        <v>3.7523809523809524</v>
      </c>
    </row>
    <row r="77" spans="1:8">
      <c r="A77" t="s">
        <v>141</v>
      </c>
      <c r="B77">
        <f>'Imputed and missing data hidden'!BU77</f>
        <v>4</v>
      </c>
      <c r="C77" s="43">
        <f>IF(VLOOKUP(A77,'Hazard &amp; Exposure'!$B$6:$CZ$196,103,FALSE)&gt;7,1,0)</f>
        <v>1</v>
      </c>
      <c r="D77" s="46">
        <f>'Indicator Date hidden2'!BV78</f>
        <v>0.1044776119402985</v>
      </c>
      <c r="E77" s="46">
        <f t="shared" si="8"/>
        <v>2.666666666666667</v>
      </c>
      <c r="F77" s="46">
        <f t="shared" si="9"/>
        <v>1.25</v>
      </c>
      <c r="G77" s="46">
        <f t="shared" si="10"/>
        <v>1.3930348258706466</v>
      </c>
      <c r="H77" s="46">
        <f t="shared" si="11"/>
        <v>2.0298507462686572</v>
      </c>
    </row>
    <row r="78" spans="1:8">
      <c r="A78" t="s">
        <v>143</v>
      </c>
      <c r="B78">
        <f>'Imputed and missing data hidden'!BU78</f>
        <v>3</v>
      </c>
      <c r="C78" s="43">
        <f>IF(VLOOKUP(A78,'Hazard &amp; Exposure'!$B$6:$CZ$196,103,FALSE)&gt;7,1,0)</f>
        <v>1</v>
      </c>
      <c r="D78" s="46">
        <f>'Indicator Date hidden2'!BV79</f>
        <v>0.14705882352941177</v>
      </c>
      <c r="E78" s="46">
        <f t="shared" si="8"/>
        <v>2</v>
      </c>
      <c r="F78" s="46">
        <f t="shared" si="9"/>
        <v>1.25</v>
      </c>
      <c r="G78" s="46">
        <f t="shared" si="10"/>
        <v>1.9607843137254903</v>
      </c>
      <c r="H78" s="46">
        <f t="shared" si="11"/>
        <v>1.9803921568627452</v>
      </c>
    </row>
    <row r="79" spans="1:8">
      <c r="A79" t="s">
        <v>145</v>
      </c>
      <c r="B79">
        <f>'Imputed and missing data hidden'!BU79</f>
        <v>6</v>
      </c>
      <c r="C79" s="43">
        <f>IF(VLOOKUP(A79,'Hazard &amp; Exposure'!$B$6:$CZ$196,103,FALSE)&gt;7,1,0)</f>
        <v>1</v>
      </c>
      <c r="D79" s="46">
        <f>'Indicator Date hidden2'!BV80</f>
        <v>0.4375</v>
      </c>
      <c r="E79" s="46">
        <f t="shared" si="8"/>
        <v>4</v>
      </c>
      <c r="F79" s="46">
        <f t="shared" si="9"/>
        <v>1.25</v>
      </c>
      <c r="G79" s="46">
        <f t="shared" si="10"/>
        <v>5.833333333333333</v>
      </c>
      <c r="H79" s="46">
        <f t="shared" si="11"/>
        <v>4.9166666666666661</v>
      </c>
    </row>
    <row r="80" spans="1:8">
      <c r="A80" t="s">
        <v>146</v>
      </c>
      <c r="B80">
        <f>'Imputed and missing data hidden'!BU80</f>
        <v>3</v>
      </c>
      <c r="C80" s="43">
        <f>IF(VLOOKUP(A80,'Hazard &amp; Exposure'!$B$6:$CZ$196,103,FALSE)&gt;7,1,0)</f>
        <v>1</v>
      </c>
      <c r="D80" s="46">
        <f>'Indicator Date hidden2'!BV81</f>
        <v>0.33823529411764708</v>
      </c>
      <c r="E80" s="46">
        <f t="shared" si="8"/>
        <v>2</v>
      </c>
      <c r="F80" s="46">
        <f t="shared" si="9"/>
        <v>1.25</v>
      </c>
      <c r="G80" s="46">
        <f t="shared" si="10"/>
        <v>4.5098039215686283</v>
      </c>
      <c r="H80" s="46">
        <f t="shared" si="11"/>
        <v>3.2549019607843155</v>
      </c>
    </row>
    <row r="81" spans="1:8">
      <c r="A81" t="s">
        <v>148</v>
      </c>
      <c r="B81">
        <f>'Imputed and missing data hidden'!BU81</f>
        <v>12</v>
      </c>
      <c r="C81" s="43">
        <f>IF(VLOOKUP(A81,'Hazard &amp; Exposure'!$B$6:$CZ$196,103,FALSE)&gt;7,1,0)</f>
        <v>0</v>
      </c>
      <c r="D81" s="46">
        <f>'Indicator Date hidden2'!BV82</f>
        <v>7.0175438596491224E-2</v>
      </c>
      <c r="E81" s="46">
        <f t="shared" si="8"/>
        <v>8</v>
      </c>
      <c r="F81" s="46">
        <f t="shared" si="9"/>
        <v>1</v>
      </c>
      <c r="G81" s="46">
        <f t="shared" si="10"/>
        <v>0.93567251461988299</v>
      </c>
      <c r="H81" s="46">
        <f t="shared" si="11"/>
        <v>3.5742690058479525</v>
      </c>
    </row>
    <row r="82" spans="1:8">
      <c r="A82" t="s">
        <v>150</v>
      </c>
      <c r="B82">
        <f>'Imputed and missing data hidden'!BU82</f>
        <v>13</v>
      </c>
      <c r="C82" s="43">
        <f>IF(VLOOKUP(A82,'Hazard &amp; Exposure'!$B$6:$CZ$196,103,FALSE)&gt;7,1,0)</f>
        <v>1</v>
      </c>
      <c r="D82" s="46">
        <f>'Indicator Date hidden2'!BV83</f>
        <v>0.19298245614035087</v>
      </c>
      <c r="E82" s="46">
        <f t="shared" si="8"/>
        <v>8.6666666666666661</v>
      </c>
      <c r="F82" s="46">
        <f t="shared" si="9"/>
        <v>1.25</v>
      </c>
      <c r="G82" s="46">
        <f t="shared" si="10"/>
        <v>2.5730994152046769</v>
      </c>
      <c r="H82" s="46">
        <f t="shared" si="11"/>
        <v>5.6198830409356715</v>
      </c>
    </row>
    <row r="83" spans="1:8">
      <c r="A83" t="s">
        <v>152</v>
      </c>
      <c r="B83">
        <f>'Imputed and missing data hidden'!BU83</f>
        <v>8</v>
      </c>
      <c r="C83" s="43">
        <f>IF(VLOOKUP(A83,'Hazard &amp; Exposure'!$B$6:$CZ$196,103,FALSE)&gt;7,1,0)</f>
        <v>0</v>
      </c>
      <c r="D83" s="46">
        <f>'Indicator Date hidden2'!BV84</f>
        <v>0.18032786885245902</v>
      </c>
      <c r="E83" s="46">
        <f t="shared" si="8"/>
        <v>5.333333333333333</v>
      </c>
      <c r="F83" s="46">
        <f t="shared" si="9"/>
        <v>1</v>
      </c>
      <c r="G83" s="46">
        <f t="shared" si="10"/>
        <v>2.4043715846994527</v>
      </c>
      <c r="H83" s="46">
        <f t="shared" si="11"/>
        <v>3.0950819672131145</v>
      </c>
    </row>
    <row r="84" spans="1:8">
      <c r="A84" t="s">
        <v>154</v>
      </c>
      <c r="B84">
        <f>'Imputed and missing data hidden'!BU84</f>
        <v>8</v>
      </c>
      <c r="C84" s="43">
        <f>IF(VLOOKUP(A84,'Hazard &amp; Exposure'!$B$6:$CZ$196,103,FALSE)&gt;7,1,0)</f>
        <v>0</v>
      </c>
      <c r="D84" s="46">
        <f>'Indicator Date hidden2'!BV85</f>
        <v>0.35483870967741937</v>
      </c>
      <c r="E84" s="46">
        <f t="shared" si="8"/>
        <v>5.333333333333333</v>
      </c>
      <c r="F84" s="46">
        <f t="shared" si="9"/>
        <v>1</v>
      </c>
      <c r="G84" s="46">
        <f t="shared" si="10"/>
        <v>4.731182795698925</v>
      </c>
      <c r="H84" s="46">
        <f t="shared" si="11"/>
        <v>4.0258064516129028</v>
      </c>
    </row>
    <row r="85" spans="1:8">
      <c r="A85" t="s">
        <v>156</v>
      </c>
      <c r="B85">
        <f>'Imputed and missing data hidden'!BU85</f>
        <v>9</v>
      </c>
      <c r="C85" s="43">
        <f>IF(VLOOKUP(A85,'Hazard &amp; Exposure'!$B$6:$CZ$196,103,FALSE)&gt;7,1,0)</f>
        <v>0</v>
      </c>
      <c r="D85" s="46">
        <f>'Indicator Date hidden2'!BV86</f>
        <v>0.5</v>
      </c>
      <c r="E85" s="46">
        <f t="shared" si="8"/>
        <v>6</v>
      </c>
      <c r="F85" s="46">
        <f t="shared" si="9"/>
        <v>1</v>
      </c>
      <c r="G85" s="46">
        <f t="shared" si="10"/>
        <v>6.666666666666667</v>
      </c>
      <c r="H85" s="46">
        <f t="shared" si="11"/>
        <v>5.0666666666666673</v>
      </c>
    </row>
    <row r="86" spans="1:8">
      <c r="A86" t="s">
        <v>158</v>
      </c>
      <c r="B86">
        <f>'Imputed and missing data hidden'!BU86</f>
        <v>6</v>
      </c>
      <c r="C86" s="43">
        <f>IF(VLOOKUP(A86,'Hazard &amp; Exposure'!$B$6:$CZ$196,103,FALSE)&gt;7,1,0)</f>
        <v>0</v>
      </c>
      <c r="D86" s="46">
        <f>'Indicator Date hidden2'!BV87</f>
        <v>0.375</v>
      </c>
      <c r="E86" s="46">
        <f t="shared" si="8"/>
        <v>4</v>
      </c>
      <c r="F86" s="46">
        <f t="shared" si="9"/>
        <v>1</v>
      </c>
      <c r="G86" s="46">
        <f t="shared" si="10"/>
        <v>5</v>
      </c>
      <c r="H86" s="46">
        <f t="shared" si="11"/>
        <v>3.5999999999999996</v>
      </c>
    </row>
    <row r="87" spans="1:8">
      <c r="A87" t="s">
        <v>160</v>
      </c>
      <c r="B87">
        <f>'Imputed and missing data hidden'!BU87</f>
        <v>5</v>
      </c>
      <c r="C87" s="43">
        <f>IF(VLOOKUP(A87,'Hazard &amp; Exposure'!$B$6:$CZ$196,103,FALSE)&gt;7,1,0)</f>
        <v>0</v>
      </c>
      <c r="D87" s="46">
        <f>'Indicator Date hidden2'!BV88</f>
        <v>0.39393939393939392</v>
      </c>
      <c r="E87" s="46">
        <f t="shared" si="8"/>
        <v>3.3333333333333339</v>
      </c>
      <c r="F87" s="46">
        <f t="shared" si="9"/>
        <v>1</v>
      </c>
      <c r="G87" s="46">
        <f t="shared" si="10"/>
        <v>5.2525252525252526</v>
      </c>
      <c r="H87" s="46">
        <f t="shared" si="11"/>
        <v>3.4343434343434351</v>
      </c>
    </row>
    <row r="88" spans="1:8">
      <c r="A88" t="s">
        <v>162</v>
      </c>
      <c r="B88">
        <f>'Imputed and missing data hidden'!BU88</f>
        <v>0</v>
      </c>
      <c r="C88" s="43">
        <f>IF(VLOOKUP(A88,'Hazard &amp; Exposure'!$B$6:$CZ$196,103,FALSE)&gt;7,1,0)</f>
        <v>1</v>
      </c>
      <c r="D88" s="46">
        <f>'Indicator Date hidden2'!BV89</f>
        <v>0.11267605633802817</v>
      </c>
      <c r="E88" s="46">
        <f t="shared" si="8"/>
        <v>0</v>
      </c>
      <c r="F88" s="46">
        <f t="shared" si="9"/>
        <v>1.25</v>
      </c>
      <c r="G88" s="46">
        <f t="shared" si="10"/>
        <v>1.502347417840376</v>
      </c>
      <c r="H88" s="46">
        <f t="shared" si="11"/>
        <v>0.75117370892018798</v>
      </c>
    </row>
    <row r="89" spans="1:8">
      <c r="A89" t="s">
        <v>164</v>
      </c>
      <c r="B89">
        <f>'Imputed and missing data hidden'!BU89</f>
        <v>12</v>
      </c>
      <c r="C89" s="43">
        <f>IF(VLOOKUP(A89,'Hazard &amp; Exposure'!$B$6:$CZ$196,103,FALSE)&gt;7,1,0)</f>
        <v>0</v>
      </c>
      <c r="D89" s="46">
        <f>'Indicator Date hidden2'!BV90</f>
        <v>0.70909090909090911</v>
      </c>
      <c r="E89" s="46">
        <f t="shared" si="8"/>
        <v>8</v>
      </c>
      <c r="F89" s="46">
        <f t="shared" si="9"/>
        <v>1</v>
      </c>
      <c r="G89" s="46">
        <f t="shared" si="10"/>
        <v>9.454545454545455</v>
      </c>
      <c r="H89" s="46">
        <f t="shared" si="11"/>
        <v>6.9818181818181815</v>
      </c>
    </row>
    <row r="90" spans="1:8">
      <c r="A90" t="s">
        <v>166</v>
      </c>
      <c r="B90">
        <f>'Imputed and missing data hidden'!BU90</f>
        <v>15</v>
      </c>
      <c r="C90" s="43">
        <f>IF(VLOOKUP(A90,'Hazard &amp; Exposure'!$B$6:$CZ$196,103,FALSE)&gt;7,1,0)</f>
        <v>0</v>
      </c>
      <c r="D90" s="46">
        <f>'Indicator Date hidden2'!BV91</f>
        <v>0.68518518518518523</v>
      </c>
      <c r="E90" s="46">
        <f t="shared" si="8"/>
        <v>10</v>
      </c>
      <c r="F90" s="46">
        <f t="shared" si="9"/>
        <v>1</v>
      </c>
      <c r="G90" s="46">
        <f t="shared" si="10"/>
        <v>9.135802469135804</v>
      </c>
      <c r="H90" s="46">
        <f t="shared" si="11"/>
        <v>7.6543209876543212</v>
      </c>
    </row>
    <row r="91" spans="1:8">
      <c r="A91" t="s">
        <v>297</v>
      </c>
      <c r="B91">
        <f>'Imputed and missing data hidden'!BU91</f>
        <v>8</v>
      </c>
      <c r="C91" s="43">
        <f>IF(VLOOKUP(A91,'Hazard &amp; Exposure'!$B$6:$CZ$196,103,FALSE)&gt;7,1,0)</f>
        <v>0</v>
      </c>
      <c r="D91" s="46">
        <f>'Indicator Date hidden2'!BV92</f>
        <v>0.26229508196721313</v>
      </c>
      <c r="E91" s="46">
        <f t="shared" si="8"/>
        <v>5.333333333333333</v>
      </c>
      <c r="F91" s="46">
        <f t="shared" si="9"/>
        <v>1</v>
      </c>
      <c r="G91" s="46">
        <f t="shared" si="10"/>
        <v>3.4972677595628419</v>
      </c>
      <c r="H91" s="46">
        <f t="shared" si="11"/>
        <v>3.5322404371584692</v>
      </c>
    </row>
    <row r="92" spans="1:8">
      <c r="A92" t="s">
        <v>167</v>
      </c>
      <c r="B92">
        <f>'Imputed and missing data hidden'!BU92</f>
        <v>11</v>
      </c>
      <c r="C92" s="43">
        <f>IF(VLOOKUP(A92,'Hazard &amp; Exposure'!$B$6:$CZ$196,103,FALSE)&gt;7,1,0)</f>
        <v>0</v>
      </c>
      <c r="D92" s="46">
        <f>'Indicator Date hidden2'!BV93</f>
        <v>5.0847457627118647E-2</v>
      </c>
      <c r="E92" s="46">
        <f t="shared" si="8"/>
        <v>7.3333333333333339</v>
      </c>
      <c r="F92" s="46">
        <f t="shared" si="9"/>
        <v>1</v>
      </c>
      <c r="G92" s="46">
        <f t="shared" si="10"/>
        <v>0.67796610169491522</v>
      </c>
      <c r="H92" s="46">
        <f t="shared" si="11"/>
        <v>3.2045197740112998</v>
      </c>
    </row>
    <row r="93" spans="1:8">
      <c r="A93" t="s">
        <v>169</v>
      </c>
      <c r="B93">
        <f>'Imputed and missing data hidden'!BU93</f>
        <v>3</v>
      </c>
      <c r="C93" s="43">
        <f>IF(VLOOKUP(A93,'Hazard &amp; Exposure'!$B$6:$CZ$196,103,FALSE)&gt;7,1,0)</f>
        <v>0</v>
      </c>
      <c r="D93" s="46">
        <f>'Indicator Date hidden2'!BV94</f>
        <v>0.2537313432835821</v>
      </c>
      <c r="E93" s="46">
        <f t="shared" si="8"/>
        <v>2</v>
      </c>
      <c r="F93" s="46">
        <f t="shared" si="9"/>
        <v>1</v>
      </c>
      <c r="G93" s="46">
        <f t="shared" si="10"/>
        <v>3.3830845771144276</v>
      </c>
      <c r="H93" s="46">
        <f t="shared" si="11"/>
        <v>2.153233830845771</v>
      </c>
    </row>
    <row r="94" spans="1:8">
      <c r="A94" t="s">
        <v>171</v>
      </c>
      <c r="B94">
        <f>'Imputed and missing data hidden'!BU94</f>
        <v>3</v>
      </c>
      <c r="C94" s="43">
        <f>IF(VLOOKUP(A94,'Hazard &amp; Exposure'!$B$6:$CZ$196,103,FALSE)&gt;7,1,0)</f>
        <v>0</v>
      </c>
      <c r="D94" s="46">
        <f>'Indicator Date hidden2'!BV95</f>
        <v>0.27692307692307694</v>
      </c>
      <c r="E94" s="46">
        <f t="shared" si="8"/>
        <v>2</v>
      </c>
      <c r="F94" s="46">
        <f t="shared" si="9"/>
        <v>1</v>
      </c>
      <c r="G94" s="46">
        <f t="shared" si="10"/>
        <v>3.6923076923076925</v>
      </c>
      <c r="H94" s="46">
        <f t="shared" si="11"/>
        <v>2.2769230769230777</v>
      </c>
    </row>
    <row r="95" spans="1:8">
      <c r="A95" t="s">
        <v>172</v>
      </c>
      <c r="B95">
        <f>'Imputed and missing data hidden'!BU95</f>
        <v>8</v>
      </c>
      <c r="C95" s="43">
        <f>IF(VLOOKUP(A95,'Hazard &amp; Exposure'!$B$6:$CZ$196,103,FALSE)&gt;7,1,0)</f>
        <v>0</v>
      </c>
      <c r="D95" s="46">
        <f>'Indicator Date hidden2'!BV96</f>
        <v>4.9180327868852458E-2</v>
      </c>
      <c r="E95" s="46">
        <f t="shared" si="8"/>
        <v>5.333333333333333</v>
      </c>
      <c r="F95" s="46">
        <f t="shared" si="9"/>
        <v>1</v>
      </c>
      <c r="G95" s="46">
        <f t="shared" si="10"/>
        <v>0.65573770491803351</v>
      </c>
      <c r="H95" s="46">
        <f t="shared" si="11"/>
        <v>2.3956284153005472</v>
      </c>
    </row>
    <row r="96" spans="1:8">
      <c r="A96" t="s">
        <v>173</v>
      </c>
      <c r="B96">
        <f>'Imputed and missing data hidden'!BU96</f>
        <v>8</v>
      </c>
      <c r="C96" s="43">
        <f>IF(VLOOKUP(A96,'Hazard &amp; Exposure'!$B$6:$CZ$196,103,FALSE)&gt;7,1,0)</f>
        <v>0</v>
      </c>
      <c r="D96" s="46">
        <f>'Indicator Date hidden2'!BV97</f>
        <v>0.34920634920634919</v>
      </c>
      <c r="E96" s="46">
        <f t="shared" si="8"/>
        <v>5.333333333333333</v>
      </c>
      <c r="F96" s="46">
        <f t="shared" si="9"/>
        <v>1</v>
      </c>
      <c r="G96" s="46">
        <f t="shared" si="10"/>
        <v>4.6560846560846558</v>
      </c>
      <c r="H96" s="46">
        <f t="shared" si="11"/>
        <v>3.9957671957671961</v>
      </c>
    </row>
    <row r="97" spans="1:8">
      <c r="A97" t="s">
        <v>175</v>
      </c>
      <c r="B97">
        <f>'Imputed and missing data hidden'!BU97</f>
        <v>2</v>
      </c>
      <c r="C97" s="43">
        <f>IF(VLOOKUP(A97,'Hazard &amp; Exposure'!$B$6:$CZ$196,103,FALSE)&gt;7,1,0)</f>
        <v>0</v>
      </c>
      <c r="D97" s="46">
        <f>'Indicator Date hidden2'!BV98</f>
        <v>0.29411764705882354</v>
      </c>
      <c r="E97" s="46">
        <f t="shared" si="8"/>
        <v>1.3333333333333321</v>
      </c>
      <c r="F97" s="46">
        <f t="shared" si="9"/>
        <v>1</v>
      </c>
      <c r="G97" s="46">
        <f t="shared" si="10"/>
        <v>3.9215686274509807</v>
      </c>
      <c r="H97" s="46">
        <f t="shared" si="11"/>
        <v>2.1019607843137251</v>
      </c>
    </row>
    <row r="98" spans="1:8">
      <c r="A98" t="s">
        <v>177</v>
      </c>
      <c r="B98">
        <f>'Imputed and missing data hidden'!BU98</f>
        <v>2</v>
      </c>
      <c r="C98" s="43">
        <f>IF(VLOOKUP(A98,'Hazard &amp; Exposure'!$B$6:$CZ$196,103,FALSE)&gt;7,1,0)</f>
        <v>0</v>
      </c>
      <c r="D98" s="46">
        <f>'Indicator Date hidden2'!BV99</f>
        <v>0.42028985507246375</v>
      </c>
      <c r="E98" s="46">
        <f t="shared" ref="E98:E129" si="12">IF(B98&gt;B$197,10,10-(B$197-B98)/(B$197-B$196)*10)</f>
        <v>1.3333333333333321</v>
      </c>
      <c r="F98" s="46">
        <f t="shared" ref="F98:F129" si="13">IF(C98=1,$B$199,1)</f>
        <v>1</v>
      </c>
      <c r="G98" s="46">
        <f t="shared" ref="G98:G129" si="14">IF(D98&gt;D$197,10,10-(D$197-D98)/(D$197-D$196)*10)</f>
        <v>5.6038647342995169</v>
      </c>
      <c r="H98" s="46">
        <f t="shared" ref="H98:H129" si="15">10-(12.5-AVERAGE(E98,G98)*F98)/12.5*10</f>
        <v>2.7748792270531393</v>
      </c>
    </row>
    <row r="99" spans="1:8">
      <c r="A99" t="s">
        <v>179</v>
      </c>
      <c r="B99">
        <f>'Imputed and missing data hidden'!BU99</f>
        <v>8</v>
      </c>
      <c r="C99" s="43">
        <f>IF(VLOOKUP(A99,'Hazard &amp; Exposure'!$B$6:$CZ$196,103,FALSE)&gt;7,1,0)</f>
        <v>0</v>
      </c>
      <c r="D99" s="46">
        <f>'Indicator Date hidden2'!BV100</f>
        <v>0.3968253968253968</v>
      </c>
      <c r="E99" s="46">
        <f t="shared" si="12"/>
        <v>5.333333333333333</v>
      </c>
      <c r="F99" s="46">
        <f t="shared" si="13"/>
        <v>1</v>
      </c>
      <c r="G99" s="46">
        <f t="shared" si="14"/>
        <v>5.2910052910052912</v>
      </c>
      <c r="H99" s="46">
        <f t="shared" si="15"/>
        <v>4.2497354497354491</v>
      </c>
    </row>
    <row r="100" spans="1:8">
      <c r="A100" t="s">
        <v>181</v>
      </c>
      <c r="B100">
        <f>'Imputed and missing data hidden'!BU100</f>
        <v>28</v>
      </c>
      <c r="C100" s="43">
        <f>IF(VLOOKUP(A100,'Hazard &amp; Exposure'!$B$6:$CZ$196,103,FALSE)&gt;7,1,0)</f>
        <v>0</v>
      </c>
      <c r="D100" s="46">
        <f>'Indicator Date hidden2'!BV101</f>
        <v>0.58974358974358976</v>
      </c>
      <c r="E100" s="46">
        <f t="shared" si="12"/>
        <v>10</v>
      </c>
      <c r="F100" s="46">
        <f t="shared" si="13"/>
        <v>1</v>
      </c>
      <c r="G100" s="46">
        <f t="shared" si="14"/>
        <v>7.8632478632478637</v>
      </c>
      <c r="H100" s="46">
        <f t="shared" si="15"/>
        <v>7.1452991452991457</v>
      </c>
    </row>
    <row r="101" spans="1:8">
      <c r="A101" t="s">
        <v>183</v>
      </c>
      <c r="B101">
        <f>'Imputed and missing data hidden'!BU101</f>
        <v>8</v>
      </c>
      <c r="C101" s="43">
        <f>IF(VLOOKUP(A101,'Hazard &amp; Exposure'!$B$6:$CZ$196,103,FALSE)&gt;7,1,0)</f>
        <v>0</v>
      </c>
      <c r="D101" s="46">
        <f>'Indicator Date hidden2'!BV102</f>
        <v>0.16393442622950818</v>
      </c>
      <c r="E101" s="46">
        <f t="shared" si="12"/>
        <v>5.333333333333333</v>
      </c>
      <c r="F101" s="46">
        <f t="shared" si="13"/>
        <v>1</v>
      </c>
      <c r="G101" s="46">
        <f t="shared" si="14"/>
        <v>2.1857923497267748</v>
      </c>
      <c r="H101" s="46">
        <f t="shared" si="15"/>
        <v>3.0076502732240424</v>
      </c>
    </row>
    <row r="102" spans="1:8">
      <c r="A102" t="s">
        <v>185</v>
      </c>
      <c r="B102">
        <f>'Imputed and missing data hidden'!BU102</f>
        <v>10</v>
      </c>
      <c r="C102" s="43">
        <f>IF(VLOOKUP(A102,'Hazard &amp; Exposure'!$B$6:$CZ$196,103,FALSE)&gt;7,1,0)</f>
        <v>0</v>
      </c>
      <c r="D102" s="46">
        <f>'Indicator Date hidden2'!BV103</f>
        <v>0.2711864406779661</v>
      </c>
      <c r="E102" s="46">
        <f t="shared" si="12"/>
        <v>6.666666666666667</v>
      </c>
      <c r="F102" s="46">
        <f t="shared" si="13"/>
        <v>1</v>
      </c>
      <c r="G102" s="46">
        <f t="shared" si="14"/>
        <v>3.6158192090395485</v>
      </c>
      <c r="H102" s="46">
        <f t="shared" si="15"/>
        <v>4.1129943502824862</v>
      </c>
    </row>
    <row r="103" spans="1:8">
      <c r="A103" t="s">
        <v>188</v>
      </c>
      <c r="B103">
        <f>'Imputed and missing data hidden'!BU103</f>
        <v>0</v>
      </c>
      <c r="C103" s="43">
        <f>IF(VLOOKUP(A103,'Hazard &amp; Exposure'!$B$6:$CZ$196,103,FALSE)&gt;7,1,0)</f>
        <v>0</v>
      </c>
      <c r="D103" s="46">
        <f>'Indicator Date hidden2'!BV104</f>
        <v>0.22857142857142856</v>
      </c>
      <c r="E103" s="46">
        <f t="shared" si="12"/>
        <v>0</v>
      </c>
      <c r="F103" s="46">
        <f t="shared" si="13"/>
        <v>1</v>
      </c>
      <c r="G103" s="46">
        <f t="shared" si="14"/>
        <v>3.0476190476190466</v>
      </c>
      <c r="H103" s="46">
        <f t="shared" si="15"/>
        <v>1.2190476190476183</v>
      </c>
    </row>
    <row r="104" spans="1:8">
      <c r="A104" t="s">
        <v>190</v>
      </c>
      <c r="B104">
        <f>'Imputed and missing data hidden'!BU104</f>
        <v>0</v>
      </c>
      <c r="C104" s="43">
        <f>IF(VLOOKUP(A104,'Hazard &amp; Exposure'!$B$6:$CZ$196,103,FALSE)&gt;7,1,0)</f>
        <v>0</v>
      </c>
      <c r="D104" s="46">
        <f>'Indicator Date hidden2'!BV105</f>
        <v>0.13043478260869565</v>
      </c>
      <c r="E104" s="46">
        <f t="shared" si="12"/>
        <v>0</v>
      </c>
      <c r="F104" s="46">
        <f t="shared" si="13"/>
        <v>1</v>
      </c>
      <c r="G104" s="46">
        <f t="shared" si="14"/>
        <v>1.7391304347826093</v>
      </c>
      <c r="H104" s="46">
        <f t="shared" si="15"/>
        <v>0.69565217391304301</v>
      </c>
    </row>
    <row r="105" spans="1:8">
      <c r="A105" t="s">
        <v>192</v>
      </c>
      <c r="B105">
        <f>'Imputed and missing data hidden'!BU105</f>
        <v>7</v>
      </c>
      <c r="C105" s="43">
        <f>IF(VLOOKUP(A105,'Hazard &amp; Exposure'!$B$6:$CZ$196,103,FALSE)&gt;7,1,0)</f>
        <v>0</v>
      </c>
      <c r="D105" s="46">
        <f>'Indicator Date hidden2'!BV106</f>
        <v>0.12903225806451613</v>
      </c>
      <c r="E105" s="46">
        <f t="shared" si="12"/>
        <v>4.666666666666667</v>
      </c>
      <c r="F105" s="46">
        <f t="shared" si="13"/>
        <v>1</v>
      </c>
      <c r="G105" s="46">
        <f t="shared" si="14"/>
        <v>1.720430107526882</v>
      </c>
      <c r="H105" s="46">
        <f t="shared" si="15"/>
        <v>2.5548387096774192</v>
      </c>
    </row>
    <row r="106" spans="1:8">
      <c r="A106" t="s">
        <v>194</v>
      </c>
      <c r="B106">
        <f>'Imputed and missing data hidden'!BU106</f>
        <v>9</v>
      </c>
      <c r="C106" s="43">
        <f>IF(VLOOKUP(A106,'Hazard &amp; Exposure'!$B$6:$CZ$196,103,FALSE)&gt;7,1,0)</f>
        <v>0</v>
      </c>
      <c r="D106" s="46">
        <f>'Indicator Date hidden2'!BV107</f>
        <v>0.42622950819672129</v>
      </c>
      <c r="E106" s="46">
        <f t="shared" si="12"/>
        <v>6</v>
      </c>
      <c r="F106" s="46">
        <f t="shared" si="13"/>
        <v>1</v>
      </c>
      <c r="G106" s="46">
        <f t="shared" si="14"/>
        <v>5.6830601092896167</v>
      </c>
      <c r="H106" s="46">
        <f t="shared" si="15"/>
        <v>4.6732240437158463</v>
      </c>
    </row>
    <row r="107" spans="1:8">
      <c r="A107" t="s">
        <v>196</v>
      </c>
      <c r="B107">
        <f>'Imputed and missing data hidden'!BU107</f>
        <v>0</v>
      </c>
      <c r="C107" s="43">
        <f>IF(VLOOKUP(A107,'Hazard &amp; Exposure'!$B$6:$CZ$196,103,FALSE)&gt;7,1,0)</f>
        <v>1</v>
      </c>
      <c r="D107" s="46">
        <f>'Indicator Date hidden2'!BV108</f>
        <v>0.14084507042253522</v>
      </c>
      <c r="E107" s="46">
        <f t="shared" si="12"/>
        <v>0</v>
      </c>
      <c r="F107" s="46">
        <f t="shared" si="13"/>
        <v>1.25</v>
      </c>
      <c r="G107" s="46">
        <f t="shared" si="14"/>
        <v>1.8779342723004699</v>
      </c>
      <c r="H107" s="46">
        <f t="shared" si="15"/>
        <v>0.93896713615023586</v>
      </c>
    </row>
    <row r="108" spans="1:8">
      <c r="A108" t="s">
        <v>198</v>
      </c>
      <c r="B108">
        <f>'Imputed and missing data hidden'!BU108</f>
        <v>9</v>
      </c>
      <c r="C108" s="43">
        <f>IF(VLOOKUP(A108,'Hazard &amp; Exposure'!$B$6:$CZ$196,103,FALSE)&gt;7,1,0)</f>
        <v>0</v>
      </c>
      <c r="D108" s="46">
        <f>'Indicator Date hidden2'!BV109</f>
        <v>0.18333333333333332</v>
      </c>
      <c r="E108" s="46">
        <f t="shared" si="12"/>
        <v>6</v>
      </c>
      <c r="F108" s="46">
        <f t="shared" si="13"/>
        <v>1</v>
      </c>
      <c r="G108" s="46">
        <f t="shared" si="14"/>
        <v>2.4444444444444446</v>
      </c>
      <c r="H108" s="46">
        <f t="shared" si="15"/>
        <v>3.3777777777777773</v>
      </c>
    </row>
    <row r="109" spans="1:8">
      <c r="A109" t="s">
        <v>200</v>
      </c>
      <c r="B109">
        <f>'Imputed and missing data hidden'!BU109</f>
        <v>15</v>
      </c>
      <c r="C109" s="43">
        <f>IF(VLOOKUP(A109,'Hazard &amp; Exposure'!$B$6:$CZ$196,103,FALSE)&gt;7,1,0)</f>
        <v>0</v>
      </c>
      <c r="D109" s="46">
        <f>'Indicator Date hidden2'!BV110</f>
        <v>1.0185185185185186</v>
      </c>
      <c r="E109" s="46">
        <f t="shared" si="12"/>
        <v>10</v>
      </c>
      <c r="F109" s="46">
        <f t="shared" si="13"/>
        <v>1</v>
      </c>
      <c r="G109" s="46">
        <f t="shared" si="14"/>
        <v>10</v>
      </c>
      <c r="H109" s="46">
        <f t="shared" si="15"/>
        <v>8</v>
      </c>
    </row>
    <row r="110" spans="1:8">
      <c r="A110" t="s">
        <v>202</v>
      </c>
      <c r="B110">
        <f>'Imputed and missing data hidden'!BU110</f>
        <v>1</v>
      </c>
      <c r="C110" s="43">
        <f>IF(VLOOKUP(A110,'Hazard &amp; Exposure'!$B$6:$CZ$196,103,FALSE)&gt;7,1,0)</f>
        <v>0</v>
      </c>
      <c r="D110" s="46">
        <f>'Indicator Date hidden2'!BV111</f>
        <v>0.28985507246376813</v>
      </c>
      <c r="E110" s="46">
        <f t="shared" si="12"/>
        <v>0.66666666666666607</v>
      </c>
      <c r="F110" s="46">
        <f t="shared" si="13"/>
        <v>1</v>
      </c>
      <c r="G110" s="46">
        <f t="shared" si="14"/>
        <v>3.8647342995169085</v>
      </c>
      <c r="H110" s="46">
        <f t="shared" si="15"/>
        <v>1.8125603864734288</v>
      </c>
    </row>
    <row r="111" spans="1:8">
      <c r="A111" t="s">
        <v>204</v>
      </c>
      <c r="B111">
        <f>'Imputed and missing data hidden'!BU111</f>
        <v>8</v>
      </c>
      <c r="C111" s="43">
        <f>IF(VLOOKUP(A111,'Hazard &amp; Exposure'!$B$6:$CZ$196,103,FALSE)&gt;7,1,0)</f>
        <v>0</v>
      </c>
      <c r="D111" s="46">
        <f>'Indicator Date hidden2'!BV112</f>
        <v>0.36065573770491804</v>
      </c>
      <c r="E111" s="46">
        <f t="shared" si="12"/>
        <v>5.333333333333333</v>
      </c>
      <c r="F111" s="46">
        <f t="shared" si="13"/>
        <v>1</v>
      </c>
      <c r="G111" s="46">
        <f t="shared" si="14"/>
        <v>4.8087431693989071</v>
      </c>
      <c r="H111" s="46">
        <f t="shared" si="15"/>
        <v>4.0568306010928969</v>
      </c>
    </row>
    <row r="112" spans="1:8">
      <c r="A112" t="s">
        <v>206</v>
      </c>
      <c r="B112">
        <f>'Imputed and missing data hidden'!BU112</f>
        <v>4</v>
      </c>
      <c r="C112" s="43">
        <f>IF(VLOOKUP(A112,'Hazard &amp; Exposure'!$B$6:$CZ$196,103,FALSE)&gt;7,1,0)</f>
        <v>1</v>
      </c>
      <c r="D112" s="46">
        <f>'Indicator Date hidden2'!BV113</f>
        <v>0.11940298507462686</v>
      </c>
      <c r="E112" s="46">
        <f t="shared" si="12"/>
        <v>2.666666666666667</v>
      </c>
      <c r="F112" s="46">
        <f t="shared" si="13"/>
        <v>1.25</v>
      </c>
      <c r="G112" s="46">
        <f t="shared" si="14"/>
        <v>1.5920398009950247</v>
      </c>
      <c r="H112" s="46">
        <f t="shared" si="15"/>
        <v>2.1293532338308463</v>
      </c>
    </row>
    <row r="113" spans="1:8">
      <c r="A113" t="s">
        <v>208</v>
      </c>
      <c r="B113">
        <f>'Imputed and missing data hidden'!BU113</f>
        <v>17</v>
      </c>
      <c r="C113" s="43">
        <f>IF(VLOOKUP(A113,'Hazard &amp; Exposure'!$B$6:$CZ$196,103,FALSE)&gt;7,1,0)</f>
        <v>0</v>
      </c>
      <c r="D113" s="46">
        <f>'Indicator Date hidden2'!BV114</f>
        <v>0.84905660377358494</v>
      </c>
      <c r="E113" s="46">
        <f t="shared" si="12"/>
        <v>10</v>
      </c>
      <c r="F113" s="46">
        <f t="shared" si="13"/>
        <v>1</v>
      </c>
      <c r="G113" s="46">
        <f t="shared" si="14"/>
        <v>10</v>
      </c>
      <c r="H113" s="46">
        <f t="shared" si="15"/>
        <v>8</v>
      </c>
    </row>
    <row r="114" spans="1:8">
      <c r="A114" t="s">
        <v>209</v>
      </c>
      <c r="B114">
        <f>'Imputed and missing data hidden'!BU114</f>
        <v>6</v>
      </c>
      <c r="C114" s="43">
        <f>IF(VLOOKUP(A114,'Hazard &amp; Exposure'!$B$6:$CZ$196,103,FALSE)&gt;7,1,0)</f>
        <v>0</v>
      </c>
      <c r="D114" s="46">
        <f>'Indicator Date hidden2'!BV115</f>
        <v>0.49206349206349204</v>
      </c>
      <c r="E114" s="46">
        <f t="shared" si="12"/>
        <v>4</v>
      </c>
      <c r="F114" s="46">
        <f t="shared" si="13"/>
        <v>1</v>
      </c>
      <c r="G114" s="46">
        <f t="shared" si="14"/>
        <v>6.56084656084656</v>
      </c>
      <c r="H114" s="46">
        <f t="shared" si="15"/>
        <v>4.2243386243386238</v>
      </c>
    </row>
    <row r="115" spans="1:8">
      <c r="A115" t="s">
        <v>210</v>
      </c>
      <c r="B115">
        <f>'Imputed and missing data hidden'!BU115</f>
        <v>4</v>
      </c>
      <c r="C115" s="43">
        <f>IF(VLOOKUP(A115,'Hazard &amp; Exposure'!$B$6:$CZ$196,103,FALSE)&gt;7,1,0)</f>
        <v>0</v>
      </c>
      <c r="D115" s="46">
        <f>'Indicator Date hidden2'!BV116</f>
        <v>0.19696969696969696</v>
      </c>
      <c r="E115" s="46">
        <f t="shared" si="12"/>
        <v>2.666666666666667</v>
      </c>
      <c r="F115" s="46">
        <f t="shared" si="13"/>
        <v>1</v>
      </c>
      <c r="G115" s="46">
        <f t="shared" si="14"/>
        <v>2.6262626262626263</v>
      </c>
      <c r="H115" s="46">
        <f t="shared" si="15"/>
        <v>2.1171717171717175</v>
      </c>
    </row>
    <row r="116" spans="1:8">
      <c r="A116" t="s">
        <v>212</v>
      </c>
      <c r="B116">
        <f>'Imputed and missing data hidden'!BU116</f>
        <v>5</v>
      </c>
      <c r="C116" s="43">
        <f>IF(VLOOKUP(A116,'Hazard &amp; Exposure'!$B$6:$CZ$196,103,FALSE)&gt;7,1,0)</f>
        <v>0</v>
      </c>
      <c r="D116" s="46">
        <f>'Indicator Date hidden2'!BV117</f>
        <v>0.21875</v>
      </c>
      <c r="E116" s="46">
        <f t="shared" si="12"/>
        <v>3.3333333333333339</v>
      </c>
      <c r="F116" s="46">
        <f t="shared" si="13"/>
        <v>1</v>
      </c>
      <c r="G116" s="46">
        <f t="shared" si="14"/>
        <v>2.9166666666666661</v>
      </c>
      <c r="H116" s="46">
        <f t="shared" si="15"/>
        <v>2.5</v>
      </c>
    </row>
    <row r="117" spans="1:8">
      <c r="A117" t="s">
        <v>214</v>
      </c>
      <c r="B117">
        <f>'Imputed and missing data hidden'!BU117</f>
        <v>1</v>
      </c>
      <c r="C117" s="43">
        <f>IF(VLOOKUP(A117,'Hazard &amp; Exposure'!$B$6:$CZ$196,103,FALSE)&gt;7,1,0)</f>
        <v>0</v>
      </c>
      <c r="D117" s="46">
        <f>'Indicator Date hidden2'!BV118</f>
        <v>0.42028985507246375</v>
      </c>
      <c r="E117" s="46">
        <f t="shared" si="12"/>
        <v>0.66666666666666607</v>
      </c>
      <c r="F117" s="46">
        <f t="shared" si="13"/>
        <v>1</v>
      </c>
      <c r="G117" s="46">
        <f t="shared" si="14"/>
        <v>5.6038647342995169</v>
      </c>
      <c r="H117" s="46">
        <f t="shared" si="15"/>
        <v>2.5082125603864736</v>
      </c>
    </row>
    <row r="118" spans="1:8">
      <c r="A118" t="s">
        <v>216</v>
      </c>
      <c r="B118">
        <f>'Imputed and missing data hidden'!BU118</f>
        <v>1</v>
      </c>
      <c r="C118" s="43">
        <f>IF(VLOOKUP(A118,'Hazard &amp; Exposure'!$B$6:$CZ$196,103,FALSE)&gt;7,1,0)</f>
        <v>1</v>
      </c>
      <c r="D118" s="46">
        <f>'Indicator Date hidden2'!BV119</f>
        <v>0.12857142857142856</v>
      </c>
      <c r="E118" s="46">
        <f t="shared" si="12"/>
        <v>0.66666666666666607</v>
      </c>
      <c r="F118" s="46">
        <f t="shared" si="13"/>
        <v>1.25</v>
      </c>
      <c r="G118" s="46">
        <f t="shared" si="14"/>
        <v>1.7142857142857135</v>
      </c>
      <c r="H118" s="46">
        <f t="shared" si="15"/>
        <v>1.1904761904761898</v>
      </c>
    </row>
    <row r="119" spans="1:8">
      <c r="A119" t="s">
        <v>218</v>
      </c>
      <c r="B119">
        <f>'Imputed and missing data hidden'!BU119</f>
        <v>3</v>
      </c>
      <c r="C119" s="43">
        <f>IF(VLOOKUP(A119,'Hazard &amp; Exposure'!$B$6:$CZ$196,103,FALSE)&gt;7,1,0)</f>
        <v>1</v>
      </c>
      <c r="D119" s="46">
        <f>'Indicator Date hidden2'!BV120</f>
        <v>0.36764705882352944</v>
      </c>
      <c r="E119" s="46">
        <f t="shared" si="12"/>
        <v>2</v>
      </c>
      <c r="F119" s="46">
        <f t="shared" si="13"/>
        <v>1.25</v>
      </c>
      <c r="G119" s="46">
        <f t="shared" si="14"/>
        <v>4.9019607843137258</v>
      </c>
      <c r="H119" s="46">
        <f t="shared" si="15"/>
        <v>3.4509803921568638</v>
      </c>
    </row>
    <row r="120" spans="1:8">
      <c r="A120" t="s">
        <v>219</v>
      </c>
      <c r="B120">
        <f>'Imputed and missing data hidden'!BU120</f>
        <v>0</v>
      </c>
      <c r="C120" s="43">
        <f>IF(VLOOKUP(A120,'Hazard &amp; Exposure'!$B$6:$CZ$196,103,FALSE)&gt;7,1,0)</f>
        <v>0</v>
      </c>
      <c r="D120" s="46">
        <f>'Indicator Date hidden2'!BV121</f>
        <v>0.61428571428571432</v>
      </c>
      <c r="E120" s="46">
        <f t="shared" si="12"/>
        <v>0</v>
      </c>
      <c r="F120" s="46">
        <f t="shared" si="13"/>
        <v>1</v>
      </c>
      <c r="G120" s="46">
        <f t="shared" si="14"/>
        <v>8.1904761904761916</v>
      </c>
      <c r="H120" s="46">
        <f t="shared" si="15"/>
        <v>3.2761904761904761</v>
      </c>
    </row>
    <row r="121" spans="1:8">
      <c r="A121" t="s">
        <v>221</v>
      </c>
      <c r="B121">
        <f>'Imputed and missing data hidden'!BU121</f>
        <v>21</v>
      </c>
      <c r="C121" s="43">
        <f>IF(VLOOKUP(A121,'Hazard &amp; Exposure'!$B$6:$CZ$196,103,FALSE)&gt;7,1,0)</f>
        <v>0</v>
      </c>
      <c r="D121" s="46">
        <f>'Indicator Date hidden2'!BV122</f>
        <v>0.78260869565217395</v>
      </c>
      <c r="E121" s="46">
        <f t="shared" si="12"/>
        <v>10</v>
      </c>
      <c r="F121" s="46">
        <f t="shared" si="13"/>
        <v>1</v>
      </c>
      <c r="G121" s="46">
        <f t="shared" si="14"/>
        <v>10</v>
      </c>
      <c r="H121" s="46">
        <f t="shared" si="15"/>
        <v>8</v>
      </c>
    </row>
    <row r="122" spans="1:8">
      <c r="A122" t="s">
        <v>223</v>
      </c>
      <c r="B122">
        <f>'Imputed and missing data hidden'!BU122</f>
        <v>3</v>
      </c>
      <c r="C122" s="43">
        <f>IF(VLOOKUP(A122,'Hazard &amp; Exposure'!$B$6:$CZ$196,103,FALSE)&gt;7,1,0)</f>
        <v>0</v>
      </c>
      <c r="D122" s="46">
        <f>'Indicator Date hidden2'!BV123</f>
        <v>0.3235294117647059</v>
      </c>
      <c r="E122" s="46">
        <f t="shared" si="12"/>
        <v>2</v>
      </c>
      <c r="F122" s="46">
        <f t="shared" si="13"/>
        <v>1</v>
      </c>
      <c r="G122" s="46">
        <f t="shared" si="14"/>
        <v>4.3137254901960791</v>
      </c>
      <c r="H122" s="46">
        <f t="shared" si="15"/>
        <v>2.5254901960784304</v>
      </c>
    </row>
    <row r="123" spans="1:8">
      <c r="A123" t="s">
        <v>225</v>
      </c>
      <c r="B123">
        <f>'Imputed and missing data hidden'!BU123</f>
        <v>10</v>
      </c>
      <c r="C123" s="43">
        <f>IF(VLOOKUP(A123,'Hazard &amp; Exposure'!$B$6:$CZ$196,103,FALSE)&gt;7,1,0)</f>
        <v>0</v>
      </c>
      <c r="D123" s="46">
        <f>'Indicator Date hidden2'!BV124</f>
        <v>0.3559322033898305</v>
      </c>
      <c r="E123" s="46">
        <f t="shared" si="12"/>
        <v>6.666666666666667</v>
      </c>
      <c r="F123" s="46">
        <f t="shared" si="13"/>
        <v>1</v>
      </c>
      <c r="G123" s="46">
        <f t="shared" si="14"/>
        <v>4.7457627118644066</v>
      </c>
      <c r="H123" s="46">
        <f t="shared" si="15"/>
        <v>4.5649717514124291</v>
      </c>
    </row>
    <row r="124" spans="1:8">
      <c r="A124" t="s">
        <v>227</v>
      </c>
      <c r="B124">
        <f>'Imputed and missing data hidden'!BU124</f>
        <v>11</v>
      </c>
      <c r="C124" s="43">
        <f>IF(VLOOKUP(A124,'Hazard &amp; Exposure'!$B$6:$CZ$196,103,FALSE)&gt;7,1,0)</f>
        <v>0</v>
      </c>
      <c r="D124" s="46">
        <f>'Indicator Date hidden2'!BV125</f>
        <v>3.4482758620689655E-2</v>
      </c>
      <c r="E124" s="46">
        <f t="shared" si="12"/>
        <v>7.3333333333333339</v>
      </c>
      <c r="F124" s="46">
        <f t="shared" si="13"/>
        <v>1</v>
      </c>
      <c r="G124" s="46">
        <f t="shared" si="14"/>
        <v>0.45977011494252906</v>
      </c>
      <c r="H124" s="46">
        <f t="shared" si="15"/>
        <v>3.1172413793103457</v>
      </c>
    </row>
    <row r="125" spans="1:8">
      <c r="A125" t="s">
        <v>229</v>
      </c>
      <c r="B125">
        <f>'Imputed and missing data hidden'!BU125</f>
        <v>5</v>
      </c>
      <c r="C125" s="43">
        <f>IF(VLOOKUP(A125,'Hazard &amp; Exposure'!$B$6:$CZ$196,103,FALSE)&gt;7,1,0)</f>
        <v>0</v>
      </c>
      <c r="D125" s="46">
        <f>'Indicator Date hidden2'!BV126</f>
        <v>0.89393939393939392</v>
      </c>
      <c r="E125" s="46">
        <f t="shared" si="12"/>
        <v>3.3333333333333339</v>
      </c>
      <c r="F125" s="46">
        <f t="shared" si="13"/>
        <v>1</v>
      </c>
      <c r="G125" s="46">
        <f t="shared" si="14"/>
        <v>10</v>
      </c>
      <c r="H125" s="46">
        <f t="shared" si="15"/>
        <v>5.3333333333333339</v>
      </c>
    </row>
    <row r="126" spans="1:8">
      <c r="A126" t="s">
        <v>231</v>
      </c>
      <c r="B126">
        <f>'Imputed and missing data hidden'!BU126</f>
        <v>1</v>
      </c>
      <c r="C126" s="43">
        <f>IF(VLOOKUP(A126,'Hazard &amp; Exposure'!$B$6:$CZ$196,103,FALSE)&gt;7,1,0)</f>
        <v>1</v>
      </c>
      <c r="D126" s="46">
        <f>'Indicator Date hidden2'!BV127</f>
        <v>0.27536231884057971</v>
      </c>
      <c r="E126" s="46">
        <f t="shared" si="12"/>
        <v>0.66666666666666607</v>
      </c>
      <c r="F126" s="46">
        <f t="shared" si="13"/>
        <v>1.25</v>
      </c>
      <c r="G126" s="46">
        <f t="shared" si="14"/>
        <v>3.6714975845410622</v>
      </c>
      <c r="H126" s="46">
        <f t="shared" si="15"/>
        <v>2.1690821256038646</v>
      </c>
    </row>
    <row r="127" spans="1:8">
      <c r="A127" t="s">
        <v>233</v>
      </c>
      <c r="B127">
        <f>'Imputed and missing data hidden'!BU127</f>
        <v>1</v>
      </c>
      <c r="C127" s="43">
        <f>IF(VLOOKUP(A127,'Hazard &amp; Exposure'!$B$6:$CZ$196,103,FALSE)&gt;7,1,0)</f>
        <v>1</v>
      </c>
      <c r="D127" s="46">
        <f>'Indicator Date hidden2'!BV128</f>
        <v>0.17142857142857143</v>
      </c>
      <c r="E127" s="46">
        <f t="shared" si="12"/>
        <v>0.66666666666666607</v>
      </c>
      <c r="F127" s="46">
        <f t="shared" si="13"/>
        <v>1.25</v>
      </c>
      <c r="G127" s="46">
        <f t="shared" si="14"/>
        <v>2.2857142857142865</v>
      </c>
      <c r="H127" s="46">
        <f t="shared" si="15"/>
        <v>1.4761904761904745</v>
      </c>
    </row>
    <row r="128" spans="1:8">
      <c r="A128" t="s">
        <v>187</v>
      </c>
      <c r="B128">
        <f>'Imputed and missing data hidden'!BU128</f>
        <v>4</v>
      </c>
      <c r="C128" s="43">
        <f>IF(VLOOKUP(A128,'Hazard &amp; Exposure'!$B$6:$CZ$196,103,FALSE)&gt;7,1,0)</f>
        <v>0</v>
      </c>
      <c r="D128" s="46">
        <f>'Indicator Date hidden2'!BV129</f>
        <v>0.43939393939393939</v>
      </c>
      <c r="E128" s="46">
        <f t="shared" si="12"/>
        <v>2.666666666666667</v>
      </c>
      <c r="F128" s="46">
        <f t="shared" si="13"/>
        <v>1</v>
      </c>
      <c r="G128" s="46">
        <f t="shared" si="14"/>
        <v>5.8585858585858581</v>
      </c>
      <c r="H128" s="46">
        <f t="shared" si="15"/>
        <v>3.4101010101010099</v>
      </c>
    </row>
    <row r="129" spans="1:8">
      <c r="A129" t="s">
        <v>235</v>
      </c>
      <c r="B129">
        <f>'Imputed and missing data hidden'!BU129</f>
        <v>10</v>
      </c>
      <c r="C129" s="43">
        <f>IF(VLOOKUP(A129,'Hazard &amp; Exposure'!$B$6:$CZ$196,103,FALSE)&gt;7,1,0)</f>
        <v>0</v>
      </c>
      <c r="D129" s="46">
        <f>'Indicator Date hidden2'!BV130</f>
        <v>0.1864406779661017</v>
      </c>
      <c r="E129" s="46">
        <f t="shared" si="12"/>
        <v>6.666666666666667</v>
      </c>
      <c r="F129" s="46">
        <f t="shared" si="13"/>
        <v>1</v>
      </c>
      <c r="G129" s="46">
        <f t="shared" si="14"/>
        <v>2.4858757062146886</v>
      </c>
      <c r="H129" s="46">
        <f t="shared" si="15"/>
        <v>3.6610169491525424</v>
      </c>
    </row>
    <row r="130" spans="1:8">
      <c r="A130" t="s">
        <v>238</v>
      </c>
      <c r="B130">
        <f>'Imputed and missing data hidden'!BU130</f>
        <v>8</v>
      </c>
      <c r="C130" s="43">
        <f>IF(VLOOKUP(A130,'Hazard &amp; Exposure'!$B$6:$CZ$196,103,FALSE)&gt;7,1,0)</f>
        <v>0</v>
      </c>
      <c r="D130" s="46">
        <f>'Indicator Date hidden2'!BV131</f>
        <v>0.11475409836065574</v>
      </c>
      <c r="E130" s="46">
        <f t="shared" ref="E130:E161" si="16">IF(B130&gt;B$197,10,10-(B$197-B130)/(B$197-B$196)*10)</f>
        <v>5.333333333333333</v>
      </c>
      <c r="F130" s="46">
        <f t="shared" ref="F130:F161" si="17">IF(C130=1,$B$199,1)</f>
        <v>1</v>
      </c>
      <c r="G130" s="46">
        <f t="shared" ref="G130:G161" si="18">IF(D130&gt;D$197,10,10-(D$197-D130)/(D$197-D$196)*10)</f>
        <v>1.5300546448087431</v>
      </c>
      <c r="H130" s="46">
        <f t="shared" ref="H130:H161" si="19">10-(12.5-AVERAGE(E130,G130)*F130)/12.5*10</f>
        <v>2.7453551912568299</v>
      </c>
    </row>
    <row r="131" spans="1:8">
      <c r="A131" t="s">
        <v>240</v>
      </c>
      <c r="B131">
        <f>'Imputed and missing data hidden'!BU131</f>
        <v>4</v>
      </c>
      <c r="C131" s="43">
        <f>IF(VLOOKUP(A131,'Hazard &amp; Exposure'!$B$6:$CZ$196,103,FALSE)&gt;7,1,0)</f>
        <v>1</v>
      </c>
      <c r="D131" s="46">
        <f>'Indicator Date hidden2'!BV132</f>
        <v>0.34328358208955223</v>
      </c>
      <c r="E131" s="46">
        <f t="shared" si="16"/>
        <v>2.666666666666667</v>
      </c>
      <c r="F131" s="46">
        <f t="shared" si="17"/>
        <v>1.25</v>
      </c>
      <c r="G131" s="46">
        <f t="shared" si="18"/>
        <v>4.577114427860697</v>
      </c>
      <c r="H131" s="46">
        <f t="shared" si="19"/>
        <v>3.621890547263682</v>
      </c>
    </row>
    <row r="132" spans="1:8">
      <c r="A132" t="s">
        <v>242</v>
      </c>
      <c r="B132">
        <f>'Imputed and missing data hidden'!BU132</f>
        <v>18</v>
      </c>
      <c r="C132" s="43">
        <f>IF(VLOOKUP(A132,'Hazard &amp; Exposure'!$B$6:$CZ$196,103,FALSE)&gt;7,1,0)</f>
        <v>0</v>
      </c>
      <c r="D132" s="46">
        <f>'Indicator Date hidden2'!BV133</f>
        <v>0.52941176470588236</v>
      </c>
      <c r="E132" s="46">
        <f t="shared" si="16"/>
        <v>10</v>
      </c>
      <c r="F132" s="46">
        <f t="shared" si="17"/>
        <v>1</v>
      </c>
      <c r="G132" s="46">
        <f t="shared" si="18"/>
        <v>7.0588235294117645</v>
      </c>
      <c r="H132" s="46">
        <f t="shared" si="19"/>
        <v>6.8235294117647065</v>
      </c>
    </row>
    <row r="133" spans="1:8">
      <c r="A133" t="s">
        <v>237</v>
      </c>
      <c r="B133">
        <f>'Imputed and missing data hidden'!BU133</f>
        <v>14</v>
      </c>
      <c r="C133" s="43">
        <f>IF(VLOOKUP(A133,'Hazard &amp; Exposure'!$B$6:$CZ$196,103,FALSE)&gt;7,1,0)</f>
        <v>1</v>
      </c>
      <c r="D133" s="46">
        <f>'Indicator Date hidden2'!BV134</f>
        <v>0.20689655172413793</v>
      </c>
      <c r="E133" s="46">
        <f t="shared" si="16"/>
        <v>9.3333333333333339</v>
      </c>
      <c r="F133" s="46">
        <f t="shared" si="17"/>
        <v>1.25</v>
      </c>
      <c r="G133" s="46">
        <f t="shared" si="18"/>
        <v>2.7586206896551726</v>
      </c>
      <c r="H133" s="46">
        <f t="shared" si="19"/>
        <v>6.0459770114942533</v>
      </c>
    </row>
    <row r="134" spans="1:8">
      <c r="A134" t="s">
        <v>244</v>
      </c>
      <c r="B134">
        <f>'Imputed and missing data hidden'!BU134</f>
        <v>6</v>
      </c>
      <c r="C134" s="43">
        <f>IF(VLOOKUP(A134,'Hazard &amp; Exposure'!$B$6:$CZ$196,103,FALSE)&gt;7,1,0)</f>
        <v>0</v>
      </c>
      <c r="D134" s="46">
        <f>'Indicator Date hidden2'!BV135</f>
        <v>0.23809523809523808</v>
      </c>
      <c r="E134" s="46">
        <f t="shared" si="16"/>
        <v>4</v>
      </c>
      <c r="F134" s="46">
        <f t="shared" si="17"/>
        <v>1</v>
      </c>
      <c r="G134" s="46">
        <f t="shared" si="18"/>
        <v>3.1746031746031758</v>
      </c>
      <c r="H134" s="46">
        <f t="shared" si="19"/>
        <v>2.8698412698412712</v>
      </c>
    </row>
    <row r="135" spans="1:8">
      <c r="A135" t="s">
        <v>246</v>
      </c>
      <c r="B135">
        <f>'Imputed and missing data hidden'!BU135</f>
        <v>7</v>
      </c>
      <c r="C135" s="43">
        <f>IF(VLOOKUP(A135,'Hazard &amp; Exposure'!$B$6:$CZ$196,103,FALSE)&gt;7,1,0)</f>
        <v>0</v>
      </c>
      <c r="D135" s="46">
        <f>'Indicator Date hidden2'!BV136</f>
        <v>0.2857142857142857</v>
      </c>
      <c r="E135" s="46">
        <f t="shared" si="16"/>
        <v>4.666666666666667</v>
      </c>
      <c r="F135" s="46">
        <f t="shared" si="17"/>
        <v>1</v>
      </c>
      <c r="G135" s="46">
        <f t="shared" si="18"/>
        <v>3.8095238095238093</v>
      </c>
      <c r="H135" s="46">
        <f t="shared" si="19"/>
        <v>3.3904761904761891</v>
      </c>
    </row>
    <row r="136" spans="1:8">
      <c r="A136" t="s">
        <v>248</v>
      </c>
      <c r="B136">
        <f>'Imputed and missing data hidden'!BU136</f>
        <v>5</v>
      </c>
      <c r="C136" s="43">
        <f>IF(VLOOKUP(A136,'Hazard &amp; Exposure'!$B$6:$CZ$196,103,FALSE)&gt;7,1,0)</f>
        <v>0</v>
      </c>
      <c r="D136" s="46">
        <f>'Indicator Date hidden2'!BV137</f>
        <v>0.296875</v>
      </c>
      <c r="E136" s="46">
        <f t="shared" si="16"/>
        <v>3.3333333333333339</v>
      </c>
      <c r="F136" s="46">
        <f t="shared" si="17"/>
        <v>1</v>
      </c>
      <c r="G136" s="46">
        <f t="shared" si="18"/>
        <v>3.9583333333333339</v>
      </c>
      <c r="H136" s="46">
        <f t="shared" si="19"/>
        <v>2.9166666666666679</v>
      </c>
    </row>
    <row r="137" spans="1:8">
      <c r="A137" t="s">
        <v>250</v>
      </c>
      <c r="B137">
        <f>'Imputed and missing data hidden'!BU137</f>
        <v>5</v>
      </c>
      <c r="C137" s="43">
        <f>IF(VLOOKUP(A137,'Hazard &amp; Exposure'!$B$6:$CZ$196,103,FALSE)&gt;7,1,0)</f>
        <v>0</v>
      </c>
      <c r="D137" s="46">
        <f>'Indicator Date hidden2'!BV138</f>
        <v>6.0606060606060608E-2</v>
      </c>
      <c r="E137" s="46">
        <f t="shared" si="16"/>
        <v>3.3333333333333339</v>
      </c>
      <c r="F137" s="46">
        <f t="shared" si="17"/>
        <v>1</v>
      </c>
      <c r="G137" s="46">
        <f t="shared" si="18"/>
        <v>0.80808080808080796</v>
      </c>
      <c r="H137" s="46">
        <f t="shared" si="19"/>
        <v>1.6565656565656575</v>
      </c>
    </row>
    <row r="138" spans="1:8">
      <c r="A138" t="s">
        <v>252</v>
      </c>
      <c r="B138">
        <f>'Imputed and missing data hidden'!BU138</f>
        <v>3</v>
      </c>
      <c r="C138" s="43">
        <f>IF(VLOOKUP(A138,'Hazard &amp; Exposure'!$B$6:$CZ$196,103,FALSE)&gt;7,1,0)</f>
        <v>1</v>
      </c>
      <c r="D138" s="46">
        <f>'Indicator Date hidden2'!BV139</f>
        <v>0.16176470588235295</v>
      </c>
      <c r="E138" s="46">
        <f t="shared" si="16"/>
        <v>2</v>
      </c>
      <c r="F138" s="46">
        <f t="shared" si="17"/>
        <v>1.25</v>
      </c>
      <c r="G138" s="46">
        <f t="shared" si="18"/>
        <v>2.1568627450980395</v>
      </c>
      <c r="H138" s="46">
        <f t="shared" si="19"/>
        <v>2.0784313725490193</v>
      </c>
    </row>
    <row r="139" spans="1:8">
      <c r="A139" t="s">
        <v>254</v>
      </c>
      <c r="B139">
        <f>'Imputed and missing data hidden'!BU139</f>
        <v>8</v>
      </c>
      <c r="C139" s="43">
        <f>IF(VLOOKUP(A139,'Hazard &amp; Exposure'!$B$6:$CZ$196,103,FALSE)&gt;7,1,0)</f>
        <v>0</v>
      </c>
      <c r="D139" s="46">
        <f>'Indicator Date hidden2'!BV140</f>
        <v>0.37704918032786883</v>
      </c>
      <c r="E139" s="46">
        <f t="shared" si="16"/>
        <v>5.333333333333333</v>
      </c>
      <c r="F139" s="46">
        <f t="shared" si="17"/>
        <v>1</v>
      </c>
      <c r="G139" s="46">
        <f t="shared" si="18"/>
        <v>5.0273224043715841</v>
      </c>
      <c r="H139" s="46">
        <f t="shared" si="19"/>
        <v>4.1442622950819663</v>
      </c>
    </row>
    <row r="140" spans="1:8">
      <c r="A140" t="s">
        <v>256</v>
      </c>
      <c r="B140">
        <f>'Imputed and missing data hidden'!BU140</f>
        <v>7</v>
      </c>
      <c r="C140" s="43">
        <f>IF(VLOOKUP(A140,'Hazard &amp; Exposure'!$B$6:$CZ$196,103,FALSE)&gt;7,1,0)</f>
        <v>0</v>
      </c>
      <c r="D140" s="46">
        <f>'Indicator Date hidden2'!BV141</f>
        <v>0.25806451612903225</v>
      </c>
      <c r="E140" s="46">
        <f t="shared" si="16"/>
        <v>4.666666666666667</v>
      </c>
      <c r="F140" s="46">
        <f t="shared" si="17"/>
        <v>1</v>
      </c>
      <c r="G140" s="46">
        <f t="shared" si="18"/>
        <v>3.4408602150537639</v>
      </c>
      <c r="H140" s="46">
        <f t="shared" si="19"/>
        <v>3.2430107526881722</v>
      </c>
    </row>
    <row r="141" spans="1:8">
      <c r="A141" t="s">
        <v>258</v>
      </c>
      <c r="B141">
        <f>'Imputed and missing data hidden'!BU141</f>
        <v>11</v>
      </c>
      <c r="C141" s="43">
        <f>IF(VLOOKUP(A141,'Hazard &amp; Exposure'!$B$6:$CZ$196,103,FALSE)&gt;7,1,0)</f>
        <v>0</v>
      </c>
      <c r="D141" s="46">
        <f>'Indicator Date hidden2'!BV142</f>
        <v>0.31666666666666665</v>
      </c>
      <c r="E141" s="46">
        <f t="shared" si="16"/>
        <v>7.3333333333333339</v>
      </c>
      <c r="F141" s="46">
        <f t="shared" si="17"/>
        <v>1</v>
      </c>
      <c r="G141" s="46">
        <f t="shared" si="18"/>
        <v>4.2222222222222214</v>
      </c>
      <c r="H141" s="46">
        <f t="shared" si="19"/>
        <v>4.6222222222222218</v>
      </c>
    </row>
    <row r="142" spans="1:8">
      <c r="A142" t="s">
        <v>260</v>
      </c>
      <c r="B142">
        <f>'Imputed and missing data hidden'!BU142</f>
        <v>8</v>
      </c>
      <c r="C142" s="43">
        <f>IF(VLOOKUP(A142,'Hazard &amp; Exposure'!$B$6:$CZ$196,103,FALSE)&gt;7,1,0)</f>
        <v>0</v>
      </c>
      <c r="D142" s="46">
        <f>'Indicator Date hidden2'!BV143</f>
        <v>0.22580645161290322</v>
      </c>
      <c r="E142" s="46">
        <f t="shared" si="16"/>
        <v>5.333333333333333</v>
      </c>
      <c r="F142" s="46">
        <f t="shared" si="17"/>
        <v>1</v>
      </c>
      <c r="G142" s="46">
        <f t="shared" si="18"/>
        <v>3.0107526881720439</v>
      </c>
      <c r="H142" s="46">
        <f t="shared" si="19"/>
        <v>3.3376344086021508</v>
      </c>
    </row>
    <row r="143" spans="1:8">
      <c r="A143" t="s">
        <v>262</v>
      </c>
      <c r="B143">
        <f>'Imputed and missing data hidden'!BU143</f>
        <v>11</v>
      </c>
      <c r="C143" s="43">
        <f>IF(VLOOKUP(A143,'Hazard &amp; Exposure'!$B$6:$CZ$196,103,FALSE)&gt;7,1,0)</f>
        <v>1</v>
      </c>
      <c r="D143" s="46">
        <f>'Indicator Date hidden2'!BV144</f>
        <v>0.2</v>
      </c>
      <c r="E143" s="46">
        <f t="shared" si="16"/>
        <v>7.3333333333333339</v>
      </c>
      <c r="F143" s="46">
        <f t="shared" si="17"/>
        <v>1.25</v>
      </c>
      <c r="G143" s="46">
        <f t="shared" si="18"/>
        <v>2.6666666666666661</v>
      </c>
      <c r="H143" s="46">
        <f t="shared" si="19"/>
        <v>5</v>
      </c>
    </row>
    <row r="144" spans="1:8">
      <c r="A144" t="s">
        <v>263</v>
      </c>
      <c r="B144">
        <f>'Imputed and missing data hidden'!BU144</f>
        <v>0</v>
      </c>
      <c r="C144" s="43">
        <f>IF(VLOOKUP(A144,'Hazard &amp; Exposure'!$B$6:$CZ$196,103,FALSE)&gt;7,1,0)</f>
        <v>0</v>
      </c>
      <c r="D144" s="46">
        <f>'Indicator Date hidden2'!BV145</f>
        <v>0.15714285714285714</v>
      </c>
      <c r="E144" s="46">
        <f t="shared" si="16"/>
        <v>0</v>
      </c>
      <c r="F144" s="46">
        <f t="shared" si="17"/>
        <v>1</v>
      </c>
      <c r="G144" s="46">
        <f t="shared" si="18"/>
        <v>2.0952380952380958</v>
      </c>
      <c r="H144" s="46">
        <f t="shared" si="19"/>
        <v>0.83809523809523867</v>
      </c>
    </row>
    <row r="145" spans="1:8">
      <c r="A145" t="s">
        <v>265</v>
      </c>
      <c r="B145">
        <f>'Imputed and missing data hidden'!BU145</f>
        <v>22</v>
      </c>
      <c r="C145" s="43">
        <f>IF(VLOOKUP(A145,'Hazard &amp; Exposure'!$B$6:$CZ$196,103,FALSE)&gt;7,1,0)</f>
        <v>0</v>
      </c>
      <c r="D145" s="46">
        <f>'Indicator Date hidden2'!BV146</f>
        <v>0.5</v>
      </c>
      <c r="E145" s="46">
        <f t="shared" si="16"/>
        <v>10</v>
      </c>
      <c r="F145" s="46">
        <f t="shared" si="17"/>
        <v>1</v>
      </c>
      <c r="G145" s="46">
        <f t="shared" si="18"/>
        <v>6.666666666666667</v>
      </c>
      <c r="H145" s="46">
        <f t="shared" si="19"/>
        <v>6.6666666666666679</v>
      </c>
    </row>
    <row r="146" spans="1:8">
      <c r="A146" t="s">
        <v>267</v>
      </c>
      <c r="B146">
        <f>'Imputed and missing data hidden'!BU146</f>
        <v>12</v>
      </c>
      <c r="C146" s="43">
        <f>IF(VLOOKUP(A146,'Hazard &amp; Exposure'!$B$6:$CZ$196,103,FALSE)&gt;7,1,0)</f>
        <v>0</v>
      </c>
      <c r="D146" s="46">
        <f>'Indicator Date hidden2'!BV147</f>
        <v>0.94915254237288138</v>
      </c>
      <c r="E146" s="46">
        <f t="shared" si="16"/>
        <v>8</v>
      </c>
      <c r="F146" s="46">
        <f t="shared" si="17"/>
        <v>1</v>
      </c>
      <c r="G146" s="46">
        <f t="shared" si="18"/>
        <v>10</v>
      </c>
      <c r="H146" s="46">
        <f t="shared" si="19"/>
        <v>7.1999999999999993</v>
      </c>
    </row>
    <row r="147" spans="1:8">
      <c r="A147" t="s">
        <v>269</v>
      </c>
      <c r="B147">
        <f>'Imputed and missing data hidden'!BU147</f>
        <v>17</v>
      </c>
      <c r="C147" s="43">
        <f>IF(VLOOKUP(A147,'Hazard &amp; Exposure'!$B$6:$CZ$196,103,FALSE)&gt;7,1,0)</f>
        <v>0</v>
      </c>
      <c r="D147" s="46">
        <f>'Indicator Date hidden2'!BV148</f>
        <v>0.57692307692307687</v>
      </c>
      <c r="E147" s="46">
        <f t="shared" si="16"/>
        <v>10</v>
      </c>
      <c r="F147" s="46">
        <f t="shared" si="17"/>
        <v>1</v>
      </c>
      <c r="G147" s="46">
        <f t="shared" si="18"/>
        <v>7.6923076923076916</v>
      </c>
      <c r="H147" s="46">
        <f t="shared" si="19"/>
        <v>7.0769230769230775</v>
      </c>
    </row>
    <row r="148" spans="1:8">
      <c r="A148" t="s">
        <v>271</v>
      </c>
      <c r="B148">
        <f>'Imputed and missing data hidden'!BU148</f>
        <v>10</v>
      </c>
      <c r="C148" s="43">
        <f>IF(VLOOKUP(A148,'Hazard &amp; Exposure'!$B$6:$CZ$196,103,FALSE)&gt;7,1,0)</f>
        <v>0</v>
      </c>
      <c r="D148" s="46">
        <f>'Indicator Date hidden2'!BV149</f>
        <v>0.68965517241379315</v>
      </c>
      <c r="E148" s="46">
        <f t="shared" si="16"/>
        <v>6.666666666666667</v>
      </c>
      <c r="F148" s="46">
        <f t="shared" si="17"/>
        <v>1</v>
      </c>
      <c r="G148" s="46">
        <f t="shared" si="18"/>
        <v>9.1954022988505759</v>
      </c>
      <c r="H148" s="46">
        <f t="shared" si="19"/>
        <v>6.3448275862068968</v>
      </c>
    </row>
    <row r="149" spans="1:8">
      <c r="A149" t="s">
        <v>273</v>
      </c>
      <c r="B149">
        <f>'Imputed and missing data hidden'!BU149</f>
        <v>1</v>
      </c>
      <c r="C149" s="43">
        <f>IF(VLOOKUP(A149,'Hazard &amp; Exposure'!$B$6:$CZ$196,103,FALSE)&gt;7,1,0)</f>
        <v>0</v>
      </c>
      <c r="D149" s="46">
        <f>'Indicator Date hidden2'!BV150</f>
        <v>0.45454545454545453</v>
      </c>
      <c r="E149" s="46">
        <f t="shared" si="16"/>
        <v>0.66666666666666607</v>
      </c>
      <c r="F149" s="46">
        <f t="shared" si="17"/>
        <v>1</v>
      </c>
      <c r="G149" s="46">
        <f t="shared" si="18"/>
        <v>6.0606060606060606</v>
      </c>
      <c r="H149" s="46">
        <f t="shared" si="19"/>
        <v>2.6909090909090905</v>
      </c>
    </row>
    <row r="150" spans="1:8">
      <c r="A150" t="s">
        <v>275</v>
      </c>
      <c r="B150">
        <f>'Imputed and missing data hidden'!BU150</f>
        <v>9</v>
      </c>
      <c r="C150" s="43">
        <f>IF(VLOOKUP(A150,'Hazard &amp; Exposure'!$B$6:$CZ$196,103,FALSE)&gt;7,1,0)</f>
        <v>0</v>
      </c>
      <c r="D150" s="46">
        <f>'Indicator Date hidden2'!BV151</f>
        <v>3.2786885245901641E-2</v>
      </c>
      <c r="E150" s="46">
        <f t="shared" si="16"/>
        <v>6</v>
      </c>
      <c r="F150" s="46">
        <f t="shared" si="17"/>
        <v>1</v>
      </c>
      <c r="G150" s="46">
        <f t="shared" si="18"/>
        <v>0.43715846994535568</v>
      </c>
      <c r="H150" s="46">
        <f t="shared" si="19"/>
        <v>2.5748633879781426</v>
      </c>
    </row>
    <row r="151" spans="1:8">
      <c r="A151" t="s">
        <v>277</v>
      </c>
      <c r="B151">
        <f>'Imputed and missing data hidden'!BU151</f>
        <v>0</v>
      </c>
      <c r="C151" s="43">
        <f>IF(VLOOKUP(A151,'Hazard &amp; Exposure'!$B$6:$CZ$196,103,FALSE)&gt;7,1,0)</f>
        <v>0</v>
      </c>
      <c r="D151" s="46">
        <f>'Indicator Date hidden2'!BV152</f>
        <v>0.14084507042253522</v>
      </c>
      <c r="E151" s="46">
        <f t="shared" si="16"/>
        <v>0</v>
      </c>
      <c r="F151" s="46">
        <f t="shared" si="17"/>
        <v>1</v>
      </c>
      <c r="G151" s="46">
        <f t="shared" si="18"/>
        <v>1.8779342723004699</v>
      </c>
      <c r="H151" s="46">
        <f t="shared" si="19"/>
        <v>0.75117370892018798</v>
      </c>
    </row>
    <row r="152" spans="1:8">
      <c r="A152" t="s">
        <v>279</v>
      </c>
      <c r="B152">
        <f>'Imputed and missing data hidden'!BU152</f>
        <v>5</v>
      </c>
      <c r="C152" s="43">
        <f>IF(VLOOKUP(A152,'Hazard &amp; Exposure'!$B$6:$CZ$196,103,FALSE)&gt;7,1,0)</f>
        <v>0</v>
      </c>
      <c r="D152" s="46">
        <f>'Indicator Date hidden2'!BV153</f>
        <v>0.21212121212121213</v>
      </c>
      <c r="E152" s="46">
        <f t="shared" si="16"/>
        <v>3.3333333333333339</v>
      </c>
      <c r="F152" s="46">
        <f t="shared" si="17"/>
        <v>1</v>
      </c>
      <c r="G152" s="46">
        <f t="shared" si="18"/>
        <v>2.8282828282828287</v>
      </c>
      <c r="H152" s="46">
        <f t="shared" si="19"/>
        <v>2.4646464646464654</v>
      </c>
    </row>
    <row r="153" spans="1:8">
      <c r="A153" t="s">
        <v>281</v>
      </c>
      <c r="B153">
        <f>'Imputed and missing data hidden'!BU153</f>
        <v>8</v>
      </c>
      <c r="C153" s="43">
        <f>IF(VLOOKUP(A153,'Hazard &amp; Exposure'!$B$6:$CZ$196,103,FALSE)&gt;7,1,0)</f>
        <v>0</v>
      </c>
      <c r="D153" s="46">
        <f>'Indicator Date hidden2'!BV154</f>
        <v>0.59322033898305082</v>
      </c>
      <c r="E153" s="46">
        <f t="shared" si="16"/>
        <v>5.333333333333333</v>
      </c>
      <c r="F153" s="46">
        <f t="shared" si="17"/>
        <v>1</v>
      </c>
      <c r="G153" s="46">
        <f t="shared" si="18"/>
        <v>7.9096045197740104</v>
      </c>
      <c r="H153" s="46">
        <f t="shared" si="19"/>
        <v>5.2971751412429366</v>
      </c>
    </row>
    <row r="154" spans="1:8">
      <c r="A154" t="s">
        <v>283</v>
      </c>
      <c r="B154">
        <f>'Imputed and missing data hidden'!BU154</f>
        <v>0</v>
      </c>
      <c r="C154" s="43">
        <f>IF(VLOOKUP(A154,'Hazard &amp; Exposure'!$B$6:$CZ$196,103,FALSE)&gt;7,1,0)</f>
        <v>0</v>
      </c>
      <c r="D154" s="46">
        <f>'Indicator Date hidden2'!BV155</f>
        <v>0.22535211267605634</v>
      </c>
      <c r="E154" s="46">
        <f t="shared" si="16"/>
        <v>0</v>
      </c>
      <c r="F154" s="46">
        <f t="shared" si="17"/>
        <v>1</v>
      </c>
      <c r="G154" s="46">
        <f t="shared" si="18"/>
        <v>3.004694835680751</v>
      </c>
      <c r="H154" s="46">
        <f t="shared" si="19"/>
        <v>1.2018779342723001</v>
      </c>
    </row>
    <row r="155" spans="1:8">
      <c r="A155" t="s">
        <v>285</v>
      </c>
      <c r="B155">
        <f>'Imputed and missing data hidden'!BU155</f>
        <v>12</v>
      </c>
      <c r="C155" s="43">
        <f>IF(VLOOKUP(A155,'Hazard &amp; Exposure'!$B$6:$CZ$196,103,FALSE)&gt;7,1,0)</f>
        <v>0</v>
      </c>
      <c r="D155" s="46">
        <f>'Indicator Date hidden2'!BV156</f>
        <v>8.4745762711864403E-2</v>
      </c>
      <c r="E155" s="46">
        <f t="shared" si="16"/>
        <v>8</v>
      </c>
      <c r="F155" s="46">
        <f t="shared" si="17"/>
        <v>1</v>
      </c>
      <c r="G155" s="46">
        <f t="shared" si="18"/>
        <v>1.1299435028248581</v>
      </c>
      <c r="H155" s="46">
        <f t="shared" si="19"/>
        <v>3.6519774011299431</v>
      </c>
    </row>
    <row r="156" spans="1:8">
      <c r="A156" t="s">
        <v>287</v>
      </c>
      <c r="B156">
        <f>'Imputed and missing data hidden'!BU156</f>
        <v>9</v>
      </c>
      <c r="C156" s="43">
        <f>IF(VLOOKUP(A156,'Hazard &amp; Exposure'!$B$6:$CZ$196,103,FALSE)&gt;7,1,0)</f>
        <v>0</v>
      </c>
      <c r="D156" s="46">
        <f>'Indicator Date hidden2'!BV157</f>
        <v>0.14754098360655737</v>
      </c>
      <c r="E156" s="46">
        <f t="shared" si="16"/>
        <v>6</v>
      </c>
      <c r="F156" s="46">
        <f t="shared" si="17"/>
        <v>1</v>
      </c>
      <c r="G156" s="46">
        <f t="shared" si="18"/>
        <v>1.967213114754097</v>
      </c>
      <c r="H156" s="46">
        <f t="shared" si="19"/>
        <v>3.1868852459016388</v>
      </c>
    </row>
    <row r="157" spans="1:8">
      <c r="A157" t="s">
        <v>289</v>
      </c>
      <c r="B157">
        <f>'Imputed and missing data hidden'!BU157</f>
        <v>11</v>
      </c>
      <c r="C157" s="43">
        <f>IF(VLOOKUP(A157,'Hazard &amp; Exposure'!$B$6:$CZ$196,103,FALSE)&gt;7,1,0)</f>
        <v>0</v>
      </c>
      <c r="D157" s="46">
        <f>'Indicator Date hidden2'!BV158</f>
        <v>6.8965517241379309E-2</v>
      </c>
      <c r="E157" s="46">
        <f t="shared" si="16"/>
        <v>7.3333333333333339</v>
      </c>
      <c r="F157" s="46">
        <f t="shared" si="17"/>
        <v>1</v>
      </c>
      <c r="G157" s="46">
        <f t="shared" si="18"/>
        <v>0.91954022988505812</v>
      </c>
      <c r="H157" s="46">
        <f t="shared" si="19"/>
        <v>3.3011494252873579</v>
      </c>
    </row>
    <row r="158" spans="1:8">
      <c r="A158" t="s">
        <v>291</v>
      </c>
      <c r="B158">
        <f>'Imputed and missing data hidden'!BU158</f>
        <v>9</v>
      </c>
      <c r="C158" s="43">
        <f>IF(VLOOKUP(A158,'Hazard &amp; Exposure'!$B$6:$CZ$196,103,FALSE)&gt;7,1,0)</f>
        <v>0</v>
      </c>
      <c r="D158" s="46">
        <f>'Indicator Date hidden2'!BV159</f>
        <v>0.50819672131147542</v>
      </c>
      <c r="E158" s="46">
        <f t="shared" si="16"/>
        <v>6</v>
      </c>
      <c r="F158" s="46">
        <f t="shared" si="17"/>
        <v>1</v>
      </c>
      <c r="G158" s="46">
        <f t="shared" si="18"/>
        <v>6.7759562841530059</v>
      </c>
      <c r="H158" s="46">
        <f t="shared" si="19"/>
        <v>5.110382513661202</v>
      </c>
    </row>
    <row r="159" spans="1:8">
      <c r="A159" t="s">
        <v>293</v>
      </c>
      <c r="B159">
        <f>'Imputed and missing data hidden'!BU159</f>
        <v>8</v>
      </c>
      <c r="C159" s="43">
        <f>IF(VLOOKUP(A159,'Hazard &amp; Exposure'!$B$6:$CZ$196,103,FALSE)&gt;7,1,0)</f>
        <v>1</v>
      </c>
      <c r="D159" s="46">
        <f>'Indicator Date hidden2'!BV160</f>
        <v>0.2857142857142857</v>
      </c>
      <c r="E159" s="46">
        <f t="shared" si="16"/>
        <v>5.333333333333333</v>
      </c>
      <c r="F159" s="46">
        <f t="shared" si="17"/>
        <v>1.25</v>
      </c>
      <c r="G159" s="46">
        <f t="shared" si="18"/>
        <v>3.8095238095238093</v>
      </c>
      <c r="H159" s="46">
        <f t="shared" si="19"/>
        <v>4.5714285714285712</v>
      </c>
    </row>
    <row r="160" spans="1:8">
      <c r="A160" t="s">
        <v>295</v>
      </c>
      <c r="B160">
        <f>'Imputed and missing data hidden'!BU160</f>
        <v>0</v>
      </c>
      <c r="C160" s="43">
        <f>IF(VLOOKUP(A160,'Hazard &amp; Exposure'!$B$6:$CZ$196,103,FALSE)&gt;7,1,0)</f>
        <v>0</v>
      </c>
      <c r="D160" s="46">
        <f>'Indicator Date hidden2'!BV161</f>
        <v>0.352112676056338</v>
      </c>
      <c r="E160" s="46">
        <f t="shared" si="16"/>
        <v>0</v>
      </c>
      <c r="F160" s="46">
        <f t="shared" si="17"/>
        <v>1</v>
      </c>
      <c r="G160" s="46">
        <f t="shared" si="18"/>
        <v>4.694835680751174</v>
      </c>
      <c r="H160" s="46">
        <f t="shared" si="19"/>
        <v>1.8779342723004699</v>
      </c>
    </row>
    <row r="161" spans="1:8">
      <c r="A161" t="s">
        <v>298</v>
      </c>
      <c r="B161">
        <f>'Imputed and missing data hidden'!BU161</f>
        <v>7</v>
      </c>
      <c r="C161" s="43">
        <f>IF(VLOOKUP(A161,'Hazard &amp; Exposure'!$B$6:$CZ$196,103,FALSE)&gt;7,1,0)</f>
        <v>1</v>
      </c>
      <c r="D161" s="46">
        <f>'Indicator Date hidden2'!BV162</f>
        <v>0.578125</v>
      </c>
      <c r="E161" s="46">
        <f t="shared" si="16"/>
        <v>4.666666666666667</v>
      </c>
      <c r="F161" s="46">
        <f t="shared" si="17"/>
        <v>1.25</v>
      </c>
      <c r="G161" s="46">
        <f t="shared" si="18"/>
        <v>7.7083333333333339</v>
      </c>
      <c r="H161" s="46">
        <f t="shared" si="19"/>
        <v>6.1875</v>
      </c>
    </row>
    <row r="162" spans="1:8">
      <c r="A162" t="s">
        <v>300</v>
      </c>
      <c r="B162">
        <f>'Imputed and missing data hidden'!BU162</f>
        <v>9</v>
      </c>
      <c r="C162" s="43">
        <f>IF(VLOOKUP(A162,'Hazard &amp; Exposure'!$B$6:$CZ$196,103,FALSE)&gt;7,1,0)</f>
        <v>0</v>
      </c>
      <c r="D162" s="46">
        <f>'Indicator Date hidden2'!BV163</f>
        <v>0.18333333333333332</v>
      </c>
      <c r="E162" s="46">
        <f t="shared" ref="E162:E192" si="20">IF(B162&gt;B$197,10,10-(B$197-B162)/(B$197-B$196)*10)</f>
        <v>6</v>
      </c>
      <c r="F162" s="46">
        <f t="shared" ref="F162:F192" si="21">IF(C162=1,$B$199,1)</f>
        <v>1</v>
      </c>
      <c r="G162" s="46">
        <f t="shared" ref="G162:G192" si="22">IF(D162&gt;D$197,10,10-(D$197-D162)/(D$197-D$196)*10)</f>
        <v>2.4444444444444446</v>
      </c>
      <c r="H162" s="46">
        <f t="shared" ref="H162:H192" si="23">10-(12.5-AVERAGE(E162,G162)*F162)/12.5*10</f>
        <v>3.3777777777777773</v>
      </c>
    </row>
    <row r="163" spans="1:8">
      <c r="A163" t="s">
        <v>302</v>
      </c>
      <c r="B163">
        <f>'Imputed and missing data hidden'!BU163</f>
        <v>5</v>
      </c>
      <c r="C163" s="43">
        <f>IF(VLOOKUP(A163,'Hazard &amp; Exposure'!$B$6:$CZ$196,103,FALSE)&gt;7,1,0)</f>
        <v>0</v>
      </c>
      <c r="D163" s="46">
        <f>'Indicator Date hidden2'!BV164</f>
        <v>0.19696969696969696</v>
      </c>
      <c r="E163" s="46">
        <f t="shared" si="20"/>
        <v>3.3333333333333339</v>
      </c>
      <c r="F163" s="46">
        <f t="shared" si="21"/>
        <v>1</v>
      </c>
      <c r="G163" s="46">
        <f t="shared" si="22"/>
        <v>2.6262626262626263</v>
      </c>
      <c r="H163" s="46">
        <f t="shared" si="23"/>
        <v>2.3838383838383841</v>
      </c>
    </row>
    <row r="164" spans="1:8">
      <c r="A164" t="s">
        <v>304</v>
      </c>
      <c r="B164">
        <f>'Imputed and missing data hidden'!BU164</f>
        <v>0</v>
      </c>
      <c r="C164" s="43">
        <f>IF(VLOOKUP(A164,'Hazard &amp; Exposure'!$B$6:$CZ$196,103,FALSE)&gt;7,1,0)</f>
        <v>1</v>
      </c>
      <c r="D164" s="46">
        <f>'Indicator Date hidden2'!BV165</f>
        <v>0.56338028169014087</v>
      </c>
      <c r="E164" s="46">
        <f t="shared" si="20"/>
        <v>0</v>
      </c>
      <c r="F164" s="46">
        <f t="shared" si="21"/>
        <v>1.25</v>
      </c>
      <c r="G164" s="46">
        <f t="shared" si="22"/>
        <v>7.511737089201878</v>
      </c>
      <c r="H164" s="46">
        <f t="shared" si="23"/>
        <v>3.755868544600939</v>
      </c>
    </row>
    <row r="165" spans="1:8">
      <c r="A165" t="s">
        <v>306</v>
      </c>
      <c r="B165">
        <f>'Imputed and missing data hidden'!BU165</f>
        <v>6</v>
      </c>
      <c r="C165" s="43">
        <f>IF(VLOOKUP(A165,'Hazard &amp; Exposure'!$B$6:$CZ$196,103,FALSE)&gt;7,1,0)</f>
        <v>0</v>
      </c>
      <c r="D165" s="46">
        <f>'Indicator Date hidden2'!BV166</f>
        <v>0.20634920634920634</v>
      </c>
      <c r="E165" s="46">
        <f t="shared" si="20"/>
        <v>4</v>
      </c>
      <c r="F165" s="46">
        <f t="shared" si="21"/>
        <v>1</v>
      </c>
      <c r="G165" s="46">
        <f t="shared" si="22"/>
        <v>2.7513227513227498</v>
      </c>
      <c r="H165" s="46">
        <f t="shared" si="23"/>
        <v>2.7005291005291001</v>
      </c>
    </row>
    <row r="166" spans="1:8">
      <c r="A166" t="s">
        <v>309</v>
      </c>
      <c r="B166">
        <f>'Imputed and missing data hidden'!BU166</f>
        <v>12</v>
      </c>
      <c r="C166" s="43">
        <f>IF(VLOOKUP(A166,'Hazard &amp; Exposure'!$B$6:$CZ$196,103,FALSE)&gt;7,1,0)</f>
        <v>0</v>
      </c>
      <c r="D166" s="46">
        <f>'Indicator Date hidden2'!BV167</f>
        <v>-3.5087719298245612E-2</v>
      </c>
      <c r="E166" s="46">
        <f t="shared" si="20"/>
        <v>8</v>
      </c>
      <c r="F166" s="46">
        <f t="shared" si="21"/>
        <v>1</v>
      </c>
      <c r="G166" s="46">
        <f t="shared" si="22"/>
        <v>-0.46783625730994061</v>
      </c>
      <c r="H166" s="46">
        <f t="shared" si="23"/>
        <v>3.0128654970760236</v>
      </c>
    </row>
    <row r="167" spans="1:8">
      <c r="A167" t="s">
        <v>311</v>
      </c>
      <c r="B167">
        <f>'Imputed and missing data hidden'!BU167</f>
        <v>11</v>
      </c>
      <c r="C167" s="43">
        <f>IF(VLOOKUP(A167,'Hazard &amp; Exposure'!$B$6:$CZ$196,103,FALSE)&gt;7,1,0)</f>
        <v>0</v>
      </c>
      <c r="D167" s="46">
        <f>'Indicator Date hidden2'!BV168</f>
        <v>3.4482758620689655E-2</v>
      </c>
      <c r="E167" s="46">
        <f t="shared" si="20"/>
        <v>7.3333333333333339</v>
      </c>
      <c r="F167" s="46">
        <f t="shared" si="21"/>
        <v>1</v>
      </c>
      <c r="G167" s="46">
        <f t="shared" si="22"/>
        <v>0.45977011494252906</v>
      </c>
      <c r="H167" s="46">
        <f t="shared" si="23"/>
        <v>3.1172413793103457</v>
      </c>
    </row>
    <row r="168" spans="1:8">
      <c r="A168" t="s">
        <v>313</v>
      </c>
      <c r="B168">
        <f>'Imputed and missing data hidden'!BU168</f>
        <v>6</v>
      </c>
      <c r="C168" s="43">
        <f>IF(VLOOKUP(A168,'Hazard &amp; Exposure'!$B$6:$CZ$196,103,FALSE)&gt;7,1,0)</f>
        <v>1</v>
      </c>
      <c r="D168" s="46">
        <f>'Indicator Date hidden2'!BV169</f>
        <v>0.64615384615384619</v>
      </c>
      <c r="E168" s="46">
        <f t="shared" si="20"/>
        <v>4</v>
      </c>
      <c r="F168" s="46">
        <f t="shared" si="21"/>
        <v>1.25</v>
      </c>
      <c r="G168" s="46">
        <f t="shared" si="22"/>
        <v>8.6153846153846168</v>
      </c>
      <c r="H168" s="46">
        <f t="shared" si="23"/>
        <v>6.3076923076923084</v>
      </c>
    </row>
    <row r="169" spans="1:8">
      <c r="A169" t="s">
        <v>315</v>
      </c>
      <c r="B169">
        <f>'Imputed and missing data hidden'!BU169</f>
        <v>6</v>
      </c>
      <c r="C169" s="43">
        <f>IF(VLOOKUP(A169,'Hazard &amp; Exposure'!$B$6:$CZ$196,103,FALSE)&gt;7,1,0)</f>
        <v>0</v>
      </c>
      <c r="D169" s="46">
        <f>'Indicator Date hidden2'!BV170</f>
        <v>0.56923076923076921</v>
      </c>
      <c r="E169" s="46">
        <f t="shared" si="20"/>
        <v>4</v>
      </c>
      <c r="F169" s="46">
        <f t="shared" si="21"/>
        <v>1</v>
      </c>
      <c r="G169" s="46">
        <f t="shared" si="22"/>
        <v>7.5897435897435894</v>
      </c>
      <c r="H169" s="46">
        <f t="shared" si="23"/>
        <v>4.6358974358974354</v>
      </c>
    </row>
    <row r="170" spans="1:8">
      <c r="A170" t="s">
        <v>317</v>
      </c>
      <c r="B170">
        <f>'Imputed and missing data hidden'!BU170</f>
        <v>0</v>
      </c>
      <c r="C170" s="43">
        <f>IF(VLOOKUP(A170,'Hazard &amp; Exposure'!$B$6:$CZ$196,103,FALSE)&gt;7,1,0)</f>
        <v>0</v>
      </c>
      <c r="D170" s="46">
        <f>'Indicator Date hidden2'!BV171</f>
        <v>0.25714285714285712</v>
      </c>
      <c r="E170" s="46">
        <f t="shared" si="20"/>
        <v>0</v>
      </c>
      <c r="F170" s="46">
        <f t="shared" si="21"/>
        <v>1</v>
      </c>
      <c r="G170" s="46">
        <f t="shared" si="22"/>
        <v>3.4285714285714288</v>
      </c>
      <c r="H170" s="46">
        <f t="shared" si="23"/>
        <v>1.3714285714285719</v>
      </c>
    </row>
    <row r="171" spans="1:8">
      <c r="A171" t="s">
        <v>318</v>
      </c>
      <c r="B171">
        <f>'Imputed and missing data hidden'!BU171</f>
        <v>4</v>
      </c>
      <c r="C171" s="43">
        <f>IF(VLOOKUP(A171,'Hazard &amp; Exposure'!$B$6:$CZ$196,103,FALSE)&gt;7,1,0)</f>
        <v>0</v>
      </c>
      <c r="D171" s="46">
        <f>'Indicator Date hidden2'!BV172</f>
        <v>6.0606060606060608E-2</v>
      </c>
      <c r="E171" s="46">
        <f t="shared" si="20"/>
        <v>2.666666666666667</v>
      </c>
      <c r="F171" s="46">
        <f t="shared" si="21"/>
        <v>1</v>
      </c>
      <c r="G171" s="46">
        <f t="shared" si="22"/>
        <v>0.80808080808080796</v>
      </c>
      <c r="H171" s="46">
        <f t="shared" si="23"/>
        <v>1.38989898989899</v>
      </c>
    </row>
    <row r="172" spans="1:8">
      <c r="A172" t="s">
        <v>91</v>
      </c>
      <c r="B172">
        <f>'Imputed and missing data hidden'!BU172</f>
        <v>5</v>
      </c>
      <c r="C172" s="43">
        <f>IF(VLOOKUP(A172,'Hazard &amp; Exposure'!$B$6:$CZ$196,103,FALSE)&gt;7,1,0)</f>
        <v>0</v>
      </c>
      <c r="D172" s="46">
        <f>'Indicator Date hidden2'!BV173</f>
        <v>0.64615384615384619</v>
      </c>
      <c r="E172" s="46">
        <f t="shared" si="20"/>
        <v>3.3333333333333339</v>
      </c>
      <c r="F172" s="46">
        <f t="shared" si="21"/>
        <v>1</v>
      </c>
      <c r="G172" s="46">
        <f t="shared" si="22"/>
        <v>8.6153846153846168</v>
      </c>
      <c r="H172" s="46">
        <f t="shared" si="23"/>
        <v>4.7794871794871803</v>
      </c>
    </row>
    <row r="173" spans="1:8">
      <c r="A173" t="s">
        <v>320</v>
      </c>
      <c r="B173">
        <f>'Imputed and missing data hidden'!BU173</f>
        <v>0</v>
      </c>
      <c r="C173" s="43">
        <f>IF(VLOOKUP(A173,'Hazard &amp; Exposure'!$B$6:$CZ$196,103,FALSE)&gt;7,1,0)</f>
        <v>0</v>
      </c>
      <c r="D173" s="46">
        <f>'Indicator Date hidden2'!BV174</f>
        <v>0.23943661971830985</v>
      </c>
      <c r="E173" s="46">
        <f t="shared" si="20"/>
        <v>0</v>
      </c>
      <c r="F173" s="46">
        <f t="shared" si="21"/>
        <v>1</v>
      </c>
      <c r="G173" s="46">
        <f t="shared" si="22"/>
        <v>3.1924882629107989</v>
      </c>
      <c r="H173" s="46">
        <f t="shared" si="23"/>
        <v>1.2769953051643199</v>
      </c>
    </row>
    <row r="174" spans="1:8">
      <c r="A174" t="s">
        <v>322</v>
      </c>
      <c r="B174">
        <f>'Imputed and missing data hidden'!BU174</f>
        <v>11</v>
      </c>
      <c r="C174" s="43">
        <f>IF(VLOOKUP(A174,'Hazard &amp; Exposure'!$B$6:$CZ$196,103,FALSE)&gt;7,1,0)</f>
        <v>0</v>
      </c>
      <c r="D174" s="46">
        <f>'Indicator Date hidden2'!BV175</f>
        <v>0.48275862068965519</v>
      </c>
      <c r="E174" s="46">
        <f t="shared" si="20"/>
        <v>7.3333333333333339</v>
      </c>
      <c r="F174" s="46">
        <f t="shared" si="21"/>
        <v>1</v>
      </c>
      <c r="G174" s="46">
        <f t="shared" si="22"/>
        <v>6.4367816091954033</v>
      </c>
      <c r="H174" s="46">
        <f t="shared" si="23"/>
        <v>5.5080459770114949</v>
      </c>
    </row>
    <row r="175" spans="1:8">
      <c r="A175" t="s">
        <v>324</v>
      </c>
      <c r="B175">
        <f>'Imputed and missing data hidden'!BU175</f>
        <v>11</v>
      </c>
      <c r="C175" s="43">
        <f>IF(VLOOKUP(A175,'Hazard &amp; Exposure'!$B$6:$CZ$196,103,FALSE)&gt;7,1,0)</f>
        <v>0</v>
      </c>
      <c r="D175" s="46">
        <f>'Indicator Date hidden2'!BV176</f>
        <v>0.5423728813559322</v>
      </c>
      <c r="E175" s="46">
        <f t="shared" si="20"/>
        <v>7.3333333333333339</v>
      </c>
      <c r="F175" s="46">
        <f t="shared" si="21"/>
        <v>1</v>
      </c>
      <c r="G175" s="46">
        <f t="shared" si="22"/>
        <v>7.231638418079096</v>
      </c>
      <c r="H175" s="46">
        <f t="shared" si="23"/>
        <v>5.825988700564972</v>
      </c>
    </row>
    <row r="176" spans="1:8">
      <c r="A176" t="s">
        <v>326</v>
      </c>
      <c r="B176">
        <f>'Imputed and missing data hidden'!BU176</f>
        <v>2</v>
      </c>
      <c r="C176" s="43">
        <f>IF(VLOOKUP(A176,'Hazard &amp; Exposure'!$B$6:$CZ$196,103,FALSE)&gt;7,1,0)</f>
        <v>0</v>
      </c>
      <c r="D176" s="46">
        <f>'Indicator Date hidden2'!BV177</f>
        <v>0.27941176470588236</v>
      </c>
      <c r="E176" s="46">
        <f t="shared" si="20"/>
        <v>1.3333333333333321</v>
      </c>
      <c r="F176" s="46">
        <f t="shared" si="21"/>
        <v>1</v>
      </c>
      <c r="G176" s="46">
        <f t="shared" si="22"/>
        <v>3.7254901960784315</v>
      </c>
      <c r="H176" s="46">
        <f t="shared" si="23"/>
        <v>2.0235294117647058</v>
      </c>
    </row>
    <row r="177" spans="1:8">
      <c r="A177" t="s">
        <v>328</v>
      </c>
      <c r="B177">
        <f>'Imputed and missing data hidden'!BU177</f>
        <v>10</v>
      </c>
      <c r="C177" s="43">
        <f>IF(VLOOKUP(A177,'Hazard &amp; Exposure'!$B$6:$CZ$196,103,FALSE)&gt;7,1,0)</f>
        <v>1</v>
      </c>
      <c r="D177" s="46">
        <f>'Indicator Date hidden2'!BV178</f>
        <v>0.55737704918032782</v>
      </c>
      <c r="E177" s="46">
        <f t="shared" si="20"/>
        <v>6.666666666666667</v>
      </c>
      <c r="F177" s="46">
        <f t="shared" si="21"/>
        <v>1.25</v>
      </c>
      <c r="G177" s="46">
        <f t="shared" si="22"/>
        <v>7.4316939890710376</v>
      </c>
      <c r="H177" s="46">
        <f t="shared" si="23"/>
        <v>7.0491803278688518</v>
      </c>
    </row>
    <row r="178" spans="1:8">
      <c r="A178" t="s">
        <v>330</v>
      </c>
      <c r="B178">
        <f>'Imputed and missing data hidden'!BU178</f>
        <v>8</v>
      </c>
      <c r="C178" s="43">
        <f>IF(VLOOKUP(A178,'Hazard &amp; Exposure'!$B$6:$CZ$196,103,FALSE)&gt;7,1,0)</f>
        <v>0</v>
      </c>
      <c r="D178" s="46">
        <f>'Indicator Date hidden2'!BV179</f>
        <v>0.50793650793650791</v>
      </c>
      <c r="E178" s="46">
        <f t="shared" si="20"/>
        <v>5.333333333333333</v>
      </c>
      <c r="F178" s="46">
        <f t="shared" si="21"/>
        <v>1</v>
      </c>
      <c r="G178" s="46">
        <f t="shared" si="22"/>
        <v>6.7724867724867721</v>
      </c>
      <c r="H178" s="46">
        <f t="shared" si="23"/>
        <v>4.8423280423280417</v>
      </c>
    </row>
    <row r="179" spans="1:8">
      <c r="A179" t="s">
        <v>332</v>
      </c>
      <c r="B179">
        <f>'Imputed and missing data hidden'!BU179</f>
        <v>16</v>
      </c>
      <c r="C179" s="43">
        <f>IF(VLOOKUP(A179,'Hazard &amp; Exposure'!$B$6:$CZ$196,103,FALSE)&gt;7,1,0)</f>
        <v>0</v>
      </c>
      <c r="D179" s="46">
        <f>'Indicator Date hidden2'!BV180</f>
        <v>0.64150943396226412</v>
      </c>
      <c r="E179" s="46">
        <f t="shared" si="20"/>
        <v>10</v>
      </c>
      <c r="F179" s="46">
        <f t="shared" si="21"/>
        <v>1</v>
      </c>
      <c r="G179" s="46">
        <f t="shared" si="22"/>
        <v>8.5534591194968552</v>
      </c>
      <c r="H179" s="46">
        <f t="shared" si="23"/>
        <v>7.4213836477987432</v>
      </c>
    </row>
    <row r="180" spans="1:8">
      <c r="A180" t="s">
        <v>334</v>
      </c>
      <c r="B180">
        <f>'Imputed and missing data hidden'!BU180</f>
        <v>1</v>
      </c>
      <c r="C180" s="43">
        <f>IF(VLOOKUP(A180,'Hazard &amp; Exposure'!$B$6:$CZ$196,103,FALSE)&gt;7,1,0)</f>
        <v>1</v>
      </c>
      <c r="D180" s="46">
        <f>'Indicator Date hidden2'!BV181</f>
        <v>0.17142857142857143</v>
      </c>
      <c r="E180" s="46">
        <f t="shared" si="20"/>
        <v>0.66666666666666607</v>
      </c>
      <c r="F180" s="46">
        <f t="shared" si="21"/>
        <v>1.25</v>
      </c>
      <c r="G180" s="46">
        <f t="shared" si="22"/>
        <v>2.2857142857142865</v>
      </c>
      <c r="H180" s="46">
        <f t="shared" si="23"/>
        <v>1.4761904761904745</v>
      </c>
    </row>
    <row r="181" spans="1:8">
      <c r="A181" t="s">
        <v>336</v>
      </c>
      <c r="B181">
        <f>'Imputed and missing data hidden'!BU181</f>
        <v>10</v>
      </c>
      <c r="C181" s="43">
        <f>IF(VLOOKUP(A181,'Hazard &amp; Exposure'!$B$6:$CZ$196,103,FALSE)&gt;7,1,0)</f>
        <v>1</v>
      </c>
      <c r="D181" s="46">
        <f>'Indicator Date hidden2'!BV182</f>
        <v>0.49180327868852458</v>
      </c>
      <c r="E181" s="46">
        <f t="shared" si="20"/>
        <v>6.666666666666667</v>
      </c>
      <c r="F181" s="46">
        <f t="shared" si="21"/>
        <v>1.25</v>
      </c>
      <c r="G181" s="46">
        <f t="shared" si="22"/>
        <v>6.557377049180328</v>
      </c>
      <c r="H181" s="46">
        <f t="shared" si="23"/>
        <v>6.6120218579234979</v>
      </c>
    </row>
    <row r="182" spans="1:8">
      <c r="A182" t="s">
        <v>338</v>
      </c>
      <c r="B182">
        <f>'Imputed and missing data hidden'!BU182</f>
        <v>10</v>
      </c>
      <c r="C182" s="43">
        <f>IF(VLOOKUP(A182,'Hazard &amp; Exposure'!$B$6:$CZ$196,103,FALSE)&gt;7,1,0)</f>
        <v>0</v>
      </c>
      <c r="D182" s="46">
        <f>'Indicator Date hidden2'!BV183</f>
        <v>3.3333333333333333E-2</v>
      </c>
      <c r="E182" s="46">
        <f t="shared" si="20"/>
        <v>6.666666666666667</v>
      </c>
      <c r="F182" s="46">
        <f t="shared" si="21"/>
        <v>1</v>
      </c>
      <c r="G182" s="46">
        <f t="shared" si="22"/>
        <v>0.44444444444444464</v>
      </c>
      <c r="H182" s="46">
        <f t="shared" si="23"/>
        <v>2.8444444444444441</v>
      </c>
    </row>
    <row r="183" spans="1:8">
      <c r="A183" t="s">
        <v>340</v>
      </c>
      <c r="B183">
        <f>'Imputed and missing data hidden'!BU183</f>
        <v>11</v>
      </c>
      <c r="C183" s="43">
        <f>IF(VLOOKUP(A183,'Hazard &amp; Exposure'!$B$6:$CZ$196,103,FALSE)&gt;7,1,0)</f>
        <v>0</v>
      </c>
      <c r="D183" s="46">
        <f>'Indicator Date hidden2'!BV184</f>
        <v>0.13793103448275862</v>
      </c>
      <c r="E183" s="46">
        <f t="shared" si="20"/>
        <v>7.3333333333333339</v>
      </c>
      <c r="F183" s="46">
        <f t="shared" si="21"/>
        <v>1</v>
      </c>
      <c r="G183" s="46">
        <f t="shared" si="22"/>
        <v>1.8390804597701162</v>
      </c>
      <c r="H183" s="46">
        <f t="shared" si="23"/>
        <v>3.6689655172413804</v>
      </c>
    </row>
    <row r="184" spans="1:8">
      <c r="A184" t="s">
        <v>341</v>
      </c>
      <c r="B184">
        <f>'Imputed and missing data hidden'!BU184</f>
        <v>9</v>
      </c>
      <c r="C184" s="43">
        <f>IF(VLOOKUP(A184,'Hazard &amp; Exposure'!$B$6:$CZ$196,103,FALSE)&gt;7,1,0)</f>
        <v>0</v>
      </c>
      <c r="D184" s="46">
        <f>'Indicator Date hidden2'!BV185</f>
        <v>0.21311475409836064</v>
      </c>
      <c r="E184" s="46">
        <f t="shared" si="20"/>
        <v>6</v>
      </c>
      <c r="F184" s="46">
        <f t="shared" si="21"/>
        <v>1</v>
      </c>
      <c r="G184" s="46">
        <f t="shared" si="22"/>
        <v>2.8415300546448083</v>
      </c>
      <c r="H184" s="46">
        <f t="shared" si="23"/>
        <v>3.5366120218579224</v>
      </c>
    </row>
    <row r="185" spans="1:8">
      <c r="A185" t="s">
        <v>343</v>
      </c>
      <c r="B185">
        <f>'Imputed and missing data hidden'!BU185</f>
        <v>8</v>
      </c>
      <c r="C185" s="43">
        <f>IF(VLOOKUP(A185,'Hazard &amp; Exposure'!$B$6:$CZ$196,103,FALSE)&gt;7,1,0)</f>
        <v>0</v>
      </c>
      <c r="D185" s="46">
        <f>'Indicator Date hidden2'!BV186</f>
        <v>0.24590163934426229</v>
      </c>
      <c r="E185" s="46">
        <f t="shared" si="20"/>
        <v>5.333333333333333</v>
      </c>
      <c r="F185" s="46">
        <f t="shared" si="21"/>
        <v>1</v>
      </c>
      <c r="G185" s="46">
        <f t="shared" si="22"/>
        <v>3.278688524590164</v>
      </c>
      <c r="H185" s="46">
        <f t="shared" si="23"/>
        <v>3.4448087431693999</v>
      </c>
    </row>
    <row r="186" spans="1:8">
      <c r="A186" t="s">
        <v>345</v>
      </c>
      <c r="B186">
        <f>'Imputed and missing data hidden'!BU186</f>
        <v>4</v>
      </c>
      <c r="C186" s="43">
        <f>IF(VLOOKUP(A186,'Hazard &amp; Exposure'!$B$6:$CZ$196,103,FALSE)&gt;7,1,0)</f>
        <v>0</v>
      </c>
      <c r="D186" s="46">
        <f>'Indicator Date hidden2'!BV187</f>
        <v>0.52238805970149249</v>
      </c>
      <c r="E186" s="46">
        <f t="shared" si="20"/>
        <v>2.666666666666667</v>
      </c>
      <c r="F186" s="46">
        <f t="shared" si="21"/>
        <v>1</v>
      </c>
      <c r="G186" s="46">
        <f t="shared" si="22"/>
        <v>6.9651741293532332</v>
      </c>
      <c r="H186" s="46">
        <f t="shared" si="23"/>
        <v>3.8527363184079597</v>
      </c>
    </row>
    <row r="187" spans="1:8">
      <c r="A187" t="s">
        <v>347</v>
      </c>
      <c r="B187">
        <f>'Imputed and missing data hidden'!BU187</f>
        <v>8</v>
      </c>
      <c r="C187" s="43">
        <f>IF(VLOOKUP(A187,'Hazard &amp; Exposure'!$B$6:$CZ$196,103,FALSE)&gt;7,1,0)</f>
        <v>0</v>
      </c>
      <c r="D187" s="46">
        <f>'Indicator Date hidden2'!BV188</f>
        <v>0.81666666666666665</v>
      </c>
      <c r="E187" s="46">
        <f t="shared" si="20"/>
        <v>5.333333333333333</v>
      </c>
      <c r="F187" s="46">
        <f t="shared" si="21"/>
        <v>1</v>
      </c>
      <c r="G187" s="46">
        <f t="shared" si="22"/>
        <v>10</v>
      </c>
      <c r="H187" s="46">
        <f t="shared" si="23"/>
        <v>6.1333333333333329</v>
      </c>
    </row>
    <row r="188" spans="1:8">
      <c r="A188" t="s">
        <v>349</v>
      </c>
      <c r="B188">
        <f>'Imputed and missing data hidden'!BU188</f>
        <v>12</v>
      </c>
      <c r="C188" s="43">
        <f>IF(VLOOKUP(A188,'Hazard &amp; Exposure'!$B$6:$CZ$196,103,FALSE)&gt;7,1,0)</f>
        <v>0</v>
      </c>
      <c r="D188" s="46">
        <f>'Indicator Date hidden2'!BV189</f>
        <v>0.13793103448275862</v>
      </c>
      <c r="E188" s="46">
        <f t="shared" si="20"/>
        <v>8</v>
      </c>
      <c r="F188" s="46">
        <f t="shared" si="21"/>
        <v>1</v>
      </c>
      <c r="G188" s="46">
        <f t="shared" si="22"/>
        <v>1.8390804597701162</v>
      </c>
      <c r="H188" s="46">
        <f t="shared" si="23"/>
        <v>3.9356321839080461</v>
      </c>
    </row>
    <row r="189" spans="1:8">
      <c r="A189" t="s">
        <v>350</v>
      </c>
      <c r="B189">
        <f>'Imputed and missing data hidden'!BU189</f>
        <v>4</v>
      </c>
      <c r="C189" s="43">
        <f>IF(VLOOKUP(A189,'Hazard &amp; Exposure'!$B$6:$CZ$196,103,FALSE)&gt;7,1,0)</f>
        <v>0</v>
      </c>
      <c r="D189" s="46">
        <f>'Indicator Date hidden2'!BV190</f>
        <v>0.10606060606060606</v>
      </c>
      <c r="E189" s="46">
        <f t="shared" si="20"/>
        <v>2.666666666666667</v>
      </c>
      <c r="F189" s="46">
        <f t="shared" si="21"/>
        <v>1</v>
      </c>
      <c r="G189" s="46">
        <f t="shared" si="22"/>
        <v>1.4141414141414153</v>
      </c>
      <c r="H189" s="46">
        <f t="shared" si="23"/>
        <v>1.6323232323232322</v>
      </c>
    </row>
    <row r="190" spans="1:8">
      <c r="A190" t="s">
        <v>351</v>
      </c>
      <c r="B190">
        <f>'Imputed and missing data hidden'!BU190</f>
        <v>4</v>
      </c>
      <c r="C190" s="43">
        <f>IF(VLOOKUP(A190,'Hazard &amp; Exposure'!$B$6:$CZ$196,103,FALSE)&gt;7,1,0)</f>
        <v>1</v>
      </c>
      <c r="D190" s="46">
        <f>'Indicator Date hidden2'!BV191</f>
        <v>0.85074626865671643</v>
      </c>
      <c r="E190" s="46">
        <f t="shared" si="20"/>
        <v>2.666666666666667</v>
      </c>
      <c r="F190" s="46">
        <f t="shared" si="21"/>
        <v>1.25</v>
      </c>
      <c r="G190" s="46">
        <f t="shared" si="22"/>
        <v>10</v>
      </c>
      <c r="H190" s="46">
        <f t="shared" si="23"/>
        <v>6.3333333333333339</v>
      </c>
    </row>
    <row r="191" spans="1:8">
      <c r="A191" t="s">
        <v>353</v>
      </c>
      <c r="B191">
        <f>'Imputed and missing data hidden'!BU191</f>
        <v>0</v>
      </c>
      <c r="C191" s="43">
        <f>IF(VLOOKUP(A191,'Hazard &amp; Exposure'!$B$6:$CZ$196,103,FALSE)&gt;7,1,0)</f>
        <v>0</v>
      </c>
      <c r="D191" s="46">
        <f>'Indicator Date hidden2'!BV192</f>
        <v>0.21739130434782608</v>
      </c>
      <c r="E191" s="46">
        <f t="shared" si="20"/>
        <v>0</v>
      </c>
      <c r="F191" s="46">
        <f t="shared" si="21"/>
        <v>1</v>
      </c>
      <c r="G191" s="46">
        <f t="shared" si="22"/>
        <v>2.8985507246376807</v>
      </c>
      <c r="H191" s="46">
        <f t="shared" si="23"/>
        <v>1.1594202898550723</v>
      </c>
    </row>
    <row r="192" spans="1:8">
      <c r="A192" t="s">
        <v>355</v>
      </c>
      <c r="B192">
        <f>'Imputed and missing data hidden'!BU192</f>
        <v>0</v>
      </c>
      <c r="C192" s="43">
        <f>IF(VLOOKUP(A192,'Hazard &amp; Exposure'!$B$6:$CZ$196,103,FALSE)&gt;7,1,0)</f>
        <v>0</v>
      </c>
      <c r="D192" s="46">
        <f>'Indicator Date hidden2'!BV193</f>
        <v>0.14285714285714285</v>
      </c>
      <c r="E192" s="46">
        <f t="shared" si="20"/>
        <v>0</v>
      </c>
      <c r="F192" s="46">
        <f t="shared" si="21"/>
        <v>1</v>
      </c>
      <c r="G192" s="46">
        <f t="shared" si="22"/>
        <v>1.9047619047619033</v>
      </c>
      <c r="H192" s="46">
        <f t="shared" si="23"/>
        <v>0.76190476190476275</v>
      </c>
    </row>
    <row r="194" spans="1:4">
      <c r="A194" t="s">
        <v>389</v>
      </c>
      <c r="B194">
        <f>MIN(B2:B192)</f>
        <v>0</v>
      </c>
      <c r="C194">
        <f>MIN(C2:C192)</f>
        <v>0</v>
      </c>
      <c r="D194">
        <f>MIN(D2:D192)</f>
        <v>-3.5087719298245612E-2</v>
      </c>
    </row>
    <row r="195" spans="1:4">
      <c r="A195" t="s">
        <v>390</v>
      </c>
      <c r="B195">
        <f>MAX(B2:B192)</f>
        <v>28</v>
      </c>
      <c r="C195">
        <f>MAX(C2:C192)</f>
        <v>1</v>
      </c>
      <c r="D195">
        <f>MAX(D2:D192)</f>
        <v>1.0185185185185186</v>
      </c>
    </row>
    <row r="196" spans="1:4">
      <c r="A196" t="s">
        <v>389</v>
      </c>
      <c r="B196">
        <v>0</v>
      </c>
      <c r="C196">
        <v>0</v>
      </c>
      <c r="D196">
        <v>0</v>
      </c>
    </row>
    <row r="197" spans="1:4">
      <c r="A197" t="s">
        <v>390</v>
      </c>
      <c r="B197">
        <v>15</v>
      </c>
      <c r="C197">
        <v>1</v>
      </c>
      <c r="D197">
        <v>0.75</v>
      </c>
    </row>
    <row r="198" spans="1:4" ht="16" thickBot="1"/>
    <row r="199" spans="1:4" ht="16" thickBot="1">
      <c r="A199" t="s">
        <v>865</v>
      </c>
      <c r="B199" s="47">
        <v>1.25</v>
      </c>
    </row>
  </sheetData>
  <autoFilter ref="A1:H1" xr:uid="{00000000-0009-0000-0000-00000D000000}">
    <sortState xmlns:xlrd2="http://schemas.microsoft.com/office/spreadsheetml/2017/richdata2" ref="A2:H192">
      <sortCondition ref="A1"/>
    </sortState>
  </autoFilter>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FF00"/>
  </sheetPr>
  <dimension ref="A1:N86"/>
  <sheetViews>
    <sheetView zoomScale="70" zoomScaleNormal="70" workbookViewId="0">
      <pane xSplit="6" ySplit="2" topLeftCell="G3" activePane="bottomRight" state="frozen"/>
      <selection pane="topRight" activeCell="G1" sqref="G1"/>
      <selection pane="bottomLeft" activeCell="A3" sqref="A3"/>
      <selection pane="bottomRight" activeCell="A3" sqref="A3"/>
    </sheetView>
  </sheetViews>
  <sheetFormatPr baseColWidth="10" defaultColWidth="9.1640625" defaultRowHeight="15"/>
  <cols>
    <col min="1" max="1" width="13.1640625" style="14" customWidth="1"/>
    <col min="2" max="2" width="15.5" style="14" customWidth="1"/>
    <col min="3" max="3" width="23.5" style="14" customWidth="1"/>
    <col min="4" max="4" width="17.5" style="14" bestFit="1" customWidth="1"/>
    <col min="5" max="5" width="22" style="14" customWidth="1"/>
    <col min="6" max="6" width="24" style="14" customWidth="1"/>
    <col min="7" max="11" width="57.1640625" style="14" customWidth="1"/>
    <col min="12" max="13" width="33.5" style="14" customWidth="1"/>
    <col min="14" max="14" width="63.5" style="14" customWidth="1"/>
    <col min="15" max="16384" width="9.1640625" style="14"/>
  </cols>
  <sheetData>
    <row r="1" spans="1:14" s="1" customFormat="1">
      <c r="A1" s="264"/>
      <c r="B1" s="264"/>
      <c r="C1" s="264"/>
      <c r="D1" s="264"/>
      <c r="E1" s="264"/>
      <c r="F1" s="264"/>
      <c r="G1" s="264"/>
      <c r="H1" s="264"/>
      <c r="I1" s="264"/>
      <c r="J1" s="264"/>
      <c r="K1" s="264"/>
      <c r="L1" s="264"/>
      <c r="M1" s="264"/>
      <c r="N1" s="264"/>
    </row>
    <row r="2" spans="1:14" ht="16" thickBot="1">
      <c r="A2" s="25" t="s">
        <v>457</v>
      </c>
      <c r="B2" s="25" t="s">
        <v>458</v>
      </c>
      <c r="C2" s="25" t="s">
        <v>459</v>
      </c>
      <c r="D2" s="25" t="s">
        <v>460</v>
      </c>
      <c r="E2" s="25" t="s">
        <v>813</v>
      </c>
      <c r="F2" s="25" t="s">
        <v>461</v>
      </c>
      <c r="G2" s="25" t="s">
        <v>462</v>
      </c>
      <c r="H2" s="25" t="s">
        <v>611</v>
      </c>
      <c r="I2" s="25" t="s">
        <v>612</v>
      </c>
      <c r="J2" s="25" t="s">
        <v>1164</v>
      </c>
      <c r="K2" s="25" t="s">
        <v>613</v>
      </c>
      <c r="L2" s="25" t="s">
        <v>522</v>
      </c>
      <c r="M2" s="25" t="s">
        <v>901</v>
      </c>
      <c r="N2" s="25" t="s">
        <v>523</v>
      </c>
    </row>
    <row r="3" spans="1:14" ht="99" customHeight="1">
      <c r="A3" s="219" t="s">
        <v>463</v>
      </c>
      <c r="B3" s="33" t="s">
        <v>364</v>
      </c>
      <c r="C3" s="33" t="s">
        <v>464</v>
      </c>
      <c r="D3" s="33" t="s">
        <v>765</v>
      </c>
      <c r="E3" s="34" t="s">
        <v>776</v>
      </c>
      <c r="F3" s="33" t="s">
        <v>769</v>
      </c>
      <c r="G3" s="33" t="s">
        <v>874</v>
      </c>
      <c r="H3" s="33" t="s">
        <v>875</v>
      </c>
      <c r="I3" s="33" t="s">
        <v>795</v>
      </c>
      <c r="J3" s="33"/>
      <c r="K3" s="33" t="s">
        <v>796</v>
      </c>
      <c r="L3" s="33" t="s">
        <v>1105</v>
      </c>
      <c r="M3" s="33" t="s">
        <v>1109</v>
      </c>
      <c r="N3" s="34" t="s">
        <v>1106</v>
      </c>
    </row>
    <row r="4" spans="1:14" ht="99" customHeight="1">
      <c r="A4" s="220" t="s">
        <v>463</v>
      </c>
      <c r="B4" s="34" t="s">
        <v>364</v>
      </c>
      <c r="C4" s="34" t="s">
        <v>464</v>
      </c>
      <c r="D4" s="33" t="s">
        <v>766</v>
      </c>
      <c r="E4" s="34" t="s">
        <v>777</v>
      </c>
      <c r="F4" s="34" t="s">
        <v>770</v>
      </c>
      <c r="G4" s="34" t="s">
        <v>876</v>
      </c>
      <c r="H4" s="34" t="s">
        <v>877</v>
      </c>
      <c r="I4" s="34" t="s">
        <v>795</v>
      </c>
      <c r="J4" s="33"/>
      <c r="K4" s="33" t="s">
        <v>797</v>
      </c>
      <c r="L4" s="33" t="s">
        <v>1105</v>
      </c>
      <c r="M4" s="33" t="s">
        <v>1109</v>
      </c>
      <c r="N4" s="34" t="s">
        <v>1106</v>
      </c>
    </row>
    <row r="5" spans="1:14" ht="99" customHeight="1">
      <c r="A5" s="220" t="s">
        <v>463</v>
      </c>
      <c r="B5" s="34" t="s">
        <v>364</v>
      </c>
      <c r="C5" s="34" t="s">
        <v>464</v>
      </c>
      <c r="D5" s="34" t="s">
        <v>767</v>
      </c>
      <c r="E5" s="34" t="s">
        <v>774</v>
      </c>
      <c r="F5" s="34" t="s">
        <v>771</v>
      </c>
      <c r="G5" s="33" t="s">
        <v>878</v>
      </c>
      <c r="H5" s="34" t="s">
        <v>879</v>
      </c>
      <c r="I5" s="34" t="s">
        <v>798</v>
      </c>
      <c r="J5" s="33"/>
      <c r="K5" s="33" t="s">
        <v>796</v>
      </c>
      <c r="L5" s="33" t="s">
        <v>1105</v>
      </c>
      <c r="M5" s="33" t="s">
        <v>1109</v>
      </c>
      <c r="N5" s="34" t="s">
        <v>1106</v>
      </c>
    </row>
    <row r="6" spans="1:14" ht="99" customHeight="1">
      <c r="A6" s="220" t="s">
        <v>463</v>
      </c>
      <c r="B6" s="34" t="s">
        <v>364</v>
      </c>
      <c r="C6" s="34" t="s">
        <v>464</v>
      </c>
      <c r="D6" s="34" t="s">
        <v>768</v>
      </c>
      <c r="E6" s="34" t="s">
        <v>775</v>
      </c>
      <c r="F6" s="34" t="s">
        <v>772</v>
      </c>
      <c r="G6" s="34" t="s">
        <v>880</v>
      </c>
      <c r="H6" s="34" t="s">
        <v>881</v>
      </c>
      <c r="I6" s="34" t="s">
        <v>798</v>
      </c>
      <c r="J6" s="33"/>
      <c r="K6" s="33" t="s">
        <v>796</v>
      </c>
      <c r="L6" s="33" t="s">
        <v>1105</v>
      </c>
      <c r="M6" s="33" t="s">
        <v>1109</v>
      </c>
      <c r="N6" s="34" t="s">
        <v>1106</v>
      </c>
    </row>
    <row r="7" spans="1:14" ht="99" customHeight="1">
      <c r="A7" s="220" t="s">
        <v>463</v>
      </c>
      <c r="B7" s="34" t="s">
        <v>364</v>
      </c>
      <c r="C7" s="34" t="s">
        <v>465</v>
      </c>
      <c r="D7" s="34" t="s">
        <v>806</v>
      </c>
      <c r="E7" s="34" t="s">
        <v>466</v>
      </c>
      <c r="F7" s="34" t="s">
        <v>467</v>
      </c>
      <c r="G7" s="34" t="s">
        <v>525</v>
      </c>
      <c r="H7" s="34" t="s">
        <v>559</v>
      </c>
      <c r="I7" s="34" t="s">
        <v>560</v>
      </c>
      <c r="J7" s="33"/>
      <c r="K7" s="33" t="s">
        <v>773</v>
      </c>
      <c r="L7" s="33" t="s">
        <v>1134</v>
      </c>
      <c r="M7" s="33" t="s">
        <v>1108</v>
      </c>
      <c r="N7" s="34" t="s">
        <v>1107</v>
      </c>
    </row>
    <row r="8" spans="1:14" ht="99" customHeight="1">
      <c r="A8" s="220" t="s">
        <v>463</v>
      </c>
      <c r="B8" s="34" t="s">
        <v>364</v>
      </c>
      <c r="C8" s="34" t="s">
        <v>465</v>
      </c>
      <c r="D8" s="34" t="s">
        <v>807</v>
      </c>
      <c r="E8" s="34" t="s">
        <v>468</v>
      </c>
      <c r="F8" s="34" t="s">
        <v>469</v>
      </c>
      <c r="G8" s="34" t="s">
        <v>526</v>
      </c>
      <c r="H8" s="34" t="s">
        <v>561</v>
      </c>
      <c r="I8" s="34" t="s">
        <v>560</v>
      </c>
      <c r="J8" s="33"/>
      <c r="K8" s="33" t="s">
        <v>773</v>
      </c>
      <c r="L8" s="33" t="s">
        <v>1134</v>
      </c>
      <c r="M8" s="33" t="s">
        <v>1108</v>
      </c>
      <c r="N8" s="34" t="s">
        <v>1107</v>
      </c>
    </row>
    <row r="9" spans="1:14" ht="127.5" customHeight="1">
      <c r="A9" s="220" t="s">
        <v>463</v>
      </c>
      <c r="B9" s="34" t="s">
        <v>364</v>
      </c>
      <c r="C9" s="34" t="s">
        <v>470</v>
      </c>
      <c r="D9" s="34" t="s">
        <v>808</v>
      </c>
      <c r="E9" s="34" t="s">
        <v>471</v>
      </c>
      <c r="F9" s="34" t="s">
        <v>426</v>
      </c>
      <c r="G9" s="34" t="s">
        <v>1335</v>
      </c>
      <c r="H9" s="34" t="s">
        <v>1339</v>
      </c>
      <c r="I9" s="34" t="s">
        <v>1337</v>
      </c>
      <c r="J9" s="33"/>
      <c r="K9" s="33" t="s">
        <v>1340</v>
      </c>
      <c r="L9" s="33" t="s">
        <v>1288</v>
      </c>
      <c r="M9" s="33" t="s">
        <v>1300</v>
      </c>
      <c r="N9" s="247" t="s">
        <v>1293</v>
      </c>
    </row>
    <row r="10" spans="1:14" ht="123.5" customHeight="1">
      <c r="A10" s="220" t="s">
        <v>463</v>
      </c>
      <c r="B10" s="34" t="s">
        <v>364</v>
      </c>
      <c r="C10" s="34" t="s">
        <v>470</v>
      </c>
      <c r="D10" s="34" t="s">
        <v>809</v>
      </c>
      <c r="E10" s="34" t="s">
        <v>472</v>
      </c>
      <c r="F10" s="34" t="s">
        <v>428</v>
      </c>
      <c r="G10" s="34" t="s">
        <v>1336</v>
      </c>
      <c r="H10" s="34" t="s">
        <v>1338</v>
      </c>
      <c r="I10" s="34" t="s">
        <v>1337</v>
      </c>
      <c r="J10" s="33"/>
      <c r="K10" s="33" t="s">
        <v>1340</v>
      </c>
      <c r="L10" s="33" t="s">
        <v>1288</v>
      </c>
      <c r="M10" s="33" t="s">
        <v>1299</v>
      </c>
      <c r="N10" s="247" t="s">
        <v>1293</v>
      </c>
    </row>
    <row r="11" spans="1:14" ht="99" customHeight="1">
      <c r="A11" s="220" t="s">
        <v>463</v>
      </c>
      <c r="B11" s="34" t="s">
        <v>364</v>
      </c>
      <c r="C11" s="34" t="s">
        <v>1284</v>
      </c>
      <c r="D11" s="34" t="s">
        <v>1289</v>
      </c>
      <c r="E11" s="34" t="s">
        <v>1328</v>
      </c>
      <c r="F11" s="34" t="s">
        <v>1286</v>
      </c>
      <c r="G11" s="34" t="s">
        <v>1291</v>
      </c>
      <c r="H11" s="34" t="s">
        <v>1296</v>
      </c>
      <c r="I11" s="34" t="s">
        <v>1294</v>
      </c>
      <c r="J11" s="33"/>
      <c r="K11" s="33" t="s">
        <v>1297</v>
      </c>
      <c r="L11" s="33" t="s">
        <v>1288</v>
      </c>
      <c r="M11" s="33" t="s">
        <v>1298</v>
      </c>
      <c r="N11" s="247" t="s">
        <v>1301</v>
      </c>
    </row>
    <row r="12" spans="1:14" ht="99" customHeight="1">
      <c r="A12" s="220" t="s">
        <v>463</v>
      </c>
      <c r="B12" s="34" t="s">
        <v>364</v>
      </c>
      <c r="C12" s="34" t="s">
        <v>1284</v>
      </c>
      <c r="D12" s="34" t="s">
        <v>1290</v>
      </c>
      <c r="E12" s="34" t="s">
        <v>1329</v>
      </c>
      <c r="F12" s="34" t="s">
        <v>1287</v>
      </c>
      <c r="G12" s="34" t="s">
        <v>1291</v>
      </c>
      <c r="H12" s="34" t="s">
        <v>1296</v>
      </c>
      <c r="I12" s="34" t="s">
        <v>1295</v>
      </c>
      <c r="J12" s="33"/>
      <c r="K12" s="33" t="s">
        <v>1297</v>
      </c>
      <c r="L12" s="33" t="s">
        <v>1288</v>
      </c>
      <c r="M12" s="33" t="s">
        <v>1298</v>
      </c>
      <c r="N12" s="247" t="s">
        <v>1301</v>
      </c>
    </row>
    <row r="13" spans="1:14" ht="99" customHeight="1">
      <c r="A13" s="220" t="s">
        <v>463</v>
      </c>
      <c r="B13" s="34" t="s">
        <v>364</v>
      </c>
      <c r="C13" s="34" t="s">
        <v>473</v>
      </c>
      <c r="D13" s="34" t="s">
        <v>804</v>
      </c>
      <c r="E13" s="34" t="s">
        <v>778</v>
      </c>
      <c r="F13" s="34" t="s">
        <v>782</v>
      </c>
      <c r="G13" s="34" t="s">
        <v>882</v>
      </c>
      <c r="H13" s="34" t="s">
        <v>886</v>
      </c>
      <c r="I13" s="34" t="s">
        <v>562</v>
      </c>
      <c r="J13" s="33"/>
      <c r="K13" s="33" t="s">
        <v>1302</v>
      </c>
      <c r="L13" s="33" t="s">
        <v>1303</v>
      </c>
      <c r="M13" s="33" t="s">
        <v>1304</v>
      </c>
      <c r="N13" s="247" t="s">
        <v>1305</v>
      </c>
    </row>
    <row r="14" spans="1:14" ht="99" customHeight="1">
      <c r="A14" s="220" t="s">
        <v>463</v>
      </c>
      <c r="B14" s="34" t="s">
        <v>364</v>
      </c>
      <c r="C14" s="34" t="s">
        <v>473</v>
      </c>
      <c r="D14" s="34" t="s">
        <v>803</v>
      </c>
      <c r="E14" s="34" t="s">
        <v>779</v>
      </c>
      <c r="F14" s="34" t="s">
        <v>783</v>
      </c>
      <c r="G14" s="34" t="s">
        <v>883</v>
      </c>
      <c r="H14" s="34" t="s">
        <v>887</v>
      </c>
      <c r="I14" s="34" t="s">
        <v>562</v>
      </c>
      <c r="J14" s="33"/>
      <c r="K14" s="33" t="s">
        <v>1302</v>
      </c>
      <c r="L14" s="33" t="s">
        <v>1303</v>
      </c>
      <c r="M14" s="33" t="s">
        <v>1304</v>
      </c>
      <c r="N14" s="247" t="s">
        <v>1305</v>
      </c>
    </row>
    <row r="15" spans="1:14" ht="99" customHeight="1">
      <c r="A15" s="220" t="s">
        <v>463</v>
      </c>
      <c r="B15" s="34" t="s">
        <v>364</v>
      </c>
      <c r="C15" s="34" t="s">
        <v>473</v>
      </c>
      <c r="D15" s="34" t="s">
        <v>804</v>
      </c>
      <c r="E15" s="34" t="s">
        <v>780</v>
      </c>
      <c r="F15" s="34" t="s">
        <v>784</v>
      </c>
      <c r="G15" s="34" t="s">
        <v>884</v>
      </c>
      <c r="H15" s="34" t="s">
        <v>888</v>
      </c>
      <c r="I15" s="34" t="s">
        <v>563</v>
      </c>
      <c r="J15" s="33"/>
      <c r="K15" s="33" t="s">
        <v>1302</v>
      </c>
      <c r="L15" s="33" t="s">
        <v>1303</v>
      </c>
      <c r="M15" s="33" t="s">
        <v>1304</v>
      </c>
      <c r="N15" s="247" t="s">
        <v>1305</v>
      </c>
    </row>
    <row r="16" spans="1:14" ht="99" customHeight="1">
      <c r="A16" s="220" t="s">
        <v>463</v>
      </c>
      <c r="B16" s="34" t="s">
        <v>364</v>
      </c>
      <c r="C16" s="34" t="s">
        <v>473</v>
      </c>
      <c r="D16" s="34" t="s">
        <v>805</v>
      </c>
      <c r="E16" s="34" t="s">
        <v>781</v>
      </c>
      <c r="F16" s="34" t="s">
        <v>785</v>
      </c>
      <c r="G16" s="34" t="s">
        <v>885</v>
      </c>
      <c r="H16" s="34" t="s">
        <v>889</v>
      </c>
      <c r="I16" s="34" t="s">
        <v>563</v>
      </c>
      <c r="J16" s="33"/>
      <c r="K16" s="33" t="s">
        <v>1302</v>
      </c>
      <c r="L16" s="33" t="s">
        <v>1303</v>
      </c>
      <c r="M16" s="33" t="s">
        <v>1304</v>
      </c>
      <c r="N16" s="247" t="s">
        <v>1305</v>
      </c>
    </row>
    <row r="17" spans="1:14" ht="56">
      <c r="A17" s="220" t="s">
        <v>463</v>
      </c>
      <c r="B17" s="34" t="s">
        <v>364</v>
      </c>
      <c r="C17" s="34" t="s">
        <v>474</v>
      </c>
      <c r="D17" s="34"/>
      <c r="E17" s="34" t="s">
        <v>724</v>
      </c>
      <c r="F17" s="34" t="s">
        <v>731</v>
      </c>
      <c r="G17" s="34" t="s">
        <v>692</v>
      </c>
      <c r="H17" s="34" t="s">
        <v>698</v>
      </c>
      <c r="I17" s="34" t="s">
        <v>564</v>
      </c>
      <c r="J17" s="34"/>
      <c r="K17" s="34"/>
      <c r="L17" s="34" t="s">
        <v>503</v>
      </c>
      <c r="M17" s="34"/>
      <c r="N17" s="34" t="s">
        <v>907</v>
      </c>
    </row>
    <row r="18" spans="1:14" ht="56">
      <c r="A18" s="220" t="s">
        <v>463</v>
      </c>
      <c r="B18" s="34" t="s">
        <v>364</v>
      </c>
      <c r="C18" s="34" t="s">
        <v>474</v>
      </c>
      <c r="D18" s="34" t="s">
        <v>810</v>
      </c>
      <c r="E18" s="34" t="s">
        <v>717</v>
      </c>
      <c r="F18" s="34" t="s">
        <v>415</v>
      </c>
      <c r="G18" s="34" t="s">
        <v>718</v>
      </c>
      <c r="H18" s="34" t="s">
        <v>719</v>
      </c>
      <c r="I18" s="34" t="s">
        <v>564</v>
      </c>
      <c r="J18" s="34"/>
      <c r="K18" s="34" t="s">
        <v>720</v>
      </c>
      <c r="L18" s="34" t="s">
        <v>903</v>
      </c>
      <c r="M18" s="34" t="s">
        <v>893</v>
      </c>
      <c r="N18" s="34" t="s">
        <v>475</v>
      </c>
    </row>
    <row r="19" spans="1:14" ht="56">
      <c r="A19" s="220" t="s">
        <v>463</v>
      </c>
      <c r="B19" s="34" t="s">
        <v>364</v>
      </c>
      <c r="C19" s="34" t="s">
        <v>474</v>
      </c>
      <c r="D19" s="34" t="s">
        <v>811</v>
      </c>
      <c r="E19" s="34" t="s">
        <v>721</v>
      </c>
      <c r="F19" s="34" t="s">
        <v>416</v>
      </c>
      <c r="G19" s="34" t="s">
        <v>722</v>
      </c>
      <c r="H19" s="34" t="s">
        <v>723</v>
      </c>
      <c r="I19" s="34" t="s">
        <v>564</v>
      </c>
      <c r="J19" s="34"/>
      <c r="K19" s="34" t="s">
        <v>720</v>
      </c>
      <c r="L19" s="34" t="s">
        <v>903</v>
      </c>
      <c r="M19" s="34" t="s">
        <v>893</v>
      </c>
      <c r="N19" s="34" t="s">
        <v>475</v>
      </c>
    </row>
    <row r="20" spans="1:14" ht="56">
      <c r="A20" s="220" t="s">
        <v>463</v>
      </c>
      <c r="B20" s="34" t="s">
        <v>364</v>
      </c>
      <c r="C20" s="34" t="s">
        <v>474</v>
      </c>
      <c r="D20" s="34" t="s">
        <v>812</v>
      </c>
      <c r="E20" s="34" t="s">
        <v>725</v>
      </c>
      <c r="F20" s="34" t="s">
        <v>726</v>
      </c>
      <c r="G20" s="34" t="s">
        <v>726</v>
      </c>
      <c r="H20" s="34" t="s">
        <v>727</v>
      </c>
      <c r="I20" s="34" t="s">
        <v>564</v>
      </c>
      <c r="J20" s="34"/>
      <c r="K20" s="34" t="s">
        <v>720</v>
      </c>
      <c r="L20" s="34" t="s">
        <v>903</v>
      </c>
      <c r="M20" s="34" t="s">
        <v>893</v>
      </c>
      <c r="N20" s="34" t="s">
        <v>475</v>
      </c>
    </row>
    <row r="21" spans="1:14" ht="84">
      <c r="A21" s="220" t="s">
        <v>463</v>
      </c>
      <c r="B21" s="34" t="s">
        <v>364</v>
      </c>
      <c r="C21" s="34" t="s">
        <v>1013</v>
      </c>
      <c r="D21" s="34" t="s">
        <v>1014</v>
      </c>
      <c r="E21" s="34" t="s">
        <v>980</v>
      </c>
      <c r="F21" s="34" t="s">
        <v>1020</v>
      </c>
      <c r="G21" s="34" t="s">
        <v>1020</v>
      </c>
      <c r="H21" s="34" t="s">
        <v>1026</v>
      </c>
      <c r="I21" s="34" t="s">
        <v>1027</v>
      </c>
      <c r="J21" s="34"/>
      <c r="K21" s="34"/>
      <c r="L21" s="34"/>
      <c r="M21" s="34" t="s">
        <v>1044</v>
      </c>
      <c r="N21" s="34" t="s">
        <v>1044</v>
      </c>
    </row>
    <row r="22" spans="1:14" ht="112">
      <c r="A22" s="220" t="s">
        <v>463</v>
      </c>
      <c r="B22" s="34" t="s">
        <v>364</v>
      </c>
      <c r="C22" s="34" t="s">
        <v>1013</v>
      </c>
      <c r="D22" s="34" t="s">
        <v>1014</v>
      </c>
      <c r="E22" s="34" t="s">
        <v>1018</v>
      </c>
      <c r="F22" s="34" t="s">
        <v>1021</v>
      </c>
      <c r="G22" s="34" t="s">
        <v>1021</v>
      </c>
      <c r="H22" s="34" t="s">
        <v>1026</v>
      </c>
      <c r="I22" s="34" t="s">
        <v>1027</v>
      </c>
      <c r="J22" s="34"/>
      <c r="K22" s="34"/>
      <c r="L22" s="34"/>
      <c r="M22" s="34" t="s">
        <v>1045</v>
      </c>
      <c r="N22" s="34" t="s">
        <v>1045</v>
      </c>
    </row>
    <row r="23" spans="1:14" ht="84">
      <c r="A23" s="220" t="s">
        <v>463</v>
      </c>
      <c r="B23" s="34" t="s">
        <v>364</v>
      </c>
      <c r="C23" s="34" t="s">
        <v>1013</v>
      </c>
      <c r="D23" s="34" t="s">
        <v>1014</v>
      </c>
      <c r="E23" s="34" t="s">
        <v>981</v>
      </c>
      <c r="F23" s="34" t="s">
        <v>1022</v>
      </c>
      <c r="G23" s="34" t="s">
        <v>1022</v>
      </c>
      <c r="H23" s="34" t="s">
        <v>1026</v>
      </c>
      <c r="I23" s="34" t="s">
        <v>1027</v>
      </c>
      <c r="J23" s="34"/>
      <c r="K23" s="34"/>
      <c r="L23" s="34"/>
      <c r="M23" s="34" t="s">
        <v>1046</v>
      </c>
      <c r="N23" s="34" t="s">
        <v>1046</v>
      </c>
    </row>
    <row r="24" spans="1:14" ht="84">
      <c r="A24" s="220" t="s">
        <v>463</v>
      </c>
      <c r="B24" s="34" t="s">
        <v>364</v>
      </c>
      <c r="C24" s="34" t="s">
        <v>1013</v>
      </c>
      <c r="D24" s="34" t="s">
        <v>1014</v>
      </c>
      <c r="E24" s="34" t="s">
        <v>982</v>
      </c>
      <c r="F24" s="34" t="s">
        <v>1023</v>
      </c>
      <c r="G24" s="34" t="s">
        <v>1023</v>
      </c>
      <c r="H24" s="34" t="s">
        <v>1026</v>
      </c>
      <c r="I24" s="34" t="s">
        <v>1027</v>
      </c>
      <c r="J24" s="34"/>
      <c r="K24" s="34"/>
      <c r="L24" s="34"/>
      <c r="M24" s="34" t="s">
        <v>1047</v>
      </c>
      <c r="N24" s="34" t="s">
        <v>1047</v>
      </c>
    </row>
    <row r="25" spans="1:14" ht="59" customHeight="1">
      <c r="A25" s="220" t="s">
        <v>463</v>
      </c>
      <c r="B25" s="34" t="s">
        <v>364</v>
      </c>
      <c r="C25" s="34" t="s">
        <v>1013</v>
      </c>
      <c r="D25" s="34" t="s">
        <v>1015</v>
      </c>
      <c r="E25" s="34" t="s">
        <v>1350</v>
      </c>
      <c r="F25" s="34" t="s">
        <v>1004</v>
      </c>
      <c r="G25" s="34" t="s">
        <v>1004</v>
      </c>
      <c r="H25" s="34" t="s">
        <v>1366</v>
      </c>
      <c r="I25" s="34" t="s">
        <v>1028</v>
      </c>
      <c r="J25" s="34"/>
      <c r="K25" s="34"/>
      <c r="L25" s="34" t="s">
        <v>830</v>
      </c>
      <c r="M25" s="34" t="s">
        <v>1365</v>
      </c>
      <c r="N25" s="34" t="s">
        <v>1364</v>
      </c>
    </row>
    <row r="26" spans="1:14" ht="70">
      <c r="A26" s="220" t="s">
        <v>463</v>
      </c>
      <c r="B26" s="34" t="s">
        <v>364</v>
      </c>
      <c r="C26" s="34" t="s">
        <v>1013</v>
      </c>
      <c r="D26" s="34" t="s">
        <v>1015</v>
      </c>
      <c r="E26" s="34" t="s">
        <v>983</v>
      </c>
      <c r="F26" s="34" t="s">
        <v>1024</v>
      </c>
      <c r="G26" s="34" t="s">
        <v>1024</v>
      </c>
      <c r="H26" s="34" t="s">
        <v>1147</v>
      </c>
      <c r="I26" s="34" t="s">
        <v>1146</v>
      </c>
      <c r="J26" s="34"/>
      <c r="K26" s="34" t="s">
        <v>1145</v>
      </c>
      <c r="L26" s="34"/>
      <c r="M26" s="34" t="s">
        <v>1048</v>
      </c>
      <c r="N26" s="34" t="s">
        <v>1053</v>
      </c>
    </row>
    <row r="27" spans="1:14" ht="81.75" customHeight="1">
      <c r="A27" s="220" t="s">
        <v>463</v>
      </c>
      <c r="B27" s="34" t="s">
        <v>364</v>
      </c>
      <c r="C27" s="34" t="s">
        <v>1013</v>
      </c>
      <c r="D27" s="34" t="s">
        <v>1015</v>
      </c>
      <c r="E27" s="34" t="s">
        <v>984</v>
      </c>
      <c r="F27" s="34" t="s">
        <v>966</v>
      </c>
      <c r="G27" s="34" t="s">
        <v>966</v>
      </c>
      <c r="H27" s="34" t="s">
        <v>1148</v>
      </c>
      <c r="I27" s="34" t="s">
        <v>1110</v>
      </c>
      <c r="J27" s="34"/>
      <c r="K27" s="34" t="s">
        <v>1111</v>
      </c>
      <c r="L27" s="34"/>
      <c r="M27" s="34" t="s">
        <v>1049</v>
      </c>
      <c r="N27" s="34" t="s">
        <v>1271</v>
      </c>
    </row>
    <row r="28" spans="1:14" ht="126">
      <c r="A28" s="220" t="s">
        <v>463</v>
      </c>
      <c r="B28" s="34" t="s">
        <v>364</v>
      </c>
      <c r="C28" s="34" t="s">
        <v>1013</v>
      </c>
      <c r="D28" s="34" t="s">
        <v>1015</v>
      </c>
      <c r="E28" s="34" t="s">
        <v>985</v>
      </c>
      <c r="F28" s="34" t="s">
        <v>1094</v>
      </c>
      <c r="G28" s="34" t="s">
        <v>1094</v>
      </c>
      <c r="H28" s="34" t="s">
        <v>1149</v>
      </c>
      <c r="I28" s="34" t="s">
        <v>1150</v>
      </c>
      <c r="J28" s="34"/>
      <c r="K28" s="34" t="s">
        <v>1112</v>
      </c>
      <c r="L28" s="34"/>
      <c r="M28" s="34" t="s">
        <v>1113</v>
      </c>
      <c r="N28" s="34" t="s">
        <v>1271</v>
      </c>
    </row>
    <row r="29" spans="1:14" ht="42" hidden="1">
      <c r="A29" s="220" t="s">
        <v>463</v>
      </c>
      <c r="B29" s="34" t="s">
        <v>364</v>
      </c>
      <c r="C29" s="34" t="s">
        <v>1013</v>
      </c>
      <c r="D29" s="34" t="s">
        <v>1015</v>
      </c>
      <c r="E29" s="34"/>
      <c r="F29" s="34" t="s">
        <v>1025</v>
      </c>
      <c r="G29" s="34" t="s">
        <v>1025</v>
      </c>
      <c r="H29" s="34"/>
      <c r="I29" s="34"/>
      <c r="J29" s="34"/>
      <c r="K29" s="34"/>
      <c r="L29" s="34"/>
      <c r="M29" s="34"/>
      <c r="N29" s="34" t="s">
        <v>1054</v>
      </c>
    </row>
    <row r="30" spans="1:14" ht="154">
      <c r="A30" s="220" t="s">
        <v>463</v>
      </c>
      <c r="B30" s="34" t="s">
        <v>364</v>
      </c>
      <c r="C30" s="34" t="s">
        <v>1013</v>
      </c>
      <c r="D30" s="34" t="s">
        <v>1016</v>
      </c>
      <c r="E30" s="34" t="s">
        <v>987</v>
      </c>
      <c r="F30" s="34" t="s">
        <v>968</v>
      </c>
      <c r="G30" s="34" t="s">
        <v>968</v>
      </c>
      <c r="H30" s="34" t="s">
        <v>1029</v>
      </c>
      <c r="I30" s="34" t="s">
        <v>1030</v>
      </c>
      <c r="J30" s="34"/>
      <c r="K30" s="34"/>
      <c r="L30" s="34" t="s">
        <v>514</v>
      </c>
      <c r="M30" s="34"/>
      <c r="N30" s="34" t="s">
        <v>1055</v>
      </c>
    </row>
    <row r="31" spans="1:14" ht="56">
      <c r="A31" s="220" t="s">
        <v>463</v>
      </c>
      <c r="B31" s="34" t="s">
        <v>364</v>
      </c>
      <c r="C31" s="34" t="s">
        <v>1013</v>
      </c>
      <c r="D31" s="34" t="s">
        <v>1016</v>
      </c>
      <c r="E31" s="34" t="s">
        <v>988</v>
      </c>
      <c r="F31" s="34" t="s">
        <v>969</v>
      </c>
      <c r="G31" s="34" t="s">
        <v>969</v>
      </c>
      <c r="H31" s="34" t="s">
        <v>1031</v>
      </c>
      <c r="I31" s="34"/>
      <c r="J31" s="34"/>
      <c r="K31" s="34"/>
      <c r="L31" s="34" t="s">
        <v>514</v>
      </c>
      <c r="M31" s="34"/>
      <c r="N31" s="34" t="s">
        <v>1151</v>
      </c>
    </row>
    <row r="32" spans="1:14" ht="306">
      <c r="A32" s="220" t="s">
        <v>463</v>
      </c>
      <c r="B32" s="34" t="s">
        <v>364</v>
      </c>
      <c r="C32" s="34" t="s">
        <v>1013</v>
      </c>
      <c r="D32" s="34" t="s">
        <v>1016</v>
      </c>
      <c r="E32" s="34" t="s">
        <v>989</v>
      </c>
      <c r="F32" s="34" t="s">
        <v>970</v>
      </c>
      <c r="G32" s="34" t="s">
        <v>970</v>
      </c>
      <c r="H32" s="34" t="s">
        <v>1032</v>
      </c>
      <c r="I32" s="34" t="s">
        <v>1033</v>
      </c>
      <c r="J32" s="34"/>
      <c r="K32" s="34"/>
      <c r="L32" s="34" t="s">
        <v>514</v>
      </c>
      <c r="M32" s="34"/>
      <c r="N32" s="34" t="s">
        <v>1056</v>
      </c>
    </row>
    <row r="33" spans="1:14" ht="70">
      <c r="A33" s="220" t="s">
        <v>463</v>
      </c>
      <c r="B33" s="34" t="s">
        <v>364</v>
      </c>
      <c r="C33" s="34" t="s">
        <v>1013</v>
      </c>
      <c r="D33" s="34" t="s">
        <v>1016</v>
      </c>
      <c r="E33" s="34" t="s">
        <v>990</v>
      </c>
      <c r="F33" s="34" t="s">
        <v>971</v>
      </c>
      <c r="G33" s="34" t="s">
        <v>1114</v>
      </c>
      <c r="H33" s="34" t="s">
        <v>1115</v>
      </c>
      <c r="I33" s="34"/>
      <c r="J33" s="34"/>
      <c r="K33" s="34"/>
      <c r="L33" s="34" t="s">
        <v>1100</v>
      </c>
      <c r="M33" s="34" t="s">
        <v>1117</v>
      </c>
      <c r="N33" s="34" t="s">
        <v>1116</v>
      </c>
    </row>
    <row r="34" spans="1:14" ht="28" hidden="1">
      <c r="A34" s="220" t="s">
        <v>463</v>
      </c>
      <c r="B34" s="34" t="s">
        <v>364</v>
      </c>
      <c r="C34" s="34" t="s">
        <v>1013</v>
      </c>
      <c r="D34" s="34" t="s">
        <v>1016</v>
      </c>
      <c r="E34" s="34"/>
      <c r="F34" s="34" t="s">
        <v>972</v>
      </c>
      <c r="G34" s="34" t="s">
        <v>972</v>
      </c>
      <c r="H34" s="34"/>
      <c r="I34" s="34"/>
      <c r="J34" s="34"/>
      <c r="K34" s="34"/>
      <c r="L34" s="34"/>
      <c r="M34" s="34"/>
      <c r="N34" s="34" t="s">
        <v>1057</v>
      </c>
    </row>
    <row r="35" spans="1:14" ht="266">
      <c r="A35" s="220" t="s">
        <v>463</v>
      </c>
      <c r="B35" s="34" t="s">
        <v>364</v>
      </c>
      <c r="C35" s="34" t="s">
        <v>1013</v>
      </c>
      <c r="D35" s="34" t="s">
        <v>1016</v>
      </c>
      <c r="E35" s="34" t="s">
        <v>991</v>
      </c>
      <c r="F35" s="34" t="s">
        <v>973</v>
      </c>
      <c r="G35" s="34" t="s">
        <v>973</v>
      </c>
      <c r="H35" s="34" t="s">
        <v>1034</v>
      </c>
      <c r="I35" s="34" t="s">
        <v>1035</v>
      </c>
      <c r="J35" s="34" t="s">
        <v>1155</v>
      </c>
      <c r="K35" s="34"/>
      <c r="L35" s="34" t="s">
        <v>794</v>
      </c>
      <c r="M35" s="34"/>
      <c r="N35" s="34" t="s">
        <v>904</v>
      </c>
    </row>
    <row r="36" spans="1:14" ht="306">
      <c r="A36" s="220" t="s">
        <v>463</v>
      </c>
      <c r="B36" s="34" t="s">
        <v>364</v>
      </c>
      <c r="C36" s="34" t="s">
        <v>1013</v>
      </c>
      <c r="D36" s="34" t="s">
        <v>1016</v>
      </c>
      <c r="E36" s="34" t="s">
        <v>992</v>
      </c>
      <c r="F36" s="34" t="s">
        <v>974</v>
      </c>
      <c r="G36" s="34" t="s">
        <v>974</v>
      </c>
      <c r="H36" s="34" t="s">
        <v>1036</v>
      </c>
      <c r="I36" s="34" t="s">
        <v>1037</v>
      </c>
      <c r="J36" s="34" t="s">
        <v>1154</v>
      </c>
      <c r="K36" s="34"/>
      <c r="L36" s="34" t="s">
        <v>794</v>
      </c>
      <c r="M36" s="34"/>
      <c r="N36" s="34" t="s">
        <v>904</v>
      </c>
    </row>
    <row r="37" spans="1:14" ht="98">
      <c r="A37" s="220" t="s">
        <v>463</v>
      </c>
      <c r="B37" s="34" t="s">
        <v>364</v>
      </c>
      <c r="C37" s="34" t="s">
        <v>1013</v>
      </c>
      <c r="D37" s="34" t="s">
        <v>1016</v>
      </c>
      <c r="E37" s="34" t="s">
        <v>993</v>
      </c>
      <c r="F37" s="34" t="s">
        <v>975</v>
      </c>
      <c r="G37" s="34" t="s">
        <v>975</v>
      </c>
      <c r="H37" s="34" t="s">
        <v>1038</v>
      </c>
      <c r="I37" s="34" t="s">
        <v>1153</v>
      </c>
      <c r="J37" s="34" t="s">
        <v>1155</v>
      </c>
      <c r="K37" s="34"/>
      <c r="L37" s="34" t="s">
        <v>794</v>
      </c>
      <c r="M37" s="34"/>
      <c r="N37" s="34" t="s">
        <v>1118</v>
      </c>
    </row>
    <row r="38" spans="1:14" ht="98">
      <c r="A38" s="220" t="s">
        <v>463</v>
      </c>
      <c r="B38" s="34" t="s">
        <v>364</v>
      </c>
      <c r="C38" s="34" t="s">
        <v>1013</v>
      </c>
      <c r="D38" s="34" t="s">
        <v>1017</v>
      </c>
      <c r="E38" s="34" t="s">
        <v>1095</v>
      </c>
      <c r="F38" s="34" t="s">
        <v>1250</v>
      </c>
      <c r="G38" s="34" t="s">
        <v>1250</v>
      </c>
      <c r="H38" s="34" t="s">
        <v>1251</v>
      </c>
      <c r="I38" s="34" t="s">
        <v>1152</v>
      </c>
      <c r="J38" s="34" t="s">
        <v>1155</v>
      </c>
      <c r="K38" s="34"/>
      <c r="L38" s="34" t="s">
        <v>794</v>
      </c>
      <c r="M38" s="34"/>
      <c r="N38" s="34" t="s">
        <v>904</v>
      </c>
    </row>
    <row r="39" spans="1:14" ht="70">
      <c r="A39" s="220" t="s">
        <v>463</v>
      </c>
      <c r="B39" s="34" t="s">
        <v>364</v>
      </c>
      <c r="C39" s="34" t="s">
        <v>1013</v>
      </c>
      <c r="D39" s="34" t="s">
        <v>1017</v>
      </c>
      <c r="E39" s="34" t="s">
        <v>994</v>
      </c>
      <c r="F39" s="34" t="s">
        <v>976</v>
      </c>
      <c r="G39" s="34" t="s">
        <v>976</v>
      </c>
      <c r="H39" s="34" t="s">
        <v>1039</v>
      </c>
      <c r="I39" s="34" t="s">
        <v>1040</v>
      </c>
      <c r="J39" s="34"/>
      <c r="K39" s="34"/>
      <c r="L39" s="34" t="s">
        <v>1137</v>
      </c>
      <c r="M39" s="34" t="s">
        <v>1136</v>
      </c>
      <c r="N39" s="34" t="s">
        <v>1135</v>
      </c>
    </row>
    <row r="40" spans="1:14" ht="116.25" customHeight="1">
      <c r="A40" s="220" t="s">
        <v>463</v>
      </c>
      <c r="B40" s="34" t="s">
        <v>364</v>
      </c>
      <c r="C40" s="34" t="s">
        <v>1013</v>
      </c>
      <c r="D40" s="34" t="s">
        <v>1017</v>
      </c>
      <c r="E40" s="34" t="s">
        <v>1019</v>
      </c>
      <c r="F40" s="34" t="s">
        <v>977</v>
      </c>
      <c r="G40" s="34" t="s">
        <v>977</v>
      </c>
      <c r="H40" s="34" t="s">
        <v>1097</v>
      </c>
      <c r="I40" s="34" t="s">
        <v>1098</v>
      </c>
      <c r="J40" s="34"/>
      <c r="K40" s="34"/>
      <c r="L40" s="34" t="s">
        <v>830</v>
      </c>
      <c r="M40" s="34"/>
      <c r="N40" s="34" t="s">
        <v>1099</v>
      </c>
    </row>
    <row r="41" spans="1:14" ht="84" hidden="1">
      <c r="A41" s="220" t="s">
        <v>463</v>
      </c>
      <c r="B41" s="34" t="s">
        <v>364</v>
      </c>
      <c r="C41" s="34" t="s">
        <v>1013</v>
      </c>
      <c r="D41" s="34" t="s">
        <v>1017</v>
      </c>
      <c r="E41" s="34" t="s">
        <v>986</v>
      </c>
      <c r="F41" s="34" t="s">
        <v>967</v>
      </c>
      <c r="G41" s="34" t="s">
        <v>967</v>
      </c>
      <c r="H41" s="34"/>
      <c r="I41" s="34"/>
      <c r="J41" s="34"/>
      <c r="K41" s="34"/>
      <c r="L41" s="34"/>
      <c r="M41" s="34" t="s">
        <v>1050</v>
      </c>
      <c r="N41" s="34"/>
    </row>
    <row r="42" spans="1:14" ht="84">
      <c r="A42" s="220" t="s">
        <v>463</v>
      </c>
      <c r="B42" s="34" t="s">
        <v>364</v>
      </c>
      <c r="C42" s="34" t="s">
        <v>1013</v>
      </c>
      <c r="D42" s="34" t="s">
        <v>1017</v>
      </c>
      <c r="E42" s="34" t="s">
        <v>996</v>
      </c>
      <c r="F42" s="34" t="s">
        <v>978</v>
      </c>
      <c r="G42" s="34" t="s">
        <v>978</v>
      </c>
      <c r="H42" s="34" t="s">
        <v>1041</v>
      </c>
      <c r="I42" s="34" t="s">
        <v>1042</v>
      </c>
      <c r="J42" s="34" t="s">
        <v>1211</v>
      </c>
      <c r="K42" s="34"/>
      <c r="L42" s="34" t="s">
        <v>1052</v>
      </c>
      <c r="M42" s="34"/>
      <c r="N42" s="34" t="s">
        <v>1058</v>
      </c>
    </row>
    <row r="43" spans="1:14" ht="70">
      <c r="A43" s="220" t="s">
        <v>463</v>
      </c>
      <c r="B43" s="34" t="s">
        <v>364</v>
      </c>
      <c r="C43" s="34" t="s">
        <v>1013</v>
      </c>
      <c r="D43" s="34" t="s">
        <v>1017</v>
      </c>
      <c r="E43" s="34" t="s">
        <v>997</v>
      </c>
      <c r="F43" s="34" t="s">
        <v>979</v>
      </c>
      <c r="G43" s="34" t="s">
        <v>1217</v>
      </c>
      <c r="H43" s="34" t="s">
        <v>1218</v>
      </c>
      <c r="I43" s="34" t="s">
        <v>1043</v>
      </c>
      <c r="J43" s="34"/>
      <c r="K43" s="34"/>
      <c r="L43" s="34" t="s">
        <v>1100</v>
      </c>
      <c r="M43" s="34" t="s">
        <v>1258</v>
      </c>
      <c r="N43" s="34" t="s">
        <v>1123</v>
      </c>
    </row>
    <row r="44" spans="1:14" ht="54" customHeight="1">
      <c r="A44" s="220" t="s">
        <v>463</v>
      </c>
      <c r="B44" s="34" t="s">
        <v>365</v>
      </c>
      <c r="C44" s="34" t="s">
        <v>685</v>
      </c>
      <c r="D44" s="34" t="s">
        <v>703</v>
      </c>
      <c r="E44" s="34" t="s">
        <v>1367</v>
      </c>
      <c r="F44" s="34" t="s">
        <v>703</v>
      </c>
      <c r="G44" s="34" t="s">
        <v>703</v>
      </c>
      <c r="H44" s="34" t="s">
        <v>1363</v>
      </c>
      <c r="I44" s="34" t="s">
        <v>696</v>
      </c>
      <c r="J44" s="34"/>
      <c r="K44" s="34"/>
      <c r="L44" s="34" t="s">
        <v>1360</v>
      </c>
      <c r="M44" s="34" t="s">
        <v>1361</v>
      </c>
      <c r="N44" s="34" t="s">
        <v>1362</v>
      </c>
    </row>
    <row r="45" spans="1:14" ht="70">
      <c r="A45" s="220" t="s">
        <v>463</v>
      </c>
      <c r="B45" s="34" t="s">
        <v>365</v>
      </c>
      <c r="C45" s="34" t="s">
        <v>685</v>
      </c>
      <c r="D45" s="34" t="s">
        <v>1380</v>
      </c>
      <c r="E45" s="34" t="s">
        <v>1368</v>
      </c>
      <c r="F45" s="34" t="s">
        <v>1380</v>
      </c>
      <c r="G45" s="34" t="s">
        <v>1355</v>
      </c>
      <c r="H45" s="34" t="s">
        <v>1359</v>
      </c>
      <c r="I45" s="34" t="s">
        <v>696</v>
      </c>
      <c r="J45" s="34"/>
      <c r="K45" s="34"/>
      <c r="L45" s="34" t="s">
        <v>912</v>
      </c>
      <c r="M45" s="34" t="s">
        <v>1257</v>
      </c>
      <c r="N45" s="34" t="s">
        <v>892</v>
      </c>
    </row>
    <row r="46" spans="1:14" ht="42">
      <c r="A46" s="221" t="s">
        <v>382</v>
      </c>
      <c r="B46" s="34" t="s">
        <v>477</v>
      </c>
      <c r="C46" s="34" t="s">
        <v>478</v>
      </c>
      <c r="D46" s="34"/>
      <c r="E46" s="34" t="s">
        <v>479</v>
      </c>
      <c r="F46" s="34" t="s">
        <v>385</v>
      </c>
      <c r="G46" s="34" t="s">
        <v>385</v>
      </c>
      <c r="H46" s="34" t="s">
        <v>693</v>
      </c>
      <c r="I46" s="34" t="s">
        <v>565</v>
      </c>
      <c r="J46" s="34"/>
      <c r="K46" s="34"/>
      <c r="L46" s="34" t="s">
        <v>480</v>
      </c>
      <c r="M46" s="34"/>
      <c r="N46" s="34" t="s">
        <v>897</v>
      </c>
    </row>
    <row r="47" spans="1:14" ht="70">
      <c r="A47" s="221" t="s">
        <v>382</v>
      </c>
      <c r="B47" s="34" t="s">
        <v>477</v>
      </c>
      <c r="C47" s="34" t="s">
        <v>478</v>
      </c>
      <c r="D47" s="34"/>
      <c r="E47" s="34" t="s">
        <v>481</v>
      </c>
      <c r="F47" s="34" t="s">
        <v>386</v>
      </c>
      <c r="G47" s="34" t="s">
        <v>386</v>
      </c>
      <c r="H47" s="34" t="s">
        <v>694</v>
      </c>
      <c r="I47" s="34" t="s">
        <v>566</v>
      </c>
      <c r="J47" s="34"/>
      <c r="K47" s="34"/>
      <c r="L47" s="34" t="s">
        <v>480</v>
      </c>
      <c r="M47" s="34"/>
      <c r="N47" s="34" t="s">
        <v>896</v>
      </c>
    </row>
    <row r="48" spans="1:14" ht="98">
      <c r="A48" s="221" t="s">
        <v>382</v>
      </c>
      <c r="B48" s="34" t="s">
        <v>477</v>
      </c>
      <c r="C48" s="34" t="s">
        <v>396</v>
      </c>
      <c r="D48" s="34"/>
      <c r="E48" s="34" t="s">
        <v>482</v>
      </c>
      <c r="F48" s="34" t="s">
        <v>384</v>
      </c>
      <c r="G48" s="34" t="s">
        <v>384</v>
      </c>
      <c r="H48" s="34" t="s">
        <v>567</v>
      </c>
      <c r="I48" s="34" t="s">
        <v>568</v>
      </c>
      <c r="J48" s="34"/>
      <c r="K48" s="34"/>
      <c r="L48" s="34" t="s">
        <v>480</v>
      </c>
      <c r="M48" s="34"/>
      <c r="N48" s="34" t="s">
        <v>898</v>
      </c>
    </row>
    <row r="49" spans="1:14" ht="70">
      <c r="A49" s="221" t="s">
        <v>382</v>
      </c>
      <c r="B49" s="34" t="s">
        <v>477</v>
      </c>
      <c r="C49" s="34" t="s">
        <v>396</v>
      </c>
      <c r="D49" s="34"/>
      <c r="E49" s="34" t="s">
        <v>483</v>
      </c>
      <c r="F49" s="34" t="s">
        <v>484</v>
      </c>
      <c r="G49" s="34" t="s">
        <v>484</v>
      </c>
      <c r="H49" s="34" t="s">
        <v>569</v>
      </c>
      <c r="I49" s="34" t="s">
        <v>570</v>
      </c>
      <c r="J49" s="34"/>
      <c r="K49" s="34"/>
      <c r="L49" s="34" t="s">
        <v>514</v>
      </c>
      <c r="M49" s="34"/>
      <c r="N49" s="34" t="s">
        <v>680</v>
      </c>
    </row>
    <row r="50" spans="1:14" ht="42">
      <c r="A50" s="221" t="s">
        <v>382</v>
      </c>
      <c r="B50" s="34" t="s">
        <v>477</v>
      </c>
      <c r="C50" s="34" t="s">
        <v>485</v>
      </c>
      <c r="D50" s="34"/>
      <c r="E50" s="34" t="s">
        <v>486</v>
      </c>
      <c r="F50" s="34" t="s">
        <v>487</v>
      </c>
      <c r="G50" s="34" t="s">
        <v>527</v>
      </c>
      <c r="H50" s="34" t="s">
        <v>571</v>
      </c>
      <c r="I50" s="34" t="s">
        <v>572</v>
      </c>
      <c r="J50" s="34"/>
      <c r="K50" s="34"/>
      <c r="L50" s="34" t="s">
        <v>488</v>
      </c>
      <c r="M50" s="34"/>
      <c r="N50" s="34" t="s">
        <v>899</v>
      </c>
    </row>
    <row r="51" spans="1:14" ht="112">
      <c r="A51" s="221" t="s">
        <v>382</v>
      </c>
      <c r="B51" s="34" t="s">
        <v>477</v>
      </c>
      <c r="C51" s="34" t="s">
        <v>485</v>
      </c>
      <c r="D51" s="34"/>
      <c r="E51" s="34" t="s">
        <v>489</v>
      </c>
      <c r="F51" s="34" t="s">
        <v>393</v>
      </c>
      <c r="G51" s="34" t="s">
        <v>393</v>
      </c>
      <c r="H51" s="34" t="s">
        <v>695</v>
      </c>
      <c r="I51" s="34" t="s">
        <v>572</v>
      </c>
      <c r="J51" s="34"/>
      <c r="K51" s="34"/>
      <c r="L51" s="34" t="s">
        <v>514</v>
      </c>
      <c r="M51" s="34"/>
      <c r="N51" s="34" t="s">
        <v>490</v>
      </c>
    </row>
    <row r="52" spans="1:14" ht="56">
      <c r="A52" s="221" t="s">
        <v>382</v>
      </c>
      <c r="B52" s="34" t="s">
        <v>477</v>
      </c>
      <c r="C52" s="34" t="s">
        <v>485</v>
      </c>
      <c r="D52" s="34"/>
      <c r="E52" s="34" t="s">
        <v>1156</v>
      </c>
      <c r="F52" s="34" t="s">
        <v>1157</v>
      </c>
      <c r="G52" s="34" t="s">
        <v>1158</v>
      </c>
      <c r="H52" s="34" t="s">
        <v>1159</v>
      </c>
      <c r="I52" s="34"/>
      <c r="J52" s="34" t="s">
        <v>1160</v>
      </c>
      <c r="K52" s="34"/>
      <c r="L52" s="34" t="s">
        <v>514</v>
      </c>
      <c r="M52" s="34"/>
      <c r="N52" s="34" t="s">
        <v>1172</v>
      </c>
    </row>
    <row r="53" spans="1:14" ht="42">
      <c r="A53" s="221" t="s">
        <v>382</v>
      </c>
      <c r="B53" s="34" t="s">
        <v>407</v>
      </c>
      <c r="C53" s="34" t="s">
        <v>395</v>
      </c>
      <c r="D53" s="34"/>
      <c r="E53" s="34" t="s">
        <v>494</v>
      </c>
      <c r="F53" s="34" t="s">
        <v>1104</v>
      </c>
      <c r="G53" s="34" t="s">
        <v>1104</v>
      </c>
      <c r="H53" s="34" t="s">
        <v>573</v>
      </c>
      <c r="I53" s="34" t="s">
        <v>574</v>
      </c>
      <c r="J53" s="34"/>
      <c r="K53" s="34"/>
      <c r="L53" s="34" t="s">
        <v>841</v>
      </c>
      <c r="M53" s="34" t="s">
        <v>1254</v>
      </c>
      <c r="N53" s="34" t="s">
        <v>1256</v>
      </c>
    </row>
    <row r="54" spans="1:14" ht="84">
      <c r="A54" s="221" t="s">
        <v>382</v>
      </c>
      <c r="B54" s="34" t="s">
        <v>407</v>
      </c>
      <c r="C54" s="34" t="s">
        <v>395</v>
      </c>
      <c r="D54" s="34"/>
      <c r="E54" s="34" t="s">
        <v>495</v>
      </c>
      <c r="F54" s="34" t="s">
        <v>451</v>
      </c>
      <c r="G54" s="34" t="s">
        <v>451</v>
      </c>
      <c r="H54" s="34" t="s">
        <v>573</v>
      </c>
      <c r="I54" s="34" t="s">
        <v>574</v>
      </c>
      <c r="J54" s="34"/>
      <c r="K54" s="34" t="s">
        <v>575</v>
      </c>
      <c r="L54" s="34" t="s">
        <v>496</v>
      </c>
      <c r="M54" s="34" t="s">
        <v>1252</v>
      </c>
      <c r="N54" s="34" t="s">
        <v>497</v>
      </c>
    </row>
    <row r="55" spans="1:14" ht="42">
      <c r="A55" s="221" t="s">
        <v>382</v>
      </c>
      <c r="B55" s="34" t="s">
        <v>407</v>
      </c>
      <c r="C55" s="34" t="s">
        <v>395</v>
      </c>
      <c r="D55" s="34"/>
      <c r="E55" s="34" t="s">
        <v>528</v>
      </c>
      <c r="F55" s="34" t="s">
        <v>498</v>
      </c>
      <c r="G55" s="34" t="s">
        <v>498</v>
      </c>
      <c r="H55" s="34" t="s">
        <v>573</v>
      </c>
      <c r="I55" s="34" t="s">
        <v>574</v>
      </c>
      <c r="J55" s="34"/>
      <c r="K55" s="34"/>
      <c r="L55" s="34" t="s">
        <v>841</v>
      </c>
      <c r="M55" s="34" t="s">
        <v>1253</v>
      </c>
      <c r="N55" s="34" t="s">
        <v>1255</v>
      </c>
    </row>
    <row r="56" spans="1:14" ht="42">
      <c r="A56" s="221" t="s">
        <v>382</v>
      </c>
      <c r="B56" s="34" t="s">
        <v>407</v>
      </c>
      <c r="C56" s="34" t="s">
        <v>412</v>
      </c>
      <c r="D56" s="34" t="s">
        <v>1173</v>
      </c>
      <c r="E56" s="34" t="s">
        <v>1177</v>
      </c>
      <c r="F56" s="34" t="s">
        <v>529</v>
      </c>
      <c r="G56" s="34" t="s">
        <v>530</v>
      </c>
      <c r="H56" s="34" t="s">
        <v>576</v>
      </c>
      <c r="I56" s="34" t="s">
        <v>577</v>
      </c>
      <c r="J56" s="34" t="s">
        <v>578</v>
      </c>
      <c r="K56" s="34"/>
      <c r="L56" s="34" t="s">
        <v>499</v>
      </c>
      <c r="M56" s="34"/>
      <c r="N56" s="34" t="s">
        <v>500</v>
      </c>
    </row>
    <row r="57" spans="1:14" ht="70">
      <c r="A57" s="221" t="s">
        <v>382</v>
      </c>
      <c r="B57" s="34" t="s">
        <v>407</v>
      </c>
      <c r="C57" s="34" t="s">
        <v>412</v>
      </c>
      <c r="D57" s="34" t="s">
        <v>1173</v>
      </c>
      <c r="E57" s="34" t="s">
        <v>1178</v>
      </c>
      <c r="F57" s="34" t="s">
        <v>1247</v>
      </c>
      <c r="G57" s="34" t="s">
        <v>1248</v>
      </c>
      <c r="H57" s="34" t="s">
        <v>1176</v>
      </c>
      <c r="I57" s="34" t="s">
        <v>1175</v>
      </c>
      <c r="J57" s="34" t="s">
        <v>1181</v>
      </c>
      <c r="K57" s="34"/>
      <c r="L57" s="34" t="s">
        <v>1174</v>
      </c>
      <c r="M57" s="34"/>
      <c r="N57" s="34" t="s">
        <v>1118</v>
      </c>
    </row>
    <row r="58" spans="1:14" ht="56">
      <c r="A58" s="221" t="s">
        <v>382</v>
      </c>
      <c r="B58" s="34" t="s">
        <v>407</v>
      </c>
      <c r="C58" s="34" t="s">
        <v>412</v>
      </c>
      <c r="D58" s="34" t="s">
        <v>524</v>
      </c>
      <c r="E58" s="34" t="s">
        <v>531</v>
      </c>
      <c r="F58" s="34" t="s">
        <v>1076</v>
      </c>
      <c r="G58" s="34" t="s">
        <v>1170</v>
      </c>
      <c r="H58" s="34" t="s">
        <v>1169</v>
      </c>
      <c r="I58" s="34" t="s">
        <v>579</v>
      </c>
      <c r="J58" s="34" t="s">
        <v>1182</v>
      </c>
      <c r="K58" s="34" t="s">
        <v>1171</v>
      </c>
      <c r="L58" s="34" t="s">
        <v>1168</v>
      </c>
      <c r="M58" s="34"/>
      <c r="N58" s="34" t="s">
        <v>1118</v>
      </c>
    </row>
    <row r="59" spans="1:14" ht="70">
      <c r="A59" s="221" t="s">
        <v>382</v>
      </c>
      <c r="B59" s="34" t="s">
        <v>407</v>
      </c>
      <c r="C59" s="34" t="s">
        <v>412</v>
      </c>
      <c r="D59" s="34" t="s">
        <v>524</v>
      </c>
      <c r="E59" s="34" t="s">
        <v>532</v>
      </c>
      <c r="F59" s="34" t="s">
        <v>791</v>
      </c>
      <c r="G59" s="34" t="s">
        <v>792</v>
      </c>
      <c r="H59" s="34" t="s">
        <v>793</v>
      </c>
      <c r="I59" s="34" t="s">
        <v>580</v>
      </c>
      <c r="J59" s="34" t="s">
        <v>1183</v>
      </c>
      <c r="K59" s="34"/>
      <c r="L59" s="34" t="s">
        <v>499</v>
      </c>
      <c r="M59" s="34"/>
      <c r="N59" s="34" t="s">
        <v>500</v>
      </c>
    </row>
    <row r="60" spans="1:14" ht="84">
      <c r="A60" s="221" t="s">
        <v>382</v>
      </c>
      <c r="B60" s="34" t="s">
        <v>407</v>
      </c>
      <c r="C60" s="34" t="s">
        <v>412</v>
      </c>
      <c r="D60" s="34" t="s">
        <v>524</v>
      </c>
      <c r="E60" s="34" t="s">
        <v>1179</v>
      </c>
      <c r="F60" s="34" t="s">
        <v>1124</v>
      </c>
      <c r="G60" s="34" t="s">
        <v>1161</v>
      </c>
      <c r="H60" s="34" t="s">
        <v>1162</v>
      </c>
      <c r="I60" s="34"/>
      <c r="J60" s="34" t="s">
        <v>1184</v>
      </c>
      <c r="K60" s="34" t="s">
        <v>1163</v>
      </c>
      <c r="L60" s="34" t="s">
        <v>1167</v>
      </c>
      <c r="M60" s="34"/>
      <c r="N60" s="34" t="s">
        <v>1118</v>
      </c>
    </row>
    <row r="61" spans="1:14" ht="112">
      <c r="A61" s="221" t="s">
        <v>382</v>
      </c>
      <c r="B61" s="34" t="s">
        <v>407</v>
      </c>
      <c r="C61" s="34" t="s">
        <v>412</v>
      </c>
      <c r="D61" s="34" t="s">
        <v>491</v>
      </c>
      <c r="E61" s="34" t="s">
        <v>533</v>
      </c>
      <c r="F61" s="34" t="s">
        <v>358</v>
      </c>
      <c r="G61" s="34" t="s">
        <v>492</v>
      </c>
      <c r="H61" s="34" t="s">
        <v>581</v>
      </c>
      <c r="I61" s="34" t="s">
        <v>582</v>
      </c>
      <c r="J61" s="34" t="s">
        <v>1180</v>
      </c>
      <c r="K61" s="34" t="s">
        <v>1165</v>
      </c>
      <c r="L61" s="34" t="s">
        <v>826</v>
      </c>
      <c r="M61" s="34"/>
      <c r="N61" s="34" t="s">
        <v>827</v>
      </c>
    </row>
    <row r="62" spans="1:14" ht="140">
      <c r="A62" s="221" t="s">
        <v>382</v>
      </c>
      <c r="B62" s="34" t="s">
        <v>407</v>
      </c>
      <c r="C62" s="34" t="s">
        <v>412</v>
      </c>
      <c r="D62" s="34" t="s">
        <v>491</v>
      </c>
      <c r="E62" s="34" t="s">
        <v>534</v>
      </c>
      <c r="F62" s="34" t="s">
        <v>493</v>
      </c>
      <c r="G62" s="34" t="s">
        <v>535</v>
      </c>
      <c r="H62" s="34" t="s">
        <v>583</v>
      </c>
      <c r="I62" s="34" t="s">
        <v>584</v>
      </c>
      <c r="J62" s="34"/>
      <c r="K62" s="34" t="s">
        <v>1166</v>
      </c>
      <c r="L62" s="34" t="s">
        <v>828</v>
      </c>
      <c r="M62" s="34"/>
      <c r="N62" s="34" t="s">
        <v>829</v>
      </c>
    </row>
    <row r="63" spans="1:14" ht="126">
      <c r="A63" s="221" t="s">
        <v>382</v>
      </c>
      <c r="B63" s="34" t="s">
        <v>407</v>
      </c>
      <c r="C63" s="34" t="s">
        <v>412</v>
      </c>
      <c r="D63" s="34" t="s">
        <v>501</v>
      </c>
      <c r="E63" s="34" t="s">
        <v>536</v>
      </c>
      <c r="F63" s="34" t="s">
        <v>537</v>
      </c>
      <c r="G63" s="34" t="s">
        <v>538</v>
      </c>
      <c r="H63" s="34" t="s">
        <v>585</v>
      </c>
      <c r="I63" s="34" t="s">
        <v>586</v>
      </c>
      <c r="J63" s="34" t="s">
        <v>1188</v>
      </c>
      <c r="K63" s="34" t="s">
        <v>587</v>
      </c>
      <c r="L63" s="34" t="s">
        <v>903</v>
      </c>
      <c r="M63" s="34" t="s">
        <v>893</v>
      </c>
      <c r="N63" s="34" t="s">
        <v>475</v>
      </c>
    </row>
    <row r="64" spans="1:14" ht="42">
      <c r="A64" s="221" t="s">
        <v>382</v>
      </c>
      <c r="B64" s="34" t="s">
        <v>407</v>
      </c>
      <c r="C64" s="34" t="s">
        <v>412</v>
      </c>
      <c r="D64" s="34" t="s">
        <v>704</v>
      </c>
      <c r="E64" s="34" t="s">
        <v>539</v>
      </c>
      <c r="F64" s="34" t="s">
        <v>502</v>
      </c>
      <c r="G64" s="34" t="s">
        <v>1370</v>
      </c>
      <c r="H64" s="34" t="s">
        <v>588</v>
      </c>
      <c r="I64" s="34" t="s">
        <v>706</v>
      </c>
      <c r="J64" s="34"/>
      <c r="K64" s="34" t="s">
        <v>589</v>
      </c>
      <c r="L64" s="34" t="s">
        <v>503</v>
      </c>
      <c r="M64" s="34"/>
      <c r="N64" s="34" t="s">
        <v>1372</v>
      </c>
    </row>
    <row r="65" spans="1:14" ht="56">
      <c r="A65" s="221" t="s">
        <v>382</v>
      </c>
      <c r="B65" s="34" t="s">
        <v>407</v>
      </c>
      <c r="C65" s="34" t="s">
        <v>412</v>
      </c>
      <c r="D65" s="34" t="s">
        <v>705</v>
      </c>
      <c r="E65" s="34" t="s">
        <v>540</v>
      </c>
      <c r="F65" s="34" t="s">
        <v>504</v>
      </c>
      <c r="G65" s="34" t="s">
        <v>1371</v>
      </c>
      <c r="H65" s="34" t="s">
        <v>590</v>
      </c>
      <c r="I65" s="34" t="s">
        <v>707</v>
      </c>
      <c r="J65" s="34" t="s">
        <v>1186</v>
      </c>
      <c r="K65" s="34" t="s">
        <v>1187</v>
      </c>
      <c r="L65" s="34" t="s">
        <v>503</v>
      </c>
      <c r="M65" s="34"/>
      <c r="N65" s="34" t="s">
        <v>1372</v>
      </c>
    </row>
    <row r="66" spans="1:14" ht="70">
      <c r="A66" s="222" t="s">
        <v>442</v>
      </c>
      <c r="B66" s="34" t="s">
        <v>366</v>
      </c>
      <c r="C66" s="34" t="s">
        <v>409</v>
      </c>
      <c r="D66" s="34"/>
      <c r="E66" s="34" t="s">
        <v>541</v>
      </c>
      <c r="F66" s="34" t="s">
        <v>505</v>
      </c>
      <c r="G66" s="34" t="s">
        <v>505</v>
      </c>
      <c r="H66" s="34" t="s">
        <v>591</v>
      </c>
      <c r="I66" s="34" t="s">
        <v>592</v>
      </c>
      <c r="J66" s="34"/>
      <c r="K66" s="34"/>
      <c r="L66" s="34" t="s">
        <v>476</v>
      </c>
      <c r="M66" s="34"/>
      <c r="N66" s="34" t="s">
        <v>895</v>
      </c>
    </row>
    <row r="67" spans="1:14" ht="56">
      <c r="A67" s="222" t="s">
        <v>442</v>
      </c>
      <c r="B67" s="34" t="s">
        <v>366</v>
      </c>
      <c r="C67" s="34" t="s">
        <v>409</v>
      </c>
      <c r="D67" s="34"/>
      <c r="E67" s="34" t="s">
        <v>542</v>
      </c>
      <c r="F67" s="34" t="s">
        <v>403</v>
      </c>
      <c r="G67" s="34" t="s">
        <v>543</v>
      </c>
      <c r="H67" s="34" t="s">
        <v>593</v>
      </c>
      <c r="I67" s="34" t="s">
        <v>594</v>
      </c>
      <c r="J67" s="34"/>
      <c r="K67" s="34"/>
      <c r="L67" s="34" t="s">
        <v>506</v>
      </c>
      <c r="M67" s="34"/>
      <c r="N67" s="34" t="s">
        <v>894</v>
      </c>
    </row>
    <row r="68" spans="1:14" ht="84">
      <c r="A68" s="222" t="s">
        <v>442</v>
      </c>
      <c r="B68" s="34" t="s">
        <v>366</v>
      </c>
      <c r="C68" s="34" t="s">
        <v>507</v>
      </c>
      <c r="D68" s="34"/>
      <c r="E68" s="34" t="s">
        <v>544</v>
      </c>
      <c r="F68" s="34" t="s">
        <v>508</v>
      </c>
      <c r="G68" s="34" t="s">
        <v>545</v>
      </c>
      <c r="H68" s="34" t="s">
        <v>595</v>
      </c>
      <c r="I68" s="34" t="s">
        <v>596</v>
      </c>
      <c r="J68" s="34"/>
      <c r="K68" s="34" t="s">
        <v>597</v>
      </c>
      <c r="L68" s="34" t="s">
        <v>837</v>
      </c>
      <c r="M68" s="34"/>
      <c r="N68" s="34" t="s">
        <v>509</v>
      </c>
    </row>
    <row r="69" spans="1:14" ht="70">
      <c r="A69" s="222" t="s">
        <v>442</v>
      </c>
      <c r="B69" s="34" t="s">
        <v>367</v>
      </c>
      <c r="C69" s="34" t="s">
        <v>380</v>
      </c>
      <c r="D69" s="34"/>
      <c r="E69" s="34" t="s">
        <v>546</v>
      </c>
      <c r="F69" s="34" t="s">
        <v>360</v>
      </c>
      <c r="G69" s="34" t="s">
        <v>510</v>
      </c>
      <c r="H69" s="34" t="s">
        <v>598</v>
      </c>
      <c r="I69" s="34" t="s">
        <v>599</v>
      </c>
      <c r="J69" s="34"/>
      <c r="K69" s="34"/>
      <c r="L69" s="34" t="s">
        <v>511</v>
      </c>
      <c r="M69" s="34"/>
      <c r="N69" s="34" t="s">
        <v>512</v>
      </c>
    </row>
    <row r="70" spans="1:14" ht="70">
      <c r="A70" s="222" t="s">
        <v>442</v>
      </c>
      <c r="B70" s="34" t="s">
        <v>367</v>
      </c>
      <c r="C70" s="34" t="s">
        <v>380</v>
      </c>
      <c r="D70" s="34"/>
      <c r="E70" s="34" t="s">
        <v>547</v>
      </c>
      <c r="F70" s="34" t="s">
        <v>361</v>
      </c>
      <c r="G70" s="34" t="s">
        <v>513</v>
      </c>
      <c r="H70" s="34" t="s">
        <v>600</v>
      </c>
      <c r="I70" s="34" t="s">
        <v>599</v>
      </c>
      <c r="J70" s="34" t="s">
        <v>1209</v>
      </c>
      <c r="K70" s="34"/>
      <c r="L70" s="34" t="s">
        <v>514</v>
      </c>
      <c r="M70" s="34"/>
      <c r="N70" s="34" t="s">
        <v>515</v>
      </c>
    </row>
    <row r="71" spans="1:14" ht="70">
      <c r="A71" s="222" t="s">
        <v>442</v>
      </c>
      <c r="B71" s="34" t="s">
        <v>367</v>
      </c>
      <c r="C71" s="34" t="s">
        <v>380</v>
      </c>
      <c r="D71" s="34"/>
      <c r="E71" s="34" t="s">
        <v>548</v>
      </c>
      <c r="F71" s="34" t="s">
        <v>549</v>
      </c>
      <c r="G71" s="34" t="s">
        <v>1219</v>
      </c>
      <c r="H71" s="34" t="s">
        <v>1220</v>
      </c>
      <c r="I71" s="34" t="s">
        <v>599</v>
      </c>
      <c r="J71" s="34" t="s">
        <v>1212</v>
      </c>
      <c r="K71" s="34"/>
      <c r="L71" s="34" t="s">
        <v>900</v>
      </c>
      <c r="M71" s="34" t="s">
        <v>902</v>
      </c>
      <c r="N71" s="34" t="s">
        <v>1221</v>
      </c>
    </row>
    <row r="72" spans="1:14" ht="84">
      <c r="A72" s="222" t="s">
        <v>442</v>
      </c>
      <c r="B72" s="34" t="s">
        <v>367</v>
      </c>
      <c r="C72" s="34" t="s">
        <v>380</v>
      </c>
      <c r="D72" s="34"/>
      <c r="E72" s="34" t="s">
        <v>550</v>
      </c>
      <c r="F72" s="34" t="s">
        <v>551</v>
      </c>
      <c r="G72" s="34" t="s">
        <v>516</v>
      </c>
      <c r="H72" s="34" t="s">
        <v>601</v>
      </c>
      <c r="I72" s="34" t="s">
        <v>599</v>
      </c>
      <c r="J72" s="34" t="s">
        <v>1210</v>
      </c>
      <c r="K72" s="34"/>
      <c r="L72" s="34" t="s">
        <v>900</v>
      </c>
      <c r="M72" s="34" t="s">
        <v>902</v>
      </c>
      <c r="N72" s="34" t="s">
        <v>517</v>
      </c>
    </row>
    <row r="73" spans="1:14" ht="112" hidden="1">
      <c r="A73" s="222" t="s">
        <v>442</v>
      </c>
      <c r="B73" s="34" t="s">
        <v>367</v>
      </c>
      <c r="C73" s="34" t="s">
        <v>381</v>
      </c>
      <c r="D73" s="34"/>
      <c r="E73" s="51" t="s">
        <v>552</v>
      </c>
      <c r="F73" s="51" t="s">
        <v>553</v>
      </c>
      <c r="G73" s="51" t="s">
        <v>388</v>
      </c>
      <c r="H73" s="34" t="s">
        <v>602</v>
      </c>
      <c r="I73" s="34" t="s">
        <v>603</v>
      </c>
      <c r="J73" s="34"/>
      <c r="K73" s="34" t="s">
        <v>604</v>
      </c>
      <c r="L73" s="34" t="s">
        <v>794</v>
      </c>
      <c r="M73" s="34"/>
      <c r="N73" s="34" t="s">
        <v>904</v>
      </c>
    </row>
    <row r="74" spans="1:14" ht="140" hidden="1">
      <c r="A74" s="222" t="s">
        <v>442</v>
      </c>
      <c r="B74" s="34" t="s">
        <v>367</v>
      </c>
      <c r="C74" s="34" t="s">
        <v>381</v>
      </c>
      <c r="D74" s="34"/>
      <c r="E74" s="51" t="s">
        <v>554</v>
      </c>
      <c r="F74" s="51" t="s">
        <v>555</v>
      </c>
      <c r="G74" s="51" t="s">
        <v>387</v>
      </c>
      <c r="H74" s="34" t="s">
        <v>605</v>
      </c>
      <c r="I74" s="34" t="s">
        <v>606</v>
      </c>
      <c r="J74" s="34"/>
      <c r="K74" s="34" t="s">
        <v>607</v>
      </c>
      <c r="L74" s="34" t="s">
        <v>794</v>
      </c>
      <c r="M74" s="34"/>
      <c r="N74" s="34" t="s">
        <v>904</v>
      </c>
    </row>
    <row r="75" spans="1:14" s="15" customFormat="1" ht="56">
      <c r="A75" s="222" t="s">
        <v>442</v>
      </c>
      <c r="B75" s="34" t="s">
        <v>367</v>
      </c>
      <c r="C75" s="34" t="s">
        <v>381</v>
      </c>
      <c r="D75" s="34"/>
      <c r="E75" s="34" t="s">
        <v>556</v>
      </c>
      <c r="F75" s="34" t="s">
        <v>417</v>
      </c>
      <c r="G75" s="34" t="s">
        <v>518</v>
      </c>
      <c r="H75" s="34" t="s">
        <v>608</v>
      </c>
      <c r="I75" s="34" t="s">
        <v>609</v>
      </c>
      <c r="J75" s="34"/>
      <c r="K75" s="34"/>
      <c r="L75" s="34" t="s">
        <v>786</v>
      </c>
      <c r="M75" s="34"/>
      <c r="N75" s="34" t="s">
        <v>787</v>
      </c>
    </row>
    <row r="76" spans="1:14" s="15" customFormat="1" ht="98">
      <c r="A76" s="222" t="s">
        <v>442</v>
      </c>
      <c r="B76" s="34" t="s">
        <v>367</v>
      </c>
      <c r="C76" s="34" t="s">
        <v>381</v>
      </c>
      <c r="D76" s="34"/>
      <c r="E76" s="34" t="s">
        <v>991</v>
      </c>
      <c r="F76" s="34" t="s">
        <v>973</v>
      </c>
      <c r="G76" s="34" t="s">
        <v>973</v>
      </c>
      <c r="H76" s="34" t="s">
        <v>1034</v>
      </c>
      <c r="I76" s="34" t="s">
        <v>1208</v>
      </c>
      <c r="J76" s="34" t="s">
        <v>1155</v>
      </c>
      <c r="K76" s="34"/>
      <c r="L76" s="34" t="s">
        <v>794</v>
      </c>
      <c r="M76" s="34"/>
      <c r="N76" s="34" t="s">
        <v>904</v>
      </c>
    </row>
    <row r="77" spans="1:14" s="15" customFormat="1" ht="112">
      <c r="A77" s="222" t="s">
        <v>442</v>
      </c>
      <c r="B77" s="34" t="s">
        <v>367</v>
      </c>
      <c r="C77" s="34" t="s">
        <v>381</v>
      </c>
      <c r="D77" s="34"/>
      <c r="E77" s="34" t="s">
        <v>992</v>
      </c>
      <c r="F77" s="34" t="s">
        <v>974</v>
      </c>
      <c r="G77" s="34" t="s">
        <v>974</v>
      </c>
      <c r="H77" s="34" t="s">
        <v>1036</v>
      </c>
      <c r="I77" s="34" t="s">
        <v>1207</v>
      </c>
      <c r="J77" s="34" t="s">
        <v>1154</v>
      </c>
      <c r="K77" s="34"/>
      <c r="L77" s="34" t="s">
        <v>794</v>
      </c>
      <c r="M77" s="34"/>
      <c r="N77" s="34" t="s">
        <v>904</v>
      </c>
    </row>
    <row r="78" spans="1:14" ht="42">
      <c r="A78" s="222" t="s">
        <v>442</v>
      </c>
      <c r="B78" s="34" t="s">
        <v>367</v>
      </c>
      <c r="C78" s="34" t="s">
        <v>411</v>
      </c>
      <c r="D78" s="34"/>
      <c r="E78" s="34" t="s">
        <v>557</v>
      </c>
      <c r="F78" s="34" t="s">
        <v>909</v>
      </c>
      <c r="G78" s="34" t="s">
        <v>910</v>
      </c>
      <c r="H78" s="34" t="s">
        <v>911</v>
      </c>
      <c r="I78" s="34" t="s">
        <v>609</v>
      </c>
      <c r="J78" s="34"/>
      <c r="K78" s="34"/>
      <c r="L78" s="34" t="s">
        <v>499</v>
      </c>
      <c r="M78" s="34"/>
      <c r="N78" s="34" t="s">
        <v>1101</v>
      </c>
    </row>
    <row r="79" spans="1:14" ht="154">
      <c r="A79" s="222" t="s">
        <v>442</v>
      </c>
      <c r="B79" s="34" t="s">
        <v>367</v>
      </c>
      <c r="C79" s="34" t="s">
        <v>411</v>
      </c>
      <c r="D79" s="34" t="s">
        <v>1088</v>
      </c>
      <c r="E79" s="34" t="s">
        <v>1204</v>
      </c>
      <c r="F79" s="34" t="s">
        <v>1200</v>
      </c>
      <c r="G79" s="34" t="s">
        <v>1190</v>
      </c>
      <c r="H79" s="34" t="s">
        <v>1191</v>
      </c>
      <c r="I79" s="34" t="s">
        <v>1192</v>
      </c>
      <c r="J79" s="34" t="s">
        <v>1193</v>
      </c>
      <c r="K79" s="34"/>
      <c r="L79" s="34" t="s">
        <v>1203</v>
      </c>
      <c r="M79" s="34"/>
      <c r="N79" s="34" t="s">
        <v>1118</v>
      </c>
    </row>
    <row r="80" spans="1:14" ht="154">
      <c r="A80" s="222" t="s">
        <v>442</v>
      </c>
      <c r="B80" s="34" t="s">
        <v>367</v>
      </c>
      <c r="C80" s="34" t="s">
        <v>411</v>
      </c>
      <c r="D80" s="34" t="s">
        <v>1088</v>
      </c>
      <c r="E80" s="34" t="s">
        <v>1205</v>
      </c>
      <c r="F80" s="34" t="s">
        <v>1194</v>
      </c>
      <c r="G80" s="34" t="s">
        <v>1195</v>
      </c>
      <c r="H80" s="34" t="s">
        <v>1196</v>
      </c>
      <c r="I80" s="34" t="s">
        <v>1197</v>
      </c>
      <c r="J80" s="34" t="s">
        <v>1193</v>
      </c>
      <c r="K80" s="34"/>
      <c r="L80" s="34" t="s">
        <v>1203</v>
      </c>
      <c r="M80" s="34"/>
      <c r="N80" s="34" t="s">
        <v>1118</v>
      </c>
    </row>
    <row r="81" spans="1:14" ht="154">
      <c r="A81" s="222" t="s">
        <v>442</v>
      </c>
      <c r="B81" s="34" t="s">
        <v>367</v>
      </c>
      <c r="C81" s="34" t="s">
        <v>411</v>
      </c>
      <c r="D81" s="34" t="s">
        <v>1088</v>
      </c>
      <c r="E81" s="34" t="s">
        <v>1206</v>
      </c>
      <c r="F81" s="34" t="s">
        <v>1198</v>
      </c>
      <c r="G81" s="34" t="s">
        <v>1199</v>
      </c>
      <c r="H81" s="34" t="s">
        <v>1202</v>
      </c>
      <c r="I81" s="34" t="s">
        <v>1201</v>
      </c>
      <c r="J81" s="34" t="s">
        <v>1193</v>
      </c>
      <c r="K81" s="34"/>
      <c r="L81" s="34" t="s">
        <v>1203</v>
      </c>
      <c r="M81" s="34"/>
      <c r="N81" s="34" t="s">
        <v>1118</v>
      </c>
    </row>
    <row r="82" spans="1:14" ht="84">
      <c r="A82" s="222" t="s">
        <v>442</v>
      </c>
      <c r="B82" s="34" t="s">
        <v>367</v>
      </c>
      <c r="C82" s="34" t="s">
        <v>411</v>
      </c>
      <c r="D82" s="34"/>
      <c r="E82" s="34" t="s">
        <v>558</v>
      </c>
      <c r="F82" s="34" t="s">
        <v>519</v>
      </c>
      <c r="G82" s="34" t="s">
        <v>789</v>
      </c>
      <c r="H82" s="34" t="s">
        <v>1096</v>
      </c>
      <c r="I82" s="34" t="s">
        <v>610</v>
      </c>
      <c r="J82" s="34" t="s">
        <v>1189</v>
      </c>
      <c r="K82" s="34"/>
      <c r="L82" s="34" t="s">
        <v>1228</v>
      </c>
      <c r="M82" s="34"/>
      <c r="N82" s="34" t="s">
        <v>1229</v>
      </c>
    </row>
    <row r="83" spans="1:14" ht="98">
      <c r="A83" s="222" t="s">
        <v>442</v>
      </c>
      <c r="B83" s="34" t="s">
        <v>367</v>
      </c>
      <c r="C83" s="34" t="s">
        <v>411</v>
      </c>
      <c r="D83" s="34"/>
      <c r="E83" s="34" t="s">
        <v>905</v>
      </c>
      <c r="F83" s="34" t="s">
        <v>832</v>
      </c>
      <c r="G83" s="34" t="s">
        <v>1224</v>
      </c>
      <c r="H83" s="34" t="s">
        <v>833</v>
      </c>
      <c r="I83" s="34" t="s">
        <v>834</v>
      </c>
      <c r="J83" s="34" t="s">
        <v>1185</v>
      </c>
      <c r="K83" s="34" t="s">
        <v>835</v>
      </c>
      <c r="L83" s="34" t="s">
        <v>1227</v>
      </c>
      <c r="M83" s="34" t="s">
        <v>1225</v>
      </c>
      <c r="N83" s="34" t="s">
        <v>1226</v>
      </c>
    </row>
    <row r="84" spans="1:14" ht="132.5" customHeight="1">
      <c r="A84" s="35" t="s">
        <v>1306</v>
      </c>
      <c r="B84" s="34"/>
      <c r="C84" s="34"/>
      <c r="D84" s="34"/>
      <c r="E84" s="34" t="s">
        <v>913</v>
      </c>
      <c r="F84" s="34" t="s">
        <v>1307</v>
      </c>
      <c r="G84" s="34" t="s">
        <v>869</v>
      </c>
      <c r="H84" s="34" t="s">
        <v>1322</v>
      </c>
      <c r="I84" s="34" t="s">
        <v>1321</v>
      </c>
      <c r="J84" s="34"/>
      <c r="K84" s="34"/>
      <c r="L84" s="34" t="s">
        <v>912</v>
      </c>
      <c r="M84" s="34" t="s">
        <v>1308</v>
      </c>
      <c r="N84" s="34" t="s">
        <v>1311</v>
      </c>
    </row>
    <row r="85" spans="1:14" ht="78.5" customHeight="1">
      <c r="A85" s="35" t="s">
        <v>520</v>
      </c>
      <c r="B85" s="34"/>
      <c r="C85" s="34"/>
      <c r="D85" s="34"/>
      <c r="E85" s="34" t="s">
        <v>947</v>
      </c>
      <c r="F85" s="34" t="s">
        <v>521</v>
      </c>
      <c r="G85" s="34" t="s">
        <v>1309</v>
      </c>
      <c r="H85" s="34" t="s">
        <v>1310</v>
      </c>
      <c r="I85" s="34" t="s">
        <v>1323</v>
      </c>
      <c r="J85" s="34"/>
      <c r="K85" s="34"/>
      <c r="L85" s="34" t="s">
        <v>1100</v>
      </c>
      <c r="M85" s="34" t="s">
        <v>1313</v>
      </c>
      <c r="N85" s="248" t="s">
        <v>1312</v>
      </c>
    </row>
    <row r="86" spans="1:14" ht="98">
      <c r="A86" s="35" t="s">
        <v>520</v>
      </c>
      <c r="B86" s="34"/>
      <c r="C86" s="34"/>
      <c r="D86" s="34"/>
      <c r="E86" s="34"/>
      <c r="F86" s="34" t="s">
        <v>683</v>
      </c>
      <c r="G86" s="34" t="s">
        <v>1119</v>
      </c>
      <c r="H86" s="34" t="s">
        <v>1122</v>
      </c>
      <c r="I86" s="34" t="s">
        <v>684</v>
      </c>
      <c r="J86" s="34"/>
      <c r="K86" s="34"/>
      <c r="L86" s="34" t="s">
        <v>1282</v>
      </c>
      <c r="M86" s="34"/>
      <c r="N86" s="34" t="s">
        <v>1281</v>
      </c>
    </row>
  </sheetData>
  <mergeCells count="1">
    <mergeCell ref="A1:N1"/>
  </mergeCells>
  <hyperlinks>
    <hyperlink ref="N7" r:id="rId1" xr:uid="{00000000-0004-0000-0E00-000000000000}"/>
    <hyperlink ref="N8" r:id="rId2" xr:uid="{00000000-0004-0000-0E00-000001000000}"/>
    <hyperlink ref="N86" r:id="rId3" display="http://data.worldbank.org/indicator/NY.GDP.PCAP.CD" xr:uid="{00000000-0004-0000-0E00-000002000000}"/>
    <hyperlink ref="N83" r:id="rId4" xr:uid="{00000000-0004-0000-0E00-000003000000}"/>
    <hyperlink ref="N82" r:id="rId5" display="http://data.worldbank.org/indicator/SH.STA.MMRT" xr:uid="{00000000-0004-0000-0E00-000004000000}"/>
    <hyperlink ref="N9" r:id="rId6" xr:uid="{00000000-0004-0000-0E00-000005000000}"/>
    <hyperlink ref="N10" r:id="rId7" xr:uid="{00000000-0004-0000-0E00-000006000000}"/>
    <hyperlink ref="N11" r:id="rId8" xr:uid="{00000000-0004-0000-0E00-000007000000}"/>
    <hyperlink ref="N12" r:id="rId9" xr:uid="{00000000-0004-0000-0E00-000008000000}"/>
    <hyperlink ref="N13" r:id="rId10" xr:uid="{00000000-0004-0000-0E00-000009000000}"/>
    <hyperlink ref="N14" r:id="rId11" xr:uid="{00000000-0004-0000-0E00-00000A000000}"/>
    <hyperlink ref="N15" r:id="rId12" xr:uid="{00000000-0004-0000-0E00-00000B000000}"/>
    <hyperlink ref="N16" r:id="rId13" xr:uid="{00000000-0004-0000-0E00-00000C000000}"/>
    <hyperlink ref="N85" r:id="rId14" display="https://population.un.org/wpp/Download/Standard/MostUsed/" xr:uid="{00000000-0004-0000-0E00-00000D000000}"/>
    <hyperlink ref="N44" r:id="rId15" location="ged_global" xr:uid="{00000000-0004-0000-0E00-00000E000000}"/>
  </hyperlinks>
  <pageMargins left="0.7" right="0.7" top="0.75" bottom="0.75" header="0.3" footer="0.3"/>
  <pageSetup paperSize="9" orientation="portrait" r:id="rId1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K193"/>
  <sheetViews>
    <sheetView workbookViewId="0">
      <pane ySplit="2" topLeftCell="A3" activePane="bottomLeft" state="frozen"/>
      <selection pane="bottomLeft" activeCell="A3" sqref="A3"/>
    </sheetView>
  </sheetViews>
  <sheetFormatPr baseColWidth="10" defaultColWidth="9.1640625" defaultRowHeight="15"/>
  <cols>
    <col min="1" max="1" width="49.5" bestFit="1" customWidth="1"/>
    <col min="2" max="2" width="7.5" bestFit="1" customWidth="1"/>
    <col min="3" max="4" width="7.5" customWidth="1"/>
    <col min="5" max="5" width="24.5" bestFit="1" customWidth="1"/>
    <col min="6" max="6" width="21.5" bestFit="1" customWidth="1"/>
    <col min="7" max="7" width="18.5" bestFit="1" customWidth="1"/>
    <col min="8" max="8" width="37.1640625" bestFit="1" customWidth="1"/>
    <col min="9" max="9" width="22.5" bestFit="1" customWidth="1"/>
    <col min="10" max="10" width="26.83203125" bestFit="1" customWidth="1"/>
  </cols>
  <sheetData>
    <row r="1" spans="1:11">
      <c r="A1" s="265"/>
      <c r="B1" s="265"/>
      <c r="C1" s="265"/>
      <c r="D1" s="265"/>
      <c r="E1" s="265"/>
      <c r="F1" s="265"/>
      <c r="G1" s="265"/>
      <c r="H1" s="265"/>
      <c r="I1" s="265"/>
      <c r="J1" s="265"/>
    </row>
    <row r="2" spans="1:11">
      <c r="A2" s="26" t="s">
        <v>379</v>
      </c>
      <c r="B2" s="26" t="s">
        <v>357</v>
      </c>
      <c r="C2" s="26" t="s">
        <v>1265</v>
      </c>
      <c r="D2" s="26" t="s">
        <v>1266</v>
      </c>
      <c r="E2" s="27" t="s">
        <v>614</v>
      </c>
      <c r="F2" s="27" t="s">
        <v>615</v>
      </c>
      <c r="G2" s="27" t="s">
        <v>616</v>
      </c>
      <c r="H2" s="27" t="s">
        <v>617</v>
      </c>
      <c r="I2" s="27" t="s">
        <v>618</v>
      </c>
      <c r="J2" s="27" t="s">
        <v>619</v>
      </c>
      <c r="K2" s="16"/>
    </row>
    <row r="3" spans="1:11">
      <c r="A3" s="23" t="s">
        <v>1</v>
      </c>
      <c r="B3" s="23" t="s">
        <v>0</v>
      </c>
      <c r="C3" s="23">
        <v>4</v>
      </c>
      <c r="D3" s="23">
        <v>2</v>
      </c>
      <c r="E3" s="23" t="s">
        <v>620</v>
      </c>
      <c r="F3" s="23" t="s">
        <v>621</v>
      </c>
      <c r="G3" s="23" t="s">
        <v>622</v>
      </c>
      <c r="H3" s="23" t="s">
        <v>620</v>
      </c>
      <c r="I3" s="23" t="s">
        <v>623</v>
      </c>
      <c r="J3" s="23" t="s">
        <v>624</v>
      </c>
    </row>
    <row r="4" spans="1:11">
      <c r="A4" s="23" t="s">
        <v>3</v>
      </c>
      <c r="B4" s="23" t="s">
        <v>2</v>
      </c>
      <c r="C4" s="23">
        <v>8</v>
      </c>
      <c r="D4" s="23">
        <v>3</v>
      </c>
      <c r="E4" s="23" t="s">
        <v>625</v>
      </c>
      <c r="F4" s="23" t="s">
        <v>626</v>
      </c>
      <c r="G4" s="23" t="s">
        <v>627</v>
      </c>
      <c r="H4" s="23" t="s">
        <v>628</v>
      </c>
      <c r="I4" s="23" t="s">
        <v>629</v>
      </c>
      <c r="J4" s="23" t="s">
        <v>630</v>
      </c>
    </row>
    <row r="5" spans="1:11">
      <c r="A5" s="23" t="s">
        <v>5</v>
      </c>
      <c r="B5" s="23" t="s">
        <v>4</v>
      </c>
      <c r="C5" s="23">
        <v>12</v>
      </c>
      <c r="D5" s="23">
        <v>4</v>
      </c>
      <c r="E5" s="23" t="s">
        <v>631</v>
      </c>
      <c r="F5" s="23" t="s">
        <v>626</v>
      </c>
      <c r="G5" s="23" t="s">
        <v>622</v>
      </c>
      <c r="H5" s="23" t="s">
        <v>631</v>
      </c>
      <c r="I5" s="23" t="s">
        <v>632</v>
      </c>
      <c r="J5" s="23" t="s">
        <v>633</v>
      </c>
    </row>
    <row r="6" spans="1:11">
      <c r="A6" s="23" t="s">
        <v>7</v>
      </c>
      <c r="B6" s="23" t="s">
        <v>6</v>
      </c>
      <c r="C6" s="23">
        <v>24</v>
      </c>
      <c r="D6" s="23">
        <v>7</v>
      </c>
      <c r="E6" s="23" t="s">
        <v>634</v>
      </c>
      <c r="F6" s="23" t="s">
        <v>644</v>
      </c>
      <c r="G6" s="23" t="s">
        <v>635</v>
      </c>
      <c r="H6" s="23" t="s">
        <v>634</v>
      </c>
      <c r="I6" s="23" t="s">
        <v>632</v>
      </c>
      <c r="J6" s="23" t="s">
        <v>636</v>
      </c>
    </row>
    <row r="7" spans="1:11">
      <c r="A7" s="23" t="s">
        <v>9</v>
      </c>
      <c r="B7" s="23" t="s">
        <v>8</v>
      </c>
      <c r="C7" s="23">
        <v>28</v>
      </c>
      <c r="D7" s="23">
        <v>8</v>
      </c>
      <c r="E7" s="23" t="s">
        <v>637</v>
      </c>
      <c r="F7" s="23" t="s">
        <v>1264</v>
      </c>
      <c r="G7" s="23" t="s">
        <v>638</v>
      </c>
      <c r="H7" s="23" t="s">
        <v>639</v>
      </c>
      <c r="I7" s="23" t="s">
        <v>640</v>
      </c>
      <c r="J7" s="23" t="s">
        <v>641</v>
      </c>
    </row>
    <row r="8" spans="1:11">
      <c r="A8" s="23" t="s">
        <v>11</v>
      </c>
      <c r="B8" s="23" t="s">
        <v>10</v>
      </c>
      <c r="C8" s="23">
        <v>32</v>
      </c>
      <c r="D8" s="23">
        <v>9</v>
      </c>
      <c r="E8" s="23" t="s">
        <v>637</v>
      </c>
      <c r="F8" s="23" t="s">
        <v>626</v>
      </c>
      <c r="G8" s="23" t="s">
        <v>638</v>
      </c>
      <c r="H8" s="23" t="s">
        <v>642</v>
      </c>
      <c r="I8" s="23" t="s">
        <v>640</v>
      </c>
      <c r="J8" s="23" t="s">
        <v>643</v>
      </c>
    </row>
    <row r="9" spans="1:11">
      <c r="A9" s="23" t="s">
        <v>13</v>
      </c>
      <c r="B9" s="23" t="s">
        <v>12</v>
      </c>
      <c r="C9" s="23">
        <v>51</v>
      </c>
      <c r="D9" s="23">
        <v>1</v>
      </c>
      <c r="E9" s="23" t="s">
        <v>625</v>
      </c>
      <c r="F9" s="23" t="s">
        <v>626</v>
      </c>
      <c r="G9" s="23" t="s">
        <v>645</v>
      </c>
      <c r="H9" s="23" t="s">
        <v>628</v>
      </c>
      <c r="I9" s="23" t="s">
        <v>623</v>
      </c>
      <c r="J9" s="23" t="s">
        <v>646</v>
      </c>
    </row>
    <row r="10" spans="1:11">
      <c r="A10" s="23" t="s">
        <v>15</v>
      </c>
      <c r="B10" s="23" t="s">
        <v>14</v>
      </c>
      <c r="C10" s="23">
        <v>36</v>
      </c>
      <c r="D10" s="23">
        <v>10</v>
      </c>
      <c r="E10" s="23" t="s">
        <v>647</v>
      </c>
      <c r="F10" s="23" t="s">
        <v>1264</v>
      </c>
      <c r="G10" s="23" t="s">
        <v>648</v>
      </c>
      <c r="H10" s="23" t="s">
        <v>647</v>
      </c>
      <c r="I10" s="23" t="s">
        <v>649</v>
      </c>
      <c r="J10" s="23" t="s">
        <v>650</v>
      </c>
    </row>
    <row r="11" spans="1:11">
      <c r="A11" s="23" t="s">
        <v>17</v>
      </c>
      <c r="B11" s="23" t="s">
        <v>16</v>
      </c>
      <c r="C11" s="23">
        <v>40</v>
      </c>
      <c r="D11" s="23">
        <v>11</v>
      </c>
      <c r="E11" s="23" t="s">
        <v>625</v>
      </c>
      <c r="F11" s="23" t="s">
        <v>1264</v>
      </c>
      <c r="G11" s="23" t="s">
        <v>627</v>
      </c>
      <c r="H11" s="23" t="s">
        <v>651</v>
      </c>
      <c r="I11" s="23" t="s">
        <v>629</v>
      </c>
      <c r="J11" s="23" t="s">
        <v>652</v>
      </c>
    </row>
    <row r="12" spans="1:11">
      <c r="A12" s="23" t="s">
        <v>19</v>
      </c>
      <c r="B12" s="23" t="s">
        <v>18</v>
      </c>
      <c r="C12" s="23">
        <v>31</v>
      </c>
      <c r="D12" s="23">
        <v>52</v>
      </c>
      <c r="E12" s="23" t="s">
        <v>625</v>
      </c>
      <c r="F12" s="23" t="s">
        <v>626</v>
      </c>
      <c r="G12" s="23" t="s">
        <v>645</v>
      </c>
      <c r="H12" s="23" t="s">
        <v>628</v>
      </c>
      <c r="I12" s="23" t="s">
        <v>623</v>
      </c>
      <c r="J12" s="23" t="s">
        <v>646</v>
      </c>
    </row>
    <row r="13" spans="1:11">
      <c r="A13" s="23" t="s">
        <v>21</v>
      </c>
      <c r="B13" s="23" t="s">
        <v>20</v>
      </c>
      <c r="C13" s="23">
        <v>44</v>
      </c>
      <c r="D13" s="23">
        <v>12</v>
      </c>
      <c r="E13" s="23" t="s">
        <v>637</v>
      </c>
      <c r="F13" s="23" t="s">
        <v>1264</v>
      </c>
      <c r="G13" s="23" t="s">
        <v>638</v>
      </c>
      <c r="H13" s="23" t="s">
        <v>639</v>
      </c>
      <c r="I13" s="23" t="s">
        <v>640</v>
      </c>
      <c r="J13" s="23" t="s">
        <v>641</v>
      </c>
    </row>
    <row r="14" spans="1:11">
      <c r="A14" s="23" t="s">
        <v>23</v>
      </c>
      <c r="B14" s="23" t="s">
        <v>22</v>
      </c>
      <c r="C14" s="23">
        <v>48</v>
      </c>
      <c r="D14" s="23">
        <v>13</v>
      </c>
      <c r="E14" s="23" t="s">
        <v>631</v>
      </c>
      <c r="F14" s="23" t="s">
        <v>1264</v>
      </c>
      <c r="G14" s="23" t="s">
        <v>622</v>
      </c>
      <c r="H14" s="23" t="s">
        <v>631</v>
      </c>
      <c r="I14" s="23" t="s">
        <v>623</v>
      </c>
      <c r="J14" s="23" t="s">
        <v>646</v>
      </c>
    </row>
    <row r="15" spans="1:11">
      <c r="A15" s="23" t="s">
        <v>25</v>
      </c>
      <c r="B15" s="23" t="s">
        <v>24</v>
      </c>
      <c r="C15" s="23">
        <v>50</v>
      </c>
      <c r="D15" s="23">
        <v>16</v>
      </c>
      <c r="E15" s="23" t="s">
        <v>620</v>
      </c>
      <c r="F15" s="23" t="s">
        <v>644</v>
      </c>
      <c r="G15" s="23" t="s">
        <v>648</v>
      </c>
      <c r="H15" s="23" t="s">
        <v>620</v>
      </c>
      <c r="I15" s="23" t="s">
        <v>623</v>
      </c>
      <c r="J15" s="23" t="s">
        <v>624</v>
      </c>
    </row>
    <row r="16" spans="1:11">
      <c r="A16" s="23" t="s">
        <v>27</v>
      </c>
      <c r="B16" s="23" t="s">
        <v>26</v>
      </c>
      <c r="C16" s="23">
        <v>52</v>
      </c>
      <c r="D16" s="23">
        <v>14</v>
      </c>
      <c r="E16" s="23" t="s">
        <v>637</v>
      </c>
      <c r="F16" s="23" t="s">
        <v>1264</v>
      </c>
      <c r="G16" s="23" t="s">
        <v>638</v>
      </c>
      <c r="H16" s="23" t="s">
        <v>639</v>
      </c>
      <c r="I16" s="23" t="s">
        <v>640</v>
      </c>
      <c r="J16" s="23" t="s">
        <v>641</v>
      </c>
    </row>
    <row r="17" spans="1:10">
      <c r="A17" s="23" t="s">
        <v>29</v>
      </c>
      <c r="B17" s="23" t="s">
        <v>28</v>
      </c>
      <c r="C17" s="23">
        <v>112</v>
      </c>
      <c r="D17" s="23">
        <v>57</v>
      </c>
      <c r="E17" s="23" t="s">
        <v>625</v>
      </c>
      <c r="F17" s="23" t="s">
        <v>626</v>
      </c>
      <c r="G17" s="23" t="s">
        <v>627</v>
      </c>
      <c r="H17" s="23" t="s">
        <v>628</v>
      </c>
      <c r="I17" s="23" t="s">
        <v>629</v>
      </c>
      <c r="J17" s="23" t="s">
        <v>653</v>
      </c>
    </row>
    <row r="18" spans="1:10">
      <c r="A18" s="23" t="s">
        <v>31</v>
      </c>
      <c r="B18" s="23" t="s">
        <v>30</v>
      </c>
      <c r="C18" s="23">
        <v>56</v>
      </c>
      <c r="D18" s="23">
        <v>255</v>
      </c>
      <c r="E18" s="23" t="s">
        <v>625</v>
      </c>
      <c r="F18" s="23" t="s">
        <v>1264</v>
      </c>
      <c r="G18" s="23" t="s">
        <v>627</v>
      </c>
      <c r="H18" s="23" t="s">
        <v>651</v>
      </c>
      <c r="I18" s="23" t="s">
        <v>629</v>
      </c>
      <c r="J18" s="23" t="s">
        <v>652</v>
      </c>
    </row>
    <row r="19" spans="1:10">
      <c r="A19" s="23" t="s">
        <v>33</v>
      </c>
      <c r="B19" s="23" t="s">
        <v>32</v>
      </c>
      <c r="C19" s="23">
        <v>84</v>
      </c>
      <c r="D19" s="23">
        <v>23</v>
      </c>
      <c r="E19" s="23" t="s">
        <v>637</v>
      </c>
      <c r="F19" s="23" t="s">
        <v>626</v>
      </c>
      <c r="G19" s="23" t="s">
        <v>638</v>
      </c>
      <c r="H19" s="23" t="s">
        <v>639</v>
      </c>
      <c r="I19" s="23" t="s">
        <v>640</v>
      </c>
      <c r="J19" s="23" t="s">
        <v>654</v>
      </c>
    </row>
    <row r="20" spans="1:10">
      <c r="A20" s="23" t="s">
        <v>35</v>
      </c>
      <c r="B20" s="23" t="s">
        <v>34</v>
      </c>
      <c r="C20" s="23">
        <v>204</v>
      </c>
      <c r="D20" s="23">
        <v>53</v>
      </c>
      <c r="E20" s="23" t="s">
        <v>634</v>
      </c>
      <c r="F20" s="23" t="s">
        <v>644</v>
      </c>
      <c r="G20" s="23" t="s">
        <v>655</v>
      </c>
      <c r="H20" s="23" t="s">
        <v>634</v>
      </c>
      <c r="I20" s="23" t="s">
        <v>632</v>
      </c>
      <c r="J20" s="23" t="s">
        <v>656</v>
      </c>
    </row>
    <row r="21" spans="1:10">
      <c r="A21" s="23" t="s">
        <v>37</v>
      </c>
      <c r="B21" s="23" t="s">
        <v>36</v>
      </c>
      <c r="C21" s="23">
        <v>64</v>
      </c>
      <c r="D21" s="23">
        <v>18</v>
      </c>
      <c r="E21" s="23" t="s">
        <v>620</v>
      </c>
      <c r="F21" s="23" t="s">
        <v>644</v>
      </c>
      <c r="G21" s="23" t="s">
        <v>648</v>
      </c>
      <c r="H21" s="23" t="s">
        <v>620</v>
      </c>
      <c r="I21" s="23" t="s">
        <v>623</v>
      </c>
      <c r="J21" s="23" t="s">
        <v>624</v>
      </c>
    </row>
    <row r="22" spans="1:10">
      <c r="A22" s="23" t="s">
        <v>733</v>
      </c>
      <c r="B22" s="23" t="s">
        <v>38</v>
      </c>
      <c r="C22" s="23">
        <v>68</v>
      </c>
      <c r="D22" s="23">
        <v>19</v>
      </c>
      <c r="E22" s="23" t="s">
        <v>637</v>
      </c>
      <c r="F22" s="23" t="s">
        <v>644</v>
      </c>
      <c r="G22" s="23" t="s">
        <v>638</v>
      </c>
      <c r="H22" s="23" t="s">
        <v>639</v>
      </c>
      <c r="I22" s="23" t="s">
        <v>640</v>
      </c>
      <c r="J22" s="23" t="s">
        <v>643</v>
      </c>
    </row>
    <row r="23" spans="1:10">
      <c r="A23" s="23" t="s">
        <v>40</v>
      </c>
      <c r="B23" s="23" t="s">
        <v>39</v>
      </c>
      <c r="C23" s="23">
        <v>70</v>
      </c>
      <c r="D23" s="23">
        <v>80</v>
      </c>
      <c r="E23" s="23" t="s">
        <v>625</v>
      </c>
      <c r="F23" s="23" t="s">
        <v>626</v>
      </c>
      <c r="G23" s="23" t="s">
        <v>627</v>
      </c>
      <c r="H23" s="23" t="s">
        <v>628</v>
      </c>
      <c r="I23" s="23" t="s">
        <v>629</v>
      </c>
      <c r="J23" s="23" t="s">
        <v>630</v>
      </c>
    </row>
    <row r="24" spans="1:10">
      <c r="A24" s="23" t="s">
        <v>42</v>
      </c>
      <c r="B24" s="23" t="s">
        <v>41</v>
      </c>
      <c r="C24" s="23">
        <v>72</v>
      </c>
      <c r="D24" s="23">
        <v>20</v>
      </c>
      <c r="E24" s="23" t="s">
        <v>634</v>
      </c>
      <c r="F24" s="23" t="s">
        <v>626</v>
      </c>
      <c r="G24" s="23" t="s">
        <v>635</v>
      </c>
      <c r="H24" s="23" t="s">
        <v>634</v>
      </c>
      <c r="I24" s="23" t="s">
        <v>632</v>
      </c>
      <c r="J24" s="23" t="s">
        <v>657</v>
      </c>
    </row>
    <row r="25" spans="1:10">
      <c r="A25" s="23" t="s">
        <v>44</v>
      </c>
      <c r="B25" s="23" t="s">
        <v>43</v>
      </c>
      <c r="C25" s="23">
        <v>76</v>
      </c>
      <c r="D25" s="23">
        <v>21</v>
      </c>
      <c r="E25" s="23" t="s">
        <v>637</v>
      </c>
      <c r="F25" s="23" t="s">
        <v>626</v>
      </c>
      <c r="G25" s="23" t="s">
        <v>638</v>
      </c>
      <c r="H25" s="23" t="s">
        <v>642</v>
      </c>
      <c r="I25" s="23" t="s">
        <v>640</v>
      </c>
      <c r="J25" s="23" t="s">
        <v>643</v>
      </c>
    </row>
    <row r="26" spans="1:10">
      <c r="A26" s="23" t="s">
        <v>378</v>
      </c>
      <c r="B26" s="23" t="s">
        <v>45</v>
      </c>
      <c r="C26" s="23">
        <v>96</v>
      </c>
      <c r="D26" s="23">
        <v>26</v>
      </c>
      <c r="E26" s="23" t="s">
        <v>647</v>
      </c>
      <c r="F26" s="23" t="s">
        <v>1264</v>
      </c>
      <c r="G26" s="23" t="s">
        <v>648</v>
      </c>
      <c r="H26" s="23" t="s">
        <v>647</v>
      </c>
      <c r="I26" s="23" t="s">
        <v>623</v>
      </c>
      <c r="J26" s="23" t="s">
        <v>658</v>
      </c>
    </row>
    <row r="27" spans="1:10">
      <c r="A27" s="23" t="s">
        <v>47</v>
      </c>
      <c r="B27" s="23" t="s">
        <v>46</v>
      </c>
      <c r="C27" s="23">
        <v>100</v>
      </c>
      <c r="D27" s="23">
        <v>27</v>
      </c>
      <c r="E27" s="23" t="s">
        <v>625</v>
      </c>
      <c r="F27" s="23" t="s">
        <v>1264</v>
      </c>
      <c r="G27" s="23" t="s">
        <v>627</v>
      </c>
      <c r="H27" s="23" t="s">
        <v>651</v>
      </c>
      <c r="I27" s="23" t="s">
        <v>629</v>
      </c>
      <c r="J27" s="23" t="s">
        <v>653</v>
      </c>
    </row>
    <row r="28" spans="1:10">
      <c r="A28" s="23" t="s">
        <v>49</v>
      </c>
      <c r="B28" s="23" t="s">
        <v>48</v>
      </c>
      <c r="C28" s="23">
        <v>854</v>
      </c>
      <c r="D28" s="23">
        <v>233</v>
      </c>
      <c r="E28" s="23" t="s">
        <v>634</v>
      </c>
      <c r="F28" s="23" t="s">
        <v>621</v>
      </c>
      <c r="G28" s="23" t="s">
        <v>655</v>
      </c>
      <c r="H28" s="23" t="s">
        <v>634</v>
      </c>
      <c r="I28" s="23" t="s">
        <v>632</v>
      </c>
      <c r="J28" s="23" t="s">
        <v>656</v>
      </c>
    </row>
    <row r="29" spans="1:10">
      <c r="A29" s="23" t="s">
        <v>51</v>
      </c>
      <c r="B29" s="23" t="s">
        <v>50</v>
      </c>
      <c r="C29" s="23">
        <v>108</v>
      </c>
      <c r="D29" s="23">
        <v>29</v>
      </c>
      <c r="E29" s="23" t="s">
        <v>634</v>
      </c>
      <c r="F29" s="23" t="s">
        <v>621</v>
      </c>
      <c r="G29" s="23" t="s">
        <v>659</v>
      </c>
      <c r="H29" s="23" t="s">
        <v>634</v>
      </c>
      <c r="I29" s="23" t="s">
        <v>632</v>
      </c>
      <c r="J29" s="23" t="s">
        <v>660</v>
      </c>
    </row>
    <row r="30" spans="1:10">
      <c r="A30" s="23" t="s">
        <v>734</v>
      </c>
      <c r="B30" s="23" t="s">
        <v>58</v>
      </c>
      <c r="C30" s="23">
        <v>132</v>
      </c>
      <c r="D30" s="23">
        <v>35</v>
      </c>
      <c r="E30" s="23" t="s">
        <v>634</v>
      </c>
      <c r="F30" s="23" t="s">
        <v>644</v>
      </c>
      <c r="G30" s="23" t="s">
        <v>655</v>
      </c>
      <c r="H30" s="23" t="s">
        <v>634</v>
      </c>
      <c r="I30" s="23" t="s">
        <v>632</v>
      </c>
      <c r="J30" s="23" t="s">
        <v>656</v>
      </c>
    </row>
    <row r="31" spans="1:10">
      <c r="A31" s="23" t="s">
        <v>53</v>
      </c>
      <c r="B31" s="23" t="s">
        <v>52</v>
      </c>
      <c r="C31" s="23">
        <v>116</v>
      </c>
      <c r="D31" s="23">
        <v>115</v>
      </c>
      <c r="E31" s="23" t="s">
        <v>647</v>
      </c>
      <c r="F31" s="23" t="s">
        <v>644</v>
      </c>
      <c r="G31" s="23" t="s">
        <v>648</v>
      </c>
      <c r="H31" s="23" t="s">
        <v>647</v>
      </c>
      <c r="I31" s="23" t="s">
        <v>623</v>
      </c>
      <c r="J31" s="23" t="s">
        <v>658</v>
      </c>
    </row>
    <row r="32" spans="1:10">
      <c r="A32" s="23" t="s">
        <v>55</v>
      </c>
      <c r="B32" s="23" t="s">
        <v>54</v>
      </c>
      <c r="C32" s="23">
        <v>120</v>
      </c>
      <c r="D32" s="23">
        <v>32</v>
      </c>
      <c r="E32" s="23" t="s">
        <v>634</v>
      </c>
      <c r="F32" s="23" t="s">
        <v>644</v>
      </c>
      <c r="G32" s="23" t="s">
        <v>655</v>
      </c>
      <c r="H32" s="23" t="s">
        <v>634</v>
      </c>
      <c r="I32" s="23" t="s">
        <v>632</v>
      </c>
      <c r="J32" s="23" t="s">
        <v>636</v>
      </c>
    </row>
    <row r="33" spans="1:10">
      <c r="A33" s="23" t="s">
        <v>57</v>
      </c>
      <c r="B33" s="23" t="s">
        <v>56</v>
      </c>
      <c r="C33" s="23">
        <v>124</v>
      </c>
      <c r="D33" s="23">
        <v>33</v>
      </c>
      <c r="E33" s="23" t="s">
        <v>661</v>
      </c>
      <c r="F33" s="23" t="s">
        <v>1264</v>
      </c>
      <c r="G33" s="23" t="s">
        <v>627</v>
      </c>
      <c r="H33" s="23" t="s">
        <v>661</v>
      </c>
      <c r="I33" s="23" t="s">
        <v>640</v>
      </c>
      <c r="J33" s="23" t="s">
        <v>662</v>
      </c>
    </row>
    <row r="34" spans="1:10">
      <c r="A34" s="23" t="s">
        <v>60</v>
      </c>
      <c r="B34" s="23" t="s">
        <v>59</v>
      </c>
      <c r="C34" s="23">
        <v>140</v>
      </c>
      <c r="D34" s="23">
        <v>37</v>
      </c>
      <c r="E34" s="23" t="s">
        <v>634</v>
      </c>
      <c r="F34" s="23" t="s">
        <v>621</v>
      </c>
      <c r="G34" s="23" t="s">
        <v>655</v>
      </c>
      <c r="H34" s="23" t="s">
        <v>634</v>
      </c>
      <c r="I34" s="23" t="s">
        <v>632</v>
      </c>
      <c r="J34" s="23" t="s">
        <v>636</v>
      </c>
    </row>
    <row r="35" spans="1:10">
      <c r="A35" s="23" t="s">
        <v>62</v>
      </c>
      <c r="B35" s="23" t="s">
        <v>61</v>
      </c>
      <c r="C35" s="23">
        <v>148</v>
      </c>
      <c r="D35" s="23">
        <v>39</v>
      </c>
      <c r="E35" s="23" t="s">
        <v>634</v>
      </c>
      <c r="F35" s="23" t="s">
        <v>621</v>
      </c>
      <c r="G35" s="23" t="s">
        <v>655</v>
      </c>
      <c r="H35" s="23" t="s">
        <v>634</v>
      </c>
      <c r="I35" s="23" t="s">
        <v>632</v>
      </c>
      <c r="J35" s="23" t="s">
        <v>636</v>
      </c>
    </row>
    <row r="36" spans="1:10">
      <c r="A36" s="23" t="s">
        <v>64</v>
      </c>
      <c r="B36" s="23" t="s">
        <v>63</v>
      </c>
      <c r="C36" s="23">
        <v>152</v>
      </c>
      <c r="D36" s="23">
        <v>40</v>
      </c>
      <c r="E36" s="23" t="s">
        <v>637</v>
      </c>
      <c r="F36" s="23" t="s">
        <v>1264</v>
      </c>
      <c r="G36" s="23" t="s">
        <v>638</v>
      </c>
      <c r="H36" s="23" t="s">
        <v>642</v>
      </c>
      <c r="I36" s="23" t="s">
        <v>640</v>
      </c>
      <c r="J36" s="23" t="s">
        <v>643</v>
      </c>
    </row>
    <row r="37" spans="1:10">
      <c r="A37" s="23" t="s">
        <v>375</v>
      </c>
      <c r="B37" s="23" t="s">
        <v>65</v>
      </c>
      <c r="C37" s="23">
        <v>156</v>
      </c>
      <c r="D37" s="23">
        <v>351</v>
      </c>
      <c r="E37" s="23" t="s">
        <v>647</v>
      </c>
      <c r="F37" s="23" t="s">
        <v>626</v>
      </c>
      <c r="G37" s="23" t="s">
        <v>648</v>
      </c>
      <c r="H37" s="23" t="s">
        <v>647</v>
      </c>
      <c r="I37" s="23" t="s">
        <v>623</v>
      </c>
      <c r="J37" s="23" t="s">
        <v>663</v>
      </c>
    </row>
    <row r="38" spans="1:10">
      <c r="A38" s="23" t="s">
        <v>67</v>
      </c>
      <c r="B38" s="23" t="s">
        <v>66</v>
      </c>
      <c r="C38" s="23">
        <v>170</v>
      </c>
      <c r="D38" s="23">
        <v>44</v>
      </c>
      <c r="E38" s="23" t="s">
        <v>637</v>
      </c>
      <c r="F38" s="23" t="s">
        <v>626</v>
      </c>
      <c r="G38" s="23" t="s">
        <v>638</v>
      </c>
      <c r="H38" s="23" t="s">
        <v>642</v>
      </c>
      <c r="I38" s="23" t="s">
        <v>640</v>
      </c>
      <c r="J38" s="23" t="s">
        <v>643</v>
      </c>
    </row>
    <row r="39" spans="1:10">
      <c r="A39" s="23" t="s">
        <v>69</v>
      </c>
      <c r="B39" s="23" t="s">
        <v>68</v>
      </c>
      <c r="C39" s="23">
        <v>174</v>
      </c>
      <c r="D39" s="23">
        <v>45</v>
      </c>
      <c r="E39" s="23" t="s">
        <v>634</v>
      </c>
      <c r="F39" s="23" t="s">
        <v>644</v>
      </c>
      <c r="G39" s="23" t="s">
        <v>635</v>
      </c>
      <c r="H39" s="23" t="s">
        <v>634</v>
      </c>
      <c r="I39" s="23" t="s">
        <v>632</v>
      </c>
      <c r="J39" s="23" t="s">
        <v>660</v>
      </c>
    </row>
    <row r="40" spans="1:10">
      <c r="A40" s="23" t="s">
        <v>373</v>
      </c>
      <c r="B40" s="23" t="s">
        <v>71</v>
      </c>
      <c r="C40" s="23">
        <v>178</v>
      </c>
      <c r="D40" s="23">
        <v>46</v>
      </c>
      <c r="E40" s="23" t="s">
        <v>634</v>
      </c>
      <c r="F40" s="23" t="s">
        <v>644</v>
      </c>
      <c r="G40" s="23" t="s">
        <v>655</v>
      </c>
      <c r="H40" s="23" t="s">
        <v>634</v>
      </c>
      <c r="I40" s="23" t="s">
        <v>632</v>
      </c>
      <c r="J40" s="23" t="s">
        <v>636</v>
      </c>
    </row>
    <row r="41" spans="1:10">
      <c r="A41" s="23" t="s">
        <v>736</v>
      </c>
      <c r="B41" s="23" t="s">
        <v>70</v>
      </c>
      <c r="C41" s="23">
        <v>180</v>
      </c>
      <c r="D41" s="23">
        <v>250</v>
      </c>
      <c r="E41" s="23" t="s">
        <v>634</v>
      </c>
      <c r="F41" s="23" t="s">
        <v>621</v>
      </c>
      <c r="G41" s="23" t="s">
        <v>655</v>
      </c>
      <c r="H41" s="23" t="s">
        <v>634</v>
      </c>
      <c r="I41" s="23" t="s">
        <v>632</v>
      </c>
      <c r="J41" s="23" t="s">
        <v>636</v>
      </c>
    </row>
    <row r="42" spans="1:10">
      <c r="A42" s="23" t="s">
        <v>73</v>
      </c>
      <c r="B42" s="23" t="s">
        <v>72</v>
      </c>
      <c r="C42" s="23">
        <v>188</v>
      </c>
      <c r="D42" s="23">
        <v>48</v>
      </c>
      <c r="E42" s="23" t="s">
        <v>637</v>
      </c>
      <c r="F42" s="23" t="s">
        <v>626</v>
      </c>
      <c r="G42" s="23" t="s">
        <v>638</v>
      </c>
      <c r="H42" s="23" t="s">
        <v>639</v>
      </c>
      <c r="I42" s="23" t="s">
        <v>640</v>
      </c>
      <c r="J42" s="23" t="s">
        <v>654</v>
      </c>
    </row>
    <row r="43" spans="1:10">
      <c r="A43" s="23" t="s">
        <v>370</v>
      </c>
      <c r="B43" s="23" t="s">
        <v>74</v>
      </c>
      <c r="C43" s="23">
        <v>384</v>
      </c>
      <c r="D43" s="23">
        <v>107</v>
      </c>
      <c r="E43" s="23" t="s">
        <v>634</v>
      </c>
      <c r="F43" s="23" t="s">
        <v>644</v>
      </c>
      <c r="G43" s="23" t="s">
        <v>655</v>
      </c>
      <c r="H43" s="23" t="s">
        <v>634</v>
      </c>
      <c r="I43" s="23" t="s">
        <v>632</v>
      </c>
      <c r="J43" s="23" t="s">
        <v>656</v>
      </c>
    </row>
    <row r="44" spans="1:10">
      <c r="A44" s="23" t="s">
        <v>76</v>
      </c>
      <c r="B44" s="23" t="s">
        <v>75</v>
      </c>
      <c r="C44" s="23">
        <v>191</v>
      </c>
      <c r="D44" s="23">
        <v>98</v>
      </c>
      <c r="E44" s="23" t="s">
        <v>625</v>
      </c>
      <c r="F44" s="23" t="s">
        <v>1264</v>
      </c>
      <c r="G44" s="23" t="s">
        <v>627</v>
      </c>
      <c r="H44" s="23" t="s">
        <v>651</v>
      </c>
      <c r="I44" s="23" t="s">
        <v>629</v>
      </c>
      <c r="J44" s="23" t="s">
        <v>630</v>
      </c>
    </row>
    <row r="45" spans="1:10">
      <c r="A45" s="23" t="s">
        <v>78</v>
      </c>
      <c r="B45" s="23" t="s">
        <v>77</v>
      </c>
      <c r="C45" s="23">
        <v>192</v>
      </c>
      <c r="D45" s="23">
        <v>49</v>
      </c>
      <c r="E45" s="23" t="s">
        <v>637</v>
      </c>
      <c r="F45" s="23" t="s">
        <v>626</v>
      </c>
      <c r="G45" s="23" t="s">
        <v>638</v>
      </c>
      <c r="H45" s="23" t="s">
        <v>639</v>
      </c>
      <c r="I45" s="23" t="s">
        <v>640</v>
      </c>
      <c r="J45" s="23" t="s">
        <v>641</v>
      </c>
    </row>
    <row r="46" spans="1:10">
      <c r="A46" s="23" t="s">
        <v>80</v>
      </c>
      <c r="B46" s="23" t="s">
        <v>79</v>
      </c>
      <c r="C46" s="23">
        <v>196</v>
      </c>
      <c r="D46" s="23">
        <v>50</v>
      </c>
      <c r="E46" s="23" t="s">
        <v>625</v>
      </c>
      <c r="F46" s="23" t="s">
        <v>1264</v>
      </c>
      <c r="G46" s="23" t="s">
        <v>627</v>
      </c>
      <c r="H46" s="23" t="s">
        <v>651</v>
      </c>
      <c r="I46" s="23" t="s">
        <v>623</v>
      </c>
      <c r="J46" s="23" t="s">
        <v>646</v>
      </c>
    </row>
    <row r="47" spans="1:10">
      <c r="A47" s="23" t="s">
        <v>82</v>
      </c>
      <c r="B47" s="23" t="s">
        <v>81</v>
      </c>
      <c r="C47" s="23">
        <v>203</v>
      </c>
      <c r="D47" s="23">
        <v>167</v>
      </c>
      <c r="E47" s="23" t="s">
        <v>625</v>
      </c>
      <c r="F47" s="23" t="s">
        <v>1264</v>
      </c>
      <c r="G47" s="23" t="s">
        <v>627</v>
      </c>
      <c r="H47" s="23" t="s">
        <v>651</v>
      </c>
      <c r="I47" s="23" t="s">
        <v>629</v>
      </c>
      <c r="J47" s="23" t="s">
        <v>653</v>
      </c>
    </row>
    <row r="48" spans="1:10">
      <c r="A48" s="23" t="s">
        <v>84</v>
      </c>
      <c r="B48" s="23" t="s">
        <v>83</v>
      </c>
      <c r="C48" s="23">
        <v>208</v>
      </c>
      <c r="D48" s="23">
        <v>54</v>
      </c>
      <c r="E48" s="23" t="s">
        <v>625</v>
      </c>
      <c r="F48" s="23" t="s">
        <v>1264</v>
      </c>
      <c r="G48" s="23" t="s">
        <v>627</v>
      </c>
      <c r="H48" s="23" t="s">
        <v>651</v>
      </c>
      <c r="I48" s="23" t="s">
        <v>629</v>
      </c>
      <c r="J48" s="23" t="s">
        <v>664</v>
      </c>
    </row>
    <row r="49" spans="1:10">
      <c r="A49" s="23" t="s">
        <v>86</v>
      </c>
      <c r="B49" s="23" t="s">
        <v>85</v>
      </c>
      <c r="C49" s="23">
        <v>262</v>
      </c>
      <c r="D49" s="23">
        <v>72</v>
      </c>
      <c r="E49" s="23" t="s">
        <v>631</v>
      </c>
      <c r="F49" s="23" t="s">
        <v>644</v>
      </c>
      <c r="G49" s="23" t="s">
        <v>659</v>
      </c>
      <c r="H49" s="23" t="s">
        <v>631</v>
      </c>
      <c r="I49" s="23" t="s">
        <v>632</v>
      </c>
      <c r="J49" s="23" t="s">
        <v>660</v>
      </c>
    </row>
    <row r="50" spans="1:10">
      <c r="A50" s="23" t="s">
        <v>88</v>
      </c>
      <c r="B50" s="23" t="s">
        <v>87</v>
      </c>
      <c r="C50" s="23">
        <v>212</v>
      </c>
      <c r="D50" s="23">
        <v>55</v>
      </c>
      <c r="E50" s="23" t="s">
        <v>637</v>
      </c>
      <c r="F50" s="23" t="s">
        <v>626</v>
      </c>
      <c r="G50" s="23" t="s">
        <v>638</v>
      </c>
      <c r="H50" s="23" t="s">
        <v>639</v>
      </c>
      <c r="I50" s="23" t="s">
        <v>640</v>
      </c>
      <c r="J50" s="23" t="s">
        <v>641</v>
      </c>
    </row>
    <row r="51" spans="1:10">
      <c r="A51" s="23" t="s">
        <v>90</v>
      </c>
      <c r="B51" s="23" t="s">
        <v>89</v>
      </c>
      <c r="C51" s="23">
        <v>214</v>
      </c>
      <c r="D51" s="23">
        <v>56</v>
      </c>
      <c r="E51" s="23" t="s">
        <v>637</v>
      </c>
      <c r="F51" s="23" t="s">
        <v>626</v>
      </c>
      <c r="G51" s="23" t="s">
        <v>638</v>
      </c>
      <c r="H51" s="23" t="s">
        <v>639</v>
      </c>
      <c r="I51" s="23" t="s">
        <v>640</v>
      </c>
      <c r="J51" s="23" t="s">
        <v>641</v>
      </c>
    </row>
    <row r="52" spans="1:10">
      <c r="A52" s="23" t="s">
        <v>93</v>
      </c>
      <c r="B52" s="23" t="s">
        <v>92</v>
      </c>
      <c r="C52" s="23">
        <v>218</v>
      </c>
      <c r="D52" s="23">
        <v>58</v>
      </c>
      <c r="E52" s="23" t="s">
        <v>637</v>
      </c>
      <c r="F52" s="23" t="s">
        <v>626</v>
      </c>
      <c r="G52" s="23" t="s">
        <v>638</v>
      </c>
      <c r="H52" s="23" t="s">
        <v>639</v>
      </c>
      <c r="I52" s="23" t="s">
        <v>640</v>
      </c>
      <c r="J52" s="23" t="s">
        <v>643</v>
      </c>
    </row>
    <row r="53" spans="1:10">
      <c r="A53" s="23" t="s">
        <v>95</v>
      </c>
      <c r="B53" s="23" t="s">
        <v>94</v>
      </c>
      <c r="C53" s="23">
        <v>818</v>
      </c>
      <c r="D53" s="23">
        <v>59</v>
      </c>
      <c r="E53" s="23" t="s">
        <v>631</v>
      </c>
      <c r="F53" s="23" t="s">
        <v>644</v>
      </c>
      <c r="G53" s="23" t="s">
        <v>622</v>
      </c>
      <c r="H53" s="23" t="s">
        <v>631</v>
      </c>
      <c r="I53" s="23" t="s">
        <v>632</v>
      </c>
      <c r="J53" s="23" t="s">
        <v>633</v>
      </c>
    </row>
    <row r="54" spans="1:10">
      <c r="A54" s="23" t="s">
        <v>97</v>
      </c>
      <c r="B54" s="23" t="s">
        <v>96</v>
      </c>
      <c r="C54" s="23">
        <v>222</v>
      </c>
      <c r="D54" s="23">
        <v>60</v>
      </c>
      <c r="E54" s="23" t="s">
        <v>637</v>
      </c>
      <c r="F54" s="23" t="s">
        <v>626</v>
      </c>
      <c r="G54" s="23" t="s">
        <v>638</v>
      </c>
      <c r="H54" s="23" t="s">
        <v>639</v>
      </c>
      <c r="I54" s="23" t="s">
        <v>640</v>
      </c>
      <c r="J54" s="23" t="s">
        <v>654</v>
      </c>
    </row>
    <row r="55" spans="1:10">
      <c r="A55" s="23" t="s">
        <v>99</v>
      </c>
      <c r="B55" s="23" t="s">
        <v>98</v>
      </c>
      <c r="C55" s="23">
        <v>226</v>
      </c>
      <c r="D55" s="23">
        <v>61</v>
      </c>
      <c r="E55" s="23" t="s">
        <v>634</v>
      </c>
      <c r="F55" s="23" t="s">
        <v>626</v>
      </c>
      <c r="G55" s="23" t="s">
        <v>655</v>
      </c>
      <c r="H55" s="23" t="s">
        <v>634</v>
      </c>
      <c r="I55" s="23" t="s">
        <v>632</v>
      </c>
      <c r="J55" s="23" t="s">
        <v>636</v>
      </c>
    </row>
    <row r="56" spans="1:10">
      <c r="A56" s="23" t="s">
        <v>101</v>
      </c>
      <c r="B56" s="23" t="s">
        <v>100</v>
      </c>
      <c r="C56" s="23">
        <v>232</v>
      </c>
      <c r="D56" s="23">
        <v>178</v>
      </c>
      <c r="E56" s="23" t="s">
        <v>634</v>
      </c>
      <c r="F56" s="23" t="s">
        <v>621</v>
      </c>
      <c r="G56" s="23" t="s">
        <v>659</v>
      </c>
      <c r="H56" s="23" t="s">
        <v>634</v>
      </c>
      <c r="I56" s="23" t="s">
        <v>632</v>
      </c>
      <c r="J56" s="23" t="s">
        <v>660</v>
      </c>
    </row>
    <row r="57" spans="1:10">
      <c r="A57" s="23" t="s">
        <v>103</v>
      </c>
      <c r="B57" s="23" t="s">
        <v>102</v>
      </c>
      <c r="C57" s="23">
        <v>233</v>
      </c>
      <c r="D57" s="23">
        <v>63</v>
      </c>
      <c r="E57" s="23" t="s">
        <v>625</v>
      </c>
      <c r="F57" s="23" t="s">
        <v>1264</v>
      </c>
      <c r="G57" s="23" t="s">
        <v>627</v>
      </c>
      <c r="H57" s="23" t="s">
        <v>651</v>
      </c>
      <c r="I57" s="23" t="s">
        <v>629</v>
      </c>
      <c r="J57" s="23" t="s">
        <v>664</v>
      </c>
    </row>
    <row r="58" spans="1:10">
      <c r="A58" s="23" t="s">
        <v>105</v>
      </c>
      <c r="B58" s="23" t="s">
        <v>104</v>
      </c>
      <c r="C58" s="23">
        <v>231</v>
      </c>
      <c r="D58" s="23">
        <v>238</v>
      </c>
      <c r="E58" s="23" t="s">
        <v>634</v>
      </c>
      <c r="F58" s="23" t="s">
        <v>621</v>
      </c>
      <c r="G58" s="23" t="s">
        <v>659</v>
      </c>
      <c r="H58" s="23" t="s">
        <v>634</v>
      </c>
      <c r="I58" s="23" t="s">
        <v>632</v>
      </c>
      <c r="J58" s="23" t="s">
        <v>660</v>
      </c>
    </row>
    <row r="59" spans="1:10">
      <c r="A59" s="23" t="s">
        <v>107</v>
      </c>
      <c r="B59" s="23" t="s">
        <v>106</v>
      </c>
      <c r="C59" s="23">
        <v>242</v>
      </c>
      <c r="D59" s="23">
        <v>66</v>
      </c>
      <c r="E59" s="23" t="s">
        <v>647</v>
      </c>
      <c r="F59" s="23" t="s">
        <v>626</v>
      </c>
      <c r="G59" s="23" t="s">
        <v>665</v>
      </c>
      <c r="H59" s="23" t="s">
        <v>647</v>
      </c>
      <c r="I59" s="23" t="s">
        <v>649</v>
      </c>
      <c r="J59" s="23" t="s">
        <v>666</v>
      </c>
    </row>
    <row r="60" spans="1:10">
      <c r="A60" s="23" t="s">
        <v>109</v>
      </c>
      <c r="B60" s="23" t="s">
        <v>108</v>
      </c>
      <c r="C60" s="23">
        <v>246</v>
      </c>
      <c r="D60" s="23">
        <v>67</v>
      </c>
      <c r="E60" s="23" t="s">
        <v>625</v>
      </c>
      <c r="F60" s="23" t="s">
        <v>1264</v>
      </c>
      <c r="G60" s="23" t="s">
        <v>627</v>
      </c>
      <c r="H60" s="23" t="s">
        <v>651</v>
      </c>
      <c r="I60" s="23" t="s">
        <v>629</v>
      </c>
      <c r="J60" s="23" t="s">
        <v>664</v>
      </c>
    </row>
    <row r="61" spans="1:10">
      <c r="A61" s="23" t="s">
        <v>111</v>
      </c>
      <c r="B61" s="23" t="s">
        <v>110</v>
      </c>
      <c r="C61" s="23">
        <v>250</v>
      </c>
      <c r="D61" s="23">
        <v>68</v>
      </c>
      <c r="E61" s="23" t="s">
        <v>625</v>
      </c>
      <c r="F61" s="23" t="s">
        <v>1264</v>
      </c>
      <c r="G61" s="23" t="s">
        <v>627</v>
      </c>
      <c r="H61" s="23" t="s">
        <v>651</v>
      </c>
      <c r="I61" s="23" t="s">
        <v>629</v>
      </c>
      <c r="J61" s="23" t="s">
        <v>652</v>
      </c>
    </row>
    <row r="62" spans="1:10">
      <c r="A62" s="23" t="s">
        <v>113</v>
      </c>
      <c r="B62" s="23" t="s">
        <v>112</v>
      </c>
      <c r="C62" s="23">
        <v>266</v>
      </c>
      <c r="D62" s="23">
        <v>74</v>
      </c>
      <c r="E62" s="23" t="s">
        <v>634</v>
      </c>
      <c r="F62" s="23" t="s">
        <v>626</v>
      </c>
      <c r="G62" s="23" t="s">
        <v>655</v>
      </c>
      <c r="H62" s="23" t="s">
        <v>634</v>
      </c>
      <c r="I62" s="23" t="s">
        <v>632</v>
      </c>
      <c r="J62" s="23" t="s">
        <v>636</v>
      </c>
    </row>
    <row r="63" spans="1:10">
      <c r="A63" s="23" t="s">
        <v>115</v>
      </c>
      <c r="B63" s="23" t="s">
        <v>114</v>
      </c>
      <c r="C63" s="23">
        <v>270</v>
      </c>
      <c r="D63" s="23">
        <v>75</v>
      </c>
      <c r="E63" s="23" t="s">
        <v>634</v>
      </c>
      <c r="F63" s="23" t="s">
        <v>621</v>
      </c>
      <c r="G63" s="23" t="s">
        <v>655</v>
      </c>
      <c r="H63" s="23" t="s">
        <v>634</v>
      </c>
      <c r="I63" s="23" t="s">
        <v>632</v>
      </c>
      <c r="J63" s="23" t="s">
        <v>656</v>
      </c>
    </row>
    <row r="64" spans="1:10">
      <c r="A64" s="23" t="s">
        <v>117</v>
      </c>
      <c r="B64" s="23" t="s">
        <v>116</v>
      </c>
      <c r="C64" s="23">
        <v>268</v>
      </c>
      <c r="D64" s="23">
        <v>73</v>
      </c>
      <c r="E64" s="23" t="s">
        <v>625</v>
      </c>
      <c r="F64" s="23" t="s">
        <v>626</v>
      </c>
      <c r="G64" s="23" t="s">
        <v>645</v>
      </c>
      <c r="H64" s="23" t="s">
        <v>628</v>
      </c>
      <c r="I64" s="23" t="s">
        <v>623</v>
      </c>
      <c r="J64" s="23" t="s">
        <v>646</v>
      </c>
    </row>
    <row r="65" spans="1:10">
      <c r="A65" s="23" t="s">
        <v>119</v>
      </c>
      <c r="B65" s="23" t="s">
        <v>118</v>
      </c>
      <c r="C65" s="23">
        <v>276</v>
      </c>
      <c r="D65" s="23">
        <v>79</v>
      </c>
      <c r="E65" s="23" t="s">
        <v>625</v>
      </c>
      <c r="F65" s="23" t="s">
        <v>1264</v>
      </c>
      <c r="G65" s="23" t="s">
        <v>627</v>
      </c>
      <c r="H65" s="23" t="s">
        <v>651</v>
      </c>
      <c r="I65" s="23" t="s">
        <v>629</v>
      </c>
      <c r="J65" s="23" t="s">
        <v>652</v>
      </c>
    </row>
    <row r="66" spans="1:10">
      <c r="A66" s="23" t="s">
        <v>121</v>
      </c>
      <c r="B66" s="23" t="s">
        <v>120</v>
      </c>
      <c r="C66" s="23">
        <v>288</v>
      </c>
      <c r="D66" s="23">
        <v>81</v>
      </c>
      <c r="E66" s="23" t="s">
        <v>634</v>
      </c>
      <c r="F66" s="23" t="s">
        <v>644</v>
      </c>
      <c r="G66" s="23" t="s">
        <v>655</v>
      </c>
      <c r="H66" s="23" t="s">
        <v>634</v>
      </c>
      <c r="I66" s="23" t="s">
        <v>632</v>
      </c>
      <c r="J66" s="23" t="s">
        <v>656</v>
      </c>
    </row>
    <row r="67" spans="1:10">
      <c r="A67" s="23" t="s">
        <v>123</v>
      </c>
      <c r="B67" s="23" t="s">
        <v>122</v>
      </c>
      <c r="C67" s="23">
        <v>300</v>
      </c>
      <c r="D67" s="23">
        <v>84</v>
      </c>
      <c r="E67" s="23" t="s">
        <v>625</v>
      </c>
      <c r="F67" s="23" t="s">
        <v>1264</v>
      </c>
      <c r="G67" s="23" t="s">
        <v>627</v>
      </c>
      <c r="H67" s="23" t="s">
        <v>651</v>
      </c>
      <c r="I67" s="23" t="s">
        <v>629</v>
      </c>
      <c r="J67" s="23" t="s">
        <v>630</v>
      </c>
    </row>
    <row r="68" spans="1:10">
      <c r="A68" s="23" t="s">
        <v>125</v>
      </c>
      <c r="B68" s="23" t="s">
        <v>124</v>
      </c>
      <c r="C68" s="23">
        <v>308</v>
      </c>
      <c r="D68" s="23">
        <v>86</v>
      </c>
      <c r="E68" s="23" t="s">
        <v>637</v>
      </c>
      <c r="F68" s="23" t="s">
        <v>626</v>
      </c>
      <c r="G68" s="23" t="s">
        <v>638</v>
      </c>
      <c r="H68" s="23" t="s">
        <v>639</v>
      </c>
      <c r="I68" s="23" t="s">
        <v>640</v>
      </c>
      <c r="J68" s="23" t="s">
        <v>641</v>
      </c>
    </row>
    <row r="69" spans="1:10">
      <c r="A69" s="23" t="s">
        <v>127</v>
      </c>
      <c r="B69" s="23" t="s">
        <v>126</v>
      </c>
      <c r="C69" s="23">
        <v>320</v>
      </c>
      <c r="D69" s="23">
        <v>89</v>
      </c>
      <c r="E69" s="23" t="s">
        <v>637</v>
      </c>
      <c r="F69" s="23" t="s">
        <v>626</v>
      </c>
      <c r="G69" s="23" t="s">
        <v>638</v>
      </c>
      <c r="H69" s="23" t="s">
        <v>639</v>
      </c>
      <c r="I69" s="23" t="s">
        <v>640</v>
      </c>
      <c r="J69" s="23" t="s">
        <v>654</v>
      </c>
    </row>
    <row r="70" spans="1:10">
      <c r="A70" s="23" t="s">
        <v>129</v>
      </c>
      <c r="B70" s="23" t="s">
        <v>128</v>
      </c>
      <c r="C70" s="23">
        <v>324</v>
      </c>
      <c r="D70" s="23">
        <v>90</v>
      </c>
      <c r="E70" s="23" t="s">
        <v>634</v>
      </c>
      <c r="F70" s="23" t="s">
        <v>644</v>
      </c>
      <c r="G70" s="23" t="s">
        <v>655</v>
      </c>
      <c r="H70" s="23" t="s">
        <v>634</v>
      </c>
      <c r="I70" s="23" t="s">
        <v>632</v>
      </c>
      <c r="J70" s="23" t="s">
        <v>656</v>
      </c>
    </row>
    <row r="71" spans="1:10">
      <c r="A71" s="23" t="s">
        <v>371</v>
      </c>
      <c r="B71" s="23" t="s">
        <v>130</v>
      </c>
      <c r="C71" s="23">
        <v>624</v>
      </c>
      <c r="D71" s="23">
        <v>175</v>
      </c>
      <c r="E71" s="23" t="s">
        <v>634</v>
      </c>
      <c r="F71" s="23" t="s">
        <v>621</v>
      </c>
      <c r="G71" s="23" t="s">
        <v>655</v>
      </c>
      <c r="H71" s="23" t="s">
        <v>634</v>
      </c>
      <c r="I71" s="23" t="s">
        <v>632</v>
      </c>
      <c r="J71" s="23" t="s">
        <v>656</v>
      </c>
    </row>
    <row r="72" spans="1:10">
      <c r="A72" s="23" t="s">
        <v>132</v>
      </c>
      <c r="B72" s="23" t="s">
        <v>131</v>
      </c>
      <c r="C72" s="23">
        <v>328</v>
      </c>
      <c r="D72" s="23">
        <v>91</v>
      </c>
      <c r="E72" s="23" t="s">
        <v>637</v>
      </c>
      <c r="F72" s="23" t="s">
        <v>1264</v>
      </c>
      <c r="G72" s="23" t="s">
        <v>638</v>
      </c>
      <c r="H72" s="23" t="s">
        <v>642</v>
      </c>
      <c r="I72" s="23" t="s">
        <v>640</v>
      </c>
      <c r="J72" s="23" t="s">
        <v>643</v>
      </c>
    </row>
    <row r="73" spans="1:10">
      <c r="A73" s="23" t="s">
        <v>134</v>
      </c>
      <c r="B73" s="23" t="s">
        <v>133</v>
      </c>
      <c r="C73" s="23">
        <v>332</v>
      </c>
      <c r="D73" s="23">
        <v>93</v>
      </c>
      <c r="E73" s="23" t="s">
        <v>637</v>
      </c>
      <c r="F73" s="23" t="s">
        <v>644</v>
      </c>
      <c r="G73" s="23" t="s">
        <v>638</v>
      </c>
      <c r="H73" s="23" t="s">
        <v>639</v>
      </c>
      <c r="I73" s="23" t="s">
        <v>640</v>
      </c>
      <c r="J73" s="23" t="s">
        <v>641</v>
      </c>
    </row>
    <row r="74" spans="1:10">
      <c r="A74" s="23" t="s">
        <v>136</v>
      </c>
      <c r="B74" s="23" t="s">
        <v>135</v>
      </c>
      <c r="C74" s="23">
        <v>340</v>
      </c>
      <c r="D74" s="23">
        <v>95</v>
      </c>
      <c r="E74" s="23" t="s">
        <v>637</v>
      </c>
      <c r="F74" s="23" t="s">
        <v>644</v>
      </c>
      <c r="G74" s="23" t="s">
        <v>638</v>
      </c>
      <c r="H74" s="23" t="s">
        <v>639</v>
      </c>
      <c r="I74" s="23" t="s">
        <v>640</v>
      </c>
      <c r="J74" s="23" t="s">
        <v>654</v>
      </c>
    </row>
    <row r="75" spans="1:10">
      <c r="A75" s="23" t="s">
        <v>138</v>
      </c>
      <c r="B75" s="23" t="s">
        <v>137</v>
      </c>
      <c r="C75" s="23">
        <v>348</v>
      </c>
      <c r="D75" s="23">
        <v>97</v>
      </c>
      <c r="E75" s="23" t="s">
        <v>625</v>
      </c>
      <c r="F75" s="23" t="s">
        <v>1264</v>
      </c>
      <c r="G75" s="23" t="s">
        <v>627</v>
      </c>
      <c r="H75" s="23" t="s">
        <v>651</v>
      </c>
      <c r="I75" s="23" t="s">
        <v>629</v>
      </c>
      <c r="J75" s="23" t="s">
        <v>653</v>
      </c>
    </row>
    <row r="76" spans="1:10">
      <c r="A76" s="23" t="s">
        <v>140</v>
      </c>
      <c r="B76" s="23" t="s">
        <v>139</v>
      </c>
      <c r="C76" s="23">
        <v>352</v>
      </c>
      <c r="D76" s="23">
        <v>99</v>
      </c>
      <c r="E76" s="23" t="s">
        <v>625</v>
      </c>
      <c r="F76" s="23" t="s">
        <v>1264</v>
      </c>
      <c r="G76" s="23" t="s">
        <v>627</v>
      </c>
      <c r="H76" s="23" t="s">
        <v>667</v>
      </c>
      <c r="I76" s="23" t="s">
        <v>629</v>
      </c>
      <c r="J76" s="23" t="s">
        <v>664</v>
      </c>
    </row>
    <row r="77" spans="1:10">
      <c r="A77" s="23" t="s">
        <v>142</v>
      </c>
      <c r="B77" s="23" t="s">
        <v>141</v>
      </c>
      <c r="C77" s="23">
        <v>356</v>
      </c>
      <c r="D77" s="23">
        <v>100</v>
      </c>
      <c r="E77" s="23" t="s">
        <v>620</v>
      </c>
      <c r="F77" s="23" t="s">
        <v>644</v>
      </c>
      <c r="G77" s="23" t="s">
        <v>648</v>
      </c>
      <c r="H77" s="23" t="s">
        <v>620</v>
      </c>
      <c r="I77" s="23" t="s">
        <v>623</v>
      </c>
      <c r="J77" s="23" t="s">
        <v>624</v>
      </c>
    </row>
    <row r="78" spans="1:10">
      <c r="A78" s="23" t="s">
        <v>144</v>
      </c>
      <c r="B78" s="23" t="s">
        <v>143</v>
      </c>
      <c r="C78" s="23">
        <v>360</v>
      </c>
      <c r="D78" s="23">
        <v>101</v>
      </c>
      <c r="E78" s="23" t="s">
        <v>647</v>
      </c>
      <c r="F78" s="23" t="s">
        <v>626</v>
      </c>
      <c r="G78" s="23" t="s">
        <v>648</v>
      </c>
      <c r="H78" s="23" t="s">
        <v>647</v>
      </c>
      <c r="I78" s="23" t="s">
        <v>623</v>
      </c>
      <c r="J78" s="23" t="s">
        <v>658</v>
      </c>
    </row>
    <row r="79" spans="1:10">
      <c r="A79" s="23" t="s">
        <v>737</v>
      </c>
      <c r="B79" s="23" t="s">
        <v>145</v>
      </c>
      <c r="C79" s="23">
        <v>364</v>
      </c>
      <c r="D79" s="23">
        <v>102</v>
      </c>
      <c r="E79" s="23" t="s">
        <v>631</v>
      </c>
      <c r="F79" s="23" t="s">
        <v>626</v>
      </c>
      <c r="G79" s="23" t="s">
        <v>622</v>
      </c>
      <c r="H79" s="23" t="s">
        <v>631</v>
      </c>
      <c r="I79" s="23" t="s">
        <v>623</v>
      </c>
      <c r="J79" s="23" t="s">
        <v>624</v>
      </c>
    </row>
    <row r="80" spans="1:10">
      <c r="A80" s="23" t="s">
        <v>147</v>
      </c>
      <c r="B80" s="23" t="s">
        <v>146</v>
      </c>
      <c r="C80" s="23">
        <v>368</v>
      </c>
      <c r="D80" s="23">
        <v>103</v>
      </c>
      <c r="E80" s="23" t="s">
        <v>631</v>
      </c>
      <c r="F80" s="23" t="s">
        <v>626</v>
      </c>
      <c r="G80" s="23" t="s">
        <v>622</v>
      </c>
      <c r="H80" s="23" t="s">
        <v>631</v>
      </c>
      <c r="I80" s="23" t="s">
        <v>623</v>
      </c>
      <c r="J80" s="23" t="s">
        <v>646</v>
      </c>
    </row>
    <row r="81" spans="1:10">
      <c r="A81" s="23" t="s">
        <v>149</v>
      </c>
      <c r="B81" s="23" t="s">
        <v>148</v>
      </c>
      <c r="C81" s="23">
        <v>372</v>
      </c>
      <c r="D81" s="23">
        <v>104</v>
      </c>
      <c r="E81" s="23" t="s">
        <v>625</v>
      </c>
      <c r="F81" s="23" t="s">
        <v>1264</v>
      </c>
      <c r="G81" s="23" t="s">
        <v>627</v>
      </c>
      <c r="H81" s="23" t="s">
        <v>651</v>
      </c>
      <c r="I81" s="23" t="s">
        <v>629</v>
      </c>
      <c r="J81" s="23" t="s">
        <v>664</v>
      </c>
    </row>
    <row r="82" spans="1:10">
      <c r="A82" s="23" t="s">
        <v>151</v>
      </c>
      <c r="B82" s="23" t="s">
        <v>150</v>
      </c>
      <c r="C82" s="23">
        <v>376</v>
      </c>
      <c r="D82" s="23">
        <v>105</v>
      </c>
      <c r="E82" s="23" t="s">
        <v>631</v>
      </c>
      <c r="F82" s="23" t="s">
        <v>1264</v>
      </c>
      <c r="G82" s="23" t="s">
        <v>622</v>
      </c>
      <c r="H82" s="23" t="s">
        <v>631</v>
      </c>
      <c r="I82" s="23" t="s">
        <v>623</v>
      </c>
      <c r="J82" s="23" t="s">
        <v>646</v>
      </c>
    </row>
    <row r="83" spans="1:10">
      <c r="A83" s="23" t="s">
        <v>153</v>
      </c>
      <c r="B83" s="23" t="s">
        <v>152</v>
      </c>
      <c r="C83" s="23">
        <v>380</v>
      </c>
      <c r="D83" s="23">
        <v>106</v>
      </c>
      <c r="E83" s="23" t="s">
        <v>625</v>
      </c>
      <c r="F83" s="23" t="s">
        <v>1264</v>
      </c>
      <c r="G83" s="23" t="s">
        <v>627</v>
      </c>
      <c r="H83" s="23" t="s">
        <v>651</v>
      </c>
      <c r="I83" s="23" t="s">
        <v>629</v>
      </c>
      <c r="J83" s="23" t="s">
        <v>630</v>
      </c>
    </row>
    <row r="84" spans="1:10">
      <c r="A84" s="23" t="s">
        <v>155</v>
      </c>
      <c r="B84" s="23" t="s">
        <v>154</v>
      </c>
      <c r="C84" s="23">
        <v>388</v>
      </c>
      <c r="D84" s="23">
        <v>109</v>
      </c>
      <c r="E84" s="23" t="s">
        <v>637</v>
      </c>
      <c r="F84" s="23" t="s">
        <v>626</v>
      </c>
      <c r="G84" s="23" t="s">
        <v>638</v>
      </c>
      <c r="H84" s="23" t="s">
        <v>639</v>
      </c>
      <c r="I84" s="23" t="s">
        <v>640</v>
      </c>
      <c r="J84" s="23" t="s">
        <v>641</v>
      </c>
    </row>
    <row r="85" spans="1:10">
      <c r="A85" s="23" t="s">
        <v>157</v>
      </c>
      <c r="B85" s="23" t="s">
        <v>156</v>
      </c>
      <c r="C85" s="23">
        <v>392</v>
      </c>
      <c r="D85" s="23">
        <v>110</v>
      </c>
      <c r="E85" s="23" t="s">
        <v>647</v>
      </c>
      <c r="F85" s="23" t="s">
        <v>1264</v>
      </c>
      <c r="G85" s="23" t="s">
        <v>648</v>
      </c>
      <c r="H85" s="23" t="s">
        <v>647</v>
      </c>
      <c r="I85" s="23" t="s">
        <v>623</v>
      </c>
      <c r="J85" s="23" t="s">
        <v>663</v>
      </c>
    </row>
    <row r="86" spans="1:10">
      <c r="A86" s="23" t="s">
        <v>159</v>
      </c>
      <c r="B86" s="23" t="s">
        <v>158</v>
      </c>
      <c r="C86" s="23">
        <v>400</v>
      </c>
      <c r="D86" s="23">
        <v>112</v>
      </c>
      <c r="E86" s="23" t="s">
        <v>631</v>
      </c>
      <c r="F86" s="23" t="s">
        <v>644</v>
      </c>
      <c r="G86" s="23" t="s">
        <v>622</v>
      </c>
      <c r="H86" s="23" t="s">
        <v>631</v>
      </c>
      <c r="I86" s="23" t="s">
        <v>623</v>
      </c>
      <c r="J86" s="23" t="s">
        <v>646</v>
      </c>
    </row>
    <row r="87" spans="1:10">
      <c r="A87" s="23" t="s">
        <v>161</v>
      </c>
      <c r="B87" s="23" t="s">
        <v>160</v>
      </c>
      <c r="C87" s="23">
        <v>398</v>
      </c>
      <c r="D87" s="23">
        <v>108</v>
      </c>
      <c r="E87" s="23" t="s">
        <v>625</v>
      </c>
      <c r="F87" s="23" t="s">
        <v>626</v>
      </c>
      <c r="G87" s="23" t="s">
        <v>645</v>
      </c>
      <c r="H87" s="23" t="s">
        <v>668</v>
      </c>
      <c r="I87" s="23" t="s">
        <v>623</v>
      </c>
      <c r="J87" s="23" t="s">
        <v>668</v>
      </c>
    </row>
    <row r="88" spans="1:10">
      <c r="A88" s="23" t="s">
        <v>163</v>
      </c>
      <c r="B88" s="23" t="s">
        <v>162</v>
      </c>
      <c r="C88" s="23">
        <v>404</v>
      </c>
      <c r="D88" s="23">
        <v>114</v>
      </c>
      <c r="E88" s="23" t="s">
        <v>634</v>
      </c>
      <c r="F88" s="23" t="s">
        <v>644</v>
      </c>
      <c r="G88" s="23" t="s">
        <v>659</v>
      </c>
      <c r="H88" s="23" t="s">
        <v>634</v>
      </c>
      <c r="I88" s="23" t="s">
        <v>632</v>
      </c>
      <c r="J88" s="23" t="s">
        <v>660</v>
      </c>
    </row>
    <row r="89" spans="1:10">
      <c r="A89" s="23" t="s">
        <v>165</v>
      </c>
      <c r="B89" s="23" t="s">
        <v>164</v>
      </c>
      <c r="C89" s="23">
        <v>296</v>
      </c>
      <c r="D89" s="23">
        <v>83</v>
      </c>
      <c r="E89" s="23" t="s">
        <v>647</v>
      </c>
      <c r="F89" s="23" t="s">
        <v>644</v>
      </c>
      <c r="G89" s="23" t="s">
        <v>665</v>
      </c>
      <c r="H89" s="23" t="s">
        <v>647</v>
      </c>
      <c r="I89" s="23" t="s">
        <v>649</v>
      </c>
      <c r="J89" s="23" t="s">
        <v>669</v>
      </c>
    </row>
    <row r="90" spans="1:10">
      <c r="A90" s="23" t="s">
        <v>735</v>
      </c>
      <c r="B90" s="23" t="s">
        <v>166</v>
      </c>
      <c r="C90" s="23">
        <v>408</v>
      </c>
      <c r="D90" s="23">
        <v>116</v>
      </c>
      <c r="E90" s="23" t="s">
        <v>647</v>
      </c>
      <c r="F90" s="23" t="s">
        <v>621</v>
      </c>
      <c r="G90" s="23" t="s">
        <v>648</v>
      </c>
      <c r="H90" s="23" t="s">
        <v>647</v>
      </c>
      <c r="I90" s="23" t="s">
        <v>623</v>
      </c>
      <c r="J90" s="23" t="s">
        <v>663</v>
      </c>
    </row>
    <row r="91" spans="1:10">
      <c r="A91" s="23" t="s">
        <v>739</v>
      </c>
      <c r="B91" s="23" t="s">
        <v>297</v>
      </c>
      <c r="C91" s="23">
        <v>410</v>
      </c>
      <c r="D91" s="23">
        <v>117</v>
      </c>
      <c r="E91" s="23" t="s">
        <v>647</v>
      </c>
      <c r="F91" s="23" t="s">
        <v>1264</v>
      </c>
      <c r="G91" s="23" t="s">
        <v>648</v>
      </c>
      <c r="H91" s="23" t="s">
        <v>647</v>
      </c>
      <c r="I91" s="23" t="s">
        <v>623</v>
      </c>
      <c r="J91" s="23" t="s">
        <v>663</v>
      </c>
    </row>
    <row r="92" spans="1:10">
      <c r="A92" s="23" t="s">
        <v>168</v>
      </c>
      <c r="B92" s="23" t="s">
        <v>167</v>
      </c>
      <c r="C92" s="23">
        <v>414</v>
      </c>
      <c r="D92" s="23">
        <v>118</v>
      </c>
      <c r="E92" s="23" t="s">
        <v>631</v>
      </c>
      <c r="F92" s="23" t="s">
        <v>1264</v>
      </c>
      <c r="G92" s="23" t="s">
        <v>622</v>
      </c>
      <c r="H92" s="23" t="s">
        <v>631</v>
      </c>
      <c r="I92" s="23" t="s">
        <v>623</v>
      </c>
      <c r="J92" s="23" t="s">
        <v>646</v>
      </c>
    </row>
    <row r="93" spans="1:10">
      <c r="A93" s="23" t="s">
        <v>170</v>
      </c>
      <c r="B93" s="23" t="s">
        <v>169</v>
      </c>
      <c r="C93" s="23">
        <v>417</v>
      </c>
      <c r="D93" s="23">
        <v>113</v>
      </c>
      <c r="E93" s="23" t="s">
        <v>625</v>
      </c>
      <c r="F93" s="23" t="s">
        <v>644</v>
      </c>
      <c r="G93" s="23" t="s">
        <v>645</v>
      </c>
      <c r="H93" s="23" t="s">
        <v>668</v>
      </c>
      <c r="I93" s="23" t="s">
        <v>623</v>
      </c>
      <c r="J93" s="23" t="s">
        <v>668</v>
      </c>
    </row>
    <row r="94" spans="1:10">
      <c r="A94" s="23" t="s">
        <v>738</v>
      </c>
      <c r="B94" s="23" t="s">
        <v>171</v>
      </c>
      <c r="C94" s="23">
        <v>418</v>
      </c>
      <c r="D94" s="23">
        <v>120</v>
      </c>
      <c r="E94" s="23" t="s">
        <v>647</v>
      </c>
      <c r="F94" s="23" t="s">
        <v>644</v>
      </c>
      <c r="G94" s="23" t="s">
        <v>648</v>
      </c>
      <c r="H94" s="23" t="s">
        <v>647</v>
      </c>
      <c r="I94" s="23" t="s">
        <v>623</v>
      </c>
      <c r="J94" s="23" t="s">
        <v>658</v>
      </c>
    </row>
    <row r="95" spans="1:10">
      <c r="A95" s="23" t="s">
        <v>377</v>
      </c>
      <c r="B95" s="23" t="s">
        <v>172</v>
      </c>
      <c r="C95" s="23">
        <v>428</v>
      </c>
      <c r="D95" s="23">
        <v>119</v>
      </c>
      <c r="E95" s="23" t="s">
        <v>625</v>
      </c>
      <c r="F95" s="23" t="s">
        <v>1264</v>
      </c>
      <c r="G95" s="23" t="s">
        <v>627</v>
      </c>
      <c r="H95" s="23" t="s">
        <v>651</v>
      </c>
      <c r="I95" s="23" t="s">
        <v>629</v>
      </c>
      <c r="J95" s="23" t="s">
        <v>664</v>
      </c>
    </row>
    <row r="96" spans="1:10">
      <c r="A96" s="23" t="s">
        <v>174</v>
      </c>
      <c r="B96" s="23" t="s">
        <v>173</v>
      </c>
      <c r="C96" s="23">
        <v>422</v>
      </c>
      <c r="D96" s="23">
        <v>121</v>
      </c>
      <c r="E96" s="23" t="s">
        <v>631</v>
      </c>
      <c r="F96" s="23" t="s">
        <v>644</v>
      </c>
      <c r="G96" s="23" t="s">
        <v>622</v>
      </c>
      <c r="H96" s="23" t="s">
        <v>631</v>
      </c>
      <c r="I96" s="23" t="s">
        <v>623</v>
      </c>
      <c r="J96" s="23" t="s">
        <v>646</v>
      </c>
    </row>
    <row r="97" spans="1:10">
      <c r="A97" s="23" t="s">
        <v>176</v>
      </c>
      <c r="B97" s="23" t="s">
        <v>175</v>
      </c>
      <c r="C97" s="23">
        <v>426</v>
      </c>
      <c r="D97" s="23">
        <v>122</v>
      </c>
      <c r="E97" s="23" t="s">
        <v>634</v>
      </c>
      <c r="F97" s="23" t="s">
        <v>644</v>
      </c>
      <c r="G97" s="23" t="s">
        <v>635</v>
      </c>
      <c r="H97" s="23" t="s">
        <v>634</v>
      </c>
      <c r="I97" s="23" t="s">
        <v>632</v>
      </c>
      <c r="J97" s="23" t="s">
        <v>657</v>
      </c>
    </row>
    <row r="98" spans="1:10">
      <c r="A98" s="23" t="s">
        <v>178</v>
      </c>
      <c r="B98" s="23" t="s">
        <v>177</v>
      </c>
      <c r="C98" s="23">
        <v>430</v>
      </c>
      <c r="D98" s="23">
        <v>123</v>
      </c>
      <c r="E98" s="23" t="s">
        <v>634</v>
      </c>
      <c r="F98" s="23" t="s">
        <v>621</v>
      </c>
      <c r="G98" s="23" t="s">
        <v>655</v>
      </c>
      <c r="H98" s="23" t="s">
        <v>634</v>
      </c>
      <c r="I98" s="23" t="s">
        <v>632</v>
      </c>
      <c r="J98" s="23" t="s">
        <v>656</v>
      </c>
    </row>
    <row r="99" spans="1:10">
      <c r="A99" s="23" t="s">
        <v>180</v>
      </c>
      <c r="B99" s="23" t="s">
        <v>179</v>
      </c>
      <c r="C99" s="23">
        <v>434</v>
      </c>
      <c r="D99" s="23">
        <v>124</v>
      </c>
      <c r="E99" s="23" t="s">
        <v>631</v>
      </c>
      <c r="F99" s="23" t="s">
        <v>626</v>
      </c>
      <c r="G99" s="23" t="s">
        <v>622</v>
      </c>
      <c r="H99" s="23" t="s">
        <v>631</v>
      </c>
      <c r="I99" s="23" t="s">
        <v>632</v>
      </c>
      <c r="J99" s="23" t="s">
        <v>633</v>
      </c>
    </row>
    <row r="100" spans="1:10">
      <c r="A100" s="23" t="s">
        <v>182</v>
      </c>
      <c r="B100" s="23" t="s">
        <v>181</v>
      </c>
      <c r="C100" s="23">
        <v>438</v>
      </c>
      <c r="D100" s="23" t="e">
        <v>#N/A</v>
      </c>
      <c r="E100" s="23" t="s">
        <v>625</v>
      </c>
      <c r="F100" s="23" t="s">
        <v>1264</v>
      </c>
      <c r="G100" s="23" t="s">
        <v>627</v>
      </c>
      <c r="H100" s="23" t="s">
        <v>667</v>
      </c>
      <c r="I100" s="23" t="s">
        <v>629</v>
      </c>
      <c r="J100" s="23" t="s">
        <v>652</v>
      </c>
    </row>
    <row r="101" spans="1:10">
      <c r="A101" s="23" t="s">
        <v>184</v>
      </c>
      <c r="B101" s="23" t="s">
        <v>183</v>
      </c>
      <c r="C101" s="23">
        <v>440</v>
      </c>
      <c r="D101" s="23">
        <v>126</v>
      </c>
      <c r="E101" s="23" t="s">
        <v>625</v>
      </c>
      <c r="F101" s="23" t="s">
        <v>1264</v>
      </c>
      <c r="G101" s="23" t="s">
        <v>627</v>
      </c>
      <c r="H101" s="23" t="s">
        <v>651</v>
      </c>
      <c r="I101" s="23" t="s">
        <v>629</v>
      </c>
      <c r="J101" s="23" t="s">
        <v>664</v>
      </c>
    </row>
    <row r="102" spans="1:10">
      <c r="A102" s="23" t="s">
        <v>186</v>
      </c>
      <c r="B102" s="23" t="s">
        <v>185</v>
      </c>
      <c r="C102" s="23">
        <v>442</v>
      </c>
      <c r="D102" s="23">
        <v>256</v>
      </c>
      <c r="E102" s="23" t="s">
        <v>625</v>
      </c>
      <c r="F102" s="23" t="s">
        <v>1264</v>
      </c>
      <c r="G102" s="23" t="s">
        <v>627</v>
      </c>
      <c r="H102" s="23" t="s">
        <v>651</v>
      </c>
      <c r="I102" s="23" t="s">
        <v>629</v>
      </c>
      <c r="J102" s="23" t="s">
        <v>652</v>
      </c>
    </row>
    <row r="103" spans="1:10">
      <c r="A103" s="23" t="s">
        <v>917</v>
      </c>
      <c r="B103" s="23" t="s">
        <v>187</v>
      </c>
      <c r="C103" s="23">
        <v>807</v>
      </c>
      <c r="D103" s="23">
        <v>154</v>
      </c>
      <c r="E103" s="23" t="s">
        <v>625</v>
      </c>
      <c r="F103" s="23" t="s">
        <v>626</v>
      </c>
      <c r="G103" s="23" t="s">
        <v>627</v>
      </c>
      <c r="H103" s="23" t="s">
        <v>628</v>
      </c>
      <c r="I103" s="23" t="s">
        <v>629</v>
      </c>
      <c r="J103" s="23" t="s">
        <v>630</v>
      </c>
    </row>
    <row r="104" spans="1:10">
      <c r="A104" s="23" t="s">
        <v>189</v>
      </c>
      <c r="B104" s="23" t="s">
        <v>188</v>
      </c>
      <c r="C104" s="23">
        <v>450</v>
      </c>
      <c r="D104" s="23">
        <v>129</v>
      </c>
      <c r="E104" s="23" t="s">
        <v>634</v>
      </c>
      <c r="F104" s="23" t="s">
        <v>621</v>
      </c>
      <c r="G104" s="23" t="s">
        <v>635</v>
      </c>
      <c r="H104" s="23" t="s">
        <v>634</v>
      </c>
      <c r="I104" s="23" t="s">
        <v>632</v>
      </c>
      <c r="J104" s="23" t="s">
        <v>660</v>
      </c>
    </row>
    <row r="105" spans="1:10">
      <c r="A105" s="23" t="s">
        <v>191</v>
      </c>
      <c r="B105" s="23" t="s">
        <v>190</v>
      </c>
      <c r="C105" s="23">
        <v>454</v>
      </c>
      <c r="D105" s="23">
        <v>130</v>
      </c>
      <c r="E105" s="23" t="s">
        <v>634</v>
      </c>
      <c r="F105" s="23" t="s">
        <v>621</v>
      </c>
      <c r="G105" s="23" t="s">
        <v>635</v>
      </c>
      <c r="H105" s="23" t="s">
        <v>634</v>
      </c>
      <c r="I105" s="23" t="s">
        <v>632</v>
      </c>
      <c r="J105" s="23" t="s">
        <v>660</v>
      </c>
    </row>
    <row r="106" spans="1:10">
      <c r="A106" s="23" t="s">
        <v>193</v>
      </c>
      <c r="B106" s="23" t="s">
        <v>192</v>
      </c>
      <c r="C106" s="23">
        <v>458</v>
      </c>
      <c r="D106" s="23">
        <v>131</v>
      </c>
      <c r="E106" s="23" t="s">
        <v>647</v>
      </c>
      <c r="F106" s="23" t="s">
        <v>626</v>
      </c>
      <c r="G106" s="23" t="s">
        <v>648</v>
      </c>
      <c r="H106" s="23" t="s">
        <v>647</v>
      </c>
      <c r="I106" s="23" t="s">
        <v>623</v>
      </c>
      <c r="J106" s="23" t="s">
        <v>658</v>
      </c>
    </row>
    <row r="107" spans="1:10">
      <c r="A107" s="23" t="s">
        <v>195</v>
      </c>
      <c r="B107" s="23" t="s">
        <v>194</v>
      </c>
      <c r="C107" s="23">
        <v>462</v>
      </c>
      <c r="D107" s="23">
        <v>132</v>
      </c>
      <c r="E107" s="23" t="s">
        <v>620</v>
      </c>
      <c r="F107" s="23" t="s">
        <v>626</v>
      </c>
      <c r="G107" s="23" t="s">
        <v>648</v>
      </c>
      <c r="H107" s="23" t="s">
        <v>620</v>
      </c>
      <c r="I107" s="23" t="s">
        <v>623</v>
      </c>
      <c r="J107" s="23" t="s">
        <v>624</v>
      </c>
    </row>
    <row r="108" spans="1:10">
      <c r="A108" s="23" t="s">
        <v>197</v>
      </c>
      <c r="B108" s="23" t="s">
        <v>196</v>
      </c>
      <c r="C108" s="23">
        <v>466</v>
      </c>
      <c r="D108" s="23">
        <v>133</v>
      </c>
      <c r="E108" s="23" t="s">
        <v>634</v>
      </c>
      <c r="F108" s="23" t="s">
        <v>621</v>
      </c>
      <c r="G108" s="23" t="s">
        <v>655</v>
      </c>
      <c r="H108" s="23" t="s">
        <v>634</v>
      </c>
      <c r="I108" s="23" t="s">
        <v>632</v>
      </c>
      <c r="J108" s="23" t="s">
        <v>656</v>
      </c>
    </row>
    <row r="109" spans="1:10">
      <c r="A109" s="23" t="s">
        <v>199</v>
      </c>
      <c r="B109" s="23" t="s">
        <v>198</v>
      </c>
      <c r="C109" s="23">
        <v>470</v>
      </c>
      <c r="D109" s="23">
        <v>134</v>
      </c>
      <c r="E109" s="23" t="s">
        <v>631</v>
      </c>
      <c r="F109" s="23" t="s">
        <v>1264</v>
      </c>
      <c r="G109" s="23" t="s">
        <v>627</v>
      </c>
      <c r="H109" s="23" t="s">
        <v>651</v>
      </c>
      <c r="I109" s="23" t="s">
        <v>629</v>
      </c>
      <c r="J109" s="23" t="s">
        <v>630</v>
      </c>
    </row>
    <row r="110" spans="1:10">
      <c r="A110" s="23" t="s">
        <v>201</v>
      </c>
      <c r="B110" s="23" t="s">
        <v>200</v>
      </c>
      <c r="C110" s="23">
        <v>584</v>
      </c>
      <c r="D110" s="23">
        <v>127</v>
      </c>
      <c r="E110" s="23" t="s">
        <v>647</v>
      </c>
      <c r="F110" s="23" t="s">
        <v>626</v>
      </c>
      <c r="G110" s="23" t="s">
        <v>665</v>
      </c>
      <c r="H110" s="23" t="s">
        <v>647</v>
      </c>
      <c r="I110" s="23" t="s">
        <v>649</v>
      </c>
      <c r="J110" s="23" t="s">
        <v>669</v>
      </c>
    </row>
    <row r="111" spans="1:10">
      <c r="A111" s="23" t="s">
        <v>203</v>
      </c>
      <c r="B111" s="23" t="s">
        <v>202</v>
      </c>
      <c r="C111" s="23">
        <v>478</v>
      </c>
      <c r="D111" s="23">
        <v>136</v>
      </c>
      <c r="E111" s="23" t="s">
        <v>634</v>
      </c>
      <c r="F111" s="23" t="s">
        <v>644</v>
      </c>
      <c r="G111" s="23" t="s">
        <v>655</v>
      </c>
      <c r="H111" s="23" t="s">
        <v>634</v>
      </c>
      <c r="I111" s="23" t="s">
        <v>632</v>
      </c>
      <c r="J111" s="23" t="s">
        <v>656</v>
      </c>
    </row>
    <row r="112" spans="1:10">
      <c r="A112" s="23" t="s">
        <v>205</v>
      </c>
      <c r="B112" s="23" t="s">
        <v>204</v>
      </c>
      <c r="C112" s="23">
        <v>480</v>
      </c>
      <c r="D112" s="23">
        <v>137</v>
      </c>
      <c r="E112" s="23" t="s">
        <v>634</v>
      </c>
      <c r="F112" s="23" t="s">
        <v>626</v>
      </c>
      <c r="G112" s="23" t="s">
        <v>635</v>
      </c>
      <c r="H112" s="23" t="s">
        <v>634</v>
      </c>
      <c r="I112" s="23" t="s">
        <v>632</v>
      </c>
      <c r="J112" s="23" t="s">
        <v>660</v>
      </c>
    </row>
    <row r="113" spans="1:10">
      <c r="A113" s="23" t="s">
        <v>207</v>
      </c>
      <c r="B113" s="23" t="s">
        <v>206</v>
      </c>
      <c r="C113" s="23">
        <v>484</v>
      </c>
      <c r="D113" s="23">
        <v>138</v>
      </c>
      <c r="E113" s="23" t="s">
        <v>637</v>
      </c>
      <c r="F113" s="23" t="s">
        <v>626</v>
      </c>
      <c r="G113" s="23" t="s">
        <v>638</v>
      </c>
      <c r="H113" s="23" t="s">
        <v>639</v>
      </c>
      <c r="I113" s="23" t="s">
        <v>640</v>
      </c>
      <c r="J113" s="23" t="s">
        <v>654</v>
      </c>
    </row>
    <row r="114" spans="1:10">
      <c r="A114" s="23" t="s">
        <v>669</v>
      </c>
      <c r="B114" s="23" t="s">
        <v>208</v>
      </c>
      <c r="C114" s="23">
        <v>583</v>
      </c>
      <c r="D114" s="23">
        <v>145</v>
      </c>
      <c r="E114" s="23" t="s">
        <v>647</v>
      </c>
      <c r="F114" s="23" t="s">
        <v>644</v>
      </c>
      <c r="G114" s="23" t="s">
        <v>665</v>
      </c>
      <c r="H114" s="23" t="s">
        <v>647</v>
      </c>
      <c r="I114" s="23" t="s">
        <v>649</v>
      </c>
      <c r="J114" s="23" t="s">
        <v>669</v>
      </c>
    </row>
    <row r="115" spans="1:10">
      <c r="A115" s="23" t="s">
        <v>740</v>
      </c>
      <c r="B115" s="23" t="s">
        <v>209</v>
      </c>
      <c r="C115" s="23">
        <v>498</v>
      </c>
      <c r="D115" s="23">
        <v>146</v>
      </c>
      <c r="E115" s="23" t="s">
        <v>625</v>
      </c>
      <c r="F115" s="23" t="s">
        <v>626</v>
      </c>
      <c r="G115" s="23" t="s">
        <v>627</v>
      </c>
      <c r="H115" s="23" t="s">
        <v>628</v>
      </c>
      <c r="I115" s="23" t="s">
        <v>629</v>
      </c>
      <c r="J115" s="23" t="s">
        <v>653</v>
      </c>
    </row>
    <row r="116" spans="1:10">
      <c r="A116" s="23" t="s">
        <v>211</v>
      </c>
      <c r="B116" s="23" t="s">
        <v>210</v>
      </c>
      <c r="C116" s="23">
        <v>496</v>
      </c>
      <c r="D116" s="23">
        <v>141</v>
      </c>
      <c r="E116" s="23" t="s">
        <v>647</v>
      </c>
      <c r="F116" s="23" t="s">
        <v>626</v>
      </c>
      <c r="G116" s="23" t="s">
        <v>648</v>
      </c>
      <c r="H116" s="23" t="s">
        <v>647</v>
      </c>
      <c r="I116" s="23" t="s">
        <v>623</v>
      </c>
      <c r="J116" s="23" t="s">
        <v>663</v>
      </c>
    </row>
    <row r="117" spans="1:10">
      <c r="A117" s="23" t="s">
        <v>213</v>
      </c>
      <c r="B117" s="23" t="s">
        <v>212</v>
      </c>
      <c r="C117" s="23">
        <v>499</v>
      </c>
      <c r="D117" s="23">
        <v>273</v>
      </c>
      <c r="E117" s="23" t="s">
        <v>625</v>
      </c>
      <c r="F117" s="23" t="s">
        <v>626</v>
      </c>
      <c r="G117" s="23" t="s">
        <v>627</v>
      </c>
      <c r="H117" s="23" t="s">
        <v>628</v>
      </c>
      <c r="I117" s="23" t="s">
        <v>629</v>
      </c>
      <c r="J117" s="23" t="s">
        <v>630</v>
      </c>
    </row>
    <row r="118" spans="1:10">
      <c r="A118" s="23" t="s">
        <v>215</v>
      </c>
      <c r="B118" s="23" t="s">
        <v>214</v>
      </c>
      <c r="C118" s="23">
        <v>504</v>
      </c>
      <c r="D118" s="23">
        <v>143</v>
      </c>
      <c r="E118" s="23" t="s">
        <v>631</v>
      </c>
      <c r="F118" s="23" t="s">
        <v>644</v>
      </c>
      <c r="G118" s="23" t="s">
        <v>622</v>
      </c>
      <c r="H118" s="23" t="s">
        <v>631</v>
      </c>
      <c r="I118" s="23" t="s">
        <v>632</v>
      </c>
      <c r="J118" s="23" t="s">
        <v>633</v>
      </c>
    </row>
    <row r="119" spans="1:10">
      <c r="A119" s="23" t="s">
        <v>217</v>
      </c>
      <c r="B119" s="23" t="s">
        <v>216</v>
      </c>
      <c r="C119" s="23">
        <v>508</v>
      </c>
      <c r="D119" s="23">
        <v>144</v>
      </c>
      <c r="E119" s="23" t="s">
        <v>634</v>
      </c>
      <c r="F119" s="23" t="s">
        <v>621</v>
      </c>
      <c r="G119" s="23" t="s">
        <v>635</v>
      </c>
      <c r="H119" s="23" t="s">
        <v>634</v>
      </c>
      <c r="I119" s="23" t="s">
        <v>632</v>
      </c>
      <c r="J119" s="23" t="s">
        <v>660</v>
      </c>
    </row>
    <row r="120" spans="1:10">
      <c r="A120" s="23" t="s">
        <v>369</v>
      </c>
      <c r="B120" s="23" t="s">
        <v>218</v>
      </c>
      <c r="C120" s="23">
        <v>104</v>
      </c>
      <c r="D120" s="23">
        <v>28</v>
      </c>
      <c r="E120" s="23" t="s">
        <v>647</v>
      </c>
      <c r="F120" s="23" t="s">
        <v>644</v>
      </c>
      <c r="G120" s="23" t="s">
        <v>648</v>
      </c>
      <c r="H120" s="23" t="s">
        <v>647</v>
      </c>
      <c r="I120" s="23" t="s">
        <v>623</v>
      </c>
      <c r="J120" s="23" t="s">
        <v>658</v>
      </c>
    </row>
    <row r="121" spans="1:10">
      <c r="A121" s="23" t="s">
        <v>220</v>
      </c>
      <c r="B121" s="23" t="s">
        <v>219</v>
      </c>
      <c r="C121" s="23">
        <v>516</v>
      </c>
      <c r="D121" s="23">
        <v>147</v>
      </c>
      <c r="E121" s="23" t="s">
        <v>634</v>
      </c>
      <c r="F121" s="23" t="s">
        <v>626</v>
      </c>
      <c r="G121" s="23" t="s">
        <v>635</v>
      </c>
      <c r="H121" s="23" t="s">
        <v>634</v>
      </c>
      <c r="I121" s="23" t="s">
        <v>632</v>
      </c>
      <c r="J121" s="23" t="s">
        <v>657</v>
      </c>
    </row>
    <row r="122" spans="1:10">
      <c r="A122" s="23" t="s">
        <v>222</v>
      </c>
      <c r="B122" s="23" t="s">
        <v>221</v>
      </c>
      <c r="C122" s="23">
        <v>520</v>
      </c>
      <c r="D122" s="23">
        <v>148</v>
      </c>
      <c r="E122" s="23" t="s">
        <v>647</v>
      </c>
      <c r="F122" s="23" t="s">
        <v>1264</v>
      </c>
      <c r="G122" s="23" t="s">
        <v>665</v>
      </c>
      <c r="H122" s="23" t="s">
        <v>647</v>
      </c>
      <c r="I122" s="23" t="s">
        <v>649</v>
      </c>
      <c r="J122" s="23" t="s">
        <v>669</v>
      </c>
    </row>
    <row r="123" spans="1:10">
      <c r="A123" s="23" t="s">
        <v>224</v>
      </c>
      <c r="B123" s="23" t="s">
        <v>223</v>
      </c>
      <c r="C123" s="23">
        <v>524</v>
      </c>
      <c r="D123" s="23">
        <v>149</v>
      </c>
      <c r="E123" s="23" t="s">
        <v>620</v>
      </c>
      <c r="F123" s="23" t="s">
        <v>644</v>
      </c>
      <c r="G123" s="23" t="s">
        <v>648</v>
      </c>
      <c r="H123" s="23" t="s">
        <v>620</v>
      </c>
      <c r="I123" s="23" t="s">
        <v>623</v>
      </c>
      <c r="J123" s="23" t="s">
        <v>624</v>
      </c>
    </row>
    <row r="124" spans="1:10">
      <c r="A124" s="23" t="s">
        <v>226</v>
      </c>
      <c r="B124" s="23" t="s">
        <v>225</v>
      </c>
      <c r="C124" s="23">
        <v>528</v>
      </c>
      <c r="D124" s="23">
        <v>150</v>
      </c>
      <c r="E124" s="23" t="s">
        <v>625</v>
      </c>
      <c r="F124" s="23" t="s">
        <v>1264</v>
      </c>
      <c r="G124" s="23" t="s">
        <v>627</v>
      </c>
      <c r="H124" s="23" t="s">
        <v>651</v>
      </c>
      <c r="I124" s="23" t="s">
        <v>629</v>
      </c>
      <c r="J124" s="23" t="s">
        <v>652</v>
      </c>
    </row>
    <row r="125" spans="1:10">
      <c r="A125" s="23" t="s">
        <v>228</v>
      </c>
      <c r="B125" s="23" t="s">
        <v>227</v>
      </c>
      <c r="C125" s="23">
        <v>554</v>
      </c>
      <c r="D125" s="23">
        <v>156</v>
      </c>
      <c r="E125" s="23" t="s">
        <v>647</v>
      </c>
      <c r="F125" s="23" t="s">
        <v>1264</v>
      </c>
      <c r="G125" s="23" t="s">
        <v>648</v>
      </c>
      <c r="H125" s="23" t="s">
        <v>647</v>
      </c>
      <c r="I125" s="23" t="s">
        <v>649</v>
      </c>
      <c r="J125" s="23" t="s">
        <v>650</v>
      </c>
    </row>
    <row r="126" spans="1:10">
      <c r="A126" s="23" t="s">
        <v>230</v>
      </c>
      <c r="B126" s="23" t="s">
        <v>229</v>
      </c>
      <c r="C126" s="23">
        <v>558</v>
      </c>
      <c r="D126" s="23">
        <v>157</v>
      </c>
      <c r="E126" s="23" t="s">
        <v>637</v>
      </c>
      <c r="F126" s="23" t="s">
        <v>644</v>
      </c>
      <c r="G126" s="23" t="s">
        <v>638</v>
      </c>
      <c r="H126" s="23" t="s">
        <v>639</v>
      </c>
      <c r="I126" s="23" t="s">
        <v>640</v>
      </c>
      <c r="J126" s="23" t="s">
        <v>654</v>
      </c>
    </row>
    <row r="127" spans="1:10">
      <c r="A127" s="23" t="s">
        <v>232</v>
      </c>
      <c r="B127" s="23" t="s">
        <v>231</v>
      </c>
      <c r="C127" s="23">
        <v>562</v>
      </c>
      <c r="D127" s="23">
        <v>158</v>
      </c>
      <c r="E127" s="23" t="s">
        <v>634</v>
      </c>
      <c r="F127" s="23" t="s">
        <v>621</v>
      </c>
      <c r="G127" s="23" t="s">
        <v>655</v>
      </c>
      <c r="H127" s="23" t="s">
        <v>634</v>
      </c>
      <c r="I127" s="23" t="s">
        <v>632</v>
      </c>
      <c r="J127" s="23" t="s">
        <v>656</v>
      </c>
    </row>
    <row r="128" spans="1:10">
      <c r="A128" s="23" t="s">
        <v>234</v>
      </c>
      <c r="B128" s="23" t="s">
        <v>233</v>
      </c>
      <c r="C128" s="23">
        <v>566</v>
      </c>
      <c r="D128" s="23">
        <v>159</v>
      </c>
      <c r="E128" s="23" t="s">
        <v>634</v>
      </c>
      <c r="F128" s="23" t="s">
        <v>644</v>
      </c>
      <c r="G128" s="23" t="s">
        <v>655</v>
      </c>
      <c r="H128" s="23" t="s">
        <v>634</v>
      </c>
      <c r="I128" s="23" t="s">
        <v>632</v>
      </c>
      <c r="J128" s="23" t="s">
        <v>656</v>
      </c>
    </row>
    <row r="129" spans="1:10">
      <c r="A129" s="23" t="s">
        <v>236</v>
      </c>
      <c r="B129" s="23" t="s">
        <v>235</v>
      </c>
      <c r="C129" s="23">
        <v>578</v>
      </c>
      <c r="D129" s="23">
        <v>162</v>
      </c>
      <c r="E129" s="23" t="s">
        <v>625</v>
      </c>
      <c r="F129" s="23" t="s">
        <v>1264</v>
      </c>
      <c r="G129" s="23" t="s">
        <v>627</v>
      </c>
      <c r="H129" s="23" t="s">
        <v>667</v>
      </c>
      <c r="I129" s="23" t="s">
        <v>629</v>
      </c>
      <c r="J129" s="23" t="s">
        <v>664</v>
      </c>
    </row>
    <row r="130" spans="1:10">
      <c r="A130" s="23" t="s">
        <v>239</v>
      </c>
      <c r="B130" s="23" t="s">
        <v>238</v>
      </c>
      <c r="C130" s="23">
        <v>512</v>
      </c>
      <c r="D130" s="23">
        <v>221</v>
      </c>
      <c r="E130" s="23" t="s">
        <v>631</v>
      </c>
      <c r="F130" s="23" t="s">
        <v>1264</v>
      </c>
      <c r="G130" s="23" t="s">
        <v>622</v>
      </c>
      <c r="H130" s="23" t="s">
        <v>631</v>
      </c>
      <c r="I130" s="23" t="s">
        <v>623</v>
      </c>
      <c r="J130" s="23" t="s">
        <v>646</v>
      </c>
    </row>
    <row r="131" spans="1:10">
      <c r="A131" s="23" t="s">
        <v>241</v>
      </c>
      <c r="B131" s="23" t="s">
        <v>240</v>
      </c>
      <c r="C131" s="23">
        <v>586</v>
      </c>
      <c r="D131" s="23">
        <v>165</v>
      </c>
      <c r="E131" s="23" t="s">
        <v>620</v>
      </c>
      <c r="F131" s="23" t="s">
        <v>644</v>
      </c>
      <c r="G131" s="23" t="s">
        <v>622</v>
      </c>
      <c r="H131" s="23" t="s">
        <v>620</v>
      </c>
      <c r="I131" s="23" t="s">
        <v>623</v>
      </c>
      <c r="J131" s="23" t="s">
        <v>624</v>
      </c>
    </row>
    <row r="132" spans="1:10">
      <c r="A132" s="23" t="s">
        <v>243</v>
      </c>
      <c r="B132" s="23" t="s">
        <v>242</v>
      </c>
      <c r="C132" s="23">
        <v>585</v>
      </c>
      <c r="D132" s="23">
        <v>180</v>
      </c>
      <c r="E132" s="23" t="s">
        <v>647</v>
      </c>
      <c r="F132" s="23" t="s">
        <v>1264</v>
      </c>
      <c r="G132" s="23" t="s">
        <v>665</v>
      </c>
      <c r="H132" s="23" t="s">
        <v>647</v>
      </c>
      <c r="I132" s="23" t="s">
        <v>649</v>
      </c>
      <c r="J132" s="23" t="s">
        <v>669</v>
      </c>
    </row>
    <row r="133" spans="1:10">
      <c r="A133" s="23" t="s">
        <v>391</v>
      </c>
      <c r="B133" s="23" t="s">
        <v>237</v>
      </c>
      <c r="C133" s="23">
        <v>275</v>
      </c>
      <c r="D133" s="23">
        <v>299</v>
      </c>
      <c r="E133" s="23" t="s">
        <v>631</v>
      </c>
      <c r="F133" s="23" t="s">
        <v>644</v>
      </c>
      <c r="G133" s="23" t="s">
        <v>622</v>
      </c>
      <c r="H133" s="23" t="s">
        <v>631</v>
      </c>
      <c r="I133" s="23" t="s">
        <v>623</v>
      </c>
      <c r="J133" s="23" t="s">
        <v>646</v>
      </c>
    </row>
    <row r="134" spans="1:10">
      <c r="A134" s="23" t="s">
        <v>245</v>
      </c>
      <c r="B134" s="23" t="s">
        <v>244</v>
      </c>
      <c r="C134" s="23">
        <v>591</v>
      </c>
      <c r="D134" s="23">
        <v>166</v>
      </c>
      <c r="E134" s="23" t="s">
        <v>637</v>
      </c>
      <c r="F134" s="23" t="s">
        <v>1264</v>
      </c>
      <c r="G134" s="23" t="s">
        <v>638</v>
      </c>
      <c r="H134" s="23" t="s">
        <v>639</v>
      </c>
      <c r="I134" s="23" t="s">
        <v>640</v>
      </c>
      <c r="J134" s="23" t="s">
        <v>654</v>
      </c>
    </row>
    <row r="135" spans="1:10">
      <c r="A135" s="23" t="s">
        <v>247</v>
      </c>
      <c r="B135" s="23" t="s">
        <v>246</v>
      </c>
      <c r="C135" s="23">
        <v>598</v>
      </c>
      <c r="D135" s="23">
        <v>168</v>
      </c>
      <c r="E135" s="23" t="s">
        <v>647</v>
      </c>
      <c r="F135" s="23" t="s">
        <v>644</v>
      </c>
      <c r="G135" s="23" t="s">
        <v>648</v>
      </c>
      <c r="H135" s="23" t="s">
        <v>647</v>
      </c>
      <c r="I135" s="23" t="s">
        <v>649</v>
      </c>
      <c r="J135" s="23" t="s">
        <v>666</v>
      </c>
    </row>
    <row r="136" spans="1:10">
      <c r="A136" s="23" t="s">
        <v>249</v>
      </c>
      <c r="B136" s="23" t="s">
        <v>248</v>
      </c>
      <c r="C136" s="23">
        <v>600</v>
      </c>
      <c r="D136" s="23">
        <v>169</v>
      </c>
      <c r="E136" s="23" t="s">
        <v>637</v>
      </c>
      <c r="F136" s="23" t="s">
        <v>626</v>
      </c>
      <c r="G136" s="23" t="s">
        <v>638</v>
      </c>
      <c r="H136" s="23" t="s">
        <v>642</v>
      </c>
      <c r="I136" s="23" t="s">
        <v>640</v>
      </c>
      <c r="J136" s="23" t="s">
        <v>643</v>
      </c>
    </row>
    <row r="137" spans="1:10">
      <c r="A137" s="23" t="s">
        <v>251</v>
      </c>
      <c r="B137" s="23" t="s">
        <v>250</v>
      </c>
      <c r="C137" s="23">
        <v>604</v>
      </c>
      <c r="D137" s="23">
        <v>170</v>
      </c>
      <c r="E137" s="23" t="s">
        <v>637</v>
      </c>
      <c r="F137" s="23" t="s">
        <v>626</v>
      </c>
      <c r="G137" s="23" t="s">
        <v>638</v>
      </c>
      <c r="H137" s="23" t="s">
        <v>642</v>
      </c>
      <c r="I137" s="23" t="s">
        <v>640</v>
      </c>
      <c r="J137" s="23" t="s">
        <v>643</v>
      </c>
    </row>
    <row r="138" spans="1:10">
      <c r="A138" s="23" t="s">
        <v>253</v>
      </c>
      <c r="B138" s="23" t="s">
        <v>252</v>
      </c>
      <c r="C138" s="23">
        <v>608</v>
      </c>
      <c r="D138" s="23">
        <v>171</v>
      </c>
      <c r="E138" s="23" t="s">
        <v>647</v>
      </c>
      <c r="F138" s="23" t="s">
        <v>644</v>
      </c>
      <c r="G138" s="23" t="s">
        <v>648</v>
      </c>
      <c r="H138" s="23" t="s">
        <v>647</v>
      </c>
      <c r="I138" s="23" t="s">
        <v>623</v>
      </c>
      <c r="J138" s="23" t="s">
        <v>658</v>
      </c>
    </row>
    <row r="139" spans="1:10">
      <c r="A139" s="23" t="s">
        <v>255</v>
      </c>
      <c r="B139" s="23" t="s">
        <v>254</v>
      </c>
      <c r="C139" s="23">
        <v>616</v>
      </c>
      <c r="D139" s="23">
        <v>173</v>
      </c>
      <c r="E139" s="23" t="s">
        <v>625</v>
      </c>
      <c r="F139" s="23" t="s">
        <v>1264</v>
      </c>
      <c r="G139" s="23" t="s">
        <v>627</v>
      </c>
      <c r="H139" s="23" t="s">
        <v>651</v>
      </c>
      <c r="I139" s="23" t="s">
        <v>629</v>
      </c>
      <c r="J139" s="23" t="s">
        <v>653</v>
      </c>
    </row>
    <row r="140" spans="1:10">
      <c r="A140" s="23" t="s">
        <v>257</v>
      </c>
      <c r="B140" s="23" t="s">
        <v>256</v>
      </c>
      <c r="C140" s="23">
        <v>620</v>
      </c>
      <c r="D140" s="23">
        <v>174</v>
      </c>
      <c r="E140" s="23" t="s">
        <v>625</v>
      </c>
      <c r="F140" s="23" t="s">
        <v>1264</v>
      </c>
      <c r="G140" s="23" t="s">
        <v>627</v>
      </c>
      <c r="H140" s="23" t="s">
        <v>651</v>
      </c>
      <c r="I140" s="23" t="s">
        <v>629</v>
      </c>
      <c r="J140" s="23" t="s">
        <v>630</v>
      </c>
    </row>
    <row r="141" spans="1:10">
      <c r="A141" s="23" t="s">
        <v>259</v>
      </c>
      <c r="B141" s="23" t="s">
        <v>258</v>
      </c>
      <c r="C141" s="23">
        <v>634</v>
      </c>
      <c r="D141" s="23">
        <v>179</v>
      </c>
      <c r="E141" s="23" t="s">
        <v>631</v>
      </c>
      <c r="F141" s="23" t="s">
        <v>1264</v>
      </c>
      <c r="G141" s="23" t="s">
        <v>622</v>
      </c>
      <c r="H141" s="23" t="s">
        <v>631</v>
      </c>
      <c r="I141" s="23" t="s">
        <v>623</v>
      </c>
      <c r="J141" s="23" t="s">
        <v>646</v>
      </c>
    </row>
    <row r="142" spans="1:10">
      <c r="A142" s="23" t="s">
        <v>261</v>
      </c>
      <c r="B142" s="23" t="s">
        <v>260</v>
      </c>
      <c r="C142" s="23">
        <v>642</v>
      </c>
      <c r="D142" s="23">
        <v>183</v>
      </c>
      <c r="E142" s="23" t="s">
        <v>625</v>
      </c>
      <c r="F142" s="23" t="s">
        <v>1264</v>
      </c>
      <c r="G142" s="23" t="s">
        <v>627</v>
      </c>
      <c r="H142" s="23" t="s">
        <v>651</v>
      </c>
      <c r="I142" s="23" t="s">
        <v>629</v>
      </c>
      <c r="J142" s="23" t="s">
        <v>653</v>
      </c>
    </row>
    <row r="143" spans="1:10">
      <c r="A143" s="23" t="s">
        <v>376</v>
      </c>
      <c r="B143" s="23" t="s">
        <v>262</v>
      </c>
      <c r="C143" s="23">
        <v>643</v>
      </c>
      <c r="D143" s="23">
        <v>185</v>
      </c>
      <c r="E143" s="23" t="s">
        <v>625</v>
      </c>
      <c r="F143" s="23" t="s">
        <v>1264</v>
      </c>
      <c r="G143" s="23" t="s">
        <v>627</v>
      </c>
      <c r="H143" s="23" t="s">
        <v>670</v>
      </c>
      <c r="I143" s="23" t="s">
        <v>629</v>
      </c>
      <c r="J143" s="23" t="s">
        <v>653</v>
      </c>
    </row>
    <row r="144" spans="1:10">
      <c r="A144" s="23" t="s">
        <v>264</v>
      </c>
      <c r="B144" s="23" t="s">
        <v>263</v>
      </c>
      <c r="C144" s="23">
        <v>646</v>
      </c>
      <c r="D144" s="23">
        <v>184</v>
      </c>
      <c r="E144" s="23" t="s">
        <v>634</v>
      </c>
      <c r="F144" s="23" t="s">
        <v>621</v>
      </c>
      <c r="G144" s="23" t="s">
        <v>659</v>
      </c>
      <c r="H144" s="23" t="s">
        <v>634</v>
      </c>
      <c r="I144" s="23" t="s">
        <v>632</v>
      </c>
      <c r="J144" s="23" t="s">
        <v>660</v>
      </c>
    </row>
    <row r="145" spans="1:10">
      <c r="A145" s="23" t="s">
        <v>266</v>
      </c>
      <c r="B145" s="23" t="s">
        <v>265</v>
      </c>
      <c r="C145" s="23">
        <v>659</v>
      </c>
      <c r="D145" s="23">
        <v>188</v>
      </c>
      <c r="E145" s="23" t="s">
        <v>637</v>
      </c>
      <c r="F145" s="23" t="s">
        <v>1264</v>
      </c>
      <c r="G145" s="23" t="s">
        <v>638</v>
      </c>
      <c r="H145" s="23" t="s">
        <v>639</v>
      </c>
      <c r="I145" s="23" t="s">
        <v>640</v>
      </c>
      <c r="J145" s="23" t="s">
        <v>641</v>
      </c>
    </row>
    <row r="146" spans="1:10">
      <c r="A146" s="23" t="s">
        <v>268</v>
      </c>
      <c r="B146" s="23" t="s">
        <v>267</v>
      </c>
      <c r="C146" s="23">
        <v>662</v>
      </c>
      <c r="D146" s="23">
        <v>189</v>
      </c>
      <c r="E146" s="23" t="s">
        <v>637</v>
      </c>
      <c r="F146" s="23" t="s">
        <v>626</v>
      </c>
      <c r="G146" s="23" t="s">
        <v>638</v>
      </c>
      <c r="H146" s="23" t="s">
        <v>639</v>
      </c>
      <c r="I146" s="23" t="s">
        <v>640</v>
      </c>
      <c r="J146" s="23" t="s">
        <v>641</v>
      </c>
    </row>
    <row r="147" spans="1:10">
      <c r="A147" s="23" t="s">
        <v>270</v>
      </c>
      <c r="B147" s="23" t="s">
        <v>269</v>
      </c>
      <c r="C147" s="23">
        <v>670</v>
      </c>
      <c r="D147" s="23">
        <v>191</v>
      </c>
      <c r="E147" s="23" t="s">
        <v>637</v>
      </c>
      <c r="F147" s="23" t="s">
        <v>626</v>
      </c>
      <c r="G147" s="23" t="s">
        <v>638</v>
      </c>
      <c r="H147" s="23" t="s">
        <v>639</v>
      </c>
      <c r="I147" s="23" t="s">
        <v>640</v>
      </c>
      <c r="J147" s="23" t="s">
        <v>641</v>
      </c>
    </row>
    <row r="148" spans="1:10">
      <c r="A148" s="23" t="s">
        <v>272</v>
      </c>
      <c r="B148" s="23" t="s">
        <v>271</v>
      </c>
      <c r="C148" s="23">
        <v>882</v>
      </c>
      <c r="D148" s="23">
        <v>244</v>
      </c>
      <c r="E148" s="23" t="s">
        <v>647</v>
      </c>
      <c r="F148" s="23" t="s">
        <v>644</v>
      </c>
      <c r="G148" s="23" t="s">
        <v>665</v>
      </c>
      <c r="H148" s="23" t="s">
        <v>647</v>
      </c>
      <c r="I148" s="23" t="s">
        <v>649</v>
      </c>
      <c r="J148" s="23" t="s">
        <v>671</v>
      </c>
    </row>
    <row r="149" spans="1:10">
      <c r="A149" s="23" t="s">
        <v>274</v>
      </c>
      <c r="B149" s="23" t="s">
        <v>273</v>
      </c>
      <c r="C149" s="23">
        <v>678</v>
      </c>
      <c r="D149" s="23">
        <v>193</v>
      </c>
      <c r="E149" s="23" t="s">
        <v>634</v>
      </c>
      <c r="F149" s="23" t="s">
        <v>644</v>
      </c>
      <c r="G149" s="23" t="s">
        <v>655</v>
      </c>
      <c r="H149" s="23" t="s">
        <v>634</v>
      </c>
      <c r="I149" s="23" t="s">
        <v>632</v>
      </c>
      <c r="J149" s="23" t="s">
        <v>636</v>
      </c>
    </row>
    <row r="150" spans="1:10">
      <c r="A150" s="23" t="s">
        <v>276</v>
      </c>
      <c r="B150" s="23" t="s">
        <v>275</v>
      </c>
      <c r="C150" s="23">
        <v>682</v>
      </c>
      <c r="D150" s="23">
        <v>194</v>
      </c>
      <c r="E150" s="23" t="s">
        <v>631</v>
      </c>
      <c r="F150" s="23" t="s">
        <v>1264</v>
      </c>
      <c r="G150" s="23" t="s">
        <v>622</v>
      </c>
      <c r="H150" s="23" t="s">
        <v>631</v>
      </c>
      <c r="I150" s="23" t="s">
        <v>623</v>
      </c>
      <c r="J150" s="23" t="s">
        <v>646</v>
      </c>
    </row>
    <row r="151" spans="1:10">
      <c r="A151" s="23" t="s">
        <v>278</v>
      </c>
      <c r="B151" s="23" t="s">
        <v>277</v>
      </c>
      <c r="C151" s="23">
        <v>686</v>
      </c>
      <c r="D151" s="23">
        <v>195</v>
      </c>
      <c r="E151" s="23" t="s">
        <v>634</v>
      </c>
      <c r="F151" s="23" t="s">
        <v>644</v>
      </c>
      <c r="G151" s="23" t="s">
        <v>655</v>
      </c>
      <c r="H151" s="23" t="s">
        <v>634</v>
      </c>
      <c r="I151" s="23" t="s">
        <v>632</v>
      </c>
      <c r="J151" s="23" t="s">
        <v>656</v>
      </c>
    </row>
    <row r="152" spans="1:10">
      <c r="A152" s="23" t="s">
        <v>280</v>
      </c>
      <c r="B152" s="23" t="s">
        <v>279</v>
      </c>
      <c r="C152" s="23">
        <v>688</v>
      </c>
      <c r="D152" s="23">
        <v>272</v>
      </c>
      <c r="E152" s="23" t="s">
        <v>625</v>
      </c>
      <c r="F152" s="23" t="s">
        <v>626</v>
      </c>
      <c r="G152" s="23" t="s">
        <v>627</v>
      </c>
      <c r="H152" s="23" t="s">
        <v>628</v>
      </c>
      <c r="I152" s="23" t="s">
        <v>629</v>
      </c>
      <c r="J152" s="23" t="s">
        <v>630</v>
      </c>
    </row>
    <row r="153" spans="1:10">
      <c r="A153" s="23" t="s">
        <v>282</v>
      </c>
      <c r="B153" s="23" t="s">
        <v>281</v>
      </c>
      <c r="C153" s="23">
        <v>690</v>
      </c>
      <c r="D153" s="23">
        <v>196</v>
      </c>
      <c r="E153" s="23" t="s">
        <v>634</v>
      </c>
      <c r="F153" s="23" t="s">
        <v>1264</v>
      </c>
      <c r="G153" s="23" t="s">
        <v>635</v>
      </c>
      <c r="H153" s="23" t="s">
        <v>634</v>
      </c>
      <c r="I153" s="23" t="s">
        <v>632</v>
      </c>
      <c r="J153" s="23" t="s">
        <v>660</v>
      </c>
    </row>
    <row r="154" spans="1:10">
      <c r="A154" s="23" t="s">
        <v>284</v>
      </c>
      <c r="B154" s="23" t="s">
        <v>283</v>
      </c>
      <c r="C154" s="23">
        <v>694</v>
      </c>
      <c r="D154" s="23">
        <v>197</v>
      </c>
      <c r="E154" s="23" t="s">
        <v>634</v>
      </c>
      <c r="F154" s="23" t="s">
        <v>621</v>
      </c>
      <c r="G154" s="23" t="s">
        <v>655</v>
      </c>
      <c r="H154" s="23" t="s">
        <v>634</v>
      </c>
      <c r="I154" s="23" t="s">
        <v>632</v>
      </c>
      <c r="J154" s="23" t="s">
        <v>656</v>
      </c>
    </row>
    <row r="155" spans="1:10">
      <c r="A155" s="23" t="s">
        <v>286</v>
      </c>
      <c r="B155" s="23" t="s">
        <v>285</v>
      </c>
      <c r="C155" s="23">
        <v>702</v>
      </c>
      <c r="D155" s="23">
        <v>200</v>
      </c>
      <c r="E155" s="23" t="s">
        <v>647</v>
      </c>
      <c r="F155" s="23" t="s">
        <v>1264</v>
      </c>
      <c r="G155" s="23" t="s">
        <v>648</v>
      </c>
      <c r="H155" s="23" t="s">
        <v>647</v>
      </c>
      <c r="I155" s="23" t="s">
        <v>623</v>
      </c>
      <c r="J155" s="23" t="s">
        <v>658</v>
      </c>
    </row>
    <row r="156" spans="1:10">
      <c r="A156" s="23" t="s">
        <v>288</v>
      </c>
      <c r="B156" s="23" t="s">
        <v>287</v>
      </c>
      <c r="C156" s="23">
        <v>703</v>
      </c>
      <c r="D156" s="23">
        <v>199</v>
      </c>
      <c r="E156" s="23" t="s">
        <v>625</v>
      </c>
      <c r="F156" s="23" t="s">
        <v>1264</v>
      </c>
      <c r="G156" s="23" t="s">
        <v>627</v>
      </c>
      <c r="H156" s="23" t="s">
        <v>651</v>
      </c>
      <c r="I156" s="23" t="s">
        <v>629</v>
      </c>
      <c r="J156" s="23" t="s">
        <v>653</v>
      </c>
    </row>
    <row r="157" spans="1:10">
      <c r="A157" s="23" t="s">
        <v>290</v>
      </c>
      <c r="B157" s="23" t="s">
        <v>289</v>
      </c>
      <c r="C157" s="23">
        <v>705</v>
      </c>
      <c r="D157" s="23">
        <v>198</v>
      </c>
      <c r="E157" s="23" t="s">
        <v>625</v>
      </c>
      <c r="F157" s="23" t="s">
        <v>1264</v>
      </c>
      <c r="G157" s="23" t="s">
        <v>627</v>
      </c>
      <c r="H157" s="23" t="s">
        <v>651</v>
      </c>
      <c r="I157" s="23" t="s">
        <v>629</v>
      </c>
      <c r="J157" s="23" t="s">
        <v>630</v>
      </c>
    </row>
    <row r="158" spans="1:10">
      <c r="A158" s="23" t="s">
        <v>292</v>
      </c>
      <c r="B158" s="23" t="s">
        <v>291</v>
      </c>
      <c r="C158" s="23">
        <v>90</v>
      </c>
      <c r="D158" s="23">
        <v>25</v>
      </c>
      <c r="E158" s="23" t="s">
        <v>647</v>
      </c>
      <c r="F158" s="23" t="s">
        <v>644</v>
      </c>
      <c r="G158" s="23" t="s">
        <v>665</v>
      </c>
      <c r="H158" s="23" t="s">
        <v>647</v>
      </c>
      <c r="I158" s="23" t="s">
        <v>649</v>
      </c>
      <c r="J158" s="23" t="s">
        <v>666</v>
      </c>
    </row>
    <row r="159" spans="1:10">
      <c r="A159" s="23" t="s">
        <v>294</v>
      </c>
      <c r="B159" s="23" t="s">
        <v>293</v>
      </c>
      <c r="C159" s="23">
        <v>706</v>
      </c>
      <c r="D159" s="23">
        <v>201</v>
      </c>
      <c r="E159" s="23" t="s">
        <v>634</v>
      </c>
      <c r="F159" s="23" t="s">
        <v>621</v>
      </c>
      <c r="G159" s="23" t="s">
        <v>659</v>
      </c>
      <c r="H159" s="23" t="s">
        <v>634</v>
      </c>
      <c r="I159" s="23" t="s">
        <v>632</v>
      </c>
      <c r="J159" s="23" t="s">
        <v>660</v>
      </c>
    </row>
    <row r="160" spans="1:10">
      <c r="A160" s="23" t="s">
        <v>296</v>
      </c>
      <c r="B160" s="23" t="s">
        <v>295</v>
      </c>
      <c r="C160" s="23">
        <v>710</v>
      </c>
      <c r="D160" s="23">
        <v>202</v>
      </c>
      <c r="E160" s="23" t="s">
        <v>634</v>
      </c>
      <c r="F160" s="23" t="s">
        <v>626</v>
      </c>
      <c r="G160" s="23" t="s">
        <v>635</v>
      </c>
      <c r="H160" s="23" t="s">
        <v>634</v>
      </c>
      <c r="I160" s="23" t="s">
        <v>632</v>
      </c>
      <c r="J160" s="23" t="s">
        <v>657</v>
      </c>
    </row>
    <row r="161" spans="1:10">
      <c r="A161" s="23" t="s">
        <v>299</v>
      </c>
      <c r="B161" s="23" t="s">
        <v>298</v>
      </c>
      <c r="C161" s="23">
        <v>728</v>
      </c>
      <c r="D161" s="23">
        <v>277</v>
      </c>
      <c r="E161" s="23" t="s">
        <v>634</v>
      </c>
      <c r="F161" s="23" t="s">
        <v>621</v>
      </c>
      <c r="G161" s="23" t="s">
        <v>659</v>
      </c>
      <c r="H161" s="23" t="s">
        <v>634</v>
      </c>
      <c r="I161" s="23" t="s">
        <v>632</v>
      </c>
      <c r="J161" s="23" t="s">
        <v>660</v>
      </c>
    </row>
    <row r="162" spans="1:10">
      <c r="A162" s="23" t="s">
        <v>301</v>
      </c>
      <c r="B162" s="23" t="s">
        <v>300</v>
      </c>
      <c r="C162" s="23">
        <v>724</v>
      </c>
      <c r="D162" s="23">
        <v>203</v>
      </c>
      <c r="E162" s="23" t="s">
        <v>625</v>
      </c>
      <c r="F162" s="23" t="s">
        <v>1264</v>
      </c>
      <c r="G162" s="23" t="s">
        <v>627</v>
      </c>
      <c r="H162" s="23" t="s">
        <v>651</v>
      </c>
      <c r="I162" s="23" t="s">
        <v>629</v>
      </c>
      <c r="J162" s="23" t="s">
        <v>630</v>
      </c>
    </row>
    <row r="163" spans="1:10">
      <c r="A163" s="23" t="s">
        <v>303</v>
      </c>
      <c r="B163" s="23" t="s">
        <v>302</v>
      </c>
      <c r="C163" s="23">
        <v>144</v>
      </c>
      <c r="D163" s="23">
        <v>38</v>
      </c>
      <c r="E163" s="23" t="s">
        <v>620</v>
      </c>
      <c r="F163" s="23" t="s">
        <v>644</v>
      </c>
      <c r="G163" s="23" t="s">
        <v>648</v>
      </c>
      <c r="H163" s="23" t="s">
        <v>620</v>
      </c>
      <c r="I163" s="23" t="s">
        <v>623</v>
      </c>
      <c r="J163" s="23" t="s">
        <v>624</v>
      </c>
    </row>
    <row r="164" spans="1:10">
      <c r="A164" s="23" t="s">
        <v>305</v>
      </c>
      <c r="B164" s="23" t="s">
        <v>304</v>
      </c>
      <c r="C164" s="23">
        <v>729</v>
      </c>
      <c r="D164" s="23">
        <v>276</v>
      </c>
      <c r="E164" s="23" t="s">
        <v>634</v>
      </c>
      <c r="F164" s="23" t="s">
        <v>621</v>
      </c>
      <c r="G164" s="23" t="s">
        <v>659</v>
      </c>
      <c r="H164" s="23" t="s">
        <v>634</v>
      </c>
      <c r="I164" s="23" t="s">
        <v>632</v>
      </c>
      <c r="J164" s="23" t="s">
        <v>633</v>
      </c>
    </row>
    <row r="165" spans="1:10">
      <c r="A165" s="23" t="s">
        <v>307</v>
      </c>
      <c r="B165" s="23" t="s">
        <v>306</v>
      </c>
      <c r="C165" s="23">
        <v>740</v>
      </c>
      <c r="D165" s="23">
        <v>207</v>
      </c>
      <c r="E165" s="23" t="s">
        <v>637</v>
      </c>
      <c r="F165" s="23" t="s">
        <v>626</v>
      </c>
      <c r="G165" s="23" t="s">
        <v>638</v>
      </c>
      <c r="H165" s="23" t="s">
        <v>642</v>
      </c>
      <c r="I165" s="23" t="s">
        <v>640</v>
      </c>
      <c r="J165" s="23" t="s">
        <v>643</v>
      </c>
    </row>
    <row r="166" spans="1:10">
      <c r="A166" s="23" t="s">
        <v>918</v>
      </c>
      <c r="B166" s="23" t="s">
        <v>308</v>
      </c>
      <c r="C166" s="23">
        <v>748</v>
      </c>
      <c r="D166" s="23">
        <v>209</v>
      </c>
      <c r="E166" s="23" t="s">
        <v>634</v>
      </c>
      <c r="F166" s="23" t="s">
        <v>644</v>
      </c>
      <c r="G166" s="23" t="s">
        <v>635</v>
      </c>
      <c r="H166" s="23" t="s">
        <v>634</v>
      </c>
      <c r="I166" s="23" t="s">
        <v>632</v>
      </c>
      <c r="J166" s="23" t="s">
        <v>657</v>
      </c>
    </row>
    <row r="167" spans="1:10">
      <c r="A167" s="23" t="s">
        <v>310</v>
      </c>
      <c r="B167" s="23" t="s">
        <v>309</v>
      </c>
      <c r="C167" s="23">
        <v>752</v>
      </c>
      <c r="D167" s="23">
        <v>210</v>
      </c>
      <c r="E167" s="23" t="s">
        <v>625</v>
      </c>
      <c r="F167" s="23" t="s">
        <v>1264</v>
      </c>
      <c r="G167" s="23" t="s">
        <v>627</v>
      </c>
      <c r="H167" s="23" t="s">
        <v>651</v>
      </c>
      <c r="I167" s="23" t="s">
        <v>629</v>
      </c>
      <c r="J167" s="23" t="s">
        <v>664</v>
      </c>
    </row>
    <row r="168" spans="1:10">
      <c r="A168" s="23" t="s">
        <v>312</v>
      </c>
      <c r="B168" s="23" t="s">
        <v>311</v>
      </c>
      <c r="C168" s="23">
        <v>756</v>
      </c>
      <c r="D168" s="23">
        <v>211</v>
      </c>
      <c r="E168" s="23" t="s">
        <v>625</v>
      </c>
      <c r="F168" s="23" t="s">
        <v>1264</v>
      </c>
      <c r="G168" s="23" t="s">
        <v>627</v>
      </c>
      <c r="H168" s="23" t="s">
        <v>667</v>
      </c>
      <c r="I168" s="23" t="s">
        <v>629</v>
      </c>
      <c r="J168" s="23" t="s">
        <v>652</v>
      </c>
    </row>
    <row r="169" spans="1:10">
      <c r="A169" s="23" t="s">
        <v>314</v>
      </c>
      <c r="B169" s="23" t="s">
        <v>313</v>
      </c>
      <c r="C169" s="23">
        <v>760</v>
      </c>
      <c r="D169" s="23">
        <v>212</v>
      </c>
      <c r="E169" s="23" t="s">
        <v>631</v>
      </c>
      <c r="F169" s="23" t="s">
        <v>621</v>
      </c>
      <c r="G169" s="23" t="s">
        <v>622</v>
      </c>
      <c r="H169" s="23" t="s">
        <v>631</v>
      </c>
      <c r="I169" s="23" t="s">
        <v>623</v>
      </c>
      <c r="J169" s="23" t="s">
        <v>646</v>
      </c>
    </row>
    <row r="170" spans="1:10">
      <c r="A170" s="23" t="s">
        <v>316</v>
      </c>
      <c r="B170" s="23" t="s">
        <v>315</v>
      </c>
      <c r="C170" s="23">
        <v>762</v>
      </c>
      <c r="D170" s="23">
        <v>208</v>
      </c>
      <c r="E170" s="23" t="s">
        <v>625</v>
      </c>
      <c r="F170" s="23" t="s">
        <v>644</v>
      </c>
      <c r="G170" s="23" t="s">
        <v>645</v>
      </c>
      <c r="H170" s="23" t="s">
        <v>668</v>
      </c>
      <c r="I170" s="23" t="s">
        <v>623</v>
      </c>
      <c r="J170" s="23" t="s">
        <v>668</v>
      </c>
    </row>
    <row r="171" spans="1:10">
      <c r="A171" s="23" t="s">
        <v>742</v>
      </c>
      <c r="B171" s="23" t="s">
        <v>317</v>
      </c>
      <c r="C171" s="23">
        <v>834</v>
      </c>
      <c r="D171" s="23">
        <v>215</v>
      </c>
      <c r="E171" s="23" t="s">
        <v>634</v>
      </c>
      <c r="F171" s="23" t="s">
        <v>644</v>
      </c>
      <c r="G171" s="23" t="s">
        <v>635</v>
      </c>
      <c r="H171" s="23" t="s">
        <v>634</v>
      </c>
      <c r="I171" s="23" t="s">
        <v>632</v>
      </c>
      <c r="J171" s="23" t="s">
        <v>660</v>
      </c>
    </row>
    <row r="172" spans="1:10">
      <c r="A172" s="23" t="s">
        <v>319</v>
      </c>
      <c r="B172" s="23" t="s">
        <v>318</v>
      </c>
      <c r="C172" s="23">
        <v>764</v>
      </c>
      <c r="D172" s="23">
        <v>216</v>
      </c>
      <c r="E172" s="23" t="s">
        <v>647</v>
      </c>
      <c r="F172" s="23" t="s">
        <v>626</v>
      </c>
      <c r="G172" s="23" t="s">
        <v>648</v>
      </c>
      <c r="H172" s="23" t="s">
        <v>647</v>
      </c>
      <c r="I172" s="23" t="s">
        <v>623</v>
      </c>
      <c r="J172" s="23" t="s">
        <v>658</v>
      </c>
    </row>
    <row r="173" spans="1:10">
      <c r="A173" s="23" t="s">
        <v>372</v>
      </c>
      <c r="B173" s="23" t="s">
        <v>91</v>
      </c>
      <c r="C173" s="23">
        <v>626</v>
      </c>
      <c r="D173" s="23">
        <v>176</v>
      </c>
      <c r="E173" s="23" t="s">
        <v>647</v>
      </c>
      <c r="F173" s="23" t="s">
        <v>644</v>
      </c>
      <c r="G173" s="23" t="s">
        <v>648</v>
      </c>
      <c r="H173" s="23" t="s">
        <v>647</v>
      </c>
      <c r="I173" s="23" t="s">
        <v>623</v>
      </c>
      <c r="J173" s="23" t="s">
        <v>658</v>
      </c>
    </row>
    <row r="174" spans="1:10">
      <c r="A174" s="23" t="s">
        <v>321</v>
      </c>
      <c r="B174" s="23" t="s">
        <v>320</v>
      </c>
      <c r="C174" s="23">
        <v>768</v>
      </c>
      <c r="D174" s="23">
        <v>217</v>
      </c>
      <c r="E174" s="23" t="s">
        <v>634</v>
      </c>
      <c r="F174" s="23" t="s">
        <v>621</v>
      </c>
      <c r="G174" s="23" t="s">
        <v>655</v>
      </c>
      <c r="H174" s="23" t="s">
        <v>634</v>
      </c>
      <c r="I174" s="23" t="s">
        <v>632</v>
      </c>
      <c r="J174" s="23" t="s">
        <v>656</v>
      </c>
    </row>
    <row r="175" spans="1:10">
      <c r="A175" s="23" t="s">
        <v>323</v>
      </c>
      <c r="B175" s="23" t="s">
        <v>322</v>
      </c>
      <c r="C175" s="23">
        <v>776</v>
      </c>
      <c r="D175" s="23">
        <v>219</v>
      </c>
      <c r="E175" s="23" t="s">
        <v>647</v>
      </c>
      <c r="F175" s="23" t="s">
        <v>626</v>
      </c>
      <c r="G175" s="23" t="s">
        <v>665</v>
      </c>
      <c r="H175" s="23" t="s">
        <v>647</v>
      </c>
      <c r="I175" s="23" t="s">
        <v>649</v>
      </c>
      <c r="J175" s="23" t="s">
        <v>671</v>
      </c>
    </row>
    <row r="176" spans="1:10">
      <c r="A176" s="23" t="s">
        <v>325</v>
      </c>
      <c r="B176" s="23" t="s">
        <v>324</v>
      </c>
      <c r="C176" s="23">
        <v>780</v>
      </c>
      <c r="D176" s="23">
        <v>220</v>
      </c>
      <c r="E176" s="23" t="s">
        <v>637</v>
      </c>
      <c r="F176" s="23" t="s">
        <v>1264</v>
      </c>
      <c r="G176" s="23" t="s">
        <v>638</v>
      </c>
      <c r="H176" s="23" t="s">
        <v>639</v>
      </c>
      <c r="I176" s="23" t="s">
        <v>640</v>
      </c>
      <c r="J176" s="23" t="s">
        <v>641</v>
      </c>
    </row>
    <row r="177" spans="1:10">
      <c r="A177" s="23" t="s">
        <v>327</v>
      </c>
      <c r="B177" s="23" t="s">
        <v>326</v>
      </c>
      <c r="C177" s="23">
        <v>788</v>
      </c>
      <c r="D177" s="23">
        <v>222</v>
      </c>
      <c r="E177" s="23" t="s">
        <v>631</v>
      </c>
      <c r="F177" s="23" t="s">
        <v>644</v>
      </c>
      <c r="G177" s="23" t="s">
        <v>622</v>
      </c>
      <c r="H177" s="23" t="s">
        <v>631</v>
      </c>
      <c r="I177" s="23" t="s">
        <v>632</v>
      </c>
      <c r="J177" s="23" t="s">
        <v>633</v>
      </c>
    </row>
    <row r="178" spans="1:10">
      <c r="A178" s="23" t="s">
        <v>329</v>
      </c>
      <c r="B178" s="23" t="s">
        <v>328</v>
      </c>
      <c r="C178" s="23">
        <v>792</v>
      </c>
      <c r="D178" s="23">
        <v>223</v>
      </c>
      <c r="E178" s="23" t="s">
        <v>625</v>
      </c>
      <c r="F178" s="23" t="s">
        <v>626</v>
      </c>
      <c r="G178" s="23" t="s">
        <v>622</v>
      </c>
      <c r="H178" s="23" t="s">
        <v>628</v>
      </c>
      <c r="I178" s="23" t="s">
        <v>623</v>
      </c>
      <c r="J178" s="23" t="s">
        <v>646</v>
      </c>
    </row>
    <row r="179" spans="1:10">
      <c r="A179" s="23" t="s">
        <v>331</v>
      </c>
      <c r="B179" s="23" t="s">
        <v>330</v>
      </c>
      <c r="C179" s="23">
        <v>795</v>
      </c>
      <c r="D179" s="23">
        <v>213</v>
      </c>
      <c r="E179" s="23" t="s">
        <v>625</v>
      </c>
      <c r="F179" s="23" t="s">
        <v>626</v>
      </c>
      <c r="G179" s="23" t="s">
        <v>645</v>
      </c>
      <c r="H179" s="23" t="s">
        <v>668</v>
      </c>
      <c r="I179" s="23" t="s">
        <v>623</v>
      </c>
      <c r="J179" s="23" t="s">
        <v>668</v>
      </c>
    </row>
    <row r="180" spans="1:10">
      <c r="A180" s="23" t="s">
        <v>333</v>
      </c>
      <c r="B180" s="23" t="s">
        <v>332</v>
      </c>
      <c r="C180" s="23">
        <v>798</v>
      </c>
      <c r="D180" s="23">
        <v>227</v>
      </c>
      <c r="E180" s="23" t="s">
        <v>647</v>
      </c>
      <c r="F180" s="23" t="s">
        <v>626</v>
      </c>
      <c r="G180" s="23" t="s">
        <v>665</v>
      </c>
      <c r="H180" s="23" t="s">
        <v>647</v>
      </c>
      <c r="I180" s="23" t="s">
        <v>649</v>
      </c>
      <c r="J180" s="23" t="s">
        <v>671</v>
      </c>
    </row>
    <row r="181" spans="1:10">
      <c r="A181" s="23" t="s">
        <v>335</v>
      </c>
      <c r="B181" s="23" t="s">
        <v>334</v>
      </c>
      <c r="C181" s="23">
        <v>800</v>
      </c>
      <c r="D181" s="23">
        <v>226</v>
      </c>
      <c r="E181" s="23" t="s">
        <v>634</v>
      </c>
      <c r="F181" s="23" t="s">
        <v>621</v>
      </c>
      <c r="G181" s="23" t="s">
        <v>659</v>
      </c>
      <c r="H181" s="23" t="s">
        <v>634</v>
      </c>
      <c r="I181" s="23" t="s">
        <v>632</v>
      </c>
      <c r="J181" s="23" t="s">
        <v>660</v>
      </c>
    </row>
    <row r="182" spans="1:10">
      <c r="A182" s="23" t="s">
        <v>337</v>
      </c>
      <c r="B182" s="23" t="s">
        <v>336</v>
      </c>
      <c r="C182" s="23">
        <v>804</v>
      </c>
      <c r="D182" s="23">
        <v>230</v>
      </c>
      <c r="E182" s="23" t="s">
        <v>625</v>
      </c>
      <c r="F182" s="23" t="s">
        <v>626</v>
      </c>
      <c r="G182" s="23" t="s">
        <v>627</v>
      </c>
      <c r="H182" s="23" t="s">
        <v>628</v>
      </c>
      <c r="I182" s="23" t="s">
        <v>629</v>
      </c>
      <c r="J182" s="23" t="s">
        <v>653</v>
      </c>
    </row>
    <row r="183" spans="1:10">
      <c r="A183" s="23" t="s">
        <v>339</v>
      </c>
      <c r="B183" s="23" t="s">
        <v>338</v>
      </c>
      <c r="C183" s="23">
        <v>784</v>
      </c>
      <c r="D183" s="23">
        <v>225</v>
      </c>
      <c r="E183" s="23" t="s">
        <v>631</v>
      </c>
      <c r="F183" s="23" t="s">
        <v>1264</v>
      </c>
      <c r="G183" s="23" t="s">
        <v>622</v>
      </c>
      <c r="H183" s="23" t="s">
        <v>631</v>
      </c>
      <c r="I183" s="23" t="s">
        <v>623</v>
      </c>
      <c r="J183" s="23" t="s">
        <v>646</v>
      </c>
    </row>
    <row r="184" spans="1:10">
      <c r="A184" s="23" t="s">
        <v>743</v>
      </c>
      <c r="B184" s="23" t="s">
        <v>340</v>
      </c>
      <c r="C184" s="23">
        <v>826</v>
      </c>
      <c r="D184" s="23">
        <v>229</v>
      </c>
      <c r="E184" s="23" t="s">
        <v>625</v>
      </c>
      <c r="F184" s="23" t="s">
        <v>1264</v>
      </c>
      <c r="G184" s="23" t="s">
        <v>627</v>
      </c>
      <c r="H184" s="23" t="s">
        <v>651</v>
      </c>
      <c r="I184" s="23" t="s">
        <v>629</v>
      </c>
      <c r="J184" s="23" t="s">
        <v>664</v>
      </c>
    </row>
    <row r="185" spans="1:10">
      <c r="A185" s="23" t="s">
        <v>342</v>
      </c>
      <c r="B185" s="23" t="s">
        <v>341</v>
      </c>
      <c r="C185" s="23">
        <v>840</v>
      </c>
      <c r="D185" s="23">
        <v>231</v>
      </c>
      <c r="E185" s="23" t="s">
        <v>661</v>
      </c>
      <c r="F185" s="23" t="s">
        <v>1264</v>
      </c>
      <c r="G185" s="23" t="s">
        <v>627</v>
      </c>
      <c r="H185" s="23" t="s">
        <v>661</v>
      </c>
      <c r="I185" s="23" t="s">
        <v>640</v>
      </c>
      <c r="J185" s="23" t="s">
        <v>662</v>
      </c>
    </row>
    <row r="186" spans="1:10">
      <c r="A186" s="23" t="s">
        <v>344</v>
      </c>
      <c r="B186" s="23" t="s">
        <v>343</v>
      </c>
      <c r="C186" s="23">
        <v>858</v>
      </c>
      <c r="D186" s="23">
        <v>234</v>
      </c>
      <c r="E186" s="23" t="s">
        <v>637</v>
      </c>
      <c r="F186" s="23" t="s">
        <v>1264</v>
      </c>
      <c r="G186" s="23" t="s">
        <v>638</v>
      </c>
      <c r="H186" s="23" t="s">
        <v>642</v>
      </c>
      <c r="I186" s="23" t="s">
        <v>640</v>
      </c>
      <c r="J186" s="23" t="s">
        <v>643</v>
      </c>
    </row>
    <row r="187" spans="1:10">
      <c r="A187" s="23" t="s">
        <v>346</v>
      </c>
      <c r="B187" s="23" t="s">
        <v>345</v>
      </c>
      <c r="C187" s="23">
        <v>860</v>
      </c>
      <c r="D187" s="23">
        <v>235</v>
      </c>
      <c r="E187" s="23" t="s">
        <v>625</v>
      </c>
      <c r="F187" s="23" t="s">
        <v>644</v>
      </c>
      <c r="G187" s="23" t="s">
        <v>645</v>
      </c>
      <c r="H187" s="23" t="s">
        <v>668</v>
      </c>
      <c r="I187" s="23" t="s">
        <v>623</v>
      </c>
      <c r="J187" s="23" t="s">
        <v>668</v>
      </c>
    </row>
    <row r="188" spans="1:10">
      <c r="A188" s="23" t="s">
        <v>348</v>
      </c>
      <c r="B188" s="23" t="s">
        <v>347</v>
      </c>
      <c r="C188" s="23">
        <v>548</v>
      </c>
      <c r="D188" s="23">
        <v>155</v>
      </c>
      <c r="E188" s="23" t="s">
        <v>647</v>
      </c>
      <c r="F188" s="23" t="s">
        <v>644</v>
      </c>
      <c r="G188" s="23" t="s">
        <v>665</v>
      </c>
      <c r="H188" s="23" t="s">
        <v>647</v>
      </c>
      <c r="I188" s="23" t="s">
        <v>649</v>
      </c>
      <c r="J188" s="23" t="s">
        <v>666</v>
      </c>
    </row>
    <row r="189" spans="1:10">
      <c r="A189" s="23" t="s">
        <v>744</v>
      </c>
      <c r="B189" s="23" t="s">
        <v>349</v>
      </c>
      <c r="C189" s="23">
        <v>862</v>
      </c>
      <c r="D189" s="23">
        <v>236</v>
      </c>
      <c r="E189" s="23" t="s">
        <v>637</v>
      </c>
      <c r="F189" s="23"/>
      <c r="G189" s="23" t="s">
        <v>638</v>
      </c>
      <c r="H189" s="23" t="s">
        <v>642</v>
      </c>
      <c r="I189" s="23" t="s">
        <v>640</v>
      </c>
      <c r="J189" s="23" t="s">
        <v>643</v>
      </c>
    </row>
    <row r="190" spans="1:10">
      <c r="A190" s="23" t="s">
        <v>374</v>
      </c>
      <c r="B190" s="23" t="s">
        <v>350</v>
      </c>
      <c r="C190" s="23">
        <v>704</v>
      </c>
      <c r="D190" s="23">
        <v>237</v>
      </c>
      <c r="E190" s="23" t="s">
        <v>647</v>
      </c>
      <c r="F190" s="23" t="s">
        <v>644</v>
      </c>
      <c r="G190" s="23" t="s">
        <v>648</v>
      </c>
      <c r="H190" s="23" t="s">
        <v>647</v>
      </c>
      <c r="I190" s="23" t="s">
        <v>623</v>
      </c>
      <c r="J190" s="23" t="s">
        <v>658</v>
      </c>
    </row>
    <row r="191" spans="1:10">
      <c r="A191" s="23" t="s">
        <v>352</v>
      </c>
      <c r="B191" s="23" t="s">
        <v>351</v>
      </c>
      <c r="C191" s="23">
        <v>887</v>
      </c>
      <c r="D191" s="23">
        <v>249</v>
      </c>
      <c r="E191" s="23" t="s">
        <v>631</v>
      </c>
      <c r="F191" s="23" t="s">
        <v>621</v>
      </c>
      <c r="G191" s="23" t="s">
        <v>622</v>
      </c>
      <c r="H191" s="23" t="s">
        <v>631</v>
      </c>
      <c r="I191" s="23" t="s">
        <v>623</v>
      </c>
      <c r="J191" s="23" t="s">
        <v>646</v>
      </c>
    </row>
    <row r="192" spans="1:10">
      <c r="A192" s="23" t="s">
        <v>354</v>
      </c>
      <c r="B192" s="23" t="s">
        <v>353</v>
      </c>
      <c r="C192" s="23">
        <v>894</v>
      </c>
      <c r="D192" s="23">
        <v>251</v>
      </c>
      <c r="E192" s="23" t="s">
        <v>634</v>
      </c>
      <c r="F192" s="23" t="s">
        <v>644</v>
      </c>
      <c r="G192" s="23" t="s">
        <v>635</v>
      </c>
      <c r="H192" s="23" t="s">
        <v>634</v>
      </c>
      <c r="I192" s="23" t="s">
        <v>632</v>
      </c>
      <c r="J192" s="23" t="s">
        <v>660</v>
      </c>
    </row>
    <row r="193" spans="1:10">
      <c r="A193" s="23" t="s">
        <v>356</v>
      </c>
      <c r="B193" s="23" t="s">
        <v>355</v>
      </c>
      <c r="C193" s="23">
        <v>716</v>
      </c>
      <c r="D193" s="23">
        <v>181</v>
      </c>
      <c r="E193" s="23" t="s">
        <v>634</v>
      </c>
      <c r="F193" s="23" t="s">
        <v>644</v>
      </c>
      <c r="G193" s="23" t="s">
        <v>635</v>
      </c>
      <c r="H193" s="23" t="s">
        <v>634</v>
      </c>
      <c r="I193" s="23" t="s">
        <v>632</v>
      </c>
      <c r="J193" s="23" t="s">
        <v>660</v>
      </c>
    </row>
  </sheetData>
  <sortState xmlns:xlrd2="http://schemas.microsoft.com/office/spreadsheetml/2017/richdata2" ref="A3:J193">
    <sortCondition ref="A3:A193"/>
  </sortState>
  <mergeCells count="1">
    <mergeCell ref="A1:J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30029"/>
  </sheetPr>
  <dimension ref="A1:AP194"/>
  <sheetViews>
    <sheetView tabSelected="1" zoomScaleNormal="10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8.83203125" defaultRowHeight="15"/>
  <cols>
    <col min="1" max="1" width="32.1640625" bestFit="1" customWidth="1"/>
    <col min="4" max="4" width="10.5" customWidth="1"/>
  </cols>
  <sheetData>
    <row r="1" spans="1:42" s="223" customFormat="1">
      <c r="A1" s="76"/>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row>
    <row r="2" spans="1:42" ht="91" thickBot="1">
      <c r="A2" s="62" t="s">
        <v>379</v>
      </c>
      <c r="B2" s="63" t="s">
        <v>357</v>
      </c>
      <c r="C2" s="78" t="s">
        <v>748</v>
      </c>
      <c r="D2" s="78" t="s">
        <v>872</v>
      </c>
      <c r="E2" s="69" t="s">
        <v>732</v>
      </c>
      <c r="F2" s="88" t="s">
        <v>891</v>
      </c>
      <c r="G2" s="89" t="s">
        <v>745</v>
      </c>
      <c r="H2" s="86" t="s">
        <v>364</v>
      </c>
      <c r="I2" s="87" t="s">
        <v>464</v>
      </c>
      <c r="J2" s="87" t="s">
        <v>1331</v>
      </c>
      <c r="K2" s="87" t="s">
        <v>465</v>
      </c>
      <c r="L2" s="87" t="s">
        <v>473</v>
      </c>
      <c r="M2" s="87" t="s">
        <v>1284</v>
      </c>
      <c r="N2" s="87" t="s">
        <v>474</v>
      </c>
      <c r="O2" s="87" t="s">
        <v>1013</v>
      </c>
      <c r="P2" s="86" t="s">
        <v>365</v>
      </c>
      <c r="Q2" s="87" t="s">
        <v>1380</v>
      </c>
      <c r="R2" s="87" t="s">
        <v>703</v>
      </c>
      <c r="S2" s="134" t="s">
        <v>368</v>
      </c>
      <c r="T2" s="64" t="s">
        <v>456</v>
      </c>
      <c r="U2" s="129" t="s">
        <v>414</v>
      </c>
      <c r="V2" s="129" t="s">
        <v>396</v>
      </c>
      <c r="W2" s="129" t="s">
        <v>1263</v>
      </c>
      <c r="X2" s="64" t="s">
        <v>407</v>
      </c>
      <c r="Y2" s="129" t="s">
        <v>395</v>
      </c>
      <c r="Z2" s="130" t="s">
        <v>441</v>
      </c>
      <c r="AA2" s="130" t="s">
        <v>404</v>
      </c>
      <c r="AB2" s="130" t="s">
        <v>405</v>
      </c>
      <c r="AC2" s="130" t="s">
        <v>406</v>
      </c>
      <c r="AD2" s="65" t="s">
        <v>412</v>
      </c>
      <c r="AE2" s="133" t="s">
        <v>701</v>
      </c>
      <c r="AF2" s="135" t="s">
        <v>366</v>
      </c>
      <c r="AG2" s="136" t="s">
        <v>408</v>
      </c>
      <c r="AH2" s="136" t="s">
        <v>409</v>
      </c>
      <c r="AI2" s="135" t="s">
        <v>367</v>
      </c>
      <c r="AJ2" s="136" t="s">
        <v>380</v>
      </c>
      <c r="AK2" s="136" t="s">
        <v>410</v>
      </c>
      <c r="AL2" s="136" t="s">
        <v>411</v>
      </c>
      <c r="AM2" s="70" t="s">
        <v>824</v>
      </c>
      <c r="AN2" s="70" t="s">
        <v>823</v>
      </c>
      <c r="AO2" s="69" t="s">
        <v>825</v>
      </c>
      <c r="AP2" s="70" t="s">
        <v>862</v>
      </c>
    </row>
    <row r="3" spans="1:42" ht="16" thickTop="1">
      <c r="A3" s="66" t="s">
        <v>686</v>
      </c>
      <c r="B3" s="67" t="s">
        <v>686</v>
      </c>
      <c r="C3" s="68" t="s">
        <v>687</v>
      </c>
      <c r="D3" s="68" t="s">
        <v>873</v>
      </c>
      <c r="E3" s="68" t="s">
        <v>858</v>
      </c>
      <c r="F3" s="68" t="s">
        <v>687</v>
      </c>
      <c r="G3" s="68" t="s">
        <v>687</v>
      </c>
      <c r="H3" s="68" t="s">
        <v>687</v>
      </c>
      <c r="I3" s="68" t="s">
        <v>687</v>
      </c>
      <c r="J3" s="68" t="s">
        <v>687</v>
      </c>
      <c r="K3" s="68" t="s">
        <v>687</v>
      </c>
      <c r="L3" s="68" t="s">
        <v>687</v>
      </c>
      <c r="M3" s="68"/>
      <c r="N3" s="68" t="s">
        <v>687</v>
      </c>
      <c r="O3" s="68" t="s">
        <v>687</v>
      </c>
      <c r="P3" s="68" t="s">
        <v>687</v>
      </c>
      <c r="Q3" s="68" t="s">
        <v>687</v>
      </c>
      <c r="R3" s="68" t="s">
        <v>687</v>
      </c>
      <c r="S3" s="68" t="s">
        <v>687</v>
      </c>
      <c r="T3" s="68" t="s">
        <v>687</v>
      </c>
      <c r="U3" s="68" t="s">
        <v>687</v>
      </c>
      <c r="V3" s="68" t="s">
        <v>687</v>
      </c>
      <c r="W3" s="68" t="s">
        <v>687</v>
      </c>
      <c r="X3" s="68" t="s">
        <v>687</v>
      </c>
      <c r="Y3" s="68" t="s">
        <v>687</v>
      </c>
      <c r="Z3" s="68" t="s">
        <v>687</v>
      </c>
      <c r="AA3" s="68" t="s">
        <v>687</v>
      </c>
      <c r="AB3" s="68" t="s">
        <v>687</v>
      </c>
      <c r="AC3" s="68" t="s">
        <v>687</v>
      </c>
      <c r="AD3" s="68" t="s">
        <v>687</v>
      </c>
      <c r="AE3" s="68" t="s">
        <v>687</v>
      </c>
      <c r="AF3" s="68" t="s">
        <v>687</v>
      </c>
      <c r="AG3" s="68" t="s">
        <v>687</v>
      </c>
      <c r="AH3" s="68" t="s">
        <v>687</v>
      </c>
      <c r="AI3" s="68" t="s">
        <v>687</v>
      </c>
      <c r="AJ3" s="68" t="s">
        <v>687</v>
      </c>
      <c r="AK3" s="68" t="s">
        <v>687</v>
      </c>
      <c r="AL3" s="68" t="s">
        <v>687</v>
      </c>
      <c r="AM3" s="68" t="s">
        <v>850</v>
      </c>
      <c r="AN3" s="68" t="s">
        <v>851</v>
      </c>
      <c r="AO3" s="68" t="s">
        <v>852</v>
      </c>
      <c r="AP3" s="68" t="s">
        <v>870</v>
      </c>
    </row>
    <row r="4" spans="1:42">
      <c r="A4" s="77" t="str">
        <f>'Indicator Data'!A6</f>
        <v>Afghanistan</v>
      </c>
      <c r="B4" s="77" t="str">
        <f>'Indicator Data'!B6</f>
        <v>AFG</v>
      </c>
      <c r="C4" s="79">
        <f>ROUND(G4^(1/3)*S4^(1/3)*AE4^(1/3),1)</f>
        <v>7.7</v>
      </c>
      <c r="D4" s="79" t="str">
        <f>IF(C4&gt;=6.9,"Very High",IF(C4&gt;=5.1,"High",IF(C4&gt;=3.2,"Medium",IF(C4&gt;=2.2,"Low","Very Low"))))</f>
        <v>Very High</v>
      </c>
      <c r="E4" s="253">
        <f t="shared" ref="E4:E35" si="0">_xlfn.RANK.EQ(C4,C$4:C$194)</f>
        <v>6</v>
      </c>
      <c r="F4" s="81">
        <f>VLOOKUP($B4,'Lack of Reliability Index'!$A$2:$H$192,8,FALSE)</f>
        <v>3.2238805970149258</v>
      </c>
      <c r="G4" s="79">
        <f t="shared" ref="G4:G35" si="1">ROUND((10-GEOMEAN(((10-H4)/10*9+1),((10-P4)/10*9+1)))/9*10,1)</f>
        <v>7.6</v>
      </c>
      <c r="H4" s="79">
        <f>'Hazard &amp; Exposure'!CW6</f>
        <v>5.8</v>
      </c>
      <c r="I4" s="85">
        <f>'Hazard &amp; Exposure'!AL6</f>
        <v>8.8000000000000007</v>
      </c>
      <c r="J4" s="85">
        <f>'Hazard &amp; Exposure'!AM6</f>
        <v>7.3</v>
      </c>
      <c r="K4" s="85">
        <f>'Hazard &amp; Exposure'!AN6</f>
        <v>0</v>
      </c>
      <c r="L4" s="85">
        <f>'Hazard &amp; Exposure'!AO6</f>
        <v>0</v>
      </c>
      <c r="M4" s="85">
        <f>'Hazard &amp; Exposure'!AP6</f>
        <v>0</v>
      </c>
      <c r="N4" s="85">
        <f>'Hazard &amp; Exposure'!AS6</f>
        <v>8.6999999999999993</v>
      </c>
      <c r="O4" s="85">
        <f>'Hazard &amp; Exposure'!CV6</f>
        <v>6.9</v>
      </c>
      <c r="P4" s="79">
        <f>'Hazard &amp; Exposure'!CZ6</f>
        <v>8.8000000000000007</v>
      </c>
      <c r="Q4" s="85">
        <f>'Hazard &amp; Exposure'!CX6</f>
        <v>9.6999999999999993</v>
      </c>
      <c r="R4" s="85">
        <f>'Hazard &amp; Exposure'!CY6</f>
        <v>7.2</v>
      </c>
      <c r="S4" s="79">
        <f t="shared" ref="S4:S35" si="2">ROUND((10-GEOMEAN(((10-T4)/10*9+1),((10-X4)/10*9+1)))/9*10,1)</f>
        <v>8.3000000000000007</v>
      </c>
      <c r="T4" s="79">
        <f>Vulnerability!O6</f>
        <v>8.1999999999999993</v>
      </c>
      <c r="U4" s="132">
        <f>Vulnerability!E6</f>
        <v>8.9</v>
      </c>
      <c r="V4" s="132">
        <f>Vulnerability!H6</f>
        <v>8.9</v>
      </c>
      <c r="W4" s="132">
        <f>Vulnerability!N6</f>
        <v>5.9</v>
      </c>
      <c r="X4" s="79">
        <f>Vulnerability!AM6</f>
        <v>8.4</v>
      </c>
      <c r="Y4" s="132">
        <f>Vulnerability!T6</f>
        <v>10</v>
      </c>
      <c r="Z4" s="131">
        <f>Vulnerability!AB6</f>
        <v>1.9</v>
      </c>
      <c r="AA4" s="131">
        <f>Vulnerability!AE6</f>
        <v>4.3</v>
      </c>
      <c r="AB4" s="131">
        <f>Vulnerability!AH6</f>
        <v>2.4</v>
      </c>
      <c r="AC4" s="131">
        <f>Vulnerability!AK6</f>
        <v>7.3</v>
      </c>
      <c r="AD4" s="132">
        <f>Vulnerability!AL6</f>
        <v>4.4000000000000004</v>
      </c>
      <c r="AE4" s="79">
        <f t="shared" ref="AE4:AE35" si="3">ROUND((10-GEOMEAN(((10-AF4)/10*9+1),((10-AI4)/10*9+1)))/9*10,1)</f>
        <v>7.1</v>
      </c>
      <c r="AF4" s="79">
        <f>'Lack of Coping Capacity'!H6</f>
        <v>7.4</v>
      </c>
      <c r="AG4" s="137">
        <f>'Lack of Coping Capacity'!D6</f>
        <v>6.3</v>
      </c>
      <c r="AH4" s="137">
        <f>'Lack of Coping Capacity'!G6</f>
        <v>8.4</v>
      </c>
      <c r="AI4" s="79">
        <f>'Lack of Coping Capacity'!AA6</f>
        <v>6.8</v>
      </c>
      <c r="AJ4" s="137">
        <f>'Lack of Coping Capacity'!M6</f>
        <v>6.7</v>
      </c>
      <c r="AK4" s="137">
        <f>'Lack of Coping Capacity'!R6</f>
        <v>5.8</v>
      </c>
      <c r="AL4" s="137">
        <f>'Lack of Coping Capacity'!Z6</f>
        <v>7.9</v>
      </c>
      <c r="AM4" s="82">
        <f>'Imputed and missing data hidden'!BU2</f>
        <v>4</v>
      </c>
      <c r="AN4" s="83">
        <f t="shared" ref="AN4:AN35" si="4">AM4/51</f>
        <v>7.8431372549019607E-2</v>
      </c>
      <c r="AO4" s="82" t="str">
        <f t="shared" ref="AO4:AO35" si="5">IF(R4&gt;=7,"YES","")</f>
        <v>YES</v>
      </c>
      <c r="AP4" s="84">
        <f>'Indicator Date hidden2'!BV3</f>
        <v>0.28358208955223879</v>
      </c>
    </row>
    <row r="5" spans="1:42">
      <c r="A5" s="77" t="str">
        <f>'Indicator Data'!A7</f>
        <v>Albania</v>
      </c>
      <c r="B5" s="77" t="str">
        <f>'Indicator Data'!B7</f>
        <v>ALB</v>
      </c>
      <c r="C5" s="79">
        <f t="shared" ref="C5:C35" si="6">ROUND(G5^(1/3)*S5^(1/3)*AE5^(1/3),1)</f>
        <v>3.2</v>
      </c>
      <c r="D5" s="79" t="str">
        <f t="shared" ref="D5:D68" si="7">IF(C5&gt;=6.9,"Very High",IF(C5&gt;=5.1,"High",IF(C5&gt;=3.2,"Medium",IF(C5&gt;=2.2,"Low","Very Low"))))</f>
        <v>Medium</v>
      </c>
      <c r="E5" s="80">
        <f t="shared" si="0"/>
        <v>99</v>
      </c>
      <c r="F5" s="81">
        <f>VLOOKUP($B5,'Lack of Reliability Index'!$A$2:$H$192,8,FALSE)</f>
        <v>3.0166666666666657</v>
      </c>
      <c r="G5" s="79">
        <f t="shared" si="1"/>
        <v>3.5</v>
      </c>
      <c r="H5" s="79">
        <f>'Hazard &amp; Exposure'!CW7</f>
        <v>5.9</v>
      </c>
      <c r="I5" s="85">
        <f>'Hazard &amp; Exposure'!AL7</f>
        <v>8.3000000000000007</v>
      </c>
      <c r="J5" s="85">
        <f>'Hazard &amp; Exposure'!AM7</f>
        <v>4.5999999999999996</v>
      </c>
      <c r="K5" s="85">
        <f>'Hazard &amp; Exposure'!AN7</f>
        <v>6.8</v>
      </c>
      <c r="L5" s="85">
        <f>'Hazard &amp; Exposure'!AO7</f>
        <v>0</v>
      </c>
      <c r="M5" s="85">
        <f>'Hazard &amp; Exposure'!AP7</f>
        <v>7.4</v>
      </c>
      <c r="N5" s="85">
        <f>'Hazard &amp; Exposure'!AS7</f>
        <v>6.5</v>
      </c>
      <c r="O5" s="85">
        <f>'Hazard &amp; Exposure'!CV7</f>
        <v>4.5</v>
      </c>
      <c r="P5" s="79">
        <f>'Hazard &amp; Exposure'!CZ7</f>
        <v>0.1</v>
      </c>
      <c r="Q5" s="85">
        <f>'Hazard &amp; Exposure'!CX7</f>
        <v>0.1</v>
      </c>
      <c r="R5" s="85">
        <f>'Hazard &amp; Exposure'!CY7</f>
        <v>0</v>
      </c>
      <c r="S5" s="79">
        <f t="shared" si="2"/>
        <v>2.2000000000000002</v>
      </c>
      <c r="T5" s="79">
        <f>Vulnerability!O7</f>
        <v>2.2000000000000002</v>
      </c>
      <c r="U5" s="132">
        <f>Vulnerability!E7</f>
        <v>1.9</v>
      </c>
      <c r="V5" s="132">
        <f>Vulnerability!H7</f>
        <v>1.3</v>
      </c>
      <c r="W5" s="132">
        <f>Vulnerability!N7</f>
        <v>3.5</v>
      </c>
      <c r="X5" s="79">
        <f>Vulnerability!AM7</f>
        <v>2.1</v>
      </c>
      <c r="Y5" s="132">
        <f>Vulnerability!T7</f>
        <v>3.4</v>
      </c>
      <c r="Z5" s="131">
        <f>Vulnerability!AB7</f>
        <v>0.2</v>
      </c>
      <c r="AA5" s="131">
        <f>Vulnerability!AE7</f>
        <v>0.5</v>
      </c>
      <c r="AB5" s="131">
        <f>Vulnerability!AH7</f>
        <v>0</v>
      </c>
      <c r="AC5" s="131">
        <f>Vulnerability!AK7</f>
        <v>1.1000000000000001</v>
      </c>
      <c r="AD5" s="132">
        <f>Vulnerability!AL7</f>
        <v>0.5</v>
      </c>
      <c r="AE5" s="79">
        <f t="shared" si="3"/>
        <v>4.0999999999999996</v>
      </c>
      <c r="AF5" s="79">
        <f>'Lack of Coping Capacity'!H7</f>
        <v>5.6</v>
      </c>
      <c r="AG5" s="137" t="str">
        <f>'Lack of Coping Capacity'!D7</f>
        <v>x</v>
      </c>
      <c r="AH5" s="137">
        <f>'Lack of Coping Capacity'!G7</f>
        <v>5.6</v>
      </c>
      <c r="AI5" s="79">
        <f>'Lack of Coping Capacity'!AA7</f>
        <v>2.1</v>
      </c>
      <c r="AJ5" s="137">
        <f>'Lack of Coping Capacity'!M7</f>
        <v>1.8</v>
      </c>
      <c r="AK5" s="137">
        <f>'Lack of Coping Capacity'!R7</f>
        <v>1.4</v>
      </c>
      <c r="AL5" s="137">
        <f>'Lack of Coping Capacity'!Z7</f>
        <v>3.2</v>
      </c>
      <c r="AM5" s="82">
        <f>'Imputed and missing data hidden'!BU3</f>
        <v>6</v>
      </c>
      <c r="AN5" s="83">
        <f t="shared" si="4"/>
        <v>0.11764705882352941</v>
      </c>
      <c r="AO5" s="82" t="str">
        <f t="shared" si="5"/>
        <v/>
      </c>
      <c r="AP5" s="84">
        <f>'Indicator Date hidden2'!BV4</f>
        <v>0.265625</v>
      </c>
    </row>
    <row r="6" spans="1:42">
      <c r="A6" s="77" t="str">
        <f>'Indicator Data'!A8</f>
        <v>Algeria</v>
      </c>
      <c r="B6" s="77" t="str">
        <f>'Indicator Data'!B8</f>
        <v>DZA</v>
      </c>
      <c r="C6" s="79">
        <f t="shared" si="6"/>
        <v>3</v>
      </c>
      <c r="D6" s="79" t="str">
        <f t="shared" si="7"/>
        <v>Low</v>
      </c>
      <c r="E6" s="80">
        <f t="shared" si="0"/>
        <v>109</v>
      </c>
      <c r="F6" s="81">
        <f>VLOOKUP($B6,'Lack of Reliability Index'!$A$2:$H$192,8,FALSE)</f>
        <v>2.854460093896714</v>
      </c>
      <c r="G6" s="79">
        <f t="shared" si="1"/>
        <v>2.2000000000000002</v>
      </c>
      <c r="H6" s="79">
        <f>'Hazard &amp; Exposure'!CW8</f>
        <v>3.3</v>
      </c>
      <c r="I6" s="85">
        <f>'Hazard &amp; Exposure'!AL8</f>
        <v>7.9</v>
      </c>
      <c r="J6" s="85">
        <f>'Hazard &amp; Exposure'!AM8</f>
        <v>3.6</v>
      </c>
      <c r="K6" s="85">
        <f>'Hazard &amp; Exposure'!AN8</f>
        <v>1.4</v>
      </c>
      <c r="L6" s="85">
        <f>'Hazard &amp; Exposure'!AO8</f>
        <v>0</v>
      </c>
      <c r="M6" s="85">
        <f>'Hazard &amp; Exposure'!AP8</f>
        <v>0.7</v>
      </c>
      <c r="N6" s="85">
        <f>'Hazard &amp; Exposure'!AS8</f>
        <v>2.5</v>
      </c>
      <c r="O6" s="85">
        <f>'Hazard &amp; Exposure'!CV8</f>
        <v>3.5</v>
      </c>
      <c r="P6" s="79">
        <f>'Hazard &amp; Exposure'!CZ8</f>
        <v>0.9</v>
      </c>
      <c r="Q6" s="85">
        <f>'Hazard &amp; Exposure'!CX8</f>
        <v>1.7</v>
      </c>
      <c r="R6" s="85">
        <f>'Hazard &amp; Exposure'!CY8</f>
        <v>0</v>
      </c>
      <c r="S6" s="79">
        <f t="shared" si="2"/>
        <v>2.8</v>
      </c>
      <c r="T6" s="79">
        <f>Vulnerability!O8</f>
        <v>2.4</v>
      </c>
      <c r="U6" s="132">
        <f>Vulnerability!E8</f>
        <v>2.9</v>
      </c>
      <c r="V6" s="132">
        <f>Vulnerability!H8</f>
        <v>3.4</v>
      </c>
      <c r="W6" s="132">
        <f>Vulnerability!N8</f>
        <v>0.2</v>
      </c>
      <c r="X6" s="79">
        <f>Vulnerability!AM8</f>
        <v>3.2</v>
      </c>
      <c r="Y6" s="132">
        <f>Vulnerability!T8</f>
        <v>5.3</v>
      </c>
      <c r="Z6" s="131">
        <f>Vulnerability!AB8</f>
        <v>0.3</v>
      </c>
      <c r="AA6" s="131">
        <f>Vulnerability!AE8</f>
        <v>1.2</v>
      </c>
      <c r="AB6" s="131">
        <f>Vulnerability!AH8</f>
        <v>0</v>
      </c>
      <c r="AC6" s="131">
        <f>Vulnerability!AK8</f>
        <v>0</v>
      </c>
      <c r="AD6" s="132">
        <f>Vulnerability!AL8</f>
        <v>0.4</v>
      </c>
      <c r="AE6" s="79">
        <f t="shared" si="3"/>
        <v>4.4000000000000004</v>
      </c>
      <c r="AF6" s="79">
        <f>'Lack of Coping Capacity'!H8</f>
        <v>4.9000000000000004</v>
      </c>
      <c r="AG6" s="137">
        <f>'Lack of Coping Capacity'!D8</f>
        <v>3.5</v>
      </c>
      <c r="AH6" s="137">
        <f>'Lack of Coping Capacity'!G8</f>
        <v>6.2</v>
      </c>
      <c r="AI6" s="79">
        <f>'Lack of Coping Capacity'!AA8</f>
        <v>3.9</v>
      </c>
      <c r="AJ6" s="137">
        <f>'Lack of Coping Capacity'!M8</f>
        <v>2.8</v>
      </c>
      <c r="AK6" s="137">
        <f>'Lack of Coping Capacity'!R8</f>
        <v>4.0999999999999996</v>
      </c>
      <c r="AL6" s="137">
        <f>'Lack of Coping Capacity'!Z8</f>
        <v>4.7</v>
      </c>
      <c r="AM6" s="82">
        <f>'Imputed and missing data hidden'!BU4</f>
        <v>0</v>
      </c>
      <c r="AN6" s="83">
        <f t="shared" si="4"/>
        <v>0</v>
      </c>
      <c r="AO6" s="82" t="str">
        <f t="shared" si="5"/>
        <v/>
      </c>
      <c r="AP6" s="84">
        <f>'Indicator Date hidden2'!BV5</f>
        <v>0.53521126760563376</v>
      </c>
    </row>
    <row r="7" spans="1:42">
      <c r="A7" s="77" t="str">
        <f>'Indicator Data'!A9</f>
        <v>Angola</v>
      </c>
      <c r="B7" s="77" t="str">
        <f>'Indicator Data'!B9</f>
        <v>AGO</v>
      </c>
      <c r="C7" s="79">
        <f t="shared" si="6"/>
        <v>4.4000000000000004</v>
      </c>
      <c r="D7" s="79" t="str">
        <f t="shared" si="7"/>
        <v>Medium</v>
      </c>
      <c r="E7" s="80">
        <f t="shared" si="0"/>
        <v>51</v>
      </c>
      <c r="F7" s="81">
        <f>VLOOKUP($B7,'Lack of Reliability Index'!$A$2:$H$192,8,FALSE)</f>
        <v>2.3619047619047615</v>
      </c>
      <c r="G7" s="79">
        <f t="shared" si="1"/>
        <v>2.5</v>
      </c>
      <c r="H7" s="79">
        <f>'Hazard &amp; Exposure'!CW9</f>
        <v>3</v>
      </c>
      <c r="I7" s="85">
        <f>'Hazard &amp; Exposure'!AL9</f>
        <v>0.1</v>
      </c>
      <c r="J7" s="85">
        <f>'Hazard &amp; Exposure'!AM9</f>
        <v>3.9</v>
      </c>
      <c r="K7" s="85">
        <f>'Hazard &amp; Exposure'!AN9</f>
        <v>0</v>
      </c>
      <c r="L7" s="85">
        <f>'Hazard &amp; Exposure'!AO9</f>
        <v>0</v>
      </c>
      <c r="M7" s="85">
        <f>'Hazard &amp; Exposure'!AP9</f>
        <v>3.4</v>
      </c>
      <c r="N7" s="85">
        <f>'Hazard &amp; Exposure'!AS9</f>
        <v>3.7</v>
      </c>
      <c r="O7" s="85">
        <f>'Hazard &amp; Exposure'!CV9</f>
        <v>7</v>
      </c>
      <c r="P7" s="79">
        <f>'Hazard &amp; Exposure'!CZ9</f>
        <v>2</v>
      </c>
      <c r="Q7" s="85">
        <f>'Hazard &amp; Exposure'!CX9</f>
        <v>3.6</v>
      </c>
      <c r="R7" s="85">
        <f>'Hazard &amp; Exposure'!CY9</f>
        <v>0</v>
      </c>
      <c r="S7" s="79">
        <f t="shared" si="2"/>
        <v>5.0999999999999996</v>
      </c>
      <c r="T7" s="79">
        <f>Vulnerability!O9</f>
        <v>5.7</v>
      </c>
      <c r="U7" s="132">
        <f>Vulnerability!E9</f>
        <v>8</v>
      </c>
      <c r="V7" s="132">
        <f>Vulnerability!H9</f>
        <v>6.8</v>
      </c>
      <c r="W7" s="132">
        <f>Vulnerability!N9</f>
        <v>0.1</v>
      </c>
      <c r="X7" s="79">
        <f>Vulnerability!AM9</f>
        <v>4.4000000000000004</v>
      </c>
      <c r="Y7" s="132">
        <f>Vulnerability!T9</f>
        <v>4.7</v>
      </c>
      <c r="Z7" s="131">
        <f>Vulnerability!AB9</f>
        <v>4.3</v>
      </c>
      <c r="AA7" s="131">
        <f>Vulnerability!AE9</f>
        <v>4.7</v>
      </c>
      <c r="AB7" s="131">
        <f>Vulnerability!AH9</f>
        <v>0.1</v>
      </c>
      <c r="AC7" s="131">
        <f>Vulnerability!AK9</f>
        <v>5.7</v>
      </c>
      <c r="AD7" s="132">
        <f>Vulnerability!AL9</f>
        <v>4</v>
      </c>
      <c r="AE7" s="79">
        <f t="shared" si="3"/>
        <v>6.7</v>
      </c>
      <c r="AF7" s="79">
        <f>'Lack of Coping Capacity'!H9</f>
        <v>6.1</v>
      </c>
      <c r="AG7" s="137">
        <f>'Lack of Coping Capacity'!D9</f>
        <v>5.2</v>
      </c>
      <c r="AH7" s="137">
        <f>'Lack of Coping Capacity'!G9</f>
        <v>6.9</v>
      </c>
      <c r="AI7" s="79">
        <f>'Lack of Coping Capacity'!AA9</f>
        <v>7.2</v>
      </c>
      <c r="AJ7" s="137">
        <f>'Lack of Coping Capacity'!M9</f>
        <v>6</v>
      </c>
      <c r="AK7" s="137">
        <f>'Lack of Coping Capacity'!R9</f>
        <v>7.8</v>
      </c>
      <c r="AL7" s="137">
        <f>'Lack of Coping Capacity'!Z9</f>
        <v>7.9</v>
      </c>
      <c r="AM7" s="82">
        <f>'Imputed and missing data hidden'!BU5</f>
        <v>0</v>
      </c>
      <c r="AN7" s="83">
        <f t="shared" si="4"/>
        <v>0</v>
      </c>
      <c r="AO7" s="82" t="str">
        <f t="shared" si="5"/>
        <v/>
      </c>
      <c r="AP7" s="84">
        <f>'Indicator Date hidden2'!BV6</f>
        <v>0.44285714285714284</v>
      </c>
    </row>
    <row r="8" spans="1:42">
      <c r="A8" s="77" t="str">
        <f>'Indicator Data'!A10</f>
        <v>Antigua and Barbuda</v>
      </c>
      <c r="B8" s="77" t="str">
        <f>'Indicator Data'!B10</f>
        <v>ATG</v>
      </c>
      <c r="C8" s="79">
        <f t="shared" si="6"/>
        <v>2</v>
      </c>
      <c r="D8" s="79" t="str">
        <f t="shared" si="7"/>
        <v>Very Low</v>
      </c>
      <c r="E8" s="80">
        <f t="shared" si="0"/>
        <v>164</v>
      </c>
      <c r="F8" s="81">
        <f>VLOOKUP($B8,'Lack of Reliability Index'!$A$2:$H$192,8,FALSE)</f>
        <v>6.6143790849673199</v>
      </c>
      <c r="G8" s="79">
        <f t="shared" si="1"/>
        <v>2</v>
      </c>
      <c r="H8" s="79">
        <f>'Hazard &amp; Exposure'!CW10</f>
        <v>3.7</v>
      </c>
      <c r="I8" s="85">
        <f>'Hazard &amp; Exposure'!AL10</f>
        <v>5.0999999999999996</v>
      </c>
      <c r="J8" s="85">
        <f>'Hazard &amp; Exposure'!AM10</f>
        <v>0</v>
      </c>
      <c r="K8" s="85">
        <f>'Hazard &amp; Exposure'!AN10</f>
        <v>0</v>
      </c>
      <c r="L8" s="85">
        <f>'Hazard &amp; Exposure'!AO10</f>
        <v>8.1999999999999993</v>
      </c>
      <c r="M8" s="85">
        <f>'Hazard &amp; Exposure'!AP10</f>
        <v>4.3</v>
      </c>
      <c r="N8" s="85">
        <f>'Hazard &amp; Exposure'!AS10</f>
        <v>0</v>
      </c>
      <c r="O8" s="85">
        <f>'Hazard &amp; Exposure'!CV10</f>
        <v>3.3</v>
      </c>
      <c r="P8" s="79">
        <f>'Hazard &amp; Exposure'!CZ10</f>
        <v>0</v>
      </c>
      <c r="Q8" s="85">
        <f>'Hazard &amp; Exposure'!CX10</f>
        <v>0</v>
      </c>
      <c r="R8" s="85">
        <f>'Hazard &amp; Exposure'!CY10</f>
        <v>0</v>
      </c>
      <c r="S8" s="79">
        <f t="shared" si="2"/>
        <v>1.1000000000000001</v>
      </c>
      <c r="T8" s="79">
        <f>Vulnerability!O10</f>
        <v>1.3</v>
      </c>
      <c r="U8" s="132">
        <f>Vulnerability!E10</f>
        <v>1.5</v>
      </c>
      <c r="V8" s="132" t="str">
        <f>Vulnerability!H10</f>
        <v>x</v>
      </c>
      <c r="W8" s="132">
        <f>Vulnerability!N10</f>
        <v>0.8</v>
      </c>
      <c r="X8" s="79">
        <f>Vulnerability!AM10</f>
        <v>0.9</v>
      </c>
      <c r="Y8" s="132">
        <f>Vulnerability!T10</f>
        <v>0</v>
      </c>
      <c r="Z8" s="131">
        <f>Vulnerability!AB10</f>
        <v>0</v>
      </c>
      <c r="AA8" s="131">
        <f>Vulnerability!AE10</f>
        <v>0.7</v>
      </c>
      <c r="AB8" s="131">
        <f>Vulnerability!AH10</f>
        <v>0</v>
      </c>
      <c r="AC8" s="131">
        <f>Vulnerability!AK10</f>
        <v>5.0999999999999996</v>
      </c>
      <c r="AD8" s="132">
        <f>Vulnerability!AL10</f>
        <v>1.7</v>
      </c>
      <c r="AE8" s="79">
        <f t="shared" si="3"/>
        <v>3.5</v>
      </c>
      <c r="AF8" s="79">
        <f>'Lack of Coping Capacity'!H10</f>
        <v>5.4</v>
      </c>
      <c r="AG8" s="137">
        <f>'Lack of Coping Capacity'!D10</f>
        <v>5.4</v>
      </c>
      <c r="AH8" s="137">
        <f>'Lack of Coping Capacity'!G10</f>
        <v>5.3</v>
      </c>
      <c r="AI8" s="79">
        <f>'Lack of Coping Capacity'!AA10</f>
        <v>0.9</v>
      </c>
      <c r="AJ8" s="137">
        <f>'Lack of Coping Capacity'!M10</f>
        <v>0.2</v>
      </c>
      <c r="AK8" s="137">
        <f>'Lack of Coping Capacity'!R10</f>
        <v>0.2</v>
      </c>
      <c r="AL8" s="137">
        <f>'Lack of Coping Capacity'!Z10</f>
        <v>2.4</v>
      </c>
      <c r="AM8" s="82">
        <f>'Imputed and missing data hidden'!BU6</f>
        <v>20</v>
      </c>
      <c r="AN8" s="83">
        <f t="shared" si="4"/>
        <v>0.39215686274509803</v>
      </c>
      <c r="AO8" s="82" t="str">
        <f t="shared" si="5"/>
        <v/>
      </c>
      <c r="AP8" s="84">
        <f>'Indicator Date hidden2'!BV7</f>
        <v>0.49019607843137253</v>
      </c>
    </row>
    <row r="9" spans="1:42">
      <c r="A9" s="77" t="str">
        <f>'Indicator Data'!A11</f>
        <v>Argentina</v>
      </c>
      <c r="B9" s="77" t="str">
        <f>'Indicator Data'!B11</f>
        <v>ARG</v>
      </c>
      <c r="C9" s="79">
        <f t="shared" si="6"/>
        <v>3</v>
      </c>
      <c r="D9" s="79" t="str">
        <f t="shared" si="7"/>
        <v>Low</v>
      </c>
      <c r="E9" s="80">
        <f t="shared" si="0"/>
        <v>109</v>
      </c>
      <c r="F9" s="81">
        <f>VLOOKUP($B9,'Lack of Reliability Index'!$A$2:$H$192,8,FALSE)</f>
        <v>2.8698412698412712</v>
      </c>
      <c r="G9" s="79">
        <f t="shared" si="1"/>
        <v>2.5</v>
      </c>
      <c r="H9" s="79">
        <f>'Hazard &amp; Exposure'!CW11</f>
        <v>4.3</v>
      </c>
      <c r="I9" s="85">
        <f>'Hazard &amp; Exposure'!AL11</f>
        <v>5.5</v>
      </c>
      <c r="J9" s="85">
        <f>'Hazard &amp; Exposure'!AM11</f>
        <v>7.7</v>
      </c>
      <c r="K9" s="85">
        <f>'Hazard &amp; Exposure'!AN11</f>
        <v>0</v>
      </c>
      <c r="L9" s="85">
        <f>'Hazard &amp; Exposure'!AO11</f>
        <v>0</v>
      </c>
      <c r="M9" s="85">
        <f>'Hazard &amp; Exposure'!AP11</f>
        <v>3.7</v>
      </c>
      <c r="N9" s="85">
        <f>'Hazard &amp; Exposure'!AS11</f>
        <v>5.5</v>
      </c>
      <c r="O9" s="85">
        <f>'Hazard &amp; Exposure'!CV11</f>
        <v>3.9</v>
      </c>
      <c r="P9" s="79">
        <f>'Hazard &amp; Exposure'!CZ11</f>
        <v>0.2</v>
      </c>
      <c r="Q9" s="85">
        <f>'Hazard &amp; Exposure'!CX11</f>
        <v>0.3</v>
      </c>
      <c r="R9" s="85">
        <f>'Hazard &amp; Exposure'!CY11</f>
        <v>0</v>
      </c>
      <c r="S9" s="79">
        <f t="shared" si="2"/>
        <v>2.9</v>
      </c>
      <c r="T9" s="79">
        <f>Vulnerability!O11</f>
        <v>1.4</v>
      </c>
      <c r="U9" s="132">
        <f>Vulnerability!E11</f>
        <v>0.8</v>
      </c>
      <c r="V9" s="132">
        <f>Vulnerability!H11</f>
        <v>3.9</v>
      </c>
      <c r="W9" s="132">
        <f>Vulnerability!N11</f>
        <v>0.1</v>
      </c>
      <c r="X9" s="79">
        <f>Vulnerability!AM11</f>
        <v>4.0999999999999996</v>
      </c>
      <c r="Y9" s="132">
        <f>Vulnerability!T11</f>
        <v>6.3</v>
      </c>
      <c r="Z9" s="131">
        <f>Vulnerability!AB11</f>
        <v>0.3</v>
      </c>
      <c r="AA9" s="131">
        <f>Vulnerability!AE11</f>
        <v>0.6</v>
      </c>
      <c r="AB9" s="131">
        <f>Vulnerability!AH11</f>
        <v>1.9</v>
      </c>
      <c r="AC9" s="131">
        <f>Vulnerability!AK11</f>
        <v>0.9</v>
      </c>
      <c r="AD9" s="132">
        <f>Vulnerability!AL11</f>
        <v>0.9</v>
      </c>
      <c r="AE9" s="79">
        <f t="shared" si="3"/>
        <v>3.6</v>
      </c>
      <c r="AF9" s="79">
        <f>'Lack of Coping Capacity'!H11</f>
        <v>4.9000000000000004</v>
      </c>
      <c r="AG9" s="137">
        <f>'Lack of Coping Capacity'!D11</f>
        <v>3.8</v>
      </c>
      <c r="AH9" s="137">
        <f>'Lack of Coping Capacity'!G11</f>
        <v>6</v>
      </c>
      <c r="AI9" s="79">
        <f>'Lack of Coping Capacity'!AA11</f>
        <v>2</v>
      </c>
      <c r="AJ9" s="137">
        <f>'Lack of Coping Capacity'!M11</f>
        <v>1.6</v>
      </c>
      <c r="AK9" s="137">
        <f>'Lack of Coping Capacity'!R11</f>
        <v>3</v>
      </c>
      <c r="AL9" s="137">
        <f>'Lack of Coping Capacity'!Z11</f>
        <v>1.4</v>
      </c>
      <c r="AM9" s="82">
        <f>'Imputed and missing data hidden'!BU7</f>
        <v>6</v>
      </c>
      <c r="AN9" s="83">
        <f t="shared" si="4"/>
        <v>0.11764705882352941</v>
      </c>
      <c r="AO9" s="82" t="str">
        <f t="shared" si="5"/>
        <v/>
      </c>
      <c r="AP9" s="84">
        <f>'Indicator Date hidden2'!BV8</f>
        <v>0.23809523809523808</v>
      </c>
    </row>
    <row r="10" spans="1:42">
      <c r="A10" s="77" t="str">
        <f>'Indicator Data'!A12</f>
        <v>Armenia</v>
      </c>
      <c r="B10" s="77" t="str">
        <f>'Indicator Data'!B12</f>
        <v>ARM</v>
      </c>
      <c r="C10" s="79">
        <f t="shared" si="6"/>
        <v>3.9</v>
      </c>
      <c r="D10" s="79" t="str">
        <f t="shared" si="7"/>
        <v>Medium</v>
      </c>
      <c r="E10" s="80">
        <f t="shared" si="0"/>
        <v>75</v>
      </c>
      <c r="F10" s="81">
        <f>VLOOKUP($B10,'Lack of Reliability Index'!$A$2:$H$192,8,FALSE)</f>
        <v>2.8392156862745104</v>
      </c>
      <c r="G10" s="79">
        <f t="shared" si="1"/>
        <v>3.5</v>
      </c>
      <c r="H10" s="79">
        <f>'Hazard &amp; Exposure'!CW12</f>
        <v>3.8</v>
      </c>
      <c r="I10" s="85">
        <f>'Hazard &amp; Exposure'!AL12</f>
        <v>7.3</v>
      </c>
      <c r="J10" s="85">
        <f>'Hazard &amp; Exposure'!AM12</f>
        <v>5.3</v>
      </c>
      <c r="K10" s="85">
        <f>'Hazard &amp; Exposure'!AN12</f>
        <v>0</v>
      </c>
      <c r="L10" s="85">
        <f>'Hazard &amp; Exposure'!AO12</f>
        <v>0</v>
      </c>
      <c r="M10" s="85">
        <f>'Hazard &amp; Exposure'!AP12</f>
        <v>0</v>
      </c>
      <c r="N10" s="85">
        <f>'Hazard &amp; Exposure'!AS12</f>
        <v>4.9000000000000004</v>
      </c>
      <c r="O10" s="85">
        <f>'Hazard &amp; Exposure'!CV12</f>
        <v>5.0999999999999996</v>
      </c>
      <c r="P10" s="79">
        <f>'Hazard &amp; Exposure'!CZ12</f>
        <v>3.2</v>
      </c>
      <c r="Q10" s="85">
        <f>'Hazard &amp; Exposure'!CX12</f>
        <v>2.6</v>
      </c>
      <c r="R10" s="85">
        <f>'Hazard &amp; Exposure'!CY12</f>
        <v>3.7</v>
      </c>
      <c r="S10" s="79">
        <f t="shared" si="2"/>
        <v>3.8</v>
      </c>
      <c r="T10" s="79">
        <f>Vulnerability!O12</f>
        <v>1.7</v>
      </c>
      <c r="U10" s="132">
        <f>Vulnerability!E12</f>
        <v>1.2</v>
      </c>
      <c r="V10" s="132">
        <f>Vulnerability!H12</f>
        <v>1.7</v>
      </c>
      <c r="W10" s="132">
        <f>Vulnerability!N12</f>
        <v>2.5</v>
      </c>
      <c r="X10" s="79">
        <f>Vulnerability!AM12</f>
        <v>5.4</v>
      </c>
      <c r="Y10" s="132">
        <f>Vulnerability!T12</f>
        <v>8</v>
      </c>
      <c r="Z10" s="131">
        <f>Vulnerability!AB12</f>
        <v>0.4</v>
      </c>
      <c r="AA10" s="131">
        <f>Vulnerability!AE12</f>
        <v>0.7</v>
      </c>
      <c r="AB10" s="131">
        <f>Vulnerability!AH12</f>
        <v>0.3</v>
      </c>
      <c r="AC10" s="131">
        <f>Vulnerability!AK12</f>
        <v>1</v>
      </c>
      <c r="AD10" s="132">
        <f>Vulnerability!AL12</f>
        <v>0.6</v>
      </c>
      <c r="AE10" s="79">
        <f t="shared" si="3"/>
        <v>4.4000000000000004</v>
      </c>
      <c r="AF10" s="79">
        <f>'Lack of Coping Capacity'!H12</f>
        <v>6.5</v>
      </c>
      <c r="AG10" s="137">
        <f>'Lack of Coping Capacity'!D12</f>
        <v>7.5</v>
      </c>
      <c r="AH10" s="137">
        <f>'Lack of Coping Capacity'!G12</f>
        <v>5.5</v>
      </c>
      <c r="AI10" s="79">
        <f>'Lack of Coping Capacity'!AA12</f>
        <v>1.3</v>
      </c>
      <c r="AJ10" s="137">
        <f>'Lack of Coping Capacity'!M12</f>
        <v>1.4</v>
      </c>
      <c r="AK10" s="137">
        <f>'Lack of Coping Capacity'!R12</f>
        <v>1.2</v>
      </c>
      <c r="AL10" s="137">
        <f>'Lack of Coping Capacity'!Z12</f>
        <v>1.2</v>
      </c>
      <c r="AM10" s="82">
        <f>'Imputed and missing data hidden'!BU8</f>
        <v>3</v>
      </c>
      <c r="AN10" s="83">
        <f t="shared" si="4"/>
        <v>5.8823529411764705E-2</v>
      </c>
      <c r="AO10" s="82" t="str">
        <f t="shared" si="5"/>
        <v/>
      </c>
      <c r="AP10" s="84">
        <f>'Indicator Date hidden2'!BV9</f>
        <v>0.38235294117647056</v>
      </c>
    </row>
    <row r="11" spans="1:42">
      <c r="A11" s="77" t="str">
        <f>'Indicator Data'!A13</f>
        <v>Australia</v>
      </c>
      <c r="B11" s="77" t="str">
        <f>'Indicator Data'!B13</f>
        <v>AUS</v>
      </c>
      <c r="C11" s="79">
        <f t="shared" si="6"/>
        <v>2.2000000000000002</v>
      </c>
      <c r="D11" s="79" t="str">
        <f t="shared" si="7"/>
        <v>Low</v>
      </c>
      <c r="E11" s="80">
        <f t="shared" si="0"/>
        <v>154</v>
      </c>
      <c r="F11" s="81">
        <f>VLOOKUP($B11,'Lack of Reliability Index'!$A$2:$H$192,8,FALSE)</f>
        <v>3.5555555555555562</v>
      </c>
      <c r="G11" s="79">
        <f t="shared" si="1"/>
        <v>2.6</v>
      </c>
      <c r="H11" s="79">
        <f>'Hazard &amp; Exposure'!CW13</f>
        <v>4.5999999999999996</v>
      </c>
      <c r="I11" s="85">
        <f>'Hazard &amp; Exposure'!AL13</f>
        <v>0.1</v>
      </c>
      <c r="J11" s="85">
        <f>'Hazard &amp; Exposure'!AM13</f>
        <v>5.4</v>
      </c>
      <c r="K11" s="85">
        <f>'Hazard &amp; Exposure'!AN13</f>
        <v>5.7</v>
      </c>
      <c r="L11" s="85">
        <f>'Hazard &amp; Exposure'!AO13</f>
        <v>4.0999999999999996</v>
      </c>
      <c r="M11" s="85">
        <f>'Hazard &amp; Exposure'!AP13</f>
        <v>6.2</v>
      </c>
      <c r="N11" s="85">
        <f>'Hazard &amp; Exposure'!AS13</f>
        <v>6.1</v>
      </c>
      <c r="O11" s="85">
        <f>'Hazard &amp; Exposure'!CV13</f>
        <v>2.4</v>
      </c>
      <c r="P11" s="79">
        <f>'Hazard &amp; Exposure'!CZ13</f>
        <v>0.1</v>
      </c>
      <c r="Q11" s="85">
        <f>'Hazard &amp; Exposure'!CX13</f>
        <v>0.1</v>
      </c>
      <c r="R11" s="85">
        <f>'Hazard &amp; Exposure'!CY13</f>
        <v>0</v>
      </c>
      <c r="S11" s="79">
        <f t="shared" si="2"/>
        <v>2.1</v>
      </c>
      <c r="T11" s="79">
        <f>Vulnerability!O13</f>
        <v>0.4</v>
      </c>
      <c r="U11" s="132">
        <f>Vulnerability!E13</f>
        <v>0</v>
      </c>
      <c r="V11" s="132">
        <f>Vulnerability!H13</f>
        <v>1.6</v>
      </c>
      <c r="W11" s="132">
        <f>Vulnerability!N13</f>
        <v>0</v>
      </c>
      <c r="X11" s="79">
        <f>Vulnerability!AM13</f>
        <v>3.6</v>
      </c>
      <c r="Y11" s="132">
        <f>Vulnerability!T13</f>
        <v>5.9</v>
      </c>
      <c r="Z11" s="131">
        <f>Vulnerability!AB13</f>
        <v>0.1</v>
      </c>
      <c r="AA11" s="131">
        <f>Vulnerability!AE13</f>
        <v>0.3</v>
      </c>
      <c r="AB11" s="131">
        <f>Vulnerability!AH13</f>
        <v>0.2</v>
      </c>
      <c r="AC11" s="131">
        <f>Vulnerability!AK13</f>
        <v>0.8</v>
      </c>
      <c r="AD11" s="132">
        <f>Vulnerability!AL13</f>
        <v>0.4</v>
      </c>
      <c r="AE11" s="79">
        <f t="shared" si="3"/>
        <v>2</v>
      </c>
      <c r="AF11" s="79">
        <f>'Lack of Coping Capacity'!H13</f>
        <v>2.2999999999999998</v>
      </c>
      <c r="AG11" s="137">
        <f>'Lack of Coping Capacity'!D13</f>
        <v>2.4</v>
      </c>
      <c r="AH11" s="137">
        <f>'Lack of Coping Capacity'!G13</f>
        <v>2.2000000000000002</v>
      </c>
      <c r="AI11" s="79">
        <f>'Lack of Coping Capacity'!AA13</f>
        <v>1.6</v>
      </c>
      <c r="AJ11" s="137">
        <f>'Lack of Coping Capacity'!M13</f>
        <v>1.7</v>
      </c>
      <c r="AK11" s="137">
        <f>'Lack of Coping Capacity'!R13</f>
        <v>3</v>
      </c>
      <c r="AL11" s="137">
        <f>'Lack of Coping Capacity'!Z13</f>
        <v>0.2</v>
      </c>
      <c r="AM11" s="82">
        <f>'Imputed and missing data hidden'!BU9</f>
        <v>9</v>
      </c>
      <c r="AN11" s="83">
        <f t="shared" si="4"/>
        <v>0.17647058823529413</v>
      </c>
      <c r="AO11" s="82" t="str">
        <f t="shared" si="5"/>
        <v/>
      </c>
      <c r="AP11" s="84">
        <f>'Indicator Date hidden2'!BV10</f>
        <v>0.21666666666666667</v>
      </c>
    </row>
    <row r="12" spans="1:42">
      <c r="A12" s="77" t="str">
        <f>'Indicator Data'!A14</f>
        <v>Austria</v>
      </c>
      <c r="B12" s="77" t="str">
        <f>'Indicator Data'!B14</f>
        <v>AUT</v>
      </c>
      <c r="C12" s="79">
        <f t="shared" si="6"/>
        <v>1.9</v>
      </c>
      <c r="D12" s="79" t="str">
        <f t="shared" si="7"/>
        <v>Very Low</v>
      </c>
      <c r="E12" s="80">
        <f t="shared" si="0"/>
        <v>169</v>
      </c>
      <c r="F12" s="81">
        <f>VLOOKUP($B12,'Lack of Reliability Index'!$A$2:$H$192,8,FALSE)</f>
        <v>4.2292397660818706</v>
      </c>
      <c r="G12" s="79">
        <f t="shared" si="1"/>
        <v>1.4</v>
      </c>
      <c r="H12" s="79">
        <f>'Hazard &amp; Exposure'!CW14</f>
        <v>2.5</v>
      </c>
      <c r="I12" s="85">
        <f>'Hazard &amp; Exposure'!AL14</f>
        <v>3.9</v>
      </c>
      <c r="J12" s="85">
        <f>'Hazard &amp; Exposure'!AM14</f>
        <v>7.2</v>
      </c>
      <c r="K12" s="85">
        <f>'Hazard &amp; Exposure'!AN14</f>
        <v>0</v>
      </c>
      <c r="L12" s="85">
        <f>'Hazard &amp; Exposure'!AO14</f>
        <v>0</v>
      </c>
      <c r="M12" s="85">
        <f>'Hazard &amp; Exposure'!AP14</f>
        <v>0</v>
      </c>
      <c r="N12" s="85">
        <f>'Hazard &amp; Exposure'!AS14</f>
        <v>1.7</v>
      </c>
      <c r="O12" s="85">
        <f>'Hazard &amp; Exposure'!CV14</f>
        <v>1.8</v>
      </c>
      <c r="P12" s="79">
        <f>'Hazard &amp; Exposure'!CZ14</f>
        <v>0.1</v>
      </c>
      <c r="Q12" s="85">
        <f>'Hazard &amp; Exposure'!CX14</f>
        <v>0.1</v>
      </c>
      <c r="R12" s="85">
        <f>'Hazard &amp; Exposure'!CY14</f>
        <v>0</v>
      </c>
      <c r="S12" s="79">
        <f t="shared" si="2"/>
        <v>3.2</v>
      </c>
      <c r="T12" s="79">
        <f>Vulnerability!O14</f>
        <v>0.3</v>
      </c>
      <c r="U12" s="132">
        <f>Vulnerability!E14</f>
        <v>0</v>
      </c>
      <c r="V12" s="132">
        <f>Vulnerability!H14</f>
        <v>1</v>
      </c>
      <c r="W12" s="132">
        <f>Vulnerability!N14</f>
        <v>0.1</v>
      </c>
      <c r="X12" s="79">
        <f>Vulnerability!AM14</f>
        <v>5.3</v>
      </c>
      <c r="Y12" s="132">
        <f>Vulnerability!T14</f>
        <v>8</v>
      </c>
      <c r="Z12" s="131">
        <f>Vulnerability!AB14</f>
        <v>0.1</v>
      </c>
      <c r="AA12" s="131">
        <f>Vulnerability!AE14</f>
        <v>0.2</v>
      </c>
      <c r="AB12" s="131">
        <f>Vulnerability!AH14</f>
        <v>0</v>
      </c>
      <c r="AC12" s="131">
        <f>Vulnerability!AK14</f>
        <v>0</v>
      </c>
      <c r="AD12" s="132">
        <f>Vulnerability!AL14</f>
        <v>0.1</v>
      </c>
      <c r="AE12" s="79">
        <f t="shared" si="3"/>
        <v>1.5</v>
      </c>
      <c r="AF12" s="79">
        <f>'Lack of Coping Capacity'!H14</f>
        <v>2.2999999999999998</v>
      </c>
      <c r="AG12" s="137">
        <f>'Lack of Coping Capacity'!D14</f>
        <v>2</v>
      </c>
      <c r="AH12" s="137">
        <f>'Lack of Coping Capacity'!G14</f>
        <v>2.5</v>
      </c>
      <c r="AI12" s="79">
        <f>'Lack of Coping Capacity'!AA14</f>
        <v>0.6</v>
      </c>
      <c r="AJ12" s="137">
        <f>'Lack of Coping Capacity'!M14</f>
        <v>1.5</v>
      </c>
      <c r="AK12" s="137">
        <f>'Lack of Coping Capacity'!R14</f>
        <v>0</v>
      </c>
      <c r="AL12" s="137">
        <f>'Lack of Coping Capacity'!Z14</f>
        <v>0.4</v>
      </c>
      <c r="AM12" s="82">
        <f>'Imputed and missing data hidden'!BU10</f>
        <v>12</v>
      </c>
      <c r="AN12" s="83">
        <f t="shared" si="4"/>
        <v>0.23529411764705882</v>
      </c>
      <c r="AO12" s="82" t="str">
        <f t="shared" si="5"/>
        <v/>
      </c>
      <c r="AP12" s="84">
        <f>'Indicator Date hidden2'!BV11</f>
        <v>0.19298245614035087</v>
      </c>
    </row>
    <row r="13" spans="1:42">
      <c r="A13" s="77" t="str">
        <f>'Indicator Data'!A15</f>
        <v>Azerbaijan</v>
      </c>
      <c r="B13" s="77" t="str">
        <f>'Indicator Data'!B15</f>
        <v>AZE</v>
      </c>
      <c r="C13" s="79">
        <f t="shared" si="6"/>
        <v>5.5</v>
      </c>
      <c r="D13" s="79" t="str">
        <f t="shared" si="7"/>
        <v>High</v>
      </c>
      <c r="E13" s="80">
        <f t="shared" si="0"/>
        <v>32</v>
      </c>
      <c r="F13" s="81">
        <f>VLOOKUP($B13,'Lack of Reliability Index'!$A$2:$H$192,8,FALSE)</f>
        <v>5.7708333333333348</v>
      </c>
      <c r="G13" s="79">
        <f t="shared" si="1"/>
        <v>7.1</v>
      </c>
      <c r="H13" s="79">
        <f>'Hazard &amp; Exposure'!CW15</f>
        <v>4.3</v>
      </c>
      <c r="I13" s="85">
        <f>'Hazard &amp; Exposure'!AL15</f>
        <v>7.8</v>
      </c>
      <c r="J13" s="85">
        <f>'Hazard &amp; Exposure'!AM15</f>
        <v>6.6</v>
      </c>
      <c r="K13" s="85">
        <f>'Hazard &amp; Exposure'!AN15</f>
        <v>0</v>
      </c>
      <c r="L13" s="85">
        <f>'Hazard &amp; Exposure'!AO15</f>
        <v>0</v>
      </c>
      <c r="M13" s="85">
        <f>'Hazard &amp; Exposure'!AP15</f>
        <v>0</v>
      </c>
      <c r="N13" s="85">
        <f>'Hazard &amp; Exposure'!AS15</f>
        <v>5.3</v>
      </c>
      <c r="O13" s="85">
        <f>'Hazard &amp; Exposure'!CV15</f>
        <v>5.3</v>
      </c>
      <c r="P13" s="79">
        <f>'Hazard &amp; Exposure'!CZ15</f>
        <v>8.6999999999999993</v>
      </c>
      <c r="Q13" s="85">
        <f>'Hazard &amp; Exposure'!CX15</f>
        <v>9.4</v>
      </c>
      <c r="R13" s="85">
        <f>'Hazard &amp; Exposure'!CY15</f>
        <v>7.6</v>
      </c>
      <c r="S13" s="79">
        <f t="shared" si="2"/>
        <v>4.9000000000000004</v>
      </c>
      <c r="T13" s="79">
        <f>Vulnerability!O15</f>
        <v>2.6</v>
      </c>
      <c r="U13" s="132">
        <f>Vulnerability!E15</f>
        <v>2.8</v>
      </c>
      <c r="V13" s="132">
        <f>Vulnerability!H15</f>
        <v>4.4000000000000004</v>
      </c>
      <c r="W13" s="132">
        <f>Vulnerability!N15</f>
        <v>0.5</v>
      </c>
      <c r="X13" s="79">
        <f>Vulnerability!AM15</f>
        <v>6.6</v>
      </c>
      <c r="Y13" s="132">
        <f>Vulnerability!T15</f>
        <v>9.1999999999999993</v>
      </c>
      <c r="Z13" s="131">
        <f>Vulnerability!AB15</f>
        <v>0.4</v>
      </c>
      <c r="AA13" s="131">
        <f>Vulnerability!AE15</f>
        <v>1.3</v>
      </c>
      <c r="AB13" s="131">
        <f>Vulnerability!AH15</f>
        <v>0</v>
      </c>
      <c r="AC13" s="131">
        <f>Vulnerability!AK15</f>
        <v>0.6</v>
      </c>
      <c r="AD13" s="132">
        <f>Vulnerability!AL15</f>
        <v>0.6</v>
      </c>
      <c r="AE13" s="79">
        <f t="shared" si="3"/>
        <v>4.7</v>
      </c>
      <c r="AF13" s="79">
        <f>'Lack of Coping Capacity'!H15</f>
        <v>6.4</v>
      </c>
      <c r="AG13" s="137" t="str">
        <f>'Lack of Coping Capacity'!D15</f>
        <v>x</v>
      </c>
      <c r="AH13" s="137">
        <f>'Lack of Coping Capacity'!G15</f>
        <v>6.4</v>
      </c>
      <c r="AI13" s="79">
        <f>'Lack of Coping Capacity'!AA15</f>
        <v>2.5</v>
      </c>
      <c r="AJ13" s="137">
        <f>'Lack of Coping Capacity'!M15</f>
        <v>1.6</v>
      </c>
      <c r="AK13" s="137">
        <f>'Lack of Coping Capacity'!R15</f>
        <v>2.6</v>
      </c>
      <c r="AL13" s="137">
        <f>'Lack of Coping Capacity'!Z15</f>
        <v>3.2</v>
      </c>
      <c r="AM13" s="82">
        <f>'Imputed and missing data hidden'!BU11</f>
        <v>7</v>
      </c>
      <c r="AN13" s="83">
        <f t="shared" si="4"/>
        <v>0.13725490196078433</v>
      </c>
      <c r="AO13" s="82" t="str">
        <f t="shared" si="5"/>
        <v>YES</v>
      </c>
      <c r="AP13" s="84">
        <f>'Indicator Date hidden2'!BV12</f>
        <v>0.515625</v>
      </c>
    </row>
    <row r="14" spans="1:42">
      <c r="A14" s="77" t="str">
        <f>'Indicator Data'!A16</f>
        <v>Bahamas</v>
      </c>
      <c r="B14" s="77" t="str">
        <f>'Indicator Data'!B16</f>
        <v>BHS</v>
      </c>
      <c r="C14" s="79">
        <f t="shared" si="6"/>
        <v>2.2000000000000002</v>
      </c>
      <c r="D14" s="79" t="str">
        <f t="shared" si="7"/>
        <v>Low</v>
      </c>
      <c r="E14" s="80">
        <f t="shared" si="0"/>
        <v>154</v>
      </c>
      <c r="F14" s="81">
        <f>VLOOKUP($B14,'Lack of Reliability Index'!$A$2:$H$192,8,FALSE)</f>
        <v>5.9649122807017543</v>
      </c>
      <c r="G14" s="79">
        <f t="shared" si="1"/>
        <v>1.8</v>
      </c>
      <c r="H14" s="79">
        <f>'Hazard &amp; Exposure'!CW16</f>
        <v>3.3</v>
      </c>
      <c r="I14" s="85">
        <f>'Hazard &amp; Exposure'!AL16</f>
        <v>0.1</v>
      </c>
      <c r="J14" s="85">
        <f>'Hazard &amp; Exposure'!AM16</f>
        <v>0</v>
      </c>
      <c r="K14" s="85">
        <f>'Hazard &amp; Exposure'!AN16</f>
        <v>0</v>
      </c>
      <c r="L14" s="85">
        <f>'Hazard &amp; Exposure'!AO16</f>
        <v>7.4</v>
      </c>
      <c r="M14" s="85">
        <f>'Hazard &amp; Exposure'!AP16</f>
        <v>6.1</v>
      </c>
      <c r="N14" s="85">
        <f>'Hazard &amp; Exposure'!AS16</f>
        <v>1.7</v>
      </c>
      <c r="O14" s="85">
        <f>'Hazard &amp; Exposure'!CV16</f>
        <v>3.7</v>
      </c>
      <c r="P14" s="79">
        <f>'Hazard &amp; Exposure'!CZ16</f>
        <v>0.1</v>
      </c>
      <c r="Q14" s="85">
        <f>'Hazard &amp; Exposure'!CX16</f>
        <v>0.1</v>
      </c>
      <c r="R14" s="85">
        <f>'Hazard &amp; Exposure'!CY16</f>
        <v>0</v>
      </c>
      <c r="S14" s="79">
        <f t="shared" si="2"/>
        <v>1.9</v>
      </c>
      <c r="T14" s="79">
        <f>Vulnerability!O16</f>
        <v>1.9</v>
      </c>
      <c r="U14" s="132">
        <f>Vulnerability!E16</f>
        <v>1.6</v>
      </c>
      <c r="V14" s="132">
        <f>Vulnerability!H16</f>
        <v>4.4000000000000004</v>
      </c>
      <c r="W14" s="132">
        <f>Vulnerability!N16</f>
        <v>0.1</v>
      </c>
      <c r="X14" s="79">
        <f>Vulnerability!AM16</f>
        <v>1.9</v>
      </c>
      <c r="Y14" s="132">
        <f>Vulnerability!T16</f>
        <v>1.9</v>
      </c>
      <c r="Z14" s="131">
        <f>Vulnerability!AB16</f>
        <v>0.5</v>
      </c>
      <c r="AA14" s="131">
        <f>Vulnerability!AE16</f>
        <v>1</v>
      </c>
      <c r="AB14" s="131">
        <f>Vulnerability!AH16</f>
        <v>0</v>
      </c>
      <c r="AC14" s="131">
        <f>Vulnerability!AK16</f>
        <v>5.0999999999999996</v>
      </c>
      <c r="AD14" s="132">
        <f>Vulnerability!AL16</f>
        <v>1.9</v>
      </c>
      <c r="AE14" s="79">
        <f t="shared" si="3"/>
        <v>3.1</v>
      </c>
      <c r="AF14" s="79">
        <f>'Lack of Coping Capacity'!H16</f>
        <v>3.9</v>
      </c>
      <c r="AG14" s="137" t="str">
        <f>'Lack of Coping Capacity'!D16</f>
        <v>x</v>
      </c>
      <c r="AH14" s="137">
        <f>'Lack of Coping Capacity'!G16</f>
        <v>3.9</v>
      </c>
      <c r="AI14" s="79">
        <f>'Lack of Coping Capacity'!AA16</f>
        <v>2.2999999999999998</v>
      </c>
      <c r="AJ14" s="137">
        <f>'Lack of Coping Capacity'!M16</f>
        <v>1.9</v>
      </c>
      <c r="AK14" s="137">
        <f>'Lack of Coping Capacity'!R16</f>
        <v>2</v>
      </c>
      <c r="AL14" s="137">
        <f>'Lack of Coping Capacity'!Z16</f>
        <v>3</v>
      </c>
      <c r="AM14" s="82">
        <f>'Imputed and missing data hidden'!BU12</f>
        <v>15</v>
      </c>
      <c r="AN14" s="83">
        <f t="shared" si="4"/>
        <v>0.29411764705882354</v>
      </c>
      <c r="AO14" s="82" t="str">
        <f t="shared" si="5"/>
        <v/>
      </c>
      <c r="AP14" s="84">
        <f>'Indicator Date hidden2'!BV13</f>
        <v>0.36842105263157893</v>
      </c>
    </row>
    <row r="15" spans="1:42">
      <c r="A15" s="77" t="str">
        <f>'Indicator Data'!A17</f>
        <v>Bahrain</v>
      </c>
      <c r="B15" s="77" t="str">
        <f>'Indicator Data'!B17</f>
        <v>BHR</v>
      </c>
      <c r="C15" s="79">
        <f t="shared" si="6"/>
        <v>1.3</v>
      </c>
      <c r="D15" s="79" t="str">
        <f t="shared" si="7"/>
        <v>Very Low</v>
      </c>
      <c r="E15" s="80">
        <f t="shared" si="0"/>
        <v>188</v>
      </c>
      <c r="F15" s="81">
        <f>VLOOKUP($B15,'Lack of Reliability Index'!$A$2:$H$192,8,FALSE)</f>
        <v>5.3333333333333339</v>
      </c>
      <c r="G15" s="79">
        <f t="shared" si="1"/>
        <v>0.9</v>
      </c>
      <c r="H15" s="79">
        <f>'Hazard &amp; Exposure'!CW17</f>
        <v>1.6</v>
      </c>
      <c r="I15" s="85">
        <f>'Hazard &amp; Exposure'!AL17</f>
        <v>0.1</v>
      </c>
      <c r="J15" s="85">
        <f>'Hazard &amp; Exposure'!AM17</f>
        <v>0</v>
      </c>
      <c r="K15" s="85">
        <f>'Hazard &amp; Exposure'!AN17</f>
        <v>0</v>
      </c>
      <c r="L15" s="85">
        <f>'Hazard &amp; Exposure'!AO17</f>
        <v>0</v>
      </c>
      <c r="M15" s="85">
        <f>'Hazard &amp; Exposure'!AP17</f>
        <v>5.3</v>
      </c>
      <c r="N15" s="85">
        <f>'Hazard &amp; Exposure'!AS17</f>
        <v>0</v>
      </c>
      <c r="O15" s="85">
        <f>'Hazard &amp; Exposure'!CV17</f>
        <v>3.8</v>
      </c>
      <c r="P15" s="79">
        <f>'Hazard &amp; Exposure'!CZ17</f>
        <v>0.2</v>
      </c>
      <c r="Q15" s="85">
        <f>'Hazard &amp; Exposure'!CX17</f>
        <v>0.4</v>
      </c>
      <c r="R15" s="85">
        <f>'Hazard &amp; Exposure'!CY17</f>
        <v>0</v>
      </c>
      <c r="S15" s="79">
        <f t="shared" si="2"/>
        <v>0.8</v>
      </c>
      <c r="T15" s="79">
        <f>Vulnerability!O17</f>
        <v>0.7</v>
      </c>
      <c r="U15" s="132">
        <f>Vulnerability!E17</f>
        <v>0.2</v>
      </c>
      <c r="V15" s="132">
        <f>Vulnerability!H17</f>
        <v>2.4</v>
      </c>
      <c r="W15" s="132">
        <f>Vulnerability!N17</f>
        <v>0</v>
      </c>
      <c r="X15" s="79">
        <f>Vulnerability!AM17</f>
        <v>0.9</v>
      </c>
      <c r="Y15" s="132">
        <f>Vulnerability!T17</f>
        <v>1.2</v>
      </c>
      <c r="Z15" s="131">
        <f>Vulnerability!AB17</f>
        <v>0.2</v>
      </c>
      <c r="AA15" s="131">
        <f>Vulnerability!AE17</f>
        <v>0.5</v>
      </c>
      <c r="AB15" s="131">
        <f>Vulnerability!AH17</f>
        <v>0</v>
      </c>
      <c r="AC15" s="131">
        <f>Vulnerability!AK17</f>
        <v>1.2</v>
      </c>
      <c r="AD15" s="132">
        <f>Vulnerability!AL17</f>
        <v>0.5</v>
      </c>
      <c r="AE15" s="79">
        <f t="shared" si="3"/>
        <v>2.9</v>
      </c>
      <c r="AF15" s="79">
        <f>'Lack of Coping Capacity'!H17</f>
        <v>4.3</v>
      </c>
      <c r="AG15" s="137">
        <f>'Lack of Coping Capacity'!D17</f>
        <v>3.8</v>
      </c>
      <c r="AH15" s="137">
        <f>'Lack of Coping Capacity'!G17</f>
        <v>4.8</v>
      </c>
      <c r="AI15" s="79">
        <f>'Lack of Coping Capacity'!AA17</f>
        <v>1.1000000000000001</v>
      </c>
      <c r="AJ15" s="137">
        <f>'Lack of Coping Capacity'!M17</f>
        <v>0.8</v>
      </c>
      <c r="AK15" s="137">
        <f>'Lack of Coping Capacity'!R17</f>
        <v>0</v>
      </c>
      <c r="AL15" s="137">
        <f>'Lack of Coping Capacity'!Z17</f>
        <v>2.6</v>
      </c>
      <c r="AM15" s="82">
        <f>'Imputed and missing data hidden'!BU13</f>
        <v>16</v>
      </c>
      <c r="AN15" s="83">
        <f t="shared" si="4"/>
        <v>0.31372549019607843</v>
      </c>
      <c r="AO15" s="82" t="str">
        <f t="shared" si="5"/>
        <v/>
      </c>
      <c r="AP15" s="84">
        <f>'Indicator Date hidden2'!BV14</f>
        <v>0.25</v>
      </c>
    </row>
    <row r="16" spans="1:42">
      <c r="A16" s="77" t="str">
        <f>'Indicator Data'!A18</f>
        <v>Bangladesh</v>
      </c>
      <c r="B16" s="77" t="str">
        <f>'Indicator Data'!B18</f>
        <v>BGD</v>
      </c>
      <c r="C16" s="79">
        <f t="shared" si="6"/>
        <v>5.8</v>
      </c>
      <c r="D16" s="79" t="str">
        <f t="shared" si="7"/>
        <v>High</v>
      </c>
      <c r="E16" s="80">
        <f t="shared" si="0"/>
        <v>26</v>
      </c>
      <c r="F16" s="81">
        <f>VLOOKUP($B16,'Lack of Reliability Index'!$A$2:$H$192,8,FALSE)</f>
        <v>1.0352941176470569</v>
      </c>
      <c r="G16" s="79">
        <f t="shared" si="1"/>
        <v>6.5</v>
      </c>
      <c r="H16" s="79">
        <f>'Hazard &amp; Exposure'!CW18</f>
        <v>8.3000000000000007</v>
      </c>
      <c r="I16" s="85">
        <f>'Hazard &amp; Exposure'!AL18</f>
        <v>8.9</v>
      </c>
      <c r="J16" s="85">
        <f>'Hazard &amp; Exposure'!AM18</f>
        <v>9.9</v>
      </c>
      <c r="K16" s="85">
        <f>'Hazard &amp; Exposure'!AN18</f>
        <v>8.1</v>
      </c>
      <c r="L16" s="85">
        <f>'Hazard &amp; Exposure'!AO18</f>
        <v>7.9</v>
      </c>
      <c r="M16" s="85">
        <f>'Hazard &amp; Exposure'!AP18</f>
        <v>8.9</v>
      </c>
      <c r="N16" s="85">
        <f>'Hazard &amp; Exposure'!AS18</f>
        <v>4.5</v>
      </c>
      <c r="O16" s="85">
        <f>'Hazard &amp; Exposure'!CV18</f>
        <v>7.4</v>
      </c>
      <c r="P16" s="79">
        <f>'Hazard &amp; Exposure'!CZ18</f>
        <v>3.5</v>
      </c>
      <c r="Q16" s="85">
        <f>'Hazard &amp; Exposure'!CX18</f>
        <v>3.9</v>
      </c>
      <c r="R16" s="85">
        <f>'Hazard &amp; Exposure'!CY18</f>
        <v>3.1</v>
      </c>
      <c r="S16" s="79">
        <f t="shared" si="2"/>
        <v>6.1</v>
      </c>
      <c r="T16" s="79">
        <f>Vulnerability!O18</f>
        <v>4.5999999999999996</v>
      </c>
      <c r="U16" s="132">
        <f>Vulnerability!E18</f>
        <v>6.3</v>
      </c>
      <c r="V16" s="132">
        <f>Vulnerability!H18</f>
        <v>4.4000000000000004</v>
      </c>
      <c r="W16" s="132">
        <f>Vulnerability!N18</f>
        <v>1.3</v>
      </c>
      <c r="X16" s="79">
        <f>Vulnerability!AM18</f>
        <v>7.3</v>
      </c>
      <c r="Y16" s="132">
        <f>Vulnerability!T18</f>
        <v>8.1</v>
      </c>
      <c r="Z16" s="131">
        <f>Vulnerability!AB18</f>
        <v>1.9</v>
      </c>
      <c r="AA16" s="131">
        <f>Vulnerability!AE18</f>
        <v>3.6</v>
      </c>
      <c r="AB16" s="131">
        <f>Vulnerability!AH18</f>
        <v>10</v>
      </c>
      <c r="AC16" s="131">
        <f>Vulnerability!AK18</f>
        <v>3.7</v>
      </c>
      <c r="AD16" s="132">
        <f>Vulnerability!AL18</f>
        <v>6.2</v>
      </c>
      <c r="AE16" s="79">
        <f t="shared" si="3"/>
        <v>4.8</v>
      </c>
      <c r="AF16" s="79">
        <f>'Lack of Coping Capacity'!H18</f>
        <v>5.0999999999999996</v>
      </c>
      <c r="AG16" s="137">
        <f>'Lack of Coping Capacity'!D18</f>
        <v>3</v>
      </c>
      <c r="AH16" s="137">
        <f>'Lack of Coping Capacity'!G18</f>
        <v>7.1</v>
      </c>
      <c r="AI16" s="79">
        <f>'Lack of Coping Capacity'!AA18</f>
        <v>4.4000000000000004</v>
      </c>
      <c r="AJ16" s="137">
        <f>'Lack of Coping Capacity'!M18</f>
        <v>3.9</v>
      </c>
      <c r="AK16" s="137">
        <f>'Lack of Coping Capacity'!R18</f>
        <v>4.4000000000000004</v>
      </c>
      <c r="AL16" s="137">
        <f>'Lack of Coping Capacity'!Z18</f>
        <v>4.9000000000000004</v>
      </c>
      <c r="AM16" s="82">
        <f>'Imputed and missing data hidden'!BU14</f>
        <v>3</v>
      </c>
      <c r="AN16" s="83">
        <f t="shared" si="4"/>
        <v>5.8823529411764705E-2</v>
      </c>
      <c r="AO16" s="82" t="str">
        <f t="shared" si="5"/>
        <v/>
      </c>
      <c r="AP16" s="84">
        <f>'Indicator Date hidden2'!BV15</f>
        <v>4.4117647058823532E-2</v>
      </c>
    </row>
    <row r="17" spans="1:42">
      <c r="A17" s="77" t="str">
        <f>'Indicator Data'!A19</f>
        <v>Barbados</v>
      </c>
      <c r="B17" s="77" t="str">
        <f>'Indicator Data'!B19</f>
        <v>BRB</v>
      </c>
      <c r="C17" s="79">
        <f t="shared" si="6"/>
        <v>2.1</v>
      </c>
      <c r="D17" s="79" t="str">
        <f t="shared" si="7"/>
        <v>Very Low</v>
      </c>
      <c r="E17" s="80">
        <f t="shared" si="0"/>
        <v>161</v>
      </c>
      <c r="F17" s="81">
        <f>VLOOKUP($B17,'Lack of Reliability Index'!$A$2:$H$192,8,FALSE)</f>
        <v>6.4587570621468924</v>
      </c>
      <c r="G17" s="79">
        <f t="shared" si="1"/>
        <v>2.2000000000000002</v>
      </c>
      <c r="H17" s="79">
        <f>'Hazard &amp; Exposure'!CW19</f>
        <v>3.9</v>
      </c>
      <c r="I17" s="85">
        <f>'Hazard &amp; Exposure'!AL19</f>
        <v>5.4</v>
      </c>
      <c r="J17" s="85">
        <f>'Hazard &amp; Exposure'!AM19</f>
        <v>0</v>
      </c>
      <c r="K17" s="85">
        <f>'Hazard &amp; Exposure'!AN19</f>
        <v>3.7</v>
      </c>
      <c r="L17" s="85">
        <f>'Hazard &amp; Exposure'!AO19</f>
        <v>8.1</v>
      </c>
      <c r="M17" s="85">
        <f>'Hazard &amp; Exposure'!AP19</f>
        <v>1.5</v>
      </c>
      <c r="N17" s="85">
        <f>'Hazard &amp; Exposure'!AS19</f>
        <v>0.5</v>
      </c>
      <c r="O17" s="85">
        <f>'Hazard &amp; Exposure'!CV19</f>
        <v>4.0999999999999996</v>
      </c>
      <c r="P17" s="79">
        <f>'Hazard &amp; Exposure'!CZ19</f>
        <v>0</v>
      </c>
      <c r="Q17" s="85">
        <f>'Hazard &amp; Exposure'!CX19</f>
        <v>0</v>
      </c>
      <c r="R17" s="85">
        <f>'Hazard &amp; Exposure'!CY19</f>
        <v>0</v>
      </c>
      <c r="S17" s="79">
        <f t="shared" si="2"/>
        <v>1.6</v>
      </c>
      <c r="T17" s="79">
        <f>Vulnerability!O19</f>
        <v>2.4</v>
      </c>
      <c r="U17" s="132">
        <f>Vulnerability!E19</f>
        <v>2.6</v>
      </c>
      <c r="V17" s="132">
        <f>Vulnerability!H19</f>
        <v>3.9</v>
      </c>
      <c r="W17" s="132">
        <f>Vulnerability!N19</f>
        <v>0.3</v>
      </c>
      <c r="X17" s="79">
        <f>Vulnerability!AM19</f>
        <v>0.8</v>
      </c>
      <c r="Y17" s="132">
        <f>Vulnerability!T19</f>
        <v>0.8</v>
      </c>
      <c r="Z17" s="131">
        <f>Vulnerability!AB19</f>
        <v>0.6</v>
      </c>
      <c r="AA17" s="131">
        <f>Vulnerability!AE19</f>
        <v>0.8</v>
      </c>
      <c r="AB17" s="131">
        <f>Vulnerability!AH19</f>
        <v>0</v>
      </c>
      <c r="AC17" s="131">
        <f>Vulnerability!AK19</f>
        <v>1.3</v>
      </c>
      <c r="AD17" s="132">
        <f>Vulnerability!AL19</f>
        <v>0.7</v>
      </c>
      <c r="AE17" s="79">
        <f t="shared" si="3"/>
        <v>2.5</v>
      </c>
      <c r="AF17" s="79">
        <f>'Lack of Coping Capacity'!H19</f>
        <v>3.2</v>
      </c>
      <c r="AG17" s="137">
        <f>'Lack of Coping Capacity'!D19</f>
        <v>2.7</v>
      </c>
      <c r="AH17" s="137">
        <f>'Lack of Coping Capacity'!G19</f>
        <v>3.6</v>
      </c>
      <c r="AI17" s="79">
        <f>'Lack of Coping Capacity'!AA19</f>
        <v>1.8</v>
      </c>
      <c r="AJ17" s="137">
        <f>'Lack of Coping Capacity'!M19</f>
        <v>1.9</v>
      </c>
      <c r="AK17" s="137">
        <f>'Lack of Coping Capacity'!R19</f>
        <v>0.2</v>
      </c>
      <c r="AL17" s="137">
        <f>'Lack of Coping Capacity'!Z19</f>
        <v>3.2</v>
      </c>
      <c r="AM17" s="82">
        <f>'Imputed and missing data hidden'!BU15</f>
        <v>11</v>
      </c>
      <c r="AN17" s="83">
        <f t="shared" si="4"/>
        <v>0.21568627450980393</v>
      </c>
      <c r="AO17" s="82" t="str">
        <f t="shared" si="5"/>
        <v/>
      </c>
      <c r="AP17" s="84">
        <f>'Indicator Date hidden2'!BV16</f>
        <v>0.66101694915254239</v>
      </c>
    </row>
    <row r="18" spans="1:42">
      <c r="A18" s="77" t="str">
        <f>'Indicator Data'!A20</f>
        <v>Belarus</v>
      </c>
      <c r="B18" s="77" t="str">
        <f>'Indicator Data'!B20</f>
        <v>BLR</v>
      </c>
      <c r="C18" s="79">
        <f t="shared" si="6"/>
        <v>1.8</v>
      </c>
      <c r="D18" s="79" t="str">
        <f t="shared" si="7"/>
        <v>Very Low</v>
      </c>
      <c r="E18" s="80">
        <f t="shared" si="0"/>
        <v>173</v>
      </c>
      <c r="F18" s="81">
        <f>VLOOKUP($B18,'Lack of Reliability Index'!$A$2:$H$192,8,FALSE)</f>
        <v>3.2516129032258068</v>
      </c>
      <c r="G18" s="79">
        <f t="shared" si="1"/>
        <v>0.9</v>
      </c>
      <c r="H18" s="79">
        <f>'Hazard &amp; Exposure'!CW20</f>
        <v>1.7</v>
      </c>
      <c r="I18" s="85">
        <f>'Hazard &amp; Exposure'!AL20</f>
        <v>0.1</v>
      </c>
      <c r="J18" s="85">
        <f>'Hazard &amp; Exposure'!AM20</f>
        <v>5.8</v>
      </c>
      <c r="K18" s="85">
        <f>'Hazard &amp; Exposure'!AN20</f>
        <v>0</v>
      </c>
      <c r="L18" s="85">
        <f>'Hazard &amp; Exposure'!AO20</f>
        <v>0</v>
      </c>
      <c r="M18" s="85">
        <f>'Hazard &amp; Exposure'!AP20</f>
        <v>0</v>
      </c>
      <c r="N18" s="85">
        <f>'Hazard &amp; Exposure'!AS20</f>
        <v>2.1</v>
      </c>
      <c r="O18" s="85">
        <f>'Hazard &amp; Exposure'!CV20</f>
        <v>2.2000000000000002</v>
      </c>
      <c r="P18" s="79">
        <f>'Hazard &amp; Exposure'!CZ20</f>
        <v>0.1</v>
      </c>
      <c r="Q18" s="85">
        <f>'Hazard &amp; Exposure'!CX20</f>
        <v>0.1</v>
      </c>
      <c r="R18" s="85">
        <f>'Hazard &amp; Exposure'!CY20</f>
        <v>0</v>
      </c>
      <c r="S18" s="79">
        <f t="shared" si="2"/>
        <v>2.2000000000000002</v>
      </c>
      <c r="T18" s="79">
        <f>Vulnerability!O20</f>
        <v>1.3</v>
      </c>
      <c r="U18" s="132">
        <f>Vulnerability!E20</f>
        <v>2</v>
      </c>
      <c r="V18" s="132">
        <f>Vulnerability!H20</f>
        <v>0.7</v>
      </c>
      <c r="W18" s="132">
        <f>Vulnerability!N20</f>
        <v>0.3</v>
      </c>
      <c r="X18" s="79">
        <f>Vulnerability!AM20</f>
        <v>3.1</v>
      </c>
      <c r="Y18" s="132">
        <f>Vulnerability!T20</f>
        <v>5.0999999999999996</v>
      </c>
      <c r="Z18" s="131">
        <f>Vulnerability!AB20</f>
        <v>0.4</v>
      </c>
      <c r="AA18" s="131">
        <f>Vulnerability!AE20</f>
        <v>0.2</v>
      </c>
      <c r="AB18" s="131">
        <f>Vulnerability!AH20</f>
        <v>0</v>
      </c>
      <c r="AC18" s="131">
        <f>Vulnerability!AK20</f>
        <v>0.8</v>
      </c>
      <c r="AD18" s="132">
        <f>Vulnerability!AL20</f>
        <v>0.4</v>
      </c>
      <c r="AE18" s="79">
        <f t="shared" si="3"/>
        <v>3</v>
      </c>
      <c r="AF18" s="79">
        <f>'Lack of Coping Capacity'!H20</f>
        <v>4.7</v>
      </c>
      <c r="AG18" s="137">
        <f>'Lack of Coping Capacity'!D20</f>
        <v>2.8</v>
      </c>
      <c r="AH18" s="137">
        <f>'Lack of Coping Capacity'!G20</f>
        <v>6.5</v>
      </c>
      <c r="AI18" s="79">
        <f>'Lack of Coping Capacity'!AA20</f>
        <v>0.9</v>
      </c>
      <c r="AJ18" s="137">
        <f>'Lack of Coping Capacity'!M20</f>
        <v>1.2</v>
      </c>
      <c r="AK18" s="137">
        <f>'Lack of Coping Capacity'!R20</f>
        <v>0.1</v>
      </c>
      <c r="AL18" s="137">
        <f>'Lack of Coping Capacity'!Z20</f>
        <v>1.4</v>
      </c>
      <c r="AM18" s="82">
        <f>'Imputed and missing data hidden'!BU16</f>
        <v>8</v>
      </c>
      <c r="AN18" s="83">
        <f t="shared" si="4"/>
        <v>0.15686274509803921</v>
      </c>
      <c r="AO18" s="82" t="str">
        <f t="shared" si="5"/>
        <v/>
      </c>
      <c r="AP18" s="84">
        <f>'Indicator Date hidden2'!BV17</f>
        <v>0.20967741935483872</v>
      </c>
    </row>
    <row r="19" spans="1:42">
      <c r="A19" s="77" t="str">
        <f>'Indicator Data'!A21</f>
        <v>Belgium</v>
      </c>
      <c r="B19" s="77" t="str">
        <f>'Indicator Data'!B21</f>
        <v>BEL</v>
      </c>
      <c r="C19" s="79">
        <f t="shared" si="6"/>
        <v>2.1</v>
      </c>
      <c r="D19" s="79" t="str">
        <f t="shared" si="7"/>
        <v>Very Low</v>
      </c>
      <c r="E19" s="80">
        <f t="shared" si="0"/>
        <v>161</v>
      </c>
      <c r="F19" s="81">
        <f>VLOOKUP($B19,'Lack of Reliability Index'!$A$2:$H$192,8,FALSE)</f>
        <v>3.8222222222222229</v>
      </c>
      <c r="G19" s="79">
        <f t="shared" si="1"/>
        <v>2.1</v>
      </c>
      <c r="H19" s="79">
        <f>'Hazard &amp; Exposure'!CW21</f>
        <v>3.4</v>
      </c>
      <c r="I19" s="85">
        <f>'Hazard &amp; Exposure'!AL21</f>
        <v>2.9</v>
      </c>
      <c r="J19" s="85">
        <f>'Hazard &amp; Exposure'!AM21</f>
        <v>6.2</v>
      </c>
      <c r="K19" s="85">
        <f>'Hazard &amp; Exposure'!AN21</f>
        <v>0</v>
      </c>
      <c r="L19" s="85">
        <f>'Hazard &amp; Exposure'!AO21</f>
        <v>0</v>
      </c>
      <c r="M19" s="85">
        <f>'Hazard &amp; Exposure'!AP21</f>
        <v>7.7</v>
      </c>
      <c r="N19" s="85">
        <f>'Hazard &amp; Exposure'!AS21</f>
        <v>1.3</v>
      </c>
      <c r="O19" s="85">
        <f>'Hazard &amp; Exposure'!CV21</f>
        <v>1.5</v>
      </c>
      <c r="P19" s="79">
        <f>'Hazard &amp; Exposure'!CZ21</f>
        <v>0.6</v>
      </c>
      <c r="Q19" s="85">
        <f>'Hazard &amp; Exposure'!CX21</f>
        <v>0.3</v>
      </c>
      <c r="R19" s="85">
        <f>'Hazard &amp; Exposure'!CY21</f>
        <v>0.9</v>
      </c>
      <c r="S19" s="79">
        <f t="shared" si="2"/>
        <v>2.6</v>
      </c>
      <c r="T19" s="79">
        <f>Vulnerability!O21</f>
        <v>0.2</v>
      </c>
      <c r="U19" s="132">
        <f>Vulnerability!E21</f>
        <v>0</v>
      </c>
      <c r="V19" s="132">
        <f>Vulnerability!H21</f>
        <v>0.5</v>
      </c>
      <c r="W19" s="132">
        <f>Vulnerability!N21</f>
        <v>0.4</v>
      </c>
      <c r="X19" s="79">
        <f>Vulnerability!AM21</f>
        <v>4.5</v>
      </c>
      <c r="Y19" s="132">
        <f>Vulnerability!T21</f>
        <v>7.2</v>
      </c>
      <c r="Z19" s="131">
        <f>Vulnerability!AB21</f>
        <v>0.2</v>
      </c>
      <c r="AA19" s="131">
        <f>Vulnerability!AE21</f>
        <v>0.3</v>
      </c>
      <c r="AB19" s="131">
        <f>Vulnerability!AH21</f>
        <v>0</v>
      </c>
      <c r="AC19" s="131">
        <f>Vulnerability!AK21</f>
        <v>0</v>
      </c>
      <c r="AD19" s="132">
        <f>Vulnerability!AL21</f>
        <v>0.1</v>
      </c>
      <c r="AE19" s="79">
        <f t="shared" si="3"/>
        <v>1.7</v>
      </c>
      <c r="AF19" s="79">
        <f>'Lack of Coping Capacity'!H21</f>
        <v>2.6</v>
      </c>
      <c r="AG19" s="137" t="str">
        <f>'Lack of Coping Capacity'!D21</f>
        <v>x</v>
      </c>
      <c r="AH19" s="137">
        <f>'Lack of Coping Capacity'!G21</f>
        <v>2.6</v>
      </c>
      <c r="AI19" s="79">
        <f>'Lack of Coping Capacity'!AA21</f>
        <v>0.7</v>
      </c>
      <c r="AJ19" s="137">
        <f>'Lack of Coping Capacity'!M21</f>
        <v>1.9</v>
      </c>
      <c r="AK19" s="137">
        <f>'Lack of Coping Capacity'!R21</f>
        <v>0</v>
      </c>
      <c r="AL19" s="137">
        <f>'Lack of Coping Capacity'!Z21</f>
        <v>0.3</v>
      </c>
      <c r="AM19" s="82">
        <f>'Imputed and missing data hidden'!BU17</f>
        <v>9</v>
      </c>
      <c r="AN19" s="83">
        <f t="shared" si="4"/>
        <v>0.17647058823529413</v>
      </c>
      <c r="AO19" s="82" t="str">
        <f t="shared" si="5"/>
        <v/>
      </c>
      <c r="AP19" s="84">
        <f>'Indicator Date hidden2'!BV18</f>
        <v>0.26666666666666666</v>
      </c>
    </row>
    <row r="20" spans="1:42">
      <c r="A20" s="77" t="str">
        <f>'Indicator Data'!A22</f>
        <v>Belize</v>
      </c>
      <c r="B20" s="77" t="str">
        <f>'Indicator Data'!B22</f>
        <v>BLZ</v>
      </c>
      <c r="C20" s="79">
        <f t="shared" si="6"/>
        <v>3.7</v>
      </c>
      <c r="D20" s="79" t="str">
        <f t="shared" si="7"/>
        <v>Medium</v>
      </c>
      <c r="E20" s="80">
        <f t="shared" si="0"/>
        <v>79</v>
      </c>
      <c r="F20" s="81">
        <f>VLOOKUP($B20,'Lack of Reliability Index'!$A$2:$H$192,8,FALSE)</f>
        <v>4.2666666666666675</v>
      </c>
      <c r="G20" s="79">
        <f t="shared" si="1"/>
        <v>2.1</v>
      </c>
      <c r="H20" s="79">
        <f>'Hazard &amp; Exposure'!CW22</f>
        <v>3.7</v>
      </c>
      <c r="I20" s="85">
        <f>'Hazard &amp; Exposure'!AL22</f>
        <v>2</v>
      </c>
      <c r="J20" s="85">
        <f>'Hazard &amp; Exposure'!AM22</f>
        <v>2.2000000000000002</v>
      </c>
      <c r="K20" s="85">
        <f>'Hazard &amp; Exposure'!AN22</f>
        <v>3</v>
      </c>
      <c r="L20" s="85">
        <f>'Hazard &amp; Exposure'!AO22</f>
        <v>5</v>
      </c>
      <c r="M20" s="85">
        <f>'Hazard &amp; Exposure'!AP22</f>
        <v>6</v>
      </c>
      <c r="N20" s="85">
        <f>'Hazard &amp; Exposure'!AS22</f>
        <v>2.1</v>
      </c>
      <c r="O20" s="85">
        <f>'Hazard &amp; Exposure'!CV22</f>
        <v>4.3</v>
      </c>
      <c r="P20" s="79">
        <f>'Hazard &amp; Exposure'!CZ22</f>
        <v>0.1</v>
      </c>
      <c r="Q20" s="85">
        <f>'Hazard &amp; Exposure'!CX22</f>
        <v>0.1</v>
      </c>
      <c r="R20" s="85">
        <f>'Hazard &amp; Exposure'!CY22</f>
        <v>0</v>
      </c>
      <c r="S20" s="79">
        <f t="shared" si="2"/>
        <v>4.9000000000000004</v>
      </c>
      <c r="T20" s="79">
        <f>Vulnerability!O22</f>
        <v>4.3</v>
      </c>
      <c r="U20" s="132">
        <f>Vulnerability!E22</f>
        <v>4.3</v>
      </c>
      <c r="V20" s="132">
        <f>Vulnerability!H22</f>
        <v>6.1</v>
      </c>
      <c r="W20" s="132">
        <f>Vulnerability!N22</f>
        <v>2.4</v>
      </c>
      <c r="X20" s="79">
        <f>Vulnerability!AM22</f>
        <v>5.5</v>
      </c>
      <c r="Y20" s="132">
        <f>Vulnerability!T22</f>
        <v>5.5</v>
      </c>
      <c r="Z20" s="131">
        <f>Vulnerability!AB22</f>
        <v>0.7</v>
      </c>
      <c r="AA20" s="131">
        <f>Vulnerability!AE22</f>
        <v>0.9</v>
      </c>
      <c r="AB20" s="131">
        <f>Vulnerability!AH22</f>
        <v>10</v>
      </c>
      <c r="AC20" s="131">
        <f>Vulnerability!AK22</f>
        <v>1.8</v>
      </c>
      <c r="AD20" s="132">
        <f>Vulnerability!AL22</f>
        <v>5.4</v>
      </c>
      <c r="AE20" s="79">
        <f t="shared" si="3"/>
        <v>4.9000000000000004</v>
      </c>
      <c r="AF20" s="79">
        <f>'Lack of Coping Capacity'!H22</f>
        <v>5.7</v>
      </c>
      <c r="AG20" s="137" t="str">
        <f>'Lack of Coping Capacity'!D22</f>
        <v>x</v>
      </c>
      <c r="AH20" s="137">
        <f>'Lack of Coping Capacity'!G22</f>
        <v>5.7</v>
      </c>
      <c r="AI20" s="79">
        <f>'Lack of Coping Capacity'!AA22</f>
        <v>3.9</v>
      </c>
      <c r="AJ20" s="137">
        <f>'Lack of Coping Capacity'!M22</f>
        <v>3.6</v>
      </c>
      <c r="AK20" s="137">
        <f>'Lack of Coping Capacity'!R22</f>
        <v>3</v>
      </c>
      <c r="AL20" s="137">
        <f>'Lack of Coping Capacity'!Z22</f>
        <v>5.0999999999999996</v>
      </c>
      <c r="AM20" s="82">
        <f>'Imputed and missing data hidden'!BU18</f>
        <v>9</v>
      </c>
      <c r="AN20" s="83">
        <f t="shared" si="4"/>
        <v>0.17647058823529413</v>
      </c>
      <c r="AO20" s="82" t="str">
        <f t="shared" si="5"/>
        <v/>
      </c>
      <c r="AP20" s="84">
        <f>'Indicator Date hidden2'!BV19</f>
        <v>0.35</v>
      </c>
    </row>
    <row r="21" spans="1:42">
      <c r="A21" s="77" t="str">
        <f>'Indicator Data'!A23</f>
        <v>Benin</v>
      </c>
      <c r="B21" s="77" t="str">
        <f>'Indicator Data'!B23</f>
        <v>BEN</v>
      </c>
      <c r="C21" s="79">
        <f t="shared" si="6"/>
        <v>5.0999999999999996</v>
      </c>
      <c r="D21" s="79" t="str">
        <f t="shared" si="7"/>
        <v>High</v>
      </c>
      <c r="E21" s="80">
        <f t="shared" si="0"/>
        <v>39</v>
      </c>
      <c r="F21" s="81">
        <f>VLOOKUP($B21,'Lack of Reliability Index'!$A$2:$H$192,8,FALSE)</f>
        <v>1.0396135265700472</v>
      </c>
      <c r="G21" s="79">
        <f t="shared" si="1"/>
        <v>4</v>
      </c>
      <c r="H21" s="79">
        <f>'Hazard &amp; Exposure'!CW23</f>
        <v>3.2</v>
      </c>
      <c r="I21" s="85">
        <f>'Hazard &amp; Exposure'!AL23</f>
        <v>0.1</v>
      </c>
      <c r="J21" s="85">
        <f>'Hazard &amp; Exposure'!AM23</f>
        <v>6.6</v>
      </c>
      <c r="K21" s="85">
        <f>'Hazard &amp; Exposure'!AN23</f>
        <v>0</v>
      </c>
      <c r="L21" s="85">
        <f>'Hazard &amp; Exposure'!AO23</f>
        <v>0</v>
      </c>
      <c r="M21" s="85">
        <f>'Hazard &amp; Exposure'!AP23</f>
        <v>1.9</v>
      </c>
      <c r="N21" s="85">
        <f>'Hazard &amp; Exposure'!AS23</f>
        <v>0.9</v>
      </c>
      <c r="O21" s="85">
        <f>'Hazard &amp; Exposure'!CV23</f>
        <v>7.7</v>
      </c>
      <c r="P21" s="79">
        <f>'Hazard &amp; Exposure'!CZ23</f>
        <v>4.7</v>
      </c>
      <c r="Q21" s="85">
        <f>'Hazard &amp; Exposure'!CX23</f>
        <v>4.5999999999999996</v>
      </c>
      <c r="R21" s="85">
        <f>'Hazard &amp; Exposure'!CY23</f>
        <v>4.8</v>
      </c>
      <c r="S21" s="79">
        <f t="shared" si="2"/>
        <v>5.0999999999999996</v>
      </c>
      <c r="T21" s="79">
        <f>Vulnerability!O23</f>
        <v>6.3</v>
      </c>
      <c r="U21" s="132">
        <f>Vulnerability!E23</f>
        <v>8.8000000000000007</v>
      </c>
      <c r="V21" s="132">
        <f>Vulnerability!H23</f>
        <v>5.6</v>
      </c>
      <c r="W21" s="132">
        <f>Vulnerability!N23</f>
        <v>2</v>
      </c>
      <c r="X21" s="79">
        <f>Vulnerability!AM23</f>
        <v>3.7</v>
      </c>
      <c r="Y21" s="132">
        <f>Vulnerability!T23</f>
        <v>4.0999999999999996</v>
      </c>
      <c r="Z21" s="131">
        <f>Vulnerability!AB23</f>
        <v>4.2</v>
      </c>
      <c r="AA21" s="131">
        <f>Vulnerability!AE23</f>
        <v>5.3</v>
      </c>
      <c r="AB21" s="131">
        <f>Vulnerability!AH23</f>
        <v>0.1</v>
      </c>
      <c r="AC21" s="131">
        <f>Vulnerability!AK23</f>
        <v>2.5</v>
      </c>
      <c r="AD21" s="132">
        <f>Vulnerability!AL23</f>
        <v>3.3</v>
      </c>
      <c r="AE21" s="79">
        <f t="shared" si="3"/>
        <v>6.4</v>
      </c>
      <c r="AF21" s="79">
        <f>'Lack of Coping Capacity'!H23</f>
        <v>5.5</v>
      </c>
      <c r="AG21" s="137">
        <f>'Lack of Coping Capacity'!D23</f>
        <v>5.5</v>
      </c>
      <c r="AH21" s="137">
        <f>'Lack of Coping Capacity'!G23</f>
        <v>5.5</v>
      </c>
      <c r="AI21" s="79">
        <f>'Lack of Coping Capacity'!AA23</f>
        <v>7.2</v>
      </c>
      <c r="AJ21" s="137">
        <f>'Lack of Coping Capacity'!M23</f>
        <v>6.1</v>
      </c>
      <c r="AK21" s="137">
        <f>'Lack of Coping Capacity'!R23</f>
        <v>8.1</v>
      </c>
      <c r="AL21" s="137">
        <f>'Lack of Coping Capacity'!Z23</f>
        <v>7.4</v>
      </c>
      <c r="AM21" s="82">
        <f>'Imputed and missing data hidden'!BU19</f>
        <v>1</v>
      </c>
      <c r="AN21" s="83">
        <f t="shared" si="4"/>
        <v>1.9607843137254902E-2</v>
      </c>
      <c r="AO21" s="82" t="str">
        <f t="shared" si="5"/>
        <v/>
      </c>
      <c r="AP21" s="84">
        <f>'Indicator Date hidden2'!BV20</f>
        <v>0.14492753623188406</v>
      </c>
    </row>
    <row r="22" spans="1:42">
      <c r="A22" s="77" t="str">
        <f>'Indicator Data'!A24</f>
        <v>Bhutan</v>
      </c>
      <c r="B22" s="77" t="str">
        <f>'Indicator Data'!B24</f>
        <v>BTN</v>
      </c>
      <c r="C22" s="79">
        <f t="shared" si="6"/>
        <v>2.6</v>
      </c>
      <c r="D22" s="79" t="str">
        <f t="shared" si="7"/>
        <v>Low</v>
      </c>
      <c r="E22" s="80">
        <f t="shared" si="0"/>
        <v>131</v>
      </c>
      <c r="F22" s="81">
        <f>VLOOKUP($B22,'Lack of Reliability Index'!$A$2:$H$192,8,FALSE)</f>
        <v>3.5166666666666657</v>
      </c>
      <c r="G22" s="79">
        <f t="shared" si="1"/>
        <v>1.6</v>
      </c>
      <c r="H22" s="79">
        <f>'Hazard &amp; Exposure'!CW24</f>
        <v>2.9</v>
      </c>
      <c r="I22" s="85">
        <f>'Hazard &amp; Exposure'!AL24</f>
        <v>6.8</v>
      </c>
      <c r="J22" s="85">
        <f>'Hazard &amp; Exposure'!AM24</f>
        <v>4.2</v>
      </c>
      <c r="K22" s="85">
        <f>'Hazard &amp; Exposure'!AN24</f>
        <v>0</v>
      </c>
      <c r="L22" s="85">
        <f>'Hazard &amp; Exposure'!AO24</f>
        <v>0</v>
      </c>
      <c r="M22" s="85">
        <f>'Hazard &amp; Exposure'!AP24</f>
        <v>0</v>
      </c>
      <c r="N22" s="85">
        <f>'Hazard &amp; Exposure'!AS24</f>
        <v>0</v>
      </c>
      <c r="O22" s="85">
        <f>'Hazard &amp; Exposure'!CV24</f>
        <v>5.7</v>
      </c>
      <c r="P22" s="79">
        <f>'Hazard &amp; Exposure'!CZ24</f>
        <v>0.1</v>
      </c>
      <c r="Q22" s="85">
        <f>'Hazard &amp; Exposure'!CX24</f>
        <v>0.1</v>
      </c>
      <c r="R22" s="85">
        <f>'Hazard &amp; Exposure'!CY24</f>
        <v>0</v>
      </c>
      <c r="S22" s="79">
        <f t="shared" si="2"/>
        <v>2.7</v>
      </c>
      <c r="T22" s="79">
        <f>Vulnerability!O24</f>
        <v>4</v>
      </c>
      <c r="U22" s="132">
        <f>Vulnerability!E24</f>
        <v>4.4000000000000004</v>
      </c>
      <c r="V22" s="132">
        <f>Vulnerability!H24</f>
        <v>2.7</v>
      </c>
      <c r="W22" s="132">
        <f>Vulnerability!N24</f>
        <v>4.5999999999999996</v>
      </c>
      <c r="X22" s="79">
        <f>Vulnerability!AM24</f>
        <v>1.1000000000000001</v>
      </c>
      <c r="Y22" s="132">
        <f>Vulnerability!T24</f>
        <v>0</v>
      </c>
      <c r="Z22" s="131">
        <f>Vulnerability!AB24</f>
        <v>1.5</v>
      </c>
      <c r="AA22" s="131">
        <f>Vulnerability!AE24</f>
        <v>2.2999999999999998</v>
      </c>
      <c r="AB22" s="131">
        <f>Vulnerability!AH24</f>
        <v>0</v>
      </c>
      <c r="AC22" s="131">
        <f>Vulnerability!AK24</f>
        <v>4.2</v>
      </c>
      <c r="AD22" s="132">
        <f>Vulnerability!AL24</f>
        <v>2.1</v>
      </c>
      <c r="AE22" s="79">
        <f t="shared" si="3"/>
        <v>4</v>
      </c>
      <c r="AF22" s="79">
        <f>'Lack of Coping Capacity'!H24</f>
        <v>4.0999999999999996</v>
      </c>
      <c r="AG22" s="137">
        <f>'Lack of Coping Capacity'!D24</f>
        <v>4.5</v>
      </c>
      <c r="AH22" s="137">
        <f>'Lack of Coping Capacity'!G24</f>
        <v>3.6</v>
      </c>
      <c r="AI22" s="79">
        <f>'Lack of Coping Capacity'!AA24</f>
        <v>3.9</v>
      </c>
      <c r="AJ22" s="137">
        <f>'Lack of Coping Capacity'!M24</f>
        <v>3</v>
      </c>
      <c r="AK22" s="137">
        <f>'Lack of Coping Capacity'!R24</f>
        <v>4.0999999999999996</v>
      </c>
      <c r="AL22" s="137">
        <f>'Lack of Coping Capacity'!Z24</f>
        <v>4.5999999999999996</v>
      </c>
      <c r="AM22" s="82">
        <f>'Imputed and missing data hidden'!BU20</f>
        <v>6</v>
      </c>
      <c r="AN22" s="83">
        <f t="shared" si="4"/>
        <v>0.11764705882352941</v>
      </c>
      <c r="AO22" s="82" t="str">
        <f t="shared" si="5"/>
        <v/>
      </c>
      <c r="AP22" s="84">
        <f>'Indicator Date hidden2'!BV21</f>
        <v>0.359375</v>
      </c>
    </row>
    <row r="23" spans="1:42">
      <c r="A23" s="77" t="str">
        <f>'Indicator Data'!A25</f>
        <v>Bolivia</v>
      </c>
      <c r="B23" s="77" t="str">
        <f>'Indicator Data'!B25</f>
        <v>BOL</v>
      </c>
      <c r="C23" s="79">
        <f t="shared" si="6"/>
        <v>3.8</v>
      </c>
      <c r="D23" s="79" t="str">
        <f t="shared" si="7"/>
        <v>Medium</v>
      </c>
      <c r="E23" s="80">
        <f t="shared" si="0"/>
        <v>78</v>
      </c>
      <c r="F23" s="81">
        <f>VLOOKUP($B23,'Lack of Reliability Index'!$A$2:$H$192,8,FALSE)</f>
        <v>3.7333333333333343</v>
      </c>
      <c r="G23" s="79">
        <f t="shared" si="1"/>
        <v>2.4</v>
      </c>
      <c r="H23" s="79">
        <f>'Hazard &amp; Exposure'!CW25</f>
        <v>4.0999999999999996</v>
      </c>
      <c r="I23" s="85">
        <f>'Hazard &amp; Exposure'!AL25</f>
        <v>7.1</v>
      </c>
      <c r="J23" s="85">
        <f>'Hazard &amp; Exposure'!AM25</f>
        <v>5.5</v>
      </c>
      <c r="K23" s="85">
        <f>'Hazard &amp; Exposure'!AN25</f>
        <v>0</v>
      </c>
      <c r="L23" s="85">
        <f>'Hazard &amp; Exposure'!AO25</f>
        <v>0</v>
      </c>
      <c r="M23" s="85">
        <f>'Hazard &amp; Exposure'!AP25</f>
        <v>0</v>
      </c>
      <c r="N23" s="85">
        <f>'Hazard &amp; Exposure'!AS25</f>
        <v>6.5</v>
      </c>
      <c r="O23" s="85">
        <f>'Hazard &amp; Exposure'!CV25</f>
        <v>5.3</v>
      </c>
      <c r="P23" s="79">
        <f>'Hazard &amp; Exposure'!CZ25</f>
        <v>0.3</v>
      </c>
      <c r="Q23" s="85">
        <f>'Hazard &amp; Exposure'!CX25</f>
        <v>0.5</v>
      </c>
      <c r="R23" s="85">
        <f>'Hazard &amp; Exposure'!CY25</f>
        <v>0</v>
      </c>
      <c r="S23" s="79">
        <f t="shared" si="2"/>
        <v>4.4000000000000004</v>
      </c>
      <c r="T23" s="79">
        <f>Vulnerability!O25</f>
        <v>4</v>
      </c>
      <c r="U23" s="132">
        <f>Vulnerability!E25</f>
        <v>5</v>
      </c>
      <c r="V23" s="132">
        <f>Vulnerability!H25</f>
        <v>4.8</v>
      </c>
      <c r="W23" s="132">
        <f>Vulnerability!N25</f>
        <v>1</v>
      </c>
      <c r="X23" s="79">
        <f>Vulnerability!AM25</f>
        <v>4.8</v>
      </c>
      <c r="Y23" s="132">
        <f>Vulnerability!T25</f>
        <v>3.8</v>
      </c>
      <c r="Z23" s="131">
        <f>Vulnerability!AB25</f>
        <v>0.8</v>
      </c>
      <c r="AA23" s="131">
        <f>Vulnerability!AE25</f>
        <v>1.3</v>
      </c>
      <c r="AB23" s="131">
        <f>Vulnerability!AH25</f>
        <v>9.4</v>
      </c>
      <c r="AC23" s="131">
        <f>Vulnerability!AK25</f>
        <v>6.2</v>
      </c>
      <c r="AD23" s="132">
        <f>Vulnerability!AL25</f>
        <v>5.7</v>
      </c>
      <c r="AE23" s="79">
        <f t="shared" si="3"/>
        <v>5.3</v>
      </c>
      <c r="AF23" s="79">
        <f>'Lack of Coping Capacity'!H25</f>
        <v>6.1</v>
      </c>
      <c r="AG23" s="137">
        <f>'Lack of Coping Capacity'!D25</f>
        <v>5.6</v>
      </c>
      <c r="AH23" s="137">
        <f>'Lack of Coping Capacity'!G25</f>
        <v>6.6</v>
      </c>
      <c r="AI23" s="79">
        <f>'Lack of Coping Capacity'!AA25</f>
        <v>4.3</v>
      </c>
      <c r="AJ23" s="137">
        <f>'Lack of Coping Capacity'!M25</f>
        <v>2.5</v>
      </c>
      <c r="AK23" s="137">
        <f>'Lack of Coping Capacity'!R25</f>
        <v>4.5999999999999996</v>
      </c>
      <c r="AL23" s="137">
        <f>'Lack of Coping Capacity'!Z25</f>
        <v>5.8</v>
      </c>
      <c r="AM23" s="82">
        <f>'Imputed and missing data hidden'!BU21</f>
        <v>4</v>
      </c>
      <c r="AN23" s="83">
        <f t="shared" si="4"/>
        <v>7.8431372549019607E-2</v>
      </c>
      <c r="AO23" s="82" t="str">
        <f t="shared" si="5"/>
        <v/>
      </c>
      <c r="AP23" s="84">
        <f>'Indicator Date hidden2'!BV22</f>
        <v>0.5</v>
      </c>
    </row>
    <row r="24" spans="1:42">
      <c r="A24" s="77" t="str">
        <f>'Indicator Data'!A26</f>
        <v>Bosnia and Herzegovina</v>
      </c>
      <c r="B24" s="77" t="str">
        <f>'Indicator Data'!B26</f>
        <v>BIH</v>
      </c>
      <c r="C24" s="79">
        <f t="shared" si="6"/>
        <v>3.1</v>
      </c>
      <c r="D24" s="79" t="str">
        <f t="shared" si="7"/>
        <v>Low</v>
      </c>
      <c r="E24" s="80">
        <f t="shared" si="0"/>
        <v>103</v>
      </c>
      <c r="F24" s="81">
        <f>VLOOKUP($B24,'Lack of Reliability Index'!$A$2:$H$192,8,FALSE)</f>
        <v>6.6666666666666679</v>
      </c>
      <c r="G24" s="79">
        <f t="shared" si="1"/>
        <v>1.6</v>
      </c>
      <c r="H24" s="79">
        <f>'Hazard &amp; Exposure'!CW26</f>
        <v>2.9</v>
      </c>
      <c r="I24" s="85">
        <f>'Hazard &amp; Exposure'!AL26</f>
        <v>6</v>
      </c>
      <c r="J24" s="85">
        <f>'Hazard &amp; Exposure'!AM26</f>
        <v>5.9</v>
      </c>
      <c r="K24" s="85">
        <f>'Hazard &amp; Exposure'!AN26</f>
        <v>0.3</v>
      </c>
      <c r="L24" s="85">
        <f>'Hazard &amp; Exposure'!AO26</f>
        <v>0</v>
      </c>
      <c r="M24" s="85">
        <f>'Hazard &amp; Exposure'!AP26</f>
        <v>0</v>
      </c>
      <c r="N24" s="85">
        <f>'Hazard &amp; Exposure'!AS26</f>
        <v>3</v>
      </c>
      <c r="O24" s="85">
        <f>'Hazard &amp; Exposure'!CV26</f>
        <v>2.4</v>
      </c>
      <c r="P24" s="79">
        <f>'Hazard &amp; Exposure'!CZ26</f>
        <v>0.1</v>
      </c>
      <c r="Q24" s="85">
        <f>'Hazard &amp; Exposure'!CX26</f>
        <v>0.1</v>
      </c>
      <c r="R24" s="85">
        <f>'Hazard &amp; Exposure'!CY26</f>
        <v>0</v>
      </c>
      <c r="S24" s="79">
        <f t="shared" si="2"/>
        <v>3.7</v>
      </c>
      <c r="T24" s="79">
        <f>Vulnerability!O26</f>
        <v>2.8</v>
      </c>
      <c r="U24" s="132">
        <f>Vulnerability!E26</f>
        <v>2.9</v>
      </c>
      <c r="V24" s="132">
        <f>Vulnerability!H26</f>
        <v>2</v>
      </c>
      <c r="W24" s="132">
        <f>Vulnerability!N26</f>
        <v>3.3</v>
      </c>
      <c r="X24" s="79">
        <f>Vulnerability!AM26</f>
        <v>4.5</v>
      </c>
      <c r="Y24" s="132">
        <f>Vulnerability!T26</f>
        <v>7</v>
      </c>
      <c r="Z24" s="131">
        <f>Vulnerability!AB26</f>
        <v>0.2</v>
      </c>
      <c r="AA24" s="131">
        <f>Vulnerability!AE26</f>
        <v>0.5</v>
      </c>
      <c r="AB24" s="131">
        <f>Vulnerability!AH26</f>
        <v>0.2</v>
      </c>
      <c r="AC24" s="131">
        <f>Vulnerability!AK26</f>
        <v>1</v>
      </c>
      <c r="AD24" s="132">
        <f>Vulnerability!AL26</f>
        <v>0.5</v>
      </c>
      <c r="AE24" s="79">
        <f t="shared" si="3"/>
        <v>4.9000000000000004</v>
      </c>
      <c r="AF24" s="79">
        <f>'Lack of Coping Capacity'!H26</f>
        <v>6.8</v>
      </c>
      <c r="AG24" s="137" t="str">
        <f>'Lack of Coping Capacity'!D26</f>
        <v>x</v>
      </c>
      <c r="AH24" s="137">
        <f>'Lack of Coping Capacity'!G26</f>
        <v>6.8</v>
      </c>
      <c r="AI24" s="79">
        <f>'Lack of Coping Capacity'!AA26</f>
        <v>2.2000000000000002</v>
      </c>
      <c r="AJ24" s="137">
        <f>'Lack of Coping Capacity'!M26</f>
        <v>1.7</v>
      </c>
      <c r="AK24" s="137">
        <f>'Lack of Coping Capacity'!R26</f>
        <v>1.3</v>
      </c>
      <c r="AL24" s="137">
        <f>'Lack of Coping Capacity'!Z26</f>
        <v>3.6</v>
      </c>
      <c r="AM24" s="82">
        <f>'Imputed and missing data hidden'!BU22</f>
        <v>10</v>
      </c>
      <c r="AN24" s="83">
        <f t="shared" si="4"/>
        <v>0.19607843137254902</v>
      </c>
      <c r="AO24" s="82" t="str">
        <f t="shared" si="5"/>
        <v/>
      </c>
      <c r="AP24" s="84">
        <f>'Indicator Date hidden2'!BV23</f>
        <v>0.80327868852459017</v>
      </c>
    </row>
    <row r="25" spans="1:42">
      <c r="A25" s="77" t="str">
        <f>'Indicator Data'!A27</f>
        <v>Botswana</v>
      </c>
      <c r="B25" s="77" t="str">
        <f>'Indicator Data'!B27</f>
        <v>BWA</v>
      </c>
      <c r="C25" s="79">
        <f t="shared" si="6"/>
        <v>2.7</v>
      </c>
      <c r="D25" s="79" t="str">
        <f t="shared" si="7"/>
        <v>Low</v>
      </c>
      <c r="E25" s="80">
        <f t="shared" si="0"/>
        <v>126</v>
      </c>
      <c r="F25" s="81">
        <f>VLOOKUP($B25,'Lack of Reliability Index'!$A$2:$H$192,8,FALSE)</f>
        <v>3.2398009950248756</v>
      </c>
      <c r="G25" s="79">
        <f t="shared" si="1"/>
        <v>1.2</v>
      </c>
      <c r="H25" s="79">
        <f>'Hazard &amp; Exposure'!CW27</f>
        <v>2.2000000000000002</v>
      </c>
      <c r="I25" s="85">
        <f>'Hazard &amp; Exposure'!AL27</f>
        <v>0.1</v>
      </c>
      <c r="J25" s="85">
        <f>'Hazard &amp; Exposure'!AM27</f>
        <v>3.6</v>
      </c>
      <c r="K25" s="85">
        <f>'Hazard &amp; Exposure'!AN27</f>
        <v>0</v>
      </c>
      <c r="L25" s="85">
        <f>'Hazard &amp; Exposure'!AO27</f>
        <v>0</v>
      </c>
      <c r="M25" s="85">
        <f>'Hazard &amp; Exposure'!AP27</f>
        <v>0</v>
      </c>
      <c r="N25" s="85">
        <f>'Hazard &amp; Exposure'!AS27</f>
        <v>5.8</v>
      </c>
      <c r="O25" s="85">
        <f>'Hazard &amp; Exposure'!CV27</f>
        <v>3.9</v>
      </c>
      <c r="P25" s="79">
        <f>'Hazard &amp; Exposure'!CZ27</f>
        <v>0.1</v>
      </c>
      <c r="Q25" s="85">
        <f>'Hazard &amp; Exposure'!CX27</f>
        <v>0.1</v>
      </c>
      <c r="R25" s="85">
        <f>'Hazard &amp; Exposure'!CY27</f>
        <v>0</v>
      </c>
      <c r="S25" s="79">
        <f t="shared" si="2"/>
        <v>3.8</v>
      </c>
      <c r="T25" s="79">
        <f>Vulnerability!O27</f>
        <v>4.7</v>
      </c>
      <c r="U25" s="132">
        <f>Vulnerability!E27</f>
        <v>5.6</v>
      </c>
      <c r="V25" s="132">
        <f>Vulnerability!H27</f>
        <v>6.8</v>
      </c>
      <c r="W25" s="132">
        <f>Vulnerability!N27</f>
        <v>0.6</v>
      </c>
      <c r="X25" s="79">
        <f>Vulnerability!AM27</f>
        <v>2.7</v>
      </c>
      <c r="Y25" s="132">
        <f>Vulnerability!T27</f>
        <v>1.2</v>
      </c>
      <c r="Z25" s="131">
        <f>Vulnerability!AB27</f>
        <v>5.0999999999999996</v>
      </c>
      <c r="AA25" s="131">
        <f>Vulnerability!AE27</f>
        <v>3</v>
      </c>
      <c r="AB25" s="131">
        <f>Vulnerability!AH27</f>
        <v>0.7</v>
      </c>
      <c r="AC25" s="131">
        <f>Vulnerability!AK27</f>
        <v>6</v>
      </c>
      <c r="AD25" s="132">
        <f>Vulnerability!AL27</f>
        <v>4</v>
      </c>
      <c r="AE25" s="79">
        <f t="shared" si="3"/>
        <v>4.5</v>
      </c>
      <c r="AF25" s="79">
        <f>'Lack of Coping Capacity'!H27</f>
        <v>4.9000000000000004</v>
      </c>
      <c r="AG25" s="137">
        <f>'Lack of Coping Capacity'!D27</f>
        <v>5.6</v>
      </c>
      <c r="AH25" s="137">
        <f>'Lack of Coping Capacity'!G27</f>
        <v>4.0999999999999996</v>
      </c>
      <c r="AI25" s="79">
        <f>'Lack of Coping Capacity'!AA27</f>
        <v>4.0999999999999996</v>
      </c>
      <c r="AJ25" s="137">
        <f>'Lack of Coping Capacity'!M27</f>
        <v>2.4</v>
      </c>
      <c r="AK25" s="137">
        <f>'Lack of Coping Capacity'!R27</f>
        <v>4.4000000000000004</v>
      </c>
      <c r="AL25" s="137">
        <f>'Lack of Coping Capacity'!Z27</f>
        <v>5.4</v>
      </c>
      <c r="AM25" s="82">
        <f>'Imputed and missing data hidden'!BU23</f>
        <v>2</v>
      </c>
      <c r="AN25" s="83">
        <f t="shared" si="4"/>
        <v>3.9215686274509803E-2</v>
      </c>
      <c r="AO25" s="82" t="str">
        <f t="shared" si="5"/>
        <v/>
      </c>
      <c r="AP25" s="84">
        <f>'Indicator Date hidden2'!BV24</f>
        <v>0.5074626865671642</v>
      </c>
    </row>
    <row r="26" spans="1:42">
      <c r="A26" s="77" t="str">
        <f>'Indicator Data'!A28</f>
        <v>Brazil</v>
      </c>
      <c r="B26" s="77" t="str">
        <f>'Indicator Data'!B28</f>
        <v>BRA</v>
      </c>
      <c r="C26" s="79">
        <f t="shared" si="6"/>
        <v>5.2</v>
      </c>
      <c r="D26" s="79" t="str">
        <f t="shared" si="7"/>
        <v>High</v>
      </c>
      <c r="E26" s="80">
        <f t="shared" si="0"/>
        <v>38</v>
      </c>
      <c r="F26" s="81">
        <f>VLOOKUP($B26,'Lack of Reliability Index'!$A$2:$H$192,8,FALSE)</f>
        <v>3.5858585858585865</v>
      </c>
      <c r="G26" s="79">
        <f t="shared" si="1"/>
        <v>8.1999999999999993</v>
      </c>
      <c r="H26" s="79">
        <f>'Hazard &amp; Exposure'!CW28</f>
        <v>4</v>
      </c>
      <c r="I26" s="85">
        <f>'Hazard &amp; Exposure'!AL28</f>
        <v>0.5</v>
      </c>
      <c r="J26" s="85">
        <f>'Hazard &amp; Exposure'!AM28</f>
        <v>7.7</v>
      </c>
      <c r="K26" s="85">
        <f>'Hazard &amp; Exposure'!AN28</f>
        <v>0</v>
      </c>
      <c r="L26" s="85">
        <f>'Hazard &amp; Exposure'!AO28</f>
        <v>0</v>
      </c>
      <c r="M26" s="85">
        <f>'Hazard &amp; Exposure'!AP28</f>
        <v>5</v>
      </c>
      <c r="N26" s="85">
        <f>'Hazard &amp; Exposure'!AS28</f>
        <v>4.5</v>
      </c>
      <c r="O26" s="85">
        <f>'Hazard &amp; Exposure'!CV28</f>
        <v>5.8</v>
      </c>
      <c r="P26" s="79">
        <f>'Hazard &amp; Exposure'!CZ28</f>
        <v>9.9</v>
      </c>
      <c r="Q26" s="85">
        <f>'Hazard &amp; Exposure'!CX28</f>
        <v>10</v>
      </c>
      <c r="R26" s="85">
        <f>'Hazard &amp; Exposure'!CY28</f>
        <v>9.6999999999999993</v>
      </c>
      <c r="S26" s="79">
        <f t="shared" si="2"/>
        <v>4</v>
      </c>
      <c r="T26" s="79">
        <f>Vulnerability!O28</f>
        <v>3.4</v>
      </c>
      <c r="U26" s="132">
        <f>Vulnerability!E28</f>
        <v>3.7</v>
      </c>
      <c r="V26" s="132">
        <f>Vulnerability!H28</f>
        <v>6</v>
      </c>
      <c r="W26" s="132">
        <f>Vulnerability!N28</f>
        <v>0.1</v>
      </c>
      <c r="X26" s="79">
        <f>Vulnerability!AM28</f>
        <v>4.5</v>
      </c>
      <c r="Y26" s="132">
        <f>Vulnerability!T28</f>
        <v>6.8</v>
      </c>
      <c r="Z26" s="131">
        <f>Vulnerability!AB28</f>
        <v>0.6</v>
      </c>
      <c r="AA26" s="131">
        <f>Vulnerability!AE28</f>
        <v>1</v>
      </c>
      <c r="AB26" s="131">
        <f>Vulnerability!AH28</f>
        <v>1.5</v>
      </c>
      <c r="AC26" s="131">
        <f>Vulnerability!AK28</f>
        <v>1</v>
      </c>
      <c r="AD26" s="132">
        <f>Vulnerability!AL28</f>
        <v>1</v>
      </c>
      <c r="AE26" s="79">
        <f t="shared" si="3"/>
        <v>4.3</v>
      </c>
      <c r="AF26" s="79">
        <f>'Lack of Coping Capacity'!H28</f>
        <v>5.3</v>
      </c>
      <c r="AG26" s="137">
        <f>'Lack of Coping Capacity'!D28</f>
        <v>4.3</v>
      </c>
      <c r="AH26" s="137">
        <f>'Lack of Coping Capacity'!G28</f>
        <v>6.3</v>
      </c>
      <c r="AI26" s="79">
        <f>'Lack of Coping Capacity'!AA28</f>
        <v>3.1</v>
      </c>
      <c r="AJ26" s="137">
        <f>'Lack of Coping Capacity'!M28</f>
        <v>2.1</v>
      </c>
      <c r="AK26" s="137">
        <f>'Lack of Coping Capacity'!R28</f>
        <v>3.4</v>
      </c>
      <c r="AL26" s="137">
        <f>'Lack of Coping Capacity'!Z28</f>
        <v>3.7</v>
      </c>
      <c r="AM26" s="82">
        <f>'Imputed and missing data hidden'!BU24</f>
        <v>5</v>
      </c>
      <c r="AN26" s="83">
        <f t="shared" si="4"/>
        <v>9.8039215686274508E-2</v>
      </c>
      <c r="AO26" s="82" t="str">
        <f t="shared" si="5"/>
        <v>YES</v>
      </c>
      <c r="AP26" s="84">
        <f>'Indicator Date hidden2'!BV25</f>
        <v>0.2878787878787879</v>
      </c>
    </row>
    <row r="27" spans="1:42">
      <c r="A27" s="77" t="str">
        <f>'Indicator Data'!A29</f>
        <v>Brunei Darussalam</v>
      </c>
      <c r="B27" s="77" t="str">
        <f>'Indicator Data'!B29</f>
        <v>BRN</v>
      </c>
      <c r="C27" s="79">
        <f t="shared" si="6"/>
        <v>2.4</v>
      </c>
      <c r="D27" s="79" t="str">
        <f t="shared" si="7"/>
        <v>Low</v>
      </c>
      <c r="E27" s="80">
        <f t="shared" si="0"/>
        <v>144</v>
      </c>
      <c r="F27" s="81">
        <f>VLOOKUP($B27,'Lack of Reliability Index'!$A$2:$H$192,8,FALSE)</f>
        <v>4.4848484848484844</v>
      </c>
      <c r="G27" s="79">
        <f t="shared" si="1"/>
        <v>1.4</v>
      </c>
      <c r="H27" s="79">
        <f>'Hazard &amp; Exposure'!CW29</f>
        <v>2.6</v>
      </c>
      <c r="I27" s="85">
        <f>'Hazard &amp; Exposure'!AL29</f>
        <v>0.1</v>
      </c>
      <c r="J27" s="85">
        <f>'Hazard &amp; Exposure'!AM29</f>
        <v>4.8</v>
      </c>
      <c r="K27" s="85">
        <f>'Hazard &amp; Exposure'!AN29</f>
        <v>1.9</v>
      </c>
      <c r="L27" s="85">
        <f>'Hazard &amp; Exposure'!AO29</f>
        <v>0</v>
      </c>
      <c r="M27" s="85">
        <f>'Hazard &amp; Exposure'!AP29</f>
        <v>3.3</v>
      </c>
      <c r="N27" s="85">
        <f>'Hazard &amp; Exposure'!AS29</f>
        <v>2.5</v>
      </c>
      <c r="O27" s="85">
        <f>'Hazard &amp; Exposure'!CV29</f>
        <v>4.2</v>
      </c>
      <c r="P27" s="79">
        <f>'Hazard &amp; Exposure'!CZ29</f>
        <v>0</v>
      </c>
      <c r="Q27" s="85">
        <f>'Hazard &amp; Exposure'!CX29</f>
        <v>0</v>
      </c>
      <c r="R27" s="85">
        <f>'Hazard &amp; Exposure'!CY29</f>
        <v>0</v>
      </c>
      <c r="S27" s="79">
        <f t="shared" si="2"/>
        <v>3</v>
      </c>
      <c r="T27" s="79">
        <f>Vulnerability!O29</f>
        <v>1.7</v>
      </c>
      <c r="U27" s="132">
        <f>Vulnerability!E29</f>
        <v>1.5</v>
      </c>
      <c r="V27" s="132">
        <f>Vulnerability!H29</f>
        <v>3.7</v>
      </c>
      <c r="W27" s="132">
        <f>Vulnerability!N29</f>
        <v>0</v>
      </c>
      <c r="X27" s="79">
        <f>Vulnerability!AM29</f>
        <v>4.0999999999999996</v>
      </c>
      <c r="Y27" s="132">
        <f>Vulnerability!T29</f>
        <v>6.3</v>
      </c>
      <c r="Z27" s="131">
        <f>Vulnerability!AB29</f>
        <v>0.5</v>
      </c>
      <c r="AA27" s="131">
        <f>Vulnerability!AE29</f>
        <v>0.7</v>
      </c>
      <c r="AB27" s="131">
        <f>Vulnerability!AH29</f>
        <v>0</v>
      </c>
      <c r="AC27" s="131">
        <f>Vulnerability!AK29</f>
        <v>2</v>
      </c>
      <c r="AD27" s="132">
        <f>Vulnerability!AL29</f>
        <v>0.8</v>
      </c>
      <c r="AE27" s="79">
        <f t="shared" si="3"/>
        <v>3.5</v>
      </c>
      <c r="AF27" s="79">
        <f>'Lack of Coping Capacity'!H29</f>
        <v>4.5999999999999996</v>
      </c>
      <c r="AG27" s="137">
        <f>'Lack of Coping Capacity'!D29</f>
        <v>6</v>
      </c>
      <c r="AH27" s="137">
        <f>'Lack of Coping Capacity'!G29</f>
        <v>3.1</v>
      </c>
      <c r="AI27" s="79">
        <f>'Lack of Coping Capacity'!AA29</f>
        <v>2.1</v>
      </c>
      <c r="AJ27" s="137">
        <f>'Lack of Coping Capacity'!M29</f>
        <v>1.2</v>
      </c>
      <c r="AK27" s="137">
        <f>'Lack of Coping Capacity'!R29</f>
        <v>2.4</v>
      </c>
      <c r="AL27" s="137">
        <f>'Lack of Coping Capacity'!Z29</f>
        <v>2.7</v>
      </c>
      <c r="AM27" s="82">
        <f>'Imputed and missing data hidden'!BU25</f>
        <v>16</v>
      </c>
      <c r="AN27" s="83">
        <f t="shared" si="4"/>
        <v>0.31372549019607843</v>
      </c>
      <c r="AO27" s="82" t="str">
        <f t="shared" si="5"/>
        <v/>
      </c>
      <c r="AP27" s="84">
        <f>'Indicator Date hidden2'!BV26</f>
        <v>9.0909090909090912E-2</v>
      </c>
    </row>
    <row r="28" spans="1:42">
      <c r="A28" s="77" t="str">
        <f>'Indicator Data'!A30</f>
        <v>Bulgaria</v>
      </c>
      <c r="B28" s="77" t="str">
        <f>'Indicator Data'!B30</f>
        <v>BGR</v>
      </c>
      <c r="C28" s="79">
        <f t="shared" si="6"/>
        <v>2.7</v>
      </c>
      <c r="D28" s="79" t="str">
        <f t="shared" si="7"/>
        <v>Low</v>
      </c>
      <c r="E28" s="80">
        <f t="shared" si="0"/>
        <v>126</v>
      </c>
      <c r="F28" s="81">
        <f>VLOOKUP($B28,'Lack of Reliability Index'!$A$2:$H$192,8,FALSE)</f>
        <v>3.6444444444444448</v>
      </c>
      <c r="G28" s="79">
        <f t="shared" si="1"/>
        <v>2</v>
      </c>
      <c r="H28" s="79">
        <f>'Hazard &amp; Exposure'!CW30</f>
        <v>3.5</v>
      </c>
      <c r="I28" s="85">
        <f>'Hazard &amp; Exposure'!AL30</f>
        <v>6.2</v>
      </c>
      <c r="J28" s="85">
        <f>'Hazard &amp; Exposure'!AM30</f>
        <v>5.0999999999999996</v>
      </c>
      <c r="K28" s="85">
        <f>'Hazard &amp; Exposure'!AN30</f>
        <v>0</v>
      </c>
      <c r="L28" s="85">
        <f>'Hazard &amp; Exposure'!AO30</f>
        <v>0</v>
      </c>
      <c r="M28" s="85">
        <f>'Hazard &amp; Exposure'!AP30</f>
        <v>2.9</v>
      </c>
      <c r="N28" s="85">
        <f>'Hazard &amp; Exposure'!AS30</f>
        <v>3.2</v>
      </c>
      <c r="O28" s="85">
        <f>'Hazard &amp; Exposure'!CV30</f>
        <v>4.8</v>
      </c>
      <c r="P28" s="79">
        <f>'Hazard &amp; Exposure'!CZ30</f>
        <v>0.1</v>
      </c>
      <c r="Q28" s="85">
        <f>'Hazard &amp; Exposure'!CX30</f>
        <v>0.1</v>
      </c>
      <c r="R28" s="85">
        <f>'Hazard &amp; Exposure'!CY30</f>
        <v>0</v>
      </c>
      <c r="S28" s="79">
        <f t="shared" si="2"/>
        <v>3.2</v>
      </c>
      <c r="T28" s="79">
        <f>Vulnerability!O30</f>
        <v>1.9</v>
      </c>
      <c r="U28" s="132">
        <f>Vulnerability!E30</f>
        <v>2</v>
      </c>
      <c r="V28" s="132">
        <f>Vulnerability!H30</f>
        <v>3.1</v>
      </c>
      <c r="W28" s="132">
        <f>Vulnerability!N30</f>
        <v>0.5</v>
      </c>
      <c r="X28" s="79">
        <f>Vulnerability!AM30</f>
        <v>4.3</v>
      </c>
      <c r="Y28" s="132">
        <f>Vulnerability!T30</f>
        <v>6.6</v>
      </c>
      <c r="Z28" s="131">
        <f>Vulnerability!AB30</f>
        <v>0.2</v>
      </c>
      <c r="AA28" s="131">
        <f>Vulnerability!AE30</f>
        <v>0.5</v>
      </c>
      <c r="AB28" s="131">
        <f>Vulnerability!AH30</f>
        <v>0.1</v>
      </c>
      <c r="AC28" s="131">
        <f>Vulnerability!AK30</f>
        <v>2</v>
      </c>
      <c r="AD28" s="132">
        <f>Vulnerability!AL30</f>
        <v>0.7</v>
      </c>
      <c r="AE28" s="79">
        <f t="shared" si="3"/>
        <v>3</v>
      </c>
      <c r="AF28" s="79">
        <f>'Lack of Coping Capacity'!H30</f>
        <v>4.4000000000000004</v>
      </c>
      <c r="AG28" s="137">
        <f>'Lack of Coping Capacity'!D30</f>
        <v>3.2</v>
      </c>
      <c r="AH28" s="137">
        <f>'Lack of Coping Capacity'!G30</f>
        <v>5.5</v>
      </c>
      <c r="AI28" s="79">
        <f>'Lack of Coping Capacity'!AA30</f>
        <v>1.3</v>
      </c>
      <c r="AJ28" s="137">
        <f>'Lack of Coping Capacity'!M30</f>
        <v>1.7</v>
      </c>
      <c r="AK28" s="137">
        <f>'Lack of Coping Capacity'!R30</f>
        <v>1.3</v>
      </c>
      <c r="AL28" s="137">
        <f>'Lack of Coping Capacity'!Z30</f>
        <v>1</v>
      </c>
      <c r="AM28" s="82">
        <f>'Imputed and missing data hidden'!BU26</f>
        <v>7</v>
      </c>
      <c r="AN28" s="83">
        <f t="shared" si="4"/>
        <v>0.13725490196078433</v>
      </c>
      <c r="AO28" s="82" t="str">
        <f t="shared" si="5"/>
        <v/>
      </c>
      <c r="AP28" s="84">
        <f>'Indicator Date hidden2'!BV27</f>
        <v>0.33333333333333331</v>
      </c>
    </row>
    <row r="29" spans="1:42">
      <c r="A29" s="77" t="str">
        <f>'Indicator Data'!A31</f>
        <v>Burkina Faso</v>
      </c>
      <c r="B29" s="77" t="str">
        <f>'Indicator Data'!B31</f>
        <v>BFA</v>
      </c>
      <c r="C29" s="79">
        <f t="shared" si="6"/>
        <v>7.3</v>
      </c>
      <c r="D29" s="79" t="str">
        <f t="shared" si="7"/>
        <v>Very High</v>
      </c>
      <c r="E29" s="80">
        <f t="shared" si="0"/>
        <v>9</v>
      </c>
      <c r="F29" s="81">
        <f>VLOOKUP($B29,'Lack of Reliability Index'!$A$2:$H$192,8,FALSE)</f>
        <v>1.3809523809523796</v>
      </c>
      <c r="G29" s="79">
        <f t="shared" si="1"/>
        <v>8.1</v>
      </c>
      <c r="H29" s="79">
        <f>'Hazard &amp; Exposure'!CW31</f>
        <v>3</v>
      </c>
      <c r="I29" s="85">
        <f>'Hazard &amp; Exposure'!AL31</f>
        <v>0.1</v>
      </c>
      <c r="J29" s="85">
        <f>'Hazard &amp; Exposure'!AM31</f>
        <v>2.2000000000000002</v>
      </c>
      <c r="K29" s="85">
        <f>'Hazard &amp; Exposure'!AN31</f>
        <v>0</v>
      </c>
      <c r="L29" s="85">
        <f>'Hazard &amp; Exposure'!AO31</f>
        <v>0</v>
      </c>
      <c r="M29" s="85">
        <f>'Hazard &amp; Exposure'!AP31</f>
        <v>0</v>
      </c>
      <c r="N29" s="85">
        <f>'Hazard &amp; Exposure'!AS31</f>
        <v>6.2</v>
      </c>
      <c r="O29" s="85">
        <f>'Hazard &amp; Exposure'!CV31</f>
        <v>7.5</v>
      </c>
      <c r="P29" s="79">
        <f>'Hazard &amp; Exposure'!CZ31</f>
        <v>10</v>
      </c>
      <c r="Q29" s="85">
        <f>'Hazard &amp; Exposure'!CX31</f>
        <v>10</v>
      </c>
      <c r="R29" s="85">
        <f>'Hazard &amp; Exposure'!CY31</f>
        <v>10</v>
      </c>
      <c r="S29" s="79">
        <f t="shared" si="2"/>
        <v>7.4</v>
      </c>
      <c r="T29" s="79">
        <f>Vulnerability!O31</f>
        <v>6.8</v>
      </c>
      <c r="U29" s="132">
        <f>Vulnerability!E31</f>
        <v>9.1999999999999993</v>
      </c>
      <c r="V29" s="132">
        <f>Vulnerability!H31</f>
        <v>5.4</v>
      </c>
      <c r="W29" s="132">
        <f>Vulnerability!N31</f>
        <v>3.2</v>
      </c>
      <c r="X29" s="79">
        <f>Vulnerability!AM31</f>
        <v>8</v>
      </c>
      <c r="Y29" s="132">
        <f>Vulnerability!T31</f>
        <v>9.8000000000000007</v>
      </c>
      <c r="Z29" s="131">
        <f>Vulnerability!AB31</f>
        <v>3</v>
      </c>
      <c r="AA29" s="131">
        <f>Vulnerability!AE31</f>
        <v>5</v>
      </c>
      <c r="AB29" s="131">
        <f>Vulnerability!AH31</f>
        <v>3.7</v>
      </c>
      <c r="AC29" s="131">
        <f>Vulnerability!AK31</f>
        <v>3.8</v>
      </c>
      <c r="AD29" s="132">
        <f>Vulnerability!AL31</f>
        <v>3.9</v>
      </c>
      <c r="AE29" s="79">
        <f t="shared" si="3"/>
        <v>6.4</v>
      </c>
      <c r="AF29" s="79">
        <f>'Lack of Coping Capacity'!H31</f>
        <v>4.8</v>
      </c>
      <c r="AG29" s="137">
        <f>'Lack of Coping Capacity'!D31</f>
        <v>3.2</v>
      </c>
      <c r="AH29" s="137">
        <f>'Lack of Coping Capacity'!G31</f>
        <v>6.3</v>
      </c>
      <c r="AI29" s="79">
        <f>'Lack of Coping Capacity'!AA31</f>
        <v>7.6</v>
      </c>
      <c r="AJ29" s="137">
        <f>'Lack of Coping Capacity'!M31</f>
        <v>7.5</v>
      </c>
      <c r="AK29" s="137">
        <f>'Lack of Coping Capacity'!R31</f>
        <v>9</v>
      </c>
      <c r="AL29" s="137">
        <f>'Lack of Coping Capacity'!Z31</f>
        <v>6.2</v>
      </c>
      <c r="AM29" s="82">
        <f>'Imputed and missing data hidden'!BU27</f>
        <v>1</v>
      </c>
      <c r="AN29" s="83">
        <f t="shared" si="4"/>
        <v>1.9607843137254902E-2</v>
      </c>
      <c r="AO29" s="82" t="str">
        <f t="shared" si="5"/>
        <v>YES</v>
      </c>
      <c r="AP29" s="84">
        <f>'Indicator Date hidden2'!BV28</f>
        <v>0.15714285714285714</v>
      </c>
    </row>
    <row r="30" spans="1:42">
      <c r="A30" s="77" t="str">
        <f>'Indicator Data'!A32</f>
        <v>Burundi</v>
      </c>
      <c r="B30" s="77" t="str">
        <f>'Indicator Data'!B32</f>
        <v>BDI</v>
      </c>
      <c r="C30" s="79">
        <f t="shared" si="6"/>
        <v>6</v>
      </c>
      <c r="D30" s="79" t="str">
        <f t="shared" si="7"/>
        <v>High</v>
      </c>
      <c r="E30" s="80">
        <f t="shared" si="0"/>
        <v>23</v>
      </c>
      <c r="F30" s="81">
        <f>VLOOKUP($B30,'Lack of Reliability Index'!$A$2:$H$192,8,FALSE)</f>
        <v>1.2845070422535194</v>
      </c>
      <c r="G30" s="79">
        <f t="shared" si="1"/>
        <v>5</v>
      </c>
      <c r="H30" s="79">
        <f>'Hazard &amp; Exposure'!CW32</f>
        <v>3</v>
      </c>
      <c r="I30" s="85">
        <f>'Hazard &amp; Exposure'!AL32</f>
        <v>4.5</v>
      </c>
      <c r="J30" s="85">
        <f>'Hazard &amp; Exposure'!AM32</f>
        <v>2.6</v>
      </c>
      <c r="K30" s="85">
        <f>'Hazard &amp; Exposure'!AN32</f>
        <v>0</v>
      </c>
      <c r="L30" s="85">
        <f>'Hazard &amp; Exposure'!AO32</f>
        <v>0</v>
      </c>
      <c r="M30" s="85">
        <f>'Hazard &amp; Exposure'!AP32</f>
        <v>0</v>
      </c>
      <c r="N30" s="85">
        <f>'Hazard &amp; Exposure'!AS32</f>
        <v>3.8</v>
      </c>
      <c r="O30" s="85">
        <f>'Hazard &amp; Exposure'!CV32</f>
        <v>7</v>
      </c>
      <c r="P30" s="79">
        <f>'Hazard &amp; Exposure'!CZ32</f>
        <v>6.5</v>
      </c>
      <c r="Q30" s="85">
        <f>'Hazard &amp; Exposure'!CX32</f>
        <v>7</v>
      </c>
      <c r="R30" s="85">
        <f>'Hazard &amp; Exposure'!CY32</f>
        <v>6</v>
      </c>
      <c r="S30" s="79">
        <f t="shared" si="2"/>
        <v>6.4</v>
      </c>
      <c r="T30" s="79">
        <f>Vulnerability!O32</f>
        <v>7.1</v>
      </c>
      <c r="U30" s="132">
        <f>Vulnerability!E32</f>
        <v>9.6999999999999993</v>
      </c>
      <c r="V30" s="132">
        <f>Vulnerability!H32</f>
        <v>4.9000000000000004</v>
      </c>
      <c r="W30" s="132">
        <f>Vulnerability!N32</f>
        <v>4.2</v>
      </c>
      <c r="X30" s="79">
        <f>Vulnerability!AM32</f>
        <v>5.6</v>
      </c>
      <c r="Y30" s="132">
        <f>Vulnerability!T32</f>
        <v>6.3</v>
      </c>
      <c r="Z30" s="131">
        <f>Vulnerability!AB32</f>
        <v>2.9</v>
      </c>
      <c r="AA30" s="131">
        <f>Vulnerability!AE32</f>
        <v>5</v>
      </c>
      <c r="AB30" s="131">
        <f>Vulnerability!AH32</f>
        <v>1.8</v>
      </c>
      <c r="AC30" s="131">
        <f>Vulnerability!AK32</f>
        <v>7.4</v>
      </c>
      <c r="AD30" s="132">
        <f>Vulnerability!AL32</f>
        <v>4.7</v>
      </c>
      <c r="AE30" s="79">
        <f t="shared" si="3"/>
        <v>6.7</v>
      </c>
      <c r="AF30" s="79">
        <f>'Lack of Coping Capacity'!H32</f>
        <v>6.2</v>
      </c>
      <c r="AG30" s="137">
        <f>'Lack of Coping Capacity'!D32</f>
        <v>4.5999999999999996</v>
      </c>
      <c r="AH30" s="137">
        <f>'Lack of Coping Capacity'!G32</f>
        <v>7.8</v>
      </c>
      <c r="AI30" s="79">
        <f>'Lack of Coping Capacity'!AA32</f>
        <v>7.1</v>
      </c>
      <c r="AJ30" s="137">
        <f>'Lack of Coping Capacity'!M32</f>
        <v>7.6</v>
      </c>
      <c r="AK30" s="137">
        <f>'Lack of Coping Capacity'!R32</f>
        <v>7.1</v>
      </c>
      <c r="AL30" s="137">
        <f>'Lack of Coping Capacity'!Z32</f>
        <v>6.7</v>
      </c>
      <c r="AM30" s="82">
        <f>'Imputed and missing data hidden'!BU28</f>
        <v>2</v>
      </c>
      <c r="AN30" s="83">
        <f t="shared" si="4"/>
        <v>3.9215686274509803E-2</v>
      </c>
      <c r="AO30" s="82" t="str">
        <f t="shared" si="5"/>
        <v/>
      </c>
      <c r="AP30" s="84">
        <f>'Indicator Date hidden2'!BV29</f>
        <v>0.14084507042253522</v>
      </c>
    </row>
    <row r="31" spans="1:42">
      <c r="A31" s="77" t="str">
        <f>'Indicator Data'!A33</f>
        <v>Cabo Verde</v>
      </c>
      <c r="B31" s="77" t="str">
        <f>'Indicator Data'!B33</f>
        <v>CPV</v>
      </c>
      <c r="C31" s="79">
        <f t="shared" si="6"/>
        <v>2.2000000000000002</v>
      </c>
      <c r="D31" s="79" t="str">
        <f t="shared" si="7"/>
        <v>Low</v>
      </c>
      <c r="E31" s="80">
        <f t="shared" si="0"/>
        <v>154</v>
      </c>
      <c r="F31" s="81">
        <f>VLOOKUP($B31,'Lack of Reliability Index'!$A$2:$H$192,8,FALSE)</f>
        <v>3.1999999999999993</v>
      </c>
      <c r="G31" s="79">
        <f t="shared" si="1"/>
        <v>0.9</v>
      </c>
      <c r="H31" s="79">
        <f>'Hazard &amp; Exposure'!CW33</f>
        <v>1.7</v>
      </c>
      <c r="I31" s="85">
        <f>'Hazard &amp; Exposure'!AL33</f>
        <v>0.1</v>
      </c>
      <c r="J31" s="85">
        <f>'Hazard &amp; Exposure'!AM33</f>
        <v>0</v>
      </c>
      <c r="K31" s="85">
        <f>'Hazard &amp; Exposure'!AN33</f>
        <v>0</v>
      </c>
      <c r="L31" s="85">
        <f>'Hazard &amp; Exposure'!AO33</f>
        <v>0</v>
      </c>
      <c r="M31" s="85">
        <f>'Hazard &amp; Exposure'!AP33</f>
        <v>0</v>
      </c>
      <c r="N31" s="85">
        <f>'Hazard &amp; Exposure'!AS33</f>
        <v>4.9000000000000004</v>
      </c>
      <c r="O31" s="85">
        <f>'Hazard &amp; Exposure'!CV33</f>
        <v>4.7</v>
      </c>
      <c r="P31" s="79">
        <f>'Hazard &amp; Exposure'!CZ33</f>
        <v>0.1</v>
      </c>
      <c r="Q31" s="85">
        <f>'Hazard &amp; Exposure'!CX33</f>
        <v>0.1</v>
      </c>
      <c r="R31" s="85">
        <f>'Hazard &amp; Exposure'!CY33</f>
        <v>0</v>
      </c>
      <c r="S31" s="79">
        <f t="shared" si="2"/>
        <v>3.3</v>
      </c>
      <c r="T31" s="79">
        <f>Vulnerability!O33</f>
        <v>4.7</v>
      </c>
      <c r="U31" s="132">
        <f>Vulnerability!E33</f>
        <v>4.8</v>
      </c>
      <c r="V31" s="132">
        <f>Vulnerability!H33</f>
        <v>4.4000000000000004</v>
      </c>
      <c r="W31" s="132">
        <f>Vulnerability!N33</f>
        <v>4.7</v>
      </c>
      <c r="X31" s="79">
        <f>Vulnerability!AM33</f>
        <v>1.6</v>
      </c>
      <c r="Y31" s="132">
        <f>Vulnerability!T33</f>
        <v>1.1000000000000001</v>
      </c>
      <c r="Z31" s="131">
        <f>Vulnerability!AB33</f>
        <v>1.3</v>
      </c>
      <c r="AA31" s="131">
        <f>Vulnerability!AE33</f>
        <v>0.9</v>
      </c>
      <c r="AB31" s="131">
        <f>Vulnerability!AH33</f>
        <v>1.9</v>
      </c>
      <c r="AC31" s="131">
        <f>Vulnerability!AK33</f>
        <v>4</v>
      </c>
      <c r="AD31" s="132">
        <f>Vulnerability!AL33</f>
        <v>2.1</v>
      </c>
      <c r="AE31" s="79">
        <f t="shared" si="3"/>
        <v>3.6</v>
      </c>
      <c r="AF31" s="79">
        <f>'Lack of Coping Capacity'!H33</f>
        <v>3.9</v>
      </c>
      <c r="AG31" s="137">
        <f>'Lack of Coping Capacity'!D33</f>
        <v>3.4</v>
      </c>
      <c r="AH31" s="137">
        <f>'Lack of Coping Capacity'!G33</f>
        <v>4.4000000000000004</v>
      </c>
      <c r="AI31" s="79">
        <f>'Lack of Coping Capacity'!AA33</f>
        <v>3.3</v>
      </c>
      <c r="AJ31" s="137">
        <f>'Lack of Coping Capacity'!M33</f>
        <v>2.6</v>
      </c>
      <c r="AK31" s="137">
        <f>'Lack of Coping Capacity'!R33</f>
        <v>2.7</v>
      </c>
      <c r="AL31" s="137">
        <f>'Lack of Coping Capacity'!Z33</f>
        <v>4.7</v>
      </c>
      <c r="AM31" s="82">
        <f>'Imputed and missing data hidden'!BU29</f>
        <v>9</v>
      </c>
      <c r="AN31" s="83">
        <f t="shared" si="4"/>
        <v>0.17647058823529413</v>
      </c>
      <c r="AO31" s="82" t="str">
        <f t="shared" si="5"/>
        <v/>
      </c>
      <c r="AP31" s="84">
        <f>'Indicator Date hidden2'!BV30</f>
        <v>0.15</v>
      </c>
    </row>
    <row r="32" spans="1:42">
      <c r="A32" s="77" t="str">
        <f>'Indicator Data'!A34</f>
        <v>Cambodia</v>
      </c>
      <c r="B32" s="77" t="str">
        <f>'Indicator Data'!B34</f>
        <v>KHM</v>
      </c>
      <c r="C32" s="79">
        <f t="shared" si="6"/>
        <v>4.3</v>
      </c>
      <c r="D32" s="79" t="str">
        <f t="shared" si="7"/>
        <v>Medium</v>
      </c>
      <c r="E32" s="80">
        <f t="shared" si="0"/>
        <v>56</v>
      </c>
      <c r="F32" s="81">
        <f>VLOOKUP($B32,'Lack of Reliability Index'!$A$2:$H$192,8,FALSE)</f>
        <v>1.8871794871794876</v>
      </c>
      <c r="G32" s="79">
        <f t="shared" si="1"/>
        <v>2.7</v>
      </c>
      <c r="H32" s="79">
        <f>'Hazard &amp; Exposure'!CW34</f>
        <v>4.5999999999999996</v>
      </c>
      <c r="I32" s="85">
        <f>'Hazard &amp; Exposure'!AL34</f>
        <v>0.1</v>
      </c>
      <c r="J32" s="85">
        <f>'Hazard &amp; Exposure'!AM34</f>
        <v>8.6999999999999993</v>
      </c>
      <c r="K32" s="85">
        <f>'Hazard &amp; Exposure'!AN34</f>
        <v>2.8</v>
      </c>
      <c r="L32" s="85">
        <f>'Hazard &amp; Exposure'!AO34</f>
        <v>1.8</v>
      </c>
      <c r="M32" s="85">
        <f>'Hazard &amp; Exposure'!AP34</f>
        <v>3.8</v>
      </c>
      <c r="N32" s="85">
        <f>'Hazard &amp; Exposure'!AS34</f>
        <v>4.2</v>
      </c>
      <c r="O32" s="85">
        <f>'Hazard &amp; Exposure'!CV34</f>
        <v>6.3</v>
      </c>
      <c r="P32" s="79">
        <f>'Hazard &amp; Exposure'!CZ34</f>
        <v>0.3</v>
      </c>
      <c r="Q32" s="85">
        <f>'Hazard &amp; Exposure'!CX34</f>
        <v>0.5</v>
      </c>
      <c r="R32" s="85">
        <f>'Hazard &amp; Exposure'!CY34</f>
        <v>0</v>
      </c>
      <c r="S32" s="79">
        <f t="shared" si="2"/>
        <v>4.9000000000000004</v>
      </c>
      <c r="T32" s="79">
        <f>Vulnerability!O34</f>
        <v>5.7</v>
      </c>
      <c r="U32" s="132">
        <f>Vulnerability!E34</f>
        <v>6.4</v>
      </c>
      <c r="V32" s="132">
        <f>Vulnerability!H34</f>
        <v>6.5</v>
      </c>
      <c r="W32" s="132">
        <f>Vulnerability!N34</f>
        <v>3.3</v>
      </c>
      <c r="X32" s="79">
        <f>Vulnerability!AM34</f>
        <v>3.9</v>
      </c>
      <c r="Y32" s="132">
        <f>Vulnerability!T34</f>
        <v>5.5</v>
      </c>
      <c r="Z32" s="131">
        <f>Vulnerability!AB34</f>
        <v>2.4</v>
      </c>
      <c r="AA32" s="131">
        <f>Vulnerability!AE34</f>
        <v>2.7</v>
      </c>
      <c r="AB32" s="131">
        <f>Vulnerability!AH34</f>
        <v>0.3</v>
      </c>
      <c r="AC32" s="131">
        <f>Vulnerability!AK34</f>
        <v>1.9</v>
      </c>
      <c r="AD32" s="132">
        <f>Vulnerability!AL34</f>
        <v>1.9</v>
      </c>
      <c r="AE32" s="79">
        <f t="shared" si="3"/>
        <v>5.9</v>
      </c>
      <c r="AF32" s="79">
        <f>'Lack of Coping Capacity'!H34</f>
        <v>6.8</v>
      </c>
      <c r="AG32" s="137">
        <f>'Lack of Coping Capacity'!D34</f>
        <v>6.8</v>
      </c>
      <c r="AH32" s="137">
        <f>'Lack of Coping Capacity'!G34</f>
        <v>6.8</v>
      </c>
      <c r="AI32" s="79">
        <f>'Lack of Coping Capacity'!AA34</f>
        <v>4.7</v>
      </c>
      <c r="AJ32" s="137">
        <f>'Lack of Coping Capacity'!M34</f>
        <v>3.1</v>
      </c>
      <c r="AK32" s="137">
        <f>'Lack of Coping Capacity'!R34</f>
        <v>5.0999999999999996</v>
      </c>
      <c r="AL32" s="137">
        <f>'Lack of Coping Capacity'!Z34</f>
        <v>6</v>
      </c>
      <c r="AM32" s="82">
        <f>'Imputed and missing data hidden'!BU30</f>
        <v>4</v>
      </c>
      <c r="AN32" s="83">
        <f t="shared" si="4"/>
        <v>7.8431372549019607E-2</v>
      </c>
      <c r="AO32" s="82" t="str">
        <f t="shared" si="5"/>
        <v/>
      </c>
      <c r="AP32" s="84">
        <f>'Indicator Date hidden2'!BV31</f>
        <v>0.15384615384615385</v>
      </c>
    </row>
    <row r="33" spans="1:42">
      <c r="A33" s="77" t="str">
        <f>'Indicator Data'!A35</f>
        <v>Cameroon</v>
      </c>
      <c r="B33" s="77" t="str">
        <f>'Indicator Data'!B35</f>
        <v>CMR</v>
      </c>
      <c r="C33" s="79">
        <f t="shared" si="6"/>
        <v>6.5</v>
      </c>
      <c r="D33" s="79" t="str">
        <f t="shared" si="7"/>
        <v>High</v>
      </c>
      <c r="E33" s="80">
        <f t="shared" si="0"/>
        <v>18</v>
      </c>
      <c r="F33" s="81">
        <f>VLOOKUP($B33,'Lack of Reliability Index'!$A$2:$H$192,8,FALSE)</f>
        <v>1.2206572769953041</v>
      </c>
      <c r="G33" s="79">
        <f t="shared" si="1"/>
        <v>7.3</v>
      </c>
      <c r="H33" s="79">
        <f>'Hazard &amp; Exposure'!CW35</f>
        <v>3.7</v>
      </c>
      <c r="I33" s="85">
        <f>'Hazard &amp; Exposure'!AL35</f>
        <v>0.1</v>
      </c>
      <c r="J33" s="85">
        <f>'Hazard &amp; Exposure'!AM35</f>
        <v>6.7</v>
      </c>
      <c r="K33" s="85">
        <f>'Hazard &amp; Exposure'!AN35</f>
        <v>0</v>
      </c>
      <c r="L33" s="85">
        <f>'Hazard &amp; Exposure'!AO35</f>
        <v>0</v>
      </c>
      <c r="M33" s="85">
        <f>'Hazard &amp; Exposure'!AP35</f>
        <v>2.6</v>
      </c>
      <c r="N33" s="85">
        <f>'Hazard &amp; Exposure'!AS35</f>
        <v>3.9</v>
      </c>
      <c r="O33" s="85">
        <f>'Hazard &amp; Exposure'!CV35</f>
        <v>7.8</v>
      </c>
      <c r="P33" s="79">
        <f>'Hazard &amp; Exposure'!CZ35</f>
        <v>9.1999999999999993</v>
      </c>
      <c r="Q33" s="85">
        <f>'Hazard &amp; Exposure'!CX35</f>
        <v>9.9</v>
      </c>
      <c r="R33" s="85">
        <f>'Hazard &amp; Exposure'!CY35</f>
        <v>8</v>
      </c>
      <c r="S33" s="79">
        <f t="shared" si="2"/>
        <v>6.6</v>
      </c>
      <c r="T33" s="79">
        <f>Vulnerability!O35</f>
        <v>5.7</v>
      </c>
      <c r="U33" s="132">
        <f>Vulnerability!E35</f>
        <v>7.8</v>
      </c>
      <c r="V33" s="132">
        <f>Vulnerability!H35</f>
        <v>5.9</v>
      </c>
      <c r="W33" s="132">
        <f>Vulnerability!N35</f>
        <v>1.3</v>
      </c>
      <c r="X33" s="79">
        <f>Vulnerability!AM35</f>
        <v>7.3</v>
      </c>
      <c r="Y33" s="132">
        <f>Vulnerability!T35</f>
        <v>9.3000000000000007</v>
      </c>
      <c r="Z33" s="131">
        <f>Vulnerability!AB35</f>
        <v>4.0999999999999996</v>
      </c>
      <c r="AA33" s="131">
        <f>Vulnerability!AE35</f>
        <v>3.9</v>
      </c>
      <c r="AB33" s="131">
        <f>Vulnerability!AH35</f>
        <v>2.2999999999999998</v>
      </c>
      <c r="AC33" s="131">
        <f>Vulnerability!AK35</f>
        <v>1.7</v>
      </c>
      <c r="AD33" s="132">
        <f>Vulnerability!AL35</f>
        <v>3.1</v>
      </c>
      <c r="AE33" s="79">
        <f t="shared" si="3"/>
        <v>5.8</v>
      </c>
      <c r="AF33" s="79">
        <f>'Lack of Coping Capacity'!H35</f>
        <v>4.9000000000000004</v>
      </c>
      <c r="AG33" s="137">
        <f>'Lack of Coping Capacity'!D35</f>
        <v>2.6</v>
      </c>
      <c r="AH33" s="137">
        <f>'Lack of Coping Capacity'!G35</f>
        <v>7.1</v>
      </c>
      <c r="AI33" s="79">
        <f>'Lack of Coping Capacity'!AA35</f>
        <v>6.5</v>
      </c>
      <c r="AJ33" s="137">
        <f>'Lack of Coping Capacity'!M35</f>
        <v>4.7</v>
      </c>
      <c r="AK33" s="137">
        <f>'Lack of Coping Capacity'!R35</f>
        <v>7.2</v>
      </c>
      <c r="AL33" s="137">
        <f>'Lack of Coping Capacity'!Z35</f>
        <v>7.7</v>
      </c>
      <c r="AM33" s="82">
        <f>'Imputed and missing data hidden'!BU31</f>
        <v>0</v>
      </c>
      <c r="AN33" s="83">
        <f t="shared" si="4"/>
        <v>0</v>
      </c>
      <c r="AO33" s="82" t="str">
        <f t="shared" si="5"/>
        <v>YES</v>
      </c>
      <c r="AP33" s="84">
        <f>'Indicator Date hidden2'!BV32</f>
        <v>0.18309859154929578</v>
      </c>
    </row>
    <row r="34" spans="1:42">
      <c r="A34" s="77" t="str">
        <f>'Indicator Data'!A36</f>
        <v>Canada</v>
      </c>
      <c r="B34" s="77" t="str">
        <f>'Indicator Data'!B36</f>
        <v>CAN</v>
      </c>
      <c r="C34" s="79">
        <f t="shared" si="6"/>
        <v>2.6</v>
      </c>
      <c r="D34" s="79" t="str">
        <f t="shared" si="7"/>
        <v>Low</v>
      </c>
      <c r="E34" s="80">
        <f t="shared" si="0"/>
        <v>131</v>
      </c>
      <c r="F34" s="81">
        <f>VLOOKUP($B34,'Lack of Reliability Index'!$A$2:$H$192,8,FALSE)</f>
        <v>3.6610169491525424</v>
      </c>
      <c r="G34" s="79">
        <f t="shared" si="1"/>
        <v>2.5</v>
      </c>
      <c r="H34" s="79">
        <f>'Hazard &amp; Exposure'!CW36</f>
        <v>4.4000000000000004</v>
      </c>
      <c r="I34" s="85">
        <f>'Hazard &amp; Exposure'!AL36</f>
        <v>4.8</v>
      </c>
      <c r="J34" s="85">
        <f>'Hazard &amp; Exposure'!AM36</f>
        <v>7.1</v>
      </c>
      <c r="K34" s="85">
        <f>'Hazard &amp; Exposure'!AN36</f>
        <v>5.7</v>
      </c>
      <c r="L34" s="85">
        <f>'Hazard &amp; Exposure'!AO36</f>
        <v>2.2999999999999998</v>
      </c>
      <c r="M34" s="85">
        <f>'Hazard &amp; Exposure'!AP36</f>
        <v>5.4</v>
      </c>
      <c r="N34" s="85">
        <f>'Hazard &amp; Exposure'!AS36</f>
        <v>2.1</v>
      </c>
      <c r="O34" s="85">
        <f>'Hazard &amp; Exposure'!CV36</f>
        <v>1.7</v>
      </c>
      <c r="P34" s="79">
        <f>'Hazard &amp; Exposure'!CZ36</f>
        <v>0.1</v>
      </c>
      <c r="Q34" s="85">
        <f>'Hazard &amp; Exposure'!CX36</f>
        <v>0.1</v>
      </c>
      <c r="R34" s="85">
        <f>'Hazard &amp; Exposure'!CY36</f>
        <v>0</v>
      </c>
      <c r="S34" s="79">
        <f t="shared" si="2"/>
        <v>2.7</v>
      </c>
      <c r="T34" s="79">
        <f>Vulnerability!O36</f>
        <v>0.3</v>
      </c>
      <c r="U34" s="132">
        <f>Vulnerability!E36</f>
        <v>0</v>
      </c>
      <c r="V34" s="132">
        <f>Vulnerability!H36</f>
        <v>1.3</v>
      </c>
      <c r="W34" s="132">
        <f>Vulnerability!N36</f>
        <v>0</v>
      </c>
      <c r="X34" s="79">
        <f>Vulnerability!AM36</f>
        <v>4.5</v>
      </c>
      <c r="Y34" s="132">
        <f>Vulnerability!T36</f>
        <v>7.1</v>
      </c>
      <c r="Z34" s="131">
        <f>Vulnerability!AB36</f>
        <v>0.2</v>
      </c>
      <c r="AA34" s="131">
        <f>Vulnerability!AE36</f>
        <v>0.4</v>
      </c>
      <c r="AB34" s="131">
        <f>Vulnerability!AH36</f>
        <v>0.1</v>
      </c>
      <c r="AC34" s="131">
        <f>Vulnerability!AK36</f>
        <v>0.4</v>
      </c>
      <c r="AD34" s="132">
        <f>Vulnerability!AL36</f>
        <v>0.3</v>
      </c>
      <c r="AE34" s="79">
        <f t="shared" si="3"/>
        <v>2.5</v>
      </c>
      <c r="AF34" s="79">
        <f>'Lack of Coping Capacity'!H36</f>
        <v>2.6</v>
      </c>
      <c r="AG34" s="137">
        <f>'Lack of Coping Capacity'!D36</f>
        <v>3</v>
      </c>
      <c r="AH34" s="137">
        <f>'Lack of Coping Capacity'!G36</f>
        <v>2.2000000000000002</v>
      </c>
      <c r="AI34" s="79">
        <f>'Lack of Coping Capacity'!AA36</f>
        <v>2.2999999999999998</v>
      </c>
      <c r="AJ34" s="137">
        <f>'Lack of Coping Capacity'!M36</f>
        <v>2.1</v>
      </c>
      <c r="AK34" s="137">
        <f>'Lack of Coping Capacity'!R36</f>
        <v>3.1</v>
      </c>
      <c r="AL34" s="137">
        <f>'Lack of Coping Capacity'!Z36</f>
        <v>1.6</v>
      </c>
      <c r="AM34" s="82">
        <f>'Imputed and missing data hidden'!BU32</f>
        <v>10</v>
      </c>
      <c r="AN34" s="83">
        <f t="shared" si="4"/>
        <v>0.19607843137254902</v>
      </c>
      <c r="AO34" s="82" t="str">
        <f t="shared" si="5"/>
        <v/>
      </c>
      <c r="AP34" s="84">
        <f>'Indicator Date hidden2'!BV33</f>
        <v>0.1864406779661017</v>
      </c>
    </row>
    <row r="35" spans="1:42">
      <c r="A35" s="77" t="str">
        <f>'Indicator Data'!A37</f>
        <v>Central African Republic</v>
      </c>
      <c r="B35" s="77" t="str">
        <f>'Indicator Data'!B37</f>
        <v>CAF</v>
      </c>
      <c r="C35" s="79">
        <f t="shared" si="6"/>
        <v>8.1</v>
      </c>
      <c r="D35" s="79" t="str">
        <f t="shared" si="7"/>
        <v>Very High</v>
      </c>
      <c r="E35" s="80">
        <f t="shared" si="0"/>
        <v>3</v>
      </c>
      <c r="F35" s="81">
        <f>VLOOKUP($B35,'Lack of Reliability Index'!$A$2:$H$192,8,FALSE)</f>
        <v>2.5686274509803919</v>
      </c>
      <c r="G35" s="79">
        <f t="shared" si="1"/>
        <v>7</v>
      </c>
      <c r="H35" s="79">
        <f>'Hazard &amp; Exposure'!CW37</f>
        <v>3.3</v>
      </c>
      <c r="I35" s="85">
        <f>'Hazard &amp; Exposure'!AL37</f>
        <v>0.1</v>
      </c>
      <c r="J35" s="85">
        <f>'Hazard &amp; Exposure'!AM37</f>
        <v>6</v>
      </c>
      <c r="K35" s="85">
        <f>'Hazard &amp; Exposure'!AN37</f>
        <v>0</v>
      </c>
      <c r="L35" s="85">
        <f>'Hazard &amp; Exposure'!AO37</f>
        <v>0</v>
      </c>
      <c r="M35" s="85">
        <f>'Hazard &amp; Exposure'!AP37</f>
        <v>0</v>
      </c>
      <c r="N35" s="85">
        <f>'Hazard &amp; Exposure'!AS37</f>
        <v>3</v>
      </c>
      <c r="O35" s="85">
        <f>'Hazard &amp; Exposure'!CV37</f>
        <v>8.1999999999999993</v>
      </c>
      <c r="P35" s="79">
        <f>'Hazard &amp; Exposure'!CZ37</f>
        <v>8.9</v>
      </c>
      <c r="Q35" s="85">
        <f>'Hazard &amp; Exposure'!CX37</f>
        <v>9.8000000000000007</v>
      </c>
      <c r="R35" s="85">
        <f>'Hazard &amp; Exposure'!CY37</f>
        <v>7.5</v>
      </c>
      <c r="S35" s="79">
        <f t="shared" si="2"/>
        <v>8.6999999999999993</v>
      </c>
      <c r="T35" s="79">
        <f>Vulnerability!O37</f>
        <v>8.1999999999999993</v>
      </c>
      <c r="U35" s="132">
        <f>Vulnerability!E37</f>
        <v>10</v>
      </c>
      <c r="V35" s="132">
        <f>Vulnerability!H37</f>
        <v>6.8</v>
      </c>
      <c r="W35" s="132">
        <f>Vulnerability!N37</f>
        <v>6</v>
      </c>
      <c r="X35" s="79">
        <f>Vulnerability!AM37</f>
        <v>9.1</v>
      </c>
      <c r="Y35" s="132">
        <f>Vulnerability!T37</f>
        <v>9.6</v>
      </c>
      <c r="Z35" s="131">
        <f>Vulnerability!AB37</f>
        <v>8.9</v>
      </c>
      <c r="AA35" s="131">
        <f>Vulnerability!AE37</f>
        <v>6.1</v>
      </c>
      <c r="AB35" s="131">
        <f>Vulnerability!AH37</f>
        <v>10</v>
      </c>
      <c r="AC35" s="131">
        <f>Vulnerability!AK37</f>
        <v>6.2</v>
      </c>
      <c r="AD35" s="132">
        <f>Vulnerability!AL37</f>
        <v>8.3000000000000007</v>
      </c>
      <c r="AE35" s="79">
        <f t="shared" si="3"/>
        <v>8.8000000000000007</v>
      </c>
      <c r="AF35" s="79">
        <f>'Lack of Coping Capacity'!H37</f>
        <v>8</v>
      </c>
      <c r="AG35" s="137" t="str">
        <f>'Lack of Coping Capacity'!D37</f>
        <v>x</v>
      </c>
      <c r="AH35" s="137">
        <f>'Lack of Coping Capacity'!G37</f>
        <v>8</v>
      </c>
      <c r="AI35" s="79">
        <f>'Lack of Coping Capacity'!AA37</f>
        <v>9.4</v>
      </c>
      <c r="AJ35" s="137">
        <f>'Lack of Coping Capacity'!M37</f>
        <v>8.8000000000000007</v>
      </c>
      <c r="AK35" s="137">
        <f>'Lack of Coping Capacity'!R37</f>
        <v>9.6999999999999993</v>
      </c>
      <c r="AL35" s="137">
        <f>'Lack of Coping Capacity'!Z37</f>
        <v>9.6999999999999993</v>
      </c>
      <c r="AM35" s="82">
        <f>'Imputed and missing data hidden'!BU33</f>
        <v>3</v>
      </c>
      <c r="AN35" s="83">
        <f t="shared" si="4"/>
        <v>5.8823529411764705E-2</v>
      </c>
      <c r="AO35" s="82" t="str">
        <f t="shared" si="5"/>
        <v>YES</v>
      </c>
      <c r="AP35" s="84">
        <f>'Indicator Date hidden2'!BV34</f>
        <v>0.23529411764705882</v>
      </c>
    </row>
    <row r="36" spans="1:42">
      <c r="A36" s="77" t="str">
        <f>'Indicator Data'!A38</f>
        <v>Chad</v>
      </c>
      <c r="B36" s="77" t="str">
        <f>'Indicator Data'!B38</f>
        <v>TCD</v>
      </c>
      <c r="C36" s="79">
        <f t="shared" ref="C36:C67" si="8">ROUND(G36^(1/3)*S36^(1/3)*AE36^(1/3),1)</f>
        <v>7.7</v>
      </c>
      <c r="D36" s="79" t="str">
        <f t="shared" si="7"/>
        <v>Very High</v>
      </c>
      <c r="E36" s="80">
        <f t="shared" ref="E36:E67" si="9">_xlfn.RANK.EQ(C36,C$4:C$194)</f>
        <v>6</v>
      </c>
      <c r="F36" s="81">
        <f>VLOOKUP($B36,'Lack of Reliability Index'!$A$2:$H$192,8,FALSE)</f>
        <v>0.95652173913043548</v>
      </c>
      <c r="G36" s="79">
        <f t="shared" ref="G36:G67" si="10">ROUND((10-GEOMEAN(((10-H36)/10*9+1),((10-P36)/10*9+1)))/9*10,1)</f>
        <v>6.6</v>
      </c>
      <c r="H36" s="79">
        <f>'Hazard &amp; Exposure'!CW38</f>
        <v>4</v>
      </c>
      <c r="I36" s="85">
        <f>'Hazard &amp; Exposure'!AL38</f>
        <v>0.1</v>
      </c>
      <c r="J36" s="85">
        <f>'Hazard &amp; Exposure'!AM38</f>
        <v>8.1</v>
      </c>
      <c r="K36" s="85">
        <f>'Hazard &amp; Exposure'!AN38</f>
        <v>0</v>
      </c>
      <c r="L36" s="85">
        <f>'Hazard &amp; Exposure'!AO38</f>
        <v>0</v>
      </c>
      <c r="M36" s="85">
        <f>'Hazard &amp; Exposure'!AP38</f>
        <v>0</v>
      </c>
      <c r="N36" s="85">
        <f>'Hazard &amp; Exposure'!AS38</f>
        <v>5.9</v>
      </c>
      <c r="O36" s="85">
        <f>'Hazard &amp; Exposure'!CV38</f>
        <v>7.1</v>
      </c>
      <c r="P36" s="79">
        <f>'Hazard &amp; Exposure'!CZ38</f>
        <v>8.3000000000000007</v>
      </c>
      <c r="Q36" s="85">
        <f>'Hazard &amp; Exposure'!CX38</f>
        <v>9.6</v>
      </c>
      <c r="R36" s="85">
        <f>'Hazard &amp; Exposure'!CY38</f>
        <v>5.9</v>
      </c>
      <c r="S36" s="79">
        <f t="shared" ref="S36:S67" si="11">ROUND((10-GEOMEAN(((10-T36)/10*9+1),((10-X36)/10*9+1)))/9*10,1)</f>
        <v>7.9</v>
      </c>
      <c r="T36" s="79">
        <f>Vulnerability!O38</f>
        <v>7.1</v>
      </c>
      <c r="U36" s="132">
        <f>Vulnerability!E38</f>
        <v>10</v>
      </c>
      <c r="V36" s="132">
        <f>Vulnerability!H38</f>
        <v>6</v>
      </c>
      <c r="W36" s="132">
        <f>Vulnerability!N38</f>
        <v>2.2000000000000002</v>
      </c>
      <c r="X36" s="79">
        <f>Vulnerability!AM38</f>
        <v>8.5</v>
      </c>
      <c r="Y36" s="132">
        <f>Vulnerability!T38</f>
        <v>9.8000000000000007</v>
      </c>
      <c r="Z36" s="131">
        <f>Vulnerability!AB38</f>
        <v>3.4</v>
      </c>
      <c r="AA36" s="131">
        <f>Vulnerability!AE38</f>
        <v>6</v>
      </c>
      <c r="AB36" s="131">
        <f>Vulnerability!AH38</f>
        <v>4.3</v>
      </c>
      <c r="AC36" s="131">
        <f>Vulnerability!AK38</f>
        <v>8.4</v>
      </c>
      <c r="AD36" s="132">
        <f>Vulnerability!AL38</f>
        <v>5.9</v>
      </c>
      <c r="AE36" s="79">
        <f t="shared" ref="AE36:AE67" si="12">ROUND((10-GEOMEAN(((10-AF36)/10*9+1),((10-AI36)/10*9+1)))/9*10,1)</f>
        <v>8.6</v>
      </c>
      <c r="AF36" s="79">
        <f>'Lack of Coping Capacity'!H38</f>
        <v>7.9</v>
      </c>
      <c r="AG36" s="137" t="str">
        <f>'Lack of Coping Capacity'!D38</f>
        <v>x</v>
      </c>
      <c r="AH36" s="137">
        <f>'Lack of Coping Capacity'!G38</f>
        <v>7.9</v>
      </c>
      <c r="AI36" s="79">
        <f>'Lack of Coping Capacity'!AA38</f>
        <v>9.1999999999999993</v>
      </c>
      <c r="AJ36" s="137">
        <f>'Lack of Coping Capacity'!M38</f>
        <v>8.5</v>
      </c>
      <c r="AK36" s="137">
        <f>'Lack of Coping Capacity'!R38</f>
        <v>9.6999999999999993</v>
      </c>
      <c r="AL36" s="137">
        <f>'Lack of Coping Capacity'!Z38</f>
        <v>9.5</v>
      </c>
      <c r="AM36" s="82">
        <f>'Imputed and missing data hidden'!BU34</f>
        <v>2</v>
      </c>
      <c r="AN36" s="83">
        <f t="shared" ref="AN36:AN67" si="13">AM36/51</f>
        <v>3.9215686274509803E-2</v>
      </c>
      <c r="AO36" s="82" t="str">
        <f t="shared" ref="AO36:AO67" si="14">IF(R36&gt;=7,"YES","")</f>
        <v/>
      </c>
      <c r="AP36" s="84">
        <f>'Indicator Date hidden2'!BV35</f>
        <v>4.3478260869565216E-2</v>
      </c>
    </row>
    <row r="37" spans="1:42">
      <c r="A37" s="77" t="str">
        <f>'Indicator Data'!A39</f>
        <v>Chile</v>
      </c>
      <c r="B37" s="77" t="str">
        <f>'Indicator Data'!B39</f>
        <v>CHL</v>
      </c>
      <c r="C37" s="79">
        <f t="shared" si="8"/>
        <v>3.1</v>
      </c>
      <c r="D37" s="79" t="str">
        <f t="shared" si="7"/>
        <v>Low</v>
      </c>
      <c r="E37" s="80">
        <f t="shared" si="9"/>
        <v>103</v>
      </c>
      <c r="F37" s="81">
        <f>VLOOKUP($B37,'Lack of Reliability Index'!$A$2:$H$192,8,FALSE)</f>
        <v>3.1655913978494619</v>
      </c>
      <c r="G37" s="79">
        <f t="shared" si="10"/>
        <v>3.2</v>
      </c>
      <c r="H37" s="79">
        <f>'Hazard &amp; Exposure'!CW39</f>
        <v>5.4</v>
      </c>
      <c r="I37" s="85">
        <f>'Hazard &amp; Exposure'!AL39</f>
        <v>9.6</v>
      </c>
      <c r="J37" s="85">
        <f>'Hazard &amp; Exposure'!AM39</f>
        <v>5.5</v>
      </c>
      <c r="K37" s="85">
        <f>'Hazard &amp; Exposure'!AN39</f>
        <v>8.6</v>
      </c>
      <c r="L37" s="85">
        <f>'Hazard &amp; Exposure'!AO39</f>
        <v>0</v>
      </c>
      <c r="M37" s="85">
        <f>'Hazard &amp; Exposure'!AP39</f>
        <v>2.7</v>
      </c>
      <c r="N37" s="85">
        <f>'Hazard &amp; Exposure'!AS39</f>
        <v>0.3</v>
      </c>
      <c r="O37" s="85">
        <f>'Hazard &amp; Exposure'!CV39</f>
        <v>2.2999999999999998</v>
      </c>
      <c r="P37" s="79">
        <f>'Hazard &amp; Exposure'!CZ39</f>
        <v>0.1</v>
      </c>
      <c r="Q37" s="85">
        <f>'Hazard &amp; Exposure'!CX39</f>
        <v>0.2</v>
      </c>
      <c r="R37" s="85">
        <f>'Hazard &amp; Exposure'!CY39</f>
        <v>0</v>
      </c>
      <c r="S37" s="79">
        <f t="shared" si="11"/>
        <v>3.6</v>
      </c>
      <c r="T37" s="79">
        <f>Vulnerability!O39</f>
        <v>1.3</v>
      </c>
      <c r="U37" s="132">
        <f>Vulnerability!E39</f>
        <v>0.8</v>
      </c>
      <c r="V37" s="132">
        <f>Vulnerability!H39</f>
        <v>3.5</v>
      </c>
      <c r="W37" s="132">
        <f>Vulnerability!N39</f>
        <v>0</v>
      </c>
      <c r="X37" s="79">
        <f>Vulnerability!AM39</f>
        <v>5.4</v>
      </c>
      <c r="Y37" s="132">
        <f>Vulnerability!T39</f>
        <v>7.9</v>
      </c>
      <c r="Z37" s="131">
        <f>Vulnerability!AB39</f>
        <v>0.6</v>
      </c>
      <c r="AA37" s="131">
        <f>Vulnerability!AE39</f>
        <v>0.3</v>
      </c>
      <c r="AB37" s="131">
        <f>Vulnerability!AH39</f>
        <v>0.5</v>
      </c>
      <c r="AC37" s="131">
        <f>Vulnerability!AK39</f>
        <v>1.6</v>
      </c>
      <c r="AD37" s="132">
        <f>Vulnerability!AL39</f>
        <v>0.8</v>
      </c>
      <c r="AE37" s="79">
        <f t="shared" si="12"/>
        <v>2.7</v>
      </c>
      <c r="AF37" s="79">
        <f>'Lack of Coping Capacity'!H39</f>
        <v>3.5</v>
      </c>
      <c r="AG37" s="137">
        <f>'Lack of Coping Capacity'!D39</f>
        <v>3.2</v>
      </c>
      <c r="AH37" s="137">
        <f>'Lack of Coping Capacity'!G39</f>
        <v>3.7</v>
      </c>
      <c r="AI37" s="79">
        <f>'Lack of Coping Capacity'!AA39</f>
        <v>1.9</v>
      </c>
      <c r="AJ37" s="137">
        <f>'Lack of Coping Capacity'!M39</f>
        <v>1.2</v>
      </c>
      <c r="AK37" s="137">
        <f>'Lack of Coping Capacity'!R39</f>
        <v>2.7</v>
      </c>
      <c r="AL37" s="137">
        <f>'Lack of Coping Capacity'!Z39</f>
        <v>1.7</v>
      </c>
      <c r="AM37" s="82">
        <f>'Imputed and missing data hidden'!BU35</f>
        <v>8</v>
      </c>
      <c r="AN37" s="83">
        <f t="shared" si="13"/>
        <v>0.15686274509803921</v>
      </c>
      <c r="AO37" s="82" t="str">
        <f t="shared" si="14"/>
        <v/>
      </c>
      <c r="AP37" s="84">
        <f>'Indicator Date hidden2'!BV36</f>
        <v>0.19354838709677419</v>
      </c>
    </row>
    <row r="38" spans="1:42">
      <c r="A38" s="77" t="str">
        <f>'Indicator Data'!A40</f>
        <v>China</v>
      </c>
      <c r="B38" s="77" t="str">
        <f>'Indicator Data'!B40</f>
        <v>CHN</v>
      </c>
      <c r="C38" s="79">
        <f t="shared" si="8"/>
        <v>2.9</v>
      </c>
      <c r="D38" s="79" t="str">
        <f t="shared" si="7"/>
        <v>Low</v>
      </c>
      <c r="E38" s="80">
        <f t="shared" si="9"/>
        <v>115</v>
      </c>
      <c r="F38" s="81">
        <f>VLOOKUP($B38,'Lack of Reliability Index'!$A$2:$H$192,8,FALSE)</f>
        <v>3.9830687830687843</v>
      </c>
      <c r="G38" s="79">
        <f t="shared" si="10"/>
        <v>5.3</v>
      </c>
      <c r="H38" s="79">
        <f>'Hazard &amp; Exposure'!CW40</f>
        <v>7.8</v>
      </c>
      <c r="I38" s="85">
        <f>'Hazard &amp; Exposure'!AL40</f>
        <v>6.7</v>
      </c>
      <c r="J38" s="85">
        <f>'Hazard &amp; Exposure'!AM40</f>
        <v>9.3000000000000007</v>
      </c>
      <c r="K38" s="85">
        <f>'Hazard &amp; Exposure'!AN40</f>
        <v>9</v>
      </c>
      <c r="L38" s="85">
        <f>'Hazard &amp; Exposure'!AO40</f>
        <v>7.8</v>
      </c>
      <c r="M38" s="85">
        <f>'Hazard &amp; Exposure'!AP40</f>
        <v>9</v>
      </c>
      <c r="N38" s="85">
        <f>'Hazard &amp; Exposure'!AS40</f>
        <v>4.5999999999999996</v>
      </c>
      <c r="O38" s="85">
        <f>'Hazard &amp; Exposure'!CV40</f>
        <v>5.4</v>
      </c>
      <c r="P38" s="79">
        <f>'Hazard &amp; Exposure'!CZ40</f>
        <v>0.9</v>
      </c>
      <c r="Q38" s="85">
        <f>'Hazard &amp; Exposure'!CX40</f>
        <v>1.8</v>
      </c>
      <c r="R38" s="85">
        <f>'Hazard &amp; Exposure'!CY40</f>
        <v>0</v>
      </c>
      <c r="S38" s="79">
        <f t="shared" si="11"/>
        <v>1.4</v>
      </c>
      <c r="T38" s="79">
        <f>Vulnerability!O40</f>
        <v>2.4</v>
      </c>
      <c r="U38" s="132">
        <f>Vulnerability!E40</f>
        <v>3.4</v>
      </c>
      <c r="V38" s="132">
        <f>Vulnerability!H40</f>
        <v>2.8</v>
      </c>
      <c r="W38" s="132">
        <f>Vulnerability!N40</f>
        <v>0</v>
      </c>
      <c r="X38" s="79">
        <f>Vulnerability!AM40</f>
        <v>0.3</v>
      </c>
      <c r="Y38" s="132">
        <f>Vulnerability!T40</f>
        <v>0</v>
      </c>
      <c r="Z38" s="131">
        <f>Vulnerability!AB40</f>
        <v>0.3</v>
      </c>
      <c r="AA38" s="131">
        <f>Vulnerability!AE40</f>
        <v>0.5</v>
      </c>
      <c r="AB38" s="131">
        <f>Vulnerability!AH40</f>
        <v>0.2</v>
      </c>
      <c r="AC38" s="131">
        <f>Vulnerability!AK40</f>
        <v>0.8</v>
      </c>
      <c r="AD38" s="132">
        <f>Vulnerability!AL40</f>
        <v>0.5</v>
      </c>
      <c r="AE38" s="79">
        <f t="shared" si="12"/>
        <v>3.2</v>
      </c>
      <c r="AF38" s="79">
        <f>'Lack of Coping Capacity'!H40</f>
        <v>3.7</v>
      </c>
      <c r="AG38" s="137">
        <f>'Lack of Coping Capacity'!D40</f>
        <v>2.5</v>
      </c>
      <c r="AH38" s="137">
        <f>'Lack of Coping Capacity'!G40</f>
        <v>4.9000000000000004</v>
      </c>
      <c r="AI38" s="79">
        <f>'Lack of Coping Capacity'!AA40</f>
        <v>2.6</v>
      </c>
      <c r="AJ38" s="137">
        <f>'Lack of Coping Capacity'!M40</f>
        <v>1.8</v>
      </c>
      <c r="AK38" s="137">
        <f>'Lack of Coping Capacity'!R40</f>
        <v>3.3</v>
      </c>
      <c r="AL38" s="137">
        <f>'Lack of Coping Capacity'!Z40</f>
        <v>2.8</v>
      </c>
      <c r="AM38" s="82">
        <f>'Imputed and missing data hidden'!BU36</f>
        <v>7</v>
      </c>
      <c r="AN38" s="83">
        <f t="shared" si="13"/>
        <v>0.13725490196078433</v>
      </c>
      <c r="AO38" s="82" t="str">
        <f t="shared" si="14"/>
        <v/>
      </c>
      <c r="AP38" s="84">
        <f>'Indicator Date hidden2'!BV37</f>
        <v>0.3968253968253968</v>
      </c>
    </row>
    <row r="39" spans="1:42">
      <c r="A39" s="77" t="str">
        <f>'Indicator Data'!A41</f>
        <v>Colombia</v>
      </c>
      <c r="B39" s="77" t="str">
        <f>'Indicator Data'!B41</f>
        <v>COL</v>
      </c>
      <c r="C39" s="79">
        <f t="shared" si="8"/>
        <v>5.6</v>
      </c>
      <c r="D39" s="79" t="str">
        <f t="shared" si="7"/>
        <v>High</v>
      </c>
      <c r="E39" s="80">
        <f t="shared" si="9"/>
        <v>28</v>
      </c>
      <c r="F39" s="81">
        <f>VLOOKUP($B39,'Lack of Reliability Index'!$A$2:$H$192,8,FALSE)</f>
        <v>3.0248756218905468</v>
      </c>
      <c r="G39" s="79">
        <f t="shared" si="10"/>
        <v>8</v>
      </c>
      <c r="H39" s="79">
        <f>'Hazard &amp; Exposure'!CW41</f>
        <v>6.4</v>
      </c>
      <c r="I39" s="85">
        <f>'Hazard &amp; Exposure'!AL41</f>
        <v>8.9</v>
      </c>
      <c r="J39" s="85">
        <f>'Hazard &amp; Exposure'!AM41</f>
        <v>7</v>
      </c>
      <c r="K39" s="85">
        <f>'Hazard &amp; Exposure'!AN41</f>
        <v>8.1</v>
      </c>
      <c r="L39" s="85">
        <f>'Hazard &amp; Exposure'!AO41</f>
        <v>4</v>
      </c>
      <c r="M39" s="85">
        <f>'Hazard &amp; Exposure'!AP41</f>
        <v>6.2</v>
      </c>
      <c r="N39" s="85">
        <f>'Hazard &amp; Exposure'!AS41</f>
        <v>1.8</v>
      </c>
      <c r="O39" s="85">
        <f>'Hazard &amp; Exposure'!CV41</f>
        <v>5.2</v>
      </c>
      <c r="P39" s="79">
        <f>'Hazard &amp; Exposure'!CZ41</f>
        <v>9</v>
      </c>
      <c r="Q39" s="85">
        <f>'Hazard &amp; Exposure'!CX41</f>
        <v>9.9</v>
      </c>
      <c r="R39" s="85">
        <f>'Hazard &amp; Exposure'!CY41</f>
        <v>7.5</v>
      </c>
      <c r="S39" s="79">
        <f t="shared" si="11"/>
        <v>6.2</v>
      </c>
      <c r="T39" s="79">
        <f>Vulnerability!O41</f>
        <v>3.8</v>
      </c>
      <c r="U39" s="132">
        <f>Vulnerability!E41</f>
        <v>3.9</v>
      </c>
      <c r="V39" s="132">
        <f>Vulnerability!H41</f>
        <v>6.3</v>
      </c>
      <c r="W39" s="132">
        <f>Vulnerability!N41</f>
        <v>1.1000000000000001</v>
      </c>
      <c r="X39" s="79">
        <f>Vulnerability!AM41</f>
        <v>7.8</v>
      </c>
      <c r="Y39" s="132">
        <f>Vulnerability!T41</f>
        <v>10</v>
      </c>
      <c r="Z39" s="131">
        <f>Vulnerability!AB41</f>
        <v>0.7</v>
      </c>
      <c r="AA39" s="131">
        <f>Vulnerability!AE41</f>
        <v>0.9</v>
      </c>
      <c r="AB39" s="131">
        <f>Vulnerability!AH41</f>
        <v>2.4</v>
      </c>
      <c r="AC39" s="131">
        <f>Vulnerability!AK41</f>
        <v>1.3</v>
      </c>
      <c r="AD39" s="132">
        <f>Vulnerability!AL41</f>
        <v>1.3</v>
      </c>
      <c r="AE39" s="79">
        <f t="shared" si="12"/>
        <v>3.5</v>
      </c>
      <c r="AF39" s="79">
        <f>'Lack of Coping Capacity'!H41</f>
        <v>4.3</v>
      </c>
      <c r="AG39" s="137">
        <f>'Lack of Coping Capacity'!D41</f>
        <v>3</v>
      </c>
      <c r="AH39" s="137">
        <f>'Lack of Coping Capacity'!G41</f>
        <v>5.5</v>
      </c>
      <c r="AI39" s="79">
        <f>'Lack of Coping Capacity'!AA41</f>
        <v>2.6</v>
      </c>
      <c r="AJ39" s="137">
        <f>'Lack of Coping Capacity'!M41</f>
        <v>1.5</v>
      </c>
      <c r="AK39" s="137">
        <f>'Lack of Coping Capacity'!R41</f>
        <v>3.4</v>
      </c>
      <c r="AL39" s="137">
        <f>'Lack of Coping Capacity'!Z41</f>
        <v>3</v>
      </c>
      <c r="AM39" s="82">
        <f>'Imputed and missing data hidden'!BU37</f>
        <v>4</v>
      </c>
      <c r="AN39" s="83">
        <f t="shared" si="13"/>
        <v>7.8431372549019607E-2</v>
      </c>
      <c r="AO39" s="82" t="str">
        <f t="shared" si="14"/>
        <v>YES</v>
      </c>
      <c r="AP39" s="84">
        <f>'Indicator Date hidden2'!BV38</f>
        <v>0.2537313432835821</v>
      </c>
    </row>
    <row r="40" spans="1:42">
      <c r="A40" s="77" t="str">
        <f>'Indicator Data'!A42</f>
        <v>Comoros</v>
      </c>
      <c r="B40" s="77" t="str">
        <f>'Indicator Data'!B42</f>
        <v>COM</v>
      </c>
      <c r="C40" s="79">
        <f t="shared" si="8"/>
        <v>3.3</v>
      </c>
      <c r="D40" s="79" t="str">
        <f t="shared" si="7"/>
        <v>Medium</v>
      </c>
      <c r="E40" s="80">
        <f t="shared" si="9"/>
        <v>96</v>
      </c>
      <c r="F40" s="81">
        <f>VLOOKUP($B40,'Lack of Reliability Index'!$A$2:$H$192,8,FALSE)</f>
        <v>4.7589743589743598</v>
      </c>
      <c r="G40" s="79">
        <f t="shared" si="10"/>
        <v>1.1000000000000001</v>
      </c>
      <c r="H40" s="79">
        <f>'Hazard &amp; Exposure'!CW42</f>
        <v>2</v>
      </c>
      <c r="I40" s="85">
        <f>'Hazard &amp; Exposure'!AL42</f>
        <v>0.1</v>
      </c>
      <c r="J40" s="85">
        <f>'Hazard &amp; Exposure'!AM42</f>
        <v>0</v>
      </c>
      <c r="K40" s="85">
        <f>'Hazard &amp; Exposure'!AN42</f>
        <v>2</v>
      </c>
      <c r="L40" s="85">
        <f>'Hazard &amp; Exposure'!AO42</f>
        <v>1.5</v>
      </c>
      <c r="M40" s="85">
        <f>'Hazard &amp; Exposure'!AP42</f>
        <v>2.9</v>
      </c>
      <c r="N40" s="85">
        <f>'Hazard &amp; Exposure'!AS42</f>
        <v>0</v>
      </c>
      <c r="O40" s="85">
        <f>'Hazard &amp; Exposure'!CV42</f>
        <v>5.7</v>
      </c>
      <c r="P40" s="79">
        <f>'Hazard &amp; Exposure'!CZ42</f>
        <v>0.1</v>
      </c>
      <c r="Q40" s="85">
        <f>'Hazard &amp; Exposure'!CX42</f>
        <v>0.2</v>
      </c>
      <c r="R40" s="85">
        <f>'Hazard &amp; Exposure'!CY42</f>
        <v>0</v>
      </c>
      <c r="S40" s="79">
        <f t="shared" si="11"/>
        <v>4.7</v>
      </c>
      <c r="T40" s="79">
        <f>Vulnerability!O42</f>
        <v>6.8</v>
      </c>
      <c r="U40" s="132">
        <f>Vulnerability!E42</f>
        <v>7.5</v>
      </c>
      <c r="V40" s="132">
        <f>Vulnerability!H42</f>
        <v>5.0999999999999996</v>
      </c>
      <c r="W40" s="132">
        <f>Vulnerability!N42</f>
        <v>7</v>
      </c>
      <c r="X40" s="79">
        <f>Vulnerability!AM42</f>
        <v>1.6</v>
      </c>
      <c r="Y40" s="132">
        <f>Vulnerability!T42</f>
        <v>0</v>
      </c>
      <c r="Z40" s="131">
        <f>Vulnerability!AB42</f>
        <v>2.1</v>
      </c>
      <c r="AA40" s="131">
        <f>Vulnerability!AE42</f>
        <v>3.8</v>
      </c>
      <c r="AB40" s="131">
        <f>Vulnerability!AH42</f>
        <v>0</v>
      </c>
      <c r="AC40" s="131">
        <f>Vulnerability!AK42</f>
        <v>4.8</v>
      </c>
      <c r="AD40" s="132">
        <f>Vulnerability!AL42</f>
        <v>2.9</v>
      </c>
      <c r="AE40" s="79">
        <f t="shared" si="12"/>
        <v>7</v>
      </c>
      <c r="AF40" s="79">
        <f>'Lack of Coping Capacity'!H42</f>
        <v>8</v>
      </c>
      <c r="AG40" s="137">
        <f>'Lack of Coping Capacity'!D42</f>
        <v>7.8</v>
      </c>
      <c r="AH40" s="137">
        <f>'Lack of Coping Capacity'!G42</f>
        <v>8.1999999999999993</v>
      </c>
      <c r="AI40" s="79">
        <f>'Lack of Coping Capacity'!AA42</f>
        <v>5.6</v>
      </c>
      <c r="AJ40" s="137">
        <f>'Lack of Coping Capacity'!M42</f>
        <v>5.0999999999999996</v>
      </c>
      <c r="AK40" s="137">
        <f>'Lack of Coping Capacity'!R42</f>
        <v>5.8</v>
      </c>
      <c r="AL40" s="137">
        <f>'Lack of Coping Capacity'!Z42</f>
        <v>5.9</v>
      </c>
      <c r="AM40" s="82">
        <f>'Imputed and missing data hidden'!BU38</f>
        <v>4</v>
      </c>
      <c r="AN40" s="83">
        <f t="shared" si="13"/>
        <v>7.8431372549019607E-2</v>
      </c>
      <c r="AO40" s="82" t="str">
        <f t="shared" si="14"/>
        <v/>
      </c>
      <c r="AP40" s="84">
        <f>'Indicator Date hidden2'!BV39</f>
        <v>0.69230769230769229</v>
      </c>
    </row>
    <row r="41" spans="1:42">
      <c r="A41" s="77" t="str">
        <f>'Indicator Data'!A43</f>
        <v>Congo</v>
      </c>
      <c r="B41" s="77" t="str">
        <f>'Indicator Data'!B43</f>
        <v>COG</v>
      </c>
      <c r="C41" s="79">
        <f t="shared" si="8"/>
        <v>4.4000000000000004</v>
      </c>
      <c r="D41" s="79" t="str">
        <f t="shared" si="7"/>
        <v>Medium</v>
      </c>
      <c r="E41" s="80">
        <f t="shared" si="9"/>
        <v>51</v>
      </c>
      <c r="F41" s="81">
        <f>VLOOKUP($B41,'Lack of Reliability Index'!$A$2:$H$192,8,FALSE)</f>
        <v>3.8476190476190473</v>
      </c>
      <c r="G41" s="79">
        <f t="shared" si="10"/>
        <v>2.1</v>
      </c>
      <c r="H41" s="79">
        <f>'Hazard &amp; Exposure'!CW43</f>
        <v>3.4</v>
      </c>
      <c r="I41" s="85">
        <f>'Hazard &amp; Exposure'!AL43</f>
        <v>0.1</v>
      </c>
      <c r="J41" s="85">
        <f>'Hazard &amp; Exposure'!AM43</f>
        <v>7.6</v>
      </c>
      <c r="K41" s="85">
        <f>'Hazard &amp; Exposure'!AN43</f>
        <v>0</v>
      </c>
      <c r="L41" s="85">
        <f>'Hazard &amp; Exposure'!AO43</f>
        <v>0</v>
      </c>
      <c r="M41" s="85">
        <f>'Hazard &amp; Exposure'!AP43</f>
        <v>2</v>
      </c>
      <c r="N41" s="85">
        <f>'Hazard &amp; Exposure'!AS43</f>
        <v>0.9</v>
      </c>
      <c r="O41" s="85">
        <f>'Hazard &amp; Exposure'!CV43</f>
        <v>7.4</v>
      </c>
      <c r="P41" s="79">
        <f>'Hazard &amp; Exposure'!CZ43</f>
        <v>0.6</v>
      </c>
      <c r="Q41" s="85">
        <f>'Hazard &amp; Exposure'!CX43</f>
        <v>1.2</v>
      </c>
      <c r="R41" s="85">
        <f>'Hazard &amp; Exposure'!CY43</f>
        <v>0</v>
      </c>
      <c r="S41" s="79">
        <f t="shared" si="11"/>
        <v>5.6</v>
      </c>
      <c r="T41" s="79">
        <f>Vulnerability!O43</f>
        <v>5.7</v>
      </c>
      <c r="U41" s="132">
        <f>Vulnerability!E43</f>
        <v>6.9</v>
      </c>
      <c r="V41" s="132">
        <f>Vulnerability!H43</f>
        <v>6.8</v>
      </c>
      <c r="W41" s="132">
        <f>Vulnerability!N43</f>
        <v>2.1</v>
      </c>
      <c r="X41" s="79">
        <f>Vulnerability!AM43</f>
        <v>5.5</v>
      </c>
      <c r="Y41" s="132">
        <f>Vulnerability!T43</f>
        <v>6.2</v>
      </c>
      <c r="Z41" s="131">
        <f>Vulnerability!AB43</f>
        <v>6</v>
      </c>
      <c r="AA41" s="131">
        <f>Vulnerability!AE43</f>
        <v>3</v>
      </c>
      <c r="AB41" s="131">
        <f>Vulnerability!AH43</f>
        <v>1.3</v>
      </c>
      <c r="AC41" s="131">
        <f>Vulnerability!AK43</f>
        <v>7.1</v>
      </c>
      <c r="AD41" s="132">
        <f>Vulnerability!AL43</f>
        <v>4.8</v>
      </c>
      <c r="AE41" s="79">
        <f t="shared" si="12"/>
        <v>7.4</v>
      </c>
      <c r="AF41" s="79">
        <f>'Lack of Coping Capacity'!H43</f>
        <v>7.8</v>
      </c>
      <c r="AG41" s="137" t="str">
        <f>'Lack of Coping Capacity'!D43</f>
        <v>x</v>
      </c>
      <c r="AH41" s="137">
        <f>'Lack of Coping Capacity'!G43</f>
        <v>7.8</v>
      </c>
      <c r="AI41" s="79">
        <f>'Lack of Coping Capacity'!AA43</f>
        <v>7</v>
      </c>
      <c r="AJ41" s="137">
        <f>'Lack of Coping Capacity'!M43</f>
        <v>5.8</v>
      </c>
      <c r="AK41" s="137">
        <f>'Lack of Coping Capacity'!R43</f>
        <v>8</v>
      </c>
      <c r="AL41" s="137">
        <f>'Lack of Coping Capacity'!Z43</f>
        <v>7.1</v>
      </c>
      <c r="AM41" s="82">
        <f>'Imputed and missing data hidden'!BU39</f>
        <v>1</v>
      </c>
      <c r="AN41" s="83">
        <f t="shared" si="13"/>
        <v>1.9607843137254902E-2</v>
      </c>
      <c r="AO41" s="82" t="str">
        <f t="shared" si="14"/>
        <v/>
      </c>
      <c r="AP41" s="84">
        <f>'Indicator Date hidden2'!BV40</f>
        <v>0.67142857142857137</v>
      </c>
    </row>
    <row r="42" spans="1:42">
      <c r="A42" s="77" t="str">
        <f>'Indicator Data'!A44</f>
        <v>Congo DR</v>
      </c>
      <c r="B42" s="77" t="str">
        <f>'Indicator Data'!B44</f>
        <v>COD</v>
      </c>
      <c r="C42" s="79">
        <f t="shared" si="8"/>
        <v>8</v>
      </c>
      <c r="D42" s="79" t="str">
        <f t="shared" si="7"/>
        <v>Very High</v>
      </c>
      <c r="E42" s="80">
        <f t="shared" si="9"/>
        <v>4</v>
      </c>
      <c r="F42" s="81">
        <f>VLOOKUP($B42,'Lack of Reliability Index'!$A$2:$H$192,8,FALSE)</f>
        <v>1.8571428571428541</v>
      </c>
      <c r="G42" s="79">
        <f t="shared" si="10"/>
        <v>8.3000000000000007</v>
      </c>
      <c r="H42" s="79">
        <f>'Hazard &amp; Exposure'!CW44</f>
        <v>4.0999999999999996</v>
      </c>
      <c r="I42" s="85">
        <f>'Hazard &amp; Exposure'!AL44</f>
        <v>4.2</v>
      </c>
      <c r="J42" s="85">
        <f>'Hazard &amp; Exposure'!AM44</f>
        <v>7</v>
      </c>
      <c r="K42" s="85">
        <f>'Hazard &amp; Exposure'!AN44</f>
        <v>0</v>
      </c>
      <c r="L42" s="85">
        <f>'Hazard &amp; Exposure'!AO44</f>
        <v>0</v>
      </c>
      <c r="M42" s="85">
        <f>'Hazard &amp; Exposure'!AP44</f>
        <v>1</v>
      </c>
      <c r="N42" s="85">
        <f>'Hazard &amp; Exposure'!AS44</f>
        <v>2.2999999999999998</v>
      </c>
      <c r="O42" s="85">
        <f>'Hazard &amp; Exposure'!CV44</f>
        <v>8.5</v>
      </c>
      <c r="P42" s="79">
        <f>'Hazard &amp; Exposure'!CZ44</f>
        <v>10</v>
      </c>
      <c r="Q42" s="85">
        <f>'Hazard &amp; Exposure'!CX44</f>
        <v>10</v>
      </c>
      <c r="R42" s="85">
        <f>'Hazard &amp; Exposure'!CY44</f>
        <v>10</v>
      </c>
      <c r="S42" s="79">
        <f t="shared" si="11"/>
        <v>7.7</v>
      </c>
      <c r="T42" s="79">
        <f>Vulnerability!O44</f>
        <v>6.6</v>
      </c>
      <c r="U42" s="132">
        <f>Vulnerability!E44</f>
        <v>8.9</v>
      </c>
      <c r="V42" s="132">
        <f>Vulnerability!H44</f>
        <v>6.5</v>
      </c>
      <c r="W42" s="132">
        <f>Vulnerability!N44</f>
        <v>2</v>
      </c>
      <c r="X42" s="79">
        <f>Vulnerability!AM44</f>
        <v>8.5</v>
      </c>
      <c r="Y42" s="132">
        <f>Vulnerability!T44</f>
        <v>9.6</v>
      </c>
      <c r="Z42" s="131">
        <f>Vulnerability!AB44</f>
        <v>5.0999999999999996</v>
      </c>
      <c r="AA42" s="131">
        <f>Vulnerability!AE44</f>
        <v>5.5</v>
      </c>
      <c r="AB42" s="131">
        <f>Vulnerability!AH44</f>
        <v>6.2</v>
      </c>
      <c r="AC42" s="131">
        <f>Vulnerability!AK44</f>
        <v>8.4</v>
      </c>
      <c r="AD42" s="132">
        <f>Vulnerability!AL44</f>
        <v>6.5</v>
      </c>
      <c r="AE42" s="79">
        <f t="shared" si="12"/>
        <v>8</v>
      </c>
      <c r="AF42" s="79">
        <f>'Lack of Coping Capacity'!H44</f>
        <v>7.9</v>
      </c>
      <c r="AG42" s="137">
        <f>'Lack of Coping Capacity'!D44</f>
        <v>7.5</v>
      </c>
      <c r="AH42" s="137">
        <f>'Lack of Coping Capacity'!G44</f>
        <v>8.3000000000000007</v>
      </c>
      <c r="AI42" s="79">
        <f>'Lack of Coping Capacity'!AA44</f>
        <v>8</v>
      </c>
      <c r="AJ42" s="137">
        <f>'Lack of Coping Capacity'!M44</f>
        <v>6.8</v>
      </c>
      <c r="AK42" s="137">
        <f>'Lack of Coping Capacity'!R44</f>
        <v>9.5</v>
      </c>
      <c r="AL42" s="137">
        <f>'Lack of Coping Capacity'!Z44</f>
        <v>7.8</v>
      </c>
      <c r="AM42" s="82">
        <f>'Imputed and missing data hidden'!BU40</f>
        <v>1</v>
      </c>
      <c r="AN42" s="83">
        <f t="shared" si="13"/>
        <v>1.9607843137254902E-2</v>
      </c>
      <c r="AO42" s="82" t="str">
        <f t="shared" si="14"/>
        <v>YES</v>
      </c>
      <c r="AP42" s="84">
        <f>'Indicator Date hidden2'!BV41</f>
        <v>0.22857142857142856</v>
      </c>
    </row>
    <row r="43" spans="1:42">
      <c r="A43" s="77" t="str">
        <f>'Indicator Data'!A45</f>
        <v>Costa Rica</v>
      </c>
      <c r="B43" s="77" t="str">
        <f>'Indicator Data'!B45</f>
        <v>CRI</v>
      </c>
      <c r="C43" s="79">
        <f t="shared" si="8"/>
        <v>3.2</v>
      </c>
      <c r="D43" s="79" t="str">
        <f t="shared" si="7"/>
        <v>Medium</v>
      </c>
      <c r="E43" s="80">
        <f t="shared" si="9"/>
        <v>99</v>
      </c>
      <c r="F43" s="81">
        <f>VLOOKUP($B43,'Lack of Reliability Index'!$A$2:$H$192,8,FALSE)</f>
        <v>1.9692307692307693</v>
      </c>
      <c r="G43" s="79">
        <f t="shared" si="10"/>
        <v>3.1</v>
      </c>
      <c r="H43" s="79">
        <f>'Hazard &amp; Exposure'!CW45</f>
        <v>5.3</v>
      </c>
      <c r="I43" s="85">
        <f>'Hazard &amp; Exposure'!AL45</f>
        <v>9.1</v>
      </c>
      <c r="J43" s="85">
        <f>'Hazard &amp; Exposure'!AM45</f>
        <v>2.4</v>
      </c>
      <c r="K43" s="85">
        <f>'Hazard &amp; Exposure'!AN45</f>
        <v>8.3000000000000007</v>
      </c>
      <c r="L43" s="85">
        <f>'Hazard &amp; Exposure'!AO45</f>
        <v>1.3</v>
      </c>
      <c r="M43" s="85">
        <f>'Hazard &amp; Exposure'!AP45</f>
        <v>4.0999999999999996</v>
      </c>
      <c r="N43" s="85">
        <f>'Hazard &amp; Exposure'!AS45</f>
        <v>1</v>
      </c>
      <c r="O43" s="85">
        <f>'Hazard &amp; Exposure'!CV45</f>
        <v>4.9000000000000004</v>
      </c>
      <c r="P43" s="79">
        <f>'Hazard &amp; Exposure'!CZ45</f>
        <v>0.1</v>
      </c>
      <c r="Q43" s="85">
        <f>'Hazard &amp; Exposure'!CX45</f>
        <v>0.1</v>
      </c>
      <c r="R43" s="85">
        <f>'Hazard &amp; Exposure'!CY45</f>
        <v>0</v>
      </c>
      <c r="S43" s="79">
        <f t="shared" si="11"/>
        <v>4.2</v>
      </c>
      <c r="T43" s="79">
        <f>Vulnerability!O45</f>
        <v>2.2000000000000002</v>
      </c>
      <c r="U43" s="132">
        <f>Vulnerability!E45</f>
        <v>1.5</v>
      </c>
      <c r="V43" s="132">
        <f>Vulnerability!H45</f>
        <v>4.4000000000000004</v>
      </c>
      <c r="W43" s="132">
        <f>Vulnerability!N45</f>
        <v>1.3</v>
      </c>
      <c r="X43" s="79">
        <f>Vulnerability!AM45</f>
        <v>5.8</v>
      </c>
      <c r="Y43" s="132">
        <f>Vulnerability!T45</f>
        <v>8.3000000000000007</v>
      </c>
      <c r="Z43" s="131">
        <f>Vulnerability!AB45</f>
        <v>0.3</v>
      </c>
      <c r="AA43" s="131">
        <f>Vulnerability!AE45</f>
        <v>0.6</v>
      </c>
      <c r="AB43" s="131">
        <f>Vulnerability!AH45</f>
        <v>1.6</v>
      </c>
      <c r="AC43" s="131">
        <f>Vulnerability!AK45</f>
        <v>2</v>
      </c>
      <c r="AD43" s="132">
        <f>Vulnerability!AL45</f>
        <v>1.1000000000000001</v>
      </c>
      <c r="AE43" s="79">
        <f t="shared" si="12"/>
        <v>2.5</v>
      </c>
      <c r="AF43" s="79">
        <f>'Lack of Coping Capacity'!H45</f>
        <v>3.1</v>
      </c>
      <c r="AG43" s="137">
        <f>'Lack of Coping Capacity'!D45</f>
        <v>1.5</v>
      </c>
      <c r="AH43" s="137">
        <f>'Lack of Coping Capacity'!G45</f>
        <v>4.7</v>
      </c>
      <c r="AI43" s="79">
        <f>'Lack of Coping Capacity'!AA45</f>
        <v>1.8</v>
      </c>
      <c r="AJ43" s="137">
        <f>'Lack of Coping Capacity'!M45</f>
        <v>1.2</v>
      </c>
      <c r="AK43" s="137">
        <f>'Lack of Coping Capacity'!R45</f>
        <v>1.9</v>
      </c>
      <c r="AL43" s="137">
        <f>'Lack of Coping Capacity'!Z45</f>
        <v>2.4</v>
      </c>
      <c r="AM43" s="82">
        <f>'Imputed and missing data hidden'!BU41</f>
        <v>4</v>
      </c>
      <c r="AN43" s="83">
        <f t="shared" si="13"/>
        <v>7.8431372549019607E-2</v>
      </c>
      <c r="AO43" s="82" t="str">
        <f t="shared" si="14"/>
        <v/>
      </c>
      <c r="AP43" s="84">
        <f>'Indicator Date hidden2'!BV42</f>
        <v>0.16923076923076924</v>
      </c>
    </row>
    <row r="44" spans="1:42">
      <c r="A44" s="77" t="str">
        <f>'Indicator Data'!A46</f>
        <v>Côte d'Ivoire</v>
      </c>
      <c r="B44" s="77" t="str">
        <f>'Indicator Data'!B46</f>
        <v>CIV</v>
      </c>
      <c r="C44" s="79">
        <f t="shared" si="8"/>
        <v>4.2</v>
      </c>
      <c r="D44" s="79" t="str">
        <f t="shared" si="7"/>
        <v>Medium</v>
      </c>
      <c r="E44" s="80">
        <f t="shared" si="9"/>
        <v>61</v>
      </c>
      <c r="F44" s="81">
        <f>VLOOKUP($B44,'Lack of Reliability Index'!$A$2:$H$192,8,FALSE)</f>
        <v>1.3333333333333321</v>
      </c>
      <c r="G44" s="79">
        <f t="shared" si="10"/>
        <v>1.8</v>
      </c>
      <c r="H44" s="79">
        <f>'Hazard &amp; Exposure'!CW46</f>
        <v>3.1</v>
      </c>
      <c r="I44" s="85">
        <f>'Hazard &amp; Exposure'!AL46</f>
        <v>0.1</v>
      </c>
      <c r="J44" s="85">
        <f>'Hazard &amp; Exposure'!AM46</f>
        <v>4.8</v>
      </c>
      <c r="K44" s="85">
        <f>'Hazard &amp; Exposure'!AN46</f>
        <v>0.9</v>
      </c>
      <c r="L44" s="85">
        <f>'Hazard &amp; Exposure'!AO46</f>
        <v>0</v>
      </c>
      <c r="M44" s="85">
        <f>'Hazard &amp; Exposure'!AP46</f>
        <v>2.1</v>
      </c>
      <c r="N44" s="85">
        <f>'Hazard &amp; Exposure'!AS46</f>
        <v>0.9</v>
      </c>
      <c r="O44" s="85">
        <f>'Hazard &amp; Exposure'!CV46</f>
        <v>8.1</v>
      </c>
      <c r="P44" s="79">
        <f>'Hazard &amp; Exposure'!CZ46</f>
        <v>0.3</v>
      </c>
      <c r="Q44" s="85">
        <f>'Hazard &amp; Exposure'!CX46</f>
        <v>0.6</v>
      </c>
      <c r="R44" s="85">
        <f>'Hazard &amp; Exposure'!CY46</f>
        <v>0</v>
      </c>
      <c r="S44" s="79">
        <f t="shared" si="11"/>
        <v>6.3</v>
      </c>
      <c r="T44" s="79">
        <f>Vulnerability!O46</f>
        <v>5.8</v>
      </c>
      <c r="U44" s="132">
        <f>Vulnerability!E46</f>
        <v>8.1</v>
      </c>
      <c r="V44" s="132">
        <f>Vulnerability!H46</f>
        <v>5.4</v>
      </c>
      <c r="W44" s="132">
        <f>Vulnerability!N46</f>
        <v>1.5</v>
      </c>
      <c r="X44" s="79">
        <f>Vulnerability!AM46</f>
        <v>6.8</v>
      </c>
      <c r="Y44" s="132">
        <f>Vulnerability!T46</f>
        <v>8.8000000000000007</v>
      </c>
      <c r="Z44" s="131">
        <f>Vulnerability!AB46</f>
        <v>4.8</v>
      </c>
      <c r="AA44" s="131">
        <f>Vulnerability!AE46</f>
        <v>4.2</v>
      </c>
      <c r="AB44" s="131">
        <f>Vulnerability!AH46</f>
        <v>0</v>
      </c>
      <c r="AC44" s="131">
        <f>Vulnerability!AK46</f>
        <v>2</v>
      </c>
      <c r="AD44" s="132">
        <f>Vulnerability!AL46</f>
        <v>3</v>
      </c>
      <c r="AE44" s="79">
        <f t="shared" si="12"/>
        <v>6.5</v>
      </c>
      <c r="AF44" s="79">
        <f>'Lack of Coping Capacity'!H46</f>
        <v>6.9</v>
      </c>
      <c r="AG44" s="137">
        <f>'Lack of Coping Capacity'!D46</f>
        <v>7.8</v>
      </c>
      <c r="AH44" s="137">
        <f>'Lack of Coping Capacity'!G46</f>
        <v>5.9</v>
      </c>
      <c r="AI44" s="79">
        <f>'Lack of Coping Capacity'!AA46</f>
        <v>6.1</v>
      </c>
      <c r="AJ44" s="137">
        <f>'Lack of Coping Capacity'!M46</f>
        <v>3.2</v>
      </c>
      <c r="AK44" s="137">
        <f>'Lack of Coping Capacity'!R46</f>
        <v>7.2</v>
      </c>
      <c r="AL44" s="137">
        <f>'Lack of Coping Capacity'!Z46</f>
        <v>7.8</v>
      </c>
      <c r="AM44" s="82">
        <f>'Imputed and missing data hidden'!BU42</f>
        <v>1</v>
      </c>
      <c r="AN44" s="83">
        <f t="shared" si="13"/>
        <v>1.9607843137254902E-2</v>
      </c>
      <c r="AO44" s="82" t="str">
        <f t="shared" si="14"/>
        <v/>
      </c>
      <c r="AP44" s="84">
        <f>'Indicator Date hidden2'!BV43</f>
        <v>0.2</v>
      </c>
    </row>
    <row r="45" spans="1:42">
      <c r="A45" s="77" t="str">
        <f>'Indicator Data'!A47</f>
        <v>Croatia</v>
      </c>
      <c r="B45" s="77" t="str">
        <f>'Indicator Data'!B47</f>
        <v>HRV</v>
      </c>
      <c r="C45" s="79">
        <f t="shared" si="8"/>
        <v>2.4</v>
      </c>
      <c r="D45" s="79" t="str">
        <f t="shared" si="7"/>
        <v>Low</v>
      </c>
      <c r="E45" s="80">
        <f t="shared" si="9"/>
        <v>144</v>
      </c>
      <c r="F45" s="81">
        <f>VLOOKUP($B45,'Lack of Reliability Index'!$A$2:$H$192,8,FALSE)</f>
        <v>3.2516129032258068</v>
      </c>
      <c r="G45" s="79">
        <f t="shared" si="10"/>
        <v>2.5</v>
      </c>
      <c r="H45" s="79">
        <f>'Hazard &amp; Exposure'!CW47</f>
        <v>4.4000000000000004</v>
      </c>
      <c r="I45" s="85">
        <f>'Hazard &amp; Exposure'!AL47</f>
        <v>5.6</v>
      </c>
      <c r="J45" s="85">
        <f>'Hazard &amp; Exposure'!AM47</f>
        <v>6.8</v>
      </c>
      <c r="K45" s="85">
        <f>'Hazard &amp; Exposure'!AN47</f>
        <v>5.8</v>
      </c>
      <c r="L45" s="85">
        <f>'Hazard &amp; Exposure'!AO47</f>
        <v>0</v>
      </c>
      <c r="M45" s="85">
        <f>'Hazard &amp; Exposure'!AP47</f>
        <v>5</v>
      </c>
      <c r="N45" s="85">
        <f>'Hazard &amp; Exposure'!AS47</f>
        <v>3.2</v>
      </c>
      <c r="O45" s="85">
        <f>'Hazard &amp; Exposure'!CV47</f>
        <v>2.1</v>
      </c>
      <c r="P45" s="79">
        <f>'Hazard &amp; Exposure'!CZ47</f>
        <v>0.1</v>
      </c>
      <c r="Q45" s="85">
        <f>'Hazard &amp; Exposure'!CX47</f>
        <v>0.1</v>
      </c>
      <c r="R45" s="85">
        <f>'Hazard &amp; Exposure'!CY47</f>
        <v>0</v>
      </c>
      <c r="S45" s="79">
        <f t="shared" si="11"/>
        <v>2</v>
      </c>
      <c r="T45" s="79">
        <f>Vulnerability!O47</f>
        <v>0.8</v>
      </c>
      <c r="U45" s="132">
        <f>Vulnerability!E47</f>
        <v>0.4</v>
      </c>
      <c r="V45" s="132">
        <f>Vulnerability!H47</f>
        <v>1.1000000000000001</v>
      </c>
      <c r="W45" s="132">
        <f>Vulnerability!N47</f>
        <v>1.2</v>
      </c>
      <c r="X45" s="79">
        <f>Vulnerability!AM47</f>
        <v>3.1</v>
      </c>
      <c r="Y45" s="132">
        <f>Vulnerability!T47</f>
        <v>5</v>
      </c>
      <c r="Z45" s="131">
        <f>Vulnerability!AB47</f>
        <v>0.1</v>
      </c>
      <c r="AA45" s="131">
        <f>Vulnerability!AE47</f>
        <v>0.4</v>
      </c>
      <c r="AB45" s="131">
        <f>Vulnerability!AH47</f>
        <v>0.1</v>
      </c>
      <c r="AC45" s="131">
        <f>Vulnerability!AK47</f>
        <v>1.2</v>
      </c>
      <c r="AD45" s="132">
        <f>Vulnerability!AL47</f>
        <v>0.5</v>
      </c>
      <c r="AE45" s="79">
        <f t="shared" si="12"/>
        <v>2.8</v>
      </c>
      <c r="AF45" s="79">
        <f>'Lack of Coping Capacity'!H47</f>
        <v>4.4000000000000004</v>
      </c>
      <c r="AG45" s="137">
        <f>'Lack of Coping Capacity'!D47</f>
        <v>4.4000000000000004</v>
      </c>
      <c r="AH45" s="137">
        <f>'Lack of Coping Capacity'!G47</f>
        <v>4.4000000000000004</v>
      </c>
      <c r="AI45" s="79">
        <f>'Lack of Coping Capacity'!AA47</f>
        <v>0.9</v>
      </c>
      <c r="AJ45" s="137">
        <f>'Lack of Coping Capacity'!M47</f>
        <v>1.6</v>
      </c>
      <c r="AK45" s="137">
        <f>'Lack of Coping Capacity'!R47</f>
        <v>0.2</v>
      </c>
      <c r="AL45" s="137">
        <f>'Lack of Coping Capacity'!Z47</f>
        <v>1</v>
      </c>
      <c r="AM45" s="82">
        <f>'Imputed and missing data hidden'!BU43</f>
        <v>8</v>
      </c>
      <c r="AN45" s="83">
        <f t="shared" si="13"/>
        <v>0.15686274509803921</v>
      </c>
      <c r="AO45" s="82" t="str">
        <f t="shared" si="14"/>
        <v/>
      </c>
      <c r="AP45" s="84">
        <f>'Indicator Date hidden2'!BV44</f>
        <v>0.20967741935483872</v>
      </c>
    </row>
    <row r="46" spans="1:42">
      <c r="A46" s="77" t="str">
        <f>'Indicator Data'!A48</f>
        <v>Cuba</v>
      </c>
      <c r="B46" s="77" t="str">
        <f>'Indicator Data'!B48</f>
        <v>CUB</v>
      </c>
      <c r="C46" s="79">
        <f t="shared" si="8"/>
        <v>2.6</v>
      </c>
      <c r="D46" s="79" t="str">
        <f t="shared" si="7"/>
        <v>Low</v>
      </c>
      <c r="E46" s="80">
        <f t="shared" si="9"/>
        <v>131</v>
      </c>
      <c r="F46" s="81">
        <f>VLOOKUP($B46,'Lack of Reliability Index'!$A$2:$H$192,8,FALSE)</f>
        <v>3.7114754098360656</v>
      </c>
      <c r="G46" s="79">
        <f t="shared" si="10"/>
        <v>2.8</v>
      </c>
      <c r="H46" s="79">
        <f>'Hazard &amp; Exposure'!CW48</f>
        <v>4.9000000000000004</v>
      </c>
      <c r="I46" s="85">
        <f>'Hazard &amp; Exposure'!AL48</f>
        <v>5</v>
      </c>
      <c r="J46" s="85">
        <f>'Hazard &amp; Exposure'!AM48</f>
        <v>0.5</v>
      </c>
      <c r="K46" s="85">
        <f>'Hazard &amp; Exposure'!AN48</f>
        <v>3.2</v>
      </c>
      <c r="L46" s="85">
        <f>'Hazard &amp; Exposure'!AO48</f>
        <v>8</v>
      </c>
      <c r="M46" s="85">
        <f>'Hazard &amp; Exposure'!AP48</f>
        <v>5.7</v>
      </c>
      <c r="N46" s="85">
        <f>'Hazard &amp; Exposure'!AS48</f>
        <v>4</v>
      </c>
      <c r="O46" s="85">
        <f>'Hazard &amp; Exposure'!CV48</f>
        <v>5</v>
      </c>
      <c r="P46" s="79">
        <f>'Hazard &amp; Exposure'!CZ48</f>
        <v>0.1</v>
      </c>
      <c r="Q46" s="85">
        <f>'Hazard &amp; Exposure'!CX48</f>
        <v>0.2</v>
      </c>
      <c r="R46" s="85">
        <f>'Hazard &amp; Exposure'!CY48</f>
        <v>0</v>
      </c>
      <c r="S46" s="79">
        <f t="shared" si="11"/>
        <v>2</v>
      </c>
      <c r="T46" s="79">
        <f>Vulnerability!O48</f>
        <v>2.2000000000000002</v>
      </c>
      <c r="U46" s="132">
        <f>Vulnerability!E48</f>
        <v>2.2000000000000002</v>
      </c>
      <c r="V46" s="132">
        <f>Vulnerability!H48</f>
        <v>4</v>
      </c>
      <c r="W46" s="132">
        <f>Vulnerability!N48</f>
        <v>0.4</v>
      </c>
      <c r="X46" s="79">
        <f>Vulnerability!AM48</f>
        <v>1.7</v>
      </c>
      <c r="Y46" s="132">
        <f>Vulnerability!T48</f>
        <v>0</v>
      </c>
      <c r="Z46" s="131">
        <f>Vulnerability!AB48</f>
        <v>0.4</v>
      </c>
      <c r="AA46" s="131">
        <f>Vulnerability!AE48</f>
        <v>0.6</v>
      </c>
      <c r="AB46" s="131">
        <f>Vulnerability!AH48</f>
        <v>7.3</v>
      </c>
      <c r="AC46" s="131">
        <f>Vulnerability!AK48</f>
        <v>1.3</v>
      </c>
      <c r="AD46" s="132">
        <f>Vulnerability!AL48</f>
        <v>3.1</v>
      </c>
      <c r="AE46" s="79">
        <f t="shared" si="12"/>
        <v>3</v>
      </c>
      <c r="AF46" s="79">
        <f>'Lack of Coping Capacity'!H48</f>
        <v>4.2</v>
      </c>
      <c r="AG46" s="137">
        <f>'Lack of Coping Capacity'!D48</f>
        <v>2.5</v>
      </c>
      <c r="AH46" s="137">
        <f>'Lack of Coping Capacity'!G48</f>
        <v>5.8</v>
      </c>
      <c r="AI46" s="79">
        <f>'Lack of Coping Capacity'!AA48</f>
        <v>1.5</v>
      </c>
      <c r="AJ46" s="137">
        <f>'Lack of Coping Capacity'!M48</f>
        <v>2.5</v>
      </c>
      <c r="AK46" s="137">
        <f>'Lack of Coping Capacity'!R48</f>
        <v>1.9</v>
      </c>
      <c r="AL46" s="137">
        <f>'Lack of Coping Capacity'!Z48</f>
        <v>0.1</v>
      </c>
      <c r="AM46" s="82">
        <f>'Imputed and missing data hidden'!BU44</f>
        <v>9</v>
      </c>
      <c r="AN46" s="83">
        <f t="shared" si="13"/>
        <v>0.17647058823529413</v>
      </c>
      <c r="AO46" s="82" t="str">
        <f t="shared" si="14"/>
        <v/>
      </c>
      <c r="AP46" s="84">
        <f>'Indicator Date hidden2'!BV45</f>
        <v>0.24590163934426229</v>
      </c>
    </row>
    <row r="47" spans="1:42">
      <c r="A47" s="77" t="str">
        <f>'Indicator Data'!A49</f>
        <v>Cyprus</v>
      </c>
      <c r="B47" s="77" t="str">
        <f>'Indicator Data'!B49</f>
        <v>CYP</v>
      </c>
      <c r="C47" s="79">
        <f t="shared" si="8"/>
        <v>2.6</v>
      </c>
      <c r="D47" s="79" t="str">
        <f t="shared" si="7"/>
        <v>Low</v>
      </c>
      <c r="E47" s="80">
        <f t="shared" si="9"/>
        <v>131</v>
      </c>
      <c r="F47" s="81">
        <f>VLOOKUP($B47,'Lack of Reliability Index'!$A$2:$H$192,8,FALSE)</f>
        <v>3.4491803278688522</v>
      </c>
      <c r="G47" s="79">
        <f t="shared" si="10"/>
        <v>1.6</v>
      </c>
      <c r="H47" s="79">
        <f>'Hazard &amp; Exposure'!CW49</f>
        <v>3</v>
      </c>
      <c r="I47" s="85">
        <f>'Hazard &amp; Exposure'!AL49</f>
        <v>6.9</v>
      </c>
      <c r="J47" s="85">
        <f>'Hazard &amp; Exposure'!AM49</f>
        <v>0</v>
      </c>
      <c r="K47" s="85">
        <f>'Hazard &amp; Exposure'!AN49</f>
        <v>4</v>
      </c>
      <c r="L47" s="85">
        <f>'Hazard &amp; Exposure'!AO49</f>
        <v>0</v>
      </c>
      <c r="M47" s="85">
        <f>'Hazard &amp; Exposure'!AP49</f>
        <v>2.9</v>
      </c>
      <c r="N47" s="85">
        <f>'Hazard &amp; Exposure'!AS49</f>
        <v>2.6</v>
      </c>
      <c r="O47" s="85">
        <f>'Hazard &amp; Exposure'!CV49</f>
        <v>2.4</v>
      </c>
      <c r="P47" s="79">
        <f>'Hazard &amp; Exposure'!CZ49</f>
        <v>0</v>
      </c>
      <c r="Q47" s="85">
        <f>'Hazard &amp; Exposure'!CX49</f>
        <v>0</v>
      </c>
      <c r="R47" s="85">
        <f>'Hazard &amp; Exposure'!CY49</f>
        <v>0</v>
      </c>
      <c r="S47" s="79">
        <f t="shared" si="11"/>
        <v>4.3</v>
      </c>
      <c r="T47" s="79">
        <f>Vulnerability!O49</f>
        <v>0.7</v>
      </c>
      <c r="U47" s="132">
        <f>Vulnerability!E49</f>
        <v>0</v>
      </c>
      <c r="V47" s="132">
        <f>Vulnerability!H49</f>
        <v>2.5</v>
      </c>
      <c r="W47" s="132">
        <f>Vulnerability!N49</f>
        <v>0.3</v>
      </c>
      <c r="X47" s="79">
        <f>Vulnerability!AM49</f>
        <v>6.6</v>
      </c>
      <c r="Y47" s="132">
        <f>Vulnerability!T49</f>
        <v>9.1999999999999993</v>
      </c>
      <c r="Z47" s="131">
        <f>Vulnerability!AB49</f>
        <v>0.1</v>
      </c>
      <c r="AA47" s="131">
        <f>Vulnerability!AE49</f>
        <v>0.3</v>
      </c>
      <c r="AB47" s="131">
        <f>Vulnerability!AH49</f>
        <v>0</v>
      </c>
      <c r="AC47" s="131">
        <f>Vulnerability!AK49</f>
        <v>2</v>
      </c>
      <c r="AD47" s="132">
        <f>Vulnerability!AL49</f>
        <v>0.6</v>
      </c>
      <c r="AE47" s="79">
        <f t="shared" si="12"/>
        <v>2.5</v>
      </c>
      <c r="AF47" s="79">
        <f>'Lack of Coping Capacity'!H49</f>
        <v>4.0999999999999996</v>
      </c>
      <c r="AG47" s="137" t="str">
        <f>'Lack of Coping Capacity'!D49</f>
        <v>x</v>
      </c>
      <c r="AH47" s="137">
        <f>'Lack of Coping Capacity'!G49</f>
        <v>4.0999999999999996</v>
      </c>
      <c r="AI47" s="79">
        <f>'Lack of Coping Capacity'!AA49</f>
        <v>0.5</v>
      </c>
      <c r="AJ47" s="137">
        <f>'Lack of Coping Capacity'!M49</f>
        <v>0.9</v>
      </c>
      <c r="AK47" s="137">
        <f>'Lack of Coping Capacity'!R49</f>
        <v>0</v>
      </c>
      <c r="AL47" s="137">
        <f>'Lack of Coping Capacity'!Z49</f>
        <v>0.7</v>
      </c>
      <c r="AM47" s="82">
        <f>'Imputed and missing data hidden'!BU45</f>
        <v>9</v>
      </c>
      <c r="AN47" s="83">
        <f t="shared" si="13"/>
        <v>0.17647058823529413</v>
      </c>
      <c r="AO47" s="82" t="str">
        <f t="shared" si="14"/>
        <v/>
      </c>
      <c r="AP47" s="84">
        <f>'Indicator Date hidden2'!BV46</f>
        <v>0.19672131147540983</v>
      </c>
    </row>
    <row r="48" spans="1:42">
      <c r="A48" s="77" t="str">
        <f>'Indicator Data'!A50</f>
        <v>Czech Republic</v>
      </c>
      <c r="B48" s="77" t="str">
        <f>'Indicator Data'!B50</f>
        <v>CZE</v>
      </c>
      <c r="C48" s="79">
        <f t="shared" si="8"/>
        <v>1.8</v>
      </c>
      <c r="D48" s="79" t="str">
        <f t="shared" si="7"/>
        <v>Very Low</v>
      </c>
      <c r="E48" s="80">
        <f t="shared" si="9"/>
        <v>173</v>
      </c>
      <c r="F48" s="81">
        <f>VLOOKUP($B48,'Lack of Reliability Index'!$A$2:$H$192,8,FALSE)</f>
        <v>3.5661016949152557</v>
      </c>
      <c r="G48" s="79">
        <f t="shared" si="10"/>
        <v>0.9</v>
      </c>
      <c r="H48" s="79">
        <f>'Hazard &amp; Exposure'!CW50</f>
        <v>1.6</v>
      </c>
      <c r="I48" s="85">
        <f>'Hazard &amp; Exposure'!AL50</f>
        <v>0.5</v>
      </c>
      <c r="J48" s="85">
        <f>'Hazard &amp; Exposure'!AM50</f>
        <v>5.7</v>
      </c>
      <c r="K48" s="85">
        <f>'Hazard &amp; Exposure'!AN50</f>
        <v>0</v>
      </c>
      <c r="L48" s="85">
        <f>'Hazard &amp; Exposure'!AO50</f>
        <v>0</v>
      </c>
      <c r="M48" s="85">
        <f>'Hazard &amp; Exposure'!AP50</f>
        <v>0</v>
      </c>
      <c r="N48" s="85">
        <f>'Hazard &amp; Exposure'!AS50</f>
        <v>1.3</v>
      </c>
      <c r="O48" s="85">
        <f>'Hazard &amp; Exposure'!CV50</f>
        <v>1.8</v>
      </c>
      <c r="P48" s="79">
        <f>'Hazard &amp; Exposure'!CZ50</f>
        <v>0.1</v>
      </c>
      <c r="Q48" s="85">
        <f>'Hazard &amp; Exposure'!CX50</f>
        <v>0.1</v>
      </c>
      <c r="R48" s="85">
        <f>'Hazard &amp; Exposure'!CY50</f>
        <v>0</v>
      </c>
      <c r="S48" s="79">
        <f t="shared" si="11"/>
        <v>3.4</v>
      </c>
      <c r="T48" s="79">
        <f>Vulnerability!O50</f>
        <v>0.4</v>
      </c>
      <c r="U48" s="132">
        <f>Vulnerability!E50</f>
        <v>0.1</v>
      </c>
      <c r="V48" s="132">
        <f>Vulnerability!H50</f>
        <v>0.9</v>
      </c>
      <c r="W48" s="132">
        <f>Vulnerability!N50</f>
        <v>0.3</v>
      </c>
      <c r="X48" s="79">
        <f>Vulnerability!AM50</f>
        <v>5.5</v>
      </c>
      <c r="Y48" s="132">
        <f>Vulnerability!T50</f>
        <v>8.1999999999999993</v>
      </c>
      <c r="Z48" s="131">
        <f>Vulnerability!AB50</f>
        <v>0.1</v>
      </c>
      <c r="AA48" s="131">
        <f>Vulnerability!AE50</f>
        <v>0.2</v>
      </c>
      <c r="AB48" s="131">
        <f>Vulnerability!AH50</f>
        <v>0</v>
      </c>
      <c r="AC48" s="131">
        <f>Vulnerability!AK50</f>
        <v>1</v>
      </c>
      <c r="AD48" s="132">
        <f>Vulnerability!AL50</f>
        <v>0.3</v>
      </c>
      <c r="AE48" s="79">
        <f t="shared" si="12"/>
        <v>2</v>
      </c>
      <c r="AF48" s="79">
        <f>'Lack of Coping Capacity'!H50</f>
        <v>3.1</v>
      </c>
      <c r="AG48" s="137">
        <f>'Lack of Coping Capacity'!D50</f>
        <v>2.5</v>
      </c>
      <c r="AH48" s="137">
        <f>'Lack of Coping Capacity'!G50</f>
        <v>3.6</v>
      </c>
      <c r="AI48" s="79">
        <f>'Lack of Coping Capacity'!AA50</f>
        <v>0.7</v>
      </c>
      <c r="AJ48" s="137">
        <f>'Lack of Coping Capacity'!M50</f>
        <v>1.7</v>
      </c>
      <c r="AK48" s="137">
        <f>'Lack of Coping Capacity'!R50</f>
        <v>0</v>
      </c>
      <c r="AL48" s="137">
        <f>'Lack of Coping Capacity'!Z50</f>
        <v>0.3</v>
      </c>
      <c r="AM48" s="82">
        <f>'Imputed and missing data hidden'!BU46</f>
        <v>11</v>
      </c>
      <c r="AN48" s="83">
        <f t="shared" si="13"/>
        <v>0.21568627450980393</v>
      </c>
      <c r="AO48" s="82" t="str">
        <f t="shared" si="14"/>
        <v/>
      </c>
      <c r="AP48" s="84">
        <f>'Indicator Date hidden2'!BV47</f>
        <v>0.11864406779661017</v>
      </c>
    </row>
    <row r="49" spans="1:42">
      <c r="A49" s="77" t="str">
        <f>'Indicator Data'!A51</f>
        <v>Denmark</v>
      </c>
      <c r="B49" s="77" t="str">
        <f>'Indicator Data'!B51</f>
        <v>DNK</v>
      </c>
      <c r="C49" s="79">
        <f t="shared" si="8"/>
        <v>1.5</v>
      </c>
      <c r="D49" s="79" t="str">
        <f t="shared" si="7"/>
        <v>Very Low</v>
      </c>
      <c r="E49" s="80">
        <f t="shared" si="9"/>
        <v>183</v>
      </c>
      <c r="F49" s="81">
        <f>VLOOKUP($B49,'Lack of Reliability Index'!$A$2:$H$192,8,FALSE)</f>
        <v>2.666666666666667</v>
      </c>
      <c r="G49" s="79">
        <f t="shared" si="10"/>
        <v>1.2</v>
      </c>
      <c r="H49" s="79">
        <f>'Hazard &amp; Exposure'!CW51</f>
        <v>2.2000000000000002</v>
      </c>
      <c r="I49" s="85">
        <f>'Hazard &amp; Exposure'!AL51</f>
        <v>0.1</v>
      </c>
      <c r="J49" s="85">
        <f>'Hazard &amp; Exposure'!AM51</f>
        <v>0</v>
      </c>
      <c r="K49" s="85">
        <f>'Hazard &amp; Exposure'!AN51</f>
        <v>0</v>
      </c>
      <c r="L49" s="85">
        <f>'Hazard &amp; Exposure'!AO51</f>
        <v>0</v>
      </c>
      <c r="M49" s="85">
        <f>'Hazard &amp; Exposure'!AP51</f>
        <v>7.1</v>
      </c>
      <c r="N49" s="85">
        <f>'Hazard &amp; Exposure'!AS51</f>
        <v>3.2</v>
      </c>
      <c r="O49" s="85">
        <f>'Hazard &amp; Exposure'!CV51</f>
        <v>1.7</v>
      </c>
      <c r="P49" s="79">
        <f>'Hazard &amp; Exposure'!CZ51</f>
        <v>0.1</v>
      </c>
      <c r="Q49" s="85">
        <f>'Hazard &amp; Exposure'!CX51</f>
        <v>0.1</v>
      </c>
      <c r="R49" s="85">
        <f>'Hazard &amp; Exposure'!CY51</f>
        <v>0</v>
      </c>
      <c r="S49" s="79">
        <f t="shared" si="11"/>
        <v>2.2000000000000002</v>
      </c>
      <c r="T49" s="79">
        <f>Vulnerability!O51</f>
        <v>0.2</v>
      </c>
      <c r="U49" s="132">
        <f>Vulnerability!E51</f>
        <v>0</v>
      </c>
      <c r="V49" s="132">
        <f>Vulnerability!H51</f>
        <v>0.5</v>
      </c>
      <c r="W49" s="132">
        <f>Vulnerability!N51</f>
        <v>0.1</v>
      </c>
      <c r="X49" s="79">
        <f>Vulnerability!AM51</f>
        <v>3.8</v>
      </c>
      <c r="Y49" s="132">
        <f>Vulnerability!T51</f>
        <v>6.2</v>
      </c>
      <c r="Z49" s="131">
        <f>Vulnerability!AB51</f>
        <v>0.1</v>
      </c>
      <c r="AA49" s="131">
        <f>Vulnerability!AE51</f>
        <v>0.3</v>
      </c>
      <c r="AB49" s="131">
        <f>Vulnerability!AH51</f>
        <v>0</v>
      </c>
      <c r="AC49" s="131">
        <f>Vulnerability!AK51</f>
        <v>0.6</v>
      </c>
      <c r="AD49" s="132">
        <f>Vulnerability!AL51</f>
        <v>0.3</v>
      </c>
      <c r="AE49" s="79">
        <f t="shared" si="12"/>
        <v>1.2</v>
      </c>
      <c r="AF49" s="79">
        <f>'Lack of Coping Capacity'!H51</f>
        <v>1.9</v>
      </c>
      <c r="AG49" s="137">
        <f>'Lack of Coping Capacity'!D51</f>
        <v>2.7</v>
      </c>
      <c r="AH49" s="137">
        <f>'Lack of Coping Capacity'!G51</f>
        <v>1</v>
      </c>
      <c r="AI49" s="79">
        <f>'Lack of Coping Capacity'!AA51</f>
        <v>0.5</v>
      </c>
      <c r="AJ49" s="137">
        <f>'Lack of Coping Capacity'!M51</f>
        <v>1.3</v>
      </c>
      <c r="AK49" s="137">
        <f>'Lack of Coping Capacity'!R51</f>
        <v>0</v>
      </c>
      <c r="AL49" s="137">
        <f>'Lack of Coping Capacity'!Z51</f>
        <v>0.2</v>
      </c>
      <c r="AM49" s="82">
        <f>'Imputed and missing data hidden'!BU47</f>
        <v>10</v>
      </c>
      <c r="AN49" s="83">
        <f t="shared" si="13"/>
        <v>0.19607843137254902</v>
      </c>
      <c r="AO49" s="82" t="str">
        <f t="shared" si="14"/>
        <v/>
      </c>
      <c r="AP49" s="84">
        <f>'Indicator Date hidden2'!BV48</f>
        <v>0</v>
      </c>
    </row>
    <row r="50" spans="1:42">
      <c r="A50" s="77" t="str">
        <f>'Indicator Data'!A52</f>
        <v>Djibouti</v>
      </c>
      <c r="B50" s="77" t="str">
        <f>'Indicator Data'!B52</f>
        <v>DJI</v>
      </c>
      <c r="C50" s="79">
        <f t="shared" si="8"/>
        <v>4.4000000000000004</v>
      </c>
      <c r="D50" s="79" t="str">
        <f t="shared" si="7"/>
        <v>Medium</v>
      </c>
      <c r="E50" s="80">
        <f t="shared" si="9"/>
        <v>51</v>
      </c>
      <c r="F50" s="81">
        <f>VLOOKUP($B50,'Lack of Reliability Index'!$A$2:$H$192,8,FALSE)</f>
        <v>4.1000000000000005</v>
      </c>
      <c r="G50" s="79">
        <f t="shared" si="10"/>
        <v>2.6</v>
      </c>
      <c r="H50" s="79">
        <f>'Hazard &amp; Exposure'!CW52</f>
        <v>4.5</v>
      </c>
      <c r="I50" s="85">
        <f>'Hazard &amp; Exposure'!AL52</f>
        <v>5.4</v>
      </c>
      <c r="J50" s="85">
        <f>'Hazard &amp; Exposure'!AM52</f>
        <v>0</v>
      </c>
      <c r="K50" s="85">
        <f>'Hazard &amp; Exposure'!AN52</f>
        <v>4.9000000000000004</v>
      </c>
      <c r="L50" s="85">
        <f>'Hazard &amp; Exposure'!AO52</f>
        <v>0</v>
      </c>
      <c r="M50" s="85">
        <f>'Hazard &amp; Exposure'!AP52</f>
        <v>4.3</v>
      </c>
      <c r="N50" s="85">
        <f>'Hazard &amp; Exposure'!AS52</f>
        <v>7.9</v>
      </c>
      <c r="O50" s="85">
        <f>'Hazard &amp; Exposure'!CV52</f>
        <v>5.5</v>
      </c>
      <c r="P50" s="79">
        <f>'Hazard &amp; Exposure'!CZ52</f>
        <v>0.2</v>
      </c>
      <c r="Q50" s="85">
        <f>'Hazard &amp; Exposure'!CX52</f>
        <v>0.3</v>
      </c>
      <c r="R50" s="85">
        <f>'Hazard &amp; Exposure'!CY52</f>
        <v>0</v>
      </c>
      <c r="S50" s="79">
        <f t="shared" si="11"/>
        <v>5.2</v>
      </c>
      <c r="T50" s="79">
        <f>Vulnerability!O52</f>
        <v>5.5</v>
      </c>
      <c r="U50" s="132">
        <f>Vulnerability!E52</f>
        <v>7.7</v>
      </c>
      <c r="V50" s="132">
        <f>Vulnerability!H52</f>
        <v>4.0999999999999996</v>
      </c>
      <c r="W50" s="132">
        <f>Vulnerability!N52</f>
        <v>2.5</v>
      </c>
      <c r="X50" s="79">
        <f>Vulnerability!AM52</f>
        <v>4.9000000000000004</v>
      </c>
      <c r="Y50" s="132">
        <f>Vulnerability!T52</f>
        <v>6.1</v>
      </c>
      <c r="Z50" s="131">
        <f>Vulnerability!AB52</f>
        <v>2</v>
      </c>
      <c r="AA50" s="131">
        <f>Vulnerability!AE52</f>
        <v>3.8</v>
      </c>
      <c r="AB50" s="131">
        <f>Vulnerability!AH52</f>
        <v>4.2</v>
      </c>
      <c r="AC50" s="131">
        <f>Vulnerability!AK52</f>
        <v>3.6</v>
      </c>
      <c r="AD50" s="132">
        <f>Vulnerability!AL52</f>
        <v>3.4</v>
      </c>
      <c r="AE50" s="79">
        <f t="shared" si="12"/>
        <v>6.1</v>
      </c>
      <c r="AF50" s="79">
        <f>'Lack of Coping Capacity'!H52</f>
        <v>6.2</v>
      </c>
      <c r="AG50" s="137">
        <f>'Lack of Coping Capacity'!D52</f>
        <v>5.5</v>
      </c>
      <c r="AH50" s="137">
        <f>'Lack of Coping Capacity'!G52</f>
        <v>6.8</v>
      </c>
      <c r="AI50" s="79">
        <f>'Lack of Coping Capacity'!AA52</f>
        <v>6</v>
      </c>
      <c r="AJ50" s="137">
        <f>'Lack of Coping Capacity'!M52</f>
        <v>4.8</v>
      </c>
      <c r="AK50" s="137">
        <f>'Lack of Coping Capacity'!R52</f>
        <v>5.8</v>
      </c>
      <c r="AL50" s="137">
        <f>'Lack of Coping Capacity'!Z52</f>
        <v>7.3</v>
      </c>
      <c r="AM50" s="82">
        <f>'Imputed and missing data hidden'!BU48</f>
        <v>6</v>
      </c>
      <c r="AN50" s="83">
        <f t="shared" si="13"/>
        <v>0.11764705882352941</v>
      </c>
      <c r="AO50" s="82" t="str">
        <f t="shared" si="14"/>
        <v/>
      </c>
      <c r="AP50" s="84">
        <f>'Indicator Date hidden2'!BV49</f>
        <v>0.46875</v>
      </c>
    </row>
    <row r="51" spans="1:42">
      <c r="A51" s="77" t="str">
        <f>'Indicator Data'!A53</f>
        <v>Dominica</v>
      </c>
      <c r="B51" s="77" t="str">
        <f>'Indicator Data'!B53</f>
        <v>DMA</v>
      </c>
      <c r="C51" s="79">
        <f t="shared" si="8"/>
        <v>2.9</v>
      </c>
      <c r="D51" s="79" t="str">
        <f t="shared" si="7"/>
        <v>Low</v>
      </c>
      <c r="E51" s="80">
        <f t="shared" si="9"/>
        <v>115</v>
      </c>
      <c r="F51" s="81">
        <f>VLOOKUP($B51,'Lack of Reliability Index'!$A$2:$H$192,8,FALSE)</f>
        <v>6.7234042553191484</v>
      </c>
      <c r="G51" s="79">
        <f t="shared" si="10"/>
        <v>2.1</v>
      </c>
      <c r="H51" s="79">
        <f>'Hazard &amp; Exposure'!CW53</f>
        <v>3.8</v>
      </c>
      <c r="I51" s="85">
        <f>'Hazard &amp; Exposure'!AL53</f>
        <v>3.8</v>
      </c>
      <c r="J51" s="85">
        <f>'Hazard &amp; Exposure'!AM53</f>
        <v>0</v>
      </c>
      <c r="K51" s="85">
        <f>'Hazard &amp; Exposure'!AN53</f>
        <v>5.5</v>
      </c>
      <c r="L51" s="85">
        <f>'Hazard &amp; Exposure'!AO53</f>
        <v>7.8</v>
      </c>
      <c r="M51" s="85">
        <f>'Hazard &amp; Exposure'!AP53</f>
        <v>2</v>
      </c>
      <c r="N51" s="85">
        <f>'Hazard &amp; Exposure'!AS53</f>
        <v>0</v>
      </c>
      <c r="O51" s="85">
        <f>'Hazard &amp; Exposure'!CV53</f>
        <v>4</v>
      </c>
      <c r="P51" s="79">
        <f>'Hazard &amp; Exposure'!CZ53</f>
        <v>0</v>
      </c>
      <c r="Q51" s="85">
        <f>'Hazard &amp; Exposure'!CX53</f>
        <v>0</v>
      </c>
      <c r="R51" s="85">
        <f>'Hazard &amp; Exposure'!CY53</f>
        <v>0</v>
      </c>
      <c r="S51" s="79">
        <f t="shared" si="11"/>
        <v>2.8</v>
      </c>
      <c r="T51" s="79">
        <f>Vulnerability!O53</f>
        <v>4.3</v>
      </c>
      <c r="U51" s="132">
        <f>Vulnerability!E53</f>
        <v>3.2</v>
      </c>
      <c r="V51" s="132" t="str">
        <f>Vulnerability!H53</f>
        <v>x</v>
      </c>
      <c r="W51" s="132">
        <f>Vulnerability!N53</f>
        <v>6.5</v>
      </c>
      <c r="X51" s="79">
        <f>Vulnerability!AM53</f>
        <v>0.9</v>
      </c>
      <c r="Y51" s="132">
        <f>Vulnerability!T53</f>
        <v>0</v>
      </c>
      <c r="Z51" s="131">
        <f>Vulnerability!AB53</f>
        <v>0.2</v>
      </c>
      <c r="AA51" s="131">
        <f>Vulnerability!AE53</f>
        <v>2.5</v>
      </c>
      <c r="AB51" s="131">
        <f>Vulnerability!AH53</f>
        <v>0</v>
      </c>
      <c r="AC51" s="131">
        <f>Vulnerability!AK53</f>
        <v>4</v>
      </c>
      <c r="AD51" s="132">
        <f>Vulnerability!AL53</f>
        <v>1.8</v>
      </c>
      <c r="AE51" s="79">
        <f t="shared" si="12"/>
        <v>4</v>
      </c>
      <c r="AF51" s="79">
        <f>'Lack of Coping Capacity'!H53</f>
        <v>4.8</v>
      </c>
      <c r="AG51" s="137" t="str">
        <f>'Lack of Coping Capacity'!D53</f>
        <v>x</v>
      </c>
      <c r="AH51" s="137">
        <f>'Lack of Coping Capacity'!G53</f>
        <v>4.8</v>
      </c>
      <c r="AI51" s="79">
        <f>'Lack of Coping Capacity'!AA53</f>
        <v>3</v>
      </c>
      <c r="AJ51" s="137">
        <f>'Lack of Coping Capacity'!M53</f>
        <v>2.6</v>
      </c>
      <c r="AK51" s="137">
        <f>'Lack of Coping Capacity'!R53</f>
        <v>1</v>
      </c>
      <c r="AL51" s="137">
        <f>'Lack of Coping Capacity'!Z53</f>
        <v>5.4</v>
      </c>
      <c r="AM51" s="82">
        <f>'Imputed and missing data hidden'!BU49</f>
        <v>20</v>
      </c>
      <c r="AN51" s="83">
        <f t="shared" si="13"/>
        <v>0.39215686274509803</v>
      </c>
      <c r="AO51" s="82" t="str">
        <f t="shared" si="14"/>
        <v/>
      </c>
      <c r="AP51" s="84">
        <f>'Indicator Date hidden2'!BV50</f>
        <v>0.51063829787234039</v>
      </c>
    </row>
    <row r="52" spans="1:42">
      <c r="A52" s="77" t="str">
        <f>'Indicator Data'!A54</f>
        <v>Dominican Republic</v>
      </c>
      <c r="B52" s="77" t="str">
        <f>'Indicator Data'!B54</f>
        <v>DOM</v>
      </c>
      <c r="C52" s="79">
        <f t="shared" si="8"/>
        <v>4.0999999999999996</v>
      </c>
      <c r="D52" s="79" t="str">
        <f t="shared" si="7"/>
        <v>Medium</v>
      </c>
      <c r="E52" s="80">
        <f t="shared" si="9"/>
        <v>65</v>
      </c>
      <c r="F52" s="81">
        <f>VLOOKUP($B52,'Lack of Reliability Index'!$A$2:$H$192,8,FALSE)</f>
        <v>1.7131313131313135</v>
      </c>
      <c r="G52" s="79">
        <f t="shared" si="10"/>
        <v>4.0999999999999996</v>
      </c>
      <c r="H52" s="79">
        <f>'Hazard &amp; Exposure'!CW54</f>
        <v>6.6</v>
      </c>
      <c r="I52" s="85">
        <f>'Hazard &amp; Exposure'!AL54</f>
        <v>9.1999999999999993</v>
      </c>
      <c r="J52" s="85">
        <f>'Hazard &amp; Exposure'!AM54</f>
        <v>2.2000000000000002</v>
      </c>
      <c r="K52" s="85">
        <f>'Hazard &amp; Exposure'!AN54</f>
        <v>5.0999999999999996</v>
      </c>
      <c r="L52" s="85">
        <f>'Hazard &amp; Exposure'!AO54</f>
        <v>10</v>
      </c>
      <c r="M52" s="85">
        <f>'Hazard &amp; Exposure'!AP54</f>
        <v>4.8</v>
      </c>
      <c r="N52" s="85">
        <f>'Hazard &amp; Exposure'!AS54</f>
        <v>0.4</v>
      </c>
      <c r="O52" s="85">
        <f>'Hazard &amp; Exposure'!CV54</f>
        <v>5.9</v>
      </c>
      <c r="P52" s="79">
        <f>'Hazard &amp; Exposure'!CZ54</f>
        <v>0.1</v>
      </c>
      <c r="Q52" s="85">
        <f>'Hazard &amp; Exposure'!CX54</f>
        <v>0.2</v>
      </c>
      <c r="R52" s="85">
        <f>'Hazard &amp; Exposure'!CY54</f>
        <v>0</v>
      </c>
      <c r="S52" s="79">
        <f t="shared" si="11"/>
        <v>4</v>
      </c>
      <c r="T52" s="79">
        <f>Vulnerability!O54</f>
        <v>3</v>
      </c>
      <c r="U52" s="132">
        <f>Vulnerability!E54</f>
        <v>3.1</v>
      </c>
      <c r="V52" s="132">
        <f>Vulnerability!H54</f>
        <v>4.4000000000000004</v>
      </c>
      <c r="W52" s="132">
        <f>Vulnerability!N54</f>
        <v>1.5</v>
      </c>
      <c r="X52" s="79">
        <f>Vulnerability!AM54</f>
        <v>4.8</v>
      </c>
      <c r="Y52" s="132">
        <f>Vulnerability!T54</f>
        <v>6.4</v>
      </c>
      <c r="Z52" s="131">
        <f>Vulnerability!AB54</f>
        <v>1.4</v>
      </c>
      <c r="AA52" s="131">
        <f>Vulnerability!AE54</f>
        <v>1.6</v>
      </c>
      <c r="AB52" s="131">
        <f>Vulnerability!AH54</f>
        <v>5.8</v>
      </c>
      <c r="AC52" s="131">
        <f>Vulnerability!AK54</f>
        <v>1.1000000000000001</v>
      </c>
      <c r="AD52" s="132">
        <f>Vulnerability!AL54</f>
        <v>2.7</v>
      </c>
      <c r="AE52" s="79">
        <f t="shared" si="12"/>
        <v>4.0999999999999996</v>
      </c>
      <c r="AF52" s="79">
        <f>'Lack of Coping Capacity'!H54</f>
        <v>5.2</v>
      </c>
      <c r="AG52" s="137">
        <f>'Lack of Coping Capacity'!D54</f>
        <v>4.5999999999999996</v>
      </c>
      <c r="AH52" s="137">
        <f>'Lack of Coping Capacity'!G54</f>
        <v>5.8</v>
      </c>
      <c r="AI52" s="79">
        <f>'Lack of Coping Capacity'!AA54</f>
        <v>2.9</v>
      </c>
      <c r="AJ52" s="137">
        <f>'Lack of Coping Capacity'!M54</f>
        <v>2.1</v>
      </c>
      <c r="AK52" s="137">
        <f>'Lack of Coping Capacity'!R54</f>
        <v>2</v>
      </c>
      <c r="AL52" s="137">
        <f>'Lack of Coping Capacity'!Z54</f>
        <v>4.7</v>
      </c>
      <c r="AM52" s="82">
        <f>'Imputed and missing data hidden'!BU50</f>
        <v>4</v>
      </c>
      <c r="AN52" s="83">
        <f t="shared" si="13"/>
        <v>7.8431372549019607E-2</v>
      </c>
      <c r="AO52" s="82" t="str">
        <f t="shared" si="14"/>
        <v/>
      </c>
      <c r="AP52" s="84">
        <f>'Indicator Date hidden2'!BV51</f>
        <v>0.12121212121212122</v>
      </c>
    </row>
    <row r="53" spans="1:42">
      <c r="A53" s="77" t="str">
        <f>'Indicator Data'!A55</f>
        <v>Ecuador</v>
      </c>
      <c r="B53" s="77" t="str">
        <f>'Indicator Data'!B55</f>
        <v>ECU</v>
      </c>
      <c r="C53" s="79">
        <f t="shared" si="8"/>
        <v>4.7</v>
      </c>
      <c r="D53" s="79" t="str">
        <f t="shared" si="7"/>
        <v>Medium</v>
      </c>
      <c r="E53" s="80">
        <f t="shared" si="9"/>
        <v>47</v>
      </c>
      <c r="F53" s="81">
        <f>VLOOKUP($B53,'Lack of Reliability Index'!$A$2:$H$192,8,FALSE)</f>
        <v>2.6020202020202019</v>
      </c>
      <c r="G53" s="79">
        <f t="shared" si="10"/>
        <v>5.7</v>
      </c>
      <c r="H53" s="79">
        <f>'Hazard &amp; Exposure'!CW55</f>
        <v>6.4</v>
      </c>
      <c r="I53" s="85">
        <f>'Hazard &amp; Exposure'!AL55</f>
        <v>9.5</v>
      </c>
      <c r="J53" s="85">
        <f>'Hazard &amp; Exposure'!AM55</f>
        <v>6.5</v>
      </c>
      <c r="K53" s="85">
        <f>'Hazard &amp; Exposure'!AN55</f>
        <v>9</v>
      </c>
      <c r="L53" s="85">
        <f>'Hazard &amp; Exposure'!AO55</f>
        <v>0</v>
      </c>
      <c r="M53" s="85">
        <f>'Hazard &amp; Exposure'!AP55</f>
        <v>4.9000000000000004</v>
      </c>
      <c r="N53" s="85">
        <f>'Hazard &amp; Exposure'!AS55</f>
        <v>3.4</v>
      </c>
      <c r="O53" s="85">
        <f>'Hazard &amp; Exposure'!CV55</f>
        <v>5.0999999999999996</v>
      </c>
      <c r="P53" s="79">
        <f>'Hazard &amp; Exposure'!CZ55</f>
        <v>5</v>
      </c>
      <c r="Q53" s="85">
        <f>'Hazard &amp; Exposure'!CX55</f>
        <v>5.5</v>
      </c>
      <c r="R53" s="85">
        <f>'Hazard &amp; Exposure'!CY55</f>
        <v>4.4000000000000004</v>
      </c>
      <c r="S53" s="79">
        <f t="shared" si="11"/>
        <v>4.5999999999999996</v>
      </c>
      <c r="T53" s="79">
        <f>Vulnerability!O55</f>
        <v>3</v>
      </c>
      <c r="U53" s="132">
        <f>Vulnerability!E55</f>
        <v>3</v>
      </c>
      <c r="V53" s="132">
        <f>Vulnerability!H55</f>
        <v>5</v>
      </c>
      <c r="W53" s="132">
        <f>Vulnerability!N55</f>
        <v>0.8</v>
      </c>
      <c r="X53" s="79">
        <f>Vulnerability!AM55</f>
        <v>5.9</v>
      </c>
      <c r="Y53" s="132">
        <f>Vulnerability!T55</f>
        <v>8.1999999999999993</v>
      </c>
      <c r="Z53" s="131">
        <f>Vulnerability!AB55</f>
        <v>0.4</v>
      </c>
      <c r="AA53" s="131">
        <f>Vulnerability!AE55</f>
        <v>1.1000000000000001</v>
      </c>
      <c r="AB53" s="131">
        <f>Vulnerability!AH55</f>
        <v>1.6</v>
      </c>
      <c r="AC53" s="131">
        <f>Vulnerability!AK55</f>
        <v>4.2</v>
      </c>
      <c r="AD53" s="132">
        <f>Vulnerability!AL55</f>
        <v>1.9</v>
      </c>
      <c r="AE53" s="79">
        <f t="shared" si="12"/>
        <v>4</v>
      </c>
      <c r="AF53" s="79">
        <f>'Lack of Coping Capacity'!H55</f>
        <v>4.5999999999999996</v>
      </c>
      <c r="AG53" s="137">
        <f>'Lack of Coping Capacity'!D55</f>
        <v>3</v>
      </c>
      <c r="AH53" s="137">
        <f>'Lack of Coping Capacity'!G55</f>
        <v>6.1</v>
      </c>
      <c r="AI53" s="79">
        <f>'Lack of Coping Capacity'!AA55</f>
        <v>3.3</v>
      </c>
      <c r="AJ53" s="137">
        <f>'Lack of Coping Capacity'!M55</f>
        <v>2.4</v>
      </c>
      <c r="AK53" s="137">
        <f>'Lack of Coping Capacity'!R55</f>
        <v>3.1</v>
      </c>
      <c r="AL53" s="137">
        <f>'Lack of Coping Capacity'!Z55</f>
        <v>4.4000000000000004</v>
      </c>
      <c r="AM53" s="82">
        <f>'Imputed and missing data hidden'!BU51</f>
        <v>4</v>
      </c>
      <c r="AN53" s="83">
        <f t="shared" si="13"/>
        <v>7.8431372549019607E-2</v>
      </c>
      <c r="AO53" s="82" t="str">
        <f t="shared" si="14"/>
        <v/>
      </c>
      <c r="AP53" s="84">
        <f>'Indicator Date hidden2'!BV52</f>
        <v>0.2878787878787879</v>
      </c>
    </row>
    <row r="54" spans="1:42">
      <c r="A54" s="77" t="str">
        <f>'Indicator Data'!A56</f>
        <v>Egypt</v>
      </c>
      <c r="B54" s="77" t="str">
        <f>'Indicator Data'!B56</f>
        <v>EGY</v>
      </c>
      <c r="C54" s="79">
        <f t="shared" si="8"/>
        <v>4.5999999999999996</v>
      </c>
      <c r="D54" s="79" t="str">
        <f t="shared" si="7"/>
        <v>Medium</v>
      </c>
      <c r="E54" s="80">
        <f t="shared" si="9"/>
        <v>48</v>
      </c>
      <c r="F54" s="81">
        <f>VLOOKUP($B54,'Lack of Reliability Index'!$A$2:$H$192,8,FALSE)</f>
        <v>2.4000000000000004</v>
      </c>
      <c r="G54" s="79">
        <f t="shared" si="10"/>
        <v>5.5</v>
      </c>
      <c r="H54" s="79">
        <f>'Hazard &amp; Exposure'!CW56</f>
        <v>6.2</v>
      </c>
      <c r="I54" s="85">
        <f>'Hazard &amp; Exposure'!AL56</f>
        <v>4.5999999999999996</v>
      </c>
      <c r="J54" s="85">
        <f>'Hazard &amp; Exposure'!AM56</f>
        <v>9.9</v>
      </c>
      <c r="K54" s="85">
        <f>'Hazard &amp; Exposure'!AN56</f>
        <v>5.9</v>
      </c>
      <c r="L54" s="85">
        <f>'Hazard &amp; Exposure'!AO56</f>
        <v>0</v>
      </c>
      <c r="M54" s="85">
        <f>'Hazard &amp; Exposure'!AP56</f>
        <v>9</v>
      </c>
      <c r="N54" s="85">
        <f>'Hazard &amp; Exposure'!AS56</f>
        <v>2.1</v>
      </c>
      <c r="O54" s="85">
        <f>'Hazard &amp; Exposure'!CV56</f>
        <v>3.1</v>
      </c>
      <c r="P54" s="79">
        <f>'Hazard &amp; Exposure'!CZ56</f>
        <v>4.7</v>
      </c>
      <c r="Q54" s="85">
        <f>'Hazard &amp; Exposure'!CX56</f>
        <v>6.5</v>
      </c>
      <c r="R54" s="85">
        <f>'Hazard &amp; Exposure'!CY56</f>
        <v>2.2000000000000002</v>
      </c>
      <c r="S54" s="79">
        <f t="shared" si="11"/>
        <v>3.9</v>
      </c>
      <c r="T54" s="79">
        <f>Vulnerability!O56</f>
        <v>3.4</v>
      </c>
      <c r="U54" s="132">
        <f>Vulnerability!E56</f>
        <v>4.0999999999999996</v>
      </c>
      <c r="V54" s="132">
        <f>Vulnerability!H56</f>
        <v>3.5</v>
      </c>
      <c r="W54" s="132">
        <f>Vulnerability!N56</f>
        <v>1.7</v>
      </c>
      <c r="X54" s="79">
        <f>Vulnerability!AM56</f>
        <v>4.4000000000000004</v>
      </c>
      <c r="Y54" s="132">
        <f>Vulnerability!T56</f>
        <v>6.7</v>
      </c>
      <c r="Z54" s="131">
        <f>Vulnerability!AB56</f>
        <v>0.2</v>
      </c>
      <c r="AA54" s="131">
        <f>Vulnerability!AE56</f>
        <v>1.5</v>
      </c>
      <c r="AB54" s="131">
        <f>Vulnerability!AH56</f>
        <v>0</v>
      </c>
      <c r="AC54" s="131">
        <f>Vulnerability!AK56</f>
        <v>1.8</v>
      </c>
      <c r="AD54" s="132">
        <f>Vulnerability!AL56</f>
        <v>0.9</v>
      </c>
      <c r="AE54" s="79">
        <f t="shared" si="12"/>
        <v>4.4000000000000004</v>
      </c>
      <c r="AF54" s="79">
        <f>'Lack of Coping Capacity'!H56</f>
        <v>5.2</v>
      </c>
      <c r="AG54" s="137">
        <f>'Lack of Coping Capacity'!D56</f>
        <v>4.2</v>
      </c>
      <c r="AH54" s="137">
        <f>'Lack of Coping Capacity'!G56</f>
        <v>6.2</v>
      </c>
      <c r="AI54" s="79">
        <f>'Lack of Coping Capacity'!AA56</f>
        <v>3.6</v>
      </c>
      <c r="AJ54" s="137">
        <f>'Lack of Coping Capacity'!M56</f>
        <v>3.3</v>
      </c>
      <c r="AK54" s="137">
        <f>'Lack of Coping Capacity'!R56</f>
        <v>3.3</v>
      </c>
      <c r="AL54" s="137">
        <f>'Lack of Coping Capacity'!Z56</f>
        <v>4.2</v>
      </c>
      <c r="AM54" s="82">
        <f>'Imputed and missing data hidden'!BU52</f>
        <v>1</v>
      </c>
      <c r="AN54" s="83">
        <f t="shared" si="13"/>
        <v>1.9607843137254902E-2</v>
      </c>
      <c r="AO54" s="82" t="str">
        <f t="shared" si="14"/>
        <v/>
      </c>
      <c r="AP54" s="84">
        <f>'Indicator Date hidden2'!BV53</f>
        <v>0.4</v>
      </c>
    </row>
    <row r="55" spans="1:42">
      <c r="A55" s="77" t="str">
        <f>'Indicator Data'!A57</f>
        <v>El Salvador</v>
      </c>
      <c r="B55" s="77" t="str">
        <f>'Indicator Data'!B57</f>
        <v>SLV</v>
      </c>
      <c r="C55" s="79">
        <f t="shared" si="8"/>
        <v>4.2</v>
      </c>
      <c r="D55" s="79" t="str">
        <f t="shared" si="7"/>
        <v>Medium</v>
      </c>
      <c r="E55" s="80">
        <f t="shared" si="9"/>
        <v>61</v>
      </c>
      <c r="F55" s="81">
        <f>VLOOKUP($B55,'Lack of Reliability Index'!$A$2:$H$192,8,FALSE)</f>
        <v>3.5343283582089562</v>
      </c>
      <c r="G55" s="79">
        <f t="shared" si="10"/>
        <v>3.5</v>
      </c>
      <c r="H55" s="79">
        <f>'Hazard &amp; Exposure'!CW57</f>
        <v>5.6</v>
      </c>
      <c r="I55" s="85">
        <f>'Hazard &amp; Exposure'!AL57</f>
        <v>9.1999999999999993</v>
      </c>
      <c r="J55" s="85">
        <f>'Hazard &amp; Exposure'!AM57</f>
        <v>3.5</v>
      </c>
      <c r="K55" s="85">
        <f>'Hazard &amp; Exposure'!AN57</f>
        <v>7.6</v>
      </c>
      <c r="L55" s="85">
        <f>'Hazard &amp; Exposure'!AO57</f>
        <v>1.3</v>
      </c>
      <c r="M55" s="85">
        <f>'Hazard &amp; Exposure'!AP57</f>
        <v>4.3</v>
      </c>
      <c r="N55" s="85">
        <f>'Hazard &amp; Exposure'!AS57</f>
        <v>3.6</v>
      </c>
      <c r="O55" s="85">
        <f>'Hazard &amp; Exposure'!CV57</f>
        <v>5.4</v>
      </c>
      <c r="P55" s="79">
        <f>'Hazard &amp; Exposure'!CZ57</f>
        <v>0.5</v>
      </c>
      <c r="Q55" s="85">
        <f>'Hazard &amp; Exposure'!CX57</f>
        <v>0.9</v>
      </c>
      <c r="R55" s="85">
        <f>'Hazard &amp; Exposure'!CY57</f>
        <v>0</v>
      </c>
      <c r="S55" s="79">
        <f t="shared" si="11"/>
        <v>4.8</v>
      </c>
      <c r="T55" s="79">
        <f>Vulnerability!O57</f>
        <v>4.7</v>
      </c>
      <c r="U55" s="132">
        <f>Vulnerability!E57</f>
        <v>5.0999999999999996</v>
      </c>
      <c r="V55" s="132">
        <f>Vulnerability!H57</f>
        <v>4.2</v>
      </c>
      <c r="W55" s="132">
        <f>Vulnerability!N57</f>
        <v>4.3</v>
      </c>
      <c r="X55" s="79">
        <f>Vulnerability!AM57</f>
        <v>4.9000000000000004</v>
      </c>
      <c r="Y55" s="132">
        <f>Vulnerability!T57</f>
        <v>7.3</v>
      </c>
      <c r="Z55" s="131">
        <f>Vulnerability!AB57</f>
        <v>1</v>
      </c>
      <c r="AA55" s="131">
        <f>Vulnerability!AE57</f>
        <v>1</v>
      </c>
      <c r="AB55" s="131">
        <f>Vulnerability!AH57</f>
        <v>0.1</v>
      </c>
      <c r="AC55" s="131">
        <f>Vulnerability!AK57</f>
        <v>2.2000000000000002</v>
      </c>
      <c r="AD55" s="132">
        <f>Vulnerability!AL57</f>
        <v>1.1000000000000001</v>
      </c>
      <c r="AE55" s="79">
        <f t="shared" si="12"/>
        <v>4.3</v>
      </c>
      <c r="AF55" s="79">
        <f>'Lack of Coping Capacity'!H57</f>
        <v>5.8</v>
      </c>
      <c r="AG55" s="137">
        <f>'Lack of Coping Capacity'!D57</f>
        <v>5.2</v>
      </c>
      <c r="AH55" s="137">
        <f>'Lack of Coping Capacity'!G57</f>
        <v>6.3</v>
      </c>
      <c r="AI55" s="79">
        <f>'Lack of Coping Capacity'!AA57</f>
        <v>2.5</v>
      </c>
      <c r="AJ55" s="137">
        <f>'Lack of Coping Capacity'!M57</f>
        <v>1.7</v>
      </c>
      <c r="AK55" s="137">
        <f>'Lack of Coping Capacity'!R57</f>
        <v>2.1</v>
      </c>
      <c r="AL55" s="137">
        <f>'Lack of Coping Capacity'!Z57</f>
        <v>3.8</v>
      </c>
      <c r="AM55" s="82">
        <f>'Imputed and missing data hidden'!BU53</f>
        <v>4</v>
      </c>
      <c r="AN55" s="83">
        <f t="shared" si="13"/>
        <v>7.8431372549019607E-2</v>
      </c>
      <c r="AO55" s="82" t="str">
        <f t="shared" si="14"/>
        <v/>
      </c>
      <c r="AP55" s="84">
        <f>'Indicator Date hidden2'!BV54</f>
        <v>0.46268656716417911</v>
      </c>
    </row>
    <row r="56" spans="1:42">
      <c r="A56" s="77" t="str">
        <f>'Indicator Data'!A58</f>
        <v>Equatorial Guinea</v>
      </c>
      <c r="B56" s="77" t="str">
        <f>'Indicator Data'!B58</f>
        <v>GNQ</v>
      </c>
      <c r="C56" s="79">
        <f t="shared" si="8"/>
        <v>3</v>
      </c>
      <c r="D56" s="79" t="str">
        <f t="shared" si="7"/>
        <v>Low</v>
      </c>
      <c r="E56" s="80">
        <f t="shared" si="9"/>
        <v>109</v>
      </c>
      <c r="F56" s="81">
        <f>VLOOKUP($B56,'Lack of Reliability Index'!$A$2:$H$192,8,FALSE)</f>
        <v>4.8888888888888884</v>
      </c>
      <c r="G56" s="79">
        <f t="shared" si="10"/>
        <v>1.3</v>
      </c>
      <c r="H56" s="79">
        <f>'Hazard &amp; Exposure'!CW58</f>
        <v>2.2999999999999998</v>
      </c>
      <c r="I56" s="85">
        <f>'Hazard &amp; Exposure'!AL58</f>
        <v>0.1</v>
      </c>
      <c r="J56" s="85">
        <f>'Hazard &amp; Exposure'!AM58</f>
        <v>2</v>
      </c>
      <c r="K56" s="85">
        <f>'Hazard &amp; Exposure'!AN58</f>
        <v>0</v>
      </c>
      <c r="L56" s="85">
        <f>'Hazard &amp; Exposure'!AO58</f>
        <v>0</v>
      </c>
      <c r="M56" s="85">
        <f>'Hazard &amp; Exposure'!AP58</f>
        <v>2</v>
      </c>
      <c r="N56" s="85">
        <f>'Hazard &amp; Exposure'!AS58</f>
        <v>2.9</v>
      </c>
      <c r="O56" s="85">
        <f>'Hazard &amp; Exposure'!CV58</f>
        <v>6.7</v>
      </c>
      <c r="P56" s="79">
        <f>'Hazard &amp; Exposure'!CZ58</f>
        <v>0.1</v>
      </c>
      <c r="Q56" s="85">
        <f>'Hazard &amp; Exposure'!CX58</f>
        <v>0.2</v>
      </c>
      <c r="R56" s="85">
        <f>'Hazard &amp; Exposure'!CY58</f>
        <v>0</v>
      </c>
      <c r="S56" s="79">
        <f t="shared" si="11"/>
        <v>2.9</v>
      </c>
      <c r="T56" s="79">
        <f>Vulnerability!O58</f>
        <v>3.4</v>
      </c>
      <c r="U56" s="132">
        <f>Vulnerability!E58</f>
        <v>5</v>
      </c>
      <c r="V56" s="132" t="str">
        <f>Vulnerability!H58</f>
        <v>x</v>
      </c>
      <c r="W56" s="132">
        <f>Vulnerability!N58</f>
        <v>0.1</v>
      </c>
      <c r="X56" s="79">
        <f>Vulnerability!AM58</f>
        <v>2.2999999999999998</v>
      </c>
      <c r="Y56" s="132">
        <f>Vulnerability!T58</f>
        <v>0</v>
      </c>
      <c r="Z56" s="131">
        <f>Vulnerability!AB58</f>
        <v>6.3</v>
      </c>
      <c r="AA56" s="131">
        <f>Vulnerability!AE58</f>
        <v>3.4</v>
      </c>
      <c r="AB56" s="131">
        <f>Vulnerability!AH58</f>
        <v>0</v>
      </c>
      <c r="AC56" s="131">
        <f>Vulnerability!AK58</f>
        <v>5.5</v>
      </c>
      <c r="AD56" s="132">
        <f>Vulnerability!AL58</f>
        <v>4.2</v>
      </c>
      <c r="AE56" s="79">
        <f t="shared" si="12"/>
        <v>7.2</v>
      </c>
      <c r="AF56" s="79">
        <f>'Lack of Coping Capacity'!H58</f>
        <v>8</v>
      </c>
      <c r="AG56" s="137" t="str">
        <f>'Lack of Coping Capacity'!D58</f>
        <v>x</v>
      </c>
      <c r="AH56" s="137">
        <f>'Lack of Coping Capacity'!G58</f>
        <v>8</v>
      </c>
      <c r="AI56" s="79">
        <f>'Lack of Coping Capacity'!AA58</f>
        <v>6.3</v>
      </c>
      <c r="AJ56" s="137">
        <f>'Lack of Coping Capacity'!M58</f>
        <v>5.0999999999999996</v>
      </c>
      <c r="AK56" s="137">
        <f>'Lack of Coping Capacity'!R58</f>
        <v>6.6</v>
      </c>
      <c r="AL56" s="137">
        <f>'Lack of Coping Capacity'!Z58</f>
        <v>7.2</v>
      </c>
      <c r="AM56" s="82">
        <f>'Imputed and missing data hidden'!BU54</f>
        <v>10</v>
      </c>
      <c r="AN56" s="83">
        <f t="shared" si="13"/>
        <v>0.19607843137254902</v>
      </c>
      <c r="AO56" s="82" t="str">
        <f t="shared" si="14"/>
        <v/>
      </c>
      <c r="AP56" s="84">
        <f>'Indicator Date hidden2'!BV55</f>
        <v>0.41666666666666669</v>
      </c>
    </row>
    <row r="57" spans="1:42">
      <c r="A57" s="77" t="str">
        <f>'Indicator Data'!A59</f>
        <v>Eritrea</v>
      </c>
      <c r="B57" s="77" t="str">
        <f>'Indicator Data'!B59</f>
        <v>ERI</v>
      </c>
      <c r="C57" s="79">
        <f t="shared" si="8"/>
        <v>4.0999999999999996</v>
      </c>
      <c r="D57" s="79" t="str">
        <f t="shared" si="7"/>
        <v>Medium</v>
      </c>
      <c r="E57" s="80">
        <f t="shared" si="9"/>
        <v>65</v>
      </c>
      <c r="F57" s="81">
        <f>VLOOKUP($B57,'Lack of Reliability Index'!$A$2:$H$192,8,FALSE)</f>
        <v>5.2910052910052912</v>
      </c>
      <c r="G57" s="79">
        <f t="shared" si="10"/>
        <v>2.1</v>
      </c>
      <c r="H57" s="79">
        <f>'Hazard &amp; Exposure'!CW59</f>
        <v>3.5</v>
      </c>
      <c r="I57" s="85">
        <f>'Hazard &amp; Exposure'!AL59</f>
        <v>3.5</v>
      </c>
      <c r="J57" s="85">
        <f>'Hazard &amp; Exposure'!AM59</f>
        <v>1.3</v>
      </c>
      <c r="K57" s="85">
        <f>'Hazard &amp; Exposure'!AN59</f>
        <v>0</v>
      </c>
      <c r="L57" s="85">
        <f>'Hazard &amp; Exposure'!AO59</f>
        <v>0</v>
      </c>
      <c r="M57" s="85">
        <f>'Hazard &amp; Exposure'!AP59</f>
        <v>4</v>
      </c>
      <c r="N57" s="85">
        <f>'Hazard &amp; Exposure'!AS59</f>
        <v>6.6</v>
      </c>
      <c r="O57" s="85">
        <f>'Hazard &amp; Exposure'!CV59</f>
        <v>6</v>
      </c>
      <c r="P57" s="79">
        <f>'Hazard &amp; Exposure'!CZ59</f>
        <v>0.4</v>
      </c>
      <c r="Q57" s="85">
        <f>'Hazard &amp; Exposure'!CX59</f>
        <v>0.8</v>
      </c>
      <c r="R57" s="85">
        <f>'Hazard &amp; Exposure'!CY59</f>
        <v>0</v>
      </c>
      <c r="S57" s="79">
        <f t="shared" si="11"/>
        <v>4.0999999999999996</v>
      </c>
      <c r="T57" s="79">
        <f>Vulnerability!O59</f>
        <v>5.6</v>
      </c>
      <c r="U57" s="132">
        <f>Vulnerability!E59</f>
        <v>8.1</v>
      </c>
      <c r="V57" s="132" t="str">
        <f>Vulnerability!H59</f>
        <v>x</v>
      </c>
      <c r="W57" s="132">
        <f>Vulnerability!N59</f>
        <v>0.7</v>
      </c>
      <c r="X57" s="79">
        <f>Vulnerability!AM59</f>
        <v>2.1</v>
      </c>
      <c r="Y57" s="132">
        <f>Vulnerability!T59</f>
        <v>0</v>
      </c>
      <c r="Z57" s="131">
        <f>Vulnerability!AB59</f>
        <v>0.9</v>
      </c>
      <c r="AA57" s="131">
        <f>Vulnerability!AE59</f>
        <v>5.8</v>
      </c>
      <c r="AB57" s="131">
        <f>Vulnerability!AH59</f>
        <v>0</v>
      </c>
      <c r="AC57" s="131">
        <f>Vulnerability!AK59</f>
        <v>6.3</v>
      </c>
      <c r="AD57" s="132">
        <f>Vulnerability!AL59</f>
        <v>3.8</v>
      </c>
      <c r="AE57" s="79">
        <f t="shared" si="12"/>
        <v>7.8</v>
      </c>
      <c r="AF57" s="79">
        <f>'Lack of Coping Capacity'!H59</f>
        <v>8.1999999999999993</v>
      </c>
      <c r="AG57" s="137" t="str">
        <f>'Lack of Coping Capacity'!D59</f>
        <v>x</v>
      </c>
      <c r="AH57" s="137">
        <f>'Lack of Coping Capacity'!G59</f>
        <v>8.1999999999999993</v>
      </c>
      <c r="AI57" s="79">
        <f>'Lack of Coping Capacity'!AA59</f>
        <v>7.3</v>
      </c>
      <c r="AJ57" s="137">
        <f>'Lack of Coping Capacity'!M59</f>
        <v>6.1</v>
      </c>
      <c r="AK57" s="137">
        <f>'Lack of Coping Capacity'!R59</f>
        <v>9.6999999999999993</v>
      </c>
      <c r="AL57" s="137">
        <f>'Lack of Coping Capacity'!Z59</f>
        <v>6.1</v>
      </c>
      <c r="AM57" s="82">
        <f>'Imputed and missing data hidden'!BU55</f>
        <v>10</v>
      </c>
      <c r="AN57" s="83">
        <f t="shared" si="13"/>
        <v>0.19607843137254902</v>
      </c>
      <c r="AO57" s="82" t="str">
        <f t="shared" si="14"/>
        <v/>
      </c>
      <c r="AP57" s="84">
        <f>'Indicator Date hidden2'!BV56</f>
        <v>0.49206349206349204</v>
      </c>
    </row>
    <row r="58" spans="1:42">
      <c r="A58" s="77" t="str">
        <f>'Indicator Data'!A60</f>
        <v>Estonia</v>
      </c>
      <c r="B58" s="77" t="str">
        <f>'Indicator Data'!B60</f>
        <v>EST</v>
      </c>
      <c r="C58" s="79">
        <f t="shared" si="8"/>
        <v>1.6</v>
      </c>
      <c r="D58" s="79" t="str">
        <f t="shared" si="7"/>
        <v>Very Low</v>
      </c>
      <c r="E58" s="80">
        <f t="shared" si="9"/>
        <v>180</v>
      </c>
      <c r="F58" s="81">
        <f>VLOOKUP($B58,'Lack of Reliability Index'!$A$2:$H$192,8,FALSE)</f>
        <v>3.9111111111111114</v>
      </c>
      <c r="G58" s="79">
        <f t="shared" si="10"/>
        <v>0.8</v>
      </c>
      <c r="H58" s="79">
        <f>'Hazard &amp; Exposure'!CW60</f>
        <v>1.5</v>
      </c>
      <c r="I58" s="85">
        <f>'Hazard &amp; Exposure'!AL60</f>
        <v>0.1</v>
      </c>
      <c r="J58" s="85">
        <f>'Hazard &amp; Exposure'!AM60</f>
        <v>5.4</v>
      </c>
      <c r="K58" s="85">
        <f>'Hazard &amp; Exposure'!AN60</f>
        <v>0</v>
      </c>
      <c r="L58" s="85">
        <f>'Hazard &amp; Exposure'!AO60</f>
        <v>0</v>
      </c>
      <c r="M58" s="85">
        <f>'Hazard &amp; Exposure'!AP60</f>
        <v>2.1</v>
      </c>
      <c r="N58" s="85">
        <f>'Hazard &amp; Exposure'!AS60</f>
        <v>0</v>
      </c>
      <c r="O58" s="85">
        <f>'Hazard &amp; Exposure'!CV60</f>
        <v>1.4</v>
      </c>
      <c r="P58" s="79">
        <f>'Hazard &amp; Exposure'!CZ60</f>
        <v>0.1</v>
      </c>
      <c r="Q58" s="85">
        <f>'Hazard &amp; Exposure'!CX60</f>
        <v>0.1</v>
      </c>
      <c r="R58" s="85">
        <f>'Hazard &amp; Exposure'!CY60</f>
        <v>0</v>
      </c>
      <c r="S58" s="79">
        <f t="shared" si="11"/>
        <v>3.4</v>
      </c>
      <c r="T58" s="79">
        <f>Vulnerability!O60</f>
        <v>0.4</v>
      </c>
      <c r="U58" s="132">
        <f>Vulnerability!E60</f>
        <v>0</v>
      </c>
      <c r="V58" s="132">
        <f>Vulnerability!H60</f>
        <v>1.5</v>
      </c>
      <c r="W58" s="132">
        <f>Vulnerability!N60</f>
        <v>0.2</v>
      </c>
      <c r="X58" s="79">
        <f>Vulnerability!AM60</f>
        <v>5.6</v>
      </c>
      <c r="Y58" s="132">
        <f>Vulnerability!T60</f>
        <v>8.1999999999999993</v>
      </c>
      <c r="Z58" s="131">
        <f>Vulnerability!AB60</f>
        <v>0.4</v>
      </c>
      <c r="AA58" s="131">
        <f>Vulnerability!AE60</f>
        <v>0.1</v>
      </c>
      <c r="AB58" s="131">
        <f>Vulnerability!AH60</f>
        <v>0</v>
      </c>
      <c r="AC58" s="131">
        <f>Vulnerability!AK60</f>
        <v>1.3</v>
      </c>
      <c r="AD58" s="132">
        <f>Vulnerability!AL60</f>
        <v>0.5</v>
      </c>
      <c r="AE58" s="79">
        <f t="shared" si="12"/>
        <v>1.5</v>
      </c>
      <c r="AF58" s="79">
        <f>'Lack of Coping Capacity'!H60</f>
        <v>2.4</v>
      </c>
      <c r="AG58" s="137" t="str">
        <f>'Lack of Coping Capacity'!D60</f>
        <v>x</v>
      </c>
      <c r="AH58" s="137">
        <f>'Lack of Coping Capacity'!G60</f>
        <v>2.4</v>
      </c>
      <c r="AI58" s="79">
        <f>'Lack of Coping Capacity'!AA60</f>
        <v>0.6</v>
      </c>
      <c r="AJ58" s="137">
        <f>'Lack of Coping Capacity'!M60</f>
        <v>0.8</v>
      </c>
      <c r="AK58" s="137">
        <f>'Lack of Coping Capacity'!R60</f>
        <v>0</v>
      </c>
      <c r="AL58" s="137">
        <f>'Lack of Coping Capacity'!Z60</f>
        <v>1.1000000000000001</v>
      </c>
      <c r="AM58" s="82">
        <f>'Imputed and missing data hidden'!BU56</f>
        <v>9</v>
      </c>
      <c r="AN58" s="83">
        <f t="shared" si="13"/>
        <v>0.17647058823529413</v>
      </c>
      <c r="AO58" s="82" t="str">
        <f t="shared" si="14"/>
        <v/>
      </c>
      <c r="AP58" s="84">
        <f>'Indicator Date hidden2'!BV57</f>
        <v>0.28333333333333333</v>
      </c>
    </row>
    <row r="59" spans="1:42">
      <c r="A59" s="77" t="str">
        <f>'Indicator Data'!A61</f>
        <v>Eswatini</v>
      </c>
      <c r="B59" s="77" t="str">
        <f>'Indicator Data'!B61</f>
        <v>SWZ</v>
      </c>
      <c r="C59" s="79">
        <f t="shared" si="8"/>
        <v>3.3</v>
      </c>
      <c r="D59" s="79" t="str">
        <f t="shared" si="7"/>
        <v>Medium</v>
      </c>
      <c r="E59" s="80">
        <f t="shared" si="9"/>
        <v>96</v>
      </c>
      <c r="F59" s="81">
        <f>VLOOKUP($B59,'Lack of Reliability Index'!$A$2:$H$192,8,FALSE)</f>
        <v>2.8952380952380956</v>
      </c>
      <c r="G59" s="79">
        <f t="shared" si="10"/>
        <v>1.6</v>
      </c>
      <c r="H59" s="79">
        <f>'Hazard &amp; Exposure'!CW61</f>
        <v>1.8</v>
      </c>
      <c r="I59" s="85">
        <f>'Hazard &amp; Exposure'!AL61</f>
        <v>0.1</v>
      </c>
      <c r="J59" s="85">
        <f>'Hazard &amp; Exposure'!AM61</f>
        <v>1.8</v>
      </c>
      <c r="K59" s="85">
        <f>'Hazard &amp; Exposure'!AN61</f>
        <v>0</v>
      </c>
      <c r="L59" s="85">
        <f>'Hazard &amp; Exposure'!AO61</f>
        <v>0.2</v>
      </c>
      <c r="M59" s="85">
        <f>'Hazard &amp; Exposure'!AP61</f>
        <v>0</v>
      </c>
      <c r="N59" s="85">
        <f>'Hazard &amp; Exposure'!AS61</f>
        <v>4.9000000000000004</v>
      </c>
      <c r="O59" s="85">
        <f>'Hazard &amp; Exposure'!CV61</f>
        <v>3.8</v>
      </c>
      <c r="P59" s="79">
        <f>'Hazard &amp; Exposure'!CZ61</f>
        <v>1.3</v>
      </c>
      <c r="Q59" s="85">
        <f>'Hazard &amp; Exposure'!CX61</f>
        <v>1.2</v>
      </c>
      <c r="R59" s="85">
        <f>'Hazard &amp; Exposure'!CY61</f>
        <v>1.4</v>
      </c>
      <c r="S59" s="79">
        <f t="shared" si="11"/>
        <v>4.3</v>
      </c>
      <c r="T59" s="79">
        <f>Vulnerability!O61</f>
        <v>5.5</v>
      </c>
      <c r="U59" s="132">
        <f>Vulnerability!E61</f>
        <v>6.5</v>
      </c>
      <c r="V59" s="132">
        <f>Vulnerability!H61</f>
        <v>7</v>
      </c>
      <c r="W59" s="132">
        <f>Vulnerability!N61</f>
        <v>2</v>
      </c>
      <c r="X59" s="79">
        <f>Vulnerability!AM61</f>
        <v>2.9</v>
      </c>
      <c r="Y59" s="132">
        <f>Vulnerability!T61</f>
        <v>2.8</v>
      </c>
      <c r="Z59" s="131">
        <f>Vulnerability!AB61</f>
        <v>4.5999999999999996</v>
      </c>
      <c r="AA59" s="131">
        <f>Vulnerability!AE61</f>
        <v>2.6</v>
      </c>
      <c r="AB59" s="131">
        <f>Vulnerability!AH61</f>
        <v>0</v>
      </c>
      <c r="AC59" s="131">
        <f>Vulnerability!AK61</f>
        <v>3.9</v>
      </c>
      <c r="AD59" s="132">
        <f>Vulnerability!AL61</f>
        <v>2.9</v>
      </c>
      <c r="AE59" s="79">
        <f t="shared" si="12"/>
        <v>5.0999999999999996</v>
      </c>
      <c r="AF59" s="79">
        <f>'Lack of Coping Capacity'!H61</f>
        <v>5.6</v>
      </c>
      <c r="AG59" s="137">
        <f>'Lack of Coping Capacity'!D61</f>
        <v>4.4000000000000004</v>
      </c>
      <c r="AH59" s="137">
        <f>'Lack of Coping Capacity'!G61</f>
        <v>6.7</v>
      </c>
      <c r="AI59" s="79">
        <f>'Lack of Coping Capacity'!AA61</f>
        <v>4.5</v>
      </c>
      <c r="AJ59" s="137">
        <f>'Lack of Coping Capacity'!M61</f>
        <v>3</v>
      </c>
      <c r="AK59" s="137">
        <f>'Lack of Coping Capacity'!R61</f>
        <v>5.0999999999999996</v>
      </c>
      <c r="AL59" s="137">
        <f>'Lack of Coping Capacity'!Z61</f>
        <v>5.4</v>
      </c>
      <c r="AM59" s="82">
        <f>'Imputed and missing data hidden'!BU57</f>
        <v>0</v>
      </c>
      <c r="AN59" s="83">
        <f t="shared" si="13"/>
        <v>0</v>
      </c>
      <c r="AO59" s="82" t="str">
        <f t="shared" si="14"/>
        <v/>
      </c>
      <c r="AP59" s="84">
        <f>'Indicator Date hidden2'!BV58</f>
        <v>0.54285714285714282</v>
      </c>
    </row>
    <row r="60" spans="1:42">
      <c r="A60" s="77" t="str">
        <f>'Indicator Data'!A62</f>
        <v>Ethiopia</v>
      </c>
      <c r="B60" s="77" t="str">
        <f>'Indicator Data'!B62</f>
        <v>ETH</v>
      </c>
      <c r="C60" s="79">
        <f t="shared" si="8"/>
        <v>7.1</v>
      </c>
      <c r="D60" s="79" t="str">
        <f t="shared" si="7"/>
        <v>Very High</v>
      </c>
      <c r="E60" s="80">
        <f t="shared" si="9"/>
        <v>13</v>
      </c>
      <c r="F60" s="81">
        <f>VLOOKUP($B60,'Lack of Reliability Index'!$A$2:$H$192,8,FALSE)</f>
        <v>1.784037558685446</v>
      </c>
      <c r="G60" s="79">
        <f t="shared" si="10"/>
        <v>8</v>
      </c>
      <c r="H60" s="79">
        <f>'Hazard &amp; Exposure'!CW62</f>
        <v>3.7</v>
      </c>
      <c r="I60" s="85">
        <f>'Hazard &amp; Exposure'!AL62</f>
        <v>4.5999999999999996</v>
      </c>
      <c r="J60" s="85">
        <f>'Hazard &amp; Exposure'!AM62</f>
        <v>5.0999999999999996</v>
      </c>
      <c r="K60" s="85">
        <f>'Hazard &amp; Exposure'!AN62</f>
        <v>0</v>
      </c>
      <c r="L60" s="85">
        <f>'Hazard &amp; Exposure'!AO62</f>
        <v>0</v>
      </c>
      <c r="M60" s="85">
        <f>'Hazard &amp; Exposure'!AP62</f>
        <v>0</v>
      </c>
      <c r="N60" s="85">
        <f>'Hazard &amp; Exposure'!AS62</f>
        <v>5.0999999999999996</v>
      </c>
      <c r="O60" s="85">
        <f>'Hazard &amp; Exposure'!CV62</f>
        <v>7.3</v>
      </c>
      <c r="P60" s="79">
        <f>'Hazard &amp; Exposure'!CZ62</f>
        <v>9.8000000000000007</v>
      </c>
      <c r="Q60" s="85">
        <f>'Hazard &amp; Exposure'!CX62</f>
        <v>10</v>
      </c>
      <c r="R60" s="85">
        <f>'Hazard &amp; Exposure'!CY62</f>
        <v>9.6</v>
      </c>
      <c r="S60" s="79">
        <f t="shared" si="11"/>
        <v>6.6</v>
      </c>
      <c r="T60" s="79">
        <f>Vulnerability!O62</f>
        <v>6</v>
      </c>
      <c r="U60" s="132">
        <f>Vulnerability!E62</f>
        <v>8.9</v>
      </c>
      <c r="V60" s="132">
        <f>Vulnerability!H62</f>
        <v>4.5999999999999996</v>
      </c>
      <c r="W60" s="132">
        <f>Vulnerability!N62</f>
        <v>1.6</v>
      </c>
      <c r="X60" s="79">
        <f>Vulnerability!AM62</f>
        <v>7.1</v>
      </c>
      <c r="Y60" s="132">
        <f>Vulnerability!T62</f>
        <v>8.6999999999999993</v>
      </c>
      <c r="Z60" s="131">
        <f>Vulnerability!AB62</f>
        <v>2.7</v>
      </c>
      <c r="AA60" s="131">
        <f>Vulnerability!AE62</f>
        <v>4.2</v>
      </c>
      <c r="AB60" s="131">
        <f>Vulnerability!AH62</f>
        <v>4.9000000000000004</v>
      </c>
      <c r="AC60" s="131">
        <f>Vulnerability!AK62</f>
        <v>5.4</v>
      </c>
      <c r="AD60" s="132">
        <f>Vulnerability!AL62</f>
        <v>4.4000000000000004</v>
      </c>
      <c r="AE60" s="79">
        <f t="shared" si="12"/>
        <v>6.7</v>
      </c>
      <c r="AF60" s="79">
        <f>'Lack of Coping Capacity'!H62</f>
        <v>4.7</v>
      </c>
      <c r="AG60" s="137">
        <f>'Lack of Coping Capacity'!D62</f>
        <v>2.9</v>
      </c>
      <c r="AH60" s="137">
        <f>'Lack of Coping Capacity'!G62</f>
        <v>6.4</v>
      </c>
      <c r="AI60" s="79">
        <f>'Lack of Coping Capacity'!AA62</f>
        <v>8.1</v>
      </c>
      <c r="AJ60" s="137">
        <f>'Lack of Coping Capacity'!M62</f>
        <v>7.1</v>
      </c>
      <c r="AK60" s="137">
        <f>'Lack of Coping Capacity'!R62</f>
        <v>9.6999999999999993</v>
      </c>
      <c r="AL60" s="137">
        <f>'Lack of Coping Capacity'!Z62</f>
        <v>7.4</v>
      </c>
      <c r="AM60" s="82">
        <f>'Imputed and missing data hidden'!BU58</f>
        <v>0</v>
      </c>
      <c r="AN60" s="83">
        <f t="shared" si="13"/>
        <v>0</v>
      </c>
      <c r="AO60" s="82" t="str">
        <f t="shared" si="14"/>
        <v>YES</v>
      </c>
      <c r="AP60" s="84">
        <f>'Indicator Date hidden2'!BV59</f>
        <v>0.26760563380281688</v>
      </c>
    </row>
    <row r="61" spans="1:42">
      <c r="A61" s="77" t="str">
        <f>'Indicator Data'!A63</f>
        <v>Fiji</v>
      </c>
      <c r="B61" s="77" t="str">
        <f>'Indicator Data'!B63</f>
        <v>FJI</v>
      </c>
      <c r="C61" s="79">
        <f t="shared" si="8"/>
        <v>3.1</v>
      </c>
      <c r="D61" s="79" t="str">
        <f t="shared" si="7"/>
        <v>Low</v>
      </c>
      <c r="E61" s="80">
        <f t="shared" si="9"/>
        <v>103</v>
      </c>
      <c r="F61" s="81">
        <f>VLOOKUP($B61,'Lack of Reliability Index'!$A$2:$H$192,8,FALSE)</f>
        <v>2.9544973544973541</v>
      </c>
      <c r="G61" s="79">
        <f t="shared" si="10"/>
        <v>2.8</v>
      </c>
      <c r="H61" s="79">
        <f>'Hazard &amp; Exposure'!CW63</f>
        <v>4.9000000000000004</v>
      </c>
      <c r="I61" s="85">
        <f>'Hazard &amp; Exposure'!AL63</f>
        <v>3.1</v>
      </c>
      <c r="J61" s="85">
        <f>'Hazard &amp; Exposure'!AM63</f>
        <v>0</v>
      </c>
      <c r="K61" s="85">
        <f>'Hazard &amp; Exposure'!AN63</f>
        <v>7.1</v>
      </c>
      <c r="L61" s="85">
        <f>'Hazard &amp; Exposure'!AO63</f>
        <v>6.9</v>
      </c>
      <c r="M61" s="85">
        <f>'Hazard &amp; Exposure'!AP63</f>
        <v>7.1</v>
      </c>
      <c r="N61" s="85">
        <f>'Hazard &amp; Exposure'!AS63</f>
        <v>2.8</v>
      </c>
      <c r="O61" s="85">
        <f>'Hazard &amp; Exposure'!CV63</f>
        <v>3.7</v>
      </c>
      <c r="P61" s="79">
        <f>'Hazard &amp; Exposure'!CZ63</f>
        <v>0</v>
      </c>
      <c r="Q61" s="85">
        <f>'Hazard &amp; Exposure'!CX63</f>
        <v>0</v>
      </c>
      <c r="R61" s="85">
        <f>'Hazard &amp; Exposure'!CY63</f>
        <v>0</v>
      </c>
      <c r="S61" s="79">
        <f t="shared" si="11"/>
        <v>3.7</v>
      </c>
      <c r="T61" s="79">
        <f>Vulnerability!O63</f>
        <v>3.8</v>
      </c>
      <c r="U61" s="132">
        <f>Vulnerability!E63</f>
        <v>3.1</v>
      </c>
      <c r="V61" s="132">
        <f>Vulnerability!H63</f>
        <v>2.9</v>
      </c>
      <c r="W61" s="132">
        <f>Vulnerability!N63</f>
        <v>6</v>
      </c>
      <c r="X61" s="79">
        <f>Vulnerability!AM63</f>
        <v>3.6</v>
      </c>
      <c r="Y61" s="132">
        <f>Vulnerability!T63</f>
        <v>0</v>
      </c>
      <c r="Z61" s="131">
        <f>Vulnerability!AB63</f>
        <v>4.0999999999999996</v>
      </c>
      <c r="AA61" s="131">
        <f>Vulnerability!AE63</f>
        <v>1.6</v>
      </c>
      <c r="AB61" s="131">
        <f>Vulnerability!AH63</f>
        <v>10</v>
      </c>
      <c r="AC61" s="131">
        <f>Vulnerability!AK63</f>
        <v>2.2999999999999998</v>
      </c>
      <c r="AD61" s="132">
        <f>Vulnerability!AL63</f>
        <v>6.1</v>
      </c>
      <c r="AE61" s="79">
        <f t="shared" si="12"/>
        <v>2.8</v>
      </c>
      <c r="AF61" s="79">
        <f>'Lack of Coping Capacity'!H63</f>
        <v>2.2000000000000002</v>
      </c>
      <c r="AG61" s="137">
        <f>'Lack of Coping Capacity'!D63</f>
        <v>0.1</v>
      </c>
      <c r="AH61" s="137">
        <f>'Lack of Coping Capacity'!G63</f>
        <v>4.3</v>
      </c>
      <c r="AI61" s="79">
        <f>'Lack of Coping Capacity'!AA63</f>
        <v>3.3</v>
      </c>
      <c r="AJ61" s="137">
        <f>'Lack of Coping Capacity'!M63</f>
        <v>2.2999999999999998</v>
      </c>
      <c r="AK61" s="137">
        <f>'Lack of Coping Capacity'!R63</f>
        <v>3.3</v>
      </c>
      <c r="AL61" s="137">
        <f>'Lack of Coping Capacity'!Z63</f>
        <v>4.4000000000000004</v>
      </c>
      <c r="AM61" s="82">
        <f>'Imputed and missing data hidden'!BU59</f>
        <v>6</v>
      </c>
      <c r="AN61" s="83">
        <f t="shared" si="13"/>
        <v>0.11764705882352941</v>
      </c>
      <c r="AO61" s="82" t="str">
        <f t="shared" si="14"/>
        <v/>
      </c>
      <c r="AP61" s="84">
        <f>'Indicator Date hidden2'!BV60</f>
        <v>0.25396825396825395</v>
      </c>
    </row>
    <row r="62" spans="1:42">
      <c r="A62" s="77" t="str">
        <f>'Indicator Data'!A64</f>
        <v>Finland</v>
      </c>
      <c r="B62" s="77" t="str">
        <f>'Indicator Data'!B64</f>
        <v>FIN</v>
      </c>
      <c r="C62" s="79">
        <f t="shared" si="8"/>
        <v>1.6</v>
      </c>
      <c r="D62" s="79" t="str">
        <f t="shared" si="7"/>
        <v>Very Low</v>
      </c>
      <c r="E62" s="80">
        <f t="shared" si="9"/>
        <v>180</v>
      </c>
      <c r="F62" s="81">
        <f>VLOOKUP($B62,'Lack of Reliability Index'!$A$2:$H$192,8,FALSE)</f>
        <v>3.8528735632183908</v>
      </c>
      <c r="G62" s="79">
        <f t="shared" si="10"/>
        <v>1.3</v>
      </c>
      <c r="H62" s="79">
        <f>'Hazard &amp; Exposure'!CW64</f>
        <v>2.5</v>
      </c>
      <c r="I62" s="85">
        <f>'Hazard &amp; Exposure'!AL64</f>
        <v>0.1</v>
      </c>
      <c r="J62" s="85">
        <f>'Hazard &amp; Exposure'!AM64</f>
        <v>6.2</v>
      </c>
      <c r="K62" s="85">
        <f>'Hazard &amp; Exposure'!AN64</f>
        <v>0</v>
      </c>
      <c r="L62" s="85">
        <f>'Hazard &amp; Exposure'!AO64</f>
        <v>0</v>
      </c>
      <c r="M62" s="85">
        <f>'Hazard &amp; Exposure'!AP64</f>
        <v>5.3</v>
      </c>
      <c r="N62" s="85">
        <f>'Hazard &amp; Exposure'!AS64</f>
        <v>1.7</v>
      </c>
      <c r="O62" s="85">
        <f>'Hazard &amp; Exposure'!CV64</f>
        <v>1.2</v>
      </c>
      <c r="P62" s="79">
        <f>'Hazard &amp; Exposure'!CZ64</f>
        <v>0</v>
      </c>
      <c r="Q62" s="85">
        <f>'Hazard &amp; Exposure'!CX64</f>
        <v>0</v>
      </c>
      <c r="R62" s="85">
        <f>'Hazard &amp; Exposure'!CY64</f>
        <v>0</v>
      </c>
      <c r="S62" s="79">
        <f t="shared" si="11"/>
        <v>2.4</v>
      </c>
      <c r="T62" s="79">
        <f>Vulnerability!O64</f>
        <v>0.2</v>
      </c>
      <c r="U62" s="132">
        <f>Vulnerability!E64</f>
        <v>0</v>
      </c>
      <c r="V62" s="132">
        <f>Vulnerability!H64</f>
        <v>0.6</v>
      </c>
      <c r="W62" s="132">
        <f>Vulnerability!N64</f>
        <v>0.1</v>
      </c>
      <c r="X62" s="79">
        <f>Vulnerability!AM64</f>
        <v>4.2</v>
      </c>
      <c r="Y62" s="132">
        <f>Vulnerability!T64</f>
        <v>6.6</v>
      </c>
      <c r="Z62" s="131">
        <f>Vulnerability!AB64</f>
        <v>0.1</v>
      </c>
      <c r="AA62" s="131">
        <f>Vulnerability!AE64</f>
        <v>0.2</v>
      </c>
      <c r="AB62" s="131">
        <f>Vulnerability!AH64</f>
        <v>0</v>
      </c>
      <c r="AC62" s="131">
        <f>Vulnerability!AK64</f>
        <v>1.4</v>
      </c>
      <c r="AD62" s="132">
        <f>Vulnerability!AL64</f>
        <v>0.4</v>
      </c>
      <c r="AE62" s="79">
        <f t="shared" si="12"/>
        <v>1.3</v>
      </c>
      <c r="AF62" s="79">
        <f>'Lack of Coping Capacity'!H64</f>
        <v>1.8</v>
      </c>
      <c r="AG62" s="137">
        <f>'Lack of Coping Capacity'!D64</f>
        <v>2.2000000000000002</v>
      </c>
      <c r="AH62" s="137">
        <f>'Lack of Coping Capacity'!G64</f>
        <v>1.4</v>
      </c>
      <c r="AI62" s="79">
        <f>'Lack of Coping Capacity'!AA64</f>
        <v>0.8</v>
      </c>
      <c r="AJ62" s="137">
        <f>'Lack of Coping Capacity'!M64</f>
        <v>1.5</v>
      </c>
      <c r="AK62" s="137">
        <f>'Lack of Coping Capacity'!R64</f>
        <v>0.5</v>
      </c>
      <c r="AL62" s="137">
        <f>'Lack of Coping Capacity'!Z64</f>
        <v>0.4</v>
      </c>
      <c r="AM62" s="82">
        <f>'Imputed and missing data hidden'!BU60</f>
        <v>11</v>
      </c>
      <c r="AN62" s="83">
        <f t="shared" si="13"/>
        <v>0.21568627450980393</v>
      </c>
      <c r="AO62" s="82" t="str">
        <f t="shared" si="14"/>
        <v/>
      </c>
      <c r="AP62" s="84">
        <f>'Indicator Date hidden2'!BV61</f>
        <v>0.17241379310344829</v>
      </c>
    </row>
    <row r="63" spans="1:42">
      <c r="A63" s="77" t="str">
        <f>'Indicator Data'!A65</f>
        <v>France</v>
      </c>
      <c r="B63" s="77" t="str">
        <f>'Indicator Data'!B65</f>
        <v>FRA</v>
      </c>
      <c r="C63" s="79">
        <f t="shared" si="8"/>
        <v>2.9</v>
      </c>
      <c r="D63" s="79" t="str">
        <f t="shared" si="7"/>
        <v>Low</v>
      </c>
      <c r="E63" s="80">
        <f t="shared" si="9"/>
        <v>115</v>
      </c>
      <c r="F63" s="81">
        <f>VLOOKUP($B63,'Lack of Reliability Index'!$A$2:$H$192,8,FALSE)</f>
        <v>2.9333333333333336</v>
      </c>
      <c r="G63" s="79">
        <f t="shared" si="10"/>
        <v>3.9</v>
      </c>
      <c r="H63" s="79">
        <f>'Hazard &amp; Exposure'!CW65</f>
        <v>4</v>
      </c>
      <c r="I63" s="85">
        <f>'Hazard &amp; Exposure'!AL65</f>
        <v>2.8</v>
      </c>
      <c r="J63" s="85">
        <f>'Hazard &amp; Exposure'!AM65</f>
        <v>7.5</v>
      </c>
      <c r="K63" s="85">
        <f>'Hazard &amp; Exposure'!AN65</f>
        <v>2.5</v>
      </c>
      <c r="L63" s="85">
        <f>'Hazard &amp; Exposure'!AO65</f>
        <v>0</v>
      </c>
      <c r="M63" s="85">
        <f>'Hazard &amp; Exposure'!AP65</f>
        <v>7.4</v>
      </c>
      <c r="N63" s="85">
        <f>'Hazard &amp; Exposure'!AS65</f>
        <v>1.8</v>
      </c>
      <c r="O63" s="85">
        <f>'Hazard &amp; Exposure'!CV65</f>
        <v>1.6</v>
      </c>
      <c r="P63" s="79">
        <f>'Hazard &amp; Exposure'!CZ65</f>
        <v>3.8</v>
      </c>
      <c r="Q63" s="85">
        <f>'Hazard &amp; Exposure'!CX65</f>
        <v>2.6</v>
      </c>
      <c r="R63" s="85">
        <f>'Hazard &amp; Exposure'!CY65</f>
        <v>4.8</v>
      </c>
      <c r="S63" s="79">
        <f t="shared" si="11"/>
        <v>3.1</v>
      </c>
      <c r="T63" s="79">
        <f>Vulnerability!O65</f>
        <v>0.4</v>
      </c>
      <c r="U63" s="132">
        <f>Vulnerability!E65</f>
        <v>0</v>
      </c>
      <c r="V63" s="132">
        <f>Vulnerability!H65</f>
        <v>1.4</v>
      </c>
      <c r="W63" s="132">
        <f>Vulnerability!N65</f>
        <v>0.2</v>
      </c>
      <c r="X63" s="79">
        <f>Vulnerability!AM65</f>
        <v>5.0999999999999996</v>
      </c>
      <c r="Y63" s="132">
        <f>Vulnerability!T65</f>
        <v>7.7</v>
      </c>
      <c r="Z63" s="131">
        <f>Vulnerability!AB65</f>
        <v>0.3</v>
      </c>
      <c r="AA63" s="131">
        <f>Vulnerability!AE65</f>
        <v>0.3</v>
      </c>
      <c r="AB63" s="131">
        <f>Vulnerability!AH65</f>
        <v>0.4</v>
      </c>
      <c r="AC63" s="131">
        <f>Vulnerability!AK65</f>
        <v>0.4</v>
      </c>
      <c r="AD63" s="132">
        <f>Vulnerability!AL65</f>
        <v>0.4</v>
      </c>
      <c r="AE63" s="79">
        <f t="shared" si="12"/>
        <v>2</v>
      </c>
      <c r="AF63" s="79">
        <f>'Lack of Coping Capacity'!H65</f>
        <v>2.9</v>
      </c>
      <c r="AG63" s="137">
        <f>'Lack of Coping Capacity'!D65</f>
        <v>2.9</v>
      </c>
      <c r="AH63" s="137">
        <f>'Lack of Coping Capacity'!G65</f>
        <v>2.8</v>
      </c>
      <c r="AI63" s="79">
        <f>'Lack of Coping Capacity'!AA65</f>
        <v>0.9</v>
      </c>
      <c r="AJ63" s="137">
        <f>'Lack of Coping Capacity'!M65</f>
        <v>1.9</v>
      </c>
      <c r="AK63" s="137">
        <f>'Lack of Coping Capacity'!R65</f>
        <v>0.1</v>
      </c>
      <c r="AL63" s="137">
        <f>'Lack of Coping Capacity'!Z65</f>
        <v>0.7</v>
      </c>
      <c r="AM63" s="82">
        <f>'Imputed and missing data hidden'!BU61</f>
        <v>9</v>
      </c>
      <c r="AN63" s="83">
        <f t="shared" si="13"/>
        <v>0.17647058823529413</v>
      </c>
      <c r="AO63" s="82" t="str">
        <f t="shared" si="14"/>
        <v/>
      </c>
      <c r="AP63" s="84">
        <f>'Indicator Date hidden2'!BV62</f>
        <v>0.1</v>
      </c>
    </row>
    <row r="64" spans="1:42">
      <c r="A64" s="77" t="str">
        <f>'Indicator Data'!A66</f>
        <v>Gabon</v>
      </c>
      <c r="B64" s="77" t="str">
        <f>'Indicator Data'!B66</f>
        <v>GAB</v>
      </c>
      <c r="C64" s="79">
        <f t="shared" si="8"/>
        <v>3.4</v>
      </c>
      <c r="D64" s="79" t="str">
        <f t="shared" si="7"/>
        <v>Medium</v>
      </c>
      <c r="E64" s="80">
        <f t="shared" si="9"/>
        <v>92</v>
      </c>
      <c r="F64" s="81">
        <f>VLOOKUP($B64,'Lack of Reliability Index'!$A$2:$H$192,8,FALSE)</f>
        <v>3.5064676616915422</v>
      </c>
      <c r="G64" s="79">
        <f t="shared" si="10"/>
        <v>1.8</v>
      </c>
      <c r="H64" s="79">
        <f>'Hazard &amp; Exposure'!CW66</f>
        <v>3.2</v>
      </c>
      <c r="I64" s="85">
        <f>'Hazard &amp; Exposure'!AL66</f>
        <v>0.1</v>
      </c>
      <c r="J64" s="85">
        <f>'Hazard &amp; Exposure'!AM66</f>
        <v>5.6</v>
      </c>
      <c r="K64" s="85">
        <f>'Hazard &amp; Exposure'!AN66</f>
        <v>0</v>
      </c>
      <c r="L64" s="85">
        <f>'Hazard &amp; Exposure'!AO66</f>
        <v>0</v>
      </c>
      <c r="M64" s="85">
        <f>'Hazard &amp; Exposure'!AP66</f>
        <v>5.0999999999999996</v>
      </c>
      <c r="N64" s="85">
        <f>'Hazard &amp; Exposure'!AS66</f>
        <v>0.9</v>
      </c>
      <c r="O64" s="85">
        <f>'Hazard &amp; Exposure'!CV66</f>
        <v>6.9</v>
      </c>
      <c r="P64" s="79">
        <f>'Hazard &amp; Exposure'!CZ66</f>
        <v>0.1</v>
      </c>
      <c r="Q64" s="85">
        <f>'Hazard &amp; Exposure'!CX66</f>
        <v>0.1</v>
      </c>
      <c r="R64" s="85">
        <f>'Hazard &amp; Exposure'!CY66</f>
        <v>0</v>
      </c>
      <c r="S64" s="79">
        <f t="shared" si="11"/>
        <v>3.5</v>
      </c>
      <c r="T64" s="79">
        <f>Vulnerability!O66</f>
        <v>4.3</v>
      </c>
      <c r="U64" s="132">
        <f>Vulnerability!E66</f>
        <v>5.6</v>
      </c>
      <c r="V64" s="132">
        <f>Vulnerability!H66</f>
        <v>5.2</v>
      </c>
      <c r="W64" s="132">
        <f>Vulnerability!N66</f>
        <v>0.8</v>
      </c>
      <c r="X64" s="79">
        <f>Vulnerability!AM66</f>
        <v>2.5</v>
      </c>
      <c r="Y64" s="132">
        <f>Vulnerability!T66</f>
        <v>1</v>
      </c>
      <c r="Z64" s="131">
        <f>Vulnerability!AB66</f>
        <v>6.1</v>
      </c>
      <c r="AA64" s="131">
        <f>Vulnerability!AE66</f>
        <v>2.1</v>
      </c>
      <c r="AB64" s="131">
        <f>Vulnerability!AH66</f>
        <v>0.1</v>
      </c>
      <c r="AC64" s="131">
        <f>Vulnerability!AK66</f>
        <v>4.9000000000000004</v>
      </c>
      <c r="AD64" s="132">
        <f>Vulnerability!AL66</f>
        <v>3.7</v>
      </c>
      <c r="AE64" s="79">
        <f t="shared" si="12"/>
        <v>6</v>
      </c>
      <c r="AF64" s="79">
        <f>'Lack of Coping Capacity'!H66</f>
        <v>6.8</v>
      </c>
      <c r="AG64" s="137">
        <f>'Lack of Coping Capacity'!D66</f>
        <v>6.7</v>
      </c>
      <c r="AH64" s="137">
        <f>'Lack of Coping Capacity'!G66</f>
        <v>6.9</v>
      </c>
      <c r="AI64" s="79">
        <f>'Lack of Coping Capacity'!AA66</f>
        <v>5.0999999999999996</v>
      </c>
      <c r="AJ64" s="137">
        <f>'Lack of Coping Capacity'!M66</f>
        <v>2.6</v>
      </c>
      <c r="AK64" s="137">
        <f>'Lack of Coping Capacity'!R66</f>
        <v>6</v>
      </c>
      <c r="AL64" s="137">
        <f>'Lack of Coping Capacity'!Z66</f>
        <v>6.6</v>
      </c>
      <c r="AM64" s="82">
        <f>'Imputed and missing data hidden'!BU62</f>
        <v>3</v>
      </c>
      <c r="AN64" s="83">
        <f t="shared" si="13"/>
        <v>5.8823529411764705E-2</v>
      </c>
      <c r="AO64" s="82" t="str">
        <f t="shared" si="14"/>
        <v/>
      </c>
      <c r="AP64" s="84">
        <f>'Indicator Date hidden2'!BV63</f>
        <v>0.5074626865671642</v>
      </c>
    </row>
    <row r="65" spans="1:42">
      <c r="A65" s="77" t="str">
        <f>'Indicator Data'!A67</f>
        <v>Gambia</v>
      </c>
      <c r="B65" s="77" t="str">
        <f>'Indicator Data'!B67</f>
        <v>GMB</v>
      </c>
      <c r="C65" s="79">
        <f t="shared" si="8"/>
        <v>3.7</v>
      </c>
      <c r="D65" s="79" t="str">
        <f t="shared" si="7"/>
        <v>Medium</v>
      </c>
      <c r="E65" s="80">
        <f t="shared" si="9"/>
        <v>79</v>
      </c>
      <c r="F65" s="81">
        <f>VLOOKUP($B65,'Lack of Reliability Index'!$A$2:$H$192,8,FALSE)</f>
        <v>0.6009389671361518</v>
      </c>
      <c r="G65" s="79">
        <f t="shared" si="10"/>
        <v>1.6</v>
      </c>
      <c r="H65" s="79">
        <f>'Hazard &amp; Exposure'!CW67</f>
        <v>2.9</v>
      </c>
      <c r="I65" s="85">
        <f>'Hazard &amp; Exposure'!AL67</f>
        <v>0.1</v>
      </c>
      <c r="J65" s="85">
        <f>'Hazard &amp; Exposure'!AM67</f>
        <v>4.5999999999999996</v>
      </c>
      <c r="K65" s="85">
        <f>'Hazard &amp; Exposure'!AN67</f>
        <v>1.1000000000000001</v>
      </c>
      <c r="L65" s="85">
        <f>'Hazard &amp; Exposure'!AO67</f>
        <v>0</v>
      </c>
      <c r="M65" s="85">
        <f>'Hazard &amp; Exposure'!AP67</f>
        <v>2.5</v>
      </c>
      <c r="N65" s="85">
        <f>'Hazard &amp; Exposure'!AS67</f>
        <v>3</v>
      </c>
      <c r="O65" s="85">
        <f>'Hazard &amp; Exposure'!CV67</f>
        <v>6.5</v>
      </c>
      <c r="P65" s="79">
        <f>'Hazard &amp; Exposure'!CZ67</f>
        <v>0</v>
      </c>
      <c r="Q65" s="85">
        <f>'Hazard &amp; Exposure'!CX67</f>
        <v>0</v>
      </c>
      <c r="R65" s="85">
        <f>'Hazard &amp; Exposure'!CY67</f>
        <v>0</v>
      </c>
      <c r="S65" s="79">
        <f t="shared" si="11"/>
        <v>5.7</v>
      </c>
      <c r="T65" s="79">
        <f>Vulnerability!O67</f>
        <v>7.3</v>
      </c>
      <c r="U65" s="132">
        <f>Vulnerability!E67</f>
        <v>8.3000000000000007</v>
      </c>
      <c r="V65" s="132">
        <f>Vulnerability!H67</f>
        <v>5.6</v>
      </c>
      <c r="W65" s="132">
        <f>Vulnerability!N67</f>
        <v>7</v>
      </c>
      <c r="X65" s="79">
        <f>Vulnerability!AM67</f>
        <v>3.5</v>
      </c>
      <c r="Y65" s="132">
        <f>Vulnerability!T67</f>
        <v>3.8</v>
      </c>
      <c r="Z65" s="131">
        <f>Vulnerability!AB67</f>
        <v>2.5</v>
      </c>
      <c r="AA65" s="131">
        <f>Vulnerability!AE67</f>
        <v>3.1</v>
      </c>
      <c r="AB65" s="131">
        <f>Vulnerability!AH67</f>
        <v>0.2</v>
      </c>
      <c r="AC65" s="131">
        <f>Vulnerability!AK67</f>
        <v>5.6</v>
      </c>
      <c r="AD65" s="132">
        <f>Vulnerability!AL67</f>
        <v>3.1</v>
      </c>
      <c r="AE65" s="79">
        <f t="shared" si="12"/>
        <v>5.4</v>
      </c>
      <c r="AF65" s="79">
        <f>'Lack of Coping Capacity'!H67</f>
        <v>4.7</v>
      </c>
      <c r="AG65" s="137">
        <f>'Lack of Coping Capacity'!D67</f>
        <v>3</v>
      </c>
      <c r="AH65" s="137">
        <f>'Lack of Coping Capacity'!G67</f>
        <v>6.3</v>
      </c>
      <c r="AI65" s="79">
        <f>'Lack of Coping Capacity'!AA67</f>
        <v>6</v>
      </c>
      <c r="AJ65" s="137">
        <f>'Lack of Coping Capacity'!M67</f>
        <v>5.6</v>
      </c>
      <c r="AK65" s="137">
        <f>'Lack of Coping Capacity'!R67</f>
        <v>4.9000000000000004</v>
      </c>
      <c r="AL65" s="137">
        <f>'Lack of Coping Capacity'!Z67</f>
        <v>7.5</v>
      </c>
      <c r="AM65" s="82">
        <f>'Imputed and missing data hidden'!BU63</f>
        <v>0</v>
      </c>
      <c r="AN65" s="83">
        <f t="shared" si="13"/>
        <v>0</v>
      </c>
      <c r="AO65" s="82" t="str">
        <f t="shared" si="14"/>
        <v/>
      </c>
      <c r="AP65" s="84">
        <f>'Indicator Date hidden2'!BV64</f>
        <v>0.11267605633802817</v>
      </c>
    </row>
    <row r="66" spans="1:42">
      <c r="A66" s="77" t="str">
        <f>'Indicator Data'!A68</f>
        <v>Georgia</v>
      </c>
      <c r="B66" s="77" t="str">
        <f>'Indicator Data'!B68</f>
        <v>GEO</v>
      </c>
      <c r="C66" s="79">
        <f t="shared" si="8"/>
        <v>3.5</v>
      </c>
      <c r="D66" s="79" t="str">
        <f t="shared" si="7"/>
        <v>Medium</v>
      </c>
      <c r="E66" s="80">
        <f t="shared" si="9"/>
        <v>89</v>
      </c>
      <c r="F66" s="81">
        <f>VLOOKUP($B66,'Lack of Reliability Index'!$A$2:$H$192,8,FALSE)</f>
        <v>1.5058823529411764</v>
      </c>
      <c r="G66" s="79">
        <f t="shared" si="10"/>
        <v>2.7</v>
      </c>
      <c r="H66" s="79">
        <f>'Hazard &amp; Exposure'!CW68</f>
        <v>4.7</v>
      </c>
      <c r="I66" s="85">
        <f>'Hazard &amp; Exposure'!AL68</f>
        <v>7.2</v>
      </c>
      <c r="J66" s="85">
        <f>'Hazard &amp; Exposure'!AM68</f>
        <v>6.1</v>
      </c>
      <c r="K66" s="85">
        <f>'Hazard &amp; Exposure'!AN68</f>
        <v>0</v>
      </c>
      <c r="L66" s="85">
        <f>'Hazard &amp; Exposure'!AO68</f>
        <v>0</v>
      </c>
      <c r="M66" s="85">
        <f>'Hazard &amp; Exposure'!AP68</f>
        <v>6</v>
      </c>
      <c r="N66" s="85">
        <f>'Hazard &amp; Exposure'!AS68</f>
        <v>5.0999999999999996</v>
      </c>
      <c r="O66" s="85">
        <f>'Hazard &amp; Exposure'!CV68</f>
        <v>4.9000000000000004</v>
      </c>
      <c r="P66" s="79">
        <f>'Hazard &amp; Exposure'!CZ68</f>
        <v>0.1</v>
      </c>
      <c r="Q66" s="85">
        <f>'Hazard &amp; Exposure'!CX68</f>
        <v>0.2</v>
      </c>
      <c r="R66" s="85">
        <f>'Hazard &amp; Exposure'!CY68</f>
        <v>0</v>
      </c>
      <c r="S66" s="79">
        <f t="shared" si="11"/>
        <v>4.9000000000000004</v>
      </c>
      <c r="T66" s="79">
        <f>Vulnerability!O68</f>
        <v>2.2999999999999998</v>
      </c>
      <c r="U66" s="132">
        <f>Vulnerability!E68</f>
        <v>1.1000000000000001</v>
      </c>
      <c r="V66" s="132">
        <f>Vulnerability!H68</f>
        <v>3.1</v>
      </c>
      <c r="W66" s="132">
        <f>Vulnerability!N68</f>
        <v>4</v>
      </c>
      <c r="X66" s="79">
        <f>Vulnerability!AM68</f>
        <v>6.8</v>
      </c>
      <c r="Y66" s="132">
        <f>Vulnerability!T68</f>
        <v>9.1</v>
      </c>
      <c r="Z66" s="131">
        <f>Vulnerability!AB68</f>
        <v>0.5</v>
      </c>
      <c r="AA66" s="131">
        <f>Vulnerability!AE68</f>
        <v>0.6</v>
      </c>
      <c r="AB66" s="131">
        <f>Vulnerability!AH68</f>
        <v>4.7</v>
      </c>
      <c r="AC66" s="131">
        <f>Vulnerability!AK68</f>
        <v>1.6</v>
      </c>
      <c r="AD66" s="132">
        <f>Vulnerability!AL68</f>
        <v>2</v>
      </c>
      <c r="AE66" s="79">
        <f t="shared" si="12"/>
        <v>3.2</v>
      </c>
      <c r="AF66" s="79">
        <f>'Lack of Coping Capacity'!H68</f>
        <v>4.5</v>
      </c>
      <c r="AG66" s="137">
        <f>'Lack of Coping Capacity'!D68</f>
        <v>4.7</v>
      </c>
      <c r="AH66" s="137">
        <f>'Lack of Coping Capacity'!G68</f>
        <v>4.2</v>
      </c>
      <c r="AI66" s="79">
        <f>'Lack of Coping Capacity'!AA68</f>
        <v>1.6</v>
      </c>
      <c r="AJ66" s="137">
        <f>'Lack of Coping Capacity'!M68</f>
        <v>1.1000000000000001</v>
      </c>
      <c r="AK66" s="137">
        <f>'Lack of Coping Capacity'!R68</f>
        <v>1.4</v>
      </c>
      <c r="AL66" s="137">
        <f>'Lack of Coping Capacity'!Z68</f>
        <v>2.2000000000000002</v>
      </c>
      <c r="AM66" s="82">
        <f>'Imputed and missing data hidden'!BU64</f>
        <v>3</v>
      </c>
      <c r="AN66" s="83">
        <f t="shared" si="13"/>
        <v>5.8823529411764705E-2</v>
      </c>
      <c r="AO66" s="82" t="str">
        <f t="shared" si="14"/>
        <v/>
      </c>
      <c r="AP66" s="84">
        <f>'Indicator Date hidden2'!BV65</f>
        <v>0.13235294117647059</v>
      </c>
    </row>
    <row r="67" spans="1:42">
      <c r="A67" s="77" t="str">
        <f>'Indicator Data'!A69</f>
        <v>Germany</v>
      </c>
      <c r="B67" s="77" t="str">
        <f>'Indicator Data'!B69</f>
        <v>DEU</v>
      </c>
      <c r="C67" s="79">
        <f t="shared" si="8"/>
        <v>2.4</v>
      </c>
      <c r="D67" s="79" t="str">
        <f t="shared" si="7"/>
        <v>Low</v>
      </c>
      <c r="E67" s="80">
        <f t="shared" si="9"/>
        <v>144</v>
      </c>
      <c r="F67" s="81">
        <f>VLOOKUP($B67,'Lack of Reliability Index'!$A$2:$H$192,8,FALSE)</f>
        <v>3.5322404371584692</v>
      </c>
      <c r="G67" s="79">
        <f t="shared" si="10"/>
        <v>2.2999999999999998</v>
      </c>
      <c r="H67" s="79">
        <f>'Hazard &amp; Exposure'!CW69</f>
        <v>4</v>
      </c>
      <c r="I67" s="85">
        <f>'Hazard &amp; Exposure'!AL69</f>
        <v>3.7</v>
      </c>
      <c r="J67" s="85">
        <f>'Hazard &amp; Exposure'!AM69</f>
        <v>7.8</v>
      </c>
      <c r="K67" s="85">
        <f>'Hazard &amp; Exposure'!AN69</f>
        <v>0</v>
      </c>
      <c r="L67" s="85">
        <f>'Hazard &amp; Exposure'!AO69</f>
        <v>0</v>
      </c>
      <c r="M67" s="85">
        <f>'Hazard &amp; Exposure'!AP69</f>
        <v>8</v>
      </c>
      <c r="N67" s="85">
        <f>'Hazard &amp; Exposure'!AS69</f>
        <v>1.3</v>
      </c>
      <c r="O67" s="85">
        <f>'Hazard &amp; Exposure'!CV69</f>
        <v>1.6</v>
      </c>
      <c r="P67" s="79">
        <f>'Hazard &amp; Exposure'!CZ69</f>
        <v>0.1</v>
      </c>
      <c r="Q67" s="85">
        <f>'Hazard &amp; Exposure'!CX69</f>
        <v>0.1</v>
      </c>
      <c r="R67" s="85">
        <f>'Hazard &amp; Exposure'!CY69</f>
        <v>0</v>
      </c>
      <c r="S67" s="79">
        <f t="shared" si="11"/>
        <v>3.9</v>
      </c>
      <c r="T67" s="79">
        <f>Vulnerability!O69</f>
        <v>0.4</v>
      </c>
      <c r="U67" s="132">
        <f>Vulnerability!E69</f>
        <v>0</v>
      </c>
      <c r="V67" s="132">
        <f>Vulnerability!H69</f>
        <v>1.3</v>
      </c>
      <c r="W67" s="132">
        <f>Vulnerability!N69</f>
        <v>0.1</v>
      </c>
      <c r="X67" s="79">
        <f>Vulnerability!AM69</f>
        <v>6.2</v>
      </c>
      <c r="Y67" s="132">
        <f>Vulnerability!T69</f>
        <v>8.9</v>
      </c>
      <c r="Z67" s="131">
        <f>Vulnerability!AB69</f>
        <v>0.1</v>
      </c>
      <c r="AA67" s="131">
        <f>Vulnerability!AE69</f>
        <v>0.2</v>
      </c>
      <c r="AB67" s="131">
        <f>Vulnerability!AH69</f>
        <v>0</v>
      </c>
      <c r="AC67" s="131">
        <f>Vulnerability!AK69</f>
        <v>0.4</v>
      </c>
      <c r="AD67" s="132">
        <f>Vulnerability!AL69</f>
        <v>0.2</v>
      </c>
      <c r="AE67" s="79">
        <f t="shared" si="12"/>
        <v>1.6</v>
      </c>
      <c r="AF67" s="79">
        <f>'Lack of Coping Capacity'!H69</f>
        <v>2.5</v>
      </c>
      <c r="AG67" s="137">
        <f>'Lack of Coping Capacity'!D69</f>
        <v>2.7</v>
      </c>
      <c r="AH67" s="137">
        <f>'Lack of Coping Capacity'!G69</f>
        <v>2.2999999999999998</v>
      </c>
      <c r="AI67" s="79">
        <f>'Lack of Coping Capacity'!AA69</f>
        <v>0.6</v>
      </c>
      <c r="AJ67" s="137">
        <f>'Lack of Coping Capacity'!M69</f>
        <v>1.5</v>
      </c>
      <c r="AK67" s="137">
        <f>'Lack of Coping Capacity'!R69</f>
        <v>0</v>
      </c>
      <c r="AL67" s="137">
        <f>'Lack of Coping Capacity'!Z69</f>
        <v>0.4</v>
      </c>
      <c r="AM67" s="82">
        <f>'Imputed and missing data hidden'!BU65</f>
        <v>8</v>
      </c>
      <c r="AN67" s="83">
        <f t="shared" si="13"/>
        <v>0.15686274509803921</v>
      </c>
      <c r="AO67" s="82" t="str">
        <f t="shared" si="14"/>
        <v/>
      </c>
      <c r="AP67" s="84">
        <f>'Indicator Date hidden2'!BV66</f>
        <v>0.26229508196721313</v>
      </c>
    </row>
    <row r="68" spans="1:42">
      <c r="A68" s="77" t="str">
        <f>'Indicator Data'!A70</f>
        <v>Ghana</v>
      </c>
      <c r="B68" s="77" t="str">
        <f>'Indicator Data'!B70</f>
        <v>GHA</v>
      </c>
      <c r="C68" s="79">
        <f t="shared" ref="C68:C99" si="15">ROUND(G68^(1/3)*S68^(1/3)*AE68^(1/3),1)</f>
        <v>4</v>
      </c>
      <c r="D68" s="79" t="str">
        <f t="shared" si="7"/>
        <v>Medium</v>
      </c>
      <c r="E68" s="80">
        <f t="shared" ref="E68:E99" si="16">_xlfn.RANK.EQ(C68,C$4:C$194)</f>
        <v>71</v>
      </c>
      <c r="F68" s="81">
        <f>VLOOKUP($B68,'Lack of Reliability Index'!$A$2:$H$192,8,FALSE)</f>
        <v>1.126760563380282</v>
      </c>
      <c r="G68" s="79">
        <f t="shared" ref="G68:G99" si="17">ROUND((10-GEOMEAN(((10-H68)/10*9+1),((10-P68)/10*9+1)))/9*10,1)</f>
        <v>3.3</v>
      </c>
      <c r="H68" s="79">
        <f>'Hazard &amp; Exposure'!CW70</f>
        <v>3.3</v>
      </c>
      <c r="I68" s="85">
        <f>'Hazard &amp; Exposure'!AL70</f>
        <v>0.1</v>
      </c>
      <c r="J68" s="85">
        <f>'Hazard &amp; Exposure'!AM70</f>
        <v>4.7</v>
      </c>
      <c r="K68" s="85">
        <f>'Hazard &amp; Exposure'!AN70</f>
        <v>1.7</v>
      </c>
      <c r="L68" s="85">
        <f>'Hazard &amp; Exposure'!AO70</f>
        <v>0</v>
      </c>
      <c r="M68" s="85">
        <f>'Hazard &amp; Exposure'!AP70</f>
        <v>4.3</v>
      </c>
      <c r="N68" s="85">
        <f>'Hazard &amp; Exposure'!AS70</f>
        <v>1.3</v>
      </c>
      <c r="O68" s="85">
        <f>'Hazard &amp; Exposure'!CV70</f>
        <v>7.6</v>
      </c>
      <c r="P68" s="79">
        <f>'Hazard &amp; Exposure'!CZ70</f>
        <v>3.3</v>
      </c>
      <c r="Q68" s="85">
        <f>'Hazard &amp; Exposure'!CX70</f>
        <v>3.2</v>
      </c>
      <c r="R68" s="85">
        <f>'Hazard &amp; Exposure'!CY70</f>
        <v>3.4</v>
      </c>
      <c r="S68" s="79">
        <f t="shared" ref="S68:S99" si="18">ROUND((10-GEOMEAN(((10-T68)/10*9+1),((10-X68)/10*9+1)))/9*10,1)</f>
        <v>4.0999999999999996</v>
      </c>
      <c r="T68" s="79">
        <f>Vulnerability!O70</f>
        <v>5.3</v>
      </c>
      <c r="U68" s="132">
        <f>Vulnerability!E70</f>
        <v>6.9</v>
      </c>
      <c r="V68" s="132">
        <f>Vulnerability!H70</f>
        <v>5.7</v>
      </c>
      <c r="W68" s="132">
        <f>Vulnerability!N70</f>
        <v>1.5</v>
      </c>
      <c r="X68" s="79">
        <f>Vulnerability!AM70</f>
        <v>2.7</v>
      </c>
      <c r="Y68" s="132">
        <f>Vulnerability!T70</f>
        <v>3.3</v>
      </c>
      <c r="Z68" s="131">
        <f>Vulnerability!AB70</f>
        <v>3.4</v>
      </c>
      <c r="AA68" s="131">
        <f>Vulnerability!AE70</f>
        <v>3</v>
      </c>
      <c r="AB68" s="131">
        <f>Vulnerability!AH70</f>
        <v>0.1</v>
      </c>
      <c r="AC68" s="131">
        <f>Vulnerability!AK70</f>
        <v>1.2</v>
      </c>
      <c r="AD68" s="132">
        <f>Vulnerability!AL70</f>
        <v>2</v>
      </c>
      <c r="AE68" s="79">
        <f t="shared" ref="AE68:AE99" si="19">ROUND((10-GEOMEAN(((10-AF68)/10*9+1),((10-AI68)/10*9+1)))/9*10,1)</f>
        <v>4.7</v>
      </c>
      <c r="AF68" s="79">
        <f>'Lack of Coping Capacity'!H70</f>
        <v>4.4000000000000004</v>
      </c>
      <c r="AG68" s="137">
        <f>'Lack of Coping Capacity'!D70</f>
        <v>3.4</v>
      </c>
      <c r="AH68" s="137">
        <f>'Lack of Coping Capacity'!G70</f>
        <v>5.4</v>
      </c>
      <c r="AI68" s="79">
        <f>'Lack of Coping Capacity'!AA70</f>
        <v>5</v>
      </c>
      <c r="AJ68" s="137">
        <f>'Lack of Coping Capacity'!M70</f>
        <v>3.2</v>
      </c>
      <c r="AK68" s="137">
        <f>'Lack of Coping Capacity'!R70</f>
        <v>6.1</v>
      </c>
      <c r="AL68" s="137">
        <f>'Lack of Coping Capacity'!Z70</f>
        <v>5.7</v>
      </c>
      <c r="AM68" s="82">
        <f>'Imputed and missing data hidden'!BU66</f>
        <v>0</v>
      </c>
      <c r="AN68" s="83">
        <f t="shared" ref="AN68:AN99" si="20">AM68/51</f>
        <v>0</v>
      </c>
      <c r="AO68" s="82" t="str">
        <f t="shared" ref="AO68:AO99" si="21">IF(R68&gt;=7,"YES","")</f>
        <v/>
      </c>
      <c r="AP68" s="84">
        <f>'Indicator Date hidden2'!BV67</f>
        <v>0.21126760563380281</v>
      </c>
    </row>
    <row r="69" spans="1:42">
      <c r="A69" s="77" t="str">
        <f>'Indicator Data'!A71</f>
        <v>Greece</v>
      </c>
      <c r="B69" s="77" t="str">
        <f>'Indicator Data'!B71</f>
        <v>GRC</v>
      </c>
      <c r="C69" s="79">
        <f t="shared" si="15"/>
        <v>2.7</v>
      </c>
      <c r="D69" s="79" t="str">
        <f t="shared" ref="D69:D132" si="22">IF(C69&gt;=6.9,"Very High",IF(C69&gt;=5.1,"High",IF(C69&gt;=3.2,"Medium",IF(C69&gt;=2.2,"Low","Very Low"))))</f>
        <v>Low</v>
      </c>
      <c r="E69" s="80">
        <f t="shared" si="16"/>
        <v>126</v>
      </c>
      <c r="F69" s="81">
        <f>VLOOKUP($B69,'Lack of Reliability Index'!$A$2:$H$192,8,FALSE)</f>
        <v>3.9322033898305095</v>
      </c>
      <c r="G69" s="79">
        <f t="shared" si="17"/>
        <v>2.8</v>
      </c>
      <c r="H69" s="79">
        <f>'Hazard &amp; Exposure'!CW71</f>
        <v>4.9000000000000004</v>
      </c>
      <c r="I69" s="85">
        <f>'Hazard &amp; Exposure'!AL71</f>
        <v>8.1</v>
      </c>
      <c r="J69" s="85">
        <f>'Hazard &amp; Exposure'!AM71</f>
        <v>3.8</v>
      </c>
      <c r="K69" s="85">
        <f>'Hazard &amp; Exposure'!AN71</f>
        <v>7.2</v>
      </c>
      <c r="L69" s="85">
        <f>'Hazard &amp; Exposure'!AO71</f>
        <v>0</v>
      </c>
      <c r="M69" s="85">
        <f>'Hazard &amp; Exposure'!AP71</f>
        <v>5</v>
      </c>
      <c r="N69" s="85">
        <f>'Hazard &amp; Exposure'!AS71</f>
        <v>1.9</v>
      </c>
      <c r="O69" s="85">
        <f>'Hazard &amp; Exposure'!CV71</f>
        <v>4.8</v>
      </c>
      <c r="P69" s="79">
        <f>'Hazard &amp; Exposure'!CZ71</f>
        <v>0.1</v>
      </c>
      <c r="Q69" s="85">
        <f>'Hazard &amp; Exposure'!CX71</f>
        <v>0.1</v>
      </c>
      <c r="R69" s="85">
        <f>'Hazard &amp; Exposure'!CY71</f>
        <v>0</v>
      </c>
      <c r="S69" s="79">
        <f t="shared" si="18"/>
        <v>2.9</v>
      </c>
      <c r="T69" s="79">
        <f>Vulnerability!O71</f>
        <v>0.5</v>
      </c>
      <c r="U69" s="132">
        <f>Vulnerability!E71</f>
        <v>0.1</v>
      </c>
      <c r="V69" s="132">
        <f>Vulnerability!H71</f>
        <v>1.8</v>
      </c>
      <c r="W69" s="132">
        <f>Vulnerability!N71</f>
        <v>0.1</v>
      </c>
      <c r="X69" s="79">
        <f>Vulnerability!AM71</f>
        <v>4.8</v>
      </c>
      <c r="Y69" s="132">
        <f>Vulnerability!T71</f>
        <v>7.4</v>
      </c>
      <c r="Z69" s="131">
        <f>Vulnerability!AB71</f>
        <v>0.2</v>
      </c>
      <c r="AA69" s="131">
        <f>Vulnerability!AE71</f>
        <v>0.3</v>
      </c>
      <c r="AB69" s="131">
        <f>Vulnerability!AH71</f>
        <v>0.3</v>
      </c>
      <c r="AC69" s="131">
        <f>Vulnerability!AK71</f>
        <v>1.1000000000000001</v>
      </c>
      <c r="AD69" s="132">
        <f>Vulnerability!AL71</f>
        <v>0.5</v>
      </c>
      <c r="AE69" s="79">
        <f t="shared" si="19"/>
        <v>2.2999999999999998</v>
      </c>
      <c r="AF69" s="79">
        <f>'Lack of Coping Capacity'!H71</f>
        <v>3.5</v>
      </c>
      <c r="AG69" s="137">
        <f>'Lack of Coping Capacity'!D71</f>
        <v>2.2999999999999998</v>
      </c>
      <c r="AH69" s="137">
        <f>'Lack of Coping Capacity'!G71</f>
        <v>4.5999999999999996</v>
      </c>
      <c r="AI69" s="79">
        <f>'Lack of Coping Capacity'!AA71</f>
        <v>0.8</v>
      </c>
      <c r="AJ69" s="137">
        <f>'Lack of Coping Capacity'!M71</f>
        <v>2.1</v>
      </c>
      <c r="AK69" s="137">
        <f>'Lack of Coping Capacity'!R71</f>
        <v>0</v>
      </c>
      <c r="AL69" s="137">
        <f>'Lack of Coping Capacity'!Z71</f>
        <v>0.4</v>
      </c>
      <c r="AM69" s="82">
        <f>'Imputed and missing data hidden'!BU67</f>
        <v>10</v>
      </c>
      <c r="AN69" s="83">
        <f t="shared" si="20"/>
        <v>0.19607843137254902</v>
      </c>
      <c r="AO69" s="82" t="str">
        <f t="shared" si="21"/>
        <v/>
      </c>
      <c r="AP69" s="84">
        <f>'Indicator Date hidden2'!BV68</f>
        <v>0.23728813559322035</v>
      </c>
    </row>
    <row r="70" spans="1:42">
      <c r="A70" s="77" t="str">
        <f>'Indicator Data'!A72</f>
        <v>Grenada</v>
      </c>
      <c r="B70" s="77" t="str">
        <f>'Indicator Data'!B72</f>
        <v>GRD</v>
      </c>
      <c r="C70" s="79">
        <f t="shared" si="15"/>
        <v>2.5</v>
      </c>
      <c r="D70" s="79" t="str">
        <f t="shared" si="22"/>
        <v>Low</v>
      </c>
      <c r="E70" s="80">
        <f t="shared" si="16"/>
        <v>136</v>
      </c>
      <c r="F70" s="81">
        <f>VLOOKUP($B70,'Lack of Reliability Index'!$A$2:$H$192,8,FALSE)</f>
        <v>7.3066666666666666</v>
      </c>
      <c r="G70" s="79">
        <f t="shared" si="17"/>
        <v>1.4</v>
      </c>
      <c r="H70" s="79">
        <f>'Hazard &amp; Exposure'!CW72</f>
        <v>2.6</v>
      </c>
      <c r="I70" s="85">
        <f>'Hazard &amp; Exposure'!AL72</f>
        <v>3.4</v>
      </c>
      <c r="J70" s="85">
        <f>'Hazard &amp; Exposure'!AM72</f>
        <v>0</v>
      </c>
      <c r="K70" s="85">
        <f>'Hazard &amp; Exposure'!AN72</f>
        <v>0</v>
      </c>
      <c r="L70" s="85">
        <f>'Hazard &amp; Exposure'!AO72</f>
        <v>6</v>
      </c>
      <c r="M70" s="85">
        <f>'Hazard &amp; Exposure'!AP72</f>
        <v>2.5</v>
      </c>
      <c r="N70" s="85">
        <f>'Hazard &amp; Exposure'!AS72</f>
        <v>0.5</v>
      </c>
      <c r="O70" s="85">
        <f>'Hazard &amp; Exposure'!CV72</f>
        <v>3.9</v>
      </c>
      <c r="P70" s="79">
        <f>'Hazard &amp; Exposure'!CZ72</f>
        <v>0</v>
      </c>
      <c r="Q70" s="85">
        <f>'Hazard &amp; Exposure'!CX72</f>
        <v>0</v>
      </c>
      <c r="R70" s="85">
        <f>'Hazard &amp; Exposure'!CY72</f>
        <v>0</v>
      </c>
      <c r="S70" s="79">
        <f t="shared" si="18"/>
        <v>2.9</v>
      </c>
      <c r="T70" s="79">
        <f>Vulnerability!O72</f>
        <v>2.2999999999999998</v>
      </c>
      <c r="U70" s="132">
        <f>Vulnerability!E72</f>
        <v>2.1</v>
      </c>
      <c r="V70" s="132">
        <f>Vulnerability!H72</f>
        <v>4.7</v>
      </c>
      <c r="W70" s="132">
        <f>Vulnerability!N72</f>
        <v>0.4</v>
      </c>
      <c r="X70" s="79">
        <f>Vulnerability!AM72</f>
        <v>3.5</v>
      </c>
      <c r="Y70" s="132">
        <f>Vulnerability!T72</f>
        <v>0</v>
      </c>
      <c r="Z70" s="131">
        <f>Vulnerability!AB72</f>
        <v>0.1</v>
      </c>
      <c r="AA70" s="131">
        <f>Vulnerability!AE72</f>
        <v>1.2</v>
      </c>
      <c r="AB70" s="131">
        <f>Vulnerability!AH72</f>
        <v>10</v>
      </c>
      <c r="AC70" s="131">
        <f>Vulnerability!AK72</f>
        <v>5.0999999999999996</v>
      </c>
      <c r="AD70" s="132">
        <f>Vulnerability!AL72</f>
        <v>5.9</v>
      </c>
      <c r="AE70" s="79">
        <f t="shared" si="19"/>
        <v>3.9</v>
      </c>
      <c r="AF70" s="79">
        <f>'Lack of Coping Capacity'!H72</f>
        <v>4.8</v>
      </c>
      <c r="AG70" s="137">
        <f>'Lack of Coping Capacity'!D72</f>
        <v>4.7</v>
      </c>
      <c r="AH70" s="137">
        <f>'Lack of Coping Capacity'!G72</f>
        <v>4.8</v>
      </c>
      <c r="AI70" s="79">
        <f>'Lack of Coping Capacity'!AA72</f>
        <v>2.8</v>
      </c>
      <c r="AJ70" s="137">
        <f>'Lack of Coping Capacity'!M72</f>
        <v>3</v>
      </c>
      <c r="AK70" s="137">
        <f>'Lack of Coping Capacity'!R72</f>
        <v>0.6</v>
      </c>
      <c r="AL70" s="137">
        <f>'Lack of Coping Capacity'!Z72</f>
        <v>4.7</v>
      </c>
      <c r="AM70" s="82">
        <f>'Imputed and missing data hidden'!BU68</f>
        <v>20</v>
      </c>
      <c r="AN70" s="83">
        <f t="shared" si="20"/>
        <v>0.39215686274509803</v>
      </c>
      <c r="AO70" s="82" t="str">
        <f t="shared" si="21"/>
        <v/>
      </c>
      <c r="AP70" s="84">
        <f>'Indicator Date hidden2'!BV69</f>
        <v>0.62</v>
      </c>
    </row>
    <row r="71" spans="1:42">
      <c r="A71" s="77" t="str">
        <f>'Indicator Data'!A73</f>
        <v>Guatemala</v>
      </c>
      <c r="B71" s="77" t="str">
        <f>'Indicator Data'!B73</f>
        <v>GTM</v>
      </c>
      <c r="C71" s="79">
        <f t="shared" si="15"/>
        <v>4.9000000000000004</v>
      </c>
      <c r="D71" s="79" t="str">
        <f t="shared" si="22"/>
        <v>Medium</v>
      </c>
      <c r="E71" s="80">
        <f t="shared" si="16"/>
        <v>42</v>
      </c>
      <c r="F71" s="81">
        <f>VLOOKUP($B71,'Lack of Reliability Index'!$A$2:$H$192,8,FALSE)</f>
        <v>3.1363184079601991</v>
      </c>
      <c r="G71" s="79">
        <f t="shared" si="17"/>
        <v>3.6</v>
      </c>
      <c r="H71" s="79">
        <f>'Hazard &amp; Exposure'!CW73</f>
        <v>5.9</v>
      </c>
      <c r="I71" s="85">
        <f>'Hazard &amp; Exposure'!AL73</f>
        <v>9.5</v>
      </c>
      <c r="J71" s="85">
        <f>'Hazard &amp; Exposure'!AM73</f>
        <v>4.2</v>
      </c>
      <c r="K71" s="85">
        <f>'Hazard &amp; Exposure'!AN73</f>
        <v>6.8</v>
      </c>
      <c r="L71" s="85">
        <f>'Hazard &amp; Exposure'!AO73</f>
        <v>3.7</v>
      </c>
      <c r="M71" s="85">
        <f>'Hazard &amp; Exposure'!AP73</f>
        <v>3.7</v>
      </c>
      <c r="N71" s="85">
        <f>'Hazard &amp; Exposure'!AS73</f>
        <v>3.5</v>
      </c>
      <c r="O71" s="85">
        <f>'Hazard &amp; Exposure'!CV73</f>
        <v>5.7</v>
      </c>
      <c r="P71" s="79">
        <f>'Hazard &amp; Exposure'!CZ73</f>
        <v>0.3</v>
      </c>
      <c r="Q71" s="85">
        <f>'Hazard &amp; Exposure'!CX73</f>
        <v>0.6</v>
      </c>
      <c r="R71" s="85">
        <f>'Hazard &amp; Exposure'!CY73</f>
        <v>0</v>
      </c>
      <c r="S71" s="79">
        <f t="shared" si="18"/>
        <v>6.2</v>
      </c>
      <c r="T71" s="79">
        <f>Vulnerability!O73</f>
        <v>5.6</v>
      </c>
      <c r="U71" s="132">
        <f>Vulnerability!E73</f>
        <v>6.8</v>
      </c>
      <c r="V71" s="132">
        <f>Vulnerability!H73</f>
        <v>6.1</v>
      </c>
      <c r="W71" s="132">
        <f>Vulnerability!N73</f>
        <v>2.7</v>
      </c>
      <c r="X71" s="79">
        <f>Vulnerability!AM73</f>
        <v>6.8</v>
      </c>
      <c r="Y71" s="132">
        <f>Vulnerability!T73</f>
        <v>7.7</v>
      </c>
      <c r="Z71" s="131">
        <f>Vulnerability!AB73</f>
        <v>0.3</v>
      </c>
      <c r="AA71" s="131">
        <f>Vulnerability!AE73</f>
        <v>2.5</v>
      </c>
      <c r="AB71" s="131">
        <f>Vulnerability!AH73</f>
        <v>10</v>
      </c>
      <c r="AC71" s="131">
        <f>Vulnerability!AK73</f>
        <v>2.9</v>
      </c>
      <c r="AD71" s="132">
        <f>Vulnerability!AL73</f>
        <v>5.7</v>
      </c>
      <c r="AE71" s="79">
        <f t="shared" si="19"/>
        <v>5.4</v>
      </c>
      <c r="AF71" s="79">
        <f>'Lack of Coping Capacity'!H73</f>
        <v>6.4</v>
      </c>
      <c r="AG71" s="137">
        <f>'Lack of Coping Capacity'!D73</f>
        <v>5.5</v>
      </c>
      <c r="AH71" s="137">
        <f>'Lack of Coping Capacity'!G73</f>
        <v>7.3</v>
      </c>
      <c r="AI71" s="79">
        <f>'Lack of Coping Capacity'!AA73</f>
        <v>4.0999999999999996</v>
      </c>
      <c r="AJ71" s="137">
        <f>'Lack of Coping Capacity'!M73</f>
        <v>3.1</v>
      </c>
      <c r="AK71" s="137">
        <f>'Lack of Coping Capacity'!R73</f>
        <v>4.2</v>
      </c>
      <c r="AL71" s="137">
        <f>'Lack of Coping Capacity'!Z73</f>
        <v>4.9000000000000004</v>
      </c>
      <c r="AM71" s="82">
        <f>'Imputed and missing data hidden'!BU69</f>
        <v>4</v>
      </c>
      <c r="AN71" s="83">
        <f t="shared" si="20"/>
        <v>7.8431372549019607E-2</v>
      </c>
      <c r="AO71" s="82" t="str">
        <f t="shared" si="21"/>
        <v/>
      </c>
      <c r="AP71" s="84">
        <f>'Indicator Date hidden2'!BV70</f>
        <v>0.38805970149253732</v>
      </c>
    </row>
    <row r="72" spans="1:42">
      <c r="A72" s="77" t="str">
        <f>'Indicator Data'!A74</f>
        <v>Guinea</v>
      </c>
      <c r="B72" s="77" t="str">
        <f>'Indicator Data'!B74</f>
        <v>GIN</v>
      </c>
      <c r="C72" s="79">
        <f t="shared" si="15"/>
        <v>4.2</v>
      </c>
      <c r="D72" s="79" t="str">
        <f t="shared" si="22"/>
        <v>Medium</v>
      </c>
      <c r="E72" s="80">
        <f t="shared" si="16"/>
        <v>61</v>
      </c>
      <c r="F72" s="81">
        <f>VLOOKUP($B72,'Lack of Reliability Index'!$A$2:$H$192,8,FALSE)</f>
        <v>1.3176470588235283</v>
      </c>
      <c r="G72" s="79">
        <f t="shared" si="17"/>
        <v>2.2999999999999998</v>
      </c>
      <c r="H72" s="79">
        <f>'Hazard &amp; Exposure'!CW74</f>
        <v>3.7</v>
      </c>
      <c r="I72" s="85">
        <f>'Hazard &amp; Exposure'!AL74</f>
        <v>0.1</v>
      </c>
      <c r="J72" s="85">
        <f>'Hazard &amp; Exposure'!AM74</f>
        <v>5.5</v>
      </c>
      <c r="K72" s="85">
        <f>'Hazard &amp; Exposure'!AN74</f>
        <v>2.7</v>
      </c>
      <c r="L72" s="85">
        <f>'Hazard &amp; Exposure'!AO74</f>
        <v>0</v>
      </c>
      <c r="M72" s="85">
        <f>'Hazard &amp; Exposure'!AP74</f>
        <v>4.9000000000000004</v>
      </c>
      <c r="N72" s="85">
        <f>'Hazard &amp; Exposure'!AS74</f>
        <v>0.7</v>
      </c>
      <c r="O72" s="85">
        <f>'Hazard &amp; Exposure'!CV74</f>
        <v>7.9</v>
      </c>
      <c r="P72" s="79">
        <f>'Hazard &amp; Exposure'!CZ74</f>
        <v>0.7</v>
      </c>
      <c r="Q72" s="85">
        <f>'Hazard &amp; Exposure'!CX74</f>
        <v>1.4</v>
      </c>
      <c r="R72" s="85">
        <f>'Hazard &amp; Exposure'!CY74</f>
        <v>0</v>
      </c>
      <c r="S72" s="79">
        <f t="shared" si="18"/>
        <v>4.5999999999999996</v>
      </c>
      <c r="T72" s="79">
        <f>Vulnerability!O74</f>
        <v>6.1</v>
      </c>
      <c r="U72" s="132">
        <f>Vulnerability!E74</f>
        <v>9.1</v>
      </c>
      <c r="V72" s="132">
        <f>Vulnerability!H74</f>
        <v>4.7</v>
      </c>
      <c r="W72" s="132">
        <f>Vulnerability!N74</f>
        <v>1.4</v>
      </c>
      <c r="X72" s="79">
        <f>Vulnerability!AM74</f>
        <v>2.6</v>
      </c>
      <c r="Y72" s="132">
        <f>Vulnerability!T74</f>
        <v>1.6</v>
      </c>
      <c r="Z72" s="131">
        <f>Vulnerability!AB74</f>
        <v>5.0999999999999996</v>
      </c>
      <c r="AA72" s="131">
        <f>Vulnerability!AE74</f>
        <v>5.4</v>
      </c>
      <c r="AB72" s="131">
        <f>Vulnerability!AH74</f>
        <v>0.2</v>
      </c>
      <c r="AC72" s="131">
        <f>Vulnerability!AK74</f>
        <v>2.2000000000000002</v>
      </c>
      <c r="AD72" s="132">
        <f>Vulnerability!AL74</f>
        <v>3.5</v>
      </c>
      <c r="AE72" s="79">
        <f t="shared" si="19"/>
        <v>6.9</v>
      </c>
      <c r="AF72" s="79">
        <f>'Lack of Coping Capacity'!H74</f>
        <v>6.1</v>
      </c>
      <c r="AG72" s="137">
        <f>'Lack of Coping Capacity'!D74</f>
        <v>5</v>
      </c>
      <c r="AH72" s="137">
        <f>'Lack of Coping Capacity'!G74</f>
        <v>7.2</v>
      </c>
      <c r="AI72" s="79">
        <f>'Lack of Coping Capacity'!AA74</f>
        <v>7.5</v>
      </c>
      <c r="AJ72" s="137">
        <f>'Lack of Coping Capacity'!M74</f>
        <v>6.4</v>
      </c>
      <c r="AK72" s="137">
        <f>'Lack of Coping Capacity'!R74</f>
        <v>7.3</v>
      </c>
      <c r="AL72" s="137">
        <f>'Lack of Coping Capacity'!Z74</f>
        <v>8.6999999999999993</v>
      </c>
      <c r="AM72" s="82">
        <f>'Imputed and missing data hidden'!BU70</f>
        <v>2</v>
      </c>
      <c r="AN72" s="83">
        <f t="shared" si="20"/>
        <v>3.9215686274509803E-2</v>
      </c>
      <c r="AO72" s="82" t="str">
        <f t="shared" si="21"/>
        <v/>
      </c>
      <c r="AP72" s="84">
        <f>'Indicator Date hidden2'!BV71</f>
        <v>0.14705882352941177</v>
      </c>
    </row>
    <row r="73" spans="1:42">
      <c r="A73" s="77" t="str">
        <f>'Indicator Data'!A75</f>
        <v>Guinea-Bissau</v>
      </c>
      <c r="B73" s="77" t="str">
        <f>'Indicator Data'!B75</f>
        <v>GNB</v>
      </c>
      <c r="C73" s="79">
        <f t="shared" si="15"/>
        <v>3.7</v>
      </c>
      <c r="D73" s="79" t="str">
        <f t="shared" si="22"/>
        <v>Medium</v>
      </c>
      <c r="E73" s="80">
        <f t="shared" si="16"/>
        <v>79</v>
      </c>
      <c r="F73" s="81">
        <f>VLOOKUP($B73,'Lack of Reliability Index'!$A$2:$H$192,8,FALSE)</f>
        <v>0.69565217391304301</v>
      </c>
      <c r="G73" s="79">
        <f t="shared" si="17"/>
        <v>1.3</v>
      </c>
      <c r="H73" s="79">
        <f>'Hazard &amp; Exposure'!CW75</f>
        <v>2.4</v>
      </c>
      <c r="I73" s="85">
        <f>'Hazard &amp; Exposure'!AL75</f>
        <v>0.1</v>
      </c>
      <c r="J73" s="85">
        <f>'Hazard &amp; Exposure'!AM75</f>
        <v>2.8</v>
      </c>
      <c r="K73" s="85">
        <f>'Hazard &amp; Exposure'!AN75</f>
        <v>0</v>
      </c>
      <c r="L73" s="85">
        <f>'Hazard &amp; Exposure'!AO75</f>
        <v>0</v>
      </c>
      <c r="M73" s="85">
        <f>'Hazard &amp; Exposure'!AP75</f>
        <v>2.1</v>
      </c>
      <c r="N73" s="85">
        <f>'Hazard &amp; Exposure'!AS75</f>
        <v>1.9</v>
      </c>
      <c r="O73" s="85">
        <f>'Hazard &amp; Exposure'!CV75</f>
        <v>7.2</v>
      </c>
      <c r="P73" s="79">
        <f>'Hazard &amp; Exposure'!CZ75</f>
        <v>0.1</v>
      </c>
      <c r="Q73" s="85">
        <f>'Hazard &amp; Exposure'!CX75</f>
        <v>0.1</v>
      </c>
      <c r="R73" s="85">
        <f>'Hazard &amp; Exposure'!CY75</f>
        <v>0</v>
      </c>
      <c r="S73" s="79">
        <f t="shared" si="18"/>
        <v>5.2</v>
      </c>
      <c r="T73" s="79">
        <f>Vulnerability!O75</f>
        <v>6.8</v>
      </c>
      <c r="U73" s="132">
        <f>Vulnerability!E75</f>
        <v>8.9</v>
      </c>
      <c r="V73" s="132">
        <f>Vulnerability!H75</f>
        <v>5.3</v>
      </c>
      <c r="W73" s="132">
        <f>Vulnerability!N75</f>
        <v>3.9</v>
      </c>
      <c r="X73" s="79">
        <f>Vulnerability!AM75</f>
        <v>3.1</v>
      </c>
      <c r="Y73" s="132">
        <f>Vulnerability!T75</f>
        <v>0</v>
      </c>
      <c r="Z73" s="131">
        <f>Vulnerability!AB75</f>
        <v>5.8</v>
      </c>
      <c r="AA73" s="131">
        <f>Vulnerability!AE75</f>
        <v>4.5999999999999996</v>
      </c>
      <c r="AB73" s="131">
        <f>Vulnerability!AH75</f>
        <v>0</v>
      </c>
      <c r="AC73" s="131">
        <f>Vulnerability!AK75</f>
        <v>8.1999999999999993</v>
      </c>
      <c r="AD73" s="132">
        <f>Vulnerability!AL75</f>
        <v>5.3</v>
      </c>
      <c r="AE73" s="79">
        <f t="shared" si="19"/>
        <v>7.7</v>
      </c>
      <c r="AF73" s="79">
        <f>'Lack of Coping Capacity'!H75</f>
        <v>7.9</v>
      </c>
      <c r="AG73" s="137">
        <f>'Lack of Coping Capacity'!D75</f>
        <v>7.8</v>
      </c>
      <c r="AH73" s="137">
        <f>'Lack of Coping Capacity'!G75</f>
        <v>7.9</v>
      </c>
      <c r="AI73" s="79">
        <f>'Lack of Coping Capacity'!AA75</f>
        <v>7.5</v>
      </c>
      <c r="AJ73" s="137">
        <f>'Lack of Coping Capacity'!M75</f>
        <v>6.1</v>
      </c>
      <c r="AK73" s="137">
        <f>'Lack of Coping Capacity'!R75</f>
        <v>8.1999999999999993</v>
      </c>
      <c r="AL73" s="137">
        <f>'Lack of Coping Capacity'!Z75</f>
        <v>8.3000000000000007</v>
      </c>
      <c r="AM73" s="82">
        <f>'Imputed and missing data hidden'!BU71</f>
        <v>0</v>
      </c>
      <c r="AN73" s="83">
        <f t="shared" si="20"/>
        <v>0</v>
      </c>
      <c r="AO73" s="82" t="str">
        <f t="shared" si="21"/>
        <v/>
      </c>
      <c r="AP73" s="84">
        <f>'Indicator Date hidden2'!BV72</f>
        <v>0.13043478260869565</v>
      </c>
    </row>
    <row r="74" spans="1:42">
      <c r="A74" s="77" t="str">
        <f>'Indicator Data'!A76</f>
        <v>Guyana</v>
      </c>
      <c r="B74" s="77" t="str">
        <f>'Indicator Data'!B76</f>
        <v>GUY</v>
      </c>
      <c r="C74" s="79">
        <f t="shared" si="15"/>
        <v>3.5</v>
      </c>
      <c r="D74" s="79" t="str">
        <f t="shared" si="22"/>
        <v>Medium</v>
      </c>
      <c r="E74" s="80">
        <f t="shared" si="16"/>
        <v>89</v>
      </c>
      <c r="F74" s="81">
        <f>VLOOKUP($B74,'Lack of Reliability Index'!$A$2:$H$192,8,FALSE)</f>
        <v>2.2666666666666657</v>
      </c>
      <c r="G74" s="79">
        <f t="shared" si="17"/>
        <v>2.4</v>
      </c>
      <c r="H74" s="79">
        <f>'Hazard &amp; Exposure'!CW76</f>
        <v>4.2</v>
      </c>
      <c r="I74" s="85">
        <f>'Hazard &amp; Exposure'!AL76</f>
        <v>0.1</v>
      </c>
      <c r="J74" s="85">
        <f>'Hazard &amp; Exposure'!AM76</f>
        <v>6.9</v>
      </c>
      <c r="K74" s="85">
        <f>'Hazard &amp; Exposure'!AN76</f>
        <v>2.5</v>
      </c>
      <c r="L74" s="85">
        <f>'Hazard &amp; Exposure'!AO76</f>
        <v>0</v>
      </c>
      <c r="M74" s="85">
        <f>'Hazard &amp; Exposure'!AP76</f>
        <v>7</v>
      </c>
      <c r="N74" s="85">
        <f>'Hazard &amp; Exposure'!AS76</f>
        <v>3.7</v>
      </c>
      <c r="O74" s="85">
        <f>'Hazard &amp; Exposure'!CV76</f>
        <v>5.3</v>
      </c>
      <c r="P74" s="79">
        <f>'Hazard &amp; Exposure'!CZ76</f>
        <v>0.1</v>
      </c>
      <c r="Q74" s="85">
        <f>'Hazard &amp; Exposure'!CX76</f>
        <v>0.1</v>
      </c>
      <c r="R74" s="85">
        <f>'Hazard &amp; Exposure'!CY76</f>
        <v>0</v>
      </c>
      <c r="S74" s="79">
        <f t="shared" si="18"/>
        <v>3.9</v>
      </c>
      <c r="T74" s="79">
        <f>Vulnerability!O76</f>
        <v>3.8</v>
      </c>
      <c r="U74" s="132">
        <f>Vulnerability!E76</f>
        <v>3.1</v>
      </c>
      <c r="V74" s="132">
        <f>Vulnerability!H76</f>
        <v>5.5</v>
      </c>
      <c r="W74" s="132">
        <f>Vulnerability!N76</f>
        <v>3.5</v>
      </c>
      <c r="X74" s="79">
        <f>Vulnerability!AM76</f>
        <v>3.9</v>
      </c>
      <c r="Y74" s="132">
        <f>Vulnerability!T76</f>
        <v>5.9</v>
      </c>
      <c r="Z74" s="131">
        <f>Vulnerability!AB76</f>
        <v>2</v>
      </c>
      <c r="AA74" s="131">
        <f>Vulnerability!AE76</f>
        <v>2.1</v>
      </c>
      <c r="AB74" s="131">
        <f>Vulnerability!AH76</f>
        <v>0</v>
      </c>
      <c r="AC74" s="131">
        <f>Vulnerability!AK76</f>
        <v>0.6</v>
      </c>
      <c r="AD74" s="132">
        <f>Vulnerability!AL76</f>
        <v>1.2</v>
      </c>
      <c r="AE74" s="79">
        <f t="shared" si="19"/>
        <v>4.7</v>
      </c>
      <c r="AF74" s="79">
        <f>'Lack of Coping Capacity'!H76</f>
        <v>5.8</v>
      </c>
      <c r="AG74" s="137" t="str">
        <f>'Lack of Coping Capacity'!D76</f>
        <v>x</v>
      </c>
      <c r="AH74" s="137">
        <f>'Lack of Coping Capacity'!G76</f>
        <v>5.8</v>
      </c>
      <c r="AI74" s="79">
        <f>'Lack of Coping Capacity'!AA76</f>
        <v>3.3</v>
      </c>
      <c r="AJ74" s="137">
        <f>'Lack of Coping Capacity'!M76</f>
        <v>2.2999999999999998</v>
      </c>
      <c r="AK74" s="137">
        <f>'Lack of Coping Capacity'!R76</f>
        <v>3.9</v>
      </c>
      <c r="AL74" s="137">
        <f>'Lack of Coping Capacity'!Z76</f>
        <v>3.6</v>
      </c>
      <c r="AM74" s="82">
        <f>'Imputed and missing data hidden'!BU72</f>
        <v>6</v>
      </c>
      <c r="AN74" s="83">
        <f t="shared" si="20"/>
        <v>0.11764705882352941</v>
      </c>
      <c r="AO74" s="82" t="str">
        <f t="shared" si="21"/>
        <v/>
      </c>
      <c r="AP74" s="84">
        <f>'Indicator Date hidden2'!BV73</f>
        <v>0.125</v>
      </c>
    </row>
    <row r="75" spans="1:42">
      <c r="A75" s="77" t="str">
        <f>'Indicator Data'!A77</f>
        <v>Haiti</v>
      </c>
      <c r="B75" s="77" t="str">
        <f>'Indicator Data'!B77</f>
        <v>HTI</v>
      </c>
      <c r="C75" s="79">
        <f t="shared" si="15"/>
        <v>7.2</v>
      </c>
      <c r="D75" s="79" t="str">
        <f t="shared" si="22"/>
        <v>Very High</v>
      </c>
      <c r="E75" s="80">
        <f t="shared" si="16"/>
        <v>11</v>
      </c>
      <c r="F75" s="81">
        <f>VLOOKUP($B75,'Lack of Reliability Index'!$A$2:$H$192,8,FALSE)</f>
        <v>4.8159203980099505</v>
      </c>
      <c r="G75" s="79">
        <f t="shared" si="17"/>
        <v>7.7</v>
      </c>
      <c r="H75" s="79">
        <f>'Hazard &amp; Exposure'!CW77</f>
        <v>6.5</v>
      </c>
      <c r="I75" s="85">
        <f>'Hazard &amp; Exposure'!AL77</f>
        <v>8.4</v>
      </c>
      <c r="J75" s="85">
        <f>'Hazard &amp; Exposure'!AM77</f>
        <v>4.5999999999999996</v>
      </c>
      <c r="K75" s="85">
        <f>'Hazard &amp; Exposure'!AN77</f>
        <v>4.0999999999999996</v>
      </c>
      <c r="L75" s="85">
        <f>'Hazard &amp; Exposure'!AO77</f>
        <v>8.9</v>
      </c>
      <c r="M75" s="85">
        <f>'Hazard &amp; Exposure'!AP77</f>
        <v>4.5</v>
      </c>
      <c r="N75" s="85">
        <f>'Hazard &amp; Exposure'!AS77</f>
        <v>3.7</v>
      </c>
      <c r="O75" s="85">
        <f>'Hazard &amp; Exposure'!CV77</f>
        <v>7.6</v>
      </c>
      <c r="P75" s="79">
        <f>'Hazard &amp; Exposure'!CZ77</f>
        <v>8.6</v>
      </c>
      <c r="Q75" s="85">
        <f>'Hazard &amp; Exposure'!CX77</f>
        <v>9.3000000000000007</v>
      </c>
      <c r="R75" s="85">
        <f>'Hazard &amp; Exposure'!CY77</f>
        <v>7.5</v>
      </c>
      <c r="S75" s="79">
        <f t="shared" si="18"/>
        <v>6.7</v>
      </c>
      <c r="T75" s="79">
        <f>Vulnerability!O77</f>
        <v>6.7</v>
      </c>
      <c r="U75" s="132">
        <f>Vulnerability!E77</f>
        <v>7.8</v>
      </c>
      <c r="V75" s="132">
        <f>Vulnerability!H77</f>
        <v>6.2</v>
      </c>
      <c r="W75" s="132">
        <f>Vulnerability!N77</f>
        <v>4.8</v>
      </c>
      <c r="X75" s="79">
        <f>Vulnerability!AM77</f>
        <v>6.6</v>
      </c>
      <c r="Y75" s="132">
        <f>Vulnerability!T77</f>
        <v>7.7</v>
      </c>
      <c r="Z75" s="131">
        <f>Vulnerability!AB77</f>
        <v>2.6</v>
      </c>
      <c r="AA75" s="131">
        <f>Vulnerability!AE77</f>
        <v>3.2</v>
      </c>
      <c r="AB75" s="131">
        <f>Vulnerability!AH77</f>
        <v>0.1</v>
      </c>
      <c r="AC75" s="131">
        <f>Vulnerability!AK77</f>
        <v>9.4</v>
      </c>
      <c r="AD75" s="132">
        <f>Vulnerability!AL77</f>
        <v>5.0999999999999996</v>
      </c>
      <c r="AE75" s="79">
        <f t="shared" si="19"/>
        <v>7.2</v>
      </c>
      <c r="AF75" s="79">
        <f>'Lack of Coping Capacity'!H77</f>
        <v>7.8</v>
      </c>
      <c r="AG75" s="137">
        <f>'Lack of Coping Capacity'!D77</f>
        <v>6.7</v>
      </c>
      <c r="AH75" s="137">
        <f>'Lack of Coping Capacity'!G77</f>
        <v>8.9</v>
      </c>
      <c r="AI75" s="79">
        <f>'Lack of Coping Capacity'!AA77</f>
        <v>6.4</v>
      </c>
      <c r="AJ75" s="137">
        <f>'Lack of Coping Capacity'!M77</f>
        <v>6.3</v>
      </c>
      <c r="AK75" s="137">
        <f>'Lack of Coping Capacity'!R77</f>
        <v>5</v>
      </c>
      <c r="AL75" s="137">
        <f>'Lack of Coping Capacity'!Z77</f>
        <v>7.9</v>
      </c>
      <c r="AM75" s="82">
        <f>'Imputed and missing data hidden'!BU73</f>
        <v>4</v>
      </c>
      <c r="AN75" s="83">
        <f t="shared" si="20"/>
        <v>7.8431372549019607E-2</v>
      </c>
      <c r="AO75" s="82" t="str">
        <f t="shared" si="21"/>
        <v>YES</v>
      </c>
      <c r="AP75" s="84">
        <f>'Indicator Date hidden2'!BV74</f>
        <v>0.52238805970149249</v>
      </c>
    </row>
    <row r="76" spans="1:42">
      <c r="A76" s="77" t="str">
        <f>'Indicator Data'!A78</f>
        <v>Honduras</v>
      </c>
      <c r="B76" s="77" t="str">
        <f>'Indicator Data'!B78</f>
        <v>HND</v>
      </c>
      <c r="C76" s="79">
        <f t="shared" si="15"/>
        <v>5.6</v>
      </c>
      <c r="D76" s="79" t="str">
        <f t="shared" si="22"/>
        <v>High</v>
      </c>
      <c r="E76" s="80">
        <f t="shared" si="16"/>
        <v>28</v>
      </c>
      <c r="F76" s="81">
        <f>VLOOKUP($B76,'Lack of Reliability Index'!$A$2:$H$192,8,FALSE)</f>
        <v>2.7878787878787881</v>
      </c>
      <c r="G76" s="79">
        <f t="shared" si="17"/>
        <v>6</v>
      </c>
      <c r="H76" s="79">
        <f>'Hazard &amp; Exposure'!CW78</f>
        <v>5.8</v>
      </c>
      <c r="I76" s="85">
        <f>'Hazard &amp; Exposure'!AL78</f>
        <v>8.1</v>
      </c>
      <c r="J76" s="85">
        <f>'Hazard &amp; Exposure'!AM78</f>
        <v>5.4</v>
      </c>
      <c r="K76" s="85">
        <f>'Hazard &amp; Exposure'!AN78</f>
        <v>6.4</v>
      </c>
      <c r="L76" s="85">
        <f>'Hazard &amp; Exposure'!AO78</f>
        <v>4.5999999999999996</v>
      </c>
      <c r="M76" s="85">
        <f>'Hazard &amp; Exposure'!AP78</f>
        <v>4</v>
      </c>
      <c r="N76" s="85">
        <f>'Hazard &amp; Exposure'!AS78</f>
        <v>4.9000000000000004</v>
      </c>
      <c r="O76" s="85">
        <f>'Hazard &amp; Exposure'!CV78</f>
        <v>6</v>
      </c>
      <c r="P76" s="79">
        <f>'Hazard &amp; Exposure'!CZ78</f>
        <v>6.1</v>
      </c>
      <c r="Q76" s="85">
        <f>'Hazard &amp; Exposure'!CX78</f>
        <v>6.2</v>
      </c>
      <c r="R76" s="85">
        <f>'Hazard &amp; Exposure'!CY78</f>
        <v>5.9</v>
      </c>
      <c r="S76" s="79">
        <f t="shared" si="18"/>
        <v>5.5</v>
      </c>
      <c r="T76" s="79">
        <f>Vulnerability!O78</f>
        <v>5.5</v>
      </c>
      <c r="U76" s="132">
        <f>Vulnerability!E78</f>
        <v>5.9</v>
      </c>
      <c r="V76" s="132">
        <f>Vulnerability!H78</f>
        <v>5.7</v>
      </c>
      <c r="W76" s="132">
        <f>Vulnerability!N78</f>
        <v>4.5</v>
      </c>
      <c r="X76" s="79">
        <f>Vulnerability!AM78</f>
        <v>5.5</v>
      </c>
      <c r="Y76" s="132">
        <f>Vulnerability!T78</f>
        <v>7.6</v>
      </c>
      <c r="Z76" s="131">
        <f>Vulnerability!AB78</f>
        <v>0.8</v>
      </c>
      <c r="AA76" s="131">
        <f>Vulnerability!AE78</f>
        <v>1.4</v>
      </c>
      <c r="AB76" s="131">
        <f>Vulnerability!AH78</f>
        <v>0.8</v>
      </c>
      <c r="AC76" s="131">
        <f>Vulnerability!AK78</f>
        <v>4.9000000000000004</v>
      </c>
      <c r="AD76" s="132">
        <f>Vulnerability!AL78</f>
        <v>2.2000000000000002</v>
      </c>
      <c r="AE76" s="79">
        <f t="shared" si="19"/>
        <v>5.3</v>
      </c>
      <c r="AF76" s="79">
        <f>'Lack of Coping Capacity'!H78</f>
        <v>6.2</v>
      </c>
      <c r="AG76" s="137">
        <f>'Lack of Coping Capacity'!D78</f>
        <v>5.2</v>
      </c>
      <c r="AH76" s="137">
        <f>'Lack of Coping Capacity'!G78</f>
        <v>7.2</v>
      </c>
      <c r="AI76" s="79">
        <f>'Lack of Coping Capacity'!AA78</f>
        <v>4.3</v>
      </c>
      <c r="AJ76" s="137">
        <f>'Lack of Coping Capacity'!M78</f>
        <v>3.7</v>
      </c>
      <c r="AK76" s="137">
        <f>'Lack of Coping Capacity'!R78</f>
        <v>3.7</v>
      </c>
      <c r="AL76" s="137">
        <f>'Lack of Coping Capacity'!Z78</f>
        <v>5.5</v>
      </c>
      <c r="AM76" s="82">
        <f>'Imputed and missing data hidden'!BU74</f>
        <v>5</v>
      </c>
      <c r="AN76" s="83">
        <f t="shared" si="20"/>
        <v>9.8039215686274508E-2</v>
      </c>
      <c r="AO76" s="82" t="str">
        <f t="shared" si="21"/>
        <v/>
      </c>
      <c r="AP76" s="84">
        <f>'Indicator Date hidden2'!BV75</f>
        <v>0.27272727272727271</v>
      </c>
    </row>
    <row r="77" spans="1:42">
      <c r="A77" s="77" t="str">
        <f>'Indicator Data'!A79</f>
        <v>Hungary</v>
      </c>
      <c r="B77" s="77" t="str">
        <f>'Indicator Data'!B79</f>
        <v>HUN</v>
      </c>
      <c r="C77" s="79">
        <f t="shared" si="15"/>
        <v>2</v>
      </c>
      <c r="D77" s="79" t="str">
        <f t="shared" si="22"/>
        <v>Very Low</v>
      </c>
      <c r="E77" s="80">
        <f t="shared" si="16"/>
        <v>164</v>
      </c>
      <c r="F77" s="81">
        <f>VLOOKUP($B77,'Lack of Reliability Index'!$A$2:$H$192,8,FALSE)</f>
        <v>4.0180790960451986</v>
      </c>
      <c r="G77" s="79">
        <f t="shared" si="17"/>
        <v>1.6</v>
      </c>
      <c r="H77" s="79">
        <f>'Hazard &amp; Exposure'!CW79</f>
        <v>2.9</v>
      </c>
      <c r="I77" s="85">
        <f>'Hazard &amp; Exposure'!AL79</f>
        <v>1.8</v>
      </c>
      <c r="J77" s="85">
        <f>'Hazard &amp; Exposure'!AM79</f>
        <v>7.3</v>
      </c>
      <c r="K77" s="85">
        <f>'Hazard &amp; Exposure'!AN79</f>
        <v>0</v>
      </c>
      <c r="L77" s="85">
        <f>'Hazard &amp; Exposure'!AO79</f>
        <v>0</v>
      </c>
      <c r="M77" s="85">
        <f>'Hazard &amp; Exposure'!AP79</f>
        <v>0</v>
      </c>
      <c r="N77" s="85">
        <f>'Hazard &amp; Exposure'!AS79</f>
        <v>3</v>
      </c>
      <c r="O77" s="85">
        <f>'Hazard &amp; Exposure'!CV79</f>
        <v>4.9000000000000004</v>
      </c>
      <c r="P77" s="79">
        <f>'Hazard &amp; Exposure'!CZ79</f>
        <v>0.1</v>
      </c>
      <c r="Q77" s="85">
        <f>'Hazard &amp; Exposure'!CX79</f>
        <v>0.1</v>
      </c>
      <c r="R77" s="85">
        <f>'Hazard &amp; Exposure'!CY79</f>
        <v>0</v>
      </c>
      <c r="S77" s="79">
        <f t="shared" si="18"/>
        <v>2.2999999999999998</v>
      </c>
      <c r="T77" s="79">
        <f>Vulnerability!O79</f>
        <v>1.1000000000000001</v>
      </c>
      <c r="U77" s="132">
        <f>Vulnerability!E79</f>
        <v>1</v>
      </c>
      <c r="V77" s="132">
        <f>Vulnerability!H79</f>
        <v>2.1</v>
      </c>
      <c r="W77" s="132">
        <f>Vulnerability!N79</f>
        <v>0.4</v>
      </c>
      <c r="X77" s="79">
        <f>Vulnerability!AM79</f>
        <v>3.4</v>
      </c>
      <c r="Y77" s="132">
        <f>Vulnerability!T79</f>
        <v>5.5</v>
      </c>
      <c r="Z77" s="131">
        <f>Vulnerability!AB79</f>
        <v>0.1</v>
      </c>
      <c r="AA77" s="131">
        <f>Vulnerability!AE79</f>
        <v>0.3</v>
      </c>
      <c r="AB77" s="131">
        <f>Vulnerability!AH79</f>
        <v>0</v>
      </c>
      <c r="AC77" s="131">
        <f>Vulnerability!AK79</f>
        <v>1.2</v>
      </c>
      <c r="AD77" s="132">
        <f>Vulnerability!AL79</f>
        <v>0.4</v>
      </c>
      <c r="AE77" s="79">
        <f t="shared" si="19"/>
        <v>2.1</v>
      </c>
      <c r="AF77" s="79">
        <f>'Lack of Coping Capacity'!H79</f>
        <v>3.2</v>
      </c>
      <c r="AG77" s="137">
        <f>'Lack of Coping Capacity'!D79</f>
        <v>1.4</v>
      </c>
      <c r="AH77" s="137">
        <f>'Lack of Coping Capacity'!G79</f>
        <v>4.9000000000000004</v>
      </c>
      <c r="AI77" s="79">
        <f>'Lack of Coping Capacity'!AA79</f>
        <v>0.8</v>
      </c>
      <c r="AJ77" s="137">
        <f>'Lack of Coping Capacity'!M79</f>
        <v>1.5</v>
      </c>
      <c r="AK77" s="137">
        <f>'Lack of Coping Capacity'!R79</f>
        <v>0.1</v>
      </c>
      <c r="AL77" s="137">
        <f>'Lack of Coping Capacity'!Z79</f>
        <v>0.8</v>
      </c>
      <c r="AM77" s="82">
        <f>'Imputed and missing data hidden'!BU75</f>
        <v>11</v>
      </c>
      <c r="AN77" s="83">
        <f t="shared" si="20"/>
        <v>0.21568627450980393</v>
      </c>
      <c r="AO77" s="82" t="str">
        <f t="shared" si="21"/>
        <v/>
      </c>
      <c r="AP77" s="84">
        <f>'Indicator Date hidden2'!BV76</f>
        <v>0.20338983050847459</v>
      </c>
    </row>
    <row r="78" spans="1:42">
      <c r="A78" s="77" t="str">
        <f>'Indicator Data'!A80</f>
        <v>Iceland</v>
      </c>
      <c r="B78" s="77" t="str">
        <f>'Indicator Data'!B80</f>
        <v>ISL</v>
      </c>
      <c r="C78" s="79">
        <f t="shared" si="15"/>
        <v>1.7</v>
      </c>
      <c r="D78" s="79" t="str">
        <f t="shared" si="22"/>
        <v>Very Low</v>
      </c>
      <c r="E78" s="80">
        <f t="shared" si="16"/>
        <v>177</v>
      </c>
      <c r="F78" s="81">
        <f>VLOOKUP($B78,'Lack of Reliability Index'!$A$2:$H$192,8,FALSE)</f>
        <v>3.7523809523809524</v>
      </c>
      <c r="G78" s="79">
        <f t="shared" si="17"/>
        <v>1.4</v>
      </c>
      <c r="H78" s="79">
        <f>'Hazard &amp; Exposure'!CW80</f>
        <v>2.6</v>
      </c>
      <c r="I78" s="85">
        <f>'Hazard &amp; Exposure'!AL80</f>
        <v>5.4</v>
      </c>
      <c r="J78" s="85">
        <f>'Hazard &amp; Exposure'!AM80</f>
        <v>0</v>
      </c>
      <c r="K78" s="85">
        <f>'Hazard &amp; Exposure'!AN80</f>
        <v>0</v>
      </c>
      <c r="L78" s="85">
        <f>'Hazard &amp; Exposure'!AO80</f>
        <v>0</v>
      </c>
      <c r="M78" s="85">
        <f>'Hazard &amp; Exposure'!AP80</f>
        <v>6.5</v>
      </c>
      <c r="N78" s="85">
        <f>'Hazard &amp; Exposure'!AS80</f>
        <v>0</v>
      </c>
      <c r="O78" s="85">
        <f>'Hazard &amp; Exposure'!CV80</f>
        <v>2.8</v>
      </c>
      <c r="P78" s="79">
        <f>'Hazard &amp; Exposure'!CZ80</f>
        <v>0</v>
      </c>
      <c r="Q78" s="85">
        <f>'Hazard &amp; Exposure'!CX80</f>
        <v>0</v>
      </c>
      <c r="R78" s="85">
        <f>'Hazard &amp; Exposure'!CY80</f>
        <v>0</v>
      </c>
      <c r="S78" s="79">
        <f t="shared" si="18"/>
        <v>1.8</v>
      </c>
      <c r="T78" s="79">
        <f>Vulnerability!O80</f>
        <v>0.1</v>
      </c>
      <c r="U78" s="132">
        <f>Vulnerability!E80</f>
        <v>0</v>
      </c>
      <c r="V78" s="132">
        <f>Vulnerability!H80</f>
        <v>0.4</v>
      </c>
      <c r="W78" s="132">
        <f>Vulnerability!N80</f>
        <v>0.1</v>
      </c>
      <c r="X78" s="79">
        <f>Vulnerability!AM80</f>
        <v>3.3</v>
      </c>
      <c r="Y78" s="132">
        <f>Vulnerability!T80</f>
        <v>5.5</v>
      </c>
      <c r="Z78" s="131">
        <f>Vulnerability!AB80</f>
        <v>0.1</v>
      </c>
      <c r="AA78" s="131">
        <f>Vulnerability!AE80</f>
        <v>0.2</v>
      </c>
      <c r="AB78" s="131">
        <f>Vulnerability!AH80</f>
        <v>0.5</v>
      </c>
      <c r="AC78" s="131">
        <f>Vulnerability!AK80</f>
        <v>0.4</v>
      </c>
      <c r="AD78" s="132">
        <f>Vulnerability!AL80</f>
        <v>0.3</v>
      </c>
      <c r="AE78" s="79">
        <f t="shared" si="19"/>
        <v>2</v>
      </c>
      <c r="AF78" s="79">
        <f>'Lack of Coping Capacity'!H80</f>
        <v>2.4</v>
      </c>
      <c r="AG78" s="137" t="str">
        <f>'Lack of Coping Capacity'!D80</f>
        <v>x</v>
      </c>
      <c r="AH78" s="137">
        <f>'Lack of Coping Capacity'!G80</f>
        <v>2.4</v>
      </c>
      <c r="AI78" s="79">
        <f>'Lack of Coping Capacity'!AA80</f>
        <v>1.5</v>
      </c>
      <c r="AJ78" s="137">
        <f>'Lack of Coping Capacity'!M80</f>
        <v>1.3</v>
      </c>
      <c r="AK78" s="137">
        <f>'Lack of Coping Capacity'!R80</f>
        <v>2.6</v>
      </c>
      <c r="AL78" s="137">
        <f>'Lack of Coping Capacity'!Z80</f>
        <v>0.7</v>
      </c>
      <c r="AM78" s="82">
        <f>'Imputed and missing data hidden'!BU76</f>
        <v>13</v>
      </c>
      <c r="AN78" s="83">
        <f t="shared" si="20"/>
        <v>0.25490196078431371</v>
      </c>
      <c r="AO78" s="82" t="str">
        <f t="shared" si="21"/>
        <v/>
      </c>
      <c r="AP78" s="84">
        <f>'Indicator Date hidden2'!BV77</f>
        <v>5.3571428571428568E-2</v>
      </c>
    </row>
    <row r="79" spans="1:42">
      <c r="A79" s="77" t="str">
        <f>'Indicator Data'!A81</f>
        <v>India</v>
      </c>
      <c r="B79" s="77" t="str">
        <f>'Indicator Data'!B81</f>
        <v>IND</v>
      </c>
      <c r="C79" s="79">
        <f t="shared" si="15"/>
        <v>5.4</v>
      </c>
      <c r="D79" s="79" t="str">
        <f t="shared" si="22"/>
        <v>High</v>
      </c>
      <c r="E79" s="80">
        <f t="shared" si="16"/>
        <v>35</v>
      </c>
      <c r="F79" s="81">
        <f>VLOOKUP($B79,'Lack of Reliability Index'!$A$2:$H$192,8,FALSE)</f>
        <v>2.0298507462686572</v>
      </c>
      <c r="G79" s="79">
        <f t="shared" si="17"/>
        <v>8.6</v>
      </c>
      <c r="H79" s="79">
        <f>'Hazard &amp; Exposure'!CW81</f>
        <v>7.9</v>
      </c>
      <c r="I79" s="85">
        <f>'Hazard &amp; Exposure'!AL81</f>
        <v>8.3000000000000007</v>
      </c>
      <c r="J79" s="85">
        <f>'Hazard &amp; Exposure'!AM81</f>
        <v>9.1999999999999993</v>
      </c>
      <c r="K79" s="85">
        <f>'Hazard &amp; Exposure'!AN81</f>
        <v>7.8</v>
      </c>
      <c r="L79" s="85">
        <f>'Hazard &amp; Exposure'!AO81</f>
        <v>7.7</v>
      </c>
      <c r="M79" s="85">
        <f>'Hazard &amp; Exposure'!AP81</f>
        <v>7.8</v>
      </c>
      <c r="N79" s="85">
        <f>'Hazard &amp; Exposure'!AS81</f>
        <v>6.3</v>
      </c>
      <c r="O79" s="85">
        <f>'Hazard &amp; Exposure'!CV81</f>
        <v>7.4</v>
      </c>
      <c r="P79" s="79">
        <f>'Hazard &amp; Exposure'!CZ81</f>
        <v>9.1</v>
      </c>
      <c r="Q79" s="85">
        <f>'Hazard &amp; Exposure'!CX81</f>
        <v>10</v>
      </c>
      <c r="R79" s="85">
        <f>'Hazard &amp; Exposure'!CY81</f>
        <v>7.4</v>
      </c>
      <c r="S79" s="79">
        <f t="shared" si="18"/>
        <v>4.5</v>
      </c>
      <c r="T79" s="79">
        <f>Vulnerability!O81</f>
        <v>4.0999999999999996</v>
      </c>
      <c r="U79" s="132">
        <f>Vulnerability!E81</f>
        <v>6</v>
      </c>
      <c r="V79" s="132">
        <f>Vulnerability!H81</f>
        <v>3.9</v>
      </c>
      <c r="W79" s="132">
        <f>Vulnerability!N81</f>
        <v>0.5</v>
      </c>
      <c r="X79" s="79">
        <f>Vulnerability!AM81</f>
        <v>4.9000000000000004</v>
      </c>
      <c r="Y79" s="132">
        <f>Vulnerability!T81</f>
        <v>6.3</v>
      </c>
      <c r="Z79" s="131">
        <f>Vulnerability!AB81</f>
        <v>2.2999999999999998</v>
      </c>
      <c r="AA79" s="131">
        <f>Vulnerability!AE81</f>
        <v>4.5999999999999996</v>
      </c>
      <c r="AB79" s="131">
        <f>Vulnerability!AH81</f>
        <v>0.9</v>
      </c>
      <c r="AC79" s="131">
        <f>Vulnerability!AK81</f>
        <v>4.0999999999999996</v>
      </c>
      <c r="AD79" s="132">
        <f>Vulnerability!AL81</f>
        <v>3.1</v>
      </c>
      <c r="AE79" s="79">
        <f t="shared" si="19"/>
        <v>4</v>
      </c>
      <c r="AF79" s="79">
        <f>'Lack of Coping Capacity'!H81</f>
        <v>3.5</v>
      </c>
      <c r="AG79" s="137">
        <f>'Lack of Coping Capacity'!D81</f>
        <v>1.8</v>
      </c>
      <c r="AH79" s="137">
        <f>'Lack of Coping Capacity'!G81</f>
        <v>5.2</v>
      </c>
      <c r="AI79" s="79">
        <f>'Lack of Coping Capacity'!AA81</f>
        <v>4.4000000000000004</v>
      </c>
      <c r="AJ79" s="137">
        <f>'Lack of Coping Capacity'!M81</f>
        <v>4.0999999999999996</v>
      </c>
      <c r="AK79" s="137">
        <f>'Lack of Coping Capacity'!R81</f>
        <v>3.8</v>
      </c>
      <c r="AL79" s="137">
        <f>'Lack of Coping Capacity'!Z81</f>
        <v>5.4</v>
      </c>
      <c r="AM79" s="82">
        <f>'Imputed and missing data hidden'!BU77</f>
        <v>4</v>
      </c>
      <c r="AN79" s="83">
        <f t="shared" si="20"/>
        <v>7.8431372549019607E-2</v>
      </c>
      <c r="AO79" s="82" t="str">
        <f t="shared" si="21"/>
        <v>YES</v>
      </c>
      <c r="AP79" s="84">
        <f>'Indicator Date hidden2'!BV78</f>
        <v>0.1044776119402985</v>
      </c>
    </row>
    <row r="80" spans="1:42">
      <c r="A80" s="77" t="str">
        <f>'Indicator Data'!A82</f>
        <v>Indonesia</v>
      </c>
      <c r="B80" s="77" t="str">
        <f>'Indicator Data'!B82</f>
        <v>IDN</v>
      </c>
      <c r="C80" s="79">
        <f t="shared" si="15"/>
        <v>4.8</v>
      </c>
      <c r="D80" s="79" t="str">
        <f t="shared" si="22"/>
        <v>Medium</v>
      </c>
      <c r="E80" s="80">
        <f t="shared" si="16"/>
        <v>45</v>
      </c>
      <c r="F80" s="81">
        <f>VLOOKUP($B80,'Lack of Reliability Index'!$A$2:$H$192,8,FALSE)</f>
        <v>1.9803921568627452</v>
      </c>
      <c r="G80" s="79">
        <f t="shared" si="17"/>
        <v>7.5</v>
      </c>
      <c r="H80" s="79">
        <f>'Hazard &amp; Exposure'!CW82</f>
        <v>7.4</v>
      </c>
      <c r="I80" s="85">
        <f>'Hazard &amp; Exposure'!AL82</f>
        <v>8.9</v>
      </c>
      <c r="J80" s="85">
        <f>'Hazard &amp; Exposure'!AM82</f>
        <v>8.4</v>
      </c>
      <c r="K80" s="85">
        <f>'Hazard &amp; Exposure'!AN82</f>
        <v>9.3000000000000007</v>
      </c>
      <c r="L80" s="85">
        <f>'Hazard &amp; Exposure'!AO82</f>
        <v>1.5</v>
      </c>
      <c r="M80" s="85">
        <f>'Hazard &amp; Exposure'!AP82</f>
        <v>8.1</v>
      </c>
      <c r="N80" s="85">
        <f>'Hazard &amp; Exposure'!AS82</f>
        <v>3.3</v>
      </c>
      <c r="O80" s="85">
        <f>'Hazard &amp; Exposure'!CV82</f>
        <v>7.2</v>
      </c>
      <c r="P80" s="79">
        <f>'Hazard &amp; Exposure'!CZ82</f>
        <v>7.5</v>
      </c>
      <c r="Q80" s="85">
        <f>'Hazard &amp; Exposure'!CX82</f>
        <v>8.6999999999999993</v>
      </c>
      <c r="R80" s="85">
        <f>'Hazard &amp; Exposure'!CY82</f>
        <v>5.6</v>
      </c>
      <c r="S80" s="79">
        <f t="shared" si="18"/>
        <v>3.4</v>
      </c>
      <c r="T80" s="79">
        <f>Vulnerability!O82</f>
        <v>3.2</v>
      </c>
      <c r="U80" s="132">
        <f>Vulnerability!E82</f>
        <v>4</v>
      </c>
      <c r="V80" s="132">
        <f>Vulnerability!H82</f>
        <v>4.5999999999999996</v>
      </c>
      <c r="W80" s="132">
        <f>Vulnerability!N82</f>
        <v>0.2</v>
      </c>
      <c r="X80" s="79">
        <f>Vulnerability!AM82</f>
        <v>3.6</v>
      </c>
      <c r="Y80" s="132">
        <f>Vulnerability!T82</f>
        <v>4.2</v>
      </c>
      <c r="Z80" s="131">
        <f>Vulnerability!AB82</f>
        <v>2.7</v>
      </c>
      <c r="AA80" s="131">
        <f>Vulnerability!AE82</f>
        <v>2.8</v>
      </c>
      <c r="AB80" s="131">
        <f>Vulnerability!AH82</f>
        <v>3.9</v>
      </c>
      <c r="AC80" s="131">
        <f>Vulnerability!AK82</f>
        <v>2.2000000000000002</v>
      </c>
      <c r="AD80" s="132">
        <f>Vulnerability!AL82</f>
        <v>2.9</v>
      </c>
      <c r="AE80" s="79">
        <f t="shared" si="19"/>
        <v>4.3</v>
      </c>
      <c r="AF80" s="79">
        <f>'Lack of Coping Capacity'!H82</f>
        <v>4.4000000000000004</v>
      </c>
      <c r="AG80" s="137">
        <f>'Lack of Coping Capacity'!D82</f>
        <v>3.3</v>
      </c>
      <c r="AH80" s="137">
        <f>'Lack of Coping Capacity'!G82</f>
        <v>5.4</v>
      </c>
      <c r="AI80" s="79">
        <f>'Lack of Coping Capacity'!AA82</f>
        <v>4.0999999999999996</v>
      </c>
      <c r="AJ80" s="137">
        <f>'Lack of Coping Capacity'!M82</f>
        <v>2.2000000000000002</v>
      </c>
      <c r="AK80" s="137">
        <f>'Lack of Coping Capacity'!R82</f>
        <v>3.9</v>
      </c>
      <c r="AL80" s="137">
        <f>'Lack of Coping Capacity'!Z82</f>
        <v>6.2</v>
      </c>
      <c r="AM80" s="82">
        <f>'Imputed and missing data hidden'!BU78</f>
        <v>3</v>
      </c>
      <c r="AN80" s="83">
        <f t="shared" si="20"/>
        <v>5.8823529411764705E-2</v>
      </c>
      <c r="AO80" s="82" t="str">
        <f t="shared" si="21"/>
        <v/>
      </c>
      <c r="AP80" s="84">
        <f>'Indicator Date hidden2'!BV79</f>
        <v>0.14705882352941177</v>
      </c>
    </row>
    <row r="81" spans="1:42">
      <c r="A81" s="77" t="str">
        <f>'Indicator Data'!A83</f>
        <v>Iran</v>
      </c>
      <c r="B81" s="77" t="str">
        <f>'Indicator Data'!B83</f>
        <v>IRN</v>
      </c>
      <c r="C81" s="79">
        <f t="shared" si="15"/>
        <v>5.4</v>
      </c>
      <c r="D81" s="79" t="str">
        <f t="shared" si="22"/>
        <v>High</v>
      </c>
      <c r="E81" s="80">
        <f t="shared" si="16"/>
        <v>35</v>
      </c>
      <c r="F81" s="81">
        <f>VLOOKUP($B81,'Lack of Reliability Index'!$A$2:$H$192,8,FALSE)</f>
        <v>4.9166666666666661</v>
      </c>
      <c r="G81" s="79">
        <f t="shared" si="17"/>
        <v>7.3</v>
      </c>
      <c r="H81" s="79">
        <f>'Hazard &amp; Exposure'!CW83</f>
        <v>6.7</v>
      </c>
      <c r="I81" s="85">
        <f>'Hazard &amp; Exposure'!AL83</f>
        <v>9.3000000000000007</v>
      </c>
      <c r="J81" s="85">
        <f>'Hazard &amp; Exposure'!AM83</f>
        <v>7.3</v>
      </c>
      <c r="K81" s="85">
        <f>'Hazard &amp; Exposure'!AN83</f>
        <v>5.5</v>
      </c>
      <c r="L81" s="85">
        <f>'Hazard &amp; Exposure'!AO83</f>
        <v>1.6</v>
      </c>
      <c r="M81" s="85">
        <f>'Hazard &amp; Exposure'!AP83</f>
        <v>7.4</v>
      </c>
      <c r="N81" s="85">
        <f>'Hazard &amp; Exposure'!AS83</f>
        <v>6.4</v>
      </c>
      <c r="O81" s="85">
        <f>'Hazard &amp; Exposure'!CV83</f>
        <v>6.3</v>
      </c>
      <c r="P81" s="79">
        <f>'Hazard &amp; Exposure'!CZ83</f>
        <v>7.8</v>
      </c>
      <c r="Q81" s="85">
        <f>'Hazard &amp; Exposure'!CX83</f>
        <v>9.4</v>
      </c>
      <c r="R81" s="85">
        <f>'Hazard &amp; Exposure'!CY83</f>
        <v>4.7</v>
      </c>
      <c r="S81" s="79">
        <f t="shared" si="18"/>
        <v>4.8</v>
      </c>
      <c r="T81" s="79">
        <f>Vulnerability!O83</f>
        <v>2.4</v>
      </c>
      <c r="U81" s="132">
        <f>Vulnerability!E83</f>
        <v>2.4</v>
      </c>
      <c r="V81" s="132">
        <f>Vulnerability!H83</f>
        <v>4.5</v>
      </c>
      <c r="W81" s="132">
        <f>Vulnerability!N83</f>
        <v>0.1</v>
      </c>
      <c r="X81" s="79">
        <f>Vulnerability!AM83</f>
        <v>6.5</v>
      </c>
      <c r="Y81" s="132">
        <f>Vulnerability!T83</f>
        <v>9</v>
      </c>
      <c r="Z81" s="131">
        <f>Vulnerability!AB83</f>
        <v>0.1</v>
      </c>
      <c r="AA81" s="131">
        <f>Vulnerability!AE83</f>
        <v>1</v>
      </c>
      <c r="AB81" s="131">
        <f>Vulnerability!AH83</f>
        <v>0.6</v>
      </c>
      <c r="AC81" s="131">
        <f>Vulnerability!AK83</f>
        <v>2.2000000000000002</v>
      </c>
      <c r="AD81" s="132">
        <f>Vulnerability!AL83</f>
        <v>1</v>
      </c>
      <c r="AE81" s="79">
        <f t="shared" si="19"/>
        <v>4.5</v>
      </c>
      <c r="AF81" s="79">
        <f>'Lack of Coping Capacity'!H83</f>
        <v>5.8</v>
      </c>
      <c r="AG81" s="137">
        <f>'Lack of Coping Capacity'!D83</f>
        <v>4.4000000000000004</v>
      </c>
      <c r="AH81" s="137">
        <f>'Lack of Coping Capacity'!G83</f>
        <v>7.2</v>
      </c>
      <c r="AI81" s="79">
        <f>'Lack of Coping Capacity'!AA83</f>
        <v>2.9</v>
      </c>
      <c r="AJ81" s="137">
        <f>'Lack of Coping Capacity'!M83</f>
        <v>1.6</v>
      </c>
      <c r="AK81" s="137">
        <f>'Lack of Coping Capacity'!R83</f>
        <v>3.6</v>
      </c>
      <c r="AL81" s="137">
        <f>'Lack of Coping Capacity'!Z83</f>
        <v>3.4</v>
      </c>
      <c r="AM81" s="82">
        <f>'Imputed and missing data hidden'!BU79</f>
        <v>6</v>
      </c>
      <c r="AN81" s="83">
        <f t="shared" si="20"/>
        <v>0.11764705882352941</v>
      </c>
      <c r="AO81" s="82" t="str">
        <f t="shared" si="21"/>
        <v/>
      </c>
      <c r="AP81" s="84">
        <f>'Indicator Date hidden2'!BV80</f>
        <v>0.4375</v>
      </c>
    </row>
    <row r="82" spans="1:42">
      <c r="A82" s="77" t="str">
        <f>'Indicator Data'!A84</f>
        <v>Iraq</v>
      </c>
      <c r="B82" s="77" t="str">
        <f>'Indicator Data'!B84</f>
        <v>IRQ</v>
      </c>
      <c r="C82" s="79">
        <f t="shared" si="15"/>
        <v>6.4</v>
      </c>
      <c r="D82" s="79" t="str">
        <f t="shared" si="22"/>
        <v>High</v>
      </c>
      <c r="E82" s="80">
        <f t="shared" si="16"/>
        <v>20</v>
      </c>
      <c r="F82" s="81">
        <f>VLOOKUP($B82,'Lack of Reliability Index'!$A$2:$H$192,8,FALSE)</f>
        <v>3.2549019607843155</v>
      </c>
      <c r="G82" s="79">
        <f t="shared" si="17"/>
        <v>8</v>
      </c>
      <c r="H82" s="79">
        <f>'Hazard &amp; Exposure'!CW84</f>
        <v>5.9</v>
      </c>
      <c r="I82" s="85">
        <f>'Hazard &amp; Exposure'!AL84</f>
        <v>5.0999999999999996</v>
      </c>
      <c r="J82" s="85">
        <f>'Hazard &amp; Exposure'!AM84</f>
        <v>9.6</v>
      </c>
      <c r="K82" s="85">
        <f>'Hazard &amp; Exposure'!AN84</f>
        <v>0</v>
      </c>
      <c r="L82" s="85">
        <f>'Hazard &amp; Exposure'!AO84</f>
        <v>0</v>
      </c>
      <c r="M82" s="85">
        <f>'Hazard &amp; Exposure'!AP84</f>
        <v>4.5</v>
      </c>
      <c r="N82" s="85">
        <f>'Hazard &amp; Exposure'!AS84</f>
        <v>7.5</v>
      </c>
      <c r="O82" s="85">
        <f>'Hazard &amp; Exposure'!CV84</f>
        <v>7</v>
      </c>
      <c r="P82" s="79">
        <f>'Hazard &amp; Exposure'!CZ84</f>
        <v>9.1999999999999993</v>
      </c>
      <c r="Q82" s="85">
        <f>'Hazard &amp; Exposure'!CX84</f>
        <v>10</v>
      </c>
      <c r="R82" s="85">
        <f>'Hazard &amp; Exposure'!CY84</f>
        <v>7.7</v>
      </c>
      <c r="S82" s="79">
        <f t="shared" si="18"/>
        <v>5.2</v>
      </c>
      <c r="T82" s="79">
        <f>Vulnerability!O84</f>
        <v>3.8</v>
      </c>
      <c r="U82" s="132">
        <f>Vulnerability!E84</f>
        <v>5.0999999999999996</v>
      </c>
      <c r="V82" s="132">
        <f>Vulnerability!H84</f>
        <v>4.3</v>
      </c>
      <c r="W82" s="132">
        <f>Vulnerability!N84</f>
        <v>0.8</v>
      </c>
      <c r="X82" s="79">
        <f>Vulnerability!AM84</f>
        <v>6.3</v>
      </c>
      <c r="Y82" s="132">
        <f>Vulnerability!T84</f>
        <v>8.6999999999999993</v>
      </c>
      <c r="Z82" s="131">
        <f>Vulnerability!AB84</f>
        <v>0.3</v>
      </c>
      <c r="AA82" s="131">
        <f>Vulnerability!AE84</f>
        <v>1.4</v>
      </c>
      <c r="AB82" s="131">
        <f>Vulnerability!AH84</f>
        <v>0</v>
      </c>
      <c r="AC82" s="131">
        <f>Vulnerability!AK84</f>
        <v>4.0999999999999996</v>
      </c>
      <c r="AD82" s="132">
        <f>Vulnerability!AL84</f>
        <v>1.6</v>
      </c>
      <c r="AE82" s="79">
        <f t="shared" si="19"/>
        <v>6.4</v>
      </c>
      <c r="AF82" s="79">
        <f>'Lack of Coping Capacity'!H84</f>
        <v>8.1</v>
      </c>
      <c r="AG82" s="137">
        <f>'Lack of Coping Capacity'!D84</f>
        <v>8.4</v>
      </c>
      <c r="AH82" s="137">
        <f>'Lack of Coping Capacity'!G84</f>
        <v>7.7</v>
      </c>
      <c r="AI82" s="79">
        <f>'Lack of Coping Capacity'!AA84</f>
        <v>3.7</v>
      </c>
      <c r="AJ82" s="137">
        <f>'Lack of Coping Capacity'!M84</f>
        <v>2.6</v>
      </c>
      <c r="AK82" s="137">
        <f>'Lack of Coping Capacity'!R84</f>
        <v>3.2</v>
      </c>
      <c r="AL82" s="137">
        <f>'Lack of Coping Capacity'!Z84</f>
        <v>5.2</v>
      </c>
      <c r="AM82" s="82">
        <f>'Imputed and missing data hidden'!BU80</f>
        <v>3</v>
      </c>
      <c r="AN82" s="83">
        <f t="shared" si="20"/>
        <v>5.8823529411764705E-2</v>
      </c>
      <c r="AO82" s="82" t="str">
        <f t="shared" si="21"/>
        <v>YES</v>
      </c>
      <c r="AP82" s="84">
        <f>'Indicator Date hidden2'!BV81</f>
        <v>0.33823529411764708</v>
      </c>
    </row>
    <row r="83" spans="1:42">
      <c r="A83" s="77" t="str">
        <f>'Indicator Data'!A85</f>
        <v>Ireland</v>
      </c>
      <c r="B83" s="77" t="str">
        <f>'Indicator Data'!B85</f>
        <v>IRL</v>
      </c>
      <c r="C83" s="79">
        <f t="shared" si="15"/>
        <v>1.7</v>
      </c>
      <c r="D83" s="79" t="str">
        <f t="shared" si="22"/>
        <v>Very Low</v>
      </c>
      <c r="E83" s="80">
        <f t="shared" si="16"/>
        <v>177</v>
      </c>
      <c r="F83" s="81">
        <f>VLOOKUP($B83,'Lack of Reliability Index'!$A$2:$H$192,8,FALSE)</f>
        <v>3.5742690058479525</v>
      </c>
      <c r="G83" s="79">
        <f t="shared" si="17"/>
        <v>1.2</v>
      </c>
      <c r="H83" s="79">
        <f>'Hazard &amp; Exposure'!CW85</f>
        <v>2.2000000000000002</v>
      </c>
      <c r="I83" s="85">
        <f>'Hazard &amp; Exposure'!AL85</f>
        <v>0.1</v>
      </c>
      <c r="J83" s="85">
        <f>'Hazard &amp; Exposure'!AM85</f>
        <v>3.5</v>
      </c>
      <c r="K83" s="85">
        <f>'Hazard &amp; Exposure'!AN85</f>
        <v>1.8</v>
      </c>
      <c r="L83" s="85">
        <f>'Hazard &amp; Exposure'!AO85</f>
        <v>0</v>
      </c>
      <c r="M83" s="85">
        <f>'Hazard &amp; Exposure'!AP85</f>
        <v>5.9</v>
      </c>
      <c r="N83" s="85">
        <f>'Hazard &amp; Exposure'!AS85</f>
        <v>0.9</v>
      </c>
      <c r="O83" s="85">
        <f>'Hazard &amp; Exposure'!CV85</f>
        <v>1.7</v>
      </c>
      <c r="P83" s="79">
        <f>'Hazard &amp; Exposure'!CZ85</f>
        <v>0.1</v>
      </c>
      <c r="Q83" s="85">
        <f>'Hazard &amp; Exposure'!CX85</f>
        <v>0.1</v>
      </c>
      <c r="R83" s="85">
        <f>'Hazard &amp; Exposure'!CY85</f>
        <v>0</v>
      </c>
      <c r="S83" s="79">
        <f t="shared" si="18"/>
        <v>2.7</v>
      </c>
      <c r="T83" s="79">
        <f>Vulnerability!O85</f>
        <v>0.3</v>
      </c>
      <c r="U83" s="132">
        <f>Vulnerability!E85</f>
        <v>0</v>
      </c>
      <c r="V83" s="132">
        <f>Vulnerability!H85</f>
        <v>1.2</v>
      </c>
      <c r="W83" s="132">
        <f>Vulnerability!N85</f>
        <v>0</v>
      </c>
      <c r="X83" s="79">
        <f>Vulnerability!AM85</f>
        <v>4.5</v>
      </c>
      <c r="Y83" s="132">
        <f>Vulnerability!T85</f>
        <v>7.2</v>
      </c>
      <c r="Z83" s="131">
        <f>Vulnerability!AB85</f>
        <v>0.2</v>
      </c>
      <c r="AA83" s="131">
        <f>Vulnerability!AE85</f>
        <v>0.2</v>
      </c>
      <c r="AB83" s="131">
        <f>Vulnerability!AH85</f>
        <v>0</v>
      </c>
      <c r="AC83" s="131">
        <f>Vulnerability!AK85</f>
        <v>0</v>
      </c>
      <c r="AD83" s="132">
        <f>Vulnerability!AL85</f>
        <v>0.1</v>
      </c>
      <c r="AE83" s="79">
        <f t="shared" si="19"/>
        <v>1.5</v>
      </c>
      <c r="AF83" s="79">
        <f>'Lack of Coping Capacity'!H85</f>
        <v>2.1</v>
      </c>
      <c r="AG83" s="137" t="str">
        <f>'Lack of Coping Capacity'!D85</f>
        <v>x</v>
      </c>
      <c r="AH83" s="137">
        <f>'Lack of Coping Capacity'!G85</f>
        <v>2.1</v>
      </c>
      <c r="AI83" s="79">
        <f>'Lack of Coping Capacity'!AA85</f>
        <v>0.9</v>
      </c>
      <c r="AJ83" s="137">
        <f>'Lack of Coping Capacity'!M85</f>
        <v>1.6</v>
      </c>
      <c r="AK83" s="137">
        <f>'Lack of Coping Capacity'!R85</f>
        <v>0.7</v>
      </c>
      <c r="AL83" s="137">
        <f>'Lack of Coping Capacity'!Z85</f>
        <v>0.5</v>
      </c>
      <c r="AM83" s="82">
        <f>'Imputed and missing data hidden'!BU81</f>
        <v>12</v>
      </c>
      <c r="AN83" s="83">
        <f t="shared" si="20"/>
        <v>0.23529411764705882</v>
      </c>
      <c r="AO83" s="82" t="str">
        <f t="shared" si="21"/>
        <v/>
      </c>
      <c r="AP83" s="84">
        <f>'Indicator Date hidden2'!BV82</f>
        <v>7.0175438596491224E-2</v>
      </c>
    </row>
    <row r="84" spans="1:42">
      <c r="A84" s="77" t="str">
        <f>'Indicator Data'!A86</f>
        <v>Israel</v>
      </c>
      <c r="B84" s="77" t="str">
        <f>'Indicator Data'!B86</f>
        <v>ISR</v>
      </c>
      <c r="C84" s="79">
        <f t="shared" si="15"/>
        <v>3.4</v>
      </c>
      <c r="D84" s="79" t="str">
        <f t="shared" si="22"/>
        <v>Medium</v>
      </c>
      <c r="E84" s="80">
        <f t="shared" si="16"/>
        <v>92</v>
      </c>
      <c r="F84" s="81">
        <f>VLOOKUP($B84,'Lack of Reliability Index'!$A$2:$H$192,8,FALSE)</f>
        <v>5.6198830409356715</v>
      </c>
      <c r="G84" s="79">
        <f t="shared" si="17"/>
        <v>6.6</v>
      </c>
      <c r="H84" s="79">
        <f>'Hazard &amp; Exposure'!CW86</f>
        <v>3.5</v>
      </c>
      <c r="I84" s="85">
        <f>'Hazard &amp; Exposure'!AL86</f>
        <v>6.9</v>
      </c>
      <c r="J84" s="85">
        <f>'Hazard &amp; Exposure'!AM86</f>
        <v>0.3</v>
      </c>
      <c r="K84" s="85">
        <f>'Hazard &amp; Exposure'!AN86</f>
        <v>2.7</v>
      </c>
      <c r="L84" s="85">
        <f>'Hazard &amp; Exposure'!AO86</f>
        <v>0</v>
      </c>
      <c r="M84" s="85">
        <f>'Hazard &amp; Exposure'!AP86</f>
        <v>2.4</v>
      </c>
      <c r="N84" s="85">
        <f>'Hazard &amp; Exposure'!AS86</f>
        <v>5.3</v>
      </c>
      <c r="O84" s="85">
        <f>'Hazard &amp; Exposure'!CV86</f>
        <v>4.5</v>
      </c>
      <c r="P84" s="79">
        <f>'Hazard &amp; Exposure'!CZ86</f>
        <v>8.4</v>
      </c>
      <c r="Q84" s="85">
        <f>'Hazard &amp; Exposure'!CX86</f>
        <v>7.9</v>
      </c>
      <c r="R84" s="85">
        <f>'Hazard &amp; Exposure'!CY86</f>
        <v>8.9</v>
      </c>
      <c r="S84" s="79">
        <f t="shared" si="18"/>
        <v>3.1</v>
      </c>
      <c r="T84" s="79">
        <f>Vulnerability!O86</f>
        <v>0.6</v>
      </c>
      <c r="U84" s="132">
        <f>Vulnerability!E86</f>
        <v>0</v>
      </c>
      <c r="V84" s="132">
        <f>Vulnerability!H86</f>
        <v>2.2000000000000002</v>
      </c>
      <c r="W84" s="132">
        <f>Vulnerability!N86</f>
        <v>0.1</v>
      </c>
      <c r="X84" s="79">
        <f>Vulnerability!AM86</f>
        <v>5</v>
      </c>
      <c r="Y84" s="132">
        <f>Vulnerability!T86</f>
        <v>7.7</v>
      </c>
      <c r="Z84" s="131">
        <f>Vulnerability!AB86</f>
        <v>0</v>
      </c>
      <c r="AA84" s="131">
        <f>Vulnerability!AE86</f>
        <v>0.3</v>
      </c>
      <c r="AB84" s="131">
        <f>Vulnerability!AH86</f>
        <v>0</v>
      </c>
      <c r="AC84" s="131">
        <f>Vulnerability!AK86</f>
        <v>0</v>
      </c>
      <c r="AD84" s="132">
        <f>Vulnerability!AL86</f>
        <v>0.1</v>
      </c>
      <c r="AE84" s="79">
        <f t="shared" si="19"/>
        <v>1.9</v>
      </c>
      <c r="AF84" s="79">
        <f>'Lack of Coping Capacity'!H86</f>
        <v>3.2</v>
      </c>
      <c r="AG84" s="137" t="str">
        <f>'Lack of Coping Capacity'!D86</f>
        <v>x</v>
      </c>
      <c r="AH84" s="137">
        <f>'Lack of Coping Capacity'!G86</f>
        <v>3.2</v>
      </c>
      <c r="AI84" s="79">
        <f>'Lack of Coping Capacity'!AA86</f>
        <v>0.5</v>
      </c>
      <c r="AJ84" s="137">
        <f>'Lack of Coping Capacity'!M86</f>
        <v>1.2</v>
      </c>
      <c r="AK84" s="137">
        <f>'Lack of Coping Capacity'!R86</f>
        <v>0</v>
      </c>
      <c r="AL84" s="137">
        <f>'Lack of Coping Capacity'!Z86</f>
        <v>0.4</v>
      </c>
      <c r="AM84" s="82">
        <f>'Imputed and missing data hidden'!BU82</f>
        <v>13</v>
      </c>
      <c r="AN84" s="83">
        <f t="shared" si="20"/>
        <v>0.25490196078431371</v>
      </c>
      <c r="AO84" s="82" t="str">
        <f t="shared" si="21"/>
        <v>YES</v>
      </c>
      <c r="AP84" s="84">
        <f>'Indicator Date hidden2'!BV83</f>
        <v>0.19298245614035087</v>
      </c>
    </row>
    <row r="85" spans="1:42">
      <c r="A85" s="77" t="str">
        <f>'Indicator Data'!A87</f>
        <v>Italy</v>
      </c>
      <c r="B85" s="77" t="str">
        <f>'Indicator Data'!B87</f>
        <v>ITA</v>
      </c>
      <c r="C85" s="79">
        <f t="shared" si="15"/>
        <v>2.5</v>
      </c>
      <c r="D85" s="79" t="str">
        <f t="shared" si="22"/>
        <v>Low</v>
      </c>
      <c r="E85" s="80">
        <f t="shared" si="16"/>
        <v>136</v>
      </c>
      <c r="F85" s="81">
        <f>VLOOKUP($B85,'Lack of Reliability Index'!$A$2:$H$192,8,FALSE)</f>
        <v>3.0950819672131145</v>
      </c>
      <c r="G85" s="79">
        <f t="shared" si="17"/>
        <v>2.9</v>
      </c>
      <c r="H85" s="79">
        <f>'Hazard &amp; Exposure'!CW87</f>
        <v>5</v>
      </c>
      <c r="I85" s="85">
        <f>'Hazard &amp; Exposure'!AL87</f>
        <v>7.7</v>
      </c>
      <c r="J85" s="85">
        <f>'Hazard &amp; Exposure'!AM87</f>
        <v>6.2</v>
      </c>
      <c r="K85" s="85">
        <f>'Hazard &amp; Exposure'!AN87</f>
        <v>6.1</v>
      </c>
      <c r="L85" s="85">
        <f>'Hazard &amp; Exposure'!AO87</f>
        <v>0</v>
      </c>
      <c r="M85" s="85">
        <f>'Hazard &amp; Exposure'!AP87</f>
        <v>6.5</v>
      </c>
      <c r="N85" s="85">
        <f>'Hazard &amp; Exposure'!AS87</f>
        <v>2.7</v>
      </c>
      <c r="O85" s="85">
        <f>'Hazard &amp; Exposure'!CV87</f>
        <v>2</v>
      </c>
      <c r="P85" s="79">
        <f>'Hazard &amp; Exposure'!CZ87</f>
        <v>0.1</v>
      </c>
      <c r="Q85" s="85">
        <f>'Hazard &amp; Exposure'!CX87</f>
        <v>0.2</v>
      </c>
      <c r="R85" s="85">
        <f>'Hazard &amp; Exposure'!CY87</f>
        <v>0</v>
      </c>
      <c r="S85" s="79">
        <f t="shared" si="18"/>
        <v>2.7</v>
      </c>
      <c r="T85" s="79">
        <f>Vulnerability!O87</f>
        <v>0.4</v>
      </c>
      <c r="U85" s="132">
        <f>Vulnerability!E87</f>
        <v>0</v>
      </c>
      <c r="V85" s="132">
        <f>Vulnerability!H87</f>
        <v>1.6</v>
      </c>
      <c r="W85" s="132">
        <f>Vulnerability!N87</f>
        <v>0.1</v>
      </c>
      <c r="X85" s="79">
        <f>Vulnerability!AM87</f>
        <v>4.5</v>
      </c>
      <c r="Y85" s="132">
        <f>Vulnerability!T87</f>
        <v>7.1</v>
      </c>
      <c r="Z85" s="131">
        <f>Vulnerability!AB87</f>
        <v>0.2</v>
      </c>
      <c r="AA85" s="131">
        <f>Vulnerability!AE87</f>
        <v>0.2</v>
      </c>
      <c r="AB85" s="131">
        <f>Vulnerability!AH87</f>
        <v>0</v>
      </c>
      <c r="AC85" s="131">
        <f>Vulnerability!AK87</f>
        <v>0.1</v>
      </c>
      <c r="AD85" s="132">
        <f>Vulnerability!AL87</f>
        <v>0.1</v>
      </c>
      <c r="AE85" s="79">
        <f t="shared" si="19"/>
        <v>2.1</v>
      </c>
      <c r="AF85" s="79">
        <f>'Lack of Coping Capacity'!H87</f>
        <v>3.4</v>
      </c>
      <c r="AG85" s="137">
        <f>'Lack of Coping Capacity'!D87</f>
        <v>2.4</v>
      </c>
      <c r="AH85" s="137">
        <f>'Lack of Coping Capacity'!G87</f>
        <v>4.3</v>
      </c>
      <c r="AI85" s="79">
        <f>'Lack of Coping Capacity'!AA87</f>
        <v>0.6</v>
      </c>
      <c r="AJ85" s="137">
        <f>'Lack of Coping Capacity'!M87</f>
        <v>1.3</v>
      </c>
      <c r="AK85" s="137">
        <f>'Lack of Coping Capacity'!R87</f>
        <v>0</v>
      </c>
      <c r="AL85" s="137">
        <f>'Lack of Coping Capacity'!Z87</f>
        <v>0.4</v>
      </c>
      <c r="AM85" s="82">
        <f>'Imputed and missing data hidden'!BU83</f>
        <v>8</v>
      </c>
      <c r="AN85" s="83">
        <f t="shared" si="20"/>
        <v>0.15686274509803921</v>
      </c>
      <c r="AO85" s="82" t="str">
        <f t="shared" si="21"/>
        <v/>
      </c>
      <c r="AP85" s="84">
        <f>'Indicator Date hidden2'!BV84</f>
        <v>0.18032786885245902</v>
      </c>
    </row>
    <row r="86" spans="1:42">
      <c r="A86" s="77" t="str">
        <f>'Indicator Data'!A88</f>
        <v>Jamaica</v>
      </c>
      <c r="B86" s="77" t="str">
        <f>'Indicator Data'!B88</f>
        <v>JAM</v>
      </c>
      <c r="C86" s="79">
        <f t="shared" si="15"/>
        <v>2.9</v>
      </c>
      <c r="D86" s="79" t="str">
        <f t="shared" si="22"/>
        <v>Low</v>
      </c>
      <c r="E86" s="80">
        <f t="shared" si="16"/>
        <v>115</v>
      </c>
      <c r="F86" s="81">
        <f>VLOOKUP($B86,'Lack of Reliability Index'!$A$2:$H$192,8,FALSE)</f>
        <v>4.0258064516129028</v>
      </c>
      <c r="G86" s="79">
        <f t="shared" si="17"/>
        <v>2.9</v>
      </c>
      <c r="H86" s="79">
        <f>'Hazard &amp; Exposure'!CW88</f>
        <v>5</v>
      </c>
      <c r="I86" s="85">
        <f>'Hazard &amp; Exposure'!AL88</f>
        <v>7.9</v>
      </c>
      <c r="J86" s="85">
        <f>'Hazard &amp; Exposure'!AM88</f>
        <v>0</v>
      </c>
      <c r="K86" s="85">
        <f>'Hazard &amp; Exposure'!AN88</f>
        <v>0</v>
      </c>
      <c r="L86" s="85">
        <f>'Hazard &amp; Exposure'!AO88</f>
        <v>8.1999999999999993</v>
      </c>
      <c r="M86" s="85">
        <f>'Hazard &amp; Exposure'!AP88</f>
        <v>5.5</v>
      </c>
      <c r="N86" s="85">
        <f>'Hazard &amp; Exposure'!AS88</f>
        <v>2.7</v>
      </c>
      <c r="O86" s="85">
        <f>'Hazard &amp; Exposure'!CV88</f>
        <v>5.0999999999999996</v>
      </c>
      <c r="P86" s="79">
        <f>'Hazard &amp; Exposure'!CZ88</f>
        <v>0.1</v>
      </c>
      <c r="Q86" s="85">
        <f>'Hazard &amp; Exposure'!CX88</f>
        <v>0.1</v>
      </c>
      <c r="R86" s="85">
        <f>'Hazard &amp; Exposure'!CY88</f>
        <v>0</v>
      </c>
      <c r="S86" s="79">
        <f t="shared" si="18"/>
        <v>2.2999999999999998</v>
      </c>
      <c r="T86" s="79">
        <f>Vulnerability!O88</f>
        <v>3.7</v>
      </c>
      <c r="U86" s="132">
        <f>Vulnerability!E88</f>
        <v>3.9</v>
      </c>
      <c r="V86" s="132">
        <f>Vulnerability!H88</f>
        <v>4.3</v>
      </c>
      <c r="W86" s="132">
        <f>Vulnerability!N88</f>
        <v>2.6</v>
      </c>
      <c r="X86" s="79">
        <f>Vulnerability!AM88</f>
        <v>0.6</v>
      </c>
      <c r="Y86" s="132">
        <f>Vulnerability!T88</f>
        <v>0</v>
      </c>
      <c r="Z86" s="131">
        <f>Vulnerability!AB88</f>
        <v>0.9</v>
      </c>
      <c r="AA86" s="131">
        <f>Vulnerability!AE88</f>
        <v>1</v>
      </c>
      <c r="AB86" s="131">
        <f>Vulnerability!AH88</f>
        <v>0</v>
      </c>
      <c r="AC86" s="131">
        <f>Vulnerability!AK88</f>
        <v>2.7</v>
      </c>
      <c r="AD86" s="132">
        <f>Vulnerability!AL88</f>
        <v>1.2</v>
      </c>
      <c r="AE86" s="79">
        <f t="shared" si="19"/>
        <v>3.5</v>
      </c>
      <c r="AF86" s="79">
        <f>'Lack of Coping Capacity'!H88</f>
        <v>4</v>
      </c>
      <c r="AG86" s="137">
        <f>'Lack of Coping Capacity'!D88</f>
        <v>3.3</v>
      </c>
      <c r="AH86" s="137">
        <f>'Lack of Coping Capacity'!G88</f>
        <v>4.7</v>
      </c>
      <c r="AI86" s="79">
        <f>'Lack of Coping Capacity'!AA88</f>
        <v>2.9</v>
      </c>
      <c r="AJ86" s="137">
        <f>'Lack of Coping Capacity'!M88</f>
        <v>2.2000000000000002</v>
      </c>
      <c r="AK86" s="137">
        <f>'Lack of Coping Capacity'!R88</f>
        <v>1.9</v>
      </c>
      <c r="AL86" s="137">
        <f>'Lack of Coping Capacity'!Z88</f>
        <v>4.7</v>
      </c>
      <c r="AM86" s="82">
        <f>'Imputed and missing data hidden'!BU84</f>
        <v>8</v>
      </c>
      <c r="AN86" s="83">
        <f t="shared" si="20"/>
        <v>0.15686274509803921</v>
      </c>
      <c r="AO86" s="82" t="str">
        <f t="shared" si="21"/>
        <v/>
      </c>
      <c r="AP86" s="84">
        <f>'Indicator Date hidden2'!BV85</f>
        <v>0.35483870967741937</v>
      </c>
    </row>
    <row r="87" spans="1:42">
      <c r="A87" s="77" t="str">
        <f>'Indicator Data'!A89</f>
        <v>Japan</v>
      </c>
      <c r="B87" s="77" t="str">
        <f>'Indicator Data'!B89</f>
        <v>JPN</v>
      </c>
      <c r="C87" s="79">
        <f t="shared" si="15"/>
        <v>2.2999999999999998</v>
      </c>
      <c r="D87" s="79" t="str">
        <f t="shared" si="22"/>
        <v>Low</v>
      </c>
      <c r="E87" s="80">
        <f t="shared" si="16"/>
        <v>152</v>
      </c>
      <c r="F87" s="81">
        <f>VLOOKUP($B87,'Lack of Reliability Index'!$A$2:$H$192,8,FALSE)</f>
        <v>5.0666666666666673</v>
      </c>
      <c r="G87" s="79">
        <f t="shared" si="17"/>
        <v>5.5</v>
      </c>
      <c r="H87" s="79">
        <f>'Hazard &amp; Exposure'!CW89</f>
        <v>8.3000000000000007</v>
      </c>
      <c r="I87" s="85">
        <f>'Hazard &amp; Exposure'!AL89</f>
        <v>9.6999999999999993</v>
      </c>
      <c r="J87" s="85">
        <f>'Hazard &amp; Exposure'!AM89</f>
        <v>7.8</v>
      </c>
      <c r="K87" s="85">
        <f>'Hazard &amp; Exposure'!AN89</f>
        <v>10</v>
      </c>
      <c r="L87" s="85">
        <f>'Hazard &amp; Exposure'!AO89</f>
        <v>9.1999999999999993</v>
      </c>
      <c r="M87" s="85">
        <f>'Hazard &amp; Exposure'!AP89</f>
        <v>9.4</v>
      </c>
      <c r="N87" s="85">
        <f>'Hazard &amp; Exposure'!AS89</f>
        <v>0.4</v>
      </c>
      <c r="O87" s="85">
        <f>'Hazard &amp; Exposure'!CV89</f>
        <v>3.4</v>
      </c>
      <c r="P87" s="79">
        <f>'Hazard &amp; Exposure'!CZ89</f>
        <v>0.1</v>
      </c>
      <c r="Q87" s="85">
        <f>'Hazard &amp; Exposure'!CX89</f>
        <v>0.1</v>
      </c>
      <c r="R87" s="85">
        <f>'Hazard &amp; Exposure'!CY89</f>
        <v>0</v>
      </c>
      <c r="S87" s="79">
        <f t="shared" si="18"/>
        <v>1.6</v>
      </c>
      <c r="T87" s="79">
        <f>Vulnerability!O89</f>
        <v>0.4</v>
      </c>
      <c r="U87" s="132">
        <f>Vulnerability!E89</f>
        <v>0</v>
      </c>
      <c r="V87" s="132">
        <f>Vulnerability!H89</f>
        <v>1.5</v>
      </c>
      <c r="W87" s="132">
        <f>Vulnerability!N89</f>
        <v>0</v>
      </c>
      <c r="X87" s="79">
        <f>Vulnerability!AM89</f>
        <v>2.6</v>
      </c>
      <c r="Y87" s="132">
        <f>Vulnerability!T89</f>
        <v>4.0999999999999996</v>
      </c>
      <c r="Z87" s="131">
        <f>Vulnerability!AB89</f>
        <v>0.1</v>
      </c>
      <c r="AA87" s="131">
        <f>Vulnerability!AE89</f>
        <v>0.5</v>
      </c>
      <c r="AB87" s="131">
        <f>Vulnerability!AH89</f>
        <v>0</v>
      </c>
      <c r="AC87" s="131">
        <f>Vulnerability!AK89</f>
        <v>2.7</v>
      </c>
      <c r="AD87" s="132">
        <f>Vulnerability!AL89</f>
        <v>0.9</v>
      </c>
      <c r="AE87" s="79">
        <f t="shared" si="19"/>
        <v>1.4</v>
      </c>
      <c r="AF87" s="79">
        <f>'Lack of Coping Capacity'!H89</f>
        <v>2.1</v>
      </c>
      <c r="AG87" s="137">
        <f>'Lack of Coping Capacity'!D89</f>
        <v>1.9</v>
      </c>
      <c r="AH87" s="137">
        <f>'Lack of Coping Capacity'!G89</f>
        <v>2.2999999999999998</v>
      </c>
      <c r="AI87" s="79">
        <f>'Lack of Coping Capacity'!AA89</f>
        <v>0.7</v>
      </c>
      <c r="AJ87" s="137">
        <f>'Lack of Coping Capacity'!M89</f>
        <v>1.1000000000000001</v>
      </c>
      <c r="AK87" s="137">
        <f>'Lack of Coping Capacity'!R89</f>
        <v>0.1</v>
      </c>
      <c r="AL87" s="137">
        <f>'Lack of Coping Capacity'!Z89</f>
        <v>1</v>
      </c>
      <c r="AM87" s="82">
        <f>'Imputed and missing data hidden'!BU85</f>
        <v>9</v>
      </c>
      <c r="AN87" s="83">
        <f t="shared" si="20"/>
        <v>0.17647058823529413</v>
      </c>
      <c r="AO87" s="82" t="str">
        <f t="shared" si="21"/>
        <v/>
      </c>
      <c r="AP87" s="84">
        <f>'Indicator Date hidden2'!BV86</f>
        <v>0.5</v>
      </c>
    </row>
    <row r="88" spans="1:42">
      <c r="A88" s="77" t="str">
        <f>'Indicator Data'!A90</f>
        <v>Jordan</v>
      </c>
      <c r="B88" s="77" t="str">
        <f>'Indicator Data'!B90</f>
        <v>JOR</v>
      </c>
      <c r="C88" s="79">
        <f t="shared" si="15"/>
        <v>3.7</v>
      </c>
      <c r="D88" s="79" t="str">
        <f t="shared" si="22"/>
        <v>Medium</v>
      </c>
      <c r="E88" s="80">
        <f t="shared" si="16"/>
        <v>79</v>
      </c>
      <c r="F88" s="81">
        <f>VLOOKUP($B88,'Lack of Reliability Index'!$A$2:$H$192,8,FALSE)</f>
        <v>3.5999999999999996</v>
      </c>
      <c r="G88" s="79">
        <f t="shared" si="17"/>
        <v>1.9</v>
      </c>
      <c r="H88" s="79">
        <f>'Hazard &amp; Exposure'!CW90</f>
        <v>3.3</v>
      </c>
      <c r="I88" s="85">
        <f>'Hazard &amp; Exposure'!AL90</f>
        <v>7.3</v>
      </c>
      <c r="J88" s="85">
        <f>'Hazard &amp; Exposure'!AM90</f>
        <v>0.4</v>
      </c>
      <c r="K88" s="85">
        <f>'Hazard &amp; Exposure'!AN90</f>
        <v>0</v>
      </c>
      <c r="L88" s="85">
        <f>'Hazard &amp; Exposure'!AO90</f>
        <v>0</v>
      </c>
      <c r="M88" s="85">
        <f>'Hazard &amp; Exposure'!AP90</f>
        <v>0.2</v>
      </c>
      <c r="N88" s="85">
        <f>'Hazard &amp; Exposure'!AS90</f>
        <v>6.7</v>
      </c>
      <c r="O88" s="85">
        <f>'Hazard &amp; Exposure'!CV90</f>
        <v>3.9</v>
      </c>
      <c r="P88" s="79">
        <f>'Hazard &amp; Exposure'!CZ90</f>
        <v>0.3</v>
      </c>
      <c r="Q88" s="85">
        <f>'Hazard &amp; Exposure'!CX90</f>
        <v>0.6</v>
      </c>
      <c r="R88" s="85">
        <f>'Hazard &amp; Exposure'!CY90</f>
        <v>0</v>
      </c>
      <c r="S88" s="79">
        <f t="shared" si="18"/>
        <v>6.1</v>
      </c>
      <c r="T88" s="79">
        <f>Vulnerability!O90</f>
        <v>3.4</v>
      </c>
      <c r="U88" s="132">
        <f>Vulnerability!E90</f>
        <v>2.1</v>
      </c>
      <c r="V88" s="132">
        <f>Vulnerability!H90</f>
        <v>4.0999999999999996</v>
      </c>
      <c r="W88" s="132">
        <f>Vulnerability!N90</f>
        <v>5.3</v>
      </c>
      <c r="X88" s="79">
        <f>Vulnerability!AM90</f>
        <v>7.9</v>
      </c>
      <c r="Y88" s="132">
        <f>Vulnerability!T90</f>
        <v>10</v>
      </c>
      <c r="Z88" s="131">
        <f>Vulnerability!AB90</f>
        <v>0.1</v>
      </c>
      <c r="AA88" s="131">
        <f>Vulnerability!AE90</f>
        <v>0.9</v>
      </c>
      <c r="AB88" s="131">
        <f>Vulnerability!AH90</f>
        <v>0</v>
      </c>
      <c r="AC88" s="131">
        <f>Vulnerability!AK90</f>
        <v>5</v>
      </c>
      <c r="AD88" s="132">
        <f>Vulnerability!AL90</f>
        <v>1.8</v>
      </c>
      <c r="AE88" s="79">
        <f t="shared" si="19"/>
        <v>4.3</v>
      </c>
      <c r="AF88" s="79">
        <f>'Lack of Coping Capacity'!H90</f>
        <v>5.6</v>
      </c>
      <c r="AG88" s="137">
        <f>'Lack of Coping Capacity'!D90</f>
        <v>6.1</v>
      </c>
      <c r="AH88" s="137">
        <f>'Lack of Coping Capacity'!G90</f>
        <v>5</v>
      </c>
      <c r="AI88" s="79">
        <f>'Lack of Coping Capacity'!AA90</f>
        <v>2.7</v>
      </c>
      <c r="AJ88" s="137">
        <f>'Lack of Coping Capacity'!M90</f>
        <v>2.1</v>
      </c>
      <c r="AK88" s="137">
        <f>'Lack of Coping Capacity'!R90</f>
        <v>2.4</v>
      </c>
      <c r="AL88" s="137">
        <f>'Lack of Coping Capacity'!Z90</f>
        <v>3.6</v>
      </c>
      <c r="AM88" s="82">
        <f>'Imputed and missing data hidden'!BU86</f>
        <v>6</v>
      </c>
      <c r="AN88" s="83">
        <f t="shared" si="20"/>
        <v>0.11764705882352941</v>
      </c>
      <c r="AO88" s="82" t="str">
        <f t="shared" si="21"/>
        <v/>
      </c>
      <c r="AP88" s="84">
        <f>'Indicator Date hidden2'!BV87</f>
        <v>0.375</v>
      </c>
    </row>
    <row r="89" spans="1:42">
      <c r="A89" s="77" t="str">
        <f>'Indicator Data'!A91</f>
        <v>Kazakhstan</v>
      </c>
      <c r="B89" s="77" t="str">
        <f>'Indicator Data'!B91</f>
        <v>KAZ</v>
      </c>
      <c r="C89" s="79">
        <f t="shared" si="15"/>
        <v>2.5</v>
      </c>
      <c r="D89" s="79" t="str">
        <f t="shared" si="22"/>
        <v>Low</v>
      </c>
      <c r="E89" s="80">
        <f t="shared" si="16"/>
        <v>136</v>
      </c>
      <c r="F89" s="81">
        <f>VLOOKUP($B89,'Lack of Reliability Index'!$A$2:$H$192,8,FALSE)</f>
        <v>3.4343434343434351</v>
      </c>
      <c r="G89" s="79">
        <f t="shared" si="17"/>
        <v>2.2000000000000002</v>
      </c>
      <c r="H89" s="79">
        <f>'Hazard &amp; Exposure'!CW91</f>
        <v>3.9</v>
      </c>
      <c r="I89" s="85">
        <f>'Hazard &amp; Exposure'!AL91</f>
        <v>5.6</v>
      </c>
      <c r="J89" s="85">
        <f>'Hazard &amp; Exposure'!AM91</f>
        <v>7.6</v>
      </c>
      <c r="K89" s="85">
        <f>'Hazard &amp; Exposure'!AN91</f>
        <v>0</v>
      </c>
      <c r="L89" s="85">
        <f>'Hazard &amp; Exposure'!AO91</f>
        <v>0</v>
      </c>
      <c r="M89" s="85">
        <f>'Hazard &amp; Exposure'!AP91</f>
        <v>0</v>
      </c>
      <c r="N89" s="85">
        <f>'Hazard &amp; Exposure'!AS91</f>
        <v>6.1</v>
      </c>
      <c r="O89" s="85">
        <f>'Hazard &amp; Exposure'!CV91</f>
        <v>3.8</v>
      </c>
      <c r="P89" s="79">
        <f>'Hazard &amp; Exposure'!CZ91</f>
        <v>0.1</v>
      </c>
      <c r="Q89" s="85">
        <f>'Hazard &amp; Exposure'!CX91</f>
        <v>0.2</v>
      </c>
      <c r="R89" s="85">
        <f>'Hazard &amp; Exposure'!CY91</f>
        <v>0</v>
      </c>
      <c r="S89" s="79">
        <f t="shared" si="18"/>
        <v>2.1</v>
      </c>
      <c r="T89" s="79">
        <f>Vulnerability!O91</f>
        <v>1.2</v>
      </c>
      <c r="U89" s="132">
        <f>Vulnerability!E91</f>
        <v>1.4</v>
      </c>
      <c r="V89" s="132">
        <f>Vulnerability!H91</f>
        <v>1.8</v>
      </c>
      <c r="W89" s="132">
        <f>Vulnerability!N91</f>
        <v>0.1</v>
      </c>
      <c r="X89" s="79">
        <f>Vulnerability!AM91</f>
        <v>3</v>
      </c>
      <c r="Y89" s="132">
        <f>Vulnerability!T91</f>
        <v>4.9000000000000004</v>
      </c>
      <c r="Z89" s="131">
        <f>Vulnerability!AB91</f>
        <v>0.7</v>
      </c>
      <c r="AA89" s="131">
        <f>Vulnerability!AE91</f>
        <v>0.6</v>
      </c>
      <c r="AB89" s="131">
        <f>Vulnerability!AH91</f>
        <v>0.6</v>
      </c>
      <c r="AC89" s="131">
        <f>Vulnerability!AK91</f>
        <v>0.4</v>
      </c>
      <c r="AD89" s="132">
        <f>Vulnerability!AL91</f>
        <v>0.6</v>
      </c>
      <c r="AE89" s="79">
        <f t="shared" si="19"/>
        <v>3.5</v>
      </c>
      <c r="AF89" s="79">
        <f>'Lack of Coping Capacity'!H91</f>
        <v>4.5999999999999996</v>
      </c>
      <c r="AG89" s="137">
        <f>'Lack of Coping Capacity'!D91</f>
        <v>3.8</v>
      </c>
      <c r="AH89" s="137">
        <f>'Lack of Coping Capacity'!G91</f>
        <v>5.4</v>
      </c>
      <c r="AI89" s="79">
        <f>'Lack of Coping Capacity'!AA91</f>
        <v>2.1</v>
      </c>
      <c r="AJ89" s="137">
        <f>'Lack of Coping Capacity'!M91</f>
        <v>1.1000000000000001</v>
      </c>
      <c r="AK89" s="137">
        <f>'Lack of Coping Capacity'!R91</f>
        <v>3.5</v>
      </c>
      <c r="AL89" s="137">
        <f>'Lack of Coping Capacity'!Z91</f>
        <v>1.7</v>
      </c>
      <c r="AM89" s="82">
        <f>'Imputed and missing data hidden'!BU87</f>
        <v>5</v>
      </c>
      <c r="AN89" s="83">
        <f t="shared" si="20"/>
        <v>9.8039215686274508E-2</v>
      </c>
      <c r="AO89" s="82" t="str">
        <f t="shared" si="21"/>
        <v/>
      </c>
      <c r="AP89" s="84">
        <f>'Indicator Date hidden2'!BV88</f>
        <v>0.39393939393939392</v>
      </c>
    </row>
    <row r="90" spans="1:42">
      <c r="A90" s="77" t="str">
        <f>'Indicator Data'!A92</f>
        <v>Kenya</v>
      </c>
      <c r="B90" s="77" t="str">
        <f>'Indicator Data'!B92</f>
        <v>KEN</v>
      </c>
      <c r="C90" s="79">
        <f t="shared" si="15"/>
        <v>6.2</v>
      </c>
      <c r="D90" s="79" t="str">
        <f t="shared" si="22"/>
        <v>High</v>
      </c>
      <c r="E90" s="80">
        <f t="shared" si="16"/>
        <v>22</v>
      </c>
      <c r="F90" s="81">
        <f>VLOOKUP($B90,'Lack of Reliability Index'!$A$2:$H$192,8,FALSE)</f>
        <v>0.75117370892018798</v>
      </c>
      <c r="G90" s="79">
        <f t="shared" si="17"/>
        <v>6.7</v>
      </c>
      <c r="H90" s="79">
        <f>'Hazard &amp; Exposure'!CW92</f>
        <v>4.2</v>
      </c>
      <c r="I90" s="85">
        <f>'Hazard &amp; Exposure'!AL92</f>
        <v>2.8</v>
      </c>
      <c r="J90" s="85">
        <f>'Hazard &amp; Exposure'!AM92</f>
        <v>5.0999999999999996</v>
      </c>
      <c r="K90" s="85">
        <f>'Hazard &amp; Exposure'!AN92</f>
        <v>3.2</v>
      </c>
      <c r="L90" s="85">
        <f>'Hazard &amp; Exposure'!AO92</f>
        <v>0</v>
      </c>
      <c r="M90" s="85">
        <f>'Hazard &amp; Exposure'!AP92</f>
        <v>2.7</v>
      </c>
      <c r="N90" s="85">
        <f>'Hazard &amp; Exposure'!AS92</f>
        <v>6.7</v>
      </c>
      <c r="O90" s="85">
        <f>'Hazard &amp; Exposure'!CV92</f>
        <v>6.6</v>
      </c>
      <c r="P90" s="79">
        <f>'Hazard &amp; Exposure'!CZ92</f>
        <v>8.3000000000000007</v>
      </c>
      <c r="Q90" s="85">
        <f>'Hazard &amp; Exposure'!CX92</f>
        <v>9.3000000000000007</v>
      </c>
      <c r="R90" s="85">
        <f>'Hazard &amp; Exposure'!CY92</f>
        <v>6.7</v>
      </c>
      <c r="S90" s="79">
        <f t="shared" si="18"/>
        <v>6.1</v>
      </c>
      <c r="T90" s="79">
        <f>Vulnerability!O92</f>
        <v>5.4</v>
      </c>
      <c r="U90" s="132">
        <f>Vulnerability!E92</f>
        <v>7.3</v>
      </c>
      <c r="V90" s="132">
        <f>Vulnerability!H92</f>
        <v>5.3</v>
      </c>
      <c r="W90" s="132">
        <f>Vulnerability!N92</f>
        <v>1.8</v>
      </c>
      <c r="X90" s="79">
        <f>Vulnerability!AM92</f>
        <v>6.7</v>
      </c>
      <c r="Y90" s="132">
        <f>Vulnerability!T92</f>
        <v>8</v>
      </c>
      <c r="Z90" s="131">
        <f>Vulnerability!AB92</f>
        <v>3.1</v>
      </c>
      <c r="AA90" s="131">
        <f>Vulnerability!AE92</f>
        <v>2.7</v>
      </c>
      <c r="AB90" s="131">
        <f>Vulnerability!AH92</f>
        <v>1.2</v>
      </c>
      <c r="AC90" s="131">
        <f>Vulnerability!AK92</f>
        <v>8.6999999999999993</v>
      </c>
      <c r="AD90" s="132">
        <f>Vulnerability!AL92</f>
        <v>4.8</v>
      </c>
      <c r="AE90" s="79">
        <f t="shared" si="19"/>
        <v>5.7</v>
      </c>
      <c r="AF90" s="79">
        <f>'Lack of Coping Capacity'!H92</f>
        <v>5.0999999999999996</v>
      </c>
      <c r="AG90" s="137">
        <f>'Lack of Coping Capacity'!D92</f>
        <v>3.9</v>
      </c>
      <c r="AH90" s="137">
        <f>'Lack of Coping Capacity'!G92</f>
        <v>6.3</v>
      </c>
      <c r="AI90" s="79">
        <f>'Lack of Coping Capacity'!AA92</f>
        <v>6.3</v>
      </c>
      <c r="AJ90" s="137">
        <f>'Lack of Coping Capacity'!M92</f>
        <v>4.2</v>
      </c>
      <c r="AK90" s="137">
        <f>'Lack of Coping Capacity'!R92</f>
        <v>7.8</v>
      </c>
      <c r="AL90" s="137">
        <f>'Lack of Coping Capacity'!Z92</f>
        <v>7</v>
      </c>
      <c r="AM90" s="82">
        <f>'Imputed and missing data hidden'!BU88</f>
        <v>0</v>
      </c>
      <c r="AN90" s="83">
        <f t="shared" si="20"/>
        <v>0</v>
      </c>
      <c r="AO90" s="82" t="str">
        <f t="shared" si="21"/>
        <v/>
      </c>
      <c r="AP90" s="84">
        <f>'Indicator Date hidden2'!BV89</f>
        <v>0.11267605633802817</v>
      </c>
    </row>
    <row r="91" spans="1:42">
      <c r="A91" s="77" t="str">
        <f>'Indicator Data'!A93</f>
        <v>Kiribati</v>
      </c>
      <c r="B91" s="77" t="str">
        <f>'Indicator Data'!B93</f>
        <v>KIR</v>
      </c>
      <c r="C91" s="79">
        <f t="shared" si="15"/>
        <v>3.6</v>
      </c>
      <c r="D91" s="79" t="str">
        <f t="shared" si="22"/>
        <v>Medium</v>
      </c>
      <c r="E91" s="80">
        <f t="shared" si="16"/>
        <v>86</v>
      </c>
      <c r="F91" s="81">
        <f>VLOOKUP($B91,'Lack of Reliability Index'!$A$2:$H$192,8,FALSE)</f>
        <v>6.9818181818181815</v>
      </c>
      <c r="G91" s="79">
        <f t="shared" si="17"/>
        <v>2.5</v>
      </c>
      <c r="H91" s="79">
        <f>'Hazard &amp; Exposure'!CW93</f>
        <v>4.4000000000000004</v>
      </c>
      <c r="I91" s="85">
        <f>'Hazard &amp; Exposure'!AL93</f>
        <v>0.1</v>
      </c>
      <c r="J91" s="85">
        <f>'Hazard &amp; Exposure'!AM93</f>
        <v>0</v>
      </c>
      <c r="K91" s="85">
        <f>'Hazard &amp; Exposure'!AN93</f>
        <v>7.7</v>
      </c>
      <c r="L91" s="85">
        <f>'Hazard &amp; Exposure'!AO93</f>
        <v>0</v>
      </c>
      <c r="M91" s="85">
        <f>'Hazard &amp; Exposure'!AP93</f>
        <v>8.4</v>
      </c>
      <c r="N91" s="85">
        <f>'Hazard &amp; Exposure'!AS93</f>
        <v>3.5</v>
      </c>
      <c r="O91" s="85">
        <f>'Hazard &amp; Exposure'!CV93</f>
        <v>4.7</v>
      </c>
      <c r="P91" s="79">
        <f>'Hazard &amp; Exposure'!CZ93</f>
        <v>0</v>
      </c>
      <c r="Q91" s="85">
        <f>'Hazard &amp; Exposure'!CX93</f>
        <v>0</v>
      </c>
      <c r="R91" s="85">
        <f>'Hazard &amp; Exposure'!CY93</f>
        <v>0</v>
      </c>
      <c r="S91" s="79">
        <f t="shared" si="18"/>
        <v>3.9</v>
      </c>
      <c r="T91" s="79">
        <f>Vulnerability!O93</f>
        <v>5.2</v>
      </c>
      <c r="U91" s="132">
        <f>Vulnerability!E93</f>
        <v>6.3</v>
      </c>
      <c r="V91" s="132">
        <f>Vulnerability!H93</f>
        <v>0.7</v>
      </c>
      <c r="W91" s="132">
        <f>Vulnerability!N93</f>
        <v>7.3</v>
      </c>
      <c r="X91" s="79">
        <f>Vulnerability!AM93</f>
        <v>2.4</v>
      </c>
      <c r="Y91" s="132">
        <f>Vulnerability!T93</f>
        <v>0</v>
      </c>
      <c r="Z91" s="131">
        <f>Vulnerability!AB93</f>
        <v>8.9</v>
      </c>
      <c r="AA91" s="131">
        <f>Vulnerability!AE93</f>
        <v>2.9</v>
      </c>
      <c r="AB91" s="131">
        <f>Vulnerability!AH93</f>
        <v>0</v>
      </c>
      <c r="AC91" s="131">
        <f>Vulnerability!AK93</f>
        <v>0.7</v>
      </c>
      <c r="AD91" s="132">
        <f>Vulnerability!AL93</f>
        <v>4.3</v>
      </c>
      <c r="AE91" s="79">
        <f t="shared" si="19"/>
        <v>4.7</v>
      </c>
      <c r="AF91" s="79">
        <f>'Lack of Coping Capacity'!H93</f>
        <v>4.7</v>
      </c>
      <c r="AG91" s="137" t="str">
        <f>'Lack of Coping Capacity'!D93</f>
        <v>x</v>
      </c>
      <c r="AH91" s="137">
        <f>'Lack of Coping Capacity'!G93</f>
        <v>4.7</v>
      </c>
      <c r="AI91" s="79">
        <f>'Lack of Coping Capacity'!AA93</f>
        <v>4.5999999999999996</v>
      </c>
      <c r="AJ91" s="137">
        <f>'Lack of Coping Capacity'!M93</f>
        <v>4.3</v>
      </c>
      <c r="AK91" s="137">
        <f>'Lack of Coping Capacity'!R93</f>
        <v>3.9</v>
      </c>
      <c r="AL91" s="137">
        <f>'Lack of Coping Capacity'!Z93</f>
        <v>5.5</v>
      </c>
      <c r="AM91" s="82">
        <f>'Imputed and missing data hidden'!BU89</f>
        <v>12</v>
      </c>
      <c r="AN91" s="83">
        <f t="shared" si="20"/>
        <v>0.23529411764705882</v>
      </c>
      <c r="AO91" s="82" t="str">
        <f t="shared" si="21"/>
        <v/>
      </c>
      <c r="AP91" s="84">
        <f>'Indicator Date hidden2'!BV90</f>
        <v>0.70909090909090911</v>
      </c>
    </row>
    <row r="92" spans="1:42">
      <c r="A92" s="77" t="str">
        <f>'Indicator Data'!A94</f>
        <v>Korea DPR</v>
      </c>
      <c r="B92" s="77" t="str">
        <f>'Indicator Data'!B94</f>
        <v>PRK</v>
      </c>
      <c r="C92" s="79">
        <f t="shared" si="15"/>
        <v>4.0999999999999996</v>
      </c>
      <c r="D92" s="79" t="str">
        <f t="shared" si="22"/>
        <v>Medium</v>
      </c>
      <c r="E92" s="80">
        <f t="shared" si="16"/>
        <v>65</v>
      </c>
      <c r="F92" s="81">
        <f>VLOOKUP($B92,'Lack of Reliability Index'!$A$2:$H$192,8,FALSE)</f>
        <v>7.6543209876543212</v>
      </c>
      <c r="G92" s="79">
        <f t="shared" si="17"/>
        <v>2.7</v>
      </c>
      <c r="H92" s="79">
        <f>'Hazard &amp; Exposure'!CW94</f>
        <v>4.5999999999999996</v>
      </c>
      <c r="I92" s="85">
        <f>'Hazard &amp; Exposure'!AL94</f>
        <v>4.4000000000000004</v>
      </c>
      <c r="J92" s="85">
        <f>'Hazard &amp; Exposure'!AM94</f>
        <v>6.5</v>
      </c>
      <c r="K92" s="85">
        <f>'Hazard &amp; Exposure'!AN94</f>
        <v>1</v>
      </c>
      <c r="L92" s="85">
        <f>'Hazard &amp; Exposure'!AO94</f>
        <v>5.7</v>
      </c>
      <c r="M92" s="85">
        <f>'Hazard &amp; Exposure'!AP94</f>
        <v>6.4</v>
      </c>
      <c r="N92" s="85">
        <f>'Hazard &amp; Exposure'!AS94</f>
        <v>3.9</v>
      </c>
      <c r="O92" s="85">
        <f>'Hazard &amp; Exposure'!CV94</f>
        <v>2.9</v>
      </c>
      <c r="P92" s="79">
        <f>'Hazard &amp; Exposure'!CZ94</f>
        <v>0.2</v>
      </c>
      <c r="Q92" s="85">
        <f>'Hazard &amp; Exposure'!CX94</f>
        <v>0.3</v>
      </c>
      <c r="R92" s="85">
        <f>'Hazard &amp; Exposure'!CY94</f>
        <v>0</v>
      </c>
      <c r="S92" s="79">
        <f t="shared" si="18"/>
        <v>3.9</v>
      </c>
      <c r="T92" s="79">
        <f>Vulnerability!O94</f>
        <v>4.5999999999999996</v>
      </c>
      <c r="U92" s="132">
        <f>Vulnerability!E94</f>
        <v>6.9</v>
      </c>
      <c r="V92" s="132" t="str">
        <f>Vulnerability!H94</f>
        <v>x</v>
      </c>
      <c r="W92" s="132">
        <f>Vulnerability!N94</f>
        <v>0</v>
      </c>
      <c r="X92" s="79">
        <f>Vulnerability!AM94</f>
        <v>3.1</v>
      </c>
      <c r="Y92" s="132">
        <f>Vulnerability!T94</f>
        <v>0</v>
      </c>
      <c r="Z92" s="131">
        <f>Vulnerability!AB94</f>
        <v>3.9</v>
      </c>
      <c r="AA92" s="131">
        <f>Vulnerability!AE94</f>
        <v>1.7</v>
      </c>
      <c r="AB92" s="131">
        <f>Vulnerability!AH94</f>
        <v>0</v>
      </c>
      <c r="AC92" s="131">
        <f>Vulnerability!AK94</f>
        <v>9.6</v>
      </c>
      <c r="AD92" s="132">
        <f>Vulnerability!AL94</f>
        <v>5.3</v>
      </c>
      <c r="AE92" s="79">
        <f t="shared" si="19"/>
        <v>6.6</v>
      </c>
      <c r="AF92" s="79">
        <f>'Lack of Coping Capacity'!H94</f>
        <v>8.1</v>
      </c>
      <c r="AG92" s="137" t="str">
        <f>'Lack of Coping Capacity'!D94</f>
        <v>x</v>
      </c>
      <c r="AH92" s="137">
        <f>'Lack of Coping Capacity'!G94</f>
        <v>8.1</v>
      </c>
      <c r="AI92" s="79">
        <f>'Lack of Coping Capacity'!AA94</f>
        <v>4.4000000000000004</v>
      </c>
      <c r="AJ92" s="137">
        <f>'Lack of Coping Capacity'!M94</f>
        <v>5.9</v>
      </c>
      <c r="AK92" s="137">
        <f>'Lack of Coping Capacity'!R94</f>
        <v>3.4</v>
      </c>
      <c r="AL92" s="137">
        <f>'Lack of Coping Capacity'!Z94</f>
        <v>4</v>
      </c>
      <c r="AM92" s="82">
        <f>'Imputed and missing data hidden'!BU90</f>
        <v>15</v>
      </c>
      <c r="AN92" s="83">
        <f t="shared" si="20"/>
        <v>0.29411764705882354</v>
      </c>
      <c r="AO92" s="82" t="str">
        <f t="shared" si="21"/>
        <v/>
      </c>
      <c r="AP92" s="84">
        <f>'Indicator Date hidden2'!BV91</f>
        <v>0.68518518518518523</v>
      </c>
    </row>
    <row r="93" spans="1:42">
      <c r="A93" s="77" t="str">
        <f>'Indicator Data'!A95</f>
        <v>Korea Republic of</v>
      </c>
      <c r="B93" s="77" t="str">
        <f>'Indicator Data'!B95</f>
        <v>KOR</v>
      </c>
      <c r="C93" s="79">
        <f t="shared" si="15"/>
        <v>2</v>
      </c>
      <c r="D93" s="79" t="str">
        <f t="shared" si="22"/>
        <v>Very Low</v>
      </c>
      <c r="E93" s="80">
        <f t="shared" si="16"/>
        <v>164</v>
      </c>
      <c r="F93" s="81">
        <f>VLOOKUP($B93,'Lack of Reliability Index'!$A$2:$H$192,8,FALSE)</f>
        <v>3.5322404371584692</v>
      </c>
      <c r="G93" s="79">
        <f t="shared" si="17"/>
        <v>3.6</v>
      </c>
      <c r="H93" s="79">
        <f>'Hazard &amp; Exposure'!CW95</f>
        <v>6</v>
      </c>
      <c r="I93" s="85">
        <f>'Hazard &amp; Exposure'!AL95</f>
        <v>6.9</v>
      </c>
      <c r="J93" s="85">
        <f>'Hazard &amp; Exposure'!AM95</f>
        <v>7.1</v>
      </c>
      <c r="K93" s="85">
        <f>'Hazard &amp; Exposure'!AN95</f>
        <v>5.7</v>
      </c>
      <c r="L93" s="85">
        <f>'Hazard &amp; Exposure'!AO95</f>
        <v>8.3000000000000007</v>
      </c>
      <c r="M93" s="85">
        <f>'Hazard &amp; Exposure'!AP95</f>
        <v>7.1</v>
      </c>
      <c r="N93" s="85">
        <f>'Hazard &amp; Exposure'!AS95</f>
        <v>0.3</v>
      </c>
      <c r="O93" s="85">
        <f>'Hazard &amp; Exposure'!CV95</f>
        <v>2.9</v>
      </c>
      <c r="P93" s="79">
        <f>'Hazard &amp; Exposure'!CZ95</f>
        <v>0.1</v>
      </c>
      <c r="Q93" s="85">
        <f>'Hazard &amp; Exposure'!CX95</f>
        <v>0.1</v>
      </c>
      <c r="R93" s="85">
        <f>'Hazard &amp; Exposure'!CY95</f>
        <v>0</v>
      </c>
      <c r="S93" s="79">
        <f t="shared" si="18"/>
        <v>1.4</v>
      </c>
      <c r="T93" s="79">
        <f>Vulnerability!O95</f>
        <v>0.3</v>
      </c>
      <c r="U93" s="132">
        <f>Vulnerability!E95</f>
        <v>0</v>
      </c>
      <c r="V93" s="132">
        <f>Vulnerability!H95</f>
        <v>1.2</v>
      </c>
      <c r="W93" s="132">
        <f>Vulnerability!N95</f>
        <v>0.1</v>
      </c>
      <c r="X93" s="79">
        <f>Vulnerability!AM95</f>
        <v>2.2999999999999998</v>
      </c>
      <c r="Y93" s="132">
        <f>Vulnerability!T95</f>
        <v>3.9</v>
      </c>
      <c r="Z93" s="131">
        <f>Vulnerability!AB95</f>
        <v>0.2</v>
      </c>
      <c r="AA93" s="131">
        <f>Vulnerability!AE95</f>
        <v>0.2</v>
      </c>
      <c r="AB93" s="131">
        <f>Vulnerability!AH95</f>
        <v>0</v>
      </c>
      <c r="AC93" s="131">
        <f>Vulnerability!AK95</f>
        <v>0.8</v>
      </c>
      <c r="AD93" s="132">
        <f>Vulnerability!AL95</f>
        <v>0.3</v>
      </c>
      <c r="AE93" s="79">
        <f t="shared" si="19"/>
        <v>1.5</v>
      </c>
      <c r="AF93" s="79">
        <f>'Lack of Coping Capacity'!H95</f>
        <v>2.2999999999999998</v>
      </c>
      <c r="AG93" s="137">
        <f>'Lack of Coping Capacity'!D95</f>
        <v>1.5</v>
      </c>
      <c r="AH93" s="137">
        <f>'Lack of Coping Capacity'!G95</f>
        <v>3</v>
      </c>
      <c r="AI93" s="79">
        <f>'Lack of Coping Capacity'!AA95</f>
        <v>0.6</v>
      </c>
      <c r="AJ93" s="137">
        <f>'Lack of Coping Capacity'!M95</f>
        <v>0.8</v>
      </c>
      <c r="AK93" s="137">
        <f>'Lack of Coping Capacity'!R95</f>
        <v>0</v>
      </c>
      <c r="AL93" s="137">
        <f>'Lack of Coping Capacity'!Z95</f>
        <v>1.1000000000000001</v>
      </c>
      <c r="AM93" s="82">
        <f>'Imputed and missing data hidden'!BU91</f>
        <v>8</v>
      </c>
      <c r="AN93" s="83">
        <f t="shared" si="20"/>
        <v>0.15686274509803921</v>
      </c>
      <c r="AO93" s="82" t="str">
        <f t="shared" si="21"/>
        <v/>
      </c>
      <c r="AP93" s="84">
        <f>'Indicator Date hidden2'!BV92</f>
        <v>0.26229508196721313</v>
      </c>
    </row>
    <row r="94" spans="1:42">
      <c r="A94" s="77" t="str">
        <f>'Indicator Data'!A96</f>
        <v>Kuwait</v>
      </c>
      <c r="B94" s="77" t="str">
        <f>'Indicator Data'!B96</f>
        <v>KWT</v>
      </c>
      <c r="C94" s="79">
        <f t="shared" si="15"/>
        <v>2.4</v>
      </c>
      <c r="D94" s="79" t="str">
        <f t="shared" si="22"/>
        <v>Low</v>
      </c>
      <c r="E94" s="80">
        <f t="shared" si="16"/>
        <v>144</v>
      </c>
      <c r="F94" s="81">
        <f>VLOOKUP($B94,'Lack of Reliability Index'!$A$2:$H$192,8,FALSE)</f>
        <v>3.2045197740112998</v>
      </c>
      <c r="G94" s="79">
        <f t="shared" si="17"/>
        <v>1.4</v>
      </c>
      <c r="H94" s="79">
        <f>'Hazard &amp; Exposure'!CW96</f>
        <v>2.4</v>
      </c>
      <c r="I94" s="85">
        <f>'Hazard &amp; Exposure'!AL96</f>
        <v>0.1</v>
      </c>
      <c r="J94" s="85">
        <f>'Hazard &amp; Exposure'!AM96</f>
        <v>3.7</v>
      </c>
      <c r="K94" s="85">
        <f>'Hazard &amp; Exposure'!AN96</f>
        <v>0</v>
      </c>
      <c r="L94" s="85">
        <f>'Hazard &amp; Exposure'!AO96</f>
        <v>0</v>
      </c>
      <c r="M94" s="85">
        <f>'Hazard &amp; Exposure'!AP96</f>
        <v>5.2</v>
      </c>
      <c r="N94" s="85">
        <f>'Hazard &amp; Exposure'!AS96</f>
        <v>2.9</v>
      </c>
      <c r="O94" s="85">
        <f>'Hazard &amp; Exposure'!CV96</f>
        <v>3.6</v>
      </c>
      <c r="P94" s="79">
        <f>'Hazard &amp; Exposure'!CZ96</f>
        <v>0.2</v>
      </c>
      <c r="Q94" s="85">
        <f>'Hazard &amp; Exposure'!CX96</f>
        <v>0.3</v>
      </c>
      <c r="R94" s="85">
        <f>'Hazard &amp; Exposure'!CY96</f>
        <v>0</v>
      </c>
      <c r="S94" s="79">
        <f t="shared" si="18"/>
        <v>2.8</v>
      </c>
      <c r="T94" s="79">
        <f>Vulnerability!O96</f>
        <v>1.2</v>
      </c>
      <c r="U94" s="132">
        <f>Vulnerability!E96</f>
        <v>1.1000000000000001</v>
      </c>
      <c r="V94" s="132">
        <f>Vulnerability!H96</f>
        <v>2.7</v>
      </c>
      <c r="W94" s="132">
        <f>Vulnerability!N96</f>
        <v>0</v>
      </c>
      <c r="X94" s="79">
        <f>Vulnerability!AM96</f>
        <v>4.2</v>
      </c>
      <c r="Y94" s="132">
        <f>Vulnerability!T96</f>
        <v>6.7</v>
      </c>
      <c r="Z94" s="131">
        <f>Vulnerability!AB96</f>
        <v>0.1</v>
      </c>
      <c r="AA94" s="131">
        <f>Vulnerability!AE96</f>
        <v>0.7</v>
      </c>
      <c r="AB94" s="131">
        <f>Vulnerability!AH96</f>
        <v>0</v>
      </c>
      <c r="AC94" s="131">
        <f>Vulnerability!AK96</f>
        <v>0.6</v>
      </c>
      <c r="AD94" s="132">
        <f>Vulnerability!AL96</f>
        <v>0.4</v>
      </c>
      <c r="AE94" s="79">
        <f t="shared" si="19"/>
        <v>3.4</v>
      </c>
      <c r="AF94" s="79">
        <f>'Lack of Coping Capacity'!H96</f>
        <v>5.0999999999999996</v>
      </c>
      <c r="AG94" s="137" t="str">
        <f>'Lack of Coping Capacity'!D96</f>
        <v>x</v>
      </c>
      <c r="AH94" s="137">
        <f>'Lack of Coping Capacity'!G96</f>
        <v>5.0999999999999996</v>
      </c>
      <c r="AI94" s="79">
        <f>'Lack of Coping Capacity'!AA96</f>
        <v>1.1000000000000001</v>
      </c>
      <c r="AJ94" s="137">
        <f>'Lack of Coping Capacity'!M96</f>
        <v>0.5</v>
      </c>
      <c r="AK94" s="137">
        <f>'Lack of Coping Capacity'!R96</f>
        <v>1.6</v>
      </c>
      <c r="AL94" s="137">
        <f>'Lack of Coping Capacity'!Z96</f>
        <v>1.3</v>
      </c>
      <c r="AM94" s="82">
        <f>'Imputed and missing data hidden'!BU92</f>
        <v>11</v>
      </c>
      <c r="AN94" s="83">
        <f t="shared" si="20"/>
        <v>0.21568627450980393</v>
      </c>
      <c r="AO94" s="82" t="str">
        <f t="shared" si="21"/>
        <v/>
      </c>
      <c r="AP94" s="84">
        <f>'Indicator Date hidden2'!BV93</f>
        <v>5.0847457627118647E-2</v>
      </c>
    </row>
    <row r="95" spans="1:42">
      <c r="A95" s="77" t="str">
        <f>'Indicator Data'!A97</f>
        <v>Kyrgyzstan</v>
      </c>
      <c r="B95" s="77" t="str">
        <f>'Indicator Data'!B97</f>
        <v>KGZ</v>
      </c>
      <c r="C95" s="79">
        <f t="shared" si="15"/>
        <v>3.2</v>
      </c>
      <c r="D95" s="79" t="str">
        <f t="shared" si="22"/>
        <v>Medium</v>
      </c>
      <c r="E95" s="80">
        <f t="shared" si="16"/>
        <v>99</v>
      </c>
      <c r="F95" s="81">
        <f>VLOOKUP($B95,'Lack of Reliability Index'!$A$2:$H$192,8,FALSE)</f>
        <v>2.153233830845771</v>
      </c>
      <c r="G95" s="79">
        <f t="shared" si="17"/>
        <v>2.4</v>
      </c>
      <c r="H95" s="79">
        <f>'Hazard &amp; Exposure'!CW97</f>
        <v>4.0999999999999996</v>
      </c>
      <c r="I95" s="85">
        <f>'Hazard &amp; Exposure'!AL97</f>
        <v>7.7</v>
      </c>
      <c r="J95" s="85">
        <f>'Hazard &amp; Exposure'!AM97</f>
        <v>4.8</v>
      </c>
      <c r="K95" s="85">
        <f>'Hazard &amp; Exposure'!AN97</f>
        <v>0</v>
      </c>
      <c r="L95" s="85">
        <f>'Hazard &amp; Exposure'!AO97</f>
        <v>0</v>
      </c>
      <c r="M95" s="85">
        <f>'Hazard &amp; Exposure'!AP97</f>
        <v>0</v>
      </c>
      <c r="N95" s="85">
        <f>'Hazard &amp; Exposure'!AS97</f>
        <v>6.3</v>
      </c>
      <c r="O95" s="85">
        <f>'Hazard &amp; Exposure'!CV97</f>
        <v>5</v>
      </c>
      <c r="P95" s="79">
        <f>'Hazard &amp; Exposure'!CZ97</f>
        <v>0.3</v>
      </c>
      <c r="Q95" s="85">
        <f>'Hazard &amp; Exposure'!CX97</f>
        <v>0.6</v>
      </c>
      <c r="R95" s="85">
        <f>'Hazard &amp; Exposure'!CY97</f>
        <v>0</v>
      </c>
      <c r="S95" s="79">
        <f t="shared" si="18"/>
        <v>3.3</v>
      </c>
      <c r="T95" s="79">
        <f>Vulnerability!O97</f>
        <v>3.1</v>
      </c>
      <c r="U95" s="132">
        <f>Vulnerability!E97</f>
        <v>2.5</v>
      </c>
      <c r="V95" s="132">
        <f>Vulnerability!H97</f>
        <v>2.8</v>
      </c>
      <c r="W95" s="132">
        <f>Vulnerability!N97</f>
        <v>4.5999999999999996</v>
      </c>
      <c r="X95" s="79">
        <f>Vulnerability!AM97</f>
        <v>3.5</v>
      </c>
      <c r="Y95" s="132">
        <f>Vulnerability!T97</f>
        <v>4.9000000000000004</v>
      </c>
      <c r="Z95" s="131">
        <f>Vulnerability!AB97</f>
        <v>1.7</v>
      </c>
      <c r="AA95" s="131">
        <f>Vulnerability!AE97</f>
        <v>0.8</v>
      </c>
      <c r="AB95" s="131">
        <f>Vulnerability!AH97</f>
        <v>1.6</v>
      </c>
      <c r="AC95" s="131">
        <f>Vulnerability!AK97</f>
        <v>2.5</v>
      </c>
      <c r="AD95" s="132">
        <f>Vulnerability!AL97</f>
        <v>1.7</v>
      </c>
      <c r="AE95" s="79">
        <f t="shared" si="19"/>
        <v>4.3</v>
      </c>
      <c r="AF95" s="79">
        <f>'Lack of Coping Capacity'!H97</f>
        <v>5.4</v>
      </c>
      <c r="AG95" s="137">
        <f>'Lack of Coping Capacity'!D97</f>
        <v>3.7</v>
      </c>
      <c r="AH95" s="137">
        <f>'Lack of Coping Capacity'!G97</f>
        <v>7.1</v>
      </c>
      <c r="AI95" s="79">
        <f>'Lack of Coping Capacity'!AA97</f>
        <v>2.9</v>
      </c>
      <c r="AJ95" s="137">
        <f>'Lack of Coping Capacity'!M97</f>
        <v>1.5</v>
      </c>
      <c r="AK95" s="137">
        <f>'Lack of Coping Capacity'!R97</f>
        <v>3.4</v>
      </c>
      <c r="AL95" s="137">
        <f>'Lack of Coping Capacity'!Z97</f>
        <v>3.9</v>
      </c>
      <c r="AM95" s="82">
        <f>'Imputed and missing data hidden'!BU93</f>
        <v>3</v>
      </c>
      <c r="AN95" s="83">
        <f t="shared" si="20"/>
        <v>5.8823529411764705E-2</v>
      </c>
      <c r="AO95" s="82" t="str">
        <f t="shared" si="21"/>
        <v/>
      </c>
      <c r="AP95" s="84">
        <f>'Indicator Date hidden2'!BV94</f>
        <v>0.2537313432835821</v>
      </c>
    </row>
    <row r="96" spans="1:42">
      <c r="A96" s="77" t="str">
        <f>'Indicator Data'!A98</f>
        <v>Lao PDR</v>
      </c>
      <c r="B96" s="77" t="str">
        <f>'Indicator Data'!B98</f>
        <v>LAO</v>
      </c>
      <c r="C96" s="79">
        <f t="shared" si="15"/>
        <v>3.4</v>
      </c>
      <c r="D96" s="79" t="str">
        <f t="shared" si="22"/>
        <v>Medium</v>
      </c>
      <c r="E96" s="80">
        <f t="shared" si="16"/>
        <v>92</v>
      </c>
      <c r="F96" s="81">
        <f>VLOOKUP($B96,'Lack of Reliability Index'!$A$2:$H$192,8,FALSE)</f>
        <v>2.2769230769230777</v>
      </c>
      <c r="G96" s="79">
        <f t="shared" si="17"/>
        <v>2.1</v>
      </c>
      <c r="H96" s="79">
        <f>'Hazard &amp; Exposure'!CW98</f>
        <v>3.6</v>
      </c>
      <c r="I96" s="85">
        <f>'Hazard &amp; Exposure'!AL98</f>
        <v>2.8</v>
      </c>
      <c r="J96" s="85">
        <f>'Hazard &amp; Exposure'!AM98</f>
        <v>8.1999999999999993</v>
      </c>
      <c r="K96" s="85">
        <f>'Hazard &amp; Exposure'!AN98</f>
        <v>0</v>
      </c>
      <c r="L96" s="85">
        <f>'Hazard &amp; Exposure'!AO98</f>
        <v>1.4</v>
      </c>
      <c r="M96" s="85">
        <f>'Hazard &amp; Exposure'!AP98</f>
        <v>0</v>
      </c>
      <c r="N96" s="85">
        <f>'Hazard &amp; Exposure'!AS98</f>
        <v>1.4</v>
      </c>
      <c r="O96" s="85">
        <f>'Hazard &amp; Exposure'!CV98</f>
        <v>6.2</v>
      </c>
      <c r="P96" s="79">
        <f>'Hazard &amp; Exposure'!CZ98</f>
        <v>0.2</v>
      </c>
      <c r="Q96" s="85">
        <f>'Hazard &amp; Exposure'!CX98</f>
        <v>0.3</v>
      </c>
      <c r="R96" s="85">
        <f>'Hazard &amp; Exposure'!CY98</f>
        <v>0</v>
      </c>
      <c r="S96" s="79">
        <f t="shared" si="18"/>
        <v>3.4</v>
      </c>
      <c r="T96" s="79">
        <f>Vulnerability!O98</f>
        <v>5.0999999999999996</v>
      </c>
      <c r="U96" s="132">
        <f>Vulnerability!E98</f>
        <v>6.7</v>
      </c>
      <c r="V96" s="132">
        <f>Vulnerability!H98</f>
        <v>4.8</v>
      </c>
      <c r="W96" s="132">
        <f>Vulnerability!N98</f>
        <v>2</v>
      </c>
      <c r="X96" s="79">
        <f>Vulnerability!AM98</f>
        <v>1.2</v>
      </c>
      <c r="Y96" s="132">
        <f>Vulnerability!T98</f>
        <v>0</v>
      </c>
      <c r="Z96" s="131">
        <f>Vulnerability!AB98</f>
        <v>1.6</v>
      </c>
      <c r="AA96" s="131">
        <f>Vulnerability!AE98</f>
        <v>3.9</v>
      </c>
      <c r="AB96" s="131">
        <f>Vulnerability!AH98</f>
        <v>0.8</v>
      </c>
      <c r="AC96" s="131">
        <f>Vulnerability!AK98</f>
        <v>2.4</v>
      </c>
      <c r="AD96" s="132">
        <f>Vulnerability!AL98</f>
        <v>2.2999999999999998</v>
      </c>
      <c r="AE96" s="79">
        <f t="shared" si="19"/>
        <v>5.6</v>
      </c>
      <c r="AF96" s="79">
        <f>'Lack of Coping Capacity'!H98</f>
        <v>6.4</v>
      </c>
      <c r="AG96" s="137">
        <f>'Lack of Coping Capacity'!D98</f>
        <v>6.1</v>
      </c>
      <c r="AH96" s="137">
        <f>'Lack of Coping Capacity'!G98</f>
        <v>6.7</v>
      </c>
      <c r="AI96" s="79">
        <f>'Lack of Coping Capacity'!AA98</f>
        <v>4.7</v>
      </c>
      <c r="AJ96" s="137">
        <f>'Lack of Coping Capacity'!M98</f>
        <v>3.3</v>
      </c>
      <c r="AK96" s="137">
        <f>'Lack of Coping Capacity'!R98</f>
        <v>4.7</v>
      </c>
      <c r="AL96" s="137">
        <f>'Lack of Coping Capacity'!Z98</f>
        <v>6.2</v>
      </c>
      <c r="AM96" s="82">
        <f>'Imputed and missing data hidden'!BU94</f>
        <v>3</v>
      </c>
      <c r="AN96" s="83">
        <f t="shared" si="20"/>
        <v>5.8823529411764705E-2</v>
      </c>
      <c r="AO96" s="82" t="str">
        <f t="shared" si="21"/>
        <v/>
      </c>
      <c r="AP96" s="84">
        <f>'Indicator Date hidden2'!BV95</f>
        <v>0.27692307692307694</v>
      </c>
    </row>
    <row r="97" spans="1:42">
      <c r="A97" s="77" t="str">
        <f>'Indicator Data'!A99</f>
        <v>Latvia</v>
      </c>
      <c r="B97" s="77" t="str">
        <f>'Indicator Data'!B99</f>
        <v>LVA</v>
      </c>
      <c r="C97" s="79">
        <f t="shared" si="15"/>
        <v>2.4</v>
      </c>
      <c r="D97" s="79" t="str">
        <f t="shared" si="22"/>
        <v>Low</v>
      </c>
      <c r="E97" s="80">
        <f t="shared" si="16"/>
        <v>144</v>
      </c>
      <c r="F97" s="81">
        <f>VLOOKUP($B97,'Lack of Reliability Index'!$A$2:$H$192,8,FALSE)</f>
        <v>2.3956284153005472</v>
      </c>
      <c r="G97" s="79">
        <f t="shared" si="17"/>
        <v>1.3</v>
      </c>
      <c r="H97" s="79">
        <f>'Hazard &amp; Exposure'!CW99</f>
        <v>2.4</v>
      </c>
      <c r="I97" s="85">
        <f>'Hazard &amp; Exposure'!AL99</f>
        <v>0.1</v>
      </c>
      <c r="J97" s="85">
        <f>'Hazard &amp; Exposure'!AM99</f>
        <v>6.6</v>
      </c>
      <c r="K97" s="85">
        <f>'Hazard &amp; Exposure'!AN99</f>
        <v>0</v>
      </c>
      <c r="L97" s="85">
        <f>'Hazard &amp; Exposure'!AO99</f>
        <v>0</v>
      </c>
      <c r="M97" s="85">
        <f>'Hazard &amp; Exposure'!AP99</f>
        <v>3.6</v>
      </c>
      <c r="N97" s="85">
        <f>'Hazard &amp; Exposure'!AS99</f>
        <v>2.5</v>
      </c>
      <c r="O97" s="85">
        <f>'Hazard &amp; Exposure'!CV99</f>
        <v>1.2</v>
      </c>
      <c r="P97" s="79">
        <f>'Hazard &amp; Exposure'!CZ99</f>
        <v>0.1</v>
      </c>
      <c r="Q97" s="85">
        <f>'Hazard &amp; Exposure'!CX99</f>
        <v>0.1</v>
      </c>
      <c r="R97" s="85">
        <f>'Hazard &amp; Exposure'!CY99</f>
        <v>0</v>
      </c>
      <c r="S97" s="79">
        <f t="shared" si="18"/>
        <v>4.2</v>
      </c>
      <c r="T97" s="79">
        <f>Vulnerability!O99</f>
        <v>0.9</v>
      </c>
      <c r="U97" s="132">
        <f>Vulnerability!E99</f>
        <v>0.4</v>
      </c>
      <c r="V97" s="132">
        <f>Vulnerability!H99</f>
        <v>2.1</v>
      </c>
      <c r="W97" s="132">
        <f>Vulnerability!N99</f>
        <v>0.5</v>
      </c>
      <c r="X97" s="79">
        <f>Vulnerability!AM99</f>
        <v>6.4</v>
      </c>
      <c r="Y97" s="132">
        <f>Vulnerability!T99</f>
        <v>9</v>
      </c>
      <c r="Z97" s="131">
        <f>Vulnerability!AB99</f>
        <v>0.6</v>
      </c>
      <c r="AA97" s="131">
        <f>Vulnerability!AE99</f>
        <v>0.2</v>
      </c>
      <c r="AB97" s="131">
        <f>Vulnerability!AH99</f>
        <v>0</v>
      </c>
      <c r="AC97" s="131">
        <f>Vulnerability!AK99</f>
        <v>1</v>
      </c>
      <c r="AD97" s="132">
        <f>Vulnerability!AL99</f>
        <v>0.5</v>
      </c>
      <c r="AE97" s="79">
        <f t="shared" si="19"/>
        <v>2.5</v>
      </c>
      <c r="AF97" s="79">
        <f>'Lack of Coping Capacity'!H99</f>
        <v>3.8</v>
      </c>
      <c r="AG97" s="137" t="str">
        <f>'Lack of Coping Capacity'!D99</f>
        <v>x</v>
      </c>
      <c r="AH97" s="137">
        <f>'Lack of Coping Capacity'!G99</f>
        <v>3.8</v>
      </c>
      <c r="AI97" s="79">
        <f>'Lack of Coping Capacity'!AA99</f>
        <v>1</v>
      </c>
      <c r="AJ97" s="137">
        <f>'Lack of Coping Capacity'!M99</f>
        <v>1.3</v>
      </c>
      <c r="AK97" s="137">
        <f>'Lack of Coping Capacity'!R99</f>
        <v>0.7</v>
      </c>
      <c r="AL97" s="137">
        <f>'Lack of Coping Capacity'!Z99</f>
        <v>0.9</v>
      </c>
      <c r="AM97" s="82">
        <f>'Imputed and missing data hidden'!BU95</f>
        <v>8</v>
      </c>
      <c r="AN97" s="83">
        <f t="shared" si="20"/>
        <v>0.15686274509803921</v>
      </c>
      <c r="AO97" s="82" t="str">
        <f t="shared" si="21"/>
        <v/>
      </c>
      <c r="AP97" s="84">
        <f>'Indicator Date hidden2'!BV96</f>
        <v>4.9180327868852458E-2</v>
      </c>
    </row>
    <row r="98" spans="1:42">
      <c r="A98" s="77" t="str">
        <f>'Indicator Data'!A100</f>
        <v>Lebanon</v>
      </c>
      <c r="B98" s="77" t="str">
        <f>'Indicator Data'!B100</f>
        <v>LBN</v>
      </c>
      <c r="C98" s="79">
        <f t="shared" si="15"/>
        <v>5.5</v>
      </c>
      <c r="D98" s="79" t="str">
        <f t="shared" si="22"/>
        <v>High</v>
      </c>
      <c r="E98" s="80">
        <f t="shared" si="16"/>
        <v>32</v>
      </c>
      <c r="F98" s="81">
        <f>VLOOKUP($B98,'Lack of Reliability Index'!$A$2:$H$192,8,FALSE)</f>
        <v>3.9957671957671961</v>
      </c>
      <c r="G98" s="79">
        <f t="shared" si="17"/>
        <v>5.0999999999999996</v>
      </c>
      <c r="H98" s="79">
        <f>'Hazard &amp; Exposure'!CW100</f>
        <v>3.7</v>
      </c>
      <c r="I98" s="85">
        <f>'Hazard &amp; Exposure'!AL100</f>
        <v>8.1999999999999993</v>
      </c>
      <c r="J98" s="85">
        <f>'Hazard &amp; Exposure'!AM100</f>
        <v>0</v>
      </c>
      <c r="K98" s="85">
        <f>'Hazard &amp; Exposure'!AN100</f>
        <v>3.9</v>
      </c>
      <c r="L98" s="85">
        <f>'Hazard &amp; Exposure'!AO100</f>
        <v>0</v>
      </c>
      <c r="M98" s="85">
        <f>'Hazard &amp; Exposure'!AP100</f>
        <v>3.2</v>
      </c>
      <c r="N98" s="85">
        <f>'Hazard &amp; Exposure'!AS100</f>
        <v>2.9</v>
      </c>
      <c r="O98" s="85">
        <f>'Hazard &amp; Exposure'!CV100</f>
        <v>3.7</v>
      </c>
      <c r="P98" s="79">
        <f>'Hazard &amp; Exposure'!CZ100</f>
        <v>6.3</v>
      </c>
      <c r="Q98" s="85">
        <f>'Hazard &amp; Exposure'!CX100</f>
        <v>6.5</v>
      </c>
      <c r="R98" s="85">
        <f>'Hazard &amp; Exposure'!CY100</f>
        <v>6</v>
      </c>
      <c r="S98" s="79">
        <f t="shared" si="18"/>
        <v>7.1</v>
      </c>
      <c r="T98" s="79">
        <f>Vulnerability!O100</f>
        <v>4.5999999999999996</v>
      </c>
      <c r="U98" s="132">
        <f>Vulnerability!E100</f>
        <v>3.5</v>
      </c>
      <c r="V98" s="132">
        <f>Vulnerability!H100</f>
        <v>3.3</v>
      </c>
      <c r="W98" s="132">
        <f>Vulnerability!N100</f>
        <v>8.1999999999999993</v>
      </c>
      <c r="X98" s="79">
        <f>Vulnerability!AM100</f>
        <v>8.6</v>
      </c>
      <c r="Y98" s="132">
        <f>Vulnerability!T100</f>
        <v>10</v>
      </c>
      <c r="Z98" s="131">
        <f>Vulnerability!AB100</f>
        <v>0.1</v>
      </c>
      <c r="AA98" s="131">
        <f>Vulnerability!AE100</f>
        <v>1.1000000000000001</v>
      </c>
      <c r="AB98" s="131">
        <f>Vulnerability!AH100</f>
        <v>10</v>
      </c>
      <c r="AC98" s="131">
        <f>Vulnerability!AK100</f>
        <v>2.5</v>
      </c>
      <c r="AD98" s="132">
        <f>Vulnerability!AL100</f>
        <v>5.4</v>
      </c>
      <c r="AE98" s="79">
        <f t="shared" si="19"/>
        <v>4.7</v>
      </c>
      <c r="AF98" s="79">
        <f>'Lack of Coping Capacity'!H100</f>
        <v>6.3</v>
      </c>
      <c r="AG98" s="137">
        <f>'Lack of Coping Capacity'!D100</f>
        <v>4.7</v>
      </c>
      <c r="AH98" s="137">
        <f>'Lack of Coping Capacity'!G100</f>
        <v>7.8</v>
      </c>
      <c r="AI98" s="79">
        <f>'Lack of Coping Capacity'!AA100</f>
        <v>2.5</v>
      </c>
      <c r="AJ98" s="137">
        <f>'Lack of Coping Capacity'!M100</f>
        <v>2.6</v>
      </c>
      <c r="AK98" s="137">
        <f>'Lack of Coping Capacity'!R100</f>
        <v>0.5</v>
      </c>
      <c r="AL98" s="137">
        <f>'Lack of Coping Capacity'!Z100</f>
        <v>4.5</v>
      </c>
      <c r="AM98" s="82">
        <f>'Imputed and missing data hidden'!BU96</f>
        <v>8</v>
      </c>
      <c r="AN98" s="83">
        <f t="shared" si="20"/>
        <v>0.15686274509803921</v>
      </c>
      <c r="AO98" s="82" t="str">
        <f t="shared" si="21"/>
        <v/>
      </c>
      <c r="AP98" s="84">
        <f>'Indicator Date hidden2'!BV97</f>
        <v>0.34920634920634919</v>
      </c>
    </row>
    <row r="99" spans="1:42">
      <c r="A99" s="77" t="str">
        <f>'Indicator Data'!A101</f>
        <v>Lesotho</v>
      </c>
      <c r="B99" s="77" t="str">
        <f>'Indicator Data'!B101</f>
        <v>LSO</v>
      </c>
      <c r="C99" s="79">
        <f t="shared" si="15"/>
        <v>3.7</v>
      </c>
      <c r="D99" s="79" t="str">
        <f t="shared" si="22"/>
        <v>Medium</v>
      </c>
      <c r="E99" s="80">
        <f t="shared" si="16"/>
        <v>79</v>
      </c>
      <c r="F99" s="81">
        <f>VLOOKUP($B99,'Lack of Reliability Index'!$A$2:$H$192,8,FALSE)</f>
        <v>2.1019607843137251</v>
      </c>
      <c r="G99" s="79">
        <f t="shared" si="17"/>
        <v>1.2</v>
      </c>
      <c r="H99" s="79">
        <f>'Hazard &amp; Exposure'!CW101</f>
        <v>2.1</v>
      </c>
      <c r="I99" s="85">
        <f>'Hazard &amp; Exposure'!AL101</f>
        <v>0.1</v>
      </c>
      <c r="J99" s="85">
        <f>'Hazard &amp; Exposure'!AM101</f>
        <v>2.1</v>
      </c>
      <c r="K99" s="85">
        <f>'Hazard &amp; Exposure'!AN101</f>
        <v>0</v>
      </c>
      <c r="L99" s="85">
        <f>'Hazard &amp; Exposure'!AO101</f>
        <v>0</v>
      </c>
      <c r="M99" s="85">
        <f>'Hazard &amp; Exposure'!AP101</f>
        <v>0</v>
      </c>
      <c r="N99" s="85">
        <f>'Hazard &amp; Exposure'!AS101</f>
        <v>6.5</v>
      </c>
      <c r="O99" s="85">
        <f>'Hazard &amp; Exposure'!CV101</f>
        <v>3.2</v>
      </c>
      <c r="P99" s="79">
        <f>'Hazard &amp; Exposure'!CZ101</f>
        <v>0.1</v>
      </c>
      <c r="Q99" s="85">
        <f>'Hazard &amp; Exposure'!CX101</f>
        <v>0.1</v>
      </c>
      <c r="R99" s="85">
        <f>'Hazard &amp; Exposure'!CY101</f>
        <v>0</v>
      </c>
      <c r="S99" s="79">
        <f t="shared" si="18"/>
        <v>6</v>
      </c>
      <c r="T99" s="79">
        <f>Vulnerability!O101</f>
        <v>6.5</v>
      </c>
      <c r="U99" s="132">
        <f>Vulnerability!E101</f>
        <v>7.4</v>
      </c>
      <c r="V99" s="132">
        <f>Vulnerability!H101</f>
        <v>6.2</v>
      </c>
      <c r="W99" s="132">
        <f>Vulnerability!N101</f>
        <v>4.9000000000000004</v>
      </c>
      <c r="X99" s="79">
        <f>Vulnerability!AM101</f>
        <v>5.5</v>
      </c>
      <c r="Y99" s="132">
        <f>Vulnerability!T101</f>
        <v>1.2</v>
      </c>
      <c r="Z99" s="131">
        <f>Vulnerability!AB101</f>
        <v>7.3</v>
      </c>
      <c r="AA99" s="131">
        <f>Vulnerability!AE101</f>
        <v>4</v>
      </c>
      <c r="AB99" s="131">
        <f>Vulnerability!AH101</f>
        <v>10</v>
      </c>
      <c r="AC99" s="131">
        <f>Vulnerability!AK101</f>
        <v>7.6</v>
      </c>
      <c r="AD99" s="132">
        <f>Vulnerability!AL101</f>
        <v>7.9</v>
      </c>
      <c r="AE99" s="79">
        <f t="shared" si="19"/>
        <v>6.9</v>
      </c>
      <c r="AF99" s="79">
        <f>'Lack of Coping Capacity'!H101</f>
        <v>7.5</v>
      </c>
      <c r="AG99" s="137">
        <f>'Lack of Coping Capacity'!D101</f>
        <v>8.4</v>
      </c>
      <c r="AH99" s="137">
        <f>'Lack of Coping Capacity'!G101</f>
        <v>6.5</v>
      </c>
      <c r="AI99" s="79">
        <f>'Lack of Coping Capacity'!AA101</f>
        <v>6.1</v>
      </c>
      <c r="AJ99" s="137">
        <f>'Lack of Coping Capacity'!M101</f>
        <v>5.2</v>
      </c>
      <c r="AK99" s="137">
        <f>'Lack of Coping Capacity'!R101</f>
        <v>6.3</v>
      </c>
      <c r="AL99" s="137">
        <f>'Lack of Coping Capacity'!Z101</f>
        <v>6.8</v>
      </c>
      <c r="AM99" s="82">
        <f>'Imputed and missing data hidden'!BU97</f>
        <v>2</v>
      </c>
      <c r="AN99" s="83">
        <f t="shared" si="20"/>
        <v>3.9215686274509803E-2</v>
      </c>
      <c r="AO99" s="82" t="str">
        <f t="shared" si="21"/>
        <v/>
      </c>
      <c r="AP99" s="84">
        <f>'Indicator Date hidden2'!BV98</f>
        <v>0.29411764705882354</v>
      </c>
    </row>
    <row r="100" spans="1:42">
      <c r="A100" s="77" t="str">
        <f>'Indicator Data'!A102</f>
        <v>Liberia</v>
      </c>
      <c r="B100" s="77" t="str">
        <f>'Indicator Data'!B102</f>
        <v>LBR</v>
      </c>
      <c r="C100" s="79">
        <f t="shared" ref="C100:C131" si="23">ROUND(G100^(1/3)*S100^(1/3)*AE100^(1/3),1)</f>
        <v>4.5999999999999996</v>
      </c>
      <c r="D100" s="79" t="str">
        <f t="shared" si="22"/>
        <v>Medium</v>
      </c>
      <c r="E100" s="80">
        <f t="shared" ref="E100:E131" si="24">_xlfn.RANK.EQ(C100,C$4:C$194)</f>
        <v>48</v>
      </c>
      <c r="F100" s="81">
        <f>VLOOKUP($B100,'Lack of Reliability Index'!$A$2:$H$192,8,FALSE)</f>
        <v>2.7748792270531393</v>
      </c>
      <c r="G100" s="79">
        <f t="shared" ref="G100:G131" si="25">ROUND((10-GEOMEAN(((10-H100)/10*9+1),((10-P100)/10*9+1)))/9*10,1)</f>
        <v>2.2000000000000002</v>
      </c>
      <c r="H100" s="79">
        <f>'Hazard &amp; Exposure'!CW102</f>
        <v>3.9</v>
      </c>
      <c r="I100" s="85">
        <f>'Hazard &amp; Exposure'!AL102</f>
        <v>0.1</v>
      </c>
      <c r="J100" s="85">
        <f>'Hazard &amp; Exposure'!AM102</f>
        <v>7.4</v>
      </c>
      <c r="K100" s="85">
        <f>'Hazard &amp; Exposure'!AN102</f>
        <v>2.4</v>
      </c>
      <c r="L100" s="85">
        <f>'Hazard &amp; Exposure'!AO102</f>
        <v>0</v>
      </c>
      <c r="M100" s="85">
        <f>'Hazard &amp; Exposure'!AP102</f>
        <v>4.0999999999999996</v>
      </c>
      <c r="N100" s="85">
        <f>'Hazard &amp; Exposure'!AS102</f>
        <v>0.4</v>
      </c>
      <c r="O100" s="85">
        <f>'Hazard &amp; Exposure'!CV102</f>
        <v>7.7</v>
      </c>
      <c r="P100" s="79">
        <f>'Hazard &amp; Exposure'!CZ102</f>
        <v>0.1</v>
      </c>
      <c r="Q100" s="85">
        <f>'Hazard &amp; Exposure'!CX102</f>
        <v>0.2</v>
      </c>
      <c r="R100" s="85">
        <f>'Hazard &amp; Exposure'!CY102</f>
        <v>0</v>
      </c>
      <c r="S100" s="79">
        <f t="shared" ref="S100:S131" si="26">ROUND((10-GEOMEAN(((10-T100)/10*9+1),((10-X100)/10*9+1)))/9*10,1)</f>
        <v>5.9</v>
      </c>
      <c r="T100" s="79">
        <f>Vulnerability!O102</f>
        <v>7.3</v>
      </c>
      <c r="U100" s="132">
        <f>Vulnerability!E102</f>
        <v>8.6</v>
      </c>
      <c r="V100" s="132">
        <f>Vulnerability!H102</f>
        <v>5.7</v>
      </c>
      <c r="W100" s="132">
        <f>Vulnerability!N102</f>
        <v>6.3</v>
      </c>
      <c r="X100" s="79">
        <f>Vulnerability!AM102</f>
        <v>3.9</v>
      </c>
      <c r="Y100" s="132">
        <f>Vulnerability!T102</f>
        <v>1.6</v>
      </c>
      <c r="Z100" s="131">
        <f>Vulnerability!AB102</f>
        <v>5.9</v>
      </c>
      <c r="AA100" s="131">
        <f>Vulnerability!AE102</f>
        <v>4</v>
      </c>
      <c r="AB100" s="131">
        <f>Vulnerability!AH102</f>
        <v>0.9</v>
      </c>
      <c r="AC100" s="131">
        <f>Vulnerability!AK102</f>
        <v>8.6999999999999993</v>
      </c>
      <c r="AD100" s="132">
        <f>Vulnerability!AL102</f>
        <v>5.6</v>
      </c>
      <c r="AE100" s="79">
        <f t="shared" ref="AE100:AE131" si="27">ROUND((10-GEOMEAN(((10-AF100)/10*9+1),((10-AI100)/10*9+1)))/9*10,1)</f>
        <v>7.7</v>
      </c>
      <c r="AF100" s="79">
        <f>'Lack of Coping Capacity'!H102</f>
        <v>7.7</v>
      </c>
      <c r="AG100" s="137" t="str">
        <f>'Lack of Coping Capacity'!D102</f>
        <v>x</v>
      </c>
      <c r="AH100" s="137">
        <f>'Lack of Coping Capacity'!G102</f>
        <v>7.7</v>
      </c>
      <c r="AI100" s="79">
        <f>'Lack of Coping Capacity'!AA102</f>
        <v>7.7</v>
      </c>
      <c r="AJ100" s="137">
        <f>'Lack of Coping Capacity'!M102</f>
        <v>7.6</v>
      </c>
      <c r="AK100" s="137">
        <f>'Lack of Coping Capacity'!R102</f>
        <v>7.6</v>
      </c>
      <c r="AL100" s="137">
        <f>'Lack of Coping Capacity'!Z102</f>
        <v>7.8</v>
      </c>
      <c r="AM100" s="82">
        <f>'Imputed and missing data hidden'!BU98</f>
        <v>2</v>
      </c>
      <c r="AN100" s="83">
        <f t="shared" ref="AN100:AN131" si="28">AM100/51</f>
        <v>3.9215686274509803E-2</v>
      </c>
      <c r="AO100" s="82" t="str">
        <f t="shared" ref="AO100:AO131" si="29">IF(R100&gt;=7,"YES","")</f>
        <v/>
      </c>
      <c r="AP100" s="84">
        <f>'Indicator Date hidden2'!BV99</f>
        <v>0.42028985507246375</v>
      </c>
    </row>
    <row r="101" spans="1:42">
      <c r="A101" s="77" t="str">
        <f>'Indicator Data'!A103</f>
        <v>Libya</v>
      </c>
      <c r="B101" s="77" t="str">
        <f>'Indicator Data'!B103</f>
        <v>LBY</v>
      </c>
      <c r="C101" s="79">
        <f t="shared" si="23"/>
        <v>4.3</v>
      </c>
      <c r="D101" s="79" t="str">
        <f t="shared" si="22"/>
        <v>Medium</v>
      </c>
      <c r="E101" s="80">
        <f t="shared" si="24"/>
        <v>56</v>
      </c>
      <c r="F101" s="81">
        <f>VLOOKUP($B101,'Lack of Reliability Index'!$A$2:$H$192,8,FALSE)</f>
        <v>4.2497354497354491</v>
      </c>
      <c r="G101" s="79">
        <f t="shared" si="25"/>
        <v>2.4</v>
      </c>
      <c r="H101" s="79">
        <f>'Hazard &amp; Exposure'!CW103</f>
        <v>3.3</v>
      </c>
      <c r="I101" s="85">
        <f>'Hazard &amp; Exposure'!AL103</f>
        <v>1.4</v>
      </c>
      <c r="J101" s="85">
        <f>'Hazard &amp; Exposure'!AM103</f>
        <v>0.6</v>
      </c>
      <c r="K101" s="85">
        <f>'Hazard &amp; Exposure'!AN103</f>
        <v>5.4</v>
      </c>
      <c r="L101" s="85">
        <f>'Hazard &amp; Exposure'!AO103</f>
        <v>0</v>
      </c>
      <c r="M101" s="85">
        <f>'Hazard &amp; Exposure'!AP103</f>
        <v>5.4</v>
      </c>
      <c r="N101" s="85">
        <f>'Hazard &amp; Exposure'!AS103</f>
        <v>5</v>
      </c>
      <c r="O101" s="85">
        <f>'Hazard &amp; Exposure'!CV103</f>
        <v>3</v>
      </c>
      <c r="P101" s="79">
        <f>'Hazard &amp; Exposure'!CZ103</f>
        <v>1.4</v>
      </c>
      <c r="Q101" s="85">
        <f>'Hazard &amp; Exposure'!CX103</f>
        <v>1.8</v>
      </c>
      <c r="R101" s="85">
        <f>'Hazard &amp; Exposure'!CY103</f>
        <v>0.9</v>
      </c>
      <c r="S101" s="79">
        <f t="shared" si="26"/>
        <v>4.9000000000000004</v>
      </c>
      <c r="T101" s="79">
        <f>Vulnerability!O103</f>
        <v>2.7</v>
      </c>
      <c r="U101" s="132">
        <f>Vulnerability!E103</f>
        <v>3.2</v>
      </c>
      <c r="V101" s="132">
        <f>Vulnerability!H103</f>
        <v>3.5</v>
      </c>
      <c r="W101" s="132">
        <f>Vulnerability!N103</f>
        <v>1</v>
      </c>
      <c r="X101" s="79">
        <f>Vulnerability!AM103</f>
        <v>6.5</v>
      </c>
      <c r="Y101" s="132">
        <f>Vulnerability!T103</f>
        <v>7.3</v>
      </c>
      <c r="Z101" s="131">
        <f>Vulnerability!AB103</f>
        <v>0.5</v>
      </c>
      <c r="AA101" s="131">
        <f>Vulnerability!AE103</f>
        <v>1.7</v>
      </c>
      <c r="AB101" s="131">
        <f>Vulnerability!AH103</f>
        <v>10</v>
      </c>
      <c r="AC101" s="131">
        <f>Vulnerability!AK103</f>
        <v>2.1</v>
      </c>
      <c r="AD101" s="132">
        <f>Vulnerability!AL103</f>
        <v>5.5</v>
      </c>
      <c r="AE101" s="79">
        <f t="shared" si="27"/>
        <v>6.6</v>
      </c>
      <c r="AF101" s="79">
        <f>'Lack of Coping Capacity'!H103</f>
        <v>8.4</v>
      </c>
      <c r="AG101" s="137" t="str">
        <f>'Lack of Coping Capacity'!D103</f>
        <v>x</v>
      </c>
      <c r="AH101" s="137">
        <f>'Lack of Coping Capacity'!G103</f>
        <v>8.4</v>
      </c>
      <c r="AI101" s="79">
        <f>'Lack of Coping Capacity'!AA103</f>
        <v>3.5</v>
      </c>
      <c r="AJ101" s="137">
        <f>'Lack of Coping Capacity'!M103</f>
        <v>3.7</v>
      </c>
      <c r="AK101" s="137">
        <f>'Lack of Coping Capacity'!R103</f>
        <v>3.5</v>
      </c>
      <c r="AL101" s="137">
        <f>'Lack of Coping Capacity'!Z103</f>
        <v>3.3</v>
      </c>
      <c r="AM101" s="82">
        <f>'Imputed and missing data hidden'!BU99</f>
        <v>8</v>
      </c>
      <c r="AN101" s="83">
        <f t="shared" si="28"/>
        <v>0.15686274509803921</v>
      </c>
      <c r="AO101" s="82" t="str">
        <f t="shared" si="29"/>
        <v/>
      </c>
      <c r="AP101" s="84">
        <f>'Indicator Date hidden2'!BV100</f>
        <v>0.3968253968253968</v>
      </c>
    </row>
    <row r="102" spans="1:42">
      <c r="A102" s="77" t="str">
        <f>'Indicator Data'!A104</f>
        <v>Liechtenstein</v>
      </c>
      <c r="B102" s="77" t="str">
        <f>'Indicator Data'!B104</f>
        <v>LIE</v>
      </c>
      <c r="C102" s="79">
        <f t="shared" si="23"/>
        <v>1</v>
      </c>
      <c r="D102" s="79" t="str">
        <f t="shared" si="22"/>
        <v>Very Low</v>
      </c>
      <c r="E102" s="80">
        <f t="shared" si="24"/>
        <v>190</v>
      </c>
      <c r="F102" s="81">
        <f>VLOOKUP($B102,'Lack of Reliability Index'!$A$2:$H$192,8,FALSE)</f>
        <v>7.1452991452991457</v>
      </c>
      <c r="G102" s="79">
        <f t="shared" si="25"/>
        <v>0.8</v>
      </c>
      <c r="H102" s="79">
        <f>'Hazard &amp; Exposure'!CW104</f>
        <v>1.6</v>
      </c>
      <c r="I102" s="85">
        <f>'Hazard &amp; Exposure'!AL104</f>
        <v>5</v>
      </c>
      <c r="J102" s="85">
        <f>'Hazard &amp; Exposure'!AM104</f>
        <v>3.6</v>
      </c>
      <c r="K102" s="85">
        <f>'Hazard &amp; Exposure'!AN104</f>
        <v>0</v>
      </c>
      <c r="L102" s="85">
        <f>'Hazard &amp; Exposure'!AO104</f>
        <v>0</v>
      </c>
      <c r="M102" s="85">
        <f>'Hazard &amp; Exposure'!AP104</f>
        <v>0</v>
      </c>
      <c r="N102" s="85">
        <f>'Hazard &amp; Exposure'!AS104</f>
        <v>0</v>
      </c>
      <c r="O102" s="85">
        <f>'Hazard &amp; Exposure'!CV104</f>
        <v>1.2</v>
      </c>
      <c r="P102" s="79">
        <f>'Hazard &amp; Exposure'!CZ104</f>
        <v>0</v>
      </c>
      <c r="Q102" s="85">
        <f>'Hazard &amp; Exposure'!CX104</f>
        <v>0</v>
      </c>
      <c r="R102" s="85">
        <f>'Hazard &amp; Exposure'!CY104</f>
        <v>0</v>
      </c>
      <c r="S102" s="79">
        <f t="shared" si="26"/>
        <v>0.9</v>
      </c>
      <c r="T102" s="79">
        <f>Vulnerability!O104</f>
        <v>0</v>
      </c>
      <c r="U102" s="132">
        <f>Vulnerability!E104</f>
        <v>0</v>
      </c>
      <c r="V102" s="132" t="str">
        <f>Vulnerability!H104</f>
        <v>x</v>
      </c>
      <c r="W102" s="132">
        <f>Vulnerability!N104</f>
        <v>0</v>
      </c>
      <c r="X102" s="79">
        <f>Vulnerability!AM104</f>
        <v>1.8</v>
      </c>
      <c r="Y102" s="132">
        <f>Vulnerability!T104</f>
        <v>3.1</v>
      </c>
      <c r="Z102" s="131" t="str">
        <f>Vulnerability!AB104</f>
        <v>x</v>
      </c>
      <c r="AA102" s="131" t="str">
        <f>Vulnerability!AE104</f>
        <v>x</v>
      </c>
      <c r="AB102" s="131">
        <f>Vulnerability!AH104</f>
        <v>0</v>
      </c>
      <c r="AC102" s="131">
        <f>Vulnerability!AK104</f>
        <v>0.4</v>
      </c>
      <c r="AD102" s="132">
        <f>Vulnerability!AL104</f>
        <v>0.2</v>
      </c>
      <c r="AE102" s="79">
        <f t="shared" si="27"/>
        <v>1.4</v>
      </c>
      <c r="AF102" s="79">
        <f>'Lack of Coping Capacity'!H104</f>
        <v>2</v>
      </c>
      <c r="AG102" s="137" t="str">
        <f>'Lack of Coping Capacity'!D104</f>
        <v>x</v>
      </c>
      <c r="AH102" s="137">
        <f>'Lack of Coping Capacity'!G104</f>
        <v>2</v>
      </c>
      <c r="AI102" s="79">
        <f>'Lack of Coping Capacity'!AA104</f>
        <v>0.7</v>
      </c>
      <c r="AJ102" s="137">
        <f>'Lack of Coping Capacity'!M104</f>
        <v>1.4</v>
      </c>
      <c r="AK102" s="137">
        <f>'Lack of Coping Capacity'!R104</f>
        <v>0</v>
      </c>
      <c r="AL102" s="137" t="str">
        <f>'Lack of Coping Capacity'!Z104</f>
        <v>x</v>
      </c>
      <c r="AM102" s="82">
        <f>'Imputed and missing data hidden'!BU100</f>
        <v>28</v>
      </c>
      <c r="AN102" s="83">
        <f t="shared" si="28"/>
        <v>0.5490196078431373</v>
      </c>
      <c r="AO102" s="82" t="str">
        <f t="shared" si="29"/>
        <v/>
      </c>
      <c r="AP102" s="84">
        <f>'Indicator Date hidden2'!BV101</f>
        <v>0.58974358974358976</v>
      </c>
    </row>
    <row r="103" spans="1:42">
      <c r="A103" s="77" t="str">
        <f>'Indicator Data'!A105</f>
        <v>Lithuania</v>
      </c>
      <c r="B103" s="77" t="str">
        <f>'Indicator Data'!B105</f>
        <v>LTU</v>
      </c>
      <c r="C103" s="79">
        <f t="shared" si="23"/>
        <v>1.9</v>
      </c>
      <c r="D103" s="79" t="str">
        <f t="shared" si="22"/>
        <v>Very Low</v>
      </c>
      <c r="E103" s="80">
        <f t="shared" si="24"/>
        <v>169</v>
      </c>
      <c r="F103" s="81">
        <f>VLOOKUP($B103,'Lack of Reliability Index'!$A$2:$H$192,8,FALSE)</f>
        <v>3.0076502732240424</v>
      </c>
      <c r="G103" s="79">
        <f t="shared" si="25"/>
        <v>1.2</v>
      </c>
      <c r="H103" s="79">
        <f>'Hazard &amp; Exposure'!CW105</f>
        <v>2.2000000000000002</v>
      </c>
      <c r="I103" s="85">
        <f>'Hazard &amp; Exposure'!AL105</f>
        <v>0.1</v>
      </c>
      <c r="J103" s="85">
        <f>'Hazard &amp; Exposure'!AM105</f>
        <v>5.8</v>
      </c>
      <c r="K103" s="85">
        <f>'Hazard &amp; Exposure'!AN105</f>
        <v>0</v>
      </c>
      <c r="L103" s="85">
        <f>'Hazard &amp; Exposure'!AO105</f>
        <v>0</v>
      </c>
      <c r="M103" s="85">
        <f>'Hazard &amp; Exposure'!AP105</f>
        <v>3.3</v>
      </c>
      <c r="N103" s="85">
        <f>'Hazard &amp; Exposure'!AS105</f>
        <v>2.9</v>
      </c>
      <c r="O103" s="85">
        <f>'Hazard &amp; Exposure'!CV105</f>
        <v>1.1000000000000001</v>
      </c>
      <c r="P103" s="79">
        <f>'Hazard &amp; Exposure'!CZ105</f>
        <v>0.1</v>
      </c>
      <c r="Q103" s="85">
        <f>'Hazard &amp; Exposure'!CX105</f>
        <v>0.1</v>
      </c>
      <c r="R103" s="85">
        <f>'Hazard &amp; Exposure'!CY105</f>
        <v>0</v>
      </c>
      <c r="S103" s="79">
        <f t="shared" si="26"/>
        <v>2.8</v>
      </c>
      <c r="T103" s="79">
        <f>Vulnerability!O105</f>
        <v>0.8</v>
      </c>
      <c r="U103" s="132">
        <f>Vulnerability!E105</f>
        <v>0.4</v>
      </c>
      <c r="V103" s="132">
        <f>Vulnerability!H105</f>
        <v>2.1</v>
      </c>
      <c r="W103" s="132">
        <f>Vulnerability!N105</f>
        <v>0.2</v>
      </c>
      <c r="X103" s="79">
        <f>Vulnerability!AM105</f>
        <v>4.4000000000000004</v>
      </c>
      <c r="Y103" s="132">
        <f>Vulnerability!T105</f>
        <v>6.9</v>
      </c>
      <c r="Z103" s="131">
        <f>Vulnerability!AB105</f>
        <v>0.3</v>
      </c>
      <c r="AA103" s="131">
        <f>Vulnerability!AE105</f>
        <v>0.3</v>
      </c>
      <c r="AB103" s="131">
        <f>Vulnerability!AH105</f>
        <v>0</v>
      </c>
      <c r="AC103" s="131">
        <f>Vulnerability!AK105</f>
        <v>0.8</v>
      </c>
      <c r="AD103" s="132">
        <f>Vulnerability!AL105</f>
        <v>0.4</v>
      </c>
      <c r="AE103" s="79">
        <f t="shared" si="27"/>
        <v>2.2000000000000002</v>
      </c>
      <c r="AF103" s="79">
        <f>'Lack of Coping Capacity'!H105</f>
        <v>3.5</v>
      </c>
      <c r="AG103" s="137" t="str">
        <f>'Lack of Coping Capacity'!D105</f>
        <v>x</v>
      </c>
      <c r="AH103" s="137">
        <f>'Lack of Coping Capacity'!G105</f>
        <v>3.5</v>
      </c>
      <c r="AI103" s="79">
        <f>'Lack of Coping Capacity'!AA105</f>
        <v>0.7</v>
      </c>
      <c r="AJ103" s="137">
        <f>'Lack of Coping Capacity'!M105</f>
        <v>1.1000000000000001</v>
      </c>
      <c r="AK103" s="137">
        <f>'Lack of Coping Capacity'!R105</f>
        <v>0.3</v>
      </c>
      <c r="AL103" s="137">
        <f>'Lack of Coping Capacity'!Z105</f>
        <v>0.6</v>
      </c>
      <c r="AM103" s="82">
        <f>'Imputed and missing data hidden'!BU101</f>
        <v>8</v>
      </c>
      <c r="AN103" s="83">
        <f t="shared" si="28"/>
        <v>0.15686274509803921</v>
      </c>
      <c r="AO103" s="82" t="str">
        <f t="shared" si="29"/>
        <v/>
      </c>
      <c r="AP103" s="84">
        <f>'Indicator Date hidden2'!BV102</f>
        <v>0.16393442622950818</v>
      </c>
    </row>
    <row r="104" spans="1:42">
      <c r="A104" s="77" t="str">
        <f>'Indicator Data'!A106</f>
        <v>Luxembourg</v>
      </c>
      <c r="B104" s="77" t="str">
        <f>'Indicator Data'!B106</f>
        <v>LUX</v>
      </c>
      <c r="C104" s="79">
        <f t="shared" si="23"/>
        <v>1.1000000000000001</v>
      </c>
      <c r="D104" s="79" t="str">
        <f t="shared" si="22"/>
        <v>Very Low</v>
      </c>
      <c r="E104" s="80">
        <f t="shared" si="24"/>
        <v>189</v>
      </c>
      <c r="F104" s="81">
        <f>VLOOKUP($B104,'Lack of Reliability Index'!$A$2:$H$192,8,FALSE)</f>
        <v>4.1129943502824862</v>
      </c>
      <c r="G104" s="79">
        <f t="shared" si="25"/>
        <v>0.5</v>
      </c>
      <c r="H104" s="79">
        <f>'Hazard &amp; Exposure'!CW106</f>
        <v>0.9</v>
      </c>
      <c r="I104" s="85">
        <f>'Hazard &amp; Exposure'!AL106</f>
        <v>0.1</v>
      </c>
      <c r="J104" s="85">
        <f>'Hazard &amp; Exposure'!AM106</f>
        <v>2.9</v>
      </c>
      <c r="K104" s="85">
        <f>'Hazard &amp; Exposure'!AN106</f>
        <v>0</v>
      </c>
      <c r="L104" s="85">
        <f>'Hazard &amp; Exposure'!AO106</f>
        <v>0</v>
      </c>
      <c r="M104" s="85">
        <f>'Hazard &amp; Exposure'!AP106</f>
        <v>0</v>
      </c>
      <c r="N104" s="85">
        <f>'Hazard &amp; Exposure'!AS106</f>
        <v>1.3</v>
      </c>
      <c r="O104" s="85">
        <f>'Hazard &amp; Exposure'!CV106</f>
        <v>1.7</v>
      </c>
      <c r="P104" s="79">
        <f>'Hazard &amp; Exposure'!CZ106</f>
        <v>0.1</v>
      </c>
      <c r="Q104" s="85">
        <f>'Hazard &amp; Exposure'!CX106</f>
        <v>0.1</v>
      </c>
      <c r="R104" s="85">
        <f>'Hazard &amp; Exposure'!CY106</f>
        <v>0</v>
      </c>
      <c r="S104" s="79">
        <f t="shared" si="26"/>
        <v>2.1</v>
      </c>
      <c r="T104" s="79">
        <f>Vulnerability!O106</f>
        <v>0.5</v>
      </c>
      <c r="U104" s="132">
        <f>Vulnerability!E106</f>
        <v>0</v>
      </c>
      <c r="V104" s="132">
        <f>Vulnerability!H106</f>
        <v>1.3</v>
      </c>
      <c r="W104" s="132">
        <f>Vulnerability!N106</f>
        <v>0.5</v>
      </c>
      <c r="X104" s="79">
        <f>Vulnerability!AM106</f>
        <v>3.5</v>
      </c>
      <c r="Y104" s="132">
        <f>Vulnerability!T106</f>
        <v>5.7</v>
      </c>
      <c r="Z104" s="131">
        <f>Vulnerability!AB106</f>
        <v>0.2</v>
      </c>
      <c r="AA104" s="131">
        <f>Vulnerability!AE106</f>
        <v>0.2</v>
      </c>
      <c r="AB104" s="131">
        <f>Vulnerability!AH106</f>
        <v>0</v>
      </c>
      <c r="AC104" s="131">
        <f>Vulnerability!AK106</f>
        <v>1.2</v>
      </c>
      <c r="AD104" s="132">
        <f>Vulnerability!AL106</f>
        <v>0.4</v>
      </c>
      <c r="AE104" s="79">
        <f t="shared" si="27"/>
        <v>1.3</v>
      </c>
      <c r="AF104" s="79">
        <f>'Lack of Coping Capacity'!H106</f>
        <v>1.9</v>
      </c>
      <c r="AG104" s="137" t="str">
        <f>'Lack of Coping Capacity'!D106</f>
        <v>x</v>
      </c>
      <c r="AH104" s="137">
        <f>'Lack of Coping Capacity'!G106</f>
        <v>1.9</v>
      </c>
      <c r="AI104" s="79">
        <f>'Lack of Coping Capacity'!AA106</f>
        <v>0.7</v>
      </c>
      <c r="AJ104" s="137">
        <f>'Lack of Coping Capacity'!M106</f>
        <v>1.1000000000000001</v>
      </c>
      <c r="AK104" s="137">
        <f>'Lack of Coping Capacity'!R106</f>
        <v>0.1</v>
      </c>
      <c r="AL104" s="137">
        <f>'Lack of Coping Capacity'!Z106</f>
        <v>0.8</v>
      </c>
      <c r="AM104" s="82">
        <f>'Imputed and missing data hidden'!BU102</f>
        <v>10</v>
      </c>
      <c r="AN104" s="83">
        <f t="shared" si="28"/>
        <v>0.19607843137254902</v>
      </c>
      <c r="AO104" s="82" t="str">
        <f t="shared" si="29"/>
        <v/>
      </c>
      <c r="AP104" s="84">
        <f>'Indicator Date hidden2'!BV103</f>
        <v>0.2711864406779661</v>
      </c>
    </row>
    <row r="105" spans="1:42">
      <c r="A105" s="77" t="str">
        <f>'Indicator Data'!A107</f>
        <v>Madagascar</v>
      </c>
      <c r="B105" s="77" t="str">
        <f>'Indicator Data'!B107</f>
        <v>MDG</v>
      </c>
      <c r="C105" s="79">
        <f t="shared" si="23"/>
        <v>5.0999999999999996</v>
      </c>
      <c r="D105" s="79" t="str">
        <f t="shared" si="22"/>
        <v>High</v>
      </c>
      <c r="E105" s="80">
        <f t="shared" si="24"/>
        <v>39</v>
      </c>
      <c r="F105" s="81">
        <f>VLOOKUP($B105,'Lack of Reliability Index'!$A$2:$H$192,8,FALSE)</f>
        <v>1.2190476190476183</v>
      </c>
      <c r="G105" s="79">
        <f t="shared" si="25"/>
        <v>3.4</v>
      </c>
      <c r="H105" s="79">
        <f>'Hazard &amp; Exposure'!CW107</f>
        <v>5.6</v>
      </c>
      <c r="I105" s="85">
        <f>'Hazard &amp; Exposure'!AL107</f>
        <v>0.1</v>
      </c>
      <c r="J105" s="85">
        <f>'Hazard &amp; Exposure'!AM107</f>
        <v>6.1</v>
      </c>
      <c r="K105" s="85">
        <f>'Hazard &amp; Exposure'!AN107</f>
        <v>6.4</v>
      </c>
      <c r="L105" s="85">
        <f>'Hazard &amp; Exposure'!AO107</f>
        <v>6.7</v>
      </c>
      <c r="M105" s="85">
        <f>'Hazard &amp; Exposure'!AP107</f>
        <v>6.3</v>
      </c>
      <c r="N105" s="85">
        <f>'Hazard &amp; Exposure'!AS107</f>
        <v>4.3</v>
      </c>
      <c r="O105" s="85">
        <f>'Hazard &amp; Exposure'!CV107</f>
        <v>7.2</v>
      </c>
      <c r="P105" s="79">
        <f>'Hazard &amp; Exposure'!CZ107</f>
        <v>0.2</v>
      </c>
      <c r="Q105" s="85">
        <f>'Hazard &amp; Exposure'!CX107</f>
        <v>0.4</v>
      </c>
      <c r="R105" s="85">
        <f>'Hazard &amp; Exposure'!CY107</f>
        <v>0</v>
      </c>
      <c r="S105" s="79">
        <f t="shared" si="26"/>
        <v>5.5</v>
      </c>
      <c r="T105" s="79">
        <f>Vulnerability!O107</f>
        <v>6.7</v>
      </c>
      <c r="U105" s="132">
        <f>Vulnerability!E107</f>
        <v>9.1</v>
      </c>
      <c r="V105" s="132">
        <f>Vulnerability!H107</f>
        <v>6.1</v>
      </c>
      <c r="W105" s="132">
        <f>Vulnerability!N107</f>
        <v>2.2999999999999998</v>
      </c>
      <c r="X105" s="79">
        <f>Vulnerability!AM107</f>
        <v>4.0999999999999996</v>
      </c>
      <c r="Y105" s="132">
        <f>Vulnerability!T107</f>
        <v>1.9</v>
      </c>
      <c r="Z105" s="131">
        <f>Vulnerability!AB107</f>
        <v>4.3</v>
      </c>
      <c r="AA105" s="131">
        <f>Vulnerability!AE107</f>
        <v>5.0999999999999996</v>
      </c>
      <c r="AB105" s="131">
        <f>Vulnerability!AH107</f>
        <v>1.4</v>
      </c>
      <c r="AC105" s="131">
        <f>Vulnerability!AK107</f>
        <v>9</v>
      </c>
      <c r="AD105" s="132">
        <f>Vulnerability!AL107</f>
        <v>5.7</v>
      </c>
      <c r="AE105" s="79">
        <f t="shared" si="27"/>
        <v>7.1</v>
      </c>
      <c r="AF105" s="79">
        <f>'Lack of Coping Capacity'!H107</f>
        <v>6</v>
      </c>
      <c r="AG105" s="137">
        <f>'Lack of Coping Capacity'!D107</f>
        <v>4.7</v>
      </c>
      <c r="AH105" s="137">
        <f>'Lack of Coping Capacity'!G107</f>
        <v>7.3</v>
      </c>
      <c r="AI105" s="79">
        <f>'Lack of Coping Capacity'!AA107</f>
        <v>7.9</v>
      </c>
      <c r="AJ105" s="137">
        <f>'Lack of Coping Capacity'!M107</f>
        <v>6.4</v>
      </c>
      <c r="AK105" s="137">
        <f>'Lack of Coping Capacity'!R107</f>
        <v>9.4</v>
      </c>
      <c r="AL105" s="137">
        <f>'Lack of Coping Capacity'!Z107</f>
        <v>8</v>
      </c>
      <c r="AM105" s="82">
        <f>'Imputed and missing data hidden'!BU103</f>
        <v>0</v>
      </c>
      <c r="AN105" s="83">
        <f t="shared" si="28"/>
        <v>0</v>
      </c>
      <c r="AO105" s="82" t="str">
        <f t="shared" si="29"/>
        <v/>
      </c>
      <c r="AP105" s="84">
        <f>'Indicator Date hidden2'!BV104</f>
        <v>0.22857142857142856</v>
      </c>
    </row>
    <row r="106" spans="1:42">
      <c r="A106" s="77" t="str">
        <f>'Indicator Data'!A108</f>
        <v>Malawi</v>
      </c>
      <c r="B106" s="77" t="str">
        <f>'Indicator Data'!B108</f>
        <v>MWI</v>
      </c>
      <c r="C106" s="79">
        <f t="shared" si="23"/>
        <v>4.3</v>
      </c>
      <c r="D106" s="79" t="str">
        <f t="shared" si="22"/>
        <v>Medium</v>
      </c>
      <c r="E106" s="80">
        <f t="shared" si="24"/>
        <v>56</v>
      </c>
      <c r="F106" s="81">
        <f>VLOOKUP($B106,'Lack of Reliability Index'!$A$2:$H$192,8,FALSE)</f>
        <v>0.69565217391304301</v>
      </c>
      <c r="G106" s="79">
        <f t="shared" si="25"/>
        <v>2.1</v>
      </c>
      <c r="H106" s="79">
        <f>'Hazard &amp; Exposure'!CW108</f>
        <v>3.8</v>
      </c>
      <c r="I106" s="85">
        <f>'Hazard &amp; Exposure'!AL108</f>
        <v>6.2</v>
      </c>
      <c r="J106" s="85">
        <f>'Hazard &amp; Exposure'!AM108</f>
        <v>4.7</v>
      </c>
      <c r="K106" s="85">
        <f>'Hazard &amp; Exposure'!AN108</f>
        <v>0</v>
      </c>
      <c r="L106" s="85">
        <f>'Hazard &amp; Exposure'!AO108</f>
        <v>0</v>
      </c>
      <c r="M106" s="85">
        <f>'Hazard &amp; Exposure'!AP108</f>
        <v>0</v>
      </c>
      <c r="N106" s="85">
        <f>'Hazard &amp; Exposure'!AS108</f>
        <v>5.7</v>
      </c>
      <c r="O106" s="85">
        <f>'Hazard &amp; Exposure'!CV108</f>
        <v>6.4</v>
      </c>
      <c r="P106" s="79">
        <f>'Hazard &amp; Exposure'!CZ108</f>
        <v>0.1</v>
      </c>
      <c r="Q106" s="85">
        <f>'Hazard &amp; Exposure'!CX108</f>
        <v>0.2</v>
      </c>
      <c r="R106" s="85">
        <f>'Hazard &amp; Exposure'!CY108</f>
        <v>0</v>
      </c>
      <c r="S106" s="79">
        <f t="shared" si="26"/>
        <v>6.2</v>
      </c>
      <c r="T106" s="79">
        <f>Vulnerability!O108</f>
        <v>6.4</v>
      </c>
      <c r="U106" s="132">
        <f>Vulnerability!E108</f>
        <v>8.3000000000000007</v>
      </c>
      <c r="V106" s="132">
        <f>Vulnerability!H108</f>
        <v>5.6</v>
      </c>
      <c r="W106" s="132">
        <f>Vulnerability!N108</f>
        <v>3.4</v>
      </c>
      <c r="X106" s="79">
        <f>Vulnerability!AM108</f>
        <v>6</v>
      </c>
      <c r="Y106" s="132">
        <f>Vulnerability!T108</f>
        <v>4.9000000000000004</v>
      </c>
      <c r="Z106" s="131">
        <f>Vulnerability!AB108</f>
        <v>5.6</v>
      </c>
      <c r="AA106" s="131">
        <f>Vulnerability!AE108</f>
        <v>3</v>
      </c>
      <c r="AB106" s="131">
        <f>Vulnerability!AH108</f>
        <v>10</v>
      </c>
      <c r="AC106" s="131">
        <f>Vulnerability!AK108</f>
        <v>4.5</v>
      </c>
      <c r="AD106" s="132">
        <f>Vulnerability!AL108</f>
        <v>6.9</v>
      </c>
      <c r="AE106" s="79">
        <f t="shared" si="27"/>
        <v>6.2</v>
      </c>
      <c r="AF106" s="79">
        <f>'Lack of Coping Capacity'!H108</f>
        <v>5.4</v>
      </c>
      <c r="AG106" s="137">
        <f>'Lack of Coping Capacity'!D108</f>
        <v>4</v>
      </c>
      <c r="AH106" s="137">
        <f>'Lack of Coping Capacity'!G108</f>
        <v>6.7</v>
      </c>
      <c r="AI106" s="79">
        <f>'Lack of Coping Capacity'!AA108</f>
        <v>6.9</v>
      </c>
      <c r="AJ106" s="137">
        <f>'Lack of Coping Capacity'!M108</f>
        <v>7.3</v>
      </c>
      <c r="AK106" s="137">
        <f>'Lack of Coping Capacity'!R108</f>
        <v>6.5</v>
      </c>
      <c r="AL106" s="137">
        <f>'Lack of Coping Capacity'!Z108</f>
        <v>6.9</v>
      </c>
      <c r="AM106" s="82">
        <f>'Imputed and missing data hidden'!BU104</f>
        <v>0</v>
      </c>
      <c r="AN106" s="83">
        <f t="shared" si="28"/>
        <v>0</v>
      </c>
      <c r="AO106" s="82" t="str">
        <f t="shared" si="29"/>
        <v/>
      </c>
      <c r="AP106" s="84">
        <f>'Indicator Date hidden2'!BV105</f>
        <v>0.13043478260869565</v>
      </c>
    </row>
    <row r="107" spans="1:42">
      <c r="A107" s="77" t="str">
        <f>'Indicator Data'!A109</f>
        <v>Malaysia</v>
      </c>
      <c r="B107" s="77" t="str">
        <f>'Indicator Data'!B109</f>
        <v>MYS</v>
      </c>
      <c r="C107" s="79">
        <f t="shared" si="23"/>
        <v>2.9</v>
      </c>
      <c r="D107" s="79" t="str">
        <f t="shared" si="22"/>
        <v>Low</v>
      </c>
      <c r="E107" s="80">
        <f t="shared" si="24"/>
        <v>115</v>
      </c>
      <c r="F107" s="81">
        <f>VLOOKUP($B107,'Lack of Reliability Index'!$A$2:$H$192,8,FALSE)</f>
        <v>2.5548387096774192</v>
      </c>
      <c r="G107" s="79">
        <f t="shared" si="25"/>
        <v>2.6</v>
      </c>
      <c r="H107" s="79">
        <f>'Hazard &amp; Exposure'!CW109</f>
        <v>4.5</v>
      </c>
      <c r="I107" s="85">
        <f>'Hazard &amp; Exposure'!AL109</f>
        <v>1.9</v>
      </c>
      <c r="J107" s="85">
        <f>'Hazard &amp; Exposure'!AM109</f>
        <v>6.8</v>
      </c>
      <c r="K107" s="85">
        <f>'Hazard &amp; Exposure'!AN109</f>
        <v>5.4</v>
      </c>
      <c r="L107" s="85">
        <f>'Hazard &amp; Exposure'!AO109</f>
        <v>0</v>
      </c>
      <c r="M107" s="85">
        <f>'Hazard &amp; Exposure'!AP109</f>
        <v>6.4</v>
      </c>
      <c r="N107" s="85">
        <f>'Hazard &amp; Exposure'!AS109</f>
        <v>3.1</v>
      </c>
      <c r="O107" s="85">
        <f>'Hazard &amp; Exposure'!CV109</f>
        <v>5.2</v>
      </c>
      <c r="P107" s="79">
        <f>'Hazard &amp; Exposure'!CZ109</f>
        <v>0.2</v>
      </c>
      <c r="Q107" s="85">
        <f>'Hazard &amp; Exposure'!CX109</f>
        <v>0.3</v>
      </c>
      <c r="R107" s="85">
        <f>'Hazard &amp; Exposure'!CY109</f>
        <v>0</v>
      </c>
      <c r="S107" s="79">
        <f t="shared" si="26"/>
        <v>3.4</v>
      </c>
      <c r="T107" s="79">
        <f>Vulnerability!O109</f>
        <v>1.8</v>
      </c>
      <c r="U107" s="132">
        <f>Vulnerability!E109</f>
        <v>1.9</v>
      </c>
      <c r="V107" s="132">
        <f>Vulnerability!H109</f>
        <v>3.3</v>
      </c>
      <c r="W107" s="132">
        <f>Vulnerability!N109</f>
        <v>0</v>
      </c>
      <c r="X107" s="79">
        <f>Vulnerability!AM109</f>
        <v>4.8</v>
      </c>
      <c r="Y107" s="132">
        <f>Vulnerability!T109</f>
        <v>7.1</v>
      </c>
      <c r="Z107" s="131">
        <f>Vulnerability!AB109</f>
        <v>0.7</v>
      </c>
      <c r="AA107" s="131">
        <f>Vulnerability!AE109</f>
        <v>2</v>
      </c>
      <c r="AB107" s="131">
        <f>Vulnerability!AH109</f>
        <v>0.2</v>
      </c>
      <c r="AC107" s="131">
        <f>Vulnerability!AK109</f>
        <v>1.7</v>
      </c>
      <c r="AD107" s="132">
        <f>Vulnerability!AL109</f>
        <v>1.2</v>
      </c>
      <c r="AE107" s="79">
        <f t="shared" si="27"/>
        <v>2.9</v>
      </c>
      <c r="AF107" s="79">
        <f>'Lack of Coping Capacity'!H109</f>
        <v>3.3</v>
      </c>
      <c r="AG107" s="137">
        <f>'Lack of Coping Capacity'!D109</f>
        <v>2.6</v>
      </c>
      <c r="AH107" s="137">
        <f>'Lack of Coping Capacity'!G109</f>
        <v>4</v>
      </c>
      <c r="AI107" s="79">
        <f>'Lack of Coping Capacity'!AA109</f>
        <v>2.5</v>
      </c>
      <c r="AJ107" s="137">
        <f>'Lack of Coping Capacity'!M109</f>
        <v>1.1000000000000001</v>
      </c>
      <c r="AK107" s="137">
        <f>'Lack of Coping Capacity'!R109</f>
        <v>3</v>
      </c>
      <c r="AL107" s="137">
        <f>'Lack of Coping Capacity'!Z109</f>
        <v>3.3</v>
      </c>
      <c r="AM107" s="82">
        <f>'Imputed and missing data hidden'!BU105</f>
        <v>7</v>
      </c>
      <c r="AN107" s="83">
        <f t="shared" si="28"/>
        <v>0.13725490196078433</v>
      </c>
      <c r="AO107" s="82" t="str">
        <f t="shared" si="29"/>
        <v/>
      </c>
      <c r="AP107" s="84">
        <f>'Indicator Date hidden2'!BV106</f>
        <v>0.12903225806451613</v>
      </c>
    </row>
    <row r="108" spans="1:42">
      <c r="A108" s="77" t="str">
        <f>'Indicator Data'!A110</f>
        <v>Maldives</v>
      </c>
      <c r="B108" s="77" t="str">
        <f>'Indicator Data'!B110</f>
        <v>MDV</v>
      </c>
      <c r="C108" s="79">
        <f t="shared" si="23"/>
        <v>2.2000000000000002</v>
      </c>
      <c r="D108" s="79" t="str">
        <f t="shared" si="22"/>
        <v>Low</v>
      </c>
      <c r="E108" s="80">
        <f t="shared" si="24"/>
        <v>154</v>
      </c>
      <c r="F108" s="81">
        <f>VLOOKUP($B108,'Lack of Reliability Index'!$A$2:$H$192,8,FALSE)</f>
        <v>4.6732240437158463</v>
      </c>
      <c r="G108" s="79">
        <f t="shared" si="25"/>
        <v>1.5</v>
      </c>
      <c r="H108" s="79">
        <f>'Hazard &amp; Exposure'!CW110</f>
        <v>2.7</v>
      </c>
      <c r="I108" s="85">
        <f>'Hazard &amp; Exposure'!AL110</f>
        <v>0.1</v>
      </c>
      <c r="J108" s="85">
        <f>'Hazard &amp; Exposure'!AM110</f>
        <v>0</v>
      </c>
      <c r="K108" s="85">
        <f>'Hazard &amp; Exposure'!AN110</f>
        <v>9</v>
      </c>
      <c r="L108" s="85">
        <f>'Hazard &amp; Exposure'!AO110</f>
        <v>0</v>
      </c>
      <c r="M108" s="85">
        <f>'Hazard &amp; Exposure'!AP110</f>
        <v>0</v>
      </c>
      <c r="N108" s="85">
        <f>'Hazard &amp; Exposure'!AS110</f>
        <v>0</v>
      </c>
      <c r="O108" s="85">
        <f>'Hazard &amp; Exposure'!CV110</f>
        <v>2.9</v>
      </c>
      <c r="P108" s="79">
        <f>'Hazard &amp; Exposure'!CZ110</f>
        <v>0.1</v>
      </c>
      <c r="Q108" s="85">
        <f>'Hazard &amp; Exposure'!CX110</f>
        <v>0.1</v>
      </c>
      <c r="R108" s="85">
        <f>'Hazard &amp; Exposure'!CY110</f>
        <v>0</v>
      </c>
      <c r="S108" s="79">
        <f t="shared" si="26"/>
        <v>1.8</v>
      </c>
      <c r="T108" s="79">
        <f>Vulnerability!O110</f>
        <v>2.7</v>
      </c>
      <c r="U108" s="132">
        <f>Vulnerability!E110</f>
        <v>2.2000000000000002</v>
      </c>
      <c r="V108" s="132">
        <f>Vulnerability!H110</f>
        <v>2.8</v>
      </c>
      <c r="W108" s="132">
        <f>Vulnerability!N110</f>
        <v>3.4</v>
      </c>
      <c r="X108" s="79">
        <f>Vulnerability!AM110</f>
        <v>0.9</v>
      </c>
      <c r="Y108" s="132">
        <f>Vulnerability!T110</f>
        <v>0</v>
      </c>
      <c r="Z108" s="131">
        <f>Vulnerability!AB110</f>
        <v>0.3</v>
      </c>
      <c r="AA108" s="131">
        <f>Vulnerability!AE110</f>
        <v>1.9</v>
      </c>
      <c r="AB108" s="131">
        <f>Vulnerability!AH110</f>
        <v>0</v>
      </c>
      <c r="AC108" s="131">
        <f>Vulnerability!AK110</f>
        <v>4.2</v>
      </c>
      <c r="AD108" s="132">
        <f>Vulnerability!AL110</f>
        <v>1.8</v>
      </c>
      <c r="AE108" s="79">
        <f t="shared" si="27"/>
        <v>3.8</v>
      </c>
      <c r="AF108" s="79">
        <f>'Lack of Coping Capacity'!H110</f>
        <v>5.8</v>
      </c>
      <c r="AG108" s="137">
        <f>'Lack of Coping Capacity'!D110</f>
        <v>5.8</v>
      </c>
      <c r="AH108" s="137">
        <f>'Lack of Coping Capacity'!G110</f>
        <v>5.7</v>
      </c>
      <c r="AI108" s="79">
        <f>'Lack of Coping Capacity'!AA110</f>
        <v>1.1000000000000001</v>
      </c>
      <c r="AJ108" s="137">
        <f>'Lack of Coping Capacity'!M110</f>
        <v>1.3</v>
      </c>
      <c r="AK108" s="137">
        <f>'Lack of Coping Capacity'!R110</f>
        <v>0</v>
      </c>
      <c r="AL108" s="137">
        <f>'Lack of Coping Capacity'!Z110</f>
        <v>2.1</v>
      </c>
      <c r="AM108" s="82">
        <f>'Imputed and missing data hidden'!BU106</f>
        <v>9</v>
      </c>
      <c r="AN108" s="83">
        <f t="shared" si="28"/>
        <v>0.17647058823529413</v>
      </c>
      <c r="AO108" s="82" t="str">
        <f t="shared" si="29"/>
        <v/>
      </c>
      <c r="AP108" s="84">
        <f>'Indicator Date hidden2'!BV107</f>
        <v>0.42622950819672129</v>
      </c>
    </row>
    <row r="109" spans="1:42">
      <c r="A109" s="77" t="str">
        <f>'Indicator Data'!A111</f>
        <v>Mali</v>
      </c>
      <c r="B109" s="77" t="str">
        <f>'Indicator Data'!B111</f>
        <v>MLI</v>
      </c>
      <c r="C109" s="79">
        <f t="shared" si="23"/>
        <v>7</v>
      </c>
      <c r="D109" s="79" t="str">
        <f t="shared" si="22"/>
        <v>Very High</v>
      </c>
      <c r="E109" s="80">
        <f t="shared" si="24"/>
        <v>14</v>
      </c>
      <c r="F109" s="81">
        <f>VLOOKUP($B109,'Lack of Reliability Index'!$A$2:$H$192,8,FALSE)</f>
        <v>0.93896713615023586</v>
      </c>
      <c r="G109" s="79">
        <f t="shared" si="25"/>
        <v>8.1</v>
      </c>
      <c r="H109" s="79">
        <f>'Hazard &amp; Exposure'!CW111</f>
        <v>4.3</v>
      </c>
      <c r="I109" s="85">
        <f>'Hazard &amp; Exposure'!AL111</f>
        <v>0.1</v>
      </c>
      <c r="J109" s="85">
        <f>'Hazard &amp; Exposure'!AM111</f>
        <v>7.9</v>
      </c>
      <c r="K109" s="85">
        <f>'Hazard &amp; Exposure'!AN111</f>
        <v>0</v>
      </c>
      <c r="L109" s="85">
        <f>'Hazard &amp; Exposure'!AO111</f>
        <v>0</v>
      </c>
      <c r="M109" s="85">
        <f>'Hazard &amp; Exposure'!AP111</f>
        <v>0</v>
      </c>
      <c r="N109" s="85">
        <f>'Hazard &amp; Exposure'!AS111</f>
        <v>7.8</v>
      </c>
      <c r="O109" s="85">
        <f>'Hazard &amp; Exposure'!CV111</f>
        <v>7</v>
      </c>
      <c r="P109" s="79">
        <f>'Hazard &amp; Exposure'!CZ111</f>
        <v>9.8000000000000007</v>
      </c>
      <c r="Q109" s="85">
        <f>'Hazard &amp; Exposure'!CX111</f>
        <v>10</v>
      </c>
      <c r="R109" s="85">
        <f>'Hazard &amp; Exposure'!CY111</f>
        <v>9.5</v>
      </c>
      <c r="S109" s="79">
        <f t="shared" si="26"/>
        <v>6.5</v>
      </c>
      <c r="T109" s="79">
        <f>Vulnerability!O111</f>
        <v>7</v>
      </c>
      <c r="U109" s="132">
        <f>Vulnerability!E111</f>
        <v>9.6999999999999993</v>
      </c>
      <c r="V109" s="132">
        <f>Vulnerability!H111</f>
        <v>5.4</v>
      </c>
      <c r="W109" s="132">
        <f>Vulnerability!N111</f>
        <v>3</v>
      </c>
      <c r="X109" s="79">
        <f>Vulnerability!AM111</f>
        <v>6</v>
      </c>
      <c r="Y109" s="132">
        <f>Vulnerability!T111</f>
        <v>7.6</v>
      </c>
      <c r="Z109" s="131">
        <f>Vulnerability!AB111</f>
        <v>4.2</v>
      </c>
      <c r="AA109" s="131">
        <f>Vulnerability!AE111</f>
        <v>5.7</v>
      </c>
      <c r="AB109" s="131">
        <f>Vulnerability!AH111</f>
        <v>1.9</v>
      </c>
      <c r="AC109" s="131">
        <f>Vulnerability!AK111</f>
        <v>2.2999999999999998</v>
      </c>
      <c r="AD109" s="132">
        <f>Vulnerability!AL111</f>
        <v>3.7</v>
      </c>
      <c r="AE109" s="79">
        <f t="shared" si="27"/>
        <v>6.4</v>
      </c>
      <c r="AF109" s="79">
        <f>'Lack of Coping Capacity'!H111</f>
        <v>6.1</v>
      </c>
      <c r="AG109" s="137">
        <f>'Lack of Coping Capacity'!D111</f>
        <v>4.9000000000000004</v>
      </c>
      <c r="AH109" s="137">
        <f>'Lack of Coping Capacity'!G111</f>
        <v>7.3</v>
      </c>
      <c r="AI109" s="79">
        <f>'Lack of Coping Capacity'!AA111</f>
        <v>6.6</v>
      </c>
      <c r="AJ109" s="137">
        <f>'Lack of Coping Capacity'!M111</f>
        <v>6.4</v>
      </c>
      <c r="AK109" s="137">
        <f>'Lack of Coping Capacity'!R111</f>
        <v>6</v>
      </c>
      <c r="AL109" s="137">
        <f>'Lack of Coping Capacity'!Z111</f>
        <v>7.5</v>
      </c>
      <c r="AM109" s="82">
        <f>'Imputed and missing data hidden'!BU107</f>
        <v>0</v>
      </c>
      <c r="AN109" s="83">
        <f t="shared" si="28"/>
        <v>0</v>
      </c>
      <c r="AO109" s="82" t="str">
        <f t="shared" si="29"/>
        <v>YES</v>
      </c>
      <c r="AP109" s="84">
        <f>'Indicator Date hidden2'!BV108</f>
        <v>0.14084507042253522</v>
      </c>
    </row>
    <row r="110" spans="1:42">
      <c r="A110" s="77" t="str">
        <f>'Indicator Data'!A112</f>
        <v>Malta</v>
      </c>
      <c r="B110" s="77" t="str">
        <f>'Indicator Data'!B112</f>
        <v>MLT</v>
      </c>
      <c r="C110" s="79">
        <f t="shared" si="23"/>
        <v>1.7</v>
      </c>
      <c r="D110" s="79" t="str">
        <f t="shared" si="22"/>
        <v>Very Low</v>
      </c>
      <c r="E110" s="80">
        <f t="shared" si="24"/>
        <v>177</v>
      </c>
      <c r="F110" s="81">
        <f>VLOOKUP($B110,'Lack of Reliability Index'!$A$2:$H$192,8,FALSE)</f>
        <v>3.3777777777777773</v>
      </c>
      <c r="G110" s="79">
        <f t="shared" si="25"/>
        <v>0.9</v>
      </c>
      <c r="H110" s="79">
        <f>'Hazard &amp; Exposure'!CW112</f>
        <v>1.7</v>
      </c>
      <c r="I110" s="85">
        <f>'Hazard &amp; Exposure'!AL112</f>
        <v>0.1</v>
      </c>
      <c r="J110" s="85">
        <f>'Hazard &amp; Exposure'!AM112</f>
        <v>0</v>
      </c>
      <c r="K110" s="85">
        <f>'Hazard &amp; Exposure'!AN112</f>
        <v>5.9</v>
      </c>
      <c r="L110" s="85">
        <f>'Hazard &amp; Exposure'!AO112</f>
        <v>0</v>
      </c>
      <c r="M110" s="85">
        <f>'Hazard &amp; Exposure'!AP112</f>
        <v>0.7</v>
      </c>
      <c r="N110" s="85">
        <f>'Hazard &amp; Exposure'!AS112</f>
        <v>0</v>
      </c>
      <c r="O110" s="85">
        <f>'Hazard &amp; Exposure'!CV112</f>
        <v>3.1</v>
      </c>
      <c r="P110" s="79">
        <f>'Hazard &amp; Exposure'!CZ112</f>
        <v>0</v>
      </c>
      <c r="Q110" s="85">
        <f>'Hazard &amp; Exposure'!CX112</f>
        <v>0</v>
      </c>
      <c r="R110" s="85">
        <f>'Hazard &amp; Exposure'!CY112</f>
        <v>0</v>
      </c>
      <c r="S110" s="79">
        <f t="shared" si="26"/>
        <v>2</v>
      </c>
      <c r="T110" s="79">
        <f>Vulnerability!O112</f>
        <v>0.5</v>
      </c>
      <c r="U110" s="132">
        <f>Vulnerability!E112</f>
        <v>0</v>
      </c>
      <c r="V110" s="132">
        <f>Vulnerability!H112</f>
        <v>1.6</v>
      </c>
      <c r="W110" s="132">
        <f>Vulnerability!N112</f>
        <v>0.2</v>
      </c>
      <c r="X110" s="79">
        <f>Vulnerability!AM112</f>
        <v>3.3</v>
      </c>
      <c r="Y110" s="132">
        <f>Vulnerability!T112</f>
        <v>5.3</v>
      </c>
      <c r="Z110" s="131">
        <f>Vulnerability!AB112</f>
        <v>0.2</v>
      </c>
      <c r="AA110" s="131">
        <f>Vulnerability!AE112</f>
        <v>0.4</v>
      </c>
      <c r="AB110" s="131">
        <f>Vulnerability!AH112</f>
        <v>0</v>
      </c>
      <c r="AC110" s="131">
        <f>Vulnerability!AK112</f>
        <v>1.4</v>
      </c>
      <c r="AD110" s="132">
        <f>Vulnerability!AL112</f>
        <v>0.5</v>
      </c>
      <c r="AE110" s="79">
        <f t="shared" si="27"/>
        <v>2.5</v>
      </c>
      <c r="AF110" s="79">
        <f>'Lack of Coping Capacity'!H112</f>
        <v>4.2</v>
      </c>
      <c r="AG110" s="137" t="str">
        <f>'Lack of Coping Capacity'!D112</f>
        <v>x</v>
      </c>
      <c r="AH110" s="137">
        <f>'Lack of Coping Capacity'!G112</f>
        <v>4.2</v>
      </c>
      <c r="AI110" s="79">
        <f>'Lack of Coping Capacity'!AA112</f>
        <v>0.5</v>
      </c>
      <c r="AJ110" s="137">
        <f>'Lack of Coping Capacity'!M112</f>
        <v>1.4</v>
      </c>
      <c r="AK110" s="137">
        <f>'Lack of Coping Capacity'!R112</f>
        <v>0</v>
      </c>
      <c r="AL110" s="137">
        <f>'Lack of Coping Capacity'!Z112</f>
        <v>0.1</v>
      </c>
      <c r="AM110" s="82">
        <f>'Imputed and missing data hidden'!BU108</f>
        <v>9</v>
      </c>
      <c r="AN110" s="83">
        <f t="shared" si="28"/>
        <v>0.17647058823529413</v>
      </c>
      <c r="AO110" s="82" t="str">
        <f t="shared" si="29"/>
        <v/>
      </c>
      <c r="AP110" s="84">
        <f>'Indicator Date hidden2'!BV109</f>
        <v>0.18333333333333332</v>
      </c>
    </row>
    <row r="111" spans="1:42">
      <c r="A111" s="77" t="str">
        <f>'Indicator Data'!A113</f>
        <v>Marshall Islands</v>
      </c>
      <c r="B111" s="77" t="str">
        <f>'Indicator Data'!B113</f>
        <v>MHL</v>
      </c>
      <c r="C111" s="79">
        <f t="shared" si="23"/>
        <v>3.9</v>
      </c>
      <c r="D111" s="79" t="str">
        <f t="shared" si="22"/>
        <v>Medium</v>
      </c>
      <c r="E111" s="80">
        <f t="shared" si="24"/>
        <v>75</v>
      </c>
      <c r="F111" s="81">
        <f>VLOOKUP($B111,'Lack of Reliability Index'!$A$2:$H$192,8,FALSE)</f>
        <v>8</v>
      </c>
      <c r="G111" s="79">
        <f t="shared" si="25"/>
        <v>2.5</v>
      </c>
      <c r="H111" s="79">
        <f>'Hazard &amp; Exposure'!CW113</f>
        <v>4.4000000000000004</v>
      </c>
      <c r="I111" s="85">
        <f>'Hazard &amp; Exposure'!AL113</f>
        <v>0.1</v>
      </c>
      <c r="J111" s="85">
        <f>'Hazard &amp; Exposure'!AM113</f>
        <v>0</v>
      </c>
      <c r="K111" s="85">
        <f>'Hazard &amp; Exposure'!AN113</f>
        <v>6.8</v>
      </c>
      <c r="L111" s="85">
        <f>'Hazard &amp; Exposure'!AO113</f>
        <v>1.8</v>
      </c>
      <c r="M111" s="85">
        <f>'Hazard &amp; Exposure'!AP113</f>
        <v>8.5</v>
      </c>
      <c r="N111" s="85">
        <f>'Hazard &amp; Exposure'!AS113</f>
        <v>4.5999999999999996</v>
      </c>
      <c r="O111" s="85">
        <f>'Hazard &amp; Exposure'!CV113</f>
        <v>3.8</v>
      </c>
      <c r="P111" s="79">
        <f>'Hazard &amp; Exposure'!CZ113</f>
        <v>0</v>
      </c>
      <c r="Q111" s="85">
        <f>'Hazard &amp; Exposure'!CX113</f>
        <v>0</v>
      </c>
      <c r="R111" s="85">
        <f>'Hazard &amp; Exposure'!CY113</f>
        <v>0</v>
      </c>
      <c r="S111" s="79">
        <f t="shared" si="26"/>
        <v>4.4000000000000004</v>
      </c>
      <c r="T111" s="79">
        <f>Vulnerability!O113</f>
        <v>4.3</v>
      </c>
      <c r="U111" s="132">
        <f>Vulnerability!E113</f>
        <v>3.4</v>
      </c>
      <c r="V111" s="132">
        <f>Vulnerability!H113</f>
        <v>2.6</v>
      </c>
      <c r="W111" s="132">
        <f>Vulnerability!N113</f>
        <v>7.8</v>
      </c>
      <c r="X111" s="79">
        <f>Vulnerability!AM113</f>
        <v>4.5</v>
      </c>
      <c r="Y111" s="132">
        <f>Vulnerability!T113</f>
        <v>0</v>
      </c>
      <c r="Z111" s="131">
        <f>Vulnerability!AB113</f>
        <v>7</v>
      </c>
      <c r="AA111" s="131">
        <f>Vulnerability!AE113</f>
        <v>2.4</v>
      </c>
      <c r="AB111" s="131">
        <f>Vulnerability!AH113</f>
        <v>10</v>
      </c>
      <c r="AC111" s="131">
        <f>Vulnerability!AK113</f>
        <v>5</v>
      </c>
      <c r="AD111" s="132">
        <f>Vulnerability!AL113</f>
        <v>7.2</v>
      </c>
      <c r="AE111" s="79">
        <f t="shared" si="27"/>
        <v>5.2</v>
      </c>
      <c r="AF111" s="79">
        <f>'Lack of Coping Capacity'!H113</f>
        <v>5.9</v>
      </c>
      <c r="AG111" s="137">
        <f>'Lack of Coping Capacity'!D113</f>
        <v>7.3</v>
      </c>
      <c r="AH111" s="137">
        <f>'Lack of Coping Capacity'!G113</f>
        <v>4.5</v>
      </c>
      <c r="AI111" s="79">
        <f>'Lack of Coping Capacity'!AA113</f>
        <v>4.4000000000000004</v>
      </c>
      <c r="AJ111" s="137">
        <f>'Lack of Coping Capacity'!M113</f>
        <v>3.7</v>
      </c>
      <c r="AK111" s="137">
        <f>'Lack of Coping Capacity'!R113</f>
        <v>1.7</v>
      </c>
      <c r="AL111" s="137">
        <f>'Lack of Coping Capacity'!Z113</f>
        <v>7.8</v>
      </c>
      <c r="AM111" s="82">
        <f>'Imputed and missing data hidden'!BU109</f>
        <v>15</v>
      </c>
      <c r="AN111" s="83">
        <f t="shared" si="28"/>
        <v>0.29411764705882354</v>
      </c>
      <c r="AO111" s="82" t="str">
        <f t="shared" si="29"/>
        <v/>
      </c>
      <c r="AP111" s="84">
        <f>'Indicator Date hidden2'!BV110</f>
        <v>1.0185185185185186</v>
      </c>
    </row>
    <row r="112" spans="1:42">
      <c r="A112" s="77" t="str">
        <f>'Indicator Data'!A114</f>
        <v>Mauritania</v>
      </c>
      <c r="B112" s="77" t="str">
        <f>'Indicator Data'!B114</f>
        <v>MRT</v>
      </c>
      <c r="C112" s="79">
        <f t="shared" si="23"/>
        <v>4.8</v>
      </c>
      <c r="D112" s="79" t="str">
        <f t="shared" si="22"/>
        <v>Medium</v>
      </c>
      <c r="E112" s="80">
        <f t="shared" si="24"/>
        <v>45</v>
      </c>
      <c r="F112" s="81">
        <f>VLOOKUP($B112,'Lack of Reliability Index'!$A$2:$H$192,8,FALSE)</f>
        <v>1.8125603864734288</v>
      </c>
      <c r="G112" s="79">
        <f t="shared" si="25"/>
        <v>3.3</v>
      </c>
      <c r="H112" s="79">
        <f>'Hazard &amp; Exposure'!CW114</f>
        <v>4.8</v>
      </c>
      <c r="I112" s="85">
        <f>'Hazard &amp; Exposure'!AL114</f>
        <v>0.4</v>
      </c>
      <c r="J112" s="85">
        <f>'Hazard &amp; Exposure'!AM114</f>
        <v>6.1</v>
      </c>
      <c r="K112" s="85">
        <f>'Hazard &amp; Exposure'!AN114</f>
        <v>1.1000000000000001</v>
      </c>
      <c r="L112" s="85">
        <f>'Hazard &amp; Exposure'!AO114</f>
        <v>0</v>
      </c>
      <c r="M112" s="85">
        <f>'Hazard &amp; Exposure'!AP114</f>
        <v>4.4000000000000004</v>
      </c>
      <c r="N112" s="85">
        <f>'Hazard &amp; Exposure'!AS114</f>
        <v>9</v>
      </c>
      <c r="O112" s="85">
        <f>'Hazard &amp; Exposure'!CV114</f>
        <v>6.2</v>
      </c>
      <c r="P112" s="79">
        <f>'Hazard &amp; Exposure'!CZ114</f>
        <v>1.5</v>
      </c>
      <c r="Q112" s="85">
        <f>'Hazard &amp; Exposure'!CX114</f>
        <v>0.7</v>
      </c>
      <c r="R112" s="85">
        <f>'Hazard &amp; Exposure'!CY114</f>
        <v>2.2000000000000002</v>
      </c>
      <c r="S112" s="79">
        <f t="shared" si="26"/>
        <v>5.5</v>
      </c>
      <c r="T112" s="79">
        <f>Vulnerability!O114</f>
        <v>5.9</v>
      </c>
      <c r="U112" s="132">
        <f>Vulnerability!E114</f>
        <v>8.4</v>
      </c>
      <c r="V112" s="132">
        <f>Vulnerability!H114</f>
        <v>4.9000000000000004</v>
      </c>
      <c r="W112" s="132">
        <f>Vulnerability!N114</f>
        <v>2</v>
      </c>
      <c r="X112" s="79">
        <f>Vulnerability!AM114</f>
        <v>5</v>
      </c>
      <c r="Y112" s="132">
        <f>Vulnerability!T114</f>
        <v>7</v>
      </c>
      <c r="Z112" s="131">
        <f>Vulnerability!AB114</f>
        <v>1.3</v>
      </c>
      <c r="AA112" s="131">
        <f>Vulnerability!AE114</f>
        <v>4</v>
      </c>
      <c r="AB112" s="131">
        <f>Vulnerability!AH114</f>
        <v>0.2</v>
      </c>
      <c r="AC112" s="131">
        <f>Vulnerability!AK114</f>
        <v>1.9</v>
      </c>
      <c r="AD112" s="132">
        <f>Vulnerability!AL114</f>
        <v>2</v>
      </c>
      <c r="AE112" s="79">
        <f t="shared" si="27"/>
        <v>6</v>
      </c>
      <c r="AF112" s="79">
        <f>'Lack of Coping Capacity'!H114</f>
        <v>5.8</v>
      </c>
      <c r="AG112" s="137">
        <f>'Lack of Coping Capacity'!D114</f>
        <v>4.8</v>
      </c>
      <c r="AH112" s="137">
        <f>'Lack of Coping Capacity'!G114</f>
        <v>6.7</v>
      </c>
      <c r="AI112" s="79">
        <f>'Lack of Coping Capacity'!AA114</f>
        <v>6.2</v>
      </c>
      <c r="AJ112" s="137">
        <f>'Lack of Coping Capacity'!M114</f>
        <v>5</v>
      </c>
      <c r="AK112" s="137">
        <f>'Lack of Coping Capacity'!R114</f>
        <v>6.4</v>
      </c>
      <c r="AL112" s="137">
        <f>'Lack of Coping Capacity'!Z114</f>
        <v>7.1</v>
      </c>
      <c r="AM112" s="82">
        <f>'Imputed and missing data hidden'!BU110</f>
        <v>1</v>
      </c>
      <c r="AN112" s="83">
        <f t="shared" si="28"/>
        <v>1.9607843137254902E-2</v>
      </c>
      <c r="AO112" s="82" t="str">
        <f t="shared" si="29"/>
        <v/>
      </c>
      <c r="AP112" s="84">
        <f>'Indicator Date hidden2'!BV111</f>
        <v>0.28985507246376813</v>
      </c>
    </row>
    <row r="113" spans="1:42">
      <c r="A113" s="77" t="str">
        <f>'Indicator Data'!A115</f>
        <v>Mauritius</v>
      </c>
      <c r="B113" s="77" t="str">
        <f>'Indicator Data'!B115</f>
        <v>MUS</v>
      </c>
      <c r="C113" s="79">
        <f t="shared" si="23"/>
        <v>2.2000000000000002</v>
      </c>
      <c r="D113" s="79" t="str">
        <f t="shared" si="22"/>
        <v>Low</v>
      </c>
      <c r="E113" s="80">
        <f t="shared" si="24"/>
        <v>154</v>
      </c>
      <c r="F113" s="81">
        <f>VLOOKUP($B113,'Lack of Reliability Index'!$A$2:$H$192,8,FALSE)</f>
        <v>4.0568306010928969</v>
      </c>
      <c r="G113" s="79">
        <f t="shared" si="25"/>
        <v>1.7</v>
      </c>
      <c r="H113" s="79">
        <f>'Hazard &amp; Exposure'!CW115</f>
        <v>3</v>
      </c>
      <c r="I113" s="85">
        <f>'Hazard &amp; Exposure'!AL115</f>
        <v>0.1</v>
      </c>
      <c r="J113" s="85">
        <f>'Hazard &amp; Exposure'!AM115</f>
        <v>0</v>
      </c>
      <c r="K113" s="85">
        <f>'Hazard &amp; Exposure'!AN115</f>
        <v>4.5</v>
      </c>
      <c r="L113" s="85">
        <f>'Hazard &amp; Exposure'!AO115</f>
        <v>7.8</v>
      </c>
      <c r="M113" s="85">
        <f>'Hazard &amp; Exposure'!AP115</f>
        <v>0</v>
      </c>
      <c r="N113" s="85">
        <f>'Hazard &amp; Exposure'!AS115</f>
        <v>0.7</v>
      </c>
      <c r="O113" s="85">
        <f>'Hazard &amp; Exposure'!CV115</f>
        <v>3.8</v>
      </c>
      <c r="P113" s="79">
        <f>'Hazard &amp; Exposure'!CZ115</f>
        <v>0.1</v>
      </c>
      <c r="Q113" s="85">
        <f>'Hazard &amp; Exposure'!CX115</f>
        <v>0.1</v>
      </c>
      <c r="R113" s="85">
        <f>'Hazard &amp; Exposure'!CY115</f>
        <v>0</v>
      </c>
      <c r="S113" s="79">
        <f t="shared" si="26"/>
        <v>2.2999999999999998</v>
      </c>
      <c r="T113" s="79">
        <f>Vulnerability!O115</f>
        <v>2.5</v>
      </c>
      <c r="U113" s="132">
        <f>Vulnerability!E115</f>
        <v>2.1</v>
      </c>
      <c r="V113" s="132">
        <f>Vulnerability!H115</f>
        <v>3.9</v>
      </c>
      <c r="W113" s="132">
        <f>Vulnerability!N115</f>
        <v>2</v>
      </c>
      <c r="X113" s="79">
        <f>Vulnerability!AM115</f>
        <v>2</v>
      </c>
      <c r="Y113" s="132">
        <f>Vulnerability!T115</f>
        <v>0</v>
      </c>
      <c r="Z113" s="131">
        <f>Vulnerability!AB115</f>
        <v>1</v>
      </c>
      <c r="AA113" s="131">
        <f>Vulnerability!AE115</f>
        <v>1.2</v>
      </c>
      <c r="AB113" s="131">
        <f>Vulnerability!AH115</f>
        <v>7.8</v>
      </c>
      <c r="AC113" s="131">
        <f>Vulnerability!AK115</f>
        <v>1.5</v>
      </c>
      <c r="AD113" s="132">
        <f>Vulnerability!AL115</f>
        <v>3.6</v>
      </c>
      <c r="AE113" s="79">
        <f t="shared" si="27"/>
        <v>2.7</v>
      </c>
      <c r="AF113" s="79">
        <f>'Lack of Coping Capacity'!H115</f>
        <v>3.7</v>
      </c>
      <c r="AG113" s="137">
        <f>'Lack of Coping Capacity'!D115</f>
        <v>3.2</v>
      </c>
      <c r="AH113" s="137">
        <f>'Lack of Coping Capacity'!G115</f>
        <v>4.2</v>
      </c>
      <c r="AI113" s="79">
        <f>'Lack of Coping Capacity'!AA115</f>
        <v>1.5</v>
      </c>
      <c r="AJ113" s="137">
        <f>'Lack of Coping Capacity'!M115</f>
        <v>1.7</v>
      </c>
      <c r="AK113" s="137">
        <f>'Lack of Coping Capacity'!R115</f>
        <v>0.2</v>
      </c>
      <c r="AL113" s="137">
        <f>'Lack of Coping Capacity'!Z115</f>
        <v>2.6</v>
      </c>
      <c r="AM113" s="82">
        <f>'Imputed and missing data hidden'!BU111</f>
        <v>8</v>
      </c>
      <c r="AN113" s="83">
        <f t="shared" si="28"/>
        <v>0.15686274509803921</v>
      </c>
      <c r="AO113" s="82" t="str">
        <f t="shared" si="29"/>
        <v/>
      </c>
      <c r="AP113" s="84">
        <f>'Indicator Date hidden2'!BV112</f>
        <v>0.36065573770491804</v>
      </c>
    </row>
    <row r="114" spans="1:42">
      <c r="A114" s="77" t="str">
        <f>'Indicator Data'!A116</f>
        <v>Mexico</v>
      </c>
      <c r="B114" s="77" t="str">
        <f>'Indicator Data'!B116</f>
        <v>MEX</v>
      </c>
      <c r="C114" s="79">
        <f t="shared" si="23"/>
        <v>5.5</v>
      </c>
      <c r="D114" s="79" t="str">
        <f t="shared" si="22"/>
        <v>High</v>
      </c>
      <c r="E114" s="80">
        <f t="shared" si="24"/>
        <v>32</v>
      </c>
      <c r="F114" s="81">
        <f>VLOOKUP($B114,'Lack of Reliability Index'!$A$2:$H$192,8,FALSE)</f>
        <v>2.1293532338308463</v>
      </c>
      <c r="G114" s="79">
        <f t="shared" si="25"/>
        <v>8.8000000000000007</v>
      </c>
      <c r="H114" s="79">
        <f>'Hazard &amp; Exposure'!CW116</f>
        <v>6.4</v>
      </c>
      <c r="I114" s="85">
        <f>'Hazard &amp; Exposure'!AL116</f>
        <v>8.1999999999999993</v>
      </c>
      <c r="J114" s="85">
        <f>'Hazard &amp; Exposure'!AM116</f>
        <v>7.9</v>
      </c>
      <c r="K114" s="85">
        <f>'Hazard &amp; Exposure'!AN116</f>
        <v>5.5</v>
      </c>
      <c r="L114" s="85">
        <f>'Hazard &amp; Exposure'!AO116</f>
        <v>7.1</v>
      </c>
      <c r="M114" s="85">
        <f>'Hazard &amp; Exposure'!AP116</f>
        <v>6.3</v>
      </c>
      <c r="N114" s="85">
        <f>'Hazard &amp; Exposure'!AS116</f>
        <v>3</v>
      </c>
      <c r="O114" s="85">
        <f>'Hazard &amp; Exposure'!CV116</f>
        <v>5.0999999999999996</v>
      </c>
      <c r="P114" s="79">
        <f>'Hazard &amp; Exposure'!CZ116</f>
        <v>10</v>
      </c>
      <c r="Q114" s="85">
        <f>'Hazard &amp; Exposure'!CX116</f>
        <v>10</v>
      </c>
      <c r="R114" s="85">
        <f>'Hazard &amp; Exposure'!CY116</f>
        <v>10</v>
      </c>
      <c r="S114" s="79">
        <f t="shared" si="26"/>
        <v>4.2</v>
      </c>
      <c r="T114" s="79">
        <f>Vulnerability!O116</f>
        <v>3.1</v>
      </c>
      <c r="U114" s="132">
        <f>Vulnerability!E116</f>
        <v>3.5</v>
      </c>
      <c r="V114" s="132">
        <f>Vulnerability!H116</f>
        <v>4.7</v>
      </c>
      <c r="W114" s="132">
        <f>Vulnerability!N116</f>
        <v>0.5</v>
      </c>
      <c r="X114" s="79">
        <f>Vulnerability!AM116</f>
        <v>5.0999999999999996</v>
      </c>
      <c r="Y114" s="132">
        <f>Vulnerability!T116</f>
        <v>7.6</v>
      </c>
      <c r="Z114" s="131">
        <f>Vulnerability!AB116</f>
        <v>0.8</v>
      </c>
      <c r="AA114" s="131">
        <f>Vulnerability!AE116</f>
        <v>1</v>
      </c>
      <c r="AB114" s="131">
        <f>Vulnerability!AH116</f>
        <v>0.4</v>
      </c>
      <c r="AC114" s="131">
        <f>Vulnerability!AK116</f>
        <v>0.9</v>
      </c>
      <c r="AD114" s="132">
        <f>Vulnerability!AL116</f>
        <v>0.8</v>
      </c>
      <c r="AE114" s="79">
        <f t="shared" si="27"/>
        <v>4.4000000000000004</v>
      </c>
      <c r="AF114" s="79">
        <f>'Lack of Coping Capacity'!H116</f>
        <v>5.7</v>
      </c>
      <c r="AG114" s="137">
        <f>'Lack of Coping Capacity'!D116</f>
        <v>5.0999999999999996</v>
      </c>
      <c r="AH114" s="137">
        <f>'Lack of Coping Capacity'!G116</f>
        <v>6.3</v>
      </c>
      <c r="AI114" s="79">
        <f>'Lack of Coping Capacity'!AA116</f>
        <v>2.8</v>
      </c>
      <c r="AJ114" s="137">
        <f>'Lack of Coping Capacity'!M116</f>
        <v>2.1</v>
      </c>
      <c r="AK114" s="137">
        <f>'Lack of Coping Capacity'!R116</f>
        <v>3</v>
      </c>
      <c r="AL114" s="137">
        <f>'Lack of Coping Capacity'!Z116</f>
        <v>3.4</v>
      </c>
      <c r="AM114" s="82">
        <f>'Imputed and missing data hidden'!BU112</f>
        <v>4</v>
      </c>
      <c r="AN114" s="83">
        <f t="shared" si="28"/>
        <v>7.8431372549019607E-2</v>
      </c>
      <c r="AO114" s="82" t="str">
        <f t="shared" si="29"/>
        <v>YES</v>
      </c>
      <c r="AP114" s="84">
        <f>'Indicator Date hidden2'!BV113</f>
        <v>0.11940298507462686</v>
      </c>
    </row>
    <row r="115" spans="1:42">
      <c r="A115" s="77" t="str">
        <f>'Indicator Data'!A117</f>
        <v>Micronesia</v>
      </c>
      <c r="B115" s="77" t="str">
        <f>'Indicator Data'!B117</f>
        <v>FSM</v>
      </c>
      <c r="C115" s="79">
        <f t="shared" si="23"/>
        <v>3.4</v>
      </c>
      <c r="D115" s="79" t="str">
        <f t="shared" si="22"/>
        <v>Medium</v>
      </c>
      <c r="E115" s="80">
        <f t="shared" si="24"/>
        <v>92</v>
      </c>
      <c r="F115" s="81">
        <f>VLOOKUP($B115,'Lack of Reliability Index'!$A$2:$H$192,8,FALSE)</f>
        <v>8</v>
      </c>
      <c r="G115" s="79">
        <f t="shared" si="25"/>
        <v>1.7</v>
      </c>
      <c r="H115" s="79">
        <f>'Hazard &amp; Exposure'!CW117</f>
        <v>3.2</v>
      </c>
      <c r="I115" s="85">
        <f>'Hazard &amp; Exposure'!AL117</f>
        <v>0.1</v>
      </c>
      <c r="J115" s="85">
        <f>'Hazard &amp; Exposure'!AM117</f>
        <v>0</v>
      </c>
      <c r="K115" s="85">
        <f>'Hazard &amp; Exposure'!AN117</f>
        <v>5.9</v>
      </c>
      <c r="L115" s="85">
        <f>'Hazard &amp; Exposure'!AO117</f>
        <v>2.2999999999999998</v>
      </c>
      <c r="M115" s="85">
        <f>'Hazard &amp; Exposure'!AP117</f>
        <v>3.1</v>
      </c>
      <c r="N115" s="85">
        <f>'Hazard &amp; Exposure'!AS117</f>
        <v>6</v>
      </c>
      <c r="O115" s="85">
        <f>'Hazard &amp; Exposure'!CV117</f>
        <v>2.7</v>
      </c>
      <c r="P115" s="79">
        <f>'Hazard &amp; Exposure'!CZ117</f>
        <v>0</v>
      </c>
      <c r="Q115" s="85">
        <f>'Hazard &amp; Exposure'!CX117</f>
        <v>0</v>
      </c>
      <c r="R115" s="85">
        <f>'Hazard &amp; Exposure'!CY117</f>
        <v>0</v>
      </c>
      <c r="S115" s="79">
        <f t="shared" si="26"/>
        <v>4.5999999999999996</v>
      </c>
      <c r="T115" s="79">
        <f>Vulnerability!O117</f>
        <v>5.4</v>
      </c>
      <c r="U115" s="132">
        <f>Vulnerability!E117</f>
        <v>5.3</v>
      </c>
      <c r="V115" s="132">
        <f>Vulnerability!H117</f>
        <v>3.8</v>
      </c>
      <c r="W115" s="132">
        <f>Vulnerability!N117</f>
        <v>7.2</v>
      </c>
      <c r="X115" s="79">
        <f>Vulnerability!AM117</f>
        <v>3.8</v>
      </c>
      <c r="Y115" s="132">
        <f>Vulnerability!T117</f>
        <v>0</v>
      </c>
      <c r="Z115" s="131">
        <f>Vulnerability!AB117</f>
        <v>2.2999999999999998</v>
      </c>
      <c r="AA115" s="131">
        <f>Vulnerability!AE117</f>
        <v>1.9</v>
      </c>
      <c r="AB115" s="131">
        <f>Vulnerability!AH117</f>
        <v>10</v>
      </c>
      <c r="AC115" s="131">
        <f>Vulnerability!AK117</f>
        <v>5</v>
      </c>
      <c r="AD115" s="132">
        <f>Vulnerability!AL117</f>
        <v>6.3</v>
      </c>
      <c r="AE115" s="79">
        <f t="shared" si="27"/>
        <v>5</v>
      </c>
      <c r="AF115" s="79">
        <f>'Lack of Coping Capacity'!H117</f>
        <v>5.0999999999999996</v>
      </c>
      <c r="AG115" s="137">
        <f>'Lack of Coping Capacity'!D117</f>
        <v>6</v>
      </c>
      <c r="AH115" s="137">
        <f>'Lack of Coping Capacity'!G117</f>
        <v>4.2</v>
      </c>
      <c r="AI115" s="79">
        <f>'Lack of Coping Capacity'!AA117</f>
        <v>4.8</v>
      </c>
      <c r="AJ115" s="137">
        <f>'Lack of Coping Capacity'!M117</f>
        <v>5.6</v>
      </c>
      <c r="AK115" s="137">
        <f>'Lack of Coping Capacity'!R117</f>
        <v>2.6</v>
      </c>
      <c r="AL115" s="137">
        <f>'Lack of Coping Capacity'!Z117</f>
        <v>6.1</v>
      </c>
      <c r="AM115" s="82">
        <f>'Imputed and missing data hidden'!BU113</f>
        <v>17</v>
      </c>
      <c r="AN115" s="83">
        <f t="shared" si="28"/>
        <v>0.33333333333333331</v>
      </c>
      <c r="AO115" s="82" t="str">
        <f t="shared" si="29"/>
        <v/>
      </c>
      <c r="AP115" s="84">
        <f>'Indicator Date hidden2'!BV114</f>
        <v>0.84905660377358494</v>
      </c>
    </row>
    <row r="116" spans="1:42">
      <c r="A116" s="77" t="str">
        <f>'Indicator Data'!A118</f>
        <v>Moldova Republic of</v>
      </c>
      <c r="B116" s="77" t="str">
        <f>'Indicator Data'!B118</f>
        <v>MDA</v>
      </c>
      <c r="C116" s="79">
        <f t="shared" si="23"/>
        <v>3.1</v>
      </c>
      <c r="D116" s="79" t="str">
        <f t="shared" si="22"/>
        <v>Low</v>
      </c>
      <c r="E116" s="80">
        <f t="shared" si="24"/>
        <v>103</v>
      </c>
      <c r="F116" s="81">
        <f>VLOOKUP($B116,'Lack of Reliability Index'!$A$2:$H$192,8,FALSE)</f>
        <v>4.2243386243386238</v>
      </c>
      <c r="G116" s="79">
        <f t="shared" si="25"/>
        <v>1.8</v>
      </c>
      <c r="H116" s="79">
        <f>'Hazard &amp; Exposure'!CW118</f>
        <v>3.3</v>
      </c>
      <c r="I116" s="85">
        <f>'Hazard &amp; Exposure'!AL118</f>
        <v>6</v>
      </c>
      <c r="J116" s="85">
        <f>'Hazard &amp; Exposure'!AM118</f>
        <v>4.5999999999999996</v>
      </c>
      <c r="K116" s="85">
        <f>'Hazard &amp; Exposure'!AN118</f>
        <v>0</v>
      </c>
      <c r="L116" s="85">
        <f>'Hazard &amp; Exposure'!AO118</f>
        <v>0</v>
      </c>
      <c r="M116" s="85">
        <f>'Hazard &amp; Exposure'!AP118</f>
        <v>0</v>
      </c>
      <c r="N116" s="85">
        <f>'Hazard &amp; Exposure'!AS118</f>
        <v>5.2</v>
      </c>
      <c r="O116" s="85">
        <f>'Hazard &amp; Exposure'!CV118</f>
        <v>4.3</v>
      </c>
      <c r="P116" s="79">
        <f>'Hazard &amp; Exposure'!CZ118</f>
        <v>0.1</v>
      </c>
      <c r="Q116" s="85">
        <f>'Hazard &amp; Exposure'!CX118</f>
        <v>0.1</v>
      </c>
      <c r="R116" s="85">
        <f>'Hazard &amp; Exposure'!CY118</f>
        <v>0</v>
      </c>
      <c r="S116" s="79">
        <f t="shared" si="26"/>
        <v>4.0999999999999996</v>
      </c>
      <c r="T116" s="79">
        <f>Vulnerability!O118</f>
        <v>3</v>
      </c>
      <c r="U116" s="132">
        <f>Vulnerability!E118</f>
        <v>2.4</v>
      </c>
      <c r="V116" s="132">
        <f>Vulnerability!H118</f>
        <v>1.2</v>
      </c>
      <c r="W116" s="132">
        <f>Vulnerability!N118</f>
        <v>6</v>
      </c>
      <c r="X116" s="79">
        <f>Vulnerability!AM118</f>
        <v>5</v>
      </c>
      <c r="Y116" s="132">
        <f>Vulnerability!T118</f>
        <v>7.4</v>
      </c>
      <c r="Z116" s="131">
        <f>Vulnerability!AB118</f>
        <v>1.1000000000000001</v>
      </c>
      <c r="AA116" s="131">
        <f>Vulnerability!AE118</f>
        <v>0.8</v>
      </c>
      <c r="AB116" s="131">
        <f>Vulnerability!AH118</f>
        <v>0</v>
      </c>
      <c r="AC116" s="131">
        <f>Vulnerability!AK118</f>
        <v>2</v>
      </c>
      <c r="AD116" s="132">
        <f>Vulnerability!AL118</f>
        <v>1</v>
      </c>
      <c r="AE116" s="79">
        <f t="shared" si="27"/>
        <v>4.2</v>
      </c>
      <c r="AF116" s="79">
        <f>'Lack of Coping Capacity'!H118</f>
        <v>6</v>
      </c>
      <c r="AG116" s="137">
        <f>'Lack of Coping Capacity'!D118</f>
        <v>6.2</v>
      </c>
      <c r="AH116" s="137">
        <f>'Lack of Coping Capacity'!G118</f>
        <v>5.7</v>
      </c>
      <c r="AI116" s="79">
        <f>'Lack of Coping Capacity'!AA118</f>
        <v>1.7</v>
      </c>
      <c r="AJ116" s="137">
        <f>'Lack of Coping Capacity'!M118</f>
        <v>1.9</v>
      </c>
      <c r="AK116" s="137">
        <f>'Lack of Coping Capacity'!R118</f>
        <v>1.1000000000000001</v>
      </c>
      <c r="AL116" s="137">
        <f>'Lack of Coping Capacity'!Z118</f>
        <v>2.1</v>
      </c>
      <c r="AM116" s="82">
        <f>'Imputed and missing data hidden'!BU114</f>
        <v>6</v>
      </c>
      <c r="AN116" s="83">
        <f t="shared" si="28"/>
        <v>0.11764705882352941</v>
      </c>
      <c r="AO116" s="82" t="str">
        <f t="shared" si="29"/>
        <v/>
      </c>
      <c r="AP116" s="84">
        <f>'Indicator Date hidden2'!BV115</f>
        <v>0.49206349206349204</v>
      </c>
    </row>
    <row r="117" spans="1:42">
      <c r="A117" s="77" t="str">
        <f>'Indicator Data'!A119</f>
        <v>Mongolia</v>
      </c>
      <c r="B117" s="77" t="str">
        <f>'Indicator Data'!B119</f>
        <v>MNG</v>
      </c>
      <c r="C117" s="79">
        <f t="shared" si="23"/>
        <v>2.9</v>
      </c>
      <c r="D117" s="79" t="str">
        <f t="shared" si="22"/>
        <v>Low</v>
      </c>
      <c r="E117" s="80">
        <f t="shared" si="24"/>
        <v>115</v>
      </c>
      <c r="F117" s="81">
        <f>VLOOKUP($B117,'Lack of Reliability Index'!$A$2:$H$192,8,FALSE)</f>
        <v>2.1171717171717175</v>
      </c>
      <c r="G117" s="79">
        <f t="shared" si="25"/>
        <v>1.6</v>
      </c>
      <c r="H117" s="79">
        <f>'Hazard &amp; Exposure'!CW119</f>
        <v>2.9</v>
      </c>
      <c r="I117" s="85">
        <f>'Hazard &amp; Exposure'!AL119</f>
        <v>2.1</v>
      </c>
      <c r="J117" s="85">
        <f>'Hazard &amp; Exposure'!AM119</f>
        <v>6.7</v>
      </c>
      <c r="K117" s="85">
        <f>'Hazard &amp; Exposure'!AN119</f>
        <v>0</v>
      </c>
      <c r="L117" s="85">
        <f>'Hazard &amp; Exposure'!AO119</f>
        <v>0</v>
      </c>
      <c r="M117" s="85">
        <f>'Hazard &amp; Exposure'!AP119</f>
        <v>0</v>
      </c>
      <c r="N117" s="85">
        <f>'Hazard &amp; Exposure'!AS119</f>
        <v>6.2</v>
      </c>
      <c r="O117" s="85">
        <f>'Hazard &amp; Exposure'!CV119</f>
        <v>1.8</v>
      </c>
      <c r="P117" s="79">
        <f>'Hazard &amp; Exposure'!CZ119</f>
        <v>0.1</v>
      </c>
      <c r="Q117" s="85">
        <f>'Hazard &amp; Exposure'!CX119</f>
        <v>0.1</v>
      </c>
      <c r="R117" s="85">
        <f>'Hazard &amp; Exposure'!CY119</f>
        <v>0</v>
      </c>
      <c r="S117" s="79">
        <f t="shared" si="26"/>
        <v>3.4</v>
      </c>
      <c r="T117" s="79">
        <f>Vulnerability!O119</f>
        <v>3.4</v>
      </c>
      <c r="U117" s="132">
        <f>Vulnerability!E119</f>
        <v>4.4000000000000004</v>
      </c>
      <c r="V117" s="132">
        <f>Vulnerability!H119</f>
        <v>2.8</v>
      </c>
      <c r="W117" s="132">
        <f>Vulnerability!N119</f>
        <v>1.8</v>
      </c>
      <c r="X117" s="79">
        <f>Vulnerability!AM119</f>
        <v>3.3</v>
      </c>
      <c r="Y117" s="132">
        <f>Vulnerability!T119</f>
        <v>0</v>
      </c>
      <c r="Z117" s="131">
        <f>Vulnerability!AB119</f>
        <v>2.8</v>
      </c>
      <c r="AA117" s="131">
        <f>Vulnerability!AE119</f>
        <v>0.7</v>
      </c>
      <c r="AB117" s="131">
        <f>Vulnerability!AH119</f>
        <v>10</v>
      </c>
      <c r="AC117" s="131">
        <f>Vulnerability!AK119</f>
        <v>1.2</v>
      </c>
      <c r="AD117" s="132">
        <f>Vulnerability!AL119</f>
        <v>5.6</v>
      </c>
      <c r="AE117" s="79">
        <f t="shared" si="27"/>
        <v>4.5</v>
      </c>
      <c r="AF117" s="79">
        <f>'Lack of Coping Capacity'!H119</f>
        <v>5.7</v>
      </c>
      <c r="AG117" s="137">
        <f>'Lack of Coping Capacity'!D119</f>
        <v>5.0999999999999996</v>
      </c>
      <c r="AH117" s="137">
        <f>'Lack of Coping Capacity'!G119</f>
        <v>6.3</v>
      </c>
      <c r="AI117" s="79">
        <f>'Lack of Coping Capacity'!AA119</f>
        <v>3</v>
      </c>
      <c r="AJ117" s="137">
        <f>'Lack of Coping Capacity'!M119</f>
        <v>1.3</v>
      </c>
      <c r="AK117" s="137">
        <f>'Lack of Coping Capacity'!R119</f>
        <v>5.4</v>
      </c>
      <c r="AL117" s="137">
        <f>'Lack of Coping Capacity'!Z119</f>
        <v>2.2000000000000002</v>
      </c>
      <c r="AM117" s="82">
        <f>'Imputed and missing data hidden'!BU115</f>
        <v>4</v>
      </c>
      <c r="AN117" s="83">
        <f t="shared" si="28"/>
        <v>7.8431372549019607E-2</v>
      </c>
      <c r="AO117" s="82" t="str">
        <f t="shared" si="29"/>
        <v/>
      </c>
      <c r="AP117" s="84">
        <f>'Indicator Date hidden2'!BV116</f>
        <v>0.19696969696969696</v>
      </c>
    </row>
    <row r="118" spans="1:42">
      <c r="A118" s="77" t="str">
        <f>'Indicator Data'!A120</f>
        <v>Montenegro</v>
      </c>
      <c r="B118" s="77" t="str">
        <f>'Indicator Data'!B120</f>
        <v>MNE</v>
      </c>
      <c r="C118" s="79">
        <f t="shared" si="23"/>
        <v>2.8</v>
      </c>
      <c r="D118" s="79" t="str">
        <f t="shared" si="22"/>
        <v>Low</v>
      </c>
      <c r="E118" s="80">
        <f t="shared" si="24"/>
        <v>123</v>
      </c>
      <c r="F118" s="81">
        <f>VLOOKUP($B118,'Lack of Reliability Index'!$A$2:$H$192,8,FALSE)</f>
        <v>2.5</v>
      </c>
      <c r="G118" s="79">
        <f t="shared" si="25"/>
        <v>1.8</v>
      </c>
      <c r="H118" s="79">
        <f>'Hazard &amp; Exposure'!CW120</f>
        <v>3.2</v>
      </c>
      <c r="I118" s="85">
        <f>'Hazard &amp; Exposure'!AL120</f>
        <v>5.5</v>
      </c>
      <c r="J118" s="85">
        <f>'Hazard &amp; Exposure'!AM120</f>
        <v>1.3</v>
      </c>
      <c r="K118" s="85">
        <f>'Hazard &amp; Exposure'!AN120</f>
        <v>6.1</v>
      </c>
      <c r="L118" s="85">
        <f>'Hazard &amp; Exposure'!AO120</f>
        <v>0</v>
      </c>
      <c r="M118" s="85">
        <f>'Hazard &amp; Exposure'!AP120</f>
        <v>3</v>
      </c>
      <c r="N118" s="85">
        <f>'Hazard &amp; Exposure'!AS120</f>
        <v>2.1</v>
      </c>
      <c r="O118" s="85">
        <f>'Hazard &amp; Exposure'!CV120</f>
        <v>2.4</v>
      </c>
      <c r="P118" s="79">
        <f>'Hazard &amp; Exposure'!CZ120</f>
        <v>0.1</v>
      </c>
      <c r="Q118" s="85">
        <f>'Hazard &amp; Exposure'!CX120</f>
        <v>0.1</v>
      </c>
      <c r="R118" s="85">
        <f>'Hazard &amp; Exposure'!CY120</f>
        <v>0</v>
      </c>
      <c r="S118" s="79">
        <f t="shared" si="26"/>
        <v>4.0999999999999996</v>
      </c>
      <c r="T118" s="79">
        <f>Vulnerability!O120</f>
        <v>2.4</v>
      </c>
      <c r="U118" s="132">
        <f>Vulnerability!E120</f>
        <v>1.9</v>
      </c>
      <c r="V118" s="132">
        <f>Vulnerability!H120</f>
        <v>1.9</v>
      </c>
      <c r="W118" s="132">
        <f>Vulnerability!N120</f>
        <v>4</v>
      </c>
      <c r="X118" s="79">
        <f>Vulnerability!AM120</f>
        <v>5.4</v>
      </c>
      <c r="Y118" s="132">
        <f>Vulnerability!T120</f>
        <v>8.1</v>
      </c>
      <c r="Z118" s="131">
        <f>Vulnerability!AB120</f>
        <v>0.2</v>
      </c>
      <c r="AA118" s="131">
        <f>Vulnerability!AE120</f>
        <v>0.5</v>
      </c>
      <c r="AB118" s="131">
        <f>Vulnerability!AH120</f>
        <v>0</v>
      </c>
      <c r="AC118" s="131">
        <f>Vulnerability!AK120</f>
        <v>0.4</v>
      </c>
      <c r="AD118" s="132">
        <f>Vulnerability!AL120</f>
        <v>0.3</v>
      </c>
      <c r="AE118" s="79">
        <f t="shared" si="27"/>
        <v>3.1</v>
      </c>
      <c r="AF118" s="79">
        <f>'Lack of Coping Capacity'!H120</f>
        <v>4.7</v>
      </c>
      <c r="AG118" s="137">
        <f>'Lack of Coping Capacity'!D120</f>
        <v>4</v>
      </c>
      <c r="AH118" s="137">
        <f>'Lack of Coping Capacity'!G120</f>
        <v>5.3</v>
      </c>
      <c r="AI118" s="79">
        <f>'Lack of Coping Capacity'!AA120</f>
        <v>1.1000000000000001</v>
      </c>
      <c r="AJ118" s="137">
        <f>'Lack of Coping Capacity'!M120</f>
        <v>0.4</v>
      </c>
      <c r="AK118" s="137">
        <f>'Lack of Coping Capacity'!R120</f>
        <v>0.7</v>
      </c>
      <c r="AL118" s="137">
        <f>'Lack of Coping Capacity'!Z120</f>
        <v>2.2999999999999998</v>
      </c>
      <c r="AM118" s="82">
        <f>'Imputed and missing data hidden'!BU116</f>
        <v>5</v>
      </c>
      <c r="AN118" s="83">
        <f t="shared" si="28"/>
        <v>9.8039215686274508E-2</v>
      </c>
      <c r="AO118" s="82" t="str">
        <f t="shared" si="29"/>
        <v/>
      </c>
      <c r="AP118" s="84">
        <f>'Indicator Date hidden2'!BV117</f>
        <v>0.21875</v>
      </c>
    </row>
    <row r="119" spans="1:42">
      <c r="A119" s="77" t="str">
        <f>'Indicator Data'!A121</f>
        <v>Morocco</v>
      </c>
      <c r="B119" s="77" t="str">
        <f>'Indicator Data'!B121</f>
        <v>MAR</v>
      </c>
      <c r="C119" s="79">
        <f t="shared" si="23"/>
        <v>3.7</v>
      </c>
      <c r="D119" s="79" t="str">
        <f t="shared" si="22"/>
        <v>Medium</v>
      </c>
      <c r="E119" s="80">
        <f t="shared" si="24"/>
        <v>79</v>
      </c>
      <c r="F119" s="81">
        <f>VLOOKUP($B119,'Lack of Reliability Index'!$A$2:$H$192,8,FALSE)</f>
        <v>2.5082125603864736</v>
      </c>
      <c r="G119" s="79">
        <f t="shared" si="25"/>
        <v>3.4</v>
      </c>
      <c r="H119" s="79">
        <f>'Hazard &amp; Exposure'!CW121</f>
        <v>4.3</v>
      </c>
      <c r="I119" s="85">
        <f>'Hazard &amp; Exposure'!AL121</f>
        <v>4.4000000000000004</v>
      </c>
      <c r="J119" s="85">
        <f>'Hazard &amp; Exposure'!AM121</f>
        <v>5</v>
      </c>
      <c r="K119" s="85">
        <f>'Hazard &amp; Exposure'!AN121</f>
        <v>4.5</v>
      </c>
      <c r="L119" s="85">
        <f>'Hazard &amp; Exposure'!AO121</f>
        <v>0</v>
      </c>
      <c r="M119" s="85">
        <f>'Hazard &amp; Exposure'!AP121</f>
        <v>5</v>
      </c>
      <c r="N119" s="85">
        <f>'Hazard &amp; Exposure'!AS121</f>
        <v>6.4</v>
      </c>
      <c r="O119" s="85">
        <f>'Hazard &amp; Exposure'!CV121</f>
        <v>3.5</v>
      </c>
      <c r="P119" s="79">
        <f>'Hazard &amp; Exposure'!CZ121</f>
        <v>2.4</v>
      </c>
      <c r="Q119" s="85">
        <f>'Hazard &amp; Exposure'!CX121</f>
        <v>2.8</v>
      </c>
      <c r="R119" s="85">
        <f>'Hazard &amp; Exposure'!CY121</f>
        <v>2</v>
      </c>
      <c r="S119" s="79">
        <f t="shared" si="26"/>
        <v>3.2</v>
      </c>
      <c r="T119" s="79">
        <f>Vulnerability!O121</f>
        <v>4</v>
      </c>
      <c r="U119" s="132">
        <f>Vulnerability!E121</f>
        <v>4.7</v>
      </c>
      <c r="V119" s="132">
        <f>Vulnerability!H121</f>
        <v>4.8</v>
      </c>
      <c r="W119" s="132">
        <f>Vulnerability!N121</f>
        <v>1.6</v>
      </c>
      <c r="X119" s="79">
        <f>Vulnerability!AM121</f>
        <v>2.2999999999999998</v>
      </c>
      <c r="Y119" s="132">
        <f>Vulnerability!T121</f>
        <v>3.5</v>
      </c>
      <c r="Z119" s="131">
        <f>Vulnerability!AB121</f>
        <v>0.5</v>
      </c>
      <c r="AA119" s="131">
        <f>Vulnerability!AE121</f>
        <v>1</v>
      </c>
      <c r="AB119" s="131">
        <f>Vulnerability!AH121</f>
        <v>1.1000000000000001</v>
      </c>
      <c r="AC119" s="131">
        <f>Vulnerability!AK121</f>
        <v>1</v>
      </c>
      <c r="AD119" s="132">
        <f>Vulnerability!AL121</f>
        <v>0.9</v>
      </c>
      <c r="AE119" s="79">
        <f t="shared" si="27"/>
        <v>4.7</v>
      </c>
      <c r="AF119" s="79">
        <f>'Lack of Coping Capacity'!H121</f>
        <v>5.7</v>
      </c>
      <c r="AG119" s="137">
        <f>'Lack of Coping Capacity'!D121</f>
        <v>5.6</v>
      </c>
      <c r="AH119" s="137">
        <f>'Lack of Coping Capacity'!G121</f>
        <v>5.8</v>
      </c>
      <c r="AI119" s="79">
        <f>'Lack of Coping Capacity'!AA121</f>
        <v>3.4</v>
      </c>
      <c r="AJ119" s="137">
        <f>'Lack of Coping Capacity'!M121</f>
        <v>2.2000000000000002</v>
      </c>
      <c r="AK119" s="137">
        <f>'Lack of Coping Capacity'!R121</f>
        <v>3.7</v>
      </c>
      <c r="AL119" s="137">
        <f>'Lack of Coping Capacity'!Z121</f>
        <v>4.4000000000000004</v>
      </c>
      <c r="AM119" s="82">
        <f>'Imputed and missing data hidden'!BU117</f>
        <v>1</v>
      </c>
      <c r="AN119" s="83">
        <f t="shared" si="28"/>
        <v>1.9607843137254902E-2</v>
      </c>
      <c r="AO119" s="82" t="str">
        <f t="shared" si="29"/>
        <v/>
      </c>
      <c r="AP119" s="84">
        <f>'Indicator Date hidden2'!BV118</f>
        <v>0.42028985507246375</v>
      </c>
    </row>
    <row r="120" spans="1:42">
      <c r="A120" s="77" t="str">
        <f>'Indicator Data'!A122</f>
        <v>Mozambique</v>
      </c>
      <c r="B120" s="77" t="str">
        <f>'Indicator Data'!B122</f>
        <v>MOZ</v>
      </c>
      <c r="C120" s="79">
        <f t="shared" si="23"/>
        <v>6.9</v>
      </c>
      <c r="D120" s="79" t="str">
        <f t="shared" si="22"/>
        <v>Very High</v>
      </c>
      <c r="E120" s="80">
        <f t="shared" si="24"/>
        <v>16</v>
      </c>
      <c r="F120" s="81">
        <f>VLOOKUP($B120,'Lack of Reliability Index'!$A$2:$H$192,8,FALSE)</f>
        <v>1.1904761904761898</v>
      </c>
      <c r="G120" s="79">
        <f t="shared" si="25"/>
        <v>7.2</v>
      </c>
      <c r="H120" s="79">
        <f>'Hazard &amp; Exposure'!CW122</f>
        <v>5.0999999999999996</v>
      </c>
      <c r="I120" s="85">
        <f>'Hazard &amp; Exposure'!AL122</f>
        <v>3.4</v>
      </c>
      <c r="J120" s="85">
        <f>'Hazard &amp; Exposure'!AM122</f>
        <v>6.1</v>
      </c>
      <c r="K120" s="85">
        <f>'Hazard &amp; Exposure'!AN122</f>
        <v>3.8</v>
      </c>
      <c r="L120" s="85">
        <f>'Hazard &amp; Exposure'!AO122</f>
        <v>2.7</v>
      </c>
      <c r="M120" s="85">
        <f>'Hazard &amp; Exposure'!AP122</f>
        <v>5.6</v>
      </c>
      <c r="N120" s="85">
        <f>'Hazard &amp; Exposure'!AS122</f>
        <v>6.3</v>
      </c>
      <c r="O120" s="85">
        <f>'Hazard &amp; Exposure'!CV122</f>
        <v>6.8</v>
      </c>
      <c r="P120" s="79">
        <f>'Hazard &amp; Exposure'!CZ122</f>
        <v>8.6</v>
      </c>
      <c r="Q120" s="85">
        <f>'Hazard &amp; Exposure'!CX122</f>
        <v>9.6</v>
      </c>
      <c r="R120" s="85">
        <f>'Hazard &amp; Exposure'!CY122</f>
        <v>7</v>
      </c>
      <c r="S120" s="79">
        <f t="shared" si="26"/>
        <v>7.4</v>
      </c>
      <c r="T120" s="79">
        <f>Vulnerability!O122</f>
        <v>7.4</v>
      </c>
      <c r="U120" s="132">
        <f>Vulnerability!E122</f>
        <v>9.1999999999999993</v>
      </c>
      <c r="V120" s="132">
        <f>Vulnerability!H122</f>
        <v>6.4</v>
      </c>
      <c r="W120" s="132">
        <f>Vulnerability!N122</f>
        <v>4.8</v>
      </c>
      <c r="X120" s="79">
        <f>Vulnerability!AM122</f>
        <v>7.4</v>
      </c>
      <c r="Y120" s="132">
        <f>Vulnerability!T122</f>
        <v>7.9</v>
      </c>
      <c r="Z120" s="131">
        <f>Vulnerability!AB122</f>
        <v>8.1999999999999993</v>
      </c>
      <c r="AA120" s="131">
        <f>Vulnerability!AE122</f>
        <v>4.3</v>
      </c>
      <c r="AB120" s="131">
        <f>Vulnerability!AH122</f>
        <v>7.6</v>
      </c>
      <c r="AC120" s="131">
        <f>Vulnerability!AK122</f>
        <v>6.7</v>
      </c>
      <c r="AD120" s="132">
        <f>Vulnerability!AL122</f>
        <v>6.9</v>
      </c>
      <c r="AE120" s="79">
        <f t="shared" si="27"/>
        <v>6.2</v>
      </c>
      <c r="AF120" s="79">
        <f>'Lack of Coping Capacity'!H122</f>
        <v>4.5999999999999996</v>
      </c>
      <c r="AG120" s="137">
        <f>'Lack of Coping Capacity'!D122</f>
        <v>2.1</v>
      </c>
      <c r="AH120" s="137">
        <f>'Lack of Coping Capacity'!G122</f>
        <v>7</v>
      </c>
      <c r="AI120" s="79">
        <f>'Lack of Coping Capacity'!AA122</f>
        <v>7.4</v>
      </c>
      <c r="AJ120" s="137">
        <f>'Lack of Coping Capacity'!M122</f>
        <v>7.6</v>
      </c>
      <c r="AK120" s="137">
        <f>'Lack of Coping Capacity'!R122</f>
        <v>8</v>
      </c>
      <c r="AL120" s="137">
        <f>'Lack of Coping Capacity'!Z122</f>
        <v>6.6</v>
      </c>
      <c r="AM120" s="82">
        <f>'Imputed and missing data hidden'!BU118</f>
        <v>1</v>
      </c>
      <c r="AN120" s="83">
        <f t="shared" si="28"/>
        <v>1.9607843137254902E-2</v>
      </c>
      <c r="AO120" s="82" t="str">
        <f t="shared" si="29"/>
        <v>YES</v>
      </c>
      <c r="AP120" s="84">
        <f>'Indicator Date hidden2'!BV119</f>
        <v>0.12857142857142856</v>
      </c>
    </row>
    <row r="121" spans="1:42">
      <c r="A121" s="77" t="str">
        <f>'Indicator Data'!A123</f>
        <v>Myanmar</v>
      </c>
      <c r="B121" s="77" t="str">
        <f>'Indicator Data'!B123</f>
        <v>MMR</v>
      </c>
      <c r="C121" s="79">
        <f t="shared" si="23"/>
        <v>7.2</v>
      </c>
      <c r="D121" s="79" t="str">
        <f t="shared" si="22"/>
        <v>Very High</v>
      </c>
      <c r="E121" s="80">
        <f t="shared" si="24"/>
        <v>11</v>
      </c>
      <c r="F121" s="81">
        <f>VLOOKUP($B121,'Lack of Reliability Index'!$A$2:$H$192,8,FALSE)</f>
        <v>3.4509803921568638</v>
      </c>
      <c r="G121" s="79">
        <f t="shared" si="25"/>
        <v>9</v>
      </c>
      <c r="H121" s="79">
        <f>'Hazard &amp; Exposure'!CW123</f>
        <v>7.2</v>
      </c>
      <c r="I121" s="85">
        <f>'Hazard &amp; Exposure'!AL123</f>
        <v>8.1999999999999993</v>
      </c>
      <c r="J121" s="85">
        <f>'Hazard &amp; Exposure'!AM123</f>
        <v>8.8000000000000007</v>
      </c>
      <c r="K121" s="85">
        <f>'Hazard &amp; Exposure'!AN123</f>
        <v>8.3000000000000007</v>
      </c>
      <c r="L121" s="85">
        <f>'Hazard &amp; Exposure'!AO123</f>
        <v>5.8</v>
      </c>
      <c r="M121" s="85">
        <f>'Hazard &amp; Exposure'!AP123</f>
        <v>8</v>
      </c>
      <c r="N121" s="85">
        <f>'Hazard &amp; Exposure'!AS123</f>
        <v>0.9</v>
      </c>
      <c r="O121" s="85">
        <f>'Hazard &amp; Exposure'!CV123</f>
        <v>6.6</v>
      </c>
      <c r="P121" s="79">
        <f>'Hazard &amp; Exposure'!CZ123</f>
        <v>10</v>
      </c>
      <c r="Q121" s="85">
        <f>'Hazard &amp; Exposure'!CX123</f>
        <v>10</v>
      </c>
      <c r="R121" s="85">
        <f>'Hazard &amp; Exposure'!CY123</f>
        <v>10</v>
      </c>
      <c r="S121" s="79">
        <f t="shared" si="26"/>
        <v>6.2</v>
      </c>
      <c r="T121" s="79">
        <f>Vulnerability!O123</f>
        <v>4.9000000000000004</v>
      </c>
      <c r="U121" s="132">
        <f>Vulnerability!E123</f>
        <v>7.2</v>
      </c>
      <c r="V121" s="132">
        <f>Vulnerability!H123</f>
        <v>3.9</v>
      </c>
      <c r="W121" s="132">
        <f>Vulnerability!N123</f>
        <v>1.1000000000000001</v>
      </c>
      <c r="X121" s="79">
        <f>Vulnerability!AM123</f>
        <v>7.3</v>
      </c>
      <c r="Y121" s="132">
        <f>Vulnerability!T123</f>
        <v>9.4</v>
      </c>
      <c r="Z121" s="131">
        <f>Vulnerability!AB123</f>
        <v>3.8</v>
      </c>
      <c r="AA121" s="131">
        <f>Vulnerability!AE123</f>
        <v>3.7</v>
      </c>
      <c r="AB121" s="131">
        <f>Vulnerability!AH123</f>
        <v>0.1</v>
      </c>
      <c r="AC121" s="131">
        <f>Vulnerability!AK123</f>
        <v>2</v>
      </c>
      <c r="AD121" s="132">
        <f>Vulnerability!AL123</f>
        <v>2.5</v>
      </c>
      <c r="AE121" s="79">
        <f t="shared" si="27"/>
        <v>6.6</v>
      </c>
      <c r="AF121" s="79">
        <f>'Lack of Coping Capacity'!H123</f>
        <v>7.7</v>
      </c>
      <c r="AG121" s="137">
        <f>'Lack of Coping Capacity'!D123</f>
        <v>7.1</v>
      </c>
      <c r="AH121" s="137">
        <f>'Lack of Coping Capacity'!G123</f>
        <v>8.1999999999999993</v>
      </c>
      <c r="AI121" s="79">
        <f>'Lack of Coping Capacity'!AA123</f>
        <v>5.0999999999999996</v>
      </c>
      <c r="AJ121" s="137">
        <f>'Lack of Coping Capacity'!M123</f>
        <v>3.8</v>
      </c>
      <c r="AK121" s="137">
        <f>'Lack of Coping Capacity'!R123</f>
        <v>5.3</v>
      </c>
      <c r="AL121" s="137">
        <f>'Lack of Coping Capacity'!Z123</f>
        <v>6.3</v>
      </c>
      <c r="AM121" s="82">
        <f>'Imputed and missing data hidden'!BU119</f>
        <v>3</v>
      </c>
      <c r="AN121" s="83">
        <f t="shared" si="28"/>
        <v>5.8823529411764705E-2</v>
      </c>
      <c r="AO121" s="82" t="str">
        <f t="shared" si="29"/>
        <v>YES</v>
      </c>
      <c r="AP121" s="84">
        <f>'Indicator Date hidden2'!BV120</f>
        <v>0.36764705882352944</v>
      </c>
    </row>
    <row r="122" spans="1:42">
      <c r="A122" s="77" t="str">
        <f>'Indicator Data'!A124</f>
        <v>Namibia</v>
      </c>
      <c r="B122" s="77" t="str">
        <f>'Indicator Data'!B124</f>
        <v>NAM</v>
      </c>
      <c r="C122" s="79">
        <f t="shared" si="23"/>
        <v>4</v>
      </c>
      <c r="D122" s="79" t="str">
        <f t="shared" si="22"/>
        <v>Medium</v>
      </c>
      <c r="E122" s="80">
        <f t="shared" si="24"/>
        <v>71</v>
      </c>
      <c r="F122" s="81">
        <f>VLOOKUP($B122,'Lack of Reliability Index'!$A$2:$H$192,8,FALSE)</f>
        <v>3.2761904761904761</v>
      </c>
      <c r="G122" s="79">
        <f t="shared" si="25"/>
        <v>2.2999999999999998</v>
      </c>
      <c r="H122" s="79">
        <f>'Hazard &amp; Exposure'!CW124</f>
        <v>4.0999999999999996</v>
      </c>
      <c r="I122" s="85">
        <f>'Hazard &amp; Exposure'!AL124</f>
        <v>0.1</v>
      </c>
      <c r="J122" s="85">
        <f>'Hazard &amp; Exposure'!AM124</f>
        <v>5.0999999999999996</v>
      </c>
      <c r="K122" s="85">
        <f>'Hazard &amp; Exposure'!AN124</f>
        <v>0</v>
      </c>
      <c r="L122" s="85">
        <f>'Hazard &amp; Exposure'!AO124</f>
        <v>0</v>
      </c>
      <c r="M122" s="85">
        <f>'Hazard &amp; Exposure'!AP124</f>
        <v>1.2</v>
      </c>
      <c r="N122" s="85">
        <f>'Hazard &amp; Exposure'!AS124</f>
        <v>9.4</v>
      </c>
      <c r="O122" s="85">
        <f>'Hazard &amp; Exposure'!CV124</f>
        <v>4.9000000000000004</v>
      </c>
      <c r="P122" s="79">
        <f>'Hazard &amp; Exposure'!CZ124</f>
        <v>0.1</v>
      </c>
      <c r="Q122" s="85">
        <f>'Hazard &amp; Exposure'!CX124</f>
        <v>0.1</v>
      </c>
      <c r="R122" s="85">
        <f>'Hazard &amp; Exposure'!CY124</f>
        <v>0</v>
      </c>
      <c r="S122" s="79">
        <f t="shared" si="26"/>
        <v>5.7</v>
      </c>
      <c r="T122" s="79">
        <f>Vulnerability!O124</f>
        <v>6</v>
      </c>
      <c r="U122" s="132">
        <f>Vulnerability!E124</f>
        <v>7.3</v>
      </c>
      <c r="V122" s="132">
        <f>Vulnerability!H124</f>
        <v>7.3</v>
      </c>
      <c r="W122" s="132">
        <f>Vulnerability!N124</f>
        <v>2</v>
      </c>
      <c r="X122" s="79">
        <f>Vulnerability!AM124</f>
        <v>5.4</v>
      </c>
      <c r="Y122" s="132">
        <f>Vulnerability!T124</f>
        <v>3.5</v>
      </c>
      <c r="Z122" s="131">
        <f>Vulnerability!AB124</f>
        <v>5</v>
      </c>
      <c r="AA122" s="131">
        <f>Vulnerability!AE124</f>
        <v>2.9</v>
      </c>
      <c r="AB122" s="131">
        <f>Vulnerability!AH124</f>
        <v>10</v>
      </c>
      <c r="AC122" s="131">
        <f>Vulnerability!AK124</f>
        <v>5.7</v>
      </c>
      <c r="AD122" s="132">
        <f>Vulnerability!AL124</f>
        <v>6.9</v>
      </c>
      <c r="AE122" s="79">
        <f t="shared" si="27"/>
        <v>4.9000000000000004</v>
      </c>
      <c r="AF122" s="79">
        <f>'Lack of Coping Capacity'!H124</f>
        <v>4.7</v>
      </c>
      <c r="AG122" s="137">
        <f>'Lack of Coping Capacity'!D124</f>
        <v>4.3</v>
      </c>
      <c r="AH122" s="137">
        <f>'Lack of Coping Capacity'!G124</f>
        <v>5</v>
      </c>
      <c r="AI122" s="79">
        <f>'Lack of Coping Capacity'!AA124</f>
        <v>5.0999999999999996</v>
      </c>
      <c r="AJ122" s="137">
        <f>'Lack of Coping Capacity'!M124</f>
        <v>3.8</v>
      </c>
      <c r="AK122" s="137">
        <f>'Lack of Coping Capacity'!R124</f>
        <v>6.4</v>
      </c>
      <c r="AL122" s="137">
        <f>'Lack of Coping Capacity'!Z124</f>
        <v>5.2</v>
      </c>
      <c r="AM122" s="82">
        <f>'Imputed and missing data hidden'!BU120</f>
        <v>0</v>
      </c>
      <c r="AN122" s="83">
        <f t="shared" si="28"/>
        <v>0</v>
      </c>
      <c r="AO122" s="82" t="str">
        <f t="shared" si="29"/>
        <v/>
      </c>
      <c r="AP122" s="84">
        <f>'Indicator Date hidden2'!BV121</f>
        <v>0.61428571428571432</v>
      </c>
    </row>
    <row r="123" spans="1:42">
      <c r="A123" s="77" t="str">
        <f>'Indicator Data'!A125</f>
        <v>Nauru</v>
      </c>
      <c r="B123" s="77" t="str">
        <f>'Indicator Data'!B125</f>
        <v>NRU</v>
      </c>
      <c r="C123" s="79">
        <f t="shared" si="23"/>
        <v>2.6</v>
      </c>
      <c r="D123" s="79" t="str">
        <f t="shared" si="22"/>
        <v>Low</v>
      </c>
      <c r="E123" s="80">
        <f t="shared" si="24"/>
        <v>131</v>
      </c>
      <c r="F123" s="81">
        <f>VLOOKUP($B123,'Lack of Reliability Index'!$A$2:$H$192,8,FALSE)</f>
        <v>8</v>
      </c>
      <c r="G123" s="79">
        <f t="shared" si="25"/>
        <v>0.9</v>
      </c>
      <c r="H123" s="79">
        <f>'Hazard &amp; Exposure'!CW125</f>
        <v>1.8</v>
      </c>
      <c r="I123" s="85">
        <f>'Hazard &amp; Exposure'!AL125</f>
        <v>0.1</v>
      </c>
      <c r="J123" s="85">
        <f>'Hazard &amp; Exposure'!AM125</f>
        <v>0</v>
      </c>
      <c r="K123" s="85">
        <f>'Hazard &amp; Exposure'!AN125</f>
        <v>6</v>
      </c>
      <c r="L123" s="85">
        <f>'Hazard &amp; Exposure'!AO125</f>
        <v>0</v>
      </c>
      <c r="M123" s="85">
        <f>'Hazard &amp; Exposure'!AP125</f>
        <v>0</v>
      </c>
      <c r="N123" s="85">
        <f>'Hazard &amp; Exposure'!AS125</f>
        <v>0</v>
      </c>
      <c r="O123" s="85">
        <f>'Hazard &amp; Exposure'!CV125</f>
        <v>3.9</v>
      </c>
      <c r="P123" s="79">
        <f>'Hazard &amp; Exposure'!CZ125</f>
        <v>0</v>
      </c>
      <c r="Q123" s="85">
        <f>'Hazard &amp; Exposure'!CX125</f>
        <v>0</v>
      </c>
      <c r="R123" s="85">
        <f>'Hazard &amp; Exposure'!CY125</f>
        <v>0</v>
      </c>
      <c r="S123" s="79">
        <f t="shared" si="26"/>
        <v>4</v>
      </c>
      <c r="T123" s="79">
        <f>Vulnerability!O125</f>
        <v>5</v>
      </c>
      <c r="U123" s="132">
        <f>Vulnerability!E125</f>
        <v>4.0999999999999996</v>
      </c>
      <c r="V123" s="132">
        <f>Vulnerability!H125</f>
        <v>1.9</v>
      </c>
      <c r="W123" s="132">
        <f>Vulnerability!N125</f>
        <v>9.6999999999999993</v>
      </c>
      <c r="X123" s="79">
        <f>Vulnerability!AM125</f>
        <v>2.8</v>
      </c>
      <c r="Y123" s="132">
        <f>Vulnerability!T125</f>
        <v>1.6</v>
      </c>
      <c r="Z123" s="131">
        <f>Vulnerability!AB125</f>
        <v>6.6</v>
      </c>
      <c r="AA123" s="131">
        <f>Vulnerability!AE125</f>
        <v>2</v>
      </c>
      <c r="AB123" s="131">
        <f>Vulnerability!AH125</f>
        <v>0</v>
      </c>
      <c r="AC123" s="131">
        <f>Vulnerability!AK125</f>
        <v>5</v>
      </c>
      <c r="AD123" s="132">
        <f>Vulnerability!AL125</f>
        <v>3.8</v>
      </c>
      <c r="AE123" s="79">
        <f t="shared" si="27"/>
        <v>4.9000000000000004</v>
      </c>
      <c r="AF123" s="79">
        <f>'Lack of Coping Capacity'!H125</f>
        <v>6.4</v>
      </c>
      <c r="AG123" s="137">
        <f>'Lack of Coping Capacity'!D125</f>
        <v>8.1</v>
      </c>
      <c r="AH123" s="137">
        <f>'Lack of Coping Capacity'!G125</f>
        <v>4.5999999999999996</v>
      </c>
      <c r="AI123" s="79">
        <f>'Lack of Coping Capacity'!AA125</f>
        <v>2.8</v>
      </c>
      <c r="AJ123" s="137">
        <f>'Lack of Coping Capacity'!M125</f>
        <v>2.6</v>
      </c>
      <c r="AK123" s="137">
        <f>'Lack of Coping Capacity'!R125</f>
        <v>1.3</v>
      </c>
      <c r="AL123" s="137">
        <f>'Lack of Coping Capacity'!Z125</f>
        <v>4.4000000000000004</v>
      </c>
      <c r="AM123" s="82">
        <f>'Imputed and missing data hidden'!BU121</f>
        <v>21</v>
      </c>
      <c r="AN123" s="83">
        <f t="shared" si="28"/>
        <v>0.41176470588235292</v>
      </c>
      <c r="AO123" s="82" t="str">
        <f t="shared" si="29"/>
        <v/>
      </c>
      <c r="AP123" s="84">
        <f>'Indicator Date hidden2'!BV122</f>
        <v>0.78260869565217395</v>
      </c>
    </row>
    <row r="124" spans="1:42">
      <c r="A124" s="77" t="str">
        <f>'Indicator Data'!A126</f>
        <v>Nepal</v>
      </c>
      <c r="B124" s="77" t="str">
        <f>'Indicator Data'!B126</f>
        <v>NPL</v>
      </c>
      <c r="C124" s="79">
        <f t="shared" si="23"/>
        <v>4.0999999999999996</v>
      </c>
      <c r="D124" s="79" t="str">
        <f t="shared" si="22"/>
        <v>Medium</v>
      </c>
      <c r="E124" s="80">
        <f t="shared" si="24"/>
        <v>65</v>
      </c>
      <c r="F124" s="81">
        <f>VLOOKUP($B124,'Lack of Reliability Index'!$A$2:$H$192,8,FALSE)</f>
        <v>2.5254901960784304</v>
      </c>
      <c r="G124" s="79">
        <f t="shared" si="25"/>
        <v>3</v>
      </c>
      <c r="H124" s="79">
        <f>'Hazard &amp; Exposure'!CW126</f>
        <v>5.0999999999999996</v>
      </c>
      <c r="I124" s="85">
        <f>'Hazard &amp; Exposure'!AL126</f>
        <v>9.8000000000000007</v>
      </c>
      <c r="J124" s="85">
        <f>'Hazard &amp; Exposure'!AM126</f>
        <v>6.9</v>
      </c>
      <c r="K124" s="85">
        <f>'Hazard &amp; Exposure'!AN126</f>
        <v>0</v>
      </c>
      <c r="L124" s="85">
        <f>'Hazard &amp; Exposure'!AO126</f>
        <v>0</v>
      </c>
      <c r="M124" s="85">
        <f>'Hazard &amp; Exposure'!AP126</f>
        <v>0</v>
      </c>
      <c r="N124" s="85">
        <f>'Hazard &amp; Exposure'!AS126</f>
        <v>3.1</v>
      </c>
      <c r="O124" s="85">
        <f>'Hazard &amp; Exposure'!CV126</f>
        <v>6.5</v>
      </c>
      <c r="P124" s="79">
        <f>'Hazard &amp; Exposure'!CZ126</f>
        <v>0.2</v>
      </c>
      <c r="Q124" s="85">
        <f>'Hazard &amp; Exposure'!CX126</f>
        <v>0.3</v>
      </c>
      <c r="R124" s="85">
        <f>'Hazard &amp; Exposure'!CY126</f>
        <v>0</v>
      </c>
      <c r="S124" s="79">
        <f t="shared" si="26"/>
        <v>4.2</v>
      </c>
      <c r="T124" s="79">
        <f>Vulnerability!O126</f>
        <v>5.4</v>
      </c>
      <c r="U124" s="132">
        <f>Vulnerability!E126</f>
        <v>6.5</v>
      </c>
      <c r="V124" s="132">
        <f>Vulnerability!H126</f>
        <v>4.3</v>
      </c>
      <c r="W124" s="132">
        <f>Vulnerability!N126</f>
        <v>4.2</v>
      </c>
      <c r="X124" s="79">
        <f>Vulnerability!AM126</f>
        <v>2.8</v>
      </c>
      <c r="Y124" s="132">
        <f>Vulnerability!T126</f>
        <v>3.7</v>
      </c>
      <c r="Z124" s="131">
        <f>Vulnerability!AB126</f>
        <v>2.4</v>
      </c>
      <c r="AA124" s="131">
        <f>Vulnerability!AE126</f>
        <v>3.1</v>
      </c>
      <c r="AB124" s="131">
        <f>Vulnerability!AH126</f>
        <v>0.6</v>
      </c>
      <c r="AC124" s="131">
        <f>Vulnerability!AK126</f>
        <v>1.5</v>
      </c>
      <c r="AD124" s="132">
        <f>Vulnerability!AL126</f>
        <v>1.9</v>
      </c>
      <c r="AE124" s="79">
        <f t="shared" si="27"/>
        <v>5.3</v>
      </c>
      <c r="AF124" s="79">
        <f>'Lack of Coping Capacity'!H126</f>
        <v>6.1</v>
      </c>
      <c r="AG124" s="137">
        <f>'Lack of Coping Capacity'!D126</f>
        <v>5.4</v>
      </c>
      <c r="AH124" s="137">
        <f>'Lack of Coping Capacity'!G126</f>
        <v>6.7</v>
      </c>
      <c r="AI124" s="79">
        <f>'Lack of Coping Capacity'!AA126</f>
        <v>4.4000000000000004</v>
      </c>
      <c r="AJ124" s="137">
        <f>'Lack of Coping Capacity'!M126</f>
        <v>3.7</v>
      </c>
      <c r="AK124" s="137">
        <f>'Lack of Coping Capacity'!R126</f>
        <v>4.2</v>
      </c>
      <c r="AL124" s="137">
        <f>'Lack of Coping Capacity'!Z126</f>
        <v>5.3</v>
      </c>
      <c r="AM124" s="82">
        <f>'Imputed and missing data hidden'!BU122</f>
        <v>3</v>
      </c>
      <c r="AN124" s="83">
        <f t="shared" si="28"/>
        <v>5.8823529411764705E-2</v>
      </c>
      <c r="AO124" s="82" t="str">
        <f t="shared" si="29"/>
        <v/>
      </c>
      <c r="AP124" s="84">
        <f>'Indicator Date hidden2'!BV123</f>
        <v>0.3235294117647059</v>
      </c>
    </row>
    <row r="125" spans="1:42">
      <c r="A125" s="77" t="str">
        <f>'Indicator Data'!A127</f>
        <v>Netherlands</v>
      </c>
      <c r="B125" s="77" t="str">
        <f>'Indicator Data'!B127</f>
        <v>NLD</v>
      </c>
      <c r="C125" s="79">
        <f t="shared" si="23"/>
        <v>2.2000000000000002</v>
      </c>
      <c r="D125" s="79" t="str">
        <f t="shared" si="22"/>
        <v>Low</v>
      </c>
      <c r="E125" s="80">
        <f t="shared" si="24"/>
        <v>154</v>
      </c>
      <c r="F125" s="81">
        <f>VLOOKUP($B125,'Lack of Reliability Index'!$A$2:$H$192,8,FALSE)</f>
        <v>4.5649717514124291</v>
      </c>
      <c r="G125" s="79">
        <f t="shared" si="25"/>
        <v>2.9</v>
      </c>
      <c r="H125" s="79">
        <f>'Hazard &amp; Exposure'!CW127</f>
        <v>5</v>
      </c>
      <c r="I125" s="85">
        <f>'Hazard &amp; Exposure'!AL127</f>
        <v>1.8</v>
      </c>
      <c r="J125" s="85">
        <f>'Hazard &amp; Exposure'!AM127</f>
        <v>8.6</v>
      </c>
      <c r="K125" s="85">
        <f>'Hazard &amp; Exposure'!AN127</f>
        <v>0</v>
      </c>
      <c r="L125" s="85">
        <f>'Hazard &amp; Exposure'!AO127</f>
        <v>0</v>
      </c>
      <c r="M125" s="85">
        <f>'Hazard &amp; Exposure'!AP127</f>
        <v>10</v>
      </c>
      <c r="N125" s="85">
        <f>'Hazard &amp; Exposure'!AS127</f>
        <v>0.4</v>
      </c>
      <c r="O125" s="85">
        <f>'Hazard &amp; Exposure'!CV127</f>
        <v>1.9</v>
      </c>
      <c r="P125" s="79">
        <f>'Hazard &amp; Exposure'!CZ127</f>
        <v>0.1</v>
      </c>
      <c r="Q125" s="85">
        <f>'Hazard &amp; Exposure'!CX127</f>
        <v>0.1</v>
      </c>
      <c r="R125" s="85">
        <f>'Hazard &amp; Exposure'!CY127</f>
        <v>0</v>
      </c>
      <c r="S125" s="79">
        <f t="shared" si="26"/>
        <v>2.7</v>
      </c>
      <c r="T125" s="79">
        <f>Vulnerability!O127</f>
        <v>0.1</v>
      </c>
      <c r="U125" s="132">
        <f>Vulnerability!E127</f>
        <v>0</v>
      </c>
      <c r="V125" s="132">
        <f>Vulnerability!H127</f>
        <v>0.3</v>
      </c>
      <c r="W125" s="132">
        <f>Vulnerability!N127</f>
        <v>0.1</v>
      </c>
      <c r="X125" s="79">
        <f>Vulnerability!AM127</f>
        <v>4.7</v>
      </c>
      <c r="Y125" s="132">
        <f>Vulnerability!T127</f>
        <v>7.3</v>
      </c>
      <c r="Z125" s="131">
        <f>Vulnerability!AB127</f>
        <v>0.1</v>
      </c>
      <c r="AA125" s="131">
        <f>Vulnerability!AE127</f>
        <v>0.3</v>
      </c>
      <c r="AB125" s="131">
        <f>Vulnerability!AH127</f>
        <v>0</v>
      </c>
      <c r="AC125" s="131">
        <f>Vulnerability!AK127</f>
        <v>1.1000000000000001</v>
      </c>
      <c r="AD125" s="132">
        <f>Vulnerability!AL127</f>
        <v>0.4</v>
      </c>
      <c r="AE125" s="79">
        <f t="shared" si="27"/>
        <v>1.3</v>
      </c>
      <c r="AF125" s="79">
        <f>'Lack of Coping Capacity'!H127</f>
        <v>1.9</v>
      </c>
      <c r="AG125" s="137">
        <f>'Lack of Coping Capacity'!D127</f>
        <v>1.7</v>
      </c>
      <c r="AH125" s="137">
        <f>'Lack of Coping Capacity'!G127</f>
        <v>2</v>
      </c>
      <c r="AI125" s="79">
        <f>'Lack of Coping Capacity'!AA127</f>
        <v>0.7</v>
      </c>
      <c r="AJ125" s="137">
        <f>'Lack of Coping Capacity'!M127</f>
        <v>1.6</v>
      </c>
      <c r="AK125" s="137">
        <f>'Lack of Coping Capacity'!R127</f>
        <v>0.1</v>
      </c>
      <c r="AL125" s="137">
        <f>'Lack of Coping Capacity'!Z127</f>
        <v>0.4</v>
      </c>
      <c r="AM125" s="82">
        <f>'Imputed and missing data hidden'!BU123</f>
        <v>10</v>
      </c>
      <c r="AN125" s="83">
        <f t="shared" si="28"/>
        <v>0.19607843137254902</v>
      </c>
      <c r="AO125" s="82" t="str">
        <f t="shared" si="29"/>
        <v/>
      </c>
      <c r="AP125" s="84">
        <f>'Indicator Date hidden2'!BV124</f>
        <v>0.3559322033898305</v>
      </c>
    </row>
    <row r="126" spans="1:42">
      <c r="A126" s="77" t="str">
        <f>'Indicator Data'!A128</f>
        <v>New Zealand</v>
      </c>
      <c r="B126" s="77" t="str">
        <f>'Indicator Data'!B128</f>
        <v>NZL</v>
      </c>
      <c r="C126" s="79">
        <f t="shared" si="23"/>
        <v>1.5</v>
      </c>
      <c r="D126" s="79" t="str">
        <f t="shared" si="22"/>
        <v>Very Low</v>
      </c>
      <c r="E126" s="80">
        <f t="shared" si="24"/>
        <v>183</v>
      </c>
      <c r="F126" s="81">
        <f>VLOOKUP($B126,'Lack of Reliability Index'!$A$2:$H$192,8,FALSE)</f>
        <v>3.1172413793103457</v>
      </c>
      <c r="G126" s="79">
        <f t="shared" si="25"/>
        <v>2.1</v>
      </c>
      <c r="H126" s="79">
        <f>'Hazard &amp; Exposure'!CW128</f>
        <v>3.8</v>
      </c>
      <c r="I126" s="85">
        <f>'Hazard &amp; Exposure'!AL128</f>
        <v>6</v>
      </c>
      <c r="J126" s="85">
        <f>'Hazard &amp; Exposure'!AM128</f>
        <v>3.7</v>
      </c>
      <c r="K126" s="85">
        <f>'Hazard &amp; Exposure'!AN128</f>
        <v>5.4</v>
      </c>
      <c r="L126" s="85">
        <f>'Hazard &amp; Exposure'!AO128</f>
        <v>1.8</v>
      </c>
      <c r="M126" s="85">
        <f>'Hazard &amp; Exposure'!AP128</f>
        <v>4.4000000000000004</v>
      </c>
      <c r="N126" s="85">
        <f>'Hazard &amp; Exposure'!AS128</f>
        <v>1.8</v>
      </c>
      <c r="O126" s="85">
        <f>'Hazard &amp; Exposure'!CV128</f>
        <v>2.4</v>
      </c>
      <c r="P126" s="79">
        <f>'Hazard &amp; Exposure'!CZ128</f>
        <v>0</v>
      </c>
      <c r="Q126" s="85">
        <f>'Hazard &amp; Exposure'!CX128</f>
        <v>0</v>
      </c>
      <c r="R126" s="85">
        <f>'Hazard &amp; Exposure'!CY128</f>
        <v>0</v>
      </c>
      <c r="S126" s="79">
        <f t="shared" si="26"/>
        <v>0.9</v>
      </c>
      <c r="T126" s="79">
        <f>Vulnerability!O128</f>
        <v>0.3</v>
      </c>
      <c r="U126" s="132">
        <f>Vulnerability!E128</f>
        <v>0</v>
      </c>
      <c r="V126" s="132">
        <f>Vulnerability!H128</f>
        <v>1.1000000000000001</v>
      </c>
      <c r="W126" s="132">
        <f>Vulnerability!N128</f>
        <v>0.1</v>
      </c>
      <c r="X126" s="79">
        <f>Vulnerability!AM128</f>
        <v>1.5</v>
      </c>
      <c r="Y126" s="132">
        <f>Vulnerability!T128</f>
        <v>2.4</v>
      </c>
      <c r="Z126" s="131">
        <f>Vulnerability!AB128</f>
        <v>0.1</v>
      </c>
      <c r="AA126" s="131">
        <f>Vulnerability!AE128</f>
        <v>0.4</v>
      </c>
      <c r="AB126" s="131">
        <f>Vulnerability!AH128</f>
        <v>0.2</v>
      </c>
      <c r="AC126" s="131">
        <f>Vulnerability!AK128</f>
        <v>0.9</v>
      </c>
      <c r="AD126" s="132">
        <f>Vulnerability!AL128</f>
        <v>0.4</v>
      </c>
      <c r="AE126" s="79">
        <f t="shared" si="27"/>
        <v>1.9</v>
      </c>
      <c r="AF126" s="79">
        <f>'Lack of Coping Capacity'!H128</f>
        <v>2.2999999999999998</v>
      </c>
      <c r="AG126" s="137">
        <f>'Lack of Coping Capacity'!D128</f>
        <v>2.6</v>
      </c>
      <c r="AH126" s="137">
        <f>'Lack of Coping Capacity'!G128</f>
        <v>1.9</v>
      </c>
      <c r="AI126" s="79">
        <f>'Lack of Coping Capacity'!AA128</f>
        <v>1.5</v>
      </c>
      <c r="AJ126" s="137">
        <f>'Lack of Coping Capacity'!M128</f>
        <v>1.6</v>
      </c>
      <c r="AK126" s="137">
        <f>'Lack of Coping Capacity'!R128</f>
        <v>2</v>
      </c>
      <c r="AL126" s="137">
        <f>'Lack of Coping Capacity'!Z128</f>
        <v>0.9</v>
      </c>
      <c r="AM126" s="82">
        <f>'Imputed and missing data hidden'!BU124</f>
        <v>11</v>
      </c>
      <c r="AN126" s="83">
        <f t="shared" si="28"/>
        <v>0.21568627450980393</v>
      </c>
      <c r="AO126" s="82" t="str">
        <f t="shared" si="29"/>
        <v/>
      </c>
      <c r="AP126" s="84">
        <f>'Indicator Date hidden2'!BV125</f>
        <v>3.4482758620689655E-2</v>
      </c>
    </row>
    <row r="127" spans="1:42">
      <c r="A127" s="77" t="str">
        <f>'Indicator Data'!A129</f>
        <v>Nicaragua</v>
      </c>
      <c r="B127" s="77" t="str">
        <f>'Indicator Data'!B129</f>
        <v>NIC</v>
      </c>
      <c r="C127" s="79">
        <f t="shared" si="23"/>
        <v>4.3</v>
      </c>
      <c r="D127" s="79" t="str">
        <f t="shared" si="22"/>
        <v>Medium</v>
      </c>
      <c r="E127" s="80">
        <f t="shared" si="24"/>
        <v>56</v>
      </c>
      <c r="F127" s="81">
        <f>VLOOKUP($B127,'Lack of Reliability Index'!$A$2:$H$192,8,FALSE)</f>
        <v>5.3333333333333339</v>
      </c>
      <c r="G127" s="79">
        <f t="shared" si="25"/>
        <v>3.6</v>
      </c>
      <c r="H127" s="79">
        <f>'Hazard &amp; Exposure'!CW129</f>
        <v>5.9</v>
      </c>
      <c r="I127" s="85">
        <f>'Hazard &amp; Exposure'!AL129</f>
        <v>8.1999999999999993</v>
      </c>
      <c r="J127" s="85">
        <f>'Hazard &amp; Exposure'!AM129</f>
        <v>5</v>
      </c>
      <c r="K127" s="85">
        <f>'Hazard &amp; Exposure'!AN129</f>
        <v>7.2</v>
      </c>
      <c r="L127" s="85">
        <f>'Hazard &amp; Exposure'!AO129</f>
        <v>4.2</v>
      </c>
      <c r="M127" s="85">
        <f>'Hazard &amp; Exposure'!AP129</f>
        <v>4.3</v>
      </c>
      <c r="N127" s="85">
        <f>'Hazard &amp; Exposure'!AS129</f>
        <v>4</v>
      </c>
      <c r="O127" s="85">
        <f>'Hazard &amp; Exposure'!CV129</f>
        <v>6.4</v>
      </c>
      <c r="P127" s="79">
        <f>'Hazard &amp; Exposure'!CZ129</f>
        <v>0.2</v>
      </c>
      <c r="Q127" s="85">
        <f>'Hazard &amp; Exposure'!CX129</f>
        <v>0.3</v>
      </c>
      <c r="R127" s="85">
        <f>'Hazard &amp; Exposure'!CY129</f>
        <v>0</v>
      </c>
      <c r="S127" s="79">
        <f t="shared" si="26"/>
        <v>4.2</v>
      </c>
      <c r="T127" s="79">
        <f>Vulnerability!O129</f>
        <v>5.9</v>
      </c>
      <c r="U127" s="132">
        <f>Vulnerability!E129</f>
        <v>5.9</v>
      </c>
      <c r="V127" s="132">
        <f>Vulnerability!H129</f>
        <v>5.3</v>
      </c>
      <c r="W127" s="132">
        <f>Vulnerability!N129</f>
        <v>6.4</v>
      </c>
      <c r="X127" s="79">
        <f>Vulnerability!AM129</f>
        <v>1.9</v>
      </c>
      <c r="Y127" s="132">
        <f>Vulnerability!T129</f>
        <v>1.8</v>
      </c>
      <c r="Z127" s="131">
        <f>Vulnerability!AB129</f>
        <v>1</v>
      </c>
      <c r="AA127" s="131">
        <f>Vulnerability!AE129</f>
        <v>1.1000000000000001</v>
      </c>
      <c r="AB127" s="131">
        <f>Vulnerability!AH129</f>
        <v>0</v>
      </c>
      <c r="AC127" s="131">
        <f>Vulnerability!AK129</f>
        <v>4.7</v>
      </c>
      <c r="AD127" s="132">
        <f>Vulnerability!AL129</f>
        <v>1.9</v>
      </c>
      <c r="AE127" s="79">
        <f t="shared" si="27"/>
        <v>5.4</v>
      </c>
      <c r="AF127" s="79">
        <f>'Lack of Coping Capacity'!H129</f>
        <v>6.2</v>
      </c>
      <c r="AG127" s="137">
        <f>'Lack of Coping Capacity'!D129</f>
        <v>4.7</v>
      </c>
      <c r="AH127" s="137">
        <f>'Lack of Coping Capacity'!G129</f>
        <v>7.7</v>
      </c>
      <c r="AI127" s="79">
        <f>'Lack of Coping Capacity'!AA129</f>
        <v>4.4000000000000004</v>
      </c>
      <c r="AJ127" s="137">
        <f>'Lack of Coping Capacity'!M129</f>
        <v>3.6</v>
      </c>
      <c r="AK127" s="137">
        <f>'Lack of Coping Capacity'!R129</f>
        <v>5.0999999999999996</v>
      </c>
      <c r="AL127" s="137">
        <f>'Lack of Coping Capacity'!Z129</f>
        <v>4.5</v>
      </c>
      <c r="AM127" s="82">
        <f>'Imputed and missing data hidden'!BU125</f>
        <v>5</v>
      </c>
      <c r="AN127" s="83">
        <f t="shared" si="28"/>
        <v>9.8039215686274508E-2</v>
      </c>
      <c r="AO127" s="82" t="str">
        <f t="shared" si="29"/>
        <v/>
      </c>
      <c r="AP127" s="84">
        <f>'Indicator Date hidden2'!BV126</f>
        <v>0.89393939393939392</v>
      </c>
    </row>
    <row r="128" spans="1:42">
      <c r="A128" s="77" t="str">
        <f>'Indicator Data'!A130</f>
        <v>Niger</v>
      </c>
      <c r="B128" s="77" t="str">
        <f>'Indicator Data'!B130</f>
        <v>NER</v>
      </c>
      <c r="C128" s="79">
        <f t="shared" si="23"/>
        <v>7.3</v>
      </c>
      <c r="D128" s="79" t="str">
        <f t="shared" si="22"/>
        <v>Very High</v>
      </c>
      <c r="E128" s="80">
        <f t="shared" si="24"/>
        <v>9</v>
      </c>
      <c r="F128" s="81">
        <f>VLOOKUP($B128,'Lack of Reliability Index'!$A$2:$H$192,8,FALSE)</f>
        <v>2.1690821256038646</v>
      </c>
      <c r="G128" s="79">
        <f t="shared" si="25"/>
        <v>7.2</v>
      </c>
      <c r="H128" s="79">
        <f>'Hazard &amp; Exposure'!CW130</f>
        <v>3.8</v>
      </c>
      <c r="I128" s="85">
        <f>'Hazard &amp; Exposure'!AL130</f>
        <v>0.1</v>
      </c>
      <c r="J128" s="85">
        <f>'Hazard &amp; Exposure'!AM130</f>
        <v>6.6</v>
      </c>
      <c r="K128" s="85">
        <f>'Hazard &amp; Exposure'!AN130</f>
        <v>0</v>
      </c>
      <c r="L128" s="85">
        <f>'Hazard &amp; Exposure'!AO130</f>
        <v>0</v>
      </c>
      <c r="M128" s="85">
        <f>'Hazard &amp; Exposure'!AP130</f>
        <v>0</v>
      </c>
      <c r="N128" s="85">
        <f>'Hazard &amp; Exposure'!AS130</f>
        <v>7</v>
      </c>
      <c r="O128" s="85">
        <f>'Hazard &amp; Exposure'!CV130</f>
        <v>7.3</v>
      </c>
      <c r="P128" s="79">
        <f>'Hazard &amp; Exposure'!CZ130</f>
        <v>9</v>
      </c>
      <c r="Q128" s="85">
        <f>'Hazard &amp; Exposure'!CX130</f>
        <v>9.8000000000000007</v>
      </c>
      <c r="R128" s="85">
        <f>'Hazard &amp; Exposure'!CY130</f>
        <v>7.8</v>
      </c>
      <c r="S128" s="79">
        <f t="shared" si="26"/>
        <v>7.3</v>
      </c>
      <c r="T128" s="79">
        <f>Vulnerability!O130</f>
        <v>7.5</v>
      </c>
      <c r="U128" s="132">
        <f>Vulnerability!E130</f>
        <v>10</v>
      </c>
      <c r="V128" s="132">
        <f>Vulnerability!H130</f>
        <v>5.0999999999999996</v>
      </c>
      <c r="W128" s="132">
        <f>Vulnerability!N130</f>
        <v>4.8</v>
      </c>
      <c r="X128" s="79">
        <f>Vulnerability!AM130</f>
        <v>7.1</v>
      </c>
      <c r="Y128" s="132">
        <f>Vulnerability!T130</f>
        <v>8.3000000000000007</v>
      </c>
      <c r="Z128" s="131">
        <f>Vulnerability!AB130</f>
        <v>3.5</v>
      </c>
      <c r="AA128" s="131">
        <f>Vulnerability!AE130</f>
        <v>8.4</v>
      </c>
      <c r="AB128" s="131">
        <f>Vulnerability!AH130</f>
        <v>4.5999999999999996</v>
      </c>
      <c r="AC128" s="131">
        <f>Vulnerability!AK130</f>
        <v>3.4</v>
      </c>
      <c r="AD128" s="132">
        <f>Vulnerability!AL130</f>
        <v>5.4</v>
      </c>
      <c r="AE128" s="79">
        <f t="shared" si="27"/>
        <v>7.4</v>
      </c>
      <c r="AF128" s="79">
        <f>'Lack of Coping Capacity'!H130</f>
        <v>5.9</v>
      </c>
      <c r="AG128" s="137">
        <f>'Lack of Coping Capacity'!D130</f>
        <v>5.2</v>
      </c>
      <c r="AH128" s="137">
        <f>'Lack of Coping Capacity'!G130</f>
        <v>6.6</v>
      </c>
      <c r="AI128" s="79">
        <f>'Lack of Coping Capacity'!AA130</f>
        <v>8.4</v>
      </c>
      <c r="AJ128" s="137">
        <f>'Lack of Coping Capacity'!M130</f>
        <v>8.1999999999999993</v>
      </c>
      <c r="AK128" s="137">
        <f>'Lack of Coping Capacity'!R130</f>
        <v>9.6999999999999993</v>
      </c>
      <c r="AL128" s="137">
        <f>'Lack of Coping Capacity'!Z130</f>
        <v>7.4</v>
      </c>
      <c r="AM128" s="82">
        <f>'Imputed and missing data hidden'!BU126</f>
        <v>1</v>
      </c>
      <c r="AN128" s="83">
        <f t="shared" si="28"/>
        <v>1.9607843137254902E-2</v>
      </c>
      <c r="AO128" s="82" t="str">
        <f t="shared" si="29"/>
        <v>YES</v>
      </c>
      <c r="AP128" s="84">
        <f>'Indicator Date hidden2'!BV127</f>
        <v>0.27536231884057971</v>
      </c>
    </row>
    <row r="129" spans="1:42">
      <c r="A129" s="77" t="str">
        <f>'Indicator Data'!A131</f>
        <v>Nigeria</v>
      </c>
      <c r="B129" s="77" t="str">
        <f>'Indicator Data'!B131</f>
        <v>NGA</v>
      </c>
      <c r="C129" s="79">
        <f t="shared" si="23"/>
        <v>6.8</v>
      </c>
      <c r="D129" s="79" t="str">
        <f t="shared" si="22"/>
        <v>High</v>
      </c>
      <c r="E129" s="80">
        <f t="shared" si="24"/>
        <v>17</v>
      </c>
      <c r="F129" s="81">
        <f>VLOOKUP($B129,'Lack of Reliability Index'!$A$2:$H$192,8,FALSE)</f>
        <v>1.4761904761904745</v>
      </c>
      <c r="G129" s="79">
        <f t="shared" si="25"/>
        <v>8.5</v>
      </c>
      <c r="H129" s="79">
        <f>'Hazard &amp; Exposure'!CW131</f>
        <v>4.8</v>
      </c>
      <c r="I129" s="85">
        <f>'Hazard &amp; Exposure'!AL131</f>
        <v>0.1</v>
      </c>
      <c r="J129" s="85">
        <f>'Hazard &amp; Exposure'!AM131</f>
        <v>8.1999999999999993</v>
      </c>
      <c r="K129" s="85">
        <f>'Hazard &amp; Exposure'!AN131</f>
        <v>0</v>
      </c>
      <c r="L129" s="85">
        <f>'Hazard &amp; Exposure'!AO131</f>
        <v>0</v>
      </c>
      <c r="M129" s="85">
        <f>'Hazard &amp; Exposure'!AP131</f>
        <v>6.5</v>
      </c>
      <c r="N129" s="85">
        <f>'Hazard &amp; Exposure'!AS131</f>
        <v>3.1</v>
      </c>
      <c r="O129" s="85">
        <f>'Hazard &amp; Exposure'!CV131</f>
        <v>8.3000000000000007</v>
      </c>
      <c r="P129" s="79">
        <f>'Hazard &amp; Exposure'!CZ131</f>
        <v>10</v>
      </c>
      <c r="Q129" s="85">
        <f>'Hazard &amp; Exposure'!CX131</f>
        <v>10</v>
      </c>
      <c r="R129" s="85">
        <f>'Hazard &amp; Exposure'!CY131</f>
        <v>10</v>
      </c>
      <c r="S129" s="79">
        <f t="shared" si="26"/>
        <v>6.2</v>
      </c>
      <c r="T129" s="79">
        <f>Vulnerability!O131</f>
        <v>5.6</v>
      </c>
      <c r="U129" s="132">
        <f>Vulnerability!E131</f>
        <v>7.7</v>
      </c>
      <c r="V129" s="132">
        <f>Vulnerability!H131</f>
        <v>5.8</v>
      </c>
      <c r="W129" s="132">
        <f>Vulnerability!N131</f>
        <v>1.1000000000000001</v>
      </c>
      <c r="X129" s="79">
        <f>Vulnerability!AM131</f>
        <v>6.8</v>
      </c>
      <c r="Y129" s="132">
        <f>Vulnerability!T131</f>
        <v>8.1</v>
      </c>
      <c r="Z129" s="131">
        <f>Vulnerability!AB131</f>
        <v>5.3</v>
      </c>
      <c r="AA129" s="131">
        <f>Vulnerability!AE131</f>
        <v>6.2</v>
      </c>
      <c r="AB129" s="131">
        <f>Vulnerability!AH131</f>
        <v>2.4</v>
      </c>
      <c r="AC129" s="131">
        <f>Vulnerability!AK131</f>
        <v>4.5999999999999996</v>
      </c>
      <c r="AD129" s="132">
        <f>Vulnerability!AL131</f>
        <v>4.8</v>
      </c>
      <c r="AE129" s="79">
        <f t="shared" si="27"/>
        <v>6</v>
      </c>
      <c r="AF129" s="79">
        <f>'Lack of Coping Capacity'!H131</f>
        <v>5</v>
      </c>
      <c r="AG129" s="137">
        <f>'Lack of Coping Capacity'!D131</f>
        <v>2.7</v>
      </c>
      <c r="AH129" s="137">
        <f>'Lack of Coping Capacity'!G131</f>
        <v>7.3</v>
      </c>
      <c r="AI129" s="79">
        <f>'Lack of Coping Capacity'!AA131</f>
        <v>6.8</v>
      </c>
      <c r="AJ129" s="137">
        <f>'Lack of Coping Capacity'!M131</f>
        <v>5.0999999999999996</v>
      </c>
      <c r="AK129" s="137">
        <f>'Lack of Coping Capacity'!R131</f>
        <v>6.3</v>
      </c>
      <c r="AL129" s="137">
        <f>'Lack of Coping Capacity'!Z131</f>
        <v>9</v>
      </c>
      <c r="AM129" s="82">
        <f>'Imputed and missing data hidden'!BU127</f>
        <v>1</v>
      </c>
      <c r="AN129" s="83">
        <f t="shared" si="28"/>
        <v>1.9607843137254902E-2</v>
      </c>
      <c r="AO129" s="82" t="str">
        <f t="shared" si="29"/>
        <v>YES</v>
      </c>
      <c r="AP129" s="84">
        <f>'Indicator Date hidden2'!BV128</f>
        <v>0.17142857142857143</v>
      </c>
    </row>
    <row r="130" spans="1:42">
      <c r="A130" s="77" t="str">
        <f>'Indicator Data'!A132</f>
        <v>North Macedonia</v>
      </c>
      <c r="B130" s="77" t="str">
        <f>'Indicator Data'!B132</f>
        <v>MKD</v>
      </c>
      <c r="C130" s="79">
        <f t="shared" si="23"/>
        <v>2.5</v>
      </c>
      <c r="D130" s="79" t="str">
        <f t="shared" si="22"/>
        <v>Low</v>
      </c>
      <c r="E130" s="80">
        <f t="shared" si="24"/>
        <v>136</v>
      </c>
      <c r="F130" s="81">
        <f>VLOOKUP($B130,'Lack of Reliability Index'!$A$2:$H$192,8,FALSE)</f>
        <v>3.4101010101010099</v>
      </c>
      <c r="G130" s="79">
        <f t="shared" si="25"/>
        <v>1.7</v>
      </c>
      <c r="H130" s="79">
        <f>'Hazard &amp; Exposure'!CW132</f>
        <v>3.1</v>
      </c>
      <c r="I130" s="85">
        <f>'Hazard &amp; Exposure'!AL132</f>
        <v>6.5</v>
      </c>
      <c r="J130" s="85">
        <f>'Hazard &amp; Exposure'!AM132</f>
        <v>4.2</v>
      </c>
      <c r="K130" s="85">
        <f>'Hazard &amp; Exposure'!AN132</f>
        <v>0</v>
      </c>
      <c r="L130" s="85">
        <f>'Hazard &amp; Exposure'!AO132</f>
        <v>0</v>
      </c>
      <c r="M130" s="85">
        <f>'Hazard &amp; Exposure'!AP132</f>
        <v>0</v>
      </c>
      <c r="N130" s="85">
        <f>'Hazard &amp; Exposure'!AS132</f>
        <v>3.7</v>
      </c>
      <c r="O130" s="85">
        <f>'Hazard &amp; Exposure'!CV132</f>
        <v>4.7</v>
      </c>
      <c r="P130" s="79">
        <f>'Hazard &amp; Exposure'!CZ132</f>
        <v>0.1</v>
      </c>
      <c r="Q130" s="85">
        <f>'Hazard &amp; Exposure'!CX132</f>
        <v>0.1</v>
      </c>
      <c r="R130" s="85">
        <f>'Hazard &amp; Exposure'!CY132</f>
        <v>0</v>
      </c>
      <c r="S130" s="79">
        <f t="shared" si="26"/>
        <v>2.5</v>
      </c>
      <c r="T130" s="79">
        <f>Vulnerability!O132</f>
        <v>2</v>
      </c>
      <c r="U130" s="132">
        <f>Vulnerability!E132</f>
        <v>1.7</v>
      </c>
      <c r="V130" s="132">
        <f>Vulnerability!H132</f>
        <v>2</v>
      </c>
      <c r="W130" s="132">
        <f>Vulnerability!N132</f>
        <v>2.5</v>
      </c>
      <c r="X130" s="79">
        <f>Vulnerability!AM132</f>
        <v>3</v>
      </c>
      <c r="Y130" s="132">
        <f>Vulnerability!T132</f>
        <v>4.9000000000000004</v>
      </c>
      <c r="Z130" s="131">
        <f>Vulnerability!AB132</f>
        <v>0.1</v>
      </c>
      <c r="AA130" s="131">
        <f>Vulnerability!AE132</f>
        <v>0.3</v>
      </c>
      <c r="AB130" s="131">
        <f>Vulnerability!AH132</f>
        <v>0</v>
      </c>
      <c r="AC130" s="131">
        <f>Vulnerability!AK132</f>
        <v>1.6</v>
      </c>
      <c r="AD130" s="132">
        <f>Vulnerability!AL132</f>
        <v>0.5</v>
      </c>
      <c r="AE130" s="79">
        <f t="shared" si="27"/>
        <v>3.6</v>
      </c>
      <c r="AF130" s="79">
        <f>'Lack of Coping Capacity'!H132</f>
        <v>4.7</v>
      </c>
      <c r="AG130" s="137">
        <f>'Lack of Coping Capacity'!D132</f>
        <v>3.8</v>
      </c>
      <c r="AH130" s="137">
        <f>'Lack of Coping Capacity'!G132</f>
        <v>5.5</v>
      </c>
      <c r="AI130" s="79">
        <f>'Lack of Coping Capacity'!AA132</f>
        <v>2.2000000000000002</v>
      </c>
      <c r="AJ130" s="137">
        <f>'Lack of Coping Capacity'!M132</f>
        <v>1.9</v>
      </c>
      <c r="AK130" s="137">
        <f>'Lack of Coping Capacity'!R132</f>
        <v>1.7</v>
      </c>
      <c r="AL130" s="137">
        <f>'Lack of Coping Capacity'!Z132</f>
        <v>2.9</v>
      </c>
      <c r="AM130" s="82">
        <f>'Imputed and missing data hidden'!BU128</f>
        <v>4</v>
      </c>
      <c r="AN130" s="83">
        <f t="shared" si="28"/>
        <v>7.8431372549019607E-2</v>
      </c>
      <c r="AO130" s="82" t="str">
        <f t="shared" si="29"/>
        <v/>
      </c>
      <c r="AP130" s="84">
        <f>'Indicator Date hidden2'!BV129</f>
        <v>0.43939393939393939</v>
      </c>
    </row>
    <row r="131" spans="1:42">
      <c r="A131" s="77" t="str">
        <f>'Indicator Data'!A133</f>
        <v>Norway</v>
      </c>
      <c r="B131" s="77" t="str">
        <f>'Indicator Data'!B133</f>
        <v>NOR</v>
      </c>
      <c r="C131" s="79">
        <f t="shared" si="23"/>
        <v>1.8</v>
      </c>
      <c r="D131" s="79" t="str">
        <f t="shared" si="22"/>
        <v>Very Low</v>
      </c>
      <c r="E131" s="80">
        <f t="shared" si="24"/>
        <v>173</v>
      </c>
      <c r="F131" s="81">
        <f>VLOOKUP($B131,'Lack of Reliability Index'!$A$2:$H$192,8,FALSE)</f>
        <v>3.6610169491525424</v>
      </c>
      <c r="G131" s="79">
        <f t="shared" si="25"/>
        <v>1.5</v>
      </c>
      <c r="H131" s="79">
        <f>'Hazard &amp; Exposure'!CW133</f>
        <v>2.8</v>
      </c>
      <c r="I131" s="85">
        <f>'Hazard &amp; Exposure'!AL133</f>
        <v>0.4</v>
      </c>
      <c r="J131" s="85">
        <f>'Hazard &amp; Exposure'!AM133</f>
        <v>5.9</v>
      </c>
      <c r="K131" s="85">
        <f>'Hazard &amp; Exposure'!AN133</f>
        <v>0</v>
      </c>
      <c r="L131" s="85">
        <f>'Hazard &amp; Exposure'!AO133</f>
        <v>0</v>
      </c>
      <c r="M131" s="85">
        <f>'Hazard &amp; Exposure'!AP133</f>
        <v>6.6</v>
      </c>
      <c r="N131" s="85">
        <f>'Hazard &amp; Exposure'!AS133</f>
        <v>2.1</v>
      </c>
      <c r="O131" s="85">
        <f>'Hazard &amp; Exposure'!CV133</f>
        <v>1.2</v>
      </c>
      <c r="P131" s="79">
        <f>'Hazard &amp; Exposure'!CZ133</f>
        <v>0</v>
      </c>
      <c r="Q131" s="85">
        <f>'Hazard &amp; Exposure'!CX133</f>
        <v>0</v>
      </c>
      <c r="R131" s="85">
        <f>'Hazard &amp; Exposure'!CY133</f>
        <v>0</v>
      </c>
      <c r="S131" s="79">
        <f t="shared" si="26"/>
        <v>2.5</v>
      </c>
      <c r="T131" s="79">
        <f>Vulnerability!O133</f>
        <v>0.1</v>
      </c>
      <c r="U131" s="132">
        <f>Vulnerability!E133</f>
        <v>0</v>
      </c>
      <c r="V131" s="132">
        <f>Vulnerability!H133</f>
        <v>0.5</v>
      </c>
      <c r="W131" s="132">
        <f>Vulnerability!N133</f>
        <v>0</v>
      </c>
      <c r="X131" s="79">
        <f>Vulnerability!AM133</f>
        <v>4.3</v>
      </c>
      <c r="Y131" s="132">
        <f>Vulnerability!T133</f>
        <v>6.8</v>
      </c>
      <c r="Z131" s="131">
        <f>Vulnerability!AB133</f>
        <v>0.1</v>
      </c>
      <c r="AA131" s="131">
        <f>Vulnerability!AE133</f>
        <v>0.2</v>
      </c>
      <c r="AB131" s="131">
        <f>Vulnerability!AH133</f>
        <v>0</v>
      </c>
      <c r="AC131" s="131">
        <f>Vulnerability!AK133</f>
        <v>1.1000000000000001</v>
      </c>
      <c r="AD131" s="132">
        <f>Vulnerability!AL133</f>
        <v>0.4</v>
      </c>
      <c r="AE131" s="79">
        <f t="shared" si="27"/>
        <v>1.6</v>
      </c>
      <c r="AF131" s="79">
        <f>'Lack of Coping Capacity'!H133</f>
        <v>1.9</v>
      </c>
      <c r="AG131" s="137">
        <f>'Lack of Coping Capacity'!D133</f>
        <v>2.2999999999999998</v>
      </c>
      <c r="AH131" s="137">
        <f>'Lack of Coping Capacity'!G133</f>
        <v>1.4</v>
      </c>
      <c r="AI131" s="79">
        <f>'Lack of Coping Capacity'!AA133</f>
        <v>1.2</v>
      </c>
      <c r="AJ131" s="137">
        <f>'Lack of Coping Capacity'!M133</f>
        <v>1.6</v>
      </c>
      <c r="AK131" s="137">
        <f>'Lack of Coping Capacity'!R133</f>
        <v>1.9</v>
      </c>
      <c r="AL131" s="137">
        <f>'Lack of Coping Capacity'!Z133</f>
        <v>0.2</v>
      </c>
      <c r="AM131" s="82">
        <f>'Imputed and missing data hidden'!BU129</f>
        <v>10</v>
      </c>
      <c r="AN131" s="83">
        <f t="shared" si="28"/>
        <v>0.19607843137254902</v>
      </c>
      <c r="AO131" s="82" t="str">
        <f t="shared" si="29"/>
        <v/>
      </c>
      <c r="AP131" s="84">
        <f>'Indicator Date hidden2'!BV130</f>
        <v>0.1864406779661017</v>
      </c>
    </row>
    <row r="132" spans="1:42">
      <c r="A132" s="77" t="str">
        <f>'Indicator Data'!A134</f>
        <v>Oman</v>
      </c>
      <c r="B132" s="77" t="str">
        <f>'Indicator Data'!B134</f>
        <v>OMN</v>
      </c>
      <c r="C132" s="79">
        <f t="shared" ref="C132:C163" si="30">ROUND(G132^(1/3)*S132^(1/3)*AE132^(1/3),1)</f>
        <v>2.5</v>
      </c>
      <c r="D132" s="79" t="str">
        <f t="shared" si="22"/>
        <v>Low</v>
      </c>
      <c r="E132" s="80">
        <f t="shared" ref="E132:E163" si="31">_xlfn.RANK.EQ(C132,C$4:C$194)</f>
        <v>136</v>
      </c>
      <c r="F132" s="81">
        <f>VLOOKUP($B132,'Lack of Reliability Index'!$A$2:$H$192,8,FALSE)</f>
        <v>2.7453551912568299</v>
      </c>
      <c r="G132" s="79">
        <f t="shared" ref="G132:G163" si="32">ROUND((10-GEOMEAN(((10-H132)/10*9+1),((10-P132)/10*9+1)))/9*10,1)</f>
        <v>2.8</v>
      </c>
      <c r="H132" s="79">
        <f>'Hazard &amp; Exposure'!CW134</f>
        <v>4.8</v>
      </c>
      <c r="I132" s="85">
        <f>'Hazard &amp; Exposure'!AL134</f>
        <v>0.1</v>
      </c>
      <c r="J132" s="85">
        <f>'Hazard &amp; Exposure'!AM134</f>
        <v>2</v>
      </c>
      <c r="K132" s="85">
        <f>'Hazard &amp; Exposure'!AN134</f>
        <v>9</v>
      </c>
      <c r="L132" s="85">
        <f>'Hazard &amp; Exposure'!AO134</f>
        <v>3.8</v>
      </c>
      <c r="M132" s="85">
        <f>'Hazard &amp; Exposure'!AP134</f>
        <v>5.6</v>
      </c>
      <c r="N132" s="85">
        <f>'Hazard &amp; Exposure'!AS134</f>
        <v>3.4</v>
      </c>
      <c r="O132" s="85">
        <f>'Hazard &amp; Exposure'!CV134</f>
        <v>5.0999999999999996</v>
      </c>
      <c r="P132" s="79">
        <f>'Hazard &amp; Exposure'!CZ134</f>
        <v>0.1</v>
      </c>
      <c r="Q132" s="85">
        <f>'Hazard &amp; Exposure'!CX134</f>
        <v>0.1</v>
      </c>
      <c r="R132" s="85">
        <f>'Hazard &amp; Exposure'!CY134</f>
        <v>0</v>
      </c>
      <c r="S132" s="79">
        <f t="shared" ref="S132:S163" si="33">ROUND((10-GEOMEAN(((10-T132)/10*9+1),((10-X132)/10*9+1)))/9*10,1)</f>
        <v>1.4</v>
      </c>
      <c r="T132" s="79">
        <f>Vulnerability!O134</f>
        <v>1.7</v>
      </c>
      <c r="U132" s="132">
        <f>Vulnerability!E134</f>
        <v>1.6</v>
      </c>
      <c r="V132" s="132">
        <f>Vulnerability!H134</f>
        <v>3.6</v>
      </c>
      <c r="W132" s="132">
        <f>Vulnerability!N134</f>
        <v>0</v>
      </c>
      <c r="X132" s="79">
        <f>Vulnerability!AM134</f>
        <v>1</v>
      </c>
      <c r="Y132" s="132">
        <f>Vulnerability!T134</f>
        <v>1</v>
      </c>
      <c r="Z132" s="131">
        <f>Vulnerability!AB134</f>
        <v>0.1</v>
      </c>
      <c r="AA132" s="131">
        <f>Vulnerability!AE134</f>
        <v>1.7</v>
      </c>
      <c r="AB132" s="131">
        <f>Vulnerability!AH134</f>
        <v>0</v>
      </c>
      <c r="AC132" s="131">
        <f>Vulnerability!AK134</f>
        <v>1.7</v>
      </c>
      <c r="AD132" s="132">
        <f>Vulnerability!AL134</f>
        <v>0.9</v>
      </c>
      <c r="AE132" s="79">
        <f t="shared" ref="AE132:AE163" si="34">ROUND((10-GEOMEAN(((10-AF132)/10*9+1),((10-AI132)/10*9+1)))/9*10,1)</f>
        <v>4</v>
      </c>
      <c r="AF132" s="79">
        <f>'Lack of Coping Capacity'!H134</f>
        <v>5.4</v>
      </c>
      <c r="AG132" s="137" t="str">
        <f>'Lack of Coping Capacity'!D134</f>
        <v>x</v>
      </c>
      <c r="AH132" s="137">
        <f>'Lack of Coping Capacity'!G134</f>
        <v>5.4</v>
      </c>
      <c r="AI132" s="79">
        <f>'Lack of Coping Capacity'!AA134</f>
        <v>2.2999999999999998</v>
      </c>
      <c r="AJ132" s="137">
        <f>'Lack of Coping Capacity'!M134</f>
        <v>1.1000000000000001</v>
      </c>
      <c r="AK132" s="137">
        <f>'Lack of Coping Capacity'!R134</f>
        <v>3.4</v>
      </c>
      <c r="AL132" s="137">
        <f>'Lack of Coping Capacity'!Z134</f>
        <v>2.5</v>
      </c>
      <c r="AM132" s="82">
        <f>'Imputed and missing data hidden'!BU130</f>
        <v>8</v>
      </c>
      <c r="AN132" s="83">
        <f t="shared" ref="AN132:AN163" si="35">AM132/51</f>
        <v>0.15686274509803921</v>
      </c>
      <c r="AO132" s="82" t="str">
        <f t="shared" ref="AO132:AO163" si="36">IF(R132&gt;=7,"YES","")</f>
        <v/>
      </c>
      <c r="AP132" s="84">
        <f>'Indicator Date hidden2'!BV131</f>
        <v>0.11475409836065574</v>
      </c>
    </row>
    <row r="133" spans="1:42">
      <c r="A133" s="77" t="str">
        <f>'Indicator Data'!A135</f>
        <v>Pakistan</v>
      </c>
      <c r="B133" s="77" t="str">
        <f>'Indicator Data'!B135</f>
        <v>PAK</v>
      </c>
      <c r="C133" s="79">
        <f t="shared" si="30"/>
        <v>6.4</v>
      </c>
      <c r="D133" s="79" t="str">
        <f t="shared" ref="D133:D194" si="37">IF(C133&gt;=6.9,"Very High",IF(C133&gt;=5.1,"High",IF(C133&gt;=3.2,"Medium",IF(C133&gt;=2.2,"Low","Very Low"))))</f>
        <v>High</v>
      </c>
      <c r="E133" s="80">
        <f t="shared" si="31"/>
        <v>20</v>
      </c>
      <c r="F133" s="81">
        <f>VLOOKUP($B133,'Lack of Reliability Index'!$A$2:$H$192,8,FALSE)</f>
        <v>3.621890547263682</v>
      </c>
      <c r="G133" s="79">
        <f t="shared" si="32"/>
        <v>8.6999999999999993</v>
      </c>
      <c r="H133" s="79">
        <f>'Hazard &amp; Exposure'!CW135</f>
        <v>7.5</v>
      </c>
      <c r="I133" s="85">
        <f>'Hazard &amp; Exposure'!AL135</f>
        <v>9.1999999999999993</v>
      </c>
      <c r="J133" s="85">
        <f>'Hazard &amp; Exposure'!AM135</f>
        <v>9.5</v>
      </c>
      <c r="K133" s="85">
        <f>'Hazard &amp; Exposure'!AN135</f>
        <v>6.1</v>
      </c>
      <c r="L133" s="85">
        <f>'Hazard &amp; Exposure'!AO135</f>
        <v>7.1</v>
      </c>
      <c r="M133" s="85">
        <f>'Hazard &amp; Exposure'!AP135</f>
        <v>4.4000000000000004</v>
      </c>
      <c r="N133" s="85">
        <f>'Hazard &amp; Exposure'!AS135</f>
        <v>4.9000000000000004</v>
      </c>
      <c r="O133" s="85">
        <f>'Hazard &amp; Exposure'!CV135</f>
        <v>7.9</v>
      </c>
      <c r="P133" s="79">
        <f>'Hazard &amp; Exposure'!CZ135</f>
        <v>9.5</v>
      </c>
      <c r="Q133" s="85">
        <f>'Hazard &amp; Exposure'!CX135</f>
        <v>10</v>
      </c>
      <c r="R133" s="85">
        <f>'Hazard &amp; Exposure'!CY135</f>
        <v>8.6999999999999993</v>
      </c>
      <c r="S133" s="79">
        <f t="shared" si="33"/>
        <v>5.8</v>
      </c>
      <c r="T133" s="79">
        <f>Vulnerability!O135</f>
        <v>5.3</v>
      </c>
      <c r="U133" s="132">
        <f>Vulnerability!E135</f>
        <v>7.9</v>
      </c>
      <c r="V133" s="132">
        <f>Vulnerability!H135</f>
        <v>4.0999999999999996</v>
      </c>
      <c r="W133" s="132">
        <f>Vulnerability!N135</f>
        <v>1.1000000000000001</v>
      </c>
      <c r="X133" s="79">
        <f>Vulnerability!AM135</f>
        <v>6.2</v>
      </c>
      <c r="Y133" s="132">
        <f>Vulnerability!T135</f>
        <v>7.7</v>
      </c>
      <c r="Z133" s="131">
        <f>Vulnerability!AB135</f>
        <v>1.7</v>
      </c>
      <c r="AA133" s="131">
        <f>Vulnerability!AE135</f>
        <v>4.9000000000000004</v>
      </c>
      <c r="AB133" s="131">
        <f>Vulnerability!AH135</f>
        <v>3.4</v>
      </c>
      <c r="AC133" s="131">
        <f>Vulnerability!AK135</f>
        <v>5.4</v>
      </c>
      <c r="AD133" s="132">
        <f>Vulnerability!AL135</f>
        <v>4</v>
      </c>
      <c r="AE133" s="79">
        <f t="shared" si="34"/>
        <v>5.3</v>
      </c>
      <c r="AF133" s="79">
        <f>'Lack of Coping Capacity'!H135</f>
        <v>5.4</v>
      </c>
      <c r="AG133" s="137">
        <f>'Lack of Coping Capacity'!D135</f>
        <v>4</v>
      </c>
      <c r="AH133" s="137">
        <f>'Lack of Coping Capacity'!G135</f>
        <v>6.7</v>
      </c>
      <c r="AI133" s="79">
        <f>'Lack of Coping Capacity'!AA135</f>
        <v>5.2</v>
      </c>
      <c r="AJ133" s="137">
        <f>'Lack of Coping Capacity'!M135</f>
        <v>5.5</v>
      </c>
      <c r="AK133" s="137">
        <f>'Lack of Coping Capacity'!R135</f>
        <v>4.7</v>
      </c>
      <c r="AL133" s="137">
        <f>'Lack of Coping Capacity'!Z135</f>
        <v>5.3</v>
      </c>
      <c r="AM133" s="82">
        <f>'Imputed and missing data hidden'!BU131</f>
        <v>4</v>
      </c>
      <c r="AN133" s="83">
        <f t="shared" si="35"/>
        <v>7.8431372549019607E-2</v>
      </c>
      <c r="AO133" s="82" t="str">
        <f t="shared" si="36"/>
        <v>YES</v>
      </c>
      <c r="AP133" s="84">
        <f>'Indicator Date hidden2'!BV132</f>
        <v>0.34328358208955223</v>
      </c>
    </row>
    <row r="134" spans="1:42">
      <c r="A134" s="77" t="str">
        <f>'Indicator Data'!A136</f>
        <v>Palau</v>
      </c>
      <c r="B134" s="77" t="str">
        <f>'Indicator Data'!B136</f>
        <v>PLW</v>
      </c>
      <c r="C134" s="79">
        <f t="shared" si="30"/>
        <v>2.2000000000000002</v>
      </c>
      <c r="D134" s="79" t="str">
        <f t="shared" si="37"/>
        <v>Low</v>
      </c>
      <c r="E134" s="80">
        <f t="shared" si="31"/>
        <v>154</v>
      </c>
      <c r="F134" s="81">
        <f>VLOOKUP($B134,'Lack of Reliability Index'!$A$2:$H$192,8,FALSE)</f>
        <v>6.8235294117647065</v>
      </c>
      <c r="G134" s="79">
        <f t="shared" si="32"/>
        <v>1.2</v>
      </c>
      <c r="H134" s="79">
        <f>'Hazard &amp; Exposure'!CW136</f>
        <v>2.2999999999999998</v>
      </c>
      <c r="I134" s="85">
        <f>'Hazard &amp; Exposure'!AL136</f>
        <v>0.1</v>
      </c>
      <c r="J134" s="85">
        <f>'Hazard &amp; Exposure'!AM136</f>
        <v>0</v>
      </c>
      <c r="K134" s="85">
        <f>'Hazard &amp; Exposure'!AN136</f>
        <v>4.4000000000000004</v>
      </c>
      <c r="L134" s="85">
        <f>'Hazard &amp; Exposure'!AO136</f>
        <v>0.5</v>
      </c>
      <c r="M134" s="85">
        <f>'Hazard &amp; Exposure'!AP136</f>
        <v>4.4000000000000004</v>
      </c>
      <c r="N134" s="85">
        <f>'Hazard &amp; Exposure'!AS136</f>
        <v>3.5</v>
      </c>
      <c r="O134" s="85">
        <f>'Hazard &amp; Exposure'!CV136</f>
        <v>2.1</v>
      </c>
      <c r="P134" s="79">
        <f>'Hazard &amp; Exposure'!CZ136</f>
        <v>0</v>
      </c>
      <c r="Q134" s="85">
        <f>'Hazard &amp; Exposure'!CX136</f>
        <v>0</v>
      </c>
      <c r="R134" s="85">
        <f>'Hazard &amp; Exposure'!CY136</f>
        <v>0</v>
      </c>
      <c r="S134" s="79">
        <f t="shared" si="33"/>
        <v>2.4</v>
      </c>
      <c r="T134" s="79">
        <f>Vulnerability!O136</f>
        <v>3.6</v>
      </c>
      <c r="U134" s="132">
        <f>Vulnerability!E136</f>
        <v>2.1</v>
      </c>
      <c r="V134" s="132" t="str">
        <f>Vulnerability!H136</f>
        <v>x</v>
      </c>
      <c r="W134" s="132">
        <f>Vulnerability!N136</f>
        <v>6.7</v>
      </c>
      <c r="X134" s="79">
        <f>Vulnerability!AM136</f>
        <v>1</v>
      </c>
      <c r="Y134" s="132">
        <f>Vulnerability!T136</f>
        <v>0</v>
      </c>
      <c r="Z134" s="131">
        <f>Vulnerability!AB136</f>
        <v>0.4</v>
      </c>
      <c r="AA134" s="131">
        <f>Vulnerability!AE136</f>
        <v>1.7</v>
      </c>
      <c r="AB134" s="131">
        <f>Vulnerability!AH136</f>
        <v>0</v>
      </c>
      <c r="AC134" s="131">
        <f>Vulnerability!AK136</f>
        <v>5</v>
      </c>
      <c r="AD134" s="132">
        <f>Vulnerability!AL136</f>
        <v>2</v>
      </c>
      <c r="AE134" s="79">
        <f t="shared" si="34"/>
        <v>3.6</v>
      </c>
      <c r="AF134" s="79">
        <f>'Lack of Coping Capacity'!H136</f>
        <v>5</v>
      </c>
      <c r="AG134" s="137">
        <f>'Lack of Coping Capacity'!D136</f>
        <v>5.9</v>
      </c>
      <c r="AH134" s="137">
        <f>'Lack of Coping Capacity'!G136</f>
        <v>4.0999999999999996</v>
      </c>
      <c r="AI134" s="79">
        <f>'Lack of Coping Capacity'!AA136</f>
        <v>1.9</v>
      </c>
      <c r="AJ134" s="137">
        <f>'Lack of Coping Capacity'!M136</f>
        <v>1.4</v>
      </c>
      <c r="AK134" s="137">
        <f>'Lack of Coping Capacity'!R136</f>
        <v>1.4</v>
      </c>
      <c r="AL134" s="137">
        <f>'Lack of Coping Capacity'!Z136</f>
        <v>3</v>
      </c>
      <c r="AM134" s="82">
        <f>'Imputed and missing data hidden'!BU132</f>
        <v>18</v>
      </c>
      <c r="AN134" s="83">
        <f t="shared" si="35"/>
        <v>0.35294117647058826</v>
      </c>
      <c r="AO134" s="82" t="str">
        <f t="shared" si="36"/>
        <v/>
      </c>
      <c r="AP134" s="84">
        <f>'Indicator Date hidden2'!BV133</f>
        <v>0.52941176470588236</v>
      </c>
    </row>
    <row r="135" spans="1:42">
      <c r="A135" s="77" t="str">
        <f>'Indicator Data'!A137</f>
        <v>Palestine</v>
      </c>
      <c r="B135" s="77" t="str">
        <f>'Indicator Data'!B137</f>
        <v>PSE</v>
      </c>
      <c r="C135" s="79">
        <f t="shared" si="30"/>
        <v>5.9</v>
      </c>
      <c r="D135" s="79" t="str">
        <f t="shared" si="37"/>
        <v>High</v>
      </c>
      <c r="E135" s="80">
        <f t="shared" si="31"/>
        <v>25</v>
      </c>
      <c r="F135" s="81">
        <f>VLOOKUP($B135,'Lack of Reliability Index'!$A$2:$H$192,8,FALSE)</f>
        <v>6.0459770114942533</v>
      </c>
      <c r="G135" s="79">
        <f t="shared" si="32"/>
        <v>7.9</v>
      </c>
      <c r="H135" s="79">
        <f>'Hazard &amp; Exposure'!CW137</f>
        <v>1.6</v>
      </c>
      <c r="I135" s="85">
        <f>'Hazard &amp; Exposure'!AL137</f>
        <v>4.7</v>
      </c>
      <c r="J135" s="85">
        <f>'Hazard &amp; Exposure'!AM137</f>
        <v>0</v>
      </c>
      <c r="K135" s="85">
        <f>'Hazard &amp; Exposure'!AN137</f>
        <v>0.9</v>
      </c>
      <c r="L135" s="85">
        <f>'Hazard &amp; Exposure'!AO137</f>
        <v>0</v>
      </c>
      <c r="M135" s="85">
        <f>'Hazard &amp; Exposure'!AP137</f>
        <v>0</v>
      </c>
      <c r="N135" s="85">
        <f>'Hazard &amp; Exposure'!AS137</f>
        <v>0</v>
      </c>
      <c r="O135" s="85">
        <f>'Hazard &amp; Exposure'!CV137</f>
        <v>4.3</v>
      </c>
      <c r="P135" s="79">
        <f>'Hazard &amp; Exposure'!CZ137</f>
        <v>10</v>
      </c>
      <c r="Q135" s="85">
        <f>'Hazard &amp; Exposure'!CX137</f>
        <v>10</v>
      </c>
      <c r="R135" s="85">
        <f>'Hazard &amp; Exposure'!CY137</f>
        <v>10</v>
      </c>
      <c r="S135" s="79">
        <f t="shared" si="33"/>
        <v>6.2</v>
      </c>
      <c r="T135" s="79">
        <f>Vulnerability!O137</f>
        <v>3.8</v>
      </c>
      <c r="U135" s="132">
        <f>Vulnerability!E137</f>
        <v>2.5</v>
      </c>
      <c r="V135" s="132">
        <f>Vulnerability!H137</f>
        <v>2.2000000000000002</v>
      </c>
      <c r="W135" s="132">
        <f>Vulnerability!N137</f>
        <v>7.9</v>
      </c>
      <c r="X135" s="79">
        <f>Vulnerability!AM137</f>
        <v>7.8</v>
      </c>
      <c r="Y135" s="132">
        <f>Vulnerability!T137</f>
        <v>10</v>
      </c>
      <c r="Z135" s="131">
        <f>Vulnerability!AB137</f>
        <v>0</v>
      </c>
      <c r="AA135" s="131">
        <f>Vulnerability!AE137</f>
        <v>0.8</v>
      </c>
      <c r="AB135" s="131">
        <f>Vulnerability!AH137</f>
        <v>0</v>
      </c>
      <c r="AC135" s="131">
        <f>Vulnerability!AK137</f>
        <v>3.2</v>
      </c>
      <c r="AD135" s="132">
        <f>Vulnerability!AL137</f>
        <v>1.1000000000000001</v>
      </c>
      <c r="AE135" s="79">
        <f t="shared" si="34"/>
        <v>4.2</v>
      </c>
      <c r="AF135" s="79">
        <f>'Lack of Coping Capacity'!H137</f>
        <v>6.3</v>
      </c>
      <c r="AG135" s="137">
        <f>'Lack of Coping Capacity'!D137</f>
        <v>5.7</v>
      </c>
      <c r="AH135" s="137">
        <f>'Lack of Coping Capacity'!G137</f>
        <v>6.8</v>
      </c>
      <c r="AI135" s="79">
        <f>'Lack of Coping Capacity'!AA137</f>
        <v>1.3</v>
      </c>
      <c r="AJ135" s="137">
        <f>'Lack of Coping Capacity'!M137</f>
        <v>2</v>
      </c>
      <c r="AK135" s="137">
        <f>'Lack of Coping Capacity'!R137</f>
        <v>0.1</v>
      </c>
      <c r="AL135" s="137">
        <f>'Lack of Coping Capacity'!Z137</f>
        <v>1.7</v>
      </c>
      <c r="AM135" s="82">
        <f>'Imputed and missing data hidden'!BU133</f>
        <v>14</v>
      </c>
      <c r="AN135" s="83">
        <f t="shared" si="35"/>
        <v>0.27450980392156865</v>
      </c>
      <c r="AO135" s="82" t="str">
        <f t="shared" si="36"/>
        <v>YES</v>
      </c>
      <c r="AP135" s="84">
        <f>'Indicator Date hidden2'!BV134</f>
        <v>0.20689655172413793</v>
      </c>
    </row>
    <row r="136" spans="1:42">
      <c r="A136" s="77" t="str">
        <f>'Indicator Data'!A138</f>
        <v>Panama</v>
      </c>
      <c r="B136" s="77" t="str">
        <f>'Indicator Data'!B138</f>
        <v>PAN</v>
      </c>
      <c r="C136" s="79">
        <f t="shared" si="30"/>
        <v>3.6</v>
      </c>
      <c r="D136" s="79" t="str">
        <f t="shared" si="37"/>
        <v>Medium</v>
      </c>
      <c r="E136" s="80">
        <f t="shared" si="31"/>
        <v>86</v>
      </c>
      <c r="F136" s="81">
        <f>VLOOKUP($B136,'Lack of Reliability Index'!$A$2:$H$192,8,FALSE)</f>
        <v>2.8698412698412712</v>
      </c>
      <c r="G136" s="79">
        <f t="shared" si="32"/>
        <v>3</v>
      </c>
      <c r="H136" s="79">
        <f>'Hazard &amp; Exposure'!CW138</f>
        <v>5.0999999999999996</v>
      </c>
      <c r="I136" s="85">
        <f>'Hazard &amp; Exposure'!AL138</f>
        <v>7.8</v>
      </c>
      <c r="J136" s="85">
        <f>'Hazard &amp; Exposure'!AM138</f>
        <v>0.2</v>
      </c>
      <c r="K136" s="85">
        <f>'Hazard &amp; Exposure'!AN138</f>
        <v>8.5</v>
      </c>
      <c r="L136" s="85">
        <f>'Hazard &amp; Exposure'!AO138</f>
        <v>0</v>
      </c>
      <c r="M136" s="85">
        <f>'Hazard &amp; Exposure'!AP138</f>
        <v>5.9</v>
      </c>
      <c r="N136" s="85">
        <f>'Hazard &amp; Exposure'!AS138</f>
        <v>1.2</v>
      </c>
      <c r="O136" s="85">
        <f>'Hazard &amp; Exposure'!CV138</f>
        <v>5.7</v>
      </c>
      <c r="P136" s="79">
        <f>'Hazard &amp; Exposure'!CZ138</f>
        <v>0.1</v>
      </c>
      <c r="Q136" s="85">
        <f>'Hazard &amp; Exposure'!CX138</f>
        <v>0.2</v>
      </c>
      <c r="R136" s="85">
        <f>'Hazard &amp; Exposure'!CY138</f>
        <v>0</v>
      </c>
      <c r="S136" s="79">
        <f t="shared" si="33"/>
        <v>3.8</v>
      </c>
      <c r="T136" s="79">
        <f>Vulnerability!O138</f>
        <v>2.2999999999999998</v>
      </c>
      <c r="U136" s="132">
        <f>Vulnerability!E138</f>
        <v>1.6</v>
      </c>
      <c r="V136" s="132">
        <f>Vulnerability!H138</f>
        <v>5.6</v>
      </c>
      <c r="W136" s="132">
        <f>Vulnerability!N138</f>
        <v>0.5</v>
      </c>
      <c r="X136" s="79">
        <f>Vulnerability!AM138</f>
        <v>5.0999999999999996</v>
      </c>
      <c r="Y136" s="132">
        <f>Vulnerability!T138</f>
        <v>7.6</v>
      </c>
      <c r="Z136" s="131">
        <f>Vulnerability!AB138</f>
        <v>0.8</v>
      </c>
      <c r="AA136" s="131">
        <f>Vulnerability!AE138</f>
        <v>0.8</v>
      </c>
      <c r="AB136" s="131">
        <f>Vulnerability!AH138</f>
        <v>0</v>
      </c>
      <c r="AC136" s="131">
        <f>Vulnerability!AK138</f>
        <v>1.3</v>
      </c>
      <c r="AD136" s="132">
        <f>Vulnerability!AL138</f>
        <v>0.7</v>
      </c>
      <c r="AE136" s="79">
        <f t="shared" si="34"/>
        <v>4</v>
      </c>
      <c r="AF136" s="79">
        <f>'Lack of Coping Capacity'!H138</f>
        <v>5.0999999999999996</v>
      </c>
      <c r="AG136" s="137">
        <f>'Lack of Coping Capacity'!D138</f>
        <v>4.3</v>
      </c>
      <c r="AH136" s="137">
        <f>'Lack of Coping Capacity'!G138</f>
        <v>5.9</v>
      </c>
      <c r="AI136" s="79">
        <f>'Lack of Coping Capacity'!AA138</f>
        <v>2.6</v>
      </c>
      <c r="AJ136" s="137">
        <f>'Lack of Coping Capacity'!M138</f>
        <v>1.7</v>
      </c>
      <c r="AK136" s="137">
        <f>'Lack of Coping Capacity'!R138</f>
        <v>3.7</v>
      </c>
      <c r="AL136" s="137">
        <f>'Lack of Coping Capacity'!Z138</f>
        <v>2.2999999999999998</v>
      </c>
      <c r="AM136" s="82">
        <f>'Imputed and missing data hidden'!BU134</f>
        <v>6</v>
      </c>
      <c r="AN136" s="83">
        <f t="shared" si="35"/>
        <v>0.11764705882352941</v>
      </c>
      <c r="AO136" s="82" t="str">
        <f t="shared" si="36"/>
        <v/>
      </c>
      <c r="AP136" s="84">
        <f>'Indicator Date hidden2'!BV135</f>
        <v>0.23809523809523808</v>
      </c>
    </row>
    <row r="137" spans="1:42">
      <c r="A137" s="77" t="str">
        <f>'Indicator Data'!A139</f>
        <v>Papua New Guinea</v>
      </c>
      <c r="B137" s="77" t="str">
        <f>'Indicator Data'!B139</f>
        <v>PNG</v>
      </c>
      <c r="C137" s="79">
        <f t="shared" si="30"/>
        <v>5.7</v>
      </c>
      <c r="D137" s="79" t="str">
        <f t="shared" si="37"/>
        <v>High</v>
      </c>
      <c r="E137" s="80">
        <f t="shared" si="31"/>
        <v>27</v>
      </c>
      <c r="F137" s="81">
        <f>VLOOKUP($B137,'Lack of Reliability Index'!$A$2:$H$192,8,FALSE)</f>
        <v>3.3904761904761891</v>
      </c>
      <c r="G137" s="79">
        <f t="shared" si="32"/>
        <v>4</v>
      </c>
      <c r="H137" s="79">
        <f>'Hazard &amp; Exposure'!CW139</f>
        <v>6.1</v>
      </c>
      <c r="I137" s="85">
        <f>'Hazard &amp; Exposure'!AL139</f>
        <v>9.1999999999999993</v>
      </c>
      <c r="J137" s="85">
        <f>'Hazard &amp; Exposure'!AM139</f>
        <v>4.5999999999999996</v>
      </c>
      <c r="K137" s="85">
        <f>'Hazard &amp; Exposure'!AN139</f>
        <v>7.1</v>
      </c>
      <c r="L137" s="85">
        <f>'Hazard &amp; Exposure'!AO139</f>
        <v>2.8</v>
      </c>
      <c r="M137" s="85">
        <f>'Hazard &amp; Exposure'!AP139</f>
        <v>6.3</v>
      </c>
      <c r="N137" s="85">
        <f>'Hazard &amp; Exposure'!AS139</f>
        <v>2.5</v>
      </c>
      <c r="O137" s="85">
        <f>'Hazard &amp; Exposure'!CV139</f>
        <v>6.7</v>
      </c>
      <c r="P137" s="79">
        <f>'Hazard &amp; Exposure'!CZ139</f>
        <v>0.9</v>
      </c>
      <c r="Q137" s="85">
        <f>'Hazard &amp; Exposure'!CX139</f>
        <v>1.7</v>
      </c>
      <c r="R137" s="85">
        <f>'Hazard &amp; Exposure'!CY139</f>
        <v>0</v>
      </c>
      <c r="S137" s="79">
        <f t="shared" si="33"/>
        <v>6</v>
      </c>
      <c r="T137" s="79">
        <f>Vulnerability!O139</f>
        <v>6.4</v>
      </c>
      <c r="U137" s="132">
        <f>Vulnerability!E139</f>
        <v>8</v>
      </c>
      <c r="V137" s="132">
        <f>Vulnerability!H139</f>
        <v>8.1</v>
      </c>
      <c r="W137" s="132">
        <f>Vulnerability!N139</f>
        <v>1.6</v>
      </c>
      <c r="X137" s="79">
        <f>Vulnerability!AM139</f>
        <v>5.6</v>
      </c>
      <c r="Y137" s="132">
        <f>Vulnerability!T139</f>
        <v>6.2</v>
      </c>
      <c r="Z137" s="131">
        <f>Vulnerability!AB139</f>
        <v>5.7</v>
      </c>
      <c r="AA137" s="131">
        <f>Vulnerability!AE139</f>
        <v>4.7</v>
      </c>
      <c r="AB137" s="131">
        <f>Vulnerability!AH139</f>
        <v>0.2</v>
      </c>
      <c r="AC137" s="131">
        <f>Vulnerability!AK139</f>
        <v>7.3</v>
      </c>
      <c r="AD137" s="132">
        <f>Vulnerability!AL139</f>
        <v>4.9000000000000004</v>
      </c>
      <c r="AE137" s="79">
        <f t="shared" si="34"/>
        <v>7.7</v>
      </c>
      <c r="AF137" s="79">
        <f>'Lack of Coping Capacity'!H139</f>
        <v>6.8</v>
      </c>
      <c r="AG137" s="137">
        <f>'Lack of Coping Capacity'!D139</f>
        <v>6.7</v>
      </c>
      <c r="AH137" s="137">
        <f>'Lack of Coping Capacity'!G139</f>
        <v>6.9</v>
      </c>
      <c r="AI137" s="79">
        <f>'Lack of Coping Capacity'!AA139</f>
        <v>8.4</v>
      </c>
      <c r="AJ137" s="137">
        <f>'Lack of Coping Capacity'!M139</f>
        <v>7.6</v>
      </c>
      <c r="AK137" s="137">
        <f>'Lack of Coping Capacity'!R139</f>
        <v>9.6</v>
      </c>
      <c r="AL137" s="137">
        <f>'Lack of Coping Capacity'!Z139</f>
        <v>8</v>
      </c>
      <c r="AM137" s="82">
        <f>'Imputed and missing data hidden'!BU135</f>
        <v>7</v>
      </c>
      <c r="AN137" s="83">
        <f t="shared" si="35"/>
        <v>0.13725490196078433</v>
      </c>
      <c r="AO137" s="82" t="str">
        <f t="shared" si="36"/>
        <v/>
      </c>
      <c r="AP137" s="84">
        <f>'Indicator Date hidden2'!BV136</f>
        <v>0.2857142857142857</v>
      </c>
    </row>
    <row r="138" spans="1:42">
      <c r="A138" s="77" t="str">
        <f>'Indicator Data'!A140</f>
        <v>Paraguay</v>
      </c>
      <c r="B138" s="77" t="str">
        <f>'Indicator Data'!B140</f>
        <v>PRY</v>
      </c>
      <c r="C138" s="79">
        <f t="shared" si="30"/>
        <v>2.5</v>
      </c>
      <c r="D138" s="79" t="str">
        <f t="shared" si="37"/>
        <v>Low</v>
      </c>
      <c r="E138" s="80">
        <f t="shared" si="31"/>
        <v>136</v>
      </c>
      <c r="F138" s="81">
        <f>VLOOKUP($B138,'Lack of Reliability Index'!$A$2:$H$192,8,FALSE)</f>
        <v>2.9166666666666679</v>
      </c>
      <c r="G138" s="79">
        <f t="shared" si="32"/>
        <v>1.4</v>
      </c>
      <c r="H138" s="79">
        <f>'Hazard &amp; Exposure'!CW140</f>
        <v>2.5</v>
      </c>
      <c r="I138" s="85">
        <f>'Hazard &amp; Exposure'!AL140</f>
        <v>0.1</v>
      </c>
      <c r="J138" s="85">
        <f>'Hazard &amp; Exposure'!AM140</f>
        <v>5.6</v>
      </c>
      <c r="K138" s="85">
        <f>'Hazard &amp; Exposure'!AN140</f>
        <v>0</v>
      </c>
      <c r="L138" s="85">
        <f>'Hazard &amp; Exposure'!AO140</f>
        <v>0</v>
      </c>
      <c r="M138" s="85">
        <f>'Hazard &amp; Exposure'!AP140</f>
        <v>0</v>
      </c>
      <c r="N138" s="85">
        <f>'Hazard &amp; Exposure'!AS140</f>
        <v>3.9</v>
      </c>
      <c r="O138" s="85">
        <f>'Hazard &amp; Exposure'!CV140</f>
        <v>5.2</v>
      </c>
      <c r="P138" s="79">
        <f>'Hazard &amp; Exposure'!CZ140</f>
        <v>0.1</v>
      </c>
      <c r="Q138" s="85">
        <f>'Hazard &amp; Exposure'!CX140</f>
        <v>0.2</v>
      </c>
      <c r="R138" s="85">
        <f>'Hazard &amp; Exposure'!CY140</f>
        <v>0</v>
      </c>
      <c r="S138" s="79">
        <f t="shared" si="33"/>
        <v>2.8</v>
      </c>
      <c r="T138" s="79">
        <f>Vulnerability!O140</f>
        <v>3.5</v>
      </c>
      <c r="U138" s="132">
        <f>Vulnerability!E140</f>
        <v>4.0999999999999996</v>
      </c>
      <c r="V138" s="132">
        <f>Vulnerability!H140</f>
        <v>5.4</v>
      </c>
      <c r="W138" s="132">
        <f>Vulnerability!N140</f>
        <v>0.5</v>
      </c>
      <c r="X138" s="79">
        <f>Vulnerability!AM140</f>
        <v>2.1</v>
      </c>
      <c r="Y138" s="132">
        <f>Vulnerability!T140</f>
        <v>3.1</v>
      </c>
      <c r="Z138" s="131">
        <f>Vulnerability!AB140</f>
        <v>1.2</v>
      </c>
      <c r="AA138" s="131">
        <f>Vulnerability!AE140</f>
        <v>0.8</v>
      </c>
      <c r="AB138" s="131">
        <f>Vulnerability!AH140</f>
        <v>0.3</v>
      </c>
      <c r="AC138" s="131">
        <f>Vulnerability!AK140</f>
        <v>1.4</v>
      </c>
      <c r="AD138" s="132">
        <f>Vulnerability!AL140</f>
        <v>0.9</v>
      </c>
      <c r="AE138" s="79">
        <f t="shared" si="34"/>
        <v>4.0999999999999996</v>
      </c>
      <c r="AF138" s="79">
        <f>'Lack of Coping Capacity'!H140</f>
        <v>5.2</v>
      </c>
      <c r="AG138" s="137">
        <f>'Lack of Coping Capacity'!D140</f>
        <v>3.7</v>
      </c>
      <c r="AH138" s="137">
        <f>'Lack of Coping Capacity'!G140</f>
        <v>6.7</v>
      </c>
      <c r="AI138" s="79">
        <f>'Lack of Coping Capacity'!AA140</f>
        <v>2.8</v>
      </c>
      <c r="AJ138" s="137">
        <f>'Lack of Coping Capacity'!M140</f>
        <v>1.8</v>
      </c>
      <c r="AK138" s="137">
        <f>'Lack of Coping Capacity'!R140</f>
        <v>3</v>
      </c>
      <c r="AL138" s="137">
        <f>'Lack of Coping Capacity'!Z140</f>
        <v>3.6</v>
      </c>
      <c r="AM138" s="82">
        <f>'Imputed and missing data hidden'!BU136</f>
        <v>5</v>
      </c>
      <c r="AN138" s="83">
        <f t="shared" si="35"/>
        <v>9.8039215686274508E-2</v>
      </c>
      <c r="AO138" s="82" t="str">
        <f t="shared" si="36"/>
        <v/>
      </c>
      <c r="AP138" s="84">
        <f>'Indicator Date hidden2'!BV137</f>
        <v>0.296875</v>
      </c>
    </row>
    <row r="139" spans="1:42">
      <c r="A139" s="77" t="str">
        <f>'Indicator Data'!A141</f>
        <v>Peru</v>
      </c>
      <c r="B139" s="77" t="str">
        <f>'Indicator Data'!B141</f>
        <v>PER</v>
      </c>
      <c r="C139" s="79">
        <f t="shared" si="30"/>
        <v>4.9000000000000004</v>
      </c>
      <c r="D139" s="79" t="str">
        <f t="shared" si="37"/>
        <v>Medium</v>
      </c>
      <c r="E139" s="80">
        <f t="shared" si="31"/>
        <v>42</v>
      </c>
      <c r="F139" s="81">
        <f>VLOOKUP($B139,'Lack of Reliability Index'!$A$2:$H$192,8,FALSE)</f>
        <v>1.6565656565656575</v>
      </c>
      <c r="G139" s="79">
        <f t="shared" si="32"/>
        <v>5.0999999999999996</v>
      </c>
      <c r="H139" s="79">
        <f>'Hazard &amp; Exposure'!CW141</f>
        <v>6.4</v>
      </c>
      <c r="I139" s="85">
        <f>'Hazard &amp; Exposure'!AL141</f>
        <v>9.6</v>
      </c>
      <c r="J139" s="85">
        <f>'Hazard &amp; Exposure'!AM141</f>
        <v>6.5</v>
      </c>
      <c r="K139" s="85">
        <f>'Hazard &amp; Exposure'!AN141</f>
        <v>9.1</v>
      </c>
      <c r="L139" s="85">
        <f>'Hazard &amp; Exposure'!AO141</f>
        <v>0</v>
      </c>
      <c r="M139" s="85">
        <f>'Hazard &amp; Exposure'!AP141</f>
        <v>3.3</v>
      </c>
      <c r="N139" s="85">
        <f>'Hazard &amp; Exposure'!AS141</f>
        <v>4.4000000000000004</v>
      </c>
      <c r="O139" s="85">
        <f>'Hazard &amp; Exposure'!CV141</f>
        <v>5.0999999999999996</v>
      </c>
      <c r="P139" s="79">
        <f>'Hazard &amp; Exposure'!CZ141</f>
        <v>3.5</v>
      </c>
      <c r="Q139" s="85">
        <f>'Hazard &amp; Exposure'!CX141</f>
        <v>3.8</v>
      </c>
      <c r="R139" s="85">
        <f>'Hazard &amp; Exposure'!CY141</f>
        <v>3.1</v>
      </c>
      <c r="S139" s="79">
        <f t="shared" si="33"/>
        <v>5.3</v>
      </c>
      <c r="T139" s="79">
        <f>Vulnerability!O141</f>
        <v>3.3</v>
      </c>
      <c r="U139" s="132">
        <f>Vulnerability!E141</f>
        <v>4.0999999999999996</v>
      </c>
      <c r="V139" s="132">
        <f>Vulnerability!H141</f>
        <v>4.3</v>
      </c>
      <c r="W139" s="132">
        <f>Vulnerability!N141</f>
        <v>0.5</v>
      </c>
      <c r="X139" s="79">
        <f>Vulnerability!AM141</f>
        <v>6.8</v>
      </c>
      <c r="Y139" s="132">
        <f>Vulnerability!T141</f>
        <v>9.1999999999999993</v>
      </c>
      <c r="Z139" s="131">
        <f>Vulnerability!AB141</f>
        <v>1</v>
      </c>
      <c r="AA139" s="131">
        <f>Vulnerability!AE141</f>
        <v>0.9</v>
      </c>
      <c r="AB139" s="131">
        <f>Vulnerability!AH141</f>
        <v>1</v>
      </c>
      <c r="AC139" s="131">
        <f>Vulnerability!AK141</f>
        <v>2.2999999999999998</v>
      </c>
      <c r="AD139" s="132">
        <f>Vulnerability!AL141</f>
        <v>1.3</v>
      </c>
      <c r="AE139" s="79">
        <f t="shared" si="34"/>
        <v>4.4000000000000004</v>
      </c>
      <c r="AF139" s="79">
        <f>'Lack of Coping Capacity'!H141</f>
        <v>5</v>
      </c>
      <c r="AG139" s="137">
        <f>'Lack of Coping Capacity'!D141</f>
        <v>3.6</v>
      </c>
      <c r="AH139" s="137">
        <f>'Lack of Coping Capacity'!G141</f>
        <v>6.3</v>
      </c>
      <c r="AI139" s="79">
        <f>'Lack of Coping Capacity'!AA141</f>
        <v>3.7</v>
      </c>
      <c r="AJ139" s="137">
        <f>'Lack of Coping Capacity'!M141</f>
        <v>2</v>
      </c>
      <c r="AK139" s="137">
        <f>'Lack of Coping Capacity'!R141</f>
        <v>4.3</v>
      </c>
      <c r="AL139" s="137">
        <f>'Lack of Coping Capacity'!Z141</f>
        <v>4.8</v>
      </c>
      <c r="AM139" s="82">
        <f>'Imputed and missing data hidden'!BU137</f>
        <v>5</v>
      </c>
      <c r="AN139" s="83">
        <f t="shared" si="35"/>
        <v>9.8039215686274508E-2</v>
      </c>
      <c r="AO139" s="82" t="str">
        <f t="shared" si="36"/>
        <v/>
      </c>
      <c r="AP139" s="84">
        <f>'Indicator Date hidden2'!BV138</f>
        <v>6.0606060606060608E-2</v>
      </c>
    </row>
    <row r="140" spans="1:42">
      <c r="A140" s="77" t="str">
        <f>'Indicator Data'!A142</f>
        <v>Philippines</v>
      </c>
      <c r="B140" s="77" t="str">
        <f>'Indicator Data'!B142</f>
        <v>PHL</v>
      </c>
      <c r="C140" s="79">
        <f t="shared" si="30"/>
        <v>5.4</v>
      </c>
      <c r="D140" s="79" t="str">
        <f t="shared" si="37"/>
        <v>High</v>
      </c>
      <c r="E140" s="80">
        <f t="shared" si="31"/>
        <v>35</v>
      </c>
      <c r="F140" s="81">
        <f>VLOOKUP($B140,'Lack of Reliability Index'!$A$2:$H$192,8,FALSE)</f>
        <v>2.0784313725490193</v>
      </c>
      <c r="G140" s="79">
        <f t="shared" si="32"/>
        <v>8.4</v>
      </c>
      <c r="H140" s="79">
        <f>'Hazard &amp; Exposure'!CW142</f>
        <v>8.3000000000000007</v>
      </c>
      <c r="I140" s="85">
        <f>'Hazard &amp; Exposure'!AL142</f>
        <v>9.6999999999999993</v>
      </c>
      <c r="J140" s="85">
        <f>'Hazard &amp; Exposure'!AM142</f>
        <v>6.7</v>
      </c>
      <c r="K140" s="85">
        <f>'Hazard &amp; Exposure'!AN142</f>
        <v>9.4</v>
      </c>
      <c r="L140" s="85">
        <f>'Hazard &amp; Exposure'!AO142</f>
        <v>9.1999999999999993</v>
      </c>
      <c r="M140" s="85">
        <f>'Hazard &amp; Exposure'!AP142</f>
        <v>8.9</v>
      </c>
      <c r="N140" s="85">
        <f>'Hazard &amp; Exposure'!AS142</f>
        <v>3.7</v>
      </c>
      <c r="O140" s="85">
        <f>'Hazard &amp; Exposure'!CV142</f>
        <v>6.6</v>
      </c>
      <c r="P140" s="79">
        <f>'Hazard &amp; Exposure'!CZ142</f>
        <v>8.5</v>
      </c>
      <c r="Q140" s="85">
        <f>'Hazard &amp; Exposure'!CX142</f>
        <v>9.5</v>
      </c>
      <c r="R140" s="85">
        <f>'Hazard &amp; Exposure'!CY142</f>
        <v>6.9</v>
      </c>
      <c r="S140" s="79">
        <f t="shared" si="33"/>
        <v>4.7</v>
      </c>
      <c r="T140" s="79">
        <f>Vulnerability!O142</f>
        <v>3.7</v>
      </c>
      <c r="U140" s="132">
        <f>Vulnerability!E142</f>
        <v>4.5</v>
      </c>
      <c r="V140" s="132">
        <f>Vulnerability!H142</f>
        <v>4.5999999999999996</v>
      </c>
      <c r="W140" s="132">
        <f>Vulnerability!N142</f>
        <v>1.3</v>
      </c>
      <c r="X140" s="79">
        <f>Vulnerability!AM142</f>
        <v>5.6</v>
      </c>
      <c r="Y140" s="132">
        <f>Vulnerability!T142</f>
        <v>5.9</v>
      </c>
      <c r="Z140" s="131">
        <f>Vulnerability!AB142</f>
        <v>3.9</v>
      </c>
      <c r="AA140" s="131">
        <f>Vulnerability!AE142</f>
        <v>2.9</v>
      </c>
      <c r="AB140" s="131">
        <f>Vulnerability!AH142</f>
        <v>8.9</v>
      </c>
      <c r="AC140" s="131">
        <f>Vulnerability!AK142</f>
        <v>1.8</v>
      </c>
      <c r="AD140" s="132">
        <f>Vulnerability!AL142</f>
        <v>5.2</v>
      </c>
      <c r="AE140" s="79">
        <f t="shared" si="34"/>
        <v>4.0999999999999996</v>
      </c>
      <c r="AF140" s="79">
        <f>'Lack of Coping Capacity'!H142</f>
        <v>4.7</v>
      </c>
      <c r="AG140" s="137">
        <f>'Lack of Coping Capacity'!D142</f>
        <v>3.5</v>
      </c>
      <c r="AH140" s="137">
        <f>'Lack of Coping Capacity'!G142</f>
        <v>5.8</v>
      </c>
      <c r="AI140" s="79">
        <f>'Lack of Coping Capacity'!AA142</f>
        <v>3.4</v>
      </c>
      <c r="AJ140" s="137">
        <f>'Lack of Coping Capacity'!M142</f>
        <v>2.1</v>
      </c>
      <c r="AK140" s="137">
        <f>'Lack of Coping Capacity'!R142</f>
        <v>2.6</v>
      </c>
      <c r="AL140" s="137">
        <f>'Lack of Coping Capacity'!Z142</f>
        <v>5.6</v>
      </c>
      <c r="AM140" s="82">
        <f>'Imputed and missing data hidden'!BU138</f>
        <v>3</v>
      </c>
      <c r="AN140" s="83">
        <f t="shared" si="35"/>
        <v>5.8823529411764705E-2</v>
      </c>
      <c r="AO140" s="82" t="str">
        <f t="shared" si="36"/>
        <v/>
      </c>
      <c r="AP140" s="84">
        <f>'Indicator Date hidden2'!BV139</f>
        <v>0.16176470588235295</v>
      </c>
    </row>
    <row r="141" spans="1:42">
      <c r="A141" s="77" t="str">
        <f>'Indicator Data'!A143</f>
        <v>Poland</v>
      </c>
      <c r="B141" s="77" t="str">
        <f>'Indicator Data'!B143</f>
        <v>POL</v>
      </c>
      <c r="C141" s="79">
        <f t="shared" si="30"/>
        <v>2.5</v>
      </c>
      <c r="D141" s="79" t="str">
        <f t="shared" si="37"/>
        <v>Low</v>
      </c>
      <c r="E141" s="80">
        <f t="shared" si="31"/>
        <v>136</v>
      </c>
      <c r="F141" s="81">
        <f>VLOOKUP($B141,'Lack of Reliability Index'!$A$2:$H$192,8,FALSE)</f>
        <v>4.1442622950819663</v>
      </c>
      <c r="G141" s="79">
        <f t="shared" si="32"/>
        <v>1.5</v>
      </c>
      <c r="H141" s="79">
        <f>'Hazard &amp; Exposure'!CW143</f>
        <v>2.8</v>
      </c>
      <c r="I141" s="85">
        <f>'Hazard &amp; Exposure'!AL143</f>
        <v>0.8</v>
      </c>
      <c r="J141" s="85">
        <f>'Hazard &amp; Exposure'!AM143</f>
        <v>5.9</v>
      </c>
      <c r="K141" s="85">
        <f>'Hazard &amp; Exposure'!AN143</f>
        <v>0</v>
      </c>
      <c r="L141" s="85">
        <f>'Hazard &amp; Exposure'!AO143</f>
        <v>0</v>
      </c>
      <c r="M141" s="85">
        <f>'Hazard &amp; Exposure'!AP143</f>
        <v>5.7</v>
      </c>
      <c r="N141" s="85">
        <f>'Hazard &amp; Exposure'!AS143</f>
        <v>2.8</v>
      </c>
      <c r="O141" s="85">
        <f>'Hazard &amp; Exposure'!CV143</f>
        <v>2.2000000000000002</v>
      </c>
      <c r="P141" s="79">
        <f>'Hazard &amp; Exposure'!CZ143</f>
        <v>0.1</v>
      </c>
      <c r="Q141" s="85">
        <f>'Hazard &amp; Exposure'!CX143</f>
        <v>0.1</v>
      </c>
      <c r="R141" s="85">
        <f>'Hazard &amp; Exposure'!CY143</f>
        <v>0</v>
      </c>
      <c r="S141" s="79">
        <f t="shared" si="33"/>
        <v>3.6</v>
      </c>
      <c r="T141" s="79">
        <f>Vulnerability!O143</f>
        <v>0.6</v>
      </c>
      <c r="U141" s="132">
        <f>Vulnerability!E143</f>
        <v>0.4</v>
      </c>
      <c r="V141" s="132">
        <f>Vulnerability!H143</f>
        <v>1.2</v>
      </c>
      <c r="W141" s="132">
        <f>Vulnerability!N143</f>
        <v>0.3</v>
      </c>
      <c r="X141" s="79">
        <f>Vulnerability!AM143</f>
        <v>5.8</v>
      </c>
      <c r="Y141" s="132">
        <f>Vulnerability!T143</f>
        <v>8.5</v>
      </c>
      <c r="Z141" s="131">
        <f>Vulnerability!AB143</f>
        <v>0.1</v>
      </c>
      <c r="AA141" s="131">
        <f>Vulnerability!AE143</f>
        <v>0.3</v>
      </c>
      <c r="AB141" s="131">
        <f>Vulnerability!AH143</f>
        <v>0</v>
      </c>
      <c r="AC141" s="131">
        <f>Vulnerability!AK143</f>
        <v>0.9</v>
      </c>
      <c r="AD141" s="132">
        <f>Vulnerability!AL143</f>
        <v>0.3</v>
      </c>
      <c r="AE141" s="79">
        <f t="shared" si="34"/>
        <v>2.9</v>
      </c>
      <c r="AF141" s="79">
        <f>'Lack of Coping Capacity'!H143</f>
        <v>4.5</v>
      </c>
      <c r="AG141" s="137">
        <f>'Lack of Coping Capacity'!D143</f>
        <v>4.3</v>
      </c>
      <c r="AH141" s="137">
        <f>'Lack of Coping Capacity'!G143</f>
        <v>4.5999999999999996</v>
      </c>
      <c r="AI141" s="79">
        <f>'Lack of Coping Capacity'!AA143</f>
        <v>1</v>
      </c>
      <c r="AJ141" s="137">
        <f>'Lack of Coping Capacity'!M143</f>
        <v>1.2</v>
      </c>
      <c r="AK141" s="137">
        <f>'Lack of Coping Capacity'!R143</f>
        <v>0.7</v>
      </c>
      <c r="AL141" s="137">
        <f>'Lack of Coping Capacity'!Z143</f>
        <v>1</v>
      </c>
      <c r="AM141" s="82">
        <f>'Imputed and missing data hidden'!BU139</f>
        <v>8</v>
      </c>
      <c r="AN141" s="83">
        <f t="shared" si="35"/>
        <v>0.15686274509803921</v>
      </c>
      <c r="AO141" s="82" t="str">
        <f t="shared" si="36"/>
        <v/>
      </c>
      <c r="AP141" s="84">
        <f>'Indicator Date hidden2'!BV140</f>
        <v>0.37704918032786883</v>
      </c>
    </row>
    <row r="142" spans="1:42">
      <c r="A142" s="77" t="str">
        <f>'Indicator Data'!A144</f>
        <v>Portugal</v>
      </c>
      <c r="B142" s="77" t="str">
        <f>'Indicator Data'!B144</f>
        <v>PRT</v>
      </c>
      <c r="C142" s="79">
        <f t="shared" si="30"/>
        <v>1.9</v>
      </c>
      <c r="D142" s="79" t="str">
        <f t="shared" si="37"/>
        <v>Very Low</v>
      </c>
      <c r="E142" s="80">
        <f t="shared" si="31"/>
        <v>169</v>
      </c>
      <c r="F142" s="81">
        <f>VLOOKUP($B142,'Lack of Reliability Index'!$A$2:$H$192,8,FALSE)</f>
        <v>3.2430107526881722</v>
      </c>
      <c r="G142" s="79">
        <f t="shared" si="32"/>
        <v>1.8</v>
      </c>
      <c r="H142" s="79">
        <f>'Hazard &amp; Exposure'!CW144</f>
        <v>3.2</v>
      </c>
      <c r="I142" s="85">
        <f>'Hazard &amp; Exposure'!AL144</f>
        <v>3.4</v>
      </c>
      <c r="J142" s="85">
        <f>'Hazard &amp; Exposure'!AM144</f>
        <v>3.8</v>
      </c>
      <c r="K142" s="85">
        <f>'Hazard &amp; Exposure'!AN144</f>
        <v>4.3</v>
      </c>
      <c r="L142" s="85">
        <f>'Hazard &amp; Exposure'!AO144</f>
        <v>0</v>
      </c>
      <c r="M142" s="85">
        <f>'Hazard &amp; Exposure'!AP144</f>
        <v>4.5999999999999996</v>
      </c>
      <c r="N142" s="85">
        <f>'Hazard &amp; Exposure'!AS144</f>
        <v>3.3</v>
      </c>
      <c r="O142" s="85">
        <f>'Hazard &amp; Exposure'!CV144</f>
        <v>2.2000000000000002</v>
      </c>
      <c r="P142" s="79">
        <f>'Hazard &amp; Exposure'!CZ144</f>
        <v>0.1</v>
      </c>
      <c r="Q142" s="85">
        <f>'Hazard &amp; Exposure'!CX144</f>
        <v>0.1</v>
      </c>
      <c r="R142" s="85">
        <f>'Hazard &amp; Exposure'!CY144</f>
        <v>0</v>
      </c>
      <c r="S142" s="79">
        <f t="shared" si="33"/>
        <v>2.1</v>
      </c>
      <c r="T142" s="79">
        <f>Vulnerability!O144</f>
        <v>0.7</v>
      </c>
      <c r="U142" s="132">
        <f>Vulnerability!E144</f>
        <v>0.5</v>
      </c>
      <c r="V142" s="132">
        <f>Vulnerability!H144</f>
        <v>1.7</v>
      </c>
      <c r="W142" s="132">
        <f>Vulnerability!N144</f>
        <v>0.1</v>
      </c>
      <c r="X142" s="79">
        <f>Vulnerability!AM144</f>
        <v>3.3</v>
      </c>
      <c r="Y142" s="132">
        <f>Vulnerability!T144</f>
        <v>5.5</v>
      </c>
      <c r="Z142" s="131">
        <f>Vulnerability!AB144</f>
        <v>0.4</v>
      </c>
      <c r="AA142" s="131">
        <f>Vulnerability!AE144</f>
        <v>0.2</v>
      </c>
      <c r="AB142" s="131">
        <f>Vulnerability!AH144</f>
        <v>0</v>
      </c>
      <c r="AC142" s="131">
        <f>Vulnerability!AK144</f>
        <v>0.5</v>
      </c>
      <c r="AD142" s="132">
        <f>Vulnerability!AL144</f>
        <v>0.3</v>
      </c>
      <c r="AE142" s="79">
        <f t="shared" si="34"/>
        <v>1.9</v>
      </c>
      <c r="AF142" s="79">
        <f>'Lack of Coping Capacity'!H144</f>
        <v>3.1</v>
      </c>
      <c r="AG142" s="137">
        <f>'Lack of Coping Capacity'!D144</f>
        <v>2.6</v>
      </c>
      <c r="AH142" s="137">
        <f>'Lack of Coping Capacity'!G144</f>
        <v>3.5</v>
      </c>
      <c r="AI142" s="79">
        <f>'Lack of Coping Capacity'!AA144</f>
        <v>0.6</v>
      </c>
      <c r="AJ142" s="137">
        <f>'Lack of Coping Capacity'!M144</f>
        <v>1.6</v>
      </c>
      <c r="AK142" s="137">
        <f>'Lack of Coping Capacity'!R144</f>
        <v>0</v>
      </c>
      <c r="AL142" s="137">
        <f>'Lack of Coping Capacity'!Z144</f>
        <v>0.1</v>
      </c>
      <c r="AM142" s="82">
        <f>'Imputed and missing data hidden'!BU140</f>
        <v>7</v>
      </c>
      <c r="AN142" s="83">
        <f t="shared" si="35"/>
        <v>0.13725490196078433</v>
      </c>
      <c r="AO142" s="82" t="str">
        <f t="shared" si="36"/>
        <v/>
      </c>
      <c r="AP142" s="84">
        <f>'Indicator Date hidden2'!BV141</f>
        <v>0.25806451612903225</v>
      </c>
    </row>
    <row r="143" spans="1:42">
      <c r="A143" s="77" t="str">
        <f>'Indicator Data'!A145</f>
        <v>Qatar</v>
      </c>
      <c r="B143" s="77" t="str">
        <f>'Indicator Data'!B145</f>
        <v>QAT</v>
      </c>
      <c r="C143" s="79">
        <f t="shared" si="30"/>
        <v>1.4</v>
      </c>
      <c r="D143" s="79" t="str">
        <f t="shared" si="37"/>
        <v>Very Low</v>
      </c>
      <c r="E143" s="80">
        <f t="shared" si="31"/>
        <v>186</v>
      </c>
      <c r="F143" s="81">
        <f>VLOOKUP($B143,'Lack of Reliability Index'!$A$2:$H$192,8,FALSE)</f>
        <v>4.6222222222222218</v>
      </c>
      <c r="G143" s="79">
        <f t="shared" si="32"/>
        <v>1</v>
      </c>
      <c r="H143" s="79">
        <f>'Hazard &amp; Exposure'!CW145</f>
        <v>1.9</v>
      </c>
      <c r="I143" s="85">
        <f>'Hazard &amp; Exposure'!AL145</f>
        <v>0.1</v>
      </c>
      <c r="J143" s="85">
        <f>'Hazard &amp; Exposure'!AM145</f>
        <v>0</v>
      </c>
      <c r="K143" s="85">
        <f>'Hazard &amp; Exposure'!AN145</f>
        <v>0</v>
      </c>
      <c r="L143" s="85">
        <f>'Hazard &amp; Exposure'!AO145</f>
        <v>0</v>
      </c>
      <c r="M143" s="85">
        <f>'Hazard &amp; Exposure'!AP145</f>
        <v>3.5</v>
      </c>
      <c r="N143" s="85">
        <f>'Hazard &amp; Exposure'!AS145</f>
        <v>5</v>
      </c>
      <c r="O143" s="85">
        <f>'Hazard &amp; Exposure'!CV145</f>
        <v>2.9</v>
      </c>
      <c r="P143" s="79">
        <f>'Hazard &amp; Exposure'!CZ145</f>
        <v>0.1</v>
      </c>
      <c r="Q143" s="85">
        <f>'Hazard &amp; Exposure'!CX145</f>
        <v>0.1</v>
      </c>
      <c r="R143" s="85">
        <f>'Hazard &amp; Exposure'!CY145</f>
        <v>0</v>
      </c>
      <c r="S143" s="79">
        <f t="shared" si="33"/>
        <v>1.1000000000000001</v>
      </c>
      <c r="T143" s="79">
        <f>Vulnerability!O145</f>
        <v>1</v>
      </c>
      <c r="U143" s="132">
        <f>Vulnerability!E145</f>
        <v>0.5</v>
      </c>
      <c r="V143" s="132">
        <f>Vulnerability!H145</f>
        <v>2.8</v>
      </c>
      <c r="W143" s="132">
        <f>Vulnerability!N145</f>
        <v>0.1</v>
      </c>
      <c r="X143" s="79">
        <f>Vulnerability!AM145</f>
        <v>1.1000000000000001</v>
      </c>
      <c r="Y143" s="132">
        <f>Vulnerability!T145</f>
        <v>1.7</v>
      </c>
      <c r="Z143" s="131">
        <f>Vulnerability!AB145</f>
        <v>0.3</v>
      </c>
      <c r="AA143" s="131">
        <f>Vulnerability!AE145</f>
        <v>0.4</v>
      </c>
      <c r="AB143" s="131">
        <f>Vulnerability!AH145</f>
        <v>0</v>
      </c>
      <c r="AC143" s="131">
        <f>Vulnerability!AK145</f>
        <v>1.2</v>
      </c>
      <c r="AD143" s="132">
        <f>Vulnerability!AL145</f>
        <v>0.5</v>
      </c>
      <c r="AE143" s="79">
        <f t="shared" si="34"/>
        <v>2.5</v>
      </c>
      <c r="AF143" s="79">
        <f>'Lack of Coping Capacity'!H145</f>
        <v>4.0999999999999996</v>
      </c>
      <c r="AG143" s="137">
        <f>'Lack of Coping Capacity'!D145</f>
        <v>4.7</v>
      </c>
      <c r="AH143" s="137">
        <f>'Lack of Coping Capacity'!G145</f>
        <v>3.5</v>
      </c>
      <c r="AI143" s="79">
        <f>'Lack of Coping Capacity'!AA145</f>
        <v>0.6</v>
      </c>
      <c r="AJ143" s="137">
        <f>'Lack of Coping Capacity'!M145</f>
        <v>0.5</v>
      </c>
      <c r="AK143" s="137">
        <f>'Lack of Coping Capacity'!R145</f>
        <v>0.2</v>
      </c>
      <c r="AL143" s="137">
        <f>'Lack of Coping Capacity'!Z145</f>
        <v>1.1000000000000001</v>
      </c>
      <c r="AM143" s="82">
        <f>'Imputed and missing data hidden'!BU141</f>
        <v>11</v>
      </c>
      <c r="AN143" s="83">
        <f t="shared" si="35"/>
        <v>0.21568627450980393</v>
      </c>
      <c r="AO143" s="82" t="str">
        <f t="shared" si="36"/>
        <v/>
      </c>
      <c r="AP143" s="84">
        <f>'Indicator Date hidden2'!BV142</f>
        <v>0.31666666666666665</v>
      </c>
    </row>
    <row r="144" spans="1:42">
      <c r="A144" s="77" t="str">
        <f>'Indicator Data'!A146</f>
        <v>Romania</v>
      </c>
      <c r="B144" s="77" t="str">
        <f>'Indicator Data'!B146</f>
        <v>ROU</v>
      </c>
      <c r="C144" s="79">
        <f t="shared" si="30"/>
        <v>2.5</v>
      </c>
      <c r="D144" s="79" t="str">
        <f t="shared" si="37"/>
        <v>Low</v>
      </c>
      <c r="E144" s="80">
        <f t="shared" si="31"/>
        <v>136</v>
      </c>
      <c r="F144" s="81">
        <f>VLOOKUP($B144,'Lack of Reliability Index'!$A$2:$H$192,8,FALSE)</f>
        <v>3.3376344086021508</v>
      </c>
      <c r="G144" s="79">
        <f t="shared" si="32"/>
        <v>2</v>
      </c>
      <c r="H144" s="79">
        <f>'Hazard &amp; Exposure'!CW146</f>
        <v>3.6</v>
      </c>
      <c r="I144" s="85">
        <f>'Hazard &amp; Exposure'!AL146</f>
        <v>6.1</v>
      </c>
      <c r="J144" s="85">
        <f>'Hazard &amp; Exposure'!AM146</f>
        <v>6.1</v>
      </c>
      <c r="K144" s="85">
        <f>'Hazard &amp; Exposure'!AN146</f>
        <v>0</v>
      </c>
      <c r="L144" s="85">
        <f>'Hazard &amp; Exposure'!AO146</f>
        <v>0</v>
      </c>
      <c r="M144" s="85">
        <f>'Hazard &amp; Exposure'!AP146</f>
        <v>2.9</v>
      </c>
      <c r="N144" s="85">
        <f>'Hazard &amp; Exposure'!AS146</f>
        <v>2.8</v>
      </c>
      <c r="O144" s="85">
        <f>'Hazard &amp; Exposure'!CV146</f>
        <v>4.7</v>
      </c>
      <c r="P144" s="79">
        <f>'Hazard &amp; Exposure'!CZ146</f>
        <v>0.1</v>
      </c>
      <c r="Q144" s="85">
        <f>'Hazard &amp; Exposure'!CX146</f>
        <v>0.1</v>
      </c>
      <c r="R144" s="85">
        <f>'Hazard &amp; Exposure'!CY146</f>
        <v>0</v>
      </c>
      <c r="S144" s="79">
        <f t="shared" si="33"/>
        <v>2.5</v>
      </c>
      <c r="T144" s="79">
        <f>Vulnerability!O146</f>
        <v>1.6</v>
      </c>
      <c r="U144" s="132">
        <f>Vulnerability!E146</f>
        <v>1.5</v>
      </c>
      <c r="V144" s="132">
        <f>Vulnerability!H146</f>
        <v>2.7</v>
      </c>
      <c r="W144" s="132">
        <f>Vulnerability!N146</f>
        <v>0.6</v>
      </c>
      <c r="X144" s="79">
        <f>Vulnerability!AM146</f>
        <v>3.4</v>
      </c>
      <c r="Y144" s="132">
        <f>Vulnerability!T146</f>
        <v>5.6</v>
      </c>
      <c r="Z144" s="131">
        <f>Vulnerability!AB146</f>
        <v>0.4</v>
      </c>
      <c r="AA144" s="131">
        <f>Vulnerability!AE146</f>
        <v>0.5</v>
      </c>
      <c r="AB144" s="131">
        <f>Vulnerability!AH146</f>
        <v>0</v>
      </c>
      <c r="AC144" s="131">
        <f>Vulnerability!AK146</f>
        <v>0.3</v>
      </c>
      <c r="AD144" s="132">
        <f>Vulnerability!AL146</f>
        <v>0.3</v>
      </c>
      <c r="AE144" s="79">
        <f t="shared" si="34"/>
        <v>3.1</v>
      </c>
      <c r="AF144" s="79">
        <f>'Lack of Coping Capacity'!H146</f>
        <v>4.5</v>
      </c>
      <c r="AG144" s="137">
        <f>'Lack of Coping Capacity'!D146</f>
        <v>3.8</v>
      </c>
      <c r="AH144" s="137">
        <f>'Lack of Coping Capacity'!G146</f>
        <v>5.2</v>
      </c>
      <c r="AI144" s="79">
        <f>'Lack of Coping Capacity'!AA146</f>
        <v>1.5</v>
      </c>
      <c r="AJ144" s="137">
        <f>'Lack of Coping Capacity'!M146</f>
        <v>1.5</v>
      </c>
      <c r="AK144" s="137">
        <f>'Lack of Coping Capacity'!R146</f>
        <v>0.9</v>
      </c>
      <c r="AL144" s="137">
        <f>'Lack of Coping Capacity'!Z146</f>
        <v>2</v>
      </c>
      <c r="AM144" s="82">
        <f>'Imputed and missing data hidden'!BU142</f>
        <v>8</v>
      </c>
      <c r="AN144" s="83">
        <f t="shared" si="35"/>
        <v>0.15686274509803921</v>
      </c>
      <c r="AO144" s="82" t="str">
        <f t="shared" si="36"/>
        <v/>
      </c>
      <c r="AP144" s="84">
        <f>'Indicator Date hidden2'!BV143</f>
        <v>0.22580645161290322</v>
      </c>
    </row>
    <row r="145" spans="1:42">
      <c r="A145" s="77" t="str">
        <f>'Indicator Data'!A147</f>
        <v>Russian Federation</v>
      </c>
      <c r="B145" s="77" t="str">
        <f>'Indicator Data'!B147</f>
        <v>RUS</v>
      </c>
      <c r="C145" s="79">
        <f t="shared" si="30"/>
        <v>5.0999999999999996</v>
      </c>
      <c r="D145" s="79" t="str">
        <f t="shared" si="37"/>
        <v>High</v>
      </c>
      <c r="E145" s="80">
        <f t="shared" si="31"/>
        <v>39</v>
      </c>
      <c r="F145" s="81">
        <f>VLOOKUP($B145,'Lack of Reliability Index'!$A$2:$H$192,8,FALSE)</f>
        <v>5</v>
      </c>
      <c r="G145" s="79">
        <f t="shared" si="32"/>
        <v>7.5</v>
      </c>
      <c r="H145" s="79">
        <f>'Hazard &amp; Exposure'!CW147</f>
        <v>5.2</v>
      </c>
      <c r="I145" s="85">
        <f>'Hazard &amp; Exposure'!AL147</f>
        <v>4.2</v>
      </c>
      <c r="J145" s="85">
        <f>'Hazard &amp; Exposure'!AM147</f>
        <v>8.4</v>
      </c>
      <c r="K145" s="85">
        <f>'Hazard &amp; Exposure'!AN147</f>
        <v>4.2</v>
      </c>
      <c r="L145" s="85">
        <f>'Hazard &amp; Exposure'!AO147</f>
        <v>2.2000000000000002</v>
      </c>
      <c r="M145" s="85">
        <f>'Hazard &amp; Exposure'!AP147</f>
        <v>5.3</v>
      </c>
      <c r="N145" s="85">
        <f>'Hazard &amp; Exposure'!AS147</f>
        <v>6.1</v>
      </c>
      <c r="O145" s="85">
        <f>'Hazard &amp; Exposure'!CV147</f>
        <v>3.2</v>
      </c>
      <c r="P145" s="79">
        <f>'Hazard &amp; Exposure'!CZ147</f>
        <v>8.9</v>
      </c>
      <c r="Q145" s="85">
        <f>'Hazard &amp; Exposure'!CX147</f>
        <v>10</v>
      </c>
      <c r="R145" s="85">
        <f>'Hazard &amp; Exposure'!CY147</f>
        <v>6.6</v>
      </c>
      <c r="S145" s="79">
        <f t="shared" si="33"/>
        <v>3.6</v>
      </c>
      <c r="T145" s="79">
        <f>Vulnerability!O147</f>
        <v>1.5</v>
      </c>
      <c r="U145" s="132">
        <f>Vulnerability!E147</f>
        <v>1.6</v>
      </c>
      <c r="V145" s="132">
        <f>Vulnerability!H147</f>
        <v>2.6</v>
      </c>
      <c r="W145" s="132">
        <f>Vulnerability!N147</f>
        <v>0.1</v>
      </c>
      <c r="X145" s="79">
        <f>Vulnerability!AM147</f>
        <v>5.2</v>
      </c>
      <c r="Y145" s="132">
        <f>Vulnerability!T147</f>
        <v>7.8</v>
      </c>
      <c r="Z145" s="131">
        <f>Vulnerability!AB147</f>
        <v>0.4</v>
      </c>
      <c r="AA145" s="131">
        <f>Vulnerability!AE147</f>
        <v>0.4</v>
      </c>
      <c r="AB145" s="131">
        <f>Vulnerability!AH147</f>
        <v>0</v>
      </c>
      <c r="AC145" s="131">
        <f>Vulnerability!AK147</f>
        <v>0.8</v>
      </c>
      <c r="AD145" s="132">
        <f>Vulnerability!AL147</f>
        <v>0.4</v>
      </c>
      <c r="AE145" s="79">
        <f t="shared" si="34"/>
        <v>4.8</v>
      </c>
      <c r="AF145" s="79">
        <f>'Lack of Coping Capacity'!H147</f>
        <v>6.9</v>
      </c>
      <c r="AG145" s="137" t="str">
        <f>'Lack of Coping Capacity'!D147</f>
        <v>x</v>
      </c>
      <c r="AH145" s="137">
        <f>'Lack of Coping Capacity'!G147</f>
        <v>6.9</v>
      </c>
      <c r="AI145" s="79">
        <f>'Lack of Coping Capacity'!AA147</f>
        <v>1.7</v>
      </c>
      <c r="AJ145" s="137">
        <f>'Lack of Coping Capacity'!M147</f>
        <v>0.7</v>
      </c>
      <c r="AK145" s="137">
        <f>'Lack of Coping Capacity'!R147</f>
        <v>3.6</v>
      </c>
      <c r="AL145" s="137">
        <f>'Lack of Coping Capacity'!Z147</f>
        <v>0.7</v>
      </c>
      <c r="AM145" s="82">
        <f>'Imputed and missing data hidden'!BU143</f>
        <v>11</v>
      </c>
      <c r="AN145" s="83">
        <f t="shared" si="35"/>
        <v>0.21568627450980393</v>
      </c>
      <c r="AO145" s="82" t="str">
        <f t="shared" si="36"/>
        <v/>
      </c>
      <c r="AP145" s="84">
        <f>'Indicator Date hidden2'!BV144</f>
        <v>0.2</v>
      </c>
    </row>
    <row r="146" spans="1:42">
      <c r="A146" s="77" t="str">
        <f>'Indicator Data'!A148</f>
        <v>Rwanda</v>
      </c>
      <c r="B146" s="77" t="str">
        <f>'Indicator Data'!B148</f>
        <v>RWA</v>
      </c>
      <c r="C146" s="79">
        <f t="shared" si="30"/>
        <v>3.5</v>
      </c>
      <c r="D146" s="79" t="str">
        <f t="shared" si="37"/>
        <v>Medium</v>
      </c>
      <c r="E146" s="80">
        <f t="shared" si="31"/>
        <v>89</v>
      </c>
      <c r="F146" s="81">
        <f>VLOOKUP($B146,'Lack of Reliability Index'!$A$2:$H$192,8,FALSE)</f>
        <v>0.83809523809523867</v>
      </c>
      <c r="G146" s="79">
        <f t="shared" si="32"/>
        <v>1.6</v>
      </c>
      <c r="H146" s="79">
        <f>'Hazard &amp; Exposure'!CW148</f>
        <v>2.8</v>
      </c>
      <c r="I146" s="85">
        <f>'Hazard &amp; Exposure'!AL148</f>
        <v>4</v>
      </c>
      <c r="J146" s="85">
        <f>'Hazard &amp; Exposure'!AM148</f>
        <v>2.7</v>
      </c>
      <c r="K146" s="85">
        <f>'Hazard &amp; Exposure'!AN148</f>
        <v>0</v>
      </c>
      <c r="L146" s="85">
        <f>'Hazard &amp; Exposure'!AO148</f>
        <v>0</v>
      </c>
      <c r="M146" s="85">
        <f>'Hazard &amp; Exposure'!AP148</f>
        <v>0</v>
      </c>
      <c r="N146" s="85">
        <f>'Hazard &amp; Exposure'!AS148</f>
        <v>4.4000000000000004</v>
      </c>
      <c r="O146" s="85">
        <f>'Hazard &amp; Exposure'!CV148</f>
        <v>6.2</v>
      </c>
      <c r="P146" s="79">
        <f>'Hazard &amp; Exposure'!CZ148</f>
        <v>0.3</v>
      </c>
      <c r="Q146" s="85">
        <f>'Hazard &amp; Exposure'!CX148</f>
        <v>0.6</v>
      </c>
      <c r="R146" s="85">
        <f>'Hazard &amp; Exposure'!CY148</f>
        <v>0</v>
      </c>
      <c r="S146" s="79">
        <f t="shared" si="33"/>
        <v>5.7</v>
      </c>
      <c r="T146" s="79">
        <f>Vulnerability!O148</f>
        <v>6.1</v>
      </c>
      <c r="U146" s="132">
        <f>Vulnerability!E148</f>
        <v>8</v>
      </c>
      <c r="V146" s="132">
        <f>Vulnerability!H148</f>
        <v>5</v>
      </c>
      <c r="W146" s="132">
        <f>Vulnerability!N148</f>
        <v>3.4</v>
      </c>
      <c r="X146" s="79">
        <f>Vulnerability!AM148</f>
        <v>5.3</v>
      </c>
      <c r="Y146" s="132">
        <f>Vulnerability!T148</f>
        <v>6.5</v>
      </c>
      <c r="Z146" s="131">
        <f>Vulnerability!AB148</f>
        <v>3.1</v>
      </c>
      <c r="AA146" s="131">
        <f>Vulnerability!AE148</f>
        <v>2.2999999999999998</v>
      </c>
      <c r="AB146" s="131">
        <f>Vulnerability!AH148</f>
        <v>0.2</v>
      </c>
      <c r="AC146" s="131">
        <f>Vulnerability!AK148</f>
        <v>7.6</v>
      </c>
      <c r="AD146" s="132">
        <f>Vulnerability!AL148</f>
        <v>3.9</v>
      </c>
      <c r="AE146" s="79">
        <f t="shared" si="34"/>
        <v>4.8</v>
      </c>
      <c r="AF146" s="79">
        <f>'Lack of Coping Capacity'!H148</f>
        <v>3.8</v>
      </c>
      <c r="AG146" s="137">
        <f>'Lack of Coping Capacity'!D148</f>
        <v>3</v>
      </c>
      <c r="AH146" s="137">
        <f>'Lack of Coping Capacity'!G148</f>
        <v>4.5999999999999996</v>
      </c>
      <c r="AI146" s="79">
        <f>'Lack of Coping Capacity'!AA148</f>
        <v>5.7</v>
      </c>
      <c r="AJ146" s="137">
        <f>'Lack of Coping Capacity'!M148</f>
        <v>5.6</v>
      </c>
      <c r="AK146" s="137">
        <f>'Lack of Coping Capacity'!R148</f>
        <v>5.6</v>
      </c>
      <c r="AL146" s="137">
        <f>'Lack of Coping Capacity'!Z148</f>
        <v>5.8</v>
      </c>
      <c r="AM146" s="82">
        <f>'Imputed and missing data hidden'!BU144</f>
        <v>0</v>
      </c>
      <c r="AN146" s="83">
        <f t="shared" si="35"/>
        <v>0</v>
      </c>
      <c r="AO146" s="82" t="str">
        <f t="shared" si="36"/>
        <v/>
      </c>
      <c r="AP146" s="84">
        <f>'Indicator Date hidden2'!BV145</f>
        <v>0.15714285714285714</v>
      </c>
    </row>
    <row r="147" spans="1:42">
      <c r="A147" s="77" t="str">
        <f>'Indicator Data'!A149</f>
        <v>Saint Kitts and Nevis</v>
      </c>
      <c r="B147" s="77" t="str">
        <f>'Indicator Data'!B149</f>
        <v>KNA</v>
      </c>
      <c r="C147" s="79">
        <f t="shared" si="30"/>
        <v>1.8</v>
      </c>
      <c r="D147" s="79" t="str">
        <f t="shared" si="37"/>
        <v>Very Low</v>
      </c>
      <c r="E147" s="80">
        <f t="shared" si="31"/>
        <v>173</v>
      </c>
      <c r="F147" s="81">
        <f>VLOOKUP($B147,'Lack of Reliability Index'!$A$2:$H$192,8,FALSE)</f>
        <v>6.6666666666666679</v>
      </c>
      <c r="G147" s="79">
        <f t="shared" si="32"/>
        <v>1.6</v>
      </c>
      <c r="H147" s="79">
        <f>'Hazard &amp; Exposure'!CW149</f>
        <v>2.9</v>
      </c>
      <c r="I147" s="85">
        <f>'Hazard &amp; Exposure'!AL149</f>
        <v>3.6</v>
      </c>
      <c r="J147" s="85">
        <f>'Hazard &amp; Exposure'!AM149</f>
        <v>0</v>
      </c>
      <c r="K147" s="85">
        <f>'Hazard &amp; Exposure'!AN149</f>
        <v>0</v>
      </c>
      <c r="L147" s="85">
        <f>'Hazard &amp; Exposure'!AO149</f>
        <v>8.6</v>
      </c>
      <c r="M147" s="85">
        <f>'Hazard &amp; Exposure'!AP149</f>
        <v>0</v>
      </c>
      <c r="N147" s="85">
        <f>'Hazard &amp; Exposure'!AS149</f>
        <v>0</v>
      </c>
      <c r="O147" s="85">
        <f>'Hazard &amp; Exposure'!CV149</f>
        <v>2.7</v>
      </c>
      <c r="P147" s="79">
        <f>'Hazard &amp; Exposure'!CZ149</f>
        <v>0</v>
      </c>
      <c r="Q147" s="85">
        <f>'Hazard &amp; Exposure'!CX149</f>
        <v>0</v>
      </c>
      <c r="R147" s="85">
        <f>'Hazard &amp; Exposure'!CY149</f>
        <v>0</v>
      </c>
      <c r="S147" s="79">
        <f t="shared" si="33"/>
        <v>1.3</v>
      </c>
      <c r="T147" s="79">
        <f>Vulnerability!O149</f>
        <v>1</v>
      </c>
      <c r="U147" s="132">
        <f>Vulnerability!E149</f>
        <v>1.2</v>
      </c>
      <c r="V147" s="132" t="str">
        <f>Vulnerability!H149</f>
        <v>x</v>
      </c>
      <c r="W147" s="132">
        <f>Vulnerability!N149</f>
        <v>0.6</v>
      </c>
      <c r="X147" s="79">
        <f>Vulnerability!AM149</f>
        <v>1.6</v>
      </c>
      <c r="Y147" s="132">
        <f>Vulnerability!T149</f>
        <v>1.3</v>
      </c>
      <c r="Z147" s="131">
        <f>Vulnerability!AB149</f>
        <v>0</v>
      </c>
      <c r="AA147" s="131">
        <f>Vulnerability!AE149</f>
        <v>1.2</v>
      </c>
      <c r="AB147" s="131">
        <f>Vulnerability!AH149</f>
        <v>0</v>
      </c>
      <c r="AC147" s="131">
        <f>Vulnerability!AK149</f>
        <v>5.0999999999999996</v>
      </c>
      <c r="AD147" s="132">
        <f>Vulnerability!AL149</f>
        <v>1.9</v>
      </c>
      <c r="AE147" s="79">
        <f t="shared" si="34"/>
        <v>2.9</v>
      </c>
      <c r="AF147" s="79">
        <f>'Lack of Coping Capacity'!H149</f>
        <v>4.0999999999999996</v>
      </c>
      <c r="AG147" s="137">
        <f>'Lack of Coping Capacity'!D149</f>
        <v>4</v>
      </c>
      <c r="AH147" s="137">
        <f>'Lack of Coping Capacity'!G149</f>
        <v>4.2</v>
      </c>
      <c r="AI147" s="79">
        <f>'Lack of Coping Capacity'!AA149</f>
        <v>1.6</v>
      </c>
      <c r="AJ147" s="137">
        <f>'Lack of Coping Capacity'!M149</f>
        <v>2.1</v>
      </c>
      <c r="AK147" s="137">
        <f>'Lack of Coping Capacity'!R149</f>
        <v>0.3</v>
      </c>
      <c r="AL147" s="137">
        <f>'Lack of Coping Capacity'!Z149</f>
        <v>2.4</v>
      </c>
      <c r="AM147" s="82">
        <f>'Imputed and missing data hidden'!BU145</f>
        <v>22</v>
      </c>
      <c r="AN147" s="83">
        <f t="shared" si="35"/>
        <v>0.43137254901960786</v>
      </c>
      <c r="AO147" s="82" t="str">
        <f t="shared" si="36"/>
        <v/>
      </c>
      <c r="AP147" s="84">
        <f>'Indicator Date hidden2'!BV146</f>
        <v>0.5</v>
      </c>
    </row>
    <row r="148" spans="1:42">
      <c r="A148" s="77" t="str">
        <f>'Indicator Data'!A150</f>
        <v>Saint Lucia</v>
      </c>
      <c r="B148" s="77" t="str">
        <f>'Indicator Data'!B150</f>
        <v>LCA</v>
      </c>
      <c r="C148" s="79">
        <f t="shared" si="30"/>
        <v>2.7</v>
      </c>
      <c r="D148" s="79" t="str">
        <f t="shared" si="37"/>
        <v>Low</v>
      </c>
      <c r="E148" s="80">
        <f t="shared" si="31"/>
        <v>126</v>
      </c>
      <c r="F148" s="81">
        <f>VLOOKUP($B148,'Lack of Reliability Index'!$A$2:$H$192,8,FALSE)</f>
        <v>7.1999999999999993</v>
      </c>
      <c r="G148" s="79">
        <f t="shared" si="32"/>
        <v>1.9</v>
      </c>
      <c r="H148" s="79">
        <f>'Hazard &amp; Exposure'!CW150</f>
        <v>3.5</v>
      </c>
      <c r="I148" s="85">
        <f>'Hazard &amp; Exposure'!AL150</f>
        <v>4.4000000000000004</v>
      </c>
      <c r="J148" s="85">
        <f>'Hazard &amp; Exposure'!AM150</f>
        <v>0</v>
      </c>
      <c r="K148" s="85">
        <f>'Hazard &amp; Exposure'!AN150</f>
        <v>0</v>
      </c>
      <c r="L148" s="85">
        <f>'Hazard &amp; Exposure'!AO150</f>
        <v>8</v>
      </c>
      <c r="M148" s="85">
        <f>'Hazard &amp; Exposure'!AP150</f>
        <v>2.6</v>
      </c>
      <c r="N148" s="85">
        <f>'Hazard &amp; Exposure'!AS150</f>
        <v>0.5</v>
      </c>
      <c r="O148" s="85">
        <f>'Hazard &amp; Exposure'!CV150</f>
        <v>4.7</v>
      </c>
      <c r="P148" s="79">
        <f>'Hazard &amp; Exposure'!CZ150</f>
        <v>0</v>
      </c>
      <c r="Q148" s="85">
        <f>'Hazard &amp; Exposure'!CX150</f>
        <v>0</v>
      </c>
      <c r="R148" s="85">
        <f>'Hazard &amp; Exposure'!CY150</f>
        <v>0</v>
      </c>
      <c r="S148" s="79">
        <f t="shared" si="33"/>
        <v>2.6</v>
      </c>
      <c r="T148" s="79">
        <f>Vulnerability!O150</f>
        <v>3.9</v>
      </c>
      <c r="U148" s="132">
        <f>Vulnerability!E150</f>
        <v>3.4</v>
      </c>
      <c r="V148" s="132">
        <f>Vulnerability!H150</f>
        <v>4.7</v>
      </c>
      <c r="W148" s="132">
        <f>Vulnerability!N150</f>
        <v>3.9</v>
      </c>
      <c r="X148" s="79">
        <f>Vulnerability!AM150</f>
        <v>1</v>
      </c>
      <c r="Y148" s="132">
        <f>Vulnerability!T150</f>
        <v>0</v>
      </c>
      <c r="Z148" s="131">
        <f>Vulnerability!AB150</f>
        <v>0</v>
      </c>
      <c r="AA148" s="131">
        <f>Vulnerability!AE150</f>
        <v>1</v>
      </c>
      <c r="AB148" s="131">
        <f>Vulnerability!AH150</f>
        <v>0.8</v>
      </c>
      <c r="AC148" s="131">
        <f>Vulnerability!AK150</f>
        <v>5.0999999999999996</v>
      </c>
      <c r="AD148" s="132">
        <f>Vulnerability!AL150</f>
        <v>2</v>
      </c>
      <c r="AE148" s="79">
        <f t="shared" si="34"/>
        <v>4.0999999999999996</v>
      </c>
      <c r="AF148" s="79">
        <f>'Lack of Coping Capacity'!H150</f>
        <v>5.0999999999999996</v>
      </c>
      <c r="AG148" s="137">
        <f>'Lack of Coping Capacity'!D150</f>
        <v>5.2</v>
      </c>
      <c r="AH148" s="137">
        <f>'Lack of Coping Capacity'!G150</f>
        <v>4.9000000000000004</v>
      </c>
      <c r="AI148" s="79">
        <f>'Lack of Coping Capacity'!AA150</f>
        <v>2.9</v>
      </c>
      <c r="AJ148" s="137">
        <f>'Lack of Coping Capacity'!M150</f>
        <v>2.5</v>
      </c>
      <c r="AK148" s="137">
        <f>'Lack of Coping Capacity'!R150</f>
        <v>0.8</v>
      </c>
      <c r="AL148" s="137">
        <f>'Lack of Coping Capacity'!Z150</f>
        <v>5.3</v>
      </c>
      <c r="AM148" s="82">
        <f>'Imputed and missing data hidden'!BU146</f>
        <v>12</v>
      </c>
      <c r="AN148" s="83">
        <f t="shared" si="35"/>
        <v>0.23529411764705882</v>
      </c>
      <c r="AO148" s="82" t="str">
        <f t="shared" si="36"/>
        <v/>
      </c>
      <c r="AP148" s="84">
        <f>'Indicator Date hidden2'!BV147</f>
        <v>0.94915254237288138</v>
      </c>
    </row>
    <row r="149" spans="1:42">
      <c r="A149" s="77" t="str">
        <f>'Indicator Data'!A151</f>
        <v>Saint Vincent and the Grenadines</v>
      </c>
      <c r="B149" s="77" t="str">
        <f>'Indicator Data'!B151</f>
        <v>VCT</v>
      </c>
      <c r="C149" s="79">
        <f t="shared" si="30"/>
        <v>2.4</v>
      </c>
      <c r="D149" s="79" t="str">
        <f t="shared" si="37"/>
        <v>Low</v>
      </c>
      <c r="E149" s="80">
        <f t="shared" si="31"/>
        <v>144</v>
      </c>
      <c r="F149" s="81">
        <f>VLOOKUP($B149,'Lack of Reliability Index'!$A$2:$H$192,8,FALSE)</f>
        <v>7.0769230769230775</v>
      </c>
      <c r="G149" s="79">
        <f t="shared" si="32"/>
        <v>1.8</v>
      </c>
      <c r="H149" s="79">
        <f>'Hazard &amp; Exposure'!CW151</f>
        <v>3.3</v>
      </c>
      <c r="I149" s="85">
        <f>'Hazard &amp; Exposure'!AL151</f>
        <v>4.8</v>
      </c>
      <c r="J149" s="85">
        <f>'Hazard &amp; Exposure'!AM151</f>
        <v>0</v>
      </c>
      <c r="K149" s="85">
        <f>'Hazard &amp; Exposure'!AN151</f>
        <v>0</v>
      </c>
      <c r="L149" s="85">
        <f>'Hazard &amp; Exposure'!AO151</f>
        <v>7.8</v>
      </c>
      <c r="M149" s="85">
        <f>'Hazard &amp; Exposure'!AP151</f>
        <v>1.8</v>
      </c>
      <c r="N149" s="85">
        <f>'Hazard &amp; Exposure'!AS151</f>
        <v>0.5</v>
      </c>
      <c r="O149" s="85">
        <f>'Hazard &amp; Exposure'!CV151</f>
        <v>4.3</v>
      </c>
      <c r="P149" s="79">
        <f>'Hazard &amp; Exposure'!CZ151</f>
        <v>0</v>
      </c>
      <c r="Q149" s="85">
        <f>'Hazard &amp; Exposure'!CX151</f>
        <v>0</v>
      </c>
      <c r="R149" s="85">
        <f>'Hazard &amp; Exposure'!CY151</f>
        <v>0</v>
      </c>
      <c r="S149" s="79">
        <f t="shared" si="33"/>
        <v>2.2000000000000002</v>
      </c>
      <c r="T149" s="79">
        <f>Vulnerability!O151</f>
        <v>3.7</v>
      </c>
      <c r="U149" s="132">
        <f>Vulnerability!E151</f>
        <v>2.6</v>
      </c>
      <c r="V149" s="132">
        <f>Vulnerability!H151</f>
        <v>5.2</v>
      </c>
      <c r="W149" s="132">
        <f>Vulnerability!N151</f>
        <v>4.4000000000000004</v>
      </c>
      <c r="X149" s="79">
        <f>Vulnerability!AM151</f>
        <v>0.4</v>
      </c>
      <c r="Y149" s="132">
        <f>Vulnerability!T151</f>
        <v>0</v>
      </c>
      <c r="Z149" s="131">
        <f>Vulnerability!AB151</f>
        <v>0.2</v>
      </c>
      <c r="AA149" s="131">
        <f>Vulnerability!AE151</f>
        <v>0.8</v>
      </c>
      <c r="AB149" s="131">
        <f>Vulnerability!AH151</f>
        <v>0.1</v>
      </c>
      <c r="AC149" s="131">
        <f>Vulnerability!AK151</f>
        <v>1.8</v>
      </c>
      <c r="AD149" s="132">
        <f>Vulnerability!AL151</f>
        <v>0.7</v>
      </c>
      <c r="AE149" s="79">
        <f t="shared" si="34"/>
        <v>3.3</v>
      </c>
      <c r="AF149" s="79">
        <f>'Lack of Coping Capacity'!H151</f>
        <v>4.2</v>
      </c>
      <c r="AG149" s="137" t="str">
        <f>'Lack of Coping Capacity'!D151</f>
        <v>x</v>
      </c>
      <c r="AH149" s="137">
        <f>'Lack of Coping Capacity'!G151</f>
        <v>4.2</v>
      </c>
      <c r="AI149" s="79">
        <f>'Lack of Coping Capacity'!AA151</f>
        <v>2.2999999999999998</v>
      </c>
      <c r="AJ149" s="137">
        <f>'Lack of Coping Capacity'!M151</f>
        <v>2.2000000000000002</v>
      </c>
      <c r="AK149" s="137">
        <f>'Lack of Coping Capacity'!R151</f>
        <v>0.5</v>
      </c>
      <c r="AL149" s="137">
        <f>'Lack of Coping Capacity'!Z151</f>
        <v>4.2</v>
      </c>
      <c r="AM149" s="82">
        <f>'Imputed and missing data hidden'!BU147</f>
        <v>17</v>
      </c>
      <c r="AN149" s="83">
        <f t="shared" si="35"/>
        <v>0.33333333333333331</v>
      </c>
      <c r="AO149" s="82" t="str">
        <f t="shared" si="36"/>
        <v/>
      </c>
      <c r="AP149" s="84">
        <f>'Indicator Date hidden2'!BV148</f>
        <v>0.57692307692307687</v>
      </c>
    </row>
    <row r="150" spans="1:42">
      <c r="A150" s="77" t="str">
        <f>'Indicator Data'!A152</f>
        <v>Samoa</v>
      </c>
      <c r="B150" s="77" t="str">
        <f>'Indicator Data'!B152</f>
        <v>WSM</v>
      </c>
      <c r="C150" s="79">
        <f t="shared" si="30"/>
        <v>3</v>
      </c>
      <c r="D150" s="79" t="str">
        <f t="shared" si="37"/>
        <v>Low</v>
      </c>
      <c r="E150" s="80">
        <f t="shared" si="31"/>
        <v>109</v>
      </c>
      <c r="F150" s="81">
        <f>VLOOKUP($B150,'Lack of Reliability Index'!$A$2:$H$192,8,FALSE)</f>
        <v>6.3448275862068968</v>
      </c>
      <c r="G150" s="79">
        <f t="shared" si="32"/>
        <v>1.7</v>
      </c>
      <c r="H150" s="79">
        <f>'Hazard &amp; Exposure'!CW152</f>
        <v>3.1</v>
      </c>
      <c r="I150" s="85">
        <f>'Hazard &amp; Exposure'!AL152</f>
        <v>4.4000000000000004</v>
      </c>
      <c r="J150" s="85">
        <f>'Hazard &amp; Exposure'!AM152</f>
        <v>0</v>
      </c>
      <c r="K150" s="85">
        <f>'Hazard &amp; Exposure'!AN152</f>
        <v>4.2</v>
      </c>
      <c r="L150" s="85">
        <f>'Hazard &amp; Exposure'!AO152</f>
        <v>6.3</v>
      </c>
      <c r="M150" s="85">
        <f>'Hazard &amp; Exposure'!AP152</f>
        <v>0</v>
      </c>
      <c r="N150" s="85">
        <f>'Hazard &amp; Exposure'!AS152</f>
        <v>0.5</v>
      </c>
      <c r="O150" s="85">
        <f>'Hazard &amp; Exposure'!CV152</f>
        <v>4.0999999999999996</v>
      </c>
      <c r="P150" s="79">
        <f>'Hazard &amp; Exposure'!CZ152</f>
        <v>0</v>
      </c>
      <c r="Q150" s="85">
        <f>'Hazard &amp; Exposure'!CX152</f>
        <v>0</v>
      </c>
      <c r="R150" s="85">
        <f>'Hazard &amp; Exposure'!CY152</f>
        <v>0</v>
      </c>
      <c r="S150" s="79">
        <f t="shared" si="33"/>
        <v>3.9</v>
      </c>
      <c r="T150" s="79">
        <f>Vulnerability!O152</f>
        <v>5.9</v>
      </c>
      <c r="U150" s="132">
        <f>Vulnerability!E152</f>
        <v>4.5999999999999996</v>
      </c>
      <c r="V150" s="132">
        <f>Vulnerability!H152</f>
        <v>4.4000000000000004</v>
      </c>
      <c r="W150" s="132">
        <f>Vulnerability!N152</f>
        <v>9.8000000000000007</v>
      </c>
      <c r="X150" s="79">
        <f>Vulnerability!AM152</f>
        <v>1.1000000000000001</v>
      </c>
      <c r="Y150" s="132">
        <f>Vulnerability!T152</f>
        <v>0</v>
      </c>
      <c r="Z150" s="131">
        <f>Vulnerability!AB152</f>
        <v>4.9000000000000004</v>
      </c>
      <c r="AA150" s="131">
        <f>Vulnerability!AE152</f>
        <v>1</v>
      </c>
      <c r="AB150" s="131">
        <f>Vulnerability!AH152</f>
        <v>0</v>
      </c>
      <c r="AC150" s="131">
        <f>Vulnerability!AK152</f>
        <v>1.5</v>
      </c>
      <c r="AD150" s="132">
        <f>Vulnerability!AL152</f>
        <v>2.1</v>
      </c>
      <c r="AE150" s="79">
        <f t="shared" si="34"/>
        <v>4</v>
      </c>
      <c r="AF150" s="79">
        <f>'Lack of Coping Capacity'!H152</f>
        <v>4.5</v>
      </c>
      <c r="AG150" s="137">
        <f>'Lack of Coping Capacity'!D152</f>
        <v>4.5999999999999996</v>
      </c>
      <c r="AH150" s="137">
        <f>'Lack of Coping Capacity'!G152</f>
        <v>4.4000000000000004</v>
      </c>
      <c r="AI150" s="79">
        <f>'Lack of Coping Capacity'!AA152</f>
        <v>3.5</v>
      </c>
      <c r="AJ150" s="137">
        <f>'Lack of Coping Capacity'!M152</f>
        <v>2.5</v>
      </c>
      <c r="AK150" s="137">
        <f>'Lack of Coping Capacity'!R152</f>
        <v>1.6</v>
      </c>
      <c r="AL150" s="137">
        <f>'Lack of Coping Capacity'!Z152</f>
        <v>6.5</v>
      </c>
      <c r="AM150" s="82">
        <f>'Imputed and missing data hidden'!BU148</f>
        <v>10</v>
      </c>
      <c r="AN150" s="83">
        <f t="shared" si="35"/>
        <v>0.19607843137254902</v>
      </c>
      <c r="AO150" s="82" t="str">
        <f t="shared" si="36"/>
        <v/>
      </c>
      <c r="AP150" s="84">
        <f>'Indicator Date hidden2'!BV149</f>
        <v>0.68965517241379315</v>
      </c>
    </row>
    <row r="151" spans="1:42">
      <c r="A151" s="77" t="str">
        <f>'Indicator Data'!A153</f>
        <v>Sao Tome and Principe</v>
      </c>
      <c r="B151" s="77" t="str">
        <f>'Indicator Data'!B153</f>
        <v>STP</v>
      </c>
      <c r="C151" s="79">
        <f t="shared" si="30"/>
        <v>2.4</v>
      </c>
      <c r="D151" s="79" t="str">
        <f t="shared" si="37"/>
        <v>Low</v>
      </c>
      <c r="E151" s="80">
        <f t="shared" si="31"/>
        <v>144</v>
      </c>
      <c r="F151" s="81">
        <f>VLOOKUP($B151,'Lack of Reliability Index'!$A$2:$H$192,8,FALSE)</f>
        <v>2.6909090909090905</v>
      </c>
      <c r="G151" s="79">
        <f t="shared" si="32"/>
        <v>0.7</v>
      </c>
      <c r="H151" s="79">
        <f>'Hazard &amp; Exposure'!CW153</f>
        <v>1.4</v>
      </c>
      <c r="I151" s="85">
        <f>'Hazard &amp; Exposure'!AL153</f>
        <v>0.1</v>
      </c>
      <c r="J151" s="85">
        <f>'Hazard &amp; Exposure'!AM153</f>
        <v>0</v>
      </c>
      <c r="K151" s="85">
        <f>'Hazard &amp; Exposure'!AN153</f>
        <v>0</v>
      </c>
      <c r="L151" s="85">
        <f>'Hazard &amp; Exposure'!AO153</f>
        <v>0</v>
      </c>
      <c r="M151" s="85">
        <f>'Hazard &amp; Exposure'!AP153</f>
        <v>2.1</v>
      </c>
      <c r="N151" s="85">
        <f>'Hazard &amp; Exposure'!AS153</f>
        <v>0</v>
      </c>
      <c r="O151" s="85">
        <f>'Hazard &amp; Exposure'!CV153</f>
        <v>5.8</v>
      </c>
      <c r="P151" s="79">
        <f>'Hazard &amp; Exposure'!CZ153</f>
        <v>0</v>
      </c>
      <c r="Q151" s="85">
        <f>'Hazard &amp; Exposure'!CX153</f>
        <v>0</v>
      </c>
      <c r="R151" s="85">
        <f>'Hazard &amp; Exposure'!CY153</f>
        <v>0</v>
      </c>
      <c r="S151" s="79">
        <f t="shared" si="33"/>
        <v>3.8</v>
      </c>
      <c r="T151" s="79">
        <f>Vulnerability!O153</f>
        <v>5.7</v>
      </c>
      <c r="U151" s="132">
        <f>Vulnerability!E153</f>
        <v>6</v>
      </c>
      <c r="V151" s="132">
        <f>Vulnerability!H153</f>
        <v>5.3</v>
      </c>
      <c r="W151" s="132">
        <f>Vulnerability!N153</f>
        <v>5.6</v>
      </c>
      <c r="X151" s="79">
        <f>Vulnerability!AM153</f>
        <v>1.2</v>
      </c>
      <c r="Y151" s="132">
        <f>Vulnerability!T153</f>
        <v>0</v>
      </c>
      <c r="Z151" s="131">
        <f>Vulnerability!AB153</f>
        <v>2</v>
      </c>
      <c r="AA151" s="131">
        <f>Vulnerability!AE153</f>
        <v>1.2</v>
      </c>
      <c r="AB151" s="131">
        <f>Vulnerability!AH153</f>
        <v>0.1</v>
      </c>
      <c r="AC151" s="131">
        <f>Vulnerability!AK153</f>
        <v>4.9000000000000004</v>
      </c>
      <c r="AD151" s="132">
        <f>Vulnerability!AL153</f>
        <v>2.2000000000000002</v>
      </c>
      <c r="AE151" s="79">
        <f t="shared" si="34"/>
        <v>5.4</v>
      </c>
      <c r="AF151" s="79">
        <f>'Lack of Coping Capacity'!H153</f>
        <v>6.1</v>
      </c>
      <c r="AG151" s="137" t="str">
        <f>'Lack of Coping Capacity'!D153</f>
        <v>x</v>
      </c>
      <c r="AH151" s="137">
        <f>'Lack of Coping Capacity'!G153</f>
        <v>6.1</v>
      </c>
      <c r="AI151" s="79">
        <f>'Lack of Coping Capacity'!AA153</f>
        <v>4.5</v>
      </c>
      <c r="AJ151" s="137">
        <f>'Lack of Coping Capacity'!M153</f>
        <v>3.6</v>
      </c>
      <c r="AK151" s="137">
        <f>'Lack of Coping Capacity'!R153</f>
        <v>4.5999999999999996</v>
      </c>
      <c r="AL151" s="137">
        <f>'Lack of Coping Capacity'!Z153</f>
        <v>5.3</v>
      </c>
      <c r="AM151" s="82">
        <f>'Imputed and missing data hidden'!BU149</f>
        <v>1</v>
      </c>
      <c r="AN151" s="83">
        <f t="shared" si="35"/>
        <v>1.9607843137254902E-2</v>
      </c>
      <c r="AO151" s="82" t="str">
        <f t="shared" si="36"/>
        <v/>
      </c>
      <c r="AP151" s="84">
        <f>'Indicator Date hidden2'!BV150</f>
        <v>0.45454545454545453</v>
      </c>
    </row>
    <row r="152" spans="1:42">
      <c r="A152" s="77" t="str">
        <f>'Indicator Data'!A154</f>
        <v>Saudi Arabia</v>
      </c>
      <c r="B152" s="77" t="str">
        <f>'Indicator Data'!B154</f>
        <v>SAU</v>
      </c>
      <c r="C152" s="79">
        <f t="shared" si="30"/>
        <v>2.8</v>
      </c>
      <c r="D152" s="79" t="str">
        <f t="shared" si="37"/>
        <v>Low</v>
      </c>
      <c r="E152" s="80">
        <f t="shared" si="31"/>
        <v>123</v>
      </c>
      <c r="F152" s="81">
        <f>VLOOKUP($B152,'Lack of Reliability Index'!$A$2:$H$192,8,FALSE)</f>
        <v>2.5748633879781426</v>
      </c>
      <c r="G152" s="79">
        <f t="shared" si="32"/>
        <v>3.4</v>
      </c>
      <c r="H152" s="79">
        <f>'Hazard &amp; Exposure'!CW154</f>
        <v>3.5</v>
      </c>
      <c r="I152" s="85">
        <f>'Hazard &amp; Exposure'!AL154</f>
        <v>1.8</v>
      </c>
      <c r="J152" s="85">
        <f>'Hazard &amp; Exposure'!AM154</f>
        <v>4.8</v>
      </c>
      <c r="K152" s="85">
        <f>'Hazard &amp; Exposure'!AN154</f>
        <v>0</v>
      </c>
      <c r="L152" s="85">
        <f>'Hazard &amp; Exposure'!AO154</f>
        <v>0</v>
      </c>
      <c r="M152" s="85">
        <f>'Hazard &amp; Exposure'!AP154</f>
        <v>4.7</v>
      </c>
      <c r="N152" s="85">
        <f>'Hazard &amp; Exposure'!AS154</f>
        <v>5</v>
      </c>
      <c r="O152" s="85">
        <f>'Hazard &amp; Exposure'!CV154</f>
        <v>5.8</v>
      </c>
      <c r="P152" s="79">
        <f>'Hazard &amp; Exposure'!CZ154</f>
        <v>3.2</v>
      </c>
      <c r="Q152" s="85">
        <f>'Hazard &amp; Exposure'!CX154</f>
        <v>3.6</v>
      </c>
      <c r="R152" s="85">
        <f>'Hazard &amp; Exposure'!CY154</f>
        <v>2.7</v>
      </c>
      <c r="S152" s="79">
        <f t="shared" si="33"/>
        <v>2.1</v>
      </c>
      <c r="T152" s="79">
        <f>Vulnerability!O154</f>
        <v>1</v>
      </c>
      <c r="U152" s="132">
        <f>Vulnerability!E154</f>
        <v>0.5</v>
      </c>
      <c r="V152" s="132">
        <f>Vulnerability!H154</f>
        <v>3.1</v>
      </c>
      <c r="W152" s="132">
        <f>Vulnerability!N154</f>
        <v>0</v>
      </c>
      <c r="X152" s="79">
        <f>Vulnerability!AM154</f>
        <v>3.1</v>
      </c>
      <c r="Y152" s="132">
        <f>Vulnerability!T154</f>
        <v>5</v>
      </c>
      <c r="Z152" s="131">
        <f>Vulnerability!AB154</f>
        <v>0.1</v>
      </c>
      <c r="AA152" s="131">
        <f>Vulnerability!AE154</f>
        <v>0.7</v>
      </c>
      <c r="AB152" s="131">
        <f>Vulnerability!AH154</f>
        <v>0</v>
      </c>
      <c r="AC152" s="131">
        <f>Vulnerability!AK154</f>
        <v>1</v>
      </c>
      <c r="AD152" s="132">
        <f>Vulnerability!AL154</f>
        <v>0.5</v>
      </c>
      <c r="AE152" s="79">
        <f t="shared" si="34"/>
        <v>3.1</v>
      </c>
      <c r="AF152" s="79">
        <f>'Lack of Coping Capacity'!H154</f>
        <v>4.3</v>
      </c>
      <c r="AG152" s="137" t="str">
        <f>'Lack of Coping Capacity'!D154</f>
        <v>x</v>
      </c>
      <c r="AH152" s="137">
        <f>'Lack of Coping Capacity'!G154</f>
        <v>4.3</v>
      </c>
      <c r="AI152" s="79">
        <f>'Lack of Coping Capacity'!AA154</f>
        <v>1.8</v>
      </c>
      <c r="AJ152" s="137">
        <f>'Lack of Coping Capacity'!M154</f>
        <v>1</v>
      </c>
      <c r="AK152" s="137">
        <f>'Lack of Coping Capacity'!R154</f>
        <v>3.4</v>
      </c>
      <c r="AL152" s="137">
        <f>'Lack of Coping Capacity'!Z154</f>
        <v>0.9</v>
      </c>
      <c r="AM152" s="82">
        <f>'Imputed and missing data hidden'!BU150</f>
        <v>9</v>
      </c>
      <c r="AN152" s="83">
        <f t="shared" si="35"/>
        <v>0.17647058823529413</v>
      </c>
      <c r="AO152" s="82" t="str">
        <f t="shared" si="36"/>
        <v/>
      </c>
      <c r="AP152" s="84">
        <f>'Indicator Date hidden2'!BV151</f>
        <v>3.2786885245901641E-2</v>
      </c>
    </row>
    <row r="153" spans="1:42">
      <c r="A153" s="77" t="str">
        <f>'Indicator Data'!A155</f>
        <v>Senegal</v>
      </c>
      <c r="B153" s="77" t="str">
        <f>'Indicator Data'!B155</f>
        <v>SEN</v>
      </c>
      <c r="C153" s="79">
        <f t="shared" si="30"/>
        <v>4.0999999999999996</v>
      </c>
      <c r="D153" s="79" t="str">
        <f t="shared" si="37"/>
        <v>Medium</v>
      </c>
      <c r="E153" s="80">
        <f t="shared" si="31"/>
        <v>65</v>
      </c>
      <c r="F153" s="81">
        <f>VLOOKUP($B153,'Lack of Reliability Index'!$A$2:$H$192,8,FALSE)</f>
        <v>0.75117370892018798</v>
      </c>
      <c r="G153" s="79">
        <f t="shared" si="32"/>
        <v>2.7</v>
      </c>
      <c r="H153" s="79">
        <f>'Hazard &amp; Exposure'!CW155</f>
        <v>4.5999999999999996</v>
      </c>
      <c r="I153" s="85">
        <f>'Hazard &amp; Exposure'!AL155</f>
        <v>0.1</v>
      </c>
      <c r="J153" s="85">
        <f>'Hazard &amp; Exposure'!AM155</f>
        <v>6.3</v>
      </c>
      <c r="K153" s="85">
        <f>'Hazard &amp; Exposure'!AN155</f>
        <v>3.9</v>
      </c>
      <c r="L153" s="85">
        <f>'Hazard &amp; Exposure'!AO155</f>
        <v>0</v>
      </c>
      <c r="M153" s="85">
        <f>'Hazard &amp; Exposure'!AP155</f>
        <v>5.5</v>
      </c>
      <c r="N153" s="85">
        <f>'Hazard &amp; Exposure'!AS155</f>
        <v>6.5</v>
      </c>
      <c r="O153" s="85">
        <f>'Hazard &amp; Exposure'!CV155</f>
        <v>6.5</v>
      </c>
      <c r="P153" s="79">
        <f>'Hazard &amp; Exposure'!CZ155</f>
        <v>0.2</v>
      </c>
      <c r="Q153" s="85">
        <f>'Hazard &amp; Exposure'!CX155</f>
        <v>0.3</v>
      </c>
      <c r="R153" s="85">
        <f>'Hazard &amp; Exposure'!CY155</f>
        <v>0</v>
      </c>
      <c r="S153" s="79">
        <f t="shared" si="33"/>
        <v>4.7</v>
      </c>
      <c r="T153" s="79">
        <f>Vulnerability!O155</f>
        <v>6.2</v>
      </c>
      <c r="U153" s="132">
        <f>Vulnerability!E155</f>
        <v>8.4</v>
      </c>
      <c r="V153" s="132">
        <f>Vulnerability!H155</f>
        <v>4.8</v>
      </c>
      <c r="W153" s="132">
        <f>Vulnerability!N155</f>
        <v>3.3</v>
      </c>
      <c r="X153" s="79">
        <f>Vulnerability!AM155</f>
        <v>2.8</v>
      </c>
      <c r="Y153" s="132">
        <f>Vulnerability!T155</f>
        <v>3.9</v>
      </c>
      <c r="Z153" s="131">
        <f>Vulnerability!AB155</f>
        <v>1.5</v>
      </c>
      <c r="AA153" s="131">
        <f>Vulnerability!AE155</f>
        <v>3</v>
      </c>
      <c r="AB153" s="131">
        <f>Vulnerability!AH155</f>
        <v>0</v>
      </c>
      <c r="AC153" s="131">
        <f>Vulnerability!AK155</f>
        <v>1.8</v>
      </c>
      <c r="AD153" s="132">
        <f>Vulnerability!AL155</f>
        <v>1.6</v>
      </c>
      <c r="AE153" s="79">
        <f t="shared" si="34"/>
        <v>5.3</v>
      </c>
      <c r="AF153" s="79">
        <f>'Lack of Coping Capacity'!H155</f>
        <v>5.0999999999999996</v>
      </c>
      <c r="AG153" s="137">
        <f>'Lack of Coping Capacity'!D155</f>
        <v>4.7</v>
      </c>
      <c r="AH153" s="137">
        <f>'Lack of Coping Capacity'!G155</f>
        <v>5.4</v>
      </c>
      <c r="AI153" s="79">
        <f>'Lack of Coping Capacity'!AA155</f>
        <v>5.5</v>
      </c>
      <c r="AJ153" s="137">
        <f>'Lack of Coping Capacity'!M155</f>
        <v>4.7</v>
      </c>
      <c r="AK153" s="137">
        <f>'Lack of Coping Capacity'!R155</f>
        <v>5.4</v>
      </c>
      <c r="AL153" s="137">
        <f>'Lack of Coping Capacity'!Z155</f>
        <v>6.4</v>
      </c>
      <c r="AM153" s="82">
        <f>'Imputed and missing data hidden'!BU151</f>
        <v>0</v>
      </c>
      <c r="AN153" s="83">
        <f t="shared" si="35"/>
        <v>0</v>
      </c>
      <c r="AO153" s="82" t="str">
        <f t="shared" si="36"/>
        <v/>
      </c>
      <c r="AP153" s="84">
        <f>'Indicator Date hidden2'!BV152</f>
        <v>0.14084507042253522</v>
      </c>
    </row>
    <row r="154" spans="1:42">
      <c r="A154" s="77" t="str">
        <f>'Indicator Data'!A156</f>
        <v>Serbia</v>
      </c>
      <c r="B154" s="77" t="str">
        <f>'Indicator Data'!B156</f>
        <v>SRB</v>
      </c>
      <c r="C154" s="79">
        <f t="shared" si="30"/>
        <v>2.9</v>
      </c>
      <c r="D154" s="79" t="str">
        <f t="shared" si="37"/>
        <v>Low</v>
      </c>
      <c r="E154" s="80">
        <f t="shared" si="31"/>
        <v>115</v>
      </c>
      <c r="F154" s="81">
        <f>VLOOKUP($B154,'Lack of Reliability Index'!$A$2:$H$192,8,FALSE)</f>
        <v>2.4646464646464654</v>
      </c>
      <c r="G154" s="79">
        <f t="shared" si="32"/>
        <v>1.9</v>
      </c>
      <c r="H154" s="79">
        <f>'Hazard &amp; Exposure'!CW156</f>
        <v>3.4</v>
      </c>
      <c r="I154" s="85">
        <f>'Hazard &amp; Exposure'!AL156</f>
        <v>5.3</v>
      </c>
      <c r="J154" s="85">
        <f>'Hazard &amp; Exposure'!AM156</f>
        <v>7.7</v>
      </c>
      <c r="K154" s="85">
        <f>'Hazard &amp; Exposure'!AN156</f>
        <v>0</v>
      </c>
      <c r="L154" s="85">
        <f>'Hazard &amp; Exposure'!AO156</f>
        <v>0</v>
      </c>
      <c r="M154" s="85">
        <f>'Hazard &amp; Exposure'!AP156</f>
        <v>0</v>
      </c>
      <c r="N154" s="85">
        <f>'Hazard &amp; Exposure'!AS156</f>
        <v>2.9</v>
      </c>
      <c r="O154" s="85">
        <f>'Hazard &amp; Exposure'!CV156</f>
        <v>4</v>
      </c>
      <c r="P154" s="79">
        <f>'Hazard &amp; Exposure'!CZ156</f>
        <v>0.1</v>
      </c>
      <c r="Q154" s="85">
        <f>'Hazard &amp; Exposure'!CX156</f>
        <v>0.2</v>
      </c>
      <c r="R154" s="85">
        <f>'Hazard &amp; Exposure'!CY156</f>
        <v>0</v>
      </c>
      <c r="S154" s="79">
        <f t="shared" si="33"/>
        <v>3.4</v>
      </c>
      <c r="T154" s="79">
        <f>Vulnerability!O156</f>
        <v>1.5</v>
      </c>
      <c r="U154" s="132">
        <f>Vulnerability!E156</f>
        <v>1</v>
      </c>
      <c r="V154" s="132">
        <f>Vulnerability!H156</f>
        <v>1.8</v>
      </c>
      <c r="W154" s="132">
        <f>Vulnerability!N156</f>
        <v>2</v>
      </c>
      <c r="X154" s="79">
        <f>Vulnerability!AM156</f>
        <v>5</v>
      </c>
      <c r="Y154" s="132">
        <f>Vulnerability!T156</f>
        <v>7.7</v>
      </c>
      <c r="Z154" s="131">
        <f>Vulnerability!AB156</f>
        <v>0.2</v>
      </c>
      <c r="AA154" s="131">
        <f>Vulnerability!AE156</f>
        <v>0.3</v>
      </c>
      <c r="AB154" s="131">
        <f>Vulnerability!AH156</f>
        <v>0.1</v>
      </c>
      <c r="AC154" s="131">
        <f>Vulnerability!AK156</f>
        <v>0.3</v>
      </c>
      <c r="AD154" s="132">
        <f>Vulnerability!AL156</f>
        <v>0.2</v>
      </c>
      <c r="AE154" s="79">
        <f t="shared" si="34"/>
        <v>3.6</v>
      </c>
      <c r="AF154" s="79">
        <f>'Lack of Coping Capacity'!H156</f>
        <v>5.3</v>
      </c>
      <c r="AG154" s="137">
        <f>'Lack of Coping Capacity'!D156</f>
        <v>4.9000000000000004</v>
      </c>
      <c r="AH154" s="137">
        <f>'Lack of Coping Capacity'!G156</f>
        <v>5.7</v>
      </c>
      <c r="AI154" s="79">
        <f>'Lack of Coping Capacity'!AA156</f>
        <v>1.3</v>
      </c>
      <c r="AJ154" s="137">
        <f>'Lack of Coping Capacity'!M156</f>
        <v>1.4</v>
      </c>
      <c r="AK154" s="137">
        <f>'Lack of Coping Capacity'!R156</f>
        <v>1.2</v>
      </c>
      <c r="AL154" s="137">
        <f>'Lack of Coping Capacity'!Z156</f>
        <v>1.3</v>
      </c>
      <c r="AM154" s="82">
        <f>'Imputed and missing data hidden'!BU152</f>
        <v>5</v>
      </c>
      <c r="AN154" s="83">
        <f t="shared" si="35"/>
        <v>9.8039215686274508E-2</v>
      </c>
      <c r="AO154" s="82" t="str">
        <f t="shared" si="36"/>
        <v/>
      </c>
      <c r="AP154" s="84">
        <f>'Indicator Date hidden2'!BV153</f>
        <v>0.21212121212121213</v>
      </c>
    </row>
    <row r="155" spans="1:42">
      <c r="A155" s="77" t="str">
        <f>'Indicator Data'!A157</f>
        <v>Seychelles</v>
      </c>
      <c r="B155" s="77" t="str">
        <f>'Indicator Data'!B157</f>
        <v>SYC</v>
      </c>
      <c r="C155" s="79">
        <f t="shared" si="30"/>
        <v>1.4</v>
      </c>
      <c r="D155" s="79" t="str">
        <f t="shared" si="37"/>
        <v>Very Low</v>
      </c>
      <c r="E155" s="80">
        <f t="shared" si="31"/>
        <v>186</v>
      </c>
      <c r="F155" s="81">
        <f>VLOOKUP($B155,'Lack of Reliability Index'!$A$2:$H$192,8,FALSE)</f>
        <v>5.2971751412429366</v>
      </c>
      <c r="G155" s="79">
        <f t="shared" si="32"/>
        <v>1.2</v>
      </c>
      <c r="H155" s="79">
        <f>'Hazard &amp; Exposure'!CW157</f>
        <v>2.2000000000000002</v>
      </c>
      <c r="I155" s="85">
        <f>'Hazard &amp; Exposure'!AL157</f>
        <v>0.1</v>
      </c>
      <c r="J155" s="85">
        <f>'Hazard &amp; Exposure'!AM157</f>
        <v>0</v>
      </c>
      <c r="K155" s="85">
        <f>'Hazard &amp; Exposure'!AN157</f>
        <v>7.8</v>
      </c>
      <c r="L155" s="85">
        <f>'Hazard &amp; Exposure'!AO157</f>
        <v>0</v>
      </c>
      <c r="M155" s="85">
        <f>'Hazard &amp; Exposure'!AP157</f>
        <v>0</v>
      </c>
      <c r="N155" s="85">
        <f>'Hazard &amp; Exposure'!AS157</f>
        <v>0</v>
      </c>
      <c r="O155" s="85">
        <f>'Hazard &amp; Exposure'!CV157</f>
        <v>2.8</v>
      </c>
      <c r="P155" s="79">
        <f>'Hazard &amp; Exposure'!CZ157</f>
        <v>0</v>
      </c>
      <c r="Q155" s="85">
        <f>'Hazard &amp; Exposure'!CX157</f>
        <v>0</v>
      </c>
      <c r="R155" s="85">
        <f>'Hazard &amp; Exposure'!CY157</f>
        <v>0</v>
      </c>
      <c r="S155" s="79">
        <f t="shared" si="33"/>
        <v>0.9</v>
      </c>
      <c r="T155" s="79">
        <f>Vulnerability!O157</f>
        <v>1.5</v>
      </c>
      <c r="U155" s="132">
        <f>Vulnerability!E157</f>
        <v>1.9</v>
      </c>
      <c r="V155" s="132">
        <f>Vulnerability!H157</f>
        <v>1.8</v>
      </c>
      <c r="W155" s="132">
        <f>Vulnerability!N157</f>
        <v>0.2</v>
      </c>
      <c r="X155" s="79">
        <f>Vulnerability!AM157</f>
        <v>0.3</v>
      </c>
      <c r="Y155" s="132">
        <f>Vulnerability!T157</f>
        <v>0</v>
      </c>
      <c r="Z155" s="131">
        <f>Vulnerability!AB157</f>
        <v>0.2</v>
      </c>
      <c r="AA155" s="131">
        <f>Vulnerability!AE157</f>
        <v>1</v>
      </c>
      <c r="AB155" s="131">
        <f>Vulnerability!AH157</f>
        <v>0</v>
      </c>
      <c r="AC155" s="131">
        <f>Vulnerability!AK157</f>
        <v>0.9</v>
      </c>
      <c r="AD155" s="132">
        <f>Vulnerability!AL157</f>
        <v>0.5</v>
      </c>
      <c r="AE155" s="79">
        <f t="shared" si="34"/>
        <v>2.7</v>
      </c>
      <c r="AF155" s="79">
        <f>'Lack of Coping Capacity'!H157</f>
        <v>3.8</v>
      </c>
      <c r="AG155" s="137">
        <f>'Lack of Coping Capacity'!D157</f>
        <v>4.3</v>
      </c>
      <c r="AH155" s="137">
        <f>'Lack of Coping Capacity'!G157</f>
        <v>3.3</v>
      </c>
      <c r="AI155" s="79">
        <f>'Lack of Coping Capacity'!AA157</f>
        <v>1.4</v>
      </c>
      <c r="AJ155" s="137">
        <f>'Lack of Coping Capacity'!M157</f>
        <v>0.8</v>
      </c>
      <c r="AK155" s="137">
        <f>'Lack of Coping Capacity'!R157</f>
        <v>0.8</v>
      </c>
      <c r="AL155" s="137">
        <f>'Lack of Coping Capacity'!Z157</f>
        <v>2.5</v>
      </c>
      <c r="AM155" s="82">
        <f>'Imputed and missing data hidden'!BU153</f>
        <v>8</v>
      </c>
      <c r="AN155" s="83">
        <f t="shared" si="35"/>
        <v>0.15686274509803921</v>
      </c>
      <c r="AO155" s="82" t="str">
        <f t="shared" si="36"/>
        <v/>
      </c>
      <c r="AP155" s="84">
        <f>'Indicator Date hidden2'!BV154</f>
        <v>0.59322033898305082</v>
      </c>
    </row>
    <row r="156" spans="1:42">
      <c r="A156" s="77" t="str">
        <f>'Indicator Data'!A158</f>
        <v>Sierra Leone</v>
      </c>
      <c r="B156" s="77" t="str">
        <f>'Indicator Data'!B158</f>
        <v>SLE</v>
      </c>
      <c r="C156" s="79">
        <f t="shared" si="30"/>
        <v>4.2</v>
      </c>
      <c r="D156" s="79" t="str">
        <f t="shared" si="37"/>
        <v>Medium</v>
      </c>
      <c r="E156" s="80">
        <f t="shared" si="31"/>
        <v>61</v>
      </c>
      <c r="F156" s="81">
        <f>VLOOKUP($B156,'Lack of Reliability Index'!$A$2:$H$192,8,FALSE)</f>
        <v>1.2018779342723001</v>
      </c>
      <c r="G156" s="79">
        <f t="shared" si="32"/>
        <v>2.1</v>
      </c>
      <c r="H156" s="79">
        <f>'Hazard &amp; Exposure'!CW158</f>
        <v>3.8</v>
      </c>
      <c r="I156" s="85">
        <f>'Hazard &amp; Exposure'!AL158</f>
        <v>0.1</v>
      </c>
      <c r="J156" s="85">
        <f>'Hazard &amp; Exposure'!AM158</f>
        <v>5.8</v>
      </c>
      <c r="K156" s="85">
        <f>'Hazard &amp; Exposure'!AN158</f>
        <v>2.9</v>
      </c>
      <c r="L156" s="85">
        <f>'Hazard &amp; Exposure'!AO158</f>
        <v>0</v>
      </c>
      <c r="M156" s="85">
        <f>'Hazard &amp; Exposure'!AP158</f>
        <v>4.7</v>
      </c>
      <c r="N156" s="85">
        <f>'Hazard &amp; Exposure'!AS158</f>
        <v>0.9</v>
      </c>
      <c r="O156" s="85">
        <f>'Hazard &amp; Exposure'!CV158</f>
        <v>7.9</v>
      </c>
      <c r="P156" s="79">
        <f>'Hazard &amp; Exposure'!CZ158</f>
        <v>0.1</v>
      </c>
      <c r="Q156" s="85">
        <f>'Hazard &amp; Exposure'!CX158</f>
        <v>0.1</v>
      </c>
      <c r="R156" s="85">
        <f>'Hazard &amp; Exposure'!CY158</f>
        <v>0</v>
      </c>
      <c r="S156" s="79">
        <f t="shared" si="33"/>
        <v>5.6</v>
      </c>
      <c r="T156" s="79">
        <f>Vulnerability!O158</f>
        <v>6.9</v>
      </c>
      <c r="U156" s="132">
        <f>Vulnerability!E158</f>
        <v>9</v>
      </c>
      <c r="V156" s="132">
        <f>Vulnerability!H158</f>
        <v>5.5</v>
      </c>
      <c r="W156" s="132">
        <f>Vulnerability!N158</f>
        <v>4</v>
      </c>
      <c r="X156" s="79">
        <f>Vulnerability!AM158</f>
        <v>3.8</v>
      </c>
      <c r="Y156" s="132">
        <f>Vulnerability!T158</f>
        <v>2.1</v>
      </c>
      <c r="Z156" s="131">
        <f>Vulnerability!AB158</f>
        <v>6.2</v>
      </c>
      <c r="AA156" s="131">
        <f>Vulnerability!AE158</f>
        <v>5.3</v>
      </c>
      <c r="AB156" s="131">
        <f>Vulnerability!AH158</f>
        <v>0</v>
      </c>
      <c r="AC156" s="131">
        <f>Vulnerability!AK158</f>
        <v>7.1</v>
      </c>
      <c r="AD156" s="132">
        <f>Vulnerability!AL158</f>
        <v>5.0999999999999996</v>
      </c>
      <c r="AE156" s="79">
        <f t="shared" si="34"/>
        <v>6.3</v>
      </c>
      <c r="AF156" s="79">
        <f>'Lack of Coping Capacity'!H158</f>
        <v>5.2</v>
      </c>
      <c r="AG156" s="137">
        <f>'Lack of Coping Capacity'!D158</f>
        <v>3.5</v>
      </c>
      <c r="AH156" s="137">
        <f>'Lack of Coping Capacity'!G158</f>
        <v>6.9</v>
      </c>
      <c r="AI156" s="79">
        <f>'Lack of Coping Capacity'!AA158</f>
        <v>7.2</v>
      </c>
      <c r="AJ156" s="137">
        <f>'Lack of Coping Capacity'!M158</f>
        <v>7.2</v>
      </c>
      <c r="AK156" s="137">
        <f>'Lack of Coping Capacity'!R158</f>
        <v>7.8</v>
      </c>
      <c r="AL156" s="137">
        <f>'Lack of Coping Capacity'!Z158</f>
        <v>6.7</v>
      </c>
      <c r="AM156" s="82">
        <f>'Imputed and missing data hidden'!BU154</f>
        <v>0</v>
      </c>
      <c r="AN156" s="83">
        <f t="shared" si="35"/>
        <v>0</v>
      </c>
      <c r="AO156" s="82" t="str">
        <f t="shared" si="36"/>
        <v/>
      </c>
      <c r="AP156" s="84">
        <f>'Indicator Date hidden2'!BV155</f>
        <v>0.22535211267605634</v>
      </c>
    </row>
    <row r="157" spans="1:42">
      <c r="A157" s="77" t="str">
        <f>'Indicator Data'!A159</f>
        <v>Singapore</v>
      </c>
      <c r="B157" s="77" t="str">
        <f>'Indicator Data'!B159</f>
        <v>SGP</v>
      </c>
      <c r="C157" s="79">
        <f t="shared" si="30"/>
        <v>0.7</v>
      </c>
      <c r="D157" s="79" t="str">
        <f t="shared" si="37"/>
        <v>Very Low</v>
      </c>
      <c r="E157" s="80">
        <f t="shared" si="31"/>
        <v>191</v>
      </c>
      <c r="F157" s="81">
        <f>VLOOKUP($B157,'Lack of Reliability Index'!$A$2:$H$192,8,FALSE)</f>
        <v>3.6519774011299431</v>
      </c>
      <c r="G157" s="79">
        <f t="shared" si="32"/>
        <v>0.6</v>
      </c>
      <c r="H157" s="79">
        <f>'Hazard &amp; Exposure'!CW159</f>
        <v>1.2</v>
      </c>
      <c r="I157" s="85">
        <f>'Hazard &amp; Exposure'!AL159</f>
        <v>0.1</v>
      </c>
      <c r="J157" s="85">
        <f>'Hazard &amp; Exposure'!AM159</f>
        <v>0</v>
      </c>
      <c r="K157" s="85">
        <f>'Hazard &amp; Exposure'!AN159</f>
        <v>0</v>
      </c>
      <c r="L157" s="85">
        <f>'Hazard &amp; Exposure'!AO159</f>
        <v>0</v>
      </c>
      <c r="M157" s="85">
        <f>'Hazard &amp; Exposure'!AP159</f>
        <v>2</v>
      </c>
      <c r="N157" s="85">
        <f>'Hazard &amp; Exposure'!AS159</f>
        <v>0</v>
      </c>
      <c r="O157" s="85">
        <f>'Hazard &amp; Exposure'!CV159</f>
        <v>4.8</v>
      </c>
      <c r="P157" s="79">
        <f>'Hazard &amp; Exposure'!CZ159</f>
        <v>0</v>
      </c>
      <c r="Q157" s="85">
        <f>'Hazard &amp; Exposure'!CX159</f>
        <v>0</v>
      </c>
      <c r="R157" s="85">
        <f>'Hazard &amp; Exposure'!CY159</f>
        <v>0</v>
      </c>
      <c r="S157" s="79">
        <f t="shared" si="33"/>
        <v>0.5</v>
      </c>
      <c r="T157" s="79">
        <f>Vulnerability!O159</f>
        <v>0.1</v>
      </c>
      <c r="U157" s="132">
        <f>Vulnerability!E159</f>
        <v>0</v>
      </c>
      <c r="V157" s="132">
        <f>Vulnerability!H159</f>
        <v>0.5</v>
      </c>
      <c r="W157" s="132">
        <f>Vulnerability!N159</f>
        <v>0</v>
      </c>
      <c r="X157" s="79">
        <f>Vulnerability!AM159</f>
        <v>0.9</v>
      </c>
      <c r="Y157" s="132">
        <f>Vulnerability!T159</f>
        <v>1.1000000000000001</v>
      </c>
      <c r="Z157" s="131">
        <f>Vulnerability!AB159</f>
        <v>0.5</v>
      </c>
      <c r="AA157" s="131">
        <f>Vulnerability!AE159</f>
        <v>0.2</v>
      </c>
      <c r="AB157" s="131">
        <f>Vulnerability!AH159</f>
        <v>0</v>
      </c>
      <c r="AC157" s="131">
        <f>Vulnerability!AK159</f>
        <v>2</v>
      </c>
      <c r="AD157" s="132">
        <f>Vulnerability!AL159</f>
        <v>0.7</v>
      </c>
      <c r="AE157" s="79">
        <f t="shared" si="34"/>
        <v>1</v>
      </c>
      <c r="AF157" s="79">
        <f>'Lack of Coping Capacity'!H159</f>
        <v>1.2</v>
      </c>
      <c r="AG157" s="137">
        <f>'Lack of Coping Capacity'!D159</f>
        <v>1.2</v>
      </c>
      <c r="AH157" s="137">
        <f>'Lack of Coping Capacity'!G159</f>
        <v>1.2</v>
      </c>
      <c r="AI157" s="79">
        <f>'Lack of Coping Capacity'!AA159</f>
        <v>0.7</v>
      </c>
      <c r="AJ157" s="137">
        <f>'Lack of Coping Capacity'!M159</f>
        <v>0.8</v>
      </c>
      <c r="AK157" s="137">
        <f>'Lack of Coping Capacity'!R159</f>
        <v>0</v>
      </c>
      <c r="AL157" s="137">
        <f>'Lack of Coping Capacity'!Z159</f>
        <v>1.3</v>
      </c>
      <c r="AM157" s="82">
        <f>'Imputed and missing data hidden'!BU155</f>
        <v>12</v>
      </c>
      <c r="AN157" s="83">
        <f t="shared" si="35"/>
        <v>0.23529411764705882</v>
      </c>
      <c r="AO157" s="82" t="str">
        <f t="shared" si="36"/>
        <v/>
      </c>
      <c r="AP157" s="84">
        <f>'Indicator Date hidden2'!BV156</f>
        <v>8.4745762711864403E-2</v>
      </c>
    </row>
    <row r="158" spans="1:42">
      <c r="A158" s="77" t="str">
        <f>'Indicator Data'!A160</f>
        <v>Slovakia</v>
      </c>
      <c r="B158" s="77" t="str">
        <f>'Indicator Data'!B160</f>
        <v>SVK</v>
      </c>
      <c r="C158" s="79">
        <f t="shared" si="30"/>
        <v>2.1</v>
      </c>
      <c r="D158" s="79" t="str">
        <f t="shared" si="37"/>
        <v>Very Low</v>
      </c>
      <c r="E158" s="80">
        <f t="shared" si="31"/>
        <v>161</v>
      </c>
      <c r="F158" s="81">
        <f>VLOOKUP($B158,'Lack of Reliability Index'!$A$2:$H$192,8,FALSE)</f>
        <v>3.1868852459016388</v>
      </c>
      <c r="G158" s="79">
        <f t="shared" si="32"/>
        <v>1.3</v>
      </c>
      <c r="H158" s="79">
        <f>'Hazard &amp; Exposure'!CW160</f>
        <v>2.4</v>
      </c>
      <c r="I158" s="85">
        <f>'Hazard &amp; Exposure'!AL160</f>
        <v>3.8</v>
      </c>
      <c r="J158" s="85">
        <f>'Hazard &amp; Exposure'!AM160</f>
        <v>6.8</v>
      </c>
      <c r="K158" s="85">
        <f>'Hazard &amp; Exposure'!AN160</f>
        <v>0</v>
      </c>
      <c r="L158" s="85">
        <f>'Hazard &amp; Exposure'!AO160</f>
        <v>0</v>
      </c>
      <c r="M158" s="85">
        <f>'Hazard &amp; Exposure'!AP160</f>
        <v>0</v>
      </c>
      <c r="N158" s="85">
        <f>'Hazard &amp; Exposure'!AS160</f>
        <v>1.3</v>
      </c>
      <c r="O158" s="85">
        <f>'Hazard &amp; Exposure'!CV160</f>
        <v>1.9</v>
      </c>
      <c r="P158" s="79">
        <f>'Hazard &amp; Exposure'!CZ160</f>
        <v>0.1</v>
      </c>
      <c r="Q158" s="85">
        <f>'Hazard &amp; Exposure'!CX160</f>
        <v>0.1</v>
      </c>
      <c r="R158" s="85">
        <f>'Hazard &amp; Exposure'!CY160</f>
        <v>0</v>
      </c>
      <c r="S158" s="79">
        <f t="shared" si="33"/>
        <v>3</v>
      </c>
      <c r="T158" s="79">
        <f>Vulnerability!O160</f>
        <v>0.9</v>
      </c>
      <c r="U158" s="132">
        <f>Vulnerability!E160</f>
        <v>0.9</v>
      </c>
      <c r="V158" s="132">
        <f>Vulnerability!H160</f>
        <v>1.3</v>
      </c>
      <c r="W158" s="132">
        <f>Vulnerability!N160</f>
        <v>0.5</v>
      </c>
      <c r="X158" s="79">
        <f>Vulnerability!AM160</f>
        <v>4.5999999999999996</v>
      </c>
      <c r="Y158" s="132">
        <f>Vulnerability!T160</f>
        <v>7</v>
      </c>
      <c r="Z158" s="131">
        <f>Vulnerability!AB160</f>
        <v>0.1</v>
      </c>
      <c r="AA158" s="131">
        <f>Vulnerability!AE160</f>
        <v>0.5</v>
      </c>
      <c r="AB158" s="131">
        <f>Vulnerability!AH160</f>
        <v>0</v>
      </c>
      <c r="AC158" s="131">
        <f>Vulnerability!AK160</f>
        <v>2.2999999999999998</v>
      </c>
      <c r="AD158" s="132">
        <f>Vulnerability!AL160</f>
        <v>0.8</v>
      </c>
      <c r="AE158" s="79">
        <f t="shared" si="34"/>
        <v>2.4</v>
      </c>
      <c r="AF158" s="79">
        <f>'Lack of Coping Capacity'!H160</f>
        <v>3.9</v>
      </c>
      <c r="AG158" s="137">
        <f>'Lack of Coping Capacity'!D160</f>
        <v>3.4</v>
      </c>
      <c r="AH158" s="137">
        <f>'Lack of Coping Capacity'!G160</f>
        <v>4.4000000000000004</v>
      </c>
      <c r="AI158" s="79">
        <f>'Lack of Coping Capacity'!AA160</f>
        <v>0.7</v>
      </c>
      <c r="AJ158" s="137">
        <f>'Lack of Coping Capacity'!M160</f>
        <v>1.5</v>
      </c>
      <c r="AK158" s="137">
        <f>'Lack of Coping Capacity'!R160</f>
        <v>0.1</v>
      </c>
      <c r="AL158" s="137">
        <f>'Lack of Coping Capacity'!Z160</f>
        <v>0.4</v>
      </c>
      <c r="AM158" s="82">
        <f>'Imputed and missing data hidden'!BU156</f>
        <v>9</v>
      </c>
      <c r="AN158" s="83">
        <f t="shared" si="35"/>
        <v>0.17647058823529413</v>
      </c>
      <c r="AO158" s="82" t="str">
        <f t="shared" si="36"/>
        <v/>
      </c>
      <c r="AP158" s="84">
        <f>'Indicator Date hidden2'!BV157</f>
        <v>0.14754098360655737</v>
      </c>
    </row>
    <row r="159" spans="1:42">
      <c r="A159" s="77" t="str">
        <f>'Indicator Data'!A161</f>
        <v>Slovenia</v>
      </c>
      <c r="B159" s="77" t="str">
        <f>'Indicator Data'!B161</f>
        <v>SVN</v>
      </c>
      <c r="C159" s="79">
        <f t="shared" si="30"/>
        <v>2</v>
      </c>
      <c r="D159" s="79" t="str">
        <f t="shared" si="37"/>
        <v>Very Low</v>
      </c>
      <c r="E159" s="80">
        <f t="shared" si="31"/>
        <v>164</v>
      </c>
      <c r="F159" s="81">
        <f>VLOOKUP($B159,'Lack of Reliability Index'!$A$2:$H$192,8,FALSE)</f>
        <v>3.3011494252873579</v>
      </c>
      <c r="G159" s="79">
        <f t="shared" si="32"/>
        <v>1.7</v>
      </c>
      <c r="H159" s="79">
        <f>'Hazard &amp; Exposure'!CW161</f>
        <v>3.2</v>
      </c>
      <c r="I159" s="85">
        <f>'Hazard &amp; Exposure'!AL161</f>
        <v>5.9</v>
      </c>
      <c r="J159" s="85">
        <f>'Hazard &amp; Exposure'!AM161</f>
        <v>5.5</v>
      </c>
      <c r="K159" s="85">
        <f>'Hazard &amp; Exposure'!AN161</f>
        <v>3.5</v>
      </c>
      <c r="L159" s="85">
        <f>'Hazard &amp; Exposure'!AO161</f>
        <v>0</v>
      </c>
      <c r="M159" s="85">
        <f>'Hazard &amp; Exposure'!AP161</f>
        <v>3</v>
      </c>
      <c r="N159" s="85">
        <f>'Hazard &amp; Exposure'!AS161</f>
        <v>0.9</v>
      </c>
      <c r="O159" s="85">
        <f>'Hazard &amp; Exposure'!CV161</f>
        <v>1.7</v>
      </c>
      <c r="P159" s="79">
        <f>'Hazard &amp; Exposure'!CZ161</f>
        <v>0</v>
      </c>
      <c r="Q159" s="85">
        <f>'Hazard &amp; Exposure'!CX161</f>
        <v>0</v>
      </c>
      <c r="R159" s="85">
        <f>'Hazard &amp; Exposure'!CY161</f>
        <v>0</v>
      </c>
      <c r="S159" s="79">
        <f t="shared" si="33"/>
        <v>2.8</v>
      </c>
      <c r="T159" s="79">
        <f>Vulnerability!O161</f>
        <v>0.2</v>
      </c>
      <c r="U159" s="132">
        <f>Vulnerability!E161</f>
        <v>0</v>
      </c>
      <c r="V159" s="132">
        <f>Vulnerability!H161</f>
        <v>0.4</v>
      </c>
      <c r="W159" s="132">
        <f>Vulnerability!N161</f>
        <v>0.2</v>
      </c>
      <c r="X159" s="79">
        <f>Vulnerability!AM161</f>
        <v>4.8</v>
      </c>
      <c r="Y159" s="132">
        <f>Vulnerability!T161</f>
        <v>4.3</v>
      </c>
      <c r="Z159" s="131">
        <f>Vulnerability!AB161</f>
        <v>0.1</v>
      </c>
      <c r="AA159" s="131">
        <f>Vulnerability!AE161</f>
        <v>0.2</v>
      </c>
      <c r="AB159" s="131">
        <f>Vulnerability!AH161</f>
        <v>10</v>
      </c>
      <c r="AC159" s="131">
        <f>Vulnerability!AK161</f>
        <v>1.7</v>
      </c>
      <c r="AD159" s="132">
        <f>Vulnerability!AL161</f>
        <v>5.2</v>
      </c>
      <c r="AE159" s="79">
        <f t="shared" si="34"/>
        <v>1.7</v>
      </c>
      <c r="AF159" s="79">
        <f>'Lack of Coping Capacity'!H161</f>
        <v>2.2999999999999998</v>
      </c>
      <c r="AG159" s="137">
        <f>'Lack of Coping Capacity'!D161</f>
        <v>0.9</v>
      </c>
      <c r="AH159" s="137">
        <f>'Lack of Coping Capacity'!G161</f>
        <v>3.7</v>
      </c>
      <c r="AI159" s="79">
        <f>'Lack of Coping Capacity'!AA161</f>
        <v>1</v>
      </c>
      <c r="AJ159" s="137">
        <f>'Lack of Coping Capacity'!M161</f>
        <v>1.6</v>
      </c>
      <c r="AK159" s="137">
        <f>'Lack of Coping Capacity'!R161</f>
        <v>0.1</v>
      </c>
      <c r="AL159" s="137">
        <f>'Lack of Coping Capacity'!Z161</f>
        <v>1.3</v>
      </c>
      <c r="AM159" s="82">
        <f>'Imputed and missing data hidden'!BU157</f>
        <v>11</v>
      </c>
      <c r="AN159" s="83">
        <f t="shared" si="35"/>
        <v>0.21568627450980393</v>
      </c>
      <c r="AO159" s="82" t="str">
        <f t="shared" si="36"/>
        <v/>
      </c>
      <c r="AP159" s="84">
        <f>'Indicator Date hidden2'!BV158</f>
        <v>6.8965517241379309E-2</v>
      </c>
    </row>
    <row r="160" spans="1:42">
      <c r="A160" s="77" t="str">
        <f>'Indicator Data'!A162</f>
        <v>Solomon Islands</v>
      </c>
      <c r="B160" s="77" t="str">
        <f>'Indicator Data'!B162</f>
        <v>SLB</v>
      </c>
      <c r="C160" s="79">
        <f t="shared" si="30"/>
        <v>4.5</v>
      </c>
      <c r="D160" s="79" t="str">
        <f t="shared" si="37"/>
        <v>Medium</v>
      </c>
      <c r="E160" s="80">
        <f t="shared" si="31"/>
        <v>50</v>
      </c>
      <c r="F160" s="81">
        <f>VLOOKUP($B160,'Lack of Reliability Index'!$A$2:$H$192,8,FALSE)</f>
        <v>5.110382513661202</v>
      </c>
      <c r="G160" s="79">
        <f t="shared" si="32"/>
        <v>3.2</v>
      </c>
      <c r="H160" s="79">
        <f>'Hazard &amp; Exposure'!CW162</f>
        <v>5.4</v>
      </c>
      <c r="I160" s="85">
        <f>'Hazard &amp; Exposure'!AL162</f>
        <v>7.1</v>
      </c>
      <c r="J160" s="85">
        <f>'Hazard &amp; Exposure'!AM162</f>
        <v>0</v>
      </c>
      <c r="K160" s="85">
        <f>'Hazard &amp; Exposure'!AN162</f>
        <v>7.8</v>
      </c>
      <c r="L160" s="85">
        <f>'Hazard &amp; Exposure'!AO162</f>
        <v>3.6</v>
      </c>
      <c r="M160" s="85">
        <f>'Hazard &amp; Exposure'!AP162</f>
        <v>6.8</v>
      </c>
      <c r="N160" s="85">
        <f>'Hazard &amp; Exposure'!AS162</f>
        <v>2.9</v>
      </c>
      <c r="O160" s="85">
        <f>'Hazard &amp; Exposure'!CV162</f>
        <v>5.8</v>
      </c>
      <c r="P160" s="79">
        <f>'Hazard &amp; Exposure'!CZ162</f>
        <v>0.1</v>
      </c>
      <c r="Q160" s="85">
        <f>'Hazard &amp; Exposure'!CX162</f>
        <v>0.1</v>
      </c>
      <c r="R160" s="85">
        <f>'Hazard &amp; Exposure'!CY162</f>
        <v>0</v>
      </c>
      <c r="S160" s="79">
        <f t="shared" si="33"/>
        <v>4.5999999999999996</v>
      </c>
      <c r="T160" s="79">
        <f>Vulnerability!O162</f>
        <v>6</v>
      </c>
      <c r="U160" s="132">
        <f>Vulnerability!E162</f>
        <v>6.8</v>
      </c>
      <c r="V160" s="132">
        <f>Vulnerability!H162</f>
        <v>3</v>
      </c>
      <c r="W160" s="132">
        <f>Vulnerability!N162</f>
        <v>7.2</v>
      </c>
      <c r="X160" s="79">
        <f>Vulnerability!AM162</f>
        <v>2.8</v>
      </c>
      <c r="Y160" s="132">
        <f>Vulnerability!T162</f>
        <v>1.7</v>
      </c>
      <c r="Z160" s="131">
        <f>Vulnerability!AB162</f>
        <v>5.4</v>
      </c>
      <c r="AA160" s="131">
        <f>Vulnerability!AE162</f>
        <v>2.5</v>
      </c>
      <c r="AB160" s="131">
        <f>Vulnerability!AH162</f>
        <v>1.5</v>
      </c>
      <c r="AC160" s="131">
        <f>Vulnerability!AK162</f>
        <v>5.2</v>
      </c>
      <c r="AD160" s="132">
        <f>Vulnerability!AL162</f>
        <v>3.8</v>
      </c>
      <c r="AE160" s="79">
        <f t="shared" si="34"/>
        <v>6.3</v>
      </c>
      <c r="AF160" s="79">
        <f>'Lack of Coping Capacity'!H162</f>
        <v>6.3</v>
      </c>
      <c r="AG160" s="137">
        <f>'Lack of Coping Capacity'!D162</f>
        <v>6.6</v>
      </c>
      <c r="AH160" s="137">
        <f>'Lack of Coping Capacity'!G162</f>
        <v>6</v>
      </c>
      <c r="AI160" s="79">
        <f>'Lack of Coping Capacity'!AA162</f>
        <v>6.2</v>
      </c>
      <c r="AJ160" s="137">
        <f>'Lack of Coping Capacity'!M162</f>
        <v>5.2</v>
      </c>
      <c r="AK160" s="137">
        <f>'Lack of Coping Capacity'!R162</f>
        <v>7.8</v>
      </c>
      <c r="AL160" s="137">
        <f>'Lack of Coping Capacity'!Z162</f>
        <v>5.6</v>
      </c>
      <c r="AM160" s="82">
        <f>'Imputed and missing data hidden'!BU158</f>
        <v>9</v>
      </c>
      <c r="AN160" s="83">
        <f t="shared" si="35"/>
        <v>0.17647058823529413</v>
      </c>
      <c r="AO160" s="82" t="str">
        <f t="shared" si="36"/>
        <v/>
      </c>
      <c r="AP160" s="84">
        <f>'Indicator Date hidden2'!BV159</f>
        <v>0.50819672131147542</v>
      </c>
    </row>
    <row r="161" spans="1:42">
      <c r="A161" s="77" t="str">
        <f>'Indicator Data'!A163</f>
        <v>Somalia</v>
      </c>
      <c r="B161" s="77" t="str">
        <f>'Indicator Data'!B163</f>
        <v>SOM</v>
      </c>
      <c r="C161" s="79">
        <f t="shared" si="30"/>
        <v>8.9</v>
      </c>
      <c r="D161" s="79" t="str">
        <f t="shared" si="37"/>
        <v>Very High</v>
      </c>
      <c r="E161" s="80">
        <f t="shared" si="31"/>
        <v>1</v>
      </c>
      <c r="F161" s="81">
        <f>VLOOKUP($B161,'Lack of Reliability Index'!$A$2:$H$192,8,FALSE)</f>
        <v>4.5714285714285712</v>
      </c>
      <c r="G161" s="79">
        <f t="shared" si="32"/>
        <v>8.9</v>
      </c>
      <c r="H161" s="79">
        <f>'Hazard &amp; Exposure'!CW163</f>
        <v>6.6</v>
      </c>
      <c r="I161" s="85">
        <f>'Hazard &amp; Exposure'!AL163</f>
        <v>1.2</v>
      </c>
      <c r="J161" s="85">
        <f>'Hazard &amp; Exposure'!AM163</f>
        <v>7.8</v>
      </c>
      <c r="K161" s="85">
        <f>'Hazard &amp; Exposure'!AN163</f>
        <v>6.7</v>
      </c>
      <c r="L161" s="85">
        <f>'Hazard &amp; Exposure'!AO163</f>
        <v>1.8</v>
      </c>
      <c r="M161" s="85">
        <f>'Hazard &amp; Exposure'!AP163</f>
        <v>5.9</v>
      </c>
      <c r="N161" s="85">
        <f>'Hazard &amp; Exposure'!AS163</f>
        <v>9.9</v>
      </c>
      <c r="O161" s="85">
        <f>'Hazard &amp; Exposure'!CV163</f>
        <v>6.7</v>
      </c>
      <c r="P161" s="79">
        <f>'Hazard &amp; Exposure'!CZ163</f>
        <v>10</v>
      </c>
      <c r="Q161" s="85">
        <f>'Hazard &amp; Exposure'!CX163</f>
        <v>10</v>
      </c>
      <c r="R161" s="85">
        <f>'Hazard &amp; Exposure'!CY163</f>
        <v>10</v>
      </c>
      <c r="S161" s="79">
        <f t="shared" si="33"/>
        <v>9.3000000000000007</v>
      </c>
      <c r="T161" s="79">
        <f>Vulnerability!O163</f>
        <v>9.3000000000000007</v>
      </c>
      <c r="U161" s="132">
        <f>Vulnerability!E163</f>
        <v>10</v>
      </c>
      <c r="V161" s="132">
        <f>Vulnerability!H163</f>
        <v>9</v>
      </c>
      <c r="W161" s="132">
        <f>Vulnerability!N163</f>
        <v>8</v>
      </c>
      <c r="X161" s="79">
        <f>Vulnerability!AM163</f>
        <v>9.3000000000000007</v>
      </c>
      <c r="Y161" s="132">
        <f>Vulnerability!T163</f>
        <v>10</v>
      </c>
      <c r="Z161" s="131">
        <f>Vulnerability!AB163</f>
        <v>2.1</v>
      </c>
      <c r="AA161" s="131">
        <f>Vulnerability!AE163</f>
        <v>8.1999999999999993</v>
      </c>
      <c r="AB161" s="131">
        <f>Vulnerability!AH163</f>
        <v>8.9</v>
      </c>
      <c r="AC161" s="131">
        <f>Vulnerability!AK163</f>
        <v>9.4</v>
      </c>
      <c r="AD161" s="132">
        <f>Vulnerability!AL163</f>
        <v>8</v>
      </c>
      <c r="AE161" s="79">
        <f t="shared" si="34"/>
        <v>8.5</v>
      </c>
      <c r="AF161" s="79">
        <f>'Lack of Coping Capacity'!H163</f>
        <v>9</v>
      </c>
      <c r="AG161" s="137" t="str">
        <f>'Lack of Coping Capacity'!D163</f>
        <v>x</v>
      </c>
      <c r="AH161" s="137">
        <f>'Lack of Coping Capacity'!G163</f>
        <v>9</v>
      </c>
      <c r="AI161" s="79">
        <f>'Lack of Coping Capacity'!AA163</f>
        <v>8</v>
      </c>
      <c r="AJ161" s="137">
        <f>'Lack of Coping Capacity'!M163</f>
        <v>7.9</v>
      </c>
      <c r="AK161" s="137">
        <f>'Lack of Coping Capacity'!R163</f>
        <v>7.3</v>
      </c>
      <c r="AL161" s="137">
        <f>'Lack of Coping Capacity'!Z163</f>
        <v>8.9</v>
      </c>
      <c r="AM161" s="82">
        <f>'Imputed and missing data hidden'!BU159</f>
        <v>8</v>
      </c>
      <c r="AN161" s="83">
        <f t="shared" si="35"/>
        <v>0.15686274509803921</v>
      </c>
      <c r="AO161" s="82" t="str">
        <f t="shared" si="36"/>
        <v>YES</v>
      </c>
      <c r="AP161" s="84">
        <f>'Indicator Date hidden2'!BV160</f>
        <v>0.2857142857142857</v>
      </c>
    </row>
    <row r="162" spans="1:42">
      <c r="A162" s="77" t="str">
        <f>'Indicator Data'!A164</f>
        <v>South Africa</v>
      </c>
      <c r="B162" s="77" t="str">
        <f>'Indicator Data'!B164</f>
        <v>ZAF</v>
      </c>
      <c r="C162" s="79">
        <f t="shared" si="30"/>
        <v>4</v>
      </c>
      <c r="D162" s="79" t="str">
        <f t="shared" si="37"/>
        <v>Medium</v>
      </c>
      <c r="E162" s="80">
        <f t="shared" si="31"/>
        <v>71</v>
      </c>
      <c r="F162" s="81">
        <f>VLOOKUP($B162,'Lack of Reliability Index'!$A$2:$H$192,8,FALSE)</f>
        <v>1.8779342723004699</v>
      </c>
      <c r="G162" s="79">
        <f t="shared" si="32"/>
        <v>3.7</v>
      </c>
      <c r="H162" s="79">
        <f>'Hazard &amp; Exposure'!CW164</f>
        <v>4</v>
      </c>
      <c r="I162" s="85">
        <f>'Hazard &amp; Exposure'!AL164</f>
        <v>1.5</v>
      </c>
      <c r="J162" s="85">
        <f>'Hazard &amp; Exposure'!AM164</f>
        <v>3.2</v>
      </c>
      <c r="K162" s="85">
        <f>'Hazard &amp; Exposure'!AN164</f>
        <v>1</v>
      </c>
      <c r="L162" s="85">
        <f>'Hazard &amp; Exposure'!AO164</f>
        <v>1.3</v>
      </c>
      <c r="M162" s="85">
        <f>'Hazard &amp; Exposure'!AP164</f>
        <v>2.8</v>
      </c>
      <c r="N162" s="85">
        <f>'Hazard &amp; Exposure'!AS164</f>
        <v>8.8000000000000007</v>
      </c>
      <c r="O162" s="85">
        <f>'Hazard &amp; Exposure'!CV164</f>
        <v>4.7</v>
      </c>
      <c r="P162" s="79">
        <f>'Hazard &amp; Exposure'!CZ164</f>
        <v>3.4</v>
      </c>
      <c r="Q162" s="85">
        <f>'Hazard &amp; Exposure'!CX164</f>
        <v>4.5999999999999996</v>
      </c>
      <c r="R162" s="85">
        <f>'Hazard &amp; Exposure'!CY164</f>
        <v>2</v>
      </c>
      <c r="S162" s="79">
        <f t="shared" si="33"/>
        <v>4.3</v>
      </c>
      <c r="T162" s="79">
        <f>Vulnerability!O164</f>
        <v>4.2</v>
      </c>
      <c r="U162" s="132">
        <f>Vulnerability!E164</f>
        <v>4.5</v>
      </c>
      <c r="V162" s="132">
        <f>Vulnerability!H164</f>
        <v>7.4</v>
      </c>
      <c r="W162" s="132">
        <f>Vulnerability!N164</f>
        <v>0.3</v>
      </c>
      <c r="X162" s="79">
        <f>Vulnerability!AM164</f>
        <v>4.4000000000000004</v>
      </c>
      <c r="Y162" s="132">
        <f>Vulnerability!T164</f>
        <v>5.7</v>
      </c>
      <c r="Z162" s="131">
        <f>Vulnerability!AB164</f>
        <v>5.4</v>
      </c>
      <c r="AA162" s="131">
        <f>Vulnerability!AE164</f>
        <v>1.9</v>
      </c>
      <c r="AB162" s="131">
        <f>Vulnerability!AH164</f>
        <v>0.2</v>
      </c>
      <c r="AC162" s="131">
        <f>Vulnerability!AK164</f>
        <v>2.8</v>
      </c>
      <c r="AD162" s="132">
        <f>Vulnerability!AL164</f>
        <v>2.8</v>
      </c>
      <c r="AE162" s="79">
        <f t="shared" si="34"/>
        <v>4.0999999999999996</v>
      </c>
      <c r="AF162" s="79">
        <f>'Lack of Coping Capacity'!H164</f>
        <v>4.8</v>
      </c>
      <c r="AG162" s="137">
        <f>'Lack of Coping Capacity'!D164</f>
        <v>3.9</v>
      </c>
      <c r="AH162" s="137">
        <f>'Lack of Coping Capacity'!G164</f>
        <v>5.6</v>
      </c>
      <c r="AI162" s="79">
        <f>'Lack of Coping Capacity'!AA164</f>
        <v>3.4</v>
      </c>
      <c r="AJ162" s="137">
        <f>'Lack of Coping Capacity'!M164</f>
        <v>2</v>
      </c>
      <c r="AK162" s="137">
        <f>'Lack of Coping Capacity'!R164</f>
        <v>3.7</v>
      </c>
      <c r="AL162" s="137">
        <f>'Lack of Coping Capacity'!Z164</f>
        <v>4.4000000000000004</v>
      </c>
      <c r="AM162" s="82">
        <f>'Imputed and missing data hidden'!BU160</f>
        <v>0</v>
      </c>
      <c r="AN162" s="83">
        <f t="shared" si="35"/>
        <v>0</v>
      </c>
      <c r="AO162" s="82" t="str">
        <f t="shared" si="36"/>
        <v/>
      </c>
      <c r="AP162" s="84">
        <f>'Indicator Date hidden2'!BV161</f>
        <v>0.352112676056338</v>
      </c>
    </row>
    <row r="163" spans="1:42">
      <c r="A163" s="77" t="str">
        <f>'Indicator Data'!A165</f>
        <v>South Sudan</v>
      </c>
      <c r="B163" s="77" t="str">
        <f>'Indicator Data'!B165</f>
        <v>SSD</v>
      </c>
      <c r="C163" s="79">
        <f t="shared" si="30"/>
        <v>8.3000000000000007</v>
      </c>
      <c r="D163" s="79" t="str">
        <f t="shared" si="37"/>
        <v>Very High</v>
      </c>
      <c r="E163" s="80">
        <f t="shared" si="31"/>
        <v>2</v>
      </c>
      <c r="F163" s="81">
        <f>VLOOKUP($B163,'Lack of Reliability Index'!$A$2:$H$192,8,FALSE)</f>
        <v>6.1875</v>
      </c>
      <c r="G163" s="79">
        <f t="shared" si="32"/>
        <v>6.9</v>
      </c>
      <c r="H163" s="79">
        <f>'Hazard &amp; Exposure'!CW165</f>
        <v>3.9</v>
      </c>
      <c r="I163" s="85">
        <f>'Hazard &amp; Exposure'!AL165</f>
        <v>2.7</v>
      </c>
      <c r="J163" s="85">
        <f>'Hazard &amp; Exposure'!AM165</f>
        <v>7.8</v>
      </c>
      <c r="K163" s="85">
        <f>'Hazard &amp; Exposure'!AN165</f>
        <v>0</v>
      </c>
      <c r="L163" s="85">
        <f>'Hazard &amp; Exposure'!AO165</f>
        <v>0</v>
      </c>
      <c r="M163" s="85">
        <f>'Hazard &amp; Exposure'!AP165</f>
        <v>0</v>
      </c>
      <c r="N163" s="85">
        <f>'Hazard &amp; Exposure'!AS165</f>
        <v>3.7</v>
      </c>
      <c r="O163" s="85">
        <f>'Hazard &amp; Exposure'!CV165</f>
        <v>7.4</v>
      </c>
      <c r="P163" s="79">
        <f>'Hazard &amp; Exposure'!CZ165</f>
        <v>8.6</v>
      </c>
      <c r="Q163" s="85">
        <f>'Hazard &amp; Exposure'!CX165</f>
        <v>9.6999999999999993</v>
      </c>
      <c r="R163" s="85">
        <f>'Hazard &amp; Exposure'!CY165</f>
        <v>6.5</v>
      </c>
      <c r="S163" s="79">
        <f t="shared" si="33"/>
        <v>8.9</v>
      </c>
      <c r="T163" s="79">
        <f>Vulnerability!O165</f>
        <v>9.1</v>
      </c>
      <c r="U163" s="132">
        <f>Vulnerability!E165</f>
        <v>10</v>
      </c>
      <c r="V163" s="132">
        <f>Vulnerability!H165</f>
        <v>6.3</v>
      </c>
      <c r="W163" s="132">
        <f>Vulnerability!N165</f>
        <v>10</v>
      </c>
      <c r="X163" s="79">
        <f>Vulnerability!AM165</f>
        <v>8.6</v>
      </c>
      <c r="Y163" s="132">
        <f>Vulnerability!T165</f>
        <v>10</v>
      </c>
      <c r="Z163" s="131">
        <f>Vulnerability!AB165</f>
        <v>5.9</v>
      </c>
      <c r="AA163" s="131">
        <f>Vulnerability!AE165</f>
        <v>6.9</v>
      </c>
      <c r="AB163" s="131">
        <f>Vulnerability!AH165</f>
        <v>2.2000000000000002</v>
      </c>
      <c r="AC163" s="131">
        <f>Vulnerability!AK165</f>
        <v>5.2</v>
      </c>
      <c r="AD163" s="132">
        <f>Vulnerability!AL165</f>
        <v>5.3</v>
      </c>
      <c r="AE163" s="79">
        <f t="shared" si="34"/>
        <v>9.3000000000000007</v>
      </c>
      <c r="AF163" s="79">
        <f>'Lack of Coping Capacity'!H165</f>
        <v>9.3000000000000007</v>
      </c>
      <c r="AG163" s="137" t="str">
        <f>'Lack of Coping Capacity'!D165</f>
        <v>x</v>
      </c>
      <c r="AH163" s="137">
        <f>'Lack of Coping Capacity'!G165</f>
        <v>9.3000000000000007</v>
      </c>
      <c r="AI163" s="79">
        <f>'Lack of Coping Capacity'!AA165</f>
        <v>9.1999999999999993</v>
      </c>
      <c r="AJ163" s="137">
        <f>'Lack of Coping Capacity'!M165</f>
        <v>9.3000000000000007</v>
      </c>
      <c r="AK163" s="137">
        <f>'Lack of Coping Capacity'!R165</f>
        <v>9.6</v>
      </c>
      <c r="AL163" s="137">
        <f>'Lack of Coping Capacity'!Z165</f>
        <v>8.6</v>
      </c>
      <c r="AM163" s="82">
        <f>'Imputed and missing data hidden'!BU161</f>
        <v>7</v>
      </c>
      <c r="AN163" s="83">
        <f t="shared" si="35"/>
        <v>0.13725490196078433</v>
      </c>
      <c r="AO163" s="82" t="str">
        <f t="shared" si="36"/>
        <v/>
      </c>
      <c r="AP163" s="84">
        <f>'Indicator Date hidden2'!BV162</f>
        <v>0.578125</v>
      </c>
    </row>
    <row r="164" spans="1:42">
      <c r="A164" s="77" t="str">
        <f>'Indicator Data'!A166</f>
        <v>Spain</v>
      </c>
      <c r="B164" s="77" t="str">
        <f>'Indicator Data'!B166</f>
        <v>ESP</v>
      </c>
      <c r="C164" s="79">
        <f t="shared" ref="C164:C194" si="38">ROUND(G164^(1/3)*S164^(1/3)*AE164^(1/3),1)</f>
        <v>2.4</v>
      </c>
      <c r="D164" s="79" t="str">
        <f t="shared" si="37"/>
        <v>Low</v>
      </c>
      <c r="E164" s="80">
        <f t="shared" ref="E164:E194" si="39">_xlfn.RANK.EQ(C164,C$4:C$194)</f>
        <v>144</v>
      </c>
      <c r="F164" s="81">
        <f>VLOOKUP($B164,'Lack of Reliability Index'!$A$2:$H$192,8,FALSE)</f>
        <v>3.3777777777777773</v>
      </c>
      <c r="G164" s="79">
        <f t="shared" ref="G164:G194" si="40">ROUND((10-GEOMEAN(((10-H164)/10*9+1),((10-P164)/10*9+1)))/9*10,1)</f>
        <v>2.5</v>
      </c>
      <c r="H164" s="79">
        <f>'Hazard &amp; Exposure'!CW166</f>
        <v>4</v>
      </c>
      <c r="I164" s="85">
        <f>'Hazard &amp; Exposure'!AL166</f>
        <v>2.9</v>
      </c>
      <c r="J164" s="85">
        <f>'Hazard &amp; Exposure'!AM166</f>
        <v>6.4</v>
      </c>
      <c r="K164" s="85">
        <f>'Hazard &amp; Exposure'!AN166</f>
        <v>4.5999999999999996</v>
      </c>
      <c r="L164" s="85">
        <f>'Hazard &amp; Exposure'!AO166</f>
        <v>0</v>
      </c>
      <c r="M164" s="85">
        <f>'Hazard &amp; Exposure'!AP166</f>
        <v>4.9000000000000004</v>
      </c>
      <c r="N164" s="85">
        <f>'Hazard &amp; Exposure'!AS166</f>
        <v>4.8</v>
      </c>
      <c r="O164" s="85">
        <f>'Hazard &amp; Exposure'!CV166</f>
        <v>2.5</v>
      </c>
      <c r="P164" s="79">
        <f>'Hazard &amp; Exposure'!CZ166</f>
        <v>0.6</v>
      </c>
      <c r="Q164" s="85">
        <f>'Hazard &amp; Exposure'!CX166</f>
        <v>0.3</v>
      </c>
      <c r="R164" s="85">
        <f>'Hazard &amp; Exposure'!CY166</f>
        <v>0.9</v>
      </c>
      <c r="S164" s="79">
        <f t="shared" ref="S164:S194" si="41">ROUND((10-GEOMEAN(((10-T164)/10*9+1),((10-X164)/10*9+1)))/9*10,1)</f>
        <v>3.1</v>
      </c>
      <c r="T164" s="79">
        <f>Vulnerability!O166</f>
        <v>0.4</v>
      </c>
      <c r="U164" s="132">
        <f>Vulnerability!E166</f>
        <v>0</v>
      </c>
      <c r="V164" s="132">
        <f>Vulnerability!H166</f>
        <v>1.5</v>
      </c>
      <c r="W164" s="132">
        <f>Vulnerability!N166</f>
        <v>0.1</v>
      </c>
      <c r="X164" s="79">
        <f>Vulnerability!AM166</f>
        <v>5.0999999999999996</v>
      </c>
      <c r="Y164" s="132">
        <f>Vulnerability!T166</f>
        <v>7.7</v>
      </c>
      <c r="Z164" s="131">
        <f>Vulnerability!AB166</f>
        <v>0.2</v>
      </c>
      <c r="AA164" s="131">
        <f>Vulnerability!AE166</f>
        <v>0.2</v>
      </c>
      <c r="AB164" s="131">
        <f>Vulnerability!AH166</f>
        <v>0</v>
      </c>
      <c r="AC164" s="131">
        <f>Vulnerability!AK166</f>
        <v>1</v>
      </c>
      <c r="AD164" s="132">
        <f>Vulnerability!AL166</f>
        <v>0.4</v>
      </c>
      <c r="AE164" s="79">
        <f t="shared" ref="AE164:AE194" si="42">ROUND((10-GEOMEAN(((10-AF164)/10*9+1),((10-AI164)/10*9+1)))/9*10,1)</f>
        <v>1.8</v>
      </c>
      <c r="AF164" s="79">
        <f>'Lack of Coping Capacity'!H166</f>
        <v>2.9</v>
      </c>
      <c r="AG164" s="137">
        <f>'Lack of Coping Capacity'!D166</f>
        <v>2.2000000000000002</v>
      </c>
      <c r="AH164" s="137">
        <f>'Lack of Coping Capacity'!G166</f>
        <v>3.6</v>
      </c>
      <c r="AI164" s="79">
        <f>'Lack of Coping Capacity'!AA166</f>
        <v>0.5</v>
      </c>
      <c r="AJ164" s="137">
        <f>'Lack of Coping Capacity'!M166</f>
        <v>1.2</v>
      </c>
      <c r="AK164" s="137">
        <f>'Lack of Coping Capacity'!R166</f>
        <v>0</v>
      </c>
      <c r="AL164" s="137">
        <f>'Lack of Coping Capacity'!Z166</f>
        <v>0.3</v>
      </c>
      <c r="AM164" s="82">
        <f>'Imputed and missing data hidden'!BU162</f>
        <v>9</v>
      </c>
      <c r="AN164" s="83">
        <f t="shared" ref="AN164:AN194" si="43">AM164/51</f>
        <v>0.17647058823529413</v>
      </c>
      <c r="AO164" s="82" t="str">
        <f t="shared" ref="AO164:AO194" si="44">IF(R164&gt;=7,"YES","")</f>
        <v/>
      </c>
      <c r="AP164" s="84">
        <f>'Indicator Date hidden2'!BV163</f>
        <v>0.18333333333333332</v>
      </c>
    </row>
    <row r="165" spans="1:42">
      <c r="A165" s="77" t="str">
        <f>'Indicator Data'!A167</f>
        <v>Sri Lanka</v>
      </c>
      <c r="B165" s="77" t="str">
        <f>'Indicator Data'!B167</f>
        <v>LKA</v>
      </c>
      <c r="C165" s="79">
        <f t="shared" si="38"/>
        <v>2.9</v>
      </c>
      <c r="D165" s="79" t="str">
        <f t="shared" si="37"/>
        <v>Low</v>
      </c>
      <c r="E165" s="80">
        <f t="shared" si="39"/>
        <v>115</v>
      </c>
      <c r="F165" s="81">
        <f>VLOOKUP($B165,'Lack of Reliability Index'!$A$2:$H$192,8,FALSE)</f>
        <v>2.3838383838383841</v>
      </c>
      <c r="G165" s="79">
        <f t="shared" si="40"/>
        <v>2.2999999999999998</v>
      </c>
      <c r="H165" s="79">
        <f>'Hazard &amp; Exposure'!CW167</f>
        <v>3.9</v>
      </c>
      <c r="I165" s="85">
        <f>'Hazard &amp; Exposure'!AL167</f>
        <v>0.1</v>
      </c>
      <c r="J165" s="85">
        <f>'Hazard &amp; Exposure'!AM167</f>
        <v>1.9</v>
      </c>
      <c r="K165" s="85">
        <f>'Hazard &amp; Exposure'!AN167</f>
        <v>8</v>
      </c>
      <c r="L165" s="85">
        <f>'Hazard &amp; Exposure'!AO167</f>
        <v>2.2000000000000002</v>
      </c>
      <c r="M165" s="85">
        <f>'Hazard &amp; Exposure'!AP167</f>
        <v>3.3</v>
      </c>
      <c r="N165" s="85">
        <f>'Hazard &amp; Exposure'!AS167</f>
        <v>3.2</v>
      </c>
      <c r="O165" s="85">
        <f>'Hazard &amp; Exposure'!CV167</f>
        <v>5.5</v>
      </c>
      <c r="P165" s="79">
        <f>'Hazard &amp; Exposure'!CZ167</f>
        <v>0.3</v>
      </c>
      <c r="Q165" s="85">
        <f>'Hazard &amp; Exposure'!CX167</f>
        <v>0.6</v>
      </c>
      <c r="R165" s="85">
        <f>'Hazard &amp; Exposure'!CY167</f>
        <v>0</v>
      </c>
      <c r="S165" s="79">
        <f t="shared" si="41"/>
        <v>2.7</v>
      </c>
      <c r="T165" s="79">
        <f>Vulnerability!O167</f>
        <v>2.8</v>
      </c>
      <c r="U165" s="132">
        <f>Vulnerability!E167</f>
        <v>3.2</v>
      </c>
      <c r="V165" s="132">
        <f>Vulnerability!H167</f>
        <v>4.0999999999999996</v>
      </c>
      <c r="W165" s="132">
        <f>Vulnerability!N167</f>
        <v>0.8</v>
      </c>
      <c r="X165" s="79">
        <f>Vulnerability!AM167</f>
        <v>2.6</v>
      </c>
      <c r="Y165" s="132">
        <f>Vulnerability!T167</f>
        <v>3.3</v>
      </c>
      <c r="Z165" s="131">
        <f>Vulnerability!AB167</f>
        <v>0.3</v>
      </c>
      <c r="AA165" s="131">
        <f>Vulnerability!AE167</f>
        <v>2.6</v>
      </c>
      <c r="AB165" s="131">
        <f>Vulnerability!AH167</f>
        <v>2.7</v>
      </c>
      <c r="AC165" s="131">
        <f>Vulnerability!AK167</f>
        <v>2</v>
      </c>
      <c r="AD165" s="132">
        <f>Vulnerability!AL167</f>
        <v>1.9</v>
      </c>
      <c r="AE165" s="79">
        <f t="shared" si="42"/>
        <v>4.0999999999999996</v>
      </c>
      <c r="AF165" s="79">
        <f>'Lack of Coping Capacity'!H167</f>
        <v>4.9000000000000004</v>
      </c>
      <c r="AG165" s="137">
        <f>'Lack of Coping Capacity'!D167</f>
        <v>3.6</v>
      </c>
      <c r="AH165" s="137">
        <f>'Lack of Coping Capacity'!G167</f>
        <v>6.2</v>
      </c>
      <c r="AI165" s="79">
        <f>'Lack of Coping Capacity'!AA167</f>
        <v>3.1</v>
      </c>
      <c r="AJ165" s="137">
        <f>'Lack of Coping Capacity'!M167</f>
        <v>2.5</v>
      </c>
      <c r="AK165" s="137">
        <f>'Lack of Coping Capacity'!R167</f>
        <v>2.8</v>
      </c>
      <c r="AL165" s="137">
        <f>'Lack of Coping Capacity'!Z167</f>
        <v>3.9</v>
      </c>
      <c r="AM165" s="82">
        <f>'Imputed and missing data hidden'!BU163</f>
        <v>5</v>
      </c>
      <c r="AN165" s="83">
        <f t="shared" si="43"/>
        <v>9.8039215686274508E-2</v>
      </c>
      <c r="AO165" s="82" t="str">
        <f t="shared" si="44"/>
        <v/>
      </c>
      <c r="AP165" s="84">
        <f>'Indicator Date hidden2'!BV164</f>
        <v>0.19696969696969696</v>
      </c>
    </row>
    <row r="166" spans="1:42">
      <c r="A166" s="77" t="str">
        <f>'Indicator Data'!A168</f>
        <v>Sudan</v>
      </c>
      <c r="B166" s="77" t="str">
        <f>'Indicator Data'!B168</f>
        <v>SDN</v>
      </c>
      <c r="C166" s="79">
        <f t="shared" si="38"/>
        <v>7.4</v>
      </c>
      <c r="D166" s="79" t="str">
        <f t="shared" si="37"/>
        <v>Very High</v>
      </c>
      <c r="E166" s="80">
        <f t="shared" si="39"/>
        <v>8</v>
      </c>
      <c r="F166" s="81">
        <f>VLOOKUP($B166,'Lack of Reliability Index'!$A$2:$H$192,8,FALSE)</f>
        <v>3.755868544600939</v>
      </c>
      <c r="G166" s="79">
        <f t="shared" si="40"/>
        <v>8.3000000000000007</v>
      </c>
      <c r="H166" s="79">
        <f>'Hazard &amp; Exposure'!CW168</f>
        <v>4.2</v>
      </c>
      <c r="I166" s="85">
        <f>'Hazard &amp; Exposure'!AL168</f>
        <v>0.1</v>
      </c>
      <c r="J166" s="85">
        <f>'Hazard &amp; Exposure'!AM168</f>
        <v>8.6</v>
      </c>
      <c r="K166" s="85">
        <f>'Hazard &amp; Exposure'!AN168</f>
        <v>0</v>
      </c>
      <c r="L166" s="85">
        <f>'Hazard &amp; Exposure'!AO168</f>
        <v>0</v>
      </c>
      <c r="M166" s="85">
        <f>'Hazard &amp; Exposure'!AP168</f>
        <v>0.8</v>
      </c>
      <c r="N166" s="85">
        <f>'Hazard &amp; Exposure'!AS168</f>
        <v>6.3</v>
      </c>
      <c r="O166" s="85">
        <f>'Hazard &amp; Exposure'!CV168</f>
        <v>6.5</v>
      </c>
      <c r="P166" s="79">
        <f>'Hazard &amp; Exposure'!CZ168</f>
        <v>10</v>
      </c>
      <c r="Q166" s="85">
        <f>'Hazard &amp; Exposure'!CX168</f>
        <v>10</v>
      </c>
      <c r="R166" s="85">
        <f>'Hazard &amp; Exposure'!CY168</f>
        <v>10</v>
      </c>
      <c r="S166" s="79">
        <f t="shared" si="41"/>
        <v>7.4</v>
      </c>
      <c r="T166" s="79">
        <f>Vulnerability!O168</f>
        <v>6</v>
      </c>
      <c r="U166" s="132">
        <f>Vulnerability!E168</f>
        <v>8.5</v>
      </c>
      <c r="V166" s="132">
        <f>Vulnerability!H168</f>
        <v>4.8</v>
      </c>
      <c r="W166" s="132">
        <f>Vulnerability!N168</f>
        <v>2</v>
      </c>
      <c r="X166" s="79">
        <f>Vulnerability!AM168</f>
        <v>8.4</v>
      </c>
      <c r="Y166" s="132">
        <f>Vulnerability!T168</f>
        <v>10</v>
      </c>
      <c r="Z166" s="131">
        <f>Vulnerability!AB168</f>
        <v>1.5</v>
      </c>
      <c r="AA166" s="131">
        <f>Vulnerability!AE168</f>
        <v>5.7</v>
      </c>
      <c r="AB166" s="131">
        <f>Vulnerability!AH168</f>
        <v>6.2</v>
      </c>
      <c r="AC166" s="131">
        <f>Vulnerability!AK168</f>
        <v>3.2</v>
      </c>
      <c r="AD166" s="132">
        <f>Vulnerability!AL168</f>
        <v>4.4000000000000004</v>
      </c>
      <c r="AE166" s="79">
        <f t="shared" si="42"/>
        <v>6.7</v>
      </c>
      <c r="AF166" s="79">
        <f>'Lack of Coping Capacity'!H168</f>
        <v>6.6</v>
      </c>
      <c r="AG166" s="137">
        <f>'Lack of Coping Capacity'!D168</f>
        <v>4.9000000000000004</v>
      </c>
      <c r="AH166" s="137">
        <f>'Lack of Coping Capacity'!G168</f>
        <v>8.1999999999999993</v>
      </c>
      <c r="AI166" s="79">
        <f>'Lack of Coping Capacity'!AA168</f>
        <v>6.8</v>
      </c>
      <c r="AJ166" s="137">
        <f>'Lack of Coping Capacity'!M168</f>
        <v>6.1</v>
      </c>
      <c r="AK166" s="137">
        <f>'Lack of Coping Capacity'!R168</f>
        <v>8</v>
      </c>
      <c r="AL166" s="137">
        <f>'Lack of Coping Capacity'!Z168</f>
        <v>6.4</v>
      </c>
      <c r="AM166" s="82">
        <f>'Imputed and missing data hidden'!BU164</f>
        <v>0</v>
      </c>
      <c r="AN166" s="83">
        <f t="shared" si="43"/>
        <v>0</v>
      </c>
      <c r="AO166" s="82" t="str">
        <f t="shared" si="44"/>
        <v>YES</v>
      </c>
      <c r="AP166" s="84">
        <f>'Indicator Date hidden2'!BV165</f>
        <v>0.56338028169014087</v>
      </c>
    </row>
    <row r="167" spans="1:42">
      <c r="A167" s="77" t="str">
        <f>'Indicator Data'!A169</f>
        <v>Suriname</v>
      </c>
      <c r="B167" s="77" t="str">
        <f>'Indicator Data'!B169</f>
        <v>SUR</v>
      </c>
      <c r="C167" s="79">
        <f t="shared" si="38"/>
        <v>3.1</v>
      </c>
      <c r="D167" s="79" t="str">
        <f t="shared" si="37"/>
        <v>Low</v>
      </c>
      <c r="E167" s="80">
        <f t="shared" si="39"/>
        <v>103</v>
      </c>
      <c r="F167" s="81">
        <f>VLOOKUP($B167,'Lack of Reliability Index'!$A$2:$H$192,8,FALSE)</f>
        <v>2.7005291005291001</v>
      </c>
      <c r="G167" s="79">
        <f t="shared" si="40"/>
        <v>1.8</v>
      </c>
      <c r="H167" s="79">
        <f>'Hazard &amp; Exposure'!CW169</f>
        <v>3.3</v>
      </c>
      <c r="I167" s="85">
        <f>'Hazard &amp; Exposure'!AL169</f>
        <v>0.1</v>
      </c>
      <c r="J167" s="85">
        <f>'Hazard &amp; Exposure'!AM169</f>
        <v>8.6</v>
      </c>
      <c r="K167" s="85">
        <f>'Hazard &amp; Exposure'!AN169</f>
        <v>0</v>
      </c>
      <c r="L167" s="85">
        <f>'Hazard &amp; Exposure'!AO169</f>
        <v>0</v>
      </c>
      <c r="M167" s="85">
        <f>'Hazard &amp; Exposure'!AP169</f>
        <v>1.5</v>
      </c>
      <c r="N167" s="85">
        <f>'Hazard &amp; Exposure'!AS169</f>
        <v>1.3</v>
      </c>
      <c r="O167" s="85">
        <f>'Hazard &amp; Exposure'!CV169</f>
        <v>5.4</v>
      </c>
      <c r="P167" s="79">
        <f>'Hazard &amp; Exposure'!CZ169</f>
        <v>0.1</v>
      </c>
      <c r="Q167" s="85">
        <f>'Hazard &amp; Exposure'!CX169</f>
        <v>0.1</v>
      </c>
      <c r="R167" s="85">
        <f>'Hazard &amp; Exposure'!CY169</f>
        <v>0</v>
      </c>
      <c r="S167" s="79">
        <f t="shared" si="41"/>
        <v>3</v>
      </c>
      <c r="T167" s="79">
        <f>Vulnerability!O169</f>
        <v>3.6</v>
      </c>
      <c r="U167" s="132">
        <f>Vulnerability!E169</f>
        <v>4.0999999999999996</v>
      </c>
      <c r="V167" s="132">
        <f>Vulnerability!H169</f>
        <v>4.5</v>
      </c>
      <c r="W167" s="132">
        <f>Vulnerability!N169</f>
        <v>1.7</v>
      </c>
      <c r="X167" s="79">
        <f>Vulnerability!AM169</f>
        <v>2.4</v>
      </c>
      <c r="Y167" s="132">
        <f>Vulnerability!T169</f>
        <v>3</v>
      </c>
      <c r="Z167" s="131">
        <f>Vulnerability!AB169</f>
        <v>1.1000000000000001</v>
      </c>
      <c r="AA167" s="131">
        <f>Vulnerability!AE169</f>
        <v>1.4</v>
      </c>
      <c r="AB167" s="131">
        <f>Vulnerability!AH169</f>
        <v>0.4</v>
      </c>
      <c r="AC167" s="131">
        <f>Vulnerability!AK169</f>
        <v>3.5</v>
      </c>
      <c r="AD167" s="132">
        <f>Vulnerability!AL169</f>
        <v>1.7</v>
      </c>
      <c r="AE167" s="79">
        <f t="shared" si="42"/>
        <v>5.3</v>
      </c>
      <c r="AF167" s="79">
        <f>'Lack of Coping Capacity'!H169</f>
        <v>6.5</v>
      </c>
      <c r="AG167" s="137" t="str">
        <f>'Lack of Coping Capacity'!D169</f>
        <v>x</v>
      </c>
      <c r="AH167" s="137">
        <f>'Lack of Coping Capacity'!G169</f>
        <v>6.5</v>
      </c>
      <c r="AI167" s="79">
        <f>'Lack of Coping Capacity'!AA169</f>
        <v>3.7</v>
      </c>
      <c r="AJ167" s="137">
        <f>'Lack of Coping Capacity'!M169</f>
        <v>1.8</v>
      </c>
      <c r="AK167" s="137">
        <f>'Lack of Coping Capacity'!R169</f>
        <v>3.7</v>
      </c>
      <c r="AL167" s="137">
        <f>'Lack of Coping Capacity'!Z169</f>
        <v>5.5</v>
      </c>
      <c r="AM167" s="82">
        <f>'Imputed and missing data hidden'!BU165</f>
        <v>6</v>
      </c>
      <c r="AN167" s="83">
        <f t="shared" si="43"/>
        <v>0.11764705882352941</v>
      </c>
      <c r="AO167" s="82" t="str">
        <f t="shared" si="44"/>
        <v/>
      </c>
      <c r="AP167" s="84">
        <f>'Indicator Date hidden2'!BV166</f>
        <v>0.20634920634920634</v>
      </c>
    </row>
    <row r="168" spans="1:42">
      <c r="A168" s="77" t="str">
        <f>'Indicator Data'!A170</f>
        <v>Sweden</v>
      </c>
      <c r="B168" s="77" t="str">
        <f>'Indicator Data'!B170</f>
        <v>SWE</v>
      </c>
      <c r="C168" s="79">
        <f t="shared" si="38"/>
        <v>1.9</v>
      </c>
      <c r="D168" s="79" t="str">
        <f t="shared" si="37"/>
        <v>Very Low</v>
      </c>
      <c r="E168" s="80">
        <f t="shared" si="39"/>
        <v>169</v>
      </c>
      <c r="F168" s="81">
        <f>VLOOKUP($B168,'Lack of Reliability Index'!$A$2:$H$192,8,FALSE)</f>
        <v>3.0128654970760236</v>
      </c>
      <c r="G168" s="79">
        <f t="shared" si="40"/>
        <v>1.4</v>
      </c>
      <c r="H168" s="79">
        <f>'Hazard &amp; Exposure'!CW170</f>
        <v>2.6</v>
      </c>
      <c r="I168" s="85">
        <f>'Hazard &amp; Exposure'!AL170</f>
        <v>0.1</v>
      </c>
      <c r="J168" s="85">
        <f>'Hazard &amp; Exposure'!AM170</f>
        <v>6.3</v>
      </c>
      <c r="K168" s="85">
        <f>'Hazard &amp; Exposure'!AN170</f>
        <v>0</v>
      </c>
      <c r="L168" s="85">
        <f>'Hazard &amp; Exposure'!AO170</f>
        <v>0</v>
      </c>
      <c r="M168" s="85">
        <f>'Hazard &amp; Exposure'!AP170</f>
        <v>5.8</v>
      </c>
      <c r="N168" s="85">
        <f>'Hazard &amp; Exposure'!AS170</f>
        <v>1.3</v>
      </c>
      <c r="O168" s="85">
        <f>'Hazard &amp; Exposure'!CV170</f>
        <v>1.7</v>
      </c>
      <c r="P168" s="79">
        <f>'Hazard &amp; Exposure'!CZ170</f>
        <v>0</v>
      </c>
      <c r="Q168" s="85">
        <f>'Hazard &amp; Exposure'!CX170</f>
        <v>0</v>
      </c>
      <c r="R168" s="85">
        <f>'Hazard &amp; Exposure'!CY170</f>
        <v>0</v>
      </c>
      <c r="S168" s="79">
        <f t="shared" si="41"/>
        <v>2.9</v>
      </c>
      <c r="T168" s="79">
        <f>Vulnerability!O170</f>
        <v>0.2</v>
      </c>
      <c r="U168" s="132">
        <f>Vulnerability!E170</f>
        <v>0</v>
      </c>
      <c r="V168" s="132">
        <f>Vulnerability!H170</f>
        <v>0.8</v>
      </c>
      <c r="W168" s="132">
        <f>Vulnerability!N170</f>
        <v>0.1</v>
      </c>
      <c r="X168" s="79">
        <f>Vulnerability!AM170</f>
        <v>5</v>
      </c>
      <c r="Y168" s="132">
        <f>Vulnerability!T170</f>
        <v>7.6</v>
      </c>
      <c r="Z168" s="131">
        <f>Vulnerability!AB170</f>
        <v>0.1</v>
      </c>
      <c r="AA168" s="131">
        <f>Vulnerability!AE170</f>
        <v>0.2</v>
      </c>
      <c r="AB168" s="131">
        <f>Vulnerability!AH170</f>
        <v>0</v>
      </c>
      <c r="AC168" s="131">
        <f>Vulnerability!AK170</f>
        <v>1.5</v>
      </c>
      <c r="AD168" s="132">
        <f>Vulnerability!AL170</f>
        <v>0.5</v>
      </c>
      <c r="AE168" s="79">
        <f t="shared" si="42"/>
        <v>1.6</v>
      </c>
      <c r="AF168" s="79">
        <f>'Lack of Coping Capacity'!H170</f>
        <v>2.2000000000000002</v>
      </c>
      <c r="AG168" s="137">
        <f>'Lack of Coping Capacity'!D170</f>
        <v>2.5</v>
      </c>
      <c r="AH168" s="137">
        <f>'Lack of Coping Capacity'!G170</f>
        <v>1.9</v>
      </c>
      <c r="AI168" s="79">
        <f>'Lack of Coping Capacity'!AA170</f>
        <v>0.9</v>
      </c>
      <c r="AJ168" s="137">
        <f>'Lack of Coping Capacity'!M170</f>
        <v>1.4</v>
      </c>
      <c r="AK168" s="137">
        <f>'Lack of Coping Capacity'!R170</f>
        <v>1</v>
      </c>
      <c r="AL168" s="137">
        <f>'Lack of Coping Capacity'!Z170</f>
        <v>0.3</v>
      </c>
      <c r="AM168" s="82">
        <f>'Imputed and missing data hidden'!BU166</f>
        <v>12</v>
      </c>
      <c r="AN168" s="83">
        <f t="shared" si="43"/>
        <v>0.23529411764705882</v>
      </c>
      <c r="AO168" s="82" t="str">
        <f t="shared" si="44"/>
        <v/>
      </c>
      <c r="AP168" s="84">
        <f>'Indicator Date hidden2'!BV167</f>
        <v>-3.5087719298245612E-2</v>
      </c>
    </row>
    <row r="169" spans="1:42">
      <c r="A169" s="77" t="str">
        <f>'Indicator Data'!A171</f>
        <v>Switzerland</v>
      </c>
      <c r="B169" s="77" t="str">
        <f>'Indicator Data'!B171</f>
        <v>CHE</v>
      </c>
      <c r="C169" s="79">
        <f t="shared" si="38"/>
        <v>1.5</v>
      </c>
      <c r="D169" s="79" t="str">
        <f t="shared" si="37"/>
        <v>Very Low</v>
      </c>
      <c r="E169" s="80">
        <f t="shared" si="39"/>
        <v>183</v>
      </c>
      <c r="F169" s="81">
        <f>VLOOKUP($B169,'Lack of Reliability Index'!$A$2:$H$192,8,FALSE)</f>
        <v>3.1172413793103457</v>
      </c>
      <c r="G169" s="79">
        <f t="shared" si="40"/>
        <v>1.3</v>
      </c>
      <c r="H169" s="79">
        <f>'Hazard &amp; Exposure'!CW171</f>
        <v>2.2999999999999998</v>
      </c>
      <c r="I169" s="85">
        <f>'Hazard &amp; Exposure'!AL171</f>
        <v>4.5999999999999996</v>
      </c>
      <c r="J169" s="85">
        <f>'Hazard &amp; Exposure'!AM171</f>
        <v>5.9</v>
      </c>
      <c r="K169" s="85">
        <f>'Hazard &amp; Exposure'!AN171</f>
        <v>0</v>
      </c>
      <c r="L169" s="85">
        <f>'Hazard &amp; Exposure'!AO171</f>
        <v>0</v>
      </c>
      <c r="M169" s="85">
        <f>'Hazard &amp; Exposure'!AP171</f>
        <v>0</v>
      </c>
      <c r="N169" s="85">
        <f>'Hazard &amp; Exposure'!AS171</f>
        <v>0.9</v>
      </c>
      <c r="O169" s="85">
        <f>'Hazard &amp; Exposure'!CV171</f>
        <v>2.2000000000000002</v>
      </c>
      <c r="P169" s="79">
        <f>'Hazard &amp; Exposure'!CZ171</f>
        <v>0.1</v>
      </c>
      <c r="Q169" s="85">
        <f>'Hazard &amp; Exposure'!CX171</f>
        <v>0.1</v>
      </c>
      <c r="R169" s="85">
        <f>'Hazard &amp; Exposure'!CY171</f>
        <v>0</v>
      </c>
      <c r="S169" s="79">
        <f t="shared" si="41"/>
        <v>2.9</v>
      </c>
      <c r="T169" s="79">
        <f>Vulnerability!O171</f>
        <v>0.4</v>
      </c>
      <c r="U169" s="132">
        <f>Vulnerability!E171</f>
        <v>0</v>
      </c>
      <c r="V169" s="132">
        <f>Vulnerability!H171</f>
        <v>1.2</v>
      </c>
      <c r="W169" s="132">
        <f>Vulnerability!N171</f>
        <v>0.2</v>
      </c>
      <c r="X169" s="79">
        <f>Vulnerability!AM171</f>
        <v>4.8</v>
      </c>
      <c r="Y169" s="132">
        <f>Vulnerability!T171</f>
        <v>7.4</v>
      </c>
      <c r="Z169" s="131">
        <f>Vulnerability!AB171</f>
        <v>0.1</v>
      </c>
      <c r="AA169" s="131">
        <f>Vulnerability!AE171</f>
        <v>0.3</v>
      </c>
      <c r="AB169" s="131">
        <f>Vulnerability!AH171</f>
        <v>0.1</v>
      </c>
      <c r="AC169" s="131">
        <f>Vulnerability!AK171</f>
        <v>1.2</v>
      </c>
      <c r="AD169" s="132">
        <f>Vulnerability!AL171</f>
        <v>0.4</v>
      </c>
      <c r="AE169" s="79">
        <f t="shared" si="42"/>
        <v>0.9</v>
      </c>
      <c r="AF169" s="79">
        <f>'Lack of Coping Capacity'!H171</f>
        <v>1.2</v>
      </c>
      <c r="AG169" s="137">
        <f>'Lack of Coping Capacity'!D171</f>
        <v>0.9</v>
      </c>
      <c r="AH169" s="137">
        <f>'Lack of Coping Capacity'!G171</f>
        <v>1.4</v>
      </c>
      <c r="AI169" s="79">
        <f>'Lack of Coping Capacity'!AA171</f>
        <v>0.6</v>
      </c>
      <c r="AJ169" s="137">
        <f>'Lack of Coping Capacity'!M171</f>
        <v>1.5</v>
      </c>
      <c r="AK169" s="137">
        <f>'Lack of Coping Capacity'!R171</f>
        <v>0</v>
      </c>
      <c r="AL169" s="137">
        <f>'Lack of Coping Capacity'!Z171</f>
        <v>0.3</v>
      </c>
      <c r="AM169" s="82">
        <f>'Imputed and missing data hidden'!BU167</f>
        <v>11</v>
      </c>
      <c r="AN169" s="83">
        <f t="shared" si="43"/>
        <v>0.21568627450980393</v>
      </c>
      <c r="AO169" s="82" t="str">
        <f t="shared" si="44"/>
        <v/>
      </c>
      <c r="AP169" s="84">
        <f>'Indicator Date hidden2'!BV168</f>
        <v>3.4482758620689655E-2</v>
      </c>
    </row>
    <row r="170" spans="1:42">
      <c r="A170" s="77" t="str">
        <f>'Indicator Data'!A172</f>
        <v>Syria</v>
      </c>
      <c r="B170" s="77" t="str">
        <f>'Indicator Data'!B172</f>
        <v>SYR</v>
      </c>
      <c r="C170" s="79">
        <f t="shared" si="38"/>
        <v>7</v>
      </c>
      <c r="D170" s="79" t="str">
        <f t="shared" si="37"/>
        <v>Very High</v>
      </c>
      <c r="E170" s="80">
        <f t="shared" si="39"/>
        <v>14</v>
      </c>
      <c r="F170" s="81">
        <f>VLOOKUP($B170,'Lack of Reliability Index'!$A$2:$H$192,8,FALSE)</f>
        <v>6.3076923076923084</v>
      </c>
      <c r="G170" s="79">
        <f t="shared" si="40"/>
        <v>8.3000000000000007</v>
      </c>
      <c r="H170" s="79">
        <f>'Hazard &amp; Exposure'!CW172</f>
        <v>5.2</v>
      </c>
      <c r="I170" s="85">
        <f>'Hazard &amp; Exposure'!AL172</f>
        <v>7.3</v>
      </c>
      <c r="J170" s="85">
        <f>'Hazard &amp; Exposure'!AM172</f>
        <v>6.3</v>
      </c>
      <c r="K170" s="85">
        <f>'Hazard &amp; Exposure'!AN172</f>
        <v>2.2999999999999998</v>
      </c>
      <c r="L170" s="85">
        <f>'Hazard &amp; Exposure'!AO172</f>
        <v>0</v>
      </c>
      <c r="M170" s="85">
        <f>'Hazard &amp; Exposure'!AP172</f>
        <v>2.1</v>
      </c>
      <c r="N170" s="85">
        <f>'Hazard &amp; Exposure'!AS172</f>
        <v>7.8</v>
      </c>
      <c r="O170" s="85">
        <f>'Hazard &amp; Exposure'!CV172</f>
        <v>6.3</v>
      </c>
      <c r="P170" s="79">
        <f>'Hazard &amp; Exposure'!CZ172</f>
        <v>9.8000000000000007</v>
      </c>
      <c r="Q170" s="85">
        <f>'Hazard &amp; Exposure'!CX172</f>
        <v>10</v>
      </c>
      <c r="R170" s="85">
        <f>'Hazard &amp; Exposure'!CY172</f>
        <v>9.5</v>
      </c>
      <c r="S170" s="79">
        <f t="shared" si="41"/>
        <v>7.7</v>
      </c>
      <c r="T170" s="79">
        <f>Vulnerability!O172</f>
        <v>6</v>
      </c>
      <c r="U170" s="132">
        <f>Vulnerability!E172</f>
        <v>6.9</v>
      </c>
      <c r="V170" s="132">
        <f>Vulnerability!H172</f>
        <v>3.5</v>
      </c>
      <c r="W170" s="132">
        <f>Vulnerability!N172</f>
        <v>6.7</v>
      </c>
      <c r="X170" s="79">
        <f>Vulnerability!AM172</f>
        <v>8.9</v>
      </c>
      <c r="Y170" s="132">
        <f>Vulnerability!T172</f>
        <v>10</v>
      </c>
      <c r="Z170" s="131">
        <f>Vulnerability!AB172</f>
        <v>0.5</v>
      </c>
      <c r="AA170" s="131">
        <f>Vulnerability!AE172</f>
        <v>2</v>
      </c>
      <c r="AB170" s="131">
        <f>Vulnerability!AH172</f>
        <v>10</v>
      </c>
      <c r="AC170" s="131">
        <f>Vulnerability!AK172</f>
        <v>8.1999999999999993</v>
      </c>
      <c r="AD170" s="132">
        <f>Vulnerability!AL172</f>
        <v>6.9</v>
      </c>
      <c r="AE170" s="79">
        <f t="shared" si="42"/>
        <v>5.4</v>
      </c>
      <c r="AF170" s="79">
        <f>'Lack of Coping Capacity'!H172</f>
        <v>6.6</v>
      </c>
      <c r="AG170" s="137">
        <f>'Lack of Coping Capacity'!D172</f>
        <v>4.5999999999999996</v>
      </c>
      <c r="AH170" s="137">
        <f>'Lack of Coping Capacity'!G172</f>
        <v>8.6</v>
      </c>
      <c r="AI170" s="79">
        <f>'Lack of Coping Capacity'!AA172</f>
        <v>4</v>
      </c>
      <c r="AJ170" s="137">
        <f>'Lack of Coping Capacity'!M172</f>
        <v>3.7</v>
      </c>
      <c r="AK170" s="137">
        <f>'Lack of Coping Capacity'!R172</f>
        <v>2.8</v>
      </c>
      <c r="AL170" s="137">
        <f>'Lack of Coping Capacity'!Z172</f>
        <v>5.6</v>
      </c>
      <c r="AM170" s="82">
        <f>'Imputed and missing data hidden'!BU168</f>
        <v>6</v>
      </c>
      <c r="AN170" s="83">
        <f t="shared" si="43"/>
        <v>0.11764705882352941</v>
      </c>
      <c r="AO170" s="82" t="str">
        <f t="shared" si="44"/>
        <v>YES</v>
      </c>
      <c r="AP170" s="84">
        <f>'Indicator Date hidden2'!BV169</f>
        <v>0.64615384615384619</v>
      </c>
    </row>
    <row r="171" spans="1:42">
      <c r="A171" s="77" t="str">
        <f>'Indicator Data'!A173</f>
        <v>Tajikistan</v>
      </c>
      <c r="B171" s="77" t="str">
        <f>'Indicator Data'!B173</f>
        <v>TJK</v>
      </c>
      <c r="C171" s="79">
        <f t="shared" si="38"/>
        <v>3.9</v>
      </c>
      <c r="D171" s="79" t="str">
        <f t="shared" si="37"/>
        <v>Medium</v>
      </c>
      <c r="E171" s="80">
        <f t="shared" si="39"/>
        <v>75</v>
      </c>
      <c r="F171" s="81">
        <f>VLOOKUP($B171,'Lack of Reliability Index'!$A$2:$H$192,8,FALSE)</f>
        <v>4.6358974358974354</v>
      </c>
      <c r="G171" s="79">
        <f t="shared" si="40"/>
        <v>3.1</v>
      </c>
      <c r="H171" s="79">
        <f>'Hazard &amp; Exposure'!CW173</f>
        <v>5</v>
      </c>
      <c r="I171" s="85">
        <f>'Hazard &amp; Exposure'!AL173</f>
        <v>8.1</v>
      </c>
      <c r="J171" s="85">
        <f>'Hazard &amp; Exposure'!AM173</f>
        <v>6.6</v>
      </c>
      <c r="K171" s="85">
        <f>'Hazard &amp; Exposure'!AN173</f>
        <v>0</v>
      </c>
      <c r="L171" s="85">
        <f>'Hazard &amp; Exposure'!AO173</f>
        <v>0</v>
      </c>
      <c r="M171" s="85">
        <f>'Hazard &amp; Exposure'!AP173</f>
        <v>0</v>
      </c>
      <c r="N171" s="85">
        <f>'Hazard &amp; Exposure'!AS173</f>
        <v>7.6</v>
      </c>
      <c r="O171" s="85">
        <f>'Hazard &amp; Exposure'!CV173</f>
        <v>6.2</v>
      </c>
      <c r="P171" s="79">
        <f>'Hazard &amp; Exposure'!CZ173</f>
        <v>0.6</v>
      </c>
      <c r="Q171" s="85">
        <f>'Hazard &amp; Exposure'!CX173</f>
        <v>1.2</v>
      </c>
      <c r="R171" s="85">
        <f>'Hazard &amp; Exposure'!CY173</f>
        <v>0</v>
      </c>
      <c r="S171" s="79">
        <f t="shared" si="41"/>
        <v>3.7</v>
      </c>
      <c r="T171" s="79">
        <f>Vulnerability!O173</f>
        <v>4.5</v>
      </c>
      <c r="U171" s="132">
        <f>Vulnerability!E173</f>
        <v>4.9000000000000004</v>
      </c>
      <c r="V171" s="132">
        <f>Vulnerability!H173</f>
        <v>3</v>
      </c>
      <c r="W171" s="132">
        <f>Vulnerability!N173</f>
        <v>5</v>
      </c>
      <c r="X171" s="79">
        <f>Vulnerability!AM173</f>
        <v>2.7</v>
      </c>
      <c r="Y171" s="132">
        <f>Vulnerability!T173</f>
        <v>3.7</v>
      </c>
      <c r="Z171" s="131">
        <f>Vulnerability!AB173</f>
        <v>1.4</v>
      </c>
      <c r="AA171" s="131">
        <f>Vulnerability!AE173</f>
        <v>2</v>
      </c>
      <c r="AB171" s="131">
        <f>Vulnerability!AH173</f>
        <v>0</v>
      </c>
      <c r="AC171" s="131">
        <f>Vulnerability!AK173</f>
        <v>2.6</v>
      </c>
      <c r="AD171" s="132">
        <f>Vulnerability!AL173</f>
        <v>1.5</v>
      </c>
      <c r="AE171" s="79">
        <f t="shared" si="42"/>
        <v>5.0999999999999996</v>
      </c>
      <c r="AF171" s="79">
        <f>'Lack of Coping Capacity'!H173</f>
        <v>6</v>
      </c>
      <c r="AG171" s="137">
        <f>'Lack of Coping Capacity'!D173</f>
        <v>4.5999999999999996</v>
      </c>
      <c r="AH171" s="137">
        <f>'Lack of Coping Capacity'!G173</f>
        <v>7.3</v>
      </c>
      <c r="AI171" s="79">
        <f>'Lack of Coping Capacity'!AA173</f>
        <v>4.0999999999999996</v>
      </c>
      <c r="AJ171" s="137">
        <f>'Lack of Coping Capacity'!M173</f>
        <v>4</v>
      </c>
      <c r="AK171" s="137">
        <f>'Lack of Coping Capacity'!R173</f>
        <v>4.4000000000000004</v>
      </c>
      <c r="AL171" s="137">
        <f>'Lack of Coping Capacity'!Z173</f>
        <v>3.8</v>
      </c>
      <c r="AM171" s="82">
        <f>'Imputed and missing data hidden'!BU169</f>
        <v>6</v>
      </c>
      <c r="AN171" s="83">
        <f t="shared" si="43"/>
        <v>0.11764705882352941</v>
      </c>
      <c r="AO171" s="82" t="str">
        <f t="shared" si="44"/>
        <v/>
      </c>
      <c r="AP171" s="84">
        <f>'Indicator Date hidden2'!BV170</f>
        <v>0.56923076923076921</v>
      </c>
    </row>
    <row r="172" spans="1:42">
      <c r="A172" s="77" t="str">
        <f>'Indicator Data'!A174</f>
        <v>Tanzania</v>
      </c>
      <c r="B172" s="77" t="str">
        <f>'Indicator Data'!B174</f>
        <v>TZA</v>
      </c>
      <c r="C172" s="79">
        <f t="shared" si="38"/>
        <v>4.3</v>
      </c>
      <c r="D172" s="79" t="str">
        <f t="shared" si="37"/>
        <v>Medium</v>
      </c>
      <c r="E172" s="80">
        <f t="shared" si="39"/>
        <v>56</v>
      </c>
      <c r="F172" s="81">
        <f>VLOOKUP($B172,'Lack of Reliability Index'!$A$2:$H$192,8,FALSE)</f>
        <v>1.3714285714285719</v>
      </c>
      <c r="G172" s="79">
        <f t="shared" si="40"/>
        <v>2.5</v>
      </c>
      <c r="H172" s="79">
        <f>'Hazard &amp; Exposure'!CW174</f>
        <v>4.2</v>
      </c>
      <c r="I172" s="85">
        <f>'Hazard &amp; Exposure'!AL174</f>
        <v>4.4000000000000004</v>
      </c>
      <c r="J172" s="85">
        <f>'Hazard &amp; Exposure'!AM174</f>
        <v>4.2</v>
      </c>
      <c r="K172" s="85">
        <f>'Hazard &amp; Exposure'!AN174</f>
        <v>3.1</v>
      </c>
      <c r="L172" s="85">
        <f>'Hazard &amp; Exposure'!AO174</f>
        <v>0.7</v>
      </c>
      <c r="M172" s="85">
        <f>'Hazard &amp; Exposure'!AP174</f>
        <v>3.2</v>
      </c>
      <c r="N172" s="85">
        <f>'Hazard &amp; Exposure'!AS174</f>
        <v>4.9000000000000004</v>
      </c>
      <c r="O172" s="85">
        <f>'Hazard &amp; Exposure'!CV174</f>
        <v>7.2</v>
      </c>
      <c r="P172" s="79">
        <f>'Hazard &amp; Exposure'!CZ174</f>
        <v>0.4</v>
      </c>
      <c r="Q172" s="85">
        <f>'Hazard &amp; Exposure'!CX174</f>
        <v>0.8</v>
      </c>
      <c r="R172" s="85">
        <f>'Hazard &amp; Exposure'!CY174</f>
        <v>0</v>
      </c>
      <c r="S172" s="79">
        <f t="shared" si="41"/>
        <v>5.5</v>
      </c>
      <c r="T172" s="79">
        <f>Vulnerability!O174</f>
        <v>5.9</v>
      </c>
      <c r="U172" s="132">
        <f>Vulnerability!E174</f>
        <v>8.4</v>
      </c>
      <c r="V172" s="132">
        <f>Vulnerability!H174</f>
        <v>5.4</v>
      </c>
      <c r="W172" s="132">
        <f>Vulnerability!N174</f>
        <v>1.3</v>
      </c>
      <c r="X172" s="79">
        <f>Vulnerability!AM174</f>
        <v>5.0999999999999996</v>
      </c>
      <c r="Y172" s="132">
        <f>Vulnerability!T174</f>
        <v>6.1</v>
      </c>
      <c r="Z172" s="131">
        <f>Vulnerability!AB174</f>
        <v>4.5</v>
      </c>
      <c r="AA172" s="131">
        <f>Vulnerability!AE174</f>
        <v>2.8</v>
      </c>
      <c r="AB172" s="131">
        <f>Vulnerability!AH174</f>
        <v>2.4</v>
      </c>
      <c r="AC172" s="131">
        <f>Vulnerability!AK174</f>
        <v>5.8</v>
      </c>
      <c r="AD172" s="132">
        <f>Vulnerability!AL174</f>
        <v>4</v>
      </c>
      <c r="AE172" s="79">
        <f t="shared" si="42"/>
        <v>5.8</v>
      </c>
      <c r="AF172" s="79">
        <f>'Lack of Coping Capacity'!H174</f>
        <v>4.8</v>
      </c>
      <c r="AG172" s="137">
        <f>'Lack of Coping Capacity'!D174</f>
        <v>3.5</v>
      </c>
      <c r="AH172" s="137">
        <f>'Lack of Coping Capacity'!G174</f>
        <v>6</v>
      </c>
      <c r="AI172" s="79">
        <f>'Lack of Coping Capacity'!AA174</f>
        <v>6.6</v>
      </c>
      <c r="AJ172" s="137">
        <f>'Lack of Coping Capacity'!M174</f>
        <v>5.3</v>
      </c>
      <c r="AK172" s="137">
        <f>'Lack of Coping Capacity'!R174</f>
        <v>8.3000000000000007</v>
      </c>
      <c r="AL172" s="137">
        <f>'Lack of Coping Capacity'!Z174</f>
        <v>6.3</v>
      </c>
      <c r="AM172" s="82">
        <f>'Imputed and missing data hidden'!BU170</f>
        <v>0</v>
      </c>
      <c r="AN172" s="83">
        <f t="shared" si="43"/>
        <v>0</v>
      </c>
      <c r="AO172" s="82" t="str">
        <f t="shared" si="44"/>
        <v/>
      </c>
      <c r="AP172" s="84">
        <f>'Indicator Date hidden2'!BV171</f>
        <v>0.25714285714285712</v>
      </c>
    </row>
    <row r="173" spans="1:42">
      <c r="A173" s="77" t="str">
        <f>'Indicator Data'!A175</f>
        <v>Thailand</v>
      </c>
      <c r="B173" s="77" t="str">
        <f>'Indicator Data'!B175</f>
        <v>THA</v>
      </c>
      <c r="C173" s="79">
        <f t="shared" si="38"/>
        <v>4.4000000000000004</v>
      </c>
      <c r="D173" s="79" t="str">
        <f t="shared" si="37"/>
        <v>Medium</v>
      </c>
      <c r="E173" s="80">
        <f t="shared" si="39"/>
        <v>51</v>
      </c>
      <c r="F173" s="81">
        <f>VLOOKUP($B173,'Lack of Reliability Index'!$A$2:$H$192,8,FALSE)</f>
        <v>1.38989898989899</v>
      </c>
      <c r="G173" s="79">
        <f t="shared" si="40"/>
        <v>6.1</v>
      </c>
      <c r="H173" s="79">
        <f>'Hazard &amp; Exposure'!CW175</f>
        <v>5.9</v>
      </c>
      <c r="I173" s="85">
        <f>'Hazard &amp; Exposure'!AL175</f>
        <v>1.7</v>
      </c>
      <c r="J173" s="85">
        <f>'Hazard &amp; Exposure'!AM175</f>
        <v>9.8000000000000007</v>
      </c>
      <c r="K173" s="85">
        <f>'Hazard &amp; Exposure'!AN175</f>
        <v>5.8</v>
      </c>
      <c r="L173" s="85">
        <f>'Hazard &amp; Exposure'!AO175</f>
        <v>1.6</v>
      </c>
      <c r="M173" s="85">
        <f>'Hazard &amp; Exposure'!AP175</f>
        <v>5.5</v>
      </c>
      <c r="N173" s="85">
        <f>'Hazard &amp; Exposure'!AS175</f>
        <v>5.5</v>
      </c>
      <c r="O173" s="85">
        <f>'Hazard &amp; Exposure'!CV175</f>
        <v>5.6</v>
      </c>
      <c r="P173" s="79">
        <f>'Hazard &amp; Exposure'!CZ175</f>
        <v>6.3</v>
      </c>
      <c r="Q173" s="85">
        <f>'Hazard &amp; Exposure'!CX175</f>
        <v>7.7</v>
      </c>
      <c r="R173" s="85">
        <f>'Hazard &amp; Exposure'!CY175</f>
        <v>4.3</v>
      </c>
      <c r="S173" s="79">
        <f t="shared" si="41"/>
        <v>3.7</v>
      </c>
      <c r="T173" s="79">
        <f>Vulnerability!O175</f>
        <v>1.7</v>
      </c>
      <c r="U173" s="132">
        <f>Vulnerability!E175</f>
        <v>1.6</v>
      </c>
      <c r="V173" s="132">
        <f>Vulnerability!H175</f>
        <v>3.3</v>
      </c>
      <c r="W173" s="132">
        <f>Vulnerability!N175</f>
        <v>0.3</v>
      </c>
      <c r="X173" s="79">
        <f>Vulnerability!AM175</f>
        <v>5.2</v>
      </c>
      <c r="Y173" s="132">
        <f>Vulnerability!T175</f>
        <v>7.6</v>
      </c>
      <c r="Z173" s="131">
        <f>Vulnerability!AB175</f>
        <v>1.1000000000000001</v>
      </c>
      <c r="AA173" s="131">
        <f>Vulnerability!AE175</f>
        <v>1.1000000000000001</v>
      </c>
      <c r="AB173" s="131">
        <f>Vulnerability!AH175</f>
        <v>0.7</v>
      </c>
      <c r="AC173" s="131">
        <f>Vulnerability!AK175</f>
        <v>2.2999999999999998</v>
      </c>
      <c r="AD173" s="132">
        <f>Vulnerability!AL175</f>
        <v>1.3</v>
      </c>
      <c r="AE173" s="79">
        <f t="shared" si="42"/>
        <v>3.9</v>
      </c>
      <c r="AF173" s="79">
        <f>'Lack of Coping Capacity'!H175</f>
        <v>5.2</v>
      </c>
      <c r="AG173" s="137">
        <f>'Lack of Coping Capacity'!D175</f>
        <v>4.7</v>
      </c>
      <c r="AH173" s="137">
        <f>'Lack of Coping Capacity'!G175</f>
        <v>5.6</v>
      </c>
      <c r="AI173" s="79">
        <f>'Lack of Coping Capacity'!AA175</f>
        <v>2.2999999999999998</v>
      </c>
      <c r="AJ173" s="137">
        <f>'Lack of Coping Capacity'!M175</f>
        <v>0.9</v>
      </c>
      <c r="AK173" s="137">
        <f>'Lack of Coping Capacity'!R175</f>
        <v>1.9</v>
      </c>
      <c r="AL173" s="137">
        <f>'Lack of Coping Capacity'!Z175</f>
        <v>4</v>
      </c>
      <c r="AM173" s="82">
        <f>'Imputed and missing data hidden'!BU171</f>
        <v>4</v>
      </c>
      <c r="AN173" s="83">
        <f t="shared" si="43"/>
        <v>7.8431372549019607E-2</v>
      </c>
      <c r="AO173" s="82" t="str">
        <f t="shared" si="44"/>
        <v/>
      </c>
      <c r="AP173" s="84">
        <f>'Indicator Date hidden2'!BV172</f>
        <v>6.0606060606060608E-2</v>
      </c>
    </row>
    <row r="174" spans="1:42">
      <c r="A174" s="77" t="str">
        <f>'Indicator Data'!A176</f>
        <v>Timor-Leste</v>
      </c>
      <c r="B174" s="77" t="str">
        <f>'Indicator Data'!B176</f>
        <v>TLS</v>
      </c>
      <c r="C174" s="79">
        <f t="shared" si="38"/>
        <v>3.6</v>
      </c>
      <c r="D174" s="79" t="str">
        <f t="shared" si="37"/>
        <v>Medium</v>
      </c>
      <c r="E174" s="80">
        <f t="shared" si="39"/>
        <v>86</v>
      </c>
      <c r="F174" s="81">
        <f>VLOOKUP($B174,'Lack of Reliability Index'!$A$2:$H$192,8,FALSE)</f>
        <v>4.7794871794871803</v>
      </c>
      <c r="G174" s="79">
        <f t="shared" si="40"/>
        <v>1.9</v>
      </c>
      <c r="H174" s="79">
        <f>'Hazard &amp; Exposure'!CW176</f>
        <v>3.4</v>
      </c>
      <c r="I174" s="85">
        <f>'Hazard &amp; Exposure'!AL176</f>
        <v>5.7</v>
      </c>
      <c r="J174" s="85">
        <f>'Hazard &amp; Exposure'!AM176</f>
        <v>0</v>
      </c>
      <c r="K174" s="85">
        <f>'Hazard &amp; Exposure'!AN176</f>
        <v>3.9</v>
      </c>
      <c r="L174" s="85">
        <f>'Hazard &amp; Exposure'!AO176</f>
        <v>0.5</v>
      </c>
      <c r="M174" s="85">
        <f>'Hazard &amp; Exposure'!AP176</f>
        <v>3.3</v>
      </c>
      <c r="N174" s="85">
        <f>'Hazard &amp; Exposure'!AS176</f>
        <v>1.9</v>
      </c>
      <c r="O174" s="85">
        <f>'Hazard &amp; Exposure'!CV176</f>
        <v>6.1</v>
      </c>
      <c r="P174" s="79">
        <f>'Hazard &amp; Exposure'!CZ176</f>
        <v>0.1</v>
      </c>
      <c r="Q174" s="85">
        <f>'Hazard &amp; Exposure'!CX176</f>
        <v>0.1</v>
      </c>
      <c r="R174" s="85">
        <f>'Hazard &amp; Exposure'!CY176</f>
        <v>0</v>
      </c>
      <c r="S174" s="79">
        <f t="shared" si="41"/>
        <v>4.3</v>
      </c>
      <c r="T174" s="79">
        <f>Vulnerability!O176</f>
        <v>6</v>
      </c>
      <c r="U174" s="132">
        <f>Vulnerability!E176</f>
        <v>7.8</v>
      </c>
      <c r="V174" s="132">
        <f>Vulnerability!H176</f>
        <v>3.2</v>
      </c>
      <c r="W174" s="132">
        <f>Vulnerability!N176</f>
        <v>5.0999999999999996</v>
      </c>
      <c r="X174" s="79">
        <f>Vulnerability!AM176</f>
        <v>2</v>
      </c>
      <c r="Y174" s="132">
        <f>Vulnerability!T176</f>
        <v>0</v>
      </c>
      <c r="Z174" s="131">
        <f>Vulnerability!AB176</f>
        <v>3.3</v>
      </c>
      <c r="AA174" s="131">
        <f>Vulnerability!AE176</f>
        <v>5.4</v>
      </c>
      <c r="AB174" s="131">
        <f>Vulnerability!AH176</f>
        <v>0</v>
      </c>
      <c r="AC174" s="131">
        <f>Vulnerability!AK176</f>
        <v>5.0999999999999996</v>
      </c>
      <c r="AD174" s="132">
        <f>Vulnerability!AL176</f>
        <v>3.7</v>
      </c>
      <c r="AE174" s="79">
        <f t="shared" si="42"/>
        <v>5.6</v>
      </c>
      <c r="AF174" s="79">
        <f>'Lack of Coping Capacity'!H176</f>
        <v>6.2</v>
      </c>
      <c r="AG174" s="137">
        <f>'Lack of Coping Capacity'!D176</f>
        <v>6.3</v>
      </c>
      <c r="AH174" s="137">
        <f>'Lack of Coping Capacity'!G176</f>
        <v>6.1</v>
      </c>
      <c r="AI174" s="79">
        <f>'Lack of Coping Capacity'!AA176</f>
        <v>4.9000000000000004</v>
      </c>
      <c r="AJ174" s="137">
        <f>'Lack of Coping Capacity'!M176</f>
        <v>4.0999999999999996</v>
      </c>
      <c r="AK174" s="137">
        <f>'Lack of Coping Capacity'!R176</f>
        <v>5.0999999999999996</v>
      </c>
      <c r="AL174" s="137">
        <f>'Lack of Coping Capacity'!Z176</f>
        <v>5.6</v>
      </c>
      <c r="AM174" s="82">
        <f>'Imputed and missing data hidden'!BU172</f>
        <v>5</v>
      </c>
      <c r="AN174" s="83">
        <f t="shared" si="43"/>
        <v>9.8039215686274508E-2</v>
      </c>
      <c r="AO174" s="82" t="str">
        <f t="shared" si="44"/>
        <v/>
      </c>
      <c r="AP174" s="84">
        <f>'Indicator Date hidden2'!BV173</f>
        <v>0.64615384615384619</v>
      </c>
    </row>
    <row r="175" spans="1:42">
      <c r="A175" s="77" t="str">
        <f>'Indicator Data'!A177</f>
        <v>Togo</v>
      </c>
      <c r="B175" s="77" t="str">
        <f>'Indicator Data'!B177</f>
        <v>TGO</v>
      </c>
      <c r="C175" s="79">
        <f t="shared" si="38"/>
        <v>5.6</v>
      </c>
      <c r="D175" s="79" t="str">
        <f t="shared" si="37"/>
        <v>High</v>
      </c>
      <c r="E175" s="80">
        <f t="shared" si="39"/>
        <v>28</v>
      </c>
      <c r="F175" s="81">
        <f>VLOOKUP($B175,'Lack of Reliability Index'!$A$2:$H$192,8,FALSE)</f>
        <v>1.2769953051643199</v>
      </c>
      <c r="G175" s="79">
        <f t="shared" si="40"/>
        <v>4.5999999999999996</v>
      </c>
      <c r="H175" s="79">
        <f>'Hazard &amp; Exposure'!CW177</f>
        <v>2.6</v>
      </c>
      <c r="I175" s="85">
        <f>'Hazard &amp; Exposure'!AL177</f>
        <v>0.1</v>
      </c>
      <c r="J175" s="85">
        <f>'Hazard &amp; Exposure'!AM177</f>
        <v>3</v>
      </c>
      <c r="K175" s="85">
        <f>'Hazard &amp; Exposure'!AN177</f>
        <v>0</v>
      </c>
      <c r="L175" s="85">
        <f>'Hazard &amp; Exposure'!AO177</f>
        <v>0</v>
      </c>
      <c r="M175" s="85">
        <f>'Hazard &amp; Exposure'!AP177</f>
        <v>0.7</v>
      </c>
      <c r="N175" s="85">
        <f>'Hazard &amp; Exposure'!AS177</f>
        <v>2.8</v>
      </c>
      <c r="O175" s="85">
        <f>'Hazard &amp; Exposure'!CV177</f>
        <v>7.6</v>
      </c>
      <c r="P175" s="79">
        <f>'Hazard &amp; Exposure'!CZ177</f>
        <v>6.1</v>
      </c>
      <c r="Q175" s="85">
        <f>'Hazard &amp; Exposure'!CX177</f>
        <v>6.8</v>
      </c>
      <c r="R175" s="85">
        <f>'Hazard &amp; Exposure'!CY177</f>
        <v>5.4</v>
      </c>
      <c r="S175" s="79">
        <f t="shared" si="41"/>
        <v>5.0999999999999996</v>
      </c>
      <c r="T175" s="79">
        <f>Vulnerability!O177</f>
        <v>5.9</v>
      </c>
      <c r="U175" s="132">
        <f>Vulnerability!E177</f>
        <v>7.8</v>
      </c>
      <c r="V175" s="132">
        <f>Vulnerability!H177</f>
        <v>5.5</v>
      </c>
      <c r="W175" s="132">
        <f>Vulnerability!N177</f>
        <v>2.4</v>
      </c>
      <c r="X175" s="79">
        <f>Vulnerability!AM177</f>
        <v>4.2</v>
      </c>
      <c r="Y175" s="132">
        <f>Vulnerability!T177</f>
        <v>5.3</v>
      </c>
      <c r="Z175" s="131">
        <f>Vulnerability!AB177</f>
        <v>3.8</v>
      </c>
      <c r="AA175" s="131">
        <f>Vulnerability!AE177</f>
        <v>4</v>
      </c>
      <c r="AB175" s="131">
        <f>Vulnerability!AH177</f>
        <v>0.1</v>
      </c>
      <c r="AC175" s="131">
        <f>Vulnerability!AK177</f>
        <v>3.7</v>
      </c>
      <c r="AD175" s="132">
        <f>Vulnerability!AL177</f>
        <v>3</v>
      </c>
      <c r="AE175" s="79">
        <f t="shared" si="42"/>
        <v>7.4</v>
      </c>
      <c r="AF175" s="79">
        <f>'Lack of Coping Capacity'!H177</f>
        <v>7.9</v>
      </c>
      <c r="AG175" s="137">
        <f>'Lack of Coping Capacity'!D177</f>
        <v>9.1999999999999993</v>
      </c>
      <c r="AH175" s="137">
        <f>'Lack of Coping Capacity'!G177</f>
        <v>6.6</v>
      </c>
      <c r="AI175" s="79">
        <f>'Lack of Coping Capacity'!AA177</f>
        <v>6.8</v>
      </c>
      <c r="AJ175" s="137">
        <f>'Lack of Coping Capacity'!M177</f>
        <v>5.9</v>
      </c>
      <c r="AK175" s="137">
        <f>'Lack of Coping Capacity'!R177</f>
        <v>7.5</v>
      </c>
      <c r="AL175" s="137">
        <f>'Lack of Coping Capacity'!Z177</f>
        <v>7.1</v>
      </c>
      <c r="AM175" s="82">
        <f>'Imputed and missing data hidden'!BU173</f>
        <v>0</v>
      </c>
      <c r="AN175" s="83">
        <f t="shared" si="43"/>
        <v>0</v>
      </c>
      <c r="AO175" s="82" t="str">
        <f t="shared" si="44"/>
        <v/>
      </c>
      <c r="AP175" s="84">
        <f>'Indicator Date hidden2'!BV174</f>
        <v>0.23943661971830985</v>
      </c>
    </row>
    <row r="176" spans="1:42">
      <c r="A176" s="77" t="str">
        <f>'Indicator Data'!A178</f>
        <v>Tonga</v>
      </c>
      <c r="B176" s="77" t="str">
        <f>'Indicator Data'!B178</f>
        <v>TON</v>
      </c>
      <c r="C176" s="79">
        <f t="shared" si="38"/>
        <v>3.3</v>
      </c>
      <c r="D176" s="79" t="str">
        <f t="shared" si="37"/>
        <v>Medium</v>
      </c>
      <c r="E176" s="80">
        <f t="shared" si="39"/>
        <v>96</v>
      </c>
      <c r="F176" s="81">
        <f>VLOOKUP($B176,'Lack of Reliability Index'!$A$2:$H$192,8,FALSE)</f>
        <v>5.5080459770114949</v>
      </c>
      <c r="G176" s="79">
        <f t="shared" si="40"/>
        <v>2.1</v>
      </c>
      <c r="H176" s="79">
        <f>'Hazard &amp; Exposure'!CW178</f>
        <v>3.8</v>
      </c>
      <c r="I176" s="85">
        <f>'Hazard &amp; Exposure'!AL178</f>
        <v>7.1</v>
      </c>
      <c r="J176" s="85">
        <f>'Hazard &amp; Exposure'!AM178</f>
        <v>0</v>
      </c>
      <c r="K176" s="85">
        <f>'Hazard &amp; Exposure'!AN178</f>
        <v>5.7</v>
      </c>
      <c r="L176" s="85">
        <f>'Hazard &amp; Exposure'!AO178</f>
        <v>5.6</v>
      </c>
      <c r="M176" s="85">
        <f>'Hazard &amp; Exposure'!AP178</f>
        <v>0</v>
      </c>
      <c r="N176" s="85">
        <f>'Hazard &amp; Exposure'!AS178</f>
        <v>0.5</v>
      </c>
      <c r="O176" s="85">
        <f>'Hazard &amp; Exposure'!CV178</f>
        <v>4.3</v>
      </c>
      <c r="P176" s="79">
        <f>'Hazard &amp; Exposure'!CZ178</f>
        <v>0</v>
      </c>
      <c r="Q176" s="85">
        <f>'Hazard &amp; Exposure'!CX178</f>
        <v>0</v>
      </c>
      <c r="R176" s="85">
        <f>'Hazard &amp; Exposure'!CY178</f>
        <v>0</v>
      </c>
      <c r="S176" s="79">
        <f t="shared" si="41"/>
        <v>4.0999999999999996</v>
      </c>
      <c r="T176" s="79">
        <f>Vulnerability!O178</f>
        <v>4.7</v>
      </c>
      <c r="U176" s="132">
        <f>Vulnerability!E178</f>
        <v>2.6</v>
      </c>
      <c r="V176" s="132">
        <f>Vulnerability!H178</f>
        <v>3.4</v>
      </c>
      <c r="W176" s="132">
        <f>Vulnerability!N178</f>
        <v>10</v>
      </c>
      <c r="X176" s="79">
        <f>Vulnerability!AM178</f>
        <v>3.5</v>
      </c>
      <c r="Y176" s="132">
        <f>Vulnerability!T178</f>
        <v>0</v>
      </c>
      <c r="Z176" s="131">
        <f>Vulnerability!AB178</f>
        <v>2</v>
      </c>
      <c r="AA176" s="131">
        <f>Vulnerability!AE178</f>
        <v>0.5</v>
      </c>
      <c r="AB176" s="131">
        <f>Vulnerability!AH178</f>
        <v>10</v>
      </c>
      <c r="AC176" s="131">
        <f>Vulnerability!AK178</f>
        <v>4.2</v>
      </c>
      <c r="AD176" s="132">
        <f>Vulnerability!AL178</f>
        <v>5.9</v>
      </c>
      <c r="AE176" s="79">
        <f t="shared" si="42"/>
        <v>4.2</v>
      </c>
      <c r="AF176" s="79">
        <f>'Lack of Coping Capacity'!H178</f>
        <v>5.6</v>
      </c>
      <c r="AG176" s="137">
        <f>'Lack of Coping Capacity'!D178</f>
        <v>5.8</v>
      </c>
      <c r="AH176" s="137">
        <f>'Lack of Coping Capacity'!G178</f>
        <v>5.3</v>
      </c>
      <c r="AI176" s="79">
        <f>'Lack of Coping Capacity'!AA178</f>
        <v>2.5</v>
      </c>
      <c r="AJ176" s="137">
        <f>'Lack of Coping Capacity'!M178</f>
        <v>2.5</v>
      </c>
      <c r="AK176" s="137">
        <f>'Lack of Coping Capacity'!R178</f>
        <v>0.2</v>
      </c>
      <c r="AL176" s="137">
        <f>'Lack of Coping Capacity'!Z178</f>
        <v>4.9000000000000004</v>
      </c>
      <c r="AM176" s="82">
        <f>'Imputed and missing data hidden'!BU174</f>
        <v>11</v>
      </c>
      <c r="AN176" s="83">
        <f t="shared" si="43"/>
        <v>0.21568627450980393</v>
      </c>
      <c r="AO176" s="82" t="str">
        <f t="shared" si="44"/>
        <v/>
      </c>
      <c r="AP176" s="84">
        <f>'Indicator Date hidden2'!BV175</f>
        <v>0.48275862068965519</v>
      </c>
    </row>
    <row r="177" spans="1:42">
      <c r="A177" s="77" t="str">
        <f>'Indicator Data'!A179</f>
        <v>Trinidad and Tobago</v>
      </c>
      <c r="B177" s="77" t="str">
        <f>'Indicator Data'!B179</f>
        <v>TTO</v>
      </c>
      <c r="C177" s="79">
        <f t="shared" si="38"/>
        <v>2.8</v>
      </c>
      <c r="D177" s="79" t="str">
        <f t="shared" si="37"/>
        <v>Low</v>
      </c>
      <c r="E177" s="80">
        <f t="shared" si="39"/>
        <v>123</v>
      </c>
      <c r="F177" s="81">
        <f>VLOOKUP($B177,'Lack of Reliability Index'!$A$2:$H$192,8,FALSE)</f>
        <v>5.825988700564972</v>
      </c>
      <c r="G177" s="79">
        <f t="shared" si="40"/>
        <v>2</v>
      </c>
      <c r="H177" s="79">
        <f>'Hazard &amp; Exposure'!CW179</f>
        <v>3.5</v>
      </c>
      <c r="I177" s="85">
        <f>'Hazard &amp; Exposure'!AL179</f>
        <v>5.8</v>
      </c>
      <c r="J177" s="85">
        <f>'Hazard &amp; Exposure'!AM179</f>
        <v>0</v>
      </c>
      <c r="K177" s="85">
        <f>'Hazard &amp; Exposure'!AN179</f>
        <v>0</v>
      </c>
      <c r="L177" s="85">
        <f>'Hazard &amp; Exposure'!AO179</f>
        <v>5.7</v>
      </c>
      <c r="M177" s="85">
        <f>'Hazard &amp; Exposure'!AP179</f>
        <v>2.7</v>
      </c>
      <c r="N177" s="85">
        <f>'Hazard &amp; Exposure'!AS179</f>
        <v>2.8</v>
      </c>
      <c r="O177" s="85">
        <f>'Hazard &amp; Exposure'!CV179</f>
        <v>5.2</v>
      </c>
      <c r="P177" s="79">
        <f>'Hazard &amp; Exposure'!CZ179</f>
        <v>0.1</v>
      </c>
      <c r="Q177" s="85">
        <f>'Hazard &amp; Exposure'!CX179</f>
        <v>0.1</v>
      </c>
      <c r="R177" s="85">
        <f>'Hazard &amp; Exposure'!CY179</f>
        <v>0</v>
      </c>
      <c r="S177" s="79">
        <f t="shared" si="41"/>
        <v>3.2</v>
      </c>
      <c r="T177" s="79">
        <f>Vulnerability!O179</f>
        <v>1.7</v>
      </c>
      <c r="U177" s="132">
        <f>Vulnerability!E179</f>
        <v>1.6</v>
      </c>
      <c r="V177" s="132">
        <f>Vulnerability!H179</f>
        <v>3.5</v>
      </c>
      <c r="W177" s="132">
        <f>Vulnerability!N179</f>
        <v>0.2</v>
      </c>
      <c r="X177" s="79">
        <f>Vulnerability!AM179</f>
        <v>4.4000000000000004</v>
      </c>
      <c r="Y177" s="132">
        <f>Vulnerability!T179</f>
        <v>6.3</v>
      </c>
      <c r="Z177" s="131">
        <f>Vulnerability!AB179</f>
        <v>0.8</v>
      </c>
      <c r="AA177" s="131">
        <f>Vulnerability!AE179</f>
        <v>1.2</v>
      </c>
      <c r="AB177" s="131">
        <f>Vulnerability!AH179</f>
        <v>1.6</v>
      </c>
      <c r="AC177" s="131">
        <f>Vulnerability!AK179</f>
        <v>3.2</v>
      </c>
      <c r="AD177" s="132">
        <f>Vulnerability!AL179</f>
        <v>1.7</v>
      </c>
      <c r="AE177" s="79">
        <f t="shared" si="42"/>
        <v>3.4</v>
      </c>
      <c r="AF177" s="79">
        <f>'Lack of Coping Capacity'!H179</f>
        <v>5</v>
      </c>
      <c r="AG177" s="137">
        <f>'Lack of Coping Capacity'!D179</f>
        <v>4.4000000000000004</v>
      </c>
      <c r="AH177" s="137">
        <f>'Lack of Coping Capacity'!G179</f>
        <v>5.5</v>
      </c>
      <c r="AI177" s="79">
        <f>'Lack of Coping Capacity'!AA179</f>
        <v>1.3</v>
      </c>
      <c r="AJ177" s="137">
        <f>'Lack of Coping Capacity'!M179</f>
        <v>1.9</v>
      </c>
      <c r="AK177" s="137">
        <f>'Lack of Coping Capacity'!R179</f>
        <v>0.3</v>
      </c>
      <c r="AL177" s="137">
        <f>'Lack of Coping Capacity'!Z179</f>
        <v>1.7</v>
      </c>
      <c r="AM177" s="82">
        <f>'Imputed and missing data hidden'!BU175</f>
        <v>11</v>
      </c>
      <c r="AN177" s="83">
        <f t="shared" si="43"/>
        <v>0.21568627450980393</v>
      </c>
      <c r="AO177" s="82" t="str">
        <f t="shared" si="44"/>
        <v/>
      </c>
      <c r="AP177" s="84">
        <f>'Indicator Date hidden2'!BV176</f>
        <v>0.5423728813559322</v>
      </c>
    </row>
    <row r="178" spans="1:42">
      <c r="A178" s="77" t="str">
        <f>'Indicator Data'!A180</f>
        <v>Tunisia</v>
      </c>
      <c r="B178" s="77" t="str">
        <f>'Indicator Data'!B180</f>
        <v>TUN</v>
      </c>
      <c r="C178" s="79">
        <f t="shared" si="38"/>
        <v>3.2</v>
      </c>
      <c r="D178" s="79" t="str">
        <f t="shared" si="37"/>
        <v>Medium</v>
      </c>
      <c r="E178" s="80">
        <f t="shared" si="39"/>
        <v>99</v>
      </c>
      <c r="F178" s="81">
        <f>VLOOKUP($B178,'Lack of Reliability Index'!$A$2:$H$192,8,FALSE)</f>
        <v>2.0235294117647058</v>
      </c>
      <c r="G178" s="79">
        <f t="shared" si="40"/>
        <v>2.9</v>
      </c>
      <c r="H178" s="79">
        <f>'Hazard &amp; Exposure'!CW180</f>
        <v>4.3</v>
      </c>
      <c r="I178" s="85">
        <f>'Hazard &amp; Exposure'!AL180</f>
        <v>5.4</v>
      </c>
      <c r="J178" s="85">
        <f>'Hazard &amp; Exposure'!AM180</f>
        <v>3.7</v>
      </c>
      <c r="K178" s="85">
        <f>'Hazard &amp; Exposure'!AN180</f>
        <v>5.9</v>
      </c>
      <c r="L178" s="85">
        <f>'Hazard &amp; Exposure'!AO180</f>
        <v>0</v>
      </c>
      <c r="M178" s="85">
        <f>'Hazard &amp; Exposure'!AP180</f>
        <v>6.5</v>
      </c>
      <c r="N178" s="85">
        <f>'Hazard &amp; Exposure'!AS180</f>
        <v>4.2</v>
      </c>
      <c r="O178" s="85">
        <f>'Hazard &amp; Exposure'!CV180</f>
        <v>2.7</v>
      </c>
      <c r="P178" s="79">
        <f>'Hazard &amp; Exposure'!CZ180</f>
        <v>1.1000000000000001</v>
      </c>
      <c r="Q178" s="85">
        <f>'Hazard &amp; Exposure'!CX180</f>
        <v>0.8</v>
      </c>
      <c r="R178" s="85">
        <f>'Hazard &amp; Exposure'!CY180</f>
        <v>1.4</v>
      </c>
      <c r="S178" s="79">
        <f t="shared" si="41"/>
        <v>2.4</v>
      </c>
      <c r="T178" s="79">
        <f>Vulnerability!O180</f>
        <v>2.6</v>
      </c>
      <c r="U178" s="132">
        <f>Vulnerability!E180</f>
        <v>2.6</v>
      </c>
      <c r="V178" s="132">
        <f>Vulnerability!H180</f>
        <v>2.7</v>
      </c>
      <c r="W178" s="132">
        <f>Vulnerability!N180</f>
        <v>2.5</v>
      </c>
      <c r="X178" s="79">
        <f>Vulnerability!AM180</f>
        <v>2.1</v>
      </c>
      <c r="Y178" s="132">
        <f>Vulnerability!T180</f>
        <v>3.6</v>
      </c>
      <c r="Z178" s="131">
        <f>Vulnerability!AB180</f>
        <v>0.3</v>
      </c>
      <c r="AA178" s="131">
        <f>Vulnerability!AE180</f>
        <v>0.7</v>
      </c>
      <c r="AB178" s="131">
        <f>Vulnerability!AH180</f>
        <v>0</v>
      </c>
      <c r="AC178" s="131">
        <f>Vulnerability!AK180</f>
        <v>0.2</v>
      </c>
      <c r="AD178" s="132">
        <f>Vulnerability!AL180</f>
        <v>0.3</v>
      </c>
      <c r="AE178" s="79">
        <f t="shared" si="42"/>
        <v>4.7</v>
      </c>
      <c r="AF178" s="79">
        <f>'Lack of Coping Capacity'!H180</f>
        <v>6.1</v>
      </c>
      <c r="AG178" s="137">
        <f>'Lack of Coping Capacity'!D180</f>
        <v>6.4</v>
      </c>
      <c r="AH178" s="137">
        <f>'Lack of Coping Capacity'!G180</f>
        <v>5.8</v>
      </c>
      <c r="AI178" s="79">
        <f>'Lack of Coping Capacity'!AA180</f>
        <v>2.9</v>
      </c>
      <c r="AJ178" s="137">
        <f>'Lack of Coping Capacity'!M180</f>
        <v>2.4</v>
      </c>
      <c r="AK178" s="137">
        <f>'Lack of Coping Capacity'!R180</f>
        <v>2.5</v>
      </c>
      <c r="AL178" s="137">
        <f>'Lack of Coping Capacity'!Z180</f>
        <v>3.7</v>
      </c>
      <c r="AM178" s="82">
        <f>'Imputed and missing data hidden'!BU176</f>
        <v>2</v>
      </c>
      <c r="AN178" s="83">
        <f t="shared" si="43"/>
        <v>3.9215686274509803E-2</v>
      </c>
      <c r="AO178" s="82" t="str">
        <f t="shared" si="44"/>
        <v/>
      </c>
      <c r="AP178" s="84">
        <f>'Indicator Date hidden2'!BV177</f>
        <v>0.27941176470588236</v>
      </c>
    </row>
    <row r="179" spans="1:42">
      <c r="A179" s="77" t="s">
        <v>1382</v>
      </c>
      <c r="B179" s="77" t="str">
        <f>'Indicator Data'!B181</f>
        <v>TUR</v>
      </c>
      <c r="C179" s="79">
        <f t="shared" si="38"/>
        <v>4.9000000000000004</v>
      </c>
      <c r="D179" s="79" t="str">
        <f t="shared" si="37"/>
        <v>Medium</v>
      </c>
      <c r="E179" s="80">
        <f t="shared" si="39"/>
        <v>42</v>
      </c>
      <c r="F179" s="81">
        <f>VLOOKUP($B179,'Lack of Reliability Index'!$A$2:$H$192,8,FALSE)</f>
        <v>7.0491803278688518</v>
      </c>
      <c r="G179" s="79">
        <f t="shared" si="40"/>
        <v>7.1</v>
      </c>
      <c r="H179" s="79">
        <f>'Hazard &amp; Exposure'!CW181</f>
        <v>5.5</v>
      </c>
      <c r="I179" s="85">
        <f>'Hazard &amp; Exposure'!AL181</f>
        <v>9.3000000000000007</v>
      </c>
      <c r="J179" s="85">
        <f>'Hazard &amp; Exposure'!AM181</f>
        <v>6</v>
      </c>
      <c r="K179" s="85">
        <f>'Hazard &amp; Exposure'!AN181</f>
        <v>5</v>
      </c>
      <c r="L179" s="85">
        <f>'Hazard &amp; Exposure'!AO181</f>
        <v>0</v>
      </c>
      <c r="M179" s="85">
        <f>'Hazard &amp; Exposure'!AP181</f>
        <v>4.5999999999999996</v>
      </c>
      <c r="N179" s="85">
        <f>'Hazard &amp; Exposure'!AS181</f>
        <v>2.5</v>
      </c>
      <c r="O179" s="85">
        <f>'Hazard &amp; Exposure'!CV181</f>
        <v>6</v>
      </c>
      <c r="P179" s="79">
        <f>'Hazard &amp; Exposure'!CZ181</f>
        <v>8.1999999999999993</v>
      </c>
      <c r="Q179" s="85">
        <f>'Hazard &amp; Exposure'!CX181</f>
        <v>9.5</v>
      </c>
      <c r="R179" s="85">
        <f>'Hazard &amp; Exposure'!CY181</f>
        <v>5.7</v>
      </c>
      <c r="S179" s="79">
        <f t="shared" si="41"/>
        <v>5.3</v>
      </c>
      <c r="T179" s="79">
        <f>Vulnerability!O181</f>
        <v>1.6</v>
      </c>
      <c r="U179" s="132">
        <f>Vulnerability!E181</f>
        <v>0.9</v>
      </c>
      <c r="V179" s="132">
        <f>Vulnerability!H181</f>
        <v>4.2</v>
      </c>
      <c r="W179" s="132">
        <f>Vulnerability!N181</f>
        <v>0.3</v>
      </c>
      <c r="X179" s="79">
        <f>Vulnerability!AM181</f>
        <v>7.6</v>
      </c>
      <c r="Y179" s="132">
        <f>Vulnerability!T181</f>
        <v>9.3000000000000007</v>
      </c>
      <c r="Z179" s="131">
        <f>Vulnerability!AB181</f>
        <v>0.3</v>
      </c>
      <c r="AA179" s="131">
        <f>Vulnerability!AE181</f>
        <v>0.5</v>
      </c>
      <c r="AB179" s="131">
        <f>Vulnerability!AH181</f>
        <v>9.3000000000000007</v>
      </c>
      <c r="AC179" s="131">
        <f>Vulnerability!AK181</f>
        <v>1.2</v>
      </c>
      <c r="AD179" s="132">
        <f>Vulnerability!AL181</f>
        <v>4.4000000000000004</v>
      </c>
      <c r="AE179" s="79">
        <f t="shared" si="42"/>
        <v>3.2</v>
      </c>
      <c r="AF179" s="79">
        <f>'Lack of Coping Capacity'!H181</f>
        <v>4.0999999999999996</v>
      </c>
      <c r="AG179" s="137">
        <f>'Lack of Coping Capacity'!D181</f>
        <v>2.1</v>
      </c>
      <c r="AH179" s="137">
        <f>'Lack of Coping Capacity'!G181</f>
        <v>6</v>
      </c>
      <c r="AI179" s="79">
        <f>'Lack of Coping Capacity'!AA181</f>
        <v>2.2000000000000002</v>
      </c>
      <c r="AJ179" s="137">
        <f>'Lack of Coping Capacity'!M181</f>
        <v>1.8</v>
      </c>
      <c r="AK179" s="137">
        <f>'Lack of Coping Capacity'!R181</f>
        <v>1.9</v>
      </c>
      <c r="AL179" s="137">
        <f>'Lack of Coping Capacity'!Z181</f>
        <v>2.8</v>
      </c>
      <c r="AM179" s="82">
        <f>'Imputed and missing data hidden'!BU177</f>
        <v>10</v>
      </c>
      <c r="AN179" s="83">
        <f t="shared" si="43"/>
        <v>0.19607843137254902</v>
      </c>
      <c r="AO179" s="82" t="str">
        <f t="shared" si="44"/>
        <v/>
      </c>
      <c r="AP179" s="84">
        <f>'Indicator Date hidden2'!BV178</f>
        <v>0.55737704918032782</v>
      </c>
    </row>
    <row r="180" spans="1:42">
      <c r="A180" s="77" t="str">
        <f>'Indicator Data'!A182</f>
        <v>Turkmenistan</v>
      </c>
      <c r="B180" s="77" t="str">
        <f>'Indicator Data'!B182</f>
        <v>TKM</v>
      </c>
      <c r="C180" s="79">
        <f t="shared" si="38"/>
        <v>3.1</v>
      </c>
      <c r="D180" s="79" t="str">
        <f t="shared" si="37"/>
        <v>Low</v>
      </c>
      <c r="E180" s="80">
        <f t="shared" si="39"/>
        <v>103</v>
      </c>
      <c r="F180" s="81">
        <f>VLOOKUP($B180,'Lack of Reliability Index'!$A$2:$H$192,8,FALSE)</f>
        <v>4.8423280423280417</v>
      </c>
      <c r="G180" s="79">
        <f t="shared" si="40"/>
        <v>2.6</v>
      </c>
      <c r="H180" s="79">
        <f>'Hazard &amp; Exposure'!CW182</f>
        <v>4.4000000000000004</v>
      </c>
      <c r="I180" s="85">
        <f>'Hazard &amp; Exposure'!AL182</f>
        <v>3</v>
      </c>
      <c r="J180" s="85">
        <f>'Hazard &amp; Exposure'!AM182</f>
        <v>8.3000000000000007</v>
      </c>
      <c r="K180" s="85">
        <f>'Hazard &amp; Exposure'!AN182</f>
        <v>0</v>
      </c>
      <c r="L180" s="85">
        <f>'Hazard &amp; Exposure'!AO182</f>
        <v>0</v>
      </c>
      <c r="M180" s="85">
        <f>'Hazard &amp; Exposure'!AP182</f>
        <v>4.3</v>
      </c>
      <c r="N180" s="85">
        <f>'Hazard &amp; Exposure'!AS182</f>
        <v>5</v>
      </c>
      <c r="O180" s="85">
        <f>'Hazard &amp; Exposure'!CV182</f>
        <v>5.7</v>
      </c>
      <c r="P180" s="79">
        <f>'Hazard &amp; Exposure'!CZ182</f>
        <v>0.2</v>
      </c>
      <c r="Q180" s="85">
        <f>'Hazard &amp; Exposure'!CX182</f>
        <v>0.4</v>
      </c>
      <c r="R180" s="85">
        <f>'Hazard &amp; Exposure'!CY182</f>
        <v>0</v>
      </c>
      <c r="S180" s="79">
        <f t="shared" si="41"/>
        <v>1.8</v>
      </c>
      <c r="T180" s="79">
        <f>Vulnerability!O182</f>
        <v>1.5</v>
      </c>
      <c r="U180" s="132">
        <f>Vulnerability!E182</f>
        <v>1.7</v>
      </c>
      <c r="V180" s="132">
        <f>Vulnerability!H182</f>
        <v>2.4</v>
      </c>
      <c r="W180" s="132">
        <f>Vulnerability!N182</f>
        <v>0</v>
      </c>
      <c r="X180" s="79">
        <f>Vulnerability!AM182</f>
        <v>2.1</v>
      </c>
      <c r="Y180" s="132">
        <f>Vulnerability!T182</f>
        <v>3.1</v>
      </c>
      <c r="Z180" s="131">
        <f>Vulnerability!AB182</f>
        <v>0.3</v>
      </c>
      <c r="AA180" s="131">
        <f>Vulnerability!AE182</f>
        <v>1.9</v>
      </c>
      <c r="AB180" s="131">
        <f>Vulnerability!AH182</f>
        <v>0</v>
      </c>
      <c r="AC180" s="131">
        <f>Vulnerability!AK182</f>
        <v>1.8</v>
      </c>
      <c r="AD180" s="132">
        <f>Vulnerability!AL182</f>
        <v>1</v>
      </c>
      <c r="AE180" s="79">
        <f t="shared" si="42"/>
        <v>6.1</v>
      </c>
      <c r="AF180" s="79">
        <f>'Lack of Coping Capacity'!H182</f>
        <v>7.8</v>
      </c>
      <c r="AG180" s="137" t="str">
        <f>'Lack of Coping Capacity'!D182</f>
        <v>x</v>
      </c>
      <c r="AH180" s="137">
        <f>'Lack of Coping Capacity'!G182</f>
        <v>7.8</v>
      </c>
      <c r="AI180" s="79">
        <f>'Lack of Coping Capacity'!AA182</f>
        <v>3.5</v>
      </c>
      <c r="AJ180" s="137">
        <f>'Lack of Coping Capacity'!M182</f>
        <v>4.4000000000000004</v>
      </c>
      <c r="AK180" s="137">
        <f>'Lack of Coping Capacity'!R182</f>
        <v>3.2</v>
      </c>
      <c r="AL180" s="137">
        <f>'Lack of Coping Capacity'!Z182</f>
        <v>2.9</v>
      </c>
      <c r="AM180" s="82">
        <f>'Imputed and missing data hidden'!BU178</f>
        <v>8</v>
      </c>
      <c r="AN180" s="83">
        <f t="shared" si="43"/>
        <v>0.15686274509803921</v>
      </c>
      <c r="AO180" s="82" t="str">
        <f t="shared" si="44"/>
        <v/>
      </c>
      <c r="AP180" s="84">
        <f>'Indicator Date hidden2'!BV179</f>
        <v>0.50793650793650791</v>
      </c>
    </row>
    <row r="181" spans="1:42">
      <c r="A181" s="77" t="str">
        <f>'Indicator Data'!A183</f>
        <v>Tuvalu</v>
      </c>
      <c r="B181" s="77" t="str">
        <f>'Indicator Data'!B183</f>
        <v>TUV</v>
      </c>
      <c r="C181" s="79">
        <f t="shared" si="38"/>
        <v>2.7</v>
      </c>
      <c r="D181" s="79" t="str">
        <f t="shared" si="37"/>
        <v>Low</v>
      </c>
      <c r="E181" s="80">
        <f t="shared" si="39"/>
        <v>126</v>
      </c>
      <c r="F181" s="81">
        <f>VLOOKUP($B181,'Lack of Reliability Index'!$A$2:$H$192,8,FALSE)</f>
        <v>7.4213836477987432</v>
      </c>
      <c r="G181" s="79">
        <f t="shared" si="40"/>
        <v>1.3</v>
      </c>
      <c r="H181" s="79">
        <f>'Hazard &amp; Exposure'!CW183</f>
        <v>2.4</v>
      </c>
      <c r="I181" s="85">
        <f>'Hazard &amp; Exposure'!AL183</f>
        <v>0.1</v>
      </c>
      <c r="J181" s="85">
        <f>'Hazard &amp; Exposure'!AM183</f>
        <v>0</v>
      </c>
      <c r="K181" s="85">
        <f>'Hazard &amp; Exposure'!AN183</f>
        <v>5.8</v>
      </c>
      <c r="L181" s="85">
        <f>'Hazard &amp; Exposure'!AO183</f>
        <v>0.2</v>
      </c>
      <c r="M181" s="85">
        <f>'Hazard &amp; Exposure'!AP183</f>
        <v>0</v>
      </c>
      <c r="N181" s="85">
        <f>'Hazard &amp; Exposure'!AS183</f>
        <v>4.3</v>
      </c>
      <c r="O181" s="85">
        <f>'Hazard &amp; Exposure'!CV183</f>
        <v>3.8</v>
      </c>
      <c r="P181" s="79">
        <f>'Hazard &amp; Exposure'!CZ183</f>
        <v>0</v>
      </c>
      <c r="Q181" s="85">
        <f>'Hazard &amp; Exposure'!CX183</f>
        <v>0</v>
      </c>
      <c r="R181" s="85">
        <f>'Hazard &amp; Exposure'!CY183</f>
        <v>0</v>
      </c>
      <c r="S181" s="79">
        <f t="shared" si="41"/>
        <v>3.6</v>
      </c>
      <c r="T181" s="79">
        <f>Vulnerability!O183</f>
        <v>4.8</v>
      </c>
      <c r="U181" s="132">
        <f>Vulnerability!E183</f>
        <v>4.2</v>
      </c>
      <c r="V181" s="132">
        <f>Vulnerability!H183</f>
        <v>3.5</v>
      </c>
      <c r="W181" s="132">
        <f>Vulnerability!N183</f>
        <v>7.2</v>
      </c>
      <c r="X181" s="79">
        <f>Vulnerability!AM183</f>
        <v>2.2000000000000002</v>
      </c>
      <c r="Y181" s="132">
        <f>Vulnerability!T183</f>
        <v>0</v>
      </c>
      <c r="Z181" s="131">
        <f>Vulnerability!AB183</f>
        <v>7.7</v>
      </c>
      <c r="AA181" s="131">
        <f>Vulnerability!AE183</f>
        <v>1.1000000000000001</v>
      </c>
      <c r="AB181" s="131">
        <f>Vulnerability!AH183</f>
        <v>0</v>
      </c>
      <c r="AC181" s="131">
        <f>Vulnerability!AK183</f>
        <v>4.2</v>
      </c>
      <c r="AD181" s="132">
        <f>Vulnerability!AL183</f>
        <v>4</v>
      </c>
      <c r="AE181" s="79">
        <f t="shared" si="42"/>
        <v>4.4000000000000004</v>
      </c>
      <c r="AF181" s="79">
        <f>'Lack of Coping Capacity'!H183</f>
        <v>5.6</v>
      </c>
      <c r="AG181" s="137" t="str">
        <f>'Lack of Coping Capacity'!D183</f>
        <v>x</v>
      </c>
      <c r="AH181" s="137">
        <f>'Lack of Coping Capacity'!G183</f>
        <v>5.6</v>
      </c>
      <c r="AI181" s="79">
        <f>'Lack of Coping Capacity'!AA183</f>
        <v>2.9</v>
      </c>
      <c r="AJ181" s="137">
        <f>'Lack of Coping Capacity'!M183</f>
        <v>3</v>
      </c>
      <c r="AK181" s="137">
        <f>'Lack of Coping Capacity'!R183</f>
        <v>0.6</v>
      </c>
      <c r="AL181" s="137">
        <f>'Lack of Coping Capacity'!Z183</f>
        <v>5.0999999999999996</v>
      </c>
      <c r="AM181" s="82">
        <f>'Imputed and missing data hidden'!BU179</f>
        <v>16</v>
      </c>
      <c r="AN181" s="83">
        <f t="shared" si="43"/>
        <v>0.31372549019607843</v>
      </c>
      <c r="AO181" s="82" t="str">
        <f t="shared" si="44"/>
        <v/>
      </c>
      <c r="AP181" s="84">
        <f>'Indicator Date hidden2'!BV180</f>
        <v>0.64150943396226412</v>
      </c>
    </row>
    <row r="182" spans="1:42">
      <c r="A182" s="77" t="str">
        <f>'Indicator Data'!A184</f>
        <v>Uganda</v>
      </c>
      <c r="B182" s="77" t="str">
        <f>'Indicator Data'!B184</f>
        <v>UGA</v>
      </c>
      <c r="C182" s="79">
        <f t="shared" si="38"/>
        <v>6.5</v>
      </c>
      <c r="D182" s="79" t="str">
        <f t="shared" si="37"/>
        <v>High</v>
      </c>
      <c r="E182" s="80">
        <f t="shared" si="39"/>
        <v>18</v>
      </c>
      <c r="F182" s="81">
        <f>VLOOKUP($B182,'Lack of Reliability Index'!$A$2:$H$192,8,FALSE)</f>
        <v>1.4761904761904745</v>
      </c>
      <c r="G182" s="79">
        <f t="shared" si="40"/>
        <v>5.8</v>
      </c>
      <c r="H182" s="79">
        <f>'Hazard &amp; Exposure'!CW184</f>
        <v>3.8</v>
      </c>
      <c r="I182" s="85">
        <f>'Hazard &amp; Exposure'!AL184</f>
        <v>3.7</v>
      </c>
      <c r="J182" s="85">
        <f>'Hazard &amp; Exposure'!AM184</f>
        <v>3.9</v>
      </c>
      <c r="K182" s="85">
        <f>'Hazard &amp; Exposure'!AN184</f>
        <v>0</v>
      </c>
      <c r="L182" s="85">
        <f>'Hazard &amp; Exposure'!AO184</f>
        <v>0</v>
      </c>
      <c r="M182" s="85">
        <f>'Hazard &amp; Exposure'!AP184</f>
        <v>0</v>
      </c>
      <c r="N182" s="85">
        <f>'Hazard &amp; Exposure'!AS184</f>
        <v>6.1</v>
      </c>
      <c r="O182" s="85">
        <f>'Hazard &amp; Exposure'!CV184</f>
        <v>8</v>
      </c>
      <c r="P182" s="79">
        <f>'Hazard &amp; Exposure'!CZ184</f>
        <v>7.3</v>
      </c>
      <c r="Q182" s="85">
        <f>'Hazard &amp; Exposure'!CX184</f>
        <v>8.6</v>
      </c>
      <c r="R182" s="85">
        <f>'Hazard &amp; Exposure'!CY184</f>
        <v>5.3</v>
      </c>
      <c r="S182" s="79">
        <f t="shared" si="41"/>
        <v>6.8</v>
      </c>
      <c r="T182" s="79">
        <f>Vulnerability!O184</f>
        <v>6.1</v>
      </c>
      <c r="U182" s="132">
        <f>Vulnerability!E184</f>
        <v>8.1999999999999993</v>
      </c>
      <c r="V182" s="132">
        <f>Vulnerability!H184</f>
        <v>5.7</v>
      </c>
      <c r="W182" s="132">
        <f>Vulnerability!N184</f>
        <v>2.1</v>
      </c>
      <c r="X182" s="79">
        <f>Vulnerability!AM184</f>
        <v>7.4</v>
      </c>
      <c r="Y182" s="132">
        <f>Vulnerability!T184</f>
        <v>8.8000000000000007</v>
      </c>
      <c r="Z182" s="131">
        <f>Vulnerability!AB184</f>
        <v>6.3</v>
      </c>
      <c r="AA182" s="131">
        <f>Vulnerability!AE184</f>
        <v>2.4</v>
      </c>
      <c r="AB182" s="131">
        <f>Vulnerability!AH184</f>
        <v>0.4</v>
      </c>
      <c r="AC182" s="131">
        <f>Vulnerability!AK184</f>
        <v>8.5</v>
      </c>
      <c r="AD182" s="132">
        <f>Vulnerability!AL184</f>
        <v>5.3</v>
      </c>
      <c r="AE182" s="79">
        <f t="shared" si="42"/>
        <v>6.9</v>
      </c>
      <c r="AF182" s="79">
        <f>'Lack of Coping Capacity'!H184</f>
        <v>6.8</v>
      </c>
      <c r="AG182" s="137" t="str">
        <f>'Lack of Coping Capacity'!D184</f>
        <v>x</v>
      </c>
      <c r="AH182" s="137">
        <f>'Lack of Coping Capacity'!G184</f>
        <v>6.8</v>
      </c>
      <c r="AI182" s="79">
        <f>'Lack of Coping Capacity'!AA184</f>
        <v>7</v>
      </c>
      <c r="AJ182" s="137">
        <f>'Lack of Coping Capacity'!M184</f>
        <v>6.2</v>
      </c>
      <c r="AK182" s="137">
        <f>'Lack of Coping Capacity'!R184</f>
        <v>8.1999999999999993</v>
      </c>
      <c r="AL182" s="137">
        <f>'Lack of Coping Capacity'!Z184</f>
        <v>6.6</v>
      </c>
      <c r="AM182" s="82">
        <f>'Imputed and missing data hidden'!BU180</f>
        <v>1</v>
      </c>
      <c r="AN182" s="83">
        <f t="shared" si="43"/>
        <v>1.9607843137254902E-2</v>
      </c>
      <c r="AO182" s="82" t="str">
        <f t="shared" si="44"/>
        <v/>
      </c>
      <c r="AP182" s="84">
        <f>'Indicator Date hidden2'!BV181</f>
        <v>0.17142857142857143</v>
      </c>
    </row>
    <row r="183" spans="1:42">
      <c r="A183" s="77" t="str">
        <f>'Indicator Data'!A185</f>
        <v>Ukraine</v>
      </c>
      <c r="B183" s="77" t="str">
        <f>'Indicator Data'!B185</f>
        <v>UKR</v>
      </c>
      <c r="C183" s="79">
        <f t="shared" si="38"/>
        <v>6</v>
      </c>
      <c r="D183" s="79" t="str">
        <f t="shared" si="37"/>
        <v>High</v>
      </c>
      <c r="E183" s="80">
        <f t="shared" si="39"/>
        <v>23</v>
      </c>
      <c r="F183" s="81">
        <f>VLOOKUP($B183,'Lack of Reliability Index'!$A$2:$H$192,8,FALSE)</f>
        <v>6.6120218579234979</v>
      </c>
      <c r="G183" s="79">
        <f t="shared" si="40"/>
        <v>8.1</v>
      </c>
      <c r="H183" s="79">
        <f>'Hazard &amp; Exposure'!CW185</f>
        <v>3.1</v>
      </c>
      <c r="I183" s="85">
        <f>'Hazard &amp; Exposure'!AL185</f>
        <v>2</v>
      </c>
      <c r="J183" s="85">
        <f>'Hazard &amp; Exposure'!AM185</f>
        <v>6.2</v>
      </c>
      <c r="K183" s="85">
        <f>'Hazard &amp; Exposure'!AN185</f>
        <v>0</v>
      </c>
      <c r="L183" s="85">
        <f>'Hazard &amp; Exposure'!AO185</f>
        <v>0</v>
      </c>
      <c r="M183" s="85">
        <f>'Hazard &amp; Exposure'!AP185</f>
        <v>5</v>
      </c>
      <c r="N183" s="85">
        <f>'Hazard &amp; Exposure'!AS185</f>
        <v>2.4</v>
      </c>
      <c r="O183" s="85">
        <f>'Hazard &amp; Exposure'!CV185</f>
        <v>4.0999999999999996</v>
      </c>
      <c r="P183" s="79">
        <f>'Hazard &amp; Exposure'!CZ185</f>
        <v>10</v>
      </c>
      <c r="Q183" s="85">
        <f>'Hazard &amp; Exposure'!CX185</f>
        <v>10</v>
      </c>
      <c r="R183" s="85">
        <f>'Hazard &amp; Exposure'!CY185</f>
        <v>10</v>
      </c>
      <c r="S183" s="79">
        <f t="shared" si="41"/>
        <v>6</v>
      </c>
      <c r="T183" s="79">
        <f>Vulnerability!O185</f>
        <v>3.2</v>
      </c>
      <c r="U183" s="132">
        <f>Vulnerability!E185</f>
        <v>1.8</v>
      </c>
      <c r="V183" s="132">
        <f>Vulnerability!H185</f>
        <v>1.4</v>
      </c>
      <c r="W183" s="132">
        <f>Vulnerability!N185</f>
        <v>7.6</v>
      </c>
      <c r="X183" s="79">
        <f>Vulnerability!AM185</f>
        <v>7.8</v>
      </c>
      <c r="Y183" s="132">
        <f>Vulnerability!T185</f>
        <v>10</v>
      </c>
      <c r="Z183" s="131">
        <f>Vulnerability!AB185</f>
        <v>1.1000000000000001</v>
      </c>
      <c r="AA183" s="131">
        <f>Vulnerability!AE185</f>
        <v>0.7</v>
      </c>
      <c r="AB183" s="131">
        <f>Vulnerability!AH185</f>
        <v>0</v>
      </c>
      <c r="AC183" s="131">
        <f>Vulnerability!AK185</f>
        <v>2.4</v>
      </c>
      <c r="AD183" s="132">
        <f>Vulnerability!AL185</f>
        <v>1.1000000000000001</v>
      </c>
      <c r="AE183" s="79">
        <f t="shared" si="42"/>
        <v>4.5</v>
      </c>
      <c r="AF183" s="79">
        <f>'Lack of Coping Capacity'!H185</f>
        <v>6.2</v>
      </c>
      <c r="AG183" s="137" t="str">
        <f>'Lack of Coping Capacity'!D185</f>
        <v>x</v>
      </c>
      <c r="AH183" s="137">
        <f>'Lack of Coping Capacity'!G185</f>
        <v>6.2</v>
      </c>
      <c r="AI183" s="79">
        <f>'Lack of Coping Capacity'!AA185</f>
        <v>2.1</v>
      </c>
      <c r="AJ183" s="137">
        <f>'Lack of Coping Capacity'!M185</f>
        <v>1.4</v>
      </c>
      <c r="AK183" s="137">
        <f>'Lack of Coping Capacity'!R185</f>
        <v>1.4</v>
      </c>
      <c r="AL183" s="137">
        <f>'Lack of Coping Capacity'!Z185</f>
        <v>3.5</v>
      </c>
      <c r="AM183" s="82">
        <f>'Imputed and missing data hidden'!BU181</f>
        <v>10</v>
      </c>
      <c r="AN183" s="83">
        <f t="shared" si="43"/>
        <v>0.19607843137254902</v>
      </c>
      <c r="AO183" s="82" t="str">
        <f t="shared" si="44"/>
        <v>YES</v>
      </c>
      <c r="AP183" s="84">
        <f>'Indicator Date hidden2'!BV182</f>
        <v>0.49180327868852458</v>
      </c>
    </row>
    <row r="184" spans="1:42">
      <c r="A184" s="77" t="str">
        <f>'Indicator Data'!A186</f>
        <v>United Arab Emirates</v>
      </c>
      <c r="B184" s="77" t="str">
        <f>'Indicator Data'!B186</f>
        <v>ARE</v>
      </c>
      <c r="C184" s="79">
        <f t="shared" si="38"/>
        <v>1.6</v>
      </c>
      <c r="D184" s="79" t="str">
        <f t="shared" si="37"/>
        <v>Very Low</v>
      </c>
      <c r="E184" s="80">
        <f t="shared" si="39"/>
        <v>180</v>
      </c>
      <c r="F184" s="81">
        <f>VLOOKUP($B184,'Lack of Reliability Index'!$A$2:$H$192,8,FALSE)</f>
        <v>2.8444444444444441</v>
      </c>
      <c r="G184" s="79">
        <f t="shared" si="40"/>
        <v>2.5</v>
      </c>
      <c r="H184" s="79">
        <f>'Hazard &amp; Exposure'!CW186</f>
        <v>4.4000000000000004</v>
      </c>
      <c r="I184" s="85">
        <f>'Hazard &amp; Exposure'!AL186</f>
        <v>0.1</v>
      </c>
      <c r="J184" s="85">
        <f>'Hazard &amp; Exposure'!AM186</f>
        <v>0.6</v>
      </c>
      <c r="K184" s="85">
        <f>'Hazard &amp; Exposure'!AN186</f>
        <v>6</v>
      </c>
      <c r="L184" s="85">
        <f>'Hazard &amp; Exposure'!AO186</f>
        <v>0.4</v>
      </c>
      <c r="M184" s="85">
        <f>'Hazard &amp; Exposure'!AP186</f>
        <v>8.4</v>
      </c>
      <c r="N184" s="85">
        <f>'Hazard &amp; Exposure'!AS186</f>
        <v>5</v>
      </c>
      <c r="O184" s="85">
        <f>'Hazard &amp; Exposure'!CV186</f>
        <v>5.3</v>
      </c>
      <c r="P184" s="79">
        <f>'Hazard &amp; Exposure'!CZ186</f>
        <v>0.1</v>
      </c>
      <c r="Q184" s="85">
        <f>'Hazard &amp; Exposure'!CX186</f>
        <v>0.1</v>
      </c>
      <c r="R184" s="85">
        <f>'Hazard &amp; Exposure'!CY186</f>
        <v>0</v>
      </c>
      <c r="S184" s="79">
        <f t="shared" si="41"/>
        <v>1</v>
      </c>
      <c r="T184" s="79">
        <f>Vulnerability!O186</f>
        <v>0.1</v>
      </c>
      <c r="U184" s="132">
        <f>Vulnerability!E186</f>
        <v>0</v>
      </c>
      <c r="V184" s="132">
        <f>Vulnerability!H186</f>
        <v>0.4</v>
      </c>
      <c r="W184" s="132">
        <f>Vulnerability!N186</f>
        <v>0</v>
      </c>
      <c r="X184" s="79">
        <f>Vulnerability!AM186</f>
        <v>1.9</v>
      </c>
      <c r="Y184" s="132">
        <f>Vulnerability!T186</f>
        <v>3.1</v>
      </c>
      <c r="Z184" s="131">
        <f>Vulnerability!AB186</f>
        <v>0.1</v>
      </c>
      <c r="AA184" s="131">
        <f>Vulnerability!AE186</f>
        <v>0.4</v>
      </c>
      <c r="AB184" s="131">
        <f>Vulnerability!AH186</f>
        <v>0</v>
      </c>
      <c r="AC184" s="131">
        <f>Vulnerability!AK186</f>
        <v>1.6</v>
      </c>
      <c r="AD184" s="132">
        <f>Vulnerability!AL186</f>
        <v>0.5</v>
      </c>
      <c r="AE184" s="79">
        <f t="shared" si="42"/>
        <v>1.7</v>
      </c>
      <c r="AF184" s="79">
        <f>'Lack of Coping Capacity'!H186</f>
        <v>2.5</v>
      </c>
      <c r="AG184" s="137">
        <f>'Lack of Coping Capacity'!D186</f>
        <v>2.1</v>
      </c>
      <c r="AH184" s="137">
        <f>'Lack of Coping Capacity'!G186</f>
        <v>2.8</v>
      </c>
      <c r="AI184" s="79">
        <f>'Lack of Coping Capacity'!AA186</f>
        <v>0.9</v>
      </c>
      <c r="AJ184" s="137">
        <f>'Lack of Coping Capacity'!M186</f>
        <v>0.1</v>
      </c>
      <c r="AK184" s="137">
        <f>'Lack of Coping Capacity'!R186</f>
        <v>1.8</v>
      </c>
      <c r="AL184" s="137">
        <f>'Lack of Coping Capacity'!Z186</f>
        <v>0.9</v>
      </c>
      <c r="AM184" s="82">
        <f>'Imputed and missing data hidden'!BU182</f>
        <v>10</v>
      </c>
      <c r="AN184" s="83">
        <f t="shared" si="43"/>
        <v>0.19607843137254902</v>
      </c>
      <c r="AO184" s="82" t="str">
        <f t="shared" si="44"/>
        <v/>
      </c>
      <c r="AP184" s="84">
        <f>'Indicator Date hidden2'!BV183</f>
        <v>3.3333333333333333E-2</v>
      </c>
    </row>
    <row r="185" spans="1:42">
      <c r="A185" s="77" t="str">
        <f>'Indicator Data'!A187</f>
        <v>United Kingdom</v>
      </c>
      <c r="B185" s="77" t="str">
        <f>'Indicator Data'!B187</f>
        <v>GBR</v>
      </c>
      <c r="C185" s="79">
        <f t="shared" si="38"/>
        <v>2</v>
      </c>
      <c r="D185" s="79" t="str">
        <f t="shared" si="37"/>
        <v>Very Low</v>
      </c>
      <c r="E185" s="80">
        <f t="shared" si="39"/>
        <v>164</v>
      </c>
      <c r="F185" s="81">
        <f>VLOOKUP($B185,'Lack of Reliability Index'!$A$2:$H$192,8,FALSE)</f>
        <v>3.6689655172413804</v>
      </c>
      <c r="G185" s="79">
        <f t="shared" si="40"/>
        <v>1.9</v>
      </c>
      <c r="H185" s="79">
        <f>'Hazard &amp; Exposure'!CW187</f>
        <v>3.4</v>
      </c>
      <c r="I185" s="85">
        <f>'Hazard &amp; Exposure'!AL187</f>
        <v>0.1</v>
      </c>
      <c r="J185" s="85">
        <f>'Hazard &amp; Exposure'!AM187</f>
        <v>5.7</v>
      </c>
      <c r="K185" s="85">
        <f>'Hazard &amp; Exposure'!AN187</f>
        <v>1.9</v>
      </c>
      <c r="L185" s="85">
        <f>'Hazard &amp; Exposure'!AO187</f>
        <v>0</v>
      </c>
      <c r="M185" s="85">
        <f>'Hazard &amp; Exposure'!AP187</f>
        <v>8.3000000000000007</v>
      </c>
      <c r="N185" s="85">
        <f>'Hazard &amp; Exposure'!AS187</f>
        <v>1.5</v>
      </c>
      <c r="O185" s="85">
        <f>'Hazard &amp; Exposure'!CV187</f>
        <v>1.5</v>
      </c>
      <c r="P185" s="79">
        <f>'Hazard &amp; Exposure'!CZ187</f>
        <v>0.1</v>
      </c>
      <c r="Q185" s="85">
        <f>'Hazard &amp; Exposure'!CX187</f>
        <v>0.2</v>
      </c>
      <c r="R185" s="85">
        <f>'Hazard &amp; Exposure'!CY187</f>
        <v>0</v>
      </c>
      <c r="S185" s="79">
        <f t="shared" si="41"/>
        <v>2.8</v>
      </c>
      <c r="T185" s="79">
        <f>Vulnerability!O187</f>
        <v>0.4</v>
      </c>
      <c r="U185" s="132">
        <f>Vulnerability!E187</f>
        <v>0</v>
      </c>
      <c r="V185" s="132">
        <f>Vulnerability!H187</f>
        <v>1.6</v>
      </c>
      <c r="W185" s="132">
        <f>Vulnerability!N187</f>
        <v>0</v>
      </c>
      <c r="X185" s="79">
        <f>Vulnerability!AM187</f>
        <v>4.7</v>
      </c>
      <c r="Y185" s="132">
        <f>Vulnerability!T187</f>
        <v>7.3</v>
      </c>
      <c r="Z185" s="131">
        <f>Vulnerability!AB187</f>
        <v>0.1</v>
      </c>
      <c r="AA185" s="131">
        <f>Vulnerability!AE187</f>
        <v>0.3</v>
      </c>
      <c r="AB185" s="131">
        <f>Vulnerability!AH187</f>
        <v>0</v>
      </c>
      <c r="AC185" s="131">
        <f>Vulnerability!AK187</f>
        <v>1</v>
      </c>
      <c r="AD185" s="132">
        <f>Vulnerability!AL187</f>
        <v>0.4</v>
      </c>
      <c r="AE185" s="79">
        <f t="shared" si="42"/>
        <v>1.6</v>
      </c>
      <c r="AF185" s="79">
        <f>'Lack of Coping Capacity'!H187</f>
        <v>2.4</v>
      </c>
      <c r="AG185" s="137">
        <f>'Lack of Coping Capacity'!D187</f>
        <v>2.1</v>
      </c>
      <c r="AH185" s="137">
        <f>'Lack of Coping Capacity'!G187</f>
        <v>2.7</v>
      </c>
      <c r="AI185" s="79">
        <f>'Lack of Coping Capacity'!AA187</f>
        <v>0.8</v>
      </c>
      <c r="AJ185" s="137">
        <f>'Lack of Coping Capacity'!M187</f>
        <v>1.5</v>
      </c>
      <c r="AK185" s="137">
        <f>'Lack of Coping Capacity'!R187</f>
        <v>0</v>
      </c>
      <c r="AL185" s="137">
        <f>'Lack of Coping Capacity'!Z187</f>
        <v>0.9</v>
      </c>
      <c r="AM185" s="82">
        <f>'Imputed and missing data hidden'!BU183</f>
        <v>11</v>
      </c>
      <c r="AN185" s="83">
        <f t="shared" si="43"/>
        <v>0.21568627450980393</v>
      </c>
      <c r="AO185" s="82" t="str">
        <f t="shared" si="44"/>
        <v/>
      </c>
      <c r="AP185" s="84">
        <f>'Indicator Date hidden2'!BV184</f>
        <v>0.13793103448275862</v>
      </c>
    </row>
    <row r="186" spans="1:42">
      <c r="A186" s="77" t="str">
        <f>'Indicator Data'!A188</f>
        <v>United States of America</v>
      </c>
      <c r="B186" s="77" t="str">
        <f>'Indicator Data'!B188</f>
        <v>USA</v>
      </c>
      <c r="C186" s="79">
        <f t="shared" si="38"/>
        <v>3</v>
      </c>
      <c r="D186" s="79" t="str">
        <f t="shared" si="37"/>
        <v>Low</v>
      </c>
      <c r="E186" s="80">
        <f t="shared" si="39"/>
        <v>109</v>
      </c>
      <c r="F186" s="81">
        <f>VLOOKUP($B186,'Lack of Reliability Index'!$A$2:$H$192,8,FALSE)</f>
        <v>3.5366120218579224</v>
      </c>
      <c r="G186" s="79">
        <f t="shared" si="40"/>
        <v>4.4000000000000004</v>
      </c>
      <c r="H186" s="79">
        <f>'Hazard &amp; Exposure'!CW188</f>
        <v>7</v>
      </c>
      <c r="I186" s="85">
        <f>'Hazard &amp; Exposure'!AL188</f>
        <v>7.7</v>
      </c>
      <c r="J186" s="85">
        <f>'Hazard &amp; Exposure'!AM188</f>
        <v>7.5</v>
      </c>
      <c r="K186" s="85">
        <f>'Hazard &amp; Exposure'!AN188</f>
        <v>7.2</v>
      </c>
      <c r="L186" s="85">
        <f>'Hazard &amp; Exposure'!AO188</f>
        <v>7.7</v>
      </c>
      <c r="M186" s="85">
        <f>'Hazard &amp; Exposure'!AP188</f>
        <v>8.4</v>
      </c>
      <c r="N186" s="85">
        <f>'Hazard &amp; Exposure'!AS188</f>
        <v>4.2</v>
      </c>
      <c r="O186" s="85">
        <f>'Hazard &amp; Exposure'!CV188</f>
        <v>4.0999999999999996</v>
      </c>
      <c r="P186" s="79">
        <f>'Hazard &amp; Exposure'!CZ188</f>
        <v>0.3</v>
      </c>
      <c r="Q186" s="85">
        <f>'Hazard &amp; Exposure'!CX188</f>
        <v>0.5</v>
      </c>
      <c r="R186" s="85">
        <f>'Hazard &amp; Exposure'!CY188</f>
        <v>0</v>
      </c>
      <c r="S186" s="79">
        <f t="shared" si="41"/>
        <v>3.2</v>
      </c>
      <c r="T186" s="79">
        <f>Vulnerability!O188</f>
        <v>0.8</v>
      </c>
      <c r="U186" s="132">
        <f>Vulnerability!E188</f>
        <v>0</v>
      </c>
      <c r="V186" s="132">
        <f>Vulnerability!H188</f>
        <v>3.1</v>
      </c>
      <c r="W186" s="132">
        <f>Vulnerability!N188</f>
        <v>0</v>
      </c>
      <c r="X186" s="79">
        <f>Vulnerability!AM188</f>
        <v>5.0999999999999996</v>
      </c>
      <c r="Y186" s="132">
        <f>Vulnerability!T188</f>
        <v>7.8</v>
      </c>
      <c r="Z186" s="131">
        <f>Vulnerability!AB188</f>
        <v>0.2</v>
      </c>
      <c r="AA186" s="131">
        <f>Vulnerability!AE188</f>
        <v>0.3</v>
      </c>
      <c r="AB186" s="131">
        <f>Vulnerability!AH188</f>
        <v>0</v>
      </c>
      <c r="AC186" s="131">
        <f>Vulnerability!AK188</f>
        <v>0</v>
      </c>
      <c r="AD186" s="132">
        <f>Vulnerability!AL188</f>
        <v>0.1</v>
      </c>
      <c r="AE186" s="79">
        <f t="shared" si="42"/>
        <v>2</v>
      </c>
      <c r="AF186" s="79">
        <f>'Lack of Coping Capacity'!H188</f>
        <v>2.9</v>
      </c>
      <c r="AG186" s="137">
        <f>'Lack of Coping Capacity'!D188</f>
        <v>3</v>
      </c>
      <c r="AH186" s="137">
        <f>'Lack of Coping Capacity'!G188</f>
        <v>2.8</v>
      </c>
      <c r="AI186" s="79">
        <f>'Lack of Coping Capacity'!AA188</f>
        <v>1.1000000000000001</v>
      </c>
      <c r="AJ186" s="137">
        <f>'Lack of Coping Capacity'!M188</f>
        <v>1.8</v>
      </c>
      <c r="AK186" s="137">
        <f>'Lack of Coping Capacity'!R188</f>
        <v>0.9</v>
      </c>
      <c r="AL186" s="137">
        <f>'Lack of Coping Capacity'!Z188</f>
        <v>0.7</v>
      </c>
      <c r="AM186" s="82">
        <f>'Imputed and missing data hidden'!BU184</f>
        <v>9</v>
      </c>
      <c r="AN186" s="83">
        <f t="shared" si="43"/>
        <v>0.17647058823529413</v>
      </c>
      <c r="AO186" s="82" t="str">
        <f t="shared" si="44"/>
        <v/>
      </c>
      <c r="AP186" s="84">
        <f>'Indicator Date hidden2'!BV185</f>
        <v>0.21311475409836064</v>
      </c>
    </row>
    <row r="187" spans="1:42">
      <c r="A187" s="77" t="str">
        <f>'Indicator Data'!A189</f>
        <v>Uruguay</v>
      </c>
      <c r="B187" s="77" t="str">
        <f>'Indicator Data'!B189</f>
        <v>URY</v>
      </c>
      <c r="C187" s="79">
        <f t="shared" si="38"/>
        <v>2.2999999999999998</v>
      </c>
      <c r="D187" s="79" t="str">
        <f t="shared" si="37"/>
        <v>Low</v>
      </c>
      <c r="E187" s="80">
        <f t="shared" si="39"/>
        <v>152</v>
      </c>
      <c r="F187" s="81">
        <f>VLOOKUP($B187,'Lack of Reliability Index'!$A$2:$H$192,8,FALSE)</f>
        <v>3.4448087431693999</v>
      </c>
      <c r="G187" s="79">
        <f t="shared" si="40"/>
        <v>1.3</v>
      </c>
      <c r="H187" s="79">
        <f>'Hazard &amp; Exposure'!CW189</f>
        <v>2.2999999999999998</v>
      </c>
      <c r="I187" s="85">
        <f>'Hazard &amp; Exposure'!AL189</f>
        <v>0.1</v>
      </c>
      <c r="J187" s="85">
        <f>'Hazard &amp; Exposure'!AM189</f>
        <v>3.9</v>
      </c>
      <c r="K187" s="85">
        <f>'Hazard &amp; Exposure'!AN189</f>
        <v>0</v>
      </c>
      <c r="L187" s="85">
        <f>'Hazard &amp; Exposure'!AO189</f>
        <v>0</v>
      </c>
      <c r="M187" s="85">
        <f>'Hazard &amp; Exposure'!AP189</f>
        <v>3.8</v>
      </c>
      <c r="N187" s="85">
        <f>'Hazard &amp; Exposure'!AS189</f>
        <v>3.8</v>
      </c>
      <c r="O187" s="85">
        <f>'Hazard &amp; Exposure'!CV189</f>
        <v>3</v>
      </c>
      <c r="P187" s="79">
        <f>'Hazard &amp; Exposure'!CZ189</f>
        <v>0.1</v>
      </c>
      <c r="Q187" s="85">
        <f>'Hazard &amp; Exposure'!CX189</f>
        <v>0.1</v>
      </c>
      <c r="R187" s="85">
        <f>'Hazard &amp; Exposure'!CY189</f>
        <v>0</v>
      </c>
      <c r="S187" s="79">
        <f t="shared" si="41"/>
        <v>3.9</v>
      </c>
      <c r="T187" s="79">
        <f>Vulnerability!O189</f>
        <v>1.6</v>
      </c>
      <c r="U187" s="132">
        <f>Vulnerability!E189</f>
        <v>1.4</v>
      </c>
      <c r="V187" s="132">
        <f>Vulnerability!H189</f>
        <v>3.6</v>
      </c>
      <c r="W187" s="132">
        <f>Vulnerability!N189</f>
        <v>0.1</v>
      </c>
      <c r="X187" s="79">
        <f>Vulnerability!AM189</f>
        <v>5.7</v>
      </c>
      <c r="Y187" s="132">
        <f>Vulnerability!T189</f>
        <v>6.1</v>
      </c>
      <c r="Z187" s="131">
        <f>Vulnerability!AB189</f>
        <v>0.7</v>
      </c>
      <c r="AA187" s="131">
        <f>Vulnerability!AE189</f>
        <v>0.5</v>
      </c>
      <c r="AB187" s="131">
        <f>Vulnerability!AH189</f>
        <v>10</v>
      </c>
      <c r="AC187" s="131">
        <f>Vulnerability!AK189</f>
        <v>1.2</v>
      </c>
      <c r="AD187" s="132">
        <f>Vulnerability!AL189</f>
        <v>5.2</v>
      </c>
      <c r="AE187" s="79">
        <f t="shared" si="42"/>
        <v>2.5</v>
      </c>
      <c r="AF187" s="79">
        <f>'Lack of Coping Capacity'!H189</f>
        <v>3.5</v>
      </c>
      <c r="AG187" s="137">
        <f>'Lack of Coping Capacity'!D189</f>
        <v>4</v>
      </c>
      <c r="AH187" s="137">
        <f>'Lack of Coping Capacity'!G189</f>
        <v>3</v>
      </c>
      <c r="AI187" s="79">
        <f>'Lack of Coping Capacity'!AA189</f>
        <v>1.4</v>
      </c>
      <c r="AJ187" s="137">
        <f>'Lack of Coping Capacity'!M189</f>
        <v>1.1000000000000001</v>
      </c>
      <c r="AK187" s="137">
        <f>'Lack of Coping Capacity'!R189</f>
        <v>2.4</v>
      </c>
      <c r="AL187" s="137">
        <f>'Lack of Coping Capacity'!Z189</f>
        <v>0.8</v>
      </c>
      <c r="AM187" s="82">
        <f>'Imputed and missing data hidden'!BU185</f>
        <v>8</v>
      </c>
      <c r="AN187" s="83">
        <f t="shared" si="43"/>
        <v>0.15686274509803921</v>
      </c>
      <c r="AO187" s="82" t="str">
        <f t="shared" si="44"/>
        <v/>
      </c>
      <c r="AP187" s="84">
        <f>'Indicator Date hidden2'!BV186</f>
        <v>0.24590163934426229</v>
      </c>
    </row>
    <row r="188" spans="1:42">
      <c r="A188" s="77" t="str">
        <f>'Indicator Data'!A190</f>
        <v>Uzbekistan</v>
      </c>
      <c r="B188" s="77" t="str">
        <f>'Indicator Data'!B190</f>
        <v>UZB</v>
      </c>
      <c r="C188" s="79">
        <f t="shared" si="38"/>
        <v>3</v>
      </c>
      <c r="D188" s="79" t="str">
        <f t="shared" si="37"/>
        <v>Low</v>
      </c>
      <c r="E188" s="80">
        <f t="shared" si="39"/>
        <v>109</v>
      </c>
      <c r="F188" s="81">
        <f>VLOOKUP($B188,'Lack of Reliability Index'!$A$2:$H$192,8,FALSE)</f>
        <v>3.8527363184079597</v>
      </c>
      <c r="G188" s="79">
        <f t="shared" si="40"/>
        <v>2.9</v>
      </c>
      <c r="H188" s="79">
        <f>'Hazard &amp; Exposure'!CW190</f>
        <v>4.9000000000000004</v>
      </c>
      <c r="I188" s="85">
        <f>'Hazard &amp; Exposure'!AL190</f>
        <v>7</v>
      </c>
      <c r="J188" s="85">
        <f>'Hazard &amp; Exposure'!AM190</f>
        <v>8.3000000000000007</v>
      </c>
      <c r="K188" s="85">
        <f>'Hazard &amp; Exposure'!AN190</f>
        <v>0</v>
      </c>
      <c r="L188" s="85">
        <f>'Hazard &amp; Exposure'!AO190</f>
        <v>0</v>
      </c>
      <c r="M188" s="85">
        <f>'Hazard &amp; Exposure'!AP190</f>
        <v>0</v>
      </c>
      <c r="N188" s="85">
        <f>'Hazard &amp; Exposure'!AS190</f>
        <v>6.6</v>
      </c>
      <c r="O188" s="85">
        <f>'Hazard &amp; Exposure'!CV190</f>
        <v>6.3</v>
      </c>
      <c r="P188" s="79">
        <f>'Hazard &amp; Exposure'!CZ190</f>
        <v>0.3</v>
      </c>
      <c r="Q188" s="85">
        <f>'Hazard &amp; Exposure'!CX190</f>
        <v>0.6</v>
      </c>
      <c r="R188" s="85">
        <f>'Hazard &amp; Exposure'!CY190</f>
        <v>0</v>
      </c>
      <c r="S188" s="79">
        <f t="shared" si="41"/>
        <v>2.7</v>
      </c>
      <c r="T188" s="79">
        <f>Vulnerability!O190</f>
        <v>2.9</v>
      </c>
      <c r="U188" s="132">
        <f>Vulnerability!E190</f>
        <v>3.2</v>
      </c>
      <c r="V188" s="132">
        <f>Vulnerability!H190</f>
        <v>2.4</v>
      </c>
      <c r="W188" s="132">
        <f>Vulnerability!N190</f>
        <v>2.9</v>
      </c>
      <c r="X188" s="79">
        <f>Vulnerability!AM190</f>
        <v>2.5</v>
      </c>
      <c r="Y188" s="132">
        <f>Vulnerability!T190</f>
        <v>4.0999999999999996</v>
      </c>
      <c r="Z188" s="131">
        <f>Vulnerability!AB190</f>
        <v>0.5</v>
      </c>
      <c r="AA188" s="131">
        <f>Vulnerability!AE190</f>
        <v>0.7</v>
      </c>
      <c r="AB188" s="131">
        <f>Vulnerability!AH190</f>
        <v>0</v>
      </c>
      <c r="AC188" s="131">
        <f>Vulnerability!AK190</f>
        <v>0.7</v>
      </c>
      <c r="AD188" s="132">
        <f>Vulnerability!AL190</f>
        <v>0.5</v>
      </c>
      <c r="AE188" s="79">
        <f t="shared" si="42"/>
        <v>3.6</v>
      </c>
      <c r="AF188" s="79">
        <f>'Lack of Coping Capacity'!H190</f>
        <v>4.4000000000000004</v>
      </c>
      <c r="AG188" s="137">
        <f>'Lack of Coping Capacity'!D190</f>
        <v>2.6</v>
      </c>
      <c r="AH188" s="137">
        <f>'Lack of Coping Capacity'!G190</f>
        <v>6.2</v>
      </c>
      <c r="AI188" s="79">
        <f>'Lack of Coping Capacity'!AA190</f>
        <v>2.7</v>
      </c>
      <c r="AJ188" s="137">
        <f>'Lack of Coping Capacity'!M190</f>
        <v>1.8</v>
      </c>
      <c r="AK188" s="137">
        <f>'Lack of Coping Capacity'!R190</f>
        <v>3.1</v>
      </c>
      <c r="AL188" s="137">
        <f>'Lack of Coping Capacity'!Z190</f>
        <v>3.1</v>
      </c>
      <c r="AM188" s="82">
        <f>'Imputed and missing data hidden'!BU186</f>
        <v>4</v>
      </c>
      <c r="AN188" s="83">
        <f t="shared" si="43"/>
        <v>7.8431372549019607E-2</v>
      </c>
      <c r="AO188" s="82" t="str">
        <f t="shared" si="44"/>
        <v/>
      </c>
      <c r="AP188" s="84">
        <f>'Indicator Date hidden2'!BV187</f>
        <v>0.52238805970149249</v>
      </c>
    </row>
    <row r="189" spans="1:42">
      <c r="A189" s="77" t="str">
        <f>'Indicator Data'!A191</f>
        <v>Vanuatu</v>
      </c>
      <c r="B189" s="77" t="str">
        <f>'Indicator Data'!B191</f>
        <v>VUT</v>
      </c>
      <c r="C189" s="79">
        <f t="shared" si="38"/>
        <v>4.0999999999999996</v>
      </c>
      <c r="D189" s="79" t="str">
        <f t="shared" si="37"/>
        <v>Medium</v>
      </c>
      <c r="E189" s="80">
        <f t="shared" si="39"/>
        <v>65</v>
      </c>
      <c r="F189" s="81">
        <f>VLOOKUP($B189,'Lack of Reliability Index'!$A$2:$H$192,8,FALSE)</f>
        <v>6.1333333333333329</v>
      </c>
      <c r="G189" s="79">
        <f t="shared" si="40"/>
        <v>2.9</v>
      </c>
      <c r="H189" s="79">
        <f>'Hazard &amp; Exposure'!CW191</f>
        <v>5.0999999999999996</v>
      </c>
      <c r="I189" s="85">
        <f>'Hazard &amp; Exposure'!AL191</f>
        <v>6.2</v>
      </c>
      <c r="J189" s="85">
        <f>'Hazard &amp; Exposure'!AM191</f>
        <v>0</v>
      </c>
      <c r="K189" s="85">
        <f>'Hazard &amp; Exposure'!AN191</f>
        <v>7</v>
      </c>
      <c r="L189" s="85">
        <f>'Hazard &amp; Exposure'!AO191</f>
        <v>6.4</v>
      </c>
      <c r="M189" s="85">
        <f>'Hazard &amp; Exposure'!AP191</f>
        <v>4.9000000000000004</v>
      </c>
      <c r="N189" s="85">
        <f>'Hazard &amp; Exposure'!AS191</f>
        <v>5</v>
      </c>
      <c r="O189" s="85">
        <f>'Hazard &amp; Exposure'!CV191</f>
        <v>4.3</v>
      </c>
      <c r="P189" s="79">
        <f>'Hazard &amp; Exposure'!CZ191</f>
        <v>0</v>
      </c>
      <c r="Q189" s="85">
        <f>'Hazard &amp; Exposure'!CX191</f>
        <v>0</v>
      </c>
      <c r="R189" s="85">
        <f>'Hazard &amp; Exposure'!CY191</f>
        <v>0</v>
      </c>
      <c r="S189" s="79">
        <f t="shared" si="41"/>
        <v>4.3</v>
      </c>
      <c r="T189" s="79">
        <f>Vulnerability!O191</f>
        <v>5.2</v>
      </c>
      <c r="U189" s="132">
        <f>Vulnerability!E191</f>
        <v>5.7</v>
      </c>
      <c r="V189" s="132">
        <f>Vulnerability!H191</f>
        <v>1.8</v>
      </c>
      <c r="W189" s="132">
        <f>Vulnerability!N191</f>
        <v>7.4</v>
      </c>
      <c r="X189" s="79">
        <f>Vulnerability!AM191</f>
        <v>3.3</v>
      </c>
      <c r="Y189" s="132">
        <f>Vulnerability!T191</f>
        <v>0</v>
      </c>
      <c r="Z189" s="131">
        <f>Vulnerability!AB191</f>
        <v>1.3</v>
      </c>
      <c r="AA189" s="131">
        <f>Vulnerability!AE191</f>
        <v>2</v>
      </c>
      <c r="AB189" s="131">
        <f>Vulnerability!AH191</f>
        <v>10</v>
      </c>
      <c r="AC189" s="131">
        <f>Vulnerability!AK191</f>
        <v>1.9</v>
      </c>
      <c r="AD189" s="132">
        <f>Vulnerability!AL191</f>
        <v>5.6</v>
      </c>
      <c r="AE189" s="79">
        <f t="shared" si="42"/>
        <v>5.5</v>
      </c>
      <c r="AF189" s="79">
        <f>'Lack of Coping Capacity'!H191</f>
        <v>5.6</v>
      </c>
      <c r="AG189" s="137">
        <f>'Lack of Coping Capacity'!D191</f>
        <v>5.4</v>
      </c>
      <c r="AH189" s="137">
        <f>'Lack of Coping Capacity'!G191</f>
        <v>5.7</v>
      </c>
      <c r="AI189" s="79">
        <f>'Lack of Coping Capacity'!AA191</f>
        <v>5.4</v>
      </c>
      <c r="AJ189" s="137">
        <f>'Lack of Coping Capacity'!M191</f>
        <v>3.7</v>
      </c>
      <c r="AK189" s="137">
        <f>'Lack of Coping Capacity'!R191</f>
        <v>5.6</v>
      </c>
      <c r="AL189" s="137">
        <f>'Lack of Coping Capacity'!Z191</f>
        <v>7</v>
      </c>
      <c r="AM189" s="82">
        <f>'Imputed and missing data hidden'!BU187</f>
        <v>8</v>
      </c>
      <c r="AN189" s="83">
        <f t="shared" si="43"/>
        <v>0.15686274509803921</v>
      </c>
      <c r="AO189" s="82" t="str">
        <f t="shared" si="44"/>
        <v/>
      </c>
      <c r="AP189" s="84">
        <f>'Indicator Date hidden2'!BV188</f>
        <v>0.81666666666666665</v>
      </c>
    </row>
    <row r="190" spans="1:42">
      <c r="A190" s="77" t="str">
        <f>'Indicator Data'!A192</f>
        <v>Venezuela</v>
      </c>
      <c r="B190" s="77" t="str">
        <f>'Indicator Data'!B192</f>
        <v>VEN</v>
      </c>
      <c r="C190" s="79">
        <f t="shared" si="38"/>
        <v>5.6</v>
      </c>
      <c r="D190" s="79" t="str">
        <f t="shared" si="37"/>
        <v>High</v>
      </c>
      <c r="E190" s="80">
        <f t="shared" si="39"/>
        <v>28</v>
      </c>
      <c r="F190" s="81">
        <f>VLOOKUP($B190,'Lack of Reliability Index'!$A$2:$H$192,8,FALSE)</f>
        <v>3.9356321839080461</v>
      </c>
      <c r="G190" s="79">
        <f t="shared" si="40"/>
        <v>5.5</v>
      </c>
      <c r="H190" s="79">
        <f>'Hazard &amp; Exposure'!CW192</f>
        <v>5.9</v>
      </c>
      <c r="I190" s="85">
        <f>'Hazard &amp; Exposure'!AL192</f>
        <v>8.1</v>
      </c>
      <c r="J190" s="85">
        <f>'Hazard &amp; Exposure'!AM192</f>
        <v>5.7</v>
      </c>
      <c r="K190" s="85">
        <f>'Hazard &amp; Exposure'!AN192</f>
        <v>5.4</v>
      </c>
      <c r="L190" s="85">
        <f>'Hazard &amp; Exposure'!AO192</f>
        <v>5.6</v>
      </c>
      <c r="M190" s="85">
        <f>'Hazard &amp; Exposure'!AP192</f>
        <v>6.7</v>
      </c>
      <c r="N190" s="85">
        <f>'Hazard &amp; Exposure'!AS192</f>
        <v>1.9</v>
      </c>
      <c r="O190" s="85">
        <f>'Hazard &amp; Exposure'!CV192</f>
        <v>6</v>
      </c>
      <c r="P190" s="79">
        <f>'Hazard &amp; Exposure'!CZ192</f>
        <v>5.0999999999999996</v>
      </c>
      <c r="Q190" s="85">
        <f>'Hazard &amp; Exposure'!CX192</f>
        <v>6.5</v>
      </c>
      <c r="R190" s="85">
        <f>'Hazard &amp; Exposure'!CY192</f>
        <v>3.4</v>
      </c>
      <c r="S190" s="79">
        <f t="shared" si="41"/>
        <v>6.4</v>
      </c>
      <c r="T190" s="79">
        <f>Vulnerability!O192</f>
        <v>4</v>
      </c>
      <c r="U190" s="132">
        <f>Vulnerability!E192</f>
        <v>4</v>
      </c>
      <c r="V190" s="132">
        <f>Vulnerability!H192</f>
        <v>6.9</v>
      </c>
      <c r="W190" s="132">
        <f>Vulnerability!N192</f>
        <v>0.9</v>
      </c>
      <c r="X190" s="79">
        <f>Vulnerability!AM192</f>
        <v>8</v>
      </c>
      <c r="Y190" s="132">
        <f>Vulnerability!T192</f>
        <v>10</v>
      </c>
      <c r="Z190" s="131">
        <f>Vulnerability!AB192</f>
        <v>1.3</v>
      </c>
      <c r="AA190" s="131">
        <f>Vulnerability!AE192</f>
        <v>1.9</v>
      </c>
      <c r="AB190" s="131">
        <f>Vulnerability!AH192</f>
        <v>0.2</v>
      </c>
      <c r="AC190" s="131">
        <f>Vulnerability!AK192</f>
        <v>5.5</v>
      </c>
      <c r="AD190" s="132">
        <f>Vulnerability!AL192</f>
        <v>2.5</v>
      </c>
      <c r="AE190" s="79">
        <f t="shared" si="42"/>
        <v>5</v>
      </c>
      <c r="AF190" s="79">
        <f>'Lack of Coping Capacity'!H192</f>
        <v>5.6</v>
      </c>
      <c r="AG190" s="137">
        <f>'Lack of Coping Capacity'!D192</f>
        <v>2.5</v>
      </c>
      <c r="AH190" s="137">
        <f>'Lack of Coping Capacity'!G192</f>
        <v>8.6</v>
      </c>
      <c r="AI190" s="79">
        <f>'Lack of Coping Capacity'!AA192</f>
        <v>4.4000000000000004</v>
      </c>
      <c r="AJ190" s="137">
        <f>'Lack of Coping Capacity'!M192</f>
        <v>2.8</v>
      </c>
      <c r="AK190" s="137">
        <f>'Lack of Coping Capacity'!R192</f>
        <v>3.6</v>
      </c>
      <c r="AL190" s="137">
        <f>'Lack of Coping Capacity'!Z192</f>
        <v>6.9</v>
      </c>
      <c r="AM190" s="82">
        <f>'Imputed and missing data hidden'!BU188</f>
        <v>12</v>
      </c>
      <c r="AN190" s="83">
        <f t="shared" si="43"/>
        <v>0.23529411764705882</v>
      </c>
      <c r="AO190" s="82" t="str">
        <f t="shared" si="44"/>
        <v/>
      </c>
      <c r="AP190" s="84">
        <f>'Indicator Date hidden2'!BV189</f>
        <v>0.13793103448275862</v>
      </c>
    </row>
    <row r="191" spans="1:42">
      <c r="A191" s="77" t="str">
        <f>'Indicator Data'!A193</f>
        <v>Viet Nam</v>
      </c>
      <c r="B191" s="77" t="str">
        <f>'Indicator Data'!B193</f>
        <v>VNM</v>
      </c>
      <c r="C191" s="79">
        <f t="shared" si="38"/>
        <v>3.7</v>
      </c>
      <c r="D191" s="79" t="str">
        <f t="shared" si="37"/>
        <v>Medium</v>
      </c>
      <c r="E191" s="80">
        <f t="shared" si="39"/>
        <v>79</v>
      </c>
      <c r="F191" s="81">
        <f>VLOOKUP($B191,'Lack of Reliability Index'!$A$2:$H$192,8,FALSE)</f>
        <v>1.6323232323232322</v>
      </c>
      <c r="G191" s="79">
        <f t="shared" si="40"/>
        <v>4.5999999999999996</v>
      </c>
      <c r="H191" s="79">
        <f>'Hazard &amp; Exposure'!CW193</f>
        <v>7.3</v>
      </c>
      <c r="I191" s="85">
        <f>'Hazard &amp; Exposure'!AL193</f>
        <v>3.5</v>
      </c>
      <c r="J191" s="85">
        <f>'Hazard &amp; Exposure'!AM193</f>
        <v>9.9</v>
      </c>
      <c r="K191" s="85">
        <f>'Hazard &amp; Exposure'!AN193</f>
        <v>5.9</v>
      </c>
      <c r="L191" s="85">
        <f>'Hazard &amp; Exposure'!AO193</f>
        <v>5.9</v>
      </c>
      <c r="M191" s="85">
        <f>'Hazard &amp; Exposure'!AP193</f>
        <v>9.6</v>
      </c>
      <c r="N191" s="85">
        <f>'Hazard &amp; Exposure'!AS193</f>
        <v>4.2</v>
      </c>
      <c r="O191" s="85">
        <f>'Hazard &amp; Exposure'!CV193</f>
        <v>6.9</v>
      </c>
      <c r="P191" s="79">
        <f>'Hazard &amp; Exposure'!CZ193</f>
        <v>0.1</v>
      </c>
      <c r="Q191" s="85">
        <f>'Hazard &amp; Exposure'!CX193</f>
        <v>0.2</v>
      </c>
      <c r="R191" s="85">
        <f>'Hazard &amp; Exposure'!CY193</f>
        <v>0</v>
      </c>
      <c r="S191" s="79">
        <f t="shared" si="41"/>
        <v>2.7</v>
      </c>
      <c r="T191" s="79">
        <f>Vulnerability!O193</f>
        <v>2.8</v>
      </c>
      <c r="U191" s="132">
        <f>Vulnerability!E193</f>
        <v>3.4</v>
      </c>
      <c r="V191" s="132">
        <f>Vulnerability!H193</f>
        <v>3.9</v>
      </c>
      <c r="W191" s="132">
        <f>Vulnerability!N193</f>
        <v>0.4</v>
      </c>
      <c r="X191" s="79">
        <f>Vulnerability!AM193</f>
        <v>2.5</v>
      </c>
      <c r="Y191" s="132">
        <f>Vulnerability!T193</f>
        <v>3.6</v>
      </c>
      <c r="Z191" s="131">
        <f>Vulnerability!AB193</f>
        <v>1.2</v>
      </c>
      <c r="AA191" s="131">
        <f>Vulnerability!AE193</f>
        <v>2.1</v>
      </c>
      <c r="AB191" s="131">
        <f>Vulnerability!AH193</f>
        <v>0.2</v>
      </c>
      <c r="AC191" s="131">
        <f>Vulnerability!AK193</f>
        <v>1.2</v>
      </c>
      <c r="AD191" s="132">
        <f>Vulnerability!AL193</f>
        <v>1.2</v>
      </c>
      <c r="AE191" s="79">
        <f t="shared" si="42"/>
        <v>4</v>
      </c>
      <c r="AF191" s="79">
        <f>'Lack of Coping Capacity'!H193</f>
        <v>4.8</v>
      </c>
      <c r="AG191" s="137">
        <f>'Lack of Coping Capacity'!D193</f>
        <v>4.2</v>
      </c>
      <c r="AH191" s="137">
        <f>'Lack of Coping Capacity'!G193</f>
        <v>5.3</v>
      </c>
      <c r="AI191" s="79">
        <f>'Lack of Coping Capacity'!AA193</f>
        <v>3.1</v>
      </c>
      <c r="AJ191" s="137">
        <f>'Lack of Coping Capacity'!M193</f>
        <v>1.5</v>
      </c>
      <c r="AK191" s="137">
        <f>'Lack of Coping Capacity'!R193</f>
        <v>3</v>
      </c>
      <c r="AL191" s="137">
        <f>'Lack of Coping Capacity'!Z193</f>
        <v>4.8</v>
      </c>
      <c r="AM191" s="82">
        <f>'Imputed and missing data hidden'!BU189</f>
        <v>4</v>
      </c>
      <c r="AN191" s="83">
        <f t="shared" si="43"/>
        <v>7.8431372549019607E-2</v>
      </c>
      <c r="AO191" s="82" t="str">
        <f t="shared" si="44"/>
        <v/>
      </c>
      <c r="AP191" s="84">
        <f>'Indicator Date hidden2'!BV190</f>
        <v>0.10606060606060606</v>
      </c>
    </row>
    <row r="192" spans="1:42">
      <c r="A192" s="77" t="str">
        <f>'Indicator Data'!A194</f>
        <v>Yemen</v>
      </c>
      <c r="B192" s="77" t="str">
        <f>'Indicator Data'!B194</f>
        <v>YEM</v>
      </c>
      <c r="C192" s="79">
        <f t="shared" si="38"/>
        <v>8</v>
      </c>
      <c r="D192" s="79" t="str">
        <f t="shared" si="37"/>
        <v>Very High</v>
      </c>
      <c r="E192" s="80">
        <f t="shared" si="39"/>
        <v>4</v>
      </c>
      <c r="F192" s="81">
        <f>VLOOKUP($B192,'Lack of Reliability Index'!$A$2:$H$192,8,FALSE)</f>
        <v>6.3333333333333339</v>
      </c>
      <c r="G192" s="79">
        <f t="shared" si="40"/>
        <v>7.8</v>
      </c>
      <c r="H192" s="79">
        <f>'Hazard &amp; Exposure'!CW194</f>
        <v>4.7</v>
      </c>
      <c r="I192" s="85">
        <f>'Hazard &amp; Exposure'!AL194</f>
        <v>1.7</v>
      </c>
      <c r="J192" s="85">
        <f>'Hazard &amp; Exposure'!AM194</f>
        <v>6</v>
      </c>
      <c r="K192" s="85">
        <f>'Hazard &amp; Exposure'!AN194</f>
        <v>3.6</v>
      </c>
      <c r="L192" s="85">
        <f>'Hazard &amp; Exposure'!AO194</f>
        <v>3.5</v>
      </c>
      <c r="M192" s="85">
        <f>'Hazard &amp; Exposure'!AP194</f>
        <v>4.8</v>
      </c>
      <c r="N192" s="85">
        <f>'Hazard &amp; Exposure'!AS194</f>
        <v>4.5999999999999996</v>
      </c>
      <c r="O192" s="85">
        <f>'Hazard &amp; Exposure'!CV194</f>
        <v>7.1</v>
      </c>
      <c r="P192" s="79">
        <f>'Hazard &amp; Exposure'!CZ194</f>
        <v>9.4</v>
      </c>
      <c r="Q192" s="85">
        <f>'Hazard &amp; Exposure'!CX194</f>
        <v>10</v>
      </c>
      <c r="R192" s="85">
        <f>'Hazard &amp; Exposure'!CY194</f>
        <v>8.5</v>
      </c>
      <c r="S192" s="79">
        <f t="shared" si="41"/>
        <v>8.4</v>
      </c>
      <c r="T192" s="79">
        <f>Vulnerability!O194</f>
        <v>8.1999999999999993</v>
      </c>
      <c r="U192" s="132">
        <f>Vulnerability!E194</f>
        <v>9.1999999999999993</v>
      </c>
      <c r="V192" s="132">
        <f>Vulnerability!H194</f>
        <v>6.5</v>
      </c>
      <c r="W192" s="132">
        <f>Vulnerability!N194</f>
        <v>7.8</v>
      </c>
      <c r="X192" s="79">
        <f>Vulnerability!AM194</f>
        <v>8.5</v>
      </c>
      <c r="Y192" s="132">
        <f>Vulnerability!T194</f>
        <v>10</v>
      </c>
      <c r="Z192" s="131">
        <f>Vulnerability!AB194</f>
        <v>1.2</v>
      </c>
      <c r="AA192" s="131">
        <f>Vulnerability!AE194</f>
        <v>6.1</v>
      </c>
      <c r="AB192" s="131">
        <f>Vulnerability!AH194</f>
        <v>0.8</v>
      </c>
      <c r="AC192" s="131">
        <f>Vulnerability!AK194</f>
        <v>8.6999999999999993</v>
      </c>
      <c r="AD192" s="132">
        <f>Vulnerability!AL194</f>
        <v>5.2</v>
      </c>
      <c r="AE192" s="79">
        <f t="shared" si="42"/>
        <v>7.9</v>
      </c>
      <c r="AF192" s="79">
        <f>'Lack of Coping Capacity'!H194</f>
        <v>8.8000000000000007</v>
      </c>
      <c r="AG192" s="137">
        <f>'Lack of Coping Capacity'!D194</f>
        <v>8.5</v>
      </c>
      <c r="AH192" s="137">
        <f>'Lack of Coping Capacity'!G194</f>
        <v>9</v>
      </c>
      <c r="AI192" s="79">
        <f>'Lack of Coping Capacity'!AA194</f>
        <v>6.6</v>
      </c>
      <c r="AJ192" s="137">
        <f>'Lack of Coping Capacity'!M194</f>
        <v>5.9</v>
      </c>
      <c r="AK192" s="137">
        <f>'Lack of Coping Capacity'!R194</f>
        <v>7.4</v>
      </c>
      <c r="AL192" s="137">
        <f>'Lack of Coping Capacity'!Z194</f>
        <v>6.6</v>
      </c>
      <c r="AM192" s="82">
        <f>'Imputed and missing data hidden'!BU190</f>
        <v>4</v>
      </c>
      <c r="AN192" s="83">
        <f t="shared" si="43"/>
        <v>7.8431372549019607E-2</v>
      </c>
      <c r="AO192" s="82" t="str">
        <f t="shared" si="44"/>
        <v>YES</v>
      </c>
      <c r="AP192" s="84">
        <f>'Indicator Date hidden2'!BV191</f>
        <v>0.85074626865671643</v>
      </c>
    </row>
    <row r="193" spans="1:42">
      <c r="A193" s="77" t="str">
        <f>'Indicator Data'!A195</f>
        <v>Zambia</v>
      </c>
      <c r="B193" s="77" t="str">
        <f>'Indicator Data'!B195</f>
        <v>ZMB</v>
      </c>
      <c r="C193" s="79">
        <f t="shared" si="38"/>
        <v>4</v>
      </c>
      <c r="D193" s="79" t="str">
        <f t="shared" si="37"/>
        <v>Medium</v>
      </c>
      <c r="E193" s="80">
        <f t="shared" si="39"/>
        <v>71</v>
      </c>
      <c r="F193" s="81">
        <f>VLOOKUP($B193,'Lack of Reliability Index'!$A$2:$H$192,8,FALSE)</f>
        <v>1.1594202898550723</v>
      </c>
      <c r="G193" s="79">
        <f t="shared" si="40"/>
        <v>1.7</v>
      </c>
      <c r="H193" s="79">
        <f>'Hazard &amp; Exposure'!CW195</f>
        <v>3</v>
      </c>
      <c r="I193" s="85">
        <f>'Hazard &amp; Exposure'!AL195</f>
        <v>2.5</v>
      </c>
      <c r="J193" s="85">
        <f>'Hazard &amp; Exposure'!AM195</f>
        <v>4.8</v>
      </c>
      <c r="K193" s="85">
        <f>'Hazard &amp; Exposure'!AN195</f>
        <v>0</v>
      </c>
      <c r="L193" s="85">
        <f>'Hazard &amp; Exposure'!AO195</f>
        <v>0</v>
      </c>
      <c r="M193" s="85">
        <f>'Hazard &amp; Exposure'!AP195</f>
        <v>0</v>
      </c>
      <c r="N193" s="85">
        <f>'Hazard &amp; Exposure'!AS195</f>
        <v>4.5</v>
      </c>
      <c r="O193" s="85">
        <f>'Hazard &amp; Exposure'!CV195</f>
        <v>6.5</v>
      </c>
      <c r="P193" s="79">
        <f>'Hazard &amp; Exposure'!CZ195</f>
        <v>0.1</v>
      </c>
      <c r="Q193" s="85">
        <f>'Hazard &amp; Exposure'!CX195</f>
        <v>0.2</v>
      </c>
      <c r="R193" s="85">
        <f>'Hazard &amp; Exposure'!CY195</f>
        <v>0</v>
      </c>
      <c r="S193" s="79">
        <f t="shared" si="41"/>
        <v>6.6</v>
      </c>
      <c r="T193" s="79">
        <f>Vulnerability!O195</f>
        <v>6.3</v>
      </c>
      <c r="U193" s="132">
        <f>Vulnerability!E195</f>
        <v>7.9</v>
      </c>
      <c r="V193" s="132">
        <f>Vulnerability!H195</f>
        <v>6.8</v>
      </c>
      <c r="W193" s="132">
        <f>Vulnerability!N195</f>
        <v>2.5</v>
      </c>
      <c r="X193" s="79">
        <f>Vulnerability!AM195</f>
        <v>6.8</v>
      </c>
      <c r="Y193" s="132">
        <f>Vulnerability!T195</f>
        <v>5.6</v>
      </c>
      <c r="Z193" s="131">
        <f>Vulnerability!AB195</f>
        <v>5.9</v>
      </c>
      <c r="AA193" s="131">
        <f>Vulnerability!AE195</f>
        <v>3.5</v>
      </c>
      <c r="AB193" s="131">
        <f>Vulnerability!AH195</f>
        <v>10</v>
      </c>
      <c r="AC193" s="131">
        <f>Vulnerability!AK195</f>
        <v>8.5</v>
      </c>
      <c r="AD193" s="132">
        <f>Vulnerability!AL195</f>
        <v>7.8</v>
      </c>
      <c r="AE193" s="79">
        <f t="shared" si="42"/>
        <v>5.6</v>
      </c>
      <c r="AF193" s="79">
        <f>'Lack of Coping Capacity'!H195</f>
        <v>4.9000000000000004</v>
      </c>
      <c r="AG193" s="137">
        <f>'Lack of Coping Capacity'!D195</f>
        <v>3.5</v>
      </c>
      <c r="AH193" s="137">
        <f>'Lack of Coping Capacity'!G195</f>
        <v>6.3</v>
      </c>
      <c r="AI193" s="79">
        <f>'Lack of Coping Capacity'!AA195</f>
        <v>6.3</v>
      </c>
      <c r="AJ193" s="137">
        <f>'Lack of Coping Capacity'!M195</f>
        <v>5.2</v>
      </c>
      <c r="AK193" s="137">
        <f>'Lack of Coping Capacity'!R195</f>
        <v>7.7</v>
      </c>
      <c r="AL193" s="137">
        <f>'Lack of Coping Capacity'!Z195</f>
        <v>5.9</v>
      </c>
      <c r="AM193" s="82">
        <f>'Imputed and missing data hidden'!BU191</f>
        <v>0</v>
      </c>
      <c r="AN193" s="83">
        <f t="shared" si="43"/>
        <v>0</v>
      </c>
      <c r="AO193" s="82" t="str">
        <f t="shared" si="44"/>
        <v/>
      </c>
      <c r="AP193" s="84">
        <f>'Indicator Date hidden2'!BV192</f>
        <v>0.21739130434782608</v>
      </c>
    </row>
    <row r="194" spans="1:42">
      <c r="A194" s="77" t="str">
        <f>'Indicator Data'!A196</f>
        <v>Zimbabwe</v>
      </c>
      <c r="B194" s="77" t="str">
        <f>'Indicator Data'!B196</f>
        <v>ZWE</v>
      </c>
      <c r="C194" s="79">
        <f t="shared" si="38"/>
        <v>4.4000000000000004</v>
      </c>
      <c r="D194" s="79" t="str">
        <f t="shared" si="37"/>
        <v>Medium</v>
      </c>
      <c r="E194" s="80">
        <f t="shared" si="39"/>
        <v>51</v>
      </c>
      <c r="F194" s="81">
        <f>VLOOKUP($B194,'Lack of Reliability Index'!$A$2:$H$192,8,FALSE)</f>
        <v>0.76190476190476275</v>
      </c>
      <c r="G194" s="79">
        <f t="shared" si="40"/>
        <v>2.2999999999999998</v>
      </c>
      <c r="H194" s="79">
        <f>'Hazard &amp; Exposure'!CW196</f>
        <v>4</v>
      </c>
      <c r="I194" s="85">
        <f>'Hazard &amp; Exposure'!AL196</f>
        <v>1.8</v>
      </c>
      <c r="J194" s="85">
        <f>'Hazard &amp; Exposure'!AM196</f>
        <v>3.6</v>
      </c>
      <c r="K194" s="85">
        <f>'Hazard &amp; Exposure'!AN196</f>
        <v>0</v>
      </c>
      <c r="L194" s="85">
        <f>'Hazard &amp; Exposure'!AO196</f>
        <v>0</v>
      </c>
      <c r="M194" s="85">
        <f>'Hazard &amp; Exposure'!AP196</f>
        <v>0</v>
      </c>
      <c r="N194" s="85">
        <f>'Hazard &amp; Exposure'!AS196</f>
        <v>9.4</v>
      </c>
      <c r="O194" s="85">
        <f>'Hazard &amp; Exposure'!CV196</f>
        <v>5.3</v>
      </c>
      <c r="P194" s="79">
        <f>'Hazard &amp; Exposure'!CZ196</f>
        <v>0.3</v>
      </c>
      <c r="Q194" s="85">
        <f>'Hazard &amp; Exposure'!CX196</f>
        <v>0.5</v>
      </c>
      <c r="R194" s="85">
        <f>'Hazard &amp; Exposure'!CY196</f>
        <v>0</v>
      </c>
      <c r="S194" s="79">
        <f t="shared" si="41"/>
        <v>6.2</v>
      </c>
      <c r="T194" s="79">
        <f>Vulnerability!O196</f>
        <v>6</v>
      </c>
      <c r="U194" s="132">
        <f>Vulnerability!E196</f>
        <v>7.3</v>
      </c>
      <c r="V194" s="132">
        <f>Vulnerability!H196</f>
        <v>6.6</v>
      </c>
      <c r="W194" s="132">
        <f>Vulnerability!N196</f>
        <v>2.7</v>
      </c>
      <c r="X194" s="79">
        <f>Vulnerability!AM196</f>
        <v>6.3</v>
      </c>
      <c r="Y194" s="132">
        <f>Vulnerability!T196</f>
        <v>4.0999999999999996</v>
      </c>
      <c r="Z194" s="131">
        <f>Vulnerability!AB196</f>
        <v>4.5</v>
      </c>
      <c r="AA194" s="131">
        <f>Vulnerability!AE196</f>
        <v>3</v>
      </c>
      <c r="AB194" s="131">
        <f>Vulnerability!AH196</f>
        <v>10</v>
      </c>
      <c r="AC194" s="131">
        <f>Vulnerability!AK196</f>
        <v>9</v>
      </c>
      <c r="AD194" s="132">
        <f>Vulnerability!AL196</f>
        <v>7.8</v>
      </c>
      <c r="AE194" s="79">
        <f t="shared" si="42"/>
        <v>5.8</v>
      </c>
      <c r="AF194" s="79">
        <f>'Lack of Coping Capacity'!H196</f>
        <v>5.0999999999999996</v>
      </c>
      <c r="AG194" s="137">
        <f>'Lack of Coping Capacity'!D196</f>
        <v>2.6</v>
      </c>
      <c r="AH194" s="137">
        <f>'Lack of Coping Capacity'!G196</f>
        <v>7.6</v>
      </c>
      <c r="AI194" s="79">
        <f>'Lack of Coping Capacity'!AA196</f>
        <v>6.4</v>
      </c>
      <c r="AJ194" s="137">
        <f>'Lack of Coping Capacity'!M196</f>
        <v>4.9000000000000004</v>
      </c>
      <c r="AK194" s="137">
        <f>'Lack of Coping Capacity'!R196</f>
        <v>7.9</v>
      </c>
      <c r="AL194" s="137">
        <f>'Lack of Coping Capacity'!Z196</f>
        <v>6.4</v>
      </c>
      <c r="AM194" s="82">
        <f>'Imputed and missing data hidden'!BU192</f>
        <v>0</v>
      </c>
      <c r="AN194" s="83">
        <f t="shared" si="43"/>
        <v>0</v>
      </c>
      <c r="AO194" s="82" t="str">
        <f t="shared" si="44"/>
        <v/>
      </c>
      <c r="AP194" s="84">
        <f>'Indicator Date hidden2'!BV193</f>
        <v>0.14285714285714285</v>
      </c>
    </row>
  </sheetData>
  <autoFilter ref="A3:AP194" xr:uid="{00000000-0009-0000-0000-000001000000}">
    <sortState xmlns:xlrd2="http://schemas.microsoft.com/office/spreadsheetml/2017/richdata2" ref="A4:AP194">
      <sortCondition ref="A3"/>
    </sortState>
  </autoFilter>
  <conditionalFormatting sqref="C4:C194">
    <cfRule type="cellIs" dxfId="56" priority="1" stopIfTrue="1" operator="between">
      <formula>6.9</formula>
      <formula>10</formula>
    </cfRule>
    <cfRule type="cellIs" dxfId="55" priority="2" stopIfTrue="1" operator="between">
      <formula>5.1</formula>
      <formula>6.8</formula>
    </cfRule>
    <cfRule type="cellIs" dxfId="54" priority="3" stopIfTrue="1" operator="between">
      <formula>3.2</formula>
      <formula>5</formula>
    </cfRule>
    <cfRule type="cellIs" dxfId="53" priority="4" stopIfTrue="1" operator="between">
      <formula>2.2</formula>
      <formula>3.1</formula>
    </cfRule>
    <cfRule type="cellIs" dxfId="52" priority="5" stopIfTrue="1" operator="between">
      <formula>0</formula>
      <formula>2.1</formula>
    </cfRule>
  </conditionalFormatting>
  <conditionalFormatting sqref="D4:D194">
    <cfRule type="cellIs" dxfId="51" priority="30" stopIfTrue="1" operator="equal">
      <formula>"Very High"</formula>
    </cfRule>
    <cfRule type="cellIs" dxfId="50" priority="46" stopIfTrue="1" operator="equal">
      <formula>"Very Low"</formula>
    </cfRule>
    <cfRule type="cellIs" dxfId="49" priority="45" stopIfTrue="1" operator="equal">
      <formula>"Low"</formula>
    </cfRule>
    <cfRule type="cellIs" dxfId="48" priority="44" stopIfTrue="1" operator="equal">
      <formula>"Medium"</formula>
    </cfRule>
    <cfRule type="cellIs" dxfId="47" priority="43" stopIfTrue="1" operator="equal">
      <formula>"High"</formula>
    </cfRule>
  </conditionalFormatting>
  <conditionalFormatting sqref="F4:F194">
    <cfRule type="dataBar" priority="6">
      <dataBar>
        <cfvo type="min"/>
        <cfvo type="max"/>
        <color rgb="FF90A1AE"/>
      </dataBar>
      <extLst>
        <ext xmlns:x14="http://schemas.microsoft.com/office/spreadsheetml/2009/9/main" uri="{B025F937-C7B1-47D3-B67F-A62EFF666E3E}">
          <x14:id>{1607D26C-1C35-4BFD-AF52-CE16E2631969}</x14:id>
        </ext>
      </extLst>
    </cfRule>
  </conditionalFormatting>
  <conditionalFormatting sqref="G4:H194">
    <cfRule type="cellIs" dxfId="46" priority="57" stopIfTrue="1" operator="between">
      <formula>1.9</formula>
      <formula>3.1</formula>
    </cfRule>
    <cfRule type="cellIs" dxfId="45" priority="56" stopIfTrue="1" operator="between">
      <formula>3.2</formula>
      <formula>4.9</formula>
    </cfRule>
    <cfRule type="cellIs" dxfId="44" priority="55" stopIfTrue="1" operator="between">
      <formula>5</formula>
      <formula>6.9</formula>
    </cfRule>
    <cfRule type="cellIs" dxfId="43" priority="58" stopIfTrue="1" operator="between">
      <formula>0</formula>
      <formula>1.8</formula>
    </cfRule>
    <cfRule type="cellIs" dxfId="42" priority="16" stopIfTrue="1" operator="between">
      <formula>6.6</formula>
      <formula>10</formula>
    </cfRule>
  </conditionalFormatting>
  <conditionalFormatting sqref="H4:H194">
    <cfRule type="cellIs" dxfId="41" priority="33" stopIfTrue="1" operator="between">
      <formula>0</formula>
      <formula>2.6</formula>
    </cfRule>
    <cfRule type="cellIs" dxfId="40" priority="22" stopIfTrue="1" operator="between">
      <formula>4.9</formula>
      <formula>6.5</formula>
    </cfRule>
    <cfRule type="cellIs" dxfId="39" priority="34" stopIfTrue="1" operator="between">
      <formula>0</formula>
      <formula>1.2</formula>
    </cfRule>
    <cfRule type="cellIs" dxfId="38" priority="32" stopIfTrue="1" operator="between">
      <formula>2.7</formula>
      <formula>3.6</formula>
    </cfRule>
    <cfRule type="cellIs" dxfId="37" priority="31" stopIfTrue="1" operator="between">
      <formula>3.7</formula>
      <formula>4.8</formula>
    </cfRule>
  </conditionalFormatting>
  <conditionalFormatting sqref="P4:P194">
    <cfRule type="cellIs" dxfId="36" priority="17" stopIfTrue="1" operator="between">
      <formula>8.8</formula>
      <formula>10</formula>
    </cfRule>
    <cfRule type="cellIs" dxfId="35" priority="19" stopIfTrue="1" operator="between">
      <formula>3.9</formula>
      <formula>6.6</formula>
    </cfRule>
    <cfRule type="cellIs" dxfId="34" priority="20" stopIfTrue="1" operator="between">
      <formula>1.4</formula>
      <formula>3.8</formula>
    </cfRule>
    <cfRule type="cellIs" dxfId="33" priority="21" stopIfTrue="1" operator="between">
      <formula>0</formula>
      <formula>1.3</formula>
    </cfRule>
    <cfRule type="cellIs" dxfId="32" priority="18" stopIfTrue="1" operator="between">
      <formula>6.7</formula>
      <formula>8.7</formula>
    </cfRule>
  </conditionalFormatting>
  <conditionalFormatting sqref="S4:T194">
    <cfRule type="cellIs" dxfId="31" priority="51" stopIfTrue="1" operator="between">
      <formula>4.9</formula>
      <formula>6.6</formula>
    </cfRule>
    <cfRule type="cellIs" dxfId="30" priority="15" stopIfTrue="1" operator="between">
      <formula>6.7</formula>
      <formula>10</formula>
    </cfRule>
    <cfRule type="cellIs" dxfId="29" priority="53" stopIfTrue="1" operator="between">
      <formula>2</formula>
      <formula>3.2</formula>
    </cfRule>
    <cfRule type="cellIs" dxfId="28" priority="54" stopIfTrue="1" operator="between">
      <formula>0</formula>
      <formula>1.9</formula>
    </cfRule>
    <cfRule type="cellIs" dxfId="27" priority="52" stopIfTrue="1" operator="between">
      <formula>3.3</formula>
      <formula>4.8</formula>
    </cfRule>
  </conditionalFormatting>
  <conditionalFormatting sqref="T4:T194">
    <cfRule type="cellIs" dxfId="26" priority="9" stopIfTrue="1" operator="between">
      <formula>7.1</formula>
      <formula>10</formula>
    </cfRule>
    <cfRule type="cellIs" dxfId="25" priority="39" stopIfTrue="1" operator="between">
      <formula>5.4</formula>
      <formula>7</formula>
    </cfRule>
    <cfRule type="cellIs" dxfId="24" priority="40" stopIfTrue="1" operator="between">
      <formula>3.5</formula>
      <formula>5.3</formula>
    </cfRule>
    <cfRule type="cellIs" dxfId="23" priority="41" stopIfTrue="1" operator="between">
      <formula>1.8</formula>
      <formula>3.4</formula>
    </cfRule>
    <cfRule type="cellIs" dxfId="22" priority="42" stopIfTrue="1" operator="between">
      <formula>0</formula>
      <formula>1.7</formula>
    </cfRule>
  </conditionalFormatting>
  <conditionalFormatting sqref="X4:X194">
    <cfRule type="cellIs" dxfId="21" priority="14" stopIfTrue="1" operator="between">
      <formula>0</formula>
      <formula>1.5</formula>
    </cfRule>
    <cfRule type="cellIs" dxfId="20" priority="13" stopIfTrue="1" operator="between">
      <formula>1.6</formula>
      <formula>2.8</formula>
    </cfRule>
    <cfRule type="cellIs" dxfId="19" priority="12" stopIfTrue="1" operator="between">
      <formula>2.9</formula>
      <formula>4.3</formula>
    </cfRule>
    <cfRule type="cellIs" dxfId="18" priority="11" stopIfTrue="1" operator="between">
      <formula>4.4</formula>
      <formula>6.2</formula>
    </cfRule>
    <cfRule type="cellIs" dxfId="17" priority="10" stopIfTrue="1" operator="between">
      <formula>6.3</formula>
      <formula>10</formula>
    </cfRule>
  </conditionalFormatting>
  <conditionalFormatting sqref="AE4:AF194">
    <cfRule type="cellIs" dxfId="16" priority="29" stopIfTrue="1" operator="between">
      <formula>7.1</formula>
      <formula>10</formula>
    </cfRule>
    <cfRule type="cellIs" dxfId="15" priority="47" stopIfTrue="1" operator="between">
      <formula>5.6</formula>
      <formula>7</formula>
    </cfRule>
    <cfRule type="cellIs" dxfId="14" priority="48" stopIfTrue="1" operator="between">
      <formula>4.3</formula>
      <formula>5.5</formula>
    </cfRule>
    <cfRule type="cellIs" dxfId="13" priority="49" stopIfTrue="1" operator="between">
      <formula>2.5</formula>
      <formula>4.2</formula>
    </cfRule>
    <cfRule type="cellIs" dxfId="12" priority="50" stopIfTrue="1" operator="between">
      <formula>0</formula>
      <formula>2.4</formula>
    </cfRule>
  </conditionalFormatting>
  <conditionalFormatting sqref="AF4:AF194">
    <cfRule type="cellIs" dxfId="11" priority="25" stopIfTrue="1" operator="between">
      <formula>4.9</formula>
      <formula>5.9</formula>
    </cfRule>
    <cfRule type="cellIs" dxfId="10" priority="24" stopIfTrue="1" operator="between">
      <formula>6</formula>
      <formula>7.2</formula>
    </cfRule>
    <cfRule type="cellIs" dxfId="9" priority="26" stopIfTrue="1" operator="between">
      <formula>3.3</formula>
      <formula>4.8</formula>
    </cfRule>
    <cfRule type="cellIs" dxfId="8" priority="27" stopIfTrue="1" operator="between">
      <formula>0</formula>
      <formula>3.2</formula>
    </cfRule>
    <cfRule type="cellIs" dxfId="7" priority="23" stopIfTrue="1" operator="between">
      <formula>7.3</formula>
      <formula>10</formula>
    </cfRule>
  </conditionalFormatting>
  <conditionalFormatting sqref="AI4:AI194">
    <cfRule type="cellIs" dxfId="6" priority="38" stopIfTrue="1" operator="between">
      <formula>0</formula>
      <formula>2</formula>
    </cfRule>
    <cfRule type="cellIs" dxfId="5" priority="37" stopIfTrue="1" operator="between">
      <formula>2.1</formula>
      <formula>3.4</formula>
    </cfRule>
    <cfRule type="cellIs" dxfId="4" priority="36" stopIfTrue="1" operator="between">
      <formula>3.5</formula>
      <formula>5.3</formula>
    </cfRule>
    <cfRule type="cellIs" dxfId="3" priority="35" stopIfTrue="1" operator="between">
      <formula>5.4</formula>
      <formula>7.3</formula>
    </cfRule>
    <cfRule type="cellIs" dxfId="2" priority="28" stopIfTrue="1" operator="between">
      <formula>7.4</formula>
      <formula>10</formula>
    </cfRule>
  </conditionalFormatting>
  <conditionalFormatting sqref="AO4:AO194">
    <cfRule type="cellIs" dxfId="1" priority="7" operator="equal">
      <formula>"YES"</formula>
    </cfRule>
  </conditionalFormatting>
  <pageMargins left="0.7" right="0.7" top="0.75" bottom="0.75" header="0.3" footer="0.3"/>
  <drawing r:id="rId1"/>
  <picture r:id="rId2"/>
  <extLst>
    <ext xmlns:x14="http://schemas.microsoft.com/office/spreadsheetml/2009/9/main" uri="{78C0D931-6437-407d-A8EE-F0AAD7539E65}">
      <x14:conditionalFormattings>
        <x14:conditionalFormatting xmlns:xm="http://schemas.microsoft.com/office/excel/2006/main">
          <x14:cfRule type="dataBar" id="{1607D26C-1C35-4BFD-AF52-CE16E2631969}">
            <x14:dataBar minLength="0" maxLength="100">
              <x14:cfvo type="autoMin"/>
              <x14:cfvo type="autoMax"/>
              <x14:negativeFillColor rgb="FFFF0000"/>
              <x14:axisColor rgb="FF000000"/>
            </x14:dataBar>
          </x14:cfRule>
          <xm:sqref>F4:F194</xm:sqref>
        </x14:conditionalFormatting>
        <x14:conditionalFormatting xmlns:xm="http://schemas.microsoft.com/office/excel/2006/main">
          <x14:cfRule type="iconSet" priority="8" id="{F3A0DFB8-A7FF-449B-B668-0A98A28DECD4}">
            <x14:iconSet iconSet="4RedToBlack" custom="1">
              <x14:cfvo type="percent">
                <xm:f>0</xm:f>
              </x14:cfvo>
              <x14:cfvo type="num">
                <xm:f>1</xm:f>
              </x14:cfvo>
              <x14:cfvo type="num">
                <xm:f>5</xm:f>
              </x14:cfvo>
              <x14:cfvo type="num">
                <xm:f>10</xm:f>
              </x14:cfvo>
              <x14:cfIcon iconSet="3TrafficLights1" iconId="2"/>
              <x14:cfIcon iconSet="3TrafficLights1" iconId="1"/>
              <x14:cfIcon iconSet="3TrafficLights1" iconId="0"/>
              <x14:cfIcon iconSet="4RedToBlack" iconId="3"/>
            </x14:iconSet>
          </x14:cfRule>
          <xm:sqref>AM4:AM194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7900"/>
  </sheetPr>
  <dimension ref="A1:DB196"/>
  <sheetViews>
    <sheetView showGridLines="0" zoomScaleNormal="100"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9.1640625" defaultRowHeight="15"/>
  <cols>
    <col min="1" max="1" width="25.5" style="1" customWidth="1"/>
    <col min="2" max="2" width="9.1640625" style="1"/>
    <col min="3" max="12" width="7.83203125" style="3" customWidth="1"/>
    <col min="13" max="13" width="8" style="4" customWidth="1"/>
    <col min="14" max="14" width="7.83203125" style="4" customWidth="1"/>
    <col min="15" max="15" width="9.33203125" style="4" customWidth="1"/>
    <col min="16" max="19" width="7.83203125" style="4" customWidth="1"/>
    <col min="20" max="20" width="8.5" style="5" customWidth="1"/>
    <col min="21" max="46" width="7.83203125" style="3" customWidth="1"/>
    <col min="47" max="47" width="8.5" style="4" customWidth="1"/>
    <col min="48" max="50" width="7.83203125" style="3" customWidth="1"/>
    <col min="51" max="51" width="7.83203125" style="4" customWidth="1"/>
    <col min="52" max="54" width="7.83203125" style="3" customWidth="1"/>
    <col min="55" max="55" width="7.83203125" style="4" customWidth="1"/>
    <col min="56" max="58" width="7.83203125" style="3" customWidth="1"/>
    <col min="59" max="59" width="7.83203125" style="4" customWidth="1"/>
    <col min="60" max="63" width="7.83203125" style="3" customWidth="1"/>
    <col min="64" max="64" width="8.5" style="4" customWidth="1"/>
    <col min="65" max="67" width="7.83203125" style="3" customWidth="1"/>
    <col min="68" max="68" width="7.83203125" style="4" customWidth="1"/>
    <col min="69" max="71" width="7.83203125" style="3" customWidth="1"/>
    <col min="72" max="72" width="8.83203125" style="4" bestFit="1" customWidth="1"/>
    <col min="73" max="75" width="7.83203125" style="3" customWidth="1"/>
    <col min="76" max="76" width="8.6640625" style="4" customWidth="1"/>
    <col min="77" max="79" width="7.83203125" style="3" customWidth="1"/>
    <col min="80" max="94" width="7.83203125" style="1" customWidth="1"/>
    <col min="95" max="95" width="7.83203125" style="4" customWidth="1"/>
    <col min="96" max="101" width="7.83203125" style="1" customWidth="1"/>
    <col min="102" max="102" width="7.5" style="1" customWidth="1"/>
    <col min="103" max="104" width="7.83203125" style="1" customWidth="1"/>
    <col min="105" max="16384" width="9.1640625" style="1"/>
  </cols>
  <sheetData>
    <row r="1" spans="1:106">
      <c r="A1" s="259"/>
      <c r="B1" s="259"/>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c r="AJ1" s="259"/>
      <c r="AK1" s="259"/>
      <c r="AL1" s="259"/>
      <c r="AM1" s="259"/>
      <c r="AN1" s="259"/>
      <c r="AO1" s="259"/>
      <c r="AP1" s="259"/>
      <c r="AQ1" s="259"/>
      <c r="AR1" s="259"/>
      <c r="AS1" s="259"/>
      <c r="AT1" s="259"/>
      <c r="AU1" s="259"/>
      <c r="AV1" s="259"/>
      <c r="AW1" s="259"/>
      <c r="AX1" s="259"/>
      <c r="AY1" s="259"/>
      <c r="AZ1" s="259"/>
      <c r="BA1" s="259"/>
      <c r="BB1" s="259"/>
      <c r="BC1" s="259"/>
      <c r="BD1" s="259"/>
      <c r="BE1" s="259"/>
      <c r="BF1" s="259"/>
      <c r="BG1" s="259"/>
      <c r="BH1" s="259"/>
      <c r="BI1" s="259"/>
      <c r="BJ1" s="259"/>
      <c r="BK1" s="259"/>
      <c r="BL1" s="259"/>
      <c r="BM1" s="259"/>
      <c r="BN1" s="259"/>
      <c r="BO1" s="259"/>
      <c r="BP1" s="259"/>
      <c r="BQ1" s="259"/>
      <c r="BR1" s="259"/>
      <c r="BS1" s="259"/>
      <c r="BT1" s="259"/>
      <c r="BU1" s="259"/>
      <c r="BV1" s="259"/>
      <c r="BW1" s="259"/>
      <c r="BX1" s="259"/>
      <c r="BY1" s="259"/>
      <c r="BZ1" s="259"/>
      <c r="CA1" s="259"/>
      <c r="CB1" s="259"/>
      <c r="CC1" s="259"/>
      <c r="CD1" s="259"/>
      <c r="CE1" s="259"/>
      <c r="CF1" s="259"/>
      <c r="CG1" s="259"/>
      <c r="CH1" s="259"/>
      <c r="CI1" s="259"/>
      <c r="CJ1" s="259"/>
      <c r="CK1" s="259"/>
      <c r="CL1" s="259"/>
      <c r="CM1" s="259"/>
      <c r="CN1" s="259"/>
      <c r="CO1" s="259"/>
      <c r="CP1" s="259"/>
      <c r="CQ1" s="259"/>
      <c r="CR1" s="259"/>
      <c r="CS1" s="259"/>
      <c r="CT1" s="259"/>
      <c r="CU1" s="259"/>
      <c r="CV1" s="259"/>
      <c r="CW1" s="259"/>
      <c r="CX1" s="259"/>
      <c r="CY1" s="259"/>
      <c r="CZ1" s="259"/>
    </row>
    <row r="2" spans="1:106" ht="117.75" customHeight="1">
      <c r="A2" s="29"/>
      <c r="B2" s="18"/>
      <c r="C2" s="105" t="s">
        <v>799</v>
      </c>
      <c r="D2" s="105" t="s">
        <v>800</v>
      </c>
      <c r="E2" s="104" t="s">
        <v>425</v>
      </c>
      <c r="F2" s="104" t="s">
        <v>1333</v>
      </c>
      <c r="G2" s="104" t="s">
        <v>759</v>
      </c>
      <c r="H2" s="105" t="s">
        <v>760</v>
      </c>
      <c r="I2" s="105" t="s">
        <v>761</v>
      </c>
      <c r="J2" s="105" t="s">
        <v>762</v>
      </c>
      <c r="K2" s="105" t="s">
        <v>1286</v>
      </c>
      <c r="L2" s="104" t="s">
        <v>415</v>
      </c>
      <c r="M2" s="106" t="s">
        <v>801</v>
      </c>
      <c r="N2" s="106" t="s">
        <v>802</v>
      </c>
      <c r="O2" s="106" t="s">
        <v>1332</v>
      </c>
      <c r="P2" s="106" t="s">
        <v>429</v>
      </c>
      <c r="Q2" s="106" t="s">
        <v>430</v>
      </c>
      <c r="R2" s="106" t="s">
        <v>431</v>
      </c>
      <c r="S2" s="106" t="s">
        <v>1287</v>
      </c>
      <c r="T2" s="106" t="s">
        <v>416</v>
      </c>
      <c r="U2" s="105" t="s">
        <v>801</v>
      </c>
      <c r="V2" s="105" t="s">
        <v>802</v>
      </c>
      <c r="W2" s="104" t="s">
        <v>427</v>
      </c>
      <c r="X2" s="104" t="s">
        <v>1332</v>
      </c>
      <c r="Y2" s="104" t="s">
        <v>429</v>
      </c>
      <c r="Z2" s="105" t="s">
        <v>430</v>
      </c>
      <c r="AA2" s="105" t="s">
        <v>431</v>
      </c>
      <c r="AB2" s="105" t="s">
        <v>432</v>
      </c>
      <c r="AC2" s="105" t="s">
        <v>1287</v>
      </c>
      <c r="AD2" s="104" t="s">
        <v>416</v>
      </c>
      <c r="AE2" s="105" t="s">
        <v>712</v>
      </c>
      <c r="AF2" s="101" t="s">
        <v>419</v>
      </c>
      <c r="AG2" s="101" t="s">
        <v>420</v>
      </c>
      <c r="AH2" s="104" t="s">
        <v>435</v>
      </c>
      <c r="AI2" s="104" t="s">
        <v>436</v>
      </c>
      <c r="AJ2" s="101" t="s">
        <v>437</v>
      </c>
      <c r="AK2" s="104" t="s">
        <v>714</v>
      </c>
      <c r="AL2" s="102" t="s">
        <v>433</v>
      </c>
      <c r="AM2" s="102" t="s">
        <v>1334</v>
      </c>
      <c r="AN2" s="102" t="s">
        <v>434</v>
      </c>
      <c r="AO2" s="102" t="s">
        <v>438</v>
      </c>
      <c r="AP2" s="102" t="s">
        <v>1285</v>
      </c>
      <c r="AQ2" s="101" t="s">
        <v>715</v>
      </c>
      <c r="AR2" s="101" t="s">
        <v>713</v>
      </c>
      <c r="AS2" s="102" t="s">
        <v>728</v>
      </c>
      <c r="AT2" s="105" t="s">
        <v>1060</v>
      </c>
      <c r="AU2" s="106" t="s">
        <v>1061</v>
      </c>
      <c r="AV2" s="105" t="s">
        <v>1062</v>
      </c>
      <c r="AW2" s="104" t="s">
        <v>999</v>
      </c>
      <c r="AX2" s="105" t="s">
        <v>1063</v>
      </c>
      <c r="AY2" s="106" t="s">
        <v>1064</v>
      </c>
      <c r="AZ2" s="105" t="s">
        <v>1064</v>
      </c>
      <c r="BA2" s="104" t="s">
        <v>1000</v>
      </c>
      <c r="BB2" s="105" t="s">
        <v>1065</v>
      </c>
      <c r="BC2" s="106" t="s">
        <v>1066</v>
      </c>
      <c r="BD2" s="105" t="s">
        <v>1066</v>
      </c>
      <c r="BE2" s="104" t="s">
        <v>1001</v>
      </c>
      <c r="BF2" s="105" t="s">
        <v>1068</v>
      </c>
      <c r="BG2" s="106" t="s">
        <v>1067</v>
      </c>
      <c r="BH2" s="105" t="s">
        <v>1067</v>
      </c>
      <c r="BI2" s="104" t="s">
        <v>1002</v>
      </c>
      <c r="BJ2" s="101" t="s">
        <v>1003</v>
      </c>
      <c r="BK2" s="105" t="s">
        <v>1357</v>
      </c>
      <c r="BL2" s="106" t="s">
        <v>1358</v>
      </c>
      <c r="BM2" s="105" t="s">
        <v>1358</v>
      </c>
      <c r="BN2" s="104" t="s">
        <v>1004</v>
      </c>
      <c r="BO2" s="105" t="s">
        <v>1069</v>
      </c>
      <c r="BP2" s="106" t="s">
        <v>1070</v>
      </c>
      <c r="BQ2" s="105" t="s">
        <v>1070</v>
      </c>
      <c r="BR2" s="104" t="s">
        <v>1024</v>
      </c>
      <c r="BS2" s="105" t="s">
        <v>1059</v>
      </c>
      <c r="BT2" s="106" t="s">
        <v>1071</v>
      </c>
      <c r="BU2" s="105" t="s">
        <v>1071</v>
      </c>
      <c r="BV2" s="104" t="s">
        <v>966</v>
      </c>
      <c r="BW2" s="105" t="s">
        <v>1092</v>
      </c>
      <c r="BX2" s="106" t="s">
        <v>1093</v>
      </c>
      <c r="BY2" s="105" t="s">
        <v>1093</v>
      </c>
      <c r="BZ2" s="104" t="s">
        <v>1094</v>
      </c>
      <c r="CA2" s="101" t="s">
        <v>1005</v>
      </c>
      <c r="CB2" s="105" t="s">
        <v>1125</v>
      </c>
      <c r="CC2" s="105" t="s">
        <v>1126</v>
      </c>
      <c r="CD2" s="105" t="s">
        <v>1127</v>
      </c>
      <c r="CE2" s="107" t="s">
        <v>1006</v>
      </c>
      <c r="CF2" s="105" t="s">
        <v>1129</v>
      </c>
      <c r="CG2" s="105" t="s">
        <v>1130</v>
      </c>
      <c r="CH2" s="105" t="s">
        <v>1131</v>
      </c>
      <c r="CI2" s="105" t="s">
        <v>971</v>
      </c>
      <c r="CJ2" s="107" t="s">
        <v>1007</v>
      </c>
      <c r="CK2" s="101" t="s">
        <v>1008</v>
      </c>
      <c r="CL2" s="105" t="s">
        <v>978</v>
      </c>
      <c r="CM2" s="105" t="s">
        <v>979</v>
      </c>
      <c r="CN2" s="104" t="s">
        <v>1007</v>
      </c>
      <c r="CO2" s="105" t="s">
        <v>1128</v>
      </c>
      <c r="CP2" s="104" t="s">
        <v>1006</v>
      </c>
      <c r="CQ2" s="106" t="s">
        <v>1009</v>
      </c>
      <c r="CR2" s="105" t="s">
        <v>976</v>
      </c>
      <c r="CS2" s="105" t="s">
        <v>977</v>
      </c>
      <c r="CT2" s="104" t="s">
        <v>1010</v>
      </c>
      <c r="CU2" s="101" t="s">
        <v>1011</v>
      </c>
      <c r="CV2" s="102" t="s">
        <v>1012</v>
      </c>
      <c r="CW2" s="103" t="s">
        <v>747</v>
      </c>
      <c r="CX2" s="102" t="s">
        <v>1380</v>
      </c>
      <c r="CY2" s="102" t="s">
        <v>703</v>
      </c>
      <c r="CZ2" s="103" t="s">
        <v>746</v>
      </c>
    </row>
    <row r="3" spans="1:106" s="6" customFormat="1" ht="15" customHeight="1" thickBot="1">
      <c r="A3" s="19"/>
      <c r="B3" s="91" t="s">
        <v>390</v>
      </c>
      <c r="C3" s="108">
        <v>5.2110000000000003</v>
      </c>
      <c r="D3" s="108">
        <v>4.7770000000000001</v>
      </c>
      <c r="E3" s="108"/>
      <c r="F3" s="108">
        <v>6.5140000000000002</v>
      </c>
      <c r="G3" s="108">
        <v>3.4740000000000002</v>
      </c>
      <c r="H3" s="108">
        <v>6.08</v>
      </c>
      <c r="I3" s="108">
        <v>5.2110000000000003</v>
      </c>
      <c r="J3" s="108"/>
      <c r="K3" s="108">
        <v>5.64</v>
      </c>
      <c r="L3" s="108">
        <v>5</v>
      </c>
      <c r="M3" s="93"/>
      <c r="N3" s="93"/>
      <c r="O3" s="93"/>
      <c r="P3" s="93"/>
      <c r="Q3" s="93"/>
      <c r="R3" s="93"/>
      <c r="S3" s="93"/>
      <c r="T3" s="94"/>
      <c r="U3" s="95">
        <v>2E-3</v>
      </c>
      <c r="V3" s="95">
        <v>2E-3</v>
      </c>
      <c r="W3" s="96"/>
      <c r="X3" s="99">
        <v>-1.3480000000000001</v>
      </c>
      <c r="Y3" s="98">
        <v>-3.9085999999999999</v>
      </c>
      <c r="Z3" s="97">
        <v>0.09</v>
      </c>
      <c r="AA3" s="97">
        <v>0.02</v>
      </c>
      <c r="AB3" s="97"/>
      <c r="AC3" s="99">
        <v>-1.3480000000000001</v>
      </c>
      <c r="AD3" s="97">
        <v>0.03</v>
      </c>
      <c r="AE3" s="99">
        <v>0.3</v>
      </c>
      <c r="AF3" s="96"/>
      <c r="AG3" s="96"/>
      <c r="AH3" s="96"/>
      <c r="AI3" s="96"/>
      <c r="AJ3" s="96"/>
      <c r="AK3" s="96"/>
      <c r="AL3" s="96"/>
      <c r="AM3" s="96"/>
      <c r="AN3" s="96"/>
      <c r="AO3" s="96"/>
      <c r="AP3" s="96"/>
      <c r="AQ3" s="96"/>
      <c r="AR3" s="99">
        <v>0.3</v>
      </c>
      <c r="AS3" s="99"/>
      <c r="AT3" s="92">
        <v>8</v>
      </c>
      <c r="AU3" s="93"/>
      <c r="AV3" s="97">
        <v>0.9</v>
      </c>
      <c r="AW3" s="92"/>
      <c r="AX3" s="92">
        <v>7</v>
      </c>
      <c r="AY3" s="93"/>
      <c r="AZ3" s="97">
        <v>0.05</v>
      </c>
      <c r="BA3" s="92"/>
      <c r="BB3" s="92">
        <v>7</v>
      </c>
      <c r="BC3" s="93"/>
      <c r="BD3" s="97">
        <v>0.1</v>
      </c>
      <c r="BE3" s="92"/>
      <c r="BF3" s="92">
        <v>7</v>
      </c>
      <c r="BG3" s="93"/>
      <c r="BH3" s="257">
        <v>0</v>
      </c>
      <c r="BI3" s="92"/>
      <c r="BJ3" s="96"/>
      <c r="BK3" s="92">
        <v>8</v>
      </c>
      <c r="BL3" s="93"/>
      <c r="BM3" s="96">
        <v>1</v>
      </c>
      <c r="BN3" s="92"/>
      <c r="BO3" s="92">
        <v>8</v>
      </c>
      <c r="BP3" s="93"/>
      <c r="BQ3" s="96">
        <v>0.9</v>
      </c>
      <c r="BR3" s="92"/>
      <c r="BS3" s="92">
        <v>8</v>
      </c>
      <c r="BT3" s="93"/>
      <c r="BU3" s="96">
        <v>1</v>
      </c>
      <c r="BV3" s="92"/>
      <c r="BW3" s="92">
        <v>8</v>
      </c>
      <c r="BX3" s="93"/>
      <c r="BY3" s="96">
        <v>1</v>
      </c>
      <c r="BZ3" s="92"/>
      <c r="CA3" s="96"/>
      <c r="CB3" s="100">
        <v>100</v>
      </c>
      <c r="CC3" s="100">
        <v>100</v>
      </c>
      <c r="CD3" s="100">
        <v>100</v>
      </c>
      <c r="CE3" s="100"/>
      <c r="CF3" s="100">
        <v>3</v>
      </c>
      <c r="CG3" s="100">
        <v>5</v>
      </c>
      <c r="CH3" s="100">
        <v>100</v>
      </c>
      <c r="CI3" s="100">
        <v>6</v>
      </c>
      <c r="CJ3" s="100"/>
      <c r="CK3" s="100"/>
      <c r="CL3" s="100">
        <v>90</v>
      </c>
      <c r="CM3" s="100">
        <v>20</v>
      </c>
      <c r="CN3" s="100"/>
      <c r="CO3" s="100">
        <v>30</v>
      </c>
      <c r="CP3" s="100"/>
      <c r="CQ3" s="93"/>
      <c r="CR3" s="97">
        <v>1E-3</v>
      </c>
      <c r="CS3" s="100">
        <v>100</v>
      </c>
      <c r="CT3" s="100"/>
      <c r="CU3" s="100"/>
      <c r="CV3" s="100"/>
      <c r="CW3" s="100"/>
      <c r="CX3" s="100">
        <v>0.95</v>
      </c>
      <c r="CY3" s="100">
        <v>3.5</v>
      </c>
      <c r="CZ3" s="100"/>
      <c r="DA3" s="11"/>
      <c r="DB3" s="1"/>
    </row>
    <row r="4" spans="1:106" s="6" customFormat="1">
      <c r="A4" s="19"/>
      <c r="B4" s="91" t="s">
        <v>389</v>
      </c>
      <c r="C4" s="109">
        <v>1.7370000000000001</v>
      </c>
      <c r="D4" s="109">
        <v>0.86799999999999999</v>
      </c>
      <c r="E4" s="109"/>
      <c r="F4" s="109">
        <v>2.17</v>
      </c>
      <c r="G4" s="109">
        <v>-0.86799999999999999</v>
      </c>
      <c r="H4" s="109">
        <v>1.7370000000000001</v>
      </c>
      <c r="I4" s="109">
        <v>-0.86799999999999999</v>
      </c>
      <c r="J4" s="109"/>
      <c r="K4" s="109">
        <v>1.3</v>
      </c>
      <c r="L4" s="109">
        <v>1</v>
      </c>
      <c r="M4" s="110"/>
      <c r="N4" s="110"/>
      <c r="O4" s="110"/>
      <c r="P4" s="110"/>
      <c r="Q4" s="110"/>
      <c r="R4" s="110"/>
      <c r="S4" s="110"/>
      <c r="T4" s="111"/>
      <c r="U4" s="112">
        <v>0</v>
      </c>
      <c r="V4" s="112">
        <v>0</v>
      </c>
      <c r="W4" s="112"/>
      <c r="X4" s="115">
        <v>-3.9540000000000002</v>
      </c>
      <c r="Y4" s="114">
        <v>-7.8170000000000002</v>
      </c>
      <c r="Z4" s="113">
        <v>0</v>
      </c>
      <c r="AA4" s="113">
        <v>0</v>
      </c>
      <c r="AB4" s="113"/>
      <c r="AC4" s="115">
        <v>-4.8220000000000001</v>
      </c>
      <c r="AD4" s="113">
        <v>0</v>
      </c>
      <c r="AE4" s="115">
        <v>0</v>
      </c>
      <c r="AF4" s="112"/>
      <c r="AG4" s="112"/>
      <c r="AH4" s="112"/>
      <c r="AI4" s="112"/>
      <c r="AJ4" s="112"/>
      <c r="AK4" s="112"/>
      <c r="AL4" s="112"/>
      <c r="AM4" s="112"/>
      <c r="AN4" s="112"/>
      <c r="AO4" s="112"/>
      <c r="AP4" s="112"/>
      <c r="AQ4" s="112"/>
      <c r="AR4" s="115">
        <v>0</v>
      </c>
      <c r="AS4" s="115"/>
      <c r="AT4" s="116">
        <v>1</v>
      </c>
      <c r="AU4" s="110"/>
      <c r="AV4" s="113">
        <v>0</v>
      </c>
      <c r="AW4" s="116"/>
      <c r="AX4" s="116">
        <v>1</v>
      </c>
      <c r="AY4" s="110"/>
      <c r="AZ4" s="113">
        <v>0</v>
      </c>
      <c r="BA4" s="116"/>
      <c r="BB4" s="116">
        <v>1</v>
      </c>
      <c r="BC4" s="110"/>
      <c r="BD4" s="113">
        <v>0</v>
      </c>
      <c r="BE4" s="116"/>
      <c r="BF4" s="116">
        <v>1</v>
      </c>
      <c r="BG4" s="110"/>
      <c r="BH4" s="258">
        <v>-5</v>
      </c>
      <c r="BI4" s="116"/>
      <c r="BJ4" s="112"/>
      <c r="BK4" s="116">
        <v>1</v>
      </c>
      <c r="BL4" s="110"/>
      <c r="BM4" s="112">
        <v>0</v>
      </c>
      <c r="BN4" s="116"/>
      <c r="BO4" s="116">
        <v>1</v>
      </c>
      <c r="BP4" s="110"/>
      <c r="BQ4" s="112">
        <v>0</v>
      </c>
      <c r="BR4" s="116"/>
      <c r="BS4" s="116">
        <v>1</v>
      </c>
      <c r="BT4" s="110"/>
      <c r="BU4" s="112">
        <v>0</v>
      </c>
      <c r="BV4" s="116"/>
      <c r="BW4" s="116">
        <v>1</v>
      </c>
      <c r="BX4" s="110"/>
      <c r="BY4" s="112">
        <v>0</v>
      </c>
      <c r="BZ4" s="116"/>
      <c r="CA4" s="112"/>
      <c r="CB4" s="117">
        <v>10</v>
      </c>
      <c r="CC4" s="117">
        <v>40</v>
      </c>
      <c r="CD4" s="117">
        <v>0</v>
      </c>
      <c r="CE4" s="117"/>
      <c r="CF4" s="117">
        <v>0</v>
      </c>
      <c r="CG4" s="117">
        <v>0</v>
      </c>
      <c r="CH4" s="117">
        <v>0</v>
      </c>
      <c r="CI4" s="117">
        <v>2</v>
      </c>
      <c r="CJ4" s="117"/>
      <c r="CK4" s="117"/>
      <c r="CL4" s="117">
        <v>0</v>
      </c>
      <c r="CM4" s="117">
        <v>5</v>
      </c>
      <c r="CN4" s="117"/>
      <c r="CO4" s="117">
        <v>0</v>
      </c>
      <c r="CP4" s="117"/>
      <c r="CQ4" s="110"/>
      <c r="CR4" s="113">
        <v>0</v>
      </c>
      <c r="CS4" s="117">
        <v>0</v>
      </c>
      <c r="CT4" s="117"/>
      <c r="CU4" s="117"/>
      <c r="CV4" s="117"/>
      <c r="CW4" s="117"/>
      <c r="CX4" s="117">
        <v>0</v>
      </c>
      <c r="CY4" s="117">
        <v>0</v>
      </c>
      <c r="CZ4" s="117"/>
      <c r="DA4" s="11"/>
      <c r="DB4" s="1"/>
    </row>
    <row r="5" spans="1:106" s="6" customFormat="1">
      <c r="A5" s="127" t="s">
        <v>379</v>
      </c>
      <c r="B5" s="128" t="s">
        <v>864</v>
      </c>
      <c r="C5" s="118"/>
      <c r="D5" s="118"/>
      <c r="E5" s="118"/>
      <c r="F5" s="118"/>
      <c r="G5" s="118"/>
      <c r="H5" s="118"/>
      <c r="I5" s="118"/>
      <c r="J5" s="118"/>
      <c r="K5" s="118"/>
      <c r="L5" s="118"/>
      <c r="M5" s="119"/>
      <c r="N5" s="119"/>
      <c r="O5" s="119"/>
      <c r="P5" s="119"/>
      <c r="Q5" s="119"/>
      <c r="R5" s="119"/>
      <c r="S5" s="119"/>
      <c r="T5" s="120"/>
      <c r="U5" s="121"/>
      <c r="V5" s="121"/>
      <c r="W5" s="121"/>
      <c r="X5" s="122"/>
      <c r="Y5" s="123"/>
      <c r="Z5" s="122"/>
      <c r="AA5" s="122"/>
      <c r="AB5" s="122"/>
      <c r="AC5" s="122"/>
      <c r="AD5" s="122"/>
      <c r="AE5" s="124"/>
      <c r="AF5" s="121"/>
      <c r="AG5" s="121"/>
      <c r="AH5" s="121"/>
      <c r="AI5" s="121"/>
      <c r="AJ5" s="121"/>
      <c r="AK5" s="121"/>
      <c r="AL5" s="121"/>
      <c r="AM5" s="121"/>
      <c r="AN5" s="121"/>
      <c r="AO5" s="121"/>
      <c r="AP5" s="121"/>
      <c r="AQ5" s="121"/>
      <c r="AR5" s="124"/>
      <c r="AS5" s="124"/>
      <c r="AT5" s="125"/>
      <c r="AU5" s="119"/>
      <c r="AV5" s="122"/>
      <c r="AW5" s="125"/>
      <c r="AX5" s="125"/>
      <c r="AY5" s="119"/>
      <c r="AZ5" s="122"/>
      <c r="BA5" s="125"/>
      <c r="BB5" s="125"/>
      <c r="BC5" s="119"/>
      <c r="BD5" s="122"/>
      <c r="BE5" s="125"/>
      <c r="BF5" s="125"/>
      <c r="BG5" s="119"/>
      <c r="BH5" s="122"/>
      <c r="BI5" s="125"/>
      <c r="BJ5" s="121"/>
      <c r="BK5" s="125"/>
      <c r="BL5" s="119"/>
      <c r="BM5" s="121"/>
      <c r="BN5" s="125"/>
      <c r="BO5" s="125"/>
      <c r="BP5" s="119"/>
      <c r="BQ5" s="121"/>
      <c r="BR5" s="125"/>
      <c r="BS5" s="125"/>
      <c r="BT5" s="119"/>
      <c r="BU5" s="121"/>
      <c r="BV5" s="125"/>
      <c r="BW5" s="125"/>
      <c r="BX5" s="119"/>
      <c r="BY5" s="121"/>
      <c r="BZ5" s="125"/>
      <c r="CA5" s="121"/>
      <c r="CB5" s="126"/>
      <c r="CC5" s="126"/>
      <c r="CD5" s="126"/>
      <c r="CE5" s="126"/>
      <c r="CF5" s="126"/>
      <c r="CG5" s="126"/>
      <c r="CH5" s="126"/>
      <c r="CI5" s="126"/>
      <c r="CJ5" s="126"/>
      <c r="CK5" s="126"/>
      <c r="CL5" s="126"/>
      <c r="CM5" s="126"/>
      <c r="CN5" s="126"/>
      <c r="CO5" s="126"/>
      <c r="CP5" s="126"/>
      <c r="CQ5" s="119"/>
      <c r="CR5" s="122"/>
      <c r="CS5" s="126"/>
      <c r="CT5" s="126"/>
      <c r="CU5" s="126"/>
      <c r="CV5" s="126"/>
      <c r="CW5" s="126"/>
      <c r="CX5" s="126"/>
      <c r="CY5" s="126"/>
      <c r="CZ5" s="126"/>
      <c r="DA5" s="11"/>
      <c r="DB5" s="1"/>
    </row>
    <row r="6" spans="1:106">
      <c r="A6" s="179" t="str">
        <f>'Indicator Data'!A6</f>
        <v>Afghanistan</v>
      </c>
      <c r="B6" s="180" t="str">
        <f>'Indicator Data'!B6</f>
        <v>AFG</v>
      </c>
      <c r="C6" s="178">
        <f>ROUND(IF('Indicator Data'!C6=0,0.1,IF(LOG('Indicator Data'!C6)&gt;C$3,10,IF(LOG('Indicator Data'!C6)&lt;C$4,0,10-(C$3-LOG('Indicator Data'!C6))/(C$3-C$4)*10))),1)</f>
        <v>9.1999999999999993</v>
      </c>
      <c r="D6" s="171">
        <f>ROUND(IF('Indicator Data'!D6=0,0.1,IF(LOG('Indicator Data'!D6)&gt;D$3,10,IF(LOG('Indicator Data'!D6)&lt;D$4,0,10-(D$3-LOG('Indicator Data'!D6))/(D$3-D$4)*10))),1)</f>
        <v>9.5</v>
      </c>
      <c r="E6" s="172">
        <f t="shared" ref="E6:E37" si="0">ROUND((10-GEOMEAN(((10-C6)/10*9+1),((10-D6)/10*9+1)))/9*10,1)</f>
        <v>9.4</v>
      </c>
      <c r="F6" s="172">
        <f>(ROUND(IF('Indicator Data'!E6=0,0,IF(LOG('Indicator Data'!E6)&gt;F$3,10,IF(LOG('Indicator Data'!E6)&lt;F$4,0,10-(F$3-LOG('Indicator Data'!E6))/(F$3-F$4)*10))),1))</f>
        <v>7.6</v>
      </c>
      <c r="G6" s="172">
        <f>ROUND(IF('Indicator Data'!F6=0,0,IF(LOG('Indicator Data'!F6)&gt;G$3,10,IF(LOG('Indicator Data'!F6)&lt;G$4,0,10-(G$3-LOG('Indicator Data'!F6))/(G$3-G$4)*10))),1)</f>
        <v>0</v>
      </c>
      <c r="H6" s="171">
        <f>ROUND(IF('Indicator Data'!G6=0,0,IF(LOG('Indicator Data'!G6)&gt;H$3,10,IF(LOG('Indicator Data'!G6)&lt;H$4,0,10-(H$3-LOG('Indicator Data'!G6))/(H$3-H$4)*10))),1)</f>
        <v>0</v>
      </c>
      <c r="I6" s="171">
        <f>ROUND(IF('Indicator Data'!H6=0,0,IF(LOG('Indicator Data'!H6)&gt;I$3,10,IF(LOG('Indicator Data'!H6)&lt;I$4,0,10-(I$3-LOG('Indicator Data'!H6))/(I$3-I$4)*10))),1)</f>
        <v>0</v>
      </c>
      <c r="J6" s="171">
        <f t="shared" ref="J6:J37" si="1">ROUND((10-GEOMEAN(((10-H6)/10*9+1),((10-I6)/10*9+1)))/9*10,1)</f>
        <v>0</v>
      </c>
      <c r="K6" s="171">
        <f>ROUND(IF('Indicator Data'!I6=0,0,IF(LOG('Indicator Data'!I6)&gt;K$3,10,IF(LOG('Indicator Data'!I6)&lt;K$4,0,10-(K$3-LOG('Indicator Data'!I6))/(K$3-K$4)*10))),1)</f>
        <v>0</v>
      </c>
      <c r="L6" s="172">
        <f>ROUND(IF('Indicator Data'!J6=0,0,IF(LOG('Indicator Data'!J6)&gt;L$3,10,IF(LOG('Indicator Data'!J6)&lt;L$4,0,10-(L$3-LOG('Indicator Data'!J6))/(L$3-L$4)*10))),1)</f>
        <v>10</v>
      </c>
      <c r="M6" s="173">
        <f>'Indicator Data'!C6/HLOOKUP('Indicator Data'!$C$3,'Population Data'!$C$3:$M$194,ROW()-4,FALSE)</f>
        <v>1.9132829692815453E-3</v>
      </c>
      <c r="N6" s="173">
        <f>'Indicator Data'!D6/HLOOKUP('Indicator Data'!$D$3,'Population Data'!$C$3:$M$194,ROW()-4,FALSE)</f>
        <v>9.0706160175869986E-4</v>
      </c>
      <c r="O6" s="245">
        <f>'Indicator Data'!E6/HLOOKUP('Indicator Data'!$E$3,'Population Data'!$C$3:$M$194,ROW()-4,FALSE)</f>
        <v>7.109258910219388E-3</v>
      </c>
      <c r="P6" s="173">
        <f>'Indicator Data'!F6/HLOOKUP('Indicator Data'!$F$3,'Population Data'!$C$3:$M$194,ROW()-4,FALSE)</f>
        <v>0</v>
      </c>
      <c r="Q6" s="173">
        <f>'Indicator Data'!G6/HLOOKUP('Indicator Data'!$G$3,'Population Data'!$C$3:$M$194,ROW()-4,FALSE)</f>
        <v>0</v>
      </c>
      <c r="R6" s="173">
        <f>'Indicator Data'!H6/HLOOKUP('Indicator Data'!$H$3,'Population Data'!$C$3:$M$194,ROW()-4,FALSE)</f>
        <v>0</v>
      </c>
      <c r="S6" s="173">
        <f>'Indicator Data'!I6/HLOOKUP('Indicator Data'!$I$3,'Population Data'!$C$3:$M$194,ROW()-4,FALSE)</f>
        <v>0</v>
      </c>
      <c r="T6" s="173">
        <f>'Indicator Data'!J6/HLOOKUP('Indicator Date'!$J4,'Population Data'!$C$3:$M$194,ROW()-4,FALSE)</f>
        <v>2.0427478416847368E-2</v>
      </c>
      <c r="U6" s="171">
        <f t="shared" ref="U6:U37" si="2">ROUND(IF(M6&gt;U$3,10,IF(M6&lt;U$4,0,10-(U$3-M6)/(U$3-U$4)*10)),1)</f>
        <v>9.6</v>
      </c>
      <c r="V6" s="171">
        <f t="shared" ref="V6:V37" si="3">ROUND(IF(N6&gt;V$3,10,IF(N6&lt;V$4,0,10-(V$3-N6)/(V$3-V$4)*10)),1)</f>
        <v>4.5</v>
      </c>
      <c r="W6" s="172">
        <f t="shared" ref="W6:W37" si="4">ROUND(((10-GEOMEAN(((10-U6)/10*9+1),((10-V6)/10*9+1)))/9*10),1)</f>
        <v>8</v>
      </c>
      <c r="X6" s="172">
        <f>ROUND(IF(O6=0,0,IF(LOG(O6)&gt;X$3,10,IF(LOG(O6)&lt;=X$4,0,10-(X$3-LOG(O6))/(X$3-X$4)*10))),1)</f>
        <v>6.9</v>
      </c>
      <c r="Y6" s="172">
        <f>ROUND(IF(P6=0,0,IF(LOG(P6)&gt;Y$3,10,IF(LOG(P6)&lt;=Y$4,0,10-(Y$3-LOG(P6))/(Y$3-Y$4)*10))),1)</f>
        <v>0</v>
      </c>
      <c r="Z6" s="171">
        <f t="shared" ref="Z6:AA37" si="5">ROUND(IF(Q6&gt;Z$3,10,IF(Q6&lt;Z$4,0,10-(Z$3-Q6)/(Z$3-Z$4)*10)),1)</f>
        <v>0</v>
      </c>
      <c r="AA6" s="171">
        <f t="shared" si="5"/>
        <v>0</v>
      </c>
      <c r="AB6" s="171">
        <f t="shared" ref="AB6:AB37" si="6">ROUND(((10-GEOMEAN(((10-Z6)/10*9+1),((10-AA6)/10*9+1)))/9*10),1)</f>
        <v>0</v>
      </c>
      <c r="AC6" s="172">
        <f>ROUND(IF(S6=0,0,IF(LOG(S6)&gt;AC$3,10,IF(LOG(S6)&lt;=AC$4,0,10-(AC$3-LOG(S6))/(AC$3-AC$4)*10))),1)</f>
        <v>0</v>
      </c>
      <c r="AD6" s="172">
        <f>ROUND(IF(T6&gt;AD$3,10,IF(T6&lt;AD$4,0,10-(AD$3-T6)/(AD$3-AD$4)*10)),1)</f>
        <v>6.8</v>
      </c>
      <c r="AE6" s="171">
        <f>ROUND(IF('Indicator Data'!K6=0,0,IF('Indicator Data'!K6&gt;AE$3,10,IF('Indicator Data'!K6&lt;AE$4,0,10-(AE$3-'Indicator Data'!K6)/(AE$3-AE$4)*10))),1)</f>
        <v>5.7</v>
      </c>
      <c r="AF6" s="174">
        <f t="shared" ref="AF6:AF37" si="7">ROUND(AVERAGE(C6,U6),1)</f>
        <v>9.4</v>
      </c>
      <c r="AG6" s="174">
        <f t="shared" ref="AG6:AG37" si="8">ROUND(AVERAGE(D6,V6),1)</f>
        <v>7</v>
      </c>
      <c r="AH6" s="172">
        <f t="shared" ref="AH6:AH37" si="9">ROUND(AVERAGE(Z6,H6),1)</f>
        <v>0</v>
      </c>
      <c r="AI6" s="172">
        <f t="shared" ref="AI6:AI37" si="10">ROUND(AVERAGE(AA6,I6),1)</f>
        <v>0</v>
      </c>
      <c r="AJ6" s="174">
        <f t="shared" ref="AJ6:AJ37" si="11">ROUND((10-GEOMEAN(((10-AH6)/10*9+1),((10-AI6)/10*9+1)))/9*10,1)</f>
        <v>0</v>
      </c>
      <c r="AK6" s="172">
        <f t="shared" ref="AK6:AK37" si="12">ROUND((10-GEOMEAN(((10-L6)/10*9+1),((10-AD6)/10*9+1)))/9*10,1)</f>
        <v>8.9</v>
      </c>
      <c r="AL6" s="175">
        <f t="shared" ref="AL6:AL37" si="13">ROUND((10-GEOMEAN(((10-E6)/10*9+1),((10-W6)/10*9+1)))/9*10,1)</f>
        <v>8.8000000000000007</v>
      </c>
      <c r="AM6" s="175">
        <f t="shared" ref="AM6:AM37" si="14">IF(AND(X6="x",F6="x"),"x",ROUND((10-GEOMEAN(((10-F6)/10*9+1),((10-X6)/10*9+1)))/9*10,1))</f>
        <v>7.3</v>
      </c>
      <c r="AN6" s="175">
        <f t="shared" ref="AN6:AN37" si="15">ROUND((10-GEOMEAN(((10-G6)/10*9+1),((10-Y6)/10*9+1)))/9*10,1)</f>
        <v>0</v>
      </c>
      <c r="AO6" s="175">
        <f t="shared" ref="AO6:AO37" si="16">ROUND((10-GEOMEAN(((10-J6)/10*9+1),((10-AB6)/10*9+1)))/9*10,1)</f>
        <v>0</v>
      </c>
      <c r="AP6" s="175">
        <f t="shared" ref="AP6:AP37" si="17">ROUND((10-GEOMEAN(((10-K6)/10*9+1),((10-AC6)/10*9+1)))/9*10,1)</f>
        <v>0</v>
      </c>
      <c r="AQ6" s="174">
        <f t="shared" ref="AQ6:AQ37" si="18">ROUND(AVERAGE(AE6,AK6),1)</f>
        <v>7.3</v>
      </c>
      <c r="AR6" s="174">
        <f>IF('Indicator Data'!L6="No data","x",IF('Indicator Data'!BW6&lt;1000,"x",ROUND((IF('Indicator Data'!L6&gt;AR$3,10,IF('Indicator Data'!L6&lt;AR$4,0,10-(AR$3-'Indicator Data'!L6)/(AR$3-AR$4)*10))),1)))</f>
        <v>10</v>
      </c>
      <c r="AS6" s="175">
        <f t="shared" ref="AS6:AS37" si="19">ROUND(AVERAGE(AQ6,AR6),1)</f>
        <v>8.6999999999999993</v>
      </c>
      <c r="AT6" s="176">
        <f>IF('Indicator Data'!M6="No data","x",ROUND(IF('Indicator Data'!M6=0,0,IF(LOG('Indicator Data'!M6)&gt;AT$3,10,IF(LOG('Indicator Data'!M6)&lt;AT$4,0,10-(AT$3-LOG('Indicator Data'!M6))/(AT$3-AT$4)*10))),1))</f>
        <v>9.1999999999999993</v>
      </c>
      <c r="AU6" s="246">
        <f>IF(AT6="x","x",'Indicator Data'!M6/HLOOKUP('Indicator Data'!$M$3,'Population Data'!$C$3:$M$194,ROW()-4,FALSE))</f>
        <v>0.67649777107621223</v>
      </c>
      <c r="AV6" s="176">
        <f t="shared" ref="AV6:AV37" si="20">IF(AT6="x","x",ROUND(IF(AU6&gt;AV$3,10,IF(AU6&lt;AV$4,0,10-(AV$3-AU6)/(AV$3-AV$4)*10)),1))</f>
        <v>7.5</v>
      </c>
      <c r="AW6" s="172">
        <f>IF(AND(AT6="x",AV6="x"),"x",ROUND((10-GEOMEAN(((10-AT6)/10*9+1),((10-AV6)/10*9+1)))/9*10,1))</f>
        <v>8.5</v>
      </c>
      <c r="AX6" s="176" t="str">
        <f>IF('Indicator Data'!N6="No data","x",ROUND(IF('Indicator Data'!N6=0,0,IF(LOG('Indicator Data'!N6)&gt;AX$3,10,IF(LOG('Indicator Data'!N6)&lt;AX$4,0,10-(AX$3-LOG('Indicator Data'!N6))/(AX$3-AX$4)*10))),1))</f>
        <v>x</v>
      </c>
      <c r="AY6" s="246" t="str">
        <f>IF(AX6="x","x",'Indicator Data'!N6/HLOOKUP('Indicator Data'!$N$3,'Population Data'!$C$3:$M$194,ROW()-4,FALSE))</f>
        <v>x</v>
      </c>
      <c r="AZ6" s="176" t="str">
        <f t="shared" ref="AZ6:AZ37" si="21">IF(AX6="x","x",ROUND(IF(AY6&gt;AZ$3,10,IF(AY6&lt;AZ$4,0,10-(AZ$3-AY6)/(AZ$3-AZ$4)*10)),1))</f>
        <v>x</v>
      </c>
      <c r="BA6" s="172" t="str">
        <f>IF(AND(AX6="x",AZ6="x"),"x",ROUND((10-GEOMEAN(((10-AX6)/10*9+1),((10-AZ6)/10*9+1)))/9*10,1))</f>
        <v>x</v>
      </c>
      <c r="BB6" s="176" t="str">
        <f>IF('Indicator Data'!O6="No data","x",ROUND(IF('Indicator Data'!O6=0,0,IF(LOG('Indicator Data'!O6)&gt;BB$3,10,IF(LOG('Indicator Data'!O6)&lt;BB$4,0,10-(BB$3-LOG('Indicator Data'!O6))/(BB$3-BB$4)*10))),1))</f>
        <v>x</v>
      </c>
      <c r="BC6" s="246" t="str">
        <f>IF(BB6="x","x",'Indicator Data'!O6/HLOOKUP('Indicator Data'!$O$3,'Population Data'!$C$3:$M$194,ROW()-4,FALSE))</f>
        <v>x</v>
      </c>
      <c r="BD6" s="176" t="str">
        <f t="shared" ref="BD6:BD37" si="22">IF(BB6="x","x",ROUND(IF(BC6&gt;BD$3,10,IF(BC6&lt;BD$4,0,10-(BD$3-BC6)/(BD$3-BD$4)*10)),1))</f>
        <v>x</v>
      </c>
      <c r="BE6" s="172" t="str">
        <f>IF(AND(BB6="x",BD6="x"),"x",ROUND((10-GEOMEAN(((10-BB6)/10*9+1),((10-BD6)/10*9+1)))/9*10,1))</f>
        <v>x</v>
      </c>
      <c r="BF6" s="176" t="str">
        <f>IF('Indicator Data'!P6="No data","x",ROUND(IF('Indicator Data'!P6=0,0,IF(LOG('Indicator Data'!P6)&gt;BF$3,10,IF(LOG('Indicator Data'!P6)&lt;BF$4,0,10-(BF$3-LOG('Indicator Data'!P6))/(BF$3-BF$4)*10))),1))</f>
        <v>x</v>
      </c>
      <c r="BG6" s="246" t="str">
        <f>IF(BF6="x","x",'Indicator Data'!P6/HLOOKUP('Indicator Data'!$P$3,'Population Data'!$C$3:$M$194,ROW()-4,FALSE))</f>
        <v>x</v>
      </c>
      <c r="BH6" s="176" t="str">
        <f>IF(BG6="x","x",ROUND(IF(BG6=0,0,IF(LOG(BG6)&gt;BH$3,10,IF(LOG(BG6)&lt;BH$4,0,10-(BH$3-LOG(BG6))/(BH$3-BH$4)*10))),1))</f>
        <v>x</v>
      </c>
      <c r="BI6" s="172" t="str">
        <f>IF(AND(BF6="x",BH6="x"),"x",ROUND((10-GEOMEAN(((10-BF6)/10*9+1),((10-BH6)/10*9+1)))/9*10,1))</f>
        <v>x</v>
      </c>
      <c r="BJ6" s="174">
        <f>IF(AND(BA6="x",BE6="x",BI6="x",AW6="x"),"x",IF(AND(BA6="x",BE6="x",BI6="x"),AW6,ROUND((10-GEOMEAN(((10-AW6)/10*9+1),((10-BA6)/10*9+1),((10-BE6)/10*9+1),((10-BI6)/10*9+1)))/9*10,1)))</f>
        <v>8.5</v>
      </c>
      <c r="BK6" s="176">
        <f>ROUND(IF('Indicator Data'!Q6=0,0,IF(LOG('Indicator Data'!Q6)&gt;BK$3,10,IF(LOG('Indicator Data'!Q6)&lt;BK$4,0,10-(BK$3-LOG('Indicator Data'!Q6))/(BK$3-BK$4)*10))),1)</f>
        <v>9.3000000000000007</v>
      </c>
      <c r="BL6" s="224">
        <f>IF(BK6="x","x",'Indicator Data'!Q6/HLOOKUP('Indicator Data'!$Q$3,'Population Data'!$C$3:$M$194,ROW()-4,FALSE))</f>
        <v>0.77209998397618795</v>
      </c>
      <c r="BM6" s="176">
        <f t="shared" ref="BM6:BM37" si="23">ROUND(IF(BL6&gt;BM$3,10,IF(BL6&lt;BM$4,0,10-(BM$3-BL6)/(BM$3-BM$4)*10)),1)</f>
        <v>7.7</v>
      </c>
      <c r="BN6" s="172">
        <f t="shared" ref="BN6:BN37" si="24">ROUND((10-GEOMEAN(((10-BM6)/10*9+1),((10-BK6)/10*9+1)))/9*10,1)</f>
        <v>8.6</v>
      </c>
      <c r="BO6" s="176">
        <f>ROUND(IF('Indicator Data'!S6=0,0,IF(LOG('Indicator Data'!S6)&gt;BO$3,10,IF(LOG('Indicator Data'!S6)&lt;BO$4,0,10-(BO$3-LOG('Indicator Data'!S6))/(BO$3-BO$4)*10))),1)</f>
        <v>0</v>
      </c>
      <c r="BP6" s="246">
        <f>IF(BO6="x","x",'Indicator Data'!S6/HLOOKUP('Indicator Data'!$S$3,'Population Data'!$C$3:$M$194,ROW()-4,FALSE))</f>
        <v>0</v>
      </c>
      <c r="BQ6" s="176">
        <f t="shared" ref="BQ6:BQ37" si="25">ROUND(IF(BP6&gt;BQ$3,10,IF(BP6&lt;BQ$4,0,10-(BQ$3-BP6)/(BQ$3-BQ$4)*10)),1)</f>
        <v>0</v>
      </c>
      <c r="BR6" s="172">
        <f>ROUND((10-GEOMEAN(((10-BO6)/10*9+1),((10-BQ6)/10*9+1)))/9*10,1)</f>
        <v>0</v>
      </c>
      <c r="BS6" s="176">
        <f>ROUND(IF('Indicator Data'!T6=0,0,IF(LOG('Indicator Data'!T6)&gt;BS$3,10,IF(LOG('Indicator Data'!T6)&lt;BS$4,0,10-(BS$3-LOG('Indicator Data'!T6))/(BS$3-BS$4)*10))),1)</f>
        <v>8.6</v>
      </c>
      <c r="BT6" s="173">
        <f>IF('Indicator Data'!T6/HLOOKUP('Indicator Data'!$T$3,'Population Data'!$C$3:$M$194,ROW()-4,FALSE)&gt;1,1,'Indicator Data'!T6/HLOOKUP('Indicator Data'!$T$3,'Population Data'!$C$3:$M$194,ROW()-4,FALSE))</f>
        <v>0.24181726168037912</v>
      </c>
      <c r="BU6" s="176">
        <f t="shared" ref="BU6:BU37" si="26">ROUND(IF(BT6&gt;BU$3,10,IF(BT6&lt;BU$4,0,10-(BU$3-BT6)/(BU$3-BU$4)*10)),1)</f>
        <v>2.4</v>
      </c>
      <c r="BV6" s="172">
        <f>ROUND((10-GEOMEAN(((10-BS6)/10*9+1),((10-BU6)/10*9+1)))/9*10,1)</f>
        <v>6.4</v>
      </c>
      <c r="BW6" s="176">
        <f>ROUND(IF('Indicator Data'!U6=0,0,IF(LOG('Indicator Data'!U6)&gt;BW$3,10,IF(LOG('Indicator Data'!U6)&lt;BW$4,0,10-(BW$3-LOG('Indicator Data'!U6))/(BW$3-BW$4)*10))),1)</f>
        <v>8</v>
      </c>
      <c r="BX6" s="246">
        <f>IF(BW6="x","x",'Indicator Data'!U6/HLOOKUP('Indicator Data'!$U$3,'Population Data'!$C$3:$M$194,ROW()-4,FALSE))</f>
        <v>9.176435428072105E-2</v>
      </c>
      <c r="BY6" s="176">
        <f t="shared" ref="BY6:BY37" si="27">ROUND(IF(BX6&gt;BY$3,10,IF(BX6&lt;BY$4,0,10-(BY$3-BX6)/(BY$3-BY$4)*10)),1)</f>
        <v>0.9</v>
      </c>
      <c r="BZ6" s="172">
        <f>ROUND((10-GEOMEAN(((10-BW6)/10*9+1),((10-BY6)/10*9+1)))/9*10,1)</f>
        <v>5.5</v>
      </c>
      <c r="CA6" s="174">
        <f t="shared" ref="CA6:CA69" si="28">ROUND((10-GEOMEAN(((10-BV6)/10*9+1),((10-BN6)/10*9+1),((10-BR6)/10*9+1),((10-BZ6)/10*9+1)))/9*10,1)</f>
        <v>5.9</v>
      </c>
      <c r="CB6" s="176">
        <f>IF('Indicator Data'!BN6="No data","x",ROUND(IF('Indicator Data'!BN6&gt;CB$3,0,IF('Indicator Data'!BN6&lt;CB$4,10,(CB$3-'Indicator Data'!BN6)/(CB$3-CB$4)*10)),1))</f>
        <v>4.9000000000000004</v>
      </c>
      <c r="CC6" s="176">
        <f>IF('Indicator Data'!BO6="No data","x",ROUND(IF('Indicator Data'!BO6&gt;CC$3,0,IF('Indicator Data'!BO6&lt;CC$4,10,(CC$3-'Indicator Data'!BO6)/(CC$3-CC$4)*10)),1))</f>
        <v>3</v>
      </c>
      <c r="CD6" s="176">
        <f>IF('Indicator Data'!AA6="No data","x",ROUND(IF('Indicator Data'!AA6&gt;CD$3,0,IF('Indicator Data'!AA6&lt;CD$4,10,(CD$3-'Indicator Data'!AA6)/(CD$3-CD$4)*10)),1))</f>
        <v>5.2</v>
      </c>
      <c r="CE6" s="172">
        <f t="shared" ref="CE6:CE37" si="29">IF(AND(CC6="x",CB6="x",CD6="x"),"x",ROUND(AVERAGE(CB6:CD6),1))</f>
        <v>4.4000000000000004</v>
      </c>
      <c r="CF6" s="176">
        <f>IF('Indicator Data'!V6="No data","x",ROUND(IF(LOG('Indicator Data'!V6)&gt;CF$3,10,IF(LOG('Indicator Data'!V6)&lt;CF$4,0,10-(CF$3-LOG('Indicator Data'!V6))/(CF$3-CF$4)*10)),1))</f>
        <v>6</v>
      </c>
      <c r="CG6" s="176">
        <f>IF('Indicator Data'!W6="No data","x",ROUND(IF('Indicator Data'!W6&gt;CG$3,10,IF('Indicator Data'!W6&lt;CG$4,0,10-(CG$3-'Indicator Data'!W6)/(CG$3-CG$4)*10)),1))</f>
        <v>7.7</v>
      </c>
      <c r="CH6" s="176">
        <f>IF('Indicator Data'!X6="No data","x",ROUND(IF('Indicator Data'!X6&gt;CH$3,10,IF('Indicator Data'!X6&lt;CH$4,0,10-(CH$3-'Indicator Data'!X6)/(CH$3-CH$4)*10)),1))</f>
        <v>2.7</v>
      </c>
      <c r="CI6" s="176">
        <f>IF('Indicator Data'!Y6="No data","x",ROUND(IF('Indicator Data'!Y6&gt;CI$3,10,IF('Indicator Data'!Y6&lt;CI$4,0,10-(CI$3-'Indicator Data'!Y6)/(CI$3-CI$4)*10)),1))</f>
        <v>10</v>
      </c>
      <c r="CJ6" s="172">
        <f>ROUND(AVERAGE(CF6:CI6),1)</f>
        <v>6.6</v>
      </c>
      <c r="CK6" s="174">
        <f>ROUND(AVERAGE(CE6,CJ6,CJ6),1)</f>
        <v>5.9</v>
      </c>
      <c r="CL6" s="176">
        <f>IF('Indicator Data'!AD6="No data","x",ROUND(IF('Indicator Data'!AD6&gt;CL$3,10,IF('Indicator Data'!AD6&lt;CL$4,0,10-(CL$3-'Indicator Data'!AD6)/(CL$3-CL$4)*10)),1))</f>
        <v>8</v>
      </c>
      <c r="CM6" s="176">
        <f>IF('Indicator Data'!AE6="No data","x",ROUND(IF('Indicator Data'!AE6&gt;CM$3,10,IF('Indicator Data'!AE6&lt;CM$4,0,10-(CM$3-'Indicator Data'!AE6)/(CM$3-CM$4)*10)),1))</f>
        <v>7.3</v>
      </c>
      <c r="CN6" s="172">
        <f>ROUND(AVERAGE(CF6,CG6,CH6,CI6,CL6,CM6),1)</f>
        <v>7</v>
      </c>
      <c r="CO6" s="176">
        <f>IF('Indicator Data'!Z6="No data","x",ROUND(IF('Indicator Data'!Z6&gt;CO$3,10,IF('Indicator Data'!Z6&lt;CO$4,0,10-(CO$3-'Indicator Data'!Z6)/(CO$3-CO$4)*10)),1))</f>
        <v>2.9</v>
      </c>
      <c r="CP6" s="172">
        <f>IF(AND(CC6="x",CB6="x",CD6="x"),"x",ROUND(AVERAGE(CB6:CD6,CO6),1))</f>
        <v>4</v>
      </c>
      <c r="CQ6" s="246">
        <f>IF('Indicator Data'!AB6="No data","x",'Indicator Data'!AB6/HLOOKUP('Indicator Date'!$AB4,'Population Data'!$C$3:$M$194,ROW()-4,FALSE))</f>
        <v>5.9337743647368502E-5</v>
      </c>
      <c r="CR6" s="176">
        <f t="shared" ref="CR6:CR37" si="30">IF(CQ6="x","x",ROUND(IF(CQ6&gt;CR$3,0,IF(CQ6&lt;CR$4,10,(CR$3-CQ6)/(CR$3-CR$4)*10)),1))</f>
        <v>9.4</v>
      </c>
      <c r="CS6" s="176">
        <f>IF('Indicator Data'!AC6="No data","x",ROUND(IF('Indicator Data'!AC6&gt;CS$3,0,IF('Indicator Data'!AC6&lt;CS$4,10,(CS$3-'Indicator Data'!AC6)/(CS$3-CS$4)*10)),1))</f>
        <v>8</v>
      </c>
      <c r="CT6" s="172">
        <f>IF(AND(CR6="x",CS6="x"),"x",ROUND(AVERAGE(CR6:CS6),1))</f>
        <v>8.6999999999999993</v>
      </c>
      <c r="CU6" s="174">
        <f>ROUND(AVERAGE(CP6,CT6,CN6),1)</f>
        <v>6.6</v>
      </c>
      <c r="CV6" s="175">
        <f t="shared" ref="CV6:CV37" si="31">IF(BJ6="x",ROUND((10-GEOMEAN(((10-CU6)/10*9+1),((10-CA6)/10*9+1),((10-CK6)/10*9+1)))/9*10,1),ROUND((10-GEOMEAN(((10-BJ6)/10*9+1),((10-CU6)/10*9+1),((10-CA6)/10*9+1),((10-CK6)/10*9+1)))/9*10,1))</f>
        <v>6.9</v>
      </c>
      <c r="CW6" s="177">
        <f t="shared" ref="CW6:CW37" si="32">IF(ROUND(IF(AM6="x",(10-GEOMEAN(((10-AL6)/10*9+1),((10-CV6)/10*9+1),((10-AP6)/10*9+1),((10-AS6)/10*9+1),((10-AN6)/10*9+1),((10-AO6)/10*9+1)))/9*10,(10-GEOMEAN(((10-AL6)/10*9+1),((10-CV6)/10*9+1),((10-AP6)/10*9+1),((10-AM6)/10*9+1),((10-AN6)/10*9+1),((10-AO6)/10*9+1),((10-AS6)/10*9+1)))/9*10),1)=0,0.1,ROUND(IF(AM6="x",(10-GEOMEAN(((10-AL6)/10*9+1),((10-CV6)/10*9+1),((10-AP6)/10*9+1),((10-AS6)/10*9+1),((10-AN6)/10*9+1),((10-AO6)/10*9+1)))/9*10,(10-GEOMEAN(((10-AL6)/10*9+1),((10-CV6)/10*9+1),((10-AP6)/10*9+1),((10-AM6)/10*9+1),((10-AN6)/10*9+1),((10-AO6)/10*9+1),((10-AS6)/10*9+1)))/9*10),1))</f>
        <v>5.8</v>
      </c>
      <c r="CX6" s="175">
        <f>ROUND(IF('Indicator Data'!AF6=0,0,IF('Indicator Data'!AF6&gt;CX$3,10,IF('Indicator Data'!AF6&lt;CX$4,0,10-(CX$3-'Indicator Data'!AF6)/(CX$3-CX$4)*10))),1)</f>
        <v>9.6999999999999993</v>
      </c>
      <c r="CY6" s="175">
        <f>(ROUND(IF('Indicator Data'!AG6=0,0,IF(LOG('Indicator Data'!AG6)&gt;CY$3,10,IF(LOG('Indicator Data'!AG6)&lt;CY$4,0,10-(CY$3-LOG('Indicator Data'!AG6))/(CY$3-CY$4)*10))),1))</f>
        <v>7.2</v>
      </c>
      <c r="CZ6" s="177">
        <f>ROUND((10-GEOMEAN(((10-CX6)/10*9+1),((10-CY6)/10*9+1)))/9*10,1)</f>
        <v>8.8000000000000007</v>
      </c>
      <c r="DA6" s="11"/>
      <c r="DB6" s="22"/>
    </row>
    <row r="7" spans="1:106">
      <c r="A7" s="179" t="str">
        <f>'Indicator Data'!A7</f>
        <v>Albania</v>
      </c>
      <c r="B7" s="180" t="str">
        <f>'Indicator Data'!B7</f>
        <v>ALB</v>
      </c>
      <c r="C7" s="178">
        <f>ROUND(IF('Indicator Data'!C7=0,0.1,IF(LOG('Indicator Data'!C7)&gt;C$3,10,IF(LOG('Indicator Data'!C7)&lt;C$4,0,10-(C$3-LOG('Indicator Data'!C7))/(C$3-C$4)*10))),1)</f>
        <v>5.9</v>
      </c>
      <c r="D7" s="171">
        <f>ROUND(IF('Indicator Data'!D7=0,0.1,IF(LOG('Indicator Data'!D7)&gt;D$3,10,IF(LOG('Indicator Data'!D7)&lt;D$4,0,10-(D$3-LOG('Indicator Data'!D7))/(D$3-D$4)*10))),1)</f>
        <v>7.2</v>
      </c>
      <c r="E7" s="172">
        <f t="shared" si="0"/>
        <v>6.6</v>
      </c>
      <c r="F7" s="172">
        <f>(ROUND(IF('Indicator Data'!E7=0,0,IF(LOG('Indicator Data'!E7)&gt;F$3,10,IF(LOG('Indicator Data'!E7)&lt;F$4,0,10-(F$3-LOG('Indicator Data'!E7))/(F$3-F$4)*10))),1))</f>
        <v>3.9</v>
      </c>
      <c r="G7" s="172">
        <f>ROUND(IF('Indicator Data'!F7=0,0,IF(LOG('Indicator Data'!F7)&gt;G$3,10,IF(LOG('Indicator Data'!F7)&lt;G$4,0,10-(G$3-LOG('Indicator Data'!F7))/(G$3-G$4)*10))),1)</f>
        <v>5.7</v>
      </c>
      <c r="H7" s="171">
        <f>ROUND(IF('Indicator Data'!G7=0,0,IF(LOG('Indicator Data'!G7)&gt;H$3,10,IF(LOG('Indicator Data'!G7)&lt;H$4,0,10-(H$3-LOG('Indicator Data'!G7))/(H$3-H$4)*10))),1)</f>
        <v>0</v>
      </c>
      <c r="I7" s="171">
        <f>ROUND(IF('Indicator Data'!H7=0,0,IF(LOG('Indicator Data'!H7)&gt;I$3,10,IF(LOG('Indicator Data'!H7)&lt;I$4,0,10-(I$3-LOG('Indicator Data'!H7))/(I$3-I$4)*10))),1)</f>
        <v>0</v>
      </c>
      <c r="J7" s="171">
        <f t="shared" si="1"/>
        <v>0</v>
      </c>
      <c r="K7" s="171">
        <f>ROUND(IF('Indicator Data'!I7=0,0,IF(LOG('Indicator Data'!I7)&gt;K$3,10,IF(LOG('Indicator Data'!I7)&lt;K$4,0,10-(K$3-LOG('Indicator Data'!I7))/(K$3-K$4)*10))),1)</f>
        <v>7</v>
      </c>
      <c r="L7" s="172">
        <f>ROUND(IF('Indicator Data'!J7=0,0,IF(LOG('Indicator Data'!J7)&gt;L$3,10,IF(LOG('Indicator Data'!J7)&lt;L$4,0,10-(L$3-LOG('Indicator Data'!J7))/(L$3-L$4)*10))),1)</f>
        <v>9.9</v>
      </c>
      <c r="M7" s="173">
        <f>'Indicator Data'!C7/HLOOKUP('Indicator Data'!$C$3,'Population Data'!$C$3:$M$194,ROW()-4,FALSE)</f>
        <v>2.107229860534869E-3</v>
      </c>
      <c r="N7" s="173">
        <f>'Indicator Data'!D7/HLOOKUP('Indicator Data'!$D$3,'Population Data'!$C$3:$M$194,ROW()-4,FALSE)</f>
        <v>1.6760442841765983E-3</v>
      </c>
      <c r="O7" s="245">
        <f>'Indicator Data'!E7/HLOOKUP('Indicator Data'!$E$3,'Population Data'!$C$3:$M$194,ROW()-4,FALSE)</f>
        <v>2.5648809226956107E-3</v>
      </c>
      <c r="P7" s="173">
        <f>'Indicator Data'!F7/HLOOKUP('Indicator Data'!$F$3,'Population Data'!$C$3:$M$194,ROW()-4,FALSE)</f>
        <v>1.4337619084405669E-5</v>
      </c>
      <c r="Q7" s="173">
        <f>'Indicator Data'!G7/HLOOKUP('Indicator Data'!$G$3,'Population Data'!$C$3:$M$194,ROW()-4,FALSE)</f>
        <v>0</v>
      </c>
      <c r="R7" s="173">
        <f>'Indicator Data'!H7/HLOOKUP('Indicator Data'!$H$3,'Population Data'!$C$3:$M$194,ROW()-4,FALSE)</f>
        <v>0</v>
      </c>
      <c r="S7" s="173">
        <f>'Indicator Data'!I7/HLOOKUP('Indicator Data'!$I$3,'Population Data'!$C$3:$M$194,ROW()-4,FALSE)</f>
        <v>7.652463065326855E-3</v>
      </c>
      <c r="T7" s="173">
        <f>'Indicator Data'!J7/HLOOKUP('Indicator Date'!$J5,'Population Data'!$C$3:$M$194,ROW()-4,FALSE)</f>
        <v>3.2352414460088748E-2</v>
      </c>
      <c r="U7" s="171">
        <f t="shared" si="2"/>
        <v>10</v>
      </c>
      <c r="V7" s="171">
        <f t="shared" si="3"/>
        <v>8.4</v>
      </c>
      <c r="W7" s="172">
        <f t="shared" si="4"/>
        <v>9.4</v>
      </c>
      <c r="X7" s="172">
        <f t="shared" ref="X7:X70" si="33">ROUND(IF(O7=0,0,IF(LOG(O7)&gt;X$3,10,IF(LOG(O7)&lt;=X$4,0,10-(X$3-LOG(O7))/(X$3-X$4)*10))),1)</f>
        <v>5.2</v>
      </c>
      <c r="Y7" s="172">
        <f t="shared" ref="Y7:Y70" si="34">ROUND(IF(P7=0,0,IF(LOG(P7)&gt;Y$3,10,IF(LOG(P7)&lt;=Y$4,0,10-(Y$3-LOG(P7))/(Y$3-Y$4)*10))),1)</f>
        <v>7.6</v>
      </c>
      <c r="Z7" s="171">
        <f t="shared" si="5"/>
        <v>0</v>
      </c>
      <c r="AA7" s="171">
        <f t="shared" si="5"/>
        <v>0</v>
      </c>
      <c r="AB7" s="171">
        <f t="shared" si="6"/>
        <v>0</v>
      </c>
      <c r="AC7" s="172">
        <f t="shared" ref="AC7:AC70" si="35">ROUND(IF(S7=0,0,IF(LOG(S7)&gt;AC$3,10,IF(LOG(S7)&lt;=AC$4,0,10-(AC$3-LOG(S7))/(AC$3-AC$4)*10))),1)</f>
        <v>7.8</v>
      </c>
      <c r="AD7" s="172">
        <f t="shared" ref="AD7:AD70" si="36">ROUND(IF(T7&gt;AD$3,10,IF(T7&lt;AD$4,0,10-(AD$3-T7)/(AD$3-AD$4)*10)),1)</f>
        <v>10</v>
      </c>
      <c r="AE7" s="171">
        <f>ROUND(IF('Indicator Data'!K7=0,0,IF('Indicator Data'!K7&gt;AE$3,10,IF('Indicator Data'!K7&lt;AE$4,0,10-(AE$3-'Indicator Data'!K7)/(AE$3-AE$4)*10))),1)</f>
        <v>1</v>
      </c>
      <c r="AF7" s="174">
        <f t="shared" si="7"/>
        <v>8</v>
      </c>
      <c r="AG7" s="174">
        <f t="shared" si="8"/>
        <v>7.8</v>
      </c>
      <c r="AH7" s="172">
        <f t="shared" si="9"/>
        <v>0</v>
      </c>
      <c r="AI7" s="172">
        <f t="shared" si="10"/>
        <v>0</v>
      </c>
      <c r="AJ7" s="174">
        <f t="shared" si="11"/>
        <v>0</v>
      </c>
      <c r="AK7" s="172">
        <f t="shared" si="12"/>
        <v>10</v>
      </c>
      <c r="AL7" s="175">
        <f t="shared" si="13"/>
        <v>8.3000000000000007</v>
      </c>
      <c r="AM7" s="175">
        <f t="shared" si="14"/>
        <v>4.5999999999999996</v>
      </c>
      <c r="AN7" s="175">
        <f t="shared" si="15"/>
        <v>6.8</v>
      </c>
      <c r="AO7" s="175">
        <f t="shared" si="16"/>
        <v>0</v>
      </c>
      <c r="AP7" s="175">
        <f t="shared" si="17"/>
        <v>7.4</v>
      </c>
      <c r="AQ7" s="174">
        <f t="shared" si="18"/>
        <v>5.5</v>
      </c>
      <c r="AR7" s="174">
        <f>IF('Indicator Data'!L7="No data","x",IF('Indicator Data'!BW7&lt;1000,"x",ROUND((IF('Indicator Data'!L7&gt;AR$3,10,IF('Indicator Data'!L7&lt;AR$4,0,10-(AR$3-'Indicator Data'!L7)/(AR$3-AR$4)*10))),1)))</f>
        <v>7.5</v>
      </c>
      <c r="AS7" s="175">
        <f t="shared" si="19"/>
        <v>6.5</v>
      </c>
      <c r="AT7" s="176">
        <f>IF('Indicator Data'!M7="No data","x",ROUND(IF('Indicator Data'!M7=0,0,IF(LOG('Indicator Data'!M7)&gt;AT$3,10,IF(LOG('Indicator Data'!M7)&lt;AT$4,0,10-(AT$3-LOG('Indicator Data'!M7))/(AT$3-AT$4)*10))),1))</f>
        <v>7.7</v>
      </c>
      <c r="AU7" s="246">
        <f>IF(AT7="x","x",'Indicator Data'!M7/HLOOKUP('Indicator Data'!$M$3,'Population Data'!$C$3:$M$194,ROW()-4,FALSE))</f>
        <v>0.80936060254350639</v>
      </c>
      <c r="AV7" s="176">
        <f t="shared" si="20"/>
        <v>9</v>
      </c>
      <c r="AW7" s="172">
        <f t="shared" ref="AW7:AW70" si="37">IF(AND(AT7="x",AV7="x"),"x",ROUND((10-GEOMEAN(((10-AT7)/10*9+1),((10-AV7)/10*9+1)))/9*10,1))</f>
        <v>8.4</v>
      </c>
      <c r="AX7" s="176" t="str">
        <f>IF('Indicator Data'!N7="No data","x",ROUND(IF('Indicator Data'!N7=0,0,IF(LOG('Indicator Data'!N7)&gt;AX$3,10,IF(LOG('Indicator Data'!N7)&lt;AX$4,0,10-(AX$3-LOG('Indicator Data'!N7))/(AX$3-AX$4)*10))),1))</f>
        <v>x</v>
      </c>
      <c r="AY7" s="246" t="str">
        <f>IF(AX7="x","x",'Indicator Data'!N7/HLOOKUP('Indicator Data'!$N$3,'Population Data'!$C$3:$M$194,ROW()-4,FALSE))</f>
        <v>x</v>
      </c>
      <c r="AZ7" s="176" t="str">
        <f t="shared" si="21"/>
        <v>x</v>
      </c>
      <c r="BA7" s="172" t="str">
        <f t="shared" ref="BA7:BA70" si="38">IF(AND(AX7="x",AZ7="x"),"x",ROUND((10-GEOMEAN(((10-AX7)/10*9+1),((10-AZ7)/10*9+1)))/9*10,1))</f>
        <v>x</v>
      </c>
      <c r="BB7" s="176" t="str">
        <f>IF('Indicator Data'!O7="No data","x",ROUND(IF('Indicator Data'!O7=0,0,IF(LOG('Indicator Data'!O7)&gt;BB$3,10,IF(LOG('Indicator Data'!O7)&lt;BB$4,0,10-(BB$3-LOG('Indicator Data'!O7))/(BB$3-BB$4)*10))),1))</f>
        <v>x</v>
      </c>
      <c r="BC7" s="246" t="str">
        <f>IF(BB7="x","x",'Indicator Data'!O7/HLOOKUP('Indicator Data'!$O$3,'Population Data'!$C$3:$M$194,ROW()-4,FALSE))</f>
        <v>x</v>
      </c>
      <c r="BD7" s="176" t="str">
        <f t="shared" si="22"/>
        <v>x</v>
      </c>
      <c r="BE7" s="172" t="str">
        <f t="shared" ref="BE7:BE70" si="39">IF(AND(BB7="x",BD7="x"),"x",ROUND((10-GEOMEAN(((10-BB7)/10*9+1),((10-BD7)/10*9+1)))/9*10,1))</f>
        <v>x</v>
      </c>
      <c r="BF7" s="176" t="str">
        <f>IF('Indicator Data'!P7="No data","x",ROUND(IF('Indicator Data'!P7=0,0,IF(LOG('Indicator Data'!P7)&gt;BF$3,10,IF(LOG('Indicator Data'!P7)&lt;BF$4,0,10-(BF$3-LOG('Indicator Data'!P7))/(BF$3-BF$4)*10))),1))</f>
        <v>x</v>
      </c>
      <c r="BG7" s="246" t="str">
        <f>IF(BF7="x","x",'Indicator Data'!P7/HLOOKUP('Indicator Data'!$P$3,'Population Data'!$C$3:$M$194,ROW()-4,FALSE))</f>
        <v>x</v>
      </c>
      <c r="BH7" s="176" t="str">
        <f t="shared" ref="BH7:BH70" si="40">IF(BG7="x","x",ROUND(IF(BG7=0,0,IF(LOG(BG7)&gt;BH$3,10,IF(LOG(BG7)&lt;BH$4,0,10-(BH$3-LOG(BG7))/(BH$3-BH$4)*10))),1))</f>
        <v>x</v>
      </c>
      <c r="BI7" s="172" t="str">
        <f t="shared" ref="BI7:BI70" si="41">IF(AND(BF7="x",BH7="x"),"x",ROUND((10-GEOMEAN(((10-BF7)/10*9+1),((10-BH7)/10*9+1)))/9*10,1))</f>
        <v>x</v>
      </c>
      <c r="BJ7" s="174">
        <f t="shared" ref="BJ7:BJ70" si="42">IF(AND(BA7="x",BE7="x",BI7="x",AW7="x"),"x",IF(AND(BA7="x",BE7="x",BI7="x"),AW7,ROUND((10-GEOMEAN(((10-AW7)/10*9+1),((10-BA7)/10*9+1),((10-BE7)/10*9+1),((10-BI7)/10*9+1)))/9*10,1)))</f>
        <v>8.4</v>
      </c>
      <c r="BK7" s="176">
        <f>ROUND(IF('Indicator Data'!Q7=0,0,IF(LOG('Indicator Data'!Q7)&gt;BK$3,10,IF(LOG('Indicator Data'!Q7)&lt;BK$4,0,10-(BK$3-LOG('Indicator Data'!Q7))/(BK$3-BK$4)*10))),1)</f>
        <v>0</v>
      </c>
      <c r="BL7" s="224">
        <f>IF(BK7="x","x",'Indicator Data'!Q7/HLOOKUP('Indicator Data'!$Q$3,'Population Data'!$C$3:$M$194,ROW()-4,FALSE))</f>
        <v>0</v>
      </c>
      <c r="BM7" s="176">
        <f t="shared" si="23"/>
        <v>0</v>
      </c>
      <c r="BN7" s="172">
        <f t="shared" si="24"/>
        <v>0</v>
      </c>
      <c r="BO7" s="176">
        <f>ROUND(IF('Indicator Data'!S7=0,0,IF(LOG('Indicator Data'!S7)&gt;BO$3,10,IF(LOG('Indicator Data'!S7)&lt;BO$4,0,10-(BO$3-LOG('Indicator Data'!S7))/(BO$3-BO$4)*10))),1)</f>
        <v>0</v>
      </c>
      <c r="BP7" s="246">
        <f>IF(BO7="x","x",'Indicator Data'!S7/HLOOKUP('Indicator Data'!$S$3,'Population Data'!$C$3:$M$194,ROW()-4,FALSE))</f>
        <v>0</v>
      </c>
      <c r="BQ7" s="176">
        <f t="shared" si="25"/>
        <v>0</v>
      </c>
      <c r="BR7" s="172">
        <f t="shared" ref="BR7:BR70" si="43">ROUND((10-GEOMEAN(((10-BO7)/10*9+1),((10-BQ7)/10*9+1)))/9*10,1)</f>
        <v>0</v>
      </c>
      <c r="BS7" s="176">
        <f>ROUND(IF('Indicator Data'!T7=0,0,IF(LOG('Indicator Data'!T7)&gt;BS$3,10,IF(LOG('Indicator Data'!T7)&lt;BS$4,0,10-(BS$3-LOG('Indicator Data'!T7))/(BS$3-BS$4)*10))),1)</f>
        <v>0</v>
      </c>
      <c r="BT7" s="173">
        <f>IF('Indicator Data'!T7/HLOOKUP('Indicator Data'!$T$3,'Population Data'!$C$3:$M$194,ROW()-4,FALSE)&gt;1,1,'Indicator Data'!T7/HLOOKUP('Indicator Data'!$T$3,'Population Data'!$C$3:$M$194,ROW()-4,FALSE))</f>
        <v>0</v>
      </c>
      <c r="BU7" s="176">
        <f t="shared" si="26"/>
        <v>0</v>
      </c>
      <c r="BV7" s="172">
        <f t="shared" ref="BV7:BV70" si="44">ROUND((10-GEOMEAN(((10-BS7)/10*9+1),((10-BU7)/10*9+1)))/9*10,1)</f>
        <v>0</v>
      </c>
      <c r="BW7" s="176">
        <f>ROUND(IF('Indicator Data'!U7=0,0,IF(LOG('Indicator Data'!U7)&gt;BW$3,10,IF(LOG('Indicator Data'!U7)&lt;BW$4,0,10-(BW$3-LOG('Indicator Data'!U7))/(BW$3-BW$4)*10))),1)</f>
        <v>6</v>
      </c>
      <c r="BX7" s="246">
        <f>IF(BW7="x","x",'Indicator Data'!U7/HLOOKUP('Indicator Data'!$U$3,'Population Data'!$C$3:$M$194,ROW()-4,FALSE))</f>
        <v>5.7314516086227271E-2</v>
      </c>
      <c r="BY7" s="176">
        <f t="shared" si="27"/>
        <v>0.6</v>
      </c>
      <c r="BZ7" s="172">
        <f t="shared" ref="BZ7:BZ70" si="45">ROUND((10-GEOMEAN(((10-BW7)/10*9+1),((10-BY7)/10*9+1)))/9*10,1)</f>
        <v>3.8</v>
      </c>
      <c r="CA7" s="174">
        <f t="shared" si="28"/>
        <v>1.1000000000000001</v>
      </c>
      <c r="CB7" s="176">
        <f>IF('Indicator Data'!BN7="No data","x",ROUND(IF('Indicator Data'!BN7&gt;CB$3,0,IF('Indicator Data'!BN7&lt;CB$4,10,(CB$3-'Indicator Data'!BN7)/(CB$3-CB$4)*10)),1))</f>
        <v>0.1</v>
      </c>
      <c r="CC7" s="176">
        <f>IF('Indicator Data'!BO7="No data","x",ROUND(IF('Indicator Data'!BO7&gt;CC$3,0,IF('Indicator Data'!BO7&lt;CC$4,10,(CC$3-'Indicator Data'!BO7)/(CC$3-CC$4)*10)),1))</f>
        <v>0.8</v>
      </c>
      <c r="CD7" s="176" t="str">
        <f>IF('Indicator Data'!AA7="No data","x",ROUND(IF('Indicator Data'!AA7&gt;CD$3,0,IF('Indicator Data'!AA7&lt;CD$4,10,(CD$3-'Indicator Data'!AA7)/(CD$3-CD$4)*10)),1))</f>
        <v>x</v>
      </c>
      <c r="CE7" s="172">
        <f t="shared" si="29"/>
        <v>0.5</v>
      </c>
      <c r="CF7" s="176">
        <f>IF('Indicator Data'!V7="No data","x",ROUND(IF(LOG('Indicator Data'!V7)&gt;CF$3,10,IF(LOG('Indicator Data'!V7)&lt;CF$4,0,10-(CF$3-LOG('Indicator Data'!V7))/(CF$3-CF$4)*10)),1))</f>
        <v>6.7</v>
      </c>
      <c r="CG7" s="176">
        <f>IF('Indicator Data'!W7="No data","x",ROUND(IF('Indicator Data'!W7&gt;CG$3,10,IF('Indicator Data'!W7&lt;CG$4,0,10-(CG$3-'Indicator Data'!W7)/(CG$3-CG$4)*10)),1))</f>
        <v>0.2</v>
      </c>
      <c r="CH7" s="176">
        <f>IF('Indicator Data'!X7="No data","x",ROUND(IF('Indicator Data'!X7&gt;CH$3,10,IF('Indicator Data'!X7&lt;CH$4,0,10-(CH$3-'Indicator Data'!X7)/(CH$3-CH$4)*10)),1))</f>
        <v>6.5</v>
      </c>
      <c r="CI7" s="176">
        <f>IF('Indicator Data'!Y7="No data","x",ROUND(IF('Indicator Data'!Y7&gt;CI$3,10,IF('Indicator Data'!Y7&lt;CI$4,0,10-(CI$3-'Indicator Data'!Y7)/(CI$3-CI$4)*10)),1))</f>
        <v>3.2</v>
      </c>
      <c r="CJ7" s="172">
        <f t="shared" ref="CJ7:CJ70" si="46">ROUND(AVERAGE(CF7:CI7),1)</f>
        <v>4.2</v>
      </c>
      <c r="CK7" s="174">
        <f t="shared" ref="CK7:CK70" si="47">ROUND(AVERAGE(CE7,CJ7,CJ7),1)</f>
        <v>3</v>
      </c>
      <c r="CL7" s="176">
        <f>IF('Indicator Data'!AD7="No data","x",ROUND(IF('Indicator Data'!AD7&gt;CL$3,10,IF('Indicator Data'!AD7&lt;CL$4,0,10-(CL$3-'Indicator Data'!AD7)/(CL$3-CL$4)*10)),1))</f>
        <v>0.3</v>
      </c>
      <c r="CM7" s="176">
        <f>IF('Indicator Data'!AE7="No data","x",ROUND(IF('Indicator Data'!AE7&gt;CM$3,10,IF('Indicator Data'!AE7&lt;CM$4,0,10-(CM$3-'Indicator Data'!AE7)/(CM$3-CM$4)*10)),1))</f>
        <v>0.1</v>
      </c>
      <c r="CN7" s="172">
        <f t="shared" ref="CN7:CN70" si="48">ROUND(AVERAGE(CF7,CG7,CH7,CI7,CL7,CM7),1)</f>
        <v>2.8</v>
      </c>
      <c r="CO7" s="176">
        <f>IF('Indicator Data'!Z7="No data","x",ROUND(IF('Indicator Data'!Z7&gt;CO$3,10,IF('Indicator Data'!Z7&lt;CO$4,0,10-(CO$3-'Indicator Data'!Z7)/(CO$3-CO$4)*10)),1))</f>
        <v>0</v>
      </c>
      <c r="CP7" s="172">
        <f t="shared" ref="CP7:CP70" si="49">IF(AND(CC7="x",CB7="x",CD7="x"),"x",ROUND(AVERAGE(CB7:CD7,CO7),1))</f>
        <v>0.3</v>
      </c>
      <c r="CQ7" s="246">
        <f>IF('Indicator Data'!AB7="No data","x",'Indicator Data'!AB7/HLOOKUP('Indicator Date'!$AB5,'Population Data'!$C$3:$M$194,ROW()-4,FALSE))</f>
        <v>2.5512571545557839E-4</v>
      </c>
      <c r="CR7" s="176">
        <f t="shared" si="30"/>
        <v>7.4</v>
      </c>
      <c r="CS7" s="176">
        <f>IF('Indicator Data'!AC7="No data","x",ROUND(IF('Indicator Data'!AC7&gt;CS$3,0,IF('Indicator Data'!AC7&lt;CS$4,10,(CS$3-'Indicator Data'!AC7)/(CS$3-CS$4)*10)),1))</f>
        <v>2</v>
      </c>
      <c r="CT7" s="172">
        <f t="shared" ref="CT7:CT70" si="50">IF(AND(CR7="x",CS7="x"),"x",ROUND(AVERAGE(CR7:CS7),1))</f>
        <v>4.7</v>
      </c>
      <c r="CU7" s="174">
        <f t="shared" ref="CU7:CU70" si="51">ROUND(AVERAGE(CP7,CT7,CN7),1)</f>
        <v>2.6</v>
      </c>
      <c r="CV7" s="175">
        <f t="shared" si="31"/>
        <v>4.5</v>
      </c>
      <c r="CW7" s="177">
        <f t="shared" si="32"/>
        <v>5.9</v>
      </c>
      <c r="CX7" s="175">
        <f>ROUND(IF('Indicator Data'!AF7=0,0,IF('Indicator Data'!AF7&gt;CX$3,10,IF('Indicator Data'!AF7&lt;CX$4,0,10-(CX$3-'Indicator Data'!AF7)/(CX$3-CX$4)*10))),1)</f>
        <v>0.1</v>
      </c>
      <c r="CY7" s="175">
        <f>(ROUND(IF('Indicator Data'!AG7=0,0,IF(LOG('Indicator Data'!AG7)&gt;CY$3,10,IF(LOG('Indicator Data'!AG7)&lt;CY$4,0,10-(CY$3-LOG('Indicator Data'!AG7))/(CY$3-CY$4)*10))),1))</f>
        <v>0</v>
      </c>
      <c r="CZ7" s="177">
        <f t="shared" ref="CZ7:CZ70" si="52">ROUND((10-GEOMEAN(((10-CX7)/10*9+1),((10-CY7)/10*9+1)))/9*10,1)</f>
        <v>0.1</v>
      </c>
      <c r="DA7" s="11"/>
      <c r="DB7" s="22"/>
    </row>
    <row r="8" spans="1:106">
      <c r="A8" s="179" t="str">
        <f>'Indicator Data'!A8</f>
        <v>Algeria</v>
      </c>
      <c r="B8" s="180" t="str">
        <f>'Indicator Data'!B8</f>
        <v>DZA</v>
      </c>
      <c r="C8" s="178">
        <f>ROUND(IF('Indicator Data'!C8=0,0.1,IF(LOG('Indicator Data'!C8)&gt;C$3,10,IF(LOG('Indicator Data'!C8)&lt;C$4,0,10-(C$3-LOG('Indicator Data'!C8))/(C$3-C$4)*10))),1)</f>
        <v>9.1</v>
      </c>
      <c r="D8" s="171">
        <f>ROUND(IF('Indicator Data'!D8=0,0.1,IF(LOG('Indicator Data'!D8)&gt;D$3,10,IF(LOG('Indicator Data'!D8)&lt;D$4,0,10-(D$3-LOG('Indicator Data'!D8))/(D$3-D$4)*10))),1)</f>
        <v>8.9</v>
      </c>
      <c r="E8" s="172">
        <f t="shared" si="0"/>
        <v>9</v>
      </c>
      <c r="F8" s="172">
        <f>(ROUND(IF('Indicator Data'!E8=0,0,IF(LOG('Indicator Data'!E8)&gt;F$3,10,IF(LOG('Indicator Data'!E8)&lt;F$4,0,10-(F$3-LOG('Indicator Data'!E8))/(F$3-F$4)*10))),1))</f>
        <v>4.8</v>
      </c>
      <c r="G8" s="172">
        <f>ROUND(IF('Indicator Data'!F8=0,0,IF(LOG('Indicator Data'!F8)&gt;G$3,10,IF(LOG('Indicator Data'!F8)&lt;G$4,0,10-(G$3-LOG('Indicator Data'!F8))/(G$3-G$4)*10))),1)</f>
        <v>2.2000000000000002</v>
      </c>
      <c r="H8" s="171">
        <f>ROUND(IF('Indicator Data'!G8=0,0,IF(LOG('Indicator Data'!G8)&gt;H$3,10,IF(LOG('Indicator Data'!G8)&lt;H$4,0,10-(H$3-LOG('Indicator Data'!G8))/(H$3-H$4)*10))),1)</f>
        <v>0</v>
      </c>
      <c r="I8" s="171">
        <f>ROUND(IF('Indicator Data'!H8=0,0,IF(LOG('Indicator Data'!H8)&gt;I$3,10,IF(LOG('Indicator Data'!H8)&lt;I$4,0,10-(I$3-LOG('Indicator Data'!H8))/(I$3-I$4)*10))),1)</f>
        <v>0</v>
      </c>
      <c r="J8" s="171">
        <f t="shared" si="1"/>
        <v>0</v>
      </c>
      <c r="K8" s="171">
        <f>ROUND(IF('Indicator Data'!I8=0,0,IF(LOG('Indicator Data'!I8)&gt;K$3,10,IF(LOG('Indicator Data'!I8)&lt;K$4,0,10-(K$3-LOG('Indicator Data'!I8))/(K$3-K$4)*10))),1)</f>
        <v>1.3</v>
      </c>
      <c r="L8" s="172">
        <f>ROUND(IF('Indicator Data'!J8=0,0,IF(LOG('Indicator Data'!J8)&gt;L$3,10,IF(LOG('Indicator Data'!J8)&lt;L$4,0,10-(L$3-LOG('Indicator Data'!J8))/(L$3-L$4)*10))),1)</f>
        <v>0</v>
      </c>
      <c r="M8" s="173">
        <f>'Indicator Data'!C8/HLOOKUP('Indicator Data'!$C$3,'Population Data'!$C$3:$M$194,ROW()-4,FALSE)</f>
        <v>1.6441044383068066E-3</v>
      </c>
      <c r="N8" s="173">
        <f>'Indicator Data'!D8/HLOOKUP('Indicator Data'!$D$3,'Population Data'!$C$3:$M$194,ROW()-4,FALSE)</f>
        <v>4.8273587979425202E-4</v>
      </c>
      <c r="O8" s="245">
        <f>'Indicator Data'!E8/HLOOKUP('Indicator Data'!$E$3,'Population Data'!$C$3:$M$194,ROW()-4,FALSE)</f>
        <v>3.9651059788734145E-4</v>
      </c>
      <c r="P8" s="173">
        <f>'Indicator Data'!F8/HLOOKUP('Indicator Data'!$F$3,'Population Data'!$C$3:$M$194,ROW()-4,FALSE)</f>
        <v>2.5782890432738348E-8</v>
      </c>
      <c r="Q8" s="173">
        <f>'Indicator Data'!G8/HLOOKUP('Indicator Data'!$G$3,'Population Data'!$C$3:$M$194,ROW()-4,FALSE)</f>
        <v>0</v>
      </c>
      <c r="R8" s="173">
        <f>'Indicator Data'!H8/HLOOKUP('Indicator Data'!$H$3,'Population Data'!$C$3:$M$194,ROW()-4,FALSE)</f>
        <v>0</v>
      </c>
      <c r="S8" s="173">
        <f>'Indicator Data'!I8/HLOOKUP('Indicator Data'!$I$3,'Population Data'!$C$3:$M$194,ROW()-4,FALSE)</f>
        <v>1.5409448279858337E-6</v>
      </c>
      <c r="T8" s="173">
        <f>'Indicator Data'!J8/HLOOKUP('Indicator Date'!$J6,'Population Data'!$C$3:$M$194,ROW()-4,FALSE)</f>
        <v>0</v>
      </c>
      <c r="U8" s="171">
        <f t="shared" si="2"/>
        <v>8.1999999999999993</v>
      </c>
      <c r="V8" s="171">
        <f t="shared" si="3"/>
        <v>2.4</v>
      </c>
      <c r="W8" s="172">
        <f t="shared" si="4"/>
        <v>6.1</v>
      </c>
      <c r="X8" s="172">
        <f t="shared" si="33"/>
        <v>2.1</v>
      </c>
      <c r="Y8" s="172">
        <f t="shared" si="34"/>
        <v>0.6</v>
      </c>
      <c r="Z8" s="171">
        <f t="shared" si="5"/>
        <v>0</v>
      </c>
      <c r="AA8" s="171">
        <f t="shared" si="5"/>
        <v>0</v>
      </c>
      <c r="AB8" s="171">
        <f t="shared" si="6"/>
        <v>0</v>
      </c>
      <c r="AC8" s="172">
        <f t="shared" si="35"/>
        <v>0</v>
      </c>
      <c r="AD8" s="172">
        <f t="shared" si="36"/>
        <v>0</v>
      </c>
      <c r="AE8" s="171">
        <f>ROUND(IF('Indicator Data'!K8=0,0,IF('Indicator Data'!K8&gt;AE$3,10,IF('Indicator Data'!K8&lt;AE$4,0,10-(AE$3-'Indicator Data'!K8)/(AE$3-AE$4)*10))),1)</f>
        <v>0</v>
      </c>
      <c r="AF8" s="174">
        <f t="shared" si="7"/>
        <v>8.6999999999999993</v>
      </c>
      <c r="AG8" s="174">
        <f t="shared" si="8"/>
        <v>5.7</v>
      </c>
      <c r="AH8" s="172">
        <f t="shared" si="9"/>
        <v>0</v>
      </c>
      <c r="AI8" s="172">
        <f t="shared" si="10"/>
        <v>0</v>
      </c>
      <c r="AJ8" s="174">
        <f t="shared" si="11"/>
        <v>0</v>
      </c>
      <c r="AK8" s="172">
        <f t="shared" si="12"/>
        <v>0</v>
      </c>
      <c r="AL8" s="175">
        <f t="shared" si="13"/>
        <v>7.9</v>
      </c>
      <c r="AM8" s="175">
        <f t="shared" si="14"/>
        <v>3.6</v>
      </c>
      <c r="AN8" s="175">
        <f t="shared" si="15"/>
        <v>1.4</v>
      </c>
      <c r="AO8" s="175">
        <f t="shared" si="16"/>
        <v>0</v>
      </c>
      <c r="AP8" s="175">
        <f t="shared" si="17"/>
        <v>0.7</v>
      </c>
      <c r="AQ8" s="174">
        <f t="shared" si="18"/>
        <v>0</v>
      </c>
      <c r="AR8" s="174">
        <f>IF('Indicator Data'!L8="No data","x",IF('Indicator Data'!BW8&lt;1000,"x",ROUND((IF('Indicator Data'!L8&gt;AR$3,10,IF('Indicator Data'!L8&lt;AR$4,0,10-(AR$3-'Indicator Data'!L8)/(AR$3-AR$4)*10))),1)))</f>
        <v>5</v>
      </c>
      <c r="AS8" s="175">
        <f t="shared" si="19"/>
        <v>2.5</v>
      </c>
      <c r="AT8" s="176">
        <f>IF('Indicator Data'!M8="No data","x",ROUND(IF('Indicator Data'!M8=0,0,IF(LOG('Indicator Data'!M8)&gt;AT$3,10,IF(LOG('Indicator Data'!M8)&lt;AT$4,0,10-(AT$3-LOG('Indicator Data'!M8))/(AT$3-AT$4)*10))),1))</f>
        <v>0</v>
      </c>
      <c r="AU8" s="246">
        <f>IF(AT8="x","x",'Indicator Data'!M8/HLOOKUP('Indicator Data'!$M$3,'Population Data'!$C$3:$M$194,ROW()-4,FALSE))</f>
        <v>2.7606213229248178E-8</v>
      </c>
      <c r="AV8" s="176">
        <f t="shared" si="20"/>
        <v>0</v>
      </c>
      <c r="AW8" s="172">
        <f t="shared" si="37"/>
        <v>0</v>
      </c>
      <c r="AX8" s="176">
        <f>IF('Indicator Data'!N8="No data","x",ROUND(IF('Indicator Data'!N8=0,0,IF(LOG('Indicator Data'!N8)&gt;AX$3,10,IF(LOG('Indicator Data'!N8)&lt;AX$4,0,10-(AX$3-LOG('Indicator Data'!N8))/(AX$3-AX$4)*10))),1))</f>
        <v>0</v>
      </c>
      <c r="AY8" s="246">
        <f>IF(AX8="x","x",'Indicator Data'!N8/HLOOKUP('Indicator Data'!$N$3,'Population Data'!$C$3:$M$194,ROW()-4,FALSE))</f>
        <v>0</v>
      </c>
      <c r="AZ8" s="176">
        <f t="shared" si="21"/>
        <v>0</v>
      </c>
      <c r="BA8" s="172">
        <f t="shared" si="38"/>
        <v>0</v>
      </c>
      <c r="BB8" s="176">
        <f>IF('Indicator Data'!O8="No data","x",ROUND(IF('Indicator Data'!O8=0,0,IF(LOG('Indicator Data'!O8)&gt;BB$3,10,IF(LOG('Indicator Data'!O8)&lt;BB$4,0,10-(BB$3-LOG('Indicator Data'!O8))/(BB$3-BB$4)*10))),1))</f>
        <v>0</v>
      </c>
      <c r="BC8" s="246">
        <f>IF(BB8="x","x",'Indicator Data'!O8/HLOOKUP('Indicator Data'!$O$3,'Population Data'!$C$3:$M$194,ROW()-4,FALSE))</f>
        <v>0</v>
      </c>
      <c r="BD8" s="176">
        <f t="shared" si="22"/>
        <v>0</v>
      </c>
      <c r="BE8" s="172">
        <f t="shared" si="39"/>
        <v>0</v>
      </c>
      <c r="BF8" s="176">
        <f>IF('Indicator Data'!P8="No data","x",ROUND(IF('Indicator Data'!P8=0,0,IF(LOG('Indicator Data'!P8)&gt;BF$3,10,IF(LOG('Indicator Data'!P8)&lt;BF$4,0,10-(BF$3-LOG('Indicator Data'!P8))/(BF$3-BF$4)*10))),1))</f>
        <v>0</v>
      </c>
      <c r="BG8" s="246">
        <f>IF(BF8="x","x",'Indicator Data'!P8/HLOOKUP('Indicator Data'!$P$3,'Population Data'!$C$3:$M$194,ROW()-4,FALSE))</f>
        <v>0</v>
      </c>
      <c r="BH8" s="176">
        <f t="shared" si="40"/>
        <v>0</v>
      </c>
      <c r="BI8" s="172">
        <f t="shared" si="41"/>
        <v>0</v>
      </c>
      <c r="BJ8" s="174">
        <f t="shared" si="42"/>
        <v>0</v>
      </c>
      <c r="BK8" s="176">
        <f>ROUND(IF('Indicator Data'!Q8=0,0,IF(LOG('Indicator Data'!Q8)&gt;BK$3,10,IF(LOG('Indicator Data'!Q8)&lt;BK$4,0,10-(BK$3-LOG('Indicator Data'!Q8))/(BK$3-BK$4)*10))),1)</f>
        <v>0</v>
      </c>
      <c r="BL8" s="224">
        <f>IF(BK8="x","x",'Indicator Data'!Q8/HLOOKUP('Indicator Data'!$Q$3,'Population Data'!$C$3:$M$194,ROW()-4,FALSE))</f>
        <v>0</v>
      </c>
      <c r="BM8" s="176">
        <f t="shared" si="23"/>
        <v>0</v>
      </c>
      <c r="BN8" s="172">
        <f t="shared" si="24"/>
        <v>0</v>
      </c>
      <c r="BO8" s="176">
        <f>ROUND(IF('Indicator Data'!S8=0,0,IF(LOG('Indicator Data'!S8)&gt;BO$3,10,IF(LOG('Indicator Data'!S8)&lt;BO$4,0,10-(BO$3-LOG('Indicator Data'!S8))/(BO$3-BO$4)*10))),1)</f>
        <v>7.9</v>
      </c>
      <c r="BP8" s="246">
        <f>IF(BO8="x","x",'Indicator Data'!S8/HLOOKUP('Indicator Data'!$S$3,'Population Data'!$C$3:$M$194,ROW()-4,FALSE))</f>
        <v>6.8010838969901344E-2</v>
      </c>
      <c r="BQ8" s="176">
        <f t="shared" si="25"/>
        <v>0.8</v>
      </c>
      <c r="BR8" s="172">
        <f t="shared" si="43"/>
        <v>5.4</v>
      </c>
      <c r="BS8" s="176">
        <f>ROUND(IF('Indicator Data'!T8=0,0,IF(LOG('Indicator Data'!T8)&gt;BS$3,10,IF(LOG('Indicator Data'!T8)&lt;BS$4,0,10-(BS$3-LOG('Indicator Data'!T8))/(BS$3-BS$4)*10))),1)</f>
        <v>9.1</v>
      </c>
      <c r="BT8" s="173">
        <f>IF('Indicator Data'!T8/HLOOKUP('Indicator Data'!$T$3,'Population Data'!$C$3:$M$194,ROW()-4,FALSE)&gt;1,1,'Indicator Data'!T8/HLOOKUP('Indicator Data'!$T$3,'Population Data'!$C$3:$M$194,ROW()-4,FALSE))</f>
        <v>0.47349997683602185</v>
      </c>
      <c r="BU8" s="176">
        <f t="shared" si="26"/>
        <v>4.7</v>
      </c>
      <c r="BV8" s="172">
        <f t="shared" si="44"/>
        <v>7.5</v>
      </c>
      <c r="BW8" s="176">
        <f>ROUND(IF('Indicator Data'!U8=0,0,IF(LOG('Indicator Data'!U8)&gt;BW$3,10,IF(LOG('Indicator Data'!U8)&lt;BW$4,0,10-(BW$3-LOG('Indicator Data'!U8))/(BW$3-BW$4)*10))),1)</f>
        <v>7.4</v>
      </c>
      <c r="BX8" s="246">
        <f>IF(BW8="x","x",'Indicator Data'!U8/HLOOKUP('Indicator Data'!$U$3,'Population Data'!$C$3:$M$194,ROW()-4,FALSE))</f>
        <v>3.4188427337020669E-2</v>
      </c>
      <c r="BY8" s="176">
        <f t="shared" si="27"/>
        <v>0.3</v>
      </c>
      <c r="BZ8" s="172">
        <f t="shared" si="45"/>
        <v>4.8</v>
      </c>
      <c r="CA8" s="174">
        <f t="shared" si="28"/>
        <v>4.9000000000000004</v>
      </c>
      <c r="CB8" s="176">
        <f>IF('Indicator Data'!BN8="No data","x",ROUND(IF('Indicator Data'!BN8&gt;CB$3,0,IF('Indicator Data'!BN8&lt;CB$4,10,(CB$3-'Indicator Data'!BN8)/(CB$3-CB$4)*10)),1))</f>
        <v>1.6</v>
      </c>
      <c r="CC8" s="176">
        <f>IF('Indicator Data'!BO8="No data","x",ROUND(IF('Indicator Data'!BO8&gt;CC$3,0,IF('Indicator Data'!BO8&lt;CC$4,10,(CC$3-'Indicator Data'!BO8)/(CC$3-CC$4)*10)),1))</f>
        <v>0.9</v>
      </c>
      <c r="CD8" s="176">
        <f>IF('Indicator Data'!AA8="No data","x",ROUND(IF('Indicator Data'!AA8&gt;CD$3,0,IF('Indicator Data'!AA8&lt;CD$4,10,(CD$3-'Indicator Data'!AA8)/(CD$3-CD$4)*10)),1))</f>
        <v>1.5</v>
      </c>
      <c r="CE8" s="172">
        <f t="shared" si="29"/>
        <v>1.3</v>
      </c>
      <c r="CF8" s="176">
        <f>IF('Indicator Data'!V8="No data","x",ROUND(IF(LOG('Indicator Data'!V8)&gt;CF$3,10,IF(LOG('Indicator Data'!V8)&lt;CF$4,0,10-(CF$3-LOG('Indicator Data'!V8))/(CF$3-CF$4)*10)),1))</f>
        <v>4.2</v>
      </c>
      <c r="CG8" s="176">
        <f>IF('Indicator Data'!W8="No data","x",ROUND(IF('Indicator Data'!W8&gt;CG$3,10,IF('Indicator Data'!W8&lt;CG$4,0,10-(CG$3-'Indicator Data'!W8)/(CG$3-CG$4)*10)),1))</f>
        <v>4.4000000000000004</v>
      </c>
      <c r="CH8" s="176">
        <f>IF('Indicator Data'!X8="No data","x",ROUND(IF('Indicator Data'!X8&gt;CH$3,10,IF('Indicator Data'!X8&lt;CH$4,0,10-(CH$3-'Indicator Data'!X8)/(CH$3-CH$4)*10)),1))</f>
        <v>7.5</v>
      </c>
      <c r="CI8" s="176">
        <f>IF('Indicator Data'!Y8="No data","x",ROUND(IF('Indicator Data'!Y8&gt;CI$3,10,IF('Indicator Data'!Y8&lt;CI$4,0,10-(CI$3-'Indicator Data'!Y8)/(CI$3-CI$4)*10)),1))</f>
        <v>7.4</v>
      </c>
      <c r="CJ8" s="172">
        <f t="shared" si="46"/>
        <v>5.9</v>
      </c>
      <c r="CK8" s="174">
        <f t="shared" si="47"/>
        <v>4.4000000000000004</v>
      </c>
      <c r="CL8" s="176">
        <f>IF('Indicator Data'!AD8="No data","x",ROUND(IF('Indicator Data'!AD8&gt;CL$3,10,IF('Indicator Data'!AD8&lt;CL$4,0,10-(CL$3-'Indicator Data'!AD8)/(CL$3-CL$4)*10)),1))</f>
        <v>1.5</v>
      </c>
      <c r="CM8" s="176">
        <f>IF('Indicator Data'!AE8="No data","x",ROUND(IF('Indicator Data'!AE8&gt;CM$3,10,IF('Indicator Data'!AE8&lt;CM$4,0,10-(CM$3-'Indicator Data'!AE8)/(CM$3-CM$4)*10)),1))</f>
        <v>3.3</v>
      </c>
      <c r="CN8" s="172">
        <f t="shared" si="48"/>
        <v>4.7</v>
      </c>
      <c r="CO8" s="176">
        <f>IF('Indicator Data'!Z8="No data","x",ROUND(IF('Indicator Data'!Z8&gt;CO$3,10,IF('Indicator Data'!Z8&lt;CO$4,0,10-(CO$3-'Indicator Data'!Z8)/(CO$3-CO$4)*10)),1))</f>
        <v>0</v>
      </c>
      <c r="CP8" s="172">
        <f t="shared" si="49"/>
        <v>1</v>
      </c>
      <c r="CQ8" s="246">
        <f>IF('Indicator Data'!AB8="No data","x",'Indicator Data'!AB8/HLOOKUP('Indicator Date'!$AB6,'Population Data'!$C$3:$M$194,ROW()-4,FALSE))</f>
        <v>1.4472771691048683E-4</v>
      </c>
      <c r="CR8" s="176">
        <f t="shared" si="30"/>
        <v>8.6</v>
      </c>
      <c r="CS8" s="176">
        <f>IF('Indicator Data'!AC8="No data","x",ROUND(IF('Indicator Data'!AC8&gt;CS$3,0,IF('Indicator Data'!AC8&lt;CS$4,10,(CS$3-'Indicator Data'!AC8)/(CS$3-CS$4)*10)),1))</f>
        <v>2</v>
      </c>
      <c r="CT8" s="172">
        <f t="shared" si="50"/>
        <v>5.3</v>
      </c>
      <c r="CU8" s="174">
        <f t="shared" si="51"/>
        <v>3.7</v>
      </c>
      <c r="CV8" s="175">
        <f t="shared" si="31"/>
        <v>3.5</v>
      </c>
      <c r="CW8" s="177">
        <f t="shared" si="32"/>
        <v>3.3</v>
      </c>
      <c r="CX8" s="175">
        <f>ROUND(IF('Indicator Data'!AF8=0,0,IF('Indicator Data'!AF8&gt;CX$3,10,IF('Indicator Data'!AF8&lt;CX$4,0,10-(CX$3-'Indicator Data'!AF8)/(CX$3-CX$4)*10))),1)</f>
        <v>1.7</v>
      </c>
      <c r="CY8" s="175">
        <f>(ROUND(IF('Indicator Data'!AG8=0,0,IF(LOG('Indicator Data'!AG8)&gt;CY$3,10,IF(LOG('Indicator Data'!AG8)&lt;CY$4,0,10-(CY$3-LOG('Indicator Data'!AG8))/(CY$3-CY$4)*10))),1))</f>
        <v>0</v>
      </c>
      <c r="CZ8" s="177">
        <f t="shared" si="52"/>
        <v>0.9</v>
      </c>
      <c r="DA8" s="11"/>
      <c r="DB8" s="22"/>
    </row>
    <row r="9" spans="1:106">
      <c r="A9" s="179" t="str">
        <f>'Indicator Data'!A9</f>
        <v>Angola</v>
      </c>
      <c r="B9" s="180" t="str">
        <f>'Indicator Data'!B9</f>
        <v>AGO</v>
      </c>
      <c r="C9" s="178">
        <f>ROUND(IF('Indicator Data'!C9=0,0.1,IF(LOG('Indicator Data'!C9)&gt;C$3,10,IF(LOG('Indicator Data'!C9)&lt;C$4,0,10-(C$3-LOG('Indicator Data'!C9))/(C$3-C$4)*10))),1)</f>
        <v>0.1</v>
      </c>
      <c r="D9" s="171">
        <f>ROUND(IF('Indicator Data'!D9=0,0.1,IF(LOG('Indicator Data'!D9)&gt;D$3,10,IF(LOG('Indicator Data'!D9)&lt;D$4,0,10-(D$3-LOG('Indicator Data'!D9))/(D$3-D$4)*10))),1)</f>
        <v>0.1</v>
      </c>
      <c r="E9" s="172">
        <f t="shared" si="0"/>
        <v>0.1</v>
      </c>
      <c r="F9" s="172">
        <f>(ROUND(IF('Indicator Data'!E9=0,0,IF(LOG('Indicator Data'!E9)&gt;F$3,10,IF(LOG('Indicator Data'!E9)&lt;F$4,0,10-(F$3-LOG('Indicator Data'!E9))/(F$3-F$4)*10))),1))</f>
        <v>5</v>
      </c>
      <c r="G9" s="172">
        <f>ROUND(IF('Indicator Data'!F9=0,0,IF(LOG('Indicator Data'!F9)&gt;G$3,10,IF(LOG('Indicator Data'!F9)&lt;G$4,0,10-(G$3-LOG('Indicator Data'!F9))/(G$3-G$4)*10))),1)</f>
        <v>0</v>
      </c>
      <c r="H9" s="171">
        <f>ROUND(IF('Indicator Data'!G9=0,0,IF(LOG('Indicator Data'!G9)&gt;H$3,10,IF(LOG('Indicator Data'!G9)&lt;H$4,0,10-(H$3-LOG('Indicator Data'!G9))/(H$3-H$4)*10))),1)</f>
        <v>0</v>
      </c>
      <c r="I9" s="171">
        <f>ROUND(IF('Indicator Data'!H9=0,0,IF(LOG('Indicator Data'!H9)&gt;I$3,10,IF(LOG('Indicator Data'!H9)&lt;I$4,0,10-(I$3-LOG('Indicator Data'!H9))/(I$3-I$4)*10))),1)</f>
        <v>0</v>
      </c>
      <c r="J9" s="171">
        <f t="shared" si="1"/>
        <v>0</v>
      </c>
      <c r="K9" s="171">
        <f>ROUND(IF('Indicator Data'!I9=0,0,IF(LOG('Indicator Data'!I9)&gt;K$3,10,IF(LOG('Indicator Data'!I9)&lt;K$4,0,10-(K$3-LOG('Indicator Data'!I9))/(K$3-K$4)*10))),1)</f>
        <v>4.8</v>
      </c>
      <c r="L9" s="172">
        <f>ROUND(IF('Indicator Data'!J9=0,0,IF(LOG('Indicator Data'!J9)&gt;L$3,10,IF(LOG('Indicator Data'!J9)&lt;L$4,0,10-(L$3-LOG('Indicator Data'!J9))/(L$3-L$4)*10))),1)</f>
        <v>10</v>
      </c>
      <c r="M9" s="173">
        <f>'Indicator Data'!C9/HLOOKUP('Indicator Data'!$C$3,'Population Data'!$C$3:$M$194,ROW()-4,FALSE)</f>
        <v>0</v>
      </c>
      <c r="N9" s="173">
        <f>'Indicator Data'!D9/HLOOKUP('Indicator Data'!$D$3,'Population Data'!$C$3:$M$194,ROW()-4,FALSE)</f>
        <v>0</v>
      </c>
      <c r="O9" s="245">
        <f>'Indicator Data'!E9/HLOOKUP('Indicator Data'!$E$3,'Population Data'!$C$3:$M$194,ROW()-4,FALSE)</f>
        <v>5.6494458953100827E-4</v>
      </c>
      <c r="P9" s="173">
        <f>'Indicator Data'!F9/HLOOKUP('Indicator Data'!$F$3,'Population Data'!$C$3:$M$194,ROW()-4,FALSE)</f>
        <v>0</v>
      </c>
      <c r="Q9" s="173">
        <f>'Indicator Data'!G9/HLOOKUP('Indicator Data'!$G$3,'Population Data'!$C$3:$M$194,ROW()-4,FALSE)</f>
        <v>0</v>
      </c>
      <c r="R9" s="173">
        <f>'Indicator Data'!H9/HLOOKUP('Indicator Data'!$H$3,'Population Data'!$C$3:$M$194,ROW()-4,FALSE)</f>
        <v>0</v>
      </c>
      <c r="S9" s="173">
        <f>'Indicator Data'!I9/HLOOKUP('Indicator Data'!$I$3,'Population Data'!$C$3:$M$194,ROW()-4,FALSE)</f>
        <v>6.5039156155846526E-5</v>
      </c>
      <c r="T9" s="173">
        <f>'Indicator Data'!J9/HLOOKUP('Indicator Date'!$J7,'Population Data'!$C$3:$M$194,ROW()-4,FALSE)</f>
        <v>5.2353490084046314E-3</v>
      </c>
      <c r="U9" s="171">
        <f t="shared" si="2"/>
        <v>0</v>
      </c>
      <c r="V9" s="171">
        <f t="shared" si="3"/>
        <v>0</v>
      </c>
      <c r="W9" s="172">
        <f t="shared" si="4"/>
        <v>0</v>
      </c>
      <c r="X9" s="172">
        <f t="shared" si="33"/>
        <v>2.7</v>
      </c>
      <c r="Y9" s="172">
        <f t="shared" si="34"/>
        <v>0</v>
      </c>
      <c r="Z9" s="171">
        <f t="shared" si="5"/>
        <v>0</v>
      </c>
      <c r="AA9" s="171">
        <f t="shared" si="5"/>
        <v>0</v>
      </c>
      <c r="AB9" s="171">
        <f t="shared" si="6"/>
        <v>0</v>
      </c>
      <c r="AC9" s="172">
        <f t="shared" si="35"/>
        <v>1.8</v>
      </c>
      <c r="AD9" s="172">
        <f t="shared" si="36"/>
        <v>1.7</v>
      </c>
      <c r="AE9" s="171">
        <f>ROUND(IF('Indicator Data'!K9=0,0,IF('Indicator Data'!K9&gt;AE$3,10,IF('Indicator Data'!K9&lt;AE$4,0,10-(AE$3-'Indicator Data'!K9)/(AE$3-AE$4)*10))),1)</f>
        <v>6.7</v>
      </c>
      <c r="AF9" s="174">
        <f t="shared" si="7"/>
        <v>0.1</v>
      </c>
      <c r="AG9" s="174">
        <f t="shared" si="8"/>
        <v>0.1</v>
      </c>
      <c r="AH9" s="172">
        <f t="shared" si="9"/>
        <v>0</v>
      </c>
      <c r="AI9" s="172">
        <f t="shared" si="10"/>
        <v>0</v>
      </c>
      <c r="AJ9" s="174">
        <f t="shared" si="11"/>
        <v>0</v>
      </c>
      <c r="AK9" s="172">
        <f t="shared" si="12"/>
        <v>7.9</v>
      </c>
      <c r="AL9" s="175">
        <f t="shared" si="13"/>
        <v>0.1</v>
      </c>
      <c r="AM9" s="175">
        <f t="shared" si="14"/>
        <v>3.9</v>
      </c>
      <c r="AN9" s="175">
        <f t="shared" si="15"/>
        <v>0</v>
      </c>
      <c r="AO9" s="175">
        <f t="shared" si="16"/>
        <v>0</v>
      </c>
      <c r="AP9" s="175">
        <f t="shared" si="17"/>
        <v>3.4</v>
      </c>
      <c r="AQ9" s="174">
        <f t="shared" si="18"/>
        <v>7.3</v>
      </c>
      <c r="AR9" s="174">
        <f>IF('Indicator Data'!L9="No data","x",IF('Indicator Data'!BW9&lt;1000,"x",ROUND((IF('Indicator Data'!L9&gt;AR$3,10,IF('Indicator Data'!L9&lt;AR$4,0,10-(AR$3-'Indicator Data'!L9)/(AR$3-AR$4)*10))),1)))</f>
        <v>0</v>
      </c>
      <c r="AS9" s="175">
        <f t="shared" si="19"/>
        <v>3.7</v>
      </c>
      <c r="AT9" s="176">
        <f>IF('Indicator Data'!M9="No data","x",ROUND(IF('Indicator Data'!M9=0,0,IF(LOG('Indicator Data'!M9)&gt;AT$3,10,IF(LOG('Indicator Data'!M9)&lt;AT$4,0,10-(AT$3-LOG('Indicator Data'!M9))/(AT$3-AT$4)*10))),1))</f>
        <v>5</v>
      </c>
      <c r="AU9" s="246">
        <f>IF(AT9="x","x",'Indicator Data'!M9/HLOOKUP('Indicator Data'!$M$3,'Population Data'!$C$3:$M$194,ROW()-4,FALSE))</f>
        <v>8.8883893092973735E-4</v>
      </c>
      <c r="AV9" s="176">
        <f t="shared" si="20"/>
        <v>0</v>
      </c>
      <c r="AW9" s="172">
        <f t="shared" si="37"/>
        <v>2.9</v>
      </c>
      <c r="AX9" s="176">
        <f>IF('Indicator Data'!N9="No data","x",ROUND(IF('Indicator Data'!N9=0,0,IF(LOG('Indicator Data'!N9)&gt;AX$3,10,IF(LOG('Indicator Data'!N9)&lt;AX$4,0,10-(AX$3-LOG('Indicator Data'!N9))/(AX$3-AX$4)*10))),1))</f>
        <v>7.3</v>
      </c>
      <c r="AY9" s="246">
        <f>IF(AX9="x","x",'Indicator Data'!N9/HLOOKUP('Indicator Data'!$N$3,'Population Data'!$C$3:$M$194,ROW()-4,FALSE))</f>
        <v>6.1538814097499266E-3</v>
      </c>
      <c r="AZ9" s="176">
        <f t="shared" si="21"/>
        <v>1.2</v>
      </c>
      <c r="BA9" s="172">
        <f t="shared" si="38"/>
        <v>5</v>
      </c>
      <c r="BB9" s="176">
        <f>IF('Indicator Data'!O9="No data","x",ROUND(IF('Indicator Data'!O9=0,0,IF(LOG('Indicator Data'!O9)&gt;BB$3,10,IF(LOG('Indicator Data'!O9)&lt;BB$4,0,10-(BB$3-LOG('Indicator Data'!O9))/(BB$3-BB$4)*10))),1))</f>
        <v>0</v>
      </c>
      <c r="BC9" s="246">
        <f>IF(BB9="x","x",'Indicator Data'!O9/HLOOKUP('Indicator Data'!$O$3,'Population Data'!$C$3:$M$194,ROW()-4,FALSE))</f>
        <v>0</v>
      </c>
      <c r="BD9" s="176">
        <f t="shared" si="22"/>
        <v>0</v>
      </c>
      <c r="BE9" s="172">
        <f t="shared" si="39"/>
        <v>0</v>
      </c>
      <c r="BF9" s="176">
        <f>IF('Indicator Data'!P9="No data","x",ROUND(IF('Indicator Data'!P9=0,0,IF(LOG('Indicator Data'!P9)&gt;BF$3,10,IF(LOG('Indicator Data'!P9)&lt;BF$4,0,10-(BF$3-LOG('Indicator Data'!P9))/(BF$3-BF$4)*10))),1))</f>
        <v>8.6</v>
      </c>
      <c r="BG9" s="246">
        <f>IF(BF9="x","x",'Indicator Data'!P9/HLOOKUP('Indicator Data'!$P$3,'Population Data'!$C$3:$M$194,ROW()-4,FALSE))</f>
        <v>3.7404508399684545E-2</v>
      </c>
      <c r="BH9" s="176">
        <f t="shared" si="40"/>
        <v>7.1</v>
      </c>
      <c r="BI9" s="172">
        <f t="shared" si="41"/>
        <v>7.9</v>
      </c>
      <c r="BJ9" s="174">
        <f t="shared" si="42"/>
        <v>4.5999999999999996</v>
      </c>
      <c r="BK9" s="176">
        <f>ROUND(IF('Indicator Data'!Q9=0,0,IF(LOG('Indicator Data'!Q9)&gt;BK$3,10,IF(LOG('Indicator Data'!Q9)&lt;BK$4,0,10-(BK$3-LOG('Indicator Data'!Q9))/(BK$3-BK$4)*10))),1)</f>
        <v>9.4</v>
      </c>
      <c r="BL9" s="224">
        <f>IF(BK9="x","x",'Indicator Data'!Q9/HLOOKUP('Indicator Data'!$Q$3,'Population Data'!$C$3:$M$194,ROW()-4,FALSE))</f>
        <v>0.9999999470964327</v>
      </c>
      <c r="BM9" s="176">
        <f t="shared" si="23"/>
        <v>10</v>
      </c>
      <c r="BN9" s="172">
        <f t="shared" si="24"/>
        <v>9.6999999999999993</v>
      </c>
      <c r="BO9" s="176">
        <f>ROUND(IF('Indicator Data'!S9=0,0,IF(LOG('Indicator Data'!S9)&gt;BO$3,10,IF(LOG('Indicator Data'!S9)&lt;BO$4,0,10-(BO$3-LOG('Indicator Data'!S9))/(BO$3-BO$4)*10))),1)</f>
        <v>8.8000000000000007</v>
      </c>
      <c r="BP9" s="246">
        <f>IF(BO9="x","x",'Indicator Data'!S9/HLOOKUP('Indicator Data'!$S$3,'Population Data'!$C$3:$M$194,ROW()-4,FALSE))</f>
        <v>0.4068917847478698</v>
      </c>
      <c r="BQ9" s="176">
        <f t="shared" si="25"/>
        <v>4.5</v>
      </c>
      <c r="BR9" s="172">
        <f t="shared" si="43"/>
        <v>7.2</v>
      </c>
      <c r="BS9" s="176">
        <f>ROUND(IF('Indicator Data'!T9=0,0,IF(LOG('Indicator Data'!T9)&gt;BS$3,10,IF(LOG('Indicator Data'!T9)&lt;BS$4,0,10-(BS$3-LOG('Indicator Data'!T9))/(BS$3-BS$4)*10))),1)</f>
        <v>9.3000000000000007</v>
      </c>
      <c r="BT9" s="173">
        <f>IF('Indicator Data'!T9/HLOOKUP('Indicator Data'!$T$3,'Population Data'!$C$3:$M$194,ROW()-4,FALSE)&gt;1,1,'Indicator Data'!T9/HLOOKUP('Indicator Data'!$T$3,'Population Data'!$C$3:$M$194,ROW()-4,FALSE))</f>
        <v>0.83974234481413046</v>
      </c>
      <c r="BU9" s="176">
        <f t="shared" si="26"/>
        <v>8.4</v>
      </c>
      <c r="BV9" s="172">
        <f t="shared" si="44"/>
        <v>8.9</v>
      </c>
      <c r="BW9" s="176">
        <f>ROUND(IF('Indicator Data'!U9=0,0,IF(LOG('Indicator Data'!U9)&gt;BW$3,10,IF(LOG('Indicator Data'!U9)&lt;BW$4,0,10-(BW$3-LOG('Indicator Data'!U9))/(BW$3-BW$4)*10))),1)</f>
        <v>9.1999999999999993</v>
      </c>
      <c r="BX9" s="246">
        <f>IF(BW9="x","x",'Indicator Data'!U9/HLOOKUP('Indicator Data'!$U$3,'Population Data'!$C$3:$M$194,ROW()-4,FALSE))</f>
        <v>0.69716432117819205</v>
      </c>
      <c r="BY9" s="176">
        <f t="shared" si="27"/>
        <v>7</v>
      </c>
      <c r="BZ9" s="172">
        <f t="shared" si="45"/>
        <v>8.3000000000000007</v>
      </c>
      <c r="CA9" s="174">
        <f t="shared" si="28"/>
        <v>8.6999999999999993</v>
      </c>
      <c r="CB9" s="176">
        <f>IF('Indicator Data'!BN9="No data","x",ROUND(IF('Indicator Data'!BN9&gt;CB$3,0,IF('Indicator Data'!BN9&lt;CB$4,10,(CB$3-'Indicator Data'!BN9)/(CB$3-CB$4)*10)),1))</f>
        <v>5.3</v>
      </c>
      <c r="CC9" s="176">
        <f>IF('Indicator Data'!BO9="No data","x",ROUND(IF('Indicator Data'!BO9&gt;CC$3,0,IF('Indicator Data'!BO9&lt;CC$4,10,(CC$3-'Indicator Data'!BO9)/(CC$3-CC$4)*10)),1))</f>
        <v>7</v>
      </c>
      <c r="CD9" s="176">
        <f>IF('Indicator Data'!AA9="No data","x",ROUND(IF('Indicator Data'!AA9&gt;CD$3,0,IF('Indicator Data'!AA9&lt;CD$4,10,(CD$3-'Indicator Data'!AA9)/(CD$3-CD$4)*10)),1))</f>
        <v>7.3</v>
      </c>
      <c r="CE9" s="172">
        <f t="shared" si="29"/>
        <v>6.5</v>
      </c>
      <c r="CF9" s="176">
        <f>IF('Indicator Data'!V9="No data","x",ROUND(IF(LOG('Indicator Data'!V9)&gt;CF$3,10,IF(LOG('Indicator Data'!V9)&lt;CF$4,0,10-(CF$3-LOG('Indicator Data'!V9))/(CF$3-CF$4)*10)),1))</f>
        <v>4.8</v>
      </c>
      <c r="CG9" s="176">
        <f>IF('Indicator Data'!W9="No data","x",ROUND(IF('Indicator Data'!W9&gt;CG$3,10,IF('Indicator Data'!W9&lt;CG$4,0,10-(CG$3-'Indicator Data'!W9)/(CG$3-CG$4)*10)),1))</f>
        <v>7.8</v>
      </c>
      <c r="CH9" s="176">
        <f>IF('Indicator Data'!X9="No data","x",ROUND(IF('Indicator Data'!X9&gt;CH$3,10,IF('Indicator Data'!X9&lt;CH$4,0,10-(CH$3-'Indicator Data'!X9)/(CH$3-CH$4)*10)),1))</f>
        <v>6.9</v>
      </c>
      <c r="CI9" s="176">
        <f>IF('Indicator Data'!Y9="No data","x",ROUND(IF('Indicator Data'!Y9&gt;CI$3,10,IF('Indicator Data'!Y9&lt;CI$4,0,10-(CI$3-'Indicator Data'!Y9)/(CI$3-CI$4)*10)),1))</f>
        <v>7.1</v>
      </c>
      <c r="CJ9" s="172">
        <f t="shared" si="46"/>
        <v>6.7</v>
      </c>
      <c r="CK9" s="174">
        <f t="shared" si="47"/>
        <v>6.6</v>
      </c>
      <c r="CL9" s="176">
        <f>IF('Indicator Data'!AD9="No data","x",ROUND(IF('Indicator Data'!AD9&gt;CL$3,10,IF('Indicator Data'!AD9&lt;CL$4,0,10-(CL$3-'Indicator Data'!AD9)/(CL$3-CL$4)*10)),1))</f>
        <v>7</v>
      </c>
      <c r="CM9" s="176">
        <f>IF('Indicator Data'!AE9="No data","x",ROUND(IF('Indicator Data'!AE9&gt;CM$3,10,IF('Indicator Data'!AE9&lt;CM$4,0,10-(CM$3-'Indicator Data'!AE9)/(CM$3-CM$4)*10)),1))</f>
        <v>7.8</v>
      </c>
      <c r="CN9" s="172">
        <f t="shared" si="48"/>
        <v>6.9</v>
      </c>
      <c r="CO9" s="176">
        <f>IF('Indicator Data'!Z9="No data","x",ROUND(IF('Indicator Data'!Z9&gt;CO$3,10,IF('Indicator Data'!Z9&lt;CO$4,0,10-(CO$3-'Indicator Data'!Z9)/(CO$3-CO$4)*10)),1))</f>
        <v>5.8</v>
      </c>
      <c r="CP9" s="172">
        <f t="shared" si="49"/>
        <v>6.4</v>
      </c>
      <c r="CQ9" s="246">
        <f>IF('Indicator Data'!AB9="No data","x",'Indicator Data'!AB9/HLOOKUP('Indicator Date'!$AB7,'Population Data'!$C$3:$M$194,ROW()-4,FALSE))</f>
        <v>1.7650708028414952E-5</v>
      </c>
      <c r="CR9" s="176">
        <f t="shared" si="30"/>
        <v>9.8000000000000007</v>
      </c>
      <c r="CS9" s="176">
        <f>IF('Indicator Data'!AC9="No data","x",ROUND(IF('Indicator Data'!AC9&gt;CS$3,0,IF('Indicator Data'!AC9&lt;CS$4,10,(CS$3-'Indicator Data'!AC9)/(CS$3-CS$4)*10)),1))</f>
        <v>6</v>
      </c>
      <c r="CT9" s="172">
        <f t="shared" si="50"/>
        <v>7.9</v>
      </c>
      <c r="CU9" s="174">
        <f t="shared" si="51"/>
        <v>7.1</v>
      </c>
      <c r="CV9" s="175">
        <f t="shared" si="31"/>
        <v>7</v>
      </c>
      <c r="CW9" s="177">
        <f t="shared" si="32"/>
        <v>3</v>
      </c>
      <c r="CX9" s="175">
        <f>ROUND(IF('Indicator Data'!AF9=0,0,IF('Indicator Data'!AF9&gt;CX$3,10,IF('Indicator Data'!AF9&lt;CX$4,0,10-(CX$3-'Indicator Data'!AF9)/(CX$3-CX$4)*10))),1)</f>
        <v>3.6</v>
      </c>
      <c r="CY9" s="175">
        <f>(ROUND(IF('Indicator Data'!AG9=0,0,IF(LOG('Indicator Data'!AG9)&gt;CY$3,10,IF(LOG('Indicator Data'!AG9)&lt;CY$4,0,10-(CY$3-LOG('Indicator Data'!AG9))/(CY$3-CY$4)*10))),1))</f>
        <v>0</v>
      </c>
      <c r="CZ9" s="177">
        <f t="shared" si="52"/>
        <v>2</v>
      </c>
      <c r="DA9" s="11"/>
      <c r="DB9" s="22"/>
    </row>
    <row r="10" spans="1:106">
      <c r="A10" s="179" t="str">
        <f>'Indicator Data'!A10</f>
        <v>Antigua and Barbuda</v>
      </c>
      <c r="B10" s="180" t="str">
        <f>'Indicator Data'!B10</f>
        <v>ATG</v>
      </c>
      <c r="C10" s="178">
        <f>ROUND(IF('Indicator Data'!C10=0,0.1,IF(LOG('Indicator Data'!C10)&gt;C$3,10,IF(LOG('Indicator Data'!C10)&lt;C$4,0,10-(C$3-LOG('Indicator Data'!C10))/(C$3-C$4)*10))),1)</f>
        <v>1.6</v>
      </c>
      <c r="D10" s="171">
        <f>ROUND(IF('Indicator Data'!D10=0,0.1,IF(LOG('Indicator Data'!D10)&gt;D$3,10,IF(LOG('Indicator Data'!D10)&lt;D$4,0,10-(D$3-LOG('Indicator Data'!D10))/(D$3-D$4)*10))),1)</f>
        <v>0.1</v>
      </c>
      <c r="E10" s="172">
        <f t="shared" si="0"/>
        <v>0.9</v>
      </c>
      <c r="F10" s="172">
        <f>(ROUND(IF('Indicator Data'!E10=0,0,IF(LOG('Indicator Data'!E10)&gt;F$3,10,IF(LOG('Indicator Data'!E10)&lt;F$4,0,10-(F$3-LOG('Indicator Data'!E10))/(F$3-F$4)*10))),1))</f>
        <v>0</v>
      </c>
      <c r="G10" s="172">
        <f>ROUND(IF('Indicator Data'!F10=0,0,IF(LOG('Indicator Data'!F10)&gt;G$3,10,IF(LOG('Indicator Data'!F10)&lt;G$4,0,10-(G$3-LOG('Indicator Data'!F10))/(G$3-G$4)*10))),1)</f>
        <v>0</v>
      </c>
      <c r="H10" s="171">
        <f>ROUND(IF('Indicator Data'!G10=0,0,IF(LOG('Indicator Data'!G10)&gt;H$3,10,IF(LOG('Indicator Data'!G10)&lt;H$4,0,10-(H$3-LOG('Indicator Data'!G10))/(H$3-H$4)*10))),1)</f>
        <v>5.0999999999999996</v>
      </c>
      <c r="I10" s="171">
        <f>ROUND(IF('Indicator Data'!H10=0,0,IF(LOG('Indicator Data'!H10)&gt;I$3,10,IF(LOG('Indicator Data'!H10)&lt;I$4,0,10-(I$3-LOG('Indicator Data'!H10))/(I$3-I$4)*10))),1)</f>
        <v>6.7</v>
      </c>
      <c r="J10" s="171">
        <f t="shared" si="1"/>
        <v>6</v>
      </c>
      <c r="K10" s="171">
        <f>ROUND(IF('Indicator Data'!I10=0,0,IF(LOG('Indicator Data'!I10)&gt;K$3,10,IF(LOG('Indicator Data'!I10)&lt;K$4,0,10-(K$3-LOG('Indicator Data'!I10))/(K$3-K$4)*10))),1)</f>
        <v>2.1</v>
      </c>
      <c r="L10" s="172">
        <f>ROUND(IF('Indicator Data'!J10=0,0,IF(LOG('Indicator Data'!J10)&gt;L$3,10,IF(LOG('Indicator Data'!J10)&lt;L$4,0,10-(L$3-LOG('Indicator Data'!J10))/(L$3-L$4)*10))),1)</f>
        <v>0</v>
      </c>
      <c r="M10" s="173">
        <f>'Indicator Data'!C10/HLOOKUP('Indicator Data'!$C$3,'Population Data'!$C$3:$M$194,ROW()-4,FALSE)</f>
        <v>2.0037294439958875E-3</v>
      </c>
      <c r="N10" s="173">
        <f>'Indicator Data'!D10/HLOOKUP('Indicator Data'!$D$3,'Population Data'!$C$3:$M$194,ROW()-4,FALSE)</f>
        <v>0</v>
      </c>
      <c r="O10" s="245">
        <f>'Indicator Data'!E10/HLOOKUP('Indicator Data'!$E$3,'Population Data'!$C$3:$M$194,ROW()-4,FALSE)</f>
        <v>0</v>
      </c>
      <c r="P10" s="173">
        <f>'Indicator Data'!F10/HLOOKUP('Indicator Data'!$F$3,'Population Data'!$C$3:$M$194,ROW()-4,FALSE)</f>
        <v>0</v>
      </c>
      <c r="Q10" s="173">
        <f>'Indicator Data'!G10/HLOOKUP('Indicator Data'!$G$3,'Population Data'!$C$3:$M$194,ROW()-4,FALSE)</f>
        <v>9.8967331710233503E-2</v>
      </c>
      <c r="R10" s="173">
        <f>'Indicator Data'!H10/HLOOKUP('Indicator Data'!$H$3,'Population Data'!$C$3:$M$194,ROW()-4,FALSE)</f>
        <v>1.6812611945851041E-2</v>
      </c>
      <c r="S10" s="173">
        <f>'Indicator Data'!I10/HLOOKUP('Indicator Data'!$I$3,'Population Data'!$C$3:$M$194,ROW()-4,FALSE)</f>
        <v>1.6873133089990581E-3</v>
      </c>
      <c r="T10" s="173">
        <f>'Indicator Data'!J10/HLOOKUP('Indicator Date'!$J8,'Population Data'!$C$3:$M$194,ROW()-4,FALSE)</f>
        <v>0</v>
      </c>
      <c r="U10" s="171">
        <f t="shared" si="2"/>
        <v>10</v>
      </c>
      <c r="V10" s="171">
        <f t="shared" si="3"/>
        <v>0</v>
      </c>
      <c r="W10" s="172">
        <f t="shared" si="4"/>
        <v>7.6</v>
      </c>
      <c r="X10" s="172">
        <f t="shared" si="33"/>
        <v>0</v>
      </c>
      <c r="Y10" s="172">
        <f t="shared" si="34"/>
        <v>0</v>
      </c>
      <c r="Z10" s="171">
        <f t="shared" si="5"/>
        <v>10</v>
      </c>
      <c r="AA10" s="171">
        <f t="shared" si="5"/>
        <v>8.4</v>
      </c>
      <c r="AB10" s="171">
        <f t="shared" si="6"/>
        <v>9.4</v>
      </c>
      <c r="AC10" s="172">
        <f t="shared" si="35"/>
        <v>5.9</v>
      </c>
      <c r="AD10" s="172">
        <f t="shared" si="36"/>
        <v>0</v>
      </c>
      <c r="AE10" s="171">
        <f>ROUND(IF('Indicator Data'!K10=0,0,IF('Indicator Data'!K10&gt;AE$3,10,IF('Indicator Data'!K10&lt;AE$4,0,10-(AE$3-'Indicator Data'!K10)/(AE$3-AE$4)*10))),1)</f>
        <v>0</v>
      </c>
      <c r="AF10" s="174">
        <f t="shared" si="7"/>
        <v>5.8</v>
      </c>
      <c r="AG10" s="174">
        <f t="shared" si="8"/>
        <v>0.1</v>
      </c>
      <c r="AH10" s="172">
        <f t="shared" si="9"/>
        <v>7.6</v>
      </c>
      <c r="AI10" s="172">
        <f t="shared" si="10"/>
        <v>7.6</v>
      </c>
      <c r="AJ10" s="174">
        <f t="shared" si="11"/>
        <v>7.6</v>
      </c>
      <c r="AK10" s="172">
        <f t="shared" si="12"/>
        <v>0</v>
      </c>
      <c r="AL10" s="175">
        <f t="shared" si="13"/>
        <v>5.0999999999999996</v>
      </c>
      <c r="AM10" s="175">
        <f t="shared" si="14"/>
        <v>0</v>
      </c>
      <c r="AN10" s="175">
        <f t="shared" si="15"/>
        <v>0</v>
      </c>
      <c r="AO10" s="175">
        <f t="shared" si="16"/>
        <v>8.1999999999999993</v>
      </c>
      <c r="AP10" s="175">
        <f t="shared" si="17"/>
        <v>4.3</v>
      </c>
      <c r="AQ10" s="174">
        <f t="shared" si="18"/>
        <v>0</v>
      </c>
      <c r="AR10" s="174" t="str">
        <f>IF('Indicator Data'!L10="No data","x",IF('Indicator Data'!BW10&lt;1000,"x",ROUND((IF('Indicator Data'!L10&gt;AR$3,10,IF('Indicator Data'!L10&lt;AR$4,0,10-(AR$3-'Indicator Data'!L10)/(AR$3-AR$4)*10))),1)))</f>
        <v>x</v>
      </c>
      <c r="AS10" s="175">
        <f t="shared" si="19"/>
        <v>0</v>
      </c>
      <c r="AT10" s="176" t="str">
        <f>IF('Indicator Data'!M10="No data","x",ROUND(IF('Indicator Data'!M10=0,0,IF(LOG('Indicator Data'!M10)&gt;AT$3,10,IF(LOG('Indicator Data'!M10)&lt;AT$4,0,10-(AT$3-LOG('Indicator Data'!M10))/(AT$3-AT$4)*10))),1))</f>
        <v>x</v>
      </c>
      <c r="AU10" s="246" t="str">
        <f>IF(AT10="x","x",'Indicator Data'!M10/HLOOKUP('Indicator Data'!$M$3,'Population Data'!$C$3:$M$194,ROW()-4,FALSE))</f>
        <v>x</v>
      </c>
      <c r="AV10" s="176" t="str">
        <f t="shared" si="20"/>
        <v>x</v>
      </c>
      <c r="AW10" s="172" t="str">
        <f t="shared" si="37"/>
        <v>x</v>
      </c>
      <c r="AX10" s="176" t="str">
        <f>IF('Indicator Data'!N10="No data","x",ROUND(IF('Indicator Data'!N10=0,0,IF(LOG('Indicator Data'!N10)&gt;AX$3,10,IF(LOG('Indicator Data'!N10)&lt;AX$4,0,10-(AX$3-LOG('Indicator Data'!N10))/(AX$3-AX$4)*10))),1))</f>
        <v>x</v>
      </c>
      <c r="AY10" s="246" t="str">
        <f>IF(AX10="x","x",'Indicator Data'!N10/HLOOKUP('Indicator Data'!$N$3,'Population Data'!$C$3:$M$194,ROW()-4,FALSE))</f>
        <v>x</v>
      </c>
      <c r="AZ10" s="176" t="str">
        <f t="shared" si="21"/>
        <v>x</v>
      </c>
      <c r="BA10" s="172" t="str">
        <f t="shared" si="38"/>
        <v>x</v>
      </c>
      <c r="BB10" s="176" t="str">
        <f>IF('Indicator Data'!O10="No data","x",ROUND(IF('Indicator Data'!O10=0,0,IF(LOG('Indicator Data'!O10)&gt;BB$3,10,IF(LOG('Indicator Data'!O10)&lt;BB$4,0,10-(BB$3-LOG('Indicator Data'!O10))/(BB$3-BB$4)*10))),1))</f>
        <v>x</v>
      </c>
      <c r="BC10" s="246" t="str">
        <f>IF(BB10="x","x",'Indicator Data'!O10/HLOOKUP('Indicator Data'!$O$3,'Population Data'!$C$3:$M$194,ROW()-4,FALSE))</f>
        <v>x</v>
      </c>
      <c r="BD10" s="176" t="str">
        <f t="shared" si="22"/>
        <v>x</v>
      </c>
      <c r="BE10" s="172" t="str">
        <f t="shared" si="39"/>
        <v>x</v>
      </c>
      <c r="BF10" s="176" t="str">
        <f>IF('Indicator Data'!P10="No data","x",ROUND(IF('Indicator Data'!P10=0,0,IF(LOG('Indicator Data'!P10)&gt;BF$3,10,IF(LOG('Indicator Data'!P10)&lt;BF$4,0,10-(BF$3-LOG('Indicator Data'!P10))/(BF$3-BF$4)*10))),1))</f>
        <v>x</v>
      </c>
      <c r="BG10" s="246" t="str">
        <f>IF(BF10="x","x",'Indicator Data'!P10/HLOOKUP('Indicator Data'!$P$3,'Population Data'!$C$3:$M$194,ROW()-4,FALSE))</f>
        <v>x</v>
      </c>
      <c r="BH10" s="176" t="str">
        <f t="shared" si="40"/>
        <v>x</v>
      </c>
      <c r="BI10" s="172" t="str">
        <f t="shared" si="41"/>
        <v>x</v>
      </c>
      <c r="BJ10" s="174" t="str">
        <f t="shared" si="42"/>
        <v>x</v>
      </c>
      <c r="BK10" s="176">
        <f>ROUND(IF('Indicator Data'!Q10=0,0,IF(LOG('Indicator Data'!Q10)&gt;BK$3,10,IF(LOG('Indicator Data'!Q10)&lt;BK$4,0,10-(BK$3-LOG('Indicator Data'!Q10))/(BK$3-BK$4)*10))),1)</f>
        <v>0</v>
      </c>
      <c r="BL10" s="224">
        <f>IF(BK10="x","x",'Indicator Data'!Q10/HLOOKUP('Indicator Data'!$Q$3,'Population Data'!$C$3:$M$194,ROW()-4,FALSE))</f>
        <v>0</v>
      </c>
      <c r="BM10" s="176">
        <f t="shared" si="23"/>
        <v>0</v>
      </c>
      <c r="BN10" s="172">
        <f t="shared" si="24"/>
        <v>0</v>
      </c>
      <c r="BO10" s="176">
        <f>ROUND(IF('Indicator Data'!S10=0,0,IF(LOG('Indicator Data'!S10)&gt;BO$3,10,IF(LOG('Indicator Data'!S10)&lt;BO$4,0,10-(BO$3-LOG('Indicator Data'!S10))/(BO$3-BO$4)*10))),1)</f>
        <v>5.3</v>
      </c>
      <c r="BP10" s="246">
        <f>IF(BO10="x","x",'Indicator Data'!S10/HLOOKUP('Indicator Data'!$S$3,'Population Data'!$C$3:$M$194,ROW()-4,FALSE))</f>
        <v>0.56631557272770416</v>
      </c>
      <c r="BQ10" s="176">
        <f t="shared" si="25"/>
        <v>6.3</v>
      </c>
      <c r="BR10" s="172">
        <f t="shared" si="43"/>
        <v>5.8</v>
      </c>
      <c r="BS10" s="176">
        <f>ROUND(IF('Indicator Data'!T10=0,0,IF(LOG('Indicator Data'!T10)&gt;BS$3,10,IF(LOG('Indicator Data'!T10)&lt;BS$4,0,10-(BS$3-LOG('Indicator Data'!T10))/(BS$3-BS$4)*10))),1)</f>
        <v>5.6</v>
      </c>
      <c r="BT10" s="173">
        <f>IF('Indicator Data'!T10/HLOOKUP('Indicator Data'!$T$3,'Population Data'!$C$3:$M$194,ROW()-4,FALSE)&gt;1,1,'Indicator Data'!T10/HLOOKUP('Indicator Data'!$T$3,'Population Data'!$C$3:$M$194,ROW()-4,FALSE))</f>
        <v>0.83496843557521938</v>
      </c>
      <c r="BU10" s="176">
        <f t="shared" si="26"/>
        <v>8.3000000000000007</v>
      </c>
      <c r="BV10" s="172">
        <f t="shared" si="44"/>
        <v>7.2</v>
      </c>
      <c r="BW10" s="176">
        <f>ROUND(IF('Indicator Data'!U10=0,0,IF(LOG('Indicator Data'!U10)&gt;BW$3,10,IF(LOG('Indicator Data'!U10)&lt;BW$4,0,10-(BW$3-LOG('Indicator Data'!U10))/(BW$3-BW$4)*10))),1)</f>
        <v>5.4</v>
      </c>
      <c r="BX10" s="246">
        <f>IF(BW10="x","x",'Indicator Data'!U10/HLOOKUP('Indicator Data'!$U$3,'Population Data'!$C$3:$M$194,ROW()-4,FALSE))</f>
        <v>0.65179531935538304</v>
      </c>
      <c r="BY10" s="176">
        <f t="shared" si="27"/>
        <v>6.5</v>
      </c>
      <c r="BZ10" s="172">
        <f t="shared" si="45"/>
        <v>6</v>
      </c>
      <c r="CA10" s="174">
        <f t="shared" si="28"/>
        <v>5.3</v>
      </c>
      <c r="CB10" s="176">
        <f>IF('Indicator Data'!BN10="No data","x",ROUND(IF('Indicator Data'!BN10&gt;CB$3,0,IF('Indicator Data'!BN10&lt;CB$4,10,(CB$3-'Indicator Data'!BN10)/(CB$3-CB$4)*10)),1))</f>
        <v>0.3</v>
      </c>
      <c r="CC10" s="176">
        <f>IF('Indicator Data'!BO10="No data","x",ROUND(IF('Indicator Data'!BO10&gt;CC$3,0,IF('Indicator Data'!BO10&lt;CC$4,10,(CC$3-'Indicator Data'!BO10)/(CC$3-CC$4)*10)),1))</f>
        <v>0.3</v>
      </c>
      <c r="CD10" s="176" t="str">
        <f>IF('Indicator Data'!AA10="No data","x",ROUND(IF('Indicator Data'!AA10&gt;CD$3,0,IF('Indicator Data'!AA10&lt;CD$4,10,(CD$3-'Indicator Data'!AA10)/(CD$3-CD$4)*10)),1))</f>
        <v>x</v>
      </c>
      <c r="CE10" s="172">
        <f t="shared" si="29"/>
        <v>0.3</v>
      </c>
      <c r="CF10" s="176">
        <f>IF('Indicator Data'!V10="No data","x",ROUND(IF(LOG('Indicator Data'!V10)&gt;CF$3,10,IF(LOG('Indicator Data'!V10)&lt;CF$4,0,10-(CF$3-LOG('Indicator Data'!V10))/(CF$3-CF$4)*10)),1))</f>
        <v>7.8</v>
      </c>
      <c r="CG10" s="176">
        <f>IF('Indicator Data'!W10="No data","x",ROUND(IF('Indicator Data'!W10&gt;CG$3,10,IF('Indicator Data'!W10&lt;CG$4,0,10-(CG$3-'Indicator Data'!W10)/(CG$3-CG$4)*10)),1))</f>
        <v>1</v>
      </c>
      <c r="CH10" s="176">
        <f>IF('Indicator Data'!X10="No data","x",ROUND(IF('Indicator Data'!X10&gt;CH$3,10,IF('Indicator Data'!X10&lt;CH$4,0,10-(CH$3-'Indicator Data'!X10)/(CH$3-CH$4)*10)),1))</f>
        <v>2.4</v>
      </c>
      <c r="CI10" s="176" t="str">
        <f>IF('Indicator Data'!Y10="No data","x",ROUND(IF('Indicator Data'!Y10&gt;CI$3,10,IF('Indicator Data'!Y10&lt;CI$4,0,10-(CI$3-'Indicator Data'!Y10)/(CI$3-CI$4)*10)),1))</f>
        <v>x</v>
      </c>
      <c r="CJ10" s="172">
        <f t="shared" si="46"/>
        <v>3.7</v>
      </c>
      <c r="CK10" s="174">
        <f t="shared" si="47"/>
        <v>2.6</v>
      </c>
      <c r="CL10" s="176">
        <f>IF('Indicator Data'!AD10="No data","x",ROUND(IF('Indicator Data'!AD10&gt;CL$3,10,IF('Indicator Data'!AD10&lt;CL$4,0,10-(CL$3-'Indicator Data'!AD10)/(CL$3-CL$4)*10)),1))</f>
        <v>0.3</v>
      </c>
      <c r="CM10" s="176">
        <f>IF('Indicator Data'!AE10="No data","x",ROUND(IF('Indicator Data'!AE10&gt;CM$3,10,IF('Indicator Data'!AE10&lt;CM$4,0,10-(CM$3-'Indicator Data'!AE10)/(CM$3-CM$4)*10)),1))</f>
        <v>0.6</v>
      </c>
      <c r="CN10" s="172">
        <f t="shared" si="48"/>
        <v>2.4</v>
      </c>
      <c r="CO10" s="176">
        <f>IF('Indicator Data'!Z10="No data","x",ROUND(IF('Indicator Data'!Z10&gt;CO$3,10,IF('Indicator Data'!Z10&lt;CO$4,0,10-(CO$3-'Indicator Data'!Z10)/(CO$3-CO$4)*10)),1))</f>
        <v>0.2</v>
      </c>
      <c r="CP10" s="172">
        <f t="shared" si="49"/>
        <v>0.3</v>
      </c>
      <c r="CQ10" s="256" t="str">
        <f>IF('Indicator Data'!AB10="No data","x",'Indicator Data'!AB10/HLOOKUP('Indicator Date'!$AB8,'Population Data'!$C$3:$M$194,ROW()-4,FALSE))</f>
        <v>x</v>
      </c>
      <c r="CR10" s="176" t="str">
        <f t="shared" si="30"/>
        <v>x</v>
      </c>
      <c r="CS10" s="176" t="str">
        <f>IF('Indicator Data'!AC10="No data","x",ROUND(IF('Indicator Data'!AC10&gt;CS$3,0,IF('Indicator Data'!AC10&lt;CS$4,10,(CS$3-'Indicator Data'!AC10)/(CS$3-CS$4)*10)),1))</f>
        <v>x</v>
      </c>
      <c r="CT10" s="172" t="str">
        <f t="shared" si="50"/>
        <v>x</v>
      </c>
      <c r="CU10" s="174">
        <f t="shared" si="51"/>
        <v>1.4</v>
      </c>
      <c r="CV10" s="175">
        <f t="shared" si="31"/>
        <v>3.3</v>
      </c>
      <c r="CW10" s="177">
        <f t="shared" si="32"/>
        <v>3.7</v>
      </c>
      <c r="CX10" s="175">
        <f>ROUND(IF('Indicator Data'!AF10=0,0,IF('Indicator Data'!AF10&gt;CX$3,10,IF('Indicator Data'!AF10&lt;CX$4,0,10-(CX$3-'Indicator Data'!AF10)/(CX$3-CX$4)*10))),1)</f>
        <v>0</v>
      </c>
      <c r="CY10" s="175">
        <f>(ROUND(IF('Indicator Data'!AG10=0,0,IF(LOG('Indicator Data'!AG10)&gt;CY$3,10,IF(LOG('Indicator Data'!AG10)&lt;CY$4,0,10-(CY$3-LOG('Indicator Data'!AG10))/(CY$3-CY$4)*10))),1))</f>
        <v>0</v>
      </c>
      <c r="CZ10" s="177">
        <f t="shared" si="52"/>
        <v>0</v>
      </c>
      <c r="DA10" s="11"/>
      <c r="DB10" s="22"/>
    </row>
    <row r="11" spans="1:106">
      <c r="A11" s="179" t="str">
        <f>'Indicator Data'!A11</f>
        <v>Argentina</v>
      </c>
      <c r="B11" s="180" t="str">
        <f>'Indicator Data'!B11</f>
        <v>ARG</v>
      </c>
      <c r="C11" s="178">
        <f>ROUND(IF('Indicator Data'!C11=0,0.1,IF(LOG('Indicator Data'!C11)&gt;C$3,10,IF(LOG('Indicator Data'!C11)&lt;C$4,0,10-(C$3-LOG('Indicator Data'!C11))/(C$3-C$4)*10))),1)</f>
        <v>7.7</v>
      </c>
      <c r="D11" s="171">
        <f>ROUND(IF('Indicator Data'!D11=0,0.1,IF(LOG('Indicator Data'!D11)&gt;D$3,10,IF(LOG('Indicator Data'!D11)&lt;D$4,0,10-(D$3-LOG('Indicator Data'!D11))/(D$3-D$4)*10))),1)</f>
        <v>7.7</v>
      </c>
      <c r="E11" s="172">
        <f t="shared" si="0"/>
        <v>7.7</v>
      </c>
      <c r="F11" s="172">
        <f>(ROUND(IF('Indicator Data'!E11=0,0,IF(LOG('Indicator Data'!E11)&gt;F$3,10,IF(LOG('Indicator Data'!E11)&lt;F$4,0,10-(F$3-LOG('Indicator Data'!E11))/(F$3-F$4)*10))),1))</f>
        <v>8</v>
      </c>
      <c r="G11" s="172">
        <f>ROUND(IF('Indicator Data'!F11=0,0,IF(LOG('Indicator Data'!F11)&gt;G$3,10,IF(LOG('Indicator Data'!F11)&lt;G$4,0,10-(G$3-LOG('Indicator Data'!F11))/(G$3-G$4)*10))),1)</f>
        <v>0</v>
      </c>
      <c r="H11" s="171">
        <f>ROUND(IF('Indicator Data'!G11=0,0,IF(LOG('Indicator Data'!G11)&gt;H$3,10,IF(LOG('Indicator Data'!G11)&lt;H$4,0,10-(H$3-LOG('Indicator Data'!G11))/(H$3-H$4)*10))),1)</f>
        <v>0</v>
      </c>
      <c r="I11" s="171">
        <f>ROUND(IF('Indicator Data'!H11=0,0,IF(LOG('Indicator Data'!H11)&gt;I$3,10,IF(LOG('Indicator Data'!H11)&lt;I$4,0,10-(I$3-LOG('Indicator Data'!H11))/(I$3-I$4)*10))),1)</f>
        <v>0</v>
      </c>
      <c r="J11" s="171">
        <f t="shared" si="1"/>
        <v>0</v>
      </c>
      <c r="K11" s="171">
        <f>ROUND(IF('Indicator Data'!I11=0,0,IF(LOG('Indicator Data'!I11)&gt;K$3,10,IF(LOG('Indicator Data'!I11)&lt;K$4,0,10-(K$3-LOG('Indicator Data'!I11))/(K$3-K$4)*10))),1)</f>
        <v>5.0999999999999996</v>
      </c>
      <c r="L11" s="172">
        <f>ROUND(IF('Indicator Data'!J11=0,0,IF(LOG('Indicator Data'!J11)&gt;L$3,10,IF(LOG('Indicator Data'!J11)&lt;L$4,0,10-(L$3-LOG('Indicator Data'!J11))/(L$3-L$4)*10))),1)</f>
        <v>5</v>
      </c>
      <c r="M11" s="173">
        <f>'Indicator Data'!C11/HLOOKUP('Indicator Data'!$C$3,'Population Data'!$C$3:$M$194,ROW()-4,FALSE)</f>
        <v>5.3922839118023837E-4</v>
      </c>
      <c r="N11" s="173">
        <f>'Indicator Data'!D11/HLOOKUP('Indicator Data'!$D$3,'Population Data'!$C$3:$M$194,ROW()-4,FALSE)</f>
        <v>1.5831681961298968E-4</v>
      </c>
      <c r="O11" s="245">
        <f>'Indicator Data'!E11/HLOOKUP('Indicator Data'!$E$3,'Population Data'!$C$3:$M$194,ROW()-4,FALSE)</f>
        <v>9.1847326903942966E-3</v>
      </c>
      <c r="P11" s="173">
        <f>'Indicator Data'!F11/HLOOKUP('Indicator Data'!$F$3,'Population Data'!$C$3:$M$194,ROW()-4,FALSE)</f>
        <v>0</v>
      </c>
      <c r="Q11" s="173">
        <f>'Indicator Data'!G11/HLOOKUP('Indicator Data'!$G$3,'Population Data'!$C$3:$M$194,ROW()-4,FALSE)</f>
        <v>0</v>
      </c>
      <c r="R11" s="173">
        <f>'Indicator Data'!H11/HLOOKUP('Indicator Data'!$H$3,'Population Data'!$C$3:$M$194,ROW()-4,FALSE)</f>
        <v>0</v>
      </c>
      <c r="S11" s="173">
        <f>'Indicator Data'!I11/HLOOKUP('Indicator Data'!$I$3,'Population Data'!$C$3:$M$194,ROW()-4,FALSE)</f>
        <v>7.341938689046351E-5</v>
      </c>
      <c r="T11" s="173">
        <f>'Indicator Data'!J11/HLOOKUP('Indicator Date'!$J9,'Population Data'!$C$3:$M$194,ROW()-4,FALSE)</f>
        <v>2.1731669171138432E-5</v>
      </c>
      <c r="U11" s="171">
        <f t="shared" si="2"/>
        <v>2.7</v>
      </c>
      <c r="V11" s="171">
        <f t="shared" si="3"/>
        <v>0.8</v>
      </c>
      <c r="W11" s="172">
        <f t="shared" si="4"/>
        <v>1.8</v>
      </c>
      <c r="X11" s="172">
        <f t="shared" si="33"/>
        <v>7.4</v>
      </c>
      <c r="Y11" s="172">
        <f t="shared" si="34"/>
        <v>0</v>
      </c>
      <c r="Z11" s="171">
        <f t="shared" si="5"/>
        <v>0</v>
      </c>
      <c r="AA11" s="171">
        <f t="shared" si="5"/>
        <v>0</v>
      </c>
      <c r="AB11" s="171">
        <f t="shared" si="6"/>
        <v>0</v>
      </c>
      <c r="AC11" s="172">
        <f t="shared" si="35"/>
        <v>2</v>
      </c>
      <c r="AD11" s="172">
        <f t="shared" si="36"/>
        <v>0</v>
      </c>
      <c r="AE11" s="171">
        <f>ROUND(IF('Indicator Data'!K11=0,0,IF('Indicator Data'!K11&gt;AE$3,10,IF('Indicator Data'!K11&lt;AE$4,0,10-(AE$3-'Indicator Data'!K11)/(AE$3-AE$4)*10))),1)</f>
        <v>3.8</v>
      </c>
      <c r="AF11" s="174">
        <f t="shared" si="7"/>
        <v>5.2</v>
      </c>
      <c r="AG11" s="174">
        <f t="shared" si="8"/>
        <v>4.3</v>
      </c>
      <c r="AH11" s="172">
        <f t="shared" si="9"/>
        <v>0</v>
      </c>
      <c r="AI11" s="172">
        <f t="shared" si="10"/>
        <v>0</v>
      </c>
      <c r="AJ11" s="174">
        <f t="shared" si="11"/>
        <v>0</v>
      </c>
      <c r="AK11" s="172">
        <f t="shared" si="12"/>
        <v>2.9</v>
      </c>
      <c r="AL11" s="175">
        <f t="shared" si="13"/>
        <v>5.5</v>
      </c>
      <c r="AM11" s="175">
        <f t="shared" si="14"/>
        <v>7.7</v>
      </c>
      <c r="AN11" s="175">
        <f t="shared" si="15"/>
        <v>0</v>
      </c>
      <c r="AO11" s="175">
        <f t="shared" si="16"/>
        <v>0</v>
      </c>
      <c r="AP11" s="175">
        <f t="shared" si="17"/>
        <v>3.7</v>
      </c>
      <c r="AQ11" s="174">
        <f t="shared" si="18"/>
        <v>3.4</v>
      </c>
      <c r="AR11" s="174">
        <f>IF('Indicator Data'!L11="No data","x",IF('Indicator Data'!BW11&lt;1000,"x",ROUND((IF('Indicator Data'!L11&gt;AR$3,10,IF('Indicator Data'!L11&lt;AR$4,0,10-(AR$3-'Indicator Data'!L11)/(AR$3-AR$4)*10))),1)))</f>
        <v>7.5</v>
      </c>
      <c r="AS11" s="175">
        <f t="shared" si="19"/>
        <v>5.5</v>
      </c>
      <c r="AT11" s="176" t="str">
        <f>IF('Indicator Data'!M11="No data","x",ROUND(IF('Indicator Data'!M11=0,0,IF(LOG('Indicator Data'!M11)&gt;AT$3,10,IF(LOG('Indicator Data'!M11)&lt;AT$4,0,10-(AT$3-LOG('Indicator Data'!M11))/(AT$3-AT$4)*10))),1))</f>
        <v>x</v>
      </c>
      <c r="AU11" s="246" t="str">
        <f>IF(AT11="x","x",'Indicator Data'!M11/HLOOKUP('Indicator Data'!$M$3,'Population Data'!$C$3:$M$194,ROW()-4,FALSE))</f>
        <v>x</v>
      </c>
      <c r="AV11" s="176" t="str">
        <f t="shared" si="20"/>
        <v>x</v>
      </c>
      <c r="AW11" s="172" t="str">
        <f t="shared" si="37"/>
        <v>x</v>
      </c>
      <c r="AX11" s="176" t="str">
        <f>IF('Indicator Data'!N11="No data","x",ROUND(IF('Indicator Data'!N11=0,0,IF(LOG('Indicator Data'!N11)&gt;AX$3,10,IF(LOG('Indicator Data'!N11)&lt;AX$4,0,10-(AX$3-LOG('Indicator Data'!N11))/(AX$3-AX$4)*10))),1))</f>
        <v>x</v>
      </c>
      <c r="AY11" s="246" t="str">
        <f>IF(AX11="x","x",'Indicator Data'!N11/HLOOKUP('Indicator Data'!$N$3,'Population Data'!$C$3:$M$194,ROW()-4,FALSE))</f>
        <v>x</v>
      </c>
      <c r="AZ11" s="176" t="str">
        <f t="shared" si="21"/>
        <v>x</v>
      </c>
      <c r="BA11" s="172" t="str">
        <f t="shared" si="38"/>
        <v>x</v>
      </c>
      <c r="BB11" s="176" t="str">
        <f>IF('Indicator Data'!O11="No data","x",ROUND(IF('Indicator Data'!O11=0,0,IF(LOG('Indicator Data'!O11)&gt;BB$3,10,IF(LOG('Indicator Data'!O11)&lt;BB$4,0,10-(BB$3-LOG('Indicator Data'!O11))/(BB$3-BB$4)*10))),1))</f>
        <v>x</v>
      </c>
      <c r="BC11" s="246" t="str">
        <f>IF(BB11="x","x",'Indicator Data'!O11/HLOOKUP('Indicator Data'!$O$3,'Population Data'!$C$3:$M$194,ROW()-4,FALSE))</f>
        <v>x</v>
      </c>
      <c r="BD11" s="176" t="str">
        <f t="shared" si="22"/>
        <v>x</v>
      </c>
      <c r="BE11" s="172" t="str">
        <f t="shared" si="39"/>
        <v>x</v>
      </c>
      <c r="BF11" s="176" t="str">
        <f>IF('Indicator Data'!P11="No data","x",ROUND(IF('Indicator Data'!P11=0,0,IF(LOG('Indicator Data'!P11)&gt;BF$3,10,IF(LOG('Indicator Data'!P11)&lt;BF$4,0,10-(BF$3-LOG('Indicator Data'!P11))/(BF$3-BF$4)*10))),1))</f>
        <v>x</v>
      </c>
      <c r="BG11" s="246" t="str">
        <f>IF(BF11="x","x",'Indicator Data'!P11/HLOOKUP('Indicator Data'!$P$3,'Population Data'!$C$3:$M$194,ROW()-4,FALSE))</f>
        <v>x</v>
      </c>
      <c r="BH11" s="176" t="str">
        <f t="shared" si="40"/>
        <v>x</v>
      </c>
      <c r="BI11" s="172" t="str">
        <f t="shared" si="41"/>
        <v>x</v>
      </c>
      <c r="BJ11" s="174" t="str">
        <f t="shared" si="42"/>
        <v>x</v>
      </c>
      <c r="BK11" s="176">
        <f>ROUND(IF('Indicator Data'!Q11=0,0,IF(LOG('Indicator Data'!Q11)&gt;BK$3,10,IF(LOG('Indicator Data'!Q11)&lt;BK$4,0,10-(BK$3-LOG('Indicator Data'!Q11))/(BK$3-BK$4)*10))),1)</f>
        <v>0</v>
      </c>
      <c r="BL11" s="224">
        <f>IF(BK11="x","x",'Indicator Data'!Q11/HLOOKUP('Indicator Data'!$Q$3,'Population Data'!$C$3:$M$194,ROW()-4,FALSE))</f>
        <v>0</v>
      </c>
      <c r="BM11" s="176">
        <f t="shared" si="23"/>
        <v>0</v>
      </c>
      <c r="BN11" s="172">
        <f t="shared" si="24"/>
        <v>0</v>
      </c>
      <c r="BO11" s="176">
        <f>ROUND(IF('Indicator Data'!S11=0,0,IF(LOG('Indicator Data'!S11)&gt;BO$3,10,IF(LOG('Indicator Data'!S11)&lt;BO$4,0,10-(BO$3-LOG('Indicator Data'!S11))/(BO$3-BO$4)*10))),1)</f>
        <v>8.1999999999999993</v>
      </c>
      <c r="BP11" s="246">
        <f>IF(BO11="x","x",'Indicator Data'!S11/HLOOKUP('Indicator Data'!$S$3,'Population Data'!$C$3:$M$194,ROW()-4,FALSE))</f>
        <v>0.12344080379234244</v>
      </c>
      <c r="BQ11" s="176">
        <f t="shared" si="25"/>
        <v>1.4</v>
      </c>
      <c r="BR11" s="172">
        <f t="shared" si="43"/>
        <v>5.8</v>
      </c>
      <c r="BS11" s="176">
        <f>ROUND(IF('Indicator Data'!T11=0,0,IF(LOG('Indicator Data'!T11)&gt;BS$3,10,IF(LOG('Indicator Data'!T11)&lt;BS$4,0,10-(BS$3-LOG('Indicator Data'!T11))/(BS$3-BS$4)*10))),1)</f>
        <v>9.1999999999999993</v>
      </c>
      <c r="BT11" s="173">
        <f>IF('Indicator Data'!T11/HLOOKUP('Indicator Data'!$T$3,'Population Data'!$C$3:$M$194,ROW()-4,FALSE)&gt;1,1,'Indicator Data'!T11/HLOOKUP('Indicator Data'!$T$3,'Population Data'!$C$3:$M$194,ROW()-4,FALSE))</f>
        <v>0.57545818557898454</v>
      </c>
      <c r="BU11" s="176">
        <f t="shared" si="26"/>
        <v>5.8</v>
      </c>
      <c r="BV11" s="172">
        <f t="shared" si="44"/>
        <v>7.9</v>
      </c>
      <c r="BW11" s="176">
        <f>ROUND(IF('Indicator Data'!U11=0,0,IF(LOG('Indicator Data'!U11)&gt;BW$3,10,IF(LOG('Indicator Data'!U11)&lt;BW$4,0,10-(BW$3-LOG('Indicator Data'!U11))/(BW$3-BW$4)*10))),1)</f>
        <v>7.9</v>
      </c>
      <c r="BX11" s="246">
        <f>IF(BW11="x","x",'Indicator Data'!U11/HLOOKUP('Indicator Data'!$U$3,'Population Data'!$C$3:$M$194,ROW()-4,FALSE))</f>
        <v>7.1957589177058273E-2</v>
      </c>
      <c r="BY11" s="176">
        <f t="shared" si="27"/>
        <v>0.7</v>
      </c>
      <c r="BZ11" s="172">
        <f t="shared" si="45"/>
        <v>5.3</v>
      </c>
      <c r="CA11" s="174">
        <f t="shared" si="28"/>
        <v>5.4</v>
      </c>
      <c r="CB11" s="176">
        <f>IF('Indicator Data'!BN11="No data","x",ROUND(IF('Indicator Data'!BN11&gt;CB$3,0,IF('Indicator Data'!BN11&lt;CB$4,10,(CB$3-'Indicator Data'!BN11)/(CB$3-CB$4)*10)),1))</f>
        <v>0.6</v>
      </c>
      <c r="CC11" s="176">
        <f>IF('Indicator Data'!BO11="No data","x",ROUND(IF('Indicator Data'!BO11&gt;CC$3,0,IF('Indicator Data'!BO11&lt;CC$4,10,(CC$3-'Indicator Data'!BO11)/(CC$3-CC$4)*10)),1))</f>
        <v>0.2</v>
      </c>
      <c r="CD11" s="176" t="str">
        <f>IF('Indicator Data'!AA11="No data","x",ROUND(IF('Indicator Data'!AA11&gt;CD$3,0,IF('Indicator Data'!AA11&lt;CD$4,10,(CD$3-'Indicator Data'!AA11)/(CD$3-CD$4)*10)),1))</f>
        <v>x</v>
      </c>
      <c r="CE11" s="172">
        <f t="shared" si="29"/>
        <v>0.4</v>
      </c>
      <c r="CF11" s="176">
        <f>IF('Indicator Data'!V11="No data","x",ROUND(IF(LOG('Indicator Data'!V11)&gt;CF$3,10,IF(LOG('Indicator Data'!V11)&lt;CF$4,0,10-(CF$3-LOG('Indicator Data'!V11))/(CF$3-CF$4)*10)),1))</f>
        <v>4.0999999999999996</v>
      </c>
      <c r="CG11" s="176">
        <f>IF('Indicator Data'!W11="No data","x",ROUND(IF('Indicator Data'!W11&gt;CG$3,10,IF('Indicator Data'!W11&lt;CG$4,0,10-(CG$3-'Indicator Data'!W11)/(CG$3-CG$4)*10)),1))</f>
        <v>2.1</v>
      </c>
      <c r="CH11" s="176">
        <f>IF('Indicator Data'!X11="No data","x",ROUND(IF('Indicator Data'!X11&gt;CH$3,10,IF('Indicator Data'!X11&lt;CH$4,0,10-(CH$3-'Indicator Data'!X11)/(CH$3-CH$4)*10)),1))</f>
        <v>9.1999999999999993</v>
      </c>
      <c r="CI11" s="176">
        <f>IF('Indicator Data'!Y11="No data","x",ROUND(IF('Indicator Data'!Y11&gt;CI$3,10,IF('Indicator Data'!Y11&lt;CI$4,0,10-(CI$3-'Indicator Data'!Y11)/(CI$3-CI$4)*10)),1))</f>
        <v>2.4</v>
      </c>
      <c r="CJ11" s="172">
        <f t="shared" si="46"/>
        <v>4.5</v>
      </c>
      <c r="CK11" s="174">
        <f t="shared" si="47"/>
        <v>3.1</v>
      </c>
      <c r="CL11" s="176">
        <f>IF('Indicator Data'!AD11="No data","x",ROUND(IF('Indicator Data'!AD11&gt;CL$3,10,IF('Indicator Data'!AD11&lt;CL$4,0,10-(CL$3-'Indicator Data'!AD11)/(CL$3-CL$4)*10)),1))</f>
        <v>1.6</v>
      </c>
      <c r="CM11" s="176">
        <f>IF('Indicator Data'!AE11="No data","x",ROUND(IF('Indicator Data'!AE11&gt;CM$3,10,IF('Indicator Data'!AE11&lt;CM$4,0,10-(CM$3-'Indicator Data'!AE11)/(CM$3-CM$4)*10)),1))</f>
        <v>0.5</v>
      </c>
      <c r="CN11" s="172">
        <f t="shared" si="48"/>
        <v>3.3</v>
      </c>
      <c r="CO11" s="176">
        <f>IF('Indicator Data'!Z11="No data","x",ROUND(IF('Indicator Data'!Z11&gt;CO$3,10,IF('Indicator Data'!Z11&lt;CO$4,0,10-(CO$3-'Indicator Data'!Z11)/(CO$3-CO$4)*10)),1))</f>
        <v>0.5</v>
      </c>
      <c r="CP11" s="172">
        <f t="shared" si="49"/>
        <v>0.4</v>
      </c>
      <c r="CQ11" s="246">
        <f>IF('Indicator Data'!AB11="No data","x",'Indicator Data'!AB11/HLOOKUP('Indicator Date'!$AB9,'Population Data'!$C$3:$M$194,ROW()-4,FALSE))</f>
        <v>2.3171034776218937E-4</v>
      </c>
      <c r="CR11" s="176">
        <f t="shared" si="30"/>
        <v>7.7</v>
      </c>
      <c r="CS11" s="176">
        <f>IF('Indicator Data'!AC11="No data","x",ROUND(IF('Indicator Data'!AC11&gt;CS$3,0,IF('Indicator Data'!AC11&lt;CS$4,10,(CS$3-'Indicator Data'!AC11)/(CS$3-CS$4)*10)),1))</f>
        <v>2</v>
      </c>
      <c r="CT11" s="172">
        <f t="shared" si="50"/>
        <v>4.9000000000000004</v>
      </c>
      <c r="CU11" s="174">
        <f t="shared" si="51"/>
        <v>2.9</v>
      </c>
      <c r="CV11" s="175">
        <f t="shared" si="31"/>
        <v>3.9</v>
      </c>
      <c r="CW11" s="177">
        <f t="shared" si="32"/>
        <v>4.3</v>
      </c>
      <c r="CX11" s="175">
        <f>ROUND(IF('Indicator Data'!AF11=0,0,IF('Indicator Data'!AF11&gt;CX$3,10,IF('Indicator Data'!AF11&lt;CX$4,0,10-(CX$3-'Indicator Data'!AF11)/(CX$3-CX$4)*10))),1)</f>
        <v>0.3</v>
      </c>
      <c r="CY11" s="175">
        <f>(ROUND(IF('Indicator Data'!AG11=0,0,IF(LOG('Indicator Data'!AG11)&gt;CY$3,10,IF(LOG('Indicator Data'!AG11)&lt;CY$4,0,10-(CY$3-LOG('Indicator Data'!AG11))/(CY$3-CY$4)*10))),1))</f>
        <v>0</v>
      </c>
      <c r="CZ11" s="177">
        <f t="shared" si="52"/>
        <v>0.2</v>
      </c>
      <c r="DA11" s="11"/>
      <c r="DB11" s="22"/>
    </row>
    <row r="12" spans="1:106">
      <c r="A12" s="179" t="str">
        <f>'Indicator Data'!A12</f>
        <v>Armenia</v>
      </c>
      <c r="B12" s="180" t="str">
        <f>'Indicator Data'!B12</f>
        <v>ARM</v>
      </c>
      <c r="C12" s="178">
        <f>ROUND(IF('Indicator Data'!C12=0,0.1,IF(LOG('Indicator Data'!C12)&gt;C$3,10,IF(LOG('Indicator Data'!C12)&lt;C$4,0,10-(C$3-LOG('Indicator Data'!C12))/(C$3-C$4)*10))),1)</f>
        <v>5.8</v>
      </c>
      <c r="D12" s="171">
        <f>ROUND(IF('Indicator Data'!D12=0,0.1,IF(LOG('Indicator Data'!D12)&gt;D$3,10,IF(LOG('Indicator Data'!D12)&lt;D$4,0,10-(D$3-LOG('Indicator Data'!D12))/(D$3-D$4)*10))),1)</f>
        <v>6.2</v>
      </c>
      <c r="E12" s="172">
        <f t="shared" si="0"/>
        <v>6</v>
      </c>
      <c r="F12" s="172">
        <f>(ROUND(IF('Indicator Data'!E12=0,0,IF(LOG('Indicator Data'!E12)&gt;F$3,10,IF(LOG('Indicator Data'!E12)&lt;F$4,0,10-(F$3-LOG('Indicator Data'!E12))/(F$3-F$4)*10))),1))</f>
        <v>4.4000000000000004</v>
      </c>
      <c r="G12" s="172">
        <f>ROUND(IF('Indicator Data'!F12=0,0,IF(LOG('Indicator Data'!F12)&gt;G$3,10,IF(LOG('Indicator Data'!F12)&lt;G$4,0,10-(G$3-LOG('Indicator Data'!F12))/(G$3-G$4)*10))),1)</f>
        <v>0</v>
      </c>
      <c r="H12" s="171">
        <f>ROUND(IF('Indicator Data'!G12=0,0,IF(LOG('Indicator Data'!G12)&gt;H$3,10,IF(LOG('Indicator Data'!G12)&lt;H$4,0,10-(H$3-LOG('Indicator Data'!G12))/(H$3-H$4)*10))),1)</f>
        <v>0</v>
      </c>
      <c r="I12" s="171">
        <f>ROUND(IF('Indicator Data'!H12=0,0,IF(LOG('Indicator Data'!H12)&gt;I$3,10,IF(LOG('Indicator Data'!H12)&lt;I$4,0,10-(I$3-LOG('Indicator Data'!H12))/(I$3-I$4)*10))),1)</f>
        <v>0</v>
      </c>
      <c r="J12" s="171">
        <f t="shared" si="1"/>
        <v>0</v>
      </c>
      <c r="K12" s="171">
        <f>ROUND(IF('Indicator Data'!I12=0,0,IF(LOG('Indicator Data'!I12)&gt;K$3,10,IF(LOG('Indicator Data'!I12)&lt;K$4,0,10-(K$3-LOG('Indicator Data'!I12))/(K$3-K$4)*10))),1)</f>
        <v>0</v>
      </c>
      <c r="L12" s="172">
        <f>ROUND(IF('Indicator Data'!J12=0,0,IF(LOG('Indicator Data'!J12)&gt;L$3,10,IF(LOG('Indicator Data'!J12)&lt;L$4,0,10-(L$3-LOG('Indicator Data'!J12))/(L$3-L$4)*10))),1)</f>
        <v>7.3</v>
      </c>
      <c r="M12" s="173">
        <f>'Indicator Data'!C12/HLOOKUP('Indicator Data'!$C$3,'Population Data'!$C$3:$M$194,ROW()-4,FALSE)</f>
        <v>2.1115021013815259E-3</v>
      </c>
      <c r="N12" s="173">
        <f>'Indicator Data'!D12/HLOOKUP('Indicator Data'!$D$3,'Population Data'!$C$3:$M$194,ROW()-4,FALSE)</f>
        <v>6.8156004673552702E-4</v>
      </c>
      <c r="O12" s="245">
        <f>'Indicator Data'!E12/HLOOKUP('Indicator Data'!$E$3,'Population Data'!$C$3:$M$194,ROW()-4,FALSE)</f>
        <v>4.2240173324969337E-3</v>
      </c>
      <c r="P12" s="173">
        <f>'Indicator Data'!F12/HLOOKUP('Indicator Data'!$F$3,'Population Data'!$C$3:$M$194,ROW()-4,FALSE)</f>
        <v>0</v>
      </c>
      <c r="Q12" s="173">
        <f>'Indicator Data'!G12/HLOOKUP('Indicator Data'!$G$3,'Population Data'!$C$3:$M$194,ROW()-4,FALSE)</f>
        <v>0</v>
      </c>
      <c r="R12" s="173">
        <f>'Indicator Data'!H12/HLOOKUP('Indicator Data'!$H$3,'Population Data'!$C$3:$M$194,ROW()-4,FALSE)</f>
        <v>0</v>
      </c>
      <c r="S12" s="173">
        <f>'Indicator Data'!I12/HLOOKUP('Indicator Data'!$I$3,'Population Data'!$C$3:$M$194,ROW()-4,FALSE)</f>
        <v>0</v>
      </c>
      <c r="T12" s="173">
        <f>'Indicator Data'!J12/HLOOKUP('Indicator Date'!$J10,'Population Data'!$C$3:$M$194,ROW()-4,FALSE)</f>
        <v>3.0546357143763506E-3</v>
      </c>
      <c r="U12" s="171">
        <f t="shared" si="2"/>
        <v>10</v>
      </c>
      <c r="V12" s="171">
        <f t="shared" si="3"/>
        <v>3.4</v>
      </c>
      <c r="W12" s="172">
        <f t="shared" si="4"/>
        <v>8.1999999999999993</v>
      </c>
      <c r="X12" s="172">
        <f t="shared" si="33"/>
        <v>6.1</v>
      </c>
      <c r="Y12" s="172">
        <f t="shared" si="34"/>
        <v>0</v>
      </c>
      <c r="Z12" s="171">
        <f t="shared" si="5"/>
        <v>0</v>
      </c>
      <c r="AA12" s="171">
        <f t="shared" si="5"/>
        <v>0</v>
      </c>
      <c r="AB12" s="171">
        <f t="shared" si="6"/>
        <v>0</v>
      </c>
      <c r="AC12" s="172">
        <f t="shared" si="35"/>
        <v>0</v>
      </c>
      <c r="AD12" s="172">
        <f t="shared" si="36"/>
        <v>1</v>
      </c>
      <c r="AE12" s="171">
        <f>ROUND(IF('Indicator Data'!K12=0,0,IF('Indicator Data'!K12&gt;AE$3,10,IF('Indicator Data'!K12&lt;AE$4,0,10-(AE$3-'Indicator Data'!K12)/(AE$3-AE$4)*10))),1)</f>
        <v>1</v>
      </c>
      <c r="AF12" s="174">
        <f t="shared" si="7"/>
        <v>7.9</v>
      </c>
      <c r="AG12" s="174">
        <f t="shared" si="8"/>
        <v>4.8</v>
      </c>
      <c r="AH12" s="172">
        <f t="shared" si="9"/>
        <v>0</v>
      </c>
      <c r="AI12" s="172">
        <f t="shared" si="10"/>
        <v>0</v>
      </c>
      <c r="AJ12" s="174">
        <f t="shared" si="11"/>
        <v>0</v>
      </c>
      <c r="AK12" s="172">
        <f t="shared" si="12"/>
        <v>4.9000000000000004</v>
      </c>
      <c r="AL12" s="175">
        <f t="shared" si="13"/>
        <v>7.3</v>
      </c>
      <c r="AM12" s="175">
        <f t="shared" si="14"/>
        <v>5.3</v>
      </c>
      <c r="AN12" s="175">
        <f t="shared" si="15"/>
        <v>0</v>
      </c>
      <c r="AO12" s="175">
        <f t="shared" si="16"/>
        <v>0</v>
      </c>
      <c r="AP12" s="175">
        <f t="shared" si="17"/>
        <v>0</v>
      </c>
      <c r="AQ12" s="174">
        <f t="shared" si="18"/>
        <v>3</v>
      </c>
      <c r="AR12" s="174">
        <f>IF('Indicator Data'!L12="No data","x",IF('Indicator Data'!BW12&lt;1000,"x",ROUND((IF('Indicator Data'!L12&gt;AR$3,10,IF('Indicator Data'!L12&lt;AR$4,0,10-(AR$3-'Indicator Data'!L12)/(AR$3-AR$4)*10))),1)))</f>
        <v>6.7</v>
      </c>
      <c r="AS12" s="175">
        <f t="shared" si="19"/>
        <v>4.9000000000000004</v>
      </c>
      <c r="AT12" s="176">
        <f>IF('Indicator Data'!M12="No data","x",ROUND(IF('Indicator Data'!M12=0,0,IF(LOG('Indicator Data'!M12)&gt;AT$3,10,IF(LOG('Indicator Data'!M12)&lt;AT$4,0,10-(AT$3-LOG('Indicator Data'!M12))/(AT$3-AT$4)*10))),1))</f>
        <v>7.7</v>
      </c>
      <c r="AU12" s="246">
        <f>IF(AT12="x","x",'Indicator Data'!M12/HLOOKUP('Indicator Data'!$M$3,'Population Data'!$C$3:$M$194,ROW()-4,FALSE))</f>
        <v>0.90778862979165786</v>
      </c>
      <c r="AV12" s="176">
        <f t="shared" si="20"/>
        <v>10</v>
      </c>
      <c r="AW12" s="172">
        <f t="shared" si="37"/>
        <v>9.1999999999999993</v>
      </c>
      <c r="AX12" s="176" t="str">
        <f>IF('Indicator Data'!N12="No data","x",ROUND(IF('Indicator Data'!N12=0,0,IF(LOG('Indicator Data'!N12)&gt;AX$3,10,IF(LOG('Indicator Data'!N12)&lt;AX$4,0,10-(AX$3-LOG('Indicator Data'!N12))/(AX$3-AX$4)*10))),1))</f>
        <v>x</v>
      </c>
      <c r="AY12" s="246" t="str">
        <f>IF(AX12="x","x",'Indicator Data'!N12/HLOOKUP('Indicator Data'!$N$3,'Population Data'!$C$3:$M$194,ROW()-4,FALSE))</f>
        <v>x</v>
      </c>
      <c r="AZ12" s="176" t="str">
        <f t="shared" si="21"/>
        <v>x</v>
      </c>
      <c r="BA12" s="172" t="str">
        <f t="shared" si="38"/>
        <v>x</v>
      </c>
      <c r="BB12" s="176" t="str">
        <f>IF('Indicator Data'!O12="No data","x",ROUND(IF('Indicator Data'!O12=0,0,IF(LOG('Indicator Data'!O12)&gt;BB$3,10,IF(LOG('Indicator Data'!O12)&lt;BB$4,0,10-(BB$3-LOG('Indicator Data'!O12))/(BB$3-BB$4)*10))),1))</f>
        <v>x</v>
      </c>
      <c r="BC12" s="246" t="str">
        <f>IF(BB12="x","x",'Indicator Data'!O12/HLOOKUP('Indicator Data'!$O$3,'Population Data'!$C$3:$M$194,ROW()-4,FALSE))</f>
        <v>x</v>
      </c>
      <c r="BD12" s="176" t="str">
        <f t="shared" si="22"/>
        <v>x</v>
      </c>
      <c r="BE12" s="172" t="str">
        <f t="shared" si="39"/>
        <v>x</v>
      </c>
      <c r="BF12" s="176" t="str">
        <f>IF('Indicator Data'!P12="No data","x",ROUND(IF('Indicator Data'!P12=0,0,IF(LOG('Indicator Data'!P12)&gt;BF$3,10,IF(LOG('Indicator Data'!P12)&lt;BF$4,0,10-(BF$3-LOG('Indicator Data'!P12))/(BF$3-BF$4)*10))),1))</f>
        <v>x</v>
      </c>
      <c r="BG12" s="246" t="str">
        <f>IF(BF12="x","x",'Indicator Data'!P12/HLOOKUP('Indicator Data'!$P$3,'Population Data'!$C$3:$M$194,ROW()-4,FALSE))</f>
        <v>x</v>
      </c>
      <c r="BH12" s="176" t="str">
        <f t="shared" si="40"/>
        <v>x</v>
      </c>
      <c r="BI12" s="172" t="str">
        <f t="shared" si="41"/>
        <v>x</v>
      </c>
      <c r="BJ12" s="174">
        <f t="shared" si="42"/>
        <v>9.1999999999999993</v>
      </c>
      <c r="BK12" s="176">
        <f>ROUND(IF('Indicator Data'!Q12=0,0,IF(LOG('Indicator Data'!Q12)&gt;BK$3,10,IF(LOG('Indicator Data'!Q12)&lt;BK$4,0,10-(BK$3-LOG('Indicator Data'!Q12))/(BK$3-BK$4)*10))),1)</f>
        <v>0</v>
      </c>
      <c r="BL12" s="224">
        <f>IF(BK12="x","x",'Indicator Data'!Q12/HLOOKUP('Indicator Data'!$Q$3,'Population Data'!$C$3:$M$194,ROW()-4,FALSE))</f>
        <v>0</v>
      </c>
      <c r="BM12" s="176">
        <f t="shared" si="23"/>
        <v>0</v>
      </c>
      <c r="BN12" s="172">
        <f t="shared" si="24"/>
        <v>0</v>
      </c>
      <c r="BO12" s="176">
        <f>ROUND(IF('Indicator Data'!S12=0,0,IF(LOG('Indicator Data'!S12)&gt;BO$3,10,IF(LOG('Indicator Data'!S12)&lt;BO$4,0,10-(BO$3-LOG('Indicator Data'!S12))/(BO$3-BO$4)*10))),1)</f>
        <v>0</v>
      </c>
      <c r="BP12" s="246">
        <f>IF(BO12="x","x",'Indicator Data'!S12/HLOOKUP('Indicator Data'!$S$3,'Population Data'!$C$3:$M$194,ROW()-4,FALSE))</f>
        <v>0</v>
      </c>
      <c r="BQ12" s="176">
        <f t="shared" si="25"/>
        <v>0</v>
      </c>
      <c r="BR12" s="172">
        <f t="shared" si="43"/>
        <v>0</v>
      </c>
      <c r="BS12" s="176">
        <f>ROUND(IF('Indicator Data'!T12=0,0,IF(LOG('Indicator Data'!T12)&gt;BS$3,10,IF(LOG('Indicator Data'!T12)&lt;BS$4,0,10-(BS$3-LOG('Indicator Data'!T12))/(BS$3-BS$4)*10))),1)</f>
        <v>0</v>
      </c>
      <c r="BT12" s="173">
        <f>IF('Indicator Data'!T12/HLOOKUP('Indicator Data'!$T$3,'Population Data'!$C$3:$M$194,ROW()-4,FALSE)&gt;1,1,'Indicator Data'!T12/HLOOKUP('Indicator Data'!$T$3,'Population Data'!$C$3:$M$194,ROW()-4,FALSE))</f>
        <v>0</v>
      </c>
      <c r="BU12" s="176">
        <f t="shared" si="26"/>
        <v>0</v>
      </c>
      <c r="BV12" s="172">
        <f t="shared" si="44"/>
        <v>0</v>
      </c>
      <c r="BW12" s="176">
        <f>ROUND(IF('Indicator Data'!U12=0,0,IF(LOG('Indicator Data'!U12)&gt;BW$3,10,IF(LOG('Indicator Data'!U12)&lt;BW$4,0,10-(BW$3-LOG('Indicator Data'!U12))/(BW$3-BW$4)*10))),1)</f>
        <v>0</v>
      </c>
      <c r="BX12" s="246">
        <f>IF(BW12="x","x",'Indicator Data'!U12/HLOOKUP('Indicator Data'!$U$3,'Population Data'!$C$3:$M$194,ROW()-4,FALSE))</f>
        <v>0</v>
      </c>
      <c r="BY12" s="176">
        <f t="shared" si="27"/>
        <v>0</v>
      </c>
      <c r="BZ12" s="172">
        <f t="shared" si="45"/>
        <v>0</v>
      </c>
      <c r="CA12" s="174">
        <f t="shared" si="28"/>
        <v>0</v>
      </c>
      <c r="CB12" s="176">
        <f>IF('Indicator Data'!BN12="No data","x",ROUND(IF('Indicator Data'!BN12&gt;CB$3,0,IF('Indicator Data'!BN12&lt;CB$4,10,(CB$3-'Indicator Data'!BN12)/(CB$3-CB$4)*10)),1))</f>
        <v>0.7</v>
      </c>
      <c r="CC12" s="176">
        <f>IF('Indicator Data'!BO12="No data","x",ROUND(IF('Indicator Data'!BO12&gt;CC$3,0,IF('Indicator Data'!BO12&lt;CC$4,10,(CC$3-'Indicator Data'!BO12)/(CC$3-CC$4)*10)),1))</f>
        <v>0</v>
      </c>
      <c r="CD12" s="176">
        <f>IF('Indicator Data'!AA12="No data","x",ROUND(IF('Indicator Data'!AA12&gt;CD$3,0,IF('Indicator Data'!AA12&lt;CD$4,10,(CD$3-'Indicator Data'!AA12)/(CD$3-CD$4)*10)),1))</f>
        <v>0.6</v>
      </c>
      <c r="CE12" s="172">
        <f t="shared" si="29"/>
        <v>0.4</v>
      </c>
      <c r="CF12" s="176">
        <f>IF('Indicator Data'!V12="No data","x",ROUND(IF(LOG('Indicator Data'!V12)&gt;CF$3,10,IF(LOG('Indicator Data'!V12)&lt;CF$4,0,10-(CF$3-LOG('Indicator Data'!V12))/(CF$3-CF$4)*10)),1))</f>
        <v>6.6</v>
      </c>
      <c r="CG12" s="176">
        <f>IF('Indicator Data'!W12="No data","x",ROUND(IF('Indicator Data'!W12&gt;CG$3,10,IF('Indicator Data'!W12&lt;CG$4,0,10-(CG$3-'Indicator Data'!W12)/(CG$3-CG$4)*10)),1))</f>
        <v>0.3</v>
      </c>
      <c r="CH12" s="176">
        <f>IF('Indicator Data'!X12="No data","x",ROUND(IF('Indicator Data'!X12&gt;CH$3,10,IF('Indicator Data'!X12&lt;CH$4,0,10-(CH$3-'Indicator Data'!X12)/(CH$3-CH$4)*10)),1))</f>
        <v>6.4</v>
      </c>
      <c r="CI12" s="176">
        <f>IF('Indicator Data'!Y12="No data","x",ROUND(IF('Indicator Data'!Y12&gt;CI$3,10,IF('Indicator Data'!Y12&lt;CI$4,0,10-(CI$3-'Indicator Data'!Y12)/(CI$3-CI$4)*10)),1))</f>
        <v>3.8</v>
      </c>
      <c r="CJ12" s="172">
        <f t="shared" si="46"/>
        <v>4.3</v>
      </c>
      <c r="CK12" s="174">
        <f t="shared" si="47"/>
        <v>3</v>
      </c>
      <c r="CL12" s="176">
        <f>IF('Indicator Data'!AD12="No data","x",ROUND(IF('Indicator Data'!AD12&gt;CL$3,10,IF('Indicator Data'!AD12&lt;CL$4,0,10-(CL$3-'Indicator Data'!AD12)/(CL$3-CL$4)*10)),1))</f>
        <v>0.9</v>
      </c>
      <c r="CM12" s="176">
        <f>IF('Indicator Data'!AE12="No data","x",ROUND(IF('Indicator Data'!AE12&gt;CM$3,10,IF('Indicator Data'!AE12&lt;CM$4,0,10-(CM$3-'Indicator Data'!AE12)/(CM$3-CM$4)*10)),1))</f>
        <v>0.6</v>
      </c>
      <c r="CN12" s="172">
        <f t="shared" si="48"/>
        <v>3.1</v>
      </c>
      <c r="CO12" s="176">
        <f>IF('Indicator Data'!Z12="No data","x",ROUND(IF('Indicator Data'!Z12&gt;CO$3,10,IF('Indicator Data'!Z12&lt;CO$4,0,10-(CO$3-'Indicator Data'!Z12)/(CO$3-CO$4)*10)),1))</f>
        <v>0</v>
      </c>
      <c r="CP12" s="172">
        <f t="shared" si="49"/>
        <v>0.3</v>
      </c>
      <c r="CQ12" s="246">
        <f>IF('Indicator Data'!AB12="No data","x",'Indicator Data'!AB12/HLOOKUP('Indicator Date'!$AB10,'Population Data'!$C$3:$M$194,ROW()-4,FALSE))</f>
        <v>2.0917520444217229E-4</v>
      </c>
      <c r="CR12" s="176">
        <f t="shared" si="30"/>
        <v>7.9</v>
      </c>
      <c r="CS12" s="176">
        <f>IF('Indicator Data'!AC12="No data","x",ROUND(IF('Indicator Data'!AC12&gt;CS$3,0,IF('Indicator Data'!AC12&lt;CS$4,10,(CS$3-'Indicator Data'!AC12)/(CS$3-CS$4)*10)),1))</f>
        <v>6</v>
      </c>
      <c r="CT12" s="172">
        <f t="shared" si="50"/>
        <v>7</v>
      </c>
      <c r="CU12" s="174">
        <f t="shared" si="51"/>
        <v>3.5</v>
      </c>
      <c r="CV12" s="175">
        <f t="shared" si="31"/>
        <v>5.0999999999999996</v>
      </c>
      <c r="CW12" s="177">
        <f t="shared" si="32"/>
        <v>3.8</v>
      </c>
      <c r="CX12" s="175">
        <f>ROUND(IF('Indicator Data'!AF12=0,0,IF('Indicator Data'!AF12&gt;CX$3,10,IF('Indicator Data'!AF12&lt;CX$4,0,10-(CX$3-'Indicator Data'!AF12)/(CX$3-CX$4)*10))),1)</f>
        <v>2.6</v>
      </c>
      <c r="CY12" s="175">
        <f>(ROUND(IF('Indicator Data'!AG12=0,0,IF(LOG('Indicator Data'!AG12)&gt;CY$3,10,IF(LOG('Indicator Data'!AG12)&lt;CY$4,0,10-(CY$3-LOG('Indicator Data'!AG12))/(CY$3-CY$4)*10))),1))</f>
        <v>3.7</v>
      </c>
      <c r="CZ12" s="177">
        <f t="shared" si="52"/>
        <v>3.2</v>
      </c>
      <c r="DA12" s="11"/>
      <c r="DB12" s="22"/>
    </row>
    <row r="13" spans="1:106">
      <c r="A13" s="179" t="str">
        <f>'Indicator Data'!A13</f>
        <v>Australia</v>
      </c>
      <c r="B13" s="180" t="str">
        <f>'Indicator Data'!B13</f>
        <v>AUS</v>
      </c>
      <c r="C13" s="178">
        <f>ROUND(IF('Indicator Data'!C13=0,0.1,IF(LOG('Indicator Data'!C13)&gt;C$3,10,IF(LOG('Indicator Data'!C13)&lt;C$4,0,10-(C$3-LOG('Indicator Data'!C13))/(C$3-C$4)*10))),1)</f>
        <v>0</v>
      </c>
      <c r="D13" s="171">
        <f>ROUND(IF('Indicator Data'!D13=0,0.1,IF(LOG('Indicator Data'!D13)&gt;D$3,10,IF(LOG('Indicator Data'!D13)&lt;D$4,0,10-(D$3-LOG('Indicator Data'!D13))/(D$3-D$4)*10))),1)</f>
        <v>0.1</v>
      </c>
      <c r="E13" s="172">
        <f t="shared" si="0"/>
        <v>0.1</v>
      </c>
      <c r="F13" s="172">
        <f>(ROUND(IF('Indicator Data'!E13=0,0,IF(LOG('Indicator Data'!E13)&gt;F$3,10,IF(LOG('Indicator Data'!E13)&lt;F$4,0,10-(F$3-LOG('Indicator Data'!E13))/(F$3-F$4)*10))),1))</f>
        <v>5.9</v>
      </c>
      <c r="G13" s="172">
        <f>ROUND(IF('Indicator Data'!F13=0,0,IF(LOG('Indicator Data'!F13)&gt;G$3,10,IF(LOG('Indicator Data'!F13)&lt;G$4,0,10-(G$3-LOG('Indicator Data'!F13))/(G$3-G$4)*10))),1)</f>
        <v>6</v>
      </c>
      <c r="H13" s="171">
        <f>ROUND(IF('Indicator Data'!G13=0,0,IF(LOG('Indicator Data'!G13)&gt;H$3,10,IF(LOG('Indicator Data'!G13)&lt;H$4,0,10-(H$3-LOG('Indicator Data'!G13))/(H$3-H$4)*10))),1)</f>
        <v>7.6</v>
      </c>
      <c r="I13" s="171">
        <f>ROUND(IF('Indicator Data'!H13=0,0,IF(LOG('Indicator Data'!H13)&gt;I$3,10,IF(LOG('Indicator Data'!H13)&lt;I$4,0,10-(I$3-LOG('Indicator Data'!H13))/(I$3-I$4)*10))),1)</f>
        <v>5.0999999999999996</v>
      </c>
      <c r="J13" s="171">
        <f t="shared" si="1"/>
        <v>6.5</v>
      </c>
      <c r="K13" s="171">
        <f>ROUND(IF('Indicator Data'!I13=0,0,IF(LOG('Indicator Data'!I13)&gt;K$3,10,IF(LOG('Indicator Data'!I13)&lt;K$4,0,10-(K$3-LOG('Indicator Data'!I13))/(K$3-K$4)*10))),1)</f>
        <v>7.1</v>
      </c>
      <c r="L13" s="172">
        <f>ROUND(IF('Indicator Data'!J13=0,0,IF(LOG('Indicator Data'!J13)&gt;L$3,10,IF(LOG('Indicator Data'!J13)&lt;L$4,0,10-(L$3-LOG('Indicator Data'!J13))/(L$3-L$4)*10))),1)</f>
        <v>10</v>
      </c>
      <c r="M13" s="173">
        <f>'Indicator Data'!C13/HLOOKUP('Indicator Data'!$C$3,'Population Data'!$C$3:$M$194,ROW()-4,FALSE)</f>
        <v>6.7149304199757337E-7</v>
      </c>
      <c r="N13" s="173">
        <f>'Indicator Data'!D13/HLOOKUP('Indicator Data'!$D$3,'Population Data'!$C$3:$M$194,ROW()-4,FALSE)</f>
        <v>0</v>
      </c>
      <c r="O13" s="245">
        <f>'Indicator Data'!E13/HLOOKUP('Indicator Data'!$E$3,'Population Data'!$C$3:$M$194,ROW()-4,FALSE)</f>
        <v>2.0042229599716577E-3</v>
      </c>
      <c r="P13" s="173">
        <f>'Indicator Data'!F13/HLOOKUP('Indicator Data'!$F$3,'Population Data'!$C$3:$M$194,ROW()-4,FALSE)</f>
        <v>1.9914543381542418E-6</v>
      </c>
      <c r="Q13" s="173">
        <f>'Indicator Data'!G13/HLOOKUP('Indicator Data'!$G$3,'Population Data'!$C$3:$M$194,ROW()-4,FALSE)</f>
        <v>4.1318220260790081E-3</v>
      </c>
      <c r="R13" s="173">
        <f>'Indicator Data'!H13/HLOOKUP('Indicator Data'!$H$3,'Population Data'!$C$3:$M$194,ROW()-4,FALSE)</f>
        <v>6.851280632369513E-6</v>
      </c>
      <c r="S13" s="173">
        <f>'Indicator Data'!I13/HLOOKUP('Indicator Data'!$I$3,'Population Data'!$C$3:$M$194,ROW()-4,FALSE)</f>
        <v>9.3490131603957713E-4</v>
      </c>
      <c r="T13" s="173">
        <f>'Indicator Data'!J13/HLOOKUP('Indicator Date'!$J11,'Population Data'!$C$3:$M$194,ROW()-4,FALSE)</f>
        <v>7.490782030902322E-3</v>
      </c>
      <c r="U13" s="171">
        <f t="shared" si="2"/>
        <v>0</v>
      </c>
      <c r="V13" s="171">
        <f t="shared" si="3"/>
        <v>0</v>
      </c>
      <c r="W13" s="172">
        <f t="shared" si="4"/>
        <v>0</v>
      </c>
      <c r="X13" s="172">
        <f t="shared" si="33"/>
        <v>4.8</v>
      </c>
      <c r="Y13" s="172">
        <f t="shared" si="34"/>
        <v>5.4</v>
      </c>
      <c r="Z13" s="171">
        <f t="shared" si="5"/>
        <v>0.5</v>
      </c>
      <c r="AA13" s="171">
        <f t="shared" si="5"/>
        <v>0</v>
      </c>
      <c r="AB13" s="171">
        <f t="shared" si="6"/>
        <v>0.3</v>
      </c>
      <c r="AC13" s="172">
        <f t="shared" si="35"/>
        <v>5.2</v>
      </c>
      <c r="AD13" s="172">
        <f t="shared" si="36"/>
        <v>2.5</v>
      </c>
      <c r="AE13" s="171">
        <f>ROUND(IF('Indicator Data'!K13=0,0,IF('Indicator Data'!K13&gt;AE$3,10,IF('Indicator Data'!K13&lt;AE$4,0,10-(AE$3-'Indicator Data'!K13)/(AE$3-AE$4)*10))),1)</f>
        <v>4.8</v>
      </c>
      <c r="AF13" s="174">
        <f t="shared" si="7"/>
        <v>0</v>
      </c>
      <c r="AG13" s="174">
        <f t="shared" si="8"/>
        <v>0.1</v>
      </c>
      <c r="AH13" s="172">
        <f t="shared" si="9"/>
        <v>4.0999999999999996</v>
      </c>
      <c r="AI13" s="172">
        <f t="shared" si="10"/>
        <v>2.6</v>
      </c>
      <c r="AJ13" s="174">
        <f t="shared" si="11"/>
        <v>3.4</v>
      </c>
      <c r="AK13" s="172">
        <f t="shared" si="12"/>
        <v>8</v>
      </c>
      <c r="AL13" s="175">
        <f t="shared" si="13"/>
        <v>0.1</v>
      </c>
      <c r="AM13" s="175">
        <f t="shared" si="14"/>
        <v>5.4</v>
      </c>
      <c r="AN13" s="175">
        <f t="shared" si="15"/>
        <v>5.7</v>
      </c>
      <c r="AO13" s="175">
        <f t="shared" si="16"/>
        <v>4.0999999999999996</v>
      </c>
      <c r="AP13" s="175">
        <f t="shared" si="17"/>
        <v>6.2</v>
      </c>
      <c r="AQ13" s="174">
        <f t="shared" si="18"/>
        <v>6.4</v>
      </c>
      <c r="AR13" s="174">
        <f>IF('Indicator Data'!L13="No data","x",IF('Indicator Data'!BW13&lt;1000,"x",ROUND((IF('Indicator Data'!L13&gt;AR$3,10,IF('Indicator Data'!L13&lt;AR$4,0,10-(AR$3-'Indicator Data'!L13)/(AR$3-AR$4)*10))),1)))</f>
        <v>5.8</v>
      </c>
      <c r="AS13" s="175">
        <f t="shared" si="19"/>
        <v>6.1</v>
      </c>
      <c r="AT13" s="176">
        <f>IF('Indicator Data'!M13="No data","x",ROUND(IF('Indicator Data'!M13=0,0,IF(LOG('Indicator Data'!M13)&gt;AT$3,10,IF(LOG('Indicator Data'!M13)&lt;AT$4,0,10-(AT$3-LOG('Indicator Data'!M13))/(AT$3-AT$4)*10))),1))</f>
        <v>0</v>
      </c>
      <c r="AU13" s="246">
        <f>IF(AT13="x","x",'Indicator Data'!M13/HLOOKUP('Indicator Data'!$M$3,'Population Data'!$C$3:$M$194,ROW()-4,FALSE))</f>
        <v>0</v>
      </c>
      <c r="AV13" s="176">
        <f t="shared" si="20"/>
        <v>0</v>
      </c>
      <c r="AW13" s="172">
        <f t="shared" si="37"/>
        <v>0</v>
      </c>
      <c r="AX13" s="176" t="str">
        <f>IF('Indicator Data'!N13="No data","x",ROUND(IF('Indicator Data'!N13=0,0,IF(LOG('Indicator Data'!N13)&gt;AX$3,10,IF(LOG('Indicator Data'!N13)&lt;AX$4,0,10-(AX$3-LOG('Indicator Data'!N13))/(AX$3-AX$4)*10))),1))</f>
        <v>x</v>
      </c>
      <c r="AY13" s="246" t="str">
        <f>IF(AX13="x","x",'Indicator Data'!N13/HLOOKUP('Indicator Data'!$N$3,'Population Data'!$C$3:$M$194,ROW()-4,FALSE))</f>
        <v>x</v>
      </c>
      <c r="AZ13" s="176" t="str">
        <f t="shared" si="21"/>
        <v>x</v>
      </c>
      <c r="BA13" s="172" t="str">
        <f t="shared" si="38"/>
        <v>x</v>
      </c>
      <c r="BB13" s="176" t="str">
        <f>IF('Indicator Data'!O13="No data","x",ROUND(IF('Indicator Data'!O13=0,0,IF(LOG('Indicator Data'!O13)&gt;BB$3,10,IF(LOG('Indicator Data'!O13)&lt;BB$4,0,10-(BB$3-LOG('Indicator Data'!O13))/(BB$3-BB$4)*10))),1))</f>
        <v>x</v>
      </c>
      <c r="BC13" s="246" t="str">
        <f>IF(BB13="x","x",'Indicator Data'!O13/HLOOKUP('Indicator Data'!$O$3,'Population Data'!$C$3:$M$194,ROW()-4,FALSE))</f>
        <v>x</v>
      </c>
      <c r="BD13" s="176" t="str">
        <f t="shared" si="22"/>
        <v>x</v>
      </c>
      <c r="BE13" s="172" t="str">
        <f t="shared" si="39"/>
        <v>x</v>
      </c>
      <c r="BF13" s="176" t="str">
        <f>IF('Indicator Data'!P13="No data","x",ROUND(IF('Indicator Data'!P13=0,0,IF(LOG('Indicator Data'!P13)&gt;BF$3,10,IF(LOG('Indicator Data'!P13)&lt;BF$4,0,10-(BF$3-LOG('Indicator Data'!P13))/(BF$3-BF$4)*10))),1))</f>
        <v>x</v>
      </c>
      <c r="BG13" s="246" t="str">
        <f>IF(BF13="x","x",'Indicator Data'!P13/HLOOKUP('Indicator Data'!$P$3,'Population Data'!$C$3:$M$194,ROW()-4,FALSE))</f>
        <v>x</v>
      </c>
      <c r="BH13" s="176" t="str">
        <f t="shared" si="40"/>
        <v>x</v>
      </c>
      <c r="BI13" s="172" t="str">
        <f t="shared" si="41"/>
        <v>x</v>
      </c>
      <c r="BJ13" s="174">
        <f t="shared" si="42"/>
        <v>0</v>
      </c>
      <c r="BK13" s="176">
        <f>ROUND(IF('Indicator Data'!Q13=0,0,IF(LOG('Indicator Data'!Q13)&gt;BK$3,10,IF(LOG('Indicator Data'!Q13)&lt;BK$4,0,10-(BK$3-LOG('Indicator Data'!Q13))/(BK$3-BK$4)*10))),1)</f>
        <v>0</v>
      </c>
      <c r="BL13" s="224">
        <f>IF(BK13="x","x",'Indicator Data'!Q13/HLOOKUP('Indicator Data'!$Q$3,'Population Data'!$C$3:$M$194,ROW()-4,FALSE))</f>
        <v>0</v>
      </c>
      <c r="BM13" s="176">
        <f t="shared" si="23"/>
        <v>0</v>
      </c>
      <c r="BN13" s="172">
        <f t="shared" si="24"/>
        <v>0</v>
      </c>
      <c r="BO13" s="176">
        <f>ROUND(IF('Indicator Data'!S13=0,0,IF(LOG('Indicator Data'!S13)&gt;BO$3,10,IF(LOG('Indicator Data'!S13)&lt;BO$4,0,10-(BO$3-LOG('Indicator Data'!S13))/(BO$3-BO$4)*10))),1)</f>
        <v>7</v>
      </c>
      <c r="BP13" s="246">
        <f>IF(BO13="x","x",'Indicator Data'!S13/HLOOKUP('Indicator Data'!$S$3,'Population Data'!$C$3:$M$194,ROW()-4,FALSE))</f>
        <v>2.8478574509423066E-2</v>
      </c>
      <c r="BQ13" s="176">
        <f t="shared" si="25"/>
        <v>0.3</v>
      </c>
      <c r="BR13" s="172">
        <f t="shared" si="43"/>
        <v>4.4000000000000004</v>
      </c>
      <c r="BS13" s="176">
        <f>ROUND(IF('Indicator Data'!T13=0,0,IF(LOG('Indicator Data'!T13)&gt;BS$3,10,IF(LOG('Indicator Data'!T13)&lt;BS$4,0,10-(BS$3-LOG('Indicator Data'!T13))/(BS$3-BS$4)*10))),1)</f>
        <v>8.1</v>
      </c>
      <c r="BT13" s="173">
        <f>IF('Indicator Data'!T13/HLOOKUP('Indicator Data'!$T$3,'Population Data'!$C$3:$M$194,ROW()-4,FALSE)&gt;1,1,'Indicator Data'!T13/HLOOKUP('Indicator Data'!$T$3,'Population Data'!$C$3:$M$194,ROW()-4,FALSE))</f>
        <v>0.18701995791528839</v>
      </c>
      <c r="BU13" s="176">
        <f t="shared" si="26"/>
        <v>1.9</v>
      </c>
      <c r="BV13" s="172">
        <f t="shared" si="44"/>
        <v>5.8</v>
      </c>
      <c r="BW13" s="176">
        <f>ROUND(IF('Indicator Data'!U13=0,0,IF(LOG('Indicator Data'!U13)&gt;BW$3,10,IF(LOG('Indicator Data'!U13)&lt;BW$4,0,10-(BW$3-LOG('Indicator Data'!U13))/(BW$3-BW$4)*10))),1)</f>
        <v>7.6</v>
      </c>
      <c r="BX13" s="246">
        <f>IF(BW13="x","x",'Indicator Data'!U13/HLOOKUP('Indicator Data'!$U$3,'Population Data'!$C$3:$M$194,ROW()-4,FALSE))</f>
        <v>7.3552925109183764E-2</v>
      </c>
      <c r="BY13" s="176">
        <f t="shared" si="27"/>
        <v>0.7</v>
      </c>
      <c r="BZ13" s="172">
        <f t="shared" si="45"/>
        <v>5.0999999999999996</v>
      </c>
      <c r="CA13" s="174">
        <f t="shared" si="28"/>
        <v>4.0999999999999996</v>
      </c>
      <c r="CB13" s="176">
        <f>IF('Indicator Data'!BN13="No data","x",ROUND(IF('Indicator Data'!BN13&gt;CB$3,0,IF('Indicator Data'!BN13&lt;CB$4,10,(CB$3-'Indicator Data'!BN13)/(CB$3-CB$4)*10)),1))</f>
        <v>0</v>
      </c>
      <c r="CC13" s="176">
        <f>IF('Indicator Data'!BO13="No data","x",ROUND(IF('Indicator Data'!BO13&gt;CC$3,0,IF('Indicator Data'!BO13&lt;CC$4,10,(CC$3-'Indicator Data'!BO13)/(CC$3-CC$4)*10)),1))</f>
        <v>0</v>
      </c>
      <c r="CD13" s="176" t="str">
        <f>IF('Indicator Data'!AA13="No data","x",ROUND(IF('Indicator Data'!AA13&gt;CD$3,0,IF('Indicator Data'!AA13&lt;CD$4,10,(CD$3-'Indicator Data'!AA13)/(CD$3-CD$4)*10)),1))</f>
        <v>x</v>
      </c>
      <c r="CE13" s="172">
        <f t="shared" si="29"/>
        <v>0</v>
      </c>
      <c r="CF13" s="176">
        <f>IF('Indicator Data'!V13="No data","x",ROUND(IF(LOG('Indicator Data'!V13)&gt;CF$3,10,IF(LOG('Indicator Data'!V13)&lt;CF$4,0,10-(CF$3-LOG('Indicator Data'!V13))/(CF$3-CF$4)*10)),1))</f>
        <v>1.7</v>
      </c>
      <c r="CG13" s="176">
        <f>IF('Indicator Data'!W13="No data","x",ROUND(IF('Indicator Data'!W13&gt;CG$3,10,IF('Indicator Data'!W13&lt;CG$4,0,10-(CG$3-'Indicator Data'!W13)/(CG$3-CG$4)*10)),1))</f>
        <v>5</v>
      </c>
      <c r="CH13" s="176">
        <f>IF('Indicator Data'!X13="No data","x",ROUND(IF('Indicator Data'!X13&gt;CH$3,10,IF('Indicator Data'!X13&lt;CH$4,0,10-(CH$3-'Indicator Data'!X13)/(CH$3-CH$4)*10)),1))</f>
        <v>8.6999999999999993</v>
      </c>
      <c r="CI13" s="176">
        <f>IF('Indicator Data'!Y13="No data","x",ROUND(IF('Indicator Data'!Y13&gt;CI$3,10,IF('Indicator Data'!Y13&lt;CI$4,0,10-(CI$3-'Indicator Data'!Y13)/(CI$3-CI$4)*10)),1))</f>
        <v>1.4</v>
      </c>
      <c r="CJ13" s="172">
        <f t="shared" si="46"/>
        <v>4.2</v>
      </c>
      <c r="CK13" s="174">
        <f t="shared" si="47"/>
        <v>2.8</v>
      </c>
      <c r="CL13" s="176">
        <f>IF('Indicator Data'!AD13="No data","x",ROUND(IF('Indicator Data'!AD13&gt;CL$3,10,IF('Indicator Data'!AD13&lt;CL$4,0,10-(CL$3-'Indicator Data'!AD13)/(CL$3-CL$4)*10)),1))</f>
        <v>0</v>
      </c>
      <c r="CM13" s="176">
        <f>IF('Indicator Data'!AE13="No data","x",ROUND(IF('Indicator Data'!AE13&gt;CM$3,10,IF('Indicator Data'!AE13&lt;CM$4,0,10-(CM$3-'Indicator Data'!AE13)/(CM$3-CM$4)*10)),1))</f>
        <v>0.5</v>
      </c>
      <c r="CN13" s="172">
        <f t="shared" si="48"/>
        <v>2.9</v>
      </c>
      <c r="CO13" s="176">
        <f>IF('Indicator Data'!Z13="No data","x",ROUND(IF('Indicator Data'!Z13&gt;CO$3,10,IF('Indicator Data'!Z13&lt;CO$4,0,10-(CO$3-'Indicator Data'!Z13)/(CO$3-CO$4)*10)),1))</f>
        <v>0</v>
      </c>
      <c r="CP13" s="172">
        <f t="shared" si="49"/>
        <v>0</v>
      </c>
      <c r="CQ13" s="246">
        <f>IF('Indicator Data'!AB13="No data","x",'Indicator Data'!AB13/HLOOKUP('Indicator Date'!$AB11,'Population Data'!$C$3:$M$194,ROW()-4,FALSE))</f>
        <v>1.6101377024031565E-4</v>
      </c>
      <c r="CR13" s="176">
        <f t="shared" si="30"/>
        <v>8.4</v>
      </c>
      <c r="CS13" s="176">
        <f>IF('Indicator Data'!AC13="No data","x",ROUND(IF('Indicator Data'!AC13&gt;CS$3,0,IF('Indicator Data'!AC13&lt;CS$4,10,(CS$3-'Indicator Data'!AC13)/(CS$3-CS$4)*10)),1))</f>
        <v>0</v>
      </c>
      <c r="CT13" s="172">
        <f t="shared" si="50"/>
        <v>4.2</v>
      </c>
      <c r="CU13" s="174">
        <f t="shared" si="51"/>
        <v>2.4</v>
      </c>
      <c r="CV13" s="175">
        <f t="shared" si="31"/>
        <v>2.4</v>
      </c>
      <c r="CW13" s="177">
        <f t="shared" si="32"/>
        <v>4.5999999999999996</v>
      </c>
      <c r="CX13" s="175">
        <f>ROUND(IF('Indicator Data'!AF13=0,0,IF('Indicator Data'!AF13&gt;CX$3,10,IF('Indicator Data'!AF13&lt;CX$4,0,10-(CX$3-'Indicator Data'!AF13)/(CX$3-CX$4)*10))),1)</f>
        <v>0.1</v>
      </c>
      <c r="CY13" s="175">
        <f>(ROUND(IF('Indicator Data'!AG13=0,0,IF(LOG('Indicator Data'!AG13)&gt;CY$3,10,IF(LOG('Indicator Data'!AG13)&lt;CY$4,0,10-(CY$3-LOG('Indicator Data'!AG13))/(CY$3-CY$4)*10))),1))</f>
        <v>0</v>
      </c>
      <c r="CZ13" s="177">
        <f t="shared" si="52"/>
        <v>0.1</v>
      </c>
      <c r="DA13" s="11"/>
      <c r="DB13" s="22"/>
    </row>
    <row r="14" spans="1:106">
      <c r="A14" s="179" t="str">
        <f>'Indicator Data'!A14</f>
        <v>Austria</v>
      </c>
      <c r="B14" s="180" t="str">
        <f>'Indicator Data'!B14</f>
        <v>AUT</v>
      </c>
      <c r="C14" s="178">
        <f>ROUND(IF('Indicator Data'!C14=0,0.1,IF(LOG('Indicator Data'!C14)&gt;C$3,10,IF(LOG('Indicator Data'!C14)&lt;C$4,0,10-(C$3-LOG('Indicator Data'!C14))/(C$3-C$4)*10))),1)</f>
        <v>6.6</v>
      </c>
      <c r="D14" s="171">
        <f>ROUND(IF('Indicator Data'!D14=0,0.1,IF(LOG('Indicator Data'!D14)&gt;D$3,10,IF(LOG('Indicator Data'!D14)&lt;D$4,0,10-(D$3-LOG('Indicator Data'!D14))/(D$3-D$4)*10))),1)</f>
        <v>0.1</v>
      </c>
      <c r="E14" s="172">
        <f t="shared" si="0"/>
        <v>4.0999999999999996</v>
      </c>
      <c r="F14" s="172">
        <f>(ROUND(IF('Indicator Data'!E14=0,0,IF(LOG('Indicator Data'!E14)&gt;F$3,10,IF(LOG('Indicator Data'!E14)&lt;F$4,0,10-(F$3-LOG('Indicator Data'!E14))/(F$3-F$4)*10))),1))</f>
        <v>6.6</v>
      </c>
      <c r="G14" s="172">
        <f>ROUND(IF('Indicator Data'!F14=0,0,IF(LOG('Indicator Data'!F14)&gt;G$3,10,IF(LOG('Indicator Data'!F14)&lt;G$4,0,10-(G$3-LOG('Indicator Data'!F14))/(G$3-G$4)*10))),1)</f>
        <v>0</v>
      </c>
      <c r="H14" s="171">
        <f>ROUND(IF('Indicator Data'!G14=0,0,IF(LOG('Indicator Data'!G14)&gt;H$3,10,IF(LOG('Indicator Data'!G14)&lt;H$4,0,10-(H$3-LOG('Indicator Data'!G14))/(H$3-H$4)*10))),1)</f>
        <v>0</v>
      </c>
      <c r="I14" s="171">
        <f>ROUND(IF('Indicator Data'!H14=0,0,IF(LOG('Indicator Data'!H14)&gt;I$3,10,IF(LOG('Indicator Data'!H14)&lt;I$4,0,10-(I$3-LOG('Indicator Data'!H14))/(I$3-I$4)*10))),1)</f>
        <v>0</v>
      </c>
      <c r="J14" s="171">
        <f t="shared" si="1"/>
        <v>0</v>
      </c>
      <c r="K14" s="171">
        <f>ROUND(IF('Indicator Data'!I14=0,0,IF(LOG('Indicator Data'!I14)&gt;K$3,10,IF(LOG('Indicator Data'!I14)&lt;K$4,0,10-(K$3-LOG('Indicator Data'!I14))/(K$3-K$4)*10))),1)</f>
        <v>0</v>
      </c>
      <c r="L14" s="172">
        <f>ROUND(IF('Indicator Data'!J14=0,0,IF(LOG('Indicator Data'!J14)&gt;L$3,10,IF(LOG('Indicator Data'!J14)&lt;L$4,0,10-(L$3-LOG('Indicator Data'!J14))/(L$3-L$4)*10))),1)</f>
        <v>0</v>
      </c>
      <c r="M14" s="173">
        <f>'Indicator Data'!C14/HLOOKUP('Indicator Data'!$C$3,'Population Data'!$C$3:$M$194,ROW()-4,FALSE)</f>
        <v>1.2038222737569843E-3</v>
      </c>
      <c r="N14" s="173">
        <f>'Indicator Data'!D14/HLOOKUP('Indicator Data'!$D$3,'Population Data'!$C$3:$M$194,ROW()-4,FALSE)</f>
        <v>0</v>
      </c>
      <c r="O14" s="245">
        <f>'Indicator Data'!E14/HLOOKUP('Indicator Data'!$E$3,'Population Data'!$C$3:$M$194,ROW()-4,FALSE)</f>
        <v>1.1857284619019489E-2</v>
      </c>
      <c r="P14" s="173">
        <f>'Indicator Data'!F14/HLOOKUP('Indicator Data'!$F$3,'Population Data'!$C$3:$M$194,ROW()-4,FALSE)</f>
        <v>0</v>
      </c>
      <c r="Q14" s="173">
        <f>'Indicator Data'!G14/HLOOKUP('Indicator Data'!$G$3,'Population Data'!$C$3:$M$194,ROW()-4,FALSE)</f>
        <v>0</v>
      </c>
      <c r="R14" s="173">
        <f>'Indicator Data'!H14/HLOOKUP('Indicator Data'!$H$3,'Population Data'!$C$3:$M$194,ROW()-4,FALSE)</f>
        <v>0</v>
      </c>
      <c r="S14" s="173">
        <f>'Indicator Data'!I14/HLOOKUP('Indicator Data'!$I$3,'Population Data'!$C$3:$M$194,ROW()-4,FALSE)</f>
        <v>0</v>
      </c>
      <c r="T14" s="173">
        <f>'Indicator Data'!J14/HLOOKUP('Indicator Date'!$J12,'Population Data'!$C$3:$M$194,ROW()-4,FALSE)</f>
        <v>0</v>
      </c>
      <c r="U14" s="171">
        <f t="shared" si="2"/>
        <v>6</v>
      </c>
      <c r="V14" s="171">
        <f t="shared" si="3"/>
        <v>0</v>
      </c>
      <c r="W14" s="172">
        <f t="shared" si="4"/>
        <v>3.6</v>
      </c>
      <c r="X14" s="172">
        <f t="shared" si="33"/>
        <v>7.8</v>
      </c>
      <c r="Y14" s="172">
        <f t="shared" si="34"/>
        <v>0</v>
      </c>
      <c r="Z14" s="171">
        <f t="shared" si="5"/>
        <v>0</v>
      </c>
      <c r="AA14" s="171">
        <f t="shared" si="5"/>
        <v>0</v>
      </c>
      <c r="AB14" s="171">
        <f t="shared" si="6"/>
        <v>0</v>
      </c>
      <c r="AC14" s="172">
        <f t="shared" si="35"/>
        <v>0</v>
      </c>
      <c r="AD14" s="172">
        <f t="shared" si="36"/>
        <v>0</v>
      </c>
      <c r="AE14" s="171">
        <f>ROUND(IF('Indicator Data'!K14=0,0,IF('Indicator Data'!K14&gt;AE$3,10,IF('Indicator Data'!K14&lt;AE$4,0,10-(AE$3-'Indicator Data'!K14)/(AE$3-AE$4)*10))),1)</f>
        <v>0</v>
      </c>
      <c r="AF14" s="174">
        <f t="shared" si="7"/>
        <v>6.3</v>
      </c>
      <c r="AG14" s="174">
        <f t="shared" si="8"/>
        <v>0.1</v>
      </c>
      <c r="AH14" s="172">
        <f t="shared" si="9"/>
        <v>0</v>
      </c>
      <c r="AI14" s="172">
        <f t="shared" si="10"/>
        <v>0</v>
      </c>
      <c r="AJ14" s="174">
        <f t="shared" si="11"/>
        <v>0</v>
      </c>
      <c r="AK14" s="172">
        <f t="shared" si="12"/>
        <v>0</v>
      </c>
      <c r="AL14" s="175">
        <f t="shared" si="13"/>
        <v>3.9</v>
      </c>
      <c r="AM14" s="175">
        <f t="shared" si="14"/>
        <v>7.2</v>
      </c>
      <c r="AN14" s="175">
        <f t="shared" si="15"/>
        <v>0</v>
      </c>
      <c r="AO14" s="175">
        <f t="shared" si="16"/>
        <v>0</v>
      </c>
      <c r="AP14" s="175">
        <f t="shared" si="17"/>
        <v>0</v>
      </c>
      <c r="AQ14" s="174">
        <f t="shared" si="18"/>
        <v>0</v>
      </c>
      <c r="AR14" s="174">
        <f>IF('Indicator Data'!L14="No data","x",IF('Indicator Data'!BW14&lt;1000,"x",ROUND((IF('Indicator Data'!L14&gt;AR$3,10,IF('Indicator Data'!L14&lt;AR$4,0,10-(AR$3-'Indicator Data'!L14)/(AR$3-AR$4)*10))),1)))</f>
        <v>3.3</v>
      </c>
      <c r="AS14" s="175">
        <f t="shared" si="19"/>
        <v>1.7</v>
      </c>
      <c r="AT14" s="176">
        <f>IF('Indicator Data'!M14="No data","x",ROUND(IF('Indicator Data'!M14=0,0,IF(LOG('Indicator Data'!M14)&gt;AT$3,10,IF(LOG('Indicator Data'!M14)&lt;AT$4,0,10-(AT$3-LOG('Indicator Data'!M14))/(AT$3-AT$4)*10))),1))</f>
        <v>3.4</v>
      </c>
      <c r="AU14" s="246">
        <f>IF(AT14="x","x",'Indicator Data'!M14/HLOOKUP('Indicator Data'!$M$3,'Population Data'!$C$3:$M$194,ROW()-4,FALSE))</f>
        <v>2.7529003333147118E-4</v>
      </c>
      <c r="AV14" s="176">
        <f t="shared" si="20"/>
        <v>0</v>
      </c>
      <c r="AW14" s="172">
        <f t="shared" si="37"/>
        <v>1.9</v>
      </c>
      <c r="AX14" s="176" t="str">
        <f>IF('Indicator Data'!N14="No data","x",ROUND(IF('Indicator Data'!N14=0,0,IF(LOG('Indicator Data'!N14)&gt;AX$3,10,IF(LOG('Indicator Data'!N14)&lt;AX$4,0,10-(AX$3-LOG('Indicator Data'!N14))/(AX$3-AX$4)*10))),1))</f>
        <v>x</v>
      </c>
      <c r="AY14" s="246" t="str">
        <f>IF(AX14="x","x",'Indicator Data'!N14/HLOOKUP('Indicator Data'!$N$3,'Population Data'!$C$3:$M$194,ROW()-4,FALSE))</f>
        <v>x</v>
      </c>
      <c r="AZ14" s="176" t="str">
        <f t="shared" si="21"/>
        <v>x</v>
      </c>
      <c r="BA14" s="172" t="str">
        <f t="shared" si="38"/>
        <v>x</v>
      </c>
      <c r="BB14" s="176" t="str">
        <f>IF('Indicator Data'!O14="No data","x",ROUND(IF('Indicator Data'!O14=0,0,IF(LOG('Indicator Data'!O14)&gt;BB$3,10,IF(LOG('Indicator Data'!O14)&lt;BB$4,0,10-(BB$3-LOG('Indicator Data'!O14))/(BB$3-BB$4)*10))),1))</f>
        <v>x</v>
      </c>
      <c r="BC14" s="246" t="str">
        <f>IF(BB14="x","x",'Indicator Data'!O14/HLOOKUP('Indicator Data'!$O$3,'Population Data'!$C$3:$M$194,ROW()-4,FALSE))</f>
        <v>x</v>
      </c>
      <c r="BD14" s="176" t="str">
        <f t="shared" si="22"/>
        <v>x</v>
      </c>
      <c r="BE14" s="172" t="str">
        <f t="shared" si="39"/>
        <v>x</v>
      </c>
      <c r="BF14" s="176" t="str">
        <f>IF('Indicator Data'!P14="No data","x",ROUND(IF('Indicator Data'!P14=0,0,IF(LOG('Indicator Data'!P14)&gt;BF$3,10,IF(LOG('Indicator Data'!P14)&lt;BF$4,0,10-(BF$3-LOG('Indicator Data'!P14))/(BF$3-BF$4)*10))),1))</f>
        <v>x</v>
      </c>
      <c r="BG14" s="246" t="str">
        <f>IF(BF14="x","x",'Indicator Data'!P14/HLOOKUP('Indicator Data'!$P$3,'Population Data'!$C$3:$M$194,ROW()-4,FALSE))</f>
        <v>x</v>
      </c>
      <c r="BH14" s="176" t="str">
        <f t="shared" si="40"/>
        <v>x</v>
      </c>
      <c r="BI14" s="172" t="str">
        <f t="shared" si="41"/>
        <v>x</v>
      </c>
      <c r="BJ14" s="174">
        <f t="shared" si="42"/>
        <v>1.9</v>
      </c>
      <c r="BK14" s="176">
        <f>ROUND(IF('Indicator Data'!Q14=0,0,IF(LOG('Indicator Data'!Q14)&gt;BK$3,10,IF(LOG('Indicator Data'!Q14)&lt;BK$4,0,10-(BK$3-LOG('Indicator Data'!Q14))/(BK$3-BK$4)*10))),1)</f>
        <v>0</v>
      </c>
      <c r="BL14" s="224">
        <f>IF(BK14="x","x",'Indicator Data'!Q14/HLOOKUP('Indicator Data'!$Q$3,'Population Data'!$C$3:$M$194,ROW()-4,FALSE))</f>
        <v>0</v>
      </c>
      <c r="BM14" s="176">
        <f t="shared" si="23"/>
        <v>0</v>
      </c>
      <c r="BN14" s="172">
        <f t="shared" si="24"/>
        <v>0</v>
      </c>
      <c r="BO14" s="176">
        <f>ROUND(IF('Indicator Data'!S14=0,0,IF(LOG('Indicator Data'!S14)&gt;BO$3,10,IF(LOG('Indicator Data'!S14)&lt;BO$4,0,10-(BO$3-LOG('Indicator Data'!S14))/(BO$3-BO$4)*10))),1)</f>
        <v>0</v>
      </c>
      <c r="BP14" s="246">
        <f>IF(BO14="x","x",'Indicator Data'!S14/HLOOKUP('Indicator Data'!$S$3,'Population Data'!$C$3:$M$194,ROW()-4,FALSE))</f>
        <v>0</v>
      </c>
      <c r="BQ14" s="176">
        <f t="shared" si="25"/>
        <v>0</v>
      </c>
      <c r="BR14" s="172">
        <f t="shared" si="43"/>
        <v>0</v>
      </c>
      <c r="BS14" s="176">
        <f>ROUND(IF('Indicator Data'!T14=0,0,IF(LOG('Indicator Data'!T14)&gt;BS$3,10,IF(LOG('Indicator Data'!T14)&lt;BS$4,0,10-(BS$3-LOG('Indicator Data'!T14))/(BS$3-BS$4)*10))),1)</f>
        <v>0</v>
      </c>
      <c r="BT14" s="173">
        <f>IF('Indicator Data'!T14/HLOOKUP('Indicator Data'!$T$3,'Population Data'!$C$3:$M$194,ROW()-4,FALSE)&gt;1,1,'Indicator Data'!T14/HLOOKUP('Indicator Data'!$T$3,'Population Data'!$C$3:$M$194,ROW()-4,FALSE))</f>
        <v>0</v>
      </c>
      <c r="BU14" s="176">
        <f t="shared" si="26"/>
        <v>0</v>
      </c>
      <c r="BV14" s="172">
        <f t="shared" si="44"/>
        <v>0</v>
      </c>
      <c r="BW14" s="176">
        <f>ROUND(IF('Indicator Data'!U14=0,0,IF(LOG('Indicator Data'!U14)&gt;BW$3,10,IF(LOG('Indicator Data'!U14)&lt;BW$4,0,10-(BW$3-LOG('Indicator Data'!U14))/(BW$3-BW$4)*10))),1)</f>
        <v>0</v>
      </c>
      <c r="BX14" s="246">
        <f>IF(BW14="x","x",'Indicator Data'!U14/HLOOKUP('Indicator Data'!$U$3,'Population Data'!$C$3:$M$194,ROW()-4,FALSE))</f>
        <v>0</v>
      </c>
      <c r="BY14" s="176">
        <f t="shared" si="27"/>
        <v>0</v>
      </c>
      <c r="BZ14" s="172">
        <f t="shared" si="45"/>
        <v>0</v>
      </c>
      <c r="CA14" s="174">
        <f t="shared" si="28"/>
        <v>0</v>
      </c>
      <c r="CB14" s="176">
        <f>IF('Indicator Data'!BN14="No data","x",ROUND(IF('Indicator Data'!BN14&gt;CB$3,0,IF('Indicator Data'!BN14&lt;CB$4,10,(CB$3-'Indicator Data'!BN14)/(CB$3-CB$4)*10)),1))</f>
        <v>0</v>
      </c>
      <c r="CC14" s="176">
        <f>IF('Indicator Data'!BO14="No data","x",ROUND(IF('Indicator Data'!BO14&gt;CC$3,0,IF('Indicator Data'!BO14&lt;CC$4,10,(CC$3-'Indicator Data'!BO14)/(CC$3-CC$4)*10)),1))</f>
        <v>0</v>
      </c>
      <c r="CD14" s="176" t="str">
        <f>IF('Indicator Data'!AA14="No data","x",ROUND(IF('Indicator Data'!AA14&gt;CD$3,0,IF('Indicator Data'!AA14&lt;CD$4,10,(CD$3-'Indicator Data'!AA14)/(CD$3-CD$4)*10)),1))</f>
        <v>x</v>
      </c>
      <c r="CE14" s="172">
        <f t="shared" si="29"/>
        <v>0</v>
      </c>
      <c r="CF14" s="176">
        <f>IF('Indicator Data'!V14="No data","x",ROUND(IF(LOG('Indicator Data'!V14)&gt;CF$3,10,IF(LOG('Indicator Data'!V14)&lt;CF$4,0,10-(CF$3-LOG('Indicator Data'!V14))/(CF$3-CF$4)*10)),1))</f>
        <v>6.8</v>
      </c>
      <c r="CG14" s="176">
        <f>IF('Indicator Data'!W14="No data","x",ROUND(IF('Indicator Data'!W14&gt;CG$3,10,IF('Indicator Data'!W14&lt;CG$4,0,10-(CG$3-'Indicator Data'!W14)/(CG$3-CG$4)*10)),1))</f>
        <v>2.9</v>
      </c>
      <c r="CH14" s="176">
        <f>IF('Indicator Data'!X14="No data","x",ROUND(IF('Indicator Data'!X14&gt;CH$3,10,IF('Indicator Data'!X14&lt;CH$4,0,10-(CH$3-'Indicator Data'!X14)/(CH$3-CH$4)*10)),1))</f>
        <v>6</v>
      </c>
      <c r="CI14" s="176">
        <f>IF('Indicator Data'!Y14="No data","x",ROUND(IF('Indicator Data'!Y14&gt;CI$3,10,IF('Indicator Data'!Y14&lt;CI$4,0,10-(CI$3-'Indicator Data'!Y14)/(CI$3-CI$4)*10)),1))</f>
        <v>0.7</v>
      </c>
      <c r="CJ14" s="172">
        <f t="shared" si="46"/>
        <v>4.0999999999999996</v>
      </c>
      <c r="CK14" s="174">
        <f t="shared" si="47"/>
        <v>2.7</v>
      </c>
      <c r="CL14" s="176">
        <f>IF('Indicator Data'!AD14="No data","x",ROUND(IF('Indicator Data'!AD14&gt;CL$3,10,IF('Indicator Data'!AD14&lt;CL$4,0,10-(CL$3-'Indicator Data'!AD14)/(CL$3-CL$4)*10)),1))</f>
        <v>0</v>
      </c>
      <c r="CM14" s="176">
        <f>IF('Indicator Data'!AE14="No data","x",ROUND(IF('Indicator Data'!AE14&gt;CM$3,10,IF('Indicator Data'!AE14&lt;CM$4,0,10-(CM$3-'Indicator Data'!AE14)/(CM$3-CM$4)*10)),1))</f>
        <v>0</v>
      </c>
      <c r="CN14" s="172">
        <f t="shared" si="48"/>
        <v>2.7</v>
      </c>
      <c r="CO14" s="176">
        <f>IF('Indicator Data'!Z14="No data","x",ROUND(IF('Indicator Data'!Z14&gt;CO$3,10,IF('Indicator Data'!Z14&lt;CO$4,0,10-(CO$3-'Indicator Data'!Z14)/(CO$3-CO$4)*10)),1))</f>
        <v>0</v>
      </c>
      <c r="CP14" s="172">
        <f t="shared" si="49"/>
        <v>0</v>
      </c>
      <c r="CQ14" s="246">
        <f>IF('Indicator Data'!AB14="No data","x",'Indicator Data'!AB14/HLOOKUP('Indicator Date'!$AB12,'Population Data'!$C$3:$M$194,ROW()-4,FALSE))</f>
        <v>2.2238530981011056E-4</v>
      </c>
      <c r="CR14" s="176">
        <f t="shared" si="30"/>
        <v>7.8</v>
      </c>
      <c r="CS14" s="176">
        <f>IF('Indicator Data'!AC14="No data","x",ROUND(IF('Indicator Data'!AC14&gt;CS$3,0,IF('Indicator Data'!AC14&lt;CS$4,10,(CS$3-'Indicator Data'!AC14)/(CS$3-CS$4)*10)),1))</f>
        <v>0</v>
      </c>
      <c r="CT14" s="172">
        <f t="shared" si="50"/>
        <v>3.9</v>
      </c>
      <c r="CU14" s="174">
        <f t="shared" si="51"/>
        <v>2.2000000000000002</v>
      </c>
      <c r="CV14" s="175">
        <f t="shared" si="31"/>
        <v>1.8</v>
      </c>
      <c r="CW14" s="177">
        <f t="shared" si="32"/>
        <v>2.5</v>
      </c>
      <c r="CX14" s="175">
        <f>ROUND(IF('Indicator Data'!AF14=0,0,IF('Indicator Data'!AF14&gt;CX$3,10,IF('Indicator Data'!AF14&lt;CX$4,0,10-(CX$3-'Indicator Data'!AF14)/(CX$3-CX$4)*10))),1)</f>
        <v>0.1</v>
      </c>
      <c r="CY14" s="175">
        <f>(ROUND(IF('Indicator Data'!AG14=0,0,IF(LOG('Indicator Data'!AG14)&gt;CY$3,10,IF(LOG('Indicator Data'!AG14)&lt;CY$4,0,10-(CY$3-LOG('Indicator Data'!AG14))/(CY$3-CY$4)*10))),1))</f>
        <v>0</v>
      </c>
      <c r="CZ14" s="177">
        <f t="shared" si="52"/>
        <v>0.1</v>
      </c>
      <c r="DA14" s="11"/>
      <c r="DB14" s="22"/>
    </row>
    <row r="15" spans="1:106">
      <c r="A15" s="179" t="str">
        <f>'Indicator Data'!A15</f>
        <v>Azerbaijan</v>
      </c>
      <c r="B15" s="180" t="str">
        <f>'Indicator Data'!B15</f>
        <v>AZE</v>
      </c>
      <c r="C15" s="178">
        <f>ROUND(IF('Indicator Data'!C15=0,0.1,IF(LOG('Indicator Data'!C15)&gt;C$3,10,IF(LOG('Indicator Data'!C15)&lt;C$4,0,10-(C$3-LOG('Indicator Data'!C15))/(C$3-C$4)*10))),1)</f>
        <v>7.5</v>
      </c>
      <c r="D15" s="171">
        <f>ROUND(IF('Indicator Data'!D15=0,0.1,IF(LOG('Indicator Data'!D15)&gt;D$3,10,IF(LOG('Indicator Data'!D15)&lt;D$4,0,10-(D$3-LOG('Indicator Data'!D15))/(D$3-D$4)*10))),1)</f>
        <v>7.4</v>
      </c>
      <c r="E15" s="172">
        <f t="shared" si="0"/>
        <v>7.5</v>
      </c>
      <c r="F15" s="172">
        <f>(ROUND(IF('Indicator Data'!E15=0,0,IF(LOG('Indicator Data'!E15)&gt;F$3,10,IF(LOG('Indicator Data'!E15)&lt;F$4,0,10-(F$3-LOG('Indicator Data'!E15))/(F$3-F$4)*10))),1))</f>
        <v>6.2</v>
      </c>
      <c r="G15" s="172">
        <f>ROUND(IF('Indicator Data'!F15=0,0,IF(LOG('Indicator Data'!F15)&gt;G$3,10,IF(LOG('Indicator Data'!F15)&lt;G$4,0,10-(G$3-LOG('Indicator Data'!F15))/(G$3-G$4)*10))),1)</f>
        <v>0</v>
      </c>
      <c r="H15" s="171">
        <f>ROUND(IF('Indicator Data'!G15=0,0,IF(LOG('Indicator Data'!G15)&gt;H$3,10,IF(LOG('Indicator Data'!G15)&lt;H$4,0,10-(H$3-LOG('Indicator Data'!G15))/(H$3-H$4)*10))),1)</f>
        <v>0</v>
      </c>
      <c r="I15" s="171">
        <f>ROUND(IF('Indicator Data'!H15=0,0,IF(LOG('Indicator Data'!H15)&gt;I$3,10,IF(LOG('Indicator Data'!H15)&lt;I$4,0,10-(I$3-LOG('Indicator Data'!H15))/(I$3-I$4)*10))),1)</f>
        <v>0</v>
      </c>
      <c r="J15" s="171">
        <f t="shared" si="1"/>
        <v>0</v>
      </c>
      <c r="K15" s="171">
        <f>ROUND(IF('Indicator Data'!I15=0,0,IF(LOG('Indicator Data'!I15)&gt;K$3,10,IF(LOG('Indicator Data'!I15)&lt;K$4,0,10-(K$3-LOG('Indicator Data'!I15))/(K$3-K$4)*10))),1)</f>
        <v>0</v>
      </c>
      <c r="L15" s="172">
        <f>ROUND(IF('Indicator Data'!J15=0,0,IF(LOG('Indicator Data'!J15)&gt;L$3,10,IF(LOG('Indicator Data'!J15)&lt;L$4,0,10-(L$3-LOG('Indicator Data'!J15))/(L$3-L$4)*10))),1)</f>
        <v>0</v>
      </c>
      <c r="M15" s="173">
        <f>'Indicator Data'!C15/HLOOKUP('Indicator Data'!$C$3,'Population Data'!$C$3:$M$194,ROW()-4,FALSE)</f>
        <v>2.0879202355650974E-3</v>
      </c>
      <c r="N15" s="173">
        <f>'Indicator Data'!D15/HLOOKUP('Indicator Data'!$D$3,'Population Data'!$C$3:$M$194,ROW()-4,FALSE)</f>
        <v>5.7133201185708099E-4</v>
      </c>
      <c r="O15" s="245">
        <f>'Indicator Data'!E15/HLOOKUP('Indicator Data'!$E$3,'Population Data'!$C$3:$M$194,ROW()-4,FALSE)</f>
        <v>6.8092419955779011E-3</v>
      </c>
      <c r="P15" s="173">
        <f>'Indicator Data'!F15/HLOOKUP('Indicator Data'!$F$3,'Population Data'!$C$3:$M$194,ROW()-4,FALSE)</f>
        <v>0</v>
      </c>
      <c r="Q15" s="173">
        <f>'Indicator Data'!G15/HLOOKUP('Indicator Data'!$G$3,'Population Data'!$C$3:$M$194,ROW()-4,FALSE)</f>
        <v>0</v>
      </c>
      <c r="R15" s="173">
        <f>'Indicator Data'!H15/HLOOKUP('Indicator Data'!$H$3,'Population Data'!$C$3:$M$194,ROW()-4,FALSE)</f>
        <v>0</v>
      </c>
      <c r="S15" s="173">
        <f>'Indicator Data'!I15/HLOOKUP('Indicator Data'!$I$3,'Population Data'!$C$3:$M$194,ROW()-4,FALSE)</f>
        <v>0</v>
      </c>
      <c r="T15" s="173">
        <f>'Indicator Data'!J15/HLOOKUP('Indicator Date'!$J13,'Population Data'!$C$3:$M$194,ROW()-4,FALSE)</f>
        <v>0</v>
      </c>
      <c r="U15" s="171">
        <f t="shared" si="2"/>
        <v>10</v>
      </c>
      <c r="V15" s="171">
        <f t="shared" si="3"/>
        <v>2.9</v>
      </c>
      <c r="W15" s="172">
        <f t="shared" si="4"/>
        <v>8.1</v>
      </c>
      <c r="X15" s="172">
        <f t="shared" si="33"/>
        <v>6.9</v>
      </c>
      <c r="Y15" s="172">
        <f t="shared" si="34"/>
        <v>0</v>
      </c>
      <c r="Z15" s="171">
        <f t="shared" si="5"/>
        <v>0</v>
      </c>
      <c r="AA15" s="171">
        <f t="shared" si="5"/>
        <v>0</v>
      </c>
      <c r="AB15" s="171">
        <f t="shared" si="6"/>
        <v>0</v>
      </c>
      <c r="AC15" s="172">
        <f t="shared" si="35"/>
        <v>0</v>
      </c>
      <c r="AD15" s="172">
        <f t="shared" si="36"/>
        <v>0</v>
      </c>
      <c r="AE15" s="171">
        <f>ROUND(IF('Indicator Data'!K15=0,0,IF('Indicator Data'!K15&gt;AE$3,10,IF('Indicator Data'!K15&lt;AE$4,0,10-(AE$3-'Indicator Data'!K15)/(AE$3-AE$4)*10))),1)</f>
        <v>1</v>
      </c>
      <c r="AF15" s="174">
        <f t="shared" si="7"/>
        <v>8.8000000000000007</v>
      </c>
      <c r="AG15" s="174">
        <f t="shared" si="8"/>
        <v>5.2</v>
      </c>
      <c r="AH15" s="172">
        <f t="shared" si="9"/>
        <v>0</v>
      </c>
      <c r="AI15" s="172">
        <f t="shared" si="10"/>
        <v>0</v>
      </c>
      <c r="AJ15" s="174">
        <f t="shared" si="11"/>
        <v>0</v>
      </c>
      <c r="AK15" s="172">
        <f t="shared" si="12"/>
        <v>0</v>
      </c>
      <c r="AL15" s="175">
        <f t="shared" si="13"/>
        <v>7.8</v>
      </c>
      <c r="AM15" s="175">
        <f t="shared" si="14"/>
        <v>6.6</v>
      </c>
      <c r="AN15" s="175">
        <f t="shared" si="15"/>
        <v>0</v>
      </c>
      <c r="AO15" s="175">
        <f t="shared" si="16"/>
        <v>0</v>
      </c>
      <c r="AP15" s="175">
        <f t="shared" si="17"/>
        <v>0</v>
      </c>
      <c r="AQ15" s="174">
        <f t="shared" si="18"/>
        <v>0.5</v>
      </c>
      <c r="AR15" s="174">
        <f>IF('Indicator Data'!L15="No data","x",IF('Indicator Data'!BW15&lt;1000,"x",ROUND((IF('Indicator Data'!L15&gt;AR$3,10,IF('Indicator Data'!L15&lt;AR$4,0,10-(AR$3-'Indicator Data'!L15)/(AR$3-AR$4)*10))),1)))</f>
        <v>10</v>
      </c>
      <c r="AS15" s="175">
        <f t="shared" si="19"/>
        <v>5.3</v>
      </c>
      <c r="AT15" s="176">
        <f>IF('Indicator Data'!M15="No data","x",ROUND(IF('Indicator Data'!M15=0,0,IF(LOG('Indicator Data'!M15)&gt;AT$3,10,IF(LOG('Indicator Data'!M15)&lt;AT$4,0,10-(AT$3-LOG('Indicator Data'!M15))/(AT$3-AT$4)*10))),1))</f>
        <v>8.5</v>
      </c>
      <c r="AU15" s="246">
        <f>IF(AT15="x","x",'Indicator Data'!M15/HLOOKUP('Indicator Data'!$M$3,'Population Data'!$C$3:$M$194,ROW()-4,FALSE))</f>
        <v>0.8770617602914067</v>
      </c>
      <c r="AV15" s="176">
        <f t="shared" si="20"/>
        <v>9.6999999999999993</v>
      </c>
      <c r="AW15" s="172">
        <f t="shared" si="37"/>
        <v>9.1999999999999993</v>
      </c>
      <c r="AX15" s="176" t="str">
        <f>IF('Indicator Data'!N15="No data","x",ROUND(IF('Indicator Data'!N15=0,0,IF(LOG('Indicator Data'!N15)&gt;AX$3,10,IF(LOG('Indicator Data'!N15)&lt;AX$4,0,10-(AX$3-LOG('Indicator Data'!N15))/(AX$3-AX$4)*10))),1))</f>
        <v>x</v>
      </c>
      <c r="AY15" s="246" t="str">
        <f>IF(AX15="x","x",'Indicator Data'!N15/HLOOKUP('Indicator Data'!$N$3,'Population Data'!$C$3:$M$194,ROW()-4,FALSE))</f>
        <v>x</v>
      </c>
      <c r="AZ15" s="176" t="str">
        <f t="shared" si="21"/>
        <v>x</v>
      </c>
      <c r="BA15" s="172" t="str">
        <f t="shared" si="38"/>
        <v>x</v>
      </c>
      <c r="BB15" s="176" t="str">
        <f>IF('Indicator Data'!O15="No data","x",ROUND(IF('Indicator Data'!O15=0,0,IF(LOG('Indicator Data'!O15)&gt;BB$3,10,IF(LOG('Indicator Data'!O15)&lt;BB$4,0,10-(BB$3-LOG('Indicator Data'!O15))/(BB$3-BB$4)*10))),1))</f>
        <v>x</v>
      </c>
      <c r="BC15" s="246" t="str">
        <f>IF(BB15="x","x",'Indicator Data'!O15/HLOOKUP('Indicator Data'!$O$3,'Population Data'!$C$3:$M$194,ROW()-4,FALSE))</f>
        <v>x</v>
      </c>
      <c r="BD15" s="176" t="str">
        <f t="shared" si="22"/>
        <v>x</v>
      </c>
      <c r="BE15" s="172" t="str">
        <f t="shared" si="39"/>
        <v>x</v>
      </c>
      <c r="BF15" s="176" t="str">
        <f>IF('Indicator Data'!P15="No data","x",ROUND(IF('Indicator Data'!P15=0,0,IF(LOG('Indicator Data'!P15)&gt;BF$3,10,IF(LOG('Indicator Data'!P15)&lt;BF$4,0,10-(BF$3-LOG('Indicator Data'!P15))/(BF$3-BF$4)*10))),1))</f>
        <v>x</v>
      </c>
      <c r="BG15" s="246" t="str">
        <f>IF(BF15="x","x",'Indicator Data'!P15/HLOOKUP('Indicator Data'!$P$3,'Population Data'!$C$3:$M$194,ROW()-4,FALSE))</f>
        <v>x</v>
      </c>
      <c r="BH15" s="176" t="str">
        <f t="shared" si="40"/>
        <v>x</v>
      </c>
      <c r="BI15" s="172" t="str">
        <f t="shared" si="41"/>
        <v>x</v>
      </c>
      <c r="BJ15" s="174">
        <f t="shared" si="42"/>
        <v>9.1999999999999993</v>
      </c>
      <c r="BK15" s="176">
        <f>ROUND(IF('Indicator Data'!Q15=0,0,IF(LOG('Indicator Data'!Q15)&gt;BK$3,10,IF(LOG('Indicator Data'!Q15)&lt;BK$4,0,10-(BK$3-LOG('Indicator Data'!Q15))/(BK$3-BK$4)*10))),1)</f>
        <v>0</v>
      </c>
      <c r="BL15" s="224">
        <f>IF(BK15="x","x",'Indicator Data'!Q15/HLOOKUP('Indicator Data'!$Q$3,'Population Data'!$C$3:$M$194,ROW()-4,FALSE))</f>
        <v>0</v>
      </c>
      <c r="BM15" s="176">
        <f t="shared" si="23"/>
        <v>0</v>
      </c>
      <c r="BN15" s="172">
        <f t="shared" si="24"/>
        <v>0</v>
      </c>
      <c r="BO15" s="176">
        <f>ROUND(IF('Indicator Data'!S15=0,0,IF(LOG('Indicator Data'!S15)&gt;BO$3,10,IF(LOG('Indicator Data'!S15)&lt;BO$4,0,10-(BO$3-LOG('Indicator Data'!S15))/(BO$3-BO$4)*10))),1)</f>
        <v>0</v>
      </c>
      <c r="BP15" s="246">
        <f>IF(BO15="x","x",'Indicator Data'!S15/HLOOKUP('Indicator Data'!$S$3,'Population Data'!$C$3:$M$194,ROW()-4,FALSE))</f>
        <v>0</v>
      </c>
      <c r="BQ15" s="176">
        <f t="shared" si="25"/>
        <v>0</v>
      </c>
      <c r="BR15" s="172">
        <f t="shared" si="43"/>
        <v>0</v>
      </c>
      <c r="BS15" s="176">
        <f>ROUND(IF('Indicator Data'!T15=0,0,IF(LOG('Indicator Data'!T15)&gt;BS$3,10,IF(LOG('Indicator Data'!T15)&lt;BS$4,0,10-(BS$3-LOG('Indicator Data'!T15))/(BS$3-BS$4)*10))),1)</f>
        <v>2.8</v>
      </c>
      <c r="BT15" s="173">
        <f>IF('Indicator Data'!T15/HLOOKUP('Indicator Data'!$T$3,'Population Data'!$C$3:$M$194,ROW()-4,FALSE)&gt;1,1,'Indicator Data'!T15/HLOOKUP('Indicator Data'!$T$3,'Population Data'!$C$3:$M$194,ROW()-4,FALSE))</f>
        <v>8.4808605652542189E-5</v>
      </c>
      <c r="BU15" s="176">
        <f t="shared" si="26"/>
        <v>0</v>
      </c>
      <c r="BV15" s="172">
        <f t="shared" si="44"/>
        <v>1.5</v>
      </c>
      <c r="BW15" s="176">
        <f>ROUND(IF('Indicator Data'!U15=0,0,IF(LOG('Indicator Data'!U15)&gt;BW$3,10,IF(LOG('Indicator Data'!U15)&lt;BW$4,0,10-(BW$3-LOG('Indicator Data'!U15))/(BW$3-BW$4)*10))),1)</f>
        <v>5.0999999999999996</v>
      </c>
      <c r="BX15" s="246">
        <f>IF(BW15="x","x",'Indicator Data'!U15/HLOOKUP('Indicator Data'!$U$3,'Population Data'!$C$3:$M$194,ROW()-4,FALSE))</f>
        <v>3.7964834798732742E-3</v>
      </c>
      <c r="BY15" s="176">
        <f t="shared" si="27"/>
        <v>0</v>
      </c>
      <c r="BZ15" s="172">
        <f t="shared" si="45"/>
        <v>2.9</v>
      </c>
      <c r="CA15" s="174">
        <f t="shared" si="28"/>
        <v>1.2</v>
      </c>
      <c r="CB15" s="176">
        <f>IF('Indicator Data'!BN15="No data","x",ROUND(IF('Indicator Data'!BN15&gt;CB$3,0,IF('Indicator Data'!BN15&lt;CB$4,10,(CB$3-'Indicator Data'!BN15)/(CB$3-CB$4)*10)),1))</f>
        <v>0.4</v>
      </c>
      <c r="CC15" s="176">
        <f>IF('Indicator Data'!BO15="No data","x",ROUND(IF('Indicator Data'!BO15&gt;CC$3,0,IF('Indicator Data'!BO15&lt;CC$4,10,(CC$3-'Indicator Data'!BO15)/(CC$3-CC$4)*10)),1))</f>
        <v>0.4</v>
      </c>
      <c r="CD15" s="176">
        <f>IF('Indicator Data'!AA15="No data","x",ROUND(IF('Indicator Data'!AA15&gt;CD$3,0,IF('Indicator Data'!AA15&lt;CD$4,10,(CD$3-'Indicator Data'!AA15)/(CD$3-CD$4)*10)),1))</f>
        <v>1.1000000000000001</v>
      </c>
      <c r="CE15" s="172">
        <f t="shared" si="29"/>
        <v>0.6</v>
      </c>
      <c r="CF15" s="176">
        <f>IF('Indicator Data'!V15="No data","x",ROUND(IF(LOG('Indicator Data'!V15)&gt;CF$3,10,IF(LOG('Indicator Data'!V15)&lt;CF$4,0,10-(CF$3-LOG('Indicator Data'!V15))/(CF$3-CF$4)*10)),1))</f>
        <v>7</v>
      </c>
      <c r="CG15" s="176">
        <f>IF('Indicator Data'!W15="No data","x",ROUND(IF('Indicator Data'!W15&gt;CG$3,10,IF('Indicator Data'!W15&lt;CG$4,0,10-(CG$3-'Indicator Data'!W15)/(CG$3-CG$4)*10)),1))</f>
        <v>0.8</v>
      </c>
      <c r="CH15" s="176">
        <f>IF('Indicator Data'!X15="No data","x",ROUND(IF('Indicator Data'!X15&gt;CH$3,10,IF('Indicator Data'!X15&lt;CH$4,0,10-(CH$3-'Indicator Data'!X15)/(CH$3-CH$4)*10)),1))</f>
        <v>5.8</v>
      </c>
      <c r="CI15" s="176">
        <f>IF('Indicator Data'!Y15="No data","x",ROUND(IF('Indicator Data'!Y15&gt;CI$3,10,IF('Indicator Data'!Y15&lt;CI$4,0,10-(CI$3-'Indicator Data'!Y15)/(CI$3-CI$4)*10)),1))</f>
        <v>6.4</v>
      </c>
      <c r="CJ15" s="172">
        <f t="shared" si="46"/>
        <v>5</v>
      </c>
      <c r="CK15" s="174">
        <f t="shared" si="47"/>
        <v>3.5</v>
      </c>
      <c r="CL15" s="176" t="str">
        <f>IF('Indicator Data'!AD15="No data","x",ROUND(IF('Indicator Data'!AD15&gt;CL$3,10,IF('Indicator Data'!AD15&lt;CL$4,0,10-(CL$3-'Indicator Data'!AD15)/(CL$3-CL$4)*10)),1))</f>
        <v>x</v>
      </c>
      <c r="CM15" s="176">
        <f>IF('Indicator Data'!AE15="No data","x",ROUND(IF('Indicator Data'!AE15&gt;CM$3,10,IF('Indicator Data'!AE15&lt;CM$4,0,10-(CM$3-'Indicator Data'!AE15)/(CM$3-CM$4)*10)),1))</f>
        <v>0.9</v>
      </c>
      <c r="CN15" s="172">
        <f t="shared" si="48"/>
        <v>4.2</v>
      </c>
      <c r="CO15" s="176">
        <f>IF('Indicator Data'!Z15="No data","x",ROUND(IF('Indicator Data'!Z15&gt;CO$3,10,IF('Indicator Data'!Z15&lt;CO$4,0,10-(CO$3-'Indicator Data'!Z15)/(CO$3-CO$4)*10)),1))</f>
        <v>0</v>
      </c>
      <c r="CP15" s="172">
        <f t="shared" si="49"/>
        <v>0.5</v>
      </c>
      <c r="CQ15" s="246">
        <f>IF('Indicator Data'!AB15="No data","x",'Indicator Data'!AB15/HLOOKUP('Indicator Date'!$AB13,'Population Data'!$C$3:$M$194,ROW()-4,FALSE))</f>
        <v>2.8350141941274257E-4</v>
      </c>
      <c r="CR15" s="176">
        <f t="shared" si="30"/>
        <v>7.2</v>
      </c>
      <c r="CS15" s="176">
        <f>IF('Indicator Data'!AC15="No data","x",ROUND(IF('Indicator Data'!AC15&gt;CS$3,0,IF('Indicator Data'!AC15&lt;CS$4,10,(CS$3-'Indicator Data'!AC15)/(CS$3-CS$4)*10)),1))</f>
        <v>2</v>
      </c>
      <c r="CT15" s="172">
        <f t="shared" si="50"/>
        <v>4.5999999999999996</v>
      </c>
      <c r="CU15" s="174">
        <f t="shared" si="51"/>
        <v>3.1</v>
      </c>
      <c r="CV15" s="175">
        <f t="shared" si="31"/>
        <v>5.3</v>
      </c>
      <c r="CW15" s="177">
        <f t="shared" si="32"/>
        <v>4.3</v>
      </c>
      <c r="CX15" s="175">
        <f>ROUND(IF('Indicator Data'!AF15=0,0,IF('Indicator Data'!AF15&gt;CX$3,10,IF('Indicator Data'!AF15&lt;CX$4,0,10-(CX$3-'Indicator Data'!AF15)/(CX$3-CX$4)*10))),1)</f>
        <v>9.4</v>
      </c>
      <c r="CY15" s="175">
        <f>(ROUND(IF('Indicator Data'!AG15=0,0,IF(LOG('Indicator Data'!AG15)&gt;CY$3,10,IF(LOG('Indicator Data'!AG15)&lt;CY$4,0,10-(CY$3-LOG('Indicator Data'!AG15))/(CY$3-CY$4)*10))),1))</f>
        <v>7.6</v>
      </c>
      <c r="CZ15" s="177">
        <f t="shared" si="52"/>
        <v>8.6999999999999993</v>
      </c>
      <c r="DA15" s="11"/>
      <c r="DB15" s="22"/>
    </row>
    <row r="16" spans="1:106">
      <c r="A16" s="179" t="str">
        <f>'Indicator Data'!A16</f>
        <v>Bahamas</v>
      </c>
      <c r="B16" s="180" t="str">
        <f>'Indicator Data'!B16</f>
        <v>BHS</v>
      </c>
      <c r="C16" s="178">
        <f>ROUND(IF('Indicator Data'!C16=0,0.1,IF(LOG('Indicator Data'!C16)&gt;C$3,10,IF(LOG('Indicator Data'!C16)&lt;C$4,0,10-(C$3-LOG('Indicator Data'!C16))/(C$3-C$4)*10))),1)</f>
        <v>0.1</v>
      </c>
      <c r="D16" s="171">
        <f>ROUND(IF('Indicator Data'!D16=0,0.1,IF(LOG('Indicator Data'!D16)&gt;D$3,10,IF(LOG('Indicator Data'!D16)&lt;D$4,0,10-(D$3-LOG('Indicator Data'!D16))/(D$3-D$4)*10))),1)</f>
        <v>0.1</v>
      </c>
      <c r="E16" s="172">
        <f t="shared" si="0"/>
        <v>0.1</v>
      </c>
      <c r="F16" s="172">
        <f>(ROUND(IF('Indicator Data'!E16=0,0,IF(LOG('Indicator Data'!E16)&gt;F$3,10,IF(LOG('Indicator Data'!E16)&lt;F$4,0,10-(F$3-LOG('Indicator Data'!E16))/(F$3-F$4)*10))),1))</f>
        <v>0</v>
      </c>
      <c r="G16" s="172">
        <f>ROUND(IF('Indicator Data'!F16=0,0,IF(LOG('Indicator Data'!F16)&gt;G$3,10,IF(LOG('Indicator Data'!F16)&lt;G$4,0,10-(G$3-LOG('Indicator Data'!F16))/(G$3-G$4)*10))),1)</f>
        <v>0</v>
      </c>
      <c r="H16" s="171">
        <f>ROUND(IF('Indicator Data'!G16=0,0,IF(LOG('Indicator Data'!G16)&gt;H$3,10,IF(LOG('Indicator Data'!G16)&lt;H$4,0,10-(H$3-LOG('Indicator Data'!G16))/(H$3-H$4)*10))),1)</f>
        <v>6.3</v>
      </c>
      <c r="I16" s="171">
        <f>ROUND(IF('Indicator Data'!H16=0,0,IF(LOG('Indicator Data'!H16)&gt;I$3,10,IF(LOG('Indicator Data'!H16)&lt;I$4,0,10-(I$3-LOG('Indicator Data'!H16))/(I$3-I$4)*10))),1)</f>
        <v>7.6</v>
      </c>
      <c r="J16" s="171">
        <f t="shared" si="1"/>
        <v>7</v>
      </c>
      <c r="K16" s="171">
        <f>ROUND(IF('Indicator Data'!I16=0,0,IF(LOG('Indicator Data'!I16)&gt;K$3,10,IF(LOG('Indicator Data'!I16)&lt;K$4,0,10-(K$3-LOG('Indicator Data'!I16))/(K$3-K$4)*10))),1)</f>
        <v>4.5999999999999996</v>
      </c>
      <c r="L16" s="172">
        <f>ROUND(IF('Indicator Data'!J16=0,0,IF(LOG('Indicator Data'!J16)&gt;L$3,10,IF(LOG('Indicator Data'!J16)&lt;L$4,0,10-(L$3-LOG('Indicator Data'!J16))/(L$3-L$4)*10))),1)</f>
        <v>0</v>
      </c>
      <c r="M16" s="173">
        <f>'Indicator Data'!C16/HLOOKUP('Indicator Data'!$C$3,'Population Data'!$C$3:$M$194,ROW()-4,FALSE)</f>
        <v>0</v>
      </c>
      <c r="N16" s="173">
        <f>'Indicator Data'!D16/HLOOKUP('Indicator Data'!$D$3,'Population Data'!$C$3:$M$194,ROW()-4,FALSE)</f>
        <v>0</v>
      </c>
      <c r="O16" s="245">
        <f>'Indicator Data'!E16/HLOOKUP('Indicator Data'!$E$3,'Population Data'!$C$3:$M$194,ROW()-4,FALSE)</f>
        <v>0</v>
      </c>
      <c r="P16" s="173">
        <f>'Indicator Data'!F16/HLOOKUP('Indicator Data'!$F$3,'Population Data'!$C$3:$M$194,ROW()-4,FALSE)</f>
        <v>0</v>
      </c>
      <c r="Q16" s="173">
        <f>'Indicator Data'!G16/HLOOKUP('Indicator Data'!$G$3,'Population Data'!$C$3:$M$194,ROW()-4,FALSE)</f>
        <v>7.4037089332117917E-2</v>
      </c>
      <c r="R16" s="173">
        <f>'Indicator Data'!H16/HLOOKUP('Indicator Data'!$H$3,'Population Data'!$C$3:$M$194,ROW()-4,FALSE)</f>
        <v>1.4007017059583043E-2</v>
      </c>
      <c r="S16" s="173">
        <f>'Indicator Data'!I16/HLOOKUP('Indicator Data'!$I$3,'Population Data'!$C$3:$M$194,ROW()-4,FALSE)</f>
        <v>4.6292066580412815E-3</v>
      </c>
      <c r="T16" s="173">
        <f>'Indicator Data'!J16/HLOOKUP('Indicator Date'!$J14,'Population Data'!$C$3:$M$194,ROW()-4,FALSE)</f>
        <v>0</v>
      </c>
      <c r="U16" s="171">
        <f t="shared" si="2"/>
        <v>0</v>
      </c>
      <c r="V16" s="171">
        <f t="shared" si="3"/>
        <v>0</v>
      </c>
      <c r="W16" s="172">
        <f t="shared" si="4"/>
        <v>0</v>
      </c>
      <c r="X16" s="172">
        <f t="shared" si="33"/>
        <v>0</v>
      </c>
      <c r="Y16" s="172">
        <f t="shared" si="34"/>
        <v>0</v>
      </c>
      <c r="Z16" s="171">
        <f t="shared" si="5"/>
        <v>8.1999999999999993</v>
      </c>
      <c r="AA16" s="171">
        <f t="shared" si="5"/>
        <v>7</v>
      </c>
      <c r="AB16" s="171">
        <f t="shared" si="6"/>
        <v>7.7</v>
      </c>
      <c r="AC16" s="172">
        <f t="shared" si="35"/>
        <v>7.2</v>
      </c>
      <c r="AD16" s="172">
        <f t="shared" si="36"/>
        <v>0</v>
      </c>
      <c r="AE16" s="171">
        <f>ROUND(IF('Indicator Data'!K16=0,0,IF('Indicator Data'!K16&gt;AE$3,10,IF('Indicator Data'!K16&lt;AE$4,0,10-(AE$3-'Indicator Data'!K16)/(AE$3-AE$4)*10))),1)</f>
        <v>0</v>
      </c>
      <c r="AF16" s="174">
        <f t="shared" si="7"/>
        <v>0.1</v>
      </c>
      <c r="AG16" s="174">
        <f t="shared" si="8"/>
        <v>0.1</v>
      </c>
      <c r="AH16" s="172">
        <f t="shared" si="9"/>
        <v>7.3</v>
      </c>
      <c r="AI16" s="172">
        <f t="shared" si="10"/>
        <v>7.3</v>
      </c>
      <c r="AJ16" s="174">
        <f t="shared" si="11"/>
        <v>7.3</v>
      </c>
      <c r="AK16" s="172">
        <f t="shared" si="12"/>
        <v>0</v>
      </c>
      <c r="AL16" s="175">
        <f t="shared" si="13"/>
        <v>0.1</v>
      </c>
      <c r="AM16" s="175">
        <f t="shared" si="14"/>
        <v>0</v>
      </c>
      <c r="AN16" s="175">
        <f t="shared" si="15"/>
        <v>0</v>
      </c>
      <c r="AO16" s="175">
        <f t="shared" si="16"/>
        <v>7.4</v>
      </c>
      <c r="AP16" s="175">
        <f t="shared" si="17"/>
        <v>6.1</v>
      </c>
      <c r="AQ16" s="174">
        <f t="shared" si="18"/>
        <v>0</v>
      </c>
      <c r="AR16" s="174">
        <f>IF('Indicator Data'!L16="No data","x",IF('Indicator Data'!BW16&lt;1000,"x",ROUND((IF('Indicator Data'!L16&gt;AR$3,10,IF('Indicator Data'!L16&lt;AR$4,0,10-(AR$3-'Indicator Data'!L16)/(AR$3-AR$4)*10))),1)))</f>
        <v>3.3</v>
      </c>
      <c r="AS16" s="175">
        <f t="shared" si="19"/>
        <v>1.7</v>
      </c>
      <c r="AT16" s="176" t="str">
        <f>IF('Indicator Data'!M16="No data","x",ROUND(IF('Indicator Data'!M16=0,0,IF(LOG('Indicator Data'!M16)&gt;AT$3,10,IF(LOG('Indicator Data'!M16)&lt;AT$4,0,10-(AT$3-LOG('Indicator Data'!M16))/(AT$3-AT$4)*10))),1))</f>
        <v>x</v>
      </c>
      <c r="AU16" s="246" t="str">
        <f>IF(AT16="x","x",'Indicator Data'!M16/HLOOKUP('Indicator Data'!$M$3,'Population Data'!$C$3:$M$194,ROW()-4,FALSE))</f>
        <v>x</v>
      </c>
      <c r="AV16" s="176" t="str">
        <f t="shared" si="20"/>
        <v>x</v>
      </c>
      <c r="AW16" s="172" t="str">
        <f t="shared" si="37"/>
        <v>x</v>
      </c>
      <c r="AX16" s="176" t="str">
        <f>IF('Indicator Data'!N16="No data","x",ROUND(IF('Indicator Data'!N16=0,0,IF(LOG('Indicator Data'!N16)&gt;AX$3,10,IF(LOG('Indicator Data'!N16)&lt;AX$4,0,10-(AX$3-LOG('Indicator Data'!N16))/(AX$3-AX$4)*10))),1))</f>
        <v>x</v>
      </c>
      <c r="AY16" s="246" t="str">
        <f>IF(AX16="x","x",'Indicator Data'!N16/HLOOKUP('Indicator Data'!$N$3,'Population Data'!$C$3:$M$194,ROW()-4,FALSE))</f>
        <v>x</v>
      </c>
      <c r="AZ16" s="176" t="str">
        <f t="shared" si="21"/>
        <v>x</v>
      </c>
      <c r="BA16" s="172" t="str">
        <f t="shared" si="38"/>
        <v>x</v>
      </c>
      <c r="BB16" s="176" t="str">
        <f>IF('Indicator Data'!O16="No data","x",ROUND(IF('Indicator Data'!O16=0,0,IF(LOG('Indicator Data'!O16)&gt;BB$3,10,IF(LOG('Indicator Data'!O16)&lt;BB$4,0,10-(BB$3-LOG('Indicator Data'!O16))/(BB$3-BB$4)*10))),1))</f>
        <v>x</v>
      </c>
      <c r="BC16" s="246" t="str">
        <f>IF(BB16="x","x",'Indicator Data'!O16/HLOOKUP('Indicator Data'!$O$3,'Population Data'!$C$3:$M$194,ROW()-4,FALSE))</f>
        <v>x</v>
      </c>
      <c r="BD16" s="176" t="str">
        <f t="shared" si="22"/>
        <v>x</v>
      </c>
      <c r="BE16" s="172" t="str">
        <f t="shared" si="39"/>
        <v>x</v>
      </c>
      <c r="BF16" s="176" t="str">
        <f>IF('Indicator Data'!P16="No data","x",ROUND(IF('Indicator Data'!P16=0,0,IF(LOG('Indicator Data'!P16)&gt;BF$3,10,IF(LOG('Indicator Data'!P16)&lt;BF$4,0,10-(BF$3-LOG('Indicator Data'!P16))/(BF$3-BF$4)*10))),1))</f>
        <v>x</v>
      </c>
      <c r="BG16" s="246" t="str">
        <f>IF(BF16="x","x",'Indicator Data'!P16/HLOOKUP('Indicator Data'!$P$3,'Population Data'!$C$3:$M$194,ROW()-4,FALSE))</f>
        <v>x</v>
      </c>
      <c r="BH16" s="176" t="str">
        <f t="shared" si="40"/>
        <v>x</v>
      </c>
      <c r="BI16" s="172" t="str">
        <f t="shared" si="41"/>
        <v>x</v>
      </c>
      <c r="BJ16" s="174" t="str">
        <f t="shared" si="42"/>
        <v>x</v>
      </c>
      <c r="BK16" s="176">
        <f>ROUND(IF('Indicator Data'!Q16=0,0,IF(LOG('Indicator Data'!Q16)&gt;BK$3,10,IF(LOG('Indicator Data'!Q16)&lt;BK$4,0,10-(BK$3-LOG('Indicator Data'!Q16))/(BK$3-BK$4)*10))),1)</f>
        <v>0</v>
      </c>
      <c r="BL16" s="224">
        <f>IF(BK16="x","x",'Indicator Data'!Q16/HLOOKUP('Indicator Data'!$Q$3,'Population Data'!$C$3:$M$194,ROW()-4,FALSE))</f>
        <v>0</v>
      </c>
      <c r="BM16" s="176">
        <f t="shared" si="23"/>
        <v>0</v>
      </c>
      <c r="BN16" s="172">
        <f t="shared" si="24"/>
        <v>0</v>
      </c>
      <c r="BO16" s="176">
        <f>ROUND(IF('Indicator Data'!S16=0,0,IF(LOG('Indicator Data'!S16)&gt;BO$3,10,IF(LOG('Indicator Data'!S16)&lt;BO$4,0,10-(BO$3-LOG('Indicator Data'!S16))/(BO$3-BO$4)*10))),1)</f>
        <v>5.8</v>
      </c>
      <c r="BP16" s="246">
        <f>IF(BO16="x","x",'Indicator Data'!S16/HLOOKUP('Indicator Data'!$S$3,'Population Data'!$C$3:$M$194,ROW()-4,FALSE))</f>
        <v>0.28714986058696168</v>
      </c>
      <c r="BQ16" s="176">
        <f t="shared" si="25"/>
        <v>3.2</v>
      </c>
      <c r="BR16" s="172">
        <f t="shared" si="43"/>
        <v>4.5999999999999996</v>
      </c>
      <c r="BS16" s="176">
        <f>ROUND(IF('Indicator Data'!T16=0,0,IF(LOG('Indicator Data'!T16)&gt;BS$3,10,IF(LOG('Indicator Data'!T16)&lt;BS$4,0,10-(BS$3-LOG('Indicator Data'!T16))/(BS$3-BS$4)*10))),1)</f>
        <v>6.4</v>
      </c>
      <c r="BT16" s="173">
        <f>IF('Indicator Data'!T16/HLOOKUP('Indicator Data'!$T$3,'Population Data'!$C$3:$M$194,ROW()-4,FALSE)&gt;1,1,'Indicator Data'!T16/HLOOKUP('Indicator Data'!$T$3,'Population Data'!$C$3:$M$194,ROW()-4,FALSE))</f>
        <v>0.72381422151470409</v>
      </c>
      <c r="BU16" s="176">
        <f t="shared" si="26"/>
        <v>7.2</v>
      </c>
      <c r="BV16" s="172">
        <f t="shared" si="44"/>
        <v>6.8</v>
      </c>
      <c r="BW16" s="176">
        <f>ROUND(IF('Indicator Data'!U16=0,0,IF(LOG('Indicator Data'!U16)&gt;BW$3,10,IF(LOG('Indicator Data'!U16)&lt;BW$4,0,10-(BW$3-LOG('Indicator Data'!U16))/(BW$3-BW$4)*10))),1)</f>
        <v>6.3</v>
      </c>
      <c r="BX16" s="246">
        <f>IF(BW16="x","x",'Indicator Data'!U16/HLOOKUP('Indicator Data'!$U$3,'Population Data'!$C$3:$M$194,ROW()-4,FALSE))</f>
        <v>0.58123210299044126</v>
      </c>
      <c r="BY16" s="176">
        <f t="shared" si="27"/>
        <v>5.8</v>
      </c>
      <c r="BZ16" s="172">
        <f t="shared" si="45"/>
        <v>6.1</v>
      </c>
      <c r="CA16" s="174">
        <f t="shared" si="28"/>
        <v>4.8</v>
      </c>
      <c r="CB16" s="176">
        <f>IF('Indicator Data'!BN16="No data","x",ROUND(IF('Indicator Data'!BN16&gt;CB$3,0,IF('Indicator Data'!BN16&lt;CB$4,10,(CB$3-'Indicator Data'!BN16)/(CB$3-CB$4)*10)),1))</f>
        <v>0.6</v>
      </c>
      <c r="CC16" s="176">
        <f>IF('Indicator Data'!BO16="No data","x",ROUND(IF('Indicator Data'!BO16&gt;CC$3,0,IF('Indicator Data'!BO16&lt;CC$4,10,(CC$3-'Indicator Data'!BO16)/(CC$3-CC$4)*10)),1))</f>
        <v>0.2</v>
      </c>
      <c r="CD16" s="176" t="str">
        <f>IF('Indicator Data'!AA16="No data","x",ROUND(IF('Indicator Data'!AA16&gt;CD$3,0,IF('Indicator Data'!AA16&lt;CD$4,10,(CD$3-'Indicator Data'!AA16)/(CD$3-CD$4)*10)),1))</f>
        <v>x</v>
      </c>
      <c r="CE16" s="172">
        <f t="shared" si="29"/>
        <v>0.4</v>
      </c>
      <c r="CF16" s="176">
        <f>IF('Indicator Data'!V16="No data","x",ROUND(IF(LOG('Indicator Data'!V16)&gt;CF$3,10,IF(LOG('Indicator Data'!V16)&lt;CF$4,0,10-(CF$3-LOG('Indicator Data'!V16))/(CF$3-CF$4)*10)),1))</f>
        <v>5.4</v>
      </c>
      <c r="CG16" s="176">
        <f>IF('Indicator Data'!W16="No data","x",ROUND(IF('Indicator Data'!W16&gt;CG$3,10,IF('Indicator Data'!W16&lt;CG$4,0,10-(CG$3-'Indicator Data'!W16)/(CG$3-CG$4)*10)),1))</f>
        <v>1.6</v>
      </c>
      <c r="CH16" s="176">
        <f>IF('Indicator Data'!X16="No data","x",ROUND(IF('Indicator Data'!X16&gt;CH$3,10,IF('Indicator Data'!X16&lt;CH$4,0,10-(CH$3-'Indicator Data'!X16)/(CH$3-CH$4)*10)),1))</f>
        <v>8.4</v>
      </c>
      <c r="CI16" s="176">
        <f>IF('Indicator Data'!Y16="No data","x",ROUND(IF('Indicator Data'!Y16&gt;CI$3,10,IF('Indicator Data'!Y16&lt;CI$4,0,10-(CI$3-'Indicator Data'!Y16)/(CI$3-CI$4)*10)),1))</f>
        <v>3.5</v>
      </c>
      <c r="CJ16" s="172">
        <f t="shared" si="46"/>
        <v>4.7</v>
      </c>
      <c r="CK16" s="174">
        <f t="shared" si="47"/>
        <v>3.3</v>
      </c>
      <c r="CL16" s="176" t="str">
        <f>IF('Indicator Data'!AD16="No data","x",ROUND(IF('Indicator Data'!AD16&gt;CL$3,10,IF('Indicator Data'!AD16&lt;CL$4,0,10-(CL$3-'Indicator Data'!AD16)/(CL$3-CL$4)*10)),1))</f>
        <v>x</v>
      </c>
      <c r="CM16" s="176">
        <f>IF('Indicator Data'!AE16="No data","x",ROUND(IF('Indicator Data'!AE16&gt;CM$3,10,IF('Indicator Data'!AE16&lt;CM$4,0,10-(CM$3-'Indicator Data'!AE16)/(CM$3-CM$4)*10)),1))</f>
        <v>0.3</v>
      </c>
      <c r="CN16" s="172">
        <f t="shared" si="48"/>
        <v>3.8</v>
      </c>
      <c r="CO16" s="176">
        <f>IF('Indicator Data'!Z16="No data","x",ROUND(IF('Indicator Data'!Z16&gt;CO$3,10,IF('Indicator Data'!Z16&lt;CO$4,0,10-(CO$3-'Indicator Data'!Z16)/(CO$3-CO$4)*10)),1))</f>
        <v>0.1</v>
      </c>
      <c r="CP16" s="172">
        <f t="shared" si="49"/>
        <v>0.3</v>
      </c>
      <c r="CQ16" s="246">
        <f>IF('Indicator Data'!AB16="No data","x",'Indicator Data'!AB16/HLOOKUP('Indicator Date'!$AB14,'Population Data'!$C$3:$M$194,ROW()-4,FALSE))</f>
        <v>2.3139739142983683E-4</v>
      </c>
      <c r="CR16" s="176">
        <f t="shared" si="30"/>
        <v>7.7</v>
      </c>
      <c r="CS16" s="176">
        <f>IF('Indicator Data'!AC16="No data","x",ROUND(IF('Indicator Data'!AC16&gt;CS$3,0,IF('Indicator Data'!AC16&lt;CS$4,10,(CS$3-'Indicator Data'!AC16)/(CS$3-CS$4)*10)),1))</f>
        <v>2</v>
      </c>
      <c r="CT16" s="172">
        <f t="shared" si="50"/>
        <v>4.9000000000000004</v>
      </c>
      <c r="CU16" s="174">
        <f t="shared" si="51"/>
        <v>3</v>
      </c>
      <c r="CV16" s="175">
        <f t="shared" si="31"/>
        <v>3.7</v>
      </c>
      <c r="CW16" s="177">
        <f t="shared" si="32"/>
        <v>3.3</v>
      </c>
      <c r="CX16" s="175">
        <f>ROUND(IF('Indicator Data'!AF16=0,0,IF('Indicator Data'!AF16&gt;CX$3,10,IF('Indicator Data'!AF16&lt;CX$4,0,10-(CX$3-'Indicator Data'!AF16)/(CX$3-CX$4)*10))),1)</f>
        <v>0.1</v>
      </c>
      <c r="CY16" s="175">
        <f>(ROUND(IF('Indicator Data'!AG16=0,0,IF(LOG('Indicator Data'!AG16)&gt;CY$3,10,IF(LOG('Indicator Data'!AG16)&lt;CY$4,0,10-(CY$3-LOG('Indicator Data'!AG16))/(CY$3-CY$4)*10))),1))</f>
        <v>0</v>
      </c>
      <c r="CZ16" s="177">
        <f t="shared" si="52"/>
        <v>0.1</v>
      </c>
      <c r="DA16" s="11"/>
      <c r="DB16" s="22"/>
    </row>
    <row r="17" spans="1:106">
      <c r="A17" s="179" t="str">
        <f>'Indicator Data'!A17</f>
        <v>Bahrain</v>
      </c>
      <c r="B17" s="180" t="str">
        <f>'Indicator Data'!B17</f>
        <v>BHR</v>
      </c>
      <c r="C17" s="178">
        <f>ROUND(IF('Indicator Data'!C17=0,0.1,IF(LOG('Indicator Data'!C17)&gt;C$3,10,IF(LOG('Indicator Data'!C17)&lt;C$4,0,10-(C$3-LOG('Indicator Data'!C17))/(C$3-C$4)*10))),1)</f>
        <v>0.1</v>
      </c>
      <c r="D17" s="171">
        <f>ROUND(IF('Indicator Data'!D17=0,0.1,IF(LOG('Indicator Data'!D17)&gt;D$3,10,IF(LOG('Indicator Data'!D17)&lt;D$4,0,10-(D$3-LOG('Indicator Data'!D17))/(D$3-D$4)*10))),1)</f>
        <v>0.1</v>
      </c>
      <c r="E17" s="172">
        <f t="shared" si="0"/>
        <v>0.1</v>
      </c>
      <c r="F17" s="172">
        <f>(ROUND(IF('Indicator Data'!E17=0,0,IF(LOG('Indicator Data'!E17)&gt;F$3,10,IF(LOG('Indicator Data'!E17)&lt;F$4,0,10-(F$3-LOG('Indicator Data'!E17))/(F$3-F$4)*10))),1))</f>
        <v>0</v>
      </c>
      <c r="G17" s="172">
        <f>ROUND(IF('Indicator Data'!F17=0,0,IF(LOG('Indicator Data'!F17)&gt;G$3,10,IF(LOG('Indicator Data'!F17)&lt;G$4,0,10-(G$3-LOG('Indicator Data'!F17))/(G$3-G$4)*10))),1)</f>
        <v>0</v>
      </c>
      <c r="H17" s="171">
        <f>ROUND(IF('Indicator Data'!G17=0,0,IF(LOG('Indicator Data'!G17)&gt;H$3,10,IF(LOG('Indicator Data'!G17)&lt;H$4,0,10-(H$3-LOG('Indicator Data'!G17))/(H$3-H$4)*10))),1)</f>
        <v>0</v>
      </c>
      <c r="I17" s="171">
        <f>ROUND(IF('Indicator Data'!H17=0,0,IF(LOG('Indicator Data'!H17)&gt;I$3,10,IF(LOG('Indicator Data'!H17)&lt;I$4,0,10-(I$3-LOG('Indicator Data'!H17))/(I$3-I$4)*10))),1)</f>
        <v>0</v>
      </c>
      <c r="J17" s="171">
        <f t="shared" si="1"/>
        <v>0</v>
      </c>
      <c r="K17" s="171">
        <f>ROUND(IF('Indicator Data'!I17=0,0,IF(LOG('Indicator Data'!I17)&gt;K$3,10,IF(LOG('Indicator Data'!I17)&lt;K$4,0,10-(K$3-LOG('Indicator Data'!I17))/(K$3-K$4)*10))),1)</f>
        <v>4.8</v>
      </c>
      <c r="L17" s="172">
        <f>ROUND(IF('Indicator Data'!J17=0,0,IF(LOG('Indicator Data'!J17)&gt;L$3,10,IF(LOG('Indicator Data'!J17)&lt;L$4,0,10-(L$3-LOG('Indicator Data'!J17))/(L$3-L$4)*10))),1)</f>
        <v>0</v>
      </c>
      <c r="M17" s="173">
        <f>'Indicator Data'!C17/HLOOKUP('Indicator Data'!$C$3,'Population Data'!$C$3:$M$194,ROW()-4,FALSE)</f>
        <v>0</v>
      </c>
      <c r="N17" s="173">
        <f>'Indicator Data'!D17/HLOOKUP('Indicator Data'!$D$3,'Population Data'!$C$3:$M$194,ROW()-4,FALSE)</f>
        <v>0</v>
      </c>
      <c r="O17" s="245">
        <f>'Indicator Data'!E17/HLOOKUP('Indicator Data'!$E$3,'Population Data'!$C$3:$M$194,ROW()-4,FALSE)</f>
        <v>0</v>
      </c>
      <c r="P17" s="173">
        <f>'Indicator Data'!F17/HLOOKUP('Indicator Data'!$F$3,'Population Data'!$C$3:$M$194,ROW()-4,FALSE)</f>
        <v>0</v>
      </c>
      <c r="Q17" s="173">
        <f>'Indicator Data'!G17/HLOOKUP('Indicator Data'!$G$3,'Population Data'!$C$3:$M$194,ROW()-4,FALSE)</f>
        <v>0</v>
      </c>
      <c r="R17" s="173">
        <f>'Indicator Data'!H17/HLOOKUP('Indicator Data'!$H$3,'Population Data'!$C$3:$M$194,ROW()-4,FALSE)</f>
        <v>0</v>
      </c>
      <c r="S17" s="173">
        <f>'Indicator Data'!I17/HLOOKUP('Indicator Data'!$I$3,'Population Data'!$C$3:$M$194,ROW()-4,FALSE)</f>
        <v>1.5587666836486096E-3</v>
      </c>
      <c r="T17" s="173">
        <f>'Indicator Data'!J17/HLOOKUP('Indicator Date'!$J15,'Population Data'!$C$3:$M$194,ROW()-4,FALSE)</f>
        <v>0</v>
      </c>
      <c r="U17" s="171">
        <f t="shared" si="2"/>
        <v>0</v>
      </c>
      <c r="V17" s="171">
        <f t="shared" si="3"/>
        <v>0</v>
      </c>
      <c r="W17" s="172">
        <f t="shared" si="4"/>
        <v>0</v>
      </c>
      <c r="X17" s="172">
        <f t="shared" si="33"/>
        <v>0</v>
      </c>
      <c r="Y17" s="172">
        <f t="shared" si="34"/>
        <v>0</v>
      </c>
      <c r="Z17" s="171">
        <f t="shared" si="5"/>
        <v>0</v>
      </c>
      <c r="AA17" s="171">
        <f t="shared" si="5"/>
        <v>0</v>
      </c>
      <c r="AB17" s="171">
        <f t="shared" si="6"/>
        <v>0</v>
      </c>
      <c r="AC17" s="172">
        <f t="shared" si="35"/>
        <v>5.8</v>
      </c>
      <c r="AD17" s="172">
        <f t="shared" si="36"/>
        <v>0</v>
      </c>
      <c r="AE17" s="171">
        <f>ROUND(IF('Indicator Data'!K17=0,0,IF('Indicator Data'!K17&gt;AE$3,10,IF('Indicator Data'!K17&lt;AE$4,0,10-(AE$3-'Indicator Data'!K17)/(AE$3-AE$4)*10))),1)</f>
        <v>0</v>
      </c>
      <c r="AF17" s="174">
        <f t="shared" si="7"/>
        <v>0.1</v>
      </c>
      <c r="AG17" s="174">
        <f t="shared" si="8"/>
        <v>0.1</v>
      </c>
      <c r="AH17" s="172">
        <f t="shared" si="9"/>
        <v>0</v>
      </c>
      <c r="AI17" s="172">
        <f t="shared" si="10"/>
        <v>0</v>
      </c>
      <c r="AJ17" s="174">
        <f t="shared" si="11"/>
        <v>0</v>
      </c>
      <c r="AK17" s="172">
        <f t="shared" si="12"/>
        <v>0</v>
      </c>
      <c r="AL17" s="175">
        <f t="shared" si="13"/>
        <v>0.1</v>
      </c>
      <c r="AM17" s="175">
        <f t="shared" si="14"/>
        <v>0</v>
      </c>
      <c r="AN17" s="175">
        <f t="shared" si="15"/>
        <v>0</v>
      </c>
      <c r="AO17" s="175">
        <f t="shared" si="16"/>
        <v>0</v>
      </c>
      <c r="AP17" s="175">
        <f t="shared" si="17"/>
        <v>5.3</v>
      </c>
      <c r="AQ17" s="174">
        <f t="shared" si="18"/>
        <v>0</v>
      </c>
      <c r="AR17" s="174" t="str">
        <f>IF('Indicator Data'!L17="No data","x",IF('Indicator Data'!BW17&lt;1000,"x",ROUND((IF('Indicator Data'!L17&gt;AR$3,10,IF('Indicator Data'!L17&lt;AR$4,0,10-(AR$3-'Indicator Data'!L17)/(AR$3-AR$4)*10))),1)))</f>
        <v>x</v>
      </c>
      <c r="AS17" s="175">
        <f t="shared" si="19"/>
        <v>0</v>
      </c>
      <c r="AT17" s="176">
        <f>IF('Indicator Data'!M17="No data","x",ROUND(IF('Indicator Data'!M17=0,0,IF(LOG('Indicator Data'!M17)&gt;AT$3,10,IF(LOG('Indicator Data'!M17)&lt;AT$4,0,10-(AT$3-LOG('Indicator Data'!M17))/(AT$3-AT$4)*10))),1))</f>
        <v>0</v>
      </c>
      <c r="AU17" s="246">
        <f>IF(AT17="x","x",'Indicator Data'!M17/HLOOKUP('Indicator Data'!$M$3,'Population Data'!$C$3:$M$194,ROW()-4,FALSE))</f>
        <v>0</v>
      </c>
      <c r="AV17" s="176">
        <f t="shared" si="20"/>
        <v>0</v>
      </c>
      <c r="AW17" s="172">
        <f t="shared" si="37"/>
        <v>0</v>
      </c>
      <c r="AX17" s="176" t="str">
        <f>IF('Indicator Data'!N17="No data","x",ROUND(IF('Indicator Data'!N17=0,0,IF(LOG('Indicator Data'!N17)&gt;AX$3,10,IF(LOG('Indicator Data'!N17)&lt;AX$4,0,10-(AX$3-LOG('Indicator Data'!N17))/(AX$3-AX$4)*10))),1))</f>
        <v>x</v>
      </c>
      <c r="AY17" s="246" t="str">
        <f>IF(AX17="x","x",'Indicator Data'!N17/HLOOKUP('Indicator Data'!$N$3,'Population Data'!$C$3:$M$194,ROW()-4,FALSE))</f>
        <v>x</v>
      </c>
      <c r="AZ17" s="176" t="str">
        <f t="shared" si="21"/>
        <v>x</v>
      </c>
      <c r="BA17" s="172" t="str">
        <f t="shared" si="38"/>
        <v>x</v>
      </c>
      <c r="BB17" s="176" t="str">
        <f>IF('Indicator Data'!O17="No data","x",ROUND(IF('Indicator Data'!O17=0,0,IF(LOG('Indicator Data'!O17)&gt;BB$3,10,IF(LOG('Indicator Data'!O17)&lt;BB$4,0,10-(BB$3-LOG('Indicator Data'!O17))/(BB$3-BB$4)*10))),1))</f>
        <v>x</v>
      </c>
      <c r="BC17" s="246" t="str">
        <f>IF(BB17="x","x",'Indicator Data'!O17/HLOOKUP('Indicator Data'!$O$3,'Population Data'!$C$3:$M$194,ROW()-4,FALSE))</f>
        <v>x</v>
      </c>
      <c r="BD17" s="176" t="str">
        <f t="shared" si="22"/>
        <v>x</v>
      </c>
      <c r="BE17" s="172" t="str">
        <f t="shared" si="39"/>
        <v>x</v>
      </c>
      <c r="BF17" s="176" t="str">
        <f>IF('Indicator Data'!P17="No data","x",ROUND(IF('Indicator Data'!P17=0,0,IF(LOG('Indicator Data'!P17)&gt;BF$3,10,IF(LOG('Indicator Data'!P17)&lt;BF$4,0,10-(BF$3-LOG('Indicator Data'!P17))/(BF$3-BF$4)*10))),1))</f>
        <v>x</v>
      </c>
      <c r="BG17" s="246" t="str">
        <f>IF(BF17="x","x",'Indicator Data'!P17/HLOOKUP('Indicator Data'!$P$3,'Population Data'!$C$3:$M$194,ROW()-4,FALSE))</f>
        <v>x</v>
      </c>
      <c r="BH17" s="176" t="str">
        <f t="shared" si="40"/>
        <v>x</v>
      </c>
      <c r="BI17" s="172" t="str">
        <f t="shared" si="41"/>
        <v>x</v>
      </c>
      <c r="BJ17" s="174">
        <f t="shared" si="42"/>
        <v>0</v>
      </c>
      <c r="BK17" s="176">
        <f>ROUND(IF('Indicator Data'!Q17=0,0,IF(LOG('Indicator Data'!Q17)&gt;BK$3,10,IF(LOG('Indicator Data'!Q17)&lt;BK$4,0,10-(BK$3-LOG('Indicator Data'!Q17))/(BK$3-BK$4)*10))),1)</f>
        <v>0</v>
      </c>
      <c r="BL17" s="224">
        <f>IF(BK17="x","x",'Indicator Data'!Q17/HLOOKUP('Indicator Data'!$Q$3,'Population Data'!$C$3:$M$194,ROW()-4,FALSE))</f>
        <v>0</v>
      </c>
      <c r="BM17" s="176">
        <f t="shared" si="23"/>
        <v>0</v>
      </c>
      <c r="BN17" s="172">
        <f t="shared" si="24"/>
        <v>0</v>
      </c>
      <c r="BO17" s="176">
        <f>ROUND(IF('Indicator Data'!S17=0,0,IF(LOG('Indicator Data'!S17)&gt;BO$3,10,IF(LOG('Indicator Data'!S17)&lt;BO$4,0,10-(BO$3-LOG('Indicator Data'!S17))/(BO$3-BO$4)*10))),1)</f>
        <v>0</v>
      </c>
      <c r="BP17" s="246">
        <f>IF(BO17="x","x",'Indicator Data'!S17/HLOOKUP('Indicator Data'!$S$3,'Population Data'!$C$3:$M$194,ROW()-4,FALSE))</f>
        <v>0</v>
      </c>
      <c r="BQ17" s="176">
        <f t="shared" si="25"/>
        <v>0</v>
      </c>
      <c r="BR17" s="172">
        <f t="shared" si="43"/>
        <v>0</v>
      </c>
      <c r="BS17" s="176">
        <f>ROUND(IF('Indicator Data'!T17=0,0,IF(LOG('Indicator Data'!T17)&gt;BS$3,10,IF(LOG('Indicator Data'!T17)&lt;BS$4,0,10-(BS$3-LOG('Indicator Data'!T17))/(BS$3-BS$4)*10))),1)</f>
        <v>7.4</v>
      </c>
      <c r="BT17" s="173">
        <f>IF('Indicator Data'!T17/HLOOKUP('Indicator Data'!$T$3,'Population Data'!$C$3:$M$194,ROW()-4,FALSE)&gt;1,1,'Indicator Data'!T17/HLOOKUP('Indicator Data'!$T$3,'Population Data'!$C$3:$M$194,ROW()-4,FALSE))</f>
        <v>0.93970656136736075</v>
      </c>
      <c r="BU17" s="176">
        <f t="shared" si="26"/>
        <v>9.4</v>
      </c>
      <c r="BV17" s="172">
        <f t="shared" si="44"/>
        <v>8.6</v>
      </c>
      <c r="BW17" s="176">
        <f>ROUND(IF('Indicator Data'!U17=0,0,IF(LOG('Indicator Data'!U17)&gt;BW$3,10,IF(LOG('Indicator Data'!U17)&lt;BW$4,0,10-(BW$3-LOG('Indicator Data'!U17))/(BW$3-BW$4)*10))),1)</f>
        <v>6.8</v>
      </c>
      <c r="BX17" s="246">
        <f>IF(BW17="x","x",'Indicator Data'!U17/HLOOKUP('Indicator Data'!$U$3,'Population Data'!$C$3:$M$194,ROW()-4,FALSE))</f>
        <v>0.3621737782175628</v>
      </c>
      <c r="BY17" s="176">
        <f t="shared" si="27"/>
        <v>3.6</v>
      </c>
      <c r="BZ17" s="172">
        <f t="shared" si="45"/>
        <v>5.4</v>
      </c>
      <c r="CA17" s="174">
        <f t="shared" si="28"/>
        <v>4.5999999999999996</v>
      </c>
      <c r="CB17" s="176">
        <f>IF('Indicator Data'!BN17="No data","x",ROUND(IF('Indicator Data'!BN17&gt;CB$3,0,IF('Indicator Data'!BN17&lt;CB$4,10,(CB$3-'Indicator Data'!BN17)/(CB$3-CB$4)*10)),1))</f>
        <v>0</v>
      </c>
      <c r="CC17" s="176">
        <f>IF('Indicator Data'!BO17="No data","x",ROUND(IF('Indicator Data'!BO17&gt;CC$3,0,IF('Indicator Data'!BO17&lt;CC$4,10,(CC$3-'Indicator Data'!BO17)/(CC$3-CC$4)*10)),1))</f>
        <v>0</v>
      </c>
      <c r="CD17" s="176" t="str">
        <f>IF('Indicator Data'!AA17="No data","x",ROUND(IF('Indicator Data'!AA17&gt;CD$3,0,IF('Indicator Data'!AA17&lt;CD$4,10,(CD$3-'Indicator Data'!AA17)/(CD$3-CD$4)*10)),1))</f>
        <v>x</v>
      </c>
      <c r="CE17" s="172">
        <f t="shared" si="29"/>
        <v>0</v>
      </c>
      <c r="CF17" s="176">
        <f>IF('Indicator Data'!V17="No data","x",ROUND(IF(LOG('Indicator Data'!V17)&gt;CF$3,10,IF(LOG('Indicator Data'!V17)&lt;CF$4,0,10-(CF$3-LOG('Indicator Data'!V17))/(CF$3-CF$4)*10)),1))</f>
        <v>10</v>
      </c>
      <c r="CG17" s="176">
        <f>IF('Indicator Data'!W17="No data","x",ROUND(IF('Indicator Data'!W17&gt;CG$3,10,IF('Indicator Data'!W17&lt;CG$4,0,10-(CG$3-'Indicator Data'!W17)/(CG$3-CG$4)*10)),1))</f>
        <v>2.1</v>
      </c>
      <c r="CH17" s="176">
        <f>IF('Indicator Data'!X17="No data","x",ROUND(IF('Indicator Data'!X17&gt;CH$3,10,IF('Indicator Data'!X17&lt;CH$4,0,10-(CH$3-'Indicator Data'!X17)/(CH$3-CH$4)*10)),1))</f>
        <v>9</v>
      </c>
      <c r="CI17" s="176" t="str">
        <f>IF('Indicator Data'!Y17="No data","x",ROUND(IF('Indicator Data'!Y17&gt;CI$3,10,IF('Indicator Data'!Y17&lt;CI$4,0,10-(CI$3-'Indicator Data'!Y17)/(CI$3-CI$4)*10)),1))</f>
        <v>x</v>
      </c>
      <c r="CJ17" s="172">
        <f t="shared" si="46"/>
        <v>7</v>
      </c>
      <c r="CK17" s="174">
        <f t="shared" si="47"/>
        <v>4.7</v>
      </c>
      <c r="CL17" s="176" t="str">
        <f>IF('Indicator Data'!AD17="No data","x",ROUND(IF('Indicator Data'!AD17&gt;CL$3,10,IF('Indicator Data'!AD17&lt;CL$4,0,10-(CL$3-'Indicator Data'!AD17)/(CL$3-CL$4)*10)),1))</f>
        <v>x</v>
      </c>
      <c r="CM17" s="176">
        <f>IF('Indicator Data'!AE17="No data","x",ROUND(IF('Indicator Data'!AE17&gt;CM$3,10,IF('Indicator Data'!AE17&lt;CM$4,0,10-(CM$3-'Indicator Data'!AE17)/(CM$3-CM$4)*10)),1))</f>
        <v>0.6</v>
      </c>
      <c r="CN17" s="172">
        <f t="shared" si="48"/>
        <v>5.4</v>
      </c>
      <c r="CO17" s="176">
        <f>IF('Indicator Data'!Z17="No data","x",ROUND(IF('Indicator Data'!Z17&gt;CO$3,10,IF('Indicator Data'!Z17&lt;CO$4,0,10-(CO$3-'Indicator Data'!Z17)/(CO$3-CO$4)*10)),1))</f>
        <v>0</v>
      </c>
      <c r="CP17" s="172">
        <f t="shared" si="49"/>
        <v>0</v>
      </c>
      <c r="CQ17" s="246">
        <f>IF('Indicator Data'!AB17="No data","x",'Indicator Data'!AB17/HLOOKUP('Indicator Date'!$AB15,'Population Data'!$C$3:$M$194,ROW()-4,FALSE))</f>
        <v>8.9234600510421913E-5</v>
      </c>
      <c r="CR17" s="176">
        <f t="shared" si="30"/>
        <v>9.1</v>
      </c>
      <c r="CS17" s="176" t="str">
        <f>IF('Indicator Data'!AC17="No data","x",ROUND(IF('Indicator Data'!AC17&gt;CS$3,0,IF('Indicator Data'!AC17&lt;CS$4,10,(CS$3-'Indicator Data'!AC17)/(CS$3-CS$4)*10)),1))</f>
        <v>x</v>
      </c>
      <c r="CT17" s="172">
        <f t="shared" si="50"/>
        <v>9.1</v>
      </c>
      <c r="CU17" s="174">
        <f t="shared" si="51"/>
        <v>4.8</v>
      </c>
      <c r="CV17" s="175">
        <f t="shared" si="31"/>
        <v>3.8</v>
      </c>
      <c r="CW17" s="177">
        <f t="shared" si="32"/>
        <v>1.6</v>
      </c>
      <c r="CX17" s="175">
        <f>ROUND(IF('Indicator Data'!AF17=0,0,IF('Indicator Data'!AF17&gt;CX$3,10,IF('Indicator Data'!AF17&lt;CX$4,0,10-(CX$3-'Indicator Data'!AF17)/(CX$3-CX$4)*10))),1)</f>
        <v>0.4</v>
      </c>
      <c r="CY17" s="175">
        <f>(ROUND(IF('Indicator Data'!AG17=0,0,IF(LOG('Indicator Data'!AG17)&gt;CY$3,10,IF(LOG('Indicator Data'!AG17)&lt;CY$4,0,10-(CY$3-LOG('Indicator Data'!AG17))/(CY$3-CY$4)*10))),1))</f>
        <v>0</v>
      </c>
      <c r="CZ17" s="177">
        <f t="shared" si="52"/>
        <v>0.2</v>
      </c>
      <c r="DA17" s="11"/>
      <c r="DB17" s="22"/>
    </row>
    <row r="18" spans="1:106">
      <c r="A18" s="179" t="str">
        <f>'Indicator Data'!A18</f>
        <v>Bangladesh</v>
      </c>
      <c r="B18" s="180" t="str">
        <f>'Indicator Data'!B18</f>
        <v>BGD</v>
      </c>
      <c r="C18" s="178">
        <f>ROUND(IF('Indicator Data'!C18=0,0.1,IF(LOG('Indicator Data'!C18)&gt;C$3,10,IF(LOG('Indicator Data'!C18)&lt;C$4,0,10-(C$3-LOG('Indicator Data'!C18))/(C$3-C$4)*10))),1)</f>
        <v>10</v>
      </c>
      <c r="D18" s="171">
        <f>ROUND(IF('Indicator Data'!D18=0,0.1,IF(LOG('Indicator Data'!D18)&gt;D$3,10,IF(LOG('Indicator Data'!D18)&lt;D$4,0,10-(D$3-LOG('Indicator Data'!D18))/(D$3-D$4)*10))),1)</f>
        <v>9.4</v>
      </c>
      <c r="E18" s="172">
        <f t="shared" si="0"/>
        <v>9.6999999999999993</v>
      </c>
      <c r="F18" s="172">
        <f>(ROUND(IF('Indicator Data'!E18=0,0,IF(LOG('Indicator Data'!E18)&gt;F$3,10,IF(LOG('Indicator Data'!E18)&lt;F$4,0,10-(F$3-LOG('Indicator Data'!E18))/(F$3-F$4)*10))),1))</f>
        <v>10</v>
      </c>
      <c r="G18" s="172">
        <f>ROUND(IF('Indicator Data'!F18=0,0,IF(LOG('Indicator Data'!F18)&gt;G$3,10,IF(LOG('Indicator Data'!F18)&lt;G$4,0,10-(G$3-LOG('Indicator Data'!F18))/(G$3-G$4)*10))),1)</f>
        <v>9</v>
      </c>
      <c r="H18" s="171">
        <f>ROUND(IF('Indicator Data'!G18=0,0,IF(LOG('Indicator Data'!G18)&gt;H$3,10,IF(LOG('Indicator Data'!G18)&lt;H$4,0,10-(H$3-LOG('Indicator Data'!G18))/(H$3-H$4)*10))),1)</f>
        <v>10</v>
      </c>
      <c r="I18" s="171">
        <f>ROUND(IF('Indicator Data'!H18=0,0,IF(LOG('Indicator Data'!H18)&gt;I$3,10,IF(LOG('Indicator Data'!H18)&lt;I$4,0,10-(I$3-LOG('Indicator Data'!H18))/(I$3-I$4)*10))),1)</f>
        <v>10</v>
      </c>
      <c r="J18" s="171">
        <f t="shared" si="1"/>
        <v>10</v>
      </c>
      <c r="K18" s="171">
        <f>ROUND(IF('Indicator Data'!I18=0,0,IF(LOG('Indicator Data'!I18)&gt;K$3,10,IF(LOG('Indicator Data'!I18)&lt;K$4,0,10-(K$3-LOG('Indicator Data'!I18))/(K$3-K$4)*10))),1)</f>
        <v>10</v>
      </c>
      <c r="L18" s="172">
        <f>ROUND(IF('Indicator Data'!J18=0,0,IF(LOG('Indicator Data'!J18)&gt;L$3,10,IF(LOG('Indicator Data'!J18)&lt;L$4,0,10-(L$3-LOG('Indicator Data'!J18))/(L$3-L$4)*10))),1)</f>
        <v>10</v>
      </c>
      <c r="M18" s="173">
        <f>'Indicator Data'!C18/HLOOKUP('Indicator Data'!$C$3,'Population Data'!$C$3:$M$194,ROW()-4,FALSE)</f>
        <v>2.0968225429187208E-3</v>
      </c>
      <c r="N18" s="173">
        <f>'Indicator Data'!D18/HLOOKUP('Indicator Data'!$D$3,'Population Data'!$C$3:$M$194,ROW()-4,FALSE)</f>
        <v>1.9638762692950079E-4</v>
      </c>
      <c r="O18" s="245">
        <f>'Indicator Data'!E18/HLOOKUP('Indicator Data'!$E$3,'Population Data'!$C$3:$M$194,ROW()-4,FALSE)</f>
        <v>3.7992249521384254E-2</v>
      </c>
      <c r="P18" s="173">
        <f>'Indicator Data'!F18/HLOOKUP('Indicator Data'!$F$3,'Population Data'!$C$3:$M$194,ROW()-4,FALSE)</f>
        <v>6.3695491174124575E-6</v>
      </c>
      <c r="Q18" s="173">
        <f>'Indicator Data'!G18/HLOOKUP('Indicator Data'!$G$3,'Population Data'!$C$3:$M$194,ROW()-4,FALSE)</f>
        <v>1.501158168846351E-2</v>
      </c>
      <c r="R18" s="173">
        <f>'Indicator Data'!H18/HLOOKUP('Indicator Data'!$H$3,'Population Data'!$C$3:$M$194,ROW()-4,FALSE)</f>
        <v>2.7937408301651669E-3</v>
      </c>
      <c r="S18" s="173">
        <f>'Indicator Data'!I18/HLOOKUP('Indicator Data'!$I$3,'Population Data'!$C$3:$M$194,ROW()-4,FALSE)</f>
        <v>3.1979203767511376E-3</v>
      </c>
      <c r="T18" s="173">
        <f>'Indicator Data'!J18/HLOOKUP('Indicator Date'!$J16,'Population Data'!$C$3:$M$194,ROW()-4,FALSE)</f>
        <v>8.1772266950685306E-4</v>
      </c>
      <c r="U18" s="171">
        <f t="shared" si="2"/>
        <v>10</v>
      </c>
      <c r="V18" s="171">
        <f t="shared" si="3"/>
        <v>1</v>
      </c>
      <c r="W18" s="172">
        <f t="shared" si="4"/>
        <v>7.8</v>
      </c>
      <c r="X18" s="172">
        <f t="shared" si="33"/>
        <v>9.6999999999999993</v>
      </c>
      <c r="Y18" s="172">
        <f t="shared" si="34"/>
        <v>6.7</v>
      </c>
      <c r="Z18" s="171">
        <f t="shared" si="5"/>
        <v>1.7</v>
      </c>
      <c r="AA18" s="171">
        <f t="shared" si="5"/>
        <v>1.4</v>
      </c>
      <c r="AB18" s="171">
        <f t="shared" si="6"/>
        <v>1.6</v>
      </c>
      <c r="AC18" s="172">
        <f t="shared" si="35"/>
        <v>6.7</v>
      </c>
      <c r="AD18" s="172">
        <f t="shared" si="36"/>
        <v>0.3</v>
      </c>
      <c r="AE18" s="171">
        <f>ROUND(IF('Indicator Data'!K18=0,0,IF('Indicator Data'!K18&gt;AE$3,10,IF('Indicator Data'!K18&lt;AE$4,0,10-(AE$3-'Indicator Data'!K18)/(AE$3-AE$4)*10))),1)</f>
        <v>1.9</v>
      </c>
      <c r="AF18" s="174">
        <f t="shared" si="7"/>
        <v>10</v>
      </c>
      <c r="AG18" s="174">
        <f t="shared" si="8"/>
        <v>5.2</v>
      </c>
      <c r="AH18" s="172">
        <f t="shared" si="9"/>
        <v>5.9</v>
      </c>
      <c r="AI18" s="172">
        <f t="shared" si="10"/>
        <v>5.7</v>
      </c>
      <c r="AJ18" s="174">
        <f t="shared" si="11"/>
        <v>5.8</v>
      </c>
      <c r="AK18" s="172">
        <f t="shared" si="12"/>
        <v>7.6</v>
      </c>
      <c r="AL18" s="175">
        <f t="shared" si="13"/>
        <v>8.9</v>
      </c>
      <c r="AM18" s="175">
        <f t="shared" si="14"/>
        <v>9.9</v>
      </c>
      <c r="AN18" s="175">
        <f t="shared" si="15"/>
        <v>8.1</v>
      </c>
      <c r="AO18" s="175">
        <f t="shared" si="16"/>
        <v>7.9</v>
      </c>
      <c r="AP18" s="175">
        <f t="shared" si="17"/>
        <v>8.9</v>
      </c>
      <c r="AQ18" s="174">
        <f t="shared" si="18"/>
        <v>4.8</v>
      </c>
      <c r="AR18" s="174">
        <f>IF('Indicator Data'!L18="No data","x",IF('Indicator Data'!BW18&lt;1000,"x",ROUND((IF('Indicator Data'!L18&gt;AR$3,10,IF('Indicator Data'!L18&lt;AR$4,0,10-(AR$3-'Indicator Data'!L18)/(AR$3-AR$4)*10))),1)))</f>
        <v>4.2</v>
      </c>
      <c r="AS18" s="175">
        <f t="shared" si="19"/>
        <v>4.5</v>
      </c>
      <c r="AT18" s="176">
        <f>IF('Indicator Data'!M18="No data","x",ROUND(IF('Indicator Data'!M18=0,0,IF(LOG('Indicator Data'!M18)&gt;AT$3,10,IF(LOG('Indicator Data'!M18)&lt;AT$4,0,10-(AT$3-LOG('Indicator Data'!M18))/(AT$3-AT$4)*10))),1))</f>
        <v>9.8000000000000007</v>
      </c>
      <c r="AU18" s="246">
        <f>IF(AT18="x","x",'Indicator Data'!M18/HLOOKUP('Indicator Data'!$M$3,'Population Data'!$C$3:$M$194,ROW()-4,FALSE))</f>
        <v>0.44530915129145843</v>
      </c>
      <c r="AV18" s="176">
        <f t="shared" si="20"/>
        <v>4.9000000000000004</v>
      </c>
      <c r="AW18" s="172">
        <f t="shared" si="37"/>
        <v>8.3000000000000007</v>
      </c>
      <c r="AX18" s="176" t="str">
        <f>IF('Indicator Data'!N18="No data","x",ROUND(IF('Indicator Data'!N18=0,0,IF(LOG('Indicator Data'!N18)&gt;AX$3,10,IF(LOG('Indicator Data'!N18)&lt;AX$4,0,10-(AX$3-LOG('Indicator Data'!N18))/(AX$3-AX$4)*10))),1))</f>
        <v>x</v>
      </c>
      <c r="AY18" s="246" t="str">
        <f>IF(AX18="x","x",'Indicator Data'!N18/HLOOKUP('Indicator Data'!$N$3,'Population Data'!$C$3:$M$194,ROW()-4,FALSE))</f>
        <v>x</v>
      </c>
      <c r="AZ18" s="176" t="str">
        <f t="shared" si="21"/>
        <v>x</v>
      </c>
      <c r="BA18" s="172" t="str">
        <f t="shared" si="38"/>
        <v>x</v>
      </c>
      <c r="BB18" s="176" t="str">
        <f>IF('Indicator Data'!O18="No data","x",ROUND(IF('Indicator Data'!O18=0,0,IF(LOG('Indicator Data'!O18)&gt;BB$3,10,IF(LOG('Indicator Data'!O18)&lt;BB$4,0,10-(BB$3-LOG('Indicator Data'!O18))/(BB$3-BB$4)*10))),1))</f>
        <v>x</v>
      </c>
      <c r="BC18" s="246" t="str">
        <f>IF(BB18="x","x",'Indicator Data'!O18/HLOOKUP('Indicator Data'!$O$3,'Population Data'!$C$3:$M$194,ROW()-4,FALSE))</f>
        <v>x</v>
      </c>
      <c r="BD18" s="176" t="str">
        <f t="shared" si="22"/>
        <v>x</v>
      </c>
      <c r="BE18" s="172" t="str">
        <f t="shared" si="39"/>
        <v>x</v>
      </c>
      <c r="BF18" s="176" t="str">
        <f>IF('Indicator Data'!P18="No data","x",ROUND(IF('Indicator Data'!P18=0,0,IF(LOG('Indicator Data'!P18)&gt;BF$3,10,IF(LOG('Indicator Data'!P18)&lt;BF$4,0,10-(BF$3-LOG('Indicator Data'!P18))/(BF$3-BF$4)*10))),1))</f>
        <v>x</v>
      </c>
      <c r="BG18" s="246" t="str">
        <f>IF(BF18="x","x",'Indicator Data'!P18/HLOOKUP('Indicator Data'!$P$3,'Population Data'!$C$3:$M$194,ROW()-4,FALSE))</f>
        <v>x</v>
      </c>
      <c r="BH18" s="176" t="str">
        <f t="shared" si="40"/>
        <v>x</v>
      </c>
      <c r="BI18" s="172" t="str">
        <f t="shared" si="41"/>
        <v>x</v>
      </c>
      <c r="BJ18" s="174">
        <f t="shared" si="42"/>
        <v>8.3000000000000007</v>
      </c>
      <c r="BK18" s="176">
        <f>ROUND(IF('Indicator Data'!Q18=0,0,IF(LOG('Indicator Data'!Q18)&gt;BK$3,10,IF(LOG('Indicator Data'!Q18)&lt;BK$4,0,10-(BK$3-LOG('Indicator Data'!Q18))/(BK$3-BK$4)*10))),1)</f>
        <v>9</v>
      </c>
      <c r="BL18" s="224">
        <f>IF(BK18="x","x",'Indicator Data'!Q18/HLOOKUP('Indicator Data'!$Q$3,'Population Data'!$C$3:$M$194,ROW()-4,FALSE))</f>
        <v>0.10779999687580873</v>
      </c>
      <c r="BM18" s="176">
        <f t="shared" si="23"/>
        <v>1.1000000000000001</v>
      </c>
      <c r="BN18" s="172">
        <f t="shared" si="24"/>
        <v>6.5</v>
      </c>
      <c r="BO18" s="176">
        <f>ROUND(IF('Indicator Data'!S18=0,0,IF(LOG('Indicator Data'!S18)&gt;BO$3,10,IF(LOG('Indicator Data'!S18)&lt;BO$4,0,10-(BO$3-LOG('Indicator Data'!S18))/(BO$3-BO$4)*10))),1)</f>
        <v>10</v>
      </c>
      <c r="BP18" s="246">
        <f>IF(BO18="x","x",'Indicator Data'!S18/HLOOKUP('Indicator Data'!$S$3,'Population Data'!$C$3:$M$194,ROW()-4,FALSE))</f>
        <v>0.84454457502300884</v>
      </c>
      <c r="BQ18" s="176">
        <f t="shared" si="25"/>
        <v>9.4</v>
      </c>
      <c r="BR18" s="172">
        <f t="shared" si="43"/>
        <v>9.6999999999999993</v>
      </c>
      <c r="BS18" s="176">
        <f>ROUND(IF('Indicator Data'!T18=0,0,IF(LOG('Indicator Data'!T18)&gt;BS$3,10,IF(LOG('Indicator Data'!T18)&lt;BS$4,0,10-(BS$3-LOG('Indicator Data'!T18))/(BS$3-BS$4)*10))),1)</f>
        <v>10</v>
      </c>
      <c r="BT18" s="173">
        <f>IF('Indicator Data'!T18/HLOOKUP('Indicator Data'!$T$3,'Population Data'!$C$3:$M$194,ROW()-4,FALSE)&gt;1,1,'Indicator Data'!T18/HLOOKUP('Indicator Data'!$T$3,'Population Data'!$C$3:$M$194,ROW()-4,FALSE))</f>
        <v>0.98821551958217391</v>
      </c>
      <c r="BU18" s="176">
        <f t="shared" si="26"/>
        <v>9.9</v>
      </c>
      <c r="BV18" s="172">
        <f t="shared" si="44"/>
        <v>10</v>
      </c>
      <c r="BW18" s="176">
        <f>ROUND(IF('Indicator Data'!U18=0,0,IF(LOG('Indicator Data'!U18)&gt;BW$3,10,IF(LOG('Indicator Data'!U18)&lt;BW$4,0,10-(BW$3-LOG('Indicator Data'!U18))/(BW$3-BW$4)*10))),1)</f>
        <v>10</v>
      </c>
      <c r="BX18" s="246">
        <f>IF(BW18="x","x",'Indicator Data'!U18/HLOOKUP('Indicator Data'!$U$3,'Population Data'!$C$3:$M$194,ROW()-4,FALSE))</f>
        <v>0.98803601309895905</v>
      </c>
      <c r="BY18" s="176">
        <f t="shared" si="27"/>
        <v>9.9</v>
      </c>
      <c r="BZ18" s="172">
        <f t="shared" si="45"/>
        <v>10</v>
      </c>
      <c r="CA18" s="174">
        <f t="shared" si="28"/>
        <v>9.4</v>
      </c>
      <c r="CB18" s="176">
        <f>IF('Indicator Data'!BN18="No data","x",ROUND(IF('Indicator Data'!BN18&gt;CB$3,0,IF('Indicator Data'!BN18&lt;CB$4,10,(CB$3-'Indicator Data'!BN18)/(CB$3-CB$4)*10)),1))</f>
        <v>4.5</v>
      </c>
      <c r="CC18" s="176">
        <f>IF('Indicator Data'!BO18="No data","x",ROUND(IF('Indicator Data'!BO18&gt;CC$3,0,IF('Indicator Data'!BO18&lt;CC$4,10,(CC$3-'Indicator Data'!BO18)/(CC$3-CC$4)*10)),1))</f>
        <v>0.3</v>
      </c>
      <c r="CD18" s="176">
        <f>IF('Indicator Data'!AA18="No data","x",ROUND(IF('Indicator Data'!AA18&gt;CD$3,0,IF('Indicator Data'!AA18&lt;CD$4,10,(CD$3-'Indicator Data'!AA18)/(CD$3-CD$4)*10)),1))</f>
        <v>3.8</v>
      </c>
      <c r="CE18" s="172">
        <f t="shared" si="29"/>
        <v>2.9</v>
      </c>
      <c r="CF18" s="176">
        <f>IF('Indicator Data'!V18="No data","x",ROUND(IF(LOG('Indicator Data'!V18)&gt;CF$3,10,IF(LOG('Indicator Data'!V18)&lt;CF$4,0,10-(CF$3-LOG('Indicator Data'!V18))/(CF$3-CF$4)*10)),1))</f>
        <v>10</v>
      </c>
      <c r="CG18" s="176">
        <f>IF('Indicator Data'!W18="No data","x",ROUND(IF('Indicator Data'!W18&gt;CG$3,10,IF('Indicator Data'!W18&lt;CG$4,0,10-(CG$3-'Indicator Data'!W18)/(CG$3-CG$4)*10)),1))</f>
        <v>5.9</v>
      </c>
      <c r="CH18" s="176">
        <f>IF('Indicator Data'!X18="No data","x",ROUND(IF('Indicator Data'!X18&gt;CH$3,10,IF('Indicator Data'!X18&lt;CH$4,0,10-(CH$3-'Indicator Data'!X18)/(CH$3-CH$4)*10)),1))</f>
        <v>4</v>
      </c>
      <c r="CI18" s="176">
        <f>IF('Indicator Data'!Y18="No data","x",ROUND(IF('Indicator Data'!Y18&gt;CI$3,10,IF('Indicator Data'!Y18&lt;CI$4,0,10-(CI$3-'Indicator Data'!Y18)/(CI$3-CI$4)*10)),1))</f>
        <v>5.7</v>
      </c>
      <c r="CJ18" s="172">
        <f t="shared" si="46"/>
        <v>6.4</v>
      </c>
      <c r="CK18" s="174">
        <f t="shared" si="47"/>
        <v>5.2</v>
      </c>
      <c r="CL18" s="176">
        <f>IF('Indicator Data'!AD18="No data","x",ROUND(IF('Indicator Data'!AD18&gt;CL$3,10,IF('Indicator Data'!AD18&lt;CL$4,0,10-(CL$3-'Indicator Data'!AD18)/(CL$3-CL$4)*10)),1))</f>
        <v>5.7</v>
      </c>
      <c r="CM18" s="176">
        <f>IF('Indicator Data'!AE18="No data","x",ROUND(IF('Indicator Data'!AE18&gt;CM$3,10,IF('Indicator Data'!AE18&lt;CM$4,0,10-(CM$3-'Indicator Data'!AE18)/(CM$3-CM$4)*10)),1))</f>
        <v>3.1</v>
      </c>
      <c r="CN18" s="172">
        <f t="shared" si="48"/>
        <v>5.7</v>
      </c>
      <c r="CO18" s="176">
        <f>IF('Indicator Data'!Z18="No data","x",ROUND(IF('Indicator Data'!Z18&gt;CO$3,10,IF('Indicator Data'!Z18&lt;CO$4,0,10-(CO$3-'Indicator Data'!Z18)/(CO$3-CO$4)*10)),1))</f>
        <v>0</v>
      </c>
      <c r="CP18" s="172">
        <f t="shared" si="49"/>
        <v>2.2000000000000002</v>
      </c>
      <c r="CQ18" s="246">
        <f>IF('Indicator Data'!AB18="No data","x",'Indicator Data'!AB18/HLOOKUP('Indicator Date'!$AB16,'Population Data'!$C$3:$M$194,ROW()-4,FALSE))</f>
        <v>2.2018385605732349E-4</v>
      </c>
      <c r="CR18" s="176">
        <f t="shared" si="30"/>
        <v>7.8</v>
      </c>
      <c r="CS18" s="176">
        <f>IF('Indicator Data'!AC18="No data","x",ROUND(IF('Indicator Data'!AC18&gt;CS$3,0,IF('Indicator Data'!AC18&lt;CS$4,10,(CS$3-'Indicator Data'!AC18)/(CS$3-CS$4)*10)),1))</f>
        <v>4</v>
      </c>
      <c r="CT18" s="172">
        <f t="shared" si="50"/>
        <v>5.9</v>
      </c>
      <c r="CU18" s="174">
        <f t="shared" si="51"/>
        <v>4.5999999999999996</v>
      </c>
      <c r="CV18" s="175">
        <f t="shared" si="31"/>
        <v>7.4</v>
      </c>
      <c r="CW18" s="177">
        <f t="shared" si="32"/>
        <v>8.3000000000000007</v>
      </c>
      <c r="CX18" s="175">
        <f>ROUND(IF('Indicator Data'!AF18=0,0,IF('Indicator Data'!AF18&gt;CX$3,10,IF('Indicator Data'!AF18&lt;CX$4,0,10-(CX$3-'Indicator Data'!AF18)/(CX$3-CX$4)*10))),1)</f>
        <v>3.9</v>
      </c>
      <c r="CY18" s="175">
        <f>(ROUND(IF('Indicator Data'!AG18=0,0,IF(LOG('Indicator Data'!AG18)&gt;CY$3,10,IF(LOG('Indicator Data'!AG18)&lt;CY$4,0,10-(CY$3-LOG('Indicator Data'!AG18))/(CY$3-CY$4)*10))),1))</f>
        <v>3.1</v>
      </c>
      <c r="CZ18" s="177">
        <f t="shared" si="52"/>
        <v>3.5</v>
      </c>
      <c r="DA18" s="11"/>
      <c r="DB18" s="22"/>
    </row>
    <row r="19" spans="1:106">
      <c r="A19" s="179" t="str">
        <f>'Indicator Data'!A19</f>
        <v>Barbados</v>
      </c>
      <c r="B19" s="180" t="str">
        <f>'Indicator Data'!B19</f>
        <v>BRB</v>
      </c>
      <c r="C19" s="178">
        <f>ROUND(IF('Indicator Data'!C19=0,0.1,IF(LOG('Indicator Data'!C19)&gt;C$3,10,IF(LOG('Indicator Data'!C19)&lt;C$4,0,10-(C$3-LOG('Indicator Data'!C19))/(C$3-C$4)*10))),1)</f>
        <v>3</v>
      </c>
      <c r="D19" s="171">
        <f>ROUND(IF('Indicator Data'!D19=0,0.1,IF(LOG('Indicator Data'!D19)&gt;D$3,10,IF(LOG('Indicator Data'!D19)&lt;D$4,0,10-(D$3-LOG('Indicator Data'!D19))/(D$3-D$4)*10))),1)</f>
        <v>0.1</v>
      </c>
      <c r="E19" s="172">
        <f t="shared" si="0"/>
        <v>1.7</v>
      </c>
      <c r="F19" s="172">
        <f>(ROUND(IF('Indicator Data'!E19=0,0,IF(LOG('Indicator Data'!E19)&gt;F$3,10,IF(LOG('Indicator Data'!E19)&lt;F$4,0,10-(F$3-LOG('Indicator Data'!E19))/(F$3-F$4)*10))),1))</f>
        <v>0</v>
      </c>
      <c r="G19" s="172">
        <f>ROUND(IF('Indicator Data'!F19=0,0,IF(LOG('Indicator Data'!F19)&gt;G$3,10,IF(LOG('Indicator Data'!F19)&lt;G$4,0,10-(G$3-LOG('Indicator Data'!F19))/(G$3-G$4)*10))),1)</f>
        <v>1.4</v>
      </c>
      <c r="H19" s="171">
        <f>ROUND(IF('Indicator Data'!G19=0,0,IF(LOG('Indicator Data'!G19)&gt;H$3,10,IF(LOG('Indicator Data'!G19)&lt;H$4,0,10-(H$3-LOG('Indicator Data'!G19))/(H$3-H$4)*10))),1)</f>
        <v>6.2</v>
      </c>
      <c r="I19" s="171">
        <f>ROUND(IF('Indicator Data'!H19=0,0,IF(LOG('Indicator Data'!H19)&gt;I$3,10,IF(LOG('Indicator Data'!H19)&lt;I$4,0,10-(I$3-LOG('Indicator Data'!H19))/(I$3-I$4)*10))),1)</f>
        <v>7.3</v>
      </c>
      <c r="J19" s="171">
        <f t="shared" si="1"/>
        <v>6.8</v>
      </c>
      <c r="K19" s="171">
        <f>ROUND(IF('Indicator Data'!I19=0,0,IF(LOG('Indicator Data'!I19)&gt;K$3,10,IF(LOG('Indicator Data'!I19)&lt;K$4,0,10-(K$3-LOG('Indicator Data'!I19))/(K$3-K$4)*10))),1)</f>
        <v>0.4</v>
      </c>
      <c r="L19" s="172">
        <f>ROUND(IF('Indicator Data'!J19=0,0,IF(LOG('Indicator Data'!J19)&gt;L$3,10,IF(LOG('Indicator Data'!J19)&lt;L$4,0,10-(L$3-LOG('Indicator Data'!J19))/(L$3-L$4)*10))),1)</f>
        <v>0</v>
      </c>
      <c r="M19" s="173">
        <f>'Indicator Data'!C19/HLOOKUP('Indicator Data'!$C$3,'Population Data'!$C$3:$M$194,ROW()-4,FALSE)</f>
        <v>2.0474419572309287E-3</v>
      </c>
      <c r="N19" s="173">
        <f>'Indicator Data'!D19/HLOOKUP('Indicator Data'!$D$3,'Population Data'!$C$3:$M$194,ROW()-4,FALSE)</f>
        <v>0</v>
      </c>
      <c r="O19" s="245">
        <f>'Indicator Data'!E19/HLOOKUP('Indicator Data'!$E$3,'Population Data'!$C$3:$M$194,ROW()-4,FALSE)</f>
        <v>0</v>
      </c>
      <c r="P19" s="173">
        <f>'Indicator Data'!F19/HLOOKUP('Indicator Data'!$F$3,'Population Data'!$C$3:$M$194,ROW()-4,FALSE)</f>
        <v>1.9085470216833652E-6</v>
      </c>
      <c r="Q19" s="173">
        <f>'Indicator Data'!G19/HLOOKUP('Indicator Data'!$G$3,'Population Data'!$C$3:$M$194,ROW()-4,FALSE)</f>
        <v>9.8957212553443211E-2</v>
      </c>
      <c r="R19" s="173">
        <f>'Indicator Data'!H19/HLOOKUP('Indicator Data'!$H$3,'Population Data'!$C$3:$M$194,ROW()-4,FALSE)</f>
        <v>1.3993948743331775E-2</v>
      </c>
      <c r="S19" s="173">
        <f>'Indicator Data'!I19/HLOOKUP('Indicator Data'!$I$3,'Population Data'!$C$3:$M$194,ROW()-4,FALSE)</f>
        <v>1.0708231371766509E-4</v>
      </c>
      <c r="T19" s="173">
        <f>'Indicator Data'!J19/HLOOKUP('Indicator Date'!$J17,'Population Data'!$C$3:$M$194,ROW()-4,FALSE)</f>
        <v>0</v>
      </c>
      <c r="U19" s="171">
        <f t="shared" si="2"/>
        <v>10</v>
      </c>
      <c r="V19" s="171">
        <f t="shared" si="3"/>
        <v>0</v>
      </c>
      <c r="W19" s="172">
        <f t="shared" si="4"/>
        <v>7.6</v>
      </c>
      <c r="X19" s="172">
        <f t="shared" si="33"/>
        <v>0</v>
      </c>
      <c r="Y19" s="172">
        <f t="shared" si="34"/>
        <v>5.4</v>
      </c>
      <c r="Z19" s="171">
        <f t="shared" si="5"/>
        <v>10</v>
      </c>
      <c r="AA19" s="171">
        <f t="shared" si="5"/>
        <v>7</v>
      </c>
      <c r="AB19" s="171">
        <f t="shared" si="6"/>
        <v>9</v>
      </c>
      <c r="AC19" s="172">
        <f t="shared" si="35"/>
        <v>2.5</v>
      </c>
      <c r="AD19" s="172">
        <f t="shared" si="36"/>
        <v>0</v>
      </c>
      <c r="AE19" s="171">
        <f>ROUND(IF('Indicator Data'!K19=0,0,IF('Indicator Data'!K19&gt;AE$3,10,IF('Indicator Data'!K19&lt;AE$4,0,10-(AE$3-'Indicator Data'!K19)/(AE$3-AE$4)*10))),1)</f>
        <v>1</v>
      </c>
      <c r="AF19" s="174">
        <f t="shared" si="7"/>
        <v>6.5</v>
      </c>
      <c r="AG19" s="174">
        <f t="shared" si="8"/>
        <v>0.1</v>
      </c>
      <c r="AH19" s="172">
        <f t="shared" si="9"/>
        <v>8.1</v>
      </c>
      <c r="AI19" s="172">
        <f t="shared" si="10"/>
        <v>7.2</v>
      </c>
      <c r="AJ19" s="174">
        <f t="shared" si="11"/>
        <v>7.7</v>
      </c>
      <c r="AK19" s="172">
        <f t="shared" si="12"/>
        <v>0</v>
      </c>
      <c r="AL19" s="175">
        <f t="shared" si="13"/>
        <v>5.4</v>
      </c>
      <c r="AM19" s="175">
        <f t="shared" si="14"/>
        <v>0</v>
      </c>
      <c r="AN19" s="175">
        <f t="shared" si="15"/>
        <v>3.7</v>
      </c>
      <c r="AO19" s="175">
        <f t="shared" si="16"/>
        <v>8.1</v>
      </c>
      <c r="AP19" s="175">
        <f t="shared" si="17"/>
        <v>1.5</v>
      </c>
      <c r="AQ19" s="174">
        <f t="shared" si="18"/>
        <v>0.5</v>
      </c>
      <c r="AR19" s="174" t="str">
        <f>IF('Indicator Data'!L19="No data","x",IF('Indicator Data'!BW19&lt;1000,"x",ROUND((IF('Indicator Data'!L19&gt;AR$3,10,IF('Indicator Data'!L19&lt;AR$4,0,10-(AR$3-'Indicator Data'!L19)/(AR$3-AR$4)*10))),1)))</f>
        <v>x</v>
      </c>
      <c r="AS19" s="175">
        <f t="shared" si="19"/>
        <v>0.5</v>
      </c>
      <c r="AT19" s="176" t="str">
        <f>IF('Indicator Data'!M19="No data","x",ROUND(IF('Indicator Data'!M19=0,0,IF(LOG('Indicator Data'!M19)&gt;AT$3,10,IF(LOG('Indicator Data'!M19)&lt;AT$4,0,10-(AT$3-LOG('Indicator Data'!M19))/(AT$3-AT$4)*10))),1))</f>
        <v>x</v>
      </c>
      <c r="AU19" s="246" t="str">
        <f>IF(AT19="x","x",'Indicator Data'!M19/HLOOKUP('Indicator Data'!$M$3,'Population Data'!$C$3:$M$194,ROW()-4,FALSE))</f>
        <v>x</v>
      </c>
      <c r="AV19" s="176" t="str">
        <f t="shared" si="20"/>
        <v>x</v>
      </c>
      <c r="AW19" s="172" t="str">
        <f t="shared" si="37"/>
        <v>x</v>
      </c>
      <c r="AX19" s="176" t="str">
        <f>IF('Indicator Data'!N19="No data","x",ROUND(IF('Indicator Data'!N19=0,0,IF(LOG('Indicator Data'!N19)&gt;AX$3,10,IF(LOG('Indicator Data'!N19)&lt;AX$4,0,10-(AX$3-LOG('Indicator Data'!N19))/(AX$3-AX$4)*10))),1))</f>
        <v>x</v>
      </c>
      <c r="AY19" s="246" t="str">
        <f>IF(AX19="x","x",'Indicator Data'!N19/HLOOKUP('Indicator Data'!$N$3,'Population Data'!$C$3:$M$194,ROW()-4,FALSE))</f>
        <v>x</v>
      </c>
      <c r="AZ19" s="176" t="str">
        <f t="shared" si="21"/>
        <v>x</v>
      </c>
      <c r="BA19" s="172" t="str">
        <f t="shared" si="38"/>
        <v>x</v>
      </c>
      <c r="BB19" s="176" t="str">
        <f>IF('Indicator Data'!O19="No data","x",ROUND(IF('Indicator Data'!O19=0,0,IF(LOG('Indicator Data'!O19)&gt;BB$3,10,IF(LOG('Indicator Data'!O19)&lt;BB$4,0,10-(BB$3-LOG('Indicator Data'!O19))/(BB$3-BB$4)*10))),1))</f>
        <v>x</v>
      </c>
      <c r="BC19" s="246" t="str">
        <f>IF(BB19="x","x",'Indicator Data'!O19/HLOOKUP('Indicator Data'!$O$3,'Population Data'!$C$3:$M$194,ROW()-4,FALSE))</f>
        <v>x</v>
      </c>
      <c r="BD19" s="176" t="str">
        <f t="shared" si="22"/>
        <v>x</v>
      </c>
      <c r="BE19" s="172" t="str">
        <f t="shared" si="39"/>
        <v>x</v>
      </c>
      <c r="BF19" s="176" t="str">
        <f>IF('Indicator Data'!P19="No data","x",ROUND(IF('Indicator Data'!P19=0,0,IF(LOG('Indicator Data'!P19)&gt;BF$3,10,IF(LOG('Indicator Data'!P19)&lt;BF$4,0,10-(BF$3-LOG('Indicator Data'!P19))/(BF$3-BF$4)*10))),1))</f>
        <v>x</v>
      </c>
      <c r="BG19" s="246" t="str">
        <f>IF(BF19="x","x",'Indicator Data'!P19/HLOOKUP('Indicator Data'!$P$3,'Population Data'!$C$3:$M$194,ROW()-4,FALSE))</f>
        <v>x</v>
      </c>
      <c r="BH19" s="176" t="str">
        <f t="shared" si="40"/>
        <v>x</v>
      </c>
      <c r="BI19" s="172" t="str">
        <f t="shared" si="41"/>
        <v>x</v>
      </c>
      <c r="BJ19" s="174" t="str">
        <f t="shared" si="42"/>
        <v>x</v>
      </c>
      <c r="BK19" s="176">
        <f>ROUND(IF('Indicator Data'!Q19=0,0,IF(LOG('Indicator Data'!Q19)&gt;BK$3,10,IF(LOG('Indicator Data'!Q19)&lt;BK$4,0,10-(BK$3-LOG('Indicator Data'!Q19))/(BK$3-BK$4)*10))),1)</f>
        <v>0</v>
      </c>
      <c r="BL19" s="224">
        <f>IF(BK19="x","x",'Indicator Data'!Q19/HLOOKUP('Indicator Data'!$Q$3,'Population Data'!$C$3:$M$194,ROW()-4,FALSE))</f>
        <v>0</v>
      </c>
      <c r="BM19" s="176">
        <f t="shared" si="23"/>
        <v>0</v>
      </c>
      <c r="BN19" s="172">
        <f t="shared" si="24"/>
        <v>0</v>
      </c>
      <c r="BO19" s="176">
        <f>ROUND(IF('Indicator Data'!S19=0,0,IF(LOG('Indicator Data'!S19)&gt;BO$3,10,IF(LOG('Indicator Data'!S19)&lt;BO$4,0,10-(BO$3-LOG('Indicator Data'!S19))/(BO$3-BO$4)*10))),1)</f>
        <v>6</v>
      </c>
      <c r="BP19" s="246">
        <f>IF(BO19="x","x",'Indicator Data'!S19/HLOOKUP('Indicator Data'!$S$3,'Population Data'!$C$3:$M$194,ROW()-4,FALSE))</f>
        <v>0.53755525859961961</v>
      </c>
      <c r="BQ19" s="176">
        <f t="shared" si="25"/>
        <v>6</v>
      </c>
      <c r="BR19" s="172">
        <f t="shared" si="43"/>
        <v>6</v>
      </c>
      <c r="BS19" s="176">
        <f>ROUND(IF('Indicator Data'!T19=0,0,IF(LOG('Indicator Data'!T19)&gt;BS$3,10,IF(LOG('Indicator Data'!T19)&lt;BS$4,0,10-(BS$3-LOG('Indicator Data'!T19))/(BS$3-BS$4)*10))),1)</f>
        <v>6.3</v>
      </c>
      <c r="BT19" s="173">
        <f>IF('Indicator Data'!T19/HLOOKUP('Indicator Data'!$T$3,'Population Data'!$C$3:$M$194,ROW()-4,FALSE)&gt;1,1,'Indicator Data'!T19/HLOOKUP('Indicator Data'!$T$3,'Population Data'!$C$3:$M$194,ROW()-4,FALSE))</f>
        <v>0.89368171268007746</v>
      </c>
      <c r="BU19" s="176">
        <f t="shared" si="26"/>
        <v>8.9</v>
      </c>
      <c r="BV19" s="172">
        <f t="shared" si="44"/>
        <v>7.8</v>
      </c>
      <c r="BW19" s="176">
        <f>ROUND(IF('Indicator Data'!U19=0,0,IF(LOG('Indicator Data'!U19)&gt;BW$3,10,IF(LOG('Indicator Data'!U19)&lt;BW$4,0,10-(BW$3-LOG('Indicator Data'!U19))/(BW$3-BW$4)*10))),1)</f>
        <v>6.2</v>
      </c>
      <c r="BX19" s="246">
        <f>IF(BW19="x","x",'Indicator Data'!U19/HLOOKUP('Indicator Data'!$U$3,'Population Data'!$C$3:$M$194,ROW()-4,FALSE))</f>
        <v>0.81616171243212221</v>
      </c>
      <c r="BY19" s="176">
        <f t="shared" si="27"/>
        <v>8.1999999999999993</v>
      </c>
      <c r="BZ19" s="172">
        <f t="shared" si="45"/>
        <v>7.3</v>
      </c>
      <c r="CA19" s="174">
        <f t="shared" si="28"/>
        <v>5.9</v>
      </c>
      <c r="CB19" s="176">
        <f>IF('Indicator Data'!BN19="No data","x",ROUND(IF('Indicator Data'!BN19&gt;CB$3,0,IF('Indicator Data'!BN19&lt;CB$4,10,(CB$3-'Indicator Data'!BN19)/(CB$3-CB$4)*10)),1))</f>
        <v>0.2</v>
      </c>
      <c r="CC19" s="176">
        <f>IF('Indicator Data'!BO19="No data","x",ROUND(IF('Indicator Data'!BO19&gt;CC$3,0,IF('Indicator Data'!BO19&lt;CC$4,10,(CC$3-'Indicator Data'!BO19)/(CC$3-CC$4)*10)),1))</f>
        <v>0.2</v>
      </c>
      <c r="CD19" s="176" t="str">
        <f>IF('Indicator Data'!AA19="No data","x",ROUND(IF('Indicator Data'!AA19&gt;CD$3,0,IF('Indicator Data'!AA19&lt;CD$4,10,(CD$3-'Indicator Data'!AA19)/(CD$3-CD$4)*10)),1))</f>
        <v>x</v>
      </c>
      <c r="CE19" s="172">
        <f t="shared" si="29"/>
        <v>0.2</v>
      </c>
      <c r="CF19" s="176">
        <f>IF('Indicator Data'!V19="No data","x",ROUND(IF(LOG('Indicator Data'!V19)&gt;CF$3,10,IF(LOG('Indicator Data'!V19)&lt;CF$4,0,10-(CF$3-LOG('Indicator Data'!V19))/(CF$3-CF$4)*10)),1))</f>
        <v>9.4</v>
      </c>
      <c r="CG19" s="176">
        <f>IF('Indicator Data'!W19="No data","x",ROUND(IF('Indicator Data'!W19&gt;CG$3,10,IF('Indicator Data'!W19&lt;CG$4,0,10-(CG$3-'Indicator Data'!W19)/(CG$3-CG$4)*10)),1))</f>
        <v>0.9</v>
      </c>
      <c r="CH19" s="176">
        <f>IF('Indicator Data'!X19="No data","x",ROUND(IF('Indicator Data'!X19&gt;CH$3,10,IF('Indicator Data'!X19&lt;CH$4,0,10-(CH$3-'Indicator Data'!X19)/(CH$3-CH$4)*10)),1))</f>
        <v>3.1</v>
      </c>
      <c r="CI19" s="176">
        <f>IF('Indicator Data'!Y19="No data","x",ROUND(IF('Indicator Data'!Y19&gt;CI$3,10,IF('Indicator Data'!Y19&lt;CI$4,0,10-(CI$3-'Indicator Data'!Y19)/(CI$3-CI$4)*10)),1))</f>
        <v>2.1</v>
      </c>
      <c r="CJ19" s="172">
        <f t="shared" si="46"/>
        <v>3.9</v>
      </c>
      <c r="CK19" s="174">
        <f t="shared" si="47"/>
        <v>2.7</v>
      </c>
      <c r="CL19" s="176" t="str">
        <f>IF('Indicator Data'!AD19="No data","x",ROUND(IF('Indicator Data'!AD19&gt;CL$3,10,IF('Indicator Data'!AD19&lt;CL$4,0,10-(CL$3-'Indicator Data'!AD19)/(CL$3-CL$4)*10)),1))</f>
        <v>x</v>
      </c>
      <c r="CM19" s="176">
        <f>IF('Indicator Data'!AE19="No data","x",ROUND(IF('Indicator Data'!AE19&gt;CM$3,10,IF('Indicator Data'!AE19&lt;CM$4,0,10-(CM$3-'Indicator Data'!AE19)/(CM$3-CM$4)*10)),1))</f>
        <v>0.4</v>
      </c>
      <c r="CN19" s="172">
        <f t="shared" si="48"/>
        <v>3.2</v>
      </c>
      <c r="CO19" s="176">
        <f>IF('Indicator Data'!Z19="No data","x",ROUND(IF('Indicator Data'!Z19&gt;CO$3,10,IF('Indicator Data'!Z19&lt;CO$4,0,10-(CO$3-'Indicator Data'!Z19)/(CO$3-CO$4)*10)),1))</f>
        <v>0.3</v>
      </c>
      <c r="CP19" s="172">
        <f t="shared" si="49"/>
        <v>0.2</v>
      </c>
      <c r="CQ19" s="246">
        <f>IF('Indicator Data'!AB19="No data","x",'Indicator Data'!AB19/HLOOKUP('Indicator Date'!$AB17,'Population Data'!$C$3:$M$194,ROW()-4,FALSE))</f>
        <v>3.5818286668075516E-5</v>
      </c>
      <c r="CR19" s="176">
        <f t="shared" si="30"/>
        <v>9.6</v>
      </c>
      <c r="CS19" s="176">
        <f>IF('Indicator Data'!AC19="No data","x",ROUND(IF('Indicator Data'!AC19&gt;CS$3,0,IF('Indicator Data'!AC19&lt;CS$4,10,(CS$3-'Indicator Data'!AC19)/(CS$3-CS$4)*10)),1))</f>
        <v>2</v>
      </c>
      <c r="CT19" s="172">
        <f t="shared" si="50"/>
        <v>5.8</v>
      </c>
      <c r="CU19" s="174">
        <f t="shared" si="51"/>
        <v>3.1</v>
      </c>
      <c r="CV19" s="175">
        <f t="shared" si="31"/>
        <v>4.0999999999999996</v>
      </c>
      <c r="CW19" s="177">
        <f t="shared" si="32"/>
        <v>3.9</v>
      </c>
      <c r="CX19" s="175">
        <f>ROUND(IF('Indicator Data'!AF19=0,0,IF('Indicator Data'!AF19&gt;CX$3,10,IF('Indicator Data'!AF19&lt;CX$4,0,10-(CX$3-'Indicator Data'!AF19)/(CX$3-CX$4)*10))),1)</f>
        <v>0</v>
      </c>
      <c r="CY19" s="175">
        <f>(ROUND(IF('Indicator Data'!AG19=0,0,IF(LOG('Indicator Data'!AG19)&gt;CY$3,10,IF(LOG('Indicator Data'!AG19)&lt;CY$4,0,10-(CY$3-LOG('Indicator Data'!AG19))/(CY$3-CY$4)*10))),1))</f>
        <v>0</v>
      </c>
      <c r="CZ19" s="177">
        <f t="shared" si="52"/>
        <v>0</v>
      </c>
      <c r="DA19" s="11"/>
      <c r="DB19" s="22"/>
    </row>
    <row r="20" spans="1:106">
      <c r="A20" s="179" t="str">
        <f>'Indicator Data'!A20</f>
        <v>Belarus</v>
      </c>
      <c r="B20" s="180" t="str">
        <f>'Indicator Data'!B20</f>
        <v>BLR</v>
      </c>
      <c r="C20" s="178">
        <f>ROUND(IF('Indicator Data'!C20=0,0.1,IF(LOG('Indicator Data'!C20)&gt;C$3,10,IF(LOG('Indicator Data'!C20)&lt;C$4,0,10-(C$3-LOG('Indicator Data'!C20))/(C$3-C$4)*10))),1)</f>
        <v>0.1</v>
      </c>
      <c r="D20" s="171">
        <f>ROUND(IF('Indicator Data'!D20=0,0.1,IF(LOG('Indicator Data'!D20)&gt;D$3,10,IF(LOG('Indicator Data'!D20)&lt;D$4,0,10-(D$3-LOG('Indicator Data'!D20))/(D$3-D$4)*10))),1)</f>
        <v>0.1</v>
      </c>
      <c r="E20" s="172">
        <f t="shared" si="0"/>
        <v>0.1</v>
      </c>
      <c r="F20" s="172">
        <f>(ROUND(IF('Indicator Data'!E20=0,0,IF(LOG('Indicator Data'!E20)&gt;F$3,10,IF(LOG('Indicator Data'!E20)&lt;F$4,0,10-(F$3-LOG('Indicator Data'!E20))/(F$3-F$4)*10))),1))</f>
        <v>5.5</v>
      </c>
      <c r="G20" s="172">
        <f>ROUND(IF('Indicator Data'!F20=0,0,IF(LOG('Indicator Data'!F20)&gt;G$3,10,IF(LOG('Indicator Data'!F20)&lt;G$4,0,10-(G$3-LOG('Indicator Data'!F20))/(G$3-G$4)*10))),1)</f>
        <v>0</v>
      </c>
      <c r="H20" s="171">
        <f>ROUND(IF('Indicator Data'!G20=0,0,IF(LOG('Indicator Data'!G20)&gt;H$3,10,IF(LOG('Indicator Data'!G20)&lt;H$4,0,10-(H$3-LOG('Indicator Data'!G20))/(H$3-H$4)*10))),1)</f>
        <v>0</v>
      </c>
      <c r="I20" s="171">
        <f>ROUND(IF('Indicator Data'!H20=0,0,IF(LOG('Indicator Data'!H20)&gt;I$3,10,IF(LOG('Indicator Data'!H20)&lt;I$4,0,10-(I$3-LOG('Indicator Data'!H20))/(I$3-I$4)*10))),1)</f>
        <v>0</v>
      </c>
      <c r="J20" s="171">
        <f t="shared" si="1"/>
        <v>0</v>
      </c>
      <c r="K20" s="171">
        <f>ROUND(IF('Indicator Data'!I20=0,0,IF(LOG('Indicator Data'!I20)&gt;K$3,10,IF(LOG('Indicator Data'!I20)&lt;K$4,0,10-(K$3-LOG('Indicator Data'!I20))/(K$3-K$4)*10))),1)</f>
        <v>0</v>
      </c>
      <c r="L20" s="172">
        <f>ROUND(IF('Indicator Data'!J20=0,0,IF(LOG('Indicator Data'!J20)&gt;L$3,10,IF(LOG('Indicator Data'!J20)&lt;L$4,0,10-(L$3-LOG('Indicator Data'!J20))/(L$3-L$4)*10))),1)</f>
        <v>0</v>
      </c>
      <c r="M20" s="173">
        <f>'Indicator Data'!C20/HLOOKUP('Indicator Data'!$C$3,'Population Data'!$C$3:$M$194,ROW()-4,FALSE)</f>
        <v>0</v>
      </c>
      <c r="N20" s="173">
        <f>'Indicator Data'!D20/HLOOKUP('Indicator Data'!$D$3,'Population Data'!$C$3:$M$194,ROW()-4,FALSE)</f>
        <v>0</v>
      </c>
      <c r="O20" s="245">
        <f>'Indicator Data'!E20/HLOOKUP('Indicator Data'!$E$3,'Population Data'!$C$3:$M$194,ROW()-4,FALSE)</f>
        <v>4.0294845915975356E-3</v>
      </c>
      <c r="P20" s="173">
        <f>'Indicator Data'!F20/HLOOKUP('Indicator Data'!$F$3,'Population Data'!$C$3:$M$194,ROW()-4,FALSE)</f>
        <v>0</v>
      </c>
      <c r="Q20" s="173">
        <f>'Indicator Data'!G20/HLOOKUP('Indicator Data'!$G$3,'Population Data'!$C$3:$M$194,ROW()-4,FALSE)</f>
        <v>0</v>
      </c>
      <c r="R20" s="173">
        <f>'Indicator Data'!H20/HLOOKUP('Indicator Data'!$H$3,'Population Data'!$C$3:$M$194,ROW()-4,FALSE)</f>
        <v>0</v>
      </c>
      <c r="S20" s="173">
        <f>'Indicator Data'!I20/HLOOKUP('Indicator Data'!$I$3,'Population Data'!$C$3:$M$194,ROW()-4,FALSE)</f>
        <v>0</v>
      </c>
      <c r="T20" s="173">
        <f>'Indicator Data'!J20/HLOOKUP('Indicator Date'!$J18,'Population Data'!$C$3:$M$194,ROW()-4,FALSE)</f>
        <v>0</v>
      </c>
      <c r="U20" s="171">
        <f t="shared" si="2"/>
        <v>0</v>
      </c>
      <c r="V20" s="171">
        <f t="shared" si="3"/>
        <v>0</v>
      </c>
      <c r="W20" s="172">
        <f t="shared" si="4"/>
        <v>0</v>
      </c>
      <c r="X20" s="172">
        <f t="shared" si="33"/>
        <v>6</v>
      </c>
      <c r="Y20" s="172">
        <f t="shared" si="34"/>
        <v>0</v>
      </c>
      <c r="Z20" s="171">
        <f t="shared" si="5"/>
        <v>0</v>
      </c>
      <c r="AA20" s="171">
        <f t="shared" si="5"/>
        <v>0</v>
      </c>
      <c r="AB20" s="171">
        <f t="shared" si="6"/>
        <v>0</v>
      </c>
      <c r="AC20" s="172">
        <f t="shared" si="35"/>
        <v>0</v>
      </c>
      <c r="AD20" s="172">
        <f t="shared" si="36"/>
        <v>0</v>
      </c>
      <c r="AE20" s="171">
        <f>ROUND(IF('Indicator Data'!K20=0,0,IF('Indicator Data'!K20&gt;AE$3,10,IF('Indicator Data'!K20&lt;AE$4,0,10-(AE$3-'Indicator Data'!K20)/(AE$3-AE$4)*10))),1)</f>
        <v>0</v>
      </c>
      <c r="AF20" s="174">
        <f t="shared" si="7"/>
        <v>0.1</v>
      </c>
      <c r="AG20" s="174">
        <f t="shared" si="8"/>
        <v>0.1</v>
      </c>
      <c r="AH20" s="172">
        <f t="shared" si="9"/>
        <v>0</v>
      </c>
      <c r="AI20" s="172">
        <f t="shared" si="10"/>
        <v>0</v>
      </c>
      <c r="AJ20" s="174">
        <f t="shared" si="11"/>
        <v>0</v>
      </c>
      <c r="AK20" s="172">
        <f t="shared" si="12"/>
        <v>0</v>
      </c>
      <c r="AL20" s="175">
        <f t="shared" si="13"/>
        <v>0.1</v>
      </c>
      <c r="AM20" s="175">
        <f t="shared" si="14"/>
        <v>5.8</v>
      </c>
      <c r="AN20" s="175">
        <f t="shared" si="15"/>
        <v>0</v>
      </c>
      <c r="AO20" s="175">
        <f t="shared" si="16"/>
        <v>0</v>
      </c>
      <c r="AP20" s="175">
        <f t="shared" si="17"/>
        <v>0</v>
      </c>
      <c r="AQ20" s="174">
        <f t="shared" si="18"/>
        <v>0</v>
      </c>
      <c r="AR20" s="174">
        <f>IF('Indicator Data'!L20="No data","x",IF('Indicator Data'!BW20&lt;1000,"x",ROUND((IF('Indicator Data'!L20&gt;AR$3,10,IF('Indicator Data'!L20&lt;AR$4,0,10-(AR$3-'Indicator Data'!L20)/(AR$3-AR$4)*10))),1)))</f>
        <v>4.2</v>
      </c>
      <c r="AS20" s="175">
        <f t="shared" si="19"/>
        <v>2.1</v>
      </c>
      <c r="AT20" s="176">
        <f>IF('Indicator Data'!M20="No data","x",ROUND(IF('Indicator Data'!M20=0,0,IF(LOG('Indicator Data'!M20)&gt;AT$3,10,IF(LOG('Indicator Data'!M20)&lt;AT$4,0,10-(AT$3-LOG('Indicator Data'!M20))/(AT$3-AT$4)*10))),1))</f>
        <v>7.1</v>
      </c>
      <c r="AU20" s="246">
        <f>IF(AT20="x","x",'Indicator Data'!M20/HLOOKUP('Indicator Data'!$M$3,'Population Data'!$C$3:$M$194,ROW()-4,FALSE))</f>
        <v>9.1643933190735605E-2</v>
      </c>
      <c r="AV20" s="176">
        <f t="shared" si="20"/>
        <v>1</v>
      </c>
      <c r="AW20" s="172">
        <f t="shared" si="37"/>
        <v>4.7</v>
      </c>
      <c r="AX20" s="176" t="str">
        <f>IF('Indicator Data'!N20="No data","x",ROUND(IF('Indicator Data'!N20=0,0,IF(LOG('Indicator Data'!N20)&gt;AX$3,10,IF(LOG('Indicator Data'!N20)&lt;AX$4,0,10-(AX$3-LOG('Indicator Data'!N20))/(AX$3-AX$4)*10))),1))</f>
        <v>x</v>
      </c>
      <c r="AY20" s="246" t="str">
        <f>IF(AX20="x","x",'Indicator Data'!N20/HLOOKUP('Indicator Data'!$N$3,'Population Data'!$C$3:$M$194,ROW()-4,FALSE))</f>
        <v>x</v>
      </c>
      <c r="AZ20" s="176" t="str">
        <f t="shared" si="21"/>
        <v>x</v>
      </c>
      <c r="BA20" s="172" t="str">
        <f t="shared" si="38"/>
        <v>x</v>
      </c>
      <c r="BB20" s="176" t="str">
        <f>IF('Indicator Data'!O20="No data","x",ROUND(IF('Indicator Data'!O20=0,0,IF(LOG('Indicator Data'!O20)&gt;BB$3,10,IF(LOG('Indicator Data'!O20)&lt;BB$4,0,10-(BB$3-LOG('Indicator Data'!O20))/(BB$3-BB$4)*10))),1))</f>
        <v>x</v>
      </c>
      <c r="BC20" s="246" t="str">
        <f>IF(BB20="x","x",'Indicator Data'!O20/HLOOKUP('Indicator Data'!$O$3,'Population Data'!$C$3:$M$194,ROW()-4,FALSE))</f>
        <v>x</v>
      </c>
      <c r="BD20" s="176" t="str">
        <f t="shared" si="22"/>
        <v>x</v>
      </c>
      <c r="BE20" s="172" t="str">
        <f t="shared" si="39"/>
        <v>x</v>
      </c>
      <c r="BF20" s="176" t="str">
        <f>IF('Indicator Data'!P20="No data","x",ROUND(IF('Indicator Data'!P20=0,0,IF(LOG('Indicator Data'!P20)&gt;BF$3,10,IF(LOG('Indicator Data'!P20)&lt;BF$4,0,10-(BF$3-LOG('Indicator Data'!P20))/(BF$3-BF$4)*10))),1))</f>
        <v>x</v>
      </c>
      <c r="BG20" s="246" t="str">
        <f>IF(BF20="x","x",'Indicator Data'!P20/HLOOKUP('Indicator Data'!$P$3,'Population Data'!$C$3:$M$194,ROW()-4,FALSE))</f>
        <v>x</v>
      </c>
      <c r="BH20" s="176" t="str">
        <f t="shared" si="40"/>
        <v>x</v>
      </c>
      <c r="BI20" s="172" t="str">
        <f t="shared" si="41"/>
        <v>x</v>
      </c>
      <c r="BJ20" s="174">
        <f t="shared" si="42"/>
        <v>4.7</v>
      </c>
      <c r="BK20" s="176">
        <f>ROUND(IF('Indicator Data'!Q20=0,0,IF(LOG('Indicator Data'!Q20)&gt;BK$3,10,IF(LOG('Indicator Data'!Q20)&lt;BK$4,0,10-(BK$3-LOG('Indicator Data'!Q20))/(BK$3-BK$4)*10))),1)</f>
        <v>0</v>
      </c>
      <c r="BL20" s="224">
        <f>IF(BK20="x","x",'Indicator Data'!Q20/HLOOKUP('Indicator Data'!$Q$3,'Population Data'!$C$3:$M$194,ROW()-4,FALSE))</f>
        <v>0</v>
      </c>
      <c r="BM20" s="176">
        <f t="shared" si="23"/>
        <v>0</v>
      </c>
      <c r="BN20" s="172">
        <f t="shared" si="24"/>
        <v>0</v>
      </c>
      <c r="BO20" s="176">
        <f>ROUND(IF('Indicator Data'!S20=0,0,IF(LOG('Indicator Data'!S20)&gt;BO$3,10,IF(LOG('Indicator Data'!S20)&lt;BO$4,0,10-(BO$3-LOG('Indicator Data'!S20))/(BO$3-BO$4)*10))),1)</f>
        <v>0</v>
      </c>
      <c r="BP20" s="246">
        <f>IF(BO20="x","x",'Indicator Data'!S20/HLOOKUP('Indicator Data'!$S$3,'Population Data'!$C$3:$M$194,ROW()-4,FALSE))</f>
        <v>0</v>
      </c>
      <c r="BQ20" s="176">
        <f t="shared" si="25"/>
        <v>0</v>
      </c>
      <c r="BR20" s="172">
        <f t="shared" si="43"/>
        <v>0</v>
      </c>
      <c r="BS20" s="176">
        <f>ROUND(IF('Indicator Data'!T20=0,0,IF(LOG('Indicator Data'!T20)&gt;BS$3,10,IF(LOG('Indicator Data'!T20)&lt;BS$4,0,10-(BS$3-LOG('Indicator Data'!T20))/(BS$3-BS$4)*10))),1)</f>
        <v>0</v>
      </c>
      <c r="BT20" s="173">
        <f>IF('Indicator Data'!T20/HLOOKUP('Indicator Data'!$T$3,'Population Data'!$C$3:$M$194,ROW()-4,FALSE)&gt;1,1,'Indicator Data'!T20/HLOOKUP('Indicator Data'!$T$3,'Population Data'!$C$3:$M$194,ROW()-4,FALSE))</f>
        <v>0</v>
      </c>
      <c r="BU20" s="176">
        <f t="shared" si="26"/>
        <v>0</v>
      </c>
      <c r="BV20" s="172">
        <f t="shared" si="44"/>
        <v>0</v>
      </c>
      <c r="BW20" s="176">
        <f>ROUND(IF('Indicator Data'!U20=0,0,IF(LOG('Indicator Data'!U20)&gt;BW$3,10,IF(LOG('Indicator Data'!U20)&lt;BW$4,0,10-(BW$3-LOG('Indicator Data'!U20))/(BW$3-BW$4)*10))),1)</f>
        <v>0</v>
      </c>
      <c r="BX20" s="246">
        <f>IF(BW20="x","x",'Indicator Data'!U20/HLOOKUP('Indicator Data'!$U$3,'Population Data'!$C$3:$M$194,ROW()-4,FALSE))</f>
        <v>0</v>
      </c>
      <c r="BY20" s="176">
        <f t="shared" si="27"/>
        <v>0</v>
      </c>
      <c r="BZ20" s="172">
        <f t="shared" si="45"/>
        <v>0</v>
      </c>
      <c r="CA20" s="174">
        <f t="shared" si="28"/>
        <v>0</v>
      </c>
      <c r="CB20" s="176">
        <f>IF('Indicator Data'!BN20="No data","x",ROUND(IF('Indicator Data'!BN20&gt;CB$3,0,IF('Indicator Data'!BN20&lt;CB$4,10,(CB$3-'Indicator Data'!BN20)/(CB$3-CB$4)*10)),1))</f>
        <v>0</v>
      </c>
      <c r="CC20" s="176">
        <f>IF('Indicator Data'!BO20="No data","x",ROUND(IF('Indicator Data'!BO20&gt;CC$3,0,IF('Indicator Data'!BO20&lt;CC$4,10,(CC$3-'Indicator Data'!BO20)/(CC$3-CC$4)*10)),1))</f>
        <v>0.1</v>
      </c>
      <c r="CD20" s="176" t="str">
        <f>IF('Indicator Data'!AA20="No data","x",ROUND(IF('Indicator Data'!AA20&gt;CD$3,0,IF('Indicator Data'!AA20&lt;CD$4,10,(CD$3-'Indicator Data'!AA20)/(CD$3-CD$4)*10)),1))</f>
        <v>x</v>
      </c>
      <c r="CE20" s="172">
        <f t="shared" si="29"/>
        <v>0.1</v>
      </c>
      <c r="CF20" s="176">
        <f>IF('Indicator Data'!V20="No data","x",ROUND(IF(LOG('Indicator Data'!V20)&gt;CF$3,10,IF(LOG('Indicator Data'!V20)&lt;CF$4,0,10-(CF$3-LOG('Indicator Data'!V20))/(CF$3-CF$4)*10)),1))</f>
        <v>5.5</v>
      </c>
      <c r="CG20" s="176">
        <f>IF('Indicator Data'!W20="No data","x",ROUND(IF('Indicator Data'!W20&gt;CG$3,10,IF('Indicator Data'!W20&lt;CG$4,0,10-(CG$3-'Indicator Data'!W20)/(CG$3-CG$4)*10)),1))</f>
        <v>0</v>
      </c>
      <c r="CH20" s="176">
        <f>IF('Indicator Data'!X20="No data","x",ROUND(IF('Indicator Data'!X20&gt;CH$3,10,IF('Indicator Data'!X20&lt;CH$4,0,10-(CH$3-'Indicator Data'!X20)/(CH$3-CH$4)*10)),1))</f>
        <v>8.1</v>
      </c>
      <c r="CI20" s="176">
        <f>IF('Indicator Data'!Y20="No data","x",ROUND(IF('Indicator Data'!Y20&gt;CI$3,10,IF('Indicator Data'!Y20&lt;CI$4,0,10-(CI$3-'Indicator Data'!Y20)/(CI$3-CI$4)*10)),1))</f>
        <v>0.8</v>
      </c>
      <c r="CJ20" s="172">
        <f t="shared" si="46"/>
        <v>3.6</v>
      </c>
      <c r="CK20" s="174">
        <f t="shared" si="47"/>
        <v>2.4</v>
      </c>
      <c r="CL20" s="176">
        <f>IF('Indicator Data'!AD20="No data","x",ROUND(IF('Indicator Data'!AD20&gt;CL$3,10,IF('Indicator Data'!AD20&lt;CL$4,0,10-(CL$3-'Indicator Data'!AD20)/(CL$3-CL$4)*10)),1))</f>
        <v>0.3</v>
      </c>
      <c r="CM20" s="176">
        <f>IF('Indicator Data'!AE20="No data","x",ROUND(IF('Indicator Data'!AE20&gt;CM$3,10,IF('Indicator Data'!AE20&lt;CM$4,0,10-(CM$3-'Indicator Data'!AE20)/(CM$3-CM$4)*10)),1))</f>
        <v>0</v>
      </c>
      <c r="CN20" s="172">
        <f t="shared" si="48"/>
        <v>2.5</v>
      </c>
      <c r="CO20" s="176">
        <f>IF('Indicator Data'!Z20="No data","x",ROUND(IF('Indicator Data'!Z20&gt;CO$3,10,IF('Indicator Data'!Z20&lt;CO$4,0,10-(CO$3-'Indicator Data'!Z20)/(CO$3-CO$4)*10)),1))</f>
        <v>0</v>
      </c>
      <c r="CP20" s="172">
        <f t="shared" si="49"/>
        <v>0</v>
      </c>
      <c r="CQ20" s="246">
        <f>IF('Indicator Data'!AB20="No data","x",'Indicator Data'!AB20/HLOOKUP('Indicator Date'!$AB18,'Population Data'!$C$3:$M$194,ROW()-4,FALSE))</f>
        <v>1.3832638383121478E-3</v>
      </c>
      <c r="CR20" s="176">
        <f t="shared" si="30"/>
        <v>0</v>
      </c>
      <c r="CS20" s="176">
        <f>IF('Indicator Data'!AC20="No data","x",ROUND(IF('Indicator Data'!AC20&gt;CS$3,0,IF('Indicator Data'!AC20&lt;CS$4,10,(CS$3-'Indicator Data'!AC20)/(CS$3-CS$4)*10)),1))</f>
        <v>0</v>
      </c>
      <c r="CT20" s="172">
        <f t="shared" si="50"/>
        <v>0</v>
      </c>
      <c r="CU20" s="174">
        <f t="shared" si="51"/>
        <v>0.8</v>
      </c>
      <c r="CV20" s="175">
        <f t="shared" si="31"/>
        <v>2.2000000000000002</v>
      </c>
      <c r="CW20" s="177">
        <f t="shared" si="32"/>
        <v>1.7</v>
      </c>
      <c r="CX20" s="175">
        <f>ROUND(IF('Indicator Data'!AF20=0,0,IF('Indicator Data'!AF20&gt;CX$3,10,IF('Indicator Data'!AF20&lt;CX$4,0,10-(CX$3-'Indicator Data'!AF20)/(CX$3-CX$4)*10))),1)</f>
        <v>0.1</v>
      </c>
      <c r="CY20" s="175">
        <f>(ROUND(IF('Indicator Data'!AG20=0,0,IF(LOG('Indicator Data'!AG20)&gt;CY$3,10,IF(LOG('Indicator Data'!AG20)&lt;CY$4,0,10-(CY$3-LOG('Indicator Data'!AG20))/(CY$3-CY$4)*10))),1))</f>
        <v>0</v>
      </c>
      <c r="CZ20" s="177">
        <f t="shared" si="52"/>
        <v>0.1</v>
      </c>
      <c r="DA20" s="11"/>
      <c r="DB20" s="22"/>
    </row>
    <row r="21" spans="1:106">
      <c r="A21" s="179" t="str">
        <f>'Indicator Data'!A21</f>
        <v>Belgium</v>
      </c>
      <c r="B21" s="180" t="str">
        <f>'Indicator Data'!B21</f>
        <v>BEL</v>
      </c>
      <c r="C21" s="178">
        <f>ROUND(IF('Indicator Data'!C21=0,0.1,IF(LOG('Indicator Data'!C21)&gt;C$3,10,IF(LOG('Indicator Data'!C21)&lt;C$4,0,10-(C$3-LOG('Indicator Data'!C21))/(C$3-C$4)*10))),1)</f>
        <v>6.3</v>
      </c>
      <c r="D21" s="171">
        <f>ROUND(IF('Indicator Data'!D21=0,0.1,IF(LOG('Indicator Data'!D21)&gt;D$3,10,IF(LOG('Indicator Data'!D21)&lt;D$4,0,10-(D$3-LOG('Indicator Data'!D21))/(D$3-D$4)*10))),1)</f>
        <v>0.1</v>
      </c>
      <c r="E21" s="172">
        <f t="shared" si="0"/>
        <v>3.8</v>
      </c>
      <c r="F21" s="172">
        <f>(ROUND(IF('Indicator Data'!E21=0,0,IF(LOG('Indicator Data'!E21)&gt;F$3,10,IF(LOG('Indicator Data'!E21)&lt;F$4,0,10-(F$3-LOG('Indicator Data'!E21))/(F$3-F$4)*10))),1))</f>
        <v>6</v>
      </c>
      <c r="G21" s="172">
        <f>ROUND(IF('Indicator Data'!F21=0,0,IF(LOG('Indicator Data'!F21)&gt;G$3,10,IF(LOG('Indicator Data'!F21)&lt;G$4,0,10-(G$3-LOG('Indicator Data'!F21))/(G$3-G$4)*10))),1)</f>
        <v>0</v>
      </c>
      <c r="H21" s="171">
        <f>ROUND(IF('Indicator Data'!G21=0,0,IF(LOG('Indicator Data'!G21)&gt;H$3,10,IF(LOG('Indicator Data'!G21)&lt;H$4,0,10-(H$3-LOG('Indicator Data'!G21))/(H$3-H$4)*10))),1)</f>
        <v>0</v>
      </c>
      <c r="I21" s="171">
        <f>ROUND(IF('Indicator Data'!H21=0,0,IF(LOG('Indicator Data'!H21)&gt;I$3,10,IF(LOG('Indicator Data'!H21)&lt;I$4,0,10-(I$3-LOG('Indicator Data'!H21))/(I$3-I$4)*10))),1)</f>
        <v>0</v>
      </c>
      <c r="J21" s="171">
        <f t="shared" si="1"/>
        <v>0</v>
      </c>
      <c r="K21" s="171">
        <f>ROUND(IF('Indicator Data'!I21=0,0,IF(LOG('Indicator Data'!I21)&gt;K$3,10,IF(LOG('Indicator Data'!I21)&lt;K$4,0,10-(K$3-LOG('Indicator Data'!I21))/(K$3-K$4)*10))),1)</f>
        <v>8</v>
      </c>
      <c r="L21" s="172">
        <f>ROUND(IF('Indicator Data'!J21=0,0,IF(LOG('Indicator Data'!J21)&gt;L$3,10,IF(LOG('Indicator Data'!J21)&lt;L$4,0,10-(L$3-LOG('Indicator Data'!J21))/(L$3-L$4)*10))),1)</f>
        <v>0</v>
      </c>
      <c r="M21" s="173">
        <f>'Indicator Data'!C21/HLOOKUP('Indicator Data'!$C$3,'Population Data'!$C$3:$M$194,ROW()-4,FALSE)</f>
        <v>6.9965151123391417E-4</v>
      </c>
      <c r="N21" s="173">
        <f>'Indicator Data'!D21/HLOOKUP('Indicator Data'!$D$3,'Population Data'!$C$3:$M$194,ROW()-4,FALSE)</f>
        <v>0</v>
      </c>
      <c r="O21" s="245">
        <f>'Indicator Data'!E21/HLOOKUP('Indicator Data'!$E$3,'Population Data'!$C$3:$M$194,ROW()-4,FALSE)</f>
        <v>5.253303420243511E-3</v>
      </c>
      <c r="P21" s="173">
        <f>'Indicator Data'!F21/HLOOKUP('Indicator Data'!$F$3,'Population Data'!$C$3:$M$194,ROW()-4,FALSE)</f>
        <v>0</v>
      </c>
      <c r="Q21" s="173">
        <f>'Indicator Data'!G21/HLOOKUP('Indicator Data'!$G$3,'Population Data'!$C$3:$M$194,ROW()-4,FALSE)</f>
        <v>0</v>
      </c>
      <c r="R21" s="173">
        <f>'Indicator Data'!H21/HLOOKUP('Indicator Data'!$H$3,'Population Data'!$C$3:$M$194,ROW()-4,FALSE)</f>
        <v>0</v>
      </c>
      <c r="S21" s="173">
        <f>'Indicator Data'!I21/HLOOKUP('Indicator Data'!$I$3,'Population Data'!$C$3:$M$194,ROW()-4,FALSE)</f>
        <v>5.1086493517201684E-3</v>
      </c>
      <c r="T21" s="173">
        <f>'Indicator Data'!J21/HLOOKUP('Indicator Date'!$J19,'Population Data'!$C$3:$M$194,ROW()-4,FALSE)</f>
        <v>0</v>
      </c>
      <c r="U21" s="171">
        <f t="shared" si="2"/>
        <v>3.5</v>
      </c>
      <c r="V21" s="171">
        <f t="shared" si="3"/>
        <v>0</v>
      </c>
      <c r="W21" s="172">
        <f t="shared" si="4"/>
        <v>1.9</v>
      </c>
      <c r="X21" s="172">
        <f t="shared" si="33"/>
        <v>6.4</v>
      </c>
      <c r="Y21" s="172">
        <f t="shared" si="34"/>
        <v>0</v>
      </c>
      <c r="Z21" s="171">
        <f t="shared" si="5"/>
        <v>0</v>
      </c>
      <c r="AA21" s="171">
        <f t="shared" si="5"/>
        <v>0</v>
      </c>
      <c r="AB21" s="171">
        <f t="shared" si="6"/>
        <v>0</v>
      </c>
      <c r="AC21" s="172">
        <f t="shared" si="35"/>
        <v>7.3</v>
      </c>
      <c r="AD21" s="172">
        <f t="shared" si="36"/>
        <v>0</v>
      </c>
      <c r="AE21" s="171">
        <f>ROUND(IF('Indicator Data'!K21=0,0,IF('Indicator Data'!K21&gt;AE$3,10,IF('Indicator Data'!K21&lt;AE$4,0,10-(AE$3-'Indicator Data'!K21)/(AE$3-AE$4)*10))),1)</f>
        <v>0</v>
      </c>
      <c r="AF21" s="174">
        <f t="shared" si="7"/>
        <v>4.9000000000000004</v>
      </c>
      <c r="AG21" s="174">
        <f t="shared" si="8"/>
        <v>0.1</v>
      </c>
      <c r="AH21" s="172">
        <f t="shared" si="9"/>
        <v>0</v>
      </c>
      <c r="AI21" s="172">
        <f t="shared" si="10"/>
        <v>0</v>
      </c>
      <c r="AJ21" s="174">
        <f t="shared" si="11"/>
        <v>0</v>
      </c>
      <c r="AK21" s="172">
        <f t="shared" si="12"/>
        <v>0</v>
      </c>
      <c r="AL21" s="175">
        <f t="shared" si="13"/>
        <v>2.9</v>
      </c>
      <c r="AM21" s="175">
        <f t="shared" si="14"/>
        <v>6.2</v>
      </c>
      <c r="AN21" s="175">
        <f t="shared" si="15"/>
        <v>0</v>
      </c>
      <c r="AO21" s="175">
        <f t="shared" si="16"/>
        <v>0</v>
      </c>
      <c r="AP21" s="175">
        <f t="shared" si="17"/>
        <v>7.7</v>
      </c>
      <c r="AQ21" s="174">
        <f t="shared" si="18"/>
        <v>0</v>
      </c>
      <c r="AR21" s="174">
        <f>IF('Indicator Data'!L21="No data","x",IF('Indicator Data'!BW21&lt;1000,"x",ROUND((IF('Indicator Data'!L21&gt;AR$3,10,IF('Indicator Data'!L21&lt;AR$4,0,10-(AR$3-'Indicator Data'!L21)/(AR$3-AR$4)*10))),1)))</f>
        <v>2.5</v>
      </c>
      <c r="AS21" s="175">
        <f t="shared" si="19"/>
        <v>1.3</v>
      </c>
      <c r="AT21" s="176">
        <f>IF('Indicator Data'!M21="No data","x",ROUND(IF('Indicator Data'!M21=0,0,IF(LOG('Indicator Data'!M21)&gt;AT$3,10,IF(LOG('Indicator Data'!M21)&lt;AT$4,0,10-(AT$3-LOG('Indicator Data'!M21))/(AT$3-AT$4)*10))),1))</f>
        <v>0</v>
      </c>
      <c r="AU21" s="246">
        <f>IF(AT21="x","x",'Indicator Data'!M21/HLOOKUP('Indicator Data'!$M$3,'Population Data'!$C$3:$M$194,ROW()-4,FALSE))</f>
        <v>0</v>
      </c>
      <c r="AV21" s="176">
        <f t="shared" si="20"/>
        <v>0</v>
      </c>
      <c r="AW21" s="172">
        <f t="shared" si="37"/>
        <v>0</v>
      </c>
      <c r="AX21" s="176" t="str">
        <f>IF('Indicator Data'!N21="No data","x",ROUND(IF('Indicator Data'!N21=0,0,IF(LOG('Indicator Data'!N21)&gt;AX$3,10,IF(LOG('Indicator Data'!N21)&lt;AX$4,0,10-(AX$3-LOG('Indicator Data'!N21))/(AX$3-AX$4)*10))),1))</f>
        <v>x</v>
      </c>
      <c r="AY21" s="246" t="str">
        <f>IF(AX21="x","x",'Indicator Data'!N21/HLOOKUP('Indicator Data'!$N$3,'Population Data'!$C$3:$M$194,ROW()-4,FALSE))</f>
        <v>x</v>
      </c>
      <c r="AZ21" s="176" t="str">
        <f t="shared" si="21"/>
        <v>x</v>
      </c>
      <c r="BA21" s="172" t="str">
        <f t="shared" si="38"/>
        <v>x</v>
      </c>
      <c r="BB21" s="176" t="str">
        <f>IF('Indicator Data'!O21="No data","x",ROUND(IF('Indicator Data'!O21=0,0,IF(LOG('Indicator Data'!O21)&gt;BB$3,10,IF(LOG('Indicator Data'!O21)&lt;BB$4,0,10-(BB$3-LOG('Indicator Data'!O21))/(BB$3-BB$4)*10))),1))</f>
        <v>x</v>
      </c>
      <c r="BC21" s="246" t="str">
        <f>IF(BB21="x","x",'Indicator Data'!O21/HLOOKUP('Indicator Data'!$O$3,'Population Data'!$C$3:$M$194,ROW()-4,FALSE))</f>
        <v>x</v>
      </c>
      <c r="BD21" s="176" t="str">
        <f t="shared" si="22"/>
        <v>x</v>
      </c>
      <c r="BE21" s="172" t="str">
        <f t="shared" si="39"/>
        <v>x</v>
      </c>
      <c r="BF21" s="176" t="str">
        <f>IF('Indicator Data'!P21="No data","x",ROUND(IF('Indicator Data'!P21=0,0,IF(LOG('Indicator Data'!P21)&gt;BF$3,10,IF(LOG('Indicator Data'!P21)&lt;BF$4,0,10-(BF$3-LOG('Indicator Data'!P21))/(BF$3-BF$4)*10))),1))</f>
        <v>x</v>
      </c>
      <c r="BG21" s="246" t="str">
        <f>IF(BF21="x","x",'Indicator Data'!P21/HLOOKUP('Indicator Data'!$P$3,'Population Data'!$C$3:$M$194,ROW()-4,FALSE))</f>
        <v>x</v>
      </c>
      <c r="BH21" s="176" t="str">
        <f t="shared" si="40"/>
        <v>x</v>
      </c>
      <c r="BI21" s="172" t="str">
        <f t="shared" si="41"/>
        <v>x</v>
      </c>
      <c r="BJ21" s="174">
        <f t="shared" si="42"/>
        <v>0</v>
      </c>
      <c r="BK21" s="176">
        <f>ROUND(IF('Indicator Data'!Q21=0,0,IF(LOG('Indicator Data'!Q21)&gt;BK$3,10,IF(LOG('Indicator Data'!Q21)&lt;BK$4,0,10-(BK$3-LOG('Indicator Data'!Q21))/(BK$3-BK$4)*10))),1)</f>
        <v>0</v>
      </c>
      <c r="BL21" s="224">
        <f>IF(BK21="x","x",'Indicator Data'!Q21/HLOOKUP('Indicator Data'!$Q$3,'Population Data'!$C$3:$M$194,ROW()-4,FALSE))</f>
        <v>0</v>
      </c>
      <c r="BM21" s="176">
        <f t="shared" si="23"/>
        <v>0</v>
      </c>
      <c r="BN21" s="172">
        <f t="shared" si="24"/>
        <v>0</v>
      </c>
      <c r="BO21" s="176">
        <f>ROUND(IF('Indicator Data'!S21=0,0,IF(LOG('Indicator Data'!S21)&gt;BO$3,10,IF(LOG('Indicator Data'!S21)&lt;BO$4,0,10-(BO$3-LOG('Indicator Data'!S21))/(BO$3-BO$4)*10))),1)</f>
        <v>0</v>
      </c>
      <c r="BP21" s="246">
        <f>IF(BO21="x","x",'Indicator Data'!S21/HLOOKUP('Indicator Data'!$S$3,'Population Data'!$C$3:$M$194,ROW()-4,FALSE))</f>
        <v>0</v>
      </c>
      <c r="BQ21" s="176">
        <f t="shared" si="25"/>
        <v>0</v>
      </c>
      <c r="BR21" s="172">
        <f t="shared" si="43"/>
        <v>0</v>
      </c>
      <c r="BS21" s="176">
        <f>ROUND(IF('Indicator Data'!T21=0,0,IF(LOG('Indicator Data'!T21)&gt;BS$3,10,IF(LOG('Indicator Data'!T21)&lt;BS$4,0,10-(BS$3-LOG('Indicator Data'!T21))/(BS$3-BS$4)*10))),1)</f>
        <v>0</v>
      </c>
      <c r="BT21" s="173">
        <f>IF('Indicator Data'!T21/HLOOKUP('Indicator Data'!$T$3,'Population Data'!$C$3:$M$194,ROW()-4,FALSE)&gt;1,1,'Indicator Data'!T21/HLOOKUP('Indicator Data'!$T$3,'Population Data'!$C$3:$M$194,ROW()-4,FALSE))</f>
        <v>0</v>
      </c>
      <c r="BU21" s="176">
        <f t="shared" si="26"/>
        <v>0</v>
      </c>
      <c r="BV21" s="172">
        <f t="shared" si="44"/>
        <v>0</v>
      </c>
      <c r="BW21" s="176">
        <f>ROUND(IF('Indicator Data'!U21=0,0,IF(LOG('Indicator Data'!U21)&gt;BW$3,10,IF(LOG('Indicator Data'!U21)&lt;BW$4,0,10-(BW$3-LOG('Indicator Data'!U21))/(BW$3-BW$4)*10))),1)</f>
        <v>0</v>
      </c>
      <c r="BX21" s="246">
        <f>IF(BW21="x","x",'Indicator Data'!U21/HLOOKUP('Indicator Data'!$U$3,'Population Data'!$C$3:$M$194,ROW()-4,FALSE))</f>
        <v>0</v>
      </c>
      <c r="BY21" s="176">
        <f t="shared" si="27"/>
        <v>0</v>
      </c>
      <c r="BZ21" s="172">
        <f t="shared" si="45"/>
        <v>0</v>
      </c>
      <c r="CA21" s="174">
        <f t="shared" si="28"/>
        <v>0</v>
      </c>
      <c r="CB21" s="176">
        <f>IF('Indicator Data'!BN21="No data","x",ROUND(IF('Indicator Data'!BN21&gt;CB$3,0,IF('Indicator Data'!BN21&lt;CB$4,10,(CB$3-'Indicator Data'!BN21)/(CB$3-CB$4)*10)),1))</f>
        <v>0.1</v>
      </c>
      <c r="CC21" s="176">
        <f>IF('Indicator Data'!BO21="No data","x",ROUND(IF('Indicator Data'!BO21&gt;CC$3,0,IF('Indicator Data'!BO21&lt;CC$4,10,(CC$3-'Indicator Data'!BO21)/(CC$3-CC$4)*10)),1))</f>
        <v>0</v>
      </c>
      <c r="CD21" s="176" t="str">
        <f>IF('Indicator Data'!AA21="No data","x",ROUND(IF('Indicator Data'!AA21&gt;CD$3,0,IF('Indicator Data'!AA21&lt;CD$4,10,(CD$3-'Indicator Data'!AA21)/(CD$3-CD$4)*10)),1))</f>
        <v>x</v>
      </c>
      <c r="CE21" s="172">
        <f t="shared" si="29"/>
        <v>0.1</v>
      </c>
      <c r="CF21" s="176">
        <f>IF('Indicator Data'!V21="No data","x",ROUND(IF(LOG('Indicator Data'!V21)&gt;CF$3,10,IF(LOG('Indicator Data'!V21)&lt;CF$4,0,10-(CF$3-LOG('Indicator Data'!V21))/(CF$3-CF$4)*10)),1))</f>
        <v>8.6</v>
      </c>
      <c r="CG21" s="176">
        <f>IF('Indicator Data'!W21="No data","x",ROUND(IF('Indicator Data'!W21&gt;CG$3,10,IF('Indicator Data'!W21&lt;CG$4,0,10-(CG$3-'Indicator Data'!W21)/(CG$3-CG$4)*10)),1))</f>
        <v>2.4</v>
      </c>
      <c r="CH21" s="176">
        <f>IF('Indicator Data'!X21="No data","x",ROUND(IF('Indicator Data'!X21&gt;CH$3,10,IF('Indicator Data'!X21&lt;CH$4,0,10-(CH$3-'Indicator Data'!X21)/(CH$3-CH$4)*10)),1))</f>
        <v>9.8000000000000007</v>
      </c>
      <c r="CI21" s="176">
        <f>IF('Indicator Data'!Y21="No data","x",ROUND(IF('Indicator Data'!Y21&gt;CI$3,10,IF('Indicator Data'!Y21&lt;CI$4,0,10-(CI$3-'Indicator Data'!Y21)/(CI$3-CI$4)*10)),1))</f>
        <v>0.9</v>
      </c>
      <c r="CJ21" s="172">
        <f t="shared" si="46"/>
        <v>5.4</v>
      </c>
      <c r="CK21" s="174">
        <f t="shared" si="47"/>
        <v>3.6</v>
      </c>
      <c r="CL21" s="176">
        <f>IF('Indicator Data'!AD21="No data","x",ROUND(IF('Indicator Data'!AD21&gt;CL$3,10,IF('Indicator Data'!AD21&lt;CL$4,0,10-(CL$3-'Indicator Data'!AD21)/(CL$3-CL$4)*10)),1))</f>
        <v>0</v>
      </c>
      <c r="CM21" s="176">
        <f>IF('Indicator Data'!AE21="No data","x",ROUND(IF('Indicator Data'!AE21&gt;CM$3,10,IF('Indicator Data'!AE21&lt;CM$4,0,10-(CM$3-'Indicator Data'!AE21)/(CM$3-CM$4)*10)),1))</f>
        <v>0</v>
      </c>
      <c r="CN21" s="172">
        <f t="shared" si="48"/>
        <v>3.6</v>
      </c>
      <c r="CO21" s="176">
        <f>IF('Indicator Data'!Z21="No data","x",ROUND(IF('Indicator Data'!Z21&gt;CO$3,10,IF('Indicator Data'!Z21&lt;CO$4,0,10-(CO$3-'Indicator Data'!Z21)/(CO$3-CO$4)*10)),1))</f>
        <v>0</v>
      </c>
      <c r="CP21" s="172">
        <f t="shared" si="49"/>
        <v>0</v>
      </c>
      <c r="CQ21" s="246">
        <f>IF('Indicator Data'!AB21="No data","x",'Indicator Data'!AB21/HLOOKUP('Indicator Date'!$AB19,'Population Data'!$C$3:$M$194,ROW()-4,FALSE))</f>
        <v>5.2556662843199285E-4</v>
      </c>
      <c r="CR21" s="176">
        <f t="shared" si="30"/>
        <v>4.7</v>
      </c>
      <c r="CS21" s="176">
        <f>IF('Indicator Data'!AC21="No data","x",ROUND(IF('Indicator Data'!AC21&gt;CS$3,0,IF('Indicator Data'!AC21&lt;CS$4,10,(CS$3-'Indicator Data'!AC21)/(CS$3-CS$4)*10)),1))</f>
        <v>0</v>
      </c>
      <c r="CT21" s="172">
        <f t="shared" si="50"/>
        <v>2.4</v>
      </c>
      <c r="CU21" s="174">
        <f t="shared" si="51"/>
        <v>2</v>
      </c>
      <c r="CV21" s="175">
        <f t="shared" si="31"/>
        <v>1.5</v>
      </c>
      <c r="CW21" s="177">
        <f t="shared" si="32"/>
        <v>3.4</v>
      </c>
      <c r="CX21" s="175">
        <f>ROUND(IF('Indicator Data'!AF21=0,0,IF('Indicator Data'!AF21&gt;CX$3,10,IF('Indicator Data'!AF21&lt;CX$4,0,10-(CX$3-'Indicator Data'!AF21)/(CX$3-CX$4)*10))),1)</f>
        <v>0.3</v>
      </c>
      <c r="CY21" s="175">
        <f>(ROUND(IF('Indicator Data'!AG21=0,0,IF(LOG('Indicator Data'!AG21)&gt;CY$3,10,IF(LOG('Indicator Data'!AG21)&lt;CY$4,0,10-(CY$3-LOG('Indicator Data'!AG21))/(CY$3-CY$4)*10))),1))</f>
        <v>0.9</v>
      </c>
      <c r="CZ21" s="177">
        <f t="shared" si="52"/>
        <v>0.6</v>
      </c>
      <c r="DA21" s="11"/>
      <c r="DB21" s="22"/>
    </row>
    <row r="22" spans="1:106">
      <c r="A22" s="179" t="str">
        <f>'Indicator Data'!A22</f>
        <v>Belize</v>
      </c>
      <c r="B22" s="180" t="str">
        <f>'Indicator Data'!B22</f>
        <v>BLZ</v>
      </c>
      <c r="C22" s="178">
        <f>ROUND(IF('Indicator Data'!C22=0,0.1,IF(LOG('Indicator Data'!C22)&gt;C$3,10,IF(LOG('Indicator Data'!C22)&lt;C$4,0,10-(C$3-LOG('Indicator Data'!C22))/(C$3-C$4)*10))),1)</f>
        <v>2.5</v>
      </c>
      <c r="D22" s="171">
        <f>ROUND(IF('Indicator Data'!D22=0,0.1,IF(LOG('Indicator Data'!D22)&gt;D$3,10,IF(LOG('Indicator Data'!D22)&lt;D$4,0,10-(D$3-LOG('Indicator Data'!D22))/(D$3-D$4)*10))),1)</f>
        <v>0</v>
      </c>
      <c r="E22" s="172">
        <f t="shared" si="0"/>
        <v>1.3</v>
      </c>
      <c r="F22" s="172">
        <f>(ROUND(IF('Indicator Data'!E22=0,0,IF(LOG('Indicator Data'!E22)&gt;F$3,10,IF(LOG('Indicator Data'!E22)&lt;F$4,0,10-(F$3-LOG('Indicator Data'!E22))/(F$3-F$4)*10))),1))</f>
        <v>0.9</v>
      </c>
      <c r="G22" s="172">
        <f>ROUND(IF('Indicator Data'!F22=0,0,IF(LOG('Indicator Data'!F22)&gt;G$3,10,IF(LOG('Indicator Data'!F22)&lt;G$4,0,10-(G$3-LOG('Indicator Data'!F22))/(G$3-G$4)*10))),1)</f>
        <v>1.1000000000000001</v>
      </c>
      <c r="H22" s="171">
        <f>ROUND(IF('Indicator Data'!G22=0,0,IF(LOG('Indicator Data'!G22)&gt;H$3,10,IF(LOG('Indicator Data'!G22)&lt;H$4,0,10-(H$3-LOG('Indicator Data'!G22))/(H$3-H$4)*10))),1)</f>
        <v>5.5</v>
      </c>
      <c r="I22" s="171">
        <f>ROUND(IF('Indicator Data'!H22=0,0,IF(LOG('Indicator Data'!H22)&gt;I$3,10,IF(LOG('Indicator Data'!H22)&lt;I$4,0,10-(I$3-LOG('Indicator Data'!H22))/(I$3-I$4)*10))),1)</f>
        <v>7</v>
      </c>
      <c r="J22" s="171">
        <f t="shared" si="1"/>
        <v>6.3</v>
      </c>
      <c r="K22" s="171">
        <f>ROUND(IF('Indicator Data'!I22=0,0,IF(LOG('Indicator Data'!I22)&gt;K$3,10,IF(LOG('Indicator Data'!I22)&lt;K$4,0,10-(K$3-LOG('Indicator Data'!I22))/(K$3-K$4)*10))),1)</f>
        <v>4.5</v>
      </c>
      <c r="L22" s="172">
        <f>ROUND(IF('Indicator Data'!J22=0,0,IF(LOG('Indicator Data'!J22)&gt;L$3,10,IF(LOG('Indicator Data'!J22)&lt;L$4,0,10-(L$3-LOG('Indicator Data'!J22))/(L$3-L$4)*10))),1)</f>
        <v>0</v>
      </c>
      <c r="M22" s="173">
        <f>'Indicator Data'!C22/HLOOKUP('Indicator Data'!$C$3,'Population Data'!$C$3:$M$194,ROW()-4,FALSE)</f>
        <v>9.4179559434221514E-4</v>
      </c>
      <c r="N22" s="173">
        <f>'Indicator Data'!D22/HLOOKUP('Indicator Data'!$D$3,'Population Data'!$C$3:$M$194,ROW()-4,FALSE)</f>
        <v>1.3937298120496406E-8</v>
      </c>
      <c r="O22" s="245">
        <f>'Indicator Data'!E22/HLOOKUP('Indicator Data'!$E$3,'Population Data'!$C$3:$M$194,ROW()-4,FALSE)</f>
        <v>8.6012780540463082E-4</v>
      </c>
      <c r="P22" s="173">
        <f>'Indicator Data'!F22/HLOOKUP('Indicator Data'!$F$3,'Population Data'!$C$3:$M$194,ROW()-4,FALSE)</f>
        <v>9.8114513150604029E-7</v>
      </c>
      <c r="Q22" s="173">
        <f>'Indicator Data'!G22/HLOOKUP('Indicator Data'!$G$3,'Population Data'!$C$3:$M$194,ROW()-4,FALSE)</f>
        <v>3.2926128846398471E-2</v>
      </c>
      <c r="R22" s="173">
        <f>'Indicator Data'!H22/HLOOKUP('Indicator Data'!$H$3,'Population Data'!$C$3:$M$194,ROW()-4,FALSE)</f>
        <v>5.9886490125397214E-3</v>
      </c>
      <c r="S22" s="173">
        <f>'Indicator Data'!I22/HLOOKUP('Indicator Data'!$I$3,'Population Data'!$C$3:$M$194,ROW()-4,FALSE)</f>
        <v>4.3483453020147318E-3</v>
      </c>
      <c r="T22" s="173">
        <f>'Indicator Data'!J22/HLOOKUP('Indicator Date'!$J20,'Population Data'!$C$3:$M$194,ROW()-4,FALSE)</f>
        <v>0</v>
      </c>
      <c r="U22" s="171">
        <f t="shared" si="2"/>
        <v>4.7</v>
      </c>
      <c r="V22" s="171">
        <f t="shared" si="3"/>
        <v>0</v>
      </c>
      <c r="W22" s="172">
        <f t="shared" si="4"/>
        <v>2.7</v>
      </c>
      <c r="X22" s="172">
        <f t="shared" si="33"/>
        <v>3.4</v>
      </c>
      <c r="Y22" s="172">
        <f t="shared" si="34"/>
        <v>4.5999999999999996</v>
      </c>
      <c r="Z22" s="171">
        <f t="shared" si="5"/>
        <v>3.7</v>
      </c>
      <c r="AA22" s="171">
        <f t="shared" si="5"/>
        <v>3</v>
      </c>
      <c r="AB22" s="171">
        <f t="shared" si="6"/>
        <v>3.4</v>
      </c>
      <c r="AC22" s="172">
        <f t="shared" si="35"/>
        <v>7.1</v>
      </c>
      <c r="AD22" s="172">
        <f t="shared" si="36"/>
        <v>0</v>
      </c>
      <c r="AE22" s="171">
        <f>ROUND(IF('Indicator Data'!K22=0,0,IF('Indicator Data'!K22&gt;AE$3,10,IF('Indicator Data'!K22&lt;AE$4,0,10-(AE$3-'Indicator Data'!K22)/(AE$3-AE$4)*10))),1)</f>
        <v>0</v>
      </c>
      <c r="AF22" s="174">
        <f t="shared" si="7"/>
        <v>3.6</v>
      </c>
      <c r="AG22" s="174">
        <f t="shared" si="8"/>
        <v>0</v>
      </c>
      <c r="AH22" s="172">
        <f t="shared" si="9"/>
        <v>4.5999999999999996</v>
      </c>
      <c r="AI22" s="172">
        <f t="shared" si="10"/>
        <v>5</v>
      </c>
      <c r="AJ22" s="174">
        <f t="shared" si="11"/>
        <v>4.8</v>
      </c>
      <c r="AK22" s="172">
        <f t="shared" si="12"/>
        <v>0</v>
      </c>
      <c r="AL22" s="175">
        <f t="shared" si="13"/>
        <v>2</v>
      </c>
      <c r="AM22" s="175">
        <f t="shared" si="14"/>
        <v>2.2000000000000002</v>
      </c>
      <c r="AN22" s="175">
        <f t="shared" si="15"/>
        <v>3</v>
      </c>
      <c r="AO22" s="175">
        <f t="shared" si="16"/>
        <v>5</v>
      </c>
      <c r="AP22" s="175">
        <f t="shared" si="17"/>
        <v>6</v>
      </c>
      <c r="AQ22" s="174">
        <f t="shared" si="18"/>
        <v>0</v>
      </c>
      <c r="AR22" s="174">
        <f>IF('Indicator Data'!L22="No data","x",IF('Indicator Data'!BW22&lt;1000,"x",ROUND((IF('Indicator Data'!L22&gt;AR$3,10,IF('Indicator Data'!L22&lt;AR$4,0,10-(AR$3-'Indicator Data'!L22)/(AR$3-AR$4)*10))),1)))</f>
        <v>4.2</v>
      </c>
      <c r="AS22" s="175">
        <f t="shared" si="19"/>
        <v>2.1</v>
      </c>
      <c r="AT22" s="176" t="str">
        <f>IF('Indicator Data'!M22="No data","x",ROUND(IF('Indicator Data'!M22=0,0,IF(LOG('Indicator Data'!M22)&gt;AT$3,10,IF(LOG('Indicator Data'!M22)&lt;AT$4,0,10-(AT$3-LOG('Indicator Data'!M22))/(AT$3-AT$4)*10))),1))</f>
        <v>x</v>
      </c>
      <c r="AU22" s="246" t="str">
        <f>IF(AT22="x","x",'Indicator Data'!M22/HLOOKUP('Indicator Data'!$M$3,'Population Data'!$C$3:$M$194,ROW()-4,FALSE))</f>
        <v>x</v>
      </c>
      <c r="AV22" s="176" t="str">
        <f t="shared" si="20"/>
        <v>x</v>
      </c>
      <c r="AW22" s="172" t="str">
        <f t="shared" si="37"/>
        <v>x</v>
      </c>
      <c r="AX22" s="176" t="str">
        <f>IF('Indicator Data'!N22="No data","x",ROUND(IF('Indicator Data'!N22=0,0,IF(LOG('Indicator Data'!N22)&gt;AX$3,10,IF(LOG('Indicator Data'!N22)&lt;AX$4,0,10-(AX$3-LOG('Indicator Data'!N22))/(AX$3-AX$4)*10))),1))</f>
        <v>x</v>
      </c>
      <c r="AY22" s="246" t="str">
        <f>IF(AX22="x","x",'Indicator Data'!N22/HLOOKUP('Indicator Data'!$N$3,'Population Data'!$C$3:$M$194,ROW()-4,FALSE))</f>
        <v>x</v>
      </c>
      <c r="AZ22" s="176" t="str">
        <f t="shared" si="21"/>
        <v>x</v>
      </c>
      <c r="BA22" s="172" t="str">
        <f t="shared" si="38"/>
        <v>x</v>
      </c>
      <c r="BB22" s="176" t="str">
        <f>IF('Indicator Data'!O22="No data","x",ROUND(IF('Indicator Data'!O22=0,0,IF(LOG('Indicator Data'!O22)&gt;BB$3,10,IF(LOG('Indicator Data'!O22)&lt;BB$4,0,10-(BB$3-LOG('Indicator Data'!O22))/(BB$3-BB$4)*10))),1))</f>
        <v>x</v>
      </c>
      <c r="BC22" s="246" t="str">
        <f>IF(BB22="x","x",'Indicator Data'!O22/HLOOKUP('Indicator Data'!$O$3,'Population Data'!$C$3:$M$194,ROW()-4,FALSE))</f>
        <v>x</v>
      </c>
      <c r="BD22" s="176" t="str">
        <f t="shared" si="22"/>
        <v>x</v>
      </c>
      <c r="BE22" s="172" t="str">
        <f t="shared" si="39"/>
        <v>x</v>
      </c>
      <c r="BF22" s="176" t="str">
        <f>IF('Indicator Data'!P22="No data","x",ROUND(IF('Indicator Data'!P22=0,0,IF(LOG('Indicator Data'!P22)&gt;BF$3,10,IF(LOG('Indicator Data'!P22)&lt;BF$4,0,10-(BF$3-LOG('Indicator Data'!P22))/(BF$3-BF$4)*10))),1))</f>
        <v>x</v>
      </c>
      <c r="BG22" s="246" t="str">
        <f>IF(BF22="x","x",'Indicator Data'!P22/HLOOKUP('Indicator Data'!$P$3,'Population Data'!$C$3:$M$194,ROW()-4,FALSE))</f>
        <v>x</v>
      </c>
      <c r="BH22" s="176" t="str">
        <f t="shared" si="40"/>
        <v>x</v>
      </c>
      <c r="BI22" s="172" t="str">
        <f t="shared" si="41"/>
        <v>x</v>
      </c>
      <c r="BJ22" s="174" t="str">
        <f t="shared" si="42"/>
        <v>x</v>
      </c>
      <c r="BK22" s="176">
        <f>ROUND(IF('Indicator Data'!Q22=0,0,IF(LOG('Indicator Data'!Q22)&gt;BK$3,10,IF(LOG('Indicator Data'!Q22)&lt;BK$4,0,10-(BK$3-LOG('Indicator Data'!Q22))/(BK$3-BK$4)*10))),1)</f>
        <v>0</v>
      </c>
      <c r="BL22" s="224">
        <f>IF(BK22="x","x",'Indicator Data'!Q22/HLOOKUP('Indicator Data'!$Q$3,'Population Data'!$C$3:$M$194,ROW()-4,FALSE))</f>
        <v>0</v>
      </c>
      <c r="BM22" s="176">
        <f t="shared" si="23"/>
        <v>0</v>
      </c>
      <c r="BN22" s="172">
        <f t="shared" si="24"/>
        <v>0</v>
      </c>
      <c r="BO22" s="176">
        <f>ROUND(IF('Indicator Data'!S22=0,0,IF(LOG('Indicator Data'!S22)&gt;BO$3,10,IF(LOG('Indicator Data'!S22)&lt;BO$4,0,10-(BO$3-LOG('Indicator Data'!S22))/(BO$3-BO$4)*10))),1)</f>
        <v>6.4</v>
      </c>
      <c r="BP22" s="246">
        <f>IF(BO22="x","x",'Indicator Data'!S22/HLOOKUP('Indicator Data'!$S$3,'Population Data'!$C$3:$M$194,ROW()-4,FALSE))</f>
        <v>0.69514899581429279</v>
      </c>
      <c r="BQ22" s="176">
        <f t="shared" si="25"/>
        <v>7.7</v>
      </c>
      <c r="BR22" s="172">
        <f t="shared" si="43"/>
        <v>7.1</v>
      </c>
      <c r="BS22" s="176">
        <f>ROUND(IF('Indicator Data'!T22=0,0,IF(LOG('Indicator Data'!T22)&gt;BS$3,10,IF(LOG('Indicator Data'!T22)&lt;BS$4,0,10-(BS$3-LOG('Indicator Data'!T22))/(BS$3-BS$4)*10))),1)</f>
        <v>6.4</v>
      </c>
      <c r="BT22" s="173">
        <f>IF('Indicator Data'!T22/HLOOKUP('Indicator Data'!$T$3,'Population Data'!$C$3:$M$194,ROW()-4,FALSE)&gt;1,1,'Indicator Data'!T22/HLOOKUP('Indicator Data'!$T$3,'Population Data'!$C$3:$M$194,ROW()-4,FALSE))</f>
        <v>0.73550970404842364</v>
      </c>
      <c r="BU22" s="176">
        <f t="shared" si="26"/>
        <v>7.4</v>
      </c>
      <c r="BV22" s="172">
        <f t="shared" si="44"/>
        <v>6.9</v>
      </c>
      <c r="BW22" s="176">
        <f>ROUND(IF('Indicator Data'!U22=0,0,IF(LOG('Indicator Data'!U22)&gt;BW$3,10,IF(LOG('Indicator Data'!U22)&lt;BW$4,0,10-(BW$3-LOG('Indicator Data'!U22))/(BW$3-BW$4)*10))),1)</f>
        <v>6.5</v>
      </c>
      <c r="BX22" s="246">
        <f>IF(BW22="x","x",'Indicator Data'!U22/HLOOKUP('Indicator Data'!$U$3,'Population Data'!$C$3:$M$194,ROW()-4,FALSE))</f>
        <v>0.8269681703851619</v>
      </c>
      <c r="BY22" s="176">
        <f t="shared" si="27"/>
        <v>8.3000000000000007</v>
      </c>
      <c r="BZ22" s="172">
        <f t="shared" si="45"/>
        <v>7.5</v>
      </c>
      <c r="CA22" s="174">
        <f t="shared" si="28"/>
        <v>6</v>
      </c>
      <c r="CB22" s="176">
        <f>IF('Indicator Data'!BN22="No data","x",ROUND(IF('Indicator Data'!BN22&gt;CB$3,0,IF('Indicator Data'!BN22&lt;CB$4,10,(CB$3-'Indicator Data'!BN22)/(CB$3-CB$4)*10)),1))</f>
        <v>1.3</v>
      </c>
      <c r="CC22" s="176">
        <f>IF('Indicator Data'!BO22="No data","x",ROUND(IF('Indicator Data'!BO22&gt;CC$3,0,IF('Indicator Data'!BO22&lt;CC$4,10,(CC$3-'Indicator Data'!BO22)/(CC$3-CC$4)*10)),1))</f>
        <v>0.3</v>
      </c>
      <c r="CD22" s="176">
        <f>IF('Indicator Data'!AA22="No data","x",ROUND(IF('Indicator Data'!AA22&gt;CD$3,0,IF('Indicator Data'!AA22&lt;CD$4,10,(CD$3-'Indicator Data'!AA22)/(CD$3-CD$4)*10)),1))</f>
        <v>1</v>
      </c>
      <c r="CE22" s="172">
        <f t="shared" si="29"/>
        <v>0.9</v>
      </c>
      <c r="CF22" s="176">
        <f>IF('Indicator Data'!V22="No data","x",ROUND(IF(LOG('Indicator Data'!V22)&gt;CF$3,10,IF(LOG('Indicator Data'!V22)&lt;CF$4,0,10-(CF$3-LOG('Indicator Data'!V22))/(CF$3-CF$4)*10)),1))</f>
        <v>4.0999999999999996</v>
      </c>
      <c r="CG22" s="176">
        <f>IF('Indicator Data'!W22="No data","x",ROUND(IF('Indicator Data'!W22&gt;CG$3,10,IF('Indicator Data'!W22&lt;CG$4,0,10-(CG$3-'Indicator Data'!W22)/(CG$3-CG$4)*10)),1))</f>
        <v>3.6</v>
      </c>
      <c r="CH22" s="176">
        <f>IF('Indicator Data'!X22="No data","x",ROUND(IF('Indicator Data'!X22&gt;CH$3,10,IF('Indicator Data'!X22&lt;CH$4,0,10-(CH$3-'Indicator Data'!X22)/(CH$3-CH$4)*10)),1))</f>
        <v>4.7</v>
      </c>
      <c r="CI22" s="176">
        <f>IF('Indicator Data'!Y22="No data","x",ROUND(IF('Indicator Data'!Y22&gt;CI$3,10,IF('Indicator Data'!Y22&lt;CI$4,0,10-(CI$3-'Indicator Data'!Y22)/(CI$3-CI$4)*10)),1))</f>
        <v>4.4000000000000004</v>
      </c>
      <c r="CJ22" s="172">
        <f t="shared" si="46"/>
        <v>4.2</v>
      </c>
      <c r="CK22" s="174">
        <f t="shared" si="47"/>
        <v>3.1</v>
      </c>
      <c r="CL22" s="176">
        <f>IF('Indicator Data'!AD22="No data","x",ROUND(IF('Indicator Data'!AD22&gt;CL$3,10,IF('Indicator Data'!AD22&lt;CL$4,0,10-(CL$3-'Indicator Data'!AD22)/(CL$3-CL$4)*10)),1))</f>
        <v>1.7</v>
      </c>
      <c r="CM22" s="176">
        <f>IF('Indicator Data'!AE22="No data","x",ROUND(IF('Indicator Data'!AE22&gt;CM$3,10,IF('Indicator Data'!AE22&lt;CM$4,0,10-(CM$3-'Indicator Data'!AE22)/(CM$3-CM$4)*10)),1))</f>
        <v>2.2999999999999998</v>
      </c>
      <c r="CN22" s="172">
        <f t="shared" si="48"/>
        <v>3.5</v>
      </c>
      <c r="CO22" s="176">
        <f>IF('Indicator Data'!Z22="No data","x",ROUND(IF('Indicator Data'!Z22&gt;CO$3,10,IF('Indicator Data'!Z22&lt;CO$4,0,10-(CO$3-'Indicator Data'!Z22)/(CO$3-CO$4)*10)),1))</f>
        <v>0.2</v>
      </c>
      <c r="CP22" s="172">
        <f t="shared" si="49"/>
        <v>0.7</v>
      </c>
      <c r="CQ22" s="246">
        <f>IF('Indicator Data'!AB22="No data","x",'Indicator Data'!AB22/HLOOKUP('Indicator Date'!$AB20,'Population Data'!$C$3:$M$194,ROW()-4,FALSE))</f>
        <v>6.543372087545084E-5</v>
      </c>
      <c r="CR22" s="176">
        <f t="shared" si="30"/>
        <v>9.3000000000000007</v>
      </c>
      <c r="CS22" s="176">
        <f>IF('Indicator Data'!AC22="No data","x",ROUND(IF('Indicator Data'!AC22&gt;CS$3,0,IF('Indicator Data'!AC22&lt;CS$4,10,(CS$3-'Indicator Data'!AC22)/(CS$3-CS$4)*10)),1))</f>
        <v>2</v>
      </c>
      <c r="CT22" s="172">
        <f t="shared" si="50"/>
        <v>5.7</v>
      </c>
      <c r="CU22" s="174">
        <f t="shared" si="51"/>
        <v>3.3</v>
      </c>
      <c r="CV22" s="175">
        <f t="shared" si="31"/>
        <v>4.3</v>
      </c>
      <c r="CW22" s="177">
        <f t="shared" si="32"/>
        <v>3.7</v>
      </c>
      <c r="CX22" s="175">
        <f>ROUND(IF('Indicator Data'!AF22=0,0,IF('Indicator Data'!AF22&gt;CX$3,10,IF('Indicator Data'!AF22&lt;CX$4,0,10-(CX$3-'Indicator Data'!AF22)/(CX$3-CX$4)*10))),1)</f>
        <v>0.1</v>
      </c>
      <c r="CY22" s="175">
        <f>(ROUND(IF('Indicator Data'!AG22=0,0,IF(LOG('Indicator Data'!AG22)&gt;CY$3,10,IF(LOG('Indicator Data'!AG22)&lt;CY$4,0,10-(CY$3-LOG('Indicator Data'!AG22))/(CY$3-CY$4)*10))),1))</f>
        <v>0</v>
      </c>
      <c r="CZ22" s="177">
        <f t="shared" si="52"/>
        <v>0.1</v>
      </c>
      <c r="DA22" s="11"/>
      <c r="DB22" s="22"/>
    </row>
    <row r="23" spans="1:106">
      <c r="A23" s="179" t="str">
        <f>'Indicator Data'!A23</f>
        <v>Benin</v>
      </c>
      <c r="B23" s="180" t="str">
        <f>'Indicator Data'!B23</f>
        <v>BEN</v>
      </c>
      <c r="C23" s="178">
        <f>ROUND(IF('Indicator Data'!C23=0,0.1,IF(LOG('Indicator Data'!C23)&gt;C$3,10,IF(LOG('Indicator Data'!C23)&lt;C$4,0,10-(C$3-LOG('Indicator Data'!C23))/(C$3-C$4)*10))),1)</f>
        <v>0.1</v>
      </c>
      <c r="D23" s="171">
        <f>ROUND(IF('Indicator Data'!D23=0,0.1,IF(LOG('Indicator Data'!D23)&gt;D$3,10,IF(LOG('Indicator Data'!D23)&lt;D$4,0,10-(D$3-LOG('Indicator Data'!D23))/(D$3-D$4)*10))),1)</f>
        <v>0.1</v>
      </c>
      <c r="E23" s="172">
        <f t="shared" si="0"/>
        <v>0.1</v>
      </c>
      <c r="F23" s="172">
        <f>(ROUND(IF('Indicator Data'!E23=0,0,IF(LOG('Indicator Data'!E23)&gt;F$3,10,IF(LOG('Indicator Data'!E23)&lt;F$4,0,10-(F$3-LOG('Indicator Data'!E23))/(F$3-F$4)*10))),1))</f>
        <v>6.4</v>
      </c>
      <c r="G23" s="172">
        <f>ROUND(IF('Indicator Data'!F23=0,0,IF(LOG('Indicator Data'!F23)&gt;G$3,10,IF(LOG('Indicator Data'!F23)&lt;G$4,0,10-(G$3-LOG('Indicator Data'!F23))/(G$3-G$4)*10))),1)</f>
        <v>0</v>
      </c>
      <c r="H23" s="171">
        <f>ROUND(IF('Indicator Data'!G23=0,0,IF(LOG('Indicator Data'!G23)&gt;H$3,10,IF(LOG('Indicator Data'!G23)&lt;H$4,0,10-(H$3-LOG('Indicator Data'!G23))/(H$3-H$4)*10))),1)</f>
        <v>0</v>
      </c>
      <c r="I23" s="171">
        <f>ROUND(IF('Indicator Data'!H23=0,0,IF(LOG('Indicator Data'!H23)&gt;I$3,10,IF(LOG('Indicator Data'!H23)&lt;I$4,0,10-(I$3-LOG('Indicator Data'!H23))/(I$3-I$4)*10))),1)</f>
        <v>0</v>
      </c>
      <c r="J23" s="171">
        <f t="shared" si="1"/>
        <v>0</v>
      </c>
      <c r="K23" s="171">
        <f>ROUND(IF('Indicator Data'!I23=0,0,IF(LOG('Indicator Data'!I23)&gt;K$3,10,IF(LOG('Indicator Data'!I23)&lt;K$4,0,10-(K$3-LOG('Indicator Data'!I23))/(K$3-K$4)*10))),1)</f>
        <v>2.9</v>
      </c>
      <c r="L23" s="172">
        <f>ROUND(IF('Indicator Data'!J23=0,0,IF(LOG('Indicator Data'!J23)&gt;L$3,10,IF(LOG('Indicator Data'!J23)&lt;L$4,0,10-(L$3-LOG('Indicator Data'!J23))/(L$3-L$4)*10))),1)</f>
        <v>0</v>
      </c>
      <c r="M23" s="173">
        <f>'Indicator Data'!C23/HLOOKUP('Indicator Data'!$C$3,'Population Data'!$C$3:$M$194,ROW()-4,FALSE)</f>
        <v>0</v>
      </c>
      <c r="N23" s="173">
        <f>'Indicator Data'!D23/HLOOKUP('Indicator Data'!$D$3,'Population Data'!$C$3:$M$194,ROW()-4,FALSE)</f>
        <v>0</v>
      </c>
      <c r="O23" s="245">
        <f>'Indicator Data'!E23/HLOOKUP('Indicator Data'!$E$3,'Population Data'!$C$3:$M$194,ROW()-4,FALSE)</f>
        <v>6.6407197704670832E-3</v>
      </c>
      <c r="P23" s="173">
        <f>'Indicator Data'!F23/HLOOKUP('Indicator Data'!$F$3,'Population Data'!$C$3:$M$194,ROW()-4,FALSE)</f>
        <v>0</v>
      </c>
      <c r="Q23" s="173">
        <f>'Indicator Data'!G23/HLOOKUP('Indicator Data'!$G$3,'Population Data'!$C$3:$M$194,ROW()-4,FALSE)</f>
        <v>0</v>
      </c>
      <c r="R23" s="173">
        <f>'Indicator Data'!H23/HLOOKUP('Indicator Data'!$H$3,'Population Data'!$C$3:$M$194,ROW()-4,FALSE)</f>
        <v>0</v>
      </c>
      <c r="S23" s="173">
        <f>'Indicator Data'!I23/HLOOKUP('Indicator Data'!$I$3,'Population Data'!$C$3:$M$194,ROW()-4,FALSE)</f>
        <v>2.5464428385552423E-5</v>
      </c>
      <c r="T23" s="173">
        <f>'Indicator Data'!J23/HLOOKUP('Indicator Date'!$J21,'Population Data'!$C$3:$M$194,ROW()-4,FALSE)</f>
        <v>0</v>
      </c>
      <c r="U23" s="171">
        <f t="shared" si="2"/>
        <v>0</v>
      </c>
      <c r="V23" s="171">
        <f t="shared" si="3"/>
        <v>0</v>
      </c>
      <c r="W23" s="172">
        <f t="shared" si="4"/>
        <v>0</v>
      </c>
      <c r="X23" s="172">
        <f t="shared" si="33"/>
        <v>6.8</v>
      </c>
      <c r="Y23" s="172">
        <f t="shared" si="34"/>
        <v>0</v>
      </c>
      <c r="Z23" s="171">
        <f t="shared" si="5"/>
        <v>0</v>
      </c>
      <c r="AA23" s="171">
        <f t="shared" si="5"/>
        <v>0</v>
      </c>
      <c r="AB23" s="171">
        <f t="shared" si="6"/>
        <v>0</v>
      </c>
      <c r="AC23" s="172">
        <f t="shared" si="35"/>
        <v>0.7</v>
      </c>
      <c r="AD23" s="172">
        <f t="shared" si="36"/>
        <v>0</v>
      </c>
      <c r="AE23" s="171">
        <f>ROUND(IF('Indicator Data'!K23=0,0,IF('Indicator Data'!K23&gt;AE$3,10,IF('Indicator Data'!K23&lt;AE$4,0,10-(AE$3-'Indicator Data'!K23)/(AE$3-AE$4)*10))),1)</f>
        <v>0</v>
      </c>
      <c r="AF23" s="174">
        <f t="shared" si="7"/>
        <v>0.1</v>
      </c>
      <c r="AG23" s="174">
        <f t="shared" si="8"/>
        <v>0.1</v>
      </c>
      <c r="AH23" s="172">
        <f t="shared" si="9"/>
        <v>0</v>
      </c>
      <c r="AI23" s="172">
        <f t="shared" si="10"/>
        <v>0</v>
      </c>
      <c r="AJ23" s="174">
        <f t="shared" si="11"/>
        <v>0</v>
      </c>
      <c r="AK23" s="172">
        <f t="shared" si="12"/>
        <v>0</v>
      </c>
      <c r="AL23" s="175">
        <f t="shared" si="13"/>
        <v>0.1</v>
      </c>
      <c r="AM23" s="175">
        <f t="shared" si="14"/>
        <v>6.6</v>
      </c>
      <c r="AN23" s="175">
        <f t="shared" si="15"/>
        <v>0</v>
      </c>
      <c r="AO23" s="175">
        <f t="shared" si="16"/>
        <v>0</v>
      </c>
      <c r="AP23" s="175">
        <f t="shared" si="17"/>
        <v>1.9</v>
      </c>
      <c r="AQ23" s="174">
        <f t="shared" si="18"/>
        <v>0</v>
      </c>
      <c r="AR23" s="174">
        <f>IF('Indicator Data'!L23="No data","x",IF('Indicator Data'!BW23&lt;1000,"x",ROUND((IF('Indicator Data'!L23&gt;AR$3,10,IF('Indicator Data'!L23&lt;AR$4,0,10-(AR$3-'Indicator Data'!L23)/(AR$3-AR$4)*10))),1)))</f>
        <v>1.7</v>
      </c>
      <c r="AS23" s="175">
        <f t="shared" si="19"/>
        <v>0.9</v>
      </c>
      <c r="AT23" s="176">
        <f>IF('Indicator Data'!M23="No data","x",ROUND(IF('Indicator Data'!M23=0,0,IF(LOG('Indicator Data'!M23)&gt;AT$3,10,IF(LOG('Indicator Data'!M23)&lt;AT$4,0,10-(AT$3-LOG('Indicator Data'!M23))/(AT$3-AT$4)*10))),1))</f>
        <v>8.1</v>
      </c>
      <c r="AU23" s="246">
        <f>IF(AT23="x","x",'Indicator Data'!M23/HLOOKUP('Indicator Data'!$M$3,'Population Data'!$C$3:$M$194,ROW()-4,FALSE))</f>
        <v>0.35457165986083028</v>
      </c>
      <c r="AV23" s="176">
        <f t="shared" si="20"/>
        <v>3.9</v>
      </c>
      <c r="AW23" s="172">
        <f t="shared" si="37"/>
        <v>6.5</v>
      </c>
      <c r="AX23" s="176">
        <f>IF('Indicator Data'!N23="No data","x",ROUND(IF('Indicator Data'!N23=0,0,IF(LOG('Indicator Data'!N23)&gt;AX$3,10,IF(LOG('Indicator Data'!N23)&lt;AX$4,0,10-(AX$3-LOG('Indicator Data'!N23))/(AX$3-AX$4)*10))),1))</f>
        <v>4.8</v>
      </c>
      <c r="AY23" s="246">
        <f>IF(AX23="x","x",'Indicator Data'!N23/HLOOKUP('Indicator Data'!$N$3,'Population Data'!$C$3:$M$194,ROW()-4,FALSE))</f>
        <v>5.2452311623033606E-4</v>
      </c>
      <c r="AZ23" s="176">
        <f t="shared" si="21"/>
        <v>0.1</v>
      </c>
      <c r="BA23" s="172">
        <f t="shared" si="38"/>
        <v>2.8</v>
      </c>
      <c r="BB23" s="176">
        <f>IF('Indicator Data'!O23="No data","x",ROUND(IF('Indicator Data'!O23=0,0,IF(LOG('Indicator Data'!O23)&gt;BB$3,10,IF(LOG('Indicator Data'!O23)&lt;BB$4,0,10-(BB$3-LOG('Indicator Data'!O23))/(BB$3-BB$4)*10))),1))</f>
        <v>9.6</v>
      </c>
      <c r="BC23" s="246">
        <f>IF(BB23="x","x",'Indicator Data'!O23/HLOOKUP('Indicator Data'!$O$3,'Population Data'!$C$3:$M$194,ROW()-4,FALSE))</f>
        <v>0.39254387335519308</v>
      </c>
      <c r="BD23" s="176">
        <f t="shared" si="22"/>
        <v>10</v>
      </c>
      <c r="BE23" s="172">
        <f t="shared" si="39"/>
        <v>9.8000000000000007</v>
      </c>
      <c r="BF23" s="176">
        <f>IF('Indicator Data'!P23="No data","x",ROUND(IF('Indicator Data'!P23=0,0,IF(LOG('Indicator Data'!P23)&gt;BF$3,10,IF(LOG('Indicator Data'!P23)&lt;BF$4,0,10-(BF$3-LOG('Indicator Data'!P23))/(BF$3-BF$4)*10))),1))</f>
        <v>0</v>
      </c>
      <c r="BG23" s="246">
        <f>IF(BF23="x","x",'Indicator Data'!P23/HLOOKUP('Indicator Data'!$P$3,'Population Data'!$C$3:$M$194,ROW()-4,FALSE))</f>
        <v>0</v>
      </c>
      <c r="BH23" s="176">
        <f t="shared" si="40"/>
        <v>0</v>
      </c>
      <c r="BI23" s="172">
        <f t="shared" si="41"/>
        <v>0</v>
      </c>
      <c r="BJ23" s="174">
        <f t="shared" si="42"/>
        <v>6.3</v>
      </c>
      <c r="BK23" s="176">
        <f>ROUND(IF('Indicator Data'!Q23=0,0,IF(LOG('Indicator Data'!Q23)&gt;BK$3,10,IF(LOG('Indicator Data'!Q23)&lt;BK$4,0,10-(BK$3-LOG('Indicator Data'!Q23))/(BK$3-BK$4)*10))),1)</f>
        <v>8.8000000000000007</v>
      </c>
      <c r="BL23" s="224">
        <f>IF(BK23="x","x",'Indicator Data'!Q23/HLOOKUP('Indicator Data'!$Q$3,'Population Data'!$C$3:$M$194,ROW()-4,FALSE))</f>
        <v>1</v>
      </c>
      <c r="BM23" s="176">
        <f t="shared" si="23"/>
        <v>10</v>
      </c>
      <c r="BN23" s="172">
        <f t="shared" si="24"/>
        <v>9.5</v>
      </c>
      <c r="BO23" s="176">
        <f>ROUND(IF('Indicator Data'!S23=0,0,IF(LOG('Indicator Data'!S23)&gt;BO$3,10,IF(LOG('Indicator Data'!S23)&lt;BO$4,0,10-(BO$3-LOG('Indicator Data'!S23))/(BO$3-BO$4)*10))),1)</f>
        <v>8.5</v>
      </c>
      <c r="BP23" s="246">
        <f>IF(BO23="x","x",'Indicator Data'!S23/HLOOKUP('Indicator Data'!$S$3,'Population Data'!$C$3:$M$194,ROW()-4,FALSE))</f>
        <v>0.63252148142424269</v>
      </c>
      <c r="BQ23" s="176">
        <f t="shared" si="25"/>
        <v>7</v>
      </c>
      <c r="BR23" s="172">
        <f t="shared" si="43"/>
        <v>7.8</v>
      </c>
      <c r="BS23" s="176">
        <f>ROUND(IF('Indicator Data'!T23=0,0,IF(LOG('Indicator Data'!T23)&gt;BS$3,10,IF(LOG('Indicator Data'!T23)&lt;BS$4,0,10-(BS$3-LOG('Indicator Data'!T23))/(BS$3-BS$4)*10))),1)</f>
        <v>8.6999999999999993</v>
      </c>
      <c r="BT23" s="173">
        <f>IF('Indicator Data'!T23/HLOOKUP('Indicator Data'!$T$3,'Population Data'!$C$3:$M$194,ROW()-4,FALSE)&gt;1,1,'Indicator Data'!T23/HLOOKUP('Indicator Data'!$T$3,'Population Data'!$C$3:$M$194,ROW()-4,FALSE))</f>
        <v>0.92783467300451306</v>
      </c>
      <c r="BU23" s="176">
        <f t="shared" si="26"/>
        <v>9.3000000000000007</v>
      </c>
      <c r="BV23" s="172">
        <f t="shared" si="44"/>
        <v>9</v>
      </c>
      <c r="BW23" s="176">
        <f>ROUND(IF('Indicator Data'!U23=0,0,IF(LOG('Indicator Data'!U23)&gt;BW$3,10,IF(LOG('Indicator Data'!U23)&lt;BW$4,0,10-(BW$3-LOG('Indicator Data'!U23))/(BW$3-BW$4)*10))),1)</f>
        <v>8.8000000000000007</v>
      </c>
      <c r="BX23" s="246">
        <f>IF(BW23="x","x",'Indicator Data'!U23/HLOOKUP('Indicator Data'!$U$3,'Population Data'!$C$3:$M$194,ROW()-4,FALSE))</f>
        <v>0.99539256617437755</v>
      </c>
      <c r="BY23" s="176">
        <f t="shared" si="27"/>
        <v>10</v>
      </c>
      <c r="BZ23" s="172">
        <f t="shared" si="45"/>
        <v>9.5</v>
      </c>
      <c r="CA23" s="174">
        <f t="shared" si="28"/>
        <v>9</v>
      </c>
      <c r="CB23" s="176">
        <f>IF('Indicator Data'!BN23="No data","x",ROUND(IF('Indicator Data'!BN23&gt;CB$3,0,IF('Indicator Data'!BN23&lt;CB$4,10,(CB$3-'Indicator Data'!BN23)/(CB$3-CB$4)*10)),1))</f>
        <v>8.9</v>
      </c>
      <c r="CC23" s="176">
        <f>IF('Indicator Data'!BO23="No data","x",ROUND(IF('Indicator Data'!BO23&gt;CC$3,0,IF('Indicator Data'!BO23&lt;CC$4,10,(CC$3-'Indicator Data'!BO23)/(CC$3-CC$4)*10)),1))</f>
        <v>5.4</v>
      </c>
      <c r="CD23" s="176">
        <f>IF('Indicator Data'!AA23="No data","x",ROUND(IF('Indicator Data'!AA23&gt;CD$3,0,IF('Indicator Data'!AA23&lt;CD$4,10,(CD$3-'Indicator Data'!AA23)/(CD$3-CD$4)*10)),1))</f>
        <v>8.8000000000000007</v>
      </c>
      <c r="CE23" s="172">
        <f t="shared" si="29"/>
        <v>7.7</v>
      </c>
      <c r="CF23" s="176">
        <f>IF('Indicator Data'!V23="No data","x",ROUND(IF(LOG('Indicator Data'!V23)&gt;CF$3,10,IF(LOG('Indicator Data'!V23)&lt;CF$4,0,10-(CF$3-LOG('Indicator Data'!V23))/(CF$3-CF$4)*10)),1))</f>
        <v>6.9</v>
      </c>
      <c r="CG23" s="176">
        <f>IF('Indicator Data'!W23="No data","x",ROUND(IF('Indicator Data'!W23&gt;CG$3,10,IF('Indicator Data'!W23&lt;CG$4,0,10-(CG$3-'Indicator Data'!W23)/(CG$3-CG$4)*10)),1))</f>
        <v>7.6</v>
      </c>
      <c r="CH23" s="176">
        <f>IF('Indicator Data'!X23="No data","x",ROUND(IF('Indicator Data'!X23&gt;CH$3,10,IF('Indicator Data'!X23&lt;CH$4,0,10-(CH$3-'Indicator Data'!X23)/(CH$3-CH$4)*10)),1))</f>
        <v>5</v>
      </c>
      <c r="CI23" s="176">
        <f>IF('Indicator Data'!Y23="No data","x",ROUND(IF('Indicator Data'!Y23&gt;CI$3,10,IF('Indicator Data'!Y23&lt;CI$4,0,10-(CI$3-'Indicator Data'!Y23)/(CI$3-CI$4)*10)),1))</f>
        <v>8</v>
      </c>
      <c r="CJ23" s="172">
        <f t="shared" si="46"/>
        <v>6.9</v>
      </c>
      <c r="CK23" s="174">
        <f t="shared" si="47"/>
        <v>7.2</v>
      </c>
      <c r="CL23" s="176">
        <f>IF('Indicator Data'!AD23="No data","x",ROUND(IF('Indicator Data'!AD23&gt;CL$3,10,IF('Indicator Data'!AD23&lt;CL$4,0,10-(CL$3-'Indicator Data'!AD23)/(CL$3-CL$4)*10)),1))</f>
        <v>7.1</v>
      </c>
      <c r="CM23" s="176">
        <f>IF('Indicator Data'!AE23="No data","x",ROUND(IF('Indicator Data'!AE23&gt;CM$3,10,IF('Indicator Data'!AE23&lt;CM$4,0,10-(CM$3-'Indicator Data'!AE23)/(CM$3-CM$4)*10)),1))</f>
        <v>6.8</v>
      </c>
      <c r="CN23" s="172">
        <f t="shared" si="48"/>
        <v>6.9</v>
      </c>
      <c r="CO23" s="176">
        <f>IF('Indicator Data'!Z23="No data","x",ROUND(IF('Indicator Data'!Z23&gt;CO$3,10,IF('Indicator Data'!Z23&lt;CO$4,0,10-(CO$3-'Indicator Data'!Z23)/(CO$3-CO$4)*10)),1))</f>
        <v>10</v>
      </c>
      <c r="CP23" s="172">
        <f t="shared" si="49"/>
        <v>8.3000000000000007</v>
      </c>
      <c r="CQ23" s="246">
        <f>IF('Indicator Data'!AB23="No data","x",'Indicator Data'!AB23/HLOOKUP('Indicator Date'!$AB21,'Population Data'!$C$3:$M$194,ROW()-4,FALSE))</f>
        <v>5.3263284855648545E-5</v>
      </c>
      <c r="CR23" s="176">
        <f t="shared" si="30"/>
        <v>9.5</v>
      </c>
      <c r="CS23" s="176">
        <f>IF('Indicator Data'!AC23="No data","x",ROUND(IF('Indicator Data'!AC23&gt;CS$3,0,IF('Indicator Data'!AC23&lt;CS$4,10,(CS$3-'Indicator Data'!AC23)/(CS$3-CS$4)*10)),1))</f>
        <v>6</v>
      </c>
      <c r="CT23" s="172">
        <f t="shared" si="50"/>
        <v>7.8</v>
      </c>
      <c r="CU23" s="174">
        <f t="shared" si="51"/>
        <v>7.7</v>
      </c>
      <c r="CV23" s="175">
        <f t="shared" si="31"/>
        <v>7.7</v>
      </c>
      <c r="CW23" s="177">
        <f t="shared" si="32"/>
        <v>3.2</v>
      </c>
      <c r="CX23" s="175">
        <f>ROUND(IF('Indicator Data'!AF23=0,0,IF('Indicator Data'!AF23&gt;CX$3,10,IF('Indicator Data'!AF23&lt;CX$4,0,10-(CX$3-'Indicator Data'!AF23)/(CX$3-CX$4)*10))),1)</f>
        <v>4.5999999999999996</v>
      </c>
      <c r="CY23" s="175">
        <f>(ROUND(IF('Indicator Data'!AG23=0,0,IF(LOG('Indicator Data'!AG23)&gt;CY$3,10,IF(LOG('Indicator Data'!AG23)&lt;CY$4,0,10-(CY$3-LOG('Indicator Data'!AG23))/(CY$3-CY$4)*10))),1))</f>
        <v>4.8</v>
      </c>
      <c r="CZ23" s="177">
        <f t="shared" si="52"/>
        <v>4.7</v>
      </c>
      <c r="DA23" s="11"/>
      <c r="DB23" s="22"/>
    </row>
    <row r="24" spans="1:106">
      <c r="A24" s="179" t="str">
        <f>'Indicator Data'!A24</f>
        <v>Bhutan</v>
      </c>
      <c r="B24" s="180" t="str">
        <f>'Indicator Data'!B24</f>
        <v>BTN</v>
      </c>
      <c r="C24" s="178">
        <f>ROUND(IF('Indicator Data'!C24=0,0.1,IF(LOG('Indicator Data'!C24)&gt;C$3,10,IF(LOG('Indicator Data'!C24)&lt;C$4,0,10-(C$3-LOG('Indicator Data'!C24))/(C$3-C$4)*10))),1)</f>
        <v>4.4000000000000004</v>
      </c>
      <c r="D24" s="171">
        <f>ROUND(IF('Indicator Data'!D24=0,0.1,IF(LOG('Indicator Data'!D24)&gt;D$3,10,IF(LOG('Indicator Data'!D24)&lt;D$4,0,10-(D$3-LOG('Indicator Data'!D24))/(D$3-D$4)*10))),1)</f>
        <v>4.8</v>
      </c>
      <c r="E24" s="172">
        <f t="shared" si="0"/>
        <v>4.5999999999999996</v>
      </c>
      <c r="F24" s="172">
        <f>(ROUND(IF('Indicator Data'!E24=0,0,IF(LOG('Indicator Data'!E24)&gt;F$3,10,IF(LOG('Indicator Data'!E24)&lt;F$4,0,10-(F$3-LOG('Indicator Data'!E24))/(F$3-F$4)*10))),1))</f>
        <v>2.7</v>
      </c>
      <c r="G24" s="172">
        <f>ROUND(IF('Indicator Data'!F24=0,0,IF(LOG('Indicator Data'!F24)&gt;G$3,10,IF(LOG('Indicator Data'!F24)&lt;G$4,0,10-(G$3-LOG('Indicator Data'!F24))/(G$3-G$4)*10))),1)</f>
        <v>0</v>
      </c>
      <c r="H24" s="171">
        <f>ROUND(IF('Indicator Data'!G24=0,0,IF(LOG('Indicator Data'!G24)&gt;H$3,10,IF(LOG('Indicator Data'!G24)&lt;H$4,0,10-(H$3-LOG('Indicator Data'!G24))/(H$3-H$4)*10))),1)</f>
        <v>0</v>
      </c>
      <c r="I24" s="171">
        <f>ROUND(IF('Indicator Data'!H24=0,0,IF(LOG('Indicator Data'!H24)&gt;I$3,10,IF(LOG('Indicator Data'!H24)&lt;I$4,0,10-(I$3-LOG('Indicator Data'!H24))/(I$3-I$4)*10))),1)</f>
        <v>0</v>
      </c>
      <c r="J24" s="171">
        <f t="shared" si="1"/>
        <v>0</v>
      </c>
      <c r="K24" s="171">
        <f>ROUND(IF('Indicator Data'!I24=0,0,IF(LOG('Indicator Data'!I24)&gt;K$3,10,IF(LOG('Indicator Data'!I24)&lt;K$4,0,10-(K$3-LOG('Indicator Data'!I24))/(K$3-K$4)*10))),1)</f>
        <v>0</v>
      </c>
      <c r="L24" s="172">
        <f>ROUND(IF('Indicator Data'!J24=0,0,IF(LOG('Indicator Data'!J24)&gt;L$3,10,IF(LOG('Indicator Data'!J24)&lt;L$4,0,10-(L$3-LOG('Indicator Data'!J24))/(L$3-L$4)*10))),1)</f>
        <v>0</v>
      </c>
      <c r="M24" s="173">
        <f>'Indicator Data'!C24/HLOOKUP('Indicator Data'!$C$3,'Population Data'!$C$3:$M$194,ROW()-4,FALSE)</f>
        <v>2.2717021691597296E-3</v>
      </c>
      <c r="N24" s="173">
        <f>'Indicator Data'!D24/HLOOKUP('Indicator Data'!$D$3,'Population Data'!$C$3:$M$194,ROW()-4,FALSE)</f>
        <v>6.7359879274611232E-4</v>
      </c>
      <c r="O24" s="245">
        <f>'Indicator Data'!E24/HLOOKUP('Indicator Data'!$E$3,'Population Data'!$C$3:$M$194,ROW()-4,FALSE)</f>
        <v>2.82002599982947E-3</v>
      </c>
      <c r="P24" s="173">
        <f>'Indicator Data'!F24/HLOOKUP('Indicator Data'!$F$3,'Population Data'!$C$3:$M$194,ROW()-4,FALSE)</f>
        <v>0</v>
      </c>
      <c r="Q24" s="173">
        <f>'Indicator Data'!G24/HLOOKUP('Indicator Data'!$G$3,'Population Data'!$C$3:$M$194,ROW()-4,FALSE)</f>
        <v>0</v>
      </c>
      <c r="R24" s="173">
        <f>'Indicator Data'!H24/HLOOKUP('Indicator Data'!$H$3,'Population Data'!$C$3:$M$194,ROW()-4,FALSE)</f>
        <v>0</v>
      </c>
      <c r="S24" s="173">
        <f>'Indicator Data'!I24/HLOOKUP('Indicator Data'!$I$3,'Population Data'!$C$3:$M$194,ROW()-4,FALSE)</f>
        <v>0</v>
      </c>
      <c r="T24" s="173">
        <f>'Indicator Data'!J24/HLOOKUP('Indicator Date'!$J22,'Population Data'!$C$3:$M$194,ROW()-4,FALSE)</f>
        <v>0</v>
      </c>
      <c r="U24" s="171">
        <f t="shared" si="2"/>
        <v>10</v>
      </c>
      <c r="V24" s="171">
        <f t="shared" si="3"/>
        <v>3.4</v>
      </c>
      <c r="W24" s="172">
        <f t="shared" si="4"/>
        <v>8.1999999999999993</v>
      </c>
      <c r="X24" s="172">
        <f t="shared" si="33"/>
        <v>5.4</v>
      </c>
      <c r="Y24" s="172">
        <f t="shared" si="34"/>
        <v>0</v>
      </c>
      <c r="Z24" s="171">
        <f t="shared" si="5"/>
        <v>0</v>
      </c>
      <c r="AA24" s="171">
        <f t="shared" si="5"/>
        <v>0</v>
      </c>
      <c r="AB24" s="171">
        <f t="shared" si="6"/>
        <v>0</v>
      </c>
      <c r="AC24" s="172">
        <f t="shared" si="35"/>
        <v>0</v>
      </c>
      <c r="AD24" s="172">
        <f t="shared" si="36"/>
        <v>0</v>
      </c>
      <c r="AE24" s="171">
        <f>ROUND(IF('Indicator Data'!K24=0,0,IF('Indicator Data'!K24&gt;AE$3,10,IF('Indicator Data'!K24&lt;AE$4,0,10-(AE$3-'Indicator Data'!K24)/(AE$3-AE$4)*10))),1)</f>
        <v>0</v>
      </c>
      <c r="AF24" s="174">
        <f t="shared" si="7"/>
        <v>7.2</v>
      </c>
      <c r="AG24" s="174">
        <f t="shared" si="8"/>
        <v>4.0999999999999996</v>
      </c>
      <c r="AH24" s="172">
        <f t="shared" si="9"/>
        <v>0</v>
      </c>
      <c r="AI24" s="172">
        <f t="shared" si="10"/>
        <v>0</v>
      </c>
      <c r="AJ24" s="174">
        <f t="shared" si="11"/>
        <v>0</v>
      </c>
      <c r="AK24" s="172">
        <f t="shared" si="12"/>
        <v>0</v>
      </c>
      <c r="AL24" s="175">
        <f t="shared" si="13"/>
        <v>6.8</v>
      </c>
      <c r="AM24" s="175">
        <f t="shared" si="14"/>
        <v>4.2</v>
      </c>
      <c r="AN24" s="175">
        <f t="shared" si="15"/>
        <v>0</v>
      </c>
      <c r="AO24" s="175">
        <f t="shared" si="16"/>
        <v>0</v>
      </c>
      <c r="AP24" s="175">
        <f t="shared" si="17"/>
        <v>0</v>
      </c>
      <c r="AQ24" s="174">
        <f t="shared" si="18"/>
        <v>0</v>
      </c>
      <c r="AR24" s="174">
        <f>IF('Indicator Data'!L24="No data","x",IF('Indicator Data'!BW24&lt;1000,"x",ROUND((IF('Indicator Data'!L24&gt;AR$3,10,IF('Indicator Data'!L24&lt;AR$4,0,10-(AR$3-'Indicator Data'!L24)/(AR$3-AR$4)*10))),1)))</f>
        <v>0</v>
      </c>
      <c r="AS24" s="175">
        <f t="shared" si="19"/>
        <v>0</v>
      </c>
      <c r="AT24" s="176">
        <f>IF('Indicator Data'!M24="No data","x",ROUND(IF('Indicator Data'!M24=0,0,IF(LOG('Indicator Data'!M24)&gt;AT$3,10,IF(LOG('Indicator Data'!M24)&lt;AT$4,0,10-(AT$3-LOG('Indicator Data'!M24))/(AT$3-AT$4)*10))),1))</f>
        <v>6.9</v>
      </c>
      <c r="AU24" s="246">
        <f>IF(AT24="x","x",'Indicator Data'!M24/HLOOKUP('Indicator Data'!$M$3,'Population Data'!$C$3:$M$194,ROW()-4,FALSE))</f>
        <v>0.82462578024235789</v>
      </c>
      <c r="AV24" s="176">
        <f t="shared" si="20"/>
        <v>9.1999999999999993</v>
      </c>
      <c r="AW24" s="172">
        <f t="shared" si="37"/>
        <v>8.3000000000000007</v>
      </c>
      <c r="AX24" s="176" t="str">
        <f>IF('Indicator Data'!N24="No data","x",ROUND(IF('Indicator Data'!N24=0,0,IF(LOG('Indicator Data'!N24)&gt;AX$3,10,IF(LOG('Indicator Data'!N24)&lt;AX$4,0,10-(AX$3-LOG('Indicator Data'!N24))/(AX$3-AX$4)*10))),1))</f>
        <v>x</v>
      </c>
      <c r="AY24" s="246" t="str">
        <f>IF(AX24="x","x",'Indicator Data'!N24/HLOOKUP('Indicator Data'!$N$3,'Population Data'!$C$3:$M$194,ROW()-4,FALSE))</f>
        <v>x</v>
      </c>
      <c r="AZ24" s="176" t="str">
        <f t="shared" si="21"/>
        <v>x</v>
      </c>
      <c r="BA24" s="172" t="str">
        <f t="shared" si="38"/>
        <v>x</v>
      </c>
      <c r="BB24" s="176" t="str">
        <f>IF('Indicator Data'!O24="No data","x",ROUND(IF('Indicator Data'!O24=0,0,IF(LOG('Indicator Data'!O24)&gt;BB$3,10,IF(LOG('Indicator Data'!O24)&lt;BB$4,0,10-(BB$3-LOG('Indicator Data'!O24))/(BB$3-BB$4)*10))),1))</f>
        <v>x</v>
      </c>
      <c r="BC24" s="246" t="str">
        <f>IF(BB24="x","x",'Indicator Data'!O24/HLOOKUP('Indicator Data'!$O$3,'Population Data'!$C$3:$M$194,ROW()-4,FALSE))</f>
        <v>x</v>
      </c>
      <c r="BD24" s="176" t="str">
        <f t="shared" si="22"/>
        <v>x</v>
      </c>
      <c r="BE24" s="172" t="str">
        <f t="shared" si="39"/>
        <v>x</v>
      </c>
      <c r="BF24" s="176" t="str">
        <f>IF('Indicator Data'!P24="No data","x",ROUND(IF('Indicator Data'!P24=0,0,IF(LOG('Indicator Data'!P24)&gt;BF$3,10,IF(LOG('Indicator Data'!P24)&lt;BF$4,0,10-(BF$3-LOG('Indicator Data'!P24))/(BF$3-BF$4)*10))),1))</f>
        <v>x</v>
      </c>
      <c r="BG24" s="246" t="str">
        <f>IF(BF24="x","x",'Indicator Data'!P24/HLOOKUP('Indicator Data'!$P$3,'Population Data'!$C$3:$M$194,ROW()-4,FALSE))</f>
        <v>x</v>
      </c>
      <c r="BH24" s="176" t="str">
        <f t="shared" si="40"/>
        <v>x</v>
      </c>
      <c r="BI24" s="172" t="str">
        <f t="shared" si="41"/>
        <v>x</v>
      </c>
      <c r="BJ24" s="174">
        <f t="shared" si="42"/>
        <v>8.3000000000000007</v>
      </c>
      <c r="BK24" s="176">
        <f>ROUND(IF('Indicator Data'!Q24=0,0,IF(LOG('Indicator Data'!Q24)&gt;BK$3,10,IF(LOG('Indicator Data'!Q24)&lt;BK$4,0,10-(BK$3-LOG('Indicator Data'!Q24))/(BK$3-BK$4)*10))),1)</f>
        <v>6.8</v>
      </c>
      <c r="BL24" s="224">
        <f>IF(BK24="x","x",'Indicator Data'!Q24/HLOOKUP('Indicator Data'!$Q$3,'Population Data'!$C$3:$M$194,ROW()-4,FALSE))</f>
        <v>0.74000000946513167</v>
      </c>
      <c r="BM24" s="176">
        <f t="shared" si="23"/>
        <v>7.4</v>
      </c>
      <c r="BN24" s="172">
        <f t="shared" si="24"/>
        <v>7.1</v>
      </c>
      <c r="BO24" s="176">
        <f>ROUND(IF('Indicator Data'!S24=0,0,IF(LOG('Indicator Data'!S24)&gt;BO$3,10,IF(LOG('Indicator Data'!S24)&lt;BO$4,0,10-(BO$3-LOG('Indicator Data'!S24))/(BO$3-BO$4)*10))),1)</f>
        <v>6.1</v>
      </c>
      <c r="BP24" s="246">
        <f>IF(BO24="x","x",'Indicator Data'!S24/HLOOKUP('Indicator Data'!$S$3,'Population Data'!$C$3:$M$194,ROW()-4,FALSE))</f>
        <v>0.2461488942517624</v>
      </c>
      <c r="BQ24" s="176">
        <f t="shared" si="25"/>
        <v>2.7</v>
      </c>
      <c r="BR24" s="172">
        <f t="shared" si="43"/>
        <v>4.5999999999999996</v>
      </c>
      <c r="BS24" s="176">
        <f>ROUND(IF('Indicator Data'!T24=0,0,IF(LOG('Indicator Data'!T24)&gt;BS$3,10,IF(LOG('Indicator Data'!T24)&lt;BS$4,0,10-(BS$3-LOG('Indicator Data'!T24))/(BS$3-BS$4)*10))),1)</f>
        <v>6.6</v>
      </c>
      <c r="BT24" s="173">
        <f>IF('Indicator Data'!T24/HLOOKUP('Indicator Data'!$T$3,'Population Data'!$C$3:$M$194,ROW()-4,FALSE)&gt;1,1,'Indicator Data'!T24/HLOOKUP('Indicator Data'!$T$3,'Population Data'!$C$3:$M$194,ROW()-4,FALSE))</f>
        <v>0.54741447306980728</v>
      </c>
      <c r="BU24" s="176">
        <f t="shared" si="26"/>
        <v>5.5</v>
      </c>
      <c r="BV24" s="172">
        <f t="shared" si="44"/>
        <v>6.1</v>
      </c>
      <c r="BW24" s="176">
        <f>ROUND(IF('Indicator Data'!U24=0,0,IF(LOG('Indicator Data'!U24)&gt;BW$3,10,IF(LOG('Indicator Data'!U24)&lt;BW$4,0,10-(BW$3-LOG('Indicator Data'!U24))/(BW$3-BW$4)*10))),1)</f>
        <v>6.8</v>
      </c>
      <c r="BX24" s="246">
        <f>IF(BW24="x","x",'Indicator Data'!U24/HLOOKUP('Indicator Data'!$U$3,'Population Data'!$C$3:$M$194,ROW()-4,FALSE))</f>
        <v>0.74385326458702994</v>
      </c>
      <c r="BY24" s="176">
        <f t="shared" si="27"/>
        <v>7.4</v>
      </c>
      <c r="BZ24" s="172">
        <f t="shared" si="45"/>
        <v>7.1</v>
      </c>
      <c r="CA24" s="174">
        <f t="shared" si="28"/>
        <v>6.3</v>
      </c>
      <c r="CB24" s="176">
        <f>IF('Indicator Data'!BN24="No data","x",ROUND(IF('Indicator Data'!BN24&gt;CB$3,0,IF('Indicator Data'!BN24&lt;CB$4,10,(CB$3-'Indicator Data'!BN24)/(CB$3-CB$4)*10)),1))</f>
        <v>2.5</v>
      </c>
      <c r="CC24" s="176">
        <f>IF('Indicator Data'!BO24="No data","x",ROUND(IF('Indicator Data'!BO24&gt;CC$3,0,IF('Indicator Data'!BO24&lt;CC$4,10,(CC$3-'Indicator Data'!BO24)/(CC$3-CC$4)*10)),1))</f>
        <v>0.1</v>
      </c>
      <c r="CD24" s="176">
        <f>IF('Indicator Data'!AA24="No data","x",ROUND(IF('Indicator Data'!AA24&gt;CD$3,0,IF('Indicator Data'!AA24&lt;CD$4,10,(CD$3-'Indicator Data'!AA24)/(CD$3-CD$4)*10)),1))</f>
        <v>0.7</v>
      </c>
      <c r="CE24" s="172">
        <f t="shared" si="29"/>
        <v>1.1000000000000001</v>
      </c>
      <c r="CF24" s="176">
        <f>IF('Indicator Data'!V24="No data","x",ROUND(IF(LOG('Indicator Data'!V24)&gt;CF$3,10,IF(LOG('Indicator Data'!V24)&lt;CF$4,0,10-(CF$3-LOG('Indicator Data'!V24))/(CF$3-CF$4)*10)),1))</f>
        <v>4.4000000000000004</v>
      </c>
      <c r="CG24" s="176">
        <f>IF('Indicator Data'!W24="No data","x",ROUND(IF('Indicator Data'!W24&gt;CG$3,10,IF('Indicator Data'!W24&lt;CG$4,0,10-(CG$3-'Indicator Data'!W24)/(CG$3-CG$4)*10)),1))</f>
        <v>4.3</v>
      </c>
      <c r="CH24" s="176">
        <f>IF('Indicator Data'!X24="No data","x",ROUND(IF('Indicator Data'!X24&gt;CH$3,10,IF('Indicator Data'!X24&lt;CH$4,0,10-(CH$3-'Indicator Data'!X24)/(CH$3-CH$4)*10)),1))</f>
        <v>4.4000000000000004</v>
      </c>
      <c r="CI24" s="176">
        <f>IF('Indicator Data'!Y24="No data","x",ROUND(IF('Indicator Data'!Y24&gt;CI$3,10,IF('Indicator Data'!Y24&lt;CI$4,0,10-(CI$3-'Indicator Data'!Y24)/(CI$3-CI$4)*10)),1))</f>
        <v>6.5</v>
      </c>
      <c r="CJ24" s="172">
        <f t="shared" si="46"/>
        <v>4.9000000000000004</v>
      </c>
      <c r="CK24" s="174">
        <f t="shared" si="47"/>
        <v>3.6</v>
      </c>
      <c r="CL24" s="176">
        <f>IF('Indicator Data'!AD24="No data","x",ROUND(IF('Indicator Data'!AD24&gt;CL$3,10,IF('Indicator Data'!AD24&lt;CL$4,0,10-(CL$3-'Indicator Data'!AD24)/(CL$3-CL$4)*10)),1))</f>
        <v>5</v>
      </c>
      <c r="CM24" s="176">
        <f>IF('Indicator Data'!AE24="No data","x",ROUND(IF('Indicator Data'!AE24&gt;CM$3,10,IF('Indicator Data'!AE24&lt;CM$4,0,10-(CM$3-'Indicator Data'!AE24)/(CM$3-CM$4)*10)),1))</f>
        <v>0.8</v>
      </c>
      <c r="CN24" s="172">
        <f t="shared" si="48"/>
        <v>4.2</v>
      </c>
      <c r="CO24" s="176">
        <f>IF('Indicator Data'!Z24="No data","x",ROUND(IF('Indicator Data'!Z24&gt;CO$3,10,IF('Indicator Data'!Z24&lt;CO$4,0,10-(CO$3-'Indicator Data'!Z24)/(CO$3-CO$4)*10)),1))</f>
        <v>0</v>
      </c>
      <c r="CP24" s="172">
        <f t="shared" si="49"/>
        <v>0.8</v>
      </c>
      <c r="CQ24" s="246">
        <f>IF('Indicator Data'!AB24="No data","x",'Indicator Data'!AB24/HLOOKUP('Indicator Date'!$AB22,'Population Data'!$C$3:$M$194,ROW()-4,FALSE))</f>
        <v>8.9096386806911468E-4</v>
      </c>
      <c r="CR24" s="176">
        <f t="shared" si="30"/>
        <v>1.1000000000000001</v>
      </c>
      <c r="CS24" s="176">
        <f>IF('Indicator Data'!AC24="No data","x",ROUND(IF('Indicator Data'!AC24&gt;CS$3,0,IF('Indicator Data'!AC24&lt;CS$4,10,(CS$3-'Indicator Data'!AC24)/(CS$3-CS$4)*10)),1))</f>
        <v>4</v>
      </c>
      <c r="CT24" s="172">
        <f t="shared" si="50"/>
        <v>2.6</v>
      </c>
      <c r="CU24" s="174">
        <f t="shared" si="51"/>
        <v>2.5</v>
      </c>
      <c r="CV24" s="175">
        <f t="shared" si="31"/>
        <v>5.7</v>
      </c>
      <c r="CW24" s="177">
        <f t="shared" si="32"/>
        <v>2.9</v>
      </c>
      <c r="CX24" s="175">
        <f>ROUND(IF('Indicator Data'!AF24=0,0,IF('Indicator Data'!AF24&gt;CX$3,10,IF('Indicator Data'!AF24&lt;CX$4,0,10-(CX$3-'Indicator Data'!AF24)/(CX$3-CX$4)*10))),1)</f>
        <v>0.1</v>
      </c>
      <c r="CY24" s="175">
        <f>(ROUND(IF('Indicator Data'!AG24=0,0,IF(LOG('Indicator Data'!AG24)&gt;CY$3,10,IF(LOG('Indicator Data'!AG24)&lt;CY$4,0,10-(CY$3-LOG('Indicator Data'!AG24))/(CY$3-CY$4)*10))),1))</f>
        <v>0</v>
      </c>
      <c r="CZ24" s="177">
        <f t="shared" si="52"/>
        <v>0.1</v>
      </c>
      <c r="DA24" s="11"/>
      <c r="DB24" s="22"/>
    </row>
    <row r="25" spans="1:106">
      <c r="A25" s="179" t="str">
        <f>'Indicator Data'!A25</f>
        <v>Bolivia</v>
      </c>
      <c r="B25" s="180" t="str">
        <f>'Indicator Data'!B25</f>
        <v>BOL</v>
      </c>
      <c r="C25" s="178">
        <f>ROUND(IF('Indicator Data'!C25=0,0.1,IF(LOG('Indicator Data'!C25)&gt;C$3,10,IF(LOG('Indicator Data'!C25)&lt;C$4,0,10-(C$3-LOG('Indicator Data'!C25))/(C$3-C$4)*10))),1)</f>
        <v>7.6</v>
      </c>
      <c r="D25" s="171">
        <f>ROUND(IF('Indicator Data'!D25=0,0.1,IF(LOG('Indicator Data'!D25)&gt;D$3,10,IF(LOG('Indicator Data'!D25)&lt;D$4,0,10-(D$3-LOG('Indicator Data'!D25))/(D$3-D$4)*10))),1)</f>
        <v>6.8</v>
      </c>
      <c r="E25" s="172">
        <f t="shared" si="0"/>
        <v>7.2</v>
      </c>
      <c r="F25" s="172">
        <f>(ROUND(IF('Indicator Data'!E25=0,0,IF(LOG('Indicator Data'!E25)&gt;F$3,10,IF(LOG('Indicator Data'!E25)&lt;F$4,0,10-(F$3-LOG('Indicator Data'!E25))/(F$3-F$4)*10))),1))</f>
        <v>5.5</v>
      </c>
      <c r="G25" s="172">
        <f>ROUND(IF('Indicator Data'!F25=0,0,IF(LOG('Indicator Data'!F25)&gt;G$3,10,IF(LOG('Indicator Data'!F25)&lt;G$4,0,10-(G$3-LOG('Indicator Data'!F25))/(G$3-G$4)*10))),1)</f>
        <v>0</v>
      </c>
      <c r="H25" s="171">
        <f>ROUND(IF('Indicator Data'!G25=0,0,IF(LOG('Indicator Data'!G25)&gt;H$3,10,IF(LOG('Indicator Data'!G25)&lt;H$4,0,10-(H$3-LOG('Indicator Data'!G25))/(H$3-H$4)*10))),1)</f>
        <v>0</v>
      </c>
      <c r="I25" s="171">
        <f>ROUND(IF('Indicator Data'!H25=0,0,IF(LOG('Indicator Data'!H25)&gt;I$3,10,IF(LOG('Indicator Data'!H25)&lt;I$4,0,10-(I$3-LOG('Indicator Data'!H25))/(I$3-I$4)*10))),1)</f>
        <v>0</v>
      </c>
      <c r="J25" s="171">
        <f t="shared" si="1"/>
        <v>0</v>
      </c>
      <c r="K25" s="171">
        <f>ROUND(IF('Indicator Data'!I25=0,0,IF(LOG('Indicator Data'!I25)&gt;K$3,10,IF(LOG('Indicator Data'!I25)&lt;K$4,0,10-(K$3-LOG('Indicator Data'!I25))/(K$3-K$4)*10))),1)</f>
        <v>0</v>
      </c>
      <c r="L25" s="172">
        <f>ROUND(IF('Indicator Data'!J25=0,0,IF(LOG('Indicator Data'!J25)&gt;L$3,10,IF(LOG('Indicator Data'!J25)&lt;L$4,0,10-(L$3-LOG('Indicator Data'!J25))/(L$3-L$4)*10))),1)</f>
        <v>10</v>
      </c>
      <c r="M25" s="173">
        <f>'Indicator Data'!C25/HLOOKUP('Indicator Data'!$C$3,'Population Data'!$C$3:$M$194,ROW()-4,FALSE)</f>
        <v>1.8769259439212096E-3</v>
      </c>
      <c r="N25" s="173">
        <f>'Indicator Data'!D25/HLOOKUP('Indicator Data'!$D$3,'Population Data'!$C$3:$M$194,ROW()-4,FALSE)</f>
        <v>2.7884558759360377E-4</v>
      </c>
      <c r="O25" s="245">
        <f>'Indicator Data'!E25/HLOOKUP('Indicator Data'!$E$3,'Population Data'!$C$3:$M$194,ROW()-4,FALSE)</f>
        <v>2.8484867934620351E-3</v>
      </c>
      <c r="P25" s="173">
        <f>'Indicator Data'!F25/HLOOKUP('Indicator Data'!$F$3,'Population Data'!$C$3:$M$194,ROW()-4,FALSE)</f>
        <v>0</v>
      </c>
      <c r="Q25" s="173">
        <f>'Indicator Data'!G25/HLOOKUP('Indicator Data'!$G$3,'Population Data'!$C$3:$M$194,ROW()-4,FALSE)</f>
        <v>0</v>
      </c>
      <c r="R25" s="173">
        <f>'Indicator Data'!H25/HLOOKUP('Indicator Data'!$H$3,'Population Data'!$C$3:$M$194,ROW()-4,FALSE)</f>
        <v>0</v>
      </c>
      <c r="S25" s="173">
        <f>'Indicator Data'!I25/HLOOKUP('Indicator Data'!$I$3,'Population Data'!$C$3:$M$194,ROW()-4,FALSE)</f>
        <v>0</v>
      </c>
      <c r="T25" s="173">
        <f>'Indicator Data'!J25/HLOOKUP('Indicator Date'!$J23,'Population Data'!$C$3:$M$194,ROW()-4,FALSE)</f>
        <v>7.963390297076484E-3</v>
      </c>
      <c r="U25" s="171">
        <f t="shared" si="2"/>
        <v>9.4</v>
      </c>
      <c r="V25" s="171">
        <f t="shared" si="3"/>
        <v>1.4</v>
      </c>
      <c r="W25" s="172">
        <f t="shared" si="4"/>
        <v>7</v>
      </c>
      <c r="X25" s="172">
        <f t="shared" si="33"/>
        <v>5.4</v>
      </c>
      <c r="Y25" s="172">
        <f t="shared" si="34"/>
        <v>0</v>
      </c>
      <c r="Z25" s="171">
        <f t="shared" si="5"/>
        <v>0</v>
      </c>
      <c r="AA25" s="171">
        <f t="shared" si="5"/>
        <v>0</v>
      </c>
      <c r="AB25" s="171">
        <f t="shared" si="6"/>
        <v>0</v>
      </c>
      <c r="AC25" s="172">
        <f t="shared" si="35"/>
        <v>0</v>
      </c>
      <c r="AD25" s="172">
        <f t="shared" si="36"/>
        <v>2.7</v>
      </c>
      <c r="AE25" s="171">
        <f>ROUND(IF('Indicator Data'!K25=0,0,IF('Indicator Data'!K25&gt;AE$3,10,IF('Indicator Data'!K25&lt;AE$4,0,10-(AE$3-'Indicator Data'!K25)/(AE$3-AE$4)*10))),1)</f>
        <v>9.5</v>
      </c>
      <c r="AF25" s="174">
        <f t="shared" si="7"/>
        <v>8.5</v>
      </c>
      <c r="AG25" s="174">
        <f t="shared" si="8"/>
        <v>4.0999999999999996</v>
      </c>
      <c r="AH25" s="172">
        <f t="shared" si="9"/>
        <v>0</v>
      </c>
      <c r="AI25" s="172">
        <f t="shared" si="10"/>
        <v>0</v>
      </c>
      <c r="AJ25" s="174">
        <f t="shared" si="11"/>
        <v>0</v>
      </c>
      <c r="AK25" s="172">
        <f t="shared" si="12"/>
        <v>8.1</v>
      </c>
      <c r="AL25" s="175">
        <f t="shared" si="13"/>
        <v>7.1</v>
      </c>
      <c r="AM25" s="175">
        <f t="shared" si="14"/>
        <v>5.5</v>
      </c>
      <c r="AN25" s="175">
        <f t="shared" si="15"/>
        <v>0</v>
      </c>
      <c r="AO25" s="175">
        <f t="shared" si="16"/>
        <v>0</v>
      </c>
      <c r="AP25" s="175">
        <f t="shared" si="17"/>
        <v>0</v>
      </c>
      <c r="AQ25" s="174">
        <f t="shared" si="18"/>
        <v>8.8000000000000007</v>
      </c>
      <c r="AR25" s="174">
        <f>IF('Indicator Data'!L25="No data","x",IF('Indicator Data'!BW25&lt;1000,"x",ROUND((IF('Indicator Data'!L25&gt;AR$3,10,IF('Indicator Data'!L25&lt;AR$4,0,10-(AR$3-'Indicator Data'!L25)/(AR$3-AR$4)*10))),1)))</f>
        <v>4.2</v>
      </c>
      <c r="AS25" s="175">
        <f t="shared" si="19"/>
        <v>6.5</v>
      </c>
      <c r="AT25" s="176" t="str">
        <f>IF('Indicator Data'!M25="No data","x",ROUND(IF('Indicator Data'!M25=0,0,IF(LOG('Indicator Data'!M25)&gt;AT$3,10,IF(LOG('Indicator Data'!M25)&lt;AT$4,0,10-(AT$3-LOG('Indicator Data'!M25))/(AT$3-AT$4)*10))),1))</f>
        <v>x</v>
      </c>
      <c r="AU25" s="246" t="str">
        <f>IF(AT25="x","x",'Indicator Data'!M25/HLOOKUP('Indicator Data'!$M$3,'Population Data'!$C$3:$M$194,ROW()-4,FALSE))</f>
        <v>x</v>
      </c>
      <c r="AV25" s="176" t="str">
        <f t="shared" si="20"/>
        <v>x</v>
      </c>
      <c r="AW25" s="172" t="str">
        <f t="shared" si="37"/>
        <v>x</v>
      </c>
      <c r="AX25" s="176" t="str">
        <f>IF('Indicator Data'!N25="No data","x",ROUND(IF('Indicator Data'!N25=0,0,IF(LOG('Indicator Data'!N25)&gt;AX$3,10,IF(LOG('Indicator Data'!N25)&lt;AX$4,0,10-(AX$3-LOG('Indicator Data'!N25))/(AX$3-AX$4)*10))),1))</f>
        <v>x</v>
      </c>
      <c r="AY25" s="246" t="str">
        <f>IF(AX25="x","x",'Indicator Data'!N25/HLOOKUP('Indicator Data'!$N$3,'Population Data'!$C$3:$M$194,ROW()-4,FALSE))</f>
        <v>x</v>
      </c>
      <c r="AZ25" s="176" t="str">
        <f t="shared" si="21"/>
        <v>x</v>
      </c>
      <c r="BA25" s="172" t="str">
        <f t="shared" si="38"/>
        <v>x</v>
      </c>
      <c r="BB25" s="176" t="str">
        <f>IF('Indicator Data'!O25="No data","x",ROUND(IF('Indicator Data'!O25=0,0,IF(LOG('Indicator Data'!O25)&gt;BB$3,10,IF(LOG('Indicator Data'!O25)&lt;BB$4,0,10-(BB$3-LOG('Indicator Data'!O25))/(BB$3-BB$4)*10))),1))</f>
        <v>x</v>
      </c>
      <c r="BC25" s="246" t="str">
        <f>IF(BB25="x","x",'Indicator Data'!O25/HLOOKUP('Indicator Data'!$O$3,'Population Data'!$C$3:$M$194,ROW()-4,FALSE))</f>
        <v>x</v>
      </c>
      <c r="BD25" s="176" t="str">
        <f t="shared" si="22"/>
        <v>x</v>
      </c>
      <c r="BE25" s="172" t="str">
        <f t="shared" si="39"/>
        <v>x</v>
      </c>
      <c r="BF25" s="176" t="str">
        <f>IF('Indicator Data'!P25="No data","x",ROUND(IF('Indicator Data'!P25=0,0,IF(LOG('Indicator Data'!P25)&gt;BF$3,10,IF(LOG('Indicator Data'!P25)&lt;BF$4,0,10-(BF$3-LOG('Indicator Data'!P25))/(BF$3-BF$4)*10))),1))</f>
        <v>x</v>
      </c>
      <c r="BG25" s="246" t="str">
        <f>IF(BF25="x","x",'Indicator Data'!P25/HLOOKUP('Indicator Data'!$P$3,'Population Data'!$C$3:$M$194,ROW()-4,FALSE))</f>
        <v>x</v>
      </c>
      <c r="BH25" s="176" t="str">
        <f t="shared" si="40"/>
        <v>x</v>
      </c>
      <c r="BI25" s="172" t="str">
        <f t="shared" si="41"/>
        <v>x</v>
      </c>
      <c r="BJ25" s="174" t="str">
        <f t="shared" si="42"/>
        <v>x</v>
      </c>
      <c r="BK25" s="176">
        <f>ROUND(IF('Indicator Data'!Q25=0,0,IF(LOG('Indicator Data'!Q25)&gt;BK$3,10,IF(LOG('Indicator Data'!Q25)&lt;BK$4,0,10-(BK$3-LOG('Indicator Data'!Q25))/(BK$3-BK$4)*10))),1)</f>
        <v>8.1999999999999993</v>
      </c>
      <c r="BL25" s="224">
        <f>IF(BK25="x","x",'Indicator Data'!Q25/HLOOKUP('Indicator Data'!$Q$3,'Population Data'!$C$3:$M$194,ROW()-4,FALSE))</f>
        <v>0.45370001247678904</v>
      </c>
      <c r="BM25" s="176">
        <f t="shared" si="23"/>
        <v>4.5</v>
      </c>
      <c r="BN25" s="172">
        <f t="shared" si="24"/>
        <v>6.7</v>
      </c>
      <c r="BO25" s="176">
        <f>ROUND(IF('Indicator Data'!S25=0,0,IF(LOG('Indicator Data'!S25)&gt;BO$3,10,IF(LOG('Indicator Data'!S25)&lt;BO$4,0,10-(BO$3-LOG('Indicator Data'!S25))/(BO$3-BO$4)*10))),1)</f>
        <v>8</v>
      </c>
      <c r="BP25" s="246">
        <f>IF(BO25="x","x",'Indicator Data'!S25/HLOOKUP('Indicator Data'!$S$3,'Population Data'!$C$3:$M$194,ROW()-4,FALSE))</f>
        <v>0.33213908659719132</v>
      </c>
      <c r="BQ25" s="176">
        <f t="shared" si="25"/>
        <v>3.7</v>
      </c>
      <c r="BR25" s="172">
        <f t="shared" si="43"/>
        <v>6.3</v>
      </c>
      <c r="BS25" s="176">
        <f>ROUND(IF('Indicator Data'!T25=0,0,IF(LOG('Indicator Data'!T25)&gt;BS$3,10,IF(LOG('Indicator Data'!T25)&lt;BS$4,0,10-(BS$3-LOG('Indicator Data'!T25))/(BS$3-BS$4)*10))),1)</f>
        <v>8.1999999999999993</v>
      </c>
      <c r="BT25" s="173">
        <f>IF('Indicator Data'!T25/HLOOKUP('Indicator Data'!$T$3,'Population Data'!$C$3:$M$194,ROW()-4,FALSE)&gt;1,1,'Indicator Data'!T25/HLOOKUP('Indicator Data'!$T$3,'Population Data'!$C$3:$M$194,ROW()-4,FALSE))</f>
        <v>0.43467573398212639</v>
      </c>
      <c r="BU25" s="176">
        <f t="shared" si="26"/>
        <v>4.3</v>
      </c>
      <c r="BV25" s="172">
        <f t="shared" si="44"/>
        <v>6.7</v>
      </c>
      <c r="BW25" s="176">
        <f>ROUND(IF('Indicator Data'!U25=0,0,IF(LOG('Indicator Data'!U25)&gt;BW$3,10,IF(LOG('Indicator Data'!U25)&lt;BW$4,0,10-(BW$3-LOG('Indicator Data'!U25))/(BW$3-BW$4)*10))),1)</f>
        <v>8.1</v>
      </c>
      <c r="BX25" s="246">
        <f>IF(BW25="x","x",'Indicator Data'!U25/HLOOKUP('Indicator Data'!$U$3,'Population Data'!$C$3:$M$194,ROW()-4,FALSE))</f>
        <v>0.39191794506011457</v>
      </c>
      <c r="BY25" s="176">
        <f t="shared" si="27"/>
        <v>3.9</v>
      </c>
      <c r="BZ25" s="172">
        <f t="shared" si="45"/>
        <v>6.5</v>
      </c>
      <c r="CA25" s="174">
        <f t="shared" si="28"/>
        <v>6.6</v>
      </c>
      <c r="CB25" s="176">
        <f>IF('Indicator Data'!BN25="No data","x",ROUND(IF('Indicator Data'!BN25&gt;CB$3,0,IF('Indicator Data'!BN25&lt;CB$4,10,(CB$3-'Indicator Data'!BN25)/(CB$3-CB$4)*10)),1))</f>
        <v>3.5</v>
      </c>
      <c r="CC25" s="176">
        <f>IF('Indicator Data'!BO25="No data","x",ROUND(IF('Indicator Data'!BO25&gt;CC$3,0,IF('Indicator Data'!BO25&lt;CC$4,10,(CC$3-'Indicator Data'!BO25)/(CC$3-CC$4)*10)),1))</f>
        <v>1</v>
      </c>
      <c r="CD25" s="176">
        <f>IF('Indicator Data'!AA25="No data","x",ROUND(IF('Indicator Data'!AA25&gt;CD$3,0,IF('Indicator Data'!AA25&lt;CD$4,10,(CD$3-'Indicator Data'!AA25)/(CD$3-CD$4)*10)),1))</f>
        <v>7.3</v>
      </c>
      <c r="CE25" s="172">
        <f t="shared" si="29"/>
        <v>3.9</v>
      </c>
      <c r="CF25" s="176">
        <f>IF('Indicator Data'!V25="No data","x",ROUND(IF(LOG('Indicator Data'!V25)&gt;CF$3,10,IF(LOG('Indicator Data'!V25)&lt;CF$4,0,10-(CF$3-LOG('Indicator Data'!V25))/(CF$3-CF$4)*10)),1))</f>
        <v>3.5</v>
      </c>
      <c r="CG25" s="176">
        <f>IF('Indicator Data'!W25="No data","x",ROUND(IF('Indicator Data'!W25&gt;CG$3,10,IF('Indicator Data'!W25&lt;CG$4,0,10-(CG$3-'Indicator Data'!W25)/(CG$3-CG$4)*10)),1))</f>
        <v>3.7</v>
      </c>
      <c r="CH25" s="176">
        <f>IF('Indicator Data'!X25="No data","x",ROUND(IF('Indicator Data'!X25&gt;CH$3,10,IF('Indicator Data'!X25&lt;CH$4,0,10-(CH$3-'Indicator Data'!X25)/(CH$3-CH$4)*10)),1))</f>
        <v>7.1</v>
      </c>
      <c r="CI25" s="176">
        <f>IF('Indicator Data'!Y25="No data","x",ROUND(IF('Indicator Data'!Y25&gt;CI$3,10,IF('Indicator Data'!Y25&lt;CI$4,0,10-(CI$3-'Indicator Data'!Y25)/(CI$3-CI$4)*10)),1))</f>
        <v>3.8</v>
      </c>
      <c r="CJ25" s="172">
        <f t="shared" si="46"/>
        <v>4.5</v>
      </c>
      <c r="CK25" s="174">
        <f t="shared" si="47"/>
        <v>4.3</v>
      </c>
      <c r="CL25" s="176">
        <f>IF('Indicator Data'!AD25="No data","x",ROUND(IF('Indicator Data'!AD25&gt;CL$3,10,IF('Indicator Data'!AD25&lt;CL$4,0,10-(CL$3-'Indicator Data'!AD25)/(CL$3-CL$4)*10)),1))</f>
        <v>5.2</v>
      </c>
      <c r="CM25" s="176">
        <f>IF('Indicator Data'!AE25="No data","x",ROUND(IF('Indicator Data'!AE25&gt;CM$3,10,IF('Indicator Data'!AE25&lt;CM$4,0,10-(CM$3-'Indicator Data'!AE25)/(CM$3-CM$4)*10)),1))</f>
        <v>3.4</v>
      </c>
      <c r="CN25" s="172">
        <f t="shared" si="48"/>
        <v>4.5</v>
      </c>
      <c r="CO25" s="176">
        <f>IF('Indicator Data'!Z25="No data","x",ROUND(IF('Indicator Data'!Z25&gt;CO$3,10,IF('Indicator Data'!Z25&lt;CO$4,0,10-(CO$3-'Indicator Data'!Z25)/(CO$3-CO$4)*10)),1))</f>
        <v>2.9</v>
      </c>
      <c r="CP25" s="172">
        <f t="shared" si="49"/>
        <v>3.7</v>
      </c>
      <c r="CQ25" s="246">
        <f>IF('Indicator Data'!AB25="No data","x",'Indicator Data'!AB25/HLOOKUP('Indicator Date'!$AB23,'Population Data'!$C$3:$M$194,ROW()-4,FALSE))</f>
        <v>7.0268516887146053E-4</v>
      </c>
      <c r="CR25" s="176">
        <f t="shared" si="30"/>
        <v>3</v>
      </c>
      <c r="CS25" s="176">
        <f>IF('Indicator Data'!AC25="No data","x",ROUND(IF('Indicator Data'!AC25&gt;CS$3,0,IF('Indicator Data'!AC25&lt;CS$4,10,(CS$3-'Indicator Data'!AC25)/(CS$3-CS$4)*10)),1))</f>
        <v>8</v>
      </c>
      <c r="CT25" s="172">
        <f t="shared" si="50"/>
        <v>5.5</v>
      </c>
      <c r="CU25" s="174">
        <f t="shared" si="51"/>
        <v>4.5999999999999996</v>
      </c>
      <c r="CV25" s="175">
        <f t="shared" si="31"/>
        <v>5.3</v>
      </c>
      <c r="CW25" s="177">
        <f t="shared" si="32"/>
        <v>4.0999999999999996</v>
      </c>
      <c r="CX25" s="175">
        <f>ROUND(IF('Indicator Data'!AF25=0,0,IF('Indicator Data'!AF25&gt;CX$3,10,IF('Indicator Data'!AF25&lt;CX$4,0,10-(CX$3-'Indicator Data'!AF25)/(CX$3-CX$4)*10))),1)</f>
        <v>0.5</v>
      </c>
      <c r="CY25" s="175">
        <f>(ROUND(IF('Indicator Data'!AG25=0,0,IF(LOG('Indicator Data'!AG25)&gt;CY$3,10,IF(LOG('Indicator Data'!AG25)&lt;CY$4,0,10-(CY$3-LOG('Indicator Data'!AG25))/(CY$3-CY$4)*10))),1))</f>
        <v>0</v>
      </c>
      <c r="CZ25" s="177">
        <f t="shared" si="52"/>
        <v>0.3</v>
      </c>
      <c r="DA25" s="11"/>
      <c r="DB25" s="22"/>
    </row>
    <row r="26" spans="1:106">
      <c r="A26" s="179" t="str">
        <f>'Indicator Data'!A26</f>
        <v>Bosnia and Herzegovina</v>
      </c>
      <c r="B26" s="180" t="str">
        <f>'Indicator Data'!B26</f>
        <v>BIH</v>
      </c>
      <c r="C26" s="178">
        <f>ROUND(IF('Indicator Data'!C26=0,0.1,IF(LOG('Indicator Data'!C26)&gt;C$3,10,IF(LOG('Indicator Data'!C26)&lt;C$4,0,10-(C$3-LOG('Indicator Data'!C26))/(C$3-C$4)*10))),1)</f>
        <v>6</v>
      </c>
      <c r="D26" s="171">
        <f>ROUND(IF('Indicator Data'!D26=0,0.1,IF(LOG('Indicator Data'!D26)&gt;D$3,10,IF(LOG('Indicator Data'!D26)&lt;D$4,0,10-(D$3-LOG('Indicator Data'!D26))/(D$3-D$4)*10))),1)</f>
        <v>0.1</v>
      </c>
      <c r="E26" s="172">
        <f t="shared" si="0"/>
        <v>3.6</v>
      </c>
      <c r="F26" s="172">
        <f>(ROUND(IF('Indicator Data'!E26=0,0,IF(LOG('Indicator Data'!E26)&gt;F$3,10,IF(LOG('Indicator Data'!E26)&lt;F$4,0,10-(F$3-LOG('Indicator Data'!E26))/(F$3-F$4)*10))),1))</f>
        <v>4.9000000000000004</v>
      </c>
      <c r="G26" s="172">
        <f>ROUND(IF('Indicator Data'!F26=0,0,IF(LOG('Indicator Data'!F26)&gt;G$3,10,IF(LOG('Indicator Data'!F26)&lt;G$4,0,10-(G$3-LOG('Indicator Data'!F26))/(G$3-G$4)*10))),1)</f>
        <v>0</v>
      </c>
      <c r="H26" s="171">
        <f>ROUND(IF('Indicator Data'!G26=0,0,IF(LOG('Indicator Data'!G26)&gt;H$3,10,IF(LOG('Indicator Data'!G26)&lt;H$4,0,10-(H$3-LOG('Indicator Data'!G26))/(H$3-H$4)*10))),1)</f>
        <v>0</v>
      </c>
      <c r="I26" s="171">
        <f>ROUND(IF('Indicator Data'!H26=0,0,IF(LOG('Indicator Data'!H26)&gt;I$3,10,IF(LOG('Indicator Data'!H26)&lt;I$4,0,10-(I$3-LOG('Indicator Data'!H26))/(I$3-I$4)*10))),1)</f>
        <v>0</v>
      </c>
      <c r="J26" s="171">
        <f t="shared" si="1"/>
        <v>0</v>
      </c>
      <c r="K26" s="171">
        <f>ROUND(IF('Indicator Data'!I26=0,0,IF(LOG('Indicator Data'!I26)&gt;K$3,10,IF(LOG('Indicator Data'!I26)&lt;K$4,0,10-(K$3-LOG('Indicator Data'!I26))/(K$3-K$4)*10))),1)</f>
        <v>0</v>
      </c>
      <c r="L26" s="172">
        <f>ROUND(IF('Indicator Data'!J26=0,0,IF(LOG('Indicator Data'!J26)&gt;L$3,10,IF(LOG('Indicator Data'!J26)&lt;L$4,0,10-(L$3-LOG('Indicator Data'!J26))/(L$3-L$4)*10))),1)</f>
        <v>5.6</v>
      </c>
      <c r="M26" s="173">
        <f>'Indicator Data'!C26/HLOOKUP('Indicator Data'!$C$3,'Population Data'!$C$3:$M$194,ROW()-4,FALSE)</f>
        <v>2.112424492097914E-3</v>
      </c>
      <c r="N26" s="173">
        <f>'Indicator Data'!D26/HLOOKUP('Indicator Data'!$D$3,'Population Data'!$C$3:$M$194,ROW()-4,FALSE)</f>
        <v>0</v>
      </c>
      <c r="O26" s="245">
        <f>'Indicator Data'!E26/HLOOKUP('Indicator Data'!$E$3,'Population Data'!$C$3:$M$194,ROW()-4,FALSE)</f>
        <v>6.2635414909021411E-3</v>
      </c>
      <c r="P26" s="173">
        <f>'Indicator Data'!F26/HLOOKUP('Indicator Data'!$F$3,'Population Data'!$C$3:$M$194,ROW()-4,FALSE)</f>
        <v>2.5294438182605426E-8</v>
      </c>
      <c r="Q26" s="173">
        <f>'Indicator Data'!G26/HLOOKUP('Indicator Data'!$G$3,'Population Data'!$C$3:$M$194,ROW()-4,FALSE)</f>
        <v>0</v>
      </c>
      <c r="R26" s="173">
        <f>'Indicator Data'!H26/HLOOKUP('Indicator Data'!$H$3,'Population Data'!$C$3:$M$194,ROW()-4,FALSE)</f>
        <v>0</v>
      </c>
      <c r="S26" s="173">
        <f>'Indicator Data'!I26/HLOOKUP('Indicator Data'!$I$3,'Population Data'!$C$3:$M$194,ROW()-4,FALSE)</f>
        <v>0</v>
      </c>
      <c r="T26" s="173">
        <f>'Indicator Data'!J26/HLOOKUP('Indicator Date'!$J24,'Population Data'!$C$3:$M$194,ROW()-4,FALSE)</f>
        <v>5.5968867107598886E-4</v>
      </c>
      <c r="U26" s="171">
        <f t="shared" si="2"/>
        <v>10</v>
      </c>
      <c r="V26" s="171">
        <f t="shared" si="3"/>
        <v>0</v>
      </c>
      <c r="W26" s="172">
        <f t="shared" si="4"/>
        <v>7.6</v>
      </c>
      <c r="X26" s="172">
        <f t="shared" si="33"/>
        <v>6.7</v>
      </c>
      <c r="Y26" s="172">
        <f t="shared" si="34"/>
        <v>0.6</v>
      </c>
      <c r="Z26" s="171">
        <f t="shared" si="5"/>
        <v>0</v>
      </c>
      <c r="AA26" s="171">
        <f t="shared" si="5"/>
        <v>0</v>
      </c>
      <c r="AB26" s="171">
        <f t="shared" si="6"/>
        <v>0</v>
      </c>
      <c r="AC26" s="172">
        <f t="shared" si="35"/>
        <v>0</v>
      </c>
      <c r="AD26" s="172">
        <f t="shared" si="36"/>
        <v>0.2</v>
      </c>
      <c r="AE26" s="171">
        <f>ROUND(IF('Indicator Data'!K26=0,0,IF('Indicator Data'!K26&gt;AE$3,10,IF('Indicator Data'!K26&lt;AE$4,0,10-(AE$3-'Indicator Data'!K26)/(AE$3-AE$4)*10))),1)</f>
        <v>1.9</v>
      </c>
      <c r="AF26" s="174">
        <f t="shared" si="7"/>
        <v>8</v>
      </c>
      <c r="AG26" s="174">
        <f t="shared" si="8"/>
        <v>0.1</v>
      </c>
      <c r="AH26" s="172">
        <f t="shared" si="9"/>
        <v>0</v>
      </c>
      <c r="AI26" s="172">
        <f t="shared" si="10"/>
        <v>0</v>
      </c>
      <c r="AJ26" s="174">
        <f t="shared" si="11"/>
        <v>0</v>
      </c>
      <c r="AK26" s="172">
        <f t="shared" si="12"/>
        <v>3.4</v>
      </c>
      <c r="AL26" s="175">
        <f t="shared" si="13"/>
        <v>6</v>
      </c>
      <c r="AM26" s="175">
        <f t="shared" si="14"/>
        <v>5.9</v>
      </c>
      <c r="AN26" s="175">
        <f t="shared" si="15"/>
        <v>0.3</v>
      </c>
      <c r="AO26" s="175">
        <f t="shared" si="16"/>
        <v>0</v>
      </c>
      <c r="AP26" s="175">
        <f t="shared" si="17"/>
        <v>0</v>
      </c>
      <c r="AQ26" s="174">
        <f t="shared" si="18"/>
        <v>2.7</v>
      </c>
      <c r="AR26" s="174">
        <f>IF('Indicator Data'!L26="No data","x",IF('Indicator Data'!BW26&lt;1000,"x",ROUND((IF('Indicator Data'!L26&gt;AR$3,10,IF('Indicator Data'!L26&lt;AR$4,0,10-(AR$3-'Indicator Data'!L26)/(AR$3-AR$4)*10))),1)))</f>
        <v>3.3</v>
      </c>
      <c r="AS26" s="175">
        <f t="shared" si="19"/>
        <v>3</v>
      </c>
      <c r="AT26" s="176">
        <f>IF('Indicator Data'!M26="No data","x",ROUND(IF('Indicator Data'!M26=0,0,IF(LOG('Indicator Data'!M26)&gt;AT$3,10,IF(LOG('Indicator Data'!M26)&lt;AT$4,0,10-(AT$3-LOG('Indicator Data'!M26))/(AT$3-AT$4)*10))),1))</f>
        <v>3.2</v>
      </c>
      <c r="AU26" s="246">
        <f>IF(AT26="x","x",'Indicator Data'!M26/HLOOKUP('Indicator Data'!$M$3,'Population Data'!$C$3:$M$194,ROW()-4,FALSE))</f>
        <v>5.1977877165660259E-4</v>
      </c>
      <c r="AV26" s="176">
        <f t="shared" si="20"/>
        <v>0</v>
      </c>
      <c r="AW26" s="172">
        <f t="shared" si="37"/>
        <v>1.7</v>
      </c>
      <c r="AX26" s="176" t="str">
        <f>IF('Indicator Data'!N26="No data","x",ROUND(IF('Indicator Data'!N26=0,0,IF(LOG('Indicator Data'!N26)&gt;AX$3,10,IF(LOG('Indicator Data'!N26)&lt;AX$4,0,10-(AX$3-LOG('Indicator Data'!N26))/(AX$3-AX$4)*10))),1))</f>
        <v>x</v>
      </c>
      <c r="AY26" s="246" t="str">
        <f>IF(AX26="x","x",'Indicator Data'!N26/HLOOKUP('Indicator Data'!$N$3,'Population Data'!$C$3:$M$194,ROW()-4,FALSE))</f>
        <v>x</v>
      </c>
      <c r="AZ26" s="176" t="str">
        <f t="shared" si="21"/>
        <v>x</v>
      </c>
      <c r="BA26" s="172" t="str">
        <f t="shared" si="38"/>
        <v>x</v>
      </c>
      <c r="BB26" s="176" t="str">
        <f>IF('Indicator Data'!O26="No data","x",ROUND(IF('Indicator Data'!O26=0,0,IF(LOG('Indicator Data'!O26)&gt;BB$3,10,IF(LOG('Indicator Data'!O26)&lt;BB$4,0,10-(BB$3-LOG('Indicator Data'!O26))/(BB$3-BB$4)*10))),1))</f>
        <v>x</v>
      </c>
      <c r="BC26" s="246" t="str">
        <f>IF(BB26="x","x",'Indicator Data'!O26/HLOOKUP('Indicator Data'!$O$3,'Population Data'!$C$3:$M$194,ROW()-4,FALSE))</f>
        <v>x</v>
      </c>
      <c r="BD26" s="176" t="str">
        <f t="shared" si="22"/>
        <v>x</v>
      </c>
      <c r="BE26" s="172" t="str">
        <f t="shared" si="39"/>
        <v>x</v>
      </c>
      <c r="BF26" s="176" t="str">
        <f>IF('Indicator Data'!P26="No data","x",ROUND(IF('Indicator Data'!P26=0,0,IF(LOG('Indicator Data'!P26)&gt;BF$3,10,IF(LOG('Indicator Data'!P26)&lt;BF$4,0,10-(BF$3-LOG('Indicator Data'!P26))/(BF$3-BF$4)*10))),1))</f>
        <v>x</v>
      </c>
      <c r="BG26" s="246" t="str">
        <f>IF(BF26="x","x",'Indicator Data'!P26/HLOOKUP('Indicator Data'!$P$3,'Population Data'!$C$3:$M$194,ROW()-4,FALSE))</f>
        <v>x</v>
      </c>
      <c r="BH26" s="176" t="str">
        <f t="shared" si="40"/>
        <v>x</v>
      </c>
      <c r="BI26" s="172" t="str">
        <f t="shared" si="41"/>
        <v>x</v>
      </c>
      <c r="BJ26" s="174">
        <f t="shared" si="42"/>
        <v>1.7</v>
      </c>
      <c r="BK26" s="176">
        <f>ROUND(IF('Indicator Data'!Q26=0,0,IF(LOG('Indicator Data'!Q26)&gt;BK$3,10,IF(LOG('Indicator Data'!Q26)&lt;BK$4,0,10-(BK$3-LOG('Indicator Data'!Q26))/(BK$3-BK$4)*10))),1)</f>
        <v>0</v>
      </c>
      <c r="BL26" s="224">
        <f>IF(BK26="x","x",'Indicator Data'!Q26/HLOOKUP('Indicator Data'!$Q$3,'Population Data'!$C$3:$M$194,ROW()-4,FALSE))</f>
        <v>0</v>
      </c>
      <c r="BM26" s="176">
        <f t="shared" si="23"/>
        <v>0</v>
      </c>
      <c r="BN26" s="172">
        <f t="shared" si="24"/>
        <v>0</v>
      </c>
      <c r="BO26" s="176">
        <f>ROUND(IF('Indicator Data'!S26=0,0,IF(LOG('Indicator Data'!S26)&gt;BO$3,10,IF(LOG('Indicator Data'!S26)&lt;BO$4,0,10-(BO$3-LOG('Indicator Data'!S26))/(BO$3-BO$4)*10))),1)</f>
        <v>0</v>
      </c>
      <c r="BP26" s="246">
        <f>IF(BO26="x","x",'Indicator Data'!S26/HLOOKUP('Indicator Data'!$S$3,'Population Data'!$C$3:$M$194,ROW()-4,FALSE))</f>
        <v>0</v>
      </c>
      <c r="BQ26" s="176">
        <f t="shared" si="25"/>
        <v>0</v>
      </c>
      <c r="BR26" s="172">
        <f t="shared" si="43"/>
        <v>0</v>
      </c>
      <c r="BS26" s="176">
        <f>ROUND(IF('Indicator Data'!T26=0,0,IF(LOG('Indicator Data'!T26)&gt;BS$3,10,IF(LOG('Indicator Data'!T26)&lt;BS$4,0,10-(BS$3-LOG('Indicator Data'!T26))/(BS$3-BS$4)*10))),1)</f>
        <v>0</v>
      </c>
      <c r="BT26" s="173">
        <f>IF('Indicator Data'!T26/HLOOKUP('Indicator Data'!$T$3,'Population Data'!$C$3:$M$194,ROW()-4,FALSE)&gt;1,1,'Indicator Data'!T26/HLOOKUP('Indicator Data'!$T$3,'Population Data'!$C$3:$M$194,ROW()-4,FALSE))</f>
        <v>0</v>
      </c>
      <c r="BU26" s="176">
        <f t="shared" si="26"/>
        <v>0</v>
      </c>
      <c r="BV26" s="172">
        <f t="shared" si="44"/>
        <v>0</v>
      </c>
      <c r="BW26" s="176">
        <f>ROUND(IF('Indicator Data'!U26=0,0,IF(LOG('Indicator Data'!U26)&gt;BW$3,10,IF(LOG('Indicator Data'!U26)&lt;BW$4,0,10-(BW$3-LOG('Indicator Data'!U26))/(BW$3-BW$4)*10))),1)</f>
        <v>5.5</v>
      </c>
      <c r="BX26" s="246">
        <f>IF(BW26="x","x",'Indicator Data'!U26/HLOOKUP('Indicator Data'!$U$3,'Population Data'!$C$3:$M$194,ROW()-4,FALSE))</f>
        <v>2.2511219320318385E-2</v>
      </c>
      <c r="BY26" s="176">
        <f t="shared" si="27"/>
        <v>0.2</v>
      </c>
      <c r="BZ26" s="172">
        <f t="shared" si="45"/>
        <v>3.3</v>
      </c>
      <c r="CA26" s="174">
        <f t="shared" si="28"/>
        <v>0.9</v>
      </c>
      <c r="CB26" s="176">
        <f>IF('Indicator Data'!BN26="No data","x",ROUND(IF('Indicator Data'!BN26&gt;CB$3,0,IF('Indicator Data'!BN26&lt;CB$4,10,(CB$3-'Indicator Data'!BN26)/(CB$3-CB$4)*10)),1))</f>
        <v>0.5</v>
      </c>
      <c r="CC26" s="176">
        <f>IF('Indicator Data'!BO26="No data","x",ROUND(IF('Indicator Data'!BO26&gt;CC$3,0,IF('Indicator Data'!BO26&lt;CC$4,10,(CC$3-'Indicator Data'!BO26)/(CC$3-CC$4)*10)),1))</f>
        <v>0.7</v>
      </c>
      <c r="CD26" s="176" t="str">
        <f>IF('Indicator Data'!AA26="No data","x",ROUND(IF('Indicator Data'!AA26&gt;CD$3,0,IF('Indicator Data'!AA26&lt;CD$4,10,(CD$3-'Indicator Data'!AA26)/(CD$3-CD$4)*10)),1))</f>
        <v>x</v>
      </c>
      <c r="CE26" s="172">
        <f t="shared" si="29"/>
        <v>0.6</v>
      </c>
      <c r="CF26" s="176">
        <f>IF('Indicator Data'!V26="No data","x",ROUND(IF(LOG('Indicator Data'!V26)&gt;CF$3,10,IF(LOG('Indicator Data'!V26)&lt;CF$4,0,10-(CF$3-LOG('Indicator Data'!V26))/(CF$3-CF$4)*10)),1))</f>
        <v>6</v>
      </c>
      <c r="CG26" s="176">
        <f>IF('Indicator Data'!W26="No data","x",ROUND(IF('Indicator Data'!W26&gt;CG$3,10,IF('Indicator Data'!W26&lt;CG$4,0,10-(CG$3-'Indicator Data'!W26)/(CG$3-CG$4)*10)),1))</f>
        <v>0.3</v>
      </c>
      <c r="CH26" s="176">
        <f>IF('Indicator Data'!X26="No data","x",ROUND(IF('Indicator Data'!X26&gt;CH$3,10,IF('Indicator Data'!X26&lt;CH$4,0,10-(CH$3-'Indicator Data'!X26)/(CH$3-CH$4)*10)),1))</f>
        <v>5</v>
      </c>
      <c r="CI26" s="176">
        <f>IF('Indicator Data'!Y26="No data","x",ROUND(IF('Indicator Data'!Y26&gt;CI$3,10,IF('Indicator Data'!Y26&lt;CI$4,0,10-(CI$3-'Indicator Data'!Y26)/(CI$3-CI$4)*10)),1))</f>
        <v>3.8</v>
      </c>
      <c r="CJ26" s="172">
        <f t="shared" si="46"/>
        <v>3.8</v>
      </c>
      <c r="CK26" s="174">
        <f t="shared" si="47"/>
        <v>2.7</v>
      </c>
      <c r="CL26" s="176">
        <f>IF('Indicator Data'!AD26="No data","x",ROUND(IF('Indicator Data'!AD26&gt;CL$3,10,IF('Indicator Data'!AD26&lt;CL$4,0,10-(CL$3-'Indicator Data'!AD26)/(CL$3-CL$4)*10)),1))</f>
        <v>0</v>
      </c>
      <c r="CM26" s="176">
        <f>IF('Indicator Data'!AE26="No data","x",ROUND(IF('Indicator Data'!AE26&gt;CM$3,10,IF('Indicator Data'!AE26&lt;CM$4,0,10-(CM$3-'Indicator Data'!AE26)/(CM$3-CM$4)*10)),1))</f>
        <v>0</v>
      </c>
      <c r="CN26" s="172">
        <f t="shared" si="48"/>
        <v>2.5</v>
      </c>
      <c r="CO26" s="176">
        <f>IF('Indicator Data'!Z26="No data","x",ROUND(IF('Indicator Data'!Z26&gt;CO$3,10,IF('Indicator Data'!Z26&lt;CO$4,0,10-(CO$3-'Indicator Data'!Z26)/(CO$3-CO$4)*10)),1))</f>
        <v>0</v>
      </c>
      <c r="CP26" s="172">
        <f t="shared" si="49"/>
        <v>0.4</v>
      </c>
      <c r="CQ26" s="246">
        <f>IF('Indicator Data'!AB26="No data","x",'Indicator Data'!AB26/HLOOKUP('Indicator Date'!$AB24,'Population Data'!$C$3:$M$194,ROW()-4,FALSE))</f>
        <v>8.9996585423670692E-5</v>
      </c>
      <c r="CR26" s="176">
        <f t="shared" si="30"/>
        <v>9.1</v>
      </c>
      <c r="CS26" s="176" t="str">
        <f>IF('Indicator Data'!AC26="No data","x",ROUND(IF('Indicator Data'!AC26&gt;CS$3,0,IF('Indicator Data'!AC26&lt;CS$4,10,(CS$3-'Indicator Data'!AC26)/(CS$3-CS$4)*10)),1))</f>
        <v>x</v>
      </c>
      <c r="CT26" s="172">
        <f t="shared" si="50"/>
        <v>9.1</v>
      </c>
      <c r="CU26" s="174">
        <f t="shared" si="51"/>
        <v>4</v>
      </c>
      <c r="CV26" s="175">
        <f t="shared" si="31"/>
        <v>2.4</v>
      </c>
      <c r="CW26" s="177">
        <f t="shared" si="32"/>
        <v>2.9</v>
      </c>
      <c r="CX26" s="175">
        <f>ROUND(IF('Indicator Data'!AF26=0,0,IF('Indicator Data'!AF26&gt;CX$3,10,IF('Indicator Data'!AF26&lt;CX$4,0,10-(CX$3-'Indicator Data'!AF26)/(CX$3-CX$4)*10))),1)</f>
        <v>0.1</v>
      </c>
      <c r="CY26" s="175">
        <f>(ROUND(IF('Indicator Data'!AG26=0,0,IF(LOG('Indicator Data'!AG26)&gt;CY$3,10,IF(LOG('Indicator Data'!AG26)&lt;CY$4,0,10-(CY$3-LOG('Indicator Data'!AG26))/(CY$3-CY$4)*10))),1))</f>
        <v>0</v>
      </c>
      <c r="CZ26" s="177">
        <f t="shared" si="52"/>
        <v>0.1</v>
      </c>
      <c r="DA26" s="11"/>
      <c r="DB26" s="22"/>
    </row>
    <row r="27" spans="1:106">
      <c r="A27" s="179" t="str">
        <f>'Indicator Data'!A27</f>
        <v>Botswana</v>
      </c>
      <c r="B27" s="180" t="str">
        <f>'Indicator Data'!B27</f>
        <v>BWA</v>
      </c>
      <c r="C27" s="178">
        <f>ROUND(IF('Indicator Data'!C27=0,0.1,IF(LOG('Indicator Data'!C27)&gt;C$3,10,IF(LOG('Indicator Data'!C27)&lt;C$4,0,10-(C$3-LOG('Indicator Data'!C27))/(C$3-C$4)*10))),1)</f>
        <v>0.1</v>
      </c>
      <c r="D27" s="171">
        <f>ROUND(IF('Indicator Data'!D27=0,0.1,IF(LOG('Indicator Data'!D27)&gt;D$3,10,IF(LOG('Indicator Data'!D27)&lt;D$4,0,10-(D$3-LOG('Indicator Data'!D27))/(D$3-D$4)*10))),1)</f>
        <v>0.1</v>
      </c>
      <c r="E27" s="172">
        <f t="shared" si="0"/>
        <v>0.1</v>
      </c>
      <c r="F27" s="172">
        <f>(ROUND(IF('Indicator Data'!E27=0,0,IF(LOG('Indicator Data'!E27)&gt;F$3,10,IF(LOG('Indicator Data'!E27)&lt;F$4,0,10-(F$3-LOG('Indicator Data'!E27))/(F$3-F$4)*10))),1))</f>
        <v>3.1</v>
      </c>
      <c r="G27" s="172">
        <f>ROUND(IF('Indicator Data'!F27=0,0,IF(LOG('Indicator Data'!F27)&gt;G$3,10,IF(LOG('Indicator Data'!F27)&lt;G$4,0,10-(G$3-LOG('Indicator Data'!F27))/(G$3-G$4)*10))),1)</f>
        <v>0</v>
      </c>
      <c r="H27" s="171">
        <f>ROUND(IF('Indicator Data'!G27=0,0,IF(LOG('Indicator Data'!G27)&gt;H$3,10,IF(LOG('Indicator Data'!G27)&lt;H$4,0,10-(H$3-LOG('Indicator Data'!G27))/(H$3-H$4)*10))),1)</f>
        <v>0</v>
      </c>
      <c r="I27" s="171">
        <f>ROUND(IF('Indicator Data'!H27=0,0,IF(LOG('Indicator Data'!H27)&gt;I$3,10,IF(LOG('Indicator Data'!H27)&lt;I$4,0,10-(I$3-LOG('Indicator Data'!H27))/(I$3-I$4)*10))),1)</f>
        <v>0</v>
      </c>
      <c r="J27" s="171">
        <f t="shared" si="1"/>
        <v>0</v>
      </c>
      <c r="K27" s="171">
        <f>ROUND(IF('Indicator Data'!I27=0,0,IF(LOG('Indicator Data'!I27)&gt;K$3,10,IF(LOG('Indicator Data'!I27)&lt;K$4,0,10-(K$3-LOG('Indicator Data'!I27))/(K$3-K$4)*10))),1)</f>
        <v>0</v>
      </c>
      <c r="L27" s="172">
        <f>ROUND(IF('Indicator Data'!J27=0,0,IF(LOG('Indicator Data'!J27)&gt;L$3,10,IF(LOG('Indicator Data'!J27)&lt;L$4,0,10-(L$3-LOG('Indicator Data'!J27))/(L$3-L$4)*10))),1)</f>
        <v>6.7</v>
      </c>
      <c r="M27" s="173">
        <f>'Indicator Data'!C27/HLOOKUP('Indicator Data'!$C$3,'Population Data'!$C$3:$M$194,ROW()-4,FALSE)</f>
        <v>0</v>
      </c>
      <c r="N27" s="173">
        <f>'Indicator Data'!D27/HLOOKUP('Indicator Data'!$D$3,'Population Data'!$C$3:$M$194,ROW()-4,FALSE)</f>
        <v>0</v>
      </c>
      <c r="O27" s="245">
        <f>'Indicator Data'!E27/HLOOKUP('Indicator Data'!$E$3,'Population Data'!$C$3:$M$194,ROW()-4,FALSE)</f>
        <v>1.2611368227455001E-3</v>
      </c>
      <c r="P27" s="173">
        <f>'Indicator Data'!F27/HLOOKUP('Indicator Data'!$F$3,'Population Data'!$C$3:$M$194,ROW()-4,FALSE)</f>
        <v>0</v>
      </c>
      <c r="Q27" s="173">
        <f>'Indicator Data'!G27/HLOOKUP('Indicator Data'!$G$3,'Population Data'!$C$3:$M$194,ROW()-4,FALSE)</f>
        <v>0</v>
      </c>
      <c r="R27" s="173">
        <f>'Indicator Data'!H27/HLOOKUP('Indicator Data'!$H$3,'Population Data'!$C$3:$M$194,ROW()-4,FALSE)</f>
        <v>0</v>
      </c>
      <c r="S27" s="173">
        <f>'Indicator Data'!I27/HLOOKUP('Indicator Data'!$I$3,'Population Data'!$C$3:$M$194,ROW()-4,FALSE)</f>
        <v>0</v>
      </c>
      <c r="T27" s="173">
        <f>'Indicator Data'!J27/HLOOKUP('Indicator Date'!$J25,'Population Data'!$C$3:$M$194,ROW()-4,FALSE)</f>
        <v>1.8384421188560184E-3</v>
      </c>
      <c r="U27" s="171">
        <f t="shared" si="2"/>
        <v>0</v>
      </c>
      <c r="V27" s="171">
        <f t="shared" si="3"/>
        <v>0</v>
      </c>
      <c r="W27" s="172">
        <f t="shared" si="4"/>
        <v>0</v>
      </c>
      <c r="X27" s="172">
        <f t="shared" si="33"/>
        <v>4</v>
      </c>
      <c r="Y27" s="172">
        <f t="shared" si="34"/>
        <v>0</v>
      </c>
      <c r="Z27" s="171">
        <f t="shared" si="5"/>
        <v>0</v>
      </c>
      <c r="AA27" s="171">
        <f t="shared" si="5"/>
        <v>0</v>
      </c>
      <c r="AB27" s="171">
        <f t="shared" si="6"/>
        <v>0</v>
      </c>
      <c r="AC27" s="172">
        <f t="shared" si="35"/>
        <v>0</v>
      </c>
      <c r="AD27" s="172">
        <f t="shared" si="36"/>
        <v>0.6</v>
      </c>
      <c r="AE27" s="171">
        <f>ROUND(IF('Indicator Data'!K27=0,0,IF('Indicator Data'!K27&gt;AE$3,10,IF('Indicator Data'!K27&lt;AE$4,0,10-(AE$3-'Indicator Data'!K27)/(AE$3-AE$4)*10))),1)</f>
        <v>3.8</v>
      </c>
      <c r="AF27" s="174">
        <f t="shared" si="7"/>
        <v>0.1</v>
      </c>
      <c r="AG27" s="174">
        <f t="shared" si="8"/>
        <v>0.1</v>
      </c>
      <c r="AH27" s="172">
        <f t="shared" si="9"/>
        <v>0</v>
      </c>
      <c r="AI27" s="172">
        <f t="shared" si="10"/>
        <v>0</v>
      </c>
      <c r="AJ27" s="174">
        <f t="shared" si="11"/>
        <v>0</v>
      </c>
      <c r="AK27" s="172">
        <f t="shared" si="12"/>
        <v>4.3</v>
      </c>
      <c r="AL27" s="175">
        <f t="shared" si="13"/>
        <v>0.1</v>
      </c>
      <c r="AM27" s="175">
        <f t="shared" si="14"/>
        <v>3.6</v>
      </c>
      <c r="AN27" s="175">
        <f t="shared" si="15"/>
        <v>0</v>
      </c>
      <c r="AO27" s="175">
        <f t="shared" si="16"/>
        <v>0</v>
      </c>
      <c r="AP27" s="175">
        <f t="shared" si="17"/>
        <v>0</v>
      </c>
      <c r="AQ27" s="174">
        <f t="shared" si="18"/>
        <v>4.0999999999999996</v>
      </c>
      <c r="AR27" s="174">
        <f>IF('Indicator Data'!L27="No data","x",IF('Indicator Data'!BW27&lt;1000,"x",ROUND((IF('Indicator Data'!L27&gt;AR$3,10,IF('Indicator Data'!L27&lt;AR$4,0,10-(AR$3-'Indicator Data'!L27)/(AR$3-AR$4)*10))),1)))</f>
        <v>7.5</v>
      </c>
      <c r="AS27" s="175">
        <f t="shared" si="19"/>
        <v>5.8</v>
      </c>
      <c r="AT27" s="176">
        <f>IF('Indicator Data'!M27="No data","x",ROUND(IF('Indicator Data'!M27=0,0,IF(LOG('Indicator Data'!M27)&gt;AT$3,10,IF(LOG('Indicator Data'!M27)&lt;AT$4,0,10-(AT$3-LOG('Indicator Data'!M27))/(AT$3-AT$4)*10))),1))</f>
        <v>4.2</v>
      </c>
      <c r="AU27" s="246">
        <f>IF(AT27="x","x",'Indicator Data'!M27/HLOOKUP('Indicator Data'!$M$3,'Population Data'!$C$3:$M$194,ROW()-4,FALSE))</f>
        <v>3.3020664646693709E-3</v>
      </c>
      <c r="AV27" s="176">
        <f t="shared" si="20"/>
        <v>0</v>
      </c>
      <c r="AW27" s="172">
        <f t="shared" si="37"/>
        <v>2.2999999999999998</v>
      </c>
      <c r="AX27" s="176">
        <f>IF('Indicator Data'!N27="No data","x",ROUND(IF('Indicator Data'!N27=0,0,IF(LOG('Indicator Data'!N27)&gt;AX$3,10,IF(LOG('Indicator Data'!N27)&lt;AX$4,0,10-(AX$3-LOG('Indicator Data'!N27))/(AX$3-AX$4)*10))),1))</f>
        <v>0</v>
      </c>
      <c r="AY27" s="246">
        <f>IF(AX27="x","x",'Indicator Data'!N27/HLOOKUP('Indicator Data'!$N$3,'Population Data'!$C$3:$M$194,ROW()-4,FALSE))</f>
        <v>0</v>
      </c>
      <c r="AZ27" s="176">
        <f t="shared" si="21"/>
        <v>0</v>
      </c>
      <c r="BA27" s="172">
        <f t="shared" si="38"/>
        <v>0</v>
      </c>
      <c r="BB27" s="176">
        <f>IF('Indicator Data'!O27="No data","x",ROUND(IF('Indicator Data'!O27=0,0,IF(LOG('Indicator Data'!O27)&gt;BB$3,10,IF(LOG('Indicator Data'!O27)&lt;BB$4,0,10-(BB$3-LOG('Indicator Data'!O27))/(BB$3-BB$4)*10))),1))</f>
        <v>0</v>
      </c>
      <c r="BC27" s="246">
        <f>IF(BB27="x","x",'Indicator Data'!O27/HLOOKUP('Indicator Data'!$O$3,'Population Data'!$C$3:$M$194,ROW()-4,FALSE))</f>
        <v>0</v>
      </c>
      <c r="BD27" s="176">
        <f t="shared" si="22"/>
        <v>0</v>
      </c>
      <c r="BE27" s="172">
        <f t="shared" si="39"/>
        <v>0</v>
      </c>
      <c r="BF27" s="176">
        <f>IF('Indicator Data'!P27="No data","x",ROUND(IF('Indicator Data'!P27=0,0,IF(LOG('Indicator Data'!P27)&gt;BF$3,10,IF(LOG('Indicator Data'!P27)&lt;BF$4,0,10-(BF$3-LOG('Indicator Data'!P27))/(BF$3-BF$4)*10))),1))</f>
        <v>0</v>
      </c>
      <c r="BG27" s="246">
        <f>IF(BF27="x","x",'Indicator Data'!P27/HLOOKUP('Indicator Data'!$P$3,'Population Data'!$C$3:$M$194,ROW()-4,FALSE))</f>
        <v>4.5108847343480548E-7</v>
      </c>
      <c r="BH27" s="176">
        <f t="shared" si="40"/>
        <v>0</v>
      </c>
      <c r="BI27" s="172">
        <f t="shared" si="41"/>
        <v>0</v>
      </c>
      <c r="BJ27" s="174">
        <f t="shared" si="42"/>
        <v>0.6</v>
      </c>
      <c r="BK27" s="176">
        <f>ROUND(IF('Indicator Data'!Q27=0,0,IF(LOG('Indicator Data'!Q27)&gt;BK$3,10,IF(LOG('Indicator Data'!Q27)&lt;BK$4,0,10-(BK$3-LOG('Indicator Data'!Q27))/(BK$3-BK$4)*10))),1)</f>
        <v>7.5</v>
      </c>
      <c r="BL27" s="224">
        <f>IF(BK27="x","x",'Indicator Data'!Q27/HLOOKUP('Indicator Data'!$Q$3,'Population Data'!$C$3:$M$194,ROW()-4,FALSE))</f>
        <v>0.66300000110306523</v>
      </c>
      <c r="BM27" s="176">
        <f t="shared" si="23"/>
        <v>6.6</v>
      </c>
      <c r="BN27" s="172">
        <f t="shared" si="24"/>
        <v>7.1</v>
      </c>
      <c r="BO27" s="176">
        <f>ROUND(IF('Indicator Data'!S27=0,0,IF(LOG('Indicator Data'!S27)&gt;BO$3,10,IF(LOG('Indicator Data'!S27)&lt;BO$4,0,10-(BO$3-LOG('Indicator Data'!S27))/(BO$3-BO$4)*10))),1)</f>
        <v>6.2</v>
      </c>
      <c r="BP27" s="246">
        <f>IF(BO27="x","x",'Indicator Data'!S27/HLOOKUP('Indicator Data'!$S$3,'Population Data'!$C$3:$M$194,ROW()-4,FALSE))</f>
        <v>8.7109478125112605E-2</v>
      </c>
      <c r="BQ27" s="176">
        <f t="shared" si="25"/>
        <v>1</v>
      </c>
      <c r="BR27" s="172">
        <f t="shared" si="43"/>
        <v>4.0999999999999996</v>
      </c>
      <c r="BS27" s="176">
        <f>ROUND(IF('Indicator Data'!T27=0,0,IF(LOG('Indicator Data'!T27)&gt;BS$3,10,IF(LOG('Indicator Data'!T27)&lt;BS$4,0,10-(BS$3-LOG('Indicator Data'!T27))/(BS$3-BS$4)*10))),1)</f>
        <v>7.7</v>
      </c>
      <c r="BT27" s="173">
        <f>IF('Indicator Data'!T27/HLOOKUP('Indicator Data'!$T$3,'Population Data'!$C$3:$M$194,ROW()-4,FALSE)&gt;1,1,'Indicator Data'!T27/HLOOKUP('Indicator Data'!$T$3,'Population Data'!$C$3:$M$194,ROW()-4,FALSE))</f>
        <v>0.84893732530203769</v>
      </c>
      <c r="BU27" s="176">
        <f t="shared" si="26"/>
        <v>8.5</v>
      </c>
      <c r="BV27" s="172">
        <f t="shared" si="44"/>
        <v>8.1</v>
      </c>
      <c r="BW27" s="176">
        <f>ROUND(IF('Indicator Data'!U27=0,0,IF(LOG('Indicator Data'!U27)&gt;BW$3,10,IF(LOG('Indicator Data'!U27)&lt;BW$4,0,10-(BW$3-LOG('Indicator Data'!U27))/(BW$3-BW$4)*10))),1)</f>
        <v>5</v>
      </c>
      <c r="BX27" s="246">
        <f>IF(BW27="x","x",'Indicator Data'!U27/HLOOKUP('Indicator Data'!$U$3,'Population Data'!$C$3:$M$194,ROW()-4,FALSE))</f>
        <v>1.2444341452108215E-2</v>
      </c>
      <c r="BY27" s="176">
        <f t="shared" si="27"/>
        <v>0.1</v>
      </c>
      <c r="BZ27" s="172">
        <f t="shared" si="45"/>
        <v>2.9</v>
      </c>
      <c r="CA27" s="174">
        <f t="shared" si="28"/>
        <v>6</v>
      </c>
      <c r="CB27" s="176">
        <f>IF('Indicator Data'!BN27="No data","x",ROUND(IF('Indicator Data'!BN27&gt;CB$3,0,IF('Indicator Data'!BN27&lt;CB$4,10,(CB$3-'Indicator Data'!BN27)/(CB$3-CB$4)*10)),1))</f>
        <v>2.2000000000000002</v>
      </c>
      <c r="CC27" s="176">
        <f>IF('Indicator Data'!BO27="No data","x",ROUND(IF('Indicator Data'!BO27&gt;CC$3,0,IF('Indicator Data'!BO27&lt;CC$4,10,(CC$3-'Indicator Data'!BO27)/(CC$3-CC$4)*10)),1))</f>
        <v>1.2</v>
      </c>
      <c r="CD27" s="176" t="str">
        <f>IF('Indicator Data'!AA27="No data","x",ROUND(IF('Indicator Data'!AA27&gt;CD$3,0,IF('Indicator Data'!AA27&lt;CD$4,10,(CD$3-'Indicator Data'!AA27)/(CD$3-CD$4)*10)),1))</f>
        <v>x</v>
      </c>
      <c r="CE27" s="172">
        <f t="shared" si="29"/>
        <v>1.7</v>
      </c>
      <c r="CF27" s="176">
        <f>IF('Indicator Data'!V27="No data","x",ROUND(IF(LOG('Indicator Data'!V27)&gt;CF$3,10,IF(LOG('Indicator Data'!V27)&lt;CF$4,0,10-(CF$3-LOG('Indicator Data'!V27))/(CF$3-CF$4)*10)),1))</f>
        <v>2.2000000000000002</v>
      </c>
      <c r="CG27" s="176">
        <f>IF('Indicator Data'!W27="No data","x",ROUND(IF('Indicator Data'!W27&gt;CG$3,10,IF('Indicator Data'!W27&lt;CG$4,0,10-(CG$3-'Indicator Data'!W27)/(CG$3-CG$4)*10)),1))</f>
        <v>5.2</v>
      </c>
      <c r="CH27" s="176">
        <f>IF('Indicator Data'!X27="No data","x",ROUND(IF('Indicator Data'!X27&gt;CH$3,10,IF('Indicator Data'!X27&lt;CH$4,0,10-(CH$3-'Indicator Data'!X27)/(CH$3-CH$4)*10)),1))</f>
        <v>7.3</v>
      </c>
      <c r="CI27" s="176">
        <f>IF('Indicator Data'!Y27="No data","x",ROUND(IF('Indicator Data'!Y27&gt;CI$3,10,IF('Indicator Data'!Y27&lt;CI$4,0,10-(CI$3-'Indicator Data'!Y27)/(CI$3-CI$4)*10)),1))</f>
        <v>3.8</v>
      </c>
      <c r="CJ27" s="172">
        <f t="shared" si="46"/>
        <v>4.5999999999999996</v>
      </c>
      <c r="CK27" s="174">
        <f t="shared" si="47"/>
        <v>3.6</v>
      </c>
      <c r="CL27" s="176">
        <f>IF('Indicator Data'!AD27="No data","x",ROUND(IF('Indicator Data'!AD27&gt;CL$3,10,IF('Indicator Data'!AD27&lt;CL$4,0,10-(CL$3-'Indicator Data'!AD27)/(CL$3-CL$4)*10)),1))</f>
        <v>4.4000000000000004</v>
      </c>
      <c r="CM27" s="176">
        <f>IF('Indicator Data'!AE27="No data","x",ROUND(IF('Indicator Data'!AE27&gt;CM$3,10,IF('Indicator Data'!AE27&lt;CM$4,0,10-(CM$3-'Indicator Data'!AE27)/(CM$3-CM$4)*10)),1))</f>
        <v>4.5</v>
      </c>
      <c r="CN27" s="172">
        <f t="shared" si="48"/>
        <v>4.5999999999999996</v>
      </c>
      <c r="CO27" s="176">
        <f>IF('Indicator Data'!Z27="No data","x",ROUND(IF('Indicator Data'!Z27&gt;CO$3,10,IF('Indicator Data'!Z27&lt;CO$4,0,10-(CO$3-'Indicator Data'!Z27)/(CO$3-CO$4)*10)),1))</f>
        <v>1.7</v>
      </c>
      <c r="CP27" s="172">
        <f t="shared" si="49"/>
        <v>1.7</v>
      </c>
      <c r="CQ27" s="246">
        <f>IF('Indicator Data'!AB27="No data","x",'Indicator Data'!AB27/HLOOKUP('Indicator Date'!$AB25,'Population Data'!$C$3:$M$194,ROW()-4,FALSE))</f>
        <v>2.3415114905393146E-4</v>
      </c>
      <c r="CR27" s="176">
        <f t="shared" si="30"/>
        <v>7.7</v>
      </c>
      <c r="CS27" s="176">
        <f>IF('Indicator Data'!AC27="No data","x",ROUND(IF('Indicator Data'!AC27&gt;CS$3,0,IF('Indicator Data'!AC27&lt;CS$4,10,(CS$3-'Indicator Data'!AC27)/(CS$3-CS$4)*10)),1))</f>
        <v>6</v>
      </c>
      <c r="CT27" s="172">
        <f t="shared" si="50"/>
        <v>6.9</v>
      </c>
      <c r="CU27" s="174">
        <f t="shared" si="51"/>
        <v>4.4000000000000004</v>
      </c>
      <c r="CV27" s="175">
        <f t="shared" si="31"/>
        <v>3.9</v>
      </c>
      <c r="CW27" s="177">
        <f t="shared" si="32"/>
        <v>2.2000000000000002</v>
      </c>
      <c r="CX27" s="175">
        <f>ROUND(IF('Indicator Data'!AF27=0,0,IF('Indicator Data'!AF27&gt;CX$3,10,IF('Indicator Data'!AF27&lt;CX$4,0,10-(CX$3-'Indicator Data'!AF27)/(CX$3-CX$4)*10))),1)</f>
        <v>0.1</v>
      </c>
      <c r="CY27" s="175">
        <f>(ROUND(IF('Indicator Data'!AG27=0,0,IF(LOG('Indicator Data'!AG27)&gt;CY$3,10,IF(LOG('Indicator Data'!AG27)&lt;CY$4,0,10-(CY$3-LOG('Indicator Data'!AG27))/(CY$3-CY$4)*10))),1))</f>
        <v>0</v>
      </c>
      <c r="CZ27" s="177">
        <f t="shared" si="52"/>
        <v>0.1</v>
      </c>
      <c r="DA27" s="11"/>
      <c r="DB27" s="22"/>
    </row>
    <row r="28" spans="1:106">
      <c r="A28" s="179" t="str">
        <f>'Indicator Data'!A28</f>
        <v>Brazil</v>
      </c>
      <c r="B28" s="180" t="str">
        <f>'Indicator Data'!B28</f>
        <v>BRA</v>
      </c>
      <c r="C28" s="178">
        <f>ROUND(IF('Indicator Data'!C28=0,0.1,IF(LOG('Indicator Data'!C28)&gt;C$3,10,IF(LOG('Indicator Data'!C28)&lt;C$4,0,10-(C$3-LOG('Indicator Data'!C28))/(C$3-C$4)*10))),1)</f>
        <v>2</v>
      </c>
      <c r="D28" s="171">
        <f>ROUND(IF('Indicator Data'!D28=0,0.1,IF(LOG('Indicator Data'!D28)&gt;D$3,10,IF(LOG('Indicator Data'!D28)&lt;D$4,0,10-(D$3-LOG('Indicator Data'!D28))/(D$3-D$4)*10))),1)</f>
        <v>0</v>
      </c>
      <c r="E28" s="172">
        <f t="shared" si="0"/>
        <v>1</v>
      </c>
      <c r="F28" s="172">
        <f>(ROUND(IF('Indicator Data'!E28=0,0,IF(LOG('Indicator Data'!E28)&gt;F$3,10,IF(LOG('Indicator Data'!E28)&lt;F$4,0,10-(F$3-LOG('Indicator Data'!E28))/(F$3-F$4)*10))),1))</f>
        <v>8.8000000000000007</v>
      </c>
      <c r="G28" s="172">
        <f>ROUND(IF('Indicator Data'!F28=0,0,IF(LOG('Indicator Data'!F28)&gt;G$3,10,IF(LOG('Indicator Data'!F28)&lt;G$4,0,10-(G$3-LOG('Indicator Data'!F28))/(G$3-G$4)*10))),1)</f>
        <v>0</v>
      </c>
      <c r="H28" s="171">
        <f>ROUND(IF('Indicator Data'!G28=0,0,IF(LOG('Indicator Data'!G28)&gt;H$3,10,IF(LOG('Indicator Data'!G28)&lt;H$4,0,10-(H$3-LOG('Indicator Data'!G28))/(H$3-H$4)*10))),1)</f>
        <v>0</v>
      </c>
      <c r="I28" s="171">
        <f>ROUND(IF('Indicator Data'!H28=0,0,IF(LOG('Indicator Data'!H28)&gt;I$3,10,IF(LOG('Indicator Data'!H28)&lt;I$4,0,10-(I$3-LOG('Indicator Data'!H28))/(I$3-I$4)*10))),1)</f>
        <v>0</v>
      </c>
      <c r="J28" s="171">
        <f t="shared" si="1"/>
        <v>0</v>
      </c>
      <c r="K28" s="171">
        <f>ROUND(IF('Indicator Data'!I28=0,0,IF(LOG('Indicator Data'!I28)&gt;K$3,10,IF(LOG('Indicator Data'!I28)&lt;K$4,0,10-(K$3-LOG('Indicator Data'!I28))/(K$3-K$4)*10))),1)</f>
        <v>6.9</v>
      </c>
      <c r="L28" s="172">
        <f>ROUND(IF('Indicator Data'!J28=0,0,IF(LOG('Indicator Data'!J28)&gt;L$3,10,IF(LOG('Indicator Data'!J28)&lt;L$4,0,10-(L$3-LOG('Indicator Data'!J28))/(L$3-L$4)*10))),1)</f>
        <v>10</v>
      </c>
      <c r="M28" s="173">
        <f>'Indicator Data'!C28/HLOOKUP('Indicator Data'!$C$3,'Population Data'!$C$3:$M$194,ROW()-4,FALSE)</f>
        <v>1.2757595613256864E-6</v>
      </c>
      <c r="N28" s="173">
        <f>'Indicator Data'!D28/HLOOKUP('Indicator Data'!$D$3,'Population Data'!$C$3:$M$194,ROW()-4,FALSE)</f>
        <v>7.5538542046569814E-9</v>
      </c>
      <c r="O28" s="245">
        <f>'Indicator Data'!E28/HLOOKUP('Indicator Data'!$E$3,'Population Data'!$C$3:$M$194,ROW()-4,FALSE)</f>
        <v>4.3573494206739756E-3</v>
      </c>
      <c r="P28" s="173">
        <f>'Indicator Data'!F28/HLOOKUP('Indicator Data'!$F$3,'Population Data'!$C$3:$M$194,ROW()-4,FALSE)</f>
        <v>0</v>
      </c>
      <c r="Q28" s="173">
        <f>'Indicator Data'!G28/HLOOKUP('Indicator Data'!$G$3,'Population Data'!$C$3:$M$194,ROW()-4,FALSE)</f>
        <v>0</v>
      </c>
      <c r="R28" s="173">
        <f>'Indicator Data'!H28/HLOOKUP('Indicator Data'!$H$3,'Population Data'!$C$3:$M$194,ROW()-4,FALSE)</f>
        <v>0</v>
      </c>
      <c r="S28" s="173">
        <f>'Indicator Data'!I28/HLOOKUP('Indicator Data'!$I$3,'Population Data'!$C$3:$M$194,ROW()-4,FALSE)</f>
        <v>9.0122196159581053E-5</v>
      </c>
      <c r="T28" s="173">
        <f>'Indicator Data'!J28/HLOOKUP('Indicator Date'!$J26,'Population Data'!$C$3:$M$194,ROW()-4,FALSE)</f>
        <v>5.7329982829183914E-3</v>
      </c>
      <c r="U28" s="171">
        <f t="shared" si="2"/>
        <v>0</v>
      </c>
      <c r="V28" s="171">
        <f t="shared" si="3"/>
        <v>0</v>
      </c>
      <c r="W28" s="172">
        <f t="shared" si="4"/>
        <v>0</v>
      </c>
      <c r="X28" s="172">
        <f t="shared" si="33"/>
        <v>6.1</v>
      </c>
      <c r="Y28" s="172">
        <f t="shared" si="34"/>
        <v>0</v>
      </c>
      <c r="Z28" s="171">
        <f t="shared" si="5"/>
        <v>0</v>
      </c>
      <c r="AA28" s="171">
        <f t="shared" si="5"/>
        <v>0</v>
      </c>
      <c r="AB28" s="171">
        <f t="shared" si="6"/>
        <v>0</v>
      </c>
      <c r="AC28" s="172">
        <f t="shared" si="35"/>
        <v>2.2000000000000002</v>
      </c>
      <c r="AD28" s="172">
        <f t="shared" si="36"/>
        <v>1.9</v>
      </c>
      <c r="AE28" s="171">
        <f>ROUND(IF('Indicator Data'!K28=0,0,IF('Indicator Data'!K28&gt;AE$3,10,IF('Indicator Data'!K28&lt;AE$4,0,10-(AE$3-'Indicator Data'!K28)/(AE$3-AE$4)*10))),1)</f>
        <v>10</v>
      </c>
      <c r="AF28" s="174">
        <f t="shared" si="7"/>
        <v>1</v>
      </c>
      <c r="AG28" s="174">
        <f t="shared" si="8"/>
        <v>0</v>
      </c>
      <c r="AH28" s="172">
        <f t="shared" si="9"/>
        <v>0</v>
      </c>
      <c r="AI28" s="172">
        <f t="shared" si="10"/>
        <v>0</v>
      </c>
      <c r="AJ28" s="174">
        <f t="shared" si="11"/>
        <v>0</v>
      </c>
      <c r="AK28" s="172">
        <f t="shared" si="12"/>
        <v>7.9</v>
      </c>
      <c r="AL28" s="175">
        <f t="shared" si="13"/>
        <v>0.5</v>
      </c>
      <c r="AM28" s="175">
        <f t="shared" si="14"/>
        <v>7.7</v>
      </c>
      <c r="AN28" s="175">
        <f t="shared" si="15"/>
        <v>0</v>
      </c>
      <c r="AO28" s="175">
        <f t="shared" si="16"/>
        <v>0</v>
      </c>
      <c r="AP28" s="175">
        <f t="shared" si="17"/>
        <v>5</v>
      </c>
      <c r="AQ28" s="174">
        <f t="shared" si="18"/>
        <v>9</v>
      </c>
      <c r="AR28" s="174">
        <f>IF('Indicator Data'!L28="No data","x",IF('Indicator Data'!BW28&lt;1000,"x",ROUND((IF('Indicator Data'!L28&gt;AR$3,10,IF('Indicator Data'!L28&lt;AR$4,0,10-(AR$3-'Indicator Data'!L28)/(AR$3-AR$4)*10))),1)))</f>
        <v>0</v>
      </c>
      <c r="AS28" s="175">
        <f t="shared" si="19"/>
        <v>4.5</v>
      </c>
      <c r="AT28" s="176" t="str">
        <f>IF('Indicator Data'!M28="No data","x",ROUND(IF('Indicator Data'!M28=0,0,IF(LOG('Indicator Data'!M28)&gt;AT$3,10,IF(LOG('Indicator Data'!M28)&lt;AT$4,0,10-(AT$3-LOG('Indicator Data'!M28))/(AT$3-AT$4)*10))),1))</f>
        <v>x</v>
      </c>
      <c r="AU28" s="246" t="str">
        <f>IF(AT28="x","x",'Indicator Data'!M28/HLOOKUP('Indicator Data'!$M$3,'Population Data'!$C$3:$M$194,ROW()-4,FALSE))</f>
        <v>x</v>
      </c>
      <c r="AV28" s="176" t="str">
        <f t="shared" si="20"/>
        <v>x</v>
      </c>
      <c r="AW28" s="172" t="str">
        <f t="shared" si="37"/>
        <v>x</v>
      </c>
      <c r="AX28" s="176" t="str">
        <f>IF('Indicator Data'!N28="No data","x",ROUND(IF('Indicator Data'!N28=0,0,IF(LOG('Indicator Data'!N28)&gt;AX$3,10,IF(LOG('Indicator Data'!N28)&lt;AX$4,0,10-(AX$3-LOG('Indicator Data'!N28))/(AX$3-AX$4)*10))),1))</f>
        <v>x</v>
      </c>
      <c r="AY28" s="246" t="str">
        <f>IF(AX28="x","x",'Indicator Data'!N28/HLOOKUP('Indicator Data'!$N$3,'Population Data'!$C$3:$M$194,ROW()-4,FALSE))</f>
        <v>x</v>
      </c>
      <c r="AZ28" s="176" t="str">
        <f t="shared" si="21"/>
        <v>x</v>
      </c>
      <c r="BA28" s="172" t="str">
        <f t="shared" si="38"/>
        <v>x</v>
      </c>
      <c r="BB28" s="176" t="str">
        <f>IF('Indicator Data'!O28="No data","x",ROUND(IF('Indicator Data'!O28=0,0,IF(LOG('Indicator Data'!O28)&gt;BB$3,10,IF(LOG('Indicator Data'!O28)&lt;BB$4,0,10-(BB$3-LOG('Indicator Data'!O28))/(BB$3-BB$4)*10))),1))</f>
        <v>x</v>
      </c>
      <c r="BC28" s="246" t="str">
        <f>IF(BB28="x","x",'Indicator Data'!O28/HLOOKUP('Indicator Data'!$O$3,'Population Data'!$C$3:$M$194,ROW()-4,FALSE))</f>
        <v>x</v>
      </c>
      <c r="BD28" s="176" t="str">
        <f t="shared" si="22"/>
        <v>x</v>
      </c>
      <c r="BE28" s="172" t="str">
        <f t="shared" si="39"/>
        <v>x</v>
      </c>
      <c r="BF28" s="176" t="str">
        <f>IF('Indicator Data'!P28="No data","x",ROUND(IF('Indicator Data'!P28=0,0,IF(LOG('Indicator Data'!P28)&gt;BF$3,10,IF(LOG('Indicator Data'!P28)&lt;BF$4,0,10-(BF$3-LOG('Indicator Data'!P28))/(BF$3-BF$4)*10))),1))</f>
        <v>x</v>
      </c>
      <c r="BG28" s="246" t="str">
        <f>IF(BF28="x","x",'Indicator Data'!P28/HLOOKUP('Indicator Data'!$P$3,'Population Data'!$C$3:$M$194,ROW()-4,FALSE))</f>
        <v>x</v>
      </c>
      <c r="BH28" s="176" t="str">
        <f t="shared" si="40"/>
        <v>x</v>
      </c>
      <c r="BI28" s="172" t="str">
        <f t="shared" si="41"/>
        <v>x</v>
      </c>
      <c r="BJ28" s="174" t="str">
        <f t="shared" si="42"/>
        <v>x</v>
      </c>
      <c r="BK28" s="176">
        <f>ROUND(IF('Indicator Data'!Q28=0,0,IF(LOG('Indicator Data'!Q28)&gt;BK$3,10,IF(LOG('Indicator Data'!Q28)&lt;BK$4,0,10-(BK$3-LOG('Indicator Data'!Q28))/(BK$3-BK$4)*10))),1)</f>
        <v>9.5</v>
      </c>
      <c r="BL28" s="224">
        <f>IF(BK28="x","x",'Indicator Data'!Q28/HLOOKUP('Indicator Data'!$Q$3,'Population Data'!$C$3:$M$194,ROW()-4,FALSE))</f>
        <v>0.20300000325771367</v>
      </c>
      <c r="BM28" s="176">
        <f t="shared" si="23"/>
        <v>2</v>
      </c>
      <c r="BN28" s="172">
        <f t="shared" si="24"/>
        <v>7.3</v>
      </c>
      <c r="BO28" s="176">
        <f>ROUND(IF('Indicator Data'!S28=0,0,IF(LOG('Indicator Data'!S28)&gt;BO$3,10,IF(LOG('Indicator Data'!S28)&lt;BO$4,0,10-(BO$3-LOG('Indicator Data'!S28))/(BO$3-BO$4)*10))),1)</f>
        <v>10</v>
      </c>
      <c r="BP28" s="246">
        <f>IF(BO28="x","x",'Indicator Data'!S28/HLOOKUP('Indicator Data'!$S$3,'Population Data'!$C$3:$M$194,ROW()-4,FALSE))</f>
        <v>0.58260083978161148</v>
      </c>
      <c r="BQ28" s="176">
        <f t="shared" si="25"/>
        <v>6.5</v>
      </c>
      <c r="BR28" s="172">
        <f t="shared" si="43"/>
        <v>8.8000000000000007</v>
      </c>
      <c r="BS28" s="176">
        <f>ROUND(IF('Indicator Data'!T28=0,0,IF(LOG('Indicator Data'!T28)&gt;BS$3,10,IF(LOG('Indicator Data'!T28)&lt;BS$4,0,10-(BS$3-LOG('Indicator Data'!T28))/(BS$3-BS$4)*10))),1)</f>
        <v>10</v>
      </c>
      <c r="BT28" s="173">
        <f>IF('Indicator Data'!T28/HLOOKUP('Indicator Data'!$T$3,'Population Data'!$C$3:$M$194,ROW()-4,FALSE)&gt;1,1,'Indicator Data'!T28/HLOOKUP('Indicator Data'!$T$3,'Population Data'!$C$3:$M$194,ROW()-4,FALSE))</f>
        <v>0.82583381836432201</v>
      </c>
      <c r="BU28" s="176">
        <f t="shared" si="26"/>
        <v>8.3000000000000007</v>
      </c>
      <c r="BV28" s="172">
        <f t="shared" si="44"/>
        <v>9.3000000000000007</v>
      </c>
      <c r="BW28" s="176">
        <f>ROUND(IF('Indicator Data'!U28=0,0,IF(LOG('Indicator Data'!U28)&gt;BW$3,10,IF(LOG('Indicator Data'!U28)&lt;BW$4,0,10-(BW$3-LOG('Indicator Data'!U28))/(BW$3-BW$4)*10))),1)</f>
        <v>10</v>
      </c>
      <c r="BX28" s="246">
        <f>IF(BW28="x","x",'Indicator Data'!U28/HLOOKUP('Indicator Data'!$U$3,'Population Data'!$C$3:$M$194,ROW()-4,FALSE))</f>
        <v>0.84550199132458437</v>
      </c>
      <c r="BY28" s="176">
        <f t="shared" si="27"/>
        <v>8.5</v>
      </c>
      <c r="BZ28" s="172">
        <f t="shared" si="45"/>
        <v>9.4</v>
      </c>
      <c r="CA28" s="174">
        <f t="shared" si="28"/>
        <v>8.8000000000000007</v>
      </c>
      <c r="CB28" s="176">
        <f>IF('Indicator Data'!BN28="No data","x",ROUND(IF('Indicator Data'!BN28&gt;CB$3,0,IF('Indicator Data'!BN28&lt;CB$4,10,(CB$3-'Indicator Data'!BN28)/(CB$3-CB$4)*10)),1))</f>
        <v>1</v>
      </c>
      <c r="CC28" s="176">
        <f>IF('Indicator Data'!BO28="No data","x",ROUND(IF('Indicator Data'!BO28&gt;CC$3,0,IF('Indicator Data'!BO28&lt;CC$4,10,(CC$3-'Indicator Data'!BO28)/(CC$3-CC$4)*10)),1))</f>
        <v>0.1</v>
      </c>
      <c r="CD28" s="176" t="str">
        <f>IF('Indicator Data'!AA28="No data","x",ROUND(IF('Indicator Data'!AA28&gt;CD$3,0,IF('Indicator Data'!AA28&lt;CD$4,10,(CD$3-'Indicator Data'!AA28)/(CD$3-CD$4)*10)),1))</f>
        <v>x</v>
      </c>
      <c r="CE28" s="172">
        <f t="shared" si="29"/>
        <v>0.6</v>
      </c>
      <c r="CF28" s="176">
        <f>IF('Indicator Data'!V28="No data","x",ROUND(IF(LOG('Indicator Data'!V28)&gt;CF$3,10,IF(LOG('Indicator Data'!V28)&lt;CF$4,0,10-(CF$3-LOG('Indicator Data'!V28))/(CF$3-CF$4)*10)),1))</f>
        <v>4.7</v>
      </c>
      <c r="CG28" s="176">
        <f>IF('Indicator Data'!W28="No data","x",ROUND(IF('Indicator Data'!W28&gt;CG$3,10,IF('Indicator Data'!W28&lt;CG$4,0,10-(CG$3-'Indicator Data'!W28)/(CG$3-CG$4)*10)),1))</f>
        <v>1.6</v>
      </c>
      <c r="CH28" s="176">
        <f>IF('Indicator Data'!X28="No data","x",ROUND(IF('Indicator Data'!X28&gt;CH$3,10,IF('Indicator Data'!X28&lt;CH$4,0,10-(CH$3-'Indicator Data'!X28)/(CH$3-CH$4)*10)),1))</f>
        <v>8.8000000000000007</v>
      </c>
      <c r="CI28" s="176">
        <f>IF('Indicator Data'!Y28="No data","x",ROUND(IF('Indicator Data'!Y28&gt;CI$3,10,IF('Indicator Data'!Y28&lt;CI$4,0,10-(CI$3-'Indicator Data'!Y28)/(CI$3-CI$4)*10)),1))</f>
        <v>3.3</v>
      </c>
      <c r="CJ28" s="172">
        <f t="shared" si="46"/>
        <v>4.5999999999999996</v>
      </c>
      <c r="CK28" s="174">
        <f t="shared" si="47"/>
        <v>3.3</v>
      </c>
      <c r="CL28" s="176">
        <f>IF('Indicator Data'!AD28="No data","x",ROUND(IF('Indicator Data'!AD28&gt;CL$3,10,IF('Indicator Data'!AD28&lt;CL$4,0,10-(CL$3-'Indicator Data'!AD28)/(CL$3-CL$4)*10)),1))</f>
        <v>1.7</v>
      </c>
      <c r="CM28" s="176">
        <f>IF('Indicator Data'!AE28="No data","x",ROUND(IF('Indicator Data'!AE28&gt;CM$3,10,IF('Indicator Data'!AE28&lt;CM$4,0,10-(CM$3-'Indicator Data'!AE28)/(CM$3-CM$4)*10)),1))</f>
        <v>0.8</v>
      </c>
      <c r="CN28" s="172">
        <f t="shared" si="48"/>
        <v>3.5</v>
      </c>
      <c r="CO28" s="176">
        <f>IF('Indicator Data'!Z28="No data","x",ROUND(IF('Indicator Data'!Z28&gt;CO$3,10,IF('Indicator Data'!Z28&lt;CO$4,0,10-(CO$3-'Indicator Data'!Z28)/(CO$3-CO$4)*10)),1))</f>
        <v>0</v>
      </c>
      <c r="CP28" s="172">
        <f t="shared" si="49"/>
        <v>0.4</v>
      </c>
      <c r="CQ28" s="246">
        <f>IF('Indicator Data'!AB28="No data","x",'Indicator Data'!AB28/HLOOKUP('Indicator Date'!$AB26,'Population Data'!$C$3:$M$194,ROW()-4,FALSE))</f>
        <v>7.6040141450906147E-5</v>
      </c>
      <c r="CR28" s="176">
        <f t="shared" si="30"/>
        <v>9.1999999999999993</v>
      </c>
      <c r="CS28" s="176">
        <f>IF('Indicator Data'!AC28="No data","x",ROUND(IF('Indicator Data'!AC28&gt;CS$3,0,IF('Indicator Data'!AC28&lt;CS$4,10,(CS$3-'Indicator Data'!AC28)/(CS$3-CS$4)*10)),1))</f>
        <v>0</v>
      </c>
      <c r="CT28" s="172">
        <f t="shared" si="50"/>
        <v>4.5999999999999996</v>
      </c>
      <c r="CU28" s="174">
        <f t="shared" si="51"/>
        <v>2.8</v>
      </c>
      <c r="CV28" s="175">
        <f t="shared" si="31"/>
        <v>5.8</v>
      </c>
      <c r="CW28" s="177">
        <f t="shared" si="32"/>
        <v>4</v>
      </c>
      <c r="CX28" s="175">
        <f>ROUND(IF('Indicator Data'!AF28=0,0,IF('Indicator Data'!AF28&gt;CX$3,10,IF('Indicator Data'!AF28&lt;CX$4,0,10-(CX$3-'Indicator Data'!AF28)/(CX$3-CX$4)*10))),1)</f>
        <v>10</v>
      </c>
      <c r="CY28" s="175">
        <f>(ROUND(IF('Indicator Data'!AG28=0,0,IF(LOG('Indicator Data'!AG28)&gt;CY$3,10,IF(LOG('Indicator Data'!AG28)&lt;CY$4,0,10-(CY$3-LOG('Indicator Data'!AG28))/(CY$3-CY$4)*10))),1))</f>
        <v>9.6999999999999993</v>
      </c>
      <c r="CZ28" s="177">
        <f t="shared" si="52"/>
        <v>9.9</v>
      </c>
      <c r="DA28" s="11"/>
      <c r="DB28" s="22"/>
    </row>
    <row r="29" spans="1:106">
      <c r="A29" s="179" t="str">
        <f>'Indicator Data'!A29</f>
        <v>Brunei Darussalam</v>
      </c>
      <c r="B29" s="180" t="str">
        <f>'Indicator Data'!B29</f>
        <v>BRN</v>
      </c>
      <c r="C29" s="178">
        <f>ROUND(IF('Indicator Data'!C29=0,0.1,IF(LOG('Indicator Data'!C29)&gt;C$3,10,IF(LOG('Indicator Data'!C29)&lt;C$4,0,10-(C$3-LOG('Indicator Data'!C29))/(C$3-C$4)*10))),1)</f>
        <v>0.1</v>
      </c>
      <c r="D29" s="171">
        <f>ROUND(IF('Indicator Data'!D29=0,0.1,IF(LOG('Indicator Data'!D29)&gt;D$3,10,IF(LOG('Indicator Data'!D29)&lt;D$4,0,10-(D$3-LOG('Indicator Data'!D29))/(D$3-D$4)*10))),1)</f>
        <v>0.1</v>
      </c>
      <c r="E29" s="172">
        <f t="shared" si="0"/>
        <v>0.1</v>
      </c>
      <c r="F29" s="172">
        <f>(ROUND(IF('Indicator Data'!E29=0,0,IF(LOG('Indicator Data'!E29)&gt;F$3,10,IF(LOG('Indicator Data'!E29)&lt;F$4,0,10-(F$3-LOG('Indicator Data'!E29))/(F$3-F$4)*10))),1))</f>
        <v>2.7</v>
      </c>
      <c r="G29" s="172">
        <f>ROUND(IF('Indicator Data'!F29=0,0,IF(LOG('Indicator Data'!F29)&gt;G$3,10,IF(LOG('Indicator Data'!F29)&lt;G$4,0,10-(G$3-LOG('Indicator Data'!F29))/(G$3-G$4)*10))),1)</f>
        <v>0.1</v>
      </c>
      <c r="H29" s="171">
        <f>ROUND(IF('Indicator Data'!G29=0,0,IF(LOG('Indicator Data'!G29)&gt;H$3,10,IF(LOG('Indicator Data'!G29)&lt;H$4,0,10-(H$3-LOG('Indicator Data'!G29))/(H$3-H$4)*10))),1)</f>
        <v>0</v>
      </c>
      <c r="I29" s="171">
        <f>ROUND(IF('Indicator Data'!H29=0,0,IF(LOG('Indicator Data'!H29)&gt;I$3,10,IF(LOG('Indicator Data'!H29)&lt;I$4,0,10-(I$3-LOG('Indicator Data'!H29))/(I$3-I$4)*10))),1)</f>
        <v>0</v>
      </c>
      <c r="J29" s="171">
        <f t="shared" si="1"/>
        <v>0</v>
      </c>
      <c r="K29" s="171">
        <f>ROUND(IF('Indicator Data'!I29=0,0,IF(LOG('Indicator Data'!I29)&gt;K$3,10,IF(LOG('Indicator Data'!I29)&lt;K$4,0,10-(K$3-LOG('Indicator Data'!I29))/(K$3-K$4)*10))),1)</f>
        <v>2.2999999999999998</v>
      </c>
      <c r="L29" s="172">
        <f>ROUND(IF('Indicator Data'!J29=0,0,IF(LOG('Indicator Data'!J29)&gt;L$3,10,IF(LOG('Indicator Data'!J29)&lt;L$4,0,10-(L$3-LOG('Indicator Data'!J29))/(L$3-L$4)*10))),1)</f>
        <v>0</v>
      </c>
      <c r="M29" s="173">
        <f>'Indicator Data'!C29/HLOOKUP('Indicator Data'!$C$3,'Population Data'!$C$3:$M$194,ROW()-4,FALSE)</f>
        <v>0</v>
      </c>
      <c r="N29" s="173">
        <f>'Indicator Data'!D29/HLOOKUP('Indicator Data'!$D$3,'Population Data'!$C$3:$M$194,ROW()-4,FALSE)</f>
        <v>0</v>
      </c>
      <c r="O29" s="245">
        <f>'Indicator Data'!E29/HLOOKUP('Indicator Data'!$E$3,'Population Data'!$C$3:$M$194,ROW()-4,FALSE)</f>
        <v>5.0772984122454254E-3</v>
      </c>
      <c r="P29" s="173">
        <f>'Indicator Data'!F29/HLOOKUP('Indicator Data'!$F$3,'Population Data'!$C$3:$M$194,ROW()-4,FALSE)</f>
        <v>3.2378502765392069E-7</v>
      </c>
      <c r="Q29" s="173">
        <f>'Indicator Data'!G29/HLOOKUP('Indicator Data'!$G$3,'Population Data'!$C$3:$M$194,ROW()-4,FALSE)</f>
        <v>0</v>
      </c>
      <c r="R29" s="173">
        <f>'Indicator Data'!H29/HLOOKUP('Indicator Data'!$H$3,'Population Data'!$C$3:$M$194,ROW()-4,FALSE)</f>
        <v>0</v>
      </c>
      <c r="S29" s="173">
        <f>'Indicator Data'!I29/HLOOKUP('Indicator Data'!$I$3,'Population Data'!$C$3:$M$194,ROW()-4,FALSE)</f>
        <v>4.4235201308190749E-4</v>
      </c>
      <c r="T29" s="173">
        <f>'Indicator Data'!J29/HLOOKUP('Indicator Date'!$J27,'Population Data'!$C$3:$M$194,ROW()-4,FALSE)</f>
        <v>0</v>
      </c>
      <c r="U29" s="171">
        <f t="shared" si="2"/>
        <v>0</v>
      </c>
      <c r="V29" s="171">
        <f t="shared" si="3"/>
        <v>0</v>
      </c>
      <c r="W29" s="172">
        <f t="shared" si="4"/>
        <v>0</v>
      </c>
      <c r="X29" s="172">
        <f t="shared" si="33"/>
        <v>6.4</v>
      </c>
      <c r="Y29" s="172">
        <f t="shared" si="34"/>
        <v>3.4</v>
      </c>
      <c r="Z29" s="171">
        <f t="shared" si="5"/>
        <v>0</v>
      </c>
      <c r="AA29" s="171">
        <f t="shared" si="5"/>
        <v>0</v>
      </c>
      <c r="AB29" s="171">
        <f t="shared" si="6"/>
        <v>0</v>
      </c>
      <c r="AC29" s="172">
        <f t="shared" si="35"/>
        <v>4.2</v>
      </c>
      <c r="AD29" s="172">
        <f t="shared" si="36"/>
        <v>0</v>
      </c>
      <c r="AE29" s="171">
        <f>ROUND(IF('Indicator Data'!K29=0,0,IF('Indicator Data'!K29&gt;AE$3,10,IF('Indicator Data'!K29&lt;AE$4,0,10-(AE$3-'Indicator Data'!K29)/(AE$3-AE$4)*10))),1)</f>
        <v>0</v>
      </c>
      <c r="AF29" s="174">
        <f t="shared" si="7"/>
        <v>0.1</v>
      </c>
      <c r="AG29" s="174">
        <f t="shared" si="8"/>
        <v>0.1</v>
      </c>
      <c r="AH29" s="172">
        <f t="shared" si="9"/>
        <v>0</v>
      </c>
      <c r="AI29" s="172">
        <f t="shared" si="10"/>
        <v>0</v>
      </c>
      <c r="AJ29" s="174">
        <f t="shared" si="11"/>
        <v>0</v>
      </c>
      <c r="AK29" s="172">
        <f t="shared" si="12"/>
        <v>0</v>
      </c>
      <c r="AL29" s="175">
        <f t="shared" si="13"/>
        <v>0.1</v>
      </c>
      <c r="AM29" s="175">
        <f t="shared" si="14"/>
        <v>4.8</v>
      </c>
      <c r="AN29" s="175">
        <f t="shared" si="15"/>
        <v>1.9</v>
      </c>
      <c r="AO29" s="175">
        <f t="shared" si="16"/>
        <v>0</v>
      </c>
      <c r="AP29" s="175">
        <f t="shared" si="17"/>
        <v>3.3</v>
      </c>
      <c r="AQ29" s="174">
        <f t="shared" si="18"/>
        <v>0</v>
      </c>
      <c r="AR29" s="174">
        <f>IF('Indicator Data'!L29="No data","x",IF('Indicator Data'!BW29&lt;1000,"x",ROUND((IF('Indicator Data'!L29&gt;AR$3,10,IF('Indicator Data'!L29&lt;AR$4,0,10-(AR$3-'Indicator Data'!L29)/(AR$3-AR$4)*10))),1)))</f>
        <v>5</v>
      </c>
      <c r="AS29" s="175">
        <f t="shared" si="19"/>
        <v>2.5</v>
      </c>
      <c r="AT29" s="176">
        <f>IF('Indicator Data'!M29="No data","x",ROUND(IF('Indicator Data'!M29=0,0,IF(LOG('Indicator Data'!M29)&gt;AT$3,10,IF(LOG('Indicator Data'!M29)&lt;AT$4,0,10-(AT$3-LOG('Indicator Data'!M29))/(AT$3-AT$4)*10))),1))</f>
        <v>0</v>
      </c>
      <c r="AU29" s="246">
        <f>IF(AT29="x","x",'Indicator Data'!M29/HLOOKUP('Indicator Data'!$M$3,'Population Data'!$C$3:$M$194,ROW()-4,FALSE))</f>
        <v>0</v>
      </c>
      <c r="AV29" s="176">
        <f t="shared" si="20"/>
        <v>0</v>
      </c>
      <c r="AW29" s="172">
        <f t="shared" si="37"/>
        <v>0</v>
      </c>
      <c r="AX29" s="176" t="str">
        <f>IF('Indicator Data'!N29="No data","x",ROUND(IF('Indicator Data'!N29=0,0,IF(LOG('Indicator Data'!N29)&gt;AX$3,10,IF(LOG('Indicator Data'!N29)&lt;AX$4,0,10-(AX$3-LOG('Indicator Data'!N29))/(AX$3-AX$4)*10))),1))</f>
        <v>x</v>
      </c>
      <c r="AY29" s="246" t="str">
        <f>IF(AX29="x","x",'Indicator Data'!N29/HLOOKUP('Indicator Data'!$N$3,'Population Data'!$C$3:$M$194,ROW()-4,FALSE))</f>
        <v>x</v>
      </c>
      <c r="AZ29" s="176" t="str">
        <f t="shared" si="21"/>
        <v>x</v>
      </c>
      <c r="BA29" s="172" t="str">
        <f t="shared" si="38"/>
        <v>x</v>
      </c>
      <c r="BB29" s="176" t="str">
        <f>IF('Indicator Data'!O29="No data","x",ROUND(IF('Indicator Data'!O29=0,0,IF(LOG('Indicator Data'!O29)&gt;BB$3,10,IF(LOG('Indicator Data'!O29)&lt;BB$4,0,10-(BB$3-LOG('Indicator Data'!O29))/(BB$3-BB$4)*10))),1))</f>
        <v>x</v>
      </c>
      <c r="BC29" s="246" t="str">
        <f>IF(BB29="x","x",'Indicator Data'!O29/HLOOKUP('Indicator Data'!$O$3,'Population Data'!$C$3:$M$194,ROW()-4,FALSE))</f>
        <v>x</v>
      </c>
      <c r="BD29" s="176" t="str">
        <f t="shared" si="22"/>
        <v>x</v>
      </c>
      <c r="BE29" s="172" t="str">
        <f t="shared" si="39"/>
        <v>x</v>
      </c>
      <c r="BF29" s="176" t="str">
        <f>IF('Indicator Data'!P29="No data","x",ROUND(IF('Indicator Data'!P29=0,0,IF(LOG('Indicator Data'!P29)&gt;BF$3,10,IF(LOG('Indicator Data'!P29)&lt;BF$4,0,10-(BF$3-LOG('Indicator Data'!P29))/(BF$3-BF$4)*10))),1))</f>
        <v>x</v>
      </c>
      <c r="BG29" s="246" t="str">
        <f>IF(BF29="x","x",'Indicator Data'!P29/HLOOKUP('Indicator Data'!$P$3,'Population Data'!$C$3:$M$194,ROW()-4,FALSE))</f>
        <v>x</v>
      </c>
      <c r="BH29" s="176" t="str">
        <f t="shared" si="40"/>
        <v>x</v>
      </c>
      <c r="BI29" s="172" t="str">
        <f t="shared" si="41"/>
        <v>x</v>
      </c>
      <c r="BJ29" s="174">
        <f t="shared" si="42"/>
        <v>0</v>
      </c>
      <c r="BK29" s="176">
        <f>ROUND(IF('Indicator Data'!Q29=0,0,IF(LOG('Indicator Data'!Q29)&gt;BK$3,10,IF(LOG('Indicator Data'!Q29)&lt;BK$4,0,10-(BK$3-LOG('Indicator Data'!Q29))/(BK$3-BK$4)*10))),1)</f>
        <v>0</v>
      </c>
      <c r="BL29" s="224">
        <f>IF(BK29="x","x",'Indicator Data'!Q29/HLOOKUP('Indicator Data'!$Q$3,'Population Data'!$C$3:$M$194,ROW()-4,FALSE))</f>
        <v>0</v>
      </c>
      <c r="BM29" s="176">
        <f t="shared" si="23"/>
        <v>0</v>
      </c>
      <c r="BN29" s="172">
        <f t="shared" si="24"/>
        <v>0</v>
      </c>
      <c r="BO29" s="176">
        <f>ROUND(IF('Indicator Data'!S29=0,0,IF(LOG('Indicator Data'!S29)&gt;BO$3,10,IF(LOG('Indicator Data'!S29)&lt;BO$4,0,10-(BO$3-LOG('Indicator Data'!S29))/(BO$3-BO$4)*10))),1)</f>
        <v>6.5</v>
      </c>
      <c r="BP29" s="246">
        <f>IF(BO29="x","x",'Indicator Data'!S29/HLOOKUP('Indicator Data'!$S$3,'Population Data'!$C$3:$M$194,ROW()-4,FALSE))</f>
        <v>0.83570034418612815</v>
      </c>
      <c r="BQ29" s="176">
        <f t="shared" si="25"/>
        <v>9.3000000000000007</v>
      </c>
      <c r="BR29" s="172">
        <f t="shared" si="43"/>
        <v>8.1999999999999993</v>
      </c>
      <c r="BS29" s="176">
        <f>ROUND(IF('Indicator Data'!T29=0,0,IF(LOG('Indicator Data'!T29)&gt;BS$3,10,IF(LOG('Indicator Data'!T29)&lt;BS$4,0,10-(BS$3-LOG('Indicator Data'!T29))/(BS$3-BS$4)*10))),1)</f>
        <v>6.6</v>
      </c>
      <c r="BT29" s="173">
        <f>IF('Indicator Data'!T29/HLOOKUP('Indicator Data'!$T$3,'Population Data'!$C$3:$M$194,ROW()-4,FALSE)&gt;1,1,'Indicator Data'!T29/HLOOKUP('Indicator Data'!$T$3,'Population Data'!$C$3:$M$194,ROW()-4,FALSE))</f>
        <v>0.95863925827779706</v>
      </c>
      <c r="BU29" s="176">
        <f t="shared" si="26"/>
        <v>9.6</v>
      </c>
      <c r="BV29" s="172">
        <f t="shared" si="44"/>
        <v>8.5</v>
      </c>
      <c r="BW29" s="176">
        <f>ROUND(IF('Indicator Data'!U29=0,0,IF(LOG('Indicator Data'!U29)&gt;BW$3,10,IF(LOG('Indicator Data'!U29)&lt;BW$4,0,10-(BW$3-LOG('Indicator Data'!U29))/(BW$3-BW$4)*10))),1)</f>
        <v>6.6</v>
      </c>
      <c r="BX29" s="246">
        <f>IF(BW29="x","x",'Indicator Data'!U29/HLOOKUP('Indicator Data'!$U$3,'Population Data'!$C$3:$M$194,ROW()-4,FALSE))</f>
        <v>0.91673620129514011</v>
      </c>
      <c r="BY29" s="176">
        <f t="shared" si="27"/>
        <v>9.1999999999999993</v>
      </c>
      <c r="BZ29" s="172">
        <f t="shared" si="45"/>
        <v>8.1999999999999993</v>
      </c>
      <c r="CA29" s="174">
        <f t="shared" si="28"/>
        <v>7.2</v>
      </c>
      <c r="CB29" s="176">
        <f>IF('Indicator Data'!BN29="No data","x",ROUND(IF('Indicator Data'!BN29&gt;CB$3,0,IF('Indicator Data'!BN29&lt;CB$4,10,(CB$3-'Indicator Data'!BN29)/(CB$3-CB$4)*10)),1))</f>
        <v>0.1</v>
      </c>
      <c r="CC29" s="176">
        <f>IF('Indicator Data'!BO29="No data","x",ROUND(IF('Indicator Data'!BO29&gt;CC$3,0,IF('Indicator Data'!BO29&lt;CC$4,10,(CC$3-'Indicator Data'!BO29)/(CC$3-CC$4)*10)),1))</f>
        <v>0</v>
      </c>
      <c r="CD29" s="176" t="str">
        <f>IF('Indicator Data'!AA29="No data","x",ROUND(IF('Indicator Data'!AA29&gt;CD$3,0,IF('Indicator Data'!AA29&lt;CD$4,10,(CD$3-'Indicator Data'!AA29)/(CD$3-CD$4)*10)),1))</f>
        <v>x</v>
      </c>
      <c r="CE29" s="172">
        <f t="shared" si="29"/>
        <v>0.1</v>
      </c>
      <c r="CF29" s="176">
        <f>IF('Indicator Data'!V29="No data","x",ROUND(IF(LOG('Indicator Data'!V29)&gt;CF$3,10,IF(LOG('Indicator Data'!V29)&lt;CF$4,0,10-(CF$3-LOG('Indicator Data'!V29))/(CF$3-CF$4)*10)),1))</f>
        <v>6.4</v>
      </c>
      <c r="CG29" s="176">
        <f>IF('Indicator Data'!W29="No data","x",ROUND(IF('Indicator Data'!W29&gt;CG$3,10,IF('Indicator Data'!W29&lt;CG$4,0,10-(CG$3-'Indicator Data'!W29)/(CG$3-CG$4)*10)),1))</f>
        <v>2.2999999999999998</v>
      </c>
      <c r="CH29" s="176">
        <f>IF('Indicator Data'!X29="No data","x",ROUND(IF('Indicator Data'!X29&gt;CH$3,10,IF('Indicator Data'!X29&lt;CH$4,0,10-(CH$3-'Indicator Data'!X29)/(CH$3-CH$4)*10)),1))</f>
        <v>7.9</v>
      </c>
      <c r="CI29" s="176" t="str">
        <f>IF('Indicator Data'!Y29="No data","x",ROUND(IF('Indicator Data'!Y29&gt;CI$3,10,IF('Indicator Data'!Y29&lt;CI$4,0,10-(CI$3-'Indicator Data'!Y29)/(CI$3-CI$4)*10)),1))</f>
        <v>x</v>
      </c>
      <c r="CJ29" s="172">
        <f t="shared" si="46"/>
        <v>5.5</v>
      </c>
      <c r="CK29" s="174">
        <f t="shared" si="47"/>
        <v>3.7</v>
      </c>
      <c r="CL29" s="176">
        <f>IF('Indicator Data'!AD29="No data","x",ROUND(IF('Indicator Data'!AD29&gt;CL$3,10,IF('Indicator Data'!AD29&lt;CL$4,0,10-(CL$3-'Indicator Data'!AD29)/(CL$3-CL$4)*10)),1))</f>
        <v>2.4</v>
      </c>
      <c r="CM29" s="176">
        <f>IF('Indicator Data'!AE29="No data","x",ROUND(IF('Indicator Data'!AE29&gt;CM$3,10,IF('Indicator Data'!AE29&lt;CM$4,0,10-(CM$3-'Indicator Data'!AE29)/(CM$3-CM$4)*10)),1))</f>
        <v>1.2</v>
      </c>
      <c r="CN29" s="172">
        <f t="shared" si="48"/>
        <v>4</v>
      </c>
      <c r="CO29" s="176">
        <f>IF('Indicator Data'!Z29="No data","x",ROUND(IF('Indicator Data'!Z29&gt;CO$3,10,IF('Indicator Data'!Z29&lt;CO$4,0,10-(CO$3-'Indicator Data'!Z29)/(CO$3-CO$4)*10)),1))</f>
        <v>0</v>
      </c>
      <c r="CP29" s="172">
        <f t="shared" si="49"/>
        <v>0</v>
      </c>
      <c r="CQ29" s="246">
        <f>IF('Indicator Data'!AB29="No data","x",'Indicator Data'!AB29/HLOOKUP('Indicator Date'!$AB27,'Population Data'!$C$3:$M$194,ROW()-4,FALSE))</f>
        <v>1.3355623408262986E-4</v>
      </c>
      <c r="CR29" s="176">
        <f t="shared" si="30"/>
        <v>8.6999999999999993</v>
      </c>
      <c r="CS29" s="176" t="str">
        <f>IF('Indicator Data'!AC29="No data","x",ROUND(IF('Indicator Data'!AC29&gt;CS$3,0,IF('Indicator Data'!AC29&lt;CS$4,10,(CS$3-'Indicator Data'!AC29)/(CS$3-CS$4)*10)),1))</f>
        <v>x</v>
      </c>
      <c r="CT29" s="172">
        <f t="shared" si="50"/>
        <v>8.6999999999999993</v>
      </c>
      <c r="CU29" s="174">
        <f t="shared" si="51"/>
        <v>4.2</v>
      </c>
      <c r="CV29" s="175">
        <f t="shared" si="31"/>
        <v>4.2</v>
      </c>
      <c r="CW29" s="177">
        <f t="shared" si="32"/>
        <v>2.6</v>
      </c>
      <c r="CX29" s="175">
        <f>ROUND(IF('Indicator Data'!AF29=0,0,IF('Indicator Data'!AF29&gt;CX$3,10,IF('Indicator Data'!AF29&lt;CX$4,0,10-(CX$3-'Indicator Data'!AF29)/(CX$3-CX$4)*10))),1)</f>
        <v>0</v>
      </c>
      <c r="CY29" s="175">
        <f>(ROUND(IF('Indicator Data'!AG29=0,0,IF(LOG('Indicator Data'!AG29)&gt;CY$3,10,IF(LOG('Indicator Data'!AG29)&lt;CY$4,0,10-(CY$3-LOG('Indicator Data'!AG29))/(CY$3-CY$4)*10))),1))</f>
        <v>0</v>
      </c>
      <c r="CZ29" s="177">
        <f t="shared" si="52"/>
        <v>0</v>
      </c>
      <c r="DA29" s="11"/>
      <c r="DB29" s="22"/>
    </row>
    <row r="30" spans="1:106">
      <c r="A30" s="179" t="str">
        <f>'Indicator Data'!A30</f>
        <v>Bulgaria</v>
      </c>
      <c r="B30" s="180" t="str">
        <f>'Indicator Data'!B30</f>
        <v>BGR</v>
      </c>
      <c r="C30" s="178">
        <f>ROUND(IF('Indicator Data'!C30=0,0.1,IF(LOG('Indicator Data'!C30)&gt;C$3,10,IF(LOG('Indicator Data'!C30)&lt;C$4,0,10-(C$3-LOG('Indicator Data'!C30))/(C$3-C$4)*10))),1)</f>
        <v>6.9</v>
      </c>
      <c r="D30" s="171">
        <f>ROUND(IF('Indicator Data'!D30=0,0.1,IF(LOG('Indicator Data'!D30)&gt;D$3,10,IF(LOG('Indicator Data'!D30)&lt;D$4,0,10-(D$3-LOG('Indicator Data'!D30))/(D$3-D$4)*10))),1)</f>
        <v>0.1</v>
      </c>
      <c r="E30" s="172">
        <f t="shared" si="0"/>
        <v>4.3</v>
      </c>
      <c r="F30" s="172">
        <f>(ROUND(IF('Indicator Data'!E30=0,0,IF(LOG('Indicator Data'!E30)&gt;F$3,10,IF(LOG('Indicator Data'!E30)&lt;F$4,0,10-(F$3-LOG('Indicator Data'!E30))/(F$3-F$4)*10))),1))</f>
        <v>4.8</v>
      </c>
      <c r="G30" s="172">
        <f>ROUND(IF('Indicator Data'!F30=0,0,IF(LOG('Indicator Data'!F30)&gt;G$3,10,IF(LOG('Indicator Data'!F30)&lt;G$4,0,10-(G$3-LOG('Indicator Data'!F30))/(G$3-G$4)*10))),1)</f>
        <v>0</v>
      </c>
      <c r="H30" s="171">
        <f>ROUND(IF('Indicator Data'!G30=0,0,IF(LOG('Indicator Data'!G30)&gt;H$3,10,IF(LOG('Indicator Data'!G30)&lt;H$4,0,10-(H$3-LOG('Indicator Data'!G30))/(H$3-H$4)*10))),1)</f>
        <v>0</v>
      </c>
      <c r="I30" s="171">
        <f>ROUND(IF('Indicator Data'!H30=0,0,IF(LOG('Indicator Data'!H30)&gt;I$3,10,IF(LOG('Indicator Data'!H30)&lt;I$4,0,10-(I$3-LOG('Indicator Data'!H30))/(I$3-I$4)*10))),1)</f>
        <v>0</v>
      </c>
      <c r="J30" s="171">
        <f t="shared" si="1"/>
        <v>0</v>
      </c>
      <c r="K30" s="171">
        <f>ROUND(IF('Indicator Data'!I30=0,0,IF(LOG('Indicator Data'!I30)&gt;K$3,10,IF(LOG('Indicator Data'!I30)&lt;K$4,0,10-(K$3-LOG('Indicator Data'!I30))/(K$3-K$4)*10))),1)</f>
        <v>3.5</v>
      </c>
      <c r="L30" s="172">
        <f>ROUND(IF('Indicator Data'!J30=0,0,IF(LOG('Indicator Data'!J30)&gt;L$3,10,IF(LOG('Indicator Data'!J30)&lt;L$4,0,10-(L$3-LOG('Indicator Data'!J30))/(L$3-L$4)*10))),1)</f>
        <v>0</v>
      </c>
      <c r="M30" s="173">
        <f>'Indicator Data'!C30/HLOOKUP('Indicator Data'!$C$3,'Population Data'!$C$3:$M$194,ROW()-4,FALSE)</f>
        <v>2.0370024190295099E-3</v>
      </c>
      <c r="N30" s="173">
        <f>'Indicator Data'!D30/HLOOKUP('Indicator Data'!$D$3,'Population Data'!$C$3:$M$194,ROW()-4,FALSE)</f>
        <v>0</v>
      </c>
      <c r="O30" s="245">
        <f>'Indicator Data'!E30/HLOOKUP('Indicator Data'!$E$3,'Population Data'!$C$3:$M$194,ROW()-4,FALSE)</f>
        <v>2.7904124980264E-3</v>
      </c>
      <c r="P30" s="173">
        <f>'Indicator Data'!F30/HLOOKUP('Indicator Data'!$F$3,'Population Data'!$C$3:$M$194,ROW()-4,FALSE)</f>
        <v>0</v>
      </c>
      <c r="Q30" s="173">
        <f>'Indicator Data'!G30/HLOOKUP('Indicator Data'!$G$3,'Population Data'!$C$3:$M$194,ROW()-4,FALSE)</f>
        <v>0</v>
      </c>
      <c r="R30" s="173">
        <f>'Indicator Data'!H30/HLOOKUP('Indicator Data'!$H$3,'Population Data'!$C$3:$M$194,ROW()-4,FALSE)</f>
        <v>0</v>
      </c>
      <c r="S30" s="173">
        <f>'Indicator Data'!I30/HLOOKUP('Indicator Data'!$I$3,'Population Data'!$C$3:$M$194,ROW()-4,FALSE)</f>
        <v>9.7626334670754383E-5</v>
      </c>
      <c r="T30" s="173">
        <f>'Indicator Data'!J30/HLOOKUP('Indicator Date'!$J28,'Population Data'!$C$3:$M$194,ROW()-4,FALSE)</f>
        <v>0</v>
      </c>
      <c r="U30" s="171">
        <f t="shared" si="2"/>
        <v>10</v>
      </c>
      <c r="V30" s="171">
        <f t="shared" si="3"/>
        <v>0</v>
      </c>
      <c r="W30" s="172">
        <f t="shared" si="4"/>
        <v>7.6</v>
      </c>
      <c r="X30" s="172">
        <f t="shared" si="33"/>
        <v>5.4</v>
      </c>
      <c r="Y30" s="172">
        <f t="shared" si="34"/>
        <v>0</v>
      </c>
      <c r="Z30" s="171">
        <f t="shared" si="5"/>
        <v>0</v>
      </c>
      <c r="AA30" s="171">
        <f t="shared" si="5"/>
        <v>0</v>
      </c>
      <c r="AB30" s="171">
        <f t="shared" si="6"/>
        <v>0</v>
      </c>
      <c r="AC30" s="172">
        <f t="shared" si="35"/>
        <v>2.2999999999999998</v>
      </c>
      <c r="AD30" s="172">
        <f t="shared" si="36"/>
        <v>0</v>
      </c>
      <c r="AE30" s="171">
        <f>ROUND(IF('Indicator Data'!K30=0,0,IF('Indicator Data'!K30&gt;AE$3,10,IF('Indicator Data'!K30&lt;AE$4,0,10-(AE$3-'Indicator Data'!K30)/(AE$3-AE$4)*10))),1)</f>
        <v>1</v>
      </c>
      <c r="AF30" s="174">
        <f t="shared" si="7"/>
        <v>8.5</v>
      </c>
      <c r="AG30" s="174">
        <f t="shared" si="8"/>
        <v>0.1</v>
      </c>
      <c r="AH30" s="172">
        <f t="shared" si="9"/>
        <v>0</v>
      </c>
      <c r="AI30" s="172">
        <f t="shared" si="10"/>
        <v>0</v>
      </c>
      <c r="AJ30" s="174">
        <f t="shared" si="11"/>
        <v>0</v>
      </c>
      <c r="AK30" s="172">
        <f t="shared" si="12"/>
        <v>0</v>
      </c>
      <c r="AL30" s="175">
        <f t="shared" si="13"/>
        <v>6.2</v>
      </c>
      <c r="AM30" s="175">
        <f t="shared" si="14"/>
        <v>5.0999999999999996</v>
      </c>
      <c r="AN30" s="175">
        <f t="shared" si="15"/>
        <v>0</v>
      </c>
      <c r="AO30" s="175">
        <f t="shared" si="16"/>
        <v>0</v>
      </c>
      <c r="AP30" s="175">
        <f t="shared" si="17"/>
        <v>2.9</v>
      </c>
      <c r="AQ30" s="174">
        <f t="shared" si="18"/>
        <v>0.5</v>
      </c>
      <c r="AR30" s="174">
        <f>IF('Indicator Data'!L30="No data","x",IF('Indicator Data'!BW30&lt;1000,"x",ROUND((IF('Indicator Data'!L30&gt;AR$3,10,IF('Indicator Data'!L30&lt;AR$4,0,10-(AR$3-'Indicator Data'!L30)/(AR$3-AR$4)*10))),1)))</f>
        <v>5.8</v>
      </c>
      <c r="AS30" s="175">
        <f t="shared" si="19"/>
        <v>3.2</v>
      </c>
      <c r="AT30" s="176">
        <f>IF('Indicator Data'!M30="No data","x",ROUND(IF('Indicator Data'!M30=0,0,IF(LOG('Indicator Data'!M30)&gt;AT$3,10,IF(LOG('Indicator Data'!M30)&lt;AT$4,0,10-(AT$3-LOG('Indicator Data'!M30))/(AT$3-AT$4)*10))),1))</f>
        <v>8.1999999999999993</v>
      </c>
      <c r="AU30" s="246">
        <f>IF(AT30="x","x",'Indicator Data'!M30/HLOOKUP('Indicator Data'!$M$3,'Population Data'!$C$3:$M$194,ROW()-4,FALSE))</f>
        <v>0.87745714171318323</v>
      </c>
      <c r="AV30" s="176">
        <f t="shared" si="20"/>
        <v>9.6999999999999993</v>
      </c>
      <c r="AW30" s="172">
        <f t="shared" si="37"/>
        <v>9.1</v>
      </c>
      <c r="AX30" s="176" t="str">
        <f>IF('Indicator Data'!N30="No data","x",ROUND(IF('Indicator Data'!N30=0,0,IF(LOG('Indicator Data'!N30)&gt;AX$3,10,IF(LOG('Indicator Data'!N30)&lt;AX$4,0,10-(AX$3-LOG('Indicator Data'!N30))/(AX$3-AX$4)*10))),1))</f>
        <v>x</v>
      </c>
      <c r="AY30" s="246" t="str">
        <f>IF(AX30="x","x",'Indicator Data'!N30/HLOOKUP('Indicator Data'!$N$3,'Population Data'!$C$3:$M$194,ROW()-4,FALSE))</f>
        <v>x</v>
      </c>
      <c r="AZ30" s="176" t="str">
        <f t="shared" si="21"/>
        <v>x</v>
      </c>
      <c r="BA30" s="172" t="str">
        <f t="shared" si="38"/>
        <v>x</v>
      </c>
      <c r="BB30" s="176" t="str">
        <f>IF('Indicator Data'!O30="No data","x",ROUND(IF('Indicator Data'!O30=0,0,IF(LOG('Indicator Data'!O30)&gt;BB$3,10,IF(LOG('Indicator Data'!O30)&lt;BB$4,0,10-(BB$3-LOG('Indicator Data'!O30))/(BB$3-BB$4)*10))),1))</f>
        <v>x</v>
      </c>
      <c r="BC30" s="246" t="str">
        <f>IF(BB30="x","x",'Indicator Data'!O30/HLOOKUP('Indicator Data'!$O$3,'Population Data'!$C$3:$M$194,ROW()-4,FALSE))</f>
        <v>x</v>
      </c>
      <c r="BD30" s="176" t="str">
        <f t="shared" si="22"/>
        <v>x</v>
      </c>
      <c r="BE30" s="172" t="str">
        <f t="shared" si="39"/>
        <v>x</v>
      </c>
      <c r="BF30" s="176" t="str">
        <f>IF('Indicator Data'!P30="No data","x",ROUND(IF('Indicator Data'!P30=0,0,IF(LOG('Indicator Data'!P30)&gt;BF$3,10,IF(LOG('Indicator Data'!P30)&lt;BF$4,0,10-(BF$3-LOG('Indicator Data'!P30))/(BF$3-BF$4)*10))),1))</f>
        <v>x</v>
      </c>
      <c r="BG30" s="246" t="str">
        <f>IF(BF30="x","x",'Indicator Data'!P30/HLOOKUP('Indicator Data'!$P$3,'Population Data'!$C$3:$M$194,ROW()-4,FALSE))</f>
        <v>x</v>
      </c>
      <c r="BH30" s="176" t="str">
        <f t="shared" si="40"/>
        <v>x</v>
      </c>
      <c r="BI30" s="172" t="str">
        <f t="shared" si="41"/>
        <v>x</v>
      </c>
      <c r="BJ30" s="174">
        <f t="shared" si="42"/>
        <v>9.1</v>
      </c>
      <c r="BK30" s="176">
        <f>ROUND(IF('Indicator Data'!Q30=0,0,IF(LOG('Indicator Data'!Q30)&gt;BK$3,10,IF(LOG('Indicator Data'!Q30)&lt;BK$4,0,10-(BK$3-LOG('Indicator Data'!Q30))/(BK$3-BK$4)*10))),1)</f>
        <v>0</v>
      </c>
      <c r="BL30" s="224">
        <f>IF(BK30="x","x",'Indicator Data'!Q30/HLOOKUP('Indicator Data'!$Q$3,'Population Data'!$C$3:$M$194,ROW()-4,FALSE))</f>
        <v>0</v>
      </c>
      <c r="BM30" s="176">
        <f t="shared" si="23"/>
        <v>0</v>
      </c>
      <c r="BN30" s="172">
        <f t="shared" si="24"/>
        <v>0</v>
      </c>
      <c r="BO30" s="176">
        <f>ROUND(IF('Indicator Data'!S30=0,0,IF(LOG('Indicator Data'!S30)&gt;BO$3,10,IF(LOG('Indicator Data'!S30)&lt;BO$4,0,10-(BO$3-LOG('Indicator Data'!S30))/(BO$3-BO$4)*10))),1)</f>
        <v>0</v>
      </c>
      <c r="BP30" s="246">
        <f>IF(BO30="x","x",'Indicator Data'!S30/HLOOKUP('Indicator Data'!$S$3,'Population Data'!$C$3:$M$194,ROW()-4,FALSE))</f>
        <v>0</v>
      </c>
      <c r="BQ30" s="176">
        <f t="shared" si="25"/>
        <v>0</v>
      </c>
      <c r="BR30" s="172">
        <f t="shared" si="43"/>
        <v>0</v>
      </c>
      <c r="BS30" s="176">
        <f>ROUND(IF('Indicator Data'!T30=0,0,IF(LOG('Indicator Data'!T30)&gt;BS$3,10,IF(LOG('Indicator Data'!T30)&lt;BS$4,0,10-(BS$3-LOG('Indicator Data'!T30))/(BS$3-BS$4)*10))),1)</f>
        <v>0</v>
      </c>
      <c r="BT30" s="173">
        <f>IF('Indicator Data'!T30/HLOOKUP('Indicator Data'!$T$3,'Population Data'!$C$3:$M$194,ROW()-4,FALSE)&gt;1,1,'Indicator Data'!T30/HLOOKUP('Indicator Data'!$T$3,'Population Data'!$C$3:$M$194,ROW()-4,FALSE))</f>
        <v>0</v>
      </c>
      <c r="BU30" s="176">
        <f t="shared" si="26"/>
        <v>0</v>
      </c>
      <c r="BV30" s="172">
        <f t="shared" si="44"/>
        <v>0</v>
      </c>
      <c r="BW30" s="176">
        <f>ROUND(IF('Indicator Data'!U30=0,0,IF(LOG('Indicator Data'!U30)&gt;BW$3,10,IF(LOG('Indicator Data'!U30)&lt;BW$4,0,10-(BW$3-LOG('Indicator Data'!U30))/(BW$3-BW$4)*10))),1)</f>
        <v>0</v>
      </c>
      <c r="BX30" s="246">
        <f>IF(BW30="x","x",'Indicator Data'!U30/HLOOKUP('Indicator Data'!$U$3,'Population Data'!$C$3:$M$194,ROW()-4,FALSE))</f>
        <v>0</v>
      </c>
      <c r="BY30" s="176">
        <f t="shared" si="27"/>
        <v>0</v>
      </c>
      <c r="BZ30" s="172">
        <f t="shared" si="45"/>
        <v>0</v>
      </c>
      <c r="CA30" s="174">
        <f t="shared" si="28"/>
        <v>0</v>
      </c>
      <c r="CB30" s="176">
        <f>IF('Indicator Data'!BN30="No data","x",ROUND(IF('Indicator Data'!BN30&gt;CB$3,0,IF('Indicator Data'!BN30&lt;CB$4,10,(CB$3-'Indicator Data'!BN30)/(CB$3-CB$4)*10)),1))</f>
        <v>1.5</v>
      </c>
      <c r="CC30" s="176">
        <f>IF('Indicator Data'!BO30="No data","x",ROUND(IF('Indicator Data'!BO30&gt;CC$3,0,IF('Indicator Data'!BO30&lt;CC$4,10,(CC$3-'Indicator Data'!BO30)/(CC$3-CC$4)*10)),1))</f>
        <v>0.2</v>
      </c>
      <c r="CD30" s="176" t="str">
        <f>IF('Indicator Data'!AA30="No data","x",ROUND(IF('Indicator Data'!AA30&gt;CD$3,0,IF('Indicator Data'!AA30&lt;CD$4,10,(CD$3-'Indicator Data'!AA30)/(CD$3-CD$4)*10)),1))</f>
        <v>x</v>
      </c>
      <c r="CE30" s="172">
        <f t="shared" si="29"/>
        <v>0.9</v>
      </c>
      <c r="CF30" s="176">
        <f>IF('Indicator Data'!V30="No data","x",ROUND(IF(LOG('Indicator Data'!V30)&gt;CF$3,10,IF(LOG('Indicator Data'!V30)&lt;CF$4,0,10-(CF$3-LOG('Indicator Data'!V30))/(CF$3-CF$4)*10)),1))</f>
        <v>6</v>
      </c>
      <c r="CG30" s="176">
        <f>IF('Indicator Data'!W30="No data","x",ROUND(IF('Indicator Data'!W30&gt;CG$3,10,IF('Indicator Data'!W30&lt;CG$4,0,10-(CG$3-'Indicator Data'!W30)/(CG$3-CG$4)*10)),1))</f>
        <v>0</v>
      </c>
      <c r="CH30" s="176">
        <f>IF('Indicator Data'!X30="No data","x",ROUND(IF('Indicator Data'!X30&gt;CH$3,10,IF('Indicator Data'!X30&lt;CH$4,0,10-(CH$3-'Indicator Data'!X30)/(CH$3-CH$4)*10)),1))</f>
        <v>7.7</v>
      </c>
      <c r="CI30" s="176">
        <f>IF('Indicator Data'!Y30="No data","x",ROUND(IF('Indicator Data'!Y30&gt;CI$3,10,IF('Indicator Data'!Y30&lt;CI$4,0,10-(CI$3-'Indicator Data'!Y30)/(CI$3-CI$4)*10)),1))</f>
        <v>0.8</v>
      </c>
      <c r="CJ30" s="172">
        <f t="shared" si="46"/>
        <v>3.6</v>
      </c>
      <c r="CK30" s="174">
        <f t="shared" si="47"/>
        <v>2.7</v>
      </c>
      <c r="CL30" s="176">
        <f>IF('Indicator Data'!AD30="No data","x",ROUND(IF('Indicator Data'!AD30&gt;CL$3,10,IF('Indicator Data'!AD30&lt;CL$4,0,10-(CL$3-'Indicator Data'!AD30)/(CL$3-CL$4)*10)),1))</f>
        <v>0</v>
      </c>
      <c r="CM30" s="176">
        <f>IF('Indicator Data'!AE30="No data","x",ROUND(IF('Indicator Data'!AE30&gt;CM$3,10,IF('Indicator Data'!AE30&lt;CM$4,0,10-(CM$3-'Indicator Data'!AE30)/(CM$3-CM$4)*10)),1))</f>
        <v>0</v>
      </c>
      <c r="CN30" s="172">
        <f t="shared" si="48"/>
        <v>2.4</v>
      </c>
      <c r="CO30" s="176">
        <f>IF('Indicator Data'!Z30="No data","x",ROUND(IF('Indicator Data'!Z30&gt;CO$3,10,IF('Indicator Data'!Z30&lt;CO$4,0,10-(CO$3-'Indicator Data'!Z30)/(CO$3-CO$4)*10)),1))</f>
        <v>0</v>
      </c>
      <c r="CP30" s="172">
        <f t="shared" si="49"/>
        <v>0.6</v>
      </c>
      <c r="CQ30" s="246">
        <f>IF('Indicator Data'!AB30="No data","x",'Indicator Data'!AB30/HLOOKUP('Indicator Date'!$AB28,'Population Data'!$C$3:$M$194,ROW()-4,FALSE))</f>
        <v>3.9044986877990106E-4</v>
      </c>
      <c r="CR30" s="176">
        <f t="shared" si="30"/>
        <v>6.1</v>
      </c>
      <c r="CS30" s="176">
        <f>IF('Indicator Data'!AC30="No data","x",ROUND(IF('Indicator Data'!AC30&gt;CS$3,0,IF('Indicator Data'!AC30&lt;CS$4,10,(CS$3-'Indicator Data'!AC30)/(CS$3-CS$4)*10)),1))</f>
        <v>2</v>
      </c>
      <c r="CT30" s="172">
        <f t="shared" si="50"/>
        <v>4.0999999999999996</v>
      </c>
      <c r="CU30" s="174">
        <f t="shared" si="51"/>
        <v>2.4</v>
      </c>
      <c r="CV30" s="175">
        <f t="shared" si="31"/>
        <v>4.8</v>
      </c>
      <c r="CW30" s="177">
        <f t="shared" si="32"/>
        <v>3.5</v>
      </c>
      <c r="CX30" s="175">
        <f>ROUND(IF('Indicator Data'!AF30=0,0,IF('Indicator Data'!AF30&gt;CX$3,10,IF('Indicator Data'!AF30&lt;CX$4,0,10-(CX$3-'Indicator Data'!AF30)/(CX$3-CX$4)*10))),1)</f>
        <v>0.1</v>
      </c>
      <c r="CY30" s="175">
        <f>(ROUND(IF('Indicator Data'!AG30=0,0,IF(LOG('Indicator Data'!AG30)&gt;CY$3,10,IF(LOG('Indicator Data'!AG30)&lt;CY$4,0,10-(CY$3-LOG('Indicator Data'!AG30))/(CY$3-CY$4)*10))),1))</f>
        <v>0</v>
      </c>
      <c r="CZ30" s="177">
        <f t="shared" si="52"/>
        <v>0.1</v>
      </c>
      <c r="DA30" s="11"/>
      <c r="DB30" s="22"/>
    </row>
    <row r="31" spans="1:106">
      <c r="A31" s="179" t="str">
        <f>'Indicator Data'!A31</f>
        <v>Burkina Faso</v>
      </c>
      <c r="B31" s="180" t="str">
        <f>'Indicator Data'!B31</f>
        <v>BFA</v>
      </c>
      <c r="C31" s="178">
        <f>ROUND(IF('Indicator Data'!C31=0,0.1,IF(LOG('Indicator Data'!C31)&gt;C$3,10,IF(LOG('Indicator Data'!C31)&lt;C$4,0,10-(C$3-LOG('Indicator Data'!C31))/(C$3-C$4)*10))),1)</f>
        <v>0.1</v>
      </c>
      <c r="D31" s="171">
        <f>ROUND(IF('Indicator Data'!D31=0,0.1,IF(LOG('Indicator Data'!D31)&gt;D$3,10,IF(LOG('Indicator Data'!D31)&lt;D$4,0,10-(D$3-LOG('Indicator Data'!D31))/(D$3-D$4)*10))),1)</f>
        <v>0.1</v>
      </c>
      <c r="E31" s="172">
        <f t="shared" si="0"/>
        <v>0.1</v>
      </c>
      <c r="F31" s="172">
        <f>(ROUND(IF('Indicator Data'!E31=0,0,IF(LOG('Indicator Data'!E31)&gt;F$3,10,IF(LOG('Indicator Data'!E31)&lt;F$4,0,10-(F$3-LOG('Indicator Data'!E31))/(F$3-F$4)*10))),1))</f>
        <v>3.4</v>
      </c>
      <c r="G31" s="172">
        <f>ROUND(IF('Indicator Data'!F31=0,0,IF(LOG('Indicator Data'!F31)&gt;G$3,10,IF(LOG('Indicator Data'!F31)&lt;G$4,0,10-(G$3-LOG('Indicator Data'!F31))/(G$3-G$4)*10))),1)</f>
        <v>0</v>
      </c>
      <c r="H31" s="171">
        <f>ROUND(IF('Indicator Data'!G31=0,0,IF(LOG('Indicator Data'!G31)&gt;H$3,10,IF(LOG('Indicator Data'!G31)&lt;H$4,0,10-(H$3-LOG('Indicator Data'!G31))/(H$3-H$4)*10))),1)</f>
        <v>0</v>
      </c>
      <c r="I31" s="171">
        <f>ROUND(IF('Indicator Data'!H31=0,0,IF(LOG('Indicator Data'!H31)&gt;I$3,10,IF(LOG('Indicator Data'!H31)&lt;I$4,0,10-(I$3-LOG('Indicator Data'!H31))/(I$3-I$4)*10))),1)</f>
        <v>0</v>
      </c>
      <c r="J31" s="171">
        <f t="shared" si="1"/>
        <v>0</v>
      </c>
      <c r="K31" s="171">
        <f>ROUND(IF('Indicator Data'!I31=0,0,IF(LOG('Indicator Data'!I31)&gt;K$3,10,IF(LOG('Indicator Data'!I31)&lt;K$4,0,10-(K$3-LOG('Indicator Data'!I31))/(K$3-K$4)*10))),1)</f>
        <v>0</v>
      </c>
      <c r="L31" s="172">
        <f>ROUND(IF('Indicator Data'!J31=0,0,IF(LOG('Indicator Data'!J31)&gt;L$3,10,IF(LOG('Indicator Data'!J31)&lt;L$4,0,10-(L$3-LOG('Indicator Data'!J31))/(L$3-L$4)*10))),1)</f>
        <v>10</v>
      </c>
      <c r="M31" s="173">
        <f>'Indicator Data'!C31/HLOOKUP('Indicator Data'!$C$3,'Population Data'!$C$3:$M$194,ROW()-4,FALSE)</f>
        <v>0</v>
      </c>
      <c r="N31" s="173">
        <f>'Indicator Data'!D31/HLOOKUP('Indicator Data'!$D$3,'Population Data'!$C$3:$M$194,ROW()-4,FALSE)</f>
        <v>0</v>
      </c>
      <c r="O31" s="245">
        <f>'Indicator Data'!E31/HLOOKUP('Indicator Data'!$E$3,'Population Data'!$C$3:$M$194,ROW()-4,FALSE)</f>
        <v>1.8520301591385568E-4</v>
      </c>
      <c r="P31" s="173">
        <f>'Indicator Data'!F31/HLOOKUP('Indicator Data'!$F$3,'Population Data'!$C$3:$M$194,ROW()-4,FALSE)</f>
        <v>0</v>
      </c>
      <c r="Q31" s="173">
        <f>'Indicator Data'!G31/HLOOKUP('Indicator Data'!$G$3,'Population Data'!$C$3:$M$194,ROW()-4,FALSE)</f>
        <v>0</v>
      </c>
      <c r="R31" s="173">
        <f>'Indicator Data'!H31/HLOOKUP('Indicator Data'!$H$3,'Population Data'!$C$3:$M$194,ROW()-4,FALSE)</f>
        <v>0</v>
      </c>
      <c r="S31" s="173">
        <f>'Indicator Data'!I31/HLOOKUP('Indicator Data'!$I$3,'Population Data'!$C$3:$M$194,ROW()-4,FALSE)</f>
        <v>0</v>
      </c>
      <c r="T31" s="173">
        <f>'Indicator Data'!J31/HLOOKUP('Indicator Date'!$J29,'Population Data'!$C$3:$M$194,ROW()-4,FALSE)</f>
        <v>1.9112000496471365E-2</v>
      </c>
      <c r="U31" s="171">
        <f t="shared" si="2"/>
        <v>0</v>
      </c>
      <c r="V31" s="171">
        <f t="shared" si="3"/>
        <v>0</v>
      </c>
      <c r="W31" s="172">
        <f t="shared" si="4"/>
        <v>0</v>
      </c>
      <c r="X31" s="172">
        <f t="shared" si="33"/>
        <v>0.9</v>
      </c>
      <c r="Y31" s="172">
        <f t="shared" si="34"/>
        <v>0</v>
      </c>
      <c r="Z31" s="171">
        <f t="shared" si="5"/>
        <v>0</v>
      </c>
      <c r="AA31" s="171">
        <f t="shared" si="5"/>
        <v>0</v>
      </c>
      <c r="AB31" s="171">
        <f t="shared" si="6"/>
        <v>0</v>
      </c>
      <c r="AC31" s="172">
        <f t="shared" si="35"/>
        <v>0</v>
      </c>
      <c r="AD31" s="172">
        <f t="shared" si="36"/>
        <v>6.4</v>
      </c>
      <c r="AE31" s="171">
        <f>ROUND(IF('Indicator Data'!K31=0,0,IF('Indicator Data'!K31&gt;AE$3,10,IF('Indicator Data'!K31&lt;AE$4,0,10-(AE$3-'Indicator Data'!K31)/(AE$3-AE$4)*10))),1)</f>
        <v>7.6</v>
      </c>
      <c r="AF31" s="174">
        <f t="shared" si="7"/>
        <v>0.1</v>
      </c>
      <c r="AG31" s="174">
        <f t="shared" si="8"/>
        <v>0.1</v>
      </c>
      <c r="AH31" s="172">
        <f t="shared" si="9"/>
        <v>0</v>
      </c>
      <c r="AI31" s="172">
        <f t="shared" si="10"/>
        <v>0</v>
      </c>
      <c r="AJ31" s="174">
        <f t="shared" si="11"/>
        <v>0</v>
      </c>
      <c r="AK31" s="172">
        <f t="shared" si="12"/>
        <v>8.8000000000000007</v>
      </c>
      <c r="AL31" s="175">
        <f t="shared" si="13"/>
        <v>0.1</v>
      </c>
      <c r="AM31" s="175">
        <f t="shared" si="14"/>
        <v>2.2000000000000002</v>
      </c>
      <c r="AN31" s="175">
        <f t="shared" si="15"/>
        <v>0</v>
      </c>
      <c r="AO31" s="175">
        <f t="shared" si="16"/>
        <v>0</v>
      </c>
      <c r="AP31" s="175">
        <f t="shared" si="17"/>
        <v>0</v>
      </c>
      <c r="AQ31" s="174">
        <f t="shared" si="18"/>
        <v>8.1999999999999993</v>
      </c>
      <c r="AR31" s="174">
        <f>IF('Indicator Data'!L31="No data","x",IF('Indicator Data'!BW31&lt;1000,"x",ROUND((IF('Indicator Data'!L31&gt;AR$3,10,IF('Indicator Data'!L31&lt;AR$4,0,10-(AR$3-'Indicator Data'!L31)/(AR$3-AR$4)*10))),1)))</f>
        <v>4.2</v>
      </c>
      <c r="AS31" s="175">
        <f t="shared" si="19"/>
        <v>6.2</v>
      </c>
      <c r="AT31" s="176">
        <f>IF('Indicator Data'!M31="No data","x",ROUND(IF('Indicator Data'!M31=0,0,IF(LOG('Indicator Data'!M31)&gt;AT$3,10,IF(LOG('Indicator Data'!M31)&lt;AT$4,0,10-(AT$3-LOG('Indicator Data'!M31))/(AT$3-AT$4)*10))),1))</f>
        <v>8.6</v>
      </c>
      <c r="AU31" s="246">
        <f>IF(AT31="x","x",'Indicator Data'!M31/HLOOKUP('Indicator Data'!$M$3,'Population Data'!$C$3:$M$194,ROW()-4,FALSE))</f>
        <v>0.46200121164852026</v>
      </c>
      <c r="AV31" s="176">
        <f t="shared" si="20"/>
        <v>5.0999999999999996</v>
      </c>
      <c r="AW31" s="172">
        <f t="shared" si="37"/>
        <v>7.2</v>
      </c>
      <c r="AX31" s="176">
        <f>IF('Indicator Data'!N31="No data","x",ROUND(IF('Indicator Data'!N31=0,0,IF(LOG('Indicator Data'!N31)&gt;AX$3,10,IF(LOG('Indicator Data'!N31)&lt;AX$4,0,10-(AX$3-LOG('Indicator Data'!N31))/(AX$3-AX$4)*10))),1))</f>
        <v>0</v>
      </c>
      <c r="AY31" s="246">
        <f>IF(AX31="x","x",'Indicator Data'!N31/HLOOKUP('Indicator Data'!$N$3,'Population Data'!$C$3:$M$194,ROW()-4,FALSE))</f>
        <v>0</v>
      </c>
      <c r="AZ31" s="176">
        <f t="shared" si="21"/>
        <v>0</v>
      </c>
      <c r="BA31" s="172">
        <f t="shared" si="38"/>
        <v>0</v>
      </c>
      <c r="BB31" s="176">
        <f>IF('Indicator Data'!O31="No data","x",ROUND(IF('Indicator Data'!O31=0,0,IF(LOG('Indicator Data'!O31)&gt;BB$3,10,IF(LOG('Indicator Data'!O31)&lt;BB$4,0,10-(BB$3-LOG('Indicator Data'!O31))/(BB$3-BB$4)*10))),1))</f>
        <v>8.3000000000000007</v>
      </c>
      <c r="BC31" s="246">
        <f>IF(BB31="x","x",'Indicator Data'!O31/HLOOKUP('Indicator Data'!$O$3,'Population Data'!$C$3:$M$194,ROW()-4,FALSE))</f>
        <v>3.7721756825757721E-2</v>
      </c>
      <c r="BD31" s="176">
        <f t="shared" si="22"/>
        <v>3.8</v>
      </c>
      <c r="BE31" s="172">
        <f t="shared" si="39"/>
        <v>6.6</v>
      </c>
      <c r="BF31" s="176">
        <f>IF('Indicator Data'!P31="No data","x",ROUND(IF('Indicator Data'!P31=0,0,IF(LOG('Indicator Data'!P31)&gt;BF$3,10,IF(LOG('Indicator Data'!P31)&lt;BF$4,0,10-(BF$3-LOG('Indicator Data'!P31))/(BF$3-BF$4)*10))),1))</f>
        <v>0</v>
      </c>
      <c r="BG31" s="246">
        <f>IF(BF31="x","x",'Indicator Data'!P31/HLOOKUP('Indicator Data'!$P$3,'Population Data'!$C$3:$M$194,ROW()-4,FALSE))</f>
        <v>0</v>
      </c>
      <c r="BH31" s="176">
        <f t="shared" si="40"/>
        <v>0</v>
      </c>
      <c r="BI31" s="172">
        <f t="shared" si="41"/>
        <v>0</v>
      </c>
      <c r="BJ31" s="174">
        <f t="shared" si="42"/>
        <v>4.3</v>
      </c>
      <c r="BK31" s="176">
        <f>ROUND(IF('Indicator Data'!Q31=0,0,IF(LOG('Indicator Data'!Q31)&gt;BK$3,10,IF(LOG('Indicator Data'!Q31)&lt;BK$4,0,10-(BK$3-LOG('Indicator Data'!Q31))/(BK$3-BK$4)*10))),1)</f>
        <v>9.1</v>
      </c>
      <c r="BL31" s="224">
        <f>IF(BK31="x","x",'Indicator Data'!Q31/HLOOKUP('Indicator Data'!$Q$3,'Population Data'!$C$3:$M$194,ROW()-4,FALSE))</f>
        <v>1.0000000419458741</v>
      </c>
      <c r="BM31" s="176">
        <f t="shared" si="23"/>
        <v>10</v>
      </c>
      <c r="BN31" s="172">
        <f t="shared" si="24"/>
        <v>9.6</v>
      </c>
      <c r="BO31" s="176">
        <f>ROUND(IF('Indicator Data'!S31=0,0,IF(LOG('Indicator Data'!S31)&gt;BO$3,10,IF(LOG('Indicator Data'!S31)&lt;BO$4,0,10-(BO$3-LOG('Indicator Data'!S31))/(BO$3-BO$4)*10))),1)</f>
        <v>8.1</v>
      </c>
      <c r="BP31" s="246">
        <f>IF(BO31="x","x",'Indicator Data'!S31/HLOOKUP('Indicator Data'!$S$3,'Population Data'!$C$3:$M$194,ROW()-4,FALSE))</f>
        <v>0.18558616443864864</v>
      </c>
      <c r="BQ31" s="176">
        <f t="shared" si="25"/>
        <v>2.1</v>
      </c>
      <c r="BR31" s="172">
        <f t="shared" si="43"/>
        <v>5.9</v>
      </c>
      <c r="BS31" s="176">
        <f>ROUND(IF('Indicator Data'!T31=0,0,IF(LOG('Indicator Data'!T31)&gt;BS$3,10,IF(LOG('Indicator Data'!T31)&lt;BS$4,0,10-(BS$3-LOG('Indicator Data'!T31))/(BS$3-BS$4)*10))),1)</f>
        <v>9.1</v>
      </c>
      <c r="BT31" s="173">
        <f>IF('Indicator Data'!T31/HLOOKUP('Indicator Data'!$T$3,'Population Data'!$C$3:$M$194,ROW()-4,FALSE)&gt;1,1,'Indicator Data'!T31/HLOOKUP('Indicator Data'!$T$3,'Population Data'!$C$3:$M$194,ROW()-4,FALSE))</f>
        <v>0.99386570952893227</v>
      </c>
      <c r="BU31" s="176">
        <f t="shared" si="26"/>
        <v>9.9</v>
      </c>
      <c r="BV31" s="172">
        <f t="shared" si="44"/>
        <v>9.6</v>
      </c>
      <c r="BW31" s="176">
        <f>ROUND(IF('Indicator Data'!U31=0,0,IF(LOG('Indicator Data'!U31)&gt;BW$3,10,IF(LOG('Indicator Data'!U31)&lt;BW$4,0,10-(BW$3-LOG('Indicator Data'!U31))/(BW$3-BW$4)*10))),1)</f>
        <v>9.1</v>
      </c>
      <c r="BX31" s="246">
        <f>IF(BW31="x","x",'Indicator Data'!U31/HLOOKUP('Indicator Data'!$U$3,'Population Data'!$C$3:$M$194,ROW()-4,FALSE))</f>
        <v>0.9520236933786802</v>
      </c>
      <c r="BY31" s="176">
        <f t="shared" si="27"/>
        <v>9.5</v>
      </c>
      <c r="BZ31" s="172">
        <f t="shared" si="45"/>
        <v>9.3000000000000007</v>
      </c>
      <c r="CA31" s="174">
        <f t="shared" si="28"/>
        <v>9</v>
      </c>
      <c r="CB31" s="176">
        <f>IF('Indicator Data'!BN31="No data","x",ROUND(IF('Indicator Data'!BN31&gt;CB$3,0,IF('Indicator Data'!BN31&lt;CB$4,10,(CB$3-'Indicator Data'!BN31)/(CB$3-CB$4)*10)),1))</f>
        <v>8.4</v>
      </c>
      <c r="CC31" s="176">
        <f>IF('Indicator Data'!BO31="No data","x",ROUND(IF('Indicator Data'!BO31&gt;CC$3,0,IF('Indicator Data'!BO31&lt;CC$4,10,(CC$3-'Indicator Data'!BO31)/(CC$3-CC$4)*10)),1))</f>
        <v>8.4</v>
      </c>
      <c r="CD31" s="176">
        <f>IF('Indicator Data'!AA31="No data","x",ROUND(IF('Indicator Data'!AA31&gt;CD$3,0,IF('Indicator Data'!AA31&lt;CD$4,10,(CD$3-'Indicator Data'!AA31)/(CD$3-CD$4)*10)),1))</f>
        <v>9.1</v>
      </c>
      <c r="CE31" s="172">
        <f t="shared" si="29"/>
        <v>8.6</v>
      </c>
      <c r="CF31" s="176">
        <f>IF('Indicator Data'!V31="No data","x",ROUND(IF(LOG('Indicator Data'!V31)&gt;CF$3,10,IF(LOG('Indicator Data'!V31)&lt;CF$4,0,10-(CF$3-LOG('Indicator Data'!V31))/(CF$3-CF$4)*10)),1))</f>
        <v>6.4</v>
      </c>
      <c r="CG31" s="176">
        <f>IF('Indicator Data'!W31="No data","x",ROUND(IF('Indicator Data'!W31&gt;CG$3,10,IF('Indicator Data'!W31&lt;CG$4,0,10-(CG$3-'Indicator Data'!W31)/(CG$3-CG$4)*10)),1))</f>
        <v>9</v>
      </c>
      <c r="CH31" s="176">
        <f>IF('Indicator Data'!X31="No data","x",ROUND(IF('Indicator Data'!X31&gt;CH$3,10,IF('Indicator Data'!X31&lt;CH$4,0,10-(CH$3-'Indicator Data'!X31)/(CH$3-CH$4)*10)),1))</f>
        <v>3.3</v>
      </c>
      <c r="CI31" s="176">
        <f>IF('Indicator Data'!Y31="No data","x",ROUND(IF('Indicator Data'!Y31&gt;CI$3,10,IF('Indicator Data'!Y31&lt;CI$4,0,10-(CI$3-'Indicator Data'!Y31)/(CI$3-CI$4)*10)),1))</f>
        <v>9.8000000000000007</v>
      </c>
      <c r="CJ31" s="172">
        <f t="shared" si="46"/>
        <v>7.1</v>
      </c>
      <c r="CK31" s="174">
        <f t="shared" si="47"/>
        <v>7.6</v>
      </c>
      <c r="CL31" s="176">
        <f>IF('Indicator Data'!AD31="No data","x",ROUND(IF('Indicator Data'!AD31&gt;CL$3,10,IF('Indicator Data'!AD31&lt;CL$4,0,10-(CL$3-'Indicator Data'!AD31)/(CL$3-CL$4)*10)),1))</f>
        <v>9.8000000000000007</v>
      </c>
      <c r="CM31" s="176">
        <f>IF('Indicator Data'!AE31="No data","x",ROUND(IF('Indicator Data'!AE31&gt;CM$3,10,IF('Indicator Data'!AE31&lt;CM$4,0,10-(CM$3-'Indicator Data'!AE31)/(CM$3-CM$4)*10)),1))</f>
        <v>6.2</v>
      </c>
      <c r="CN31" s="172">
        <f t="shared" si="48"/>
        <v>7.4</v>
      </c>
      <c r="CO31" s="176">
        <f>IF('Indicator Data'!Z31="No data","x",ROUND(IF('Indicator Data'!Z31&gt;CO$3,10,IF('Indicator Data'!Z31&lt;CO$4,0,10-(CO$3-'Indicator Data'!Z31)/(CO$3-CO$4)*10)),1))</f>
        <v>10</v>
      </c>
      <c r="CP31" s="172">
        <f t="shared" si="49"/>
        <v>9</v>
      </c>
      <c r="CQ31" s="246">
        <f>IF('Indicator Data'!AB31="No data","x",'Indicator Data'!AB31/HLOOKUP('Indicator Date'!$AB29,'Population Data'!$C$3:$M$194,ROW()-4,FALSE))</f>
        <v>8.983596746741473E-5</v>
      </c>
      <c r="CR31" s="176">
        <f t="shared" si="30"/>
        <v>9.1</v>
      </c>
      <c r="CS31" s="176">
        <f>IF('Indicator Data'!AC31="No data","x",ROUND(IF('Indicator Data'!AC31&gt;CS$3,0,IF('Indicator Data'!AC31&lt;CS$4,10,(CS$3-'Indicator Data'!AC31)/(CS$3-CS$4)*10)),1))</f>
        <v>4</v>
      </c>
      <c r="CT31" s="172">
        <f t="shared" si="50"/>
        <v>6.6</v>
      </c>
      <c r="CU31" s="174">
        <f t="shared" si="51"/>
        <v>7.7</v>
      </c>
      <c r="CV31" s="175">
        <f t="shared" si="31"/>
        <v>7.5</v>
      </c>
      <c r="CW31" s="177">
        <f t="shared" si="32"/>
        <v>3</v>
      </c>
      <c r="CX31" s="175">
        <f>ROUND(IF('Indicator Data'!AF31=0,0,IF('Indicator Data'!AF31&gt;CX$3,10,IF('Indicator Data'!AF31&lt;CX$4,0,10-(CX$3-'Indicator Data'!AF31)/(CX$3-CX$4)*10))),1)</f>
        <v>10</v>
      </c>
      <c r="CY31" s="175">
        <f>(ROUND(IF('Indicator Data'!AG31=0,0,IF(LOG('Indicator Data'!AG31)&gt;CY$3,10,IF(LOG('Indicator Data'!AG31)&lt;CY$4,0,10-(CY$3-LOG('Indicator Data'!AG31))/(CY$3-CY$4)*10))),1))</f>
        <v>10</v>
      </c>
      <c r="CZ31" s="177">
        <f t="shared" si="52"/>
        <v>10</v>
      </c>
      <c r="DA31" s="11"/>
      <c r="DB31" s="22"/>
    </row>
    <row r="32" spans="1:106">
      <c r="A32" s="179" t="str">
        <f>'Indicator Data'!A32</f>
        <v>Burundi</v>
      </c>
      <c r="B32" s="180" t="str">
        <f>'Indicator Data'!B32</f>
        <v>BDI</v>
      </c>
      <c r="C32" s="178">
        <f>ROUND(IF('Indicator Data'!C32=0,0.1,IF(LOG('Indicator Data'!C32)&gt;C$3,10,IF(LOG('Indicator Data'!C32)&lt;C$4,0,10-(C$3-LOG('Indicator Data'!C32))/(C$3-C$4)*10))),1)</f>
        <v>7.3</v>
      </c>
      <c r="D32" s="171">
        <f>ROUND(IF('Indicator Data'!D32=0,0.1,IF(LOG('Indicator Data'!D32)&gt;D$3,10,IF(LOG('Indicator Data'!D32)&lt;D$4,0,10-(D$3-LOG('Indicator Data'!D32))/(D$3-D$4)*10))),1)</f>
        <v>0.1</v>
      </c>
      <c r="E32" s="172">
        <f t="shared" si="0"/>
        <v>4.5999999999999996</v>
      </c>
      <c r="F32" s="172">
        <f>(ROUND(IF('Indicator Data'!E32=0,0,IF(LOG('Indicator Data'!E32)&gt;F$3,10,IF(LOG('Indicator Data'!E32)&lt;F$4,0,10-(F$3-LOG('Indicator Data'!E32))/(F$3-F$4)*10))),1))</f>
        <v>3.4</v>
      </c>
      <c r="G32" s="172">
        <f>ROUND(IF('Indicator Data'!F32=0,0,IF(LOG('Indicator Data'!F32)&gt;G$3,10,IF(LOG('Indicator Data'!F32)&lt;G$4,0,10-(G$3-LOG('Indicator Data'!F32))/(G$3-G$4)*10))),1)</f>
        <v>0</v>
      </c>
      <c r="H32" s="171">
        <f>ROUND(IF('Indicator Data'!G32=0,0,IF(LOG('Indicator Data'!G32)&gt;H$3,10,IF(LOG('Indicator Data'!G32)&lt;H$4,0,10-(H$3-LOG('Indicator Data'!G32))/(H$3-H$4)*10))),1)</f>
        <v>0</v>
      </c>
      <c r="I32" s="171">
        <f>ROUND(IF('Indicator Data'!H32=0,0,IF(LOG('Indicator Data'!H32)&gt;I$3,10,IF(LOG('Indicator Data'!H32)&lt;I$4,0,10-(I$3-LOG('Indicator Data'!H32))/(I$3-I$4)*10))),1)</f>
        <v>0</v>
      </c>
      <c r="J32" s="171">
        <f t="shared" si="1"/>
        <v>0</v>
      </c>
      <c r="K32" s="171">
        <f>ROUND(IF('Indicator Data'!I32=0,0,IF(LOG('Indicator Data'!I32)&gt;K$3,10,IF(LOG('Indicator Data'!I32)&lt;K$4,0,10-(K$3-LOG('Indicator Data'!I32))/(K$3-K$4)*10))),1)</f>
        <v>0</v>
      </c>
      <c r="L32" s="172">
        <f>ROUND(IF('Indicator Data'!J32=0,0,IF(LOG('Indicator Data'!J32)&gt;L$3,10,IF(LOG('Indicator Data'!J32)&lt;L$4,0,10-(L$3-LOG('Indicator Data'!J32))/(L$3-L$4)*10))),1)</f>
        <v>9.9</v>
      </c>
      <c r="M32" s="173">
        <f>'Indicator Data'!C32/HLOOKUP('Indicator Data'!$C$3,'Population Data'!$C$3:$M$194,ROW()-4,FALSE)</f>
        <v>1.4137901316472942E-3</v>
      </c>
      <c r="N32" s="173">
        <f>'Indicator Data'!D32/HLOOKUP('Indicator Data'!$D$3,'Population Data'!$C$3:$M$194,ROW()-4,FALSE)</f>
        <v>0</v>
      </c>
      <c r="O32" s="245">
        <f>'Indicator Data'!E32/HLOOKUP('Indicator Data'!$E$3,'Population Data'!$C$3:$M$194,ROW()-4,FALSE)</f>
        <v>3.111061389410696E-4</v>
      </c>
      <c r="P32" s="173">
        <f>'Indicator Data'!F32/HLOOKUP('Indicator Data'!$F$3,'Population Data'!$C$3:$M$194,ROW()-4,FALSE)</f>
        <v>0</v>
      </c>
      <c r="Q32" s="173">
        <f>'Indicator Data'!G32/HLOOKUP('Indicator Data'!$G$3,'Population Data'!$C$3:$M$194,ROW()-4,FALSE)</f>
        <v>0</v>
      </c>
      <c r="R32" s="173">
        <f>'Indicator Data'!H32/HLOOKUP('Indicator Data'!$H$3,'Population Data'!$C$3:$M$194,ROW()-4,FALSE)</f>
        <v>0</v>
      </c>
      <c r="S32" s="173">
        <f>'Indicator Data'!I32/HLOOKUP('Indicator Data'!$I$3,'Population Data'!$C$3:$M$194,ROW()-4,FALSE)</f>
        <v>0</v>
      </c>
      <c r="T32" s="173">
        <f>'Indicator Data'!J32/HLOOKUP('Indicator Date'!$J30,'Population Data'!$C$3:$M$194,ROW()-4,FALSE)</f>
        <v>6.4377723453606615E-3</v>
      </c>
      <c r="U32" s="171">
        <f t="shared" si="2"/>
        <v>7.1</v>
      </c>
      <c r="V32" s="171">
        <f t="shared" si="3"/>
        <v>0</v>
      </c>
      <c r="W32" s="172">
        <f t="shared" si="4"/>
        <v>4.4000000000000004</v>
      </c>
      <c r="X32" s="172">
        <f t="shared" si="33"/>
        <v>1.7</v>
      </c>
      <c r="Y32" s="172">
        <f t="shared" si="34"/>
        <v>0</v>
      </c>
      <c r="Z32" s="171">
        <f t="shared" si="5"/>
        <v>0</v>
      </c>
      <c r="AA32" s="171">
        <f t="shared" si="5"/>
        <v>0</v>
      </c>
      <c r="AB32" s="171">
        <f t="shared" si="6"/>
        <v>0</v>
      </c>
      <c r="AC32" s="172">
        <f t="shared" si="35"/>
        <v>0</v>
      </c>
      <c r="AD32" s="172">
        <f t="shared" si="36"/>
        <v>2.1</v>
      </c>
      <c r="AE32" s="171">
        <f>ROUND(IF('Indicator Data'!K32=0,0,IF('Indicator Data'!K32&gt;AE$3,10,IF('Indicator Data'!K32&lt;AE$4,0,10-(AE$3-'Indicator Data'!K32)/(AE$3-AE$4)*10))),1)</f>
        <v>5.7</v>
      </c>
      <c r="AF32" s="174">
        <f t="shared" si="7"/>
        <v>7.2</v>
      </c>
      <c r="AG32" s="174">
        <f t="shared" si="8"/>
        <v>0.1</v>
      </c>
      <c r="AH32" s="172">
        <f t="shared" si="9"/>
        <v>0</v>
      </c>
      <c r="AI32" s="172">
        <f t="shared" si="10"/>
        <v>0</v>
      </c>
      <c r="AJ32" s="174">
        <f t="shared" si="11"/>
        <v>0</v>
      </c>
      <c r="AK32" s="172">
        <f t="shared" si="12"/>
        <v>7.8</v>
      </c>
      <c r="AL32" s="175">
        <f t="shared" si="13"/>
        <v>4.5</v>
      </c>
      <c r="AM32" s="175">
        <f t="shared" si="14"/>
        <v>2.6</v>
      </c>
      <c r="AN32" s="175">
        <f t="shared" si="15"/>
        <v>0</v>
      </c>
      <c r="AO32" s="175">
        <f t="shared" si="16"/>
        <v>0</v>
      </c>
      <c r="AP32" s="175">
        <f t="shared" si="17"/>
        <v>0</v>
      </c>
      <c r="AQ32" s="174">
        <f t="shared" si="18"/>
        <v>6.8</v>
      </c>
      <c r="AR32" s="174">
        <f>IF('Indicator Data'!L32="No data","x",IF('Indicator Data'!BW32&lt;1000,"x",ROUND((IF('Indicator Data'!L32&gt;AR$3,10,IF('Indicator Data'!L32&lt;AR$4,0,10-(AR$3-'Indicator Data'!L32)/(AR$3-AR$4)*10))),1)))</f>
        <v>0.8</v>
      </c>
      <c r="AS32" s="175">
        <f t="shared" si="19"/>
        <v>3.8</v>
      </c>
      <c r="AT32" s="176">
        <f>IF('Indicator Data'!M32="No data","x",ROUND(IF('Indicator Data'!M32=0,0,IF(LOG('Indicator Data'!M32)&gt;AT$3,10,IF(LOG('Indicator Data'!M32)&lt;AT$4,0,10-(AT$3-LOG('Indicator Data'!M32))/(AT$3-AT$4)*10))),1))</f>
        <v>8.1</v>
      </c>
      <c r="AU32" s="246">
        <f>IF(AT32="x","x",'Indicator Data'!M32/HLOOKUP('Indicator Data'!$M$3,'Population Data'!$C$3:$M$194,ROW()-4,FALSE))</f>
        <v>0.32422729441838516</v>
      </c>
      <c r="AV32" s="176">
        <f t="shared" si="20"/>
        <v>3.6</v>
      </c>
      <c r="AW32" s="172">
        <f t="shared" si="37"/>
        <v>6.4</v>
      </c>
      <c r="AX32" s="176">
        <f>IF('Indicator Data'!N32="No data","x",ROUND(IF('Indicator Data'!N32=0,0,IF(LOG('Indicator Data'!N32)&gt;AX$3,10,IF(LOG('Indicator Data'!N32)&lt;AX$4,0,10-(AX$3-LOG('Indicator Data'!N32))/(AX$3-AX$4)*10))),1))</f>
        <v>7.5</v>
      </c>
      <c r="AY32" s="246">
        <f>IF(AX32="x","x",'Indicator Data'!N32/HLOOKUP('Indicator Data'!$N$3,'Population Data'!$C$3:$M$194,ROW()-4,FALSE))</f>
        <v>2.2709796056522315E-2</v>
      </c>
      <c r="AZ32" s="176">
        <f t="shared" si="21"/>
        <v>4.5</v>
      </c>
      <c r="BA32" s="172">
        <f t="shared" si="38"/>
        <v>6.2</v>
      </c>
      <c r="BB32" s="176">
        <f>IF('Indicator Data'!O32="No data","x",ROUND(IF('Indicator Data'!O32=0,0,IF(LOG('Indicator Data'!O32)&gt;BB$3,10,IF(LOG('Indicator Data'!O32)&lt;BB$4,0,10-(BB$3-LOG('Indicator Data'!O32))/(BB$3-BB$4)*10))),1))</f>
        <v>0</v>
      </c>
      <c r="BC32" s="246">
        <f>IF(BB32="x","x",'Indicator Data'!O32/HLOOKUP('Indicator Data'!$O$3,'Population Data'!$C$3:$M$194,ROW()-4,FALSE))</f>
        <v>0</v>
      </c>
      <c r="BD32" s="176">
        <f t="shared" si="22"/>
        <v>0</v>
      </c>
      <c r="BE32" s="172">
        <f t="shared" si="39"/>
        <v>0</v>
      </c>
      <c r="BF32" s="176">
        <f>IF('Indicator Data'!P32="No data","x",ROUND(IF('Indicator Data'!P32=0,0,IF(LOG('Indicator Data'!P32)&gt;BF$3,10,IF(LOG('Indicator Data'!P32)&lt;BF$4,0,10-(BF$3-LOG('Indicator Data'!P32))/(BF$3-BF$4)*10))),1))</f>
        <v>8.9</v>
      </c>
      <c r="BG32" s="246">
        <f>IF(BF32="x","x",'Indicator Data'!P32/HLOOKUP('Indicator Data'!$P$3,'Population Data'!$C$3:$M$194,ROW()-4,FALSE))</f>
        <v>0.15485062602369778</v>
      </c>
      <c r="BH32" s="176">
        <f t="shared" si="40"/>
        <v>8.4</v>
      </c>
      <c r="BI32" s="172">
        <f t="shared" si="41"/>
        <v>8.6999999999999993</v>
      </c>
      <c r="BJ32" s="174">
        <f t="shared" si="42"/>
        <v>6.1</v>
      </c>
      <c r="BK32" s="176">
        <f>ROUND(IF('Indicator Data'!Q32=0,0,IF(LOG('Indicator Data'!Q32)&gt;BK$3,10,IF(LOG('Indicator Data'!Q32)&lt;BK$4,0,10-(BK$3-LOG('Indicator Data'!Q32))/(BK$3-BK$4)*10))),1)</f>
        <v>8.8000000000000007</v>
      </c>
      <c r="BL32" s="224">
        <f>IF(BK32="x","x",'Indicator Data'!Q32/HLOOKUP('Indicator Data'!$Q$3,'Population Data'!$C$3:$M$194,ROW()-4,FALSE))</f>
        <v>1</v>
      </c>
      <c r="BM32" s="176">
        <f t="shared" si="23"/>
        <v>10</v>
      </c>
      <c r="BN32" s="172">
        <f t="shared" si="24"/>
        <v>9.5</v>
      </c>
      <c r="BO32" s="176">
        <f>ROUND(IF('Indicator Data'!S32=0,0,IF(LOG('Indicator Data'!S32)&gt;BO$3,10,IF(LOG('Indicator Data'!S32)&lt;BO$4,0,10-(BO$3-LOG('Indicator Data'!S32))/(BO$3-BO$4)*10))),1)</f>
        <v>8.6</v>
      </c>
      <c r="BP32" s="246">
        <f>IF(BO32="x","x",'Indicator Data'!S32/HLOOKUP('Indicator Data'!$S$3,'Population Data'!$C$3:$M$194,ROW()-4,FALSE))</f>
        <v>0.71169072971082703</v>
      </c>
      <c r="BQ32" s="176">
        <f t="shared" si="25"/>
        <v>7.9</v>
      </c>
      <c r="BR32" s="172">
        <f t="shared" si="43"/>
        <v>8.3000000000000007</v>
      </c>
      <c r="BS32" s="176">
        <f>ROUND(IF('Indicator Data'!T32=0,0,IF(LOG('Indicator Data'!T32)&gt;BS$3,10,IF(LOG('Indicator Data'!T32)&lt;BS$4,0,10-(BS$3-LOG('Indicator Data'!T32))/(BS$3-BS$4)*10))),1)</f>
        <v>8.3000000000000007</v>
      </c>
      <c r="BT32" s="173">
        <f>IF('Indicator Data'!T32/HLOOKUP('Indicator Data'!$T$3,'Population Data'!$C$3:$M$194,ROW()-4,FALSE)&gt;1,1,'Indicator Data'!T32/HLOOKUP('Indicator Data'!$T$3,'Population Data'!$C$3:$M$194,ROW()-4,FALSE))</f>
        <v>0.50793343240390543</v>
      </c>
      <c r="BU32" s="176">
        <f t="shared" si="26"/>
        <v>5.0999999999999996</v>
      </c>
      <c r="BV32" s="172">
        <f t="shared" si="44"/>
        <v>7</v>
      </c>
      <c r="BW32" s="176">
        <f>ROUND(IF('Indicator Data'!U32=0,0,IF(LOG('Indicator Data'!U32)&gt;BW$3,10,IF(LOG('Indicator Data'!U32)&lt;BW$4,0,10-(BW$3-LOG('Indicator Data'!U32))/(BW$3-BW$4)*10))),1)</f>
        <v>8</v>
      </c>
      <c r="BX32" s="246">
        <f>IF(BW32="x","x",'Indicator Data'!U32/HLOOKUP('Indicator Data'!$U$3,'Population Data'!$C$3:$M$194,ROW()-4,FALSE))</f>
        <v>0.30662342666361969</v>
      </c>
      <c r="BY32" s="176">
        <f t="shared" si="27"/>
        <v>3.1</v>
      </c>
      <c r="BZ32" s="172">
        <f t="shared" si="45"/>
        <v>6.1</v>
      </c>
      <c r="CA32" s="174">
        <f t="shared" si="28"/>
        <v>8</v>
      </c>
      <c r="CB32" s="176">
        <f>IF('Indicator Data'!BN32="No data","x",ROUND(IF('Indicator Data'!BN32&gt;CB$3,0,IF('Indicator Data'!BN32&lt;CB$4,10,(CB$3-'Indicator Data'!BN32)/(CB$3-CB$4)*10)),1))</f>
        <v>6</v>
      </c>
      <c r="CC32" s="176">
        <f>IF('Indicator Data'!BO32="No data","x",ROUND(IF('Indicator Data'!BO32&gt;CC$3,0,IF('Indicator Data'!BO32&lt;CC$4,10,(CC$3-'Indicator Data'!BO32)/(CC$3-CC$4)*10)),1))</f>
        <v>6.3</v>
      </c>
      <c r="CD32" s="176">
        <f>IF('Indicator Data'!AA32="No data","x",ROUND(IF('Indicator Data'!AA32&gt;CD$3,0,IF('Indicator Data'!AA32&lt;CD$4,10,(CD$3-'Indicator Data'!AA32)/(CD$3-CD$4)*10)),1))</f>
        <v>9.4</v>
      </c>
      <c r="CE32" s="172">
        <f t="shared" si="29"/>
        <v>7.2</v>
      </c>
      <c r="CF32" s="176">
        <f>IF('Indicator Data'!V32="No data","x",ROUND(IF(LOG('Indicator Data'!V32)&gt;CF$3,10,IF(LOG('Indicator Data'!V32)&lt;CF$4,0,10-(CF$3-LOG('Indicator Data'!V32))/(CF$3-CF$4)*10)),1))</f>
        <v>9</v>
      </c>
      <c r="CG32" s="176">
        <f>IF('Indicator Data'!W32="No data","x",ROUND(IF('Indicator Data'!W32&gt;CG$3,10,IF('Indicator Data'!W32&lt;CG$4,0,10-(CG$3-'Indicator Data'!W32)/(CG$3-CG$4)*10)),1))</f>
        <v>10</v>
      </c>
      <c r="CH32" s="176">
        <f>IF('Indicator Data'!X32="No data","x",ROUND(IF('Indicator Data'!X32&gt;CH$3,10,IF('Indicator Data'!X32&lt;CH$4,0,10-(CH$3-'Indicator Data'!X32)/(CH$3-CH$4)*10)),1))</f>
        <v>1.5</v>
      </c>
      <c r="CI32" s="176">
        <f>IF('Indicator Data'!Y32="No data","x",ROUND(IF('Indicator Data'!Y32&gt;CI$3,10,IF('Indicator Data'!Y32&lt;CI$4,0,10-(CI$3-'Indicator Data'!Y32)/(CI$3-CI$4)*10)),1))</f>
        <v>7.1</v>
      </c>
      <c r="CJ32" s="172">
        <f t="shared" si="46"/>
        <v>6.9</v>
      </c>
      <c r="CK32" s="174">
        <f t="shared" si="47"/>
        <v>7</v>
      </c>
      <c r="CL32" s="176">
        <f>IF('Indicator Data'!AD32="No data","x",ROUND(IF('Indicator Data'!AD32&gt;CL$3,10,IF('Indicator Data'!AD32&lt;CL$4,0,10-(CL$3-'Indicator Data'!AD32)/(CL$3-CL$4)*10)),1))</f>
        <v>4.0999999999999996</v>
      </c>
      <c r="CM32" s="176">
        <f>IF('Indicator Data'!AE32="No data","x",ROUND(IF('Indicator Data'!AE32&gt;CM$3,10,IF('Indicator Data'!AE32&lt;CM$4,0,10-(CM$3-'Indicator Data'!AE32)/(CM$3-CM$4)*10)),1))</f>
        <v>7</v>
      </c>
      <c r="CN32" s="172">
        <f t="shared" si="48"/>
        <v>6.5</v>
      </c>
      <c r="CO32" s="176">
        <f>IF('Indicator Data'!Z32="No data","x",ROUND(IF('Indicator Data'!Z32&gt;CO$3,10,IF('Indicator Data'!Z32&lt;CO$4,0,10-(CO$3-'Indicator Data'!Z32)/(CO$3-CO$4)*10)),1))</f>
        <v>0.5</v>
      </c>
      <c r="CP32" s="172">
        <f t="shared" si="49"/>
        <v>5.6</v>
      </c>
      <c r="CQ32" s="246">
        <f>IF('Indicator Data'!AB32="No data","x",'Indicator Data'!AB32/HLOOKUP('Indicator Date'!$AB30,'Population Data'!$C$3:$M$194,ROW()-4,FALSE))</f>
        <v>1.3616425045451887E-4</v>
      </c>
      <c r="CR32" s="176">
        <f t="shared" si="30"/>
        <v>8.6</v>
      </c>
      <c r="CS32" s="176">
        <f>IF('Indicator Data'!AC32="No data","x",ROUND(IF('Indicator Data'!AC32&gt;CS$3,0,IF('Indicator Data'!AC32&lt;CS$4,10,(CS$3-'Indicator Data'!AC32)/(CS$3-CS$4)*10)),1))</f>
        <v>6</v>
      </c>
      <c r="CT32" s="172">
        <f t="shared" si="50"/>
        <v>7.3</v>
      </c>
      <c r="CU32" s="174">
        <f t="shared" si="51"/>
        <v>6.5</v>
      </c>
      <c r="CV32" s="175">
        <f t="shared" si="31"/>
        <v>7</v>
      </c>
      <c r="CW32" s="177">
        <f t="shared" si="32"/>
        <v>3</v>
      </c>
      <c r="CX32" s="175">
        <f>ROUND(IF('Indicator Data'!AF32=0,0,IF('Indicator Data'!AF32&gt;CX$3,10,IF('Indicator Data'!AF32&lt;CX$4,0,10-(CX$3-'Indicator Data'!AF32)/(CX$3-CX$4)*10))),1)</f>
        <v>7</v>
      </c>
      <c r="CY32" s="175">
        <f>(ROUND(IF('Indicator Data'!AG32=0,0,IF(LOG('Indicator Data'!AG32)&gt;CY$3,10,IF(LOG('Indicator Data'!AG32)&lt;CY$4,0,10-(CY$3-LOG('Indicator Data'!AG32))/(CY$3-CY$4)*10))),1))</f>
        <v>6</v>
      </c>
      <c r="CZ32" s="177">
        <f t="shared" si="52"/>
        <v>6.5</v>
      </c>
      <c r="DA32" s="11"/>
      <c r="DB32" s="22"/>
    </row>
    <row r="33" spans="1:106">
      <c r="A33" s="179" t="str">
        <f>'Indicator Data'!A33</f>
        <v>Cabo Verde</v>
      </c>
      <c r="B33" s="180" t="str">
        <f>'Indicator Data'!B33</f>
        <v>CPV</v>
      </c>
      <c r="C33" s="178">
        <f>ROUND(IF('Indicator Data'!C33=0,0.1,IF(LOG('Indicator Data'!C33)&gt;C$3,10,IF(LOG('Indicator Data'!C33)&lt;C$4,0,10-(C$3-LOG('Indicator Data'!C33))/(C$3-C$4)*10))),1)</f>
        <v>0.1</v>
      </c>
      <c r="D33" s="171">
        <f>ROUND(IF('Indicator Data'!D33=0,0.1,IF(LOG('Indicator Data'!D33)&gt;D$3,10,IF(LOG('Indicator Data'!D33)&lt;D$4,0,10-(D$3-LOG('Indicator Data'!D33))/(D$3-D$4)*10))),1)</f>
        <v>0.1</v>
      </c>
      <c r="E33" s="172">
        <f t="shared" si="0"/>
        <v>0.1</v>
      </c>
      <c r="F33" s="172">
        <f>(ROUND(IF('Indicator Data'!E33=0,0,IF(LOG('Indicator Data'!E33)&gt;F$3,10,IF(LOG('Indicator Data'!E33)&lt;F$4,0,10-(F$3-LOG('Indicator Data'!E33))/(F$3-F$4)*10))),1))</f>
        <v>0</v>
      </c>
      <c r="G33" s="172">
        <f>ROUND(IF('Indicator Data'!F33=0,0,IF(LOG('Indicator Data'!F33)&gt;G$3,10,IF(LOG('Indicator Data'!F33)&lt;G$4,0,10-(G$3-LOG('Indicator Data'!F33))/(G$3-G$4)*10))),1)</f>
        <v>0</v>
      </c>
      <c r="H33" s="171">
        <f>ROUND(IF('Indicator Data'!G33=0,0,IF(LOG('Indicator Data'!G33)&gt;H$3,10,IF(LOG('Indicator Data'!G33)&lt;H$4,0,10-(H$3-LOG('Indicator Data'!G33))/(H$3-H$4)*10))),1)</f>
        <v>0</v>
      </c>
      <c r="I33" s="171">
        <f>ROUND(IF('Indicator Data'!H33=0,0,IF(LOG('Indicator Data'!H33)&gt;I$3,10,IF(LOG('Indicator Data'!H33)&lt;I$4,0,10-(I$3-LOG('Indicator Data'!H33))/(I$3-I$4)*10))),1)</f>
        <v>0</v>
      </c>
      <c r="J33" s="171">
        <f t="shared" si="1"/>
        <v>0</v>
      </c>
      <c r="K33" s="171">
        <f>ROUND(IF('Indicator Data'!I33=0,0,IF(LOG('Indicator Data'!I33)&gt;K$3,10,IF(LOG('Indicator Data'!I33)&lt;K$4,0,10-(K$3-LOG('Indicator Data'!I33))/(K$3-K$4)*10))),1)</f>
        <v>0</v>
      </c>
      <c r="L33" s="172">
        <f>ROUND(IF('Indicator Data'!J33=0,0,IF(LOG('Indicator Data'!J33)&gt;L$3,10,IF(LOG('Indicator Data'!J33)&lt;L$4,0,10-(L$3-LOG('Indicator Data'!J33))/(L$3-L$4)*10))),1)</f>
        <v>6.6</v>
      </c>
      <c r="M33" s="173">
        <f>'Indicator Data'!C33/HLOOKUP('Indicator Data'!$C$3,'Population Data'!$C$3:$M$194,ROW()-4,FALSE)</f>
        <v>0</v>
      </c>
      <c r="N33" s="173">
        <f>'Indicator Data'!D33/HLOOKUP('Indicator Data'!$D$3,'Population Data'!$C$3:$M$194,ROW()-4,FALSE)</f>
        <v>0</v>
      </c>
      <c r="O33" s="245">
        <f>'Indicator Data'!E33/HLOOKUP('Indicator Data'!$E$3,'Population Data'!$C$3:$M$194,ROW()-4,FALSE)</f>
        <v>0</v>
      </c>
      <c r="P33" s="173">
        <f>'Indicator Data'!F33/HLOOKUP('Indicator Data'!$F$3,'Population Data'!$C$3:$M$194,ROW()-4,FALSE)</f>
        <v>0</v>
      </c>
      <c r="Q33" s="173">
        <f>'Indicator Data'!G33/HLOOKUP('Indicator Data'!$G$3,'Population Data'!$C$3:$M$194,ROW()-4,FALSE)</f>
        <v>0</v>
      </c>
      <c r="R33" s="173">
        <f>'Indicator Data'!H33/HLOOKUP('Indicator Data'!$H$3,'Population Data'!$C$3:$M$194,ROW()-4,FALSE)</f>
        <v>0</v>
      </c>
      <c r="S33" s="173">
        <f>'Indicator Data'!I33/HLOOKUP('Indicator Data'!$I$3,'Population Data'!$C$3:$M$194,ROW()-4,FALSE)</f>
        <v>0</v>
      </c>
      <c r="T33" s="173">
        <f>'Indicator Data'!J33/HLOOKUP('Indicator Date'!$J31,'Population Data'!$C$3:$M$194,ROW()-4,FALSE)</f>
        <v>7.3781431799363403E-3</v>
      </c>
      <c r="U33" s="171">
        <f t="shared" si="2"/>
        <v>0</v>
      </c>
      <c r="V33" s="171">
        <f t="shared" si="3"/>
        <v>0</v>
      </c>
      <c r="W33" s="172">
        <f t="shared" si="4"/>
        <v>0</v>
      </c>
      <c r="X33" s="172">
        <f t="shared" si="33"/>
        <v>0</v>
      </c>
      <c r="Y33" s="172">
        <f t="shared" si="34"/>
        <v>0</v>
      </c>
      <c r="Z33" s="171">
        <f t="shared" si="5"/>
        <v>0</v>
      </c>
      <c r="AA33" s="171">
        <f t="shared" si="5"/>
        <v>0</v>
      </c>
      <c r="AB33" s="171">
        <f t="shared" si="6"/>
        <v>0</v>
      </c>
      <c r="AC33" s="172">
        <f t="shared" si="35"/>
        <v>0</v>
      </c>
      <c r="AD33" s="172">
        <f t="shared" si="36"/>
        <v>2.5</v>
      </c>
      <c r="AE33" s="171">
        <f>ROUND(IF('Indicator Data'!K33=0,0,IF('Indicator Data'!K33&gt;AE$3,10,IF('Indicator Data'!K33&lt;AE$4,0,10-(AE$3-'Indicator Data'!K33)/(AE$3-AE$4)*10))),1)</f>
        <v>4.8</v>
      </c>
      <c r="AF33" s="174">
        <f t="shared" si="7"/>
        <v>0.1</v>
      </c>
      <c r="AG33" s="174">
        <f t="shared" si="8"/>
        <v>0.1</v>
      </c>
      <c r="AH33" s="172">
        <f t="shared" si="9"/>
        <v>0</v>
      </c>
      <c r="AI33" s="172">
        <f t="shared" si="10"/>
        <v>0</v>
      </c>
      <c r="AJ33" s="174">
        <f t="shared" si="11"/>
        <v>0</v>
      </c>
      <c r="AK33" s="172">
        <f t="shared" si="12"/>
        <v>4.9000000000000004</v>
      </c>
      <c r="AL33" s="175">
        <f t="shared" si="13"/>
        <v>0.1</v>
      </c>
      <c r="AM33" s="175">
        <f t="shared" si="14"/>
        <v>0</v>
      </c>
      <c r="AN33" s="175">
        <f t="shared" si="15"/>
        <v>0</v>
      </c>
      <c r="AO33" s="175">
        <f t="shared" si="16"/>
        <v>0</v>
      </c>
      <c r="AP33" s="175">
        <f t="shared" si="17"/>
        <v>0</v>
      </c>
      <c r="AQ33" s="174">
        <f t="shared" si="18"/>
        <v>4.9000000000000004</v>
      </c>
      <c r="AR33" s="174" t="str">
        <f>IF('Indicator Data'!L33="No data","x",IF('Indicator Data'!BW33&lt;1000,"x",ROUND((IF('Indicator Data'!L33&gt;AR$3,10,IF('Indicator Data'!L33&lt;AR$4,0,10-(AR$3-'Indicator Data'!L33)/(AR$3-AR$4)*10))),1)))</f>
        <v>x</v>
      </c>
      <c r="AS33" s="175">
        <f t="shared" si="19"/>
        <v>4.9000000000000004</v>
      </c>
      <c r="AT33" s="176">
        <f>IF('Indicator Data'!M33="No data","x",ROUND(IF('Indicator Data'!M33=0,0,IF(LOG('Indicator Data'!M33)&gt;AT$3,10,IF(LOG('Indicator Data'!M33)&lt;AT$4,0,10-(AT$3-LOG('Indicator Data'!M33))/(AT$3-AT$4)*10))),1))</f>
        <v>6.1</v>
      </c>
      <c r="AU33" s="246">
        <f>IF(AT33="x","x",'Indicator Data'!M33/HLOOKUP('Indicator Data'!$M$3,'Population Data'!$C$3:$M$194,ROW()-4,FALSE))</f>
        <v>0.32910513457443907</v>
      </c>
      <c r="AV33" s="176">
        <f t="shared" si="20"/>
        <v>3.7</v>
      </c>
      <c r="AW33" s="172">
        <f t="shared" si="37"/>
        <v>5</v>
      </c>
      <c r="AX33" s="176" t="str">
        <f>IF('Indicator Data'!N33="No data","x",ROUND(IF('Indicator Data'!N33=0,0,IF(LOG('Indicator Data'!N33)&gt;AX$3,10,IF(LOG('Indicator Data'!N33)&lt;AX$4,0,10-(AX$3-LOG('Indicator Data'!N33))/(AX$3-AX$4)*10))),1))</f>
        <v>x</v>
      </c>
      <c r="AY33" s="246" t="str">
        <f>IF(AX33="x","x",'Indicator Data'!N33/HLOOKUP('Indicator Data'!$N$3,'Population Data'!$C$3:$M$194,ROW()-4,FALSE))</f>
        <v>x</v>
      </c>
      <c r="AZ33" s="176" t="str">
        <f t="shared" si="21"/>
        <v>x</v>
      </c>
      <c r="BA33" s="172" t="str">
        <f t="shared" si="38"/>
        <v>x</v>
      </c>
      <c r="BB33" s="176" t="str">
        <f>IF('Indicator Data'!O33="No data","x",ROUND(IF('Indicator Data'!O33=0,0,IF(LOG('Indicator Data'!O33)&gt;BB$3,10,IF(LOG('Indicator Data'!O33)&lt;BB$4,0,10-(BB$3-LOG('Indicator Data'!O33))/(BB$3-BB$4)*10))),1))</f>
        <v>x</v>
      </c>
      <c r="BC33" s="246" t="str">
        <f>IF(BB33="x","x",'Indicator Data'!O33/HLOOKUP('Indicator Data'!$O$3,'Population Data'!$C$3:$M$194,ROW()-4,FALSE))</f>
        <v>x</v>
      </c>
      <c r="BD33" s="176" t="str">
        <f t="shared" si="22"/>
        <v>x</v>
      </c>
      <c r="BE33" s="172" t="str">
        <f t="shared" si="39"/>
        <v>x</v>
      </c>
      <c r="BF33" s="176" t="str">
        <f>IF('Indicator Data'!P33="No data","x",ROUND(IF('Indicator Data'!P33=0,0,IF(LOG('Indicator Data'!P33)&gt;BF$3,10,IF(LOG('Indicator Data'!P33)&lt;BF$4,0,10-(BF$3-LOG('Indicator Data'!P33))/(BF$3-BF$4)*10))),1))</f>
        <v>x</v>
      </c>
      <c r="BG33" s="246" t="str">
        <f>IF(BF33="x","x",'Indicator Data'!P33/HLOOKUP('Indicator Data'!$P$3,'Population Data'!$C$3:$M$194,ROW()-4,FALSE))</f>
        <v>x</v>
      </c>
      <c r="BH33" s="176" t="str">
        <f t="shared" si="40"/>
        <v>x</v>
      </c>
      <c r="BI33" s="172" t="str">
        <f t="shared" si="41"/>
        <v>x</v>
      </c>
      <c r="BJ33" s="174">
        <f t="shared" si="42"/>
        <v>5</v>
      </c>
      <c r="BK33" s="176">
        <f>ROUND(IF('Indicator Data'!Q33=0,0,IF(LOG('Indicator Data'!Q33)&gt;BK$3,10,IF(LOG('Indicator Data'!Q33)&lt;BK$4,0,10-(BK$3-LOG('Indicator Data'!Q33))/(BK$3-BK$4)*10))),1)</f>
        <v>6</v>
      </c>
      <c r="BL33" s="224">
        <f>IF(BK33="x","x",'Indicator Data'!Q33/HLOOKUP('Indicator Data'!$Q$3,'Population Data'!$C$3:$M$194,ROW()-4,FALSE))</f>
        <v>0.25999999896602094</v>
      </c>
      <c r="BM33" s="176">
        <f t="shared" si="23"/>
        <v>2.6</v>
      </c>
      <c r="BN33" s="172">
        <f t="shared" si="24"/>
        <v>4.5</v>
      </c>
      <c r="BO33" s="176">
        <f>ROUND(IF('Indicator Data'!S33=0,0,IF(LOG('Indicator Data'!S33)&gt;BO$3,10,IF(LOG('Indicator Data'!S33)&lt;BO$4,0,10-(BO$3-LOG('Indicator Data'!S33))/(BO$3-BO$4)*10))),1)</f>
        <v>0</v>
      </c>
      <c r="BP33" s="246">
        <f>IF(BO33="x","x",'Indicator Data'!S33/HLOOKUP('Indicator Data'!$S$3,'Population Data'!$C$3:$M$194,ROW()-4,FALSE))</f>
        <v>0</v>
      </c>
      <c r="BQ33" s="176">
        <f t="shared" si="25"/>
        <v>0</v>
      </c>
      <c r="BR33" s="172">
        <f t="shared" si="43"/>
        <v>0</v>
      </c>
      <c r="BS33" s="176">
        <f>ROUND(IF('Indicator Data'!T33=0,0,IF(LOG('Indicator Data'!T33)&gt;BS$3,10,IF(LOG('Indicator Data'!T33)&lt;BS$4,0,10-(BS$3-LOG('Indicator Data'!T33))/(BS$3-BS$4)*10))),1)</f>
        <v>6.7</v>
      </c>
      <c r="BT33" s="173">
        <f>IF('Indicator Data'!T33/HLOOKUP('Indicator Data'!$T$3,'Population Data'!$C$3:$M$194,ROW()-4,FALSE)&gt;1,1,'Indicator Data'!T33/HLOOKUP('Indicator Data'!$T$3,'Population Data'!$C$3:$M$194,ROW()-4,FALSE))</f>
        <v>0.7719732952167303</v>
      </c>
      <c r="BU33" s="176">
        <f t="shared" si="26"/>
        <v>7.7</v>
      </c>
      <c r="BV33" s="172">
        <f t="shared" si="44"/>
        <v>7.2</v>
      </c>
      <c r="BW33" s="176">
        <f>ROUND(IF('Indicator Data'!U33=0,0,IF(LOG('Indicator Data'!U33)&gt;BW$3,10,IF(LOG('Indicator Data'!U33)&lt;BW$4,0,10-(BW$3-LOG('Indicator Data'!U33))/(BW$3-BW$4)*10))),1)</f>
        <v>6.7</v>
      </c>
      <c r="BX33" s="246">
        <f>IF(BW33="x","x",'Indicator Data'!U33/HLOOKUP('Indicator Data'!$U$3,'Population Data'!$C$3:$M$194,ROW()-4,FALSE))</f>
        <v>0.81593141451640383</v>
      </c>
      <c r="BY33" s="176">
        <f t="shared" si="27"/>
        <v>8.1999999999999993</v>
      </c>
      <c r="BZ33" s="172">
        <f t="shared" si="45"/>
        <v>7.5</v>
      </c>
      <c r="CA33" s="174">
        <f t="shared" si="28"/>
        <v>5.4</v>
      </c>
      <c r="CB33" s="176">
        <f>IF('Indicator Data'!BN33="No data","x",ROUND(IF('Indicator Data'!BN33&gt;CB$3,0,IF('Indicator Data'!BN33&lt;CB$4,10,(CB$3-'Indicator Data'!BN33)/(CB$3-CB$4)*10)),1))</f>
        <v>1.9</v>
      </c>
      <c r="CC33" s="176">
        <f>IF('Indicator Data'!BO33="No data","x",ROUND(IF('Indicator Data'!BO33&gt;CC$3,0,IF('Indicator Data'!BO33&lt;CC$4,10,(CC$3-'Indicator Data'!BO33)/(CC$3-CC$4)*10)),1))</f>
        <v>1.7</v>
      </c>
      <c r="CD33" s="176" t="str">
        <f>IF('Indicator Data'!AA33="No data","x",ROUND(IF('Indicator Data'!AA33&gt;CD$3,0,IF('Indicator Data'!AA33&lt;CD$4,10,(CD$3-'Indicator Data'!AA33)/(CD$3-CD$4)*10)),1))</f>
        <v>x</v>
      </c>
      <c r="CE33" s="172">
        <f t="shared" si="29"/>
        <v>1.8</v>
      </c>
      <c r="CF33" s="176">
        <f>IF('Indicator Data'!V33="No data","x",ROUND(IF(LOG('Indicator Data'!V33)&gt;CF$3,10,IF(LOG('Indicator Data'!V33)&lt;CF$4,0,10-(CF$3-LOG('Indicator Data'!V33))/(CF$3-CF$4)*10)),1))</f>
        <v>7.2</v>
      </c>
      <c r="CG33" s="176">
        <f>IF('Indicator Data'!W33="No data","x",ROUND(IF('Indicator Data'!W33&gt;CG$3,10,IF('Indicator Data'!W33&lt;CG$4,0,10-(CG$3-'Indicator Data'!W33)/(CG$3-CG$4)*10)),1))</f>
        <v>3.1</v>
      </c>
      <c r="CH33" s="176">
        <f>IF('Indicator Data'!X33="No data","x",ROUND(IF('Indicator Data'!X33&gt;CH$3,10,IF('Indicator Data'!X33&lt;CH$4,0,10-(CH$3-'Indicator Data'!X33)/(CH$3-CH$4)*10)),1))</f>
        <v>6.8</v>
      </c>
      <c r="CI33" s="176" t="str">
        <f>IF('Indicator Data'!Y33="No data","x",ROUND(IF('Indicator Data'!Y33&gt;CI$3,10,IF('Indicator Data'!Y33&lt;CI$4,0,10-(CI$3-'Indicator Data'!Y33)/(CI$3-CI$4)*10)),1))</f>
        <v>x</v>
      </c>
      <c r="CJ33" s="172">
        <f t="shared" si="46"/>
        <v>5.7</v>
      </c>
      <c r="CK33" s="174">
        <f t="shared" si="47"/>
        <v>4.4000000000000004</v>
      </c>
      <c r="CL33" s="176">
        <f>IF('Indicator Data'!AD33="No data","x",ROUND(IF('Indicator Data'!AD33&gt;CL$3,10,IF('Indicator Data'!AD33&lt;CL$4,0,10-(CL$3-'Indicator Data'!AD33)/(CL$3-CL$4)*10)),1))</f>
        <v>5.2</v>
      </c>
      <c r="CM33" s="176">
        <f>IF('Indicator Data'!AE33="No data","x",ROUND(IF('Indicator Data'!AE33&gt;CM$3,10,IF('Indicator Data'!AE33&lt;CM$4,0,10-(CM$3-'Indicator Data'!AE33)/(CM$3-CM$4)*10)),1))</f>
        <v>1.2</v>
      </c>
      <c r="CN33" s="172">
        <f t="shared" si="48"/>
        <v>4.7</v>
      </c>
      <c r="CO33" s="176">
        <f>IF('Indicator Data'!Z33="No data","x",ROUND(IF('Indicator Data'!Z33&gt;CO$3,10,IF('Indicator Data'!Z33&lt;CO$4,0,10-(CO$3-'Indicator Data'!Z33)/(CO$3-CO$4)*10)),1))</f>
        <v>2.8</v>
      </c>
      <c r="CP33" s="172">
        <f t="shared" si="49"/>
        <v>2.1</v>
      </c>
      <c r="CQ33" s="246">
        <f>IF('Indicator Data'!AB33="No data","x",'Indicator Data'!AB33/HLOOKUP('Indicator Date'!$AB31,'Population Data'!$C$3:$M$194,ROW()-4,FALSE))</f>
        <v>7.8781236760375482E-5</v>
      </c>
      <c r="CR33" s="176">
        <f t="shared" si="30"/>
        <v>9.1999999999999993</v>
      </c>
      <c r="CS33" s="176">
        <f>IF('Indicator Data'!AC33="No data","x",ROUND(IF('Indicator Data'!AC33&gt;CS$3,0,IF('Indicator Data'!AC33&lt;CS$4,10,(CS$3-'Indicator Data'!AC33)/(CS$3-CS$4)*10)),1))</f>
        <v>2</v>
      </c>
      <c r="CT33" s="172">
        <f t="shared" si="50"/>
        <v>5.6</v>
      </c>
      <c r="CU33" s="174">
        <f t="shared" si="51"/>
        <v>4.0999999999999996</v>
      </c>
      <c r="CV33" s="175">
        <f t="shared" si="31"/>
        <v>4.7</v>
      </c>
      <c r="CW33" s="177">
        <f t="shared" si="32"/>
        <v>1.7</v>
      </c>
      <c r="CX33" s="175">
        <f>ROUND(IF('Indicator Data'!AF33=0,0,IF('Indicator Data'!AF33&gt;CX$3,10,IF('Indicator Data'!AF33&lt;CX$4,0,10-(CX$3-'Indicator Data'!AF33)/(CX$3-CX$4)*10))),1)</f>
        <v>0.1</v>
      </c>
      <c r="CY33" s="175">
        <f>(ROUND(IF('Indicator Data'!AG33=0,0,IF(LOG('Indicator Data'!AG33)&gt;CY$3,10,IF(LOG('Indicator Data'!AG33)&lt;CY$4,0,10-(CY$3-LOG('Indicator Data'!AG33))/(CY$3-CY$4)*10))),1))</f>
        <v>0</v>
      </c>
      <c r="CZ33" s="177">
        <f t="shared" si="52"/>
        <v>0.1</v>
      </c>
      <c r="DA33" s="11"/>
      <c r="DB33" s="22"/>
    </row>
    <row r="34" spans="1:106">
      <c r="A34" s="179" t="str">
        <f>'Indicator Data'!A34</f>
        <v>Cambodia</v>
      </c>
      <c r="B34" s="180" t="str">
        <f>'Indicator Data'!B34</f>
        <v>KHM</v>
      </c>
      <c r="C34" s="178">
        <f>ROUND(IF('Indicator Data'!C34=0,0.1,IF(LOG('Indicator Data'!C34)&gt;C$3,10,IF(LOG('Indicator Data'!C34)&lt;C$4,0,10-(C$3-LOG('Indicator Data'!C34))/(C$3-C$4)*10))),1)</f>
        <v>0.1</v>
      </c>
      <c r="D34" s="171">
        <f>ROUND(IF('Indicator Data'!D34=0,0.1,IF(LOG('Indicator Data'!D34)&gt;D$3,10,IF(LOG('Indicator Data'!D34)&lt;D$4,0,10-(D$3-LOG('Indicator Data'!D34))/(D$3-D$4)*10))),1)</f>
        <v>0.1</v>
      </c>
      <c r="E34" s="172">
        <f t="shared" si="0"/>
        <v>0.1</v>
      </c>
      <c r="F34" s="172">
        <f>(ROUND(IF('Indicator Data'!E34=0,0,IF(LOG('Indicator Data'!E34)&gt;F$3,10,IF(LOG('Indicator Data'!E34)&lt;F$4,0,10-(F$3-LOG('Indicator Data'!E34))/(F$3-F$4)*10))),1))</f>
        <v>8.1</v>
      </c>
      <c r="G34" s="172">
        <f>ROUND(IF('Indicator Data'!F34=0,0,IF(LOG('Indicator Data'!F34)&gt;G$3,10,IF(LOG('Indicator Data'!F34)&lt;G$4,0,10-(G$3-LOG('Indicator Data'!F34))/(G$3-G$4)*10))),1)</f>
        <v>3</v>
      </c>
      <c r="H34" s="171">
        <f>ROUND(IF('Indicator Data'!G34=0,0,IF(LOG('Indicator Data'!G34)&gt;H$3,10,IF(LOG('Indicator Data'!G34)&lt;H$4,0,10-(H$3-LOG('Indicator Data'!G34))/(H$3-H$4)*10))),1)</f>
        <v>5.6</v>
      </c>
      <c r="I34" s="171">
        <f>ROUND(IF('Indicator Data'!H34=0,0,IF(LOG('Indicator Data'!H34)&gt;I$3,10,IF(LOG('Indicator Data'!H34)&lt;I$4,0,10-(I$3-LOG('Indicator Data'!H34))/(I$3-I$4)*10))),1)</f>
        <v>0</v>
      </c>
      <c r="J34" s="171">
        <f t="shared" si="1"/>
        <v>3.3</v>
      </c>
      <c r="K34" s="171">
        <f>ROUND(IF('Indicator Data'!I34=0,0,IF(LOG('Indicator Data'!I34)&gt;K$3,10,IF(LOG('Indicator Data'!I34)&lt;K$4,0,10-(K$3-LOG('Indicator Data'!I34))/(K$3-K$4)*10))),1)</f>
        <v>4.7</v>
      </c>
      <c r="L34" s="172">
        <f>ROUND(IF('Indicator Data'!J34=0,0,IF(LOG('Indicator Data'!J34)&gt;L$3,10,IF(LOG('Indicator Data'!J34)&lt;L$4,0,10-(L$3-LOG('Indicator Data'!J34))/(L$3-L$4)*10))),1)</f>
        <v>10</v>
      </c>
      <c r="M34" s="173">
        <f>'Indicator Data'!C34/HLOOKUP('Indicator Data'!$C$3,'Population Data'!$C$3:$M$194,ROW()-4,FALSE)</f>
        <v>0</v>
      </c>
      <c r="N34" s="173">
        <f>'Indicator Data'!D34/HLOOKUP('Indicator Data'!$D$3,'Population Data'!$C$3:$M$194,ROW()-4,FALSE)</f>
        <v>0</v>
      </c>
      <c r="O34" s="245">
        <f>'Indicator Data'!E34/HLOOKUP('Indicator Data'!$E$3,'Population Data'!$C$3:$M$194,ROW()-4,FALSE)</f>
        <v>2.7199062548567337E-2</v>
      </c>
      <c r="P34" s="173">
        <f>'Indicator Data'!F34/HLOOKUP('Indicator Data'!$F$3,'Population Data'!$C$3:$M$194,ROW()-4,FALSE)</f>
        <v>1.6276280869022637E-7</v>
      </c>
      <c r="Q34" s="173">
        <f>'Indicator Data'!G34/HLOOKUP('Indicator Data'!$G$3,'Population Data'!$C$3:$M$194,ROW()-4,FALSE)</f>
        <v>8.4501552680035048E-4</v>
      </c>
      <c r="R34" s="173">
        <f>'Indicator Data'!H34/HLOOKUP('Indicator Data'!$H$3,'Population Data'!$C$3:$M$194,ROW()-4,FALSE)</f>
        <v>0</v>
      </c>
      <c r="S34" s="173">
        <f>'Indicator Data'!I34/HLOOKUP('Indicator Data'!$I$3,'Population Data'!$C$3:$M$194,ROW()-4,FALSE)</f>
        <v>1.2664779049812062E-4</v>
      </c>
      <c r="T34" s="173">
        <f>'Indicator Data'!J34/HLOOKUP('Indicator Date'!$J32,'Population Data'!$C$3:$M$194,ROW()-4,FALSE)</f>
        <v>1.5101841633966242E-2</v>
      </c>
      <c r="U34" s="171">
        <f t="shared" si="2"/>
        <v>0</v>
      </c>
      <c r="V34" s="171">
        <f t="shared" si="3"/>
        <v>0</v>
      </c>
      <c r="W34" s="172">
        <f t="shared" si="4"/>
        <v>0</v>
      </c>
      <c r="X34" s="172">
        <f t="shared" si="33"/>
        <v>9.1999999999999993</v>
      </c>
      <c r="Y34" s="172">
        <f t="shared" si="34"/>
        <v>2.6</v>
      </c>
      <c r="Z34" s="171">
        <f t="shared" si="5"/>
        <v>0.1</v>
      </c>
      <c r="AA34" s="171">
        <f t="shared" si="5"/>
        <v>0</v>
      </c>
      <c r="AB34" s="171">
        <f t="shared" si="6"/>
        <v>0.1</v>
      </c>
      <c r="AC34" s="172">
        <f t="shared" si="35"/>
        <v>2.7</v>
      </c>
      <c r="AD34" s="172">
        <f t="shared" si="36"/>
        <v>5</v>
      </c>
      <c r="AE34" s="171">
        <f>ROUND(IF('Indicator Data'!K34=0,0,IF('Indicator Data'!K34&gt;AE$3,10,IF('Indicator Data'!K34&lt;AE$4,0,10-(AE$3-'Indicator Data'!K34)/(AE$3-AE$4)*10))),1)</f>
        <v>4.8</v>
      </c>
      <c r="AF34" s="174">
        <f t="shared" si="7"/>
        <v>0.1</v>
      </c>
      <c r="AG34" s="174">
        <f t="shared" si="8"/>
        <v>0.1</v>
      </c>
      <c r="AH34" s="172">
        <f t="shared" si="9"/>
        <v>2.9</v>
      </c>
      <c r="AI34" s="172">
        <f t="shared" si="10"/>
        <v>0</v>
      </c>
      <c r="AJ34" s="174">
        <f t="shared" si="11"/>
        <v>1.6</v>
      </c>
      <c r="AK34" s="172">
        <f t="shared" si="12"/>
        <v>8.5</v>
      </c>
      <c r="AL34" s="175">
        <f t="shared" si="13"/>
        <v>0.1</v>
      </c>
      <c r="AM34" s="175">
        <f t="shared" si="14"/>
        <v>8.6999999999999993</v>
      </c>
      <c r="AN34" s="175">
        <f t="shared" si="15"/>
        <v>2.8</v>
      </c>
      <c r="AO34" s="175">
        <f t="shared" si="16"/>
        <v>1.8</v>
      </c>
      <c r="AP34" s="175">
        <f t="shared" si="17"/>
        <v>3.8</v>
      </c>
      <c r="AQ34" s="174">
        <f t="shared" si="18"/>
        <v>6.7</v>
      </c>
      <c r="AR34" s="174">
        <f>IF('Indicator Data'!L34="No data","x",IF('Indicator Data'!BW34&lt;1000,"x",ROUND((IF('Indicator Data'!L34&gt;AR$3,10,IF('Indicator Data'!L34&lt;AR$4,0,10-(AR$3-'Indicator Data'!L34)/(AR$3-AR$4)*10))),1)))</f>
        <v>1.7</v>
      </c>
      <c r="AS34" s="175">
        <f t="shared" si="19"/>
        <v>4.2</v>
      </c>
      <c r="AT34" s="176">
        <f>IF('Indicator Data'!M34="No data","x",ROUND(IF('Indicator Data'!M34=0,0,IF(LOG('Indicator Data'!M34)&gt;AT$3,10,IF(LOG('Indicator Data'!M34)&lt;AT$4,0,10-(AT$3-LOG('Indicator Data'!M34))/(AT$3-AT$4)*10))),1))</f>
        <v>8.1999999999999993</v>
      </c>
      <c r="AU34" s="246">
        <f>IF(AT34="x","x",'Indicator Data'!M34/HLOOKUP('Indicator Data'!$M$3,'Population Data'!$C$3:$M$194,ROW()-4,FALSE))</f>
        <v>0.34593423244583366</v>
      </c>
      <c r="AV34" s="176">
        <f t="shared" si="20"/>
        <v>3.8</v>
      </c>
      <c r="AW34" s="172">
        <f t="shared" si="37"/>
        <v>6.5</v>
      </c>
      <c r="AX34" s="176" t="str">
        <f>IF('Indicator Data'!N34="No data","x",ROUND(IF('Indicator Data'!N34=0,0,IF(LOG('Indicator Data'!N34)&gt;AX$3,10,IF(LOG('Indicator Data'!N34)&lt;AX$4,0,10-(AX$3-LOG('Indicator Data'!N34))/(AX$3-AX$4)*10))),1))</f>
        <v>x</v>
      </c>
      <c r="AY34" s="246" t="str">
        <f>IF(AX34="x","x",'Indicator Data'!N34/HLOOKUP('Indicator Data'!$N$3,'Population Data'!$C$3:$M$194,ROW()-4,FALSE))</f>
        <v>x</v>
      </c>
      <c r="AZ34" s="176" t="str">
        <f t="shared" si="21"/>
        <v>x</v>
      </c>
      <c r="BA34" s="172" t="str">
        <f t="shared" si="38"/>
        <v>x</v>
      </c>
      <c r="BB34" s="176" t="str">
        <f>IF('Indicator Data'!O34="No data","x",ROUND(IF('Indicator Data'!O34=0,0,IF(LOG('Indicator Data'!O34)&gt;BB$3,10,IF(LOG('Indicator Data'!O34)&lt;BB$4,0,10-(BB$3-LOG('Indicator Data'!O34))/(BB$3-BB$4)*10))),1))</f>
        <v>x</v>
      </c>
      <c r="BC34" s="246" t="str">
        <f>IF(BB34="x","x",'Indicator Data'!O34/HLOOKUP('Indicator Data'!$O$3,'Population Data'!$C$3:$M$194,ROW()-4,FALSE))</f>
        <v>x</v>
      </c>
      <c r="BD34" s="176" t="str">
        <f t="shared" si="22"/>
        <v>x</v>
      </c>
      <c r="BE34" s="172" t="str">
        <f t="shared" si="39"/>
        <v>x</v>
      </c>
      <c r="BF34" s="176" t="str">
        <f>IF('Indicator Data'!P34="No data","x",ROUND(IF('Indicator Data'!P34=0,0,IF(LOG('Indicator Data'!P34)&gt;BF$3,10,IF(LOG('Indicator Data'!P34)&lt;BF$4,0,10-(BF$3-LOG('Indicator Data'!P34))/(BF$3-BF$4)*10))),1))</f>
        <v>x</v>
      </c>
      <c r="BG34" s="246" t="str">
        <f>IF(BF34="x","x",'Indicator Data'!P34/HLOOKUP('Indicator Data'!$P$3,'Population Data'!$C$3:$M$194,ROW()-4,FALSE))</f>
        <v>x</v>
      </c>
      <c r="BH34" s="176" t="str">
        <f t="shared" si="40"/>
        <v>x</v>
      </c>
      <c r="BI34" s="172" t="str">
        <f t="shared" si="41"/>
        <v>x</v>
      </c>
      <c r="BJ34" s="174">
        <f t="shared" si="42"/>
        <v>6.5</v>
      </c>
      <c r="BK34" s="176">
        <f>ROUND(IF('Indicator Data'!Q34=0,0,IF(LOG('Indicator Data'!Q34)&gt;BK$3,10,IF(LOG('Indicator Data'!Q34)&lt;BK$4,0,10-(BK$3-LOG('Indicator Data'!Q34))/(BK$3-BK$4)*10))),1)</f>
        <v>8.6999999999999993</v>
      </c>
      <c r="BL34" s="224">
        <f>IF(BK34="x","x",'Indicator Data'!Q34/HLOOKUP('Indicator Data'!$Q$3,'Population Data'!$C$3:$M$194,ROW()-4,FALSE))</f>
        <v>0.71140000258149716</v>
      </c>
      <c r="BM34" s="176">
        <f t="shared" si="23"/>
        <v>7.1</v>
      </c>
      <c r="BN34" s="172">
        <f t="shared" si="24"/>
        <v>8</v>
      </c>
      <c r="BO34" s="176">
        <f>ROUND(IF('Indicator Data'!S34=0,0,IF(LOG('Indicator Data'!S34)&gt;BO$3,10,IF(LOG('Indicator Data'!S34)&lt;BO$4,0,10-(BO$3-LOG('Indicator Data'!S34))/(BO$3-BO$4)*10))),1)</f>
        <v>8.5</v>
      </c>
      <c r="BP34" s="246">
        <f>IF(BO34="x","x",'Indicator Data'!S34/HLOOKUP('Indicator Data'!$S$3,'Population Data'!$C$3:$M$194,ROW()-4,FALSE))</f>
        <v>0.5620530892490746</v>
      </c>
      <c r="BQ34" s="176">
        <f t="shared" si="25"/>
        <v>6.2</v>
      </c>
      <c r="BR34" s="172">
        <f t="shared" si="43"/>
        <v>7.5</v>
      </c>
      <c r="BS34" s="176">
        <f>ROUND(IF('Indicator Data'!T34=0,0,IF(LOG('Indicator Data'!T34)&gt;BS$3,10,IF(LOG('Indicator Data'!T34)&lt;BS$4,0,10-(BS$3-LOG('Indicator Data'!T34))/(BS$3-BS$4)*10))),1)</f>
        <v>8.9</v>
      </c>
      <c r="BT34" s="173">
        <f>IF('Indicator Data'!T34/HLOOKUP('Indicator Data'!$T$3,'Population Data'!$C$3:$M$194,ROW()-4,FALSE)&gt;1,1,'Indicator Data'!T34/HLOOKUP('Indicator Data'!$T$3,'Population Data'!$C$3:$M$194,ROW()-4,FALSE))</f>
        <v>0.97342874282196312</v>
      </c>
      <c r="BU34" s="176">
        <f t="shared" si="26"/>
        <v>9.6999999999999993</v>
      </c>
      <c r="BV34" s="172">
        <f t="shared" si="44"/>
        <v>9.3000000000000007</v>
      </c>
      <c r="BW34" s="176">
        <f>ROUND(IF('Indicator Data'!U34=0,0,IF(LOG('Indicator Data'!U34)&gt;BW$3,10,IF(LOG('Indicator Data'!U34)&lt;BW$4,0,10-(BW$3-LOG('Indicator Data'!U34))/(BW$3-BW$4)*10))),1)</f>
        <v>8.9</v>
      </c>
      <c r="BX34" s="246">
        <f>IF(BW34="x","x",'Indicator Data'!U34/HLOOKUP('Indicator Data'!$U$3,'Population Data'!$C$3:$M$194,ROW()-4,FALSE))</f>
        <v>0.99252224365747455</v>
      </c>
      <c r="BY34" s="176">
        <f t="shared" si="27"/>
        <v>9.9</v>
      </c>
      <c r="BZ34" s="172">
        <f t="shared" si="45"/>
        <v>9.5</v>
      </c>
      <c r="CA34" s="174">
        <f t="shared" si="28"/>
        <v>8.6999999999999993</v>
      </c>
      <c r="CB34" s="176">
        <f>IF('Indicator Data'!BN34="No data","x",ROUND(IF('Indicator Data'!BN34&gt;CB$3,0,IF('Indicator Data'!BN34&lt;CB$4,10,(CB$3-'Indicator Data'!BN34)/(CB$3-CB$4)*10)),1))</f>
        <v>2.6</v>
      </c>
      <c r="CC34" s="176">
        <f>IF('Indicator Data'!BO34="No data","x",ROUND(IF('Indicator Data'!BO34&gt;CC$3,0,IF('Indicator Data'!BO34&lt;CC$4,10,(CC$3-'Indicator Data'!BO34)/(CC$3-CC$4)*10)),1))</f>
        <v>3.7</v>
      </c>
      <c r="CD34" s="176">
        <f>IF('Indicator Data'!AA34="No data","x",ROUND(IF('Indicator Data'!AA34&gt;CD$3,0,IF('Indicator Data'!AA34&lt;CD$4,10,(CD$3-'Indicator Data'!AA34)/(CD$3-CD$4)*10)),1))</f>
        <v>1.7</v>
      </c>
      <c r="CE34" s="172">
        <f t="shared" si="29"/>
        <v>2.7</v>
      </c>
      <c r="CF34" s="176">
        <f>IF('Indicator Data'!V34="No data","x",ROUND(IF(LOG('Indicator Data'!V34)&gt;CF$3,10,IF(LOG('Indicator Data'!V34)&lt;CF$4,0,10-(CF$3-LOG('Indicator Data'!V34))/(CF$3-CF$4)*10)),1))</f>
        <v>6.6</v>
      </c>
      <c r="CG34" s="176">
        <f>IF('Indicator Data'!W34="No data","x",ROUND(IF('Indicator Data'!W34&gt;CG$3,10,IF('Indicator Data'!W34&lt;CG$4,0,10-(CG$3-'Indicator Data'!W34)/(CG$3-CG$4)*10)),1))</f>
        <v>5.7</v>
      </c>
      <c r="CH34" s="176">
        <f>IF('Indicator Data'!X34="No data","x",ROUND(IF('Indicator Data'!X34&gt;CH$3,10,IF('Indicator Data'!X34&lt;CH$4,0,10-(CH$3-'Indicator Data'!X34)/(CH$3-CH$4)*10)),1))</f>
        <v>2.6</v>
      </c>
      <c r="CI34" s="176">
        <f>IF('Indicator Data'!Y34="No data","x",ROUND(IF('Indicator Data'!Y34&gt;CI$3,10,IF('Indicator Data'!Y34&lt;CI$4,0,10-(CI$3-'Indicator Data'!Y34)/(CI$3-CI$4)*10)),1))</f>
        <v>6.5</v>
      </c>
      <c r="CJ34" s="172">
        <f t="shared" si="46"/>
        <v>5.4</v>
      </c>
      <c r="CK34" s="174">
        <f t="shared" si="47"/>
        <v>4.5</v>
      </c>
      <c r="CL34" s="176">
        <f>IF('Indicator Data'!AD34="No data","x",ROUND(IF('Indicator Data'!AD34&gt;CL$3,10,IF('Indicator Data'!AD34&lt;CL$4,0,10-(CL$3-'Indicator Data'!AD34)/(CL$3-CL$4)*10)),1))</f>
        <v>4.7</v>
      </c>
      <c r="CM34" s="176">
        <f>IF('Indicator Data'!AE34="No data","x",ROUND(IF('Indicator Data'!AE34&gt;CM$3,10,IF('Indicator Data'!AE34&lt;CM$4,0,10-(CM$3-'Indicator Data'!AE34)/(CM$3-CM$4)*10)),1))</f>
        <v>3.5</v>
      </c>
      <c r="CN34" s="172">
        <f t="shared" si="48"/>
        <v>4.9000000000000004</v>
      </c>
      <c r="CO34" s="176">
        <f>IF('Indicator Data'!Z34="No data","x",ROUND(IF('Indicator Data'!Z34&gt;CO$3,10,IF('Indicator Data'!Z34&lt;CO$4,0,10-(CO$3-'Indicator Data'!Z34)/(CO$3-CO$4)*10)),1))</f>
        <v>4</v>
      </c>
      <c r="CP34" s="172">
        <f t="shared" si="49"/>
        <v>3</v>
      </c>
      <c r="CQ34" s="246">
        <f>IF('Indicator Data'!AB34="No data","x",'Indicator Data'!AB34/HLOOKUP('Indicator Date'!$AB32,'Population Data'!$C$3:$M$194,ROW()-4,FALSE))</f>
        <v>7.5322009611947271E-4</v>
      </c>
      <c r="CR34" s="176">
        <f t="shared" si="30"/>
        <v>2.5</v>
      </c>
      <c r="CS34" s="176">
        <f>IF('Indicator Data'!AC34="No data","x",ROUND(IF('Indicator Data'!AC34&gt;CS$3,0,IF('Indicator Data'!AC34&lt;CS$4,10,(CS$3-'Indicator Data'!AC34)/(CS$3-CS$4)*10)),1))</f>
        <v>4</v>
      </c>
      <c r="CT34" s="172">
        <f t="shared" si="50"/>
        <v>3.3</v>
      </c>
      <c r="CU34" s="174">
        <f t="shared" si="51"/>
        <v>3.7</v>
      </c>
      <c r="CV34" s="175">
        <f t="shared" si="31"/>
        <v>6.3</v>
      </c>
      <c r="CW34" s="177">
        <f t="shared" si="32"/>
        <v>4.5999999999999996</v>
      </c>
      <c r="CX34" s="175">
        <f>ROUND(IF('Indicator Data'!AF34=0,0,IF('Indicator Data'!AF34&gt;CX$3,10,IF('Indicator Data'!AF34&lt;CX$4,0,10-(CX$3-'Indicator Data'!AF34)/(CX$3-CX$4)*10))),1)</f>
        <v>0.5</v>
      </c>
      <c r="CY34" s="175">
        <f>(ROUND(IF('Indicator Data'!AG34=0,0,IF(LOG('Indicator Data'!AG34)&gt;CY$3,10,IF(LOG('Indicator Data'!AG34)&lt;CY$4,0,10-(CY$3-LOG('Indicator Data'!AG34))/(CY$3-CY$4)*10))),1))</f>
        <v>0</v>
      </c>
      <c r="CZ34" s="177">
        <f t="shared" si="52"/>
        <v>0.3</v>
      </c>
      <c r="DA34" s="11"/>
      <c r="DB34" s="22"/>
    </row>
    <row r="35" spans="1:106">
      <c r="A35" s="179" t="str">
        <f>'Indicator Data'!A35</f>
        <v>Cameroon</v>
      </c>
      <c r="B35" s="180" t="str">
        <f>'Indicator Data'!B35</f>
        <v>CMR</v>
      </c>
      <c r="C35" s="178">
        <f>ROUND(IF('Indicator Data'!C35=0,0.1,IF(LOG('Indicator Data'!C35)&gt;C$3,10,IF(LOG('Indicator Data'!C35)&lt;C$4,0,10-(C$3-LOG('Indicator Data'!C35))/(C$3-C$4)*10))),1)</f>
        <v>0.1</v>
      </c>
      <c r="D35" s="171">
        <f>ROUND(IF('Indicator Data'!D35=0,0.1,IF(LOG('Indicator Data'!D35)&gt;D$3,10,IF(LOG('Indicator Data'!D35)&lt;D$4,0,10-(D$3-LOG('Indicator Data'!D35))/(D$3-D$4)*10))),1)</f>
        <v>0.1</v>
      </c>
      <c r="E35" s="172">
        <f t="shared" si="0"/>
        <v>0.1</v>
      </c>
      <c r="F35" s="172">
        <f>(ROUND(IF('Indicator Data'!E35=0,0,IF(LOG('Indicator Data'!E35)&gt;F$3,10,IF(LOG('Indicator Data'!E35)&lt;F$4,0,10-(F$3-LOG('Indicator Data'!E35))/(F$3-F$4)*10))),1))</f>
        <v>6.9</v>
      </c>
      <c r="G35" s="172">
        <f>ROUND(IF('Indicator Data'!F35=0,0,IF(LOG('Indicator Data'!F35)&gt;G$3,10,IF(LOG('Indicator Data'!F35)&lt;G$4,0,10-(G$3-LOG('Indicator Data'!F35))/(G$3-G$4)*10))),1)</f>
        <v>0</v>
      </c>
      <c r="H35" s="171">
        <f>ROUND(IF('Indicator Data'!G35=0,0,IF(LOG('Indicator Data'!G35)&gt;H$3,10,IF(LOG('Indicator Data'!G35)&lt;H$4,0,10-(H$3-LOG('Indicator Data'!G35))/(H$3-H$4)*10))),1)</f>
        <v>0</v>
      </c>
      <c r="I35" s="171">
        <f>ROUND(IF('Indicator Data'!H35=0,0,IF(LOG('Indicator Data'!H35)&gt;I$3,10,IF(LOG('Indicator Data'!H35)&lt;I$4,0,10-(I$3-LOG('Indicator Data'!H35))/(I$3-I$4)*10))),1)</f>
        <v>0</v>
      </c>
      <c r="J35" s="171">
        <f t="shared" si="1"/>
        <v>0</v>
      </c>
      <c r="K35" s="171">
        <f>ROUND(IF('Indicator Data'!I35=0,0,IF(LOG('Indicator Data'!I35)&gt;K$3,10,IF(LOG('Indicator Data'!I35)&lt;K$4,0,10-(K$3-LOG('Indicator Data'!I35))/(K$3-K$4)*10))),1)</f>
        <v>3.9</v>
      </c>
      <c r="L35" s="172">
        <f>ROUND(IF('Indicator Data'!J35=0,0,IF(LOG('Indicator Data'!J35)&gt;L$3,10,IF(LOG('Indicator Data'!J35)&lt;L$4,0,10-(L$3-LOG('Indicator Data'!J35))/(L$3-L$4)*10))),1)</f>
        <v>9.6999999999999993</v>
      </c>
      <c r="M35" s="173">
        <f>'Indicator Data'!C35/HLOOKUP('Indicator Data'!$C$3,'Population Data'!$C$3:$M$194,ROW()-4,FALSE)</f>
        <v>0</v>
      </c>
      <c r="N35" s="173">
        <f>'Indicator Data'!D35/HLOOKUP('Indicator Data'!$D$3,'Population Data'!$C$3:$M$194,ROW()-4,FALSE)</f>
        <v>0</v>
      </c>
      <c r="O35" s="245">
        <f>'Indicator Data'!E35/HLOOKUP('Indicator Data'!$E$3,'Population Data'!$C$3:$M$194,ROW()-4,FALSE)</f>
        <v>5.0254567973806469E-3</v>
      </c>
      <c r="P35" s="173">
        <f>'Indicator Data'!F35/HLOOKUP('Indicator Data'!$F$3,'Population Data'!$C$3:$M$194,ROW()-4,FALSE)</f>
        <v>0</v>
      </c>
      <c r="Q35" s="173">
        <f>'Indicator Data'!G35/HLOOKUP('Indicator Data'!$G$3,'Population Data'!$C$3:$M$194,ROW()-4,FALSE)</f>
        <v>0</v>
      </c>
      <c r="R35" s="173">
        <f>'Indicator Data'!H35/HLOOKUP('Indicator Data'!$H$3,'Population Data'!$C$3:$M$194,ROW()-4,FALSE)</f>
        <v>0</v>
      </c>
      <c r="S35" s="173">
        <f>'Indicator Data'!I35/HLOOKUP('Indicator Data'!$I$3,'Population Data'!$C$3:$M$194,ROW()-4,FALSE)</f>
        <v>3.3496087872903946E-5</v>
      </c>
      <c r="T35" s="173">
        <f>'Indicator Data'!J35/HLOOKUP('Indicator Date'!$J33,'Population Data'!$C$3:$M$194,ROW()-4,FALSE)</f>
        <v>2.515565617475935E-3</v>
      </c>
      <c r="U35" s="171">
        <f t="shared" si="2"/>
        <v>0</v>
      </c>
      <c r="V35" s="171">
        <f t="shared" si="3"/>
        <v>0</v>
      </c>
      <c r="W35" s="172">
        <f t="shared" si="4"/>
        <v>0</v>
      </c>
      <c r="X35" s="172">
        <f t="shared" si="33"/>
        <v>6.4</v>
      </c>
      <c r="Y35" s="172">
        <f t="shared" si="34"/>
        <v>0</v>
      </c>
      <c r="Z35" s="171">
        <f t="shared" si="5"/>
        <v>0</v>
      </c>
      <c r="AA35" s="171">
        <f t="shared" si="5"/>
        <v>0</v>
      </c>
      <c r="AB35" s="171">
        <f t="shared" si="6"/>
        <v>0</v>
      </c>
      <c r="AC35" s="172">
        <f t="shared" si="35"/>
        <v>1</v>
      </c>
      <c r="AD35" s="172">
        <f t="shared" si="36"/>
        <v>0.8</v>
      </c>
      <c r="AE35" s="171">
        <f>ROUND(IF('Indicator Data'!K35=0,0,IF('Indicator Data'!K35&gt;AE$3,10,IF('Indicator Data'!K35&lt;AE$4,0,10-(AE$3-'Indicator Data'!K35)/(AE$3-AE$4)*10))),1)</f>
        <v>4.8</v>
      </c>
      <c r="AF35" s="174">
        <f t="shared" si="7"/>
        <v>0.1</v>
      </c>
      <c r="AG35" s="174">
        <f t="shared" si="8"/>
        <v>0.1</v>
      </c>
      <c r="AH35" s="172">
        <f t="shared" si="9"/>
        <v>0</v>
      </c>
      <c r="AI35" s="172">
        <f t="shared" si="10"/>
        <v>0</v>
      </c>
      <c r="AJ35" s="174">
        <f t="shared" si="11"/>
        <v>0</v>
      </c>
      <c r="AK35" s="172">
        <f t="shared" si="12"/>
        <v>7.3</v>
      </c>
      <c r="AL35" s="175">
        <f t="shared" si="13"/>
        <v>0.1</v>
      </c>
      <c r="AM35" s="175">
        <f t="shared" si="14"/>
        <v>6.7</v>
      </c>
      <c r="AN35" s="175">
        <f t="shared" si="15"/>
        <v>0</v>
      </c>
      <c r="AO35" s="175">
        <f t="shared" si="16"/>
        <v>0</v>
      </c>
      <c r="AP35" s="175">
        <f t="shared" si="17"/>
        <v>2.6</v>
      </c>
      <c r="AQ35" s="174">
        <f t="shared" si="18"/>
        <v>6.1</v>
      </c>
      <c r="AR35" s="174">
        <f>IF('Indicator Data'!L35="No data","x",IF('Indicator Data'!BW35&lt;1000,"x",ROUND((IF('Indicator Data'!L35&gt;AR$3,10,IF('Indicator Data'!L35&lt;AR$4,0,10-(AR$3-'Indicator Data'!L35)/(AR$3-AR$4)*10))),1)))</f>
        <v>1.7</v>
      </c>
      <c r="AS35" s="175">
        <f t="shared" si="19"/>
        <v>3.9</v>
      </c>
      <c r="AT35" s="176">
        <f>IF('Indicator Data'!M35="No data","x",ROUND(IF('Indicator Data'!M35=0,0,IF(LOG('Indicator Data'!M35)&gt;AT$3,10,IF(LOG('Indicator Data'!M35)&lt;AT$4,0,10-(AT$3-LOG('Indicator Data'!M35))/(AT$3-AT$4)*10))),1))</f>
        <v>8.6999999999999993</v>
      </c>
      <c r="AU35" s="246">
        <f>IF(AT35="x","x",'Indicator Data'!M35/HLOOKUP('Indicator Data'!$M$3,'Population Data'!$C$3:$M$194,ROW()-4,FALSE))</f>
        <v>0.42833842040770098</v>
      </c>
      <c r="AV35" s="176">
        <f t="shared" si="20"/>
        <v>4.8</v>
      </c>
      <c r="AW35" s="172">
        <f t="shared" si="37"/>
        <v>7.2</v>
      </c>
      <c r="AX35" s="176">
        <f>IF('Indicator Data'!N35="No data","x",ROUND(IF('Indicator Data'!N35=0,0,IF(LOG('Indicator Data'!N35)&gt;AX$3,10,IF(LOG('Indicator Data'!N35)&lt;AX$4,0,10-(AX$3-LOG('Indicator Data'!N35))/(AX$3-AX$4)*10))),1))</f>
        <v>9.1</v>
      </c>
      <c r="AY35" s="246">
        <f>IF(AX35="x","x",'Indicator Data'!N35/HLOOKUP('Indicator Data'!$N$3,'Population Data'!$C$3:$M$194,ROW()-4,FALSE))</f>
        <v>9.7704929365366566E-2</v>
      </c>
      <c r="AZ35" s="176">
        <f t="shared" si="21"/>
        <v>10</v>
      </c>
      <c r="BA35" s="172">
        <f t="shared" si="38"/>
        <v>9.6</v>
      </c>
      <c r="BB35" s="176">
        <f>IF('Indicator Data'!O35="No data","x",ROUND(IF('Indicator Data'!O35=0,0,IF(LOG('Indicator Data'!O35)&gt;BB$3,10,IF(LOG('Indicator Data'!O35)&lt;BB$4,0,10-(BB$3-LOG('Indicator Data'!O35))/(BB$3-BB$4)*10))),1))</f>
        <v>8.8000000000000007</v>
      </c>
      <c r="BC35" s="246">
        <f>IF(BB35="x","x",'Indicator Data'!O35/HLOOKUP('Indicator Data'!$O$3,'Population Data'!$C$3:$M$194,ROW()-4,FALSE))</f>
        <v>6.4953196239573657E-2</v>
      </c>
      <c r="BD35" s="176">
        <f t="shared" si="22"/>
        <v>6.5</v>
      </c>
      <c r="BE35" s="172">
        <f t="shared" si="39"/>
        <v>7.8</v>
      </c>
      <c r="BF35" s="176">
        <f>IF('Indicator Data'!P35="No data","x",ROUND(IF('Indicator Data'!P35=0,0,IF(LOG('Indicator Data'!P35)&gt;BF$3,10,IF(LOG('Indicator Data'!P35)&lt;BF$4,0,10-(BF$3-LOG('Indicator Data'!P35))/(BF$3-BF$4)*10))),1))</f>
        <v>9.6</v>
      </c>
      <c r="BG35" s="246">
        <f>IF(BF35="x","x",'Indicator Data'!P35/HLOOKUP('Indicator Data'!$P$3,'Population Data'!$C$3:$M$194,ROW()-4,FALSE))</f>
        <v>0.18948552264981605</v>
      </c>
      <c r="BH35" s="176">
        <f t="shared" si="40"/>
        <v>8.6</v>
      </c>
      <c r="BI35" s="172">
        <f t="shared" si="41"/>
        <v>9.1999999999999993</v>
      </c>
      <c r="BJ35" s="174">
        <f t="shared" si="42"/>
        <v>8.6</v>
      </c>
      <c r="BK35" s="176">
        <f>ROUND(IF('Indicator Data'!Q35=0,0,IF(LOG('Indicator Data'!Q35)&gt;BK$3,10,IF(LOG('Indicator Data'!Q35)&lt;BK$4,0,10-(BK$3-LOG('Indicator Data'!Q35))/(BK$3-BK$4)*10))),1)</f>
        <v>9.1999999999999993</v>
      </c>
      <c r="BL35" s="224">
        <f>IF(BK35="x","x",'Indicator Data'!Q35/HLOOKUP('Indicator Data'!$Q$3,'Population Data'!$C$3:$M$194,ROW()-4,FALSE))</f>
        <v>0.99999996597995278</v>
      </c>
      <c r="BM35" s="176">
        <f t="shared" si="23"/>
        <v>10</v>
      </c>
      <c r="BN35" s="172">
        <f t="shared" si="24"/>
        <v>9.6999999999999993</v>
      </c>
      <c r="BO35" s="176">
        <f>ROUND(IF('Indicator Data'!S35=0,0,IF(LOG('Indicator Data'!S35)&gt;BO$3,10,IF(LOG('Indicator Data'!S35)&lt;BO$4,0,10-(BO$3-LOG('Indicator Data'!S35))/(BO$3-BO$4)*10))),1)</f>
        <v>8.9</v>
      </c>
      <c r="BP35" s="246">
        <f>IF(BO35="x","x",'Indicator Data'!S35/HLOOKUP('Indicator Data'!$S$3,'Population Data'!$C$3:$M$194,ROW()-4,FALSE))</f>
        <v>0.60973824533373377</v>
      </c>
      <c r="BQ35" s="176">
        <f t="shared" si="25"/>
        <v>6.8</v>
      </c>
      <c r="BR35" s="172">
        <f t="shared" si="43"/>
        <v>8</v>
      </c>
      <c r="BS35" s="176">
        <f>ROUND(IF('Indicator Data'!T35=0,0,IF(LOG('Indicator Data'!T35)&gt;BS$3,10,IF(LOG('Indicator Data'!T35)&lt;BS$4,0,10-(BS$3-LOG('Indicator Data'!T35))/(BS$3-BS$4)*10))),1)</f>
        <v>9.1999999999999993</v>
      </c>
      <c r="BT35" s="173">
        <f>IF('Indicator Data'!T35/HLOOKUP('Indicator Data'!$T$3,'Population Data'!$C$3:$M$194,ROW()-4,FALSE)&gt;1,1,'Indicator Data'!T35/HLOOKUP('Indicator Data'!$T$3,'Population Data'!$C$3:$M$194,ROW()-4,FALSE))</f>
        <v>0.93331312088925134</v>
      </c>
      <c r="BU35" s="176">
        <f t="shared" si="26"/>
        <v>9.3000000000000007</v>
      </c>
      <c r="BV35" s="172">
        <f t="shared" si="44"/>
        <v>9.3000000000000007</v>
      </c>
      <c r="BW35" s="176">
        <f>ROUND(IF('Indicator Data'!U35=0,0,IF(LOG('Indicator Data'!U35)&gt;BW$3,10,IF(LOG('Indicator Data'!U35)&lt;BW$4,0,10-(BW$3-LOG('Indicator Data'!U35))/(BW$3-BW$4)*10))),1)</f>
        <v>9.1999999999999993</v>
      </c>
      <c r="BX35" s="246">
        <f>IF(BW35="x","x",'Indicator Data'!U35/HLOOKUP('Indicator Data'!$U$3,'Population Data'!$C$3:$M$194,ROW()-4,FALSE))</f>
        <v>0.96987623472784801</v>
      </c>
      <c r="BY35" s="176">
        <f t="shared" si="27"/>
        <v>9.6999999999999993</v>
      </c>
      <c r="BZ35" s="172">
        <f t="shared" si="45"/>
        <v>9.5</v>
      </c>
      <c r="CA35" s="174">
        <f t="shared" si="28"/>
        <v>9.1999999999999993</v>
      </c>
      <c r="CB35" s="176">
        <f>IF('Indicator Data'!BN35="No data","x",ROUND(IF('Indicator Data'!BN35&gt;CB$3,0,IF('Indicator Data'!BN35&lt;CB$4,10,(CB$3-'Indicator Data'!BN35)/(CB$3-CB$4)*10)),1))</f>
        <v>6.3</v>
      </c>
      <c r="CC35" s="176">
        <f>IF('Indicator Data'!BO35="No data","x",ROUND(IF('Indicator Data'!BO35&gt;CC$3,0,IF('Indicator Data'!BO35&lt;CC$4,10,(CC$3-'Indicator Data'!BO35)/(CC$3-CC$4)*10)),1))</f>
        <v>5.0999999999999996</v>
      </c>
      <c r="CD35" s="176">
        <f>IF('Indicator Data'!AA35="No data","x",ROUND(IF('Indicator Data'!AA35&gt;CD$3,0,IF('Indicator Data'!AA35&lt;CD$4,10,(CD$3-'Indicator Data'!AA35)/(CD$3-CD$4)*10)),1))</f>
        <v>6.3</v>
      </c>
      <c r="CE35" s="172">
        <f t="shared" si="29"/>
        <v>5.9</v>
      </c>
      <c r="CF35" s="176">
        <f>IF('Indicator Data'!V35="No data","x",ROUND(IF(LOG('Indicator Data'!V35)&gt;CF$3,10,IF(LOG('Indicator Data'!V35)&lt;CF$4,0,10-(CF$3-LOG('Indicator Data'!V35))/(CF$3-CF$4)*10)),1))</f>
        <v>5.9</v>
      </c>
      <c r="CG35" s="176">
        <f>IF('Indicator Data'!W35="No data","x",ROUND(IF('Indicator Data'!W35&gt;CG$3,10,IF('Indicator Data'!W35&lt;CG$4,0,10-(CG$3-'Indicator Data'!W35)/(CG$3-CG$4)*10)),1))</f>
        <v>7.2</v>
      </c>
      <c r="CH35" s="176">
        <f>IF('Indicator Data'!X35="No data","x",ROUND(IF('Indicator Data'!X35&gt;CH$3,10,IF('Indicator Data'!X35&lt;CH$4,0,10-(CH$3-'Indicator Data'!X35)/(CH$3-CH$4)*10)),1))</f>
        <v>5.9</v>
      </c>
      <c r="CI35" s="176">
        <f>IF('Indicator Data'!Y35="No data","x",ROUND(IF('Indicator Data'!Y35&gt;CI$3,10,IF('Indicator Data'!Y35&lt;CI$4,0,10-(CI$3-'Indicator Data'!Y35)/(CI$3-CI$4)*10)),1))</f>
        <v>7.5</v>
      </c>
      <c r="CJ35" s="172">
        <f t="shared" si="46"/>
        <v>6.6</v>
      </c>
      <c r="CK35" s="174">
        <f t="shared" si="47"/>
        <v>6.4</v>
      </c>
      <c r="CL35" s="176">
        <f>IF('Indicator Data'!AD35="No data","x",ROUND(IF('Indicator Data'!AD35&gt;CL$3,10,IF('Indicator Data'!AD35&lt;CL$4,0,10-(CL$3-'Indicator Data'!AD35)/(CL$3-CL$4)*10)),1))</f>
        <v>3.6</v>
      </c>
      <c r="CM35" s="176">
        <f>IF('Indicator Data'!AE35="No data","x",ROUND(IF('Indicator Data'!AE35&gt;CM$3,10,IF('Indicator Data'!AE35&lt;CM$4,0,10-(CM$3-'Indicator Data'!AE35)/(CM$3-CM$4)*10)),1))</f>
        <v>6.8</v>
      </c>
      <c r="CN35" s="172">
        <f t="shared" si="48"/>
        <v>6.2</v>
      </c>
      <c r="CO35" s="176">
        <f>IF('Indicator Data'!Z35="No data","x",ROUND(IF('Indicator Data'!Z35&gt;CO$3,10,IF('Indicator Data'!Z35&lt;CO$4,0,10-(CO$3-'Indicator Data'!Z35)/(CO$3-CO$4)*10)),1))</f>
        <v>1.4</v>
      </c>
      <c r="CP35" s="172">
        <f t="shared" si="49"/>
        <v>4.8</v>
      </c>
      <c r="CQ35" s="246">
        <f>IF('Indicator Data'!AB35="No data","x",'Indicator Data'!AB35/HLOOKUP('Indicator Date'!$AB33,'Population Data'!$C$3:$M$194,ROW()-4,FALSE))</f>
        <v>1.8446644115145184E-4</v>
      </c>
      <c r="CR35" s="176">
        <f t="shared" si="30"/>
        <v>8.1999999999999993</v>
      </c>
      <c r="CS35" s="176">
        <f>IF('Indicator Data'!AC35="No data","x",ROUND(IF('Indicator Data'!AC35&gt;CS$3,0,IF('Indicator Data'!AC35&lt;CS$4,10,(CS$3-'Indicator Data'!AC35)/(CS$3-CS$4)*10)),1))</f>
        <v>6</v>
      </c>
      <c r="CT35" s="172">
        <f t="shared" si="50"/>
        <v>7.1</v>
      </c>
      <c r="CU35" s="174">
        <f t="shared" si="51"/>
        <v>6</v>
      </c>
      <c r="CV35" s="175">
        <f t="shared" si="31"/>
        <v>7.8</v>
      </c>
      <c r="CW35" s="177">
        <f t="shared" si="32"/>
        <v>3.7</v>
      </c>
      <c r="CX35" s="175">
        <f>ROUND(IF('Indicator Data'!AF35=0,0,IF('Indicator Data'!AF35&gt;CX$3,10,IF('Indicator Data'!AF35&lt;CX$4,0,10-(CX$3-'Indicator Data'!AF35)/(CX$3-CX$4)*10))),1)</f>
        <v>9.9</v>
      </c>
      <c r="CY35" s="175">
        <f>(ROUND(IF('Indicator Data'!AG35=0,0,IF(LOG('Indicator Data'!AG35)&gt;CY$3,10,IF(LOG('Indicator Data'!AG35)&lt;CY$4,0,10-(CY$3-LOG('Indicator Data'!AG35))/(CY$3-CY$4)*10))),1))</f>
        <v>8</v>
      </c>
      <c r="CZ35" s="177">
        <f t="shared" si="52"/>
        <v>9.1999999999999993</v>
      </c>
      <c r="DA35" s="11"/>
      <c r="DB35" s="22"/>
    </row>
    <row r="36" spans="1:106">
      <c r="A36" s="179" t="str">
        <f>'Indicator Data'!A36</f>
        <v>Canada</v>
      </c>
      <c r="B36" s="180" t="str">
        <f>'Indicator Data'!B36</f>
        <v>CAN</v>
      </c>
      <c r="C36" s="178">
        <f>ROUND(IF('Indicator Data'!C36=0,0.1,IF(LOG('Indicator Data'!C36)&gt;C$3,10,IF(LOG('Indicator Data'!C36)&lt;C$4,0,10-(C$3-LOG('Indicator Data'!C36))/(C$3-C$4)*10))),1)</f>
        <v>7.6</v>
      </c>
      <c r="D36" s="171">
        <f>ROUND(IF('Indicator Data'!D36=0,0.1,IF(LOG('Indicator Data'!D36)&gt;D$3,10,IF(LOG('Indicator Data'!D36)&lt;D$4,0,10-(D$3-LOG('Indicator Data'!D36))/(D$3-D$4)*10))),1)</f>
        <v>5.7</v>
      </c>
      <c r="E36" s="172">
        <f t="shared" si="0"/>
        <v>6.8</v>
      </c>
      <c r="F36" s="172">
        <f>(ROUND(IF('Indicator Data'!E36=0,0,IF(LOG('Indicator Data'!E36)&gt;F$3,10,IF(LOG('Indicator Data'!E36)&lt;F$4,0,10-(F$3-LOG('Indicator Data'!E36))/(F$3-F$4)*10))),1))</f>
        <v>7.4</v>
      </c>
      <c r="G36" s="172">
        <f>ROUND(IF('Indicator Data'!F36=0,0,IF(LOG('Indicator Data'!F36)&gt;G$3,10,IF(LOG('Indicator Data'!F36)&lt;G$4,0,10-(G$3-LOG('Indicator Data'!F36))/(G$3-G$4)*10))),1)</f>
        <v>6.2</v>
      </c>
      <c r="H36" s="171">
        <f>ROUND(IF('Indicator Data'!G36=0,0,IF(LOG('Indicator Data'!G36)&gt;H$3,10,IF(LOG('Indicator Data'!G36)&lt;H$4,0,10-(H$3-LOG('Indicator Data'!G36))/(H$3-H$4)*10))),1)</f>
        <v>6.7</v>
      </c>
      <c r="I36" s="171">
        <f>ROUND(IF('Indicator Data'!H36=0,0,IF(LOG('Indicator Data'!H36)&gt;I$3,10,IF(LOG('Indicator Data'!H36)&lt;I$4,0,10-(I$3-LOG('Indicator Data'!H36))/(I$3-I$4)*10))),1)</f>
        <v>0</v>
      </c>
      <c r="J36" s="171">
        <f t="shared" si="1"/>
        <v>4.0999999999999996</v>
      </c>
      <c r="K36" s="171">
        <f>ROUND(IF('Indicator Data'!I36=0,0,IF(LOG('Indicator Data'!I36)&gt;K$3,10,IF(LOG('Indicator Data'!I36)&lt;K$4,0,10-(K$3-LOG('Indicator Data'!I36))/(K$3-K$4)*10))),1)</f>
        <v>6.6</v>
      </c>
      <c r="L36" s="172">
        <f>ROUND(IF('Indicator Data'!J36=0,0,IF(LOG('Indicator Data'!J36)&gt;L$3,10,IF(LOG('Indicator Data'!J36)&lt;L$4,0,10-(L$3-LOG('Indicator Data'!J36))/(L$3-L$4)*10))),1)</f>
        <v>0</v>
      </c>
      <c r="M36" s="173">
        <f>'Indicator Data'!C36/HLOOKUP('Indicator Data'!$C$3,'Population Data'!$C$3:$M$194,ROW()-4,FALSE)</f>
        <v>6.2234928681394143E-4</v>
      </c>
      <c r="N36" s="173">
        <f>'Indicator Data'!D36/HLOOKUP('Indicator Data'!$D$3,'Population Data'!$C$3:$M$194,ROW()-4,FALSE)</f>
        <v>3.0569482996347383E-5</v>
      </c>
      <c r="O36" s="245">
        <f>'Indicator Data'!E36/HLOOKUP('Indicator Data'!$E$3,'Population Data'!$C$3:$M$194,ROW()-4,FALSE)</f>
        <v>6.2748499017287063E-3</v>
      </c>
      <c r="P36" s="173">
        <f>'Indicator Data'!F36/HLOOKUP('Indicator Data'!$F$3,'Population Data'!$C$3:$M$194,ROW()-4,FALSE)</f>
        <v>1.6444300022981112E-6</v>
      </c>
      <c r="Q36" s="173">
        <f>'Indicator Data'!G36/HLOOKUP('Indicator Data'!$G$3,'Population Data'!$C$3:$M$194,ROW()-4,FALSE)</f>
        <v>1.1339745408346618E-3</v>
      </c>
      <c r="R36" s="173">
        <f>'Indicator Data'!H36/HLOOKUP('Indicator Data'!$H$3,'Population Data'!$C$3:$M$194,ROW()-4,FALSE)</f>
        <v>0</v>
      </c>
      <c r="S36" s="173">
        <f>'Indicator Data'!I36/HLOOKUP('Indicator Data'!$I$3,'Population Data'!$C$3:$M$194,ROW()-4,FALSE)</f>
        <v>3.6394221844638942E-4</v>
      </c>
      <c r="T36" s="173">
        <f>'Indicator Data'!J36/HLOOKUP('Indicator Date'!$J34,'Population Data'!$C$3:$M$194,ROW()-4,FALSE)</f>
        <v>0</v>
      </c>
      <c r="U36" s="171">
        <f t="shared" si="2"/>
        <v>3.1</v>
      </c>
      <c r="V36" s="171">
        <f t="shared" si="3"/>
        <v>0.2</v>
      </c>
      <c r="W36" s="172">
        <f t="shared" si="4"/>
        <v>1.8</v>
      </c>
      <c r="X36" s="172">
        <f t="shared" si="33"/>
        <v>6.7</v>
      </c>
      <c r="Y36" s="172">
        <f t="shared" si="34"/>
        <v>5.2</v>
      </c>
      <c r="Z36" s="171">
        <f t="shared" si="5"/>
        <v>0.1</v>
      </c>
      <c r="AA36" s="171">
        <f t="shared" si="5"/>
        <v>0</v>
      </c>
      <c r="AB36" s="171">
        <f t="shared" si="6"/>
        <v>0.1</v>
      </c>
      <c r="AC36" s="172">
        <f t="shared" si="35"/>
        <v>4</v>
      </c>
      <c r="AD36" s="172">
        <f t="shared" si="36"/>
        <v>0</v>
      </c>
      <c r="AE36" s="171">
        <f>ROUND(IF('Indicator Data'!K36=0,0,IF('Indicator Data'!K36&gt;AE$3,10,IF('Indicator Data'!K36&lt;AE$4,0,10-(AE$3-'Indicator Data'!K36)/(AE$3-AE$4)*10))),1)</f>
        <v>0</v>
      </c>
      <c r="AF36" s="174">
        <f t="shared" si="7"/>
        <v>5.4</v>
      </c>
      <c r="AG36" s="174">
        <f t="shared" si="8"/>
        <v>3</v>
      </c>
      <c r="AH36" s="172">
        <f t="shared" si="9"/>
        <v>3.4</v>
      </c>
      <c r="AI36" s="172">
        <f t="shared" si="10"/>
        <v>0</v>
      </c>
      <c r="AJ36" s="174">
        <f t="shared" si="11"/>
        <v>1.9</v>
      </c>
      <c r="AK36" s="172">
        <f t="shared" si="12"/>
        <v>0</v>
      </c>
      <c r="AL36" s="175">
        <f t="shared" si="13"/>
        <v>4.8</v>
      </c>
      <c r="AM36" s="175">
        <f t="shared" si="14"/>
        <v>7.1</v>
      </c>
      <c r="AN36" s="175">
        <f t="shared" si="15"/>
        <v>5.7</v>
      </c>
      <c r="AO36" s="175">
        <f t="shared" si="16"/>
        <v>2.2999999999999998</v>
      </c>
      <c r="AP36" s="175">
        <f t="shared" si="17"/>
        <v>5.4</v>
      </c>
      <c r="AQ36" s="174">
        <f t="shared" si="18"/>
        <v>0</v>
      </c>
      <c r="AR36" s="174">
        <f>IF('Indicator Data'!L36="No data","x",IF('Indicator Data'!BW36&lt;1000,"x",ROUND((IF('Indicator Data'!L36&gt;AR$3,10,IF('Indicator Data'!L36&lt;AR$4,0,10-(AR$3-'Indicator Data'!L36)/(AR$3-AR$4)*10))),1)))</f>
        <v>4.2</v>
      </c>
      <c r="AS36" s="175">
        <f t="shared" si="19"/>
        <v>2.1</v>
      </c>
      <c r="AT36" s="176" t="str">
        <f>IF('Indicator Data'!M36="No data","x",ROUND(IF('Indicator Data'!M36=0,0,IF(LOG('Indicator Data'!M36)&gt;AT$3,10,IF(LOG('Indicator Data'!M36)&lt;AT$4,0,10-(AT$3-LOG('Indicator Data'!M36))/(AT$3-AT$4)*10))),1))</f>
        <v>x</v>
      </c>
      <c r="AU36" s="246" t="str">
        <f>IF(AT36="x","x",'Indicator Data'!M36/HLOOKUP('Indicator Data'!$M$3,'Population Data'!$C$3:$M$194,ROW()-4,FALSE))</f>
        <v>x</v>
      </c>
      <c r="AV36" s="176" t="str">
        <f t="shared" si="20"/>
        <v>x</v>
      </c>
      <c r="AW36" s="172" t="str">
        <f t="shared" si="37"/>
        <v>x</v>
      </c>
      <c r="AX36" s="176" t="str">
        <f>IF('Indicator Data'!N36="No data","x",ROUND(IF('Indicator Data'!N36=0,0,IF(LOG('Indicator Data'!N36)&gt;AX$3,10,IF(LOG('Indicator Data'!N36)&lt;AX$4,0,10-(AX$3-LOG('Indicator Data'!N36))/(AX$3-AX$4)*10))),1))</f>
        <v>x</v>
      </c>
      <c r="AY36" s="246" t="str">
        <f>IF(AX36="x","x",'Indicator Data'!N36/HLOOKUP('Indicator Data'!$N$3,'Population Data'!$C$3:$M$194,ROW()-4,FALSE))</f>
        <v>x</v>
      </c>
      <c r="AZ36" s="176" t="str">
        <f t="shared" si="21"/>
        <v>x</v>
      </c>
      <c r="BA36" s="172" t="str">
        <f t="shared" si="38"/>
        <v>x</v>
      </c>
      <c r="BB36" s="176" t="str">
        <f>IF('Indicator Data'!O36="No data","x",ROUND(IF('Indicator Data'!O36=0,0,IF(LOG('Indicator Data'!O36)&gt;BB$3,10,IF(LOG('Indicator Data'!O36)&lt;BB$4,0,10-(BB$3-LOG('Indicator Data'!O36))/(BB$3-BB$4)*10))),1))</f>
        <v>x</v>
      </c>
      <c r="BC36" s="246" t="str">
        <f>IF(BB36="x","x",'Indicator Data'!O36/HLOOKUP('Indicator Data'!$O$3,'Population Data'!$C$3:$M$194,ROW()-4,FALSE))</f>
        <v>x</v>
      </c>
      <c r="BD36" s="176" t="str">
        <f t="shared" si="22"/>
        <v>x</v>
      </c>
      <c r="BE36" s="172" t="str">
        <f t="shared" si="39"/>
        <v>x</v>
      </c>
      <c r="BF36" s="176" t="str">
        <f>IF('Indicator Data'!P36="No data","x",ROUND(IF('Indicator Data'!P36=0,0,IF(LOG('Indicator Data'!P36)&gt;BF$3,10,IF(LOG('Indicator Data'!P36)&lt;BF$4,0,10-(BF$3-LOG('Indicator Data'!P36))/(BF$3-BF$4)*10))),1))</f>
        <v>x</v>
      </c>
      <c r="BG36" s="246" t="str">
        <f>IF(BF36="x","x",'Indicator Data'!P36/HLOOKUP('Indicator Data'!$P$3,'Population Data'!$C$3:$M$194,ROW()-4,FALSE))</f>
        <v>x</v>
      </c>
      <c r="BH36" s="176" t="str">
        <f t="shared" si="40"/>
        <v>x</v>
      </c>
      <c r="BI36" s="172" t="str">
        <f t="shared" si="41"/>
        <v>x</v>
      </c>
      <c r="BJ36" s="174" t="str">
        <f t="shared" si="42"/>
        <v>x</v>
      </c>
      <c r="BK36" s="176">
        <f>ROUND(IF('Indicator Data'!Q36=0,0,IF(LOG('Indicator Data'!Q36)&gt;BK$3,10,IF(LOG('Indicator Data'!Q36)&lt;BK$4,0,10-(BK$3-LOG('Indicator Data'!Q36))/(BK$3-BK$4)*10))),1)</f>
        <v>0</v>
      </c>
      <c r="BL36" s="224">
        <f>IF(BK36="x","x",'Indicator Data'!Q36/HLOOKUP('Indicator Data'!$Q$3,'Population Data'!$C$3:$M$194,ROW()-4,FALSE))</f>
        <v>0</v>
      </c>
      <c r="BM36" s="176">
        <f t="shared" si="23"/>
        <v>0</v>
      </c>
      <c r="BN36" s="172">
        <f t="shared" si="24"/>
        <v>0</v>
      </c>
      <c r="BO36" s="176">
        <f>ROUND(IF('Indicator Data'!S36=0,0,IF(LOG('Indicator Data'!S36)&gt;BO$3,10,IF(LOG('Indicator Data'!S36)&lt;BO$4,0,10-(BO$3-LOG('Indicator Data'!S36))/(BO$3-BO$4)*10))),1)</f>
        <v>0</v>
      </c>
      <c r="BP36" s="246">
        <f>IF(BO36="x","x",'Indicator Data'!S36/HLOOKUP('Indicator Data'!$S$3,'Population Data'!$C$3:$M$194,ROW()-4,FALSE))</f>
        <v>0</v>
      </c>
      <c r="BQ36" s="176">
        <f t="shared" si="25"/>
        <v>0</v>
      </c>
      <c r="BR36" s="172">
        <f t="shared" si="43"/>
        <v>0</v>
      </c>
      <c r="BS36" s="176">
        <f>ROUND(IF('Indicator Data'!T36=0,0,IF(LOG('Indicator Data'!T36)&gt;BS$3,10,IF(LOG('Indicator Data'!T36)&lt;BS$4,0,10-(BS$3-LOG('Indicator Data'!T36))/(BS$3-BS$4)*10))),1)</f>
        <v>0</v>
      </c>
      <c r="BT36" s="173">
        <f>IF('Indicator Data'!T36/HLOOKUP('Indicator Data'!$T$3,'Population Data'!$C$3:$M$194,ROW()-4,FALSE)&gt;1,1,'Indicator Data'!T36/HLOOKUP('Indicator Data'!$T$3,'Population Data'!$C$3:$M$194,ROW()-4,FALSE))</f>
        <v>0</v>
      </c>
      <c r="BU36" s="176">
        <f t="shared" si="26"/>
        <v>0</v>
      </c>
      <c r="BV36" s="172">
        <f t="shared" si="44"/>
        <v>0</v>
      </c>
      <c r="BW36" s="176">
        <f>ROUND(IF('Indicator Data'!U36=0,0,IF(LOG('Indicator Data'!U36)&gt;BW$3,10,IF(LOG('Indicator Data'!U36)&lt;BW$4,0,10-(BW$3-LOG('Indicator Data'!U36))/(BW$3-BW$4)*10))),1)</f>
        <v>0</v>
      </c>
      <c r="BX36" s="246">
        <f>IF(BW36="x","x",'Indicator Data'!U36/HLOOKUP('Indicator Data'!$U$3,'Population Data'!$C$3:$M$194,ROW()-4,FALSE))</f>
        <v>0</v>
      </c>
      <c r="BY36" s="176">
        <f t="shared" si="27"/>
        <v>0</v>
      </c>
      <c r="BZ36" s="172">
        <f t="shared" si="45"/>
        <v>0</v>
      </c>
      <c r="CA36" s="174">
        <f t="shared" si="28"/>
        <v>0</v>
      </c>
      <c r="CB36" s="176">
        <f>IF('Indicator Data'!BN36="No data","x",ROUND(IF('Indicator Data'!BN36&gt;CB$3,0,IF('Indicator Data'!BN36&lt;CB$4,10,(CB$3-'Indicator Data'!BN36)/(CB$3-CB$4)*10)),1))</f>
        <v>0.2</v>
      </c>
      <c r="CC36" s="176">
        <f>IF('Indicator Data'!BO36="No data","x",ROUND(IF('Indicator Data'!BO36&gt;CC$3,0,IF('Indicator Data'!BO36&lt;CC$4,10,(CC$3-'Indicator Data'!BO36)/(CC$3-CC$4)*10)),1))</f>
        <v>0.1</v>
      </c>
      <c r="CD36" s="176" t="str">
        <f>IF('Indicator Data'!AA36="No data","x",ROUND(IF('Indicator Data'!AA36&gt;CD$3,0,IF('Indicator Data'!AA36&lt;CD$4,10,(CD$3-'Indicator Data'!AA36)/(CD$3-CD$4)*10)),1))</f>
        <v>x</v>
      </c>
      <c r="CE36" s="172">
        <f t="shared" si="29"/>
        <v>0.2</v>
      </c>
      <c r="CF36" s="176">
        <f>IF('Indicator Data'!V36="No data","x",ROUND(IF(LOG('Indicator Data'!V36)&gt;CF$3,10,IF(LOG('Indicator Data'!V36)&lt;CF$4,0,10-(CF$3-LOG('Indicator Data'!V36))/(CF$3-CF$4)*10)),1))</f>
        <v>2.1</v>
      </c>
      <c r="CG36" s="176">
        <f>IF('Indicator Data'!W36="No data","x",ROUND(IF('Indicator Data'!W36&gt;CG$3,10,IF('Indicator Data'!W36&lt;CG$4,0,10-(CG$3-'Indicator Data'!W36)/(CG$3-CG$4)*10)),1))</f>
        <v>6.1</v>
      </c>
      <c r="CH36" s="176">
        <f>IF('Indicator Data'!X36="No data","x",ROUND(IF('Indicator Data'!X36&gt;CH$3,10,IF('Indicator Data'!X36&lt;CH$4,0,10-(CH$3-'Indicator Data'!X36)/(CH$3-CH$4)*10)),1))</f>
        <v>8.1999999999999993</v>
      </c>
      <c r="CI36" s="176">
        <f>IF('Indicator Data'!Y36="No data","x",ROUND(IF('Indicator Data'!Y36&gt;CI$3,10,IF('Indicator Data'!Y36&lt;CI$4,0,10-(CI$3-'Indicator Data'!Y36)/(CI$3-CI$4)*10)),1))</f>
        <v>1.1000000000000001</v>
      </c>
      <c r="CJ36" s="172">
        <f t="shared" si="46"/>
        <v>4.4000000000000004</v>
      </c>
      <c r="CK36" s="174">
        <f t="shared" si="47"/>
        <v>3</v>
      </c>
      <c r="CL36" s="176">
        <f>IF('Indicator Data'!AD36="No data","x",ROUND(IF('Indicator Data'!AD36&gt;CL$3,10,IF('Indicator Data'!AD36&lt;CL$4,0,10-(CL$3-'Indicator Data'!AD36)/(CL$3-CL$4)*10)),1))</f>
        <v>0.1</v>
      </c>
      <c r="CM36" s="176">
        <f>IF('Indicator Data'!AE36="No data","x",ROUND(IF('Indicator Data'!AE36&gt;CM$3,10,IF('Indicator Data'!AE36&lt;CM$4,0,10-(CM$3-'Indicator Data'!AE36)/(CM$3-CM$4)*10)),1))</f>
        <v>0</v>
      </c>
      <c r="CN36" s="172">
        <f t="shared" si="48"/>
        <v>2.9</v>
      </c>
      <c r="CO36" s="176">
        <f>IF('Indicator Data'!Z36="No data","x",ROUND(IF('Indicator Data'!Z36&gt;CO$3,10,IF('Indicator Data'!Z36&lt;CO$4,0,10-(CO$3-'Indicator Data'!Z36)/(CO$3-CO$4)*10)),1))</f>
        <v>0</v>
      </c>
      <c r="CP36" s="172">
        <f t="shared" si="49"/>
        <v>0.1</v>
      </c>
      <c r="CQ36" s="246">
        <f>IF('Indicator Data'!AB36="No data","x",'Indicator Data'!AB36/HLOOKUP('Indicator Date'!$AB34,'Population Data'!$C$3:$M$194,ROW()-4,FALSE))</f>
        <v>3.9529903048592563E-4</v>
      </c>
      <c r="CR36" s="176">
        <f t="shared" si="30"/>
        <v>6</v>
      </c>
      <c r="CS36" s="176">
        <f>IF('Indicator Data'!AC36="No data","x",ROUND(IF('Indicator Data'!AC36&gt;CS$3,0,IF('Indicator Data'!AC36&lt;CS$4,10,(CS$3-'Indicator Data'!AC36)/(CS$3-CS$4)*10)),1))</f>
        <v>0</v>
      </c>
      <c r="CT36" s="172">
        <f t="shared" si="50"/>
        <v>3</v>
      </c>
      <c r="CU36" s="174">
        <f t="shared" si="51"/>
        <v>2</v>
      </c>
      <c r="CV36" s="175">
        <f t="shared" si="31"/>
        <v>1.7</v>
      </c>
      <c r="CW36" s="177">
        <f t="shared" si="32"/>
        <v>4.4000000000000004</v>
      </c>
      <c r="CX36" s="175">
        <f>ROUND(IF('Indicator Data'!AF36=0,0,IF('Indicator Data'!AF36&gt;CX$3,10,IF('Indicator Data'!AF36&lt;CX$4,0,10-(CX$3-'Indicator Data'!AF36)/(CX$3-CX$4)*10))),1)</f>
        <v>0.1</v>
      </c>
      <c r="CY36" s="175">
        <f>(ROUND(IF('Indicator Data'!AG36=0,0,IF(LOG('Indicator Data'!AG36)&gt;CY$3,10,IF(LOG('Indicator Data'!AG36)&lt;CY$4,0,10-(CY$3-LOG('Indicator Data'!AG36))/(CY$3-CY$4)*10))),1))</f>
        <v>0</v>
      </c>
      <c r="CZ36" s="177">
        <f t="shared" si="52"/>
        <v>0.1</v>
      </c>
      <c r="DA36" s="11"/>
      <c r="DB36" s="22"/>
    </row>
    <row r="37" spans="1:106">
      <c r="A37" s="179" t="str">
        <f>'Indicator Data'!A37</f>
        <v>Central African Republic</v>
      </c>
      <c r="B37" s="180" t="str">
        <f>'Indicator Data'!B37</f>
        <v>CAF</v>
      </c>
      <c r="C37" s="178">
        <f>ROUND(IF('Indicator Data'!C37=0,0.1,IF(LOG('Indicator Data'!C37)&gt;C$3,10,IF(LOG('Indicator Data'!C37)&lt;C$4,0,10-(C$3-LOG('Indicator Data'!C37))/(C$3-C$4)*10))),1)</f>
        <v>0.1</v>
      </c>
      <c r="D37" s="171">
        <f>ROUND(IF('Indicator Data'!D37=0,0.1,IF(LOG('Indicator Data'!D37)&gt;D$3,10,IF(LOG('Indicator Data'!D37)&lt;D$4,0,10-(D$3-LOG('Indicator Data'!D37))/(D$3-D$4)*10))),1)</f>
        <v>0.1</v>
      </c>
      <c r="E37" s="172">
        <f t="shared" si="0"/>
        <v>0.1</v>
      </c>
      <c r="F37" s="172">
        <f>(ROUND(IF('Indicator Data'!E37=0,0,IF(LOG('Indicator Data'!E37)&gt;F$3,10,IF(LOG('Indicator Data'!E37)&lt;F$4,0,10-(F$3-LOG('Indicator Data'!E37))/(F$3-F$4)*10))),1))</f>
        <v>5.4</v>
      </c>
      <c r="G37" s="172">
        <f>ROUND(IF('Indicator Data'!F37=0,0,IF(LOG('Indicator Data'!F37)&gt;G$3,10,IF(LOG('Indicator Data'!F37)&lt;G$4,0,10-(G$3-LOG('Indicator Data'!F37))/(G$3-G$4)*10))),1)</f>
        <v>0</v>
      </c>
      <c r="H37" s="171">
        <f>ROUND(IF('Indicator Data'!G37=0,0,IF(LOG('Indicator Data'!G37)&gt;H$3,10,IF(LOG('Indicator Data'!G37)&lt;H$4,0,10-(H$3-LOG('Indicator Data'!G37))/(H$3-H$4)*10))),1)</f>
        <v>0</v>
      </c>
      <c r="I37" s="171">
        <f>ROUND(IF('Indicator Data'!H37=0,0,IF(LOG('Indicator Data'!H37)&gt;I$3,10,IF(LOG('Indicator Data'!H37)&lt;I$4,0,10-(I$3-LOG('Indicator Data'!H37))/(I$3-I$4)*10))),1)</f>
        <v>0</v>
      </c>
      <c r="J37" s="171">
        <f t="shared" si="1"/>
        <v>0</v>
      </c>
      <c r="K37" s="171">
        <f>ROUND(IF('Indicator Data'!I37=0,0,IF(LOG('Indicator Data'!I37)&gt;K$3,10,IF(LOG('Indicator Data'!I37)&lt;K$4,0,10-(K$3-LOG('Indicator Data'!I37))/(K$3-K$4)*10))),1)</f>
        <v>0</v>
      </c>
      <c r="L37" s="172">
        <f>ROUND(IF('Indicator Data'!J37=0,0,IF(LOG('Indicator Data'!J37)&gt;L$3,10,IF(LOG('Indicator Data'!J37)&lt;L$4,0,10-(L$3-LOG('Indicator Data'!J37))/(L$3-L$4)*10))),1)</f>
        <v>9.5</v>
      </c>
      <c r="M37" s="173">
        <f>'Indicator Data'!C37/HLOOKUP('Indicator Data'!$C$3,'Population Data'!$C$3:$M$194,ROW()-4,FALSE)</f>
        <v>0</v>
      </c>
      <c r="N37" s="173">
        <f>'Indicator Data'!D37/HLOOKUP('Indicator Data'!$D$3,'Population Data'!$C$3:$M$194,ROW()-4,FALSE)</f>
        <v>0</v>
      </c>
      <c r="O37" s="245">
        <f>'Indicator Data'!E37/HLOOKUP('Indicator Data'!$E$3,'Population Data'!$C$3:$M$194,ROW()-4,FALSE)</f>
        <v>5.5946270044578538E-3</v>
      </c>
      <c r="P37" s="173">
        <f>'Indicator Data'!F37/HLOOKUP('Indicator Data'!$F$3,'Population Data'!$C$3:$M$194,ROW()-4,FALSE)</f>
        <v>0</v>
      </c>
      <c r="Q37" s="173">
        <f>'Indicator Data'!G37/HLOOKUP('Indicator Data'!$G$3,'Population Data'!$C$3:$M$194,ROW()-4,FALSE)</f>
        <v>0</v>
      </c>
      <c r="R37" s="173">
        <f>'Indicator Data'!H37/HLOOKUP('Indicator Data'!$H$3,'Population Data'!$C$3:$M$194,ROW()-4,FALSE)</f>
        <v>0</v>
      </c>
      <c r="S37" s="173">
        <f>'Indicator Data'!I37/HLOOKUP('Indicator Data'!$I$3,'Population Data'!$C$3:$M$194,ROW()-4,FALSE)</f>
        <v>0</v>
      </c>
      <c r="T37" s="173">
        <f>'Indicator Data'!J37/HLOOKUP('Indicator Date'!$J35,'Population Data'!$C$3:$M$194,ROW()-4,FALSE)</f>
        <v>1.0730378041499235E-2</v>
      </c>
      <c r="U37" s="171">
        <f t="shared" si="2"/>
        <v>0</v>
      </c>
      <c r="V37" s="171">
        <f t="shared" si="3"/>
        <v>0</v>
      </c>
      <c r="W37" s="172">
        <f t="shared" si="4"/>
        <v>0</v>
      </c>
      <c r="X37" s="172">
        <f t="shared" si="33"/>
        <v>6.5</v>
      </c>
      <c r="Y37" s="172">
        <f t="shared" si="34"/>
        <v>0</v>
      </c>
      <c r="Z37" s="171">
        <f t="shared" si="5"/>
        <v>0</v>
      </c>
      <c r="AA37" s="171">
        <f t="shared" si="5"/>
        <v>0</v>
      </c>
      <c r="AB37" s="171">
        <f t="shared" si="6"/>
        <v>0</v>
      </c>
      <c r="AC37" s="172">
        <f t="shared" si="35"/>
        <v>0</v>
      </c>
      <c r="AD37" s="172">
        <f t="shared" si="36"/>
        <v>3.6</v>
      </c>
      <c r="AE37" s="171">
        <f>ROUND(IF('Indicator Data'!K37=0,0,IF('Indicator Data'!K37&gt;AE$3,10,IF('Indicator Data'!K37&lt;AE$4,0,10-(AE$3-'Indicator Data'!K37)/(AE$3-AE$4)*10))),1)</f>
        <v>1</v>
      </c>
      <c r="AF37" s="174">
        <f t="shared" si="7"/>
        <v>0.1</v>
      </c>
      <c r="AG37" s="174">
        <f t="shared" si="8"/>
        <v>0.1</v>
      </c>
      <c r="AH37" s="172">
        <f t="shared" si="9"/>
        <v>0</v>
      </c>
      <c r="AI37" s="172">
        <f t="shared" si="10"/>
        <v>0</v>
      </c>
      <c r="AJ37" s="174">
        <f t="shared" si="11"/>
        <v>0</v>
      </c>
      <c r="AK37" s="172">
        <f t="shared" si="12"/>
        <v>7.6</v>
      </c>
      <c r="AL37" s="175">
        <f t="shared" si="13"/>
        <v>0.1</v>
      </c>
      <c r="AM37" s="175">
        <f t="shared" si="14"/>
        <v>6</v>
      </c>
      <c r="AN37" s="175">
        <f t="shared" si="15"/>
        <v>0</v>
      </c>
      <c r="AO37" s="175">
        <f t="shared" si="16"/>
        <v>0</v>
      </c>
      <c r="AP37" s="175">
        <f t="shared" si="17"/>
        <v>0</v>
      </c>
      <c r="AQ37" s="174">
        <f t="shared" si="18"/>
        <v>4.3</v>
      </c>
      <c r="AR37" s="174">
        <f>IF('Indicator Data'!L37="No data","x",IF('Indicator Data'!BW37&lt;1000,"x",ROUND((IF('Indicator Data'!L37&gt;AR$3,10,IF('Indicator Data'!L37&lt;AR$4,0,10-(AR$3-'Indicator Data'!L37)/(AR$3-AR$4)*10))),1)))</f>
        <v>1.7</v>
      </c>
      <c r="AS37" s="175">
        <f t="shared" si="19"/>
        <v>3</v>
      </c>
      <c r="AT37" s="176">
        <f>IF('Indicator Data'!M37="No data","x",ROUND(IF('Indicator Data'!M37=0,0,IF(LOG('Indicator Data'!M37)&gt;AT$3,10,IF(LOG('Indicator Data'!M37)&lt;AT$4,0,10-(AT$3-LOG('Indicator Data'!M37))/(AT$3-AT$4)*10))),1))</f>
        <v>7.5</v>
      </c>
      <c r="AU37" s="246">
        <f>IF(AT37="x","x",'Indicator Data'!M37/HLOOKUP('Indicator Data'!$M$3,'Population Data'!$C$3:$M$194,ROW()-4,FALSE))</f>
        <v>0.31454613771287471</v>
      </c>
      <c r="AV37" s="176">
        <f t="shared" si="20"/>
        <v>3.5</v>
      </c>
      <c r="AW37" s="172">
        <f t="shared" si="37"/>
        <v>5.9</v>
      </c>
      <c r="AX37" s="176">
        <f>IF('Indicator Data'!N37="No data","x",ROUND(IF('Indicator Data'!N37=0,0,IF(LOG('Indicator Data'!N37)&gt;AX$3,10,IF(LOG('Indicator Data'!N37)&lt;AX$4,0,10-(AX$3-LOG('Indicator Data'!N37))/(AX$3-AX$4)*10))),1))</f>
        <v>8.3000000000000007</v>
      </c>
      <c r="AY37" s="246">
        <f>IF(AX37="x","x",'Indicator Data'!N37/HLOOKUP('Indicator Data'!$N$3,'Population Data'!$C$3:$M$194,ROW()-4,FALSE))</f>
        <v>0.17255298973380168</v>
      </c>
      <c r="AZ37" s="176">
        <f t="shared" si="21"/>
        <v>10</v>
      </c>
      <c r="BA37" s="172">
        <f t="shared" si="38"/>
        <v>9.3000000000000007</v>
      </c>
      <c r="BB37" s="176">
        <f>IF('Indicator Data'!O37="No data","x",ROUND(IF('Indicator Data'!O37=0,0,IF(LOG('Indicator Data'!O37)&gt;BB$3,10,IF(LOG('Indicator Data'!O37)&lt;BB$4,0,10-(BB$3-LOG('Indicator Data'!O37))/(BB$3-BB$4)*10))),1))</f>
        <v>4.0999999999999996</v>
      </c>
      <c r="BC37" s="246">
        <f>IF(BB37="x","x",'Indicator Data'!O37/HLOOKUP('Indicator Data'!$O$3,'Population Data'!$C$3:$M$194,ROW()-4,FALSE))</f>
        <v>4.8773635616678927E-4</v>
      </c>
      <c r="BD37" s="176">
        <f t="shared" si="22"/>
        <v>0</v>
      </c>
      <c r="BE37" s="172">
        <f t="shared" si="39"/>
        <v>2.2999999999999998</v>
      </c>
      <c r="BF37" s="176">
        <f>IF('Indicator Data'!P37="No data","x",ROUND(IF('Indicator Data'!P37=0,0,IF(LOG('Indicator Data'!P37)&gt;BF$3,10,IF(LOG('Indicator Data'!P37)&lt;BF$4,0,10-(BF$3-LOG('Indicator Data'!P37))/(BF$3-BF$4)*10))),1))</f>
        <v>8.4</v>
      </c>
      <c r="BG37" s="246">
        <f>IF(BF37="x","x",'Indicator Data'!P37/HLOOKUP('Indicator Data'!$P$3,'Population Data'!$C$3:$M$194,ROW()-4,FALSE))</f>
        <v>0.19028386593678068</v>
      </c>
      <c r="BH37" s="176">
        <f t="shared" si="40"/>
        <v>8.6</v>
      </c>
      <c r="BI37" s="172">
        <f t="shared" si="41"/>
        <v>8.5</v>
      </c>
      <c r="BJ37" s="174">
        <f t="shared" si="42"/>
        <v>7.3</v>
      </c>
      <c r="BK37" s="176">
        <f>ROUND(IF('Indicator Data'!Q37=0,0,IF(LOG('Indicator Data'!Q37)&gt;BK$3,10,IF(LOG('Indicator Data'!Q37)&lt;BK$4,0,10-(BK$3-LOG('Indicator Data'!Q37))/(BK$3-BK$4)*10))),1)</f>
        <v>8.1999999999999993</v>
      </c>
      <c r="BL37" s="224">
        <f>IF(BK37="x","x",'Indicator Data'!Q37/HLOOKUP('Indicator Data'!$Q$3,'Population Data'!$C$3:$M$194,ROW()-4,FALSE))</f>
        <v>1</v>
      </c>
      <c r="BM37" s="176">
        <f t="shared" si="23"/>
        <v>10</v>
      </c>
      <c r="BN37" s="172">
        <f t="shared" si="24"/>
        <v>9.3000000000000007</v>
      </c>
      <c r="BO37" s="176">
        <f>ROUND(IF('Indicator Data'!S37=0,0,IF(LOG('Indicator Data'!S37)&gt;BO$3,10,IF(LOG('Indicator Data'!S37)&lt;BO$4,0,10-(BO$3-LOG('Indicator Data'!S37))/(BO$3-BO$4)*10))),1)</f>
        <v>8.1999999999999993</v>
      </c>
      <c r="BP37" s="246">
        <f>IF(BO37="x","x",'Indicator Data'!S37/HLOOKUP('Indicator Data'!$S$3,'Population Data'!$C$3:$M$194,ROW()-4,FALSE))</f>
        <v>0.97501930057456299</v>
      </c>
      <c r="BQ37" s="176">
        <f t="shared" si="25"/>
        <v>10</v>
      </c>
      <c r="BR37" s="172">
        <f t="shared" si="43"/>
        <v>9.3000000000000007</v>
      </c>
      <c r="BS37" s="176">
        <f>ROUND(IF('Indicator Data'!T37=0,0,IF(LOG('Indicator Data'!T37)&gt;BS$3,10,IF(LOG('Indicator Data'!T37)&lt;BS$4,0,10-(BS$3-LOG('Indicator Data'!T37))/(BS$3-BS$4)*10))),1)</f>
        <v>8.1999999999999993</v>
      </c>
      <c r="BT37" s="173">
        <f>IF('Indicator Data'!T37/HLOOKUP('Indicator Data'!$T$3,'Population Data'!$C$3:$M$194,ROW()-4,FALSE)&gt;1,1,'Indicator Data'!T37/HLOOKUP('Indicator Data'!$T$3,'Population Data'!$C$3:$M$194,ROW()-4,FALSE))</f>
        <v>1</v>
      </c>
      <c r="BU37" s="176">
        <f t="shared" si="26"/>
        <v>10</v>
      </c>
      <c r="BV37" s="172">
        <f t="shared" si="44"/>
        <v>9.3000000000000007</v>
      </c>
      <c r="BW37" s="176">
        <f>ROUND(IF('Indicator Data'!U37=0,0,IF(LOG('Indicator Data'!U37)&gt;BW$3,10,IF(LOG('Indicator Data'!U37)&lt;BW$4,0,10-(BW$3-LOG('Indicator Data'!U37))/(BW$3-BW$4)*10))),1)</f>
        <v>8.1999999999999993</v>
      </c>
      <c r="BX37" s="246">
        <f>IF(BW37="x","x",'Indicator Data'!U37/HLOOKUP('Indicator Data'!$U$3,'Population Data'!$C$3:$M$194,ROW()-4,FALSE))</f>
        <v>1.003251979883113</v>
      </c>
      <c r="BY37" s="176">
        <f t="shared" si="27"/>
        <v>10</v>
      </c>
      <c r="BZ37" s="172">
        <f t="shared" si="45"/>
        <v>9.3000000000000007</v>
      </c>
      <c r="CA37" s="174">
        <f t="shared" si="28"/>
        <v>9.3000000000000007</v>
      </c>
      <c r="CB37" s="176">
        <f>IF('Indicator Data'!BN37="No data","x",ROUND(IF('Indicator Data'!BN37&gt;CB$3,0,IF('Indicator Data'!BN37&lt;CB$4,10,(CB$3-'Indicator Data'!BN37)/(CB$3-CB$4)*10)),1))</f>
        <v>9.6</v>
      </c>
      <c r="CC37" s="176">
        <f>IF('Indicator Data'!BO37="No data","x",ROUND(IF('Indicator Data'!BO37&gt;CC$3,0,IF('Indicator Data'!BO37&lt;CC$4,10,(CC$3-'Indicator Data'!BO37)/(CC$3-CC$4)*10)),1))</f>
        <v>10</v>
      </c>
      <c r="CD37" s="176">
        <f>IF('Indicator Data'!AA37="No data","x",ROUND(IF('Indicator Data'!AA37&gt;CD$3,0,IF('Indicator Data'!AA37&lt;CD$4,10,(CD$3-'Indicator Data'!AA37)/(CD$3-CD$4)*10)),1))</f>
        <v>7.8</v>
      </c>
      <c r="CE37" s="172">
        <f t="shared" si="29"/>
        <v>9.1</v>
      </c>
      <c r="CF37" s="176">
        <f>IF('Indicator Data'!V37="No data","x",ROUND(IF(LOG('Indicator Data'!V37)&gt;CF$3,10,IF(LOG('Indicator Data'!V37)&lt;CF$4,0,10-(CF$3-LOG('Indicator Data'!V37))/(CF$3-CF$4)*10)),1))</f>
        <v>3.1</v>
      </c>
      <c r="CG37" s="176">
        <f>IF('Indicator Data'!W37="No data","x",ROUND(IF('Indicator Data'!W37&gt;CG$3,10,IF('Indicator Data'!W37&lt;CG$4,0,10-(CG$3-'Indicator Data'!W37)/(CG$3-CG$4)*10)),1))</f>
        <v>8</v>
      </c>
      <c r="CH37" s="176">
        <f>IF('Indicator Data'!X37="No data","x",ROUND(IF('Indicator Data'!X37&gt;CH$3,10,IF('Indicator Data'!X37&lt;CH$4,0,10-(CH$3-'Indicator Data'!X37)/(CH$3-CH$4)*10)),1))</f>
        <v>4.4000000000000004</v>
      </c>
      <c r="CI37" s="176">
        <f>IF('Indicator Data'!Y37="No data","x",ROUND(IF('Indicator Data'!Y37&gt;CI$3,10,IF('Indicator Data'!Y37&lt;CI$4,0,10-(CI$3-'Indicator Data'!Y37)/(CI$3-CI$4)*10)),1))</f>
        <v>9</v>
      </c>
      <c r="CJ37" s="172">
        <f t="shared" si="46"/>
        <v>6.1</v>
      </c>
      <c r="CK37" s="174">
        <f t="shared" si="47"/>
        <v>7.1</v>
      </c>
      <c r="CL37" s="176">
        <f>IF('Indicator Data'!AD37="No data","x",ROUND(IF('Indicator Data'!AD37&gt;CL$3,10,IF('Indicator Data'!AD37&lt;CL$4,0,10-(CL$3-'Indicator Data'!AD37)/(CL$3-CL$4)*10)),1))</f>
        <v>7.7</v>
      </c>
      <c r="CM37" s="176">
        <f>IF('Indicator Data'!AE37="No data","x",ROUND(IF('Indicator Data'!AE37&gt;CM$3,10,IF('Indicator Data'!AE37&lt;CM$4,0,10-(CM$3-'Indicator Data'!AE37)/(CM$3-CM$4)*10)),1))</f>
        <v>9</v>
      </c>
      <c r="CN37" s="172">
        <f t="shared" si="48"/>
        <v>6.9</v>
      </c>
      <c r="CO37" s="176">
        <f>IF('Indicator Data'!Z37="No data","x",ROUND(IF('Indicator Data'!Z37&gt;CO$3,10,IF('Indicator Data'!Z37&lt;CO$4,0,10-(CO$3-'Indicator Data'!Z37)/(CO$3-CO$4)*10)),1))</f>
        <v>8.3000000000000007</v>
      </c>
      <c r="CP37" s="172">
        <f t="shared" si="49"/>
        <v>8.9</v>
      </c>
      <c r="CQ37" s="246">
        <f>IF('Indicator Data'!AB37="No data","x",'Indicator Data'!AB37/HLOOKUP('Indicator Date'!$AB35,'Population Data'!$C$3:$M$194,ROW()-4,FALSE))</f>
        <v>3.9825958559789268E-5</v>
      </c>
      <c r="CR37" s="176">
        <f t="shared" si="30"/>
        <v>9.6</v>
      </c>
      <c r="CS37" s="176" t="str">
        <f>IF('Indicator Data'!AC37="No data","x",ROUND(IF('Indicator Data'!AC37&gt;CS$3,0,IF('Indicator Data'!AC37&lt;CS$4,10,(CS$3-'Indicator Data'!AC37)/(CS$3-CS$4)*10)),1))</f>
        <v>x</v>
      </c>
      <c r="CT37" s="172">
        <f t="shared" si="50"/>
        <v>9.6</v>
      </c>
      <c r="CU37" s="174">
        <f t="shared" si="51"/>
        <v>8.5</v>
      </c>
      <c r="CV37" s="175">
        <f t="shared" si="31"/>
        <v>8.1999999999999993</v>
      </c>
      <c r="CW37" s="177">
        <f t="shared" si="32"/>
        <v>3.3</v>
      </c>
      <c r="CX37" s="175">
        <f>ROUND(IF('Indicator Data'!AF37=0,0,IF('Indicator Data'!AF37&gt;CX$3,10,IF('Indicator Data'!AF37&lt;CX$4,0,10-(CX$3-'Indicator Data'!AF37)/(CX$3-CX$4)*10))),1)</f>
        <v>9.8000000000000007</v>
      </c>
      <c r="CY37" s="175">
        <f>(ROUND(IF('Indicator Data'!AG37=0,0,IF(LOG('Indicator Data'!AG37)&gt;CY$3,10,IF(LOG('Indicator Data'!AG37)&lt;CY$4,0,10-(CY$3-LOG('Indicator Data'!AG37))/(CY$3-CY$4)*10))),1))</f>
        <v>7.5</v>
      </c>
      <c r="CZ37" s="177">
        <f t="shared" si="52"/>
        <v>8.9</v>
      </c>
      <c r="DA37" s="11"/>
      <c r="DB37" s="22"/>
    </row>
    <row r="38" spans="1:106">
      <c r="A38" s="179" t="str">
        <f>'Indicator Data'!A38</f>
        <v>Chad</v>
      </c>
      <c r="B38" s="180" t="str">
        <f>'Indicator Data'!B38</f>
        <v>TCD</v>
      </c>
      <c r="C38" s="178">
        <f>ROUND(IF('Indicator Data'!C38=0,0.1,IF(LOG('Indicator Data'!C38)&gt;C$3,10,IF(LOG('Indicator Data'!C38)&lt;C$4,0,10-(C$3-LOG('Indicator Data'!C38))/(C$3-C$4)*10))),1)</f>
        <v>0.1</v>
      </c>
      <c r="D38" s="171">
        <f>ROUND(IF('Indicator Data'!D38=0,0.1,IF(LOG('Indicator Data'!D38)&gt;D$3,10,IF(LOG('Indicator Data'!D38)&lt;D$4,0,10-(D$3-LOG('Indicator Data'!D38))/(D$3-D$4)*10))),1)</f>
        <v>0.1</v>
      </c>
      <c r="E38" s="172">
        <f t="shared" ref="E38:E69" si="53">ROUND((10-GEOMEAN(((10-C38)/10*9+1),((10-D38)/10*9+1)))/9*10,1)</f>
        <v>0.1</v>
      </c>
      <c r="F38" s="172">
        <f>(ROUND(IF('Indicator Data'!E38=0,0,IF(LOG('Indicator Data'!E38)&gt;F$3,10,IF(LOG('Indicator Data'!E38)&lt;F$4,0,10-(F$3-LOG('Indicator Data'!E38))/(F$3-F$4)*10))),1))</f>
        <v>7.7</v>
      </c>
      <c r="G38" s="172">
        <f>ROUND(IF('Indicator Data'!F38=0,0,IF(LOG('Indicator Data'!F38)&gt;G$3,10,IF(LOG('Indicator Data'!F38)&lt;G$4,0,10-(G$3-LOG('Indicator Data'!F38))/(G$3-G$4)*10))),1)</f>
        <v>0</v>
      </c>
      <c r="H38" s="171">
        <f>ROUND(IF('Indicator Data'!G38=0,0,IF(LOG('Indicator Data'!G38)&gt;H$3,10,IF(LOG('Indicator Data'!G38)&lt;H$4,0,10-(H$3-LOG('Indicator Data'!G38))/(H$3-H$4)*10))),1)</f>
        <v>0</v>
      </c>
      <c r="I38" s="171">
        <f>ROUND(IF('Indicator Data'!H38=0,0,IF(LOG('Indicator Data'!H38)&gt;I$3,10,IF(LOG('Indicator Data'!H38)&lt;I$4,0,10-(I$3-LOG('Indicator Data'!H38))/(I$3-I$4)*10))),1)</f>
        <v>0</v>
      </c>
      <c r="J38" s="171">
        <f t="shared" ref="J38:J69" si="54">ROUND((10-GEOMEAN(((10-H38)/10*9+1),((10-I38)/10*9+1)))/9*10,1)</f>
        <v>0</v>
      </c>
      <c r="K38" s="171">
        <f>ROUND(IF('Indicator Data'!I38=0,0,IF(LOG('Indicator Data'!I38)&gt;K$3,10,IF(LOG('Indicator Data'!I38)&lt;K$4,0,10-(K$3-LOG('Indicator Data'!I38))/(K$3-K$4)*10))),1)</f>
        <v>0</v>
      </c>
      <c r="L38" s="172">
        <f>ROUND(IF('Indicator Data'!J38=0,0,IF(LOG('Indicator Data'!J38)&gt;L$3,10,IF(LOG('Indicator Data'!J38)&lt;L$4,0,10-(L$3-LOG('Indicator Data'!J38))/(L$3-L$4)*10))),1)</f>
        <v>10</v>
      </c>
      <c r="M38" s="173">
        <f>'Indicator Data'!C38/HLOOKUP('Indicator Data'!$C$3,'Population Data'!$C$3:$M$194,ROW()-4,FALSE)</f>
        <v>0</v>
      </c>
      <c r="N38" s="173">
        <f>'Indicator Data'!D38/HLOOKUP('Indicator Data'!$D$3,'Population Data'!$C$3:$M$194,ROW()-4,FALSE)</f>
        <v>0</v>
      </c>
      <c r="O38" s="245">
        <f>'Indicator Data'!E38/HLOOKUP('Indicator Data'!$E$3,'Population Data'!$C$3:$M$194,ROW()-4,FALSE)</f>
        <v>1.7231688714918564E-2</v>
      </c>
      <c r="P38" s="173">
        <f>'Indicator Data'!F38/HLOOKUP('Indicator Data'!$F$3,'Population Data'!$C$3:$M$194,ROW()-4,FALSE)</f>
        <v>0</v>
      </c>
      <c r="Q38" s="173">
        <f>'Indicator Data'!G38/HLOOKUP('Indicator Data'!$G$3,'Population Data'!$C$3:$M$194,ROW()-4,FALSE)</f>
        <v>0</v>
      </c>
      <c r="R38" s="173">
        <f>'Indicator Data'!H38/HLOOKUP('Indicator Data'!$H$3,'Population Data'!$C$3:$M$194,ROW()-4,FALSE)</f>
        <v>0</v>
      </c>
      <c r="S38" s="173">
        <f>'Indicator Data'!I38/HLOOKUP('Indicator Data'!$I$3,'Population Data'!$C$3:$M$194,ROW()-4,FALSE)</f>
        <v>0</v>
      </c>
      <c r="T38" s="173">
        <f>'Indicator Data'!J38/HLOOKUP('Indicator Date'!$J36,'Population Data'!$C$3:$M$194,ROW()-4,FALSE)</f>
        <v>1.436846704870148E-2</v>
      </c>
      <c r="U38" s="171">
        <f t="shared" ref="U38:U69" si="55">ROUND(IF(M38&gt;U$3,10,IF(M38&lt;U$4,0,10-(U$3-M38)/(U$3-U$4)*10)),1)</f>
        <v>0</v>
      </c>
      <c r="V38" s="171">
        <f t="shared" ref="V38:V69" si="56">ROUND(IF(N38&gt;V$3,10,IF(N38&lt;V$4,0,10-(V$3-N38)/(V$3-V$4)*10)),1)</f>
        <v>0</v>
      </c>
      <c r="W38" s="172">
        <f t="shared" ref="W38:W69" si="57">ROUND(((10-GEOMEAN(((10-U38)/10*9+1),((10-V38)/10*9+1)))/9*10),1)</f>
        <v>0</v>
      </c>
      <c r="X38" s="172">
        <f t="shared" si="33"/>
        <v>8.4</v>
      </c>
      <c r="Y38" s="172">
        <f t="shared" si="34"/>
        <v>0</v>
      </c>
      <c r="Z38" s="171">
        <f t="shared" ref="Z38:AA69" si="58">ROUND(IF(Q38&gt;Z$3,10,IF(Q38&lt;Z$4,0,10-(Z$3-Q38)/(Z$3-Z$4)*10)),1)</f>
        <v>0</v>
      </c>
      <c r="AA38" s="171">
        <f t="shared" si="58"/>
        <v>0</v>
      </c>
      <c r="AB38" s="171">
        <f t="shared" ref="AB38:AB69" si="59">ROUND(((10-GEOMEAN(((10-Z38)/10*9+1),((10-AA38)/10*9+1)))/9*10),1)</f>
        <v>0</v>
      </c>
      <c r="AC38" s="172">
        <f t="shared" si="35"/>
        <v>0</v>
      </c>
      <c r="AD38" s="172">
        <f t="shared" si="36"/>
        <v>4.8</v>
      </c>
      <c r="AE38" s="171">
        <f>ROUND(IF('Indicator Data'!K38=0,0,IF('Indicator Data'!K38&gt;AE$3,10,IF('Indicator Data'!K38&lt;AE$4,0,10-(AE$3-'Indicator Data'!K38)/(AE$3-AE$4)*10))),1)</f>
        <v>6.7</v>
      </c>
      <c r="AF38" s="174">
        <f t="shared" ref="AF38:AF69" si="60">ROUND(AVERAGE(C38,U38),1)</f>
        <v>0.1</v>
      </c>
      <c r="AG38" s="174">
        <f t="shared" ref="AG38:AG69" si="61">ROUND(AVERAGE(D38,V38),1)</f>
        <v>0.1</v>
      </c>
      <c r="AH38" s="172">
        <f t="shared" ref="AH38:AH69" si="62">ROUND(AVERAGE(Z38,H38),1)</f>
        <v>0</v>
      </c>
      <c r="AI38" s="172">
        <f t="shared" ref="AI38:AI69" si="63">ROUND(AVERAGE(AA38,I38),1)</f>
        <v>0</v>
      </c>
      <c r="AJ38" s="174">
        <f t="shared" ref="AJ38:AJ69" si="64">ROUND((10-GEOMEAN(((10-AH38)/10*9+1),((10-AI38)/10*9+1)))/9*10,1)</f>
        <v>0</v>
      </c>
      <c r="AK38" s="172">
        <f t="shared" ref="AK38:AK69" si="65">ROUND((10-GEOMEAN(((10-L38)/10*9+1),((10-AD38)/10*9+1)))/9*10,1)</f>
        <v>8.5</v>
      </c>
      <c r="AL38" s="175">
        <f t="shared" ref="AL38:AL69" si="66">ROUND((10-GEOMEAN(((10-E38)/10*9+1),((10-W38)/10*9+1)))/9*10,1)</f>
        <v>0.1</v>
      </c>
      <c r="AM38" s="175">
        <f t="shared" ref="AM38:AM69" si="67">IF(AND(X38="x",F38="x"),"x",ROUND((10-GEOMEAN(((10-F38)/10*9+1),((10-X38)/10*9+1)))/9*10,1))</f>
        <v>8.1</v>
      </c>
      <c r="AN38" s="175">
        <f t="shared" ref="AN38:AN69" si="68">ROUND((10-GEOMEAN(((10-G38)/10*9+1),((10-Y38)/10*9+1)))/9*10,1)</f>
        <v>0</v>
      </c>
      <c r="AO38" s="175">
        <f t="shared" ref="AO38:AO69" si="69">ROUND((10-GEOMEAN(((10-J38)/10*9+1),((10-AB38)/10*9+1)))/9*10,1)</f>
        <v>0</v>
      </c>
      <c r="AP38" s="175">
        <f t="shared" ref="AP38:AP69" si="70">ROUND((10-GEOMEAN(((10-K38)/10*9+1),((10-AC38)/10*9+1)))/9*10,1)</f>
        <v>0</v>
      </c>
      <c r="AQ38" s="174">
        <f t="shared" ref="AQ38:AQ69" si="71">ROUND(AVERAGE(AE38,AK38),1)</f>
        <v>7.6</v>
      </c>
      <c r="AR38" s="174">
        <f>IF('Indicator Data'!L38="No data","x",IF('Indicator Data'!BW38&lt;1000,"x",ROUND((IF('Indicator Data'!L38&gt;AR$3,10,IF('Indicator Data'!L38&lt;AR$4,0,10-(AR$3-'Indicator Data'!L38)/(AR$3-AR$4)*10))),1)))</f>
        <v>4.2</v>
      </c>
      <c r="AS38" s="175">
        <f t="shared" ref="AS38:AS69" si="72">ROUND(AVERAGE(AQ38,AR38),1)</f>
        <v>5.9</v>
      </c>
      <c r="AT38" s="176">
        <f>IF('Indicator Data'!M38="No data","x",ROUND(IF('Indicator Data'!M38=0,0,IF(LOG('Indicator Data'!M38)&gt;AT$3,10,IF(LOG('Indicator Data'!M38)&lt;AT$4,0,10-(AT$3-LOG('Indicator Data'!M38))/(AT$3-AT$4)*10))),1))</f>
        <v>8.4</v>
      </c>
      <c r="AU38" s="246">
        <f>IF(AT38="x","x",'Indicator Data'!M38/HLOOKUP('Indicator Data'!$M$3,'Population Data'!$C$3:$M$194,ROW()-4,FALSE))</f>
        <v>0.37213365120282388</v>
      </c>
      <c r="AV38" s="176">
        <f t="shared" ref="AV38:AV69" si="73">IF(AT38="x","x",ROUND(IF(AU38&gt;AV$3,10,IF(AU38&lt;AV$4,0,10-(AV$3-AU38)/(AV$3-AV$4)*10)),1))</f>
        <v>4.0999999999999996</v>
      </c>
      <c r="AW38" s="172">
        <f t="shared" si="37"/>
        <v>6.8</v>
      </c>
      <c r="AX38" s="176">
        <f>IF('Indicator Data'!N38="No data","x",ROUND(IF('Indicator Data'!N38=0,0,IF(LOG('Indicator Data'!N38)&gt;AX$3,10,IF(LOG('Indicator Data'!N38)&lt;AX$4,0,10-(AX$3-LOG('Indicator Data'!N38))/(AX$3-AX$4)*10))),1))</f>
        <v>0</v>
      </c>
      <c r="AY38" s="246">
        <f>IF(AX38="x","x",'Indicator Data'!N38/HLOOKUP('Indicator Data'!$N$3,'Population Data'!$C$3:$M$194,ROW()-4,FALSE))</f>
        <v>0</v>
      </c>
      <c r="AZ38" s="176">
        <f t="shared" ref="AZ38:AZ69" si="74">IF(AX38="x","x",ROUND(IF(AY38&gt;AZ$3,10,IF(AY38&lt;AZ$4,0,10-(AZ$3-AY38)/(AZ$3-AZ$4)*10)),1))</f>
        <v>0</v>
      </c>
      <c r="BA38" s="172">
        <f t="shared" si="38"/>
        <v>0</v>
      </c>
      <c r="BB38" s="176">
        <f>IF('Indicator Data'!O38="No data","x",ROUND(IF('Indicator Data'!O38=0,0,IF(LOG('Indicator Data'!O38)&gt;BB$3,10,IF(LOG('Indicator Data'!O38)&lt;BB$4,0,10-(BB$3-LOG('Indicator Data'!O38))/(BB$3-BB$4)*10))),1))</f>
        <v>4.5999999999999996</v>
      </c>
      <c r="BC38" s="246">
        <f>IF(BB38="x","x",'Indicator Data'!O38/HLOOKUP('Indicator Data'!$O$3,'Population Data'!$C$3:$M$194,ROW()-4,FALSE))</f>
        <v>2.9288719857806868E-4</v>
      </c>
      <c r="BD38" s="176">
        <f t="shared" ref="BD38:BD69" si="75">IF(BB38="x","x",ROUND(IF(BC38&gt;BD$3,10,IF(BC38&lt;BD$4,0,10-(BD$3-BC38)/(BD$3-BD$4)*10)),1))</f>
        <v>0</v>
      </c>
      <c r="BE38" s="172">
        <f t="shared" si="39"/>
        <v>2.6</v>
      </c>
      <c r="BF38" s="176">
        <f>IF('Indicator Data'!P38="No data","x",ROUND(IF('Indicator Data'!P38=0,0,IF(LOG('Indicator Data'!P38)&gt;BF$3,10,IF(LOG('Indicator Data'!P38)&lt;BF$4,0,10-(BF$3-LOG('Indicator Data'!P38))/(BF$3-BF$4)*10))),1))</f>
        <v>0</v>
      </c>
      <c r="BG38" s="246">
        <f>IF(BF38="x","x",'Indicator Data'!P38/HLOOKUP('Indicator Data'!$P$3,'Population Data'!$C$3:$M$194,ROW()-4,FALSE))</f>
        <v>0</v>
      </c>
      <c r="BH38" s="176">
        <f t="shared" si="40"/>
        <v>0</v>
      </c>
      <c r="BI38" s="172">
        <f t="shared" si="41"/>
        <v>0</v>
      </c>
      <c r="BJ38" s="174">
        <f t="shared" si="42"/>
        <v>2.9</v>
      </c>
      <c r="BK38" s="176">
        <f>ROUND(IF('Indicator Data'!Q38=0,0,IF(LOG('Indicator Data'!Q38)&gt;BK$3,10,IF(LOG('Indicator Data'!Q38)&lt;BK$4,0,10-(BK$3-LOG('Indicator Data'!Q38))/(BK$3-BK$4)*10))),1)</f>
        <v>9</v>
      </c>
      <c r="BL38" s="224">
        <f>IF(BK38="x","x",'Indicator Data'!Q38/HLOOKUP('Indicator Data'!$Q$3,'Population Data'!$C$3:$M$194,ROW()-4,FALSE))</f>
        <v>0.98900003332069131</v>
      </c>
      <c r="BM38" s="176">
        <f t="shared" ref="BM38:BM69" si="76">ROUND(IF(BL38&gt;BM$3,10,IF(BL38&lt;BM$4,0,10-(BM$3-BL38)/(BM$3-BM$4)*10)),1)</f>
        <v>9.9</v>
      </c>
      <c r="BN38" s="172">
        <f t="shared" ref="BN38:BN69" si="77">ROUND((10-GEOMEAN(((10-BM38)/10*9+1),((10-BK38)/10*9+1)))/9*10,1)</f>
        <v>9.5</v>
      </c>
      <c r="BO38" s="176">
        <f>ROUND(IF('Indicator Data'!S38=0,0,IF(LOG('Indicator Data'!S38)&gt;BO$3,10,IF(LOG('Indicator Data'!S38)&lt;BO$4,0,10-(BO$3-LOG('Indicator Data'!S38))/(BO$3-BO$4)*10))),1)</f>
        <v>7.5</v>
      </c>
      <c r="BP38" s="246">
        <f>IF(BO38="x","x",'Indicator Data'!S38/HLOOKUP('Indicator Data'!$S$3,'Population Data'!$C$3:$M$194,ROW()-4,FALSE))</f>
        <v>9.4295725804243696E-2</v>
      </c>
      <c r="BQ38" s="176">
        <f t="shared" ref="BQ38:BQ69" si="78">ROUND(IF(BP38&gt;BQ$3,10,IF(BP38&lt;BQ$4,0,10-(BQ$3-BP38)/(BQ$3-BQ$4)*10)),1)</f>
        <v>1</v>
      </c>
      <c r="BR38" s="172">
        <f t="shared" si="43"/>
        <v>5.0999999999999996</v>
      </c>
      <c r="BS38" s="176">
        <f>ROUND(IF('Indicator Data'!T38=0,0,IF(LOG('Indicator Data'!T38)&gt;BS$3,10,IF(LOG('Indicator Data'!T38)&lt;BS$4,0,10-(BS$3-LOG('Indicator Data'!T38))/(BS$3-BS$4)*10))),1)</f>
        <v>8.9</v>
      </c>
      <c r="BT38" s="173">
        <f>IF('Indicator Data'!T38/HLOOKUP('Indicator Data'!$T$3,'Population Data'!$C$3:$M$194,ROW()-4,FALSE)&gt;1,1,'Indicator Data'!T38/HLOOKUP('Indicator Data'!$T$3,'Population Data'!$C$3:$M$194,ROW()-4,FALSE))</f>
        <v>0.97296885449193693</v>
      </c>
      <c r="BU38" s="176">
        <f t="shared" ref="BU38:BU69" si="79">ROUND(IF(BT38&gt;BU$3,10,IF(BT38&lt;BU$4,0,10-(BU$3-BT38)/(BU$3-BU$4)*10)),1)</f>
        <v>9.6999999999999993</v>
      </c>
      <c r="BV38" s="172">
        <f t="shared" si="44"/>
        <v>9.3000000000000007</v>
      </c>
      <c r="BW38" s="176">
        <f>ROUND(IF('Indicator Data'!U38=0,0,IF(LOG('Indicator Data'!U38)&gt;BW$3,10,IF(LOG('Indicator Data'!U38)&lt;BW$4,0,10-(BW$3-LOG('Indicator Data'!U38))/(BW$3-BW$4)*10))),1)</f>
        <v>8.8000000000000007</v>
      </c>
      <c r="BX38" s="246">
        <f>IF(BW38="x","x",'Indicator Data'!U38/HLOOKUP('Indicator Data'!$U$3,'Population Data'!$C$3:$M$194,ROW()-4,FALSE))</f>
        <v>0.81833415856871294</v>
      </c>
      <c r="BY38" s="176">
        <f t="shared" ref="BY38:BY69" si="80">ROUND(IF(BX38&gt;BY$3,10,IF(BX38&lt;BY$4,0,10-(BY$3-BX38)/(BY$3-BY$4)*10)),1)</f>
        <v>8.1999999999999993</v>
      </c>
      <c r="BZ38" s="172">
        <f t="shared" si="45"/>
        <v>8.5</v>
      </c>
      <c r="CA38" s="174">
        <f t="shared" si="28"/>
        <v>8.5</v>
      </c>
      <c r="CB38" s="176">
        <f>IF('Indicator Data'!BN38="No data","x",ROUND(IF('Indicator Data'!BN38&gt;CB$3,0,IF('Indicator Data'!BN38&lt;CB$4,10,(CB$3-'Indicator Data'!BN38)/(CB$3-CB$4)*10)),1))</f>
        <v>9.6999999999999993</v>
      </c>
      <c r="CC38" s="176">
        <f>IF('Indicator Data'!BO38="No data","x",ROUND(IF('Indicator Data'!BO38&gt;CC$3,0,IF('Indicator Data'!BO38&lt;CC$4,10,(CC$3-'Indicator Data'!BO38)/(CC$3-CC$4)*10)),1))</f>
        <v>8</v>
      </c>
      <c r="CD38" s="176">
        <f>IF('Indicator Data'!AA38="No data","x",ROUND(IF('Indicator Data'!AA38&gt;CD$3,0,IF('Indicator Data'!AA38&lt;CD$4,10,(CD$3-'Indicator Data'!AA38)/(CD$3-CD$4)*10)),1))</f>
        <v>7.4</v>
      </c>
      <c r="CE38" s="172">
        <f t="shared" ref="CE38:CE69" si="81">IF(AND(CC38="x",CB38="x",CD38="x"),"x",ROUND(AVERAGE(CB38:CD38),1))</f>
        <v>8.4</v>
      </c>
      <c r="CF38" s="176">
        <f>IF('Indicator Data'!V38="No data","x",ROUND(IF(LOG('Indicator Data'!V38)&gt;CF$3,10,IF(LOG('Indicator Data'!V38)&lt;CF$4,0,10-(CF$3-LOG('Indicator Data'!V38))/(CF$3-CF$4)*10)),1))</f>
        <v>3.8</v>
      </c>
      <c r="CG38" s="176">
        <f>IF('Indicator Data'!W38="No data","x",ROUND(IF('Indicator Data'!W38&gt;CG$3,10,IF('Indicator Data'!W38&lt;CG$4,0,10-(CG$3-'Indicator Data'!W38)/(CG$3-CG$4)*10)),1))</f>
        <v>8.6999999999999993</v>
      </c>
      <c r="CH38" s="176">
        <f>IF('Indicator Data'!X38="No data","x",ROUND(IF('Indicator Data'!X38&gt;CH$3,10,IF('Indicator Data'!X38&lt;CH$4,0,10-(CH$3-'Indicator Data'!X38)/(CH$3-CH$4)*10)),1))</f>
        <v>2.4</v>
      </c>
      <c r="CI38" s="176">
        <f>IF('Indicator Data'!Y38="No data","x",ROUND(IF('Indicator Data'!Y38&gt;CI$3,10,IF('Indicator Data'!Y38&lt;CI$4,0,10-(CI$3-'Indicator Data'!Y38)/(CI$3-CI$4)*10)),1))</f>
        <v>9.9</v>
      </c>
      <c r="CJ38" s="172">
        <f t="shared" si="46"/>
        <v>6.2</v>
      </c>
      <c r="CK38" s="174">
        <f t="shared" si="47"/>
        <v>6.9</v>
      </c>
      <c r="CL38" s="176">
        <f>IF('Indicator Data'!AD38="No data","x",ROUND(IF('Indicator Data'!AD38&gt;CL$3,10,IF('Indicator Data'!AD38&lt;CL$4,0,10-(CL$3-'Indicator Data'!AD38)/(CL$3-CL$4)*10)),1))</f>
        <v>9.1</v>
      </c>
      <c r="CM38" s="176">
        <f>IF('Indicator Data'!AE38="No data","x",ROUND(IF('Indicator Data'!AE38&gt;CM$3,10,IF('Indicator Data'!AE38&lt;CM$4,0,10-(CM$3-'Indicator Data'!AE38)/(CM$3-CM$4)*10)),1))</f>
        <v>8.8000000000000007</v>
      </c>
      <c r="CN38" s="172">
        <f t="shared" si="48"/>
        <v>7.1</v>
      </c>
      <c r="CO38" s="176">
        <f>IF('Indicator Data'!Z38="No data","x",ROUND(IF('Indicator Data'!Z38&gt;CO$3,10,IF('Indicator Data'!Z38&lt;CO$4,0,10-(CO$3-'Indicator Data'!Z38)/(CO$3-CO$4)*10)),1))</f>
        <v>10</v>
      </c>
      <c r="CP38" s="172">
        <f t="shared" si="49"/>
        <v>8.8000000000000007</v>
      </c>
      <c r="CQ38" s="246">
        <f>IF('Indicator Data'!AB38="No data","x",'Indicator Data'!AB38/HLOOKUP('Indicator Date'!$AB36,'Population Data'!$C$3:$M$194,ROW()-4,FALSE))</f>
        <v>1.1791689550448244E-5</v>
      </c>
      <c r="CR38" s="176">
        <f t="shared" ref="CR38:CR69" si="82">IF(CQ38="x","x",ROUND(IF(CQ38&gt;CR$3,0,IF(CQ38&lt;CR$4,10,(CR$3-CQ38)/(CR$3-CR$4)*10)),1))</f>
        <v>9.9</v>
      </c>
      <c r="CS38" s="176">
        <f>IF('Indicator Data'!AC38="No data","x",ROUND(IF('Indicator Data'!AC38&gt;CS$3,0,IF('Indicator Data'!AC38&lt;CS$4,10,(CS$3-'Indicator Data'!AC38)/(CS$3-CS$4)*10)),1))</f>
        <v>8</v>
      </c>
      <c r="CT38" s="172">
        <f t="shared" si="50"/>
        <v>9</v>
      </c>
      <c r="CU38" s="174">
        <f t="shared" si="51"/>
        <v>8.3000000000000007</v>
      </c>
      <c r="CV38" s="175">
        <f t="shared" ref="CV38:CV69" si="83">IF(BJ38="x",ROUND((10-GEOMEAN(((10-CU38)/10*9+1),((10-CA38)/10*9+1),((10-CK38)/10*9+1)))/9*10,1),ROUND((10-GEOMEAN(((10-BJ38)/10*9+1),((10-CU38)/10*9+1),((10-CA38)/10*9+1),((10-CK38)/10*9+1)))/9*10,1))</f>
        <v>7.1</v>
      </c>
      <c r="CW38" s="177">
        <f t="shared" ref="CW38:CW69" si="84">IF(ROUND(IF(AM38="x",(10-GEOMEAN(((10-AL38)/10*9+1),((10-CV38)/10*9+1),((10-AP38)/10*9+1),((10-AS38)/10*9+1),((10-AN38)/10*9+1),((10-AO38)/10*9+1)))/9*10,(10-GEOMEAN(((10-AL38)/10*9+1),((10-CV38)/10*9+1),((10-AP38)/10*9+1),((10-AM38)/10*9+1),((10-AN38)/10*9+1),((10-AO38)/10*9+1),((10-AS38)/10*9+1)))/9*10),1)=0,0.1,ROUND(IF(AM38="x",(10-GEOMEAN(((10-AL38)/10*9+1),((10-CV38)/10*9+1),((10-AP38)/10*9+1),((10-AS38)/10*9+1),((10-AN38)/10*9+1),((10-AO38)/10*9+1)))/9*10,(10-GEOMEAN(((10-AL38)/10*9+1),((10-CV38)/10*9+1),((10-AP38)/10*9+1),((10-AM38)/10*9+1),((10-AN38)/10*9+1),((10-AO38)/10*9+1),((10-AS38)/10*9+1)))/9*10),1))</f>
        <v>4</v>
      </c>
      <c r="CX38" s="175">
        <f>ROUND(IF('Indicator Data'!AF38=0,0,IF('Indicator Data'!AF38&gt;CX$3,10,IF('Indicator Data'!AF38&lt;CX$4,0,10-(CX$3-'Indicator Data'!AF38)/(CX$3-CX$4)*10))),1)</f>
        <v>9.6</v>
      </c>
      <c r="CY38" s="175">
        <f>(ROUND(IF('Indicator Data'!AG38=0,0,IF(LOG('Indicator Data'!AG38)&gt;CY$3,10,IF(LOG('Indicator Data'!AG38)&lt;CY$4,0,10-(CY$3-LOG('Indicator Data'!AG38))/(CY$3-CY$4)*10))),1))</f>
        <v>5.9</v>
      </c>
      <c r="CZ38" s="177">
        <f t="shared" si="52"/>
        <v>8.3000000000000007</v>
      </c>
      <c r="DA38" s="11"/>
      <c r="DB38" s="22"/>
    </row>
    <row r="39" spans="1:106">
      <c r="A39" s="179" t="str">
        <f>'Indicator Data'!A39</f>
        <v>Chile</v>
      </c>
      <c r="B39" s="180" t="str">
        <f>'Indicator Data'!B39</f>
        <v>CHL</v>
      </c>
      <c r="C39" s="178">
        <f>ROUND(IF('Indicator Data'!C39=0,0.1,IF(LOG('Indicator Data'!C39)&gt;C$3,10,IF(LOG('Indicator Data'!C39)&lt;C$4,0,10-(C$3-LOG('Indicator Data'!C39))/(C$3-C$4)*10))),1)</f>
        <v>8.3000000000000007</v>
      </c>
      <c r="D39" s="171">
        <f>ROUND(IF('Indicator Data'!D39=0,0.1,IF(LOG('Indicator Data'!D39)&gt;D$3,10,IF(LOG('Indicator Data'!D39)&lt;D$4,0,10-(D$3-LOG('Indicator Data'!D39))/(D$3-D$4)*10))),1)</f>
        <v>9.6</v>
      </c>
      <c r="E39" s="172">
        <f t="shared" si="53"/>
        <v>9.1</v>
      </c>
      <c r="F39" s="172">
        <f>(ROUND(IF('Indicator Data'!E39=0,0,IF(LOG('Indicator Data'!E39)&gt;F$3,10,IF(LOG('Indicator Data'!E39)&lt;F$4,0,10-(F$3-LOG('Indicator Data'!E39))/(F$3-F$4)*10))),1))</f>
        <v>5.8</v>
      </c>
      <c r="G39" s="172">
        <f>ROUND(IF('Indicator Data'!F39=0,0,IF(LOG('Indicator Data'!F39)&gt;G$3,10,IF(LOG('Indicator Data'!F39)&lt;G$4,0,10-(G$3-LOG('Indicator Data'!F39))/(G$3-G$4)*10))),1)</f>
        <v>8.5</v>
      </c>
      <c r="H39" s="171">
        <f>ROUND(IF('Indicator Data'!G39=0,0,IF(LOG('Indicator Data'!G39)&gt;H$3,10,IF(LOG('Indicator Data'!G39)&lt;H$4,0,10-(H$3-LOG('Indicator Data'!G39))/(H$3-H$4)*10))),1)</f>
        <v>0</v>
      </c>
      <c r="I39" s="171">
        <f>ROUND(IF('Indicator Data'!H39=0,0,IF(LOG('Indicator Data'!H39)&gt;I$3,10,IF(LOG('Indicator Data'!H39)&lt;I$4,0,10-(I$3-LOG('Indicator Data'!H39))/(I$3-I$4)*10))),1)</f>
        <v>0</v>
      </c>
      <c r="J39" s="171">
        <f t="shared" si="54"/>
        <v>0</v>
      </c>
      <c r="K39" s="171">
        <f>ROUND(IF('Indicator Data'!I39=0,0,IF(LOG('Indicator Data'!I39)&gt;K$3,10,IF(LOG('Indicator Data'!I39)&lt;K$4,0,10-(K$3-LOG('Indicator Data'!I39))/(K$3-K$4)*10))),1)</f>
        <v>3.8</v>
      </c>
      <c r="L39" s="172">
        <f>ROUND(IF('Indicator Data'!J39=0,0,IF(LOG('Indicator Data'!J39)&gt;L$3,10,IF(LOG('Indicator Data'!J39)&lt;L$4,0,10-(L$3-LOG('Indicator Data'!J39))/(L$3-L$4)*10))),1)</f>
        <v>0</v>
      </c>
      <c r="M39" s="173">
        <f>'Indicator Data'!C39/HLOOKUP('Indicator Data'!$C$3,'Population Data'!$C$3:$M$194,ROW()-4,FALSE)</f>
        <v>2.0724730520708776E-3</v>
      </c>
      <c r="N39" s="173">
        <f>'Indicator Data'!D39/HLOOKUP('Indicator Data'!$D$3,'Population Data'!$C$3:$M$194,ROW()-4,FALSE)</f>
        <v>2.0487780410760777E-3</v>
      </c>
      <c r="O39" s="245">
        <f>'Indicator Data'!E39/HLOOKUP('Indicator Data'!$E$3,'Population Data'!$C$3:$M$194,ROW()-4,FALSE)</f>
        <v>2.5652394277327364E-3</v>
      </c>
      <c r="P39" s="173">
        <f>'Indicator Data'!F39/HLOOKUP('Indicator Data'!$F$3,'Population Data'!$C$3:$M$194,ROW()-4,FALSE)</f>
        <v>3.5329796721186393E-5</v>
      </c>
      <c r="Q39" s="173">
        <f>'Indicator Data'!G39/HLOOKUP('Indicator Data'!$G$3,'Population Data'!$C$3:$M$194,ROW()-4,FALSE)</f>
        <v>0</v>
      </c>
      <c r="R39" s="173">
        <f>'Indicator Data'!H39/HLOOKUP('Indicator Data'!$H$3,'Population Data'!$C$3:$M$194,ROW()-4,FALSE)</f>
        <v>0</v>
      </c>
      <c r="S39" s="173">
        <f>'Indicator Data'!I39/HLOOKUP('Indicator Data'!$I$3,'Population Data'!$C$3:$M$194,ROW()-4,FALSE)</f>
        <v>4.7110140953366127E-5</v>
      </c>
      <c r="T39" s="173">
        <f>'Indicator Data'!J39/HLOOKUP('Indicator Date'!$J37,'Population Data'!$C$3:$M$194,ROW()-4,FALSE)</f>
        <v>0</v>
      </c>
      <c r="U39" s="171">
        <f t="shared" si="55"/>
        <v>10</v>
      </c>
      <c r="V39" s="171">
        <f t="shared" si="56"/>
        <v>10</v>
      </c>
      <c r="W39" s="172">
        <f t="shared" si="57"/>
        <v>10</v>
      </c>
      <c r="X39" s="172">
        <f t="shared" si="33"/>
        <v>5.2</v>
      </c>
      <c r="Y39" s="172">
        <f t="shared" si="34"/>
        <v>8.6</v>
      </c>
      <c r="Z39" s="171">
        <f t="shared" si="58"/>
        <v>0</v>
      </c>
      <c r="AA39" s="171">
        <f t="shared" si="58"/>
        <v>0</v>
      </c>
      <c r="AB39" s="171">
        <f t="shared" si="59"/>
        <v>0</v>
      </c>
      <c r="AC39" s="172">
        <f t="shared" si="35"/>
        <v>1.4</v>
      </c>
      <c r="AD39" s="172">
        <f t="shared" si="36"/>
        <v>0</v>
      </c>
      <c r="AE39" s="171">
        <f>ROUND(IF('Indicator Data'!K39=0,0,IF('Indicator Data'!K39&gt;AE$3,10,IF('Indicator Data'!K39&lt;AE$4,0,10-(AE$3-'Indicator Data'!K39)/(AE$3-AE$4)*10))),1)</f>
        <v>1</v>
      </c>
      <c r="AF39" s="174">
        <f t="shared" si="60"/>
        <v>9.1999999999999993</v>
      </c>
      <c r="AG39" s="174">
        <f t="shared" si="61"/>
        <v>9.8000000000000007</v>
      </c>
      <c r="AH39" s="172">
        <f t="shared" si="62"/>
        <v>0</v>
      </c>
      <c r="AI39" s="172">
        <f t="shared" si="63"/>
        <v>0</v>
      </c>
      <c r="AJ39" s="174">
        <f t="shared" si="64"/>
        <v>0</v>
      </c>
      <c r="AK39" s="172">
        <f t="shared" si="65"/>
        <v>0</v>
      </c>
      <c r="AL39" s="175">
        <f t="shared" si="66"/>
        <v>9.6</v>
      </c>
      <c r="AM39" s="175">
        <f t="shared" si="67"/>
        <v>5.5</v>
      </c>
      <c r="AN39" s="175">
        <f t="shared" si="68"/>
        <v>8.6</v>
      </c>
      <c r="AO39" s="175">
        <f t="shared" si="69"/>
        <v>0</v>
      </c>
      <c r="AP39" s="175">
        <f t="shared" si="70"/>
        <v>2.7</v>
      </c>
      <c r="AQ39" s="174">
        <f t="shared" si="71"/>
        <v>0.5</v>
      </c>
      <c r="AR39" s="174">
        <f>IF('Indicator Data'!L39="No data","x",IF('Indicator Data'!BW39&lt;1000,"x",ROUND((IF('Indicator Data'!L39&gt;AR$3,10,IF('Indicator Data'!L39&lt;AR$4,0,10-(AR$3-'Indicator Data'!L39)/(AR$3-AR$4)*10))),1)))</f>
        <v>0</v>
      </c>
      <c r="AS39" s="175">
        <f t="shared" si="72"/>
        <v>0.3</v>
      </c>
      <c r="AT39" s="176" t="str">
        <f>IF('Indicator Data'!M39="No data","x",ROUND(IF('Indicator Data'!M39=0,0,IF(LOG('Indicator Data'!M39)&gt;AT$3,10,IF(LOG('Indicator Data'!M39)&lt;AT$4,0,10-(AT$3-LOG('Indicator Data'!M39))/(AT$3-AT$4)*10))),1))</f>
        <v>x</v>
      </c>
      <c r="AU39" s="246" t="str">
        <f>IF(AT39="x","x",'Indicator Data'!M39/HLOOKUP('Indicator Data'!$M$3,'Population Data'!$C$3:$M$194,ROW()-4,FALSE))</f>
        <v>x</v>
      </c>
      <c r="AV39" s="176" t="str">
        <f t="shared" si="73"/>
        <v>x</v>
      </c>
      <c r="AW39" s="172" t="str">
        <f t="shared" si="37"/>
        <v>x</v>
      </c>
      <c r="AX39" s="176" t="str">
        <f>IF('Indicator Data'!N39="No data","x",ROUND(IF('Indicator Data'!N39=0,0,IF(LOG('Indicator Data'!N39)&gt;AX$3,10,IF(LOG('Indicator Data'!N39)&lt;AX$4,0,10-(AX$3-LOG('Indicator Data'!N39))/(AX$3-AX$4)*10))),1))</f>
        <v>x</v>
      </c>
      <c r="AY39" s="246" t="str">
        <f>IF(AX39="x","x",'Indicator Data'!N39/HLOOKUP('Indicator Data'!$N$3,'Population Data'!$C$3:$M$194,ROW()-4,FALSE))</f>
        <v>x</v>
      </c>
      <c r="AZ39" s="176" t="str">
        <f t="shared" si="74"/>
        <v>x</v>
      </c>
      <c r="BA39" s="172" t="str">
        <f t="shared" si="38"/>
        <v>x</v>
      </c>
      <c r="BB39" s="176" t="str">
        <f>IF('Indicator Data'!O39="No data","x",ROUND(IF('Indicator Data'!O39=0,0,IF(LOG('Indicator Data'!O39)&gt;BB$3,10,IF(LOG('Indicator Data'!O39)&lt;BB$4,0,10-(BB$3-LOG('Indicator Data'!O39))/(BB$3-BB$4)*10))),1))</f>
        <v>x</v>
      </c>
      <c r="BC39" s="246" t="str">
        <f>IF(BB39="x","x",'Indicator Data'!O39/HLOOKUP('Indicator Data'!$O$3,'Population Data'!$C$3:$M$194,ROW()-4,FALSE))</f>
        <v>x</v>
      </c>
      <c r="BD39" s="176" t="str">
        <f t="shared" si="75"/>
        <v>x</v>
      </c>
      <c r="BE39" s="172" t="str">
        <f t="shared" si="39"/>
        <v>x</v>
      </c>
      <c r="BF39" s="176" t="str">
        <f>IF('Indicator Data'!P39="No data","x",ROUND(IF('Indicator Data'!P39=0,0,IF(LOG('Indicator Data'!P39)&gt;BF$3,10,IF(LOG('Indicator Data'!P39)&lt;BF$4,0,10-(BF$3-LOG('Indicator Data'!P39))/(BF$3-BF$4)*10))),1))</f>
        <v>x</v>
      </c>
      <c r="BG39" s="246" t="str">
        <f>IF(BF39="x","x",'Indicator Data'!P39/HLOOKUP('Indicator Data'!$P$3,'Population Data'!$C$3:$M$194,ROW()-4,FALSE))</f>
        <v>x</v>
      </c>
      <c r="BH39" s="176" t="str">
        <f t="shared" si="40"/>
        <v>x</v>
      </c>
      <c r="BI39" s="172" t="str">
        <f t="shared" si="41"/>
        <v>x</v>
      </c>
      <c r="BJ39" s="174" t="str">
        <f t="shared" si="42"/>
        <v>x</v>
      </c>
      <c r="BK39" s="176">
        <f>ROUND(IF('Indicator Data'!Q39=0,0,IF(LOG('Indicator Data'!Q39)&gt;BK$3,10,IF(LOG('Indicator Data'!Q39)&lt;BK$4,0,10-(BK$3-LOG('Indicator Data'!Q39))/(BK$3-BK$4)*10))),1)</f>
        <v>0</v>
      </c>
      <c r="BL39" s="224">
        <f>IF(BK39="x","x",'Indicator Data'!Q39/HLOOKUP('Indicator Data'!$Q$3,'Population Data'!$C$3:$M$194,ROW()-4,FALSE))</f>
        <v>0</v>
      </c>
      <c r="BM39" s="176">
        <f t="shared" si="76"/>
        <v>0</v>
      </c>
      <c r="BN39" s="172">
        <f t="shared" si="77"/>
        <v>0</v>
      </c>
      <c r="BO39" s="176">
        <f>ROUND(IF('Indicator Data'!S39=0,0,IF(LOG('Indicator Data'!S39)&gt;BO$3,10,IF(LOG('Indicator Data'!S39)&lt;BO$4,0,10-(BO$3-LOG('Indicator Data'!S39))/(BO$3-BO$4)*10))),1)</f>
        <v>0</v>
      </c>
      <c r="BP39" s="246">
        <f>IF(BO39="x","x",'Indicator Data'!S39/HLOOKUP('Indicator Data'!$S$3,'Population Data'!$C$3:$M$194,ROW()-4,FALSE))</f>
        <v>0</v>
      </c>
      <c r="BQ39" s="176">
        <f t="shared" si="78"/>
        <v>0</v>
      </c>
      <c r="BR39" s="172">
        <f t="shared" si="43"/>
        <v>0</v>
      </c>
      <c r="BS39" s="176">
        <f>ROUND(IF('Indicator Data'!T39=0,0,IF(LOG('Indicator Data'!T39)&gt;BS$3,10,IF(LOG('Indicator Data'!T39)&lt;BS$4,0,10-(BS$3-LOG('Indicator Data'!T39))/(BS$3-BS$4)*10))),1)</f>
        <v>6.8</v>
      </c>
      <c r="BT39" s="173">
        <f>IF('Indicator Data'!T39/HLOOKUP('Indicator Data'!$T$3,'Population Data'!$C$3:$M$194,ROW()-4,FALSE)&gt;1,1,'Indicator Data'!T39/HLOOKUP('Indicator Data'!$T$3,'Population Data'!$C$3:$M$194,ROW()-4,FALSE))</f>
        <v>3.0131945355470889E-2</v>
      </c>
      <c r="BU39" s="176">
        <f t="shared" si="79"/>
        <v>0.3</v>
      </c>
      <c r="BV39" s="172">
        <f t="shared" si="44"/>
        <v>4.3</v>
      </c>
      <c r="BW39" s="176">
        <f>ROUND(IF('Indicator Data'!U39=0,0,IF(LOG('Indicator Data'!U39)&gt;BW$3,10,IF(LOG('Indicator Data'!U39)&lt;BW$4,0,10-(BW$3-LOG('Indicator Data'!U39))/(BW$3-BW$4)*10))),1)</f>
        <v>2.8</v>
      </c>
      <c r="BX39" s="246">
        <f>IF(BW39="x","x",'Indicator Data'!U39/HLOOKUP('Indicator Data'!$U$3,'Population Data'!$C$3:$M$194,ROW()-4,FALSE))</f>
        <v>4.3215554436003319E-5</v>
      </c>
      <c r="BY39" s="176">
        <f t="shared" si="80"/>
        <v>0</v>
      </c>
      <c r="BZ39" s="172">
        <f t="shared" si="45"/>
        <v>1.5</v>
      </c>
      <c r="CA39" s="174">
        <f t="shared" si="28"/>
        <v>1.6</v>
      </c>
      <c r="CB39" s="176">
        <f>IF('Indicator Data'!BN39="No data","x",ROUND(IF('Indicator Data'!BN39&gt;CB$3,0,IF('Indicator Data'!BN39&lt;CB$4,10,(CB$3-'Indicator Data'!BN39)/(CB$3-CB$4)*10)),1))</f>
        <v>0</v>
      </c>
      <c r="CC39" s="176">
        <f>IF('Indicator Data'!BO39="No data","x",ROUND(IF('Indicator Data'!BO39&gt;CC$3,0,IF('Indicator Data'!BO39&lt;CC$4,10,(CC$3-'Indicator Data'!BO39)/(CC$3-CC$4)*10)),1))</f>
        <v>0</v>
      </c>
      <c r="CD39" s="176" t="str">
        <f>IF('Indicator Data'!AA39="No data","x",ROUND(IF('Indicator Data'!AA39&gt;CD$3,0,IF('Indicator Data'!AA39&lt;CD$4,10,(CD$3-'Indicator Data'!AA39)/(CD$3-CD$4)*10)),1))</f>
        <v>x</v>
      </c>
      <c r="CE39" s="172">
        <f t="shared" si="81"/>
        <v>0</v>
      </c>
      <c r="CF39" s="176">
        <f>IF('Indicator Data'!V39="No data","x",ROUND(IF(LOG('Indicator Data'!V39)&gt;CF$3,10,IF(LOG('Indicator Data'!V39)&lt;CF$4,0,10-(CF$3-LOG('Indicator Data'!V39))/(CF$3-CF$4)*10)),1))</f>
        <v>4.7</v>
      </c>
      <c r="CG39" s="176">
        <f>IF('Indicator Data'!W39="No data","x",ROUND(IF('Indicator Data'!W39&gt;CG$3,10,IF('Indicator Data'!W39&lt;CG$4,0,10-(CG$3-'Indicator Data'!W39)/(CG$3-CG$4)*10)),1))</f>
        <v>0.5</v>
      </c>
      <c r="CH39" s="176">
        <f>IF('Indicator Data'!X39="No data","x",ROUND(IF('Indicator Data'!X39&gt;CH$3,10,IF('Indicator Data'!X39&lt;CH$4,0,10-(CH$3-'Indicator Data'!X39)/(CH$3-CH$4)*10)),1))</f>
        <v>8.8000000000000007</v>
      </c>
      <c r="CI39" s="176">
        <f>IF('Indicator Data'!Y39="No data","x",ROUND(IF('Indicator Data'!Y39&gt;CI$3,10,IF('Indicator Data'!Y39&lt;CI$4,0,10-(CI$3-'Indicator Data'!Y39)/(CI$3-CI$4)*10)),1))</f>
        <v>2.6</v>
      </c>
      <c r="CJ39" s="172">
        <f t="shared" si="46"/>
        <v>4.2</v>
      </c>
      <c r="CK39" s="174">
        <f t="shared" si="47"/>
        <v>2.8</v>
      </c>
      <c r="CL39" s="176">
        <f>IF('Indicator Data'!AD39="No data","x",ROUND(IF('Indicator Data'!AD39&gt;CL$3,10,IF('Indicator Data'!AD39&lt;CL$4,0,10-(CL$3-'Indicator Data'!AD39)/(CL$3-CL$4)*10)),1))</f>
        <v>0.8</v>
      </c>
      <c r="CM39" s="176">
        <f>IF('Indicator Data'!AE39="No data","x",ROUND(IF('Indicator Data'!AE39&gt;CM$3,10,IF('Indicator Data'!AE39&lt;CM$4,0,10-(CM$3-'Indicator Data'!AE39)/(CM$3-CM$4)*10)),1))</f>
        <v>0</v>
      </c>
      <c r="CN39" s="172">
        <f t="shared" si="48"/>
        <v>2.9</v>
      </c>
      <c r="CO39" s="176">
        <f>IF('Indicator Data'!Z39="No data","x",ROUND(IF('Indicator Data'!Z39&gt;CO$3,10,IF('Indicator Data'!Z39&lt;CO$4,0,10-(CO$3-'Indicator Data'!Z39)/(CO$3-CO$4)*10)),1))</f>
        <v>0</v>
      </c>
      <c r="CP39" s="172">
        <f t="shared" si="49"/>
        <v>0</v>
      </c>
      <c r="CQ39" s="246">
        <f>IF('Indicator Data'!AB39="No data","x",'Indicator Data'!AB39/HLOOKUP('Indicator Date'!$AB37,'Population Data'!$C$3:$M$194,ROW()-4,FALSE))</f>
        <v>7.2828577463244826E-5</v>
      </c>
      <c r="CR39" s="176">
        <f t="shared" si="82"/>
        <v>9.3000000000000007</v>
      </c>
      <c r="CS39" s="176">
        <f>IF('Indicator Data'!AC39="No data","x",ROUND(IF('Indicator Data'!AC39&gt;CS$3,0,IF('Indicator Data'!AC39&lt;CS$4,10,(CS$3-'Indicator Data'!AC39)/(CS$3-CS$4)*10)),1))</f>
        <v>0</v>
      </c>
      <c r="CT39" s="172">
        <f t="shared" si="50"/>
        <v>4.7</v>
      </c>
      <c r="CU39" s="174">
        <f t="shared" si="51"/>
        <v>2.5</v>
      </c>
      <c r="CV39" s="175">
        <f t="shared" si="83"/>
        <v>2.2999999999999998</v>
      </c>
      <c r="CW39" s="177">
        <f t="shared" si="84"/>
        <v>5.4</v>
      </c>
      <c r="CX39" s="175">
        <f>ROUND(IF('Indicator Data'!AF39=0,0,IF('Indicator Data'!AF39&gt;CX$3,10,IF('Indicator Data'!AF39&lt;CX$4,0,10-(CX$3-'Indicator Data'!AF39)/(CX$3-CX$4)*10))),1)</f>
        <v>0.2</v>
      </c>
      <c r="CY39" s="175">
        <f>(ROUND(IF('Indicator Data'!AG39=0,0,IF(LOG('Indicator Data'!AG39)&gt;CY$3,10,IF(LOG('Indicator Data'!AG39)&lt;CY$4,0,10-(CY$3-LOG('Indicator Data'!AG39))/(CY$3-CY$4)*10))),1))</f>
        <v>0</v>
      </c>
      <c r="CZ39" s="177">
        <f t="shared" si="52"/>
        <v>0.1</v>
      </c>
      <c r="DA39" s="11"/>
      <c r="DB39" s="22"/>
    </row>
    <row r="40" spans="1:106">
      <c r="A40" s="179" t="str">
        <f>'Indicator Data'!A40</f>
        <v>China</v>
      </c>
      <c r="B40" s="180" t="str">
        <f>'Indicator Data'!B40</f>
        <v>CHN</v>
      </c>
      <c r="C40" s="178">
        <f>ROUND(IF('Indicator Data'!C40=0,0.1,IF(LOG('Indicator Data'!C40)&gt;C$3,10,IF(LOG('Indicator Data'!C40)&lt;C$4,0,10-(C$3-LOG('Indicator Data'!C40))/(C$3-C$4)*10))),1)</f>
        <v>10</v>
      </c>
      <c r="D40" s="171">
        <f>ROUND(IF('Indicator Data'!D40=0,0.1,IF(LOG('Indicator Data'!D40)&gt;D$3,10,IF(LOG('Indicator Data'!D40)&lt;D$4,0,10-(D$3-LOG('Indicator Data'!D40))/(D$3-D$4)*10))),1)</f>
        <v>7</v>
      </c>
      <c r="E40" s="172">
        <f t="shared" si="53"/>
        <v>9</v>
      </c>
      <c r="F40" s="172">
        <f>(ROUND(IF('Indicator Data'!E40=0,0,IF(LOG('Indicator Data'!E40)&gt;F$3,10,IF(LOG('Indicator Data'!E40)&lt;F$4,0,10-(F$3-LOG('Indicator Data'!E40))/(F$3-F$4)*10))),1))</f>
        <v>10</v>
      </c>
      <c r="G40" s="172">
        <f>ROUND(IF('Indicator Data'!F40=0,0,IF(LOG('Indicator Data'!F40)&gt;G$3,10,IF(LOG('Indicator Data'!F40)&lt;G$4,0,10-(G$3-LOG('Indicator Data'!F40))/(G$3-G$4)*10))),1)</f>
        <v>10</v>
      </c>
      <c r="H40" s="171">
        <f>ROUND(IF('Indicator Data'!G40=0,0,IF(LOG('Indicator Data'!G40)&gt;H$3,10,IF(LOG('Indicator Data'!G40)&lt;H$4,0,10-(H$3-LOG('Indicator Data'!G40))/(H$3-H$4)*10))),1)</f>
        <v>10</v>
      </c>
      <c r="I40" s="171">
        <f>ROUND(IF('Indicator Data'!H40=0,0,IF(LOG('Indicator Data'!H40)&gt;I$3,10,IF(LOG('Indicator Data'!H40)&lt;I$4,0,10-(I$3-LOG('Indicator Data'!H40))/(I$3-I$4)*10))),1)</f>
        <v>10</v>
      </c>
      <c r="J40" s="171">
        <f t="shared" si="54"/>
        <v>10</v>
      </c>
      <c r="K40" s="171">
        <f>ROUND(IF('Indicator Data'!I40=0,0,IF(LOG('Indicator Data'!I40)&gt;K$3,10,IF(LOG('Indicator Data'!I40)&lt;K$4,0,10-(K$3-LOG('Indicator Data'!I40))/(K$3-K$4)*10))),1)</f>
        <v>10</v>
      </c>
      <c r="L40" s="172">
        <f>ROUND(IF('Indicator Data'!J40=0,0,IF(LOG('Indicator Data'!J40)&gt;L$3,10,IF(LOG('Indicator Data'!J40)&lt;L$4,0,10-(L$3-LOG('Indicator Data'!J40))/(L$3-L$4)*10))),1)</f>
        <v>10</v>
      </c>
      <c r="M40" s="173">
        <f>'Indicator Data'!C40/HLOOKUP('Indicator Data'!$C$3,'Population Data'!$C$3:$M$194,ROW()-4,FALSE)</f>
        <v>6.1078258110076184E-4</v>
      </c>
      <c r="N40" s="173">
        <f>'Indicator Data'!D40/HLOOKUP('Indicator Data'!$D$3,'Population Data'!$C$3:$M$194,ROW()-4,FALSE)</f>
        <v>2.8107911325980576E-6</v>
      </c>
      <c r="O40" s="245">
        <f>'Indicator Data'!E40/HLOOKUP('Indicator Data'!$E$3,'Population Data'!$C$3:$M$194,ROW()-4,FALSE)</f>
        <v>1.5178251510062125E-2</v>
      </c>
      <c r="P40" s="173">
        <f>'Indicator Data'!F40/HLOOKUP('Indicator Data'!$F$3,'Population Data'!$C$3:$M$194,ROW()-4,FALSE)</f>
        <v>8.2875115010482944E-6</v>
      </c>
      <c r="Q40" s="173">
        <f>'Indicator Data'!G40/HLOOKUP('Indicator Data'!$G$3,'Population Data'!$C$3:$M$194,ROW()-4,FALSE)</f>
        <v>2.0234046678362632E-2</v>
      </c>
      <c r="R40" s="173">
        <f>'Indicator Data'!H40/HLOOKUP('Indicator Data'!$H$3,'Population Data'!$C$3:$M$194,ROW()-4,FALSE)</f>
        <v>3.109429843799064E-4</v>
      </c>
      <c r="S40" s="173">
        <f>'Indicator Data'!I40/HLOOKUP('Indicator Data'!$I$3,'Population Data'!$C$3:$M$194,ROW()-4,FALSE)</f>
        <v>4.7707979418963875E-3</v>
      </c>
      <c r="T40" s="173">
        <f>'Indicator Data'!J40/HLOOKUP('Indicator Date'!$J38,'Population Data'!$C$3:$M$194,ROW()-4,FALSE)</f>
        <v>9.2439532263538845E-3</v>
      </c>
      <c r="U40" s="171">
        <f t="shared" si="55"/>
        <v>3.1</v>
      </c>
      <c r="V40" s="171">
        <f t="shared" si="56"/>
        <v>0</v>
      </c>
      <c r="W40" s="172">
        <f t="shared" si="57"/>
        <v>1.7</v>
      </c>
      <c r="X40" s="172">
        <f t="shared" si="33"/>
        <v>8.1999999999999993</v>
      </c>
      <c r="Y40" s="172">
        <f t="shared" si="34"/>
        <v>7</v>
      </c>
      <c r="Z40" s="171">
        <f t="shared" si="58"/>
        <v>2.2000000000000002</v>
      </c>
      <c r="AA40" s="171">
        <f t="shared" si="58"/>
        <v>0.2</v>
      </c>
      <c r="AB40" s="171">
        <f t="shared" si="59"/>
        <v>1.3</v>
      </c>
      <c r="AC40" s="172">
        <f t="shared" si="35"/>
        <v>7.2</v>
      </c>
      <c r="AD40" s="172">
        <f t="shared" si="36"/>
        <v>3.1</v>
      </c>
      <c r="AE40" s="171">
        <f>ROUND(IF('Indicator Data'!K40=0,0,IF('Indicator Data'!K40&gt;AE$3,10,IF('Indicator Data'!K40&lt;AE$4,0,10-(AE$3-'Indicator Data'!K40)/(AE$3-AE$4)*10))),1)</f>
        <v>10</v>
      </c>
      <c r="AF40" s="174">
        <f t="shared" si="60"/>
        <v>6.6</v>
      </c>
      <c r="AG40" s="174">
        <f t="shared" si="61"/>
        <v>3.5</v>
      </c>
      <c r="AH40" s="172">
        <f t="shared" si="62"/>
        <v>6.1</v>
      </c>
      <c r="AI40" s="172">
        <f t="shared" si="63"/>
        <v>5.0999999999999996</v>
      </c>
      <c r="AJ40" s="174">
        <f t="shared" si="64"/>
        <v>5.6</v>
      </c>
      <c r="AK40" s="172">
        <f t="shared" si="65"/>
        <v>8.1</v>
      </c>
      <c r="AL40" s="175">
        <f t="shared" si="66"/>
        <v>6.7</v>
      </c>
      <c r="AM40" s="175">
        <f t="shared" si="67"/>
        <v>9.3000000000000007</v>
      </c>
      <c r="AN40" s="175">
        <f t="shared" si="68"/>
        <v>9</v>
      </c>
      <c r="AO40" s="175">
        <f t="shared" si="69"/>
        <v>7.8</v>
      </c>
      <c r="AP40" s="175">
        <f t="shared" si="70"/>
        <v>9</v>
      </c>
      <c r="AQ40" s="174">
        <f t="shared" si="71"/>
        <v>9.1</v>
      </c>
      <c r="AR40" s="174">
        <f>IF('Indicator Data'!L40="No data","x",IF('Indicator Data'!BW40&lt;1000,"x",ROUND((IF('Indicator Data'!L40&gt;AR$3,10,IF('Indicator Data'!L40&lt;AR$4,0,10-(AR$3-'Indicator Data'!L40)/(AR$3-AR$4)*10))),1)))</f>
        <v>0</v>
      </c>
      <c r="AS40" s="175">
        <f t="shared" si="72"/>
        <v>4.5999999999999996</v>
      </c>
      <c r="AT40" s="176">
        <f>IF('Indicator Data'!M40="No data","x",ROUND(IF('Indicator Data'!M40=0,0,IF(LOG('Indicator Data'!M40)&gt;AT$3,10,IF(LOG('Indicator Data'!M40)&lt;AT$4,0,10-(AT$3-LOG('Indicator Data'!M40))/(AT$3-AT$4)*10))),1))</f>
        <v>9.6</v>
      </c>
      <c r="AU40" s="246">
        <f>IF(AT40="x","x",'Indicator Data'!M40/HLOOKUP('Indicator Data'!$M$3,'Population Data'!$C$3:$M$194,ROW()-4,FALSE))</f>
        <v>3.9848611779290437E-2</v>
      </c>
      <c r="AV40" s="176">
        <f t="shared" si="73"/>
        <v>0.4</v>
      </c>
      <c r="AW40" s="172">
        <f t="shared" si="37"/>
        <v>7.1</v>
      </c>
      <c r="AX40" s="176" t="str">
        <f>IF('Indicator Data'!N40="No data","x",ROUND(IF('Indicator Data'!N40=0,0,IF(LOG('Indicator Data'!N40)&gt;AX$3,10,IF(LOG('Indicator Data'!N40)&lt;AX$4,0,10-(AX$3-LOG('Indicator Data'!N40))/(AX$3-AX$4)*10))),1))</f>
        <v>x</v>
      </c>
      <c r="AY40" s="246" t="str">
        <f>IF(AX40="x","x",'Indicator Data'!N40/HLOOKUP('Indicator Data'!$N$3,'Population Data'!$C$3:$M$194,ROW()-4,FALSE))</f>
        <v>x</v>
      </c>
      <c r="AZ40" s="176" t="str">
        <f t="shared" si="74"/>
        <v>x</v>
      </c>
      <c r="BA40" s="172" t="str">
        <f t="shared" si="38"/>
        <v>x</v>
      </c>
      <c r="BB40" s="176" t="str">
        <f>IF('Indicator Data'!O40="No data","x",ROUND(IF('Indicator Data'!O40=0,0,IF(LOG('Indicator Data'!O40)&gt;BB$3,10,IF(LOG('Indicator Data'!O40)&lt;BB$4,0,10-(BB$3-LOG('Indicator Data'!O40))/(BB$3-BB$4)*10))),1))</f>
        <v>x</v>
      </c>
      <c r="BC40" s="246" t="str">
        <f>IF(BB40="x","x",'Indicator Data'!O40/HLOOKUP('Indicator Data'!$O$3,'Population Data'!$C$3:$M$194,ROW()-4,FALSE))</f>
        <v>x</v>
      </c>
      <c r="BD40" s="176" t="str">
        <f t="shared" si="75"/>
        <v>x</v>
      </c>
      <c r="BE40" s="172" t="str">
        <f t="shared" si="39"/>
        <v>x</v>
      </c>
      <c r="BF40" s="176" t="str">
        <f>IF('Indicator Data'!P40="No data","x",ROUND(IF('Indicator Data'!P40=0,0,IF(LOG('Indicator Data'!P40)&gt;BF$3,10,IF(LOG('Indicator Data'!P40)&lt;BF$4,0,10-(BF$3-LOG('Indicator Data'!P40))/(BF$3-BF$4)*10))),1))</f>
        <v>x</v>
      </c>
      <c r="BG40" s="246" t="str">
        <f>IF(BF40="x","x",'Indicator Data'!P40/HLOOKUP('Indicator Data'!$P$3,'Population Data'!$C$3:$M$194,ROW()-4,FALSE))</f>
        <v>x</v>
      </c>
      <c r="BH40" s="176" t="str">
        <f t="shared" si="40"/>
        <v>x</v>
      </c>
      <c r="BI40" s="172" t="str">
        <f t="shared" si="41"/>
        <v>x</v>
      </c>
      <c r="BJ40" s="174">
        <f t="shared" si="42"/>
        <v>7.1</v>
      </c>
      <c r="BK40" s="176">
        <f>ROUND(IF('Indicator Data'!Q40=0,0,IF(LOG('Indicator Data'!Q40)&gt;BK$3,10,IF(LOG('Indicator Data'!Q40)&lt;BK$4,0,10-(BK$3-LOG('Indicator Data'!Q40))/(BK$3-BK$4)*10))),1)</f>
        <v>0</v>
      </c>
      <c r="BL40" s="224">
        <f>IF(BK40="x","x",'Indicator Data'!Q40/HLOOKUP('Indicator Data'!$Q$3,'Population Data'!$C$3:$M$194,ROW()-4,FALSE))</f>
        <v>0</v>
      </c>
      <c r="BM40" s="176">
        <f t="shared" si="76"/>
        <v>0</v>
      </c>
      <c r="BN40" s="172">
        <f t="shared" si="77"/>
        <v>0</v>
      </c>
      <c r="BO40" s="176">
        <f>ROUND(IF('Indicator Data'!S40=0,0,IF(LOG('Indicator Data'!S40)&gt;BO$3,10,IF(LOG('Indicator Data'!S40)&lt;BO$4,0,10-(BO$3-LOG('Indicator Data'!S40))/(BO$3-BO$4)*10))),1)</f>
        <v>10</v>
      </c>
      <c r="BP40" s="246">
        <f>IF(BO40="x","x",'Indicator Data'!S40/HLOOKUP('Indicator Data'!$S$3,'Population Data'!$C$3:$M$194,ROW()-4,FALSE))</f>
        <v>0.13988219479400024</v>
      </c>
      <c r="BQ40" s="176">
        <f t="shared" si="78"/>
        <v>1.6</v>
      </c>
      <c r="BR40" s="172">
        <f t="shared" si="43"/>
        <v>7.9</v>
      </c>
      <c r="BS40" s="176">
        <f>ROUND(IF('Indicator Data'!T40=0,0,IF(LOG('Indicator Data'!T40)&gt;BS$3,10,IF(LOG('Indicator Data'!T40)&lt;BS$4,0,10-(BS$3-LOG('Indicator Data'!T40))/(BS$3-BS$4)*10))),1)</f>
        <v>10</v>
      </c>
      <c r="BT40" s="173">
        <f>IF('Indicator Data'!T40/HLOOKUP('Indicator Data'!$T$3,'Population Data'!$C$3:$M$194,ROW()-4,FALSE)&gt;1,1,'Indicator Data'!T40/HLOOKUP('Indicator Data'!$T$3,'Population Data'!$C$3:$M$194,ROW()-4,FALSE))</f>
        <v>0.580972286745706</v>
      </c>
      <c r="BU40" s="176">
        <f t="shared" si="79"/>
        <v>5.8</v>
      </c>
      <c r="BV40" s="172">
        <f t="shared" si="44"/>
        <v>8.6999999999999993</v>
      </c>
      <c r="BW40" s="176">
        <f>ROUND(IF('Indicator Data'!U40=0,0,IF(LOG('Indicator Data'!U40)&gt;BW$3,10,IF(LOG('Indicator Data'!U40)&lt;BW$4,0,10-(BW$3-LOG('Indicator Data'!U40))/(BW$3-BW$4)*10))),1)</f>
        <v>10</v>
      </c>
      <c r="BX40" s="246">
        <f>IF(BW40="x","x",'Indicator Data'!U40/HLOOKUP('Indicator Data'!$U$3,'Population Data'!$C$3:$M$194,ROW()-4,FALSE))</f>
        <v>0.2589108430888778</v>
      </c>
      <c r="BY40" s="176">
        <f t="shared" si="80"/>
        <v>2.6</v>
      </c>
      <c r="BZ40" s="172">
        <f t="shared" si="45"/>
        <v>8</v>
      </c>
      <c r="CA40" s="174">
        <f t="shared" si="28"/>
        <v>7.1</v>
      </c>
      <c r="CB40" s="176">
        <f>IF('Indicator Data'!BN40="No data","x",ROUND(IF('Indicator Data'!BN40&gt;CB$3,0,IF('Indicator Data'!BN40&lt;CB$4,10,(CB$3-'Indicator Data'!BN40)/(CB$3-CB$4)*10)),1))</f>
        <v>0.5</v>
      </c>
      <c r="CC40" s="176">
        <f>IF('Indicator Data'!BO40="No data","x",ROUND(IF('Indicator Data'!BO40&gt;CC$3,0,IF('Indicator Data'!BO40&lt;CC$4,10,(CC$3-'Indicator Data'!BO40)/(CC$3-CC$4)*10)),1))</f>
        <v>0.4</v>
      </c>
      <c r="CD40" s="176">
        <f>IF('Indicator Data'!AA40="No data","x",ROUND(IF('Indicator Data'!AA40&gt;CD$3,0,IF('Indicator Data'!AA40&lt;CD$4,10,(CD$3-'Indicator Data'!AA40)/(CD$3-CD$4)*10)),1))</f>
        <v>0.3</v>
      </c>
      <c r="CE40" s="172">
        <f t="shared" si="81"/>
        <v>0.4</v>
      </c>
      <c r="CF40" s="176">
        <f>IF('Indicator Data'!V40="No data","x",ROUND(IF(LOG('Indicator Data'!V40)&gt;CF$3,10,IF(LOG('Indicator Data'!V40)&lt;CF$4,0,10-(CF$3-LOG('Indicator Data'!V40))/(CF$3-CF$4)*10)),1))</f>
        <v>7.3</v>
      </c>
      <c r="CG40" s="176">
        <f>IF('Indicator Data'!W40="No data","x",ROUND(IF('Indicator Data'!W40&gt;CG$3,10,IF('Indicator Data'!W40&lt;CG$4,0,10-(CG$3-'Indicator Data'!W40)/(CG$3-CG$4)*10)),1))</f>
        <v>2.9</v>
      </c>
      <c r="CH40" s="176">
        <f>IF('Indicator Data'!X40="No data","x",ROUND(IF('Indicator Data'!X40&gt;CH$3,10,IF('Indicator Data'!X40&lt;CH$4,0,10-(CH$3-'Indicator Data'!X40)/(CH$3-CH$4)*10)),1))</f>
        <v>6.5</v>
      </c>
      <c r="CI40" s="176" t="str">
        <f>IF('Indicator Data'!Y40="No data","x",ROUND(IF('Indicator Data'!Y40&gt;CI$3,10,IF('Indicator Data'!Y40&lt;CI$4,0,10-(CI$3-'Indicator Data'!Y40)/(CI$3-CI$4)*10)),1))</f>
        <v>x</v>
      </c>
      <c r="CJ40" s="172">
        <f t="shared" si="46"/>
        <v>5.6</v>
      </c>
      <c r="CK40" s="174">
        <f t="shared" si="47"/>
        <v>3.9</v>
      </c>
      <c r="CL40" s="176">
        <f>IF('Indicator Data'!AD40="No data","x",ROUND(IF('Indicator Data'!AD40&gt;CL$3,10,IF('Indicator Data'!AD40&lt;CL$4,0,10-(CL$3-'Indicator Data'!AD40)/(CL$3-CL$4)*10)),1))</f>
        <v>2.9</v>
      </c>
      <c r="CM40" s="176">
        <f>IF('Indicator Data'!AE40="No data","x",ROUND(IF('Indicator Data'!AE40&gt;CM$3,10,IF('Indicator Data'!AE40&lt;CM$4,0,10-(CM$3-'Indicator Data'!AE40)/(CM$3-CM$4)*10)),1))</f>
        <v>0</v>
      </c>
      <c r="CN40" s="172">
        <f t="shared" si="48"/>
        <v>3.9</v>
      </c>
      <c r="CO40" s="176">
        <f>IF('Indicator Data'!Z40="No data","x",ROUND(IF('Indicator Data'!Z40&gt;CO$3,10,IF('Indicator Data'!Z40&lt;CO$4,0,10-(CO$3-'Indicator Data'!Z40)/(CO$3-CO$4)*10)),1))</f>
        <v>0</v>
      </c>
      <c r="CP40" s="172">
        <f t="shared" si="49"/>
        <v>0.3</v>
      </c>
      <c r="CQ40" s="246">
        <f>IF('Indicator Data'!AB40="No data","x",'Indicator Data'!AB40/HLOOKUP('Indicator Date'!$AB38,'Population Data'!$C$3:$M$194,ROW()-4,FALSE))</f>
        <v>7.5801893723047894E-4</v>
      </c>
      <c r="CR40" s="176">
        <f t="shared" si="82"/>
        <v>2.4</v>
      </c>
      <c r="CS40" s="176">
        <f>IF('Indicator Data'!AC40="No data","x",ROUND(IF('Indicator Data'!AC40&gt;CS$3,0,IF('Indicator Data'!AC40&lt;CS$4,10,(CS$3-'Indicator Data'!AC40)/(CS$3-CS$4)*10)),1))</f>
        <v>2</v>
      </c>
      <c r="CT40" s="172">
        <f t="shared" si="50"/>
        <v>2.2000000000000002</v>
      </c>
      <c r="CU40" s="174">
        <f t="shared" si="51"/>
        <v>2.1</v>
      </c>
      <c r="CV40" s="175">
        <f t="shared" si="83"/>
        <v>5.4</v>
      </c>
      <c r="CW40" s="177">
        <f t="shared" si="84"/>
        <v>7.8</v>
      </c>
      <c r="CX40" s="175">
        <f>ROUND(IF('Indicator Data'!AF40=0,0,IF('Indicator Data'!AF40&gt;CX$3,10,IF('Indicator Data'!AF40&lt;CX$4,0,10-(CX$3-'Indicator Data'!AF40)/(CX$3-CX$4)*10))),1)</f>
        <v>1.8</v>
      </c>
      <c r="CY40" s="175">
        <f>(ROUND(IF('Indicator Data'!AG40=0,0,IF(LOG('Indicator Data'!AG40)&gt;CY$3,10,IF(LOG('Indicator Data'!AG40)&lt;CY$4,0,10-(CY$3-LOG('Indicator Data'!AG40))/(CY$3-CY$4)*10))),1))</f>
        <v>0</v>
      </c>
      <c r="CZ40" s="177">
        <f t="shared" si="52"/>
        <v>0.9</v>
      </c>
      <c r="DA40" s="11"/>
      <c r="DB40" s="22"/>
    </row>
    <row r="41" spans="1:106">
      <c r="A41" s="179" t="str">
        <f>'Indicator Data'!A41</f>
        <v>Colombia</v>
      </c>
      <c r="B41" s="180" t="str">
        <f>'Indicator Data'!B41</f>
        <v>COL</v>
      </c>
      <c r="C41" s="178">
        <f>ROUND(IF('Indicator Data'!C41=0,0.1,IF(LOG('Indicator Data'!C41)&gt;C$3,10,IF(LOG('Indicator Data'!C41)&lt;C$4,0,10-(C$3-LOG('Indicator Data'!C41))/(C$3-C$4)*10))),1)</f>
        <v>9.4</v>
      </c>
      <c r="D41" s="171">
        <f>ROUND(IF('Indicator Data'!D41=0,0.1,IF(LOG('Indicator Data'!D41)&gt;D$3,10,IF(LOG('Indicator Data'!D41)&lt;D$4,0,10-(D$3-LOG('Indicator Data'!D41))/(D$3-D$4)*10))),1)</f>
        <v>9.6</v>
      </c>
      <c r="E41" s="172">
        <f t="shared" si="53"/>
        <v>9.5</v>
      </c>
      <c r="F41" s="172">
        <f>(ROUND(IF('Indicator Data'!E41=0,0,IF(LOG('Indicator Data'!E41)&gt;F$3,10,IF(LOG('Indicator Data'!E41)&lt;F$4,0,10-(F$3-LOG('Indicator Data'!E41))/(F$3-F$4)*10))),1))</f>
        <v>7.5</v>
      </c>
      <c r="G41" s="172">
        <f>ROUND(IF('Indicator Data'!F41=0,0,IF(LOG('Indicator Data'!F41)&gt;G$3,10,IF(LOG('Indicator Data'!F41)&lt;G$4,0,10-(G$3-LOG('Indicator Data'!F41))/(G$3-G$4)*10))),1)</f>
        <v>8.6</v>
      </c>
      <c r="H41" s="171">
        <f>ROUND(IF('Indicator Data'!G41=0,0,IF(LOG('Indicator Data'!G41)&gt;H$3,10,IF(LOG('Indicator Data'!G41)&lt;H$4,0,10-(H$3-LOG('Indicator Data'!G41))/(H$3-H$4)*10))),1)</f>
        <v>6.4</v>
      </c>
      <c r="I41" s="171">
        <f>ROUND(IF('Indicator Data'!H41=0,0,IF(LOG('Indicator Data'!H41)&gt;I$3,10,IF(LOG('Indicator Data'!H41)&lt;I$4,0,10-(I$3-LOG('Indicator Data'!H41))/(I$3-I$4)*10))),1)</f>
        <v>6.6</v>
      </c>
      <c r="J41" s="171">
        <f t="shared" si="54"/>
        <v>6.5</v>
      </c>
      <c r="K41" s="171">
        <f>ROUND(IF('Indicator Data'!I41=0,0,IF(LOG('Indicator Data'!I41)&gt;K$3,10,IF(LOG('Indicator Data'!I41)&lt;K$4,0,10-(K$3-LOG('Indicator Data'!I41))/(K$3-K$4)*10))),1)</f>
        <v>7.4</v>
      </c>
      <c r="L41" s="172">
        <f>ROUND(IF('Indicator Data'!J41=0,0,IF(LOG('Indicator Data'!J41)&gt;L$3,10,IF(LOG('Indicator Data'!J41)&lt;L$4,0,10-(L$3-LOG('Indicator Data'!J41))/(L$3-L$4)*10))),1)</f>
        <v>6.1</v>
      </c>
      <c r="M41" s="173">
        <f>'Indicator Data'!C41/HLOOKUP('Indicator Data'!$C$3,'Population Data'!$C$3:$M$194,ROW()-4,FALSE)</f>
        <v>1.9527520683492376E-3</v>
      </c>
      <c r="N41" s="173">
        <f>'Indicator Data'!D41/HLOOKUP('Indicator Data'!$D$3,'Population Data'!$C$3:$M$194,ROW()-4,FALSE)</f>
        <v>7.7037797888697629E-4</v>
      </c>
      <c r="O41" s="245">
        <f>'Indicator Data'!E41/HLOOKUP('Indicator Data'!$E$3,'Population Data'!$C$3:$M$194,ROW()-4,FALSE)</f>
        <v>5.02559558060796E-3</v>
      </c>
      <c r="P41" s="173">
        <f>'Indicator Data'!F41/HLOOKUP('Indicator Data'!$F$3,'Population Data'!$C$3:$M$194,ROW()-4,FALSE)</f>
        <v>1.4618315964681163E-5</v>
      </c>
      <c r="Q41" s="173">
        <f>'Indicator Data'!G41/HLOOKUP('Indicator Data'!$G$3,'Population Data'!$C$3:$M$194,ROW()-4,FALSE)</f>
        <v>6.4978157014835127E-4</v>
      </c>
      <c r="R41" s="173">
        <f>'Indicator Data'!H41/HLOOKUP('Indicator Data'!$H$3,'Population Data'!$C$3:$M$194,ROW()-4,FALSE)</f>
        <v>2.6323028776672514E-5</v>
      </c>
      <c r="S41" s="173">
        <f>'Indicator Data'!I41/HLOOKUP('Indicator Data'!$I$3,'Population Data'!$C$3:$M$194,ROW()-4,FALSE)</f>
        <v>6.2567866992901174E-4</v>
      </c>
      <c r="T41" s="173">
        <f>'Indicator Data'!J41/HLOOKUP('Indicator Date'!$J39,'Population Data'!$C$3:$M$194,ROW()-4,FALSE)</f>
        <v>5.4587324640358301E-5</v>
      </c>
      <c r="U41" s="171">
        <f t="shared" si="55"/>
        <v>9.8000000000000007</v>
      </c>
      <c r="V41" s="171">
        <f t="shared" si="56"/>
        <v>3.9</v>
      </c>
      <c r="W41" s="172">
        <f t="shared" si="57"/>
        <v>8</v>
      </c>
      <c r="X41" s="172">
        <f t="shared" si="33"/>
        <v>6.4</v>
      </c>
      <c r="Y41" s="172">
        <f t="shared" si="34"/>
        <v>7.6</v>
      </c>
      <c r="Z41" s="171">
        <f t="shared" si="58"/>
        <v>0.1</v>
      </c>
      <c r="AA41" s="171">
        <f t="shared" si="58"/>
        <v>0</v>
      </c>
      <c r="AB41" s="171">
        <f t="shared" si="59"/>
        <v>0.1</v>
      </c>
      <c r="AC41" s="172">
        <f t="shared" si="35"/>
        <v>4.7</v>
      </c>
      <c r="AD41" s="172">
        <f t="shared" si="36"/>
        <v>0</v>
      </c>
      <c r="AE41" s="171">
        <f>ROUND(IF('Indicator Data'!K41=0,0,IF('Indicator Data'!K41&gt;AE$3,10,IF('Indicator Data'!K41&lt;AE$4,0,10-(AE$3-'Indicator Data'!K41)/(AE$3-AE$4)*10))),1)</f>
        <v>1.9</v>
      </c>
      <c r="AF41" s="174">
        <f t="shared" si="60"/>
        <v>9.6</v>
      </c>
      <c r="AG41" s="174">
        <f t="shared" si="61"/>
        <v>6.8</v>
      </c>
      <c r="AH41" s="172">
        <f t="shared" si="62"/>
        <v>3.3</v>
      </c>
      <c r="AI41" s="172">
        <f t="shared" si="63"/>
        <v>3.3</v>
      </c>
      <c r="AJ41" s="174">
        <f t="shared" si="64"/>
        <v>3.3</v>
      </c>
      <c r="AK41" s="172">
        <f t="shared" si="65"/>
        <v>3.6</v>
      </c>
      <c r="AL41" s="175">
        <f t="shared" si="66"/>
        <v>8.9</v>
      </c>
      <c r="AM41" s="175">
        <f t="shared" si="67"/>
        <v>7</v>
      </c>
      <c r="AN41" s="175">
        <f t="shared" si="68"/>
        <v>8.1</v>
      </c>
      <c r="AO41" s="175">
        <f t="shared" si="69"/>
        <v>4</v>
      </c>
      <c r="AP41" s="175">
        <f t="shared" si="70"/>
        <v>6.2</v>
      </c>
      <c r="AQ41" s="174">
        <f t="shared" si="71"/>
        <v>2.8</v>
      </c>
      <c r="AR41" s="174">
        <f>IF('Indicator Data'!L41="No data","x",IF('Indicator Data'!BW41&lt;1000,"x",ROUND((IF('Indicator Data'!L41&gt;AR$3,10,IF('Indicator Data'!L41&lt;AR$4,0,10-(AR$3-'Indicator Data'!L41)/(AR$3-AR$4)*10))),1)))</f>
        <v>0.8</v>
      </c>
      <c r="AS41" s="175">
        <f t="shared" si="72"/>
        <v>1.8</v>
      </c>
      <c r="AT41" s="176" t="str">
        <f>IF('Indicator Data'!M41="No data","x",ROUND(IF('Indicator Data'!M41=0,0,IF(LOG('Indicator Data'!M41)&gt;AT$3,10,IF(LOG('Indicator Data'!M41)&lt;AT$4,0,10-(AT$3-LOG('Indicator Data'!M41))/(AT$3-AT$4)*10))),1))</f>
        <v>x</v>
      </c>
      <c r="AU41" s="246" t="str">
        <f>IF(AT41="x","x",'Indicator Data'!M41/HLOOKUP('Indicator Data'!$M$3,'Population Data'!$C$3:$M$194,ROW()-4,FALSE))</f>
        <v>x</v>
      </c>
      <c r="AV41" s="176" t="str">
        <f t="shared" si="73"/>
        <v>x</v>
      </c>
      <c r="AW41" s="172" t="str">
        <f t="shared" si="37"/>
        <v>x</v>
      </c>
      <c r="AX41" s="176" t="str">
        <f>IF('Indicator Data'!N41="No data","x",ROUND(IF('Indicator Data'!N41=0,0,IF(LOG('Indicator Data'!N41)&gt;AX$3,10,IF(LOG('Indicator Data'!N41)&lt;AX$4,0,10-(AX$3-LOG('Indicator Data'!N41))/(AX$3-AX$4)*10))),1))</f>
        <v>x</v>
      </c>
      <c r="AY41" s="246" t="str">
        <f>IF(AX41="x","x",'Indicator Data'!N41/HLOOKUP('Indicator Data'!$N$3,'Population Data'!$C$3:$M$194,ROW()-4,FALSE))</f>
        <v>x</v>
      </c>
      <c r="AZ41" s="176" t="str">
        <f t="shared" si="74"/>
        <v>x</v>
      </c>
      <c r="BA41" s="172" t="str">
        <f t="shared" si="38"/>
        <v>x</v>
      </c>
      <c r="BB41" s="176" t="str">
        <f>IF('Indicator Data'!O41="No data","x",ROUND(IF('Indicator Data'!O41=0,0,IF(LOG('Indicator Data'!O41)&gt;BB$3,10,IF(LOG('Indicator Data'!O41)&lt;BB$4,0,10-(BB$3-LOG('Indicator Data'!O41))/(BB$3-BB$4)*10))),1))</f>
        <v>x</v>
      </c>
      <c r="BC41" s="246" t="str">
        <f>IF(BB41="x","x",'Indicator Data'!O41/HLOOKUP('Indicator Data'!$O$3,'Population Data'!$C$3:$M$194,ROW()-4,FALSE))</f>
        <v>x</v>
      </c>
      <c r="BD41" s="176" t="str">
        <f t="shared" si="75"/>
        <v>x</v>
      </c>
      <c r="BE41" s="172" t="str">
        <f t="shared" si="39"/>
        <v>x</v>
      </c>
      <c r="BF41" s="176" t="str">
        <f>IF('Indicator Data'!P41="No data","x",ROUND(IF('Indicator Data'!P41=0,0,IF(LOG('Indicator Data'!P41)&gt;BF$3,10,IF(LOG('Indicator Data'!P41)&lt;BF$4,0,10-(BF$3-LOG('Indicator Data'!P41))/(BF$3-BF$4)*10))),1))</f>
        <v>x</v>
      </c>
      <c r="BG41" s="246" t="str">
        <f>IF(BF41="x","x",'Indicator Data'!P41/HLOOKUP('Indicator Data'!$P$3,'Population Data'!$C$3:$M$194,ROW()-4,FALSE))</f>
        <v>x</v>
      </c>
      <c r="BH41" s="176" t="str">
        <f t="shared" si="40"/>
        <v>x</v>
      </c>
      <c r="BI41" s="172" t="str">
        <f t="shared" si="41"/>
        <v>x</v>
      </c>
      <c r="BJ41" s="174" t="str">
        <f t="shared" si="42"/>
        <v>x</v>
      </c>
      <c r="BK41" s="176">
        <f>ROUND(IF('Indicator Data'!Q41=0,0,IF(LOG('Indicator Data'!Q41)&gt;BK$3,10,IF(LOG('Indicator Data'!Q41)&lt;BK$4,0,10-(BK$3-LOG('Indicator Data'!Q41))/(BK$3-BK$4)*10))),1)</f>
        <v>8.6999999999999993</v>
      </c>
      <c r="BL41" s="224">
        <f>IF(BK41="x","x",'Indicator Data'!Q41/HLOOKUP('Indicator Data'!$Q$3,'Population Data'!$C$3:$M$194,ROW()-4,FALSE))</f>
        <v>0.22139999305321698</v>
      </c>
      <c r="BM41" s="176">
        <f t="shared" si="76"/>
        <v>2.2000000000000002</v>
      </c>
      <c r="BN41" s="172">
        <f t="shared" si="77"/>
        <v>6.5</v>
      </c>
      <c r="BO41" s="176">
        <f>ROUND(IF('Indicator Data'!S41=0,0,IF(LOG('Indicator Data'!S41)&gt;BO$3,10,IF(LOG('Indicator Data'!S41)&lt;BO$4,0,10-(BO$3-LOG('Indicator Data'!S41))/(BO$3-BO$4)*10))),1)</f>
        <v>9.3000000000000007</v>
      </c>
      <c r="BP41" s="246">
        <f>IF(BO41="x","x",'Indicator Data'!S41/HLOOKUP('Indicator Data'!$S$3,'Population Data'!$C$3:$M$194,ROW()-4,FALSE))</f>
        <v>0.5940395531789423</v>
      </c>
      <c r="BQ41" s="176">
        <f t="shared" si="78"/>
        <v>6.6</v>
      </c>
      <c r="BR41" s="172">
        <f t="shared" si="43"/>
        <v>8.3000000000000007</v>
      </c>
      <c r="BS41" s="176">
        <f>ROUND(IF('Indicator Data'!T41=0,0,IF(LOG('Indicator Data'!T41)&gt;BS$3,10,IF(LOG('Indicator Data'!T41)&lt;BS$4,0,10-(BS$3-LOG('Indicator Data'!T41))/(BS$3-BS$4)*10))),1)</f>
        <v>9.3000000000000007</v>
      </c>
      <c r="BT41" s="173">
        <f>IF('Indicator Data'!T41/HLOOKUP('Indicator Data'!$T$3,'Population Data'!$C$3:$M$194,ROW()-4,FALSE)&gt;1,1,'Indicator Data'!T41/HLOOKUP('Indicator Data'!$T$3,'Population Data'!$C$3:$M$194,ROW()-4,FALSE))</f>
        <v>0.61353892091851758</v>
      </c>
      <c r="BU41" s="176">
        <f t="shared" si="79"/>
        <v>6.1</v>
      </c>
      <c r="BV41" s="172">
        <f t="shared" si="44"/>
        <v>8.1</v>
      </c>
      <c r="BW41" s="176">
        <f>ROUND(IF('Indicator Data'!U41=0,0,IF(LOG('Indicator Data'!U41)&gt;BW$3,10,IF(LOG('Indicator Data'!U41)&lt;BW$4,0,10-(BW$3-LOG('Indicator Data'!U41))/(BW$3-BW$4)*10))),1)</f>
        <v>9.4</v>
      </c>
      <c r="BX41" s="246">
        <f>IF(BW41="x","x",'Indicator Data'!U41/HLOOKUP('Indicator Data'!$U$3,'Population Data'!$C$3:$M$194,ROW()-4,FALSE))</f>
        <v>0.69661980925234313</v>
      </c>
      <c r="BY41" s="176">
        <f t="shared" si="80"/>
        <v>7</v>
      </c>
      <c r="BZ41" s="172">
        <f t="shared" si="45"/>
        <v>8.5</v>
      </c>
      <c r="CA41" s="174">
        <f t="shared" si="28"/>
        <v>7.9</v>
      </c>
      <c r="CB41" s="176">
        <f>IF('Indicator Data'!BN41="No data","x",ROUND(IF('Indicator Data'!BN41&gt;CB$3,0,IF('Indicator Data'!BN41&lt;CB$4,10,(CB$3-'Indicator Data'!BN41)/(CB$3-CB$4)*10)),1))</f>
        <v>0.6</v>
      </c>
      <c r="CC41" s="176">
        <f>IF('Indicator Data'!BO41="No data","x",ROUND(IF('Indicator Data'!BO41&gt;CC$3,0,IF('Indicator Data'!BO41&lt;CC$4,10,(CC$3-'Indicator Data'!BO41)/(CC$3-CC$4)*10)),1))</f>
        <v>0.4</v>
      </c>
      <c r="CD41" s="176">
        <f>IF('Indicator Data'!AA41="No data","x",ROUND(IF('Indicator Data'!AA41&gt;CD$3,0,IF('Indicator Data'!AA41&lt;CD$4,10,(CD$3-'Indicator Data'!AA41)/(CD$3-CD$4)*10)),1))</f>
        <v>3</v>
      </c>
      <c r="CE41" s="172">
        <f t="shared" si="81"/>
        <v>1.3</v>
      </c>
      <c r="CF41" s="176">
        <f>IF('Indicator Data'!V41="No data","x",ROUND(IF(LOG('Indicator Data'!V41)&gt;CF$3,10,IF(LOG('Indicator Data'!V41)&lt;CF$4,0,10-(CF$3-LOG('Indicator Data'!V41))/(CF$3-CF$4)*10)),1))</f>
        <v>5.6</v>
      </c>
      <c r="CG41" s="176">
        <f>IF('Indicator Data'!W41="No data","x",ROUND(IF('Indicator Data'!W41&gt;CG$3,10,IF('Indicator Data'!W41&lt;CG$4,0,10-(CG$3-'Indicator Data'!W41)/(CG$3-CG$4)*10)),1))</f>
        <v>1.6</v>
      </c>
      <c r="CH41" s="176">
        <f>IF('Indicator Data'!X41="No data","x",ROUND(IF('Indicator Data'!X41&gt;CH$3,10,IF('Indicator Data'!X41&lt;CH$4,0,10-(CH$3-'Indicator Data'!X41)/(CH$3-CH$4)*10)),1))</f>
        <v>8.1999999999999993</v>
      </c>
      <c r="CI41" s="176">
        <f>IF('Indicator Data'!Y41="No data","x",ROUND(IF('Indicator Data'!Y41&gt;CI$3,10,IF('Indicator Data'!Y41&lt;CI$4,0,10-(CI$3-'Indicator Data'!Y41)/(CI$3-CI$4)*10)),1))</f>
        <v>3.8</v>
      </c>
      <c r="CJ41" s="172">
        <f t="shared" si="46"/>
        <v>4.8</v>
      </c>
      <c r="CK41" s="174">
        <f t="shared" si="47"/>
        <v>3.6</v>
      </c>
      <c r="CL41" s="176">
        <f>IF('Indicator Data'!AD41="No data","x",ROUND(IF('Indicator Data'!AD41&gt;CL$3,10,IF('Indicator Data'!AD41&lt;CL$4,0,10-(CL$3-'Indicator Data'!AD41)/(CL$3-CL$4)*10)),1))</f>
        <v>1.1000000000000001</v>
      </c>
      <c r="CM41" s="176">
        <f>IF('Indicator Data'!AE41="No data","x",ROUND(IF('Indicator Data'!AE41&gt;CM$3,10,IF('Indicator Data'!AE41&lt;CM$4,0,10-(CM$3-'Indicator Data'!AE41)/(CM$3-CM$4)*10)),1))</f>
        <v>1.1000000000000001</v>
      </c>
      <c r="CN41" s="172">
        <f t="shared" si="48"/>
        <v>3.6</v>
      </c>
      <c r="CO41" s="176">
        <f>IF('Indicator Data'!Z41="No data","x",ROUND(IF('Indicator Data'!Z41&gt;CO$3,10,IF('Indicator Data'!Z41&lt;CO$4,0,10-(CO$3-'Indicator Data'!Z41)/(CO$3-CO$4)*10)),1))</f>
        <v>0.8</v>
      </c>
      <c r="CP41" s="172">
        <f t="shared" si="49"/>
        <v>1.2</v>
      </c>
      <c r="CQ41" s="246">
        <f>IF('Indicator Data'!AB41="No data","x",'Indicator Data'!AB41/HLOOKUP('Indicator Date'!$AB39,'Population Data'!$C$3:$M$194,ROW()-4,FALSE))</f>
        <v>5.7004327032261586E-4</v>
      </c>
      <c r="CR41" s="176">
        <f t="shared" si="82"/>
        <v>4.3</v>
      </c>
      <c r="CS41" s="176">
        <f>IF('Indicator Data'!AC41="No data","x",ROUND(IF('Indicator Data'!AC41&gt;CS$3,0,IF('Indicator Data'!AC41&lt;CS$4,10,(CS$3-'Indicator Data'!AC41)/(CS$3-CS$4)*10)),1))</f>
        <v>2</v>
      </c>
      <c r="CT41" s="172">
        <f t="shared" si="50"/>
        <v>3.2</v>
      </c>
      <c r="CU41" s="174">
        <f t="shared" si="51"/>
        <v>2.7</v>
      </c>
      <c r="CV41" s="175">
        <f t="shared" si="83"/>
        <v>5.2</v>
      </c>
      <c r="CW41" s="177">
        <f t="shared" si="84"/>
        <v>6.4</v>
      </c>
      <c r="CX41" s="175">
        <f>ROUND(IF('Indicator Data'!AF41=0,0,IF('Indicator Data'!AF41&gt;CX$3,10,IF('Indicator Data'!AF41&lt;CX$4,0,10-(CX$3-'Indicator Data'!AF41)/(CX$3-CX$4)*10))),1)</f>
        <v>9.9</v>
      </c>
      <c r="CY41" s="175">
        <f>(ROUND(IF('Indicator Data'!AG41=0,0,IF(LOG('Indicator Data'!AG41)&gt;CY$3,10,IF(LOG('Indicator Data'!AG41)&lt;CY$4,0,10-(CY$3-LOG('Indicator Data'!AG41))/(CY$3-CY$4)*10))),1))</f>
        <v>7.5</v>
      </c>
      <c r="CZ41" s="177">
        <f t="shared" si="52"/>
        <v>9</v>
      </c>
      <c r="DA41" s="11"/>
      <c r="DB41" s="22"/>
    </row>
    <row r="42" spans="1:106">
      <c r="A42" s="179" t="str">
        <f>'Indicator Data'!A42</f>
        <v>Comoros</v>
      </c>
      <c r="B42" s="180" t="str">
        <f>'Indicator Data'!B42</f>
        <v>COM</v>
      </c>
      <c r="C42" s="178">
        <f>ROUND(IF('Indicator Data'!C42=0,0.1,IF(LOG('Indicator Data'!C42)&gt;C$3,10,IF(LOG('Indicator Data'!C42)&lt;C$4,0,10-(C$3-LOG('Indicator Data'!C42))/(C$3-C$4)*10))),1)</f>
        <v>0.1</v>
      </c>
      <c r="D42" s="171">
        <f>ROUND(IF('Indicator Data'!D42=0,0.1,IF(LOG('Indicator Data'!D42)&gt;D$3,10,IF(LOG('Indicator Data'!D42)&lt;D$4,0,10-(D$3-LOG('Indicator Data'!D42))/(D$3-D$4)*10))),1)</f>
        <v>0.1</v>
      </c>
      <c r="E42" s="172">
        <f t="shared" si="53"/>
        <v>0.1</v>
      </c>
      <c r="F42" s="172">
        <f>(ROUND(IF('Indicator Data'!E42=0,0,IF(LOG('Indicator Data'!E42)&gt;F$3,10,IF(LOG('Indicator Data'!E42)&lt;F$4,0,10-(F$3-LOG('Indicator Data'!E42))/(F$3-F$4)*10))),1))</f>
        <v>0</v>
      </c>
      <c r="G42" s="172">
        <f>ROUND(IF('Indicator Data'!F42=0,0,IF(LOG('Indicator Data'!F42)&gt;G$3,10,IF(LOG('Indicator Data'!F42)&lt;G$4,0,10-(G$3-LOG('Indicator Data'!F42))/(G$3-G$4)*10))),1)</f>
        <v>0.6</v>
      </c>
      <c r="H42" s="171">
        <f>ROUND(IF('Indicator Data'!G42=0,0,IF(LOG('Indicator Data'!G42)&gt;H$3,10,IF(LOG('Indicator Data'!G42)&lt;H$4,0,10-(H$3-LOG('Indicator Data'!G42))/(H$3-H$4)*10))),1)</f>
        <v>4.4000000000000004</v>
      </c>
      <c r="I42" s="171">
        <f>ROUND(IF('Indicator Data'!H42=0,0,IF(LOG('Indicator Data'!H42)&gt;I$3,10,IF(LOG('Indicator Data'!H42)&lt;I$4,0,10-(I$3-LOG('Indicator Data'!H42))/(I$3-I$4)*10))),1)</f>
        <v>0</v>
      </c>
      <c r="J42" s="171">
        <f t="shared" si="54"/>
        <v>2.5</v>
      </c>
      <c r="K42" s="171">
        <f>ROUND(IF('Indicator Data'!I42=0,0,IF(LOG('Indicator Data'!I42)&gt;K$3,10,IF(LOG('Indicator Data'!I42)&lt;K$4,0,10-(K$3-LOG('Indicator Data'!I42))/(K$3-K$4)*10))),1)</f>
        <v>2.2999999999999998</v>
      </c>
      <c r="L42" s="172">
        <f>ROUND(IF('Indicator Data'!J42=0,0,IF(LOG('Indicator Data'!J42)&gt;L$3,10,IF(LOG('Indicator Data'!J42)&lt;L$4,0,10-(L$3-LOG('Indicator Data'!J42))/(L$3-L$4)*10))),1)</f>
        <v>0</v>
      </c>
      <c r="M42" s="173">
        <f>'Indicator Data'!C42/HLOOKUP('Indicator Data'!$C$3,'Population Data'!$C$3:$M$194,ROW()-4,FALSE)</f>
        <v>0</v>
      </c>
      <c r="N42" s="173">
        <f>'Indicator Data'!D42/HLOOKUP('Indicator Data'!$D$3,'Population Data'!$C$3:$M$194,ROW()-4,FALSE)</f>
        <v>0</v>
      </c>
      <c r="O42" s="245">
        <f>'Indicator Data'!E42/HLOOKUP('Indicator Data'!$E$3,'Population Data'!$C$3:$M$194,ROW()-4,FALSE)</f>
        <v>0</v>
      </c>
      <c r="P42" s="173">
        <f>'Indicator Data'!F42/HLOOKUP('Indicator Data'!$F$3,'Population Data'!$C$3:$M$194,ROW()-4,FALSE)</f>
        <v>2.8261740754163674E-7</v>
      </c>
      <c r="Q42" s="173">
        <f>'Indicator Data'!G42/HLOOKUP('Indicator Data'!$G$3,'Population Data'!$C$3:$M$194,ROW()-4,FALSE)</f>
        <v>4.9362102770964637E-3</v>
      </c>
      <c r="R42" s="173">
        <f>'Indicator Data'!H42/HLOOKUP('Indicator Data'!$H$3,'Population Data'!$C$3:$M$194,ROW()-4,FALSE)</f>
        <v>0</v>
      </c>
      <c r="S42" s="173">
        <f>'Indicator Data'!I42/HLOOKUP('Indicator Data'!$I$3,'Population Data'!$C$3:$M$194,ROW()-4,FALSE)</f>
        <v>2.3322944518529984E-4</v>
      </c>
      <c r="T42" s="173">
        <f>'Indicator Data'!J42/HLOOKUP('Indicator Date'!$J40,'Population Data'!$C$3:$M$194,ROW()-4,FALSE)</f>
        <v>0</v>
      </c>
      <c r="U42" s="171">
        <f t="shared" si="55"/>
        <v>0</v>
      </c>
      <c r="V42" s="171">
        <f t="shared" si="56"/>
        <v>0</v>
      </c>
      <c r="W42" s="172">
        <f t="shared" si="57"/>
        <v>0</v>
      </c>
      <c r="X42" s="172">
        <f t="shared" si="33"/>
        <v>0</v>
      </c>
      <c r="Y42" s="172">
        <f t="shared" si="34"/>
        <v>3.2</v>
      </c>
      <c r="Z42" s="171">
        <f t="shared" si="58"/>
        <v>0.5</v>
      </c>
      <c r="AA42" s="171">
        <f t="shared" si="58"/>
        <v>0</v>
      </c>
      <c r="AB42" s="171">
        <f t="shared" si="59"/>
        <v>0.3</v>
      </c>
      <c r="AC42" s="172">
        <f t="shared" si="35"/>
        <v>3.4</v>
      </c>
      <c r="AD42" s="172">
        <f t="shared" si="36"/>
        <v>0</v>
      </c>
      <c r="AE42" s="171">
        <f>ROUND(IF('Indicator Data'!K42=0,0,IF('Indicator Data'!K42&gt;AE$3,10,IF('Indicator Data'!K42&lt;AE$4,0,10-(AE$3-'Indicator Data'!K42)/(AE$3-AE$4)*10))),1)</f>
        <v>0</v>
      </c>
      <c r="AF42" s="174">
        <f t="shared" si="60"/>
        <v>0.1</v>
      </c>
      <c r="AG42" s="174">
        <f t="shared" si="61"/>
        <v>0.1</v>
      </c>
      <c r="AH42" s="172">
        <f t="shared" si="62"/>
        <v>2.5</v>
      </c>
      <c r="AI42" s="172">
        <f t="shared" si="63"/>
        <v>0</v>
      </c>
      <c r="AJ42" s="174">
        <f t="shared" si="64"/>
        <v>1.3</v>
      </c>
      <c r="AK42" s="172">
        <f t="shared" si="65"/>
        <v>0</v>
      </c>
      <c r="AL42" s="175">
        <f t="shared" si="66"/>
        <v>0.1</v>
      </c>
      <c r="AM42" s="175">
        <f t="shared" si="67"/>
        <v>0</v>
      </c>
      <c r="AN42" s="175">
        <f t="shared" si="68"/>
        <v>2</v>
      </c>
      <c r="AO42" s="175">
        <f t="shared" si="69"/>
        <v>1.5</v>
      </c>
      <c r="AP42" s="175">
        <f t="shared" si="70"/>
        <v>2.9</v>
      </c>
      <c r="AQ42" s="174">
        <f t="shared" si="71"/>
        <v>0</v>
      </c>
      <c r="AR42" s="174">
        <f>IF('Indicator Data'!L42="No data","x",IF('Indicator Data'!BW42&lt;1000,"x",ROUND((IF('Indicator Data'!L42&gt;AR$3,10,IF('Indicator Data'!L42&lt;AR$4,0,10-(AR$3-'Indicator Data'!L42)/(AR$3-AR$4)*10))),1)))</f>
        <v>0</v>
      </c>
      <c r="AS42" s="175">
        <f t="shared" si="72"/>
        <v>0</v>
      </c>
      <c r="AT42" s="176">
        <f>IF('Indicator Data'!M42="No data","x",ROUND(IF('Indicator Data'!M42=0,0,IF(LOG('Indicator Data'!M42)&gt;AT$3,10,IF(LOG('Indicator Data'!M42)&lt;AT$4,0,10-(AT$3-LOG('Indicator Data'!M42))/(AT$3-AT$4)*10))),1))</f>
        <v>5.7</v>
      </c>
      <c r="AU42" s="246">
        <f>IF(AT42="x","x",'Indicator Data'!M42/HLOOKUP('Indicator Data'!$M$3,'Population Data'!$C$3:$M$194,ROW()-4,FALSE))</f>
        <v>0.10866835741017791</v>
      </c>
      <c r="AV42" s="176">
        <f t="shared" si="73"/>
        <v>1.2</v>
      </c>
      <c r="AW42" s="172">
        <f t="shared" si="37"/>
        <v>3.8</v>
      </c>
      <c r="AX42" s="176">
        <f>IF('Indicator Data'!N42="No data","x",ROUND(IF('Indicator Data'!N42=0,0,IF(LOG('Indicator Data'!N42)&gt;AX$3,10,IF(LOG('Indicator Data'!N42)&lt;AX$4,0,10-(AX$3-LOG('Indicator Data'!N42))/(AX$3-AX$4)*10))),1))</f>
        <v>0</v>
      </c>
      <c r="AY42" s="246">
        <f>IF(AX42="x","x",'Indicator Data'!N42/HLOOKUP('Indicator Data'!$N$3,'Population Data'!$C$3:$M$194,ROW()-4,FALSE))</f>
        <v>0</v>
      </c>
      <c r="AZ42" s="176">
        <f t="shared" si="74"/>
        <v>0</v>
      </c>
      <c r="BA42" s="172">
        <f t="shared" si="38"/>
        <v>0</v>
      </c>
      <c r="BB42" s="176">
        <f>IF('Indicator Data'!O42="No data","x",ROUND(IF('Indicator Data'!O42=0,0,IF(LOG('Indicator Data'!O42)&gt;BB$3,10,IF(LOG('Indicator Data'!O42)&lt;BB$4,0,10-(BB$3-LOG('Indicator Data'!O42))/(BB$3-BB$4)*10))),1))</f>
        <v>0</v>
      </c>
      <c r="BC42" s="246">
        <f>IF(BB42="x","x",'Indicator Data'!O42/HLOOKUP('Indicator Data'!$O$3,'Population Data'!$C$3:$M$194,ROW()-4,FALSE))</f>
        <v>0</v>
      </c>
      <c r="BD42" s="176">
        <f t="shared" si="75"/>
        <v>0</v>
      </c>
      <c r="BE42" s="172">
        <f t="shared" si="39"/>
        <v>0</v>
      </c>
      <c r="BF42" s="176">
        <f>IF('Indicator Data'!P42="No data","x",ROUND(IF('Indicator Data'!P42=0,0,IF(LOG('Indicator Data'!P42)&gt;BF$3,10,IF(LOG('Indicator Data'!P42)&lt;BF$4,0,10-(BF$3-LOG('Indicator Data'!P42))/(BF$3-BF$4)*10))),1))</f>
        <v>0.7</v>
      </c>
      <c r="BG42" s="246">
        <f>IF(BF42="x","x",'Indicator Data'!P42/HLOOKUP('Indicator Data'!$P$3,'Population Data'!$C$3:$M$194,ROW()-4,FALSE))</f>
        <v>2.9530910083021656E-5</v>
      </c>
      <c r="BH42" s="176">
        <f t="shared" si="40"/>
        <v>0.9</v>
      </c>
      <c r="BI42" s="172">
        <f t="shared" si="41"/>
        <v>0.8</v>
      </c>
      <c r="BJ42" s="174">
        <f t="shared" si="42"/>
        <v>1.3</v>
      </c>
      <c r="BK42" s="176">
        <f>ROUND(IF('Indicator Data'!Q42=0,0,IF(LOG('Indicator Data'!Q42)&gt;BK$3,10,IF(LOG('Indicator Data'!Q42)&lt;BK$4,0,10-(BK$3-LOG('Indicator Data'!Q42))/(BK$3-BK$4)*10))),1)</f>
        <v>7.1</v>
      </c>
      <c r="BL42" s="224">
        <f>IF(BK42="x","x",'Indicator Data'!Q42/HLOOKUP('Indicator Data'!$Q$3,'Population Data'!$C$3:$M$194,ROW()-4,FALSE))</f>
        <v>1</v>
      </c>
      <c r="BM42" s="176">
        <f t="shared" si="76"/>
        <v>10</v>
      </c>
      <c r="BN42" s="172">
        <f t="shared" si="77"/>
        <v>9</v>
      </c>
      <c r="BO42" s="176">
        <f>ROUND(IF('Indicator Data'!S42=0,0,IF(LOG('Indicator Data'!S42)&gt;BO$3,10,IF(LOG('Indicator Data'!S42)&lt;BO$4,0,10-(BO$3-LOG('Indicator Data'!S42))/(BO$3-BO$4)*10))),1)</f>
        <v>6.8</v>
      </c>
      <c r="BP42" s="246">
        <f>IF(BO42="x","x",'Indicator Data'!S42/HLOOKUP('Indicator Data'!$S$3,'Population Data'!$C$3:$M$194,ROW()-4,FALSE))</f>
        <v>0.69545048778013929</v>
      </c>
      <c r="BQ42" s="176">
        <f t="shared" si="78"/>
        <v>7.7</v>
      </c>
      <c r="BR42" s="172">
        <f t="shared" si="43"/>
        <v>7.3</v>
      </c>
      <c r="BS42" s="176">
        <f>ROUND(IF('Indicator Data'!T42=0,0,IF(LOG('Indicator Data'!T42)&gt;BS$3,10,IF(LOG('Indicator Data'!T42)&lt;BS$4,0,10-(BS$3-LOG('Indicator Data'!T42))/(BS$3-BS$4)*10))),1)</f>
        <v>6.8</v>
      </c>
      <c r="BT42" s="173">
        <f>IF('Indicator Data'!T42/HLOOKUP('Indicator Data'!$T$3,'Population Data'!$C$3:$M$194,ROW()-4,FALSE)&gt;1,1,'Indicator Data'!T42/HLOOKUP('Indicator Data'!$T$3,'Population Data'!$C$3:$M$194,ROW()-4,FALSE))</f>
        <v>0.69480668888110242</v>
      </c>
      <c r="BU42" s="176">
        <f t="shared" si="79"/>
        <v>6.9</v>
      </c>
      <c r="BV42" s="172">
        <f t="shared" si="44"/>
        <v>6.9</v>
      </c>
      <c r="BW42" s="176">
        <f>ROUND(IF('Indicator Data'!U42=0,0,IF(LOG('Indicator Data'!U42)&gt;BW$3,10,IF(LOG('Indicator Data'!U42)&lt;BW$4,0,10-(BW$3-LOG('Indicator Data'!U42))/(BW$3-BW$4)*10))),1)</f>
        <v>6.9</v>
      </c>
      <c r="BX42" s="246">
        <f>IF(BW42="x","x",'Indicator Data'!U42/HLOOKUP('Indicator Data'!$U$3,'Population Data'!$C$3:$M$194,ROW()-4,FALSE))</f>
        <v>0.83991962346877147</v>
      </c>
      <c r="BY42" s="176">
        <f t="shared" si="80"/>
        <v>8.4</v>
      </c>
      <c r="BZ42" s="172">
        <f t="shared" si="45"/>
        <v>7.7</v>
      </c>
      <c r="CA42" s="174">
        <f t="shared" si="28"/>
        <v>7.8</v>
      </c>
      <c r="CB42" s="176">
        <f>IF('Indicator Data'!BN42="No data","x",ROUND(IF('Indicator Data'!BN42&gt;CB$3,0,IF('Indicator Data'!BN42&lt;CB$4,10,(CB$3-'Indicator Data'!BN42)/(CB$3-CB$4)*10)),1))</f>
        <v>7.1</v>
      </c>
      <c r="CC42" s="176">
        <f>IF('Indicator Data'!BO42="No data","x",ROUND(IF('Indicator Data'!BO42&gt;CC$3,0,IF('Indicator Data'!BO42&lt;CC$4,10,(CC$3-'Indicator Data'!BO42)/(CC$3-CC$4)*10)),1))</f>
        <v>3.3</v>
      </c>
      <c r="CD42" s="176" t="str">
        <f>IF('Indicator Data'!AA42="No data","x",ROUND(IF('Indicator Data'!AA42&gt;CD$3,0,IF('Indicator Data'!AA42&lt;CD$4,10,(CD$3-'Indicator Data'!AA42)/(CD$3-CD$4)*10)),1))</f>
        <v>x</v>
      </c>
      <c r="CE42" s="172">
        <f t="shared" si="81"/>
        <v>5.2</v>
      </c>
      <c r="CF42" s="176">
        <f>IF('Indicator Data'!V42="No data","x",ROUND(IF(LOG('Indicator Data'!V42)&gt;CF$3,10,IF(LOG('Indicator Data'!V42)&lt;CF$4,0,10-(CF$3-LOG('Indicator Data'!V42))/(CF$3-CF$4)*10)),1))</f>
        <v>8.8000000000000007</v>
      </c>
      <c r="CG42" s="176">
        <f>IF('Indicator Data'!W42="No data","x",ROUND(IF('Indicator Data'!W42&gt;CG$3,10,IF('Indicator Data'!W42&lt;CG$4,0,10-(CG$3-'Indicator Data'!W42)/(CG$3-CG$4)*10)),1))</f>
        <v>5.4</v>
      </c>
      <c r="CH42" s="176">
        <f>IF('Indicator Data'!X42="No data","x",ROUND(IF('Indicator Data'!X42&gt;CH$3,10,IF('Indicator Data'!X42&lt;CH$4,0,10-(CH$3-'Indicator Data'!X42)/(CH$3-CH$4)*10)),1))</f>
        <v>3</v>
      </c>
      <c r="CI42" s="176">
        <f>IF('Indicator Data'!Y42="No data","x",ROUND(IF('Indicator Data'!Y42&gt;CI$3,10,IF('Indicator Data'!Y42&lt;CI$4,0,10-(CI$3-'Indicator Data'!Y42)/(CI$3-CI$4)*10)),1))</f>
        <v>8.4</v>
      </c>
      <c r="CJ42" s="172">
        <f t="shared" si="46"/>
        <v>6.4</v>
      </c>
      <c r="CK42" s="174">
        <f t="shared" si="47"/>
        <v>6</v>
      </c>
      <c r="CL42" s="176">
        <f>IF('Indicator Data'!AD42="No data","x",ROUND(IF('Indicator Data'!AD42&gt;CL$3,10,IF('Indicator Data'!AD42&lt;CL$4,0,10-(CL$3-'Indicator Data'!AD42)/(CL$3-CL$4)*10)),1))</f>
        <v>5.4</v>
      </c>
      <c r="CM42" s="176">
        <f>IF('Indicator Data'!AE42="No data","x",ROUND(IF('Indicator Data'!AE42&gt;CM$3,10,IF('Indicator Data'!AE42&lt;CM$4,0,10-(CM$3-'Indicator Data'!AE42)/(CM$3-CM$4)*10)),1))</f>
        <v>5.5</v>
      </c>
      <c r="CN42" s="172">
        <f t="shared" si="48"/>
        <v>6.1</v>
      </c>
      <c r="CO42" s="176">
        <f>IF('Indicator Data'!Z42="No data","x",ROUND(IF('Indicator Data'!Z42&gt;CO$3,10,IF('Indicator Data'!Z42&lt;CO$4,0,10-(CO$3-'Indicator Data'!Z42)/(CO$3-CO$4)*10)),1))</f>
        <v>0.2</v>
      </c>
      <c r="CP42" s="172">
        <f t="shared" si="49"/>
        <v>3.5</v>
      </c>
      <c r="CQ42" s="246">
        <f>IF('Indicator Data'!AB42="No data","x",'Indicator Data'!AB42/HLOOKUP('Indicator Date'!$AB40,'Population Data'!$C$3:$M$194,ROW()-4,FALSE))</f>
        <v>2.8884127384253424E-5</v>
      </c>
      <c r="CR42" s="176">
        <f t="shared" si="82"/>
        <v>9.6999999999999993</v>
      </c>
      <c r="CS42" s="176">
        <f>IF('Indicator Data'!AC42="No data","x",ROUND(IF('Indicator Data'!AC42&gt;CS$3,0,IF('Indicator Data'!AC42&lt;CS$4,10,(CS$3-'Indicator Data'!AC42)/(CS$3-CS$4)*10)),1))</f>
        <v>6</v>
      </c>
      <c r="CT42" s="172">
        <f t="shared" si="50"/>
        <v>7.9</v>
      </c>
      <c r="CU42" s="174">
        <f t="shared" si="51"/>
        <v>5.8</v>
      </c>
      <c r="CV42" s="175">
        <f t="shared" si="83"/>
        <v>5.7</v>
      </c>
      <c r="CW42" s="177">
        <f t="shared" si="84"/>
        <v>2</v>
      </c>
      <c r="CX42" s="175">
        <f>ROUND(IF('Indicator Data'!AF42=0,0,IF('Indicator Data'!AF42&gt;CX$3,10,IF('Indicator Data'!AF42&lt;CX$4,0,10-(CX$3-'Indicator Data'!AF42)/(CX$3-CX$4)*10))),1)</f>
        <v>0.2</v>
      </c>
      <c r="CY42" s="175">
        <f>(ROUND(IF('Indicator Data'!AG42=0,0,IF(LOG('Indicator Data'!AG42)&gt;CY$3,10,IF(LOG('Indicator Data'!AG42)&lt;CY$4,0,10-(CY$3-LOG('Indicator Data'!AG42))/(CY$3-CY$4)*10))),1))</f>
        <v>0</v>
      </c>
      <c r="CZ42" s="177">
        <f t="shared" si="52"/>
        <v>0.1</v>
      </c>
      <c r="DA42" s="11"/>
      <c r="DB42" s="22"/>
    </row>
    <row r="43" spans="1:106">
      <c r="A43" s="179" t="str">
        <f>'Indicator Data'!A43</f>
        <v>Congo</v>
      </c>
      <c r="B43" s="180" t="str">
        <f>'Indicator Data'!B43</f>
        <v>COG</v>
      </c>
      <c r="C43" s="178">
        <f>ROUND(IF('Indicator Data'!C43=0,0.1,IF(LOG('Indicator Data'!C43)&gt;C$3,10,IF(LOG('Indicator Data'!C43)&lt;C$4,0,10-(C$3-LOG('Indicator Data'!C43))/(C$3-C$4)*10))),1)</f>
        <v>0.1</v>
      </c>
      <c r="D43" s="171">
        <f>ROUND(IF('Indicator Data'!D43=0,0.1,IF(LOG('Indicator Data'!D43)&gt;D$3,10,IF(LOG('Indicator Data'!D43)&lt;D$4,0,10-(D$3-LOG('Indicator Data'!D43))/(D$3-D$4)*10))),1)</f>
        <v>0.1</v>
      </c>
      <c r="E43" s="172">
        <f t="shared" si="53"/>
        <v>0.1</v>
      </c>
      <c r="F43" s="172">
        <f>(ROUND(IF('Indicator Data'!E43=0,0,IF(LOG('Indicator Data'!E43)&gt;F$3,10,IF(LOG('Indicator Data'!E43)&lt;F$4,0,10-(F$3-LOG('Indicator Data'!E43))/(F$3-F$4)*10))),1))</f>
        <v>6.6</v>
      </c>
      <c r="G43" s="172">
        <f>ROUND(IF('Indicator Data'!F43=0,0,IF(LOG('Indicator Data'!F43)&gt;G$3,10,IF(LOG('Indicator Data'!F43)&lt;G$4,0,10-(G$3-LOG('Indicator Data'!F43))/(G$3-G$4)*10))),1)</f>
        <v>0</v>
      </c>
      <c r="H43" s="171">
        <f>ROUND(IF('Indicator Data'!G43=0,0,IF(LOG('Indicator Data'!G43)&gt;H$3,10,IF(LOG('Indicator Data'!G43)&lt;H$4,0,10-(H$3-LOG('Indicator Data'!G43))/(H$3-H$4)*10))),1)</f>
        <v>0</v>
      </c>
      <c r="I43" s="171">
        <f>ROUND(IF('Indicator Data'!H43=0,0,IF(LOG('Indicator Data'!H43)&gt;I$3,10,IF(LOG('Indicator Data'!H43)&lt;I$4,0,10-(I$3-LOG('Indicator Data'!H43))/(I$3-I$4)*10))),1)</f>
        <v>0</v>
      </c>
      <c r="J43" s="171">
        <f t="shared" si="54"/>
        <v>0</v>
      </c>
      <c r="K43" s="171">
        <f>ROUND(IF('Indicator Data'!I43=0,0,IF(LOG('Indicator Data'!I43)&gt;K$3,10,IF(LOG('Indicator Data'!I43)&lt;K$4,0,10-(K$3-LOG('Indicator Data'!I43))/(K$3-K$4)*10))),1)</f>
        <v>2.6</v>
      </c>
      <c r="L43" s="172">
        <f>ROUND(IF('Indicator Data'!J43=0,0,IF(LOG('Indicator Data'!J43)&gt;L$3,10,IF(LOG('Indicator Data'!J43)&lt;L$4,0,10-(L$3-LOG('Indicator Data'!J43))/(L$3-L$4)*10))),1)</f>
        <v>0</v>
      </c>
      <c r="M43" s="173">
        <f>'Indicator Data'!C43/HLOOKUP('Indicator Data'!$C$3,'Population Data'!$C$3:$M$194,ROW()-4,FALSE)</f>
        <v>0</v>
      </c>
      <c r="N43" s="173">
        <f>'Indicator Data'!D43/HLOOKUP('Indicator Data'!$D$3,'Population Data'!$C$3:$M$194,ROW()-4,FALSE)</f>
        <v>0</v>
      </c>
      <c r="O43" s="245">
        <f>'Indicator Data'!E43/HLOOKUP('Indicator Data'!$E$3,'Population Data'!$C$3:$M$194,ROW()-4,FALSE)</f>
        <v>1.6625217509738093E-2</v>
      </c>
      <c r="P43" s="173">
        <f>'Indicator Data'!F43/HLOOKUP('Indicator Data'!$F$3,'Population Data'!$C$3:$M$194,ROW()-4,FALSE)</f>
        <v>0</v>
      </c>
      <c r="Q43" s="173">
        <f>'Indicator Data'!G43/HLOOKUP('Indicator Data'!$G$3,'Population Data'!$C$3:$M$194,ROW()-4,FALSE)</f>
        <v>0</v>
      </c>
      <c r="R43" s="173">
        <f>'Indicator Data'!H43/HLOOKUP('Indicator Data'!$H$3,'Population Data'!$C$3:$M$194,ROW()-4,FALSE)</f>
        <v>0</v>
      </c>
      <c r="S43" s="173">
        <f>'Indicator Data'!I43/HLOOKUP('Indicator Data'!$I$3,'Population Data'!$C$3:$M$194,ROW()-4,FALSE)</f>
        <v>4.4553664857616097E-5</v>
      </c>
      <c r="T43" s="173">
        <f>'Indicator Data'!J43/HLOOKUP('Indicator Date'!$J41,'Population Data'!$C$3:$M$194,ROW()-4,FALSE)</f>
        <v>0</v>
      </c>
      <c r="U43" s="171">
        <f t="shared" si="55"/>
        <v>0</v>
      </c>
      <c r="V43" s="171">
        <f t="shared" si="56"/>
        <v>0</v>
      </c>
      <c r="W43" s="172">
        <f t="shared" si="57"/>
        <v>0</v>
      </c>
      <c r="X43" s="172">
        <f t="shared" si="33"/>
        <v>8.3000000000000007</v>
      </c>
      <c r="Y43" s="172">
        <f t="shared" si="34"/>
        <v>0</v>
      </c>
      <c r="Z43" s="171">
        <f t="shared" si="58"/>
        <v>0</v>
      </c>
      <c r="AA43" s="171">
        <f t="shared" si="58"/>
        <v>0</v>
      </c>
      <c r="AB43" s="171">
        <f t="shared" si="59"/>
        <v>0</v>
      </c>
      <c r="AC43" s="172">
        <f t="shared" si="35"/>
        <v>1.4</v>
      </c>
      <c r="AD43" s="172">
        <f t="shared" si="36"/>
        <v>0</v>
      </c>
      <c r="AE43" s="171">
        <f>ROUND(IF('Indicator Data'!K43=0,0,IF('Indicator Data'!K43&gt;AE$3,10,IF('Indicator Data'!K43&lt;AE$4,0,10-(AE$3-'Indicator Data'!K43)/(AE$3-AE$4)*10))),1)</f>
        <v>0</v>
      </c>
      <c r="AF43" s="174">
        <f t="shared" si="60"/>
        <v>0.1</v>
      </c>
      <c r="AG43" s="174">
        <f t="shared" si="61"/>
        <v>0.1</v>
      </c>
      <c r="AH43" s="172">
        <f t="shared" si="62"/>
        <v>0</v>
      </c>
      <c r="AI43" s="172">
        <f t="shared" si="63"/>
        <v>0</v>
      </c>
      <c r="AJ43" s="174">
        <f t="shared" si="64"/>
        <v>0</v>
      </c>
      <c r="AK43" s="172">
        <f t="shared" si="65"/>
        <v>0</v>
      </c>
      <c r="AL43" s="175">
        <f t="shared" si="66"/>
        <v>0.1</v>
      </c>
      <c r="AM43" s="175">
        <f t="shared" si="67"/>
        <v>7.6</v>
      </c>
      <c r="AN43" s="175">
        <f t="shared" si="68"/>
        <v>0</v>
      </c>
      <c r="AO43" s="175">
        <f t="shared" si="69"/>
        <v>0</v>
      </c>
      <c r="AP43" s="175">
        <f t="shared" si="70"/>
        <v>2</v>
      </c>
      <c r="AQ43" s="174">
        <f t="shared" si="71"/>
        <v>0</v>
      </c>
      <c r="AR43" s="174">
        <f>IF('Indicator Data'!L43="No data","x",IF('Indicator Data'!BW43&lt;1000,"x",ROUND((IF('Indicator Data'!L43&gt;AR$3,10,IF('Indicator Data'!L43&lt;AR$4,0,10-(AR$3-'Indicator Data'!L43)/(AR$3-AR$4)*10))),1)))</f>
        <v>1.7</v>
      </c>
      <c r="AS43" s="175">
        <f t="shared" si="72"/>
        <v>0.9</v>
      </c>
      <c r="AT43" s="176">
        <f>IF('Indicator Data'!M43="No data","x",ROUND(IF('Indicator Data'!M43=0,0,IF(LOG('Indicator Data'!M43)&gt;AT$3,10,IF(LOG('Indicator Data'!M43)&lt;AT$4,0,10-(AT$3-LOG('Indicator Data'!M43))/(AT$3-AT$4)*10))),1))</f>
        <v>7.9</v>
      </c>
      <c r="AU43" s="246">
        <f>IF(AT43="x","x",'Indicator Data'!M43/HLOOKUP('Indicator Data'!$M$3,'Population Data'!$C$3:$M$194,ROW()-4,FALSE))</f>
        <v>0.53936581959174623</v>
      </c>
      <c r="AV43" s="176">
        <f t="shared" si="73"/>
        <v>6</v>
      </c>
      <c r="AW43" s="172">
        <f t="shared" si="37"/>
        <v>7.1</v>
      </c>
      <c r="AX43" s="176">
        <f>IF('Indicator Data'!N43="No data","x",ROUND(IF('Indicator Data'!N43=0,0,IF(LOG('Indicator Data'!N43)&gt;AX$3,10,IF(LOG('Indicator Data'!N43)&lt;AX$4,0,10-(AX$3-LOG('Indicator Data'!N43))/(AX$3-AX$4)*10))),1))</f>
        <v>7.8</v>
      </c>
      <c r="AY43" s="246">
        <f>IF(AX43="x","x",'Indicator Data'!N43/HLOOKUP('Indicator Data'!$N$3,'Population Data'!$C$3:$M$194,ROW()-4,FALSE))</f>
        <v>8.1488844348702266E-2</v>
      </c>
      <c r="AZ43" s="176">
        <f t="shared" si="74"/>
        <v>10</v>
      </c>
      <c r="BA43" s="172">
        <f t="shared" si="38"/>
        <v>9.1999999999999993</v>
      </c>
      <c r="BB43" s="176">
        <f>IF('Indicator Data'!O43="No data","x",ROUND(IF('Indicator Data'!O43=0,0,IF(LOG('Indicator Data'!O43)&gt;BB$3,10,IF(LOG('Indicator Data'!O43)&lt;BB$4,0,10-(BB$3-LOG('Indicator Data'!O43))/(BB$3-BB$4)*10))),1))</f>
        <v>4.3</v>
      </c>
      <c r="BC43" s="246">
        <f>IF(BB43="x","x",'Indicator Data'!O43/HLOOKUP('Indicator Data'!$O$3,'Population Data'!$C$3:$M$194,ROW()-4,FALSE))</f>
        <v>6.4096205370618893E-4</v>
      </c>
      <c r="BD43" s="176">
        <f t="shared" si="75"/>
        <v>0.1</v>
      </c>
      <c r="BE43" s="172">
        <f t="shared" si="39"/>
        <v>2.5</v>
      </c>
      <c r="BF43" s="176">
        <f>IF('Indicator Data'!P43="No data","x",ROUND(IF('Indicator Data'!P43=0,0,IF(LOG('Indicator Data'!P43)&gt;BF$3,10,IF(LOG('Indicator Data'!P43)&lt;BF$4,0,10-(BF$3-LOG('Indicator Data'!P43))/(BF$3-BF$4)*10))),1))</f>
        <v>7.3</v>
      </c>
      <c r="BG43" s="246">
        <f>IF(BF43="x","x",'Indicator Data'!P43/HLOOKUP('Indicator Data'!$P$3,'Population Data'!$C$3:$M$194,ROW()-4,FALSE))</f>
        <v>3.7121279134214355E-2</v>
      </c>
      <c r="BH43" s="176">
        <f t="shared" si="40"/>
        <v>7.1</v>
      </c>
      <c r="BI43" s="172">
        <f t="shared" si="41"/>
        <v>7.2</v>
      </c>
      <c r="BJ43" s="174">
        <f t="shared" si="42"/>
        <v>7.1</v>
      </c>
      <c r="BK43" s="176">
        <f>ROUND(IF('Indicator Data'!Q43=0,0,IF(LOG('Indicator Data'!Q43)&gt;BK$3,10,IF(LOG('Indicator Data'!Q43)&lt;BK$4,0,10-(BK$3-LOG('Indicator Data'!Q43))/(BK$3-BK$4)*10))),1)</f>
        <v>8.3000000000000007</v>
      </c>
      <c r="BL43" s="224">
        <f>IF(BK43="x","x",'Indicator Data'!Q43/HLOOKUP('Indicator Data'!$Q$3,'Population Data'!$C$3:$M$194,ROW()-4,FALSE))</f>
        <v>1</v>
      </c>
      <c r="BM43" s="176">
        <f t="shared" si="76"/>
        <v>10</v>
      </c>
      <c r="BN43" s="172">
        <f t="shared" si="77"/>
        <v>9.3000000000000007</v>
      </c>
      <c r="BO43" s="176">
        <f>ROUND(IF('Indicator Data'!S43=0,0,IF(LOG('Indicator Data'!S43)&gt;BO$3,10,IF(LOG('Indicator Data'!S43)&lt;BO$4,0,10-(BO$3-LOG('Indicator Data'!S43))/(BO$3-BO$4)*10))),1)</f>
        <v>8.1999999999999993</v>
      </c>
      <c r="BP43" s="246">
        <f>IF(BO43="x","x",'Indicator Data'!S43/HLOOKUP('Indicator Data'!$S$3,'Population Data'!$C$3:$M$194,ROW()-4,FALSE))</f>
        <v>0.8688556801869407</v>
      </c>
      <c r="BQ43" s="176">
        <f t="shared" si="78"/>
        <v>9.6999999999999993</v>
      </c>
      <c r="BR43" s="172">
        <f t="shared" si="43"/>
        <v>9.1</v>
      </c>
      <c r="BS43" s="176">
        <f>ROUND(IF('Indicator Data'!T43=0,0,IF(LOG('Indicator Data'!T43)&gt;BS$3,10,IF(LOG('Indicator Data'!T43)&lt;BS$4,0,10-(BS$3-LOG('Indicator Data'!T43))/(BS$3-BS$4)*10))),1)</f>
        <v>8.3000000000000007</v>
      </c>
      <c r="BT43" s="173">
        <f>IF('Indicator Data'!T43/HLOOKUP('Indicator Data'!$T$3,'Population Data'!$C$3:$M$194,ROW()-4,FALSE)&gt;1,1,'Indicator Data'!T43/HLOOKUP('Indicator Data'!$T$3,'Population Data'!$C$3:$M$194,ROW()-4,FALSE))</f>
        <v>0.98735961353808155</v>
      </c>
      <c r="BU43" s="176">
        <f t="shared" si="79"/>
        <v>9.9</v>
      </c>
      <c r="BV43" s="172">
        <f t="shared" si="44"/>
        <v>9.3000000000000007</v>
      </c>
      <c r="BW43" s="176">
        <f>ROUND(IF('Indicator Data'!U43=0,0,IF(LOG('Indicator Data'!U43)&gt;BW$3,10,IF(LOG('Indicator Data'!U43)&lt;BW$4,0,10-(BW$3-LOG('Indicator Data'!U43))/(BW$3-BW$4)*10))),1)</f>
        <v>8.3000000000000007</v>
      </c>
      <c r="BX43" s="246">
        <f>IF(BW43="x","x",'Indicator Data'!U43/HLOOKUP('Indicator Data'!$U$3,'Population Data'!$C$3:$M$194,ROW()-4,FALSE))</f>
        <v>0.98659254440833832</v>
      </c>
      <c r="BY43" s="176">
        <f t="shared" si="80"/>
        <v>9.9</v>
      </c>
      <c r="BZ43" s="172">
        <f t="shared" si="45"/>
        <v>9.3000000000000007</v>
      </c>
      <c r="CA43" s="174">
        <f t="shared" si="28"/>
        <v>9.3000000000000007</v>
      </c>
      <c r="CB43" s="176">
        <f>IF('Indicator Data'!BN43="No data","x",ROUND(IF('Indicator Data'!BN43&gt;CB$3,0,IF('Indicator Data'!BN43&lt;CB$4,10,(CB$3-'Indicator Data'!BN43)/(CB$3-CB$4)*10)),1))</f>
        <v>8.8000000000000007</v>
      </c>
      <c r="CC43" s="176">
        <f>IF('Indicator Data'!BO43="No data","x",ROUND(IF('Indicator Data'!BO43&gt;CC$3,0,IF('Indicator Data'!BO43&lt;CC$4,10,(CC$3-'Indicator Data'!BO43)/(CC$3-CC$4)*10)),1))</f>
        <v>4.3</v>
      </c>
      <c r="CD43" s="176">
        <f>IF('Indicator Data'!AA43="No data","x",ROUND(IF('Indicator Data'!AA43&gt;CD$3,0,IF('Indicator Data'!AA43&lt;CD$4,10,(CD$3-'Indicator Data'!AA43)/(CD$3-CD$4)*10)),1))</f>
        <v>5.2</v>
      </c>
      <c r="CE43" s="172">
        <f t="shared" si="81"/>
        <v>6.1</v>
      </c>
      <c r="CF43" s="176">
        <f>IF('Indicator Data'!V43="No data","x",ROUND(IF(LOG('Indicator Data'!V43)&gt;CF$3,10,IF(LOG('Indicator Data'!V43)&lt;CF$4,0,10-(CF$3-LOG('Indicator Data'!V43))/(CF$3-CF$4)*10)),1))</f>
        <v>4.0999999999999996</v>
      </c>
      <c r="CG43" s="176">
        <f>IF('Indicator Data'!W43="No data","x",ROUND(IF('Indicator Data'!W43&gt;CG$3,10,IF('Indicator Data'!W43&lt;CG$4,0,10-(CG$3-'Indicator Data'!W43)/(CG$3-CG$4)*10)),1))</f>
        <v>5.8</v>
      </c>
      <c r="CH43" s="176">
        <f>IF('Indicator Data'!X43="No data","x",ROUND(IF('Indicator Data'!X43&gt;CH$3,10,IF('Indicator Data'!X43&lt;CH$4,0,10-(CH$3-'Indicator Data'!X43)/(CH$3-CH$4)*10)),1))</f>
        <v>6.9</v>
      </c>
      <c r="CI43" s="176">
        <f>IF('Indicator Data'!Y43="No data","x",ROUND(IF('Indicator Data'!Y43&gt;CI$3,10,IF('Indicator Data'!Y43&lt;CI$4,0,10-(CI$3-'Indicator Data'!Y43)/(CI$3-CI$4)*10)),1))</f>
        <v>5.5</v>
      </c>
      <c r="CJ43" s="172">
        <f t="shared" si="46"/>
        <v>5.6</v>
      </c>
      <c r="CK43" s="174">
        <f t="shared" si="47"/>
        <v>5.8</v>
      </c>
      <c r="CL43" s="176">
        <f>IF('Indicator Data'!AD43="No data","x",ROUND(IF('Indicator Data'!AD43&gt;CL$3,10,IF('Indicator Data'!AD43&lt;CL$4,0,10-(CL$3-'Indicator Data'!AD43)/(CL$3-CL$4)*10)),1))</f>
        <v>8.4</v>
      </c>
      <c r="CM43" s="176">
        <f>IF('Indicator Data'!AE43="No data","x",ROUND(IF('Indicator Data'!AE43&gt;CM$3,10,IF('Indicator Data'!AE43&lt;CM$4,0,10-(CM$3-'Indicator Data'!AE43)/(CM$3-CM$4)*10)),1))</f>
        <v>6.1</v>
      </c>
      <c r="CN43" s="172">
        <f t="shared" si="48"/>
        <v>6.1</v>
      </c>
      <c r="CO43" s="176">
        <f>IF('Indicator Data'!Z43="No data","x",ROUND(IF('Indicator Data'!Z43&gt;CO$3,10,IF('Indicator Data'!Z43&lt;CO$4,0,10-(CO$3-'Indicator Data'!Z43)/(CO$3-CO$4)*10)),1))</f>
        <v>2.8</v>
      </c>
      <c r="CP43" s="172">
        <f t="shared" si="49"/>
        <v>5.3</v>
      </c>
      <c r="CQ43" s="246">
        <f>IF('Indicator Data'!AB43="No data","x",'Indicator Data'!AB43/HLOOKUP('Indicator Date'!$AB41,'Population Data'!$C$3:$M$194,ROW()-4,FALSE))</f>
        <v>5.2826161057325251E-5</v>
      </c>
      <c r="CR43" s="176">
        <f t="shared" si="82"/>
        <v>9.5</v>
      </c>
      <c r="CS43" s="176">
        <f>IF('Indicator Data'!AC43="No data","x",ROUND(IF('Indicator Data'!AC43&gt;CS$3,0,IF('Indicator Data'!AC43&lt;CS$4,10,(CS$3-'Indicator Data'!AC43)/(CS$3-CS$4)*10)),1))</f>
        <v>6</v>
      </c>
      <c r="CT43" s="172">
        <f t="shared" si="50"/>
        <v>7.8</v>
      </c>
      <c r="CU43" s="174">
        <f t="shared" si="51"/>
        <v>6.4</v>
      </c>
      <c r="CV43" s="175">
        <f t="shared" si="83"/>
        <v>7.4</v>
      </c>
      <c r="CW43" s="177">
        <f t="shared" si="84"/>
        <v>3.4</v>
      </c>
      <c r="CX43" s="175">
        <f>ROUND(IF('Indicator Data'!AF43=0,0,IF('Indicator Data'!AF43&gt;CX$3,10,IF('Indicator Data'!AF43&lt;CX$4,0,10-(CX$3-'Indicator Data'!AF43)/(CX$3-CX$4)*10))),1)</f>
        <v>1.2</v>
      </c>
      <c r="CY43" s="175">
        <f>(ROUND(IF('Indicator Data'!AG43=0,0,IF(LOG('Indicator Data'!AG43)&gt;CY$3,10,IF(LOG('Indicator Data'!AG43)&lt;CY$4,0,10-(CY$3-LOG('Indicator Data'!AG43))/(CY$3-CY$4)*10))),1))</f>
        <v>0</v>
      </c>
      <c r="CZ43" s="177">
        <f t="shared" si="52"/>
        <v>0.6</v>
      </c>
      <c r="DA43" s="11"/>
      <c r="DB43" s="22"/>
    </row>
    <row r="44" spans="1:106">
      <c r="A44" s="179" t="str">
        <f>'Indicator Data'!A44</f>
        <v>Congo DR</v>
      </c>
      <c r="B44" s="180" t="str">
        <f>'Indicator Data'!B44</f>
        <v>COD</v>
      </c>
      <c r="C44" s="178">
        <f>ROUND(IF('Indicator Data'!C44=0,0.1,IF(LOG('Indicator Data'!C44)&gt;C$3,10,IF(LOG('Indicator Data'!C44)&lt;C$4,0,10-(C$3-LOG('Indicator Data'!C44))/(C$3-C$4)*10))),1)</f>
        <v>8.8000000000000007</v>
      </c>
      <c r="D44" s="171">
        <f>ROUND(IF('Indicator Data'!D44=0,0.1,IF(LOG('Indicator Data'!D44)&gt;D$3,10,IF(LOG('Indicator Data'!D44)&lt;D$4,0,10-(D$3-LOG('Indicator Data'!D44))/(D$3-D$4)*10))),1)</f>
        <v>0.1</v>
      </c>
      <c r="E44" s="172">
        <f t="shared" si="53"/>
        <v>6.1</v>
      </c>
      <c r="F44" s="172">
        <f>(ROUND(IF('Indicator Data'!E44=0,0,IF(LOG('Indicator Data'!E44)&gt;F$3,10,IF(LOG('Indicator Data'!E44)&lt;F$4,0,10-(F$3-LOG('Indicator Data'!E44))/(F$3-F$4)*10))),1))</f>
        <v>7.9</v>
      </c>
      <c r="G44" s="172">
        <f>ROUND(IF('Indicator Data'!F44=0,0,IF(LOG('Indicator Data'!F44)&gt;G$3,10,IF(LOG('Indicator Data'!F44)&lt;G$4,0,10-(G$3-LOG('Indicator Data'!F44))/(G$3-G$4)*10))),1)</f>
        <v>0</v>
      </c>
      <c r="H44" s="171">
        <f>ROUND(IF('Indicator Data'!G44=0,0,IF(LOG('Indicator Data'!G44)&gt;H$3,10,IF(LOG('Indicator Data'!G44)&lt;H$4,0,10-(H$3-LOG('Indicator Data'!G44))/(H$3-H$4)*10))),1)</f>
        <v>0</v>
      </c>
      <c r="I44" s="171">
        <f>ROUND(IF('Indicator Data'!H44=0,0,IF(LOG('Indicator Data'!H44)&gt;I$3,10,IF(LOG('Indicator Data'!H44)&lt;I$4,0,10-(I$3-LOG('Indicator Data'!H44))/(I$3-I$4)*10))),1)</f>
        <v>0</v>
      </c>
      <c r="J44" s="171">
        <f t="shared" si="54"/>
        <v>0</v>
      </c>
      <c r="K44" s="171">
        <f>ROUND(IF('Indicator Data'!I44=0,0,IF(LOG('Indicator Data'!I44)&gt;K$3,10,IF(LOG('Indicator Data'!I44)&lt;K$4,0,10-(K$3-LOG('Indicator Data'!I44))/(K$3-K$4)*10))),1)</f>
        <v>1.9</v>
      </c>
      <c r="L44" s="172">
        <f>ROUND(IF('Indicator Data'!J44=0,0,IF(LOG('Indicator Data'!J44)&gt;L$3,10,IF(LOG('Indicator Data'!J44)&lt;L$4,0,10-(L$3-LOG('Indicator Data'!J44))/(L$3-L$4)*10))),1)</f>
        <v>10</v>
      </c>
      <c r="M44" s="173">
        <f>'Indicator Data'!C44/HLOOKUP('Indicator Data'!$C$3,'Population Data'!$C$3:$M$194,ROW()-4,FALSE)</f>
        <v>5.9461296770766086E-4</v>
      </c>
      <c r="N44" s="173">
        <f>'Indicator Data'!D44/HLOOKUP('Indicator Data'!$D$3,'Population Data'!$C$3:$M$194,ROW()-4,FALSE)</f>
        <v>0</v>
      </c>
      <c r="O44" s="245">
        <f>'Indicator Data'!E44/HLOOKUP('Indicator Data'!$E$3,'Population Data'!$C$3:$M$194,ROW()-4,FALSE)</f>
        <v>3.7660666453813245E-3</v>
      </c>
      <c r="P44" s="173">
        <f>'Indicator Data'!F44/HLOOKUP('Indicator Data'!$F$3,'Population Data'!$C$3:$M$194,ROW()-4,FALSE)</f>
        <v>0</v>
      </c>
      <c r="Q44" s="173">
        <f>'Indicator Data'!G44/HLOOKUP('Indicator Data'!$G$3,'Population Data'!$C$3:$M$194,ROW()-4,FALSE)</f>
        <v>0</v>
      </c>
      <c r="R44" s="173">
        <f>'Indicator Data'!H44/HLOOKUP('Indicator Data'!$H$3,'Population Data'!$C$3:$M$194,ROW()-4,FALSE)</f>
        <v>0</v>
      </c>
      <c r="S44" s="173">
        <f>'Indicator Data'!I44/HLOOKUP('Indicator Data'!$I$3,'Population Data'!$C$3:$M$194,ROW()-4,FALSE)</f>
        <v>1.2535701787928218E-6</v>
      </c>
      <c r="T44" s="173">
        <f>'Indicator Data'!J44/HLOOKUP('Indicator Date'!$J42,'Population Data'!$C$3:$M$194,ROW()-4,FALSE)</f>
        <v>7.025603659940192E-3</v>
      </c>
      <c r="U44" s="171">
        <f t="shared" si="55"/>
        <v>3</v>
      </c>
      <c r="V44" s="171">
        <f t="shared" si="56"/>
        <v>0</v>
      </c>
      <c r="W44" s="172">
        <f t="shared" si="57"/>
        <v>1.6</v>
      </c>
      <c r="X44" s="172">
        <f t="shared" si="33"/>
        <v>5.9</v>
      </c>
      <c r="Y44" s="172">
        <f t="shared" si="34"/>
        <v>0</v>
      </c>
      <c r="Z44" s="171">
        <f t="shared" si="58"/>
        <v>0</v>
      </c>
      <c r="AA44" s="171">
        <f t="shared" si="58"/>
        <v>0</v>
      </c>
      <c r="AB44" s="171">
        <f t="shared" si="59"/>
        <v>0</v>
      </c>
      <c r="AC44" s="172">
        <f t="shared" si="35"/>
        <v>0</v>
      </c>
      <c r="AD44" s="172">
        <f t="shared" si="36"/>
        <v>2.2999999999999998</v>
      </c>
      <c r="AE44" s="171">
        <f>ROUND(IF('Indicator Data'!K44=0,0,IF('Indicator Data'!K44&gt;AE$3,10,IF('Indicator Data'!K44&lt;AE$4,0,10-(AE$3-'Indicator Data'!K44)/(AE$3-AE$4)*10))),1)</f>
        <v>1</v>
      </c>
      <c r="AF44" s="174">
        <f t="shared" si="60"/>
        <v>5.9</v>
      </c>
      <c r="AG44" s="174">
        <f t="shared" si="61"/>
        <v>0.1</v>
      </c>
      <c r="AH44" s="172">
        <f t="shared" si="62"/>
        <v>0</v>
      </c>
      <c r="AI44" s="172">
        <f t="shared" si="63"/>
        <v>0</v>
      </c>
      <c r="AJ44" s="174">
        <f t="shared" si="64"/>
        <v>0</v>
      </c>
      <c r="AK44" s="172">
        <f t="shared" si="65"/>
        <v>8</v>
      </c>
      <c r="AL44" s="175">
        <f t="shared" si="66"/>
        <v>4.2</v>
      </c>
      <c r="AM44" s="175">
        <f t="shared" si="67"/>
        <v>7</v>
      </c>
      <c r="AN44" s="175">
        <f t="shared" si="68"/>
        <v>0</v>
      </c>
      <c r="AO44" s="175">
        <f t="shared" si="69"/>
        <v>0</v>
      </c>
      <c r="AP44" s="175">
        <f t="shared" si="70"/>
        <v>1</v>
      </c>
      <c r="AQ44" s="174">
        <f t="shared" si="71"/>
        <v>4.5</v>
      </c>
      <c r="AR44" s="174">
        <f>IF('Indicator Data'!L44="No data","x",IF('Indicator Data'!BW44&lt;1000,"x",ROUND((IF('Indicator Data'!L44&gt;AR$3,10,IF('Indicator Data'!L44&lt;AR$4,0,10-(AR$3-'Indicator Data'!L44)/(AR$3-AR$4)*10))),1)))</f>
        <v>0</v>
      </c>
      <c r="AS44" s="175">
        <f t="shared" si="72"/>
        <v>2.2999999999999998</v>
      </c>
      <c r="AT44" s="176">
        <f>IF('Indicator Data'!M44="No data","x",ROUND(IF('Indicator Data'!M44=0,0,IF(LOG('Indicator Data'!M44)&gt;AT$3,10,IF(LOG('Indicator Data'!M44)&lt;AT$4,0,10-(AT$3-LOG('Indicator Data'!M44))/(AT$3-AT$4)*10))),1))</f>
        <v>9.5</v>
      </c>
      <c r="AU44" s="246">
        <f>IF(AT44="x","x",'Indicator Data'!M44/HLOOKUP('Indicator Data'!$M$3,'Population Data'!$C$3:$M$194,ROW()-4,FALSE))</f>
        <v>0.42219091948151649</v>
      </c>
      <c r="AV44" s="176">
        <f t="shared" si="73"/>
        <v>4.7</v>
      </c>
      <c r="AW44" s="172">
        <f t="shared" si="37"/>
        <v>7.9</v>
      </c>
      <c r="AX44" s="176">
        <f>IF('Indicator Data'!N44="No data","x",ROUND(IF('Indicator Data'!N44=0,0,IF(LOG('Indicator Data'!N44)&gt;AX$3,10,IF(LOG('Indicator Data'!N44)&lt;AX$4,0,10-(AX$3-LOG('Indicator Data'!N44))/(AX$3-AX$4)*10))),1))</f>
        <v>10</v>
      </c>
      <c r="AY44" s="246">
        <f>IF(AX44="x","x",'Indicator Data'!N44/HLOOKUP('Indicator Data'!$N$3,'Population Data'!$C$3:$M$194,ROW()-4,FALSE))</f>
        <v>0.20890581003301922</v>
      </c>
      <c r="AZ44" s="176">
        <f t="shared" si="74"/>
        <v>10</v>
      </c>
      <c r="BA44" s="172">
        <f t="shared" si="38"/>
        <v>10</v>
      </c>
      <c r="BB44" s="176">
        <f>IF('Indicator Data'!O44="No data","x",ROUND(IF('Indicator Data'!O44=0,0,IF(LOG('Indicator Data'!O44)&gt;BB$3,10,IF(LOG('Indicator Data'!O44)&lt;BB$4,0,10-(BB$3-LOG('Indicator Data'!O44))/(BB$3-BB$4)*10))),1))</f>
        <v>0</v>
      </c>
      <c r="BC44" s="246">
        <f>IF(BB44="x","x",'Indicator Data'!O44/HLOOKUP('Indicator Data'!$O$3,'Population Data'!$C$3:$M$194,ROW()-4,FALSE))</f>
        <v>0</v>
      </c>
      <c r="BD44" s="176">
        <f t="shared" si="75"/>
        <v>0</v>
      </c>
      <c r="BE44" s="172">
        <f t="shared" si="39"/>
        <v>0</v>
      </c>
      <c r="BF44" s="176">
        <f>IF('Indicator Data'!P44="No data","x",ROUND(IF('Indicator Data'!P44=0,0,IF(LOG('Indicator Data'!P44)&gt;BF$3,10,IF(LOG('Indicator Data'!P44)&lt;BF$4,0,10-(BF$3-LOG('Indicator Data'!P44))/(BF$3-BF$4)*10))),1))</f>
        <v>10</v>
      </c>
      <c r="BG44" s="246">
        <f>IF(BF44="x","x",'Indicator Data'!P44/HLOOKUP('Indicator Data'!$P$3,'Population Data'!$C$3:$M$194,ROW()-4,FALSE))</f>
        <v>0.24057409301352328</v>
      </c>
      <c r="BH44" s="176">
        <f t="shared" si="40"/>
        <v>8.8000000000000007</v>
      </c>
      <c r="BI44" s="172">
        <f t="shared" si="41"/>
        <v>9.5</v>
      </c>
      <c r="BJ44" s="174">
        <f t="shared" si="42"/>
        <v>8.3000000000000007</v>
      </c>
      <c r="BK44" s="176">
        <f>ROUND(IF('Indicator Data'!Q44=0,0,IF(LOG('Indicator Data'!Q44)&gt;BK$3,10,IF(LOG('Indicator Data'!Q44)&lt;BK$4,0,10-(BK$3-LOG('Indicator Data'!Q44))/(BK$3-BK$4)*10))),1)</f>
        <v>10</v>
      </c>
      <c r="BL44" s="224">
        <f>IF(BK44="x","x",'Indicator Data'!Q44/HLOOKUP('Indicator Data'!$Q$3,'Population Data'!$C$3:$M$194,ROW()-4,FALSE))</f>
        <v>0.99999998106510923</v>
      </c>
      <c r="BM44" s="176">
        <f t="shared" si="76"/>
        <v>10</v>
      </c>
      <c r="BN44" s="172">
        <f t="shared" si="77"/>
        <v>10</v>
      </c>
      <c r="BO44" s="176">
        <f>ROUND(IF('Indicator Data'!S44=0,0,IF(LOG('Indicator Data'!S44)&gt;BO$3,10,IF(LOG('Indicator Data'!S44)&lt;BO$4,0,10-(BO$3-LOG('Indicator Data'!S44))/(BO$3-BO$4)*10))),1)</f>
        <v>9.9</v>
      </c>
      <c r="BP44" s="246">
        <f>IF(BO44="x","x",'Indicator Data'!S44/HLOOKUP('Indicator Data'!$S$3,'Population Data'!$C$3:$M$194,ROW()-4,FALSE))</f>
        <v>0.83164115685593487</v>
      </c>
      <c r="BQ44" s="176">
        <f t="shared" si="78"/>
        <v>9.1999999999999993</v>
      </c>
      <c r="BR44" s="172">
        <f t="shared" si="43"/>
        <v>9.6</v>
      </c>
      <c r="BS44" s="176">
        <f>ROUND(IF('Indicator Data'!T44=0,0,IF(LOG('Indicator Data'!T44)&gt;BS$3,10,IF(LOG('Indicator Data'!T44)&lt;BS$4,0,10-(BS$3-LOG('Indicator Data'!T44))/(BS$3-BS$4)*10))),1)</f>
        <v>9.9</v>
      </c>
      <c r="BT44" s="173">
        <f>IF('Indicator Data'!T44/HLOOKUP('Indicator Data'!$T$3,'Population Data'!$C$3:$M$194,ROW()-4,FALSE)&gt;1,1,'Indicator Data'!T44/HLOOKUP('Indicator Data'!$T$3,'Population Data'!$C$3:$M$194,ROW()-4,FALSE))</f>
        <v>0.86547682211258958</v>
      </c>
      <c r="BU44" s="176">
        <f t="shared" si="79"/>
        <v>8.6999999999999993</v>
      </c>
      <c r="BV44" s="172">
        <f t="shared" si="44"/>
        <v>9.4</v>
      </c>
      <c r="BW44" s="176">
        <f>ROUND(IF('Indicator Data'!U44=0,0,IF(LOG('Indicator Data'!U44)&gt;BW$3,10,IF(LOG('Indicator Data'!U44)&lt;BW$4,0,10-(BW$3-LOG('Indicator Data'!U44))/(BW$3-BW$4)*10))),1)</f>
        <v>10</v>
      </c>
      <c r="BX44" s="246">
        <f>IF(BW44="x","x",'Indicator Data'!U44/HLOOKUP('Indicator Data'!$U$3,'Population Data'!$C$3:$M$194,ROW()-4,FALSE))</f>
        <v>0.90390404691066184</v>
      </c>
      <c r="BY44" s="176">
        <f t="shared" si="80"/>
        <v>9</v>
      </c>
      <c r="BZ44" s="172">
        <f t="shared" si="45"/>
        <v>9.6</v>
      </c>
      <c r="CA44" s="174">
        <f t="shared" si="28"/>
        <v>9.6999999999999993</v>
      </c>
      <c r="CB44" s="176">
        <f>IF('Indicator Data'!BN44="No data","x",ROUND(IF('Indicator Data'!BN44&gt;CB$3,0,IF('Indicator Data'!BN44&lt;CB$4,10,(CB$3-'Indicator Data'!BN44)/(CB$3-CB$4)*10)),1))</f>
        <v>9.3000000000000007</v>
      </c>
      <c r="CC44" s="176">
        <f>IF('Indicator Data'!BO44="No data","x",ROUND(IF('Indicator Data'!BO44&gt;CC$3,0,IF('Indicator Data'!BO44&lt;CC$4,10,(CC$3-'Indicator Data'!BO44)/(CC$3-CC$4)*10)),1))</f>
        <v>10</v>
      </c>
      <c r="CD44" s="176">
        <f>IF('Indicator Data'!AA44="No data","x",ROUND(IF('Indicator Data'!AA44&gt;CD$3,0,IF('Indicator Data'!AA44&lt;CD$4,10,(CD$3-'Indicator Data'!AA44)/(CD$3-CD$4)*10)),1))</f>
        <v>8.1</v>
      </c>
      <c r="CE44" s="172">
        <f t="shared" si="81"/>
        <v>9.1</v>
      </c>
      <c r="CF44" s="176">
        <f>IF('Indicator Data'!V44="No data","x",ROUND(IF(LOG('Indicator Data'!V44)&gt;CF$3,10,IF(LOG('Indicator Data'!V44)&lt;CF$4,0,10-(CF$3-LOG('Indicator Data'!V44))/(CF$3-CF$4)*10)),1))</f>
        <v>5.4</v>
      </c>
      <c r="CG44" s="176">
        <f>IF('Indicator Data'!W44="No data","x",ROUND(IF('Indicator Data'!W44&gt;CG$3,10,IF('Indicator Data'!W44&lt;CG$4,0,10-(CG$3-'Indicator Data'!W44)/(CG$3-CG$4)*10)),1))</f>
        <v>9</v>
      </c>
      <c r="CH44" s="176">
        <f>IF('Indicator Data'!X44="No data","x",ROUND(IF('Indicator Data'!X44&gt;CH$3,10,IF('Indicator Data'!X44&lt;CH$4,0,10-(CH$3-'Indicator Data'!X44)/(CH$3-CH$4)*10)),1))</f>
        <v>4.7</v>
      </c>
      <c r="CI44" s="176">
        <f>IF('Indicator Data'!Y44="No data","x",ROUND(IF('Indicator Data'!Y44&gt;CI$3,10,IF('Indicator Data'!Y44&lt;CI$4,0,10-(CI$3-'Indicator Data'!Y44)/(CI$3-CI$4)*10)),1))</f>
        <v>7.9</v>
      </c>
      <c r="CJ44" s="172">
        <f t="shared" si="46"/>
        <v>6.8</v>
      </c>
      <c r="CK44" s="174">
        <f t="shared" si="47"/>
        <v>7.6</v>
      </c>
      <c r="CL44" s="176">
        <f>IF('Indicator Data'!AD44="No data","x",ROUND(IF('Indicator Data'!AD44&gt;CL$3,10,IF('Indicator Data'!AD44&lt;CL$4,0,10-(CL$3-'Indicator Data'!AD44)/(CL$3-CL$4)*10)),1))</f>
        <v>8.6999999999999993</v>
      </c>
      <c r="CM44" s="176">
        <f>IF('Indicator Data'!AE44="No data","x",ROUND(IF('Indicator Data'!AE44&gt;CM$3,10,IF('Indicator Data'!AE44&lt;CM$4,0,10-(CM$3-'Indicator Data'!AE44)/(CM$3-CM$4)*10)),1))</f>
        <v>8.6999999999999993</v>
      </c>
      <c r="CN44" s="172">
        <f t="shared" si="48"/>
        <v>7.4</v>
      </c>
      <c r="CO44" s="176">
        <f>IF('Indicator Data'!Z44="No data","x",ROUND(IF('Indicator Data'!Z44&gt;CO$3,10,IF('Indicator Data'!Z44&lt;CO$4,0,10-(CO$3-'Indicator Data'!Z44)/(CO$3-CO$4)*10)),1))</f>
        <v>3.9</v>
      </c>
      <c r="CP44" s="172">
        <f t="shared" si="49"/>
        <v>7.8</v>
      </c>
      <c r="CQ44" s="246">
        <f>IF('Indicator Data'!AB44="No data","x",'Indicator Data'!AB44/HLOOKUP('Indicator Date'!$AB42,'Population Data'!$C$3:$M$194,ROW()-4,FALSE))</f>
        <v>4.2532007086447855E-5</v>
      </c>
      <c r="CR44" s="176">
        <f t="shared" si="82"/>
        <v>9.6</v>
      </c>
      <c r="CS44" s="176">
        <f>IF('Indicator Data'!AC44="No data","x",ROUND(IF('Indicator Data'!AC44&gt;CS$3,0,IF('Indicator Data'!AC44&lt;CS$4,10,(CS$3-'Indicator Data'!AC44)/(CS$3-CS$4)*10)),1))</f>
        <v>8</v>
      </c>
      <c r="CT44" s="172">
        <f t="shared" si="50"/>
        <v>8.8000000000000007</v>
      </c>
      <c r="CU44" s="174">
        <f t="shared" si="51"/>
        <v>8</v>
      </c>
      <c r="CV44" s="175">
        <f t="shared" si="83"/>
        <v>8.5</v>
      </c>
      <c r="CW44" s="177">
        <f t="shared" si="84"/>
        <v>4.0999999999999996</v>
      </c>
      <c r="CX44" s="175">
        <f>ROUND(IF('Indicator Data'!AF44=0,0,IF('Indicator Data'!AF44&gt;CX$3,10,IF('Indicator Data'!AF44&lt;CX$4,0,10-(CX$3-'Indicator Data'!AF44)/(CX$3-CX$4)*10))),1)</f>
        <v>10</v>
      </c>
      <c r="CY44" s="175">
        <f>(ROUND(IF('Indicator Data'!AG44=0,0,IF(LOG('Indicator Data'!AG44)&gt;CY$3,10,IF(LOG('Indicator Data'!AG44)&lt;CY$4,0,10-(CY$3-LOG('Indicator Data'!AG44))/(CY$3-CY$4)*10))),1))</f>
        <v>10</v>
      </c>
      <c r="CZ44" s="177">
        <f t="shared" si="52"/>
        <v>10</v>
      </c>
      <c r="DA44" s="11"/>
      <c r="DB44" s="22"/>
    </row>
    <row r="45" spans="1:106">
      <c r="A45" s="179" t="str">
        <f>'Indicator Data'!A45</f>
        <v>Costa Rica</v>
      </c>
      <c r="B45" s="180" t="str">
        <f>'Indicator Data'!B45</f>
        <v>CRI</v>
      </c>
      <c r="C45" s="178">
        <f>ROUND(IF('Indicator Data'!C45=0,0.1,IF(LOG('Indicator Data'!C45)&gt;C$3,10,IF(LOG('Indicator Data'!C45)&lt;C$4,0,10-(C$3-LOG('Indicator Data'!C45))/(C$3-C$4)*10))),1)</f>
        <v>6.6</v>
      </c>
      <c r="D45" s="171">
        <f>ROUND(IF('Indicator Data'!D45=0,0.1,IF(LOG('Indicator Data'!D45)&gt;D$3,10,IF(LOG('Indicator Data'!D45)&lt;D$4,0,10-(D$3-LOG('Indicator Data'!D45))/(D$3-D$4)*10))),1)</f>
        <v>8.1</v>
      </c>
      <c r="E45" s="172">
        <f t="shared" si="53"/>
        <v>7.4</v>
      </c>
      <c r="F45" s="172">
        <f>(ROUND(IF('Indicator Data'!E45=0,0,IF(LOG('Indicator Data'!E45)&gt;F$3,10,IF(LOG('Indicator Data'!E45)&lt;F$4,0,10-(F$3-LOG('Indicator Data'!E45))/(F$3-F$4)*10))),1))</f>
        <v>2.6</v>
      </c>
      <c r="G45" s="172">
        <f>ROUND(IF('Indicator Data'!F45=0,0,IF(LOG('Indicator Data'!F45)&gt;G$3,10,IF(LOG('Indicator Data'!F45)&lt;G$4,0,10-(G$3-LOG('Indicator Data'!F45))/(G$3-G$4)*10))),1)</f>
        <v>7.5</v>
      </c>
      <c r="H45" s="171">
        <f>ROUND(IF('Indicator Data'!G45=0,0,IF(LOG('Indicator Data'!G45)&gt;H$3,10,IF(LOG('Indicator Data'!G45)&lt;H$4,0,10-(H$3-LOG('Indicator Data'!G45))/(H$3-H$4)*10))),1)</f>
        <v>4.3</v>
      </c>
      <c r="I45" s="171">
        <f>ROUND(IF('Indicator Data'!H45=0,0,IF(LOG('Indicator Data'!H45)&gt;I$3,10,IF(LOG('Indicator Data'!H45)&lt;I$4,0,10-(I$3-LOG('Indicator Data'!H45))/(I$3-I$4)*10))),1)</f>
        <v>0</v>
      </c>
      <c r="J45" s="171">
        <f t="shared" si="54"/>
        <v>2.4</v>
      </c>
      <c r="K45" s="171">
        <f>ROUND(IF('Indicator Data'!I45=0,0,IF(LOG('Indicator Data'!I45)&gt;K$3,10,IF(LOG('Indicator Data'!I45)&lt;K$4,0,10-(K$3-LOG('Indicator Data'!I45))/(K$3-K$4)*10))),1)</f>
        <v>4.4000000000000004</v>
      </c>
      <c r="L45" s="172">
        <f>ROUND(IF('Indicator Data'!J45=0,0,IF(LOG('Indicator Data'!J45)&gt;L$3,10,IF(LOG('Indicator Data'!J45)&lt;L$4,0,10-(L$3-LOG('Indicator Data'!J45))/(L$3-L$4)*10))),1)</f>
        <v>0</v>
      </c>
      <c r="M45" s="173">
        <f>'Indicator Data'!C45/HLOOKUP('Indicator Data'!$C$3,'Population Data'!$C$3:$M$194,ROW()-4,FALSE)</f>
        <v>2.1038000373900692E-3</v>
      </c>
      <c r="N45" s="173">
        <f>'Indicator Data'!D45/HLOOKUP('Indicator Data'!$D$3,'Population Data'!$C$3:$M$194,ROW()-4,FALSE)</f>
        <v>2.0993982867776859E-3</v>
      </c>
      <c r="O45" s="245">
        <f>'Indicator Data'!E45/HLOOKUP('Indicator Data'!$E$3,'Population Data'!$C$3:$M$194,ROW()-4,FALSE)</f>
        <v>3.9678960064039607E-4</v>
      </c>
      <c r="P45" s="173">
        <f>'Indicator Data'!F45/HLOOKUP('Indicator Data'!$F$3,'Population Data'!$C$3:$M$194,ROW()-4,FALSE)</f>
        <v>4.6811470862740531E-5</v>
      </c>
      <c r="Q45" s="173">
        <f>'Indicator Data'!G45/HLOOKUP('Indicator Data'!$G$3,'Population Data'!$C$3:$M$194,ROW()-4,FALSE)</f>
        <v>8.0154921951506219E-4</v>
      </c>
      <c r="R45" s="173">
        <f>'Indicator Data'!H45/HLOOKUP('Indicator Data'!$H$3,'Population Data'!$C$3:$M$194,ROW()-4,FALSE)</f>
        <v>0</v>
      </c>
      <c r="S45" s="173">
        <f>'Indicator Data'!I45/HLOOKUP('Indicator Data'!$I$3,'Population Data'!$C$3:$M$194,ROW()-4,FALSE)</f>
        <v>3.0636909697640035E-4</v>
      </c>
      <c r="T45" s="173">
        <f>'Indicator Data'!J45/HLOOKUP('Indicator Date'!$J43,'Population Data'!$C$3:$M$194,ROW()-4,FALSE)</f>
        <v>0</v>
      </c>
      <c r="U45" s="171">
        <f t="shared" si="55"/>
        <v>10</v>
      </c>
      <c r="V45" s="171">
        <f t="shared" si="56"/>
        <v>10</v>
      </c>
      <c r="W45" s="172">
        <f t="shared" si="57"/>
        <v>10</v>
      </c>
      <c r="X45" s="172">
        <f t="shared" si="33"/>
        <v>2.1</v>
      </c>
      <c r="Y45" s="172">
        <f t="shared" si="34"/>
        <v>8.9</v>
      </c>
      <c r="Z45" s="171">
        <f t="shared" si="58"/>
        <v>0.1</v>
      </c>
      <c r="AA45" s="171">
        <f t="shared" si="58"/>
        <v>0</v>
      </c>
      <c r="AB45" s="171">
        <f t="shared" si="59"/>
        <v>0.1</v>
      </c>
      <c r="AC45" s="172">
        <f t="shared" si="35"/>
        <v>3.8</v>
      </c>
      <c r="AD45" s="172">
        <f t="shared" si="36"/>
        <v>0</v>
      </c>
      <c r="AE45" s="171">
        <f>ROUND(IF('Indicator Data'!K45=0,0,IF('Indicator Data'!K45&gt;AE$3,10,IF('Indicator Data'!K45&lt;AE$4,0,10-(AE$3-'Indicator Data'!K45)/(AE$3-AE$4)*10))),1)</f>
        <v>3.8</v>
      </c>
      <c r="AF45" s="174">
        <f t="shared" si="60"/>
        <v>8.3000000000000007</v>
      </c>
      <c r="AG45" s="174">
        <f t="shared" si="61"/>
        <v>9.1</v>
      </c>
      <c r="AH45" s="172">
        <f t="shared" si="62"/>
        <v>2.2000000000000002</v>
      </c>
      <c r="AI45" s="172">
        <f t="shared" si="63"/>
        <v>0</v>
      </c>
      <c r="AJ45" s="174">
        <f t="shared" si="64"/>
        <v>1.2</v>
      </c>
      <c r="AK45" s="172">
        <f t="shared" si="65"/>
        <v>0</v>
      </c>
      <c r="AL45" s="175">
        <f t="shared" si="66"/>
        <v>9.1</v>
      </c>
      <c r="AM45" s="175">
        <f t="shared" si="67"/>
        <v>2.4</v>
      </c>
      <c r="AN45" s="175">
        <f t="shared" si="68"/>
        <v>8.3000000000000007</v>
      </c>
      <c r="AO45" s="175">
        <f t="shared" si="69"/>
        <v>1.3</v>
      </c>
      <c r="AP45" s="175">
        <f t="shared" si="70"/>
        <v>4.0999999999999996</v>
      </c>
      <c r="AQ45" s="174">
        <f t="shared" si="71"/>
        <v>1.9</v>
      </c>
      <c r="AR45" s="174">
        <f>IF('Indicator Data'!L45="No data","x",IF('Indicator Data'!BW45&lt;1000,"x",ROUND((IF('Indicator Data'!L45&gt;AR$3,10,IF('Indicator Data'!L45&lt;AR$4,0,10-(AR$3-'Indicator Data'!L45)/(AR$3-AR$4)*10))),1)))</f>
        <v>0</v>
      </c>
      <c r="AS45" s="175">
        <f t="shared" si="72"/>
        <v>1</v>
      </c>
      <c r="AT45" s="176" t="str">
        <f>IF('Indicator Data'!M45="No data","x",ROUND(IF('Indicator Data'!M45=0,0,IF(LOG('Indicator Data'!M45)&gt;AT$3,10,IF(LOG('Indicator Data'!M45)&lt;AT$4,0,10-(AT$3-LOG('Indicator Data'!M45))/(AT$3-AT$4)*10))),1))</f>
        <v>x</v>
      </c>
      <c r="AU45" s="246" t="str">
        <f>IF(AT45="x","x",'Indicator Data'!M45/HLOOKUP('Indicator Data'!$M$3,'Population Data'!$C$3:$M$194,ROW()-4,FALSE))</f>
        <v>x</v>
      </c>
      <c r="AV45" s="176" t="str">
        <f t="shared" si="73"/>
        <v>x</v>
      </c>
      <c r="AW45" s="172" t="str">
        <f t="shared" si="37"/>
        <v>x</v>
      </c>
      <c r="AX45" s="176" t="str">
        <f>IF('Indicator Data'!N45="No data","x",ROUND(IF('Indicator Data'!N45=0,0,IF(LOG('Indicator Data'!N45)&gt;AX$3,10,IF(LOG('Indicator Data'!N45)&lt;AX$4,0,10-(AX$3-LOG('Indicator Data'!N45))/(AX$3-AX$4)*10))),1))</f>
        <v>x</v>
      </c>
      <c r="AY45" s="246" t="str">
        <f>IF(AX45="x","x",'Indicator Data'!N45/HLOOKUP('Indicator Data'!$N$3,'Population Data'!$C$3:$M$194,ROW()-4,FALSE))</f>
        <v>x</v>
      </c>
      <c r="AZ45" s="176" t="str">
        <f t="shared" si="74"/>
        <v>x</v>
      </c>
      <c r="BA45" s="172" t="str">
        <f t="shared" si="38"/>
        <v>x</v>
      </c>
      <c r="BB45" s="176" t="str">
        <f>IF('Indicator Data'!O45="No data","x",ROUND(IF('Indicator Data'!O45=0,0,IF(LOG('Indicator Data'!O45)&gt;BB$3,10,IF(LOG('Indicator Data'!O45)&lt;BB$4,0,10-(BB$3-LOG('Indicator Data'!O45))/(BB$3-BB$4)*10))),1))</f>
        <v>x</v>
      </c>
      <c r="BC45" s="246" t="str">
        <f>IF(BB45="x","x",'Indicator Data'!O45/HLOOKUP('Indicator Data'!$O$3,'Population Data'!$C$3:$M$194,ROW()-4,FALSE))</f>
        <v>x</v>
      </c>
      <c r="BD45" s="176" t="str">
        <f t="shared" si="75"/>
        <v>x</v>
      </c>
      <c r="BE45" s="172" t="str">
        <f t="shared" si="39"/>
        <v>x</v>
      </c>
      <c r="BF45" s="176" t="str">
        <f>IF('Indicator Data'!P45="No data","x",ROUND(IF('Indicator Data'!P45=0,0,IF(LOG('Indicator Data'!P45)&gt;BF$3,10,IF(LOG('Indicator Data'!P45)&lt;BF$4,0,10-(BF$3-LOG('Indicator Data'!P45))/(BF$3-BF$4)*10))),1))</f>
        <v>x</v>
      </c>
      <c r="BG45" s="246" t="str">
        <f>IF(BF45="x","x",'Indicator Data'!P45/HLOOKUP('Indicator Data'!$P$3,'Population Data'!$C$3:$M$194,ROW()-4,FALSE))</f>
        <v>x</v>
      </c>
      <c r="BH45" s="176" t="str">
        <f t="shared" si="40"/>
        <v>x</v>
      </c>
      <c r="BI45" s="172" t="str">
        <f t="shared" si="41"/>
        <v>x</v>
      </c>
      <c r="BJ45" s="174" t="str">
        <f t="shared" si="42"/>
        <v>x</v>
      </c>
      <c r="BK45" s="176">
        <f>ROUND(IF('Indicator Data'!Q45=0,0,IF(LOG('Indicator Data'!Q45)&gt;BK$3,10,IF(LOG('Indicator Data'!Q45)&lt;BK$4,0,10-(BK$3-LOG('Indicator Data'!Q45))/(BK$3-BK$4)*10))),1)</f>
        <v>7.5</v>
      </c>
      <c r="BL45" s="224">
        <f>IF(BK45="x","x",'Indicator Data'!Q45/HLOOKUP('Indicator Data'!$Q$3,'Population Data'!$C$3:$M$194,ROW()-4,FALSE))</f>
        <v>0.34999999523511288</v>
      </c>
      <c r="BM45" s="176">
        <f t="shared" si="76"/>
        <v>3.5</v>
      </c>
      <c r="BN45" s="172">
        <f t="shared" si="77"/>
        <v>5.9</v>
      </c>
      <c r="BO45" s="176">
        <f>ROUND(IF('Indicator Data'!S45=0,0,IF(LOG('Indicator Data'!S45)&gt;BO$3,10,IF(LOG('Indicator Data'!S45)&lt;BO$4,0,10-(BO$3-LOG('Indicator Data'!S45))/(BO$3-BO$4)*10))),1)</f>
        <v>8</v>
      </c>
      <c r="BP45" s="246">
        <f>IF(BO45="x","x",'Indicator Data'!S45/HLOOKUP('Indicator Data'!$S$3,'Population Data'!$C$3:$M$194,ROW()-4,FALSE))</f>
        <v>0.73101464078278333</v>
      </c>
      <c r="BQ45" s="176">
        <f t="shared" si="78"/>
        <v>8.1</v>
      </c>
      <c r="BR45" s="172">
        <f t="shared" si="43"/>
        <v>8.1</v>
      </c>
      <c r="BS45" s="176">
        <f>ROUND(IF('Indicator Data'!T45=0,0,IF(LOG('Indicator Data'!T45)&gt;BS$3,10,IF(LOG('Indicator Data'!T45)&lt;BS$4,0,10-(BS$3-LOG('Indicator Data'!T45))/(BS$3-BS$4)*10))),1)</f>
        <v>7.4</v>
      </c>
      <c r="BT45" s="173">
        <f>IF('Indicator Data'!T45/HLOOKUP('Indicator Data'!$T$3,'Population Data'!$C$3:$M$194,ROW()-4,FALSE)&gt;1,1,'Indicator Data'!T45/HLOOKUP('Indicator Data'!$T$3,'Population Data'!$C$3:$M$194,ROW()-4,FALSE))</f>
        <v>0.2759636793619778</v>
      </c>
      <c r="BU45" s="176">
        <f t="shared" si="79"/>
        <v>2.8</v>
      </c>
      <c r="BV45" s="172">
        <f t="shared" si="44"/>
        <v>5.6</v>
      </c>
      <c r="BW45" s="176">
        <f>ROUND(IF('Indicator Data'!U45=0,0,IF(LOG('Indicator Data'!U45)&gt;BW$3,10,IF(LOG('Indicator Data'!U45)&lt;BW$4,0,10-(BW$3-LOG('Indicator Data'!U45))/(BW$3-BW$4)*10))),1)</f>
        <v>8.1</v>
      </c>
      <c r="BX45" s="246">
        <f>IF(BW45="x","x",'Indicator Data'!U45/HLOOKUP('Indicator Data'!$U$3,'Population Data'!$C$3:$M$194,ROW()-4,FALSE))</f>
        <v>0.88926993161815182</v>
      </c>
      <c r="BY45" s="176">
        <f t="shared" si="80"/>
        <v>8.9</v>
      </c>
      <c r="BZ45" s="172">
        <f t="shared" si="45"/>
        <v>8.5</v>
      </c>
      <c r="CA45" s="174">
        <f t="shared" si="28"/>
        <v>7.2</v>
      </c>
      <c r="CB45" s="176">
        <f>IF('Indicator Data'!BN45="No data","x",ROUND(IF('Indicator Data'!BN45&gt;CB$3,0,IF('Indicator Data'!BN45&lt;CB$4,10,(CB$3-'Indicator Data'!BN45)/(CB$3-CB$4)*10)),1))</f>
        <v>0.2</v>
      </c>
      <c r="CC45" s="176">
        <f>IF('Indicator Data'!BO45="No data","x",ROUND(IF('Indicator Data'!BO45&gt;CC$3,0,IF('Indicator Data'!BO45&lt;CC$4,10,(CC$3-'Indicator Data'!BO45)/(CC$3-CC$4)*10)),1))</f>
        <v>0</v>
      </c>
      <c r="CD45" s="176">
        <f>IF('Indicator Data'!AA45="No data","x",ROUND(IF('Indicator Data'!AA45&gt;CD$3,0,IF('Indicator Data'!AA45&lt;CD$4,10,(CD$3-'Indicator Data'!AA45)/(CD$3-CD$4)*10)),1))</f>
        <v>1.4</v>
      </c>
      <c r="CE45" s="172">
        <f t="shared" si="81"/>
        <v>0.5</v>
      </c>
      <c r="CF45" s="176">
        <f>IF('Indicator Data'!V45="No data","x",ROUND(IF(LOG('Indicator Data'!V45)&gt;CF$3,10,IF(LOG('Indicator Data'!V45)&lt;CF$4,0,10-(CF$3-LOG('Indicator Data'!V45))/(CF$3-CF$4)*10)),1))</f>
        <v>6.7</v>
      </c>
      <c r="CG45" s="176">
        <f>IF('Indicator Data'!W45="No data","x",ROUND(IF('Indicator Data'!W45&gt;CG$3,10,IF('Indicator Data'!W45&lt;CG$4,0,10-(CG$3-'Indicator Data'!W45)/(CG$3-CG$4)*10)),1))</f>
        <v>2.6</v>
      </c>
      <c r="CH45" s="176">
        <f>IF('Indicator Data'!X45="No data","x",ROUND(IF('Indicator Data'!X45&gt;CH$3,10,IF('Indicator Data'!X45&lt;CH$4,0,10-(CH$3-'Indicator Data'!X45)/(CH$3-CH$4)*10)),1))</f>
        <v>8.3000000000000007</v>
      </c>
      <c r="CI45" s="176">
        <f>IF('Indicator Data'!Y45="No data","x",ROUND(IF('Indicator Data'!Y45&gt;CI$3,10,IF('Indicator Data'!Y45&lt;CI$4,0,10-(CI$3-'Indicator Data'!Y45)/(CI$3-CI$4)*10)),1))</f>
        <v>3</v>
      </c>
      <c r="CJ45" s="172">
        <f t="shared" si="46"/>
        <v>5.2</v>
      </c>
      <c r="CK45" s="174">
        <f t="shared" si="47"/>
        <v>3.6</v>
      </c>
      <c r="CL45" s="176">
        <f>IF('Indicator Data'!AD45="No data","x",ROUND(IF('Indicator Data'!AD45&gt;CL$3,10,IF('Indicator Data'!AD45&lt;CL$4,0,10-(CL$3-'Indicator Data'!AD45)/(CL$3-CL$4)*10)),1))</f>
        <v>0.4</v>
      </c>
      <c r="CM45" s="176">
        <f>IF('Indicator Data'!AE45="No data","x",ROUND(IF('Indicator Data'!AE45&gt;CM$3,10,IF('Indicator Data'!AE45&lt;CM$4,0,10-(CM$3-'Indicator Data'!AE45)/(CM$3-CM$4)*10)),1))</f>
        <v>0.2</v>
      </c>
      <c r="CN45" s="172">
        <f t="shared" si="48"/>
        <v>3.5</v>
      </c>
      <c r="CO45" s="176">
        <f>IF('Indicator Data'!Z45="No data","x",ROUND(IF('Indicator Data'!Z45&gt;CO$3,10,IF('Indicator Data'!Z45&lt;CO$4,0,10-(CO$3-'Indicator Data'!Z45)/(CO$3-CO$4)*10)),1))</f>
        <v>0</v>
      </c>
      <c r="CP45" s="172">
        <f t="shared" si="49"/>
        <v>0.4</v>
      </c>
      <c r="CQ45" s="246">
        <f>IF('Indicator Data'!AB45="No data","x",'Indicator Data'!AB45/HLOOKUP('Indicator Date'!$AB43,'Population Data'!$C$3:$M$194,ROW()-4,FALSE))</f>
        <v>1.5216037981770114E-4</v>
      </c>
      <c r="CR45" s="176">
        <f t="shared" si="82"/>
        <v>8.5</v>
      </c>
      <c r="CS45" s="176">
        <f>IF('Indicator Data'!AC45="No data","x",ROUND(IF('Indicator Data'!AC45&gt;CS$3,0,IF('Indicator Data'!AC45&lt;CS$4,10,(CS$3-'Indicator Data'!AC45)/(CS$3-CS$4)*10)),1))</f>
        <v>2</v>
      </c>
      <c r="CT45" s="172">
        <f t="shared" si="50"/>
        <v>5.3</v>
      </c>
      <c r="CU45" s="174">
        <f t="shared" si="51"/>
        <v>3.1</v>
      </c>
      <c r="CV45" s="175">
        <f t="shared" si="83"/>
        <v>4.9000000000000004</v>
      </c>
      <c r="CW45" s="177">
        <f t="shared" si="84"/>
        <v>5.3</v>
      </c>
      <c r="CX45" s="175">
        <f>ROUND(IF('Indicator Data'!AF45=0,0,IF('Indicator Data'!AF45&gt;CX$3,10,IF('Indicator Data'!AF45&lt;CX$4,0,10-(CX$3-'Indicator Data'!AF45)/(CX$3-CX$4)*10))),1)</f>
        <v>0.1</v>
      </c>
      <c r="CY45" s="175">
        <f>(ROUND(IF('Indicator Data'!AG45=0,0,IF(LOG('Indicator Data'!AG45)&gt;CY$3,10,IF(LOG('Indicator Data'!AG45)&lt;CY$4,0,10-(CY$3-LOG('Indicator Data'!AG45))/(CY$3-CY$4)*10))),1))</f>
        <v>0</v>
      </c>
      <c r="CZ45" s="177">
        <f t="shared" si="52"/>
        <v>0.1</v>
      </c>
      <c r="DA45" s="11"/>
      <c r="DB45" s="22"/>
    </row>
    <row r="46" spans="1:106">
      <c r="A46" s="179" t="str">
        <f>'Indicator Data'!A46</f>
        <v>Côte d'Ivoire</v>
      </c>
      <c r="B46" s="180" t="str">
        <f>'Indicator Data'!B46</f>
        <v>CIV</v>
      </c>
      <c r="C46" s="178">
        <f>ROUND(IF('Indicator Data'!C46=0,0.1,IF(LOG('Indicator Data'!C46)&gt;C$3,10,IF(LOG('Indicator Data'!C46)&lt;C$4,0,10-(C$3-LOG('Indicator Data'!C46))/(C$3-C$4)*10))),1)</f>
        <v>0.1</v>
      </c>
      <c r="D46" s="171">
        <f>ROUND(IF('Indicator Data'!D46=0,0.1,IF(LOG('Indicator Data'!D46)&gt;D$3,10,IF(LOG('Indicator Data'!D46)&lt;D$4,0,10-(D$3-LOG('Indicator Data'!D46))/(D$3-D$4)*10))),1)</f>
        <v>0.1</v>
      </c>
      <c r="E46" s="172">
        <f t="shared" si="53"/>
        <v>0.1</v>
      </c>
      <c r="F46" s="172">
        <f>(ROUND(IF('Indicator Data'!E46=0,0,IF(LOG('Indicator Data'!E46)&gt;F$3,10,IF(LOG('Indicator Data'!E46)&lt;F$4,0,10-(F$3-LOG('Indicator Data'!E46))/(F$3-F$4)*10))),1))</f>
        <v>5.5</v>
      </c>
      <c r="G46" s="172">
        <f>ROUND(IF('Indicator Data'!F46=0,0,IF(LOG('Indicator Data'!F46)&gt;G$3,10,IF(LOG('Indicator Data'!F46)&lt;G$4,0,10-(G$3-LOG('Indicator Data'!F46))/(G$3-G$4)*10))),1)</f>
        <v>1.5</v>
      </c>
      <c r="H46" s="171">
        <f>ROUND(IF('Indicator Data'!G46=0,0,IF(LOG('Indicator Data'!G46)&gt;H$3,10,IF(LOG('Indicator Data'!G46)&lt;H$4,0,10-(H$3-LOG('Indicator Data'!G46))/(H$3-H$4)*10))),1)</f>
        <v>0</v>
      </c>
      <c r="I46" s="171">
        <f>ROUND(IF('Indicator Data'!H46=0,0,IF(LOG('Indicator Data'!H46)&gt;I$3,10,IF(LOG('Indicator Data'!H46)&lt;I$4,0,10-(I$3-LOG('Indicator Data'!H46))/(I$3-I$4)*10))),1)</f>
        <v>0</v>
      </c>
      <c r="J46" s="171">
        <f t="shared" si="54"/>
        <v>0</v>
      </c>
      <c r="K46" s="171">
        <f>ROUND(IF('Indicator Data'!I46=0,0,IF(LOG('Indicator Data'!I46)&gt;K$3,10,IF(LOG('Indicator Data'!I46)&lt;K$4,0,10-(K$3-LOG('Indicator Data'!I46))/(K$3-K$4)*10))),1)</f>
        <v>3.5</v>
      </c>
      <c r="L46" s="172">
        <f>ROUND(IF('Indicator Data'!J46=0,0,IF(LOG('Indicator Data'!J46)&gt;L$3,10,IF(LOG('Indicator Data'!J46)&lt;L$4,0,10-(L$3-LOG('Indicator Data'!J46))/(L$3-L$4)*10))),1)</f>
        <v>0</v>
      </c>
      <c r="M46" s="173">
        <f>'Indicator Data'!C46/HLOOKUP('Indicator Data'!$C$3,'Population Data'!$C$3:$M$194,ROW()-4,FALSE)</f>
        <v>0</v>
      </c>
      <c r="N46" s="173">
        <f>'Indicator Data'!D46/HLOOKUP('Indicator Data'!$D$3,'Population Data'!$C$3:$M$194,ROW()-4,FALSE)</f>
        <v>0</v>
      </c>
      <c r="O46" s="245">
        <f>'Indicator Data'!E46/HLOOKUP('Indicator Data'!$E$3,'Population Data'!$C$3:$M$194,ROW()-4,FALSE)</f>
        <v>1.1787796351653609E-3</v>
      </c>
      <c r="P46" s="173">
        <f>'Indicator Data'!F46/HLOOKUP('Indicator Data'!$F$3,'Population Data'!$C$3:$M$194,ROW()-4,FALSE)</f>
        <v>2.0254497862122621E-8</v>
      </c>
      <c r="Q46" s="173">
        <f>'Indicator Data'!G46/HLOOKUP('Indicator Data'!$G$3,'Population Data'!$C$3:$M$194,ROW()-4,FALSE)</f>
        <v>0</v>
      </c>
      <c r="R46" s="173">
        <f>'Indicator Data'!H46/HLOOKUP('Indicator Data'!$H$3,'Population Data'!$C$3:$M$194,ROW()-4,FALSE)</f>
        <v>0</v>
      </c>
      <c r="S46" s="173">
        <f>'Indicator Data'!I46/HLOOKUP('Indicator Data'!$I$3,'Population Data'!$C$3:$M$194,ROW()-4,FALSE)</f>
        <v>2.2663454432802799E-5</v>
      </c>
      <c r="T46" s="173">
        <f>'Indicator Data'!J46/HLOOKUP('Indicator Date'!$J44,'Population Data'!$C$3:$M$194,ROW()-4,FALSE)</f>
        <v>0</v>
      </c>
      <c r="U46" s="171">
        <f t="shared" si="55"/>
        <v>0</v>
      </c>
      <c r="V46" s="171">
        <f t="shared" si="56"/>
        <v>0</v>
      </c>
      <c r="W46" s="172">
        <f t="shared" si="57"/>
        <v>0</v>
      </c>
      <c r="X46" s="172">
        <f t="shared" si="33"/>
        <v>3.9</v>
      </c>
      <c r="Y46" s="172">
        <f t="shared" si="34"/>
        <v>0.3</v>
      </c>
      <c r="Z46" s="171">
        <f t="shared" si="58"/>
        <v>0</v>
      </c>
      <c r="AA46" s="171">
        <f t="shared" si="58"/>
        <v>0</v>
      </c>
      <c r="AB46" s="171">
        <f t="shared" si="59"/>
        <v>0</v>
      </c>
      <c r="AC46" s="172">
        <f t="shared" si="35"/>
        <v>0.5</v>
      </c>
      <c r="AD46" s="172">
        <f t="shared" si="36"/>
        <v>0</v>
      </c>
      <c r="AE46" s="171">
        <f>ROUND(IF('Indicator Data'!K46=0,0,IF('Indicator Data'!K46&gt;AE$3,10,IF('Indicator Data'!K46&lt;AE$4,0,10-(AE$3-'Indicator Data'!K46)/(AE$3-AE$4)*10))),1)</f>
        <v>0</v>
      </c>
      <c r="AF46" s="174">
        <f t="shared" si="60"/>
        <v>0.1</v>
      </c>
      <c r="AG46" s="174">
        <f t="shared" si="61"/>
        <v>0.1</v>
      </c>
      <c r="AH46" s="172">
        <f t="shared" si="62"/>
        <v>0</v>
      </c>
      <c r="AI46" s="172">
        <f t="shared" si="63"/>
        <v>0</v>
      </c>
      <c r="AJ46" s="174">
        <f t="shared" si="64"/>
        <v>0</v>
      </c>
      <c r="AK46" s="172">
        <f t="shared" si="65"/>
        <v>0</v>
      </c>
      <c r="AL46" s="175">
        <f t="shared" si="66"/>
        <v>0.1</v>
      </c>
      <c r="AM46" s="175">
        <f t="shared" si="67"/>
        <v>4.8</v>
      </c>
      <c r="AN46" s="175">
        <f t="shared" si="68"/>
        <v>0.9</v>
      </c>
      <c r="AO46" s="175">
        <f t="shared" si="69"/>
        <v>0</v>
      </c>
      <c r="AP46" s="175">
        <f t="shared" si="70"/>
        <v>2.1</v>
      </c>
      <c r="AQ46" s="174">
        <f t="shared" si="71"/>
        <v>0</v>
      </c>
      <c r="AR46" s="174">
        <f>IF('Indicator Data'!L46="No data","x",IF('Indicator Data'!BW46&lt;1000,"x",ROUND((IF('Indicator Data'!L46&gt;AR$3,10,IF('Indicator Data'!L46&lt;AR$4,0,10-(AR$3-'Indicator Data'!L46)/(AR$3-AR$4)*10))),1)))</f>
        <v>1.7</v>
      </c>
      <c r="AS46" s="175">
        <f t="shared" si="72"/>
        <v>0.9</v>
      </c>
      <c r="AT46" s="176">
        <f>IF('Indicator Data'!M46="No data","x",ROUND(IF('Indicator Data'!M46=0,0,IF(LOG('Indicator Data'!M46)&gt;AT$3,10,IF(LOG('Indicator Data'!M46)&lt;AT$4,0,10-(AT$3-LOG('Indicator Data'!M46))/(AT$3-AT$4)*10))),1))</f>
        <v>8.5</v>
      </c>
      <c r="AU46" s="246">
        <f>IF(AT46="x","x",'Indicator Data'!M46/HLOOKUP('Indicator Data'!$M$3,'Population Data'!$C$3:$M$194,ROW()-4,FALSE))</f>
        <v>0.30337213733792262</v>
      </c>
      <c r="AV46" s="176">
        <f t="shared" si="73"/>
        <v>3.4</v>
      </c>
      <c r="AW46" s="172">
        <f t="shared" si="37"/>
        <v>6.6</v>
      </c>
      <c r="AX46" s="176">
        <f>IF('Indicator Data'!N46="No data","x",ROUND(IF('Indicator Data'!N46=0,0,IF(LOG('Indicator Data'!N46)&gt;AX$3,10,IF(LOG('Indicator Data'!N46)&lt;AX$4,0,10-(AX$3-LOG('Indicator Data'!N46))/(AX$3-AX$4)*10))),1))</f>
        <v>8.1</v>
      </c>
      <c r="AY46" s="246">
        <f>IF(AX46="x","x",'Indicator Data'!N46/HLOOKUP('Indicator Data'!$N$3,'Population Data'!$C$3:$M$194,ROW()-4,FALSE))</f>
        <v>2.560574788244906E-2</v>
      </c>
      <c r="AZ46" s="176">
        <f t="shared" si="74"/>
        <v>5.0999999999999996</v>
      </c>
      <c r="BA46" s="172">
        <f t="shared" si="38"/>
        <v>6.9</v>
      </c>
      <c r="BB46" s="176">
        <f>IF('Indicator Data'!O46="No data","x",ROUND(IF('Indicator Data'!O46=0,0,IF(LOG('Indicator Data'!O46)&gt;BB$3,10,IF(LOG('Indicator Data'!O46)&lt;BB$4,0,10-(BB$3-LOG('Indicator Data'!O46))/(BB$3-BB$4)*10))),1))</f>
        <v>10</v>
      </c>
      <c r="BC46" s="246">
        <f>IF(BB46="x","x",'Indicator Data'!O46/HLOOKUP('Indicator Data'!$O$3,'Population Data'!$C$3:$M$194,ROW()-4,FALSE))</f>
        <v>0.56816540262974713</v>
      </c>
      <c r="BD46" s="176">
        <f t="shared" si="75"/>
        <v>10</v>
      </c>
      <c r="BE46" s="172">
        <f t="shared" si="39"/>
        <v>10</v>
      </c>
      <c r="BF46" s="176">
        <f>IF('Indicator Data'!P46="No data","x",ROUND(IF('Indicator Data'!P46=0,0,IF(LOG('Indicator Data'!P46)&gt;BF$3,10,IF(LOG('Indicator Data'!P46)&lt;BF$4,0,10-(BF$3-LOG('Indicator Data'!P46))/(BF$3-BF$4)*10))),1))</f>
        <v>7.4</v>
      </c>
      <c r="BG46" s="246">
        <f>IF(BF46="x","x",'Indicator Data'!P46/HLOOKUP('Indicator Data'!$P$3,'Population Data'!$C$3:$M$194,ROW()-4,FALSE))</f>
        <v>9.9533301217546617E-3</v>
      </c>
      <c r="BH46" s="176">
        <f t="shared" si="40"/>
        <v>6</v>
      </c>
      <c r="BI46" s="172">
        <f t="shared" si="41"/>
        <v>6.8</v>
      </c>
      <c r="BJ46" s="174">
        <f t="shared" si="42"/>
        <v>8</v>
      </c>
      <c r="BK46" s="176">
        <f>ROUND(IF('Indicator Data'!Q46=0,0,IF(LOG('Indicator Data'!Q46)&gt;BK$3,10,IF(LOG('Indicator Data'!Q46)&lt;BK$4,0,10-(BK$3-LOG('Indicator Data'!Q46))/(BK$3-BK$4)*10))),1)</f>
        <v>9.1999999999999993</v>
      </c>
      <c r="BL46" s="224">
        <f>IF(BK46="x","x",'Indicator Data'!Q46/HLOOKUP('Indicator Data'!$Q$3,'Population Data'!$C$3:$M$194,ROW()-4,FALSE))</f>
        <v>1</v>
      </c>
      <c r="BM46" s="176">
        <f t="shared" si="76"/>
        <v>10</v>
      </c>
      <c r="BN46" s="172">
        <f t="shared" si="77"/>
        <v>9.6999999999999993</v>
      </c>
      <c r="BO46" s="176">
        <f>ROUND(IF('Indicator Data'!S46=0,0,IF(LOG('Indicator Data'!S46)&gt;BO$3,10,IF(LOG('Indicator Data'!S46)&lt;BO$4,0,10-(BO$3-LOG('Indicator Data'!S46))/(BO$3-BO$4)*10))),1)</f>
        <v>9.1999999999999993</v>
      </c>
      <c r="BP46" s="246">
        <f>IF(BO46="x","x",'Indicator Data'!S46/HLOOKUP('Indicator Data'!$S$3,'Population Data'!$C$3:$M$194,ROW()-4,FALSE))</f>
        <v>0.875341879091731</v>
      </c>
      <c r="BQ46" s="176">
        <f t="shared" si="78"/>
        <v>9.6999999999999993</v>
      </c>
      <c r="BR46" s="172">
        <f t="shared" si="43"/>
        <v>9.5</v>
      </c>
      <c r="BS46" s="176">
        <f>ROUND(IF('Indicator Data'!T46=0,0,IF(LOG('Indicator Data'!T46)&gt;BS$3,10,IF(LOG('Indicator Data'!T46)&lt;BS$4,0,10-(BS$3-LOG('Indicator Data'!T46))/(BS$3-BS$4)*10))),1)</f>
        <v>9.1999999999999993</v>
      </c>
      <c r="BT46" s="173">
        <f>IF('Indicator Data'!T46/HLOOKUP('Indicator Data'!$T$3,'Population Data'!$C$3:$M$194,ROW()-4,FALSE)&gt;1,1,'Indicator Data'!T46/HLOOKUP('Indicator Data'!$T$3,'Population Data'!$C$3:$M$194,ROW()-4,FALSE))</f>
        <v>0.90408873983044191</v>
      </c>
      <c r="BU46" s="176">
        <f t="shared" si="79"/>
        <v>9</v>
      </c>
      <c r="BV46" s="172">
        <f t="shared" si="44"/>
        <v>9.1</v>
      </c>
      <c r="BW46" s="176">
        <f>ROUND(IF('Indicator Data'!U46=0,0,IF(LOG('Indicator Data'!U46)&gt;BW$3,10,IF(LOG('Indicator Data'!U46)&lt;BW$4,0,10-(BW$3-LOG('Indicator Data'!U46))/(BW$3-BW$4)*10))),1)</f>
        <v>9.1999999999999993</v>
      </c>
      <c r="BX46" s="246">
        <f>IF(BW46="x","x",'Indicator Data'!U46/HLOOKUP('Indicator Data'!$U$3,'Population Data'!$C$3:$M$194,ROW()-4,FALSE))</f>
        <v>0.9971075523939863</v>
      </c>
      <c r="BY46" s="176">
        <f t="shared" si="80"/>
        <v>10</v>
      </c>
      <c r="BZ46" s="172">
        <f t="shared" si="45"/>
        <v>9.6999999999999993</v>
      </c>
      <c r="CA46" s="174">
        <f t="shared" si="28"/>
        <v>9.5</v>
      </c>
      <c r="CB46" s="176">
        <f>IF('Indicator Data'!BN46="No data","x",ROUND(IF('Indicator Data'!BN46&gt;CB$3,0,IF('Indicator Data'!BN46&lt;CB$4,10,(CB$3-'Indicator Data'!BN46)/(CB$3-CB$4)*10)),1))</f>
        <v>7</v>
      </c>
      <c r="CC46" s="176">
        <f>IF('Indicator Data'!BO46="No data","x",ROUND(IF('Indicator Data'!BO46&gt;CC$3,0,IF('Indicator Data'!BO46&lt;CC$4,10,(CC$3-'Indicator Data'!BO46)/(CC$3-CC$4)*10)),1))</f>
        <v>4.5</v>
      </c>
      <c r="CD46" s="176">
        <f>IF('Indicator Data'!AA46="No data","x",ROUND(IF('Indicator Data'!AA46&gt;CD$3,0,IF('Indicator Data'!AA46&lt;CD$4,10,(CD$3-'Indicator Data'!AA46)/(CD$3-CD$4)*10)),1))</f>
        <v>7.8</v>
      </c>
      <c r="CE46" s="172">
        <f t="shared" si="81"/>
        <v>6.4</v>
      </c>
      <c r="CF46" s="176">
        <f>IF('Indicator Data'!V46="No data","x",ROUND(IF(LOG('Indicator Data'!V46)&gt;CF$3,10,IF(LOG('Indicator Data'!V46)&lt;CF$4,0,10-(CF$3-LOG('Indicator Data'!V46))/(CF$3-CF$4)*10)),1))</f>
        <v>6.5</v>
      </c>
      <c r="CG46" s="176">
        <f>IF('Indicator Data'!W46="No data","x",ROUND(IF('Indicator Data'!W46&gt;CG$3,10,IF('Indicator Data'!W46&lt;CG$4,0,10-(CG$3-'Indicator Data'!W46)/(CG$3-CG$4)*10)),1))</f>
        <v>6.8</v>
      </c>
      <c r="CH46" s="176">
        <f>IF('Indicator Data'!X46="No data","x",ROUND(IF('Indicator Data'!X46&gt;CH$3,10,IF('Indicator Data'!X46&lt;CH$4,0,10-(CH$3-'Indicator Data'!X46)/(CH$3-CH$4)*10)),1))</f>
        <v>5.3</v>
      </c>
      <c r="CI46" s="176">
        <f>IF('Indicator Data'!Y46="No data","x",ROUND(IF('Indicator Data'!Y46&gt;CI$3,10,IF('Indicator Data'!Y46&lt;CI$4,0,10-(CI$3-'Indicator Data'!Y46)/(CI$3-CI$4)*10)),1))</f>
        <v>6.4</v>
      </c>
      <c r="CJ46" s="172">
        <f t="shared" si="46"/>
        <v>6.3</v>
      </c>
      <c r="CK46" s="174">
        <f t="shared" si="47"/>
        <v>6.3</v>
      </c>
      <c r="CL46" s="176">
        <f>IF('Indicator Data'!AD46="No data","x",ROUND(IF('Indicator Data'!AD46&gt;CL$3,10,IF('Indicator Data'!AD46&lt;CL$4,0,10-(CL$3-'Indicator Data'!AD46)/(CL$3-CL$4)*10)),1))</f>
        <v>5.4</v>
      </c>
      <c r="CM46" s="176">
        <f>IF('Indicator Data'!AE46="No data","x",ROUND(IF('Indicator Data'!AE46&gt;CM$3,10,IF('Indicator Data'!AE46&lt;CM$4,0,10-(CM$3-'Indicator Data'!AE46)/(CM$3-CM$4)*10)),1))</f>
        <v>6.3</v>
      </c>
      <c r="CN46" s="172">
        <f t="shared" si="48"/>
        <v>6.1</v>
      </c>
      <c r="CO46" s="176">
        <f>IF('Indicator Data'!Z46="No data","x",ROUND(IF('Indicator Data'!Z46&gt;CO$3,10,IF('Indicator Data'!Z46&lt;CO$4,0,10-(CO$3-'Indicator Data'!Z46)/(CO$3-CO$4)*10)),1))</f>
        <v>7.1</v>
      </c>
      <c r="CP46" s="172">
        <f t="shared" si="49"/>
        <v>6.6</v>
      </c>
      <c r="CQ46" s="246">
        <f>IF('Indicator Data'!AB46="No data","x",'Indicator Data'!AB46/HLOOKUP('Indicator Date'!$AB44,'Population Data'!$C$3:$M$194,ROW()-4,FALSE))</f>
        <v>2.1063789627578078E-5</v>
      </c>
      <c r="CR46" s="176">
        <f t="shared" si="82"/>
        <v>9.8000000000000007</v>
      </c>
      <c r="CS46" s="176" t="str">
        <f>IF('Indicator Data'!AC46="No data","x",ROUND(IF('Indicator Data'!AC46&gt;CS$3,0,IF('Indicator Data'!AC46&lt;CS$4,10,(CS$3-'Indicator Data'!AC46)/(CS$3-CS$4)*10)),1))</f>
        <v>x</v>
      </c>
      <c r="CT46" s="172">
        <f t="shared" si="50"/>
        <v>9.8000000000000007</v>
      </c>
      <c r="CU46" s="174">
        <f t="shared" si="51"/>
        <v>7.5</v>
      </c>
      <c r="CV46" s="175">
        <f t="shared" si="83"/>
        <v>8.1</v>
      </c>
      <c r="CW46" s="177">
        <f t="shared" si="84"/>
        <v>3.1</v>
      </c>
      <c r="CX46" s="175">
        <f>ROUND(IF('Indicator Data'!AF46=0,0,IF('Indicator Data'!AF46&gt;CX$3,10,IF('Indicator Data'!AF46&lt;CX$4,0,10-(CX$3-'Indicator Data'!AF46)/(CX$3-CX$4)*10))),1)</f>
        <v>0.6</v>
      </c>
      <c r="CY46" s="175">
        <f>(ROUND(IF('Indicator Data'!AG46=0,0,IF(LOG('Indicator Data'!AG46)&gt;CY$3,10,IF(LOG('Indicator Data'!AG46)&lt;CY$4,0,10-(CY$3-LOG('Indicator Data'!AG46))/(CY$3-CY$4)*10))),1))</f>
        <v>0</v>
      </c>
      <c r="CZ46" s="177">
        <f t="shared" si="52"/>
        <v>0.3</v>
      </c>
      <c r="DA46" s="11"/>
      <c r="DB46" s="22"/>
    </row>
    <row r="47" spans="1:106">
      <c r="A47" s="179" t="str">
        <f>'Indicator Data'!A47</f>
        <v>Croatia</v>
      </c>
      <c r="B47" s="180" t="str">
        <f>'Indicator Data'!B47</f>
        <v>HRV</v>
      </c>
      <c r="C47" s="178">
        <f>ROUND(IF('Indicator Data'!C47=0,0.1,IF(LOG('Indicator Data'!C47)&gt;C$3,10,IF(LOG('Indicator Data'!C47)&lt;C$4,0,10-(C$3-LOG('Indicator Data'!C47))/(C$3-C$4)*10))),1)</f>
        <v>6.2</v>
      </c>
      <c r="D47" s="171">
        <f>ROUND(IF('Indicator Data'!D47=0,0.1,IF(LOG('Indicator Data'!D47)&gt;D$3,10,IF(LOG('Indicator Data'!D47)&lt;D$4,0,10-(D$3-LOG('Indicator Data'!D47))/(D$3-D$4)*10))),1)</f>
        <v>0.1</v>
      </c>
      <c r="E47" s="172">
        <f t="shared" si="53"/>
        <v>3.8</v>
      </c>
      <c r="F47" s="172">
        <f>(ROUND(IF('Indicator Data'!E47=0,0,IF(LOG('Indicator Data'!E47)&gt;F$3,10,IF(LOG('Indicator Data'!E47)&lt;F$4,0,10-(F$3-LOG('Indicator Data'!E47))/(F$3-F$4)*10))),1))</f>
        <v>5.7</v>
      </c>
      <c r="G47" s="172">
        <f>ROUND(IF('Indicator Data'!F47=0,0,IF(LOG('Indicator Data'!F47)&gt;G$3,10,IF(LOG('Indicator Data'!F47)&lt;G$4,0,10-(G$3-LOG('Indicator Data'!F47))/(G$3-G$4)*10))),1)</f>
        <v>5</v>
      </c>
      <c r="H47" s="171">
        <f>ROUND(IF('Indicator Data'!G47=0,0,IF(LOG('Indicator Data'!G47)&gt;H$3,10,IF(LOG('Indicator Data'!G47)&lt;H$4,0,10-(H$3-LOG('Indicator Data'!G47))/(H$3-H$4)*10))),1)</f>
        <v>0</v>
      </c>
      <c r="I47" s="171">
        <f>ROUND(IF('Indicator Data'!H47=0,0,IF(LOG('Indicator Data'!H47)&gt;I$3,10,IF(LOG('Indicator Data'!H47)&lt;I$4,0,10-(I$3-LOG('Indicator Data'!H47))/(I$3-I$4)*10))),1)</f>
        <v>0</v>
      </c>
      <c r="J47" s="171">
        <f t="shared" si="54"/>
        <v>0</v>
      </c>
      <c r="K47" s="171">
        <f>ROUND(IF('Indicator Data'!I47=0,0,IF(LOG('Indicator Data'!I47)&gt;K$3,10,IF(LOG('Indicator Data'!I47)&lt;K$4,0,10-(K$3-LOG('Indicator Data'!I47))/(K$3-K$4)*10))),1)</f>
        <v>5</v>
      </c>
      <c r="L47" s="172">
        <f>ROUND(IF('Indicator Data'!J47=0,0,IF(LOG('Indicator Data'!J47)&gt;L$3,10,IF(LOG('Indicator Data'!J47)&lt;L$4,0,10-(L$3-LOG('Indicator Data'!J47))/(L$3-L$4)*10))),1)</f>
        <v>0</v>
      </c>
      <c r="M47" s="173">
        <f>'Indicator Data'!C47/HLOOKUP('Indicator Data'!$C$3,'Population Data'!$C$3:$M$194,ROW()-4,FALSE)</f>
        <v>1.9232271925928861E-3</v>
      </c>
      <c r="N47" s="173">
        <f>'Indicator Data'!D47/HLOOKUP('Indicator Data'!$D$3,'Population Data'!$C$3:$M$194,ROW()-4,FALSE)</f>
        <v>0</v>
      </c>
      <c r="O47" s="245">
        <f>'Indicator Data'!E47/HLOOKUP('Indicator Data'!$E$3,'Population Data'!$C$3:$M$194,ROW()-4,FALSE)</f>
        <v>1.1291424860853549E-2</v>
      </c>
      <c r="P47" s="173">
        <f>'Indicator Data'!F47/HLOOKUP('Indicator Data'!$F$3,'Population Data'!$C$3:$M$194,ROW()-4,FALSE)</f>
        <v>5.0909204425478686E-6</v>
      </c>
      <c r="Q47" s="173">
        <f>'Indicator Data'!G47/HLOOKUP('Indicator Data'!$G$3,'Population Data'!$C$3:$M$194,ROW()-4,FALSE)</f>
        <v>0</v>
      </c>
      <c r="R47" s="173">
        <f>'Indicator Data'!H47/HLOOKUP('Indicator Data'!$H$3,'Population Data'!$C$3:$M$194,ROW()-4,FALSE)</f>
        <v>0</v>
      </c>
      <c r="S47" s="173">
        <f>'Indicator Data'!I47/HLOOKUP('Indicator Data'!$I$3,'Population Data'!$C$3:$M$194,ROW()-4,FALSE)</f>
        <v>7.3929776810305434E-4</v>
      </c>
      <c r="T47" s="173">
        <f>'Indicator Data'!J47/HLOOKUP('Indicator Date'!$J45,'Population Data'!$C$3:$M$194,ROW()-4,FALSE)</f>
        <v>0</v>
      </c>
      <c r="U47" s="171">
        <f t="shared" si="55"/>
        <v>9.6</v>
      </c>
      <c r="V47" s="171">
        <f t="shared" si="56"/>
        <v>0</v>
      </c>
      <c r="W47" s="172">
        <f t="shared" si="57"/>
        <v>7</v>
      </c>
      <c r="X47" s="172">
        <f t="shared" si="33"/>
        <v>7.7</v>
      </c>
      <c r="Y47" s="172">
        <f t="shared" si="34"/>
        <v>6.5</v>
      </c>
      <c r="Z47" s="171">
        <f t="shared" si="58"/>
        <v>0</v>
      </c>
      <c r="AA47" s="171">
        <f t="shared" si="58"/>
        <v>0</v>
      </c>
      <c r="AB47" s="171">
        <f t="shared" si="59"/>
        <v>0</v>
      </c>
      <c r="AC47" s="172">
        <f t="shared" si="35"/>
        <v>4.9000000000000004</v>
      </c>
      <c r="AD47" s="172">
        <f t="shared" si="36"/>
        <v>0</v>
      </c>
      <c r="AE47" s="171">
        <f>ROUND(IF('Indicator Data'!K47=0,0,IF('Indicator Data'!K47&gt;AE$3,10,IF('Indicator Data'!K47&lt;AE$4,0,10-(AE$3-'Indicator Data'!K47)/(AE$3-AE$4)*10))),1)</f>
        <v>1</v>
      </c>
      <c r="AF47" s="174">
        <f t="shared" si="60"/>
        <v>7.9</v>
      </c>
      <c r="AG47" s="174">
        <f t="shared" si="61"/>
        <v>0.1</v>
      </c>
      <c r="AH47" s="172">
        <f t="shared" si="62"/>
        <v>0</v>
      </c>
      <c r="AI47" s="172">
        <f t="shared" si="63"/>
        <v>0</v>
      </c>
      <c r="AJ47" s="174">
        <f t="shared" si="64"/>
        <v>0</v>
      </c>
      <c r="AK47" s="172">
        <f t="shared" si="65"/>
        <v>0</v>
      </c>
      <c r="AL47" s="175">
        <f t="shared" si="66"/>
        <v>5.6</v>
      </c>
      <c r="AM47" s="175">
        <f t="shared" si="67"/>
        <v>6.8</v>
      </c>
      <c r="AN47" s="175">
        <f t="shared" si="68"/>
        <v>5.8</v>
      </c>
      <c r="AO47" s="175">
        <f t="shared" si="69"/>
        <v>0</v>
      </c>
      <c r="AP47" s="175">
        <f t="shared" si="70"/>
        <v>5</v>
      </c>
      <c r="AQ47" s="174">
        <f t="shared" si="71"/>
        <v>0.5</v>
      </c>
      <c r="AR47" s="174">
        <f>IF('Indicator Data'!L47="No data","x",IF('Indicator Data'!BW47&lt;1000,"x",ROUND((IF('Indicator Data'!L47&gt;AR$3,10,IF('Indicator Data'!L47&lt;AR$4,0,10-(AR$3-'Indicator Data'!L47)/(AR$3-AR$4)*10))),1)))</f>
        <v>5.8</v>
      </c>
      <c r="AS47" s="175">
        <f t="shared" si="72"/>
        <v>3.2</v>
      </c>
      <c r="AT47" s="176">
        <f>IF('Indicator Data'!M47="No data","x",ROUND(IF('Indicator Data'!M47=0,0,IF(LOG('Indicator Data'!M47)&gt;AT$3,10,IF(LOG('Indicator Data'!M47)&lt;AT$4,0,10-(AT$3-LOG('Indicator Data'!M47))/(AT$3-AT$4)*10))),1))</f>
        <v>4.3</v>
      </c>
      <c r="AU47" s="246">
        <f>IF(AT47="x","x",'Indicator Data'!M47/HLOOKUP('Indicator Data'!$M$3,'Population Data'!$C$3:$M$194,ROW()-4,FALSE))</f>
        <v>2.5213766138486244E-3</v>
      </c>
      <c r="AV47" s="176">
        <f t="shared" si="73"/>
        <v>0</v>
      </c>
      <c r="AW47" s="172">
        <f t="shared" si="37"/>
        <v>2.4</v>
      </c>
      <c r="AX47" s="176" t="str">
        <f>IF('Indicator Data'!N47="No data","x",ROUND(IF('Indicator Data'!N47=0,0,IF(LOG('Indicator Data'!N47)&gt;AX$3,10,IF(LOG('Indicator Data'!N47)&lt;AX$4,0,10-(AX$3-LOG('Indicator Data'!N47))/(AX$3-AX$4)*10))),1))</f>
        <v>x</v>
      </c>
      <c r="AY47" s="246" t="str">
        <f>IF(AX47="x","x",'Indicator Data'!N47/HLOOKUP('Indicator Data'!$N$3,'Population Data'!$C$3:$M$194,ROW()-4,FALSE))</f>
        <v>x</v>
      </c>
      <c r="AZ47" s="176" t="str">
        <f t="shared" si="74"/>
        <v>x</v>
      </c>
      <c r="BA47" s="172" t="str">
        <f t="shared" si="38"/>
        <v>x</v>
      </c>
      <c r="BB47" s="176" t="str">
        <f>IF('Indicator Data'!O47="No data","x",ROUND(IF('Indicator Data'!O47=0,0,IF(LOG('Indicator Data'!O47)&gt;BB$3,10,IF(LOG('Indicator Data'!O47)&lt;BB$4,0,10-(BB$3-LOG('Indicator Data'!O47))/(BB$3-BB$4)*10))),1))</f>
        <v>x</v>
      </c>
      <c r="BC47" s="246" t="str">
        <f>IF(BB47="x","x",'Indicator Data'!O47/HLOOKUP('Indicator Data'!$O$3,'Population Data'!$C$3:$M$194,ROW()-4,FALSE))</f>
        <v>x</v>
      </c>
      <c r="BD47" s="176" t="str">
        <f t="shared" si="75"/>
        <v>x</v>
      </c>
      <c r="BE47" s="172" t="str">
        <f t="shared" si="39"/>
        <v>x</v>
      </c>
      <c r="BF47" s="176" t="str">
        <f>IF('Indicator Data'!P47="No data","x",ROUND(IF('Indicator Data'!P47=0,0,IF(LOG('Indicator Data'!P47)&gt;BF$3,10,IF(LOG('Indicator Data'!P47)&lt;BF$4,0,10-(BF$3-LOG('Indicator Data'!P47))/(BF$3-BF$4)*10))),1))</f>
        <v>x</v>
      </c>
      <c r="BG47" s="246" t="str">
        <f>IF(BF47="x","x",'Indicator Data'!P47/HLOOKUP('Indicator Data'!$P$3,'Population Data'!$C$3:$M$194,ROW()-4,FALSE))</f>
        <v>x</v>
      </c>
      <c r="BH47" s="176" t="str">
        <f t="shared" si="40"/>
        <v>x</v>
      </c>
      <c r="BI47" s="172" t="str">
        <f t="shared" si="41"/>
        <v>x</v>
      </c>
      <c r="BJ47" s="174">
        <f t="shared" si="42"/>
        <v>2.4</v>
      </c>
      <c r="BK47" s="176">
        <f>ROUND(IF('Indicator Data'!Q47=0,0,IF(LOG('Indicator Data'!Q47)&gt;BK$3,10,IF(LOG('Indicator Data'!Q47)&lt;BK$4,0,10-(BK$3-LOG('Indicator Data'!Q47))/(BK$3-BK$4)*10))),1)</f>
        <v>0</v>
      </c>
      <c r="BL47" s="224">
        <f>IF(BK47="x","x",'Indicator Data'!Q47/HLOOKUP('Indicator Data'!$Q$3,'Population Data'!$C$3:$M$194,ROW()-4,FALSE))</f>
        <v>0</v>
      </c>
      <c r="BM47" s="176">
        <f t="shared" si="76"/>
        <v>0</v>
      </c>
      <c r="BN47" s="172">
        <f t="shared" si="77"/>
        <v>0</v>
      </c>
      <c r="BO47" s="176">
        <f>ROUND(IF('Indicator Data'!S47=0,0,IF(LOG('Indicator Data'!S47)&gt;BO$3,10,IF(LOG('Indicator Data'!S47)&lt;BO$4,0,10-(BO$3-LOG('Indicator Data'!S47))/(BO$3-BO$4)*10))),1)</f>
        <v>0</v>
      </c>
      <c r="BP47" s="246">
        <f>IF(BO47="x","x",'Indicator Data'!S47/HLOOKUP('Indicator Data'!$S$3,'Population Data'!$C$3:$M$194,ROW()-4,FALSE))</f>
        <v>0</v>
      </c>
      <c r="BQ47" s="176">
        <f t="shared" si="78"/>
        <v>0</v>
      </c>
      <c r="BR47" s="172">
        <f t="shared" si="43"/>
        <v>0</v>
      </c>
      <c r="BS47" s="176">
        <f>ROUND(IF('Indicator Data'!T47=0,0,IF(LOG('Indicator Data'!T47)&gt;BS$3,10,IF(LOG('Indicator Data'!T47)&lt;BS$4,0,10-(BS$3-LOG('Indicator Data'!T47))/(BS$3-BS$4)*10))),1)</f>
        <v>1.6</v>
      </c>
      <c r="BT47" s="173">
        <f>IF('Indicator Data'!T47/HLOOKUP('Indicator Data'!$T$3,'Population Data'!$C$3:$M$194,ROW()-4,FALSE)&gt;1,1,'Indicator Data'!T47/HLOOKUP('Indicator Data'!$T$3,'Population Data'!$C$3:$M$194,ROW()-4,FALSE))</f>
        <v>3.2461523815668608E-5</v>
      </c>
      <c r="BU47" s="176">
        <f t="shared" si="79"/>
        <v>0</v>
      </c>
      <c r="BV47" s="172">
        <f t="shared" si="44"/>
        <v>0.8</v>
      </c>
      <c r="BW47" s="176">
        <f>ROUND(IF('Indicator Data'!U47=0,0,IF(LOG('Indicator Data'!U47)&gt;BW$3,10,IF(LOG('Indicator Data'!U47)&lt;BW$4,0,10-(BW$3-LOG('Indicator Data'!U47))/(BW$3-BW$4)*10))),1)</f>
        <v>5.6</v>
      </c>
      <c r="BX47" s="246">
        <f>IF(BW47="x","x",'Indicator Data'!U47/HLOOKUP('Indicator Data'!$U$3,'Population Data'!$C$3:$M$194,ROW()-4,FALSE))</f>
        <v>2.0685916001170916E-2</v>
      </c>
      <c r="BY47" s="176">
        <f t="shared" si="80"/>
        <v>0.2</v>
      </c>
      <c r="BZ47" s="172">
        <f t="shared" si="45"/>
        <v>3.4</v>
      </c>
      <c r="CA47" s="174">
        <f t="shared" si="28"/>
        <v>1.2</v>
      </c>
      <c r="CB47" s="176">
        <f>IF('Indicator Data'!BN47="No data","x",ROUND(IF('Indicator Data'!BN47&gt;CB$3,0,IF('Indicator Data'!BN47&lt;CB$4,10,(CB$3-'Indicator Data'!BN47)/(CB$3-CB$4)*10)),1))</f>
        <v>0.4</v>
      </c>
      <c r="CC47" s="176">
        <f>IF('Indicator Data'!BO47="No data","x",ROUND(IF('Indicator Data'!BO47&gt;CC$3,0,IF('Indicator Data'!BO47&lt;CC$4,10,(CC$3-'Indicator Data'!BO47)/(CC$3-CC$4)*10)),1))</f>
        <v>0.1</v>
      </c>
      <c r="CD47" s="176" t="str">
        <f>IF('Indicator Data'!AA47="No data","x",ROUND(IF('Indicator Data'!AA47&gt;CD$3,0,IF('Indicator Data'!AA47&lt;CD$4,10,(CD$3-'Indicator Data'!AA47)/(CD$3-CD$4)*10)),1))</f>
        <v>x</v>
      </c>
      <c r="CE47" s="172">
        <f t="shared" si="81"/>
        <v>0.3</v>
      </c>
      <c r="CF47" s="176">
        <f>IF('Indicator Data'!V47="No data","x",ROUND(IF(LOG('Indicator Data'!V47)&gt;CF$3,10,IF(LOG('Indicator Data'!V47)&lt;CF$4,0,10-(CF$3-LOG('Indicator Data'!V47))/(CF$3-CF$4)*10)),1))</f>
        <v>6.1</v>
      </c>
      <c r="CG47" s="176">
        <f>IF('Indicator Data'!W47="No data","x",ROUND(IF('Indicator Data'!W47&gt;CG$3,10,IF('Indicator Data'!W47&lt;CG$4,0,10-(CG$3-'Indicator Data'!W47)/(CG$3-CG$4)*10)),1))</f>
        <v>1.1000000000000001</v>
      </c>
      <c r="CH47" s="176">
        <f>IF('Indicator Data'!X47="No data","x",ROUND(IF('Indicator Data'!X47&gt;CH$3,10,IF('Indicator Data'!X47&lt;CH$4,0,10-(CH$3-'Indicator Data'!X47)/(CH$3-CH$4)*10)),1))</f>
        <v>5.9</v>
      </c>
      <c r="CI47" s="176">
        <f>IF('Indicator Data'!Y47="No data","x",ROUND(IF('Indicator Data'!Y47&gt;CI$3,10,IF('Indicator Data'!Y47&lt;CI$4,0,10-(CI$3-'Indicator Data'!Y47)/(CI$3-CI$4)*10)),1))</f>
        <v>2</v>
      </c>
      <c r="CJ47" s="172">
        <f t="shared" si="46"/>
        <v>3.8</v>
      </c>
      <c r="CK47" s="174">
        <f t="shared" si="47"/>
        <v>2.6</v>
      </c>
      <c r="CL47" s="176">
        <f>IF('Indicator Data'!AD47="No data","x",ROUND(IF('Indicator Data'!AD47&gt;CL$3,10,IF('Indicator Data'!AD47&lt;CL$4,0,10-(CL$3-'Indicator Data'!AD47)/(CL$3-CL$4)*10)),1))</f>
        <v>0.1</v>
      </c>
      <c r="CM47" s="176">
        <f>IF('Indicator Data'!AE47="No data","x",ROUND(IF('Indicator Data'!AE47&gt;CM$3,10,IF('Indicator Data'!AE47&lt;CM$4,0,10-(CM$3-'Indicator Data'!AE47)/(CM$3-CM$4)*10)),1))</f>
        <v>0</v>
      </c>
      <c r="CN47" s="172">
        <f t="shared" si="48"/>
        <v>2.5</v>
      </c>
      <c r="CO47" s="176">
        <f>IF('Indicator Data'!Z47="No data","x",ROUND(IF('Indicator Data'!Z47&gt;CO$3,10,IF('Indicator Data'!Z47&lt;CO$4,0,10-(CO$3-'Indicator Data'!Z47)/(CO$3-CO$4)*10)),1))</f>
        <v>0</v>
      </c>
      <c r="CP47" s="172">
        <f t="shared" si="49"/>
        <v>0.2</v>
      </c>
      <c r="CQ47" s="246">
        <f>IF('Indicator Data'!AB47="No data","x",'Indicator Data'!AB47/HLOOKUP('Indicator Date'!$AB45,'Population Data'!$C$3:$M$194,ROW()-4,FALSE))</f>
        <v>4.8023247289678974E-4</v>
      </c>
      <c r="CR47" s="176">
        <f t="shared" si="82"/>
        <v>5.2</v>
      </c>
      <c r="CS47" s="176">
        <f>IF('Indicator Data'!AC47="No data","x",ROUND(IF('Indicator Data'!AC47&gt;CS$3,0,IF('Indicator Data'!AC47&lt;CS$4,10,(CS$3-'Indicator Data'!AC47)/(CS$3-CS$4)*10)),1))</f>
        <v>2</v>
      </c>
      <c r="CT47" s="172">
        <f t="shared" si="50"/>
        <v>3.6</v>
      </c>
      <c r="CU47" s="174">
        <f t="shared" si="51"/>
        <v>2.1</v>
      </c>
      <c r="CV47" s="175">
        <f t="shared" si="83"/>
        <v>2.1</v>
      </c>
      <c r="CW47" s="177">
        <f t="shared" si="84"/>
        <v>4.4000000000000004</v>
      </c>
      <c r="CX47" s="175">
        <f>ROUND(IF('Indicator Data'!AF47=0,0,IF('Indicator Data'!AF47&gt;CX$3,10,IF('Indicator Data'!AF47&lt;CX$4,0,10-(CX$3-'Indicator Data'!AF47)/(CX$3-CX$4)*10))),1)</f>
        <v>0.1</v>
      </c>
      <c r="CY47" s="175">
        <f>(ROUND(IF('Indicator Data'!AG47=0,0,IF(LOG('Indicator Data'!AG47)&gt;CY$3,10,IF(LOG('Indicator Data'!AG47)&lt;CY$4,0,10-(CY$3-LOG('Indicator Data'!AG47))/(CY$3-CY$4)*10))),1))</f>
        <v>0</v>
      </c>
      <c r="CZ47" s="177">
        <f t="shared" si="52"/>
        <v>0.1</v>
      </c>
      <c r="DA47" s="11"/>
      <c r="DB47" s="22"/>
    </row>
    <row r="48" spans="1:106">
      <c r="A48" s="179" t="str">
        <f>'Indicator Data'!A48</f>
        <v>Cuba</v>
      </c>
      <c r="B48" s="180" t="str">
        <f>'Indicator Data'!B48</f>
        <v>CUB</v>
      </c>
      <c r="C48" s="178">
        <f>ROUND(IF('Indicator Data'!C48=0,0.1,IF(LOG('Indicator Data'!C48)&gt;C$3,10,IF(LOG('Indicator Data'!C48)&lt;C$4,0,10-(C$3-LOG('Indicator Data'!C48))/(C$3-C$4)*10))),1)</f>
        <v>6.7</v>
      </c>
      <c r="D48" s="171">
        <f>ROUND(IF('Indicator Data'!D48=0,0.1,IF(LOG('Indicator Data'!D48)&gt;D$3,10,IF(LOG('Indicator Data'!D48)&lt;D$4,0,10-(D$3-LOG('Indicator Data'!D48))/(D$3-D$4)*10))),1)</f>
        <v>6</v>
      </c>
      <c r="E48" s="172">
        <f t="shared" si="53"/>
        <v>6.4</v>
      </c>
      <c r="F48" s="172">
        <f>(ROUND(IF('Indicator Data'!E48=0,0,IF(LOG('Indicator Data'!E48)&gt;F$3,10,IF(LOG('Indicator Data'!E48)&lt;F$4,0,10-(F$3-LOG('Indicator Data'!E48))/(F$3-F$4)*10))),1))</f>
        <v>1</v>
      </c>
      <c r="G48" s="172">
        <f>ROUND(IF('Indicator Data'!F48=0,0,IF(LOG('Indicator Data'!F48)&gt;G$3,10,IF(LOG('Indicator Data'!F48)&lt;G$4,0,10-(G$3-LOG('Indicator Data'!F48))/(G$3-G$4)*10))),1)</f>
        <v>3.2</v>
      </c>
      <c r="H48" s="171">
        <f>ROUND(IF('Indicator Data'!G48=0,0,IF(LOG('Indicator Data'!G48)&gt;H$3,10,IF(LOG('Indicator Data'!G48)&lt;H$4,0,10-(H$3-LOG('Indicator Data'!G48))/(H$3-H$4)*10))),1)</f>
        <v>9.3000000000000007</v>
      </c>
      <c r="I48" s="171">
        <f>ROUND(IF('Indicator Data'!H48=0,0,IF(LOG('Indicator Data'!H48)&gt;I$3,10,IF(LOG('Indicator Data'!H48)&lt;I$4,0,10-(I$3-LOG('Indicator Data'!H48))/(I$3-I$4)*10))),1)</f>
        <v>9.6</v>
      </c>
      <c r="J48" s="171">
        <f t="shared" si="54"/>
        <v>9.5</v>
      </c>
      <c r="K48" s="171">
        <f>ROUND(IF('Indicator Data'!I48=0,0,IF(LOG('Indicator Data'!I48)&gt;K$3,10,IF(LOG('Indicator Data'!I48)&lt;K$4,0,10-(K$3-LOG('Indicator Data'!I48))/(K$3-K$4)*10))),1)</f>
        <v>6.2</v>
      </c>
      <c r="L48" s="172">
        <f>ROUND(IF('Indicator Data'!J48=0,0,IF(LOG('Indicator Data'!J48)&gt;L$3,10,IF(LOG('Indicator Data'!J48)&lt;L$4,0,10-(L$3-LOG('Indicator Data'!J48))/(L$3-L$4)*10))),1)</f>
        <v>8.5</v>
      </c>
      <c r="M48" s="173">
        <f>'Indicator Data'!C48/HLOOKUP('Indicator Data'!$C$3,'Population Data'!$C$3:$M$194,ROW()-4,FALSE)</f>
        <v>1.0028434430591536E-3</v>
      </c>
      <c r="N48" s="173">
        <f>'Indicator Data'!D48/HLOOKUP('Indicator Data'!$D$3,'Population Data'!$C$3:$M$194,ROW()-4,FALSE)</f>
        <v>1.4809569043577379E-4</v>
      </c>
      <c r="O48" s="245">
        <f>'Indicator Data'!E48/HLOOKUP('Indicator Data'!$E$3,'Population Data'!$C$3:$M$194,ROW()-4,FALSE)</f>
        <v>3.4685624624126243E-5</v>
      </c>
      <c r="P48" s="173">
        <f>'Indicator Data'!F48/HLOOKUP('Indicator Data'!$F$3,'Population Data'!$C$3:$M$194,ROW()-4,FALSE)</f>
        <v>2.8367936932385743E-7</v>
      </c>
      <c r="Q48" s="173">
        <f>'Indicator Data'!G48/HLOOKUP('Indicator Data'!$G$3,'Population Data'!$C$3:$M$194,ROW()-4,FALSE)</f>
        <v>5.2145630559265362E-2</v>
      </c>
      <c r="R48" s="173">
        <f>'Indicator Data'!H48/HLOOKUP('Indicator Data'!$H$3,'Population Data'!$C$3:$M$194,ROW()-4,FALSE)</f>
        <v>8.1491909645796338E-3</v>
      </c>
      <c r="S48" s="173">
        <f>'Indicator Data'!I48/HLOOKUP('Indicator Data'!$I$3,'Population Data'!$C$3:$M$194,ROW()-4,FALSE)</f>
        <v>8.7490536843505995E-4</v>
      </c>
      <c r="T48" s="173">
        <f>'Indicator Data'!J48/HLOOKUP('Indicator Date'!$J46,'Population Data'!$C$3:$M$194,ROW()-4,FALSE)</f>
        <v>2.3522759714944301E-3</v>
      </c>
      <c r="U48" s="171">
        <f t="shared" si="55"/>
        <v>5</v>
      </c>
      <c r="V48" s="171">
        <f t="shared" si="56"/>
        <v>0.7</v>
      </c>
      <c r="W48" s="172">
        <f t="shared" si="57"/>
        <v>3.1</v>
      </c>
      <c r="X48" s="172">
        <f t="shared" si="33"/>
        <v>0</v>
      </c>
      <c r="Y48" s="172">
        <f t="shared" si="34"/>
        <v>3.2</v>
      </c>
      <c r="Z48" s="171">
        <f t="shared" si="58"/>
        <v>5.8</v>
      </c>
      <c r="AA48" s="171">
        <f t="shared" si="58"/>
        <v>4.0999999999999996</v>
      </c>
      <c r="AB48" s="171">
        <f t="shared" si="59"/>
        <v>5</v>
      </c>
      <c r="AC48" s="172">
        <f t="shared" si="35"/>
        <v>5.0999999999999996</v>
      </c>
      <c r="AD48" s="172">
        <f t="shared" si="36"/>
        <v>0.8</v>
      </c>
      <c r="AE48" s="171">
        <f>ROUND(IF('Indicator Data'!K48=0,0,IF('Indicator Data'!K48&gt;AE$3,10,IF('Indicator Data'!K48&lt;AE$4,0,10-(AE$3-'Indicator Data'!K48)/(AE$3-AE$4)*10))),1)</f>
        <v>4.8</v>
      </c>
      <c r="AF48" s="174">
        <f t="shared" si="60"/>
        <v>5.9</v>
      </c>
      <c r="AG48" s="174">
        <f t="shared" si="61"/>
        <v>3.4</v>
      </c>
      <c r="AH48" s="172">
        <f t="shared" si="62"/>
        <v>7.6</v>
      </c>
      <c r="AI48" s="172">
        <f t="shared" si="63"/>
        <v>6.9</v>
      </c>
      <c r="AJ48" s="174">
        <f t="shared" si="64"/>
        <v>7.3</v>
      </c>
      <c r="AK48" s="172">
        <f t="shared" si="65"/>
        <v>5.9</v>
      </c>
      <c r="AL48" s="175">
        <f t="shared" si="66"/>
        <v>5</v>
      </c>
      <c r="AM48" s="175">
        <f t="shared" si="67"/>
        <v>0.5</v>
      </c>
      <c r="AN48" s="175">
        <f t="shared" si="68"/>
        <v>3.2</v>
      </c>
      <c r="AO48" s="175">
        <f t="shared" si="69"/>
        <v>8</v>
      </c>
      <c r="AP48" s="175">
        <f t="shared" si="70"/>
        <v>5.7</v>
      </c>
      <c r="AQ48" s="174">
        <f t="shared" si="71"/>
        <v>5.4</v>
      </c>
      <c r="AR48" s="174">
        <f>IF('Indicator Data'!L48="No data","x",IF('Indicator Data'!BW48&lt;1000,"x",ROUND((IF('Indicator Data'!L48&gt;AR$3,10,IF('Indicator Data'!L48&lt;AR$4,0,10-(AR$3-'Indicator Data'!L48)/(AR$3-AR$4)*10))),1)))</f>
        <v>2.5</v>
      </c>
      <c r="AS48" s="175">
        <f t="shared" si="72"/>
        <v>4</v>
      </c>
      <c r="AT48" s="176" t="str">
        <f>IF('Indicator Data'!M48="No data","x",ROUND(IF('Indicator Data'!M48=0,0,IF(LOG('Indicator Data'!M48)&gt;AT$3,10,IF(LOG('Indicator Data'!M48)&lt;AT$4,0,10-(AT$3-LOG('Indicator Data'!M48))/(AT$3-AT$4)*10))),1))</f>
        <v>x</v>
      </c>
      <c r="AU48" s="246" t="str">
        <f>IF(AT48="x","x",'Indicator Data'!M48/HLOOKUP('Indicator Data'!$M$3,'Population Data'!$C$3:$M$194,ROW()-4,FALSE))</f>
        <v>x</v>
      </c>
      <c r="AV48" s="176" t="str">
        <f t="shared" si="73"/>
        <v>x</v>
      </c>
      <c r="AW48" s="172" t="str">
        <f t="shared" si="37"/>
        <v>x</v>
      </c>
      <c r="AX48" s="176" t="str">
        <f>IF('Indicator Data'!N48="No data","x",ROUND(IF('Indicator Data'!N48=0,0,IF(LOG('Indicator Data'!N48)&gt;AX$3,10,IF(LOG('Indicator Data'!N48)&lt;AX$4,0,10-(AX$3-LOG('Indicator Data'!N48))/(AX$3-AX$4)*10))),1))</f>
        <v>x</v>
      </c>
      <c r="AY48" s="246" t="str">
        <f>IF(AX48="x","x",'Indicator Data'!N48/HLOOKUP('Indicator Data'!$N$3,'Population Data'!$C$3:$M$194,ROW()-4,FALSE))</f>
        <v>x</v>
      </c>
      <c r="AZ48" s="176" t="str">
        <f t="shared" si="74"/>
        <v>x</v>
      </c>
      <c r="BA48" s="172" t="str">
        <f t="shared" si="38"/>
        <v>x</v>
      </c>
      <c r="BB48" s="176" t="str">
        <f>IF('Indicator Data'!O48="No data","x",ROUND(IF('Indicator Data'!O48=0,0,IF(LOG('Indicator Data'!O48)&gt;BB$3,10,IF(LOG('Indicator Data'!O48)&lt;BB$4,0,10-(BB$3-LOG('Indicator Data'!O48))/(BB$3-BB$4)*10))),1))</f>
        <v>x</v>
      </c>
      <c r="BC48" s="246" t="str">
        <f>IF(BB48="x","x",'Indicator Data'!O48/HLOOKUP('Indicator Data'!$O$3,'Population Data'!$C$3:$M$194,ROW()-4,FALSE))</f>
        <v>x</v>
      </c>
      <c r="BD48" s="176" t="str">
        <f t="shared" si="75"/>
        <v>x</v>
      </c>
      <c r="BE48" s="172" t="str">
        <f t="shared" si="39"/>
        <v>x</v>
      </c>
      <c r="BF48" s="176" t="str">
        <f>IF('Indicator Data'!P48="No data","x",ROUND(IF('Indicator Data'!P48=0,0,IF(LOG('Indicator Data'!P48)&gt;BF$3,10,IF(LOG('Indicator Data'!P48)&lt;BF$4,0,10-(BF$3-LOG('Indicator Data'!P48))/(BF$3-BF$4)*10))),1))</f>
        <v>x</v>
      </c>
      <c r="BG48" s="246" t="str">
        <f>IF(BF48="x","x",'Indicator Data'!P48/HLOOKUP('Indicator Data'!$P$3,'Population Data'!$C$3:$M$194,ROW()-4,FALSE))</f>
        <v>x</v>
      </c>
      <c r="BH48" s="176" t="str">
        <f t="shared" si="40"/>
        <v>x</v>
      </c>
      <c r="BI48" s="172" t="str">
        <f t="shared" si="41"/>
        <v>x</v>
      </c>
      <c r="BJ48" s="174" t="str">
        <f t="shared" si="42"/>
        <v>x</v>
      </c>
      <c r="BK48" s="176">
        <f>ROUND(IF('Indicator Data'!Q48=0,0,IF(LOG('Indicator Data'!Q48)&gt;BK$3,10,IF(LOG('Indicator Data'!Q48)&lt;BK$4,0,10-(BK$3-LOG('Indicator Data'!Q48))/(BK$3-BK$4)*10))),1)</f>
        <v>0</v>
      </c>
      <c r="BL48" s="224">
        <f>IF(BK48="x","x",'Indicator Data'!Q48/HLOOKUP('Indicator Data'!$Q$3,'Population Data'!$C$3:$M$194,ROW()-4,FALSE))</f>
        <v>0</v>
      </c>
      <c r="BM48" s="176">
        <f t="shared" si="76"/>
        <v>0</v>
      </c>
      <c r="BN48" s="172">
        <f t="shared" si="77"/>
        <v>0</v>
      </c>
      <c r="BO48" s="176">
        <f>ROUND(IF('Indicator Data'!S48=0,0,IF(LOG('Indicator Data'!S48)&gt;BO$3,10,IF(LOG('Indicator Data'!S48)&lt;BO$4,0,10-(BO$3-LOG('Indicator Data'!S48))/(BO$3-BO$4)*10))),1)</f>
        <v>8.6</v>
      </c>
      <c r="BP48" s="246">
        <f>IF(BO48="x","x",'Indicator Data'!S48/HLOOKUP('Indicator Data'!$S$3,'Population Data'!$C$3:$M$194,ROW()-4,FALSE))</f>
        <v>0.90292545908627686</v>
      </c>
      <c r="BQ48" s="176">
        <f t="shared" si="78"/>
        <v>10</v>
      </c>
      <c r="BR48" s="172">
        <f t="shared" si="43"/>
        <v>9.4</v>
      </c>
      <c r="BS48" s="176">
        <f>ROUND(IF('Indicator Data'!T48=0,0,IF(LOG('Indicator Data'!T48)&gt;BS$3,10,IF(LOG('Indicator Data'!T48)&lt;BS$4,0,10-(BS$3-LOG('Indicator Data'!T48))/(BS$3-BS$4)*10))),1)</f>
        <v>8.6</v>
      </c>
      <c r="BT48" s="173">
        <f>IF('Indicator Data'!T48/HLOOKUP('Indicator Data'!$T$3,'Population Data'!$C$3:$M$194,ROW()-4,FALSE)&gt;1,1,'Indicator Data'!T48/HLOOKUP('Indicator Data'!$T$3,'Population Data'!$C$3:$M$194,ROW()-4,FALSE))</f>
        <v>0.97342837158739093</v>
      </c>
      <c r="BU48" s="176">
        <f t="shared" si="79"/>
        <v>9.6999999999999993</v>
      </c>
      <c r="BV48" s="172">
        <f t="shared" si="44"/>
        <v>9.1999999999999993</v>
      </c>
      <c r="BW48" s="176">
        <f>ROUND(IF('Indicator Data'!U48=0,0,IF(LOG('Indicator Data'!U48)&gt;BW$3,10,IF(LOG('Indicator Data'!U48)&lt;BW$4,0,10-(BW$3-LOG('Indicator Data'!U48))/(BW$3-BW$4)*10))),1)</f>
        <v>8.6</v>
      </c>
      <c r="BX48" s="246">
        <f>IF(BW48="x","x",'Indicator Data'!U48/HLOOKUP('Indicator Data'!$U$3,'Population Data'!$C$3:$M$194,ROW()-4,FALSE))</f>
        <v>0.95037848375260014</v>
      </c>
      <c r="BY48" s="176">
        <f t="shared" si="80"/>
        <v>9.5</v>
      </c>
      <c r="BZ48" s="172">
        <f t="shared" si="45"/>
        <v>9.1</v>
      </c>
      <c r="CA48" s="174">
        <f t="shared" si="28"/>
        <v>8.1999999999999993</v>
      </c>
      <c r="CB48" s="176">
        <f>IF('Indicator Data'!BN48="No data","x",ROUND(IF('Indicator Data'!BN48&gt;CB$3,0,IF('Indicator Data'!BN48&lt;CB$4,10,(CB$3-'Indicator Data'!BN48)/(CB$3-CB$4)*10)),1))</f>
        <v>0.9</v>
      </c>
      <c r="CC48" s="176">
        <f>IF('Indicator Data'!BO48="No data","x",ROUND(IF('Indicator Data'!BO48&gt;CC$3,0,IF('Indicator Data'!BO48&lt;CC$4,10,(CC$3-'Indicator Data'!BO48)/(CC$3-CC$4)*10)),1))</f>
        <v>0.9</v>
      </c>
      <c r="CD48" s="176">
        <f>IF('Indicator Data'!AA48="No data","x",ROUND(IF('Indicator Data'!AA48&gt;CD$3,0,IF('Indicator Data'!AA48&lt;CD$4,10,(CD$3-'Indicator Data'!AA48)/(CD$3-CD$4)*10)),1))</f>
        <v>0.7</v>
      </c>
      <c r="CE48" s="172">
        <f t="shared" si="81"/>
        <v>0.8</v>
      </c>
      <c r="CF48" s="176">
        <f>IF('Indicator Data'!V48="No data","x",ROUND(IF(LOG('Indicator Data'!V48)&gt;CF$3,10,IF(LOG('Indicator Data'!V48)&lt;CF$4,0,10-(CF$3-LOG('Indicator Data'!V48))/(CF$3-CF$4)*10)),1))</f>
        <v>6.8</v>
      </c>
      <c r="CG48" s="176">
        <f>IF('Indicator Data'!W48="No data","x",ROUND(IF('Indicator Data'!W48&gt;CG$3,10,IF('Indicator Data'!W48&lt;CG$4,0,10-(CG$3-'Indicator Data'!W48)/(CG$3-CG$4)*10)),1))</f>
        <v>0</v>
      </c>
      <c r="CH48" s="176">
        <f>IF('Indicator Data'!X48="No data","x",ROUND(IF('Indicator Data'!X48&gt;CH$3,10,IF('Indicator Data'!X48&lt;CH$4,0,10-(CH$3-'Indicator Data'!X48)/(CH$3-CH$4)*10)),1))</f>
        <v>7.8</v>
      </c>
      <c r="CI48" s="176">
        <f>IF('Indicator Data'!Y48="No data","x",ROUND(IF('Indicator Data'!Y48&gt;CI$3,10,IF('Indicator Data'!Y48&lt;CI$4,0,10-(CI$3-'Indicator Data'!Y48)/(CI$3-CI$4)*10)),1))</f>
        <v>1.8</v>
      </c>
      <c r="CJ48" s="172">
        <f t="shared" si="46"/>
        <v>4.0999999999999996</v>
      </c>
      <c r="CK48" s="174">
        <f t="shared" si="47"/>
        <v>3</v>
      </c>
      <c r="CL48" s="176">
        <f>IF('Indicator Data'!AD48="No data","x",ROUND(IF('Indicator Data'!AD48&gt;CL$3,10,IF('Indicator Data'!AD48&lt;CL$4,0,10-(CL$3-'Indicator Data'!AD48)/(CL$3-CL$4)*10)),1))</f>
        <v>1.2</v>
      </c>
      <c r="CM48" s="176">
        <f>IF('Indicator Data'!AE48="No data","x",ROUND(IF('Indicator Data'!AE48&gt;CM$3,10,IF('Indicator Data'!AE48&lt;CM$4,0,10-(CM$3-'Indicator Data'!AE48)/(CM$3-CM$4)*10)),1))</f>
        <v>0</v>
      </c>
      <c r="CN48" s="172">
        <f t="shared" si="48"/>
        <v>2.9</v>
      </c>
      <c r="CO48" s="176">
        <f>IF('Indicator Data'!Z48="No data","x",ROUND(IF('Indicator Data'!Z48&gt;CO$3,10,IF('Indicator Data'!Z48&lt;CO$4,0,10-(CO$3-'Indicator Data'!Z48)/(CO$3-CO$4)*10)),1))</f>
        <v>0.1</v>
      </c>
      <c r="CP48" s="172">
        <f t="shared" si="49"/>
        <v>0.7</v>
      </c>
      <c r="CQ48" s="246">
        <f>IF('Indicator Data'!AB48="No data","x",'Indicator Data'!AB48/HLOOKUP('Indicator Date'!$AB46,'Population Data'!$C$3:$M$194,ROW()-4,FALSE))</f>
        <v>9.7817455203118861E-4</v>
      </c>
      <c r="CR48" s="176">
        <f t="shared" si="82"/>
        <v>0.2</v>
      </c>
      <c r="CS48" s="176" t="str">
        <f>IF('Indicator Data'!AC48="No data","x",ROUND(IF('Indicator Data'!AC48&gt;CS$3,0,IF('Indicator Data'!AC48&lt;CS$4,10,(CS$3-'Indicator Data'!AC48)/(CS$3-CS$4)*10)),1))</f>
        <v>x</v>
      </c>
      <c r="CT48" s="172">
        <f t="shared" si="50"/>
        <v>0.2</v>
      </c>
      <c r="CU48" s="174">
        <f t="shared" si="51"/>
        <v>1.3</v>
      </c>
      <c r="CV48" s="175">
        <f t="shared" si="83"/>
        <v>5</v>
      </c>
      <c r="CW48" s="177">
        <f t="shared" si="84"/>
        <v>4.9000000000000004</v>
      </c>
      <c r="CX48" s="175">
        <f>ROUND(IF('Indicator Data'!AF48=0,0,IF('Indicator Data'!AF48&gt;CX$3,10,IF('Indicator Data'!AF48&lt;CX$4,0,10-(CX$3-'Indicator Data'!AF48)/(CX$3-CX$4)*10))),1)</f>
        <v>0.2</v>
      </c>
      <c r="CY48" s="175">
        <f>(ROUND(IF('Indicator Data'!AG48=0,0,IF(LOG('Indicator Data'!AG48)&gt;CY$3,10,IF(LOG('Indicator Data'!AG48)&lt;CY$4,0,10-(CY$3-LOG('Indicator Data'!AG48))/(CY$3-CY$4)*10))),1))</f>
        <v>0</v>
      </c>
      <c r="CZ48" s="177">
        <f t="shared" si="52"/>
        <v>0.1</v>
      </c>
      <c r="DA48" s="11"/>
      <c r="DB48" s="22"/>
    </row>
    <row r="49" spans="1:106">
      <c r="A49" s="179" t="str">
        <f>'Indicator Data'!A49</f>
        <v>Cyprus</v>
      </c>
      <c r="B49" s="180" t="str">
        <f>'Indicator Data'!B49</f>
        <v>CYP</v>
      </c>
      <c r="C49" s="178">
        <f>ROUND(IF('Indicator Data'!C49=0,0.1,IF(LOG('Indicator Data'!C49)&gt;C$3,10,IF(LOG('Indicator Data'!C49)&lt;C$4,0,10-(C$3-LOG('Indicator Data'!C49))/(C$3-C$4)*10))),1)</f>
        <v>4.7</v>
      </c>
      <c r="D49" s="171">
        <f>ROUND(IF('Indicator Data'!D49=0,0.1,IF(LOG('Indicator Data'!D49)&gt;D$3,10,IF(LOG('Indicator Data'!D49)&lt;D$4,0,10-(D$3-LOG('Indicator Data'!D49))/(D$3-D$4)*10))),1)</f>
        <v>5.7</v>
      </c>
      <c r="E49" s="172">
        <f t="shared" si="53"/>
        <v>5.2</v>
      </c>
      <c r="F49" s="172">
        <f>(ROUND(IF('Indicator Data'!E49=0,0,IF(LOG('Indicator Data'!E49)&gt;F$3,10,IF(LOG('Indicator Data'!E49)&lt;F$4,0,10-(F$3-LOG('Indicator Data'!E49))/(F$3-F$4)*10))),1))</f>
        <v>0</v>
      </c>
      <c r="G49" s="172">
        <f>ROUND(IF('Indicator Data'!F49=0,0,IF(LOG('Indicator Data'!F49)&gt;G$3,10,IF(LOG('Indicator Data'!F49)&lt;G$4,0,10-(G$3-LOG('Indicator Data'!F49))/(G$3-G$4)*10))),1)</f>
        <v>2.6</v>
      </c>
      <c r="H49" s="171">
        <f>ROUND(IF('Indicator Data'!G49=0,0,IF(LOG('Indicator Data'!G49)&gt;H$3,10,IF(LOG('Indicator Data'!G49)&lt;H$4,0,10-(H$3-LOG('Indicator Data'!G49))/(H$3-H$4)*10))),1)</f>
        <v>0</v>
      </c>
      <c r="I49" s="171">
        <f>ROUND(IF('Indicator Data'!H49=0,0,IF(LOG('Indicator Data'!H49)&gt;I$3,10,IF(LOG('Indicator Data'!H49)&lt;I$4,0,10-(I$3-LOG('Indicator Data'!H49))/(I$3-I$4)*10))),1)</f>
        <v>0</v>
      </c>
      <c r="J49" s="171">
        <f t="shared" si="54"/>
        <v>0</v>
      </c>
      <c r="K49" s="171">
        <f>ROUND(IF('Indicator Data'!I49=0,0,IF(LOG('Indicator Data'!I49)&gt;K$3,10,IF(LOG('Indicator Data'!I49)&lt;K$4,0,10-(K$3-LOG('Indicator Data'!I49))/(K$3-K$4)*10))),1)</f>
        <v>2.5</v>
      </c>
      <c r="L49" s="172">
        <f>ROUND(IF('Indicator Data'!J49=0,0,IF(LOG('Indicator Data'!J49)&gt;L$3,10,IF(LOG('Indicator Data'!J49)&lt;L$4,0,10-(L$3-LOG('Indicator Data'!J49))/(L$3-L$4)*10))),1)</f>
        <v>0</v>
      </c>
      <c r="M49" s="173">
        <f>'Indicator Data'!C49/HLOOKUP('Indicator Data'!$C$3,'Population Data'!$C$3:$M$194,ROW()-4,FALSE)</f>
        <v>1.9202185683338628E-3</v>
      </c>
      <c r="N49" s="173">
        <f>'Indicator Data'!D49/HLOOKUP('Indicator Data'!$D$3,'Population Data'!$C$3:$M$194,ROW()-4,FALSE)</f>
        <v>1.0023620123863096E-3</v>
      </c>
      <c r="O49" s="245">
        <f>'Indicator Data'!E49/HLOOKUP('Indicator Data'!$E$3,'Population Data'!$C$3:$M$194,ROW()-4,FALSE)</f>
        <v>0</v>
      </c>
      <c r="P49" s="173">
        <f>'Indicator Data'!F49/HLOOKUP('Indicator Data'!$F$3,'Population Data'!$C$3:$M$194,ROW()-4,FALSE)</f>
        <v>1.4817886851334607E-6</v>
      </c>
      <c r="Q49" s="173">
        <f>'Indicator Data'!G49/HLOOKUP('Indicator Data'!$G$3,'Population Data'!$C$3:$M$194,ROW()-4,FALSE)</f>
        <v>0</v>
      </c>
      <c r="R49" s="173">
        <f>'Indicator Data'!H49/HLOOKUP('Indicator Data'!$H$3,'Population Data'!$C$3:$M$194,ROW()-4,FALSE)</f>
        <v>0</v>
      </c>
      <c r="S49" s="173">
        <f>'Indicator Data'!I49/HLOOKUP('Indicator Data'!$I$3,'Population Data'!$C$3:$M$194,ROW()-4,FALSE)</f>
        <v>1.947877259464882E-4</v>
      </c>
      <c r="T49" s="173">
        <f>'Indicator Data'!J49/HLOOKUP('Indicator Date'!$J47,'Population Data'!$C$3:$M$194,ROW()-4,FALSE)</f>
        <v>0</v>
      </c>
      <c r="U49" s="171">
        <f t="shared" si="55"/>
        <v>9.6</v>
      </c>
      <c r="V49" s="171">
        <f t="shared" si="56"/>
        <v>5</v>
      </c>
      <c r="W49" s="172">
        <f t="shared" si="57"/>
        <v>8.1</v>
      </c>
      <c r="X49" s="172">
        <f t="shared" si="33"/>
        <v>0</v>
      </c>
      <c r="Y49" s="172">
        <f t="shared" si="34"/>
        <v>5.0999999999999996</v>
      </c>
      <c r="Z49" s="171">
        <f t="shared" si="58"/>
        <v>0</v>
      </c>
      <c r="AA49" s="171">
        <f t="shared" si="58"/>
        <v>0</v>
      </c>
      <c r="AB49" s="171">
        <f t="shared" si="59"/>
        <v>0</v>
      </c>
      <c r="AC49" s="172">
        <f t="shared" si="35"/>
        <v>3.2</v>
      </c>
      <c r="AD49" s="172">
        <f t="shared" si="36"/>
        <v>0</v>
      </c>
      <c r="AE49" s="171">
        <f>ROUND(IF('Indicator Data'!K49=0,0,IF('Indicator Data'!K49&gt;AE$3,10,IF('Indicator Data'!K49&lt;AE$4,0,10-(AE$3-'Indicator Data'!K49)/(AE$3-AE$4)*10))),1)</f>
        <v>1.9</v>
      </c>
      <c r="AF49" s="174">
        <f t="shared" si="60"/>
        <v>7.2</v>
      </c>
      <c r="AG49" s="174">
        <f t="shared" si="61"/>
        <v>5.4</v>
      </c>
      <c r="AH49" s="172">
        <f t="shared" si="62"/>
        <v>0</v>
      </c>
      <c r="AI49" s="172">
        <f t="shared" si="63"/>
        <v>0</v>
      </c>
      <c r="AJ49" s="174">
        <f t="shared" si="64"/>
        <v>0</v>
      </c>
      <c r="AK49" s="172">
        <f t="shared" si="65"/>
        <v>0</v>
      </c>
      <c r="AL49" s="175">
        <f t="shared" si="66"/>
        <v>6.9</v>
      </c>
      <c r="AM49" s="175">
        <f t="shared" si="67"/>
        <v>0</v>
      </c>
      <c r="AN49" s="175">
        <f t="shared" si="68"/>
        <v>4</v>
      </c>
      <c r="AO49" s="175">
        <f t="shared" si="69"/>
        <v>0</v>
      </c>
      <c r="AP49" s="175">
        <f t="shared" si="70"/>
        <v>2.9</v>
      </c>
      <c r="AQ49" s="174">
        <f t="shared" si="71"/>
        <v>1</v>
      </c>
      <c r="AR49" s="174">
        <f>IF('Indicator Data'!L49="No data","x",IF('Indicator Data'!BW49&lt;1000,"x",ROUND((IF('Indicator Data'!L49&gt;AR$3,10,IF('Indicator Data'!L49&lt;AR$4,0,10-(AR$3-'Indicator Data'!L49)/(AR$3-AR$4)*10))),1)))</f>
        <v>4.2</v>
      </c>
      <c r="AS49" s="175">
        <f t="shared" si="72"/>
        <v>2.6</v>
      </c>
      <c r="AT49" s="176">
        <f>IF('Indicator Data'!M49="No data","x",ROUND(IF('Indicator Data'!M49=0,0,IF(LOG('Indicator Data'!M49)&gt;AT$3,10,IF(LOG('Indicator Data'!M49)&lt;AT$4,0,10-(AT$3-LOG('Indicator Data'!M49))/(AT$3-AT$4)*10))),1))</f>
        <v>0</v>
      </c>
      <c r="AU49" s="246">
        <f>IF(AT49="x","x",'Indicator Data'!M49/HLOOKUP('Indicator Data'!$M$3,'Population Data'!$C$3:$M$194,ROW()-4,FALSE))</f>
        <v>0</v>
      </c>
      <c r="AV49" s="176">
        <f t="shared" si="73"/>
        <v>0</v>
      </c>
      <c r="AW49" s="172">
        <f t="shared" si="37"/>
        <v>0</v>
      </c>
      <c r="AX49" s="176" t="str">
        <f>IF('Indicator Data'!N49="No data","x",ROUND(IF('Indicator Data'!N49=0,0,IF(LOG('Indicator Data'!N49)&gt;AX$3,10,IF(LOG('Indicator Data'!N49)&lt;AX$4,0,10-(AX$3-LOG('Indicator Data'!N49))/(AX$3-AX$4)*10))),1))</f>
        <v>x</v>
      </c>
      <c r="AY49" s="246" t="str">
        <f>IF(AX49="x","x",'Indicator Data'!N49/HLOOKUP('Indicator Data'!$N$3,'Population Data'!$C$3:$M$194,ROW()-4,FALSE))</f>
        <v>x</v>
      </c>
      <c r="AZ49" s="176" t="str">
        <f t="shared" si="74"/>
        <v>x</v>
      </c>
      <c r="BA49" s="172" t="str">
        <f t="shared" si="38"/>
        <v>x</v>
      </c>
      <c r="BB49" s="176" t="str">
        <f>IF('Indicator Data'!O49="No data","x",ROUND(IF('Indicator Data'!O49=0,0,IF(LOG('Indicator Data'!O49)&gt;BB$3,10,IF(LOG('Indicator Data'!O49)&lt;BB$4,0,10-(BB$3-LOG('Indicator Data'!O49))/(BB$3-BB$4)*10))),1))</f>
        <v>x</v>
      </c>
      <c r="BC49" s="246" t="str">
        <f>IF(BB49="x","x",'Indicator Data'!O49/HLOOKUP('Indicator Data'!$O$3,'Population Data'!$C$3:$M$194,ROW()-4,FALSE))</f>
        <v>x</v>
      </c>
      <c r="BD49" s="176" t="str">
        <f t="shared" si="75"/>
        <v>x</v>
      </c>
      <c r="BE49" s="172" t="str">
        <f t="shared" si="39"/>
        <v>x</v>
      </c>
      <c r="BF49" s="176" t="str">
        <f>IF('Indicator Data'!P49="No data","x",ROUND(IF('Indicator Data'!P49=0,0,IF(LOG('Indicator Data'!P49)&gt;BF$3,10,IF(LOG('Indicator Data'!P49)&lt;BF$4,0,10-(BF$3-LOG('Indicator Data'!P49))/(BF$3-BF$4)*10))),1))</f>
        <v>x</v>
      </c>
      <c r="BG49" s="246" t="str">
        <f>IF(BF49="x","x",'Indicator Data'!P49/HLOOKUP('Indicator Data'!$P$3,'Population Data'!$C$3:$M$194,ROW()-4,FALSE))</f>
        <v>x</v>
      </c>
      <c r="BH49" s="176" t="str">
        <f t="shared" si="40"/>
        <v>x</v>
      </c>
      <c r="BI49" s="172" t="str">
        <f t="shared" si="41"/>
        <v>x</v>
      </c>
      <c r="BJ49" s="174">
        <f t="shared" si="42"/>
        <v>0</v>
      </c>
      <c r="BK49" s="176">
        <f>ROUND(IF('Indicator Data'!Q49=0,0,IF(LOG('Indicator Data'!Q49)&gt;BK$3,10,IF(LOG('Indicator Data'!Q49)&lt;BK$4,0,10-(BK$3-LOG('Indicator Data'!Q49))/(BK$3-BK$4)*10))),1)</f>
        <v>0</v>
      </c>
      <c r="BL49" s="224">
        <f>IF(BK49="x","x",'Indicator Data'!Q49/HLOOKUP('Indicator Data'!$Q$3,'Population Data'!$C$3:$M$194,ROW()-4,FALSE))</f>
        <v>0</v>
      </c>
      <c r="BM49" s="176">
        <f t="shared" si="76"/>
        <v>0</v>
      </c>
      <c r="BN49" s="172">
        <f t="shared" si="77"/>
        <v>0</v>
      </c>
      <c r="BO49" s="176">
        <f>ROUND(IF('Indicator Data'!S49=0,0,IF(LOG('Indicator Data'!S49)&gt;BO$3,10,IF(LOG('Indicator Data'!S49)&lt;BO$4,0,10-(BO$3-LOG('Indicator Data'!S49))/(BO$3-BO$4)*10))),1)</f>
        <v>5.2</v>
      </c>
      <c r="BP49" s="246">
        <f>IF(BO49="x","x",'Indicator Data'!S49/HLOOKUP('Indicator Data'!$S$3,'Population Data'!$C$3:$M$194,ROW()-4,FALSE))</f>
        <v>3.1830933151000378E-2</v>
      </c>
      <c r="BQ49" s="176">
        <f t="shared" si="78"/>
        <v>0.4</v>
      </c>
      <c r="BR49" s="172">
        <f t="shared" si="43"/>
        <v>3.2</v>
      </c>
      <c r="BS49" s="176">
        <f>ROUND(IF('Indicator Data'!T49=0,0,IF(LOG('Indicator Data'!T49)&gt;BS$3,10,IF(LOG('Indicator Data'!T49)&lt;BS$4,0,10-(BS$3-LOG('Indicator Data'!T49))/(BS$3-BS$4)*10))),1)</f>
        <v>7.2</v>
      </c>
      <c r="BT49" s="173">
        <f>IF('Indicator Data'!T49/HLOOKUP('Indicator Data'!$T$3,'Population Data'!$C$3:$M$194,ROW()-4,FALSE)&gt;1,1,'Indicator Data'!T49/HLOOKUP('Indicator Data'!$T$3,'Population Data'!$C$3:$M$194,ROW()-4,FALSE))</f>
        <v>0.80455586349506925</v>
      </c>
      <c r="BU49" s="176">
        <f t="shared" si="79"/>
        <v>8</v>
      </c>
      <c r="BV49" s="172">
        <f t="shared" si="44"/>
        <v>7.6</v>
      </c>
      <c r="BW49" s="176">
        <f>ROUND(IF('Indicator Data'!U49=0,0,IF(LOG('Indicator Data'!U49)&gt;BW$3,10,IF(LOG('Indicator Data'!U49)&lt;BW$4,0,10-(BW$3-LOG('Indicator Data'!U49))/(BW$3-BW$4)*10))),1)</f>
        <v>4.2</v>
      </c>
      <c r="BX49" s="246">
        <f>IF(BW49="x","x",'Indicator Data'!U49/HLOOKUP('Indicator Data'!$U$3,'Population Data'!$C$3:$M$194,ROW()-4,FALSE))</f>
        <v>6.7070217374101968E-3</v>
      </c>
      <c r="BY49" s="176">
        <f t="shared" si="80"/>
        <v>0.1</v>
      </c>
      <c r="BZ49" s="172">
        <f t="shared" si="45"/>
        <v>2.4</v>
      </c>
      <c r="CA49" s="174">
        <f t="shared" si="28"/>
        <v>3.9</v>
      </c>
      <c r="CB49" s="176">
        <f>IF('Indicator Data'!BN49="No data","x",ROUND(IF('Indicator Data'!BN49&gt;CB$3,0,IF('Indicator Data'!BN49&lt;CB$4,10,(CB$3-'Indicator Data'!BN49)/(CB$3-CB$4)*10)),1))</f>
        <v>0.1</v>
      </c>
      <c r="CC49" s="176">
        <f>IF('Indicator Data'!BO49="No data","x",ROUND(IF('Indicator Data'!BO49&gt;CC$3,0,IF('Indicator Data'!BO49&lt;CC$4,10,(CC$3-'Indicator Data'!BO49)/(CC$3-CC$4)*10)),1))</f>
        <v>0</v>
      </c>
      <c r="CD49" s="176" t="str">
        <f>IF('Indicator Data'!AA49="No data","x",ROUND(IF('Indicator Data'!AA49&gt;CD$3,0,IF('Indicator Data'!AA49&lt;CD$4,10,(CD$3-'Indicator Data'!AA49)/(CD$3-CD$4)*10)),1))</f>
        <v>x</v>
      </c>
      <c r="CE49" s="172">
        <f t="shared" si="81"/>
        <v>0.1</v>
      </c>
      <c r="CF49" s="176">
        <f>IF('Indicator Data'!V49="No data","x",ROUND(IF(LOG('Indicator Data'!V49)&gt;CF$3,10,IF(LOG('Indicator Data'!V49)&lt;CF$4,0,10-(CF$3-LOG('Indicator Data'!V49))/(CF$3-CF$4)*10)),1))</f>
        <v>7.1</v>
      </c>
      <c r="CG49" s="176">
        <f>IF('Indicator Data'!W49="No data","x",ROUND(IF('Indicator Data'!W49&gt;CG$3,10,IF('Indicator Data'!W49&lt;CG$4,0,10-(CG$3-'Indicator Data'!W49)/(CG$3-CG$4)*10)),1))</f>
        <v>1.6</v>
      </c>
      <c r="CH49" s="176">
        <f>IF('Indicator Data'!X49="No data","x",ROUND(IF('Indicator Data'!X49&gt;CH$3,10,IF('Indicator Data'!X49&lt;CH$4,0,10-(CH$3-'Indicator Data'!X49)/(CH$3-CH$4)*10)),1))</f>
        <v>6.7</v>
      </c>
      <c r="CI49" s="176">
        <f>IF('Indicator Data'!Y49="No data","x",ROUND(IF('Indicator Data'!Y49&gt;CI$3,10,IF('Indicator Data'!Y49&lt;CI$4,0,10-(CI$3-'Indicator Data'!Y49)/(CI$3-CI$4)*10)),1))</f>
        <v>1.9</v>
      </c>
      <c r="CJ49" s="172">
        <f t="shared" si="46"/>
        <v>4.3</v>
      </c>
      <c r="CK49" s="174">
        <f t="shared" si="47"/>
        <v>2.9</v>
      </c>
      <c r="CL49" s="176">
        <f>IF('Indicator Data'!AD49="No data","x",ROUND(IF('Indicator Data'!AD49&gt;CL$3,10,IF('Indicator Data'!AD49&lt;CL$4,0,10-(CL$3-'Indicator Data'!AD49)/(CL$3-CL$4)*10)),1))</f>
        <v>0</v>
      </c>
      <c r="CM49" s="176">
        <f>IF('Indicator Data'!AE49="No data","x",ROUND(IF('Indicator Data'!AE49&gt;CM$3,10,IF('Indicator Data'!AE49&lt;CM$4,0,10-(CM$3-'Indicator Data'!AE49)/(CM$3-CM$4)*10)),1))</f>
        <v>0.3</v>
      </c>
      <c r="CN49" s="172">
        <f t="shared" si="48"/>
        <v>2.9</v>
      </c>
      <c r="CO49" s="176">
        <f>IF('Indicator Data'!Z49="No data","x",ROUND(IF('Indicator Data'!Z49&gt;CO$3,10,IF('Indicator Data'!Z49&lt;CO$4,0,10-(CO$3-'Indicator Data'!Z49)/(CO$3-CO$4)*10)),1))</f>
        <v>0</v>
      </c>
      <c r="CP49" s="172">
        <f t="shared" si="49"/>
        <v>0</v>
      </c>
      <c r="CQ49" s="246">
        <f>IF('Indicator Data'!AB49="No data","x",'Indicator Data'!AB49/HLOOKUP('Indicator Date'!$AB47,'Population Data'!$C$3:$M$194,ROW()-4,FALSE))</f>
        <v>8.3819158943911152E-5</v>
      </c>
      <c r="CR49" s="176">
        <f t="shared" si="82"/>
        <v>9.1999999999999993</v>
      </c>
      <c r="CS49" s="176">
        <f>IF('Indicator Data'!AC49="No data","x",ROUND(IF('Indicator Data'!AC49&gt;CS$3,0,IF('Indicator Data'!AC49&lt;CS$4,10,(CS$3-'Indicator Data'!AC49)/(CS$3-CS$4)*10)),1))</f>
        <v>0</v>
      </c>
      <c r="CT49" s="172">
        <f t="shared" si="50"/>
        <v>4.5999999999999996</v>
      </c>
      <c r="CU49" s="174">
        <f t="shared" si="51"/>
        <v>2.5</v>
      </c>
      <c r="CV49" s="175">
        <f t="shared" si="83"/>
        <v>2.4</v>
      </c>
      <c r="CW49" s="177">
        <f t="shared" si="84"/>
        <v>3</v>
      </c>
      <c r="CX49" s="175">
        <f>ROUND(IF('Indicator Data'!AF49=0,0,IF('Indicator Data'!AF49&gt;CX$3,10,IF('Indicator Data'!AF49&lt;CX$4,0,10-(CX$3-'Indicator Data'!AF49)/(CX$3-CX$4)*10))),1)</f>
        <v>0</v>
      </c>
      <c r="CY49" s="175">
        <f>(ROUND(IF('Indicator Data'!AG49=0,0,IF(LOG('Indicator Data'!AG49)&gt;CY$3,10,IF(LOG('Indicator Data'!AG49)&lt;CY$4,0,10-(CY$3-LOG('Indicator Data'!AG49))/(CY$3-CY$4)*10))),1))</f>
        <v>0</v>
      </c>
      <c r="CZ49" s="177">
        <f t="shared" si="52"/>
        <v>0</v>
      </c>
      <c r="DA49" s="11"/>
      <c r="DB49" s="22"/>
    </row>
    <row r="50" spans="1:106">
      <c r="A50" s="179" t="str">
        <f>'Indicator Data'!A50</f>
        <v>Czech Republic</v>
      </c>
      <c r="B50" s="180" t="str">
        <f>'Indicator Data'!B50</f>
        <v>CZE</v>
      </c>
      <c r="C50" s="178">
        <f>ROUND(IF('Indicator Data'!C50=0,0.1,IF(LOG('Indicator Data'!C50)&gt;C$3,10,IF(LOG('Indicator Data'!C50)&lt;C$4,0,10-(C$3-LOG('Indicator Data'!C50))/(C$3-C$4)*10))),1)</f>
        <v>1.4</v>
      </c>
      <c r="D50" s="171">
        <f>ROUND(IF('Indicator Data'!D50=0,0.1,IF(LOG('Indicator Data'!D50)&gt;D$3,10,IF(LOG('Indicator Data'!D50)&lt;D$4,0,10-(D$3-LOG('Indicator Data'!D50))/(D$3-D$4)*10))),1)</f>
        <v>0.1</v>
      </c>
      <c r="E50" s="172">
        <f t="shared" si="53"/>
        <v>0.8</v>
      </c>
      <c r="F50" s="172">
        <f>(ROUND(IF('Indicator Data'!E50=0,0,IF(LOG('Indicator Data'!E50)&gt;F$3,10,IF(LOG('Indicator Data'!E50)&lt;F$4,0,10-(F$3-LOG('Indicator Data'!E50))/(F$3-F$4)*10))),1))</f>
        <v>5.5</v>
      </c>
      <c r="G50" s="172">
        <f>ROUND(IF('Indicator Data'!F50=0,0,IF(LOG('Indicator Data'!F50)&gt;G$3,10,IF(LOG('Indicator Data'!F50)&lt;G$4,0,10-(G$3-LOG('Indicator Data'!F50))/(G$3-G$4)*10))),1)</f>
        <v>0</v>
      </c>
      <c r="H50" s="171">
        <f>ROUND(IF('Indicator Data'!G50=0,0,IF(LOG('Indicator Data'!G50)&gt;H$3,10,IF(LOG('Indicator Data'!G50)&lt;H$4,0,10-(H$3-LOG('Indicator Data'!G50))/(H$3-H$4)*10))),1)</f>
        <v>0</v>
      </c>
      <c r="I50" s="171">
        <f>ROUND(IF('Indicator Data'!H50=0,0,IF(LOG('Indicator Data'!H50)&gt;I$3,10,IF(LOG('Indicator Data'!H50)&lt;I$4,0,10-(I$3-LOG('Indicator Data'!H50))/(I$3-I$4)*10))),1)</f>
        <v>0</v>
      </c>
      <c r="J50" s="171">
        <f t="shared" si="54"/>
        <v>0</v>
      </c>
      <c r="K50" s="171">
        <f>ROUND(IF('Indicator Data'!I50=0,0,IF(LOG('Indicator Data'!I50)&gt;K$3,10,IF(LOG('Indicator Data'!I50)&lt;K$4,0,10-(K$3-LOG('Indicator Data'!I50))/(K$3-K$4)*10))),1)</f>
        <v>0</v>
      </c>
      <c r="L50" s="172">
        <f>ROUND(IF('Indicator Data'!J50=0,0,IF(LOG('Indicator Data'!J50)&gt;L$3,10,IF(LOG('Indicator Data'!J50)&lt;L$4,0,10-(L$3-LOG('Indicator Data'!J50))/(L$3-L$4)*10))),1)</f>
        <v>0</v>
      </c>
      <c r="M50" s="173">
        <f>'Indicator Data'!C50/HLOOKUP('Indicator Data'!$C$3,'Population Data'!$C$3:$M$194,ROW()-4,FALSE)</f>
        <v>1.5526012031899054E-5</v>
      </c>
      <c r="N50" s="173">
        <f>'Indicator Data'!D50/HLOOKUP('Indicator Data'!$D$3,'Population Data'!$C$3:$M$194,ROW()-4,FALSE)</f>
        <v>0</v>
      </c>
      <c r="O50" s="245">
        <f>'Indicator Data'!E50/HLOOKUP('Indicator Data'!$E$3,'Population Data'!$C$3:$M$194,ROW()-4,FALSE)</f>
        <v>3.5227085672580819E-3</v>
      </c>
      <c r="P50" s="173">
        <f>'Indicator Data'!F50/HLOOKUP('Indicator Data'!$F$3,'Population Data'!$C$3:$M$194,ROW()-4,FALSE)</f>
        <v>0</v>
      </c>
      <c r="Q50" s="173">
        <f>'Indicator Data'!G50/HLOOKUP('Indicator Data'!$G$3,'Population Data'!$C$3:$M$194,ROW()-4,FALSE)</f>
        <v>0</v>
      </c>
      <c r="R50" s="173">
        <f>'Indicator Data'!H50/HLOOKUP('Indicator Data'!$H$3,'Population Data'!$C$3:$M$194,ROW()-4,FALSE)</f>
        <v>0</v>
      </c>
      <c r="S50" s="173">
        <f>'Indicator Data'!I50/HLOOKUP('Indicator Data'!$I$3,'Population Data'!$C$3:$M$194,ROW()-4,FALSE)</f>
        <v>0</v>
      </c>
      <c r="T50" s="173">
        <f>'Indicator Data'!J50/HLOOKUP('Indicator Date'!$J48,'Population Data'!$C$3:$M$194,ROW()-4,FALSE)</f>
        <v>0</v>
      </c>
      <c r="U50" s="171">
        <f t="shared" si="55"/>
        <v>0.1</v>
      </c>
      <c r="V50" s="171">
        <f t="shared" si="56"/>
        <v>0</v>
      </c>
      <c r="W50" s="172">
        <f t="shared" si="57"/>
        <v>0.1</v>
      </c>
      <c r="X50" s="172">
        <f t="shared" si="33"/>
        <v>5.8</v>
      </c>
      <c r="Y50" s="172">
        <f t="shared" si="34"/>
        <v>0</v>
      </c>
      <c r="Z50" s="171">
        <f t="shared" si="58"/>
        <v>0</v>
      </c>
      <c r="AA50" s="171">
        <f t="shared" si="58"/>
        <v>0</v>
      </c>
      <c r="AB50" s="171">
        <f t="shared" si="59"/>
        <v>0</v>
      </c>
      <c r="AC50" s="172">
        <f t="shared" si="35"/>
        <v>0</v>
      </c>
      <c r="AD50" s="172">
        <f t="shared" si="36"/>
        <v>0</v>
      </c>
      <c r="AE50" s="171">
        <f>ROUND(IF('Indicator Data'!K50=0,0,IF('Indicator Data'!K50&gt;AE$3,10,IF('Indicator Data'!K50&lt;AE$4,0,10-(AE$3-'Indicator Data'!K50)/(AE$3-AE$4)*10))),1)</f>
        <v>0</v>
      </c>
      <c r="AF50" s="174">
        <f t="shared" si="60"/>
        <v>0.8</v>
      </c>
      <c r="AG50" s="174">
        <f t="shared" si="61"/>
        <v>0.1</v>
      </c>
      <c r="AH50" s="172">
        <f t="shared" si="62"/>
        <v>0</v>
      </c>
      <c r="AI50" s="172">
        <f t="shared" si="63"/>
        <v>0</v>
      </c>
      <c r="AJ50" s="174">
        <f t="shared" si="64"/>
        <v>0</v>
      </c>
      <c r="AK50" s="172">
        <f t="shared" si="65"/>
        <v>0</v>
      </c>
      <c r="AL50" s="175">
        <f t="shared" si="66"/>
        <v>0.5</v>
      </c>
      <c r="AM50" s="175">
        <f t="shared" si="67"/>
        <v>5.7</v>
      </c>
      <c r="AN50" s="175">
        <f t="shared" si="68"/>
        <v>0</v>
      </c>
      <c r="AO50" s="175">
        <f t="shared" si="69"/>
        <v>0</v>
      </c>
      <c r="AP50" s="175">
        <f t="shared" si="70"/>
        <v>0</v>
      </c>
      <c r="AQ50" s="174">
        <f t="shared" si="71"/>
        <v>0</v>
      </c>
      <c r="AR50" s="174">
        <f>IF('Indicator Data'!L50="No data","x",IF('Indicator Data'!BW50&lt;1000,"x",ROUND((IF('Indicator Data'!L50&gt;AR$3,10,IF('Indicator Data'!L50&lt;AR$4,0,10-(AR$3-'Indicator Data'!L50)/(AR$3-AR$4)*10))),1)))</f>
        <v>2.5</v>
      </c>
      <c r="AS50" s="175">
        <f t="shared" si="72"/>
        <v>1.3</v>
      </c>
      <c r="AT50" s="176">
        <f>IF('Indicator Data'!M50="No data","x",ROUND(IF('Indicator Data'!M50=0,0,IF(LOG('Indicator Data'!M50)&gt;AT$3,10,IF(LOG('Indicator Data'!M50)&lt;AT$4,0,10-(AT$3-LOG('Indicator Data'!M50))/(AT$3-AT$4)*10))),1))</f>
        <v>0</v>
      </c>
      <c r="AU50" s="246">
        <f>IF(AT50="x","x",'Indicator Data'!M50/HLOOKUP('Indicator Data'!$M$3,'Population Data'!$C$3:$M$194,ROW()-4,FALSE))</f>
        <v>0</v>
      </c>
      <c r="AV50" s="176">
        <f t="shared" si="73"/>
        <v>0</v>
      </c>
      <c r="AW50" s="172">
        <f t="shared" si="37"/>
        <v>0</v>
      </c>
      <c r="AX50" s="176" t="str">
        <f>IF('Indicator Data'!N50="No data","x",ROUND(IF('Indicator Data'!N50=0,0,IF(LOG('Indicator Data'!N50)&gt;AX$3,10,IF(LOG('Indicator Data'!N50)&lt;AX$4,0,10-(AX$3-LOG('Indicator Data'!N50))/(AX$3-AX$4)*10))),1))</f>
        <v>x</v>
      </c>
      <c r="AY50" s="246" t="str">
        <f>IF(AX50="x","x",'Indicator Data'!N50/HLOOKUP('Indicator Data'!$N$3,'Population Data'!$C$3:$M$194,ROW()-4,FALSE))</f>
        <v>x</v>
      </c>
      <c r="AZ50" s="176" t="str">
        <f t="shared" si="74"/>
        <v>x</v>
      </c>
      <c r="BA50" s="172" t="str">
        <f t="shared" si="38"/>
        <v>x</v>
      </c>
      <c r="BB50" s="176" t="str">
        <f>IF('Indicator Data'!O50="No data","x",ROUND(IF('Indicator Data'!O50=0,0,IF(LOG('Indicator Data'!O50)&gt;BB$3,10,IF(LOG('Indicator Data'!O50)&lt;BB$4,0,10-(BB$3-LOG('Indicator Data'!O50))/(BB$3-BB$4)*10))),1))</f>
        <v>x</v>
      </c>
      <c r="BC50" s="246" t="str">
        <f>IF(BB50="x","x",'Indicator Data'!O50/HLOOKUP('Indicator Data'!$O$3,'Population Data'!$C$3:$M$194,ROW()-4,FALSE))</f>
        <v>x</v>
      </c>
      <c r="BD50" s="176" t="str">
        <f t="shared" si="75"/>
        <v>x</v>
      </c>
      <c r="BE50" s="172" t="str">
        <f t="shared" si="39"/>
        <v>x</v>
      </c>
      <c r="BF50" s="176" t="str">
        <f>IF('Indicator Data'!P50="No data","x",ROUND(IF('Indicator Data'!P50=0,0,IF(LOG('Indicator Data'!P50)&gt;BF$3,10,IF(LOG('Indicator Data'!P50)&lt;BF$4,0,10-(BF$3-LOG('Indicator Data'!P50))/(BF$3-BF$4)*10))),1))</f>
        <v>x</v>
      </c>
      <c r="BG50" s="246" t="str">
        <f>IF(BF50="x","x",'Indicator Data'!P50/HLOOKUP('Indicator Data'!$P$3,'Population Data'!$C$3:$M$194,ROW()-4,FALSE))</f>
        <v>x</v>
      </c>
      <c r="BH50" s="176" t="str">
        <f t="shared" si="40"/>
        <v>x</v>
      </c>
      <c r="BI50" s="172" t="str">
        <f t="shared" si="41"/>
        <v>x</v>
      </c>
      <c r="BJ50" s="174">
        <f t="shared" si="42"/>
        <v>0</v>
      </c>
      <c r="BK50" s="176">
        <f>ROUND(IF('Indicator Data'!Q50=0,0,IF(LOG('Indicator Data'!Q50)&gt;BK$3,10,IF(LOG('Indicator Data'!Q50)&lt;BK$4,0,10-(BK$3-LOG('Indicator Data'!Q50))/(BK$3-BK$4)*10))),1)</f>
        <v>0</v>
      </c>
      <c r="BL50" s="224">
        <f>IF(BK50="x","x",'Indicator Data'!Q50/HLOOKUP('Indicator Data'!$Q$3,'Population Data'!$C$3:$M$194,ROW()-4,FALSE))</f>
        <v>0</v>
      </c>
      <c r="BM50" s="176">
        <f t="shared" si="76"/>
        <v>0</v>
      </c>
      <c r="BN50" s="172">
        <f t="shared" si="77"/>
        <v>0</v>
      </c>
      <c r="BO50" s="176">
        <f>ROUND(IF('Indicator Data'!S50=0,0,IF(LOG('Indicator Data'!S50)&gt;BO$3,10,IF(LOG('Indicator Data'!S50)&lt;BO$4,0,10-(BO$3-LOG('Indicator Data'!S50))/(BO$3-BO$4)*10))),1)</f>
        <v>0</v>
      </c>
      <c r="BP50" s="246">
        <f>IF(BO50="x","x",'Indicator Data'!S50/HLOOKUP('Indicator Data'!$S$3,'Population Data'!$C$3:$M$194,ROW()-4,FALSE))</f>
        <v>0</v>
      </c>
      <c r="BQ50" s="176">
        <f t="shared" si="78"/>
        <v>0</v>
      </c>
      <c r="BR50" s="172">
        <f t="shared" si="43"/>
        <v>0</v>
      </c>
      <c r="BS50" s="176">
        <f>ROUND(IF('Indicator Data'!T50=0,0,IF(LOG('Indicator Data'!T50)&gt;BS$3,10,IF(LOG('Indicator Data'!T50)&lt;BS$4,0,10-(BS$3-LOG('Indicator Data'!T50))/(BS$3-BS$4)*10))),1)</f>
        <v>0</v>
      </c>
      <c r="BT50" s="173">
        <f>IF('Indicator Data'!T50/HLOOKUP('Indicator Data'!$T$3,'Population Data'!$C$3:$M$194,ROW()-4,FALSE)&gt;1,1,'Indicator Data'!T50/HLOOKUP('Indicator Data'!$T$3,'Population Data'!$C$3:$M$194,ROW()-4,FALSE))</f>
        <v>0</v>
      </c>
      <c r="BU50" s="176">
        <f t="shared" si="79"/>
        <v>0</v>
      </c>
      <c r="BV50" s="172">
        <f t="shared" si="44"/>
        <v>0</v>
      </c>
      <c r="BW50" s="176">
        <f>ROUND(IF('Indicator Data'!U50=0,0,IF(LOG('Indicator Data'!U50)&gt;BW$3,10,IF(LOG('Indicator Data'!U50)&lt;BW$4,0,10-(BW$3-LOG('Indicator Data'!U50))/(BW$3-BW$4)*10))),1)</f>
        <v>0</v>
      </c>
      <c r="BX50" s="246">
        <f>IF(BW50="x","x",'Indicator Data'!U50/HLOOKUP('Indicator Data'!$U$3,'Population Data'!$C$3:$M$194,ROW()-4,FALSE))</f>
        <v>0</v>
      </c>
      <c r="BY50" s="176">
        <f t="shared" si="80"/>
        <v>0</v>
      </c>
      <c r="BZ50" s="172">
        <f t="shared" si="45"/>
        <v>0</v>
      </c>
      <c r="CA50" s="174">
        <f t="shared" si="28"/>
        <v>0</v>
      </c>
      <c r="CB50" s="176">
        <f>IF('Indicator Data'!BN50="No data","x",ROUND(IF('Indicator Data'!BN50&gt;CB$3,0,IF('Indicator Data'!BN50&lt;CB$4,10,(CB$3-'Indicator Data'!BN50)/(CB$3-CB$4)*10)),1))</f>
        <v>0.1</v>
      </c>
      <c r="CC50" s="176">
        <f>IF('Indicator Data'!BO50="No data","x",ROUND(IF('Indicator Data'!BO50&gt;CC$3,0,IF('Indicator Data'!BO50&lt;CC$4,10,(CC$3-'Indicator Data'!BO50)/(CC$3-CC$4)*10)),1))</f>
        <v>0</v>
      </c>
      <c r="CD50" s="176" t="str">
        <f>IF('Indicator Data'!AA50="No data","x",ROUND(IF('Indicator Data'!AA50&gt;CD$3,0,IF('Indicator Data'!AA50&lt;CD$4,10,(CD$3-'Indicator Data'!AA50)/(CD$3-CD$4)*10)),1))</f>
        <v>x</v>
      </c>
      <c r="CE50" s="172">
        <f t="shared" si="81"/>
        <v>0.1</v>
      </c>
      <c r="CF50" s="176">
        <f>IF('Indicator Data'!V50="No data","x",ROUND(IF(LOG('Indicator Data'!V50)&gt;CF$3,10,IF(LOG('Indicator Data'!V50)&lt;CF$4,0,10-(CF$3-LOG('Indicator Data'!V50))/(CF$3-CF$4)*10)),1))</f>
        <v>7.1</v>
      </c>
      <c r="CG50" s="176">
        <f>IF('Indicator Data'!W50="No data","x",ROUND(IF('Indicator Data'!W50&gt;CG$3,10,IF('Indicator Data'!W50&lt;CG$4,0,10-(CG$3-'Indicator Data'!W50)/(CG$3-CG$4)*10)),1))</f>
        <v>4.2</v>
      </c>
      <c r="CH50" s="176">
        <f>IF('Indicator Data'!X50="No data","x",ROUND(IF('Indicator Data'!X50&gt;CH$3,10,IF('Indicator Data'!X50&lt;CH$4,0,10-(CH$3-'Indicator Data'!X50)/(CH$3-CH$4)*10)),1))</f>
        <v>7.5</v>
      </c>
      <c r="CI50" s="176">
        <f>IF('Indicator Data'!Y50="No data","x",ROUND(IF('Indicator Data'!Y50&gt;CI$3,10,IF('Indicator Data'!Y50&lt;CI$4,0,10-(CI$3-'Indicator Data'!Y50)/(CI$3-CI$4)*10)),1))</f>
        <v>1</v>
      </c>
      <c r="CJ50" s="172">
        <f t="shared" si="46"/>
        <v>5</v>
      </c>
      <c r="CK50" s="174">
        <f t="shared" si="47"/>
        <v>3.4</v>
      </c>
      <c r="CL50" s="176">
        <f>IF('Indicator Data'!AD50="No data","x",ROUND(IF('Indicator Data'!AD50&gt;CL$3,10,IF('Indicator Data'!AD50&lt;CL$4,0,10-(CL$3-'Indicator Data'!AD50)/(CL$3-CL$4)*10)),1))</f>
        <v>0</v>
      </c>
      <c r="CM50" s="176">
        <f>IF('Indicator Data'!AE50="No data","x",ROUND(IF('Indicator Data'!AE50&gt;CM$3,10,IF('Indicator Data'!AE50&lt;CM$4,0,10-(CM$3-'Indicator Data'!AE50)/(CM$3-CM$4)*10)),1))</f>
        <v>0</v>
      </c>
      <c r="CN50" s="172">
        <f t="shared" si="48"/>
        <v>3.3</v>
      </c>
      <c r="CO50" s="176">
        <f>IF('Indicator Data'!Z50="No data","x",ROUND(IF('Indicator Data'!Z50&gt;CO$3,10,IF('Indicator Data'!Z50&lt;CO$4,0,10-(CO$3-'Indicator Data'!Z50)/(CO$3-CO$4)*10)),1))</f>
        <v>0</v>
      </c>
      <c r="CP50" s="172">
        <f t="shared" si="49"/>
        <v>0</v>
      </c>
      <c r="CQ50" s="246">
        <f>IF('Indicator Data'!AB50="No data","x",'Indicator Data'!AB50/HLOOKUP('Indicator Date'!$AB48,'Population Data'!$C$3:$M$194,ROW()-4,FALSE))</f>
        <v>3.6794604394416522E-4</v>
      </c>
      <c r="CR50" s="176">
        <f t="shared" si="82"/>
        <v>6.3</v>
      </c>
      <c r="CS50" s="176" t="str">
        <f>IF('Indicator Data'!AC50="No data","x",ROUND(IF('Indicator Data'!AC50&gt;CS$3,0,IF('Indicator Data'!AC50&lt;CS$4,10,(CS$3-'Indicator Data'!AC50)/(CS$3-CS$4)*10)),1))</f>
        <v>x</v>
      </c>
      <c r="CT50" s="172">
        <f t="shared" si="50"/>
        <v>6.3</v>
      </c>
      <c r="CU50" s="174">
        <f t="shared" si="51"/>
        <v>3.2</v>
      </c>
      <c r="CV50" s="175">
        <f t="shared" si="83"/>
        <v>1.8</v>
      </c>
      <c r="CW50" s="177">
        <f t="shared" si="84"/>
        <v>1.6</v>
      </c>
      <c r="CX50" s="175">
        <f>ROUND(IF('Indicator Data'!AF50=0,0,IF('Indicator Data'!AF50&gt;CX$3,10,IF('Indicator Data'!AF50&lt;CX$4,0,10-(CX$3-'Indicator Data'!AF50)/(CX$3-CX$4)*10))),1)</f>
        <v>0.1</v>
      </c>
      <c r="CY50" s="175">
        <f>(ROUND(IF('Indicator Data'!AG50=0,0,IF(LOG('Indicator Data'!AG50)&gt;CY$3,10,IF(LOG('Indicator Data'!AG50)&lt;CY$4,0,10-(CY$3-LOG('Indicator Data'!AG50))/(CY$3-CY$4)*10))),1))</f>
        <v>0</v>
      </c>
      <c r="CZ50" s="177">
        <f t="shared" si="52"/>
        <v>0.1</v>
      </c>
      <c r="DA50" s="11"/>
      <c r="DB50" s="22"/>
    </row>
    <row r="51" spans="1:106">
      <c r="A51" s="179" t="str">
        <f>'Indicator Data'!A51</f>
        <v>Denmark</v>
      </c>
      <c r="B51" s="180" t="str">
        <f>'Indicator Data'!B51</f>
        <v>DNK</v>
      </c>
      <c r="C51" s="178">
        <f>ROUND(IF('Indicator Data'!C51=0,0.1,IF(LOG('Indicator Data'!C51)&gt;C$3,10,IF(LOG('Indicator Data'!C51)&lt;C$4,0,10-(C$3-LOG('Indicator Data'!C51))/(C$3-C$4)*10))),1)</f>
        <v>0.1</v>
      </c>
      <c r="D51" s="171">
        <f>ROUND(IF('Indicator Data'!D51=0,0.1,IF(LOG('Indicator Data'!D51)&gt;D$3,10,IF(LOG('Indicator Data'!D51)&lt;D$4,0,10-(D$3-LOG('Indicator Data'!D51))/(D$3-D$4)*10))),1)</f>
        <v>0.1</v>
      </c>
      <c r="E51" s="172">
        <f t="shared" si="53"/>
        <v>0.1</v>
      </c>
      <c r="F51" s="172">
        <f>(ROUND(IF('Indicator Data'!E51=0,0,IF(LOG('Indicator Data'!E51)&gt;F$3,10,IF(LOG('Indicator Data'!E51)&lt;F$4,0,10-(F$3-LOG('Indicator Data'!E51))/(F$3-F$4)*10))),1))</f>
        <v>0</v>
      </c>
      <c r="G51" s="172">
        <f>ROUND(IF('Indicator Data'!F51=0,0,IF(LOG('Indicator Data'!F51)&gt;G$3,10,IF(LOG('Indicator Data'!F51)&lt;G$4,0,10-(G$3-LOG('Indicator Data'!F51))/(G$3-G$4)*10))),1)</f>
        <v>0</v>
      </c>
      <c r="H51" s="171">
        <f>ROUND(IF('Indicator Data'!G51=0,0,IF(LOG('Indicator Data'!G51)&gt;H$3,10,IF(LOG('Indicator Data'!G51)&lt;H$4,0,10-(H$3-LOG('Indicator Data'!G51))/(H$3-H$4)*10))),1)</f>
        <v>0</v>
      </c>
      <c r="I51" s="171">
        <f>ROUND(IF('Indicator Data'!H51=0,0,IF(LOG('Indicator Data'!H51)&gt;I$3,10,IF(LOG('Indicator Data'!H51)&lt;I$4,0,10-(I$3-LOG('Indicator Data'!H51))/(I$3-I$4)*10))),1)</f>
        <v>0</v>
      </c>
      <c r="J51" s="171">
        <f t="shared" si="54"/>
        <v>0</v>
      </c>
      <c r="K51" s="171">
        <f>ROUND(IF('Indicator Data'!I51=0,0,IF(LOG('Indicator Data'!I51)&gt;K$3,10,IF(LOG('Indicator Data'!I51)&lt;K$4,0,10-(K$3-LOG('Indicator Data'!I51))/(K$3-K$4)*10))),1)</f>
        <v>7.1</v>
      </c>
      <c r="L51" s="172">
        <f>ROUND(IF('Indicator Data'!J51=0,0,IF(LOG('Indicator Data'!J51)&gt;L$3,10,IF(LOG('Indicator Data'!J51)&lt;L$4,0,10-(L$3-LOG('Indicator Data'!J51))/(L$3-L$4)*10))),1)</f>
        <v>0</v>
      </c>
      <c r="M51" s="173">
        <f>'Indicator Data'!C51/HLOOKUP('Indicator Data'!$C$3,'Population Data'!$C$3:$M$194,ROW()-4,FALSE)</f>
        <v>0</v>
      </c>
      <c r="N51" s="173">
        <f>'Indicator Data'!D51/HLOOKUP('Indicator Data'!$D$3,'Population Data'!$C$3:$M$194,ROW()-4,FALSE)</f>
        <v>0</v>
      </c>
      <c r="O51" s="245">
        <f>'Indicator Data'!E51/HLOOKUP('Indicator Data'!$E$3,'Population Data'!$C$3:$M$194,ROW()-4,FALSE)</f>
        <v>0</v>
      </c>
      <c r="P51" s="173">
        <f>'Indicator Data'!F51/HLOOKUP('Indicator Data'!$F$3,'Population Data'!$C$3:$M$194,ROW()-4,FALSE)</f>
        <v>0</v>
      </c>
      <c r="Q51" s="173">
        <f>'Indicator Data'!G51/HLOOKUP('Indicator Data'!$G$3,'Population Data'!$C$3:$M$194,ROW()-4,FALSE)</f>
        <v>0</v>
      </c>
      <c r="R51" s="173">
        <f>'Indicator Data'!H51/HLOOKUP('Indicator Data'!$H$3,'Population Data'!$C$3:$M$194,ROW()-4,FALSE)</f>
        <v>0</v>
      </c>
      <c r="S51" s="173">
        <f>'Indicator Data'!I51/HLOOKUP('Indicator Data'!$I$3,'Population Data'!$C$3:$M$194,ROW()-4,FALSE)</f>
        <v>4.0193285723292907E-3</v>
      </c>
      <c r="T51" s="173">
        <f>'Indicator Data'!J51/HLOOKUP('Indicator Date'!$J49,'Population Data'!$C$3:$M$194,ROW()-4,FALSE)</f>
        <v>0</v>
      </c>
      <c r="U51" s="171">
        <f t="shared" si="55"/>
        <v>0</v>
      </c>
      <c r="V51" s="171">
        <f t="shared" si="56"/>
        <v>0</v>
      </c>
      <c r="W51" s="172">
        <f t="shared" si="57"/>
        <v>0</v>
      </c>
      <c r="X51" s="172">
        <f t="shared" si="33"/>
        <v>0</v>
      </c>
      <c r="Y51" s="172">
        <f t="shared" si="34"/>
        <v>0</v>
      </c>
      <c r="Z51" s="171">
        <f t="shared" si="58"/>
        <v>0</v>
      </c>
      <c r="AA51" s="171">
        <f t="shared" si="58"/>
        <v>0</v>
      </c>
      <c r="AB51" s="171">
        <f t="shared" si="59"/>
        <v>0</v>
      </c>
      <c r="AC51" s="172">
        <f t="shared" si="35"/>
        <v>7</v>
      </c>
      <c r="AD51" s="172">
        <f t="shared" si="36"/>
        <v>0</v>
      </c>
      <c r="AE51" s="171">
        <f>ROUND(IF('Indicator Data'!K51=0,0,IF('Indicator Data'!K51&gt;AE$3,10,IF('Indicator Data'!K51&lt;AE$4,0,10-(AE$3-'Indicator Data'!K51)/(AE$3-AE$4)*10))),1)</f>
        <v>1</v>
      </c>
      <c r="AF51" s="174">
        <f t="shared" si="60"/>
        <v>0.1</v>
      </c>
      <c r="AG51" s="174">
        <f t="shared" si="61"/>
        <v>0.1</v>
      </c>
      <c r="AH51" s="172">
        <f t="shared" si="62"/>
        <v>0</v>
      </c>
      <c r="AI51" s="172">
        <f t="shared" si="63"/>
        <v>0</v>
      </c>
      <c r="AJ51" s="174">
        <f t="shared" si="64"/>
        <v>0</v>
      </c>
      <c r="AK51" s="172">
        <f t="shared" si="65"/>
        <v>0</v>
      </c>
      <c r="AL51" s="175">
        <f t="shared" si="66"/>
        <v>0.1</v>
      </c>
      <c r="AM51" s="175">
        <f t="shared" si="67"/>
        <v>0</v>
      </c>
      <c r="AN51" s="175">
        <f t="shared" si="68"/>
        <v>0</v>
      </c>
      <c r="AO51" s="175">
        <f t="shared" si="69"/>
        <v>0</v>
      </c>
      <c r="AP51" s="175">
        <f t="shared" si="70"/>
        <v>7.1</v>
      </c>
      <c r="AQ51" s="174">
        <f t="shared" si="71"/>
        <v>0.5</v>
      </c>
      <c r="AR51" s="174">
        <f>IF('Indicator Data'!L51="No data","x",IF('Indicator Data'!BW51&lt;1000,"x",ROUND((IF('Indicator Data'!L51&gt;AR$3,10,IF('Indicator Data'!L51&lt;AR$4,0,10-(AR$3-'Indicator Data'!L51)/(AR$3-AR$4)*10))),1)))</f>
        <v>5.8</v>
      </c>
      <c r="AS51" s="175">
        <f t="shared" si="72"/>
        <v>3.2</v>
      </c>
      <c r="AT51" s="176">
        <f>IF('Indicator Data'!M51="No data","x",ROUND(IF('Indicator Data'!M51=0,0,IF(LOG('Indicator Data'!M51)&gt;AT$3,10,IF(LOG('Indicator Data'!M51)&lt;AT$4,0,10-(AT$3-LOG('Indicator Data'!M51))/(AT$3-AT$4)*10))),1))</f>
        <v>0</v>
      </c>
      <c r="AU51" s="246">
        <f>IF(AT51="x","x",'Indicator Data'!M51/HLOOKUP('Indicator Data'!$M$3,'Population Data'!$C$3:$M$194,ROW()-4,FALSE))</f>
        <v>0</v>
      </c>
      <c r="AV51" s="176">
        <f t="shared" si="73"/>
        <v>0</v>
      </c>
      <c r="AW51" s="172">
        <f t="shared" si="37"/>
        <v>0</v>
      </c>
      <c r="AX51" s="176" t="str">
        <f>IF('Indicator Data'!N51="No data","x",ROUND(IF('Indicator Data'!N51=0,0,IF(LOG('Indicator Data'!N51)&gt;AX$3,10,IF(LOG('Indicator Data'!N51)&lt;AX$4,0,10-(AX$3-LOG('Indicator Data'!N51))/(AX$3-AX$4)*10))),1))</f>
        <v>x</v>
      </c>
      <c r="AY51" s="246" t="str">
        <f>IF(AX51="x","x",'Indicator Data'!N51/HLOOKUP('Indicator Data'!$N$3,'Population Data'!$C$3:$M$194,ROW()-4,FALSE))</f>
        <v>x</v>
      </c>
      <c r="AZ51" s="176" t="str">
        <f t="shared" si="74"/>
        <v>x</v>
      </c>
      <c r="BA51" s="172" t="str">
        <f t="shared" si="38"/>
        <v>x</v>
      </c>
      <c r="BB51" s="176" t="str">
        <f>IF('Indicator Data'!O51="No data","x",ROUND(IF('Indicator Data'!O51=0,0,IF(LOG('Indicator Data'!O51)&gt;BB$3,10,IF(LOG('Indicator Data'!O51)&lt;BB$4,0,10-(BB$3-LOG('Indicator Data'!O51))/(BB$3-BB$4)*10))),1))</f>
        <v>x</v>
      </c>
      <c r="BC51" s="246" t="str">
        <f>IF(BB51="x","x",'Indicator Data'!O51/HLOOKUP('Indicator Data'!$O$3,'Population Data'!$C$3:$M$194,ROW()-4,FALSE))</f>
        <v>x</v>
      </c>
      <c r="BD51" s="176" t="str">
        <f t="shared" si="75"/>
        <v>x</v>
      </c>
      <c r="BE51" s="172" t="str">
        <f t="shared" si="39"/>
        <v>x</v>
      </c>
      <c r="BF51" s="176" t="str">
        <f>IF('Indicator Data'!P51="No data","x",ROUND(IF('Indicator Data'!P51=0,0,IF(LOG('Indicator Data'!P51)&gt;BF$3,10,IF(LOG('Indicator Data'!P51)&lt;BF$4,0,10-(BF$3-LOG('Indicator Data'!P51))/(BF$3-BF$4)*10))),1))</f>
        <v>x</v>
      </c>
      <c r="BG51" s="246" t="str">
        <f>IF(BF51="x","x",'Indicator Data'!P51/HLOOKUP('Indicator Data'!$P$3,'Population Data'!$C$3:$M$194,ROW()-4,FALSE))</f>
        <v>x</v>
      </c>
      <c r="BH51" s="176" t="str">
        <f t="shared" si="40"/>
        <v>x</v>
      </c>
      <c r="BI51" s="172" t="str">
        <f t="shared" si="41"/>
        <v>x</v>
      </c>
      <c r="BJ51" s="174">
        <f t="shared" si="42"/>
        <v>0</v>
      </c>
      <c r="BK51" s="176">
        <f>ROUND(IF('Indicator Data'!Q51=0,0,IF(LOG('Indicator Data'!Q51)&gt;BK$3,10,IF(LOG('Indicator Data'!Q51)&lt;BK$4,0,10-(BK$3-LOG('Indicator Data'!Q51))/(BK$3-BK$4)*10))),1)</f>
        <v>0</v>
      </c>
      <c r="BL51" s="224">
        <f>IF(BK51="x","x",'Indicator Data'!Q51/HLOOKUP('Indicator Data'!$Q$3,'Population Data'!$C$3:$M$194,ROW()-4,FALSE))</f>
        <v>0</v>
      </c>
      <c r="BM51" s="176">
        <f t="shared" si="76"/>
        <v>0</v>
      </c>
      <c r="BN51" s="172">
        <f t="shared" si="77"/>
        <v>0</v>
      </c>
      <c r="BO51" s="176">
        <f>ROUND(IF('Indicator Data'!S51=0,0,IF(LOG('Indicator Data'!S51)&gt;BO$3,10,IF(LOG('Indicator Data'!S51)&lt;BO$4,0,10-(BO$3-LOG('Indicator Data'!S51))/(BO$3-BO$4)*10))),1)</f>
        <v>0</v>
      </c>
      <c r="BP51" s="246">
        <f>IF(BO51="x","x",'Indicator Data'!S51/HLOOKUP('Indicator Data'!$S$3,'Population Data'!$C$3:$M$194,ROW()-4,FALSE))</f>
        <v>0</v>
      </c>
      <c r="BQ51" s="176">
        <f t="shared" si="78"/>
        <v>0</v>
      </c>
      <c r="BR51" s="172">
        <f t="shared" si="43"/>
        <v>0</v>
      </c>
      <c r="BS51" s="176">
        <f>ROUND(IF('Indicator Data'!T51=0,0,IF(LOG('Indicator Data'!T51)&gt;BS$3,10,IF(LOG('Indicator Data'!T51)&lt;BS$4,0,10-(BS$3-LOG('Indicator Data'!T51))/(BS$3-BS$4)*10))),1)</f>
        <v>0</v>
      </c>
      <c r="BT51" s="173">
        <f>IF('Indicator Data'!T51/HLOOKUP('Indicator Data'!$T$3,'Population Data'!$C$3:$M$194,ROW()-4,FALSE)&gt;1,1,'Indicator Data'!T51/HLOOKUP('Indicator Data'!$T$3,'Population Data'!$C$3:$M$194,ROW()-4,FALSE))</f>
        <v>0</v>
      </c>
      <c r="BU51" s="176">
        <f t="shared" si="79"/>
        <v>0</v>
      </c>
      <c r="BV51" s="172">
        <f t="shared" si="44"/>
        <v>0</v>
      </c>
      <c r="BW51" s="176">
        <f>ROUND(IF('Indicator Data'!U51=0,0,IF(LOG('Indicator Data'!U51)&gt;BW$3,10,IF(LOG('Indicator Data'!U51)&lt;BW$4,0,10-(BW$3-LOG('Indicator Data'!U51))/(BW$3-BW$4)*10))),1)</f>
        <v>0</v>
      </c>
      <c r="BX51" s="246">
        <f>IF(BW51="x","x",'Indicator Data'!U51/HLOOKUP('Indicator Data'!$U$3,'Population Data'!$C$3:$M$194,ROW()-4,FALSE))</f>
        <v>0</v>
      </c>
      <c r="BY51" s="176">
        <f t="shared" si="80"/>
        <v>0</v>
      </c>
      <c r="BZ51" s="172">
        <f t="shared" si="45"/>
        <v>0</v>
      </c>
      <c r="CA51" s="174">
        <f t="shared" si="28"/>
        <v>0</v>
      </c>
      <c r="CB51" s="176">
        <f>IF('Indicator Data'!BN51="No data","x",ROUND(IF('Indicator Data'!BN51&gt;CB$3,0,IF('Indicator Data'!BN51&lt;CB$4,10,(CB$3-'Indicator Data'!BN51)/(CB$3-CB$4)*10)),1))</f>
        <v>0</v>
      </c>
      <c r="CC51" s="176">
        <f>IF('Indicator Data'!BO51="No data","x",ROUND(IF('Indicator Data'!BO51&gt;CC$3,0,IF('Indicator Data'!BO51&lt;CC$4,10,(CC$3-'Indicator Data'!BO51)/(CC$3-CC$4)*10)),1))</f>
        <v>0</v>
      </c>
      <c r="CD51" s="176" t="str">
        <f>IF('Indicator Data'!AA51="No data","x",ROUND(IF('Indicator Data'!AA51&gt;CD$3,0,IF('Indicator Data'!AA51&lt;CD$4,10,(CD$3-'Indicator Data'!AA51)/(CD$3-CD$4)*10)),1))</f>
        <v>x</v>
      </c>
      <c r="CE51" s="172">
        <f t="shared" si="81"/>
        <v>0</v>
      </c>
      <c r="CF51" s="176">
        <f>IF('Indicator Data'!V51="No data","x",ROUND(IF(LOG('Indicator Data'!V51)&gt;CF$3,10,IF(LOG('Indicator Data'!V51)&lt;CF$4,0,10-(CF$3-LOG('Indicator Data'!V51))/(CF$3-CF$4)*10)),1))</f>
        <v>7.2</v>
      </c>
      <c r="CG51" s="176">
        <f>IF('Indicator Data'!W51="No data","x",ROUND(IF('Indicator Data'!W51&gt;CG$3,10,IF('Indicator Data'!W51&lt;CG$4,0,10-(CG$3-'Indicator Data'!W51)/(CG$3-CG$4)*10)),1))</f>
        <v>1.8</v>
      </c>
      <c r="CH51" s="176">
        <f>IF('Indicator Data'!X51="No data","x",ROUND(IF('Indicator Data'!X51&gt;CH$3,10,IF('Indicator Data'!X51&lt;CH$4,0,10-(CH$3-'Indicator Data'!X51)/(CH$3-CH$4)*10)),1))</f>
        <v>8.8000000000000007</v>
      </c>
      <c r="CI51" s="176" t="str">
        <f>IF('Indicator Data'!Y51="No data","x",ROUND(IF('Indicator Data'!Y51&gt;CI$3,10,IF('Indicator Data'!Y51&lt;CI$4,0,10-(CI$3-'Indicator Data'!Y51)/(CI$3-CI$4)*10)),1))</f>
        <v>x</v>
      </c>
      <c r="CJ51" s="172">
        <f t="shared" si="46"/>
        <v>5.9</v>
      </c>
      <c r="CK51" s="174">
        <f t="shared" si="47"/>
        <v>3.9</v>
      </c>
      <c r="CL51" s="176">
        <f>IF('Indicator Data'!AD51="No data","x",ROUND(IF('Indicator Data'!AD51&gt;CL$3,10,IF('Indicator Data'!AD51&lt;CL$4,0,10-(CL$3-'Indicator Data'!AD51)/(CL$3-CL$4)*10)),1))</f>
        <v>0</v>
      </c>
      <c r="CM51" s="176">
        <f>IF('Indicator Data'!AE51="No data","x",ROUND(IF('Indicator Data'!AE51&gt;CM$3,10,IF('Indicator Data'!AE51&lt;CM$4,0,10-(CM$3-'Indicator Data'!AE51)/(CM$3-CM$4)*10)),1))</f>
        <v>0.1</v>
      </c>
      <c r="CN51" s="172">
        <f t="shared" si="48"/>
        <v>3.6</v>
      </c>
      <c r="CO51" s="176">
        <f>IF('Indicator Data'!Z51="No data","x",ROUND(IF('Indicator Data'!Z51&gt;CO$3,10,IF('Indicator Data'!Z51&lt;CO$4,0,10-(CO$3-'Indicator Data'!Z51)/(CO$3-CO$4)*10)),1))</f>
        <v>0</v>
      </c>
      <c r="CP51" s="172">
        <f t="shared" si="49"/>
        <v>0</v>
      </c>
      <c r="CQ51" s="246">
        <f>IF('Indicator Data'!AB51="No data","x",'Indicator Data'!AB51/HLOOKUP('Indicator Date'!$AB49,'Population Data'!$C$3:$M$194,ROW()-4,FALSE))</f>
        <v>3.2601046771057069E-4</v>
      </c>
      <c r="CR51" s="176">
        <f t="shared" si="82"/>
        <v>6.7</v>
      </c>
      <c r="CS51" s="176">
        <f>IF('Indicator Data'!AC51="No data","x",ROUND(IF('Indicator Data'!AC51&gt;CS$3,0,IF('Indicator Data'!AC51&lt;CS$4,10,(CS$3-'Indicator Data'!AC51)/(CS$3-CS$4)*10)),1))</f>
        <v>0</v>
      </c>
      <c r="CT51" s="172">
        <f t="shared" si="50"/>
        <v>3.4</v>
      </c>
      <c r="CU51" s="174">
        <f t="shared" si="51"/>
        <v>2.2999999999999998</v>
      </c>
      <c r="CV51" s="175">
        <f t="shared" si="83"/>
        <v>1.7</v>
      </c>
      <c r="CW51" s="177">
        <f t="shared" si="84"/>
        <v>2.2000000000000002</v>
      </c>
      <c r="CX51" s="175">
        <f>ROUND(IF('Indicator Data'!AF51=0,0,IF('Indicator Data'!AF51&gt;CX$3,10,IF('Indicator Data'!AF51&lt;CX$4,0,10-(CX$3-'Indicator Data'!AF51)/(CX$3-CX$4)*10))),1)</f>
        <v>0.1</v>
      </c>
      <c r="CY51" s="175">
        <f>(ROUND(IF('Indicator Data'!AG51=0,0,IF(LOG('Indicator Data'!AG51)&gt;CY$3,10,IF(LOG('Indicator Data'!AG51)&lt;CY$4,0,10-(CY$3-LOG('Indicator Data'!AG51))/(CY$3-CY$4)*10))),1))</f>
        <v>0</v>
      </c>
      <c r="CZ51" s="177">
        <f t="shared" si="52"/>
        <v>0.1</v>
      </c>
      <c r="DA51" s="11"/>
      <c r="DB51" s="22"/>
    </row>
    <row r="52" spans="1:106">
      <c r="A52" s="179" t="str">
        <f>'Indicator Data'!A52</f>
        <v>Djibouti</v>
      </c>
      <c r="B52" s="180" t="str">
        <f>'Indicator Data'!B52</f>
        <v>DJI</v>
      </c>
      <c r="C52" s="178">
        <f>ROUND(IF('Indicator Data'!C52=0,0.1,IF(LOG('Indicator Data'!C52)&gt;C$3,10,IF(LOG('Indicator Data'!C52)&lt;C$4,0,10-(C$3-LOG('Indicator Data'!C52))/(C$3-C$4)*10))),1)</f>
        <v>4.5999999999999996</v>
      </c>
      <c r="D52" s="171">
        <f>ROUND(IF('Indicator Data'!D52=0,0.1,IF(LOG('Indicator Data'!D52)&gt;D$3,10,IF(LOG('Indicator Data'!D52)&lt;D$4,0,10-(D$3-LOG('Indicator Data'!D52))/(D$3-D$4)*10))),1)</f>
        <v>0.1</v>
      </c>
      <c r="E52" s="172">
        <f t="shared" si="53"/>
        <v>2.6</v>
      </c>
      <c r="F52" s="172">
        <f>(ROUND(IF('Indicator Data'!E52=0,0,IF(LOG('Indicator Data'!E52)&gt;F$3,10,IF(LOG('Indicator Data'!E52)&lt;F$4,0,10-(F$3-LOG('Indicator Data'!E52))/(F$3-F$4)*10))),1))</f>
        <v>0</v>
      </c>
      <c r="G52" s="172">
        <f>ROUND(IF('Indicator Data'!F52=0,0,IF(LOG('Indicator Data'!F52)&gt;G$3,10,IF(LOG('Indicator Data'!F52)&lt;G$4,0,10-(G$3-LOG('Indicator Data'!F52))/(G$3-G$4)*10))),1)</f>
        <v>3.5</v>
      </c>
      <c r="H52" s="171">
        <f>ROUND(IF('Indicator Data'!G52=0,0,IF(LOG('Indicator Data'!G52)&gt;H$3,10,IF(LOG('Indicator Data'!G52)&lt;H$4,0,10-(H$3-LOG('Indicator Data'!G52))/(H$3-H$4)*10))),1)</f>
        <v>0</v>
      </c>
      <c r="I52" s="171">
        <f>ROUND(IF('Indicator Data'!H52=0,0,IF(LOG('Indicator Data'!H52)&gt;I$3,10,IF(LOG('Indicator Data'!H52)&lt;I$4,0,10-(I$3-LOG('Indicator Data'!H52))/(I$3-I$4)*10))),1)</f>
        <v>0</v>
      </c>
      <c r="J52" s="171">
        <f t="shared" si="54"/>
        <v>0</v>
      </c>
      <c r="K52" s="171">
        <f>ROUND(IF('Indicator Data'!I52=0,0,IF(LOG('Indicator Data'!I52)&gt;K$3,10,IF(LOG('Indicator Data'!I52)&lt;K$4,0,10-(K$3-LOG('Indicator Data'!I52))/(K$3-K$4)*10))),1)</f>
        <v>3.7</v>
      </c>
      <c r="L52" s="172">
        <f>ROUND(IF('Indicator Data'!J52=0,0,IF(LOG('Indicator Data'!J52)&gt;L$3,10,IF(LOG('Indicator Data'!J52)&lt;L$4,0,10-(L$3-LOG('Indicator Data'!J52))/(L$3-L$4)*10))),1)</f>
        <v>8.8000000000000007</v>
      </c>
      <c r="M52" s="173">
        <f>'Indicator Data'!C52/HLOOKUP('Indicator Data'!$C$3,'Population Data'!$C$3:$M$194,ROW()-4,FALSE)</f>
        <v>1.9519906634465939E-3</v>
      </c>
      <c r="N52" s="173">
        <f>'Indicator Data'!D52/HLOOKUP('Indicator Data'!$D$3,'Population Data'!$C$3:$M$194,ROW()-4,FALSE)</f>
        <v>0</v>
      </c>
      <c r="O52" s="245">
        <f>'Indicator Data'!E52/HLOOKUP('Indicator Data'!$E$3,'Population Data'!$C$3:$M$194,ROW()-4,FALSE)</f>
        <v>0</v>
      </c>
      <c r="P52" s="173">
        <f>'Indicator Data'!F52/HLOOKUP('Indicator Data'!$F$3,'Population Data'!$C$3:$M$194,ROW()-4,FALSE)</f>
        <v>3.8568844780259794E-6</v>
      </c>
      <c r="Q52" s="173">
        <f>'Indicator Data'!G52/HLOOKUP('Indicator Data'!$G$3,'Population Data'!$C$3:$M$194,ROW()-4,FALSE)</f>
        <v>0</v>
      </c>
      <c r="R52" s="173">
        <f>'Indicator Data'!H52/HLOOKUP('Indicator Data'!$H$3,'Population Data'!$C$3:$M$194,ROW()-4,FALSE)</f>
        <v>0</v>
      </c>
      <c r="S52" s="173">
        <f>'Indicator Data'!I52/HLOOKUP('Indicator Data'!$I$3,'Population Data'!$C$3:$M$194,ROW()-4,FALSE)</f>
        <v>7.1590789243458251E-4</v>
      </c>
      <c r="T52" s="173">
        <f>'Indicator Data'!J52/HLOOKUP('Indicator Date'!$J50,'Population Data'!$C$3:$M$194,ROW()-4,FALSE)</f>
        <v>2.7898182520465074E-2</v>
      </c>
      <c r="U52" s="171">
        <f t="shared" si="55"/>
        <v>9.8000000000000007</v>
      </c>
      <c r="V52" s="171">
        <f t="shared" si="56"/>
        <v>0</v>
      </c>
      <c r="W52" s="172">
        <f t="shared" si="57"/>
        <v>7.3</v>
      </c>
      <c r="X52" s="172">
        <f t="shared" si="33"/>
        <v>0</v>
      </c>
      <c r="Y52" s="172">
        <f t="shared" si="34"/>
        <v>6.1</v>
      </c>
      <c r="Z52" s="171">
        <f t="shared" si="58"/>
        <v>0</v>
      </c>
      <c r="AA52" s="171">
        <f t="shared" si="58"/>
        <v>0</v>
      </c>
      <c r="AB52" s="171">
        <f t="shared" si="59"/>
        <v>0</v>
      </c>
      <c r="AC52" s="172">
        <f t="shared" si="35"/>
        <v>4.8</v>
      </c>
      <c r="AD52" s="172">
        <f t="shared" si="36"/>
        <v>9.3000000000000007</v>
      </c>
      <c r="AE52" s="171">
        <f>ROUND(IF('Indicator Data'!K52=0,0,IF('Indicator Data'!K52&gt;AE$3,10,IF('Indicator Data'!K52&lt;AE$4,0,10-(AE$3-'Indicator Data'!K52)/(AE$3-AE$4)*10))),1)</f>
        <v>6.7</v>
      </c>
      <c r="AF52" s="174">
        <f t="shared" si="60"/>
        <v>7.2</v>
      </c>
      <c r="AG52" s="174">
        <f t="shared" si="61"/>
        <v>0.1</v>
      </c>
      <c r="AH52" s="172">
        <f t="shared" si="62"/>
        <v>0</v>
      </c>
      <c r="AI52" s="172">
        <f t="shared" si="63"/>
        <v>0</v>
      </c>
      <c r="AJ52" s="174">
        <f t="shared" si="64"/>
        <v>0</v>
      </c>
      <c r="AK52" s="172">
        <f t="shared" si="65"/>
        <v>9.1</v>
      </c>
      <c r="AL52" s="175">
        <f t="shared" si="66"/>
        <v>5.4</v>
      </c>
      <c r="AM52" s="175">
        <f t="shared" si="67"/>
        <v>0</v>
      </c>
      <c r="AN52" s="175">
        <f t="shared" si="68"/>
        <v>4.9000000000000004</v>
      </c>
      <c r="AO52" s="175">
        <f t="shared" si="69"/>
        <v>0</v>
      </c>
      <c r="AP52" s="175">
        <f t="shared" si="70"/>
        <v>4.3</v>
      </c>
      <c r="AQ52" s="174">
        <f t="shared" si="71"/>
        <v>7.9</v>
      </c>
      <c r="AR52" s="174" t="str">
        <f>IF('Indicator Data'!L52="No data","x",IF('Indicator Data'!BW52&lt;1000,"x",ROUND((IF('Indicator Data'!L52&gt;AR$3,10,IF('Indicator Data'!L52&lt;AR$4,0,10-(AR$3-'Indicator Data'!L52)/(AR$3-AR$4)*10))),1)))</f>
        <v>x</v>
      </c>
      <c r="AS52" s="175">
        <f t="shared" si="72"/>
        <v>7.9</v>
      </c>
      <c r="AT52" s="176">
        <f>IF('Indicator Data'!M52="No data","x",ROUND(IF('Indicator Data'!M52=0,0,IF(LOG('Indicator Data'!M52)&gt;AT$3,10,IF(LOG('Indicator Data'!M52)&lt;AT$4,0,10-(AT$3-LOG('Indicator Data'!M52))/(AT$3-AT$4)*10))),1))</f>
        <v>6.4</v>
      </c>
      <c r="AU52" s="246">
        <f>IF(AT52="x","x",'Indicator Data'!M52/HLOOKUP('Indicator Data'!$M$3,'Population Data'!$C$3:$M$194,ROW()-4,FALSE))</f>
        <v>0.26384584502342645</v>
      </c>
      <c r="AV52" s="176">
        <f t="shared" si="73"/>
        <v>2.9</v>
      </c>
      <c r="AW52" s="172">
        <f t="shared" si="37"/>
        <v>4.9000000000000004</v>
      </c>
      <c r="AX52" s="176">
        <f>IF('Indicator Data'!N52="No data","x",ROUND(IF('Indicator Data'!N52=0,0,IF(LOG('Indicator Data'!N52)&gt;AX$3,10,IF(LOG('Indicator Data'!N52)&lt;AX$4,0,10-(AX$3-LOG('Indicator Data'!N52))/(AX$3-AX$4)*10))),1))</f>
        <v>0</v>
      </c>
      <c r="AY52" s="246">
        <f>IF(AX52="x","x",'Indicator Data'!N52/HLOOKUP('Indicator Data'!$N$3,'Population Data'!$C$3:$M$194,ROW()-4,FALSE))</f>
        <v>0</v>
      </c>
      <c r="AZ52" s="176">
        <f t="shared" si="74"/>
        <v>0</v>
      </c>
      <c r="BA52" s="172">
        <f t="shared" si="38"/>
        <v>0</v>
      </c>
      <c r="BB52" s="176">
        <f>IF('Indicator Data'!O52="No data","x",ROUND(IF('Indicator Data'!O52=0,0,IF(LOG('Indicator Data'!O52)&gt;BB$3,10,IF(LOG('Indicator Data'!O52)&lt;BB$4,0,10-(BB$3-LOG('Indicator Data'!O52))/(BB$3-BB$4)*10))),1))</f>
        <v>0</v>
      </c>
      <c r="BC52" s="246">
        <f>IF(BB52="x","x",'Indicator Data'!O52/HLOOKUP('Indicator Data'!$O$3,'Population Data'!$C$3:$M$194,ROW()-4,FALSE))</f>
        <v>0</v>
      </c>
      <c r="BD52" s="176">
        <f t="shared" si="75"/>
        <v>0</v>
      </c>
      <c r="BE52" s="172">
        <f t="shared" si="39"/>
        <v>0</v>
      </c>
      <c r="BF52" s="176">
        <f>IF('Indicator Data'!P52="No data","x",ROUND(IF('Indicator Data'!P52=0,0,IF(LOG('Indicator Data'!P52)&gt;BF$3,10,IF(LOG('Indicator Data'!P52)&lt;BF$4,0,10-(BF$3-LOG('Indicator Data'!P52))/(BF$3-BF$4)*10))),1))</f>
        <v>0</v>
      </c>
      <c r="BG52" s="246">
        <f>IF(BF52="x","x",'Indicator Data'!P52/HLOOKUP('Indicator Data'!$P$3,'Population Data'!$C$3:$M$194,ROW()-4,FALSE))</f>
        <v>0</v>
      </c>
      <c r="BH52" s="176">
        <f t="shared" si="40"/>
        <v>0</v>
      </c>
      <c r="BI52" s="172">
        <f t="shared" si="41"/>
        <v>0</v>
      </c>
      <c r="BJ52" s="174">
        <f t="shared" si="42"/>
        <v>1.5</v>
      </c>
      <c r="BK52" s="176">
        <f>ROUND(IF('Indicator Data'!Q52=0,0,IF(LOG('Indicator Data'!Q52)&gt;BK$3,10,IF(LOG('Indicator Data'!Q52)&lt;BK$4,0,10-(BK$3-LOG('Indicator Data'!Q52))/(BK$3-BK$4)*10))),1)</f>
        <v>7.1</v>
      </c>
      <c r="BL52" s="224">
        <f>IF(BK52="x","x",'Indicator Data'!Q52/HLOOKUP('Indicator Data'!$Q$3,'Population Data'!$C$3:$M$194,ROW()-4,FALSE))</f>
        <v>0.74989998516048806</v>
      </c>
      <c r="BM52" s="176">
        <f t="shared" si="76"/>
        <v>7.5</v>
      </c>
      <c r="BN52" s="172">
        <f t="shared" si="77"/>
        <v>7.3</v>
      </c>
      <c r="BO52" s="176">
        <f>ROUND(IF('Indicator Data'!S52=0,0,IF(LOG('Indicator Data'!S52)&gt;BO$3,10,IF(LOG('Indicator Data'!S52)&lt;BO$4,0,10-(BO$3-LOG('Indicator Data'!S52))/(BO$3-BO$4)*10))),1)</f>
        <v>6.3</v>
      </c>
      <c r="BP52" s="246">
        <f>IF(BO52="x","x",'Indicator Data'!S52/HLOOKUP('Indicator Data'!$S$3,'Population Data'!$C$3:$M$194,ROW()-4,FALSE))</f>
        <v>0.22842166278033443</v>
      </c>
      <c r="BQ52" s="176">
        <f t="shared" si="78"/>
        <v>2.5</v>
      </c>
      <c r="BR52" s="172">
        <f t="shared" si="43"/>
        <v>4.7</v>
      </c>
      <c r="BS52" s="176">
        <f>ROUND(IF('Indicator Data'!T52=0,0,IF(LOG('Indicator Data'!T52)&gt;BS$3,10,IF(LOG('Indicator Data'!T52)&lt;BS$4,0,10-(BS$3-LOG('Indicator Data'!T52))/(BS$3-BS$4)*10))),1)</f>
        <v>7.2</v>
      </c>
      <c r="BT52" s="173">
        <f>IF('Indicator Data'!T52/HLOOKUP('Indicator Data'!$T$3,'Population Data'!$C$3:$M$194,ROW()-4,FALSE)&gt;1,1,'Indicator Data'!T52/HLOOKUP('Indicator Data'!$T$3,'Population Data'!$C$3:$M$194,ROW()-4,FALSE))</f>
        <v>0.88492956438655979</v>
      </c>
      <c r="BU52" s="176">
        <f t="shared" si="79"/>
        <v>8.8000000000000007</v>
      </c>
      <c r="BV52" s="172">
        <f t="shared" si="44"/>
        <v>8.1</v>
      </c>
      <c r="BW52" s="176">
        <f>ROUND(IF('Indicator Data'!U52=0,0,IF(LOG('Indicator Data'!U52)&gt;BW$3,10,IF(LOG('Indicator Data'!U52)&lt;BW$4,0,10-(BW$3-LOG('Indicator Data'!U52))/(BW$3-BW$4)*10))),1)</f>
        <v>7.1</v>
      </c>
      <c r="BX52" s="246">
        <f>IF(BW52="x","x",'Indicator Data'!U52/HLOOKUP('Indicator Data'!$U$3,'Population Data'!$C$3:$M$194,ROW()-4,FALSE))</f>
        <v>0.81848347997837423</v>
      </c>
      <c r="BY52" s="176">
        <f t="shared" si="80"/>
        <v>8.1999999999999993</v>
      </c>
      <c r="BZ52" s="172">
        <f t="shared" si="45"/>
        <v>7.7</v>
      </c>
      <c r="CA52" s="174">
        <f t="shared" si="28"/>
        <v>7.1</v>
      </c>
      <c r="CB52" s="176">
        <f>IF('Indicator Data'!BN52="No data","x",ROUND(IF('Indicator Data'!BN52&gt;CB$3,0,IF('Indicator Data'!BN52&lt;CB$4,10,(CB$3-'Indicator Data'!BN52)/(CB$3-CB$4)*10)),1))</f>
        <v>3.7</v>
      </c>
      <c r="CC52" s="176">
        <f>IF('Indicator Data'!BO52="No data","x",ROUND(IF('Indicator Data'!BO52&gt;CC$3,0,IF('Indicator Data'!BO52&lt;CC$4,10,(CC$3-'Indicator Data'!BO52)/(CC$3-CC$4)*10)),1))</f>
        <v>4</v>
      </c>
      <c r="CD52" s="176" t="str">
        <f>IF('Indicator Data'!AA52="No data","x",ROUND(IF('Indicator Data'!AA52&gt;CD$3,0,IF('Indicator Data'!AA52&lt;CD$4,10,(CD$3-'Indicator Data'!AA52)/(CD$3-CD$4)*10)),1))</f>
        <v>x</v>
      </c>
      <c r="CE52" s="172">
        <f t="shared" si="81"/>
        <v>3.9</v>
      </c>
      <c r="CF52" s="176">
        <f>IF('Indicator Data'!V52="No data","x",ROUND(IF(LOG('Indicator Data'!V52)&gt;CF$3,10,IF(LOG('Indicator Data'!V52)&lt;CF$4,0,10-(CF$3-LOG('Indicator Data'!V52))/(CF$3-CF$4)*10)),1))</f>
        <v>5.6</v>
      </c>
      <c r="CG52" s="176">
        <f>IF('Indicator Data'!W52="No data","x",ROUND(IF('Indicator Data'!W52&gt;CG$3,10,IF('Indicator Data'!W52&lt;CG$4,0,10-(CG$3-'Indicator Data'!W52)/(CG$3-CG$4)*10)),1))</f>
        <v>3.2</v>
      </c>
      <c r="CH52" s="176">
        <f>IF('Indicator Data'!X52="No data","x",ROUND(IF('Indicator Data'!X52&gt;CH$3,10,IF('Indicator Data'!X52&lt;CH$4,0,10-(CH$3-'Indicator Data'!X52)/(CH$3-CH$4)*10)),1))</f>
        <v>7.9</v>
      </c>
      <c r="CI52" s="176">
        <f>IF('Indicator Data'!Y52="No data","x",ROUND(IF('Indicator Data'!Y52&gt;CI$3,10,IF('Indicator Data'!Y52&lt;CI$4,0,10-(CI$3-'Indicator Data'!Y52)/(CI$3-CI$4)*10)),1))</f>
        <v>9.6999999999999993</v>
      </c>
      <c r="CJ52" s="172">
        <f t="shared" si="46"/>
        <v>6.6</v>
      </c>
      <c r="CK52" s="174">
        <f t="shared" si="47"/>
        <v>5.7</v>
      </c>
      <c r="CL52" s="176">
        <f>IF('Indicator Data'!AD52="No data","x",ROUND(IF('Indicator Data'!AD52&gt;CL$3,10,IF('Indicator Data'!AD52&lt;CL$4,0,10-(CL$3-'Indicator Data'!AD52)/(CL$3-CL$4)*10)),1))</f>
        <v>5.4</v>
      </c>
      <c r="CM52" s="176">
        <f>IF('Indicator Data'!AE52="No data","x",ROUND(IF('Indicator Data'!AE52&gt;CM$3,10,IF('Indicator Data'!AE52&lt;CM$4,0,10-(CM$3-'Indicator Data'!AE52)/(CM$3-CM$4)*10)),1))</f>
        <v>3.2</v>
      </c>
      <c r="CN52" s="172">
        <f t="shared" si="48"/>
        <v>5.8</v>
      </c>
      <c r="CO52" s="176">
        <f>IF('Indicator Data'!Z52="No data","x",ROUND(IF('Indicator Data'!Z52&gt;CO$3,10,IF('Indicator Data'!Z52&lt;CO$4,0,10-(CO$3-'Indicator Data'!Z52)/(CO$3-CO$4)*10)),1))</f>
        <v>5.3</v>
      </c>
      <c r="CP52" s="172">
        <f t="shared" si="49"/>
        <v>4.3</v>
      </c>
      <c r="CQ52" s="246">
        <f>IF('Indicator Data'!AB52="No data","x",'Indicator Data'!AB52/HLOOKUP('Indicator Date'!$AB50,'Population Data'!$C$3:$M$194,ROW()-4,FALSE))</f>
        <v>1.2756123404786246E-4</v>
      </c>
      <c r="CR52" s="176">
        <f t="shared" si="82"/>
        <v>8.6999999999999993</v>
      </c>
      <c r="CS52" s="176">
        <f>IF('Indicator Data'!AC52="No data","x",ROUND(IF('Indicator Data'!AC52&gt;CS$3,0,IF('Indicator Data'!AC52&lt;CS$4,10,(CS$3-'Indicator Data'!AC52)/(CS$3-CS$4)*10)),1))</f>
        <v>8</v>
      </c>
      <c r="CT52" s="172">
        <f t="shared" si="50"/>
        <v>8.4</v>
      </c>
      <c r="CU52" s="174">
        <f t="shared" si="51"/>
        <v>6.2</v>
      </c>
      <c r="CV52" s="175">
        <f t="shared" si="83"/>
        <v>5.5</v>
      </c>
      <c r="CW52" s="177">
        <f t="shared" si="84"/>
        <v>4.5</v>
      </c>
      <c r="CX52" s="175">
        <f>ROUND(IF('Indicator Data'!AF52=0,0,IF('Indicator Data'!AF52&gt;CX$3,10,IF('Indicator Data'!AF52&lt;CX$4,0,10-(CX$3-'Indicator Data'!AF52)/(CX$3-CX$4)*10))),1)</f>
        <v>0.3</v>
      </c>
      <c r="CY52" s="175">
        <f>(ROUND(IF('Indicator Data'!AG52=0,0,IF(LOG('Indicator Data'!AG52)&gt;CY$3,10,IF(LOG('Indicator Data'!AG52)&lt;CY$4,0,10-(CY$3-LOG('Indicator Data'!AG52))/(CY$3-CY$4)*10))),1))</f>
        <v>0</v>
      </c>
      <c r="CZ52" s="177">
        <f t="shared" si="52"/>
        <v>0.2</v>
      </c>
      <c r="DA52" s="11"/>
      <c r="DB52" s="22"/>
    </row>
    <row r="53" spans="1:106">
      <c r="A53" s="179" t="str">
        <f>'Indicator Data'!A53</f>
        <v>Dominica</v>
      </c>
      <c r="B53" s="180" t="str">
        <f>'Indicator Data'!B53</f>
        <v>DMA</v>
      </c>
      <c r="C53" s="178">
        <f>ROUND(IF('Indicator Data'!C53=0,0.1,IF(LOG('Indicator Data'!C53)&gt;C$3,10,IF(LOG('Indicator Data'!C53)&lt;C$4,0,10-(C$3-LOG('Indicator Data'!C53))/(C$3-C$4)*10))),1)</f>
        <v>1.1000000000000001</v>
      </c>
      <c r="D53" s="171">
        <f>ROUND(IF('Indicator Data'!D53=0,0.1,IF(LOG('Indicator Data'!D53)&gt;D$3,10,IF(LOG('Indicator Data'!D53)&lt;D$4,0,10-(D$3-LOG('Indicator Data'!D53))/(D$3-D$4)*10))),1)</f>
        <v>0.1</v>
      </c>
      <c r="E53" s="172">
        <f t="shared" si="53"/>
        <v>0.6</v>
      </c>
      <c r="F53" s="172">
        <f>(ROUND(IF('Indicator Data'!E53=0,0,IF(LOG('Indicator Data'!E53)&gt;F$3,10,IF(LOG('Indicator Data'!E53)&lt;F$4,0,10-(F$3-LOG('Indicator Data'!E53))/(F$3-F$4)*10))),1))</f>
        <v>0</v>
      </c>
      <c r="G53" s="172">
        <f>ROUND(IF('Indicator Data'!F53=0,0,IF(LOG('Indicator Data'!F53)&gt;G$3,10,IF(LOG('Indicator Data'!F53)&lt;G$4,0,10-(G$3-LOG('Indicator Data'!F53))/(G$3-G$4)*10))),1)</f>
        <v>2</v>
      </c>
      <c r="H53" s="171">
        <f>ROUND(IF('Indicator Data'!G53=0,0,IF(LOG('Indicator Data'!G53)&gt;H$3,10,IF(LOG('Indicator Data'!G53)&lt;H$4,0,10-(H$3-LOG('Indicator Data'!G53))/(H$3-H$4)*10))),1)</f>
        <v>4.9000000000000004</v>
      </c>
      <c r="I53" s="171">
        <f>ROUND(IF('Indicator Data'!H53=0,0,IF(LOG('Indicator Data'!H53)&gt;I$3,10,IF(LOG('Indicator Data'!H53)&lt;I$4,0,10-(I$3-LOG('Indicator Data'!H53))/(I$3-I$4)*10))),1)</f>
        <v>6.4</v>
      </c>
      <c r="J53" s="171">
        <f t="shared" si="54"/>
        <v>5.7</v>
      </c>
      <c r="K53" s="171">
        <f>ROUND(IF('Indicator Data'!I53=0,0,IF(LOG('Indicator Data'!I53)&gt;K$3,10,IF(LOG('Indicator Data'!I53)&lt;K$4,0,10-(K$3-LOG('Indicator Data'!I53))/(K$3-K$4)*10))),1)</f>
        <v>0</v>
      </c>
      <c r="L53" s="172">
        <f>ROUND(IF('Indicator Data'!J53=0,0,IF(LOG('Indicator Data'!J53)&gt;L$3,10,IF(LOG('Indicator Data'!J53)&lt;L$4,0,10-(L$3-LOG('Indicator Data'!J53))/(L$3-L$4)*10))),1)</f>
        <v>0</v>
      </c>
      <c r="M53" s="173">
        <f>'Indicator Data'!C53/HLOOKUP('Indicator Data'!$C$3,'Population Data'!$C$3:$M$194,ROW()-4,FALSE)</f>
        <v>1.7527036507768415E-3</v>
      </c>
      <c r="N53" s="173">
        <f>'Indicator Data'!D53/HLOOKUP('Indicator Data'!$D$3,'Population Data'!$C$3:$M$194,ROW()-4,FALSE)</f>
        <v>0</v>
      </c>
      <c r="O53" s="245">
        <f>'Indicator Data'!E53/HLOOKUP('Indicator Data'!$E$3,'Population Data'!$C$3:$M$194,ROW()-4,FALSE)</f>
        <v>0</v>
      </c>
      <c r="P53" s="173">
        <f>'Indicator Data'!F53/HLOOKUP('Indicator Data'!$F$3,'Population Data'!$C$3:$M$194,ROW()-4,FALSE)</f>
        <v>1.398974989170519E-5</v>
      </c>
      <c r="Q53" s="173">
        <f>'Indicator Data'!G53/HLOOKUP('Indicator Data'!$G$3,'Population Data'!$C$3:$M$194,ROW()-4,FALSE)</f>
        <v>9.8948729829847482E-2</v>
      </c>
      <c r="R53" s="173">
        <f>'Indicator Data'!H53/HLOOKUP('Indicator Data'!$H$3,'Population Data'!$C$3:$M$194,ROW()-4,FALSE)</f>
        <v>1.5187271911800785E-2</v>
      </c>
      <c r="S53" s="173">
        <f>'Indicator Data'!I53/HLOOKUP('Indicator Data'!$I$3,'Population Data'!$C$3:$M$194,ROW()-4,FALSE)</f>
        <v>2.844578020576042E-4</v>
      </c>
      <c r="T53" s="173">
        <f>'Indicator Data'!J53/HLOOKUP('Indicator Date'!$J51,'Population Data'!$C$3:$M$194,ROW()-4,FALSE)</f>
        <v>0</v>
      </c>
      <c r="U53" s="171">
        <f t="shared" si="55"/>
        <v>8.8000000000000007</v>
      </c>
      <c r="V53" s="171">
        <f t="shared" si="56"/>
        <v>0</v>
      </c>
      <c r="W53" s="172">
        <f t="shared" si="57"/>
        <v>6</v>
      </c>
      <c r="X53" s="172">
        <f t="shared" si="33"/>
        <v>0</v>
      </c>
      <c r="Y53" s="172">
        <f t="shared" si="34"/>
        <v>7.6</v>
      </c>
      <c r="Z53" s="171">
        <f t="shared" si="58"/>
        <v>10</v>
      </c>
      <c r="AA53" s="171">
        <f t="shared" si="58"/>
        <v>7.6</v>
      </c>
      <c r="AB53" s="171">
        <f t="shared" si="59"/>
        <v>9.1</v>
      </c>
      <c r="AC53" s="172">
        <f t="shared" si="35"/>
        <v>3.7</v>
      </c>
      <c r="AD53" s="172">
        <f t="shared" si="36"/>
        <v>0</v>
      </c>
      <c r="AE53" s="171">
        <f>ROUND(IF('Indicator Data'!K53=0,0,IF('Indicator Data'!K53&gt;AE$3,10,IF('Indicator Data'!K53&lt;AE$4,0,10-(AE$3-'Indicator Data'!K53)/(AE$3-AE$4)*10))),1)</f>
        <v>0</v>
      </c>
      <c r="AF53" s="174">
        <f t="shared" si="60"/>
        <v>5</v>
      </c>
      <c r="AG53" s="174">
        <f t="shared" si="61"/>
        <v>0.1</v>
      </c>
      <c r="AH53" s="172">
        <f t="shared" si="62"/>
        <v>7.5</v>
      </c>
      <c r="AI53" s="172">
        <f t="shared" si="63"/>
        <v>7</v>
      </c>
      <c r="AJ53" s="174">
        <f t="shared" si="64"/>
        <v>7.3</v>
      </c>
      <c r="AK53" s="172">
        <f t="shared" si="65"/>
        <v>0</v>
      </c>
      <c r="AL53" s="175">
        <f t="shared" si="66"/>
        <v>3.8</v>
      </c>
      <c r="AM53" s="175">
        <f t="shared" si="67"/>
        <v>0</v>
      </c>
      <c r="AN53" s="175">
        <f t="shared" si="68"/>
        <v>5.5</v>
      </c>
      <c r="AO53" s="175">
        <f t="shared" si="69"/>
        <v>7.8</v>
      </c>
      <c r="AP53" s="175">
        <f t="shared" si="70"/>
        <v>2</v>
      </c>
      <c r="AQ53" s="174">
        <f t="shared" si="71"/>
        <v>0</v>
      </c>
      <c r="AR53" s="174" t="str">
        <f>IF('Indicator Data'!L53="No data","x",IF('Indicator Data'!BW53&lt;1000,"x",ROUND((IF('Indicator Data'!L53&gt;AR$3,10,IF('Indicator Data'!L53&lt;AR$4,0,10-(AR$3-'Indicator Data'!L53)/(AR$3-AR$4)*10))),1)))</f>
        <v>x</v>
      </c>
      <c r="AS53" s="175">
        <f t="shared" si="72"/>
        <v>0</v>
      </c>
      <c r="AT53" s="176" t="str">
        <f>IF('Indicator Data'!M53="No data","x",ROUND(IF('Indicator Data'!M53=0,0,IF(LOG('Indicator Data'!M53)&gt;AT$3,10,IF(LOG('Indicator Data'!M53)&lt;AT$4,0,10-(AT$3-LOG('Indicator Data'!M53))/(AT$3-AT$4)*10))),1))</f>
        <v>x</v>
      </c>
      <c r="AU53" s="246" t="str">
        <f>IF(AT53="x","x",'Indicator Data'!M53/HLOOKUP('Indicator Data'!$M$3,'Population Data'!$C$3:$M$194,ROW()-4,FALSE))</f>
        <v>x</v>
      </c>
      <c r="AV53" s="176" t="str">
        <f t="shared" si="73"/>
        <v>x</v>
      </c>
      <c r="AW53" s="172" t="str">
        <f t="shared" si="37"/>
        <v>x</v>
      </c>
      <c r="AX53" s="176" t="str">
        <f>IF('Indicator Data'!N53="No data","x",ROUND(IF('Indicator Data'!N53=0,0,IF(LOG('Indicator Data'!N53)&gt;AX$3,10,IF(LOG('Indicator Data'!N53)&lt;AX$4,0,10-(AX$3-LOG('Indicator Data'!N53))/(AX$3-AX$4)*10))),1))</f>
        <v>x</v>
      </c>
      <c r="AY53" s="246" t="str">
        <f>IF(AX53="x","x",'Indicator Data'!N53/HLOOKUP('Indicator Data'!$N$3,'Population Data'!$C$3:$M$194,ROW()-4,FALSE))</f>
        <v>x</v>
      </c>
      <c r="AZ53" s="176" t="str">
        <f t="shared" si="74"/>
        <v>x</v>
      </c>
      <c r="BA53" s="172" t="str">
        <f t="shared" si="38"/>
        <v>x</v>
      </c>
      <c r="BB53" s="176" t="str">
        <f>IF('Indicator Data'!O53="No data","x",ROUND(IF('Indicator Data'!O53=0,0,IF(LOG('Indicator Data'!O53)&gt;BB$3,10,IF(LOG('Indicator Data'!O53)&lt;BB$4,0,10-(BB$3-LOG('Indicator Data'!O53))/(BB$3-BB$4)*10))),1))</f>
        <v>x</v>
      </c>
      <c r="BC53" s="246" t="str">
        <f>IF(BB53="x","x",'Indicator Data'!O53/HLOOKUP('Indicator Data'!$O$3,'Population Data'!$C$3:$M$194,ROW()-4,FALSE))</f>
        <v>x</v>
      </c>
      <c r="BD53" s="176" t="str">
        <f t="shared" si="75"/>
        <v>x</v>
      </c>
      <c r="BE53" s="172" t="str">
        <f t="shared" si="39"/>
        <v>x</v>
      </c>
      <c r="BF53" s="176" t="str">
        <f>IF('Indicator Data'!P53="No data","x",ROUND(IF('Indicator Data'!P53=0,0,IF(LOG('Indicator Data'!P53)&gt;BF$3,10,IF(LOG('Indicator Data'!P53)&lt;BF$4,0,10-(BF$3-LOG('Indicator Data'!P53))/(BF$3-BF$4)*10))),1))</f>
        <v>x</v>
      </c>
      <c r="BG53" s="246" t="str">
        <f>IF(BF53="x","x",'Indicator Data'!P53/HLOOKUP('Indicator Data'!$P$3,'Population Data'!$C$3:$M$194,ROW()-4,FALSE))</f>
        <v>x</v>
      </c>
      <c r="BH53" s="176" t="str">
        <f t="shared" si="40"/>
        <v>x</v>
      </c>
      <c r="BI53" s="172" t="str">
        <f t="shared" si="41"/>
        <v>x</v>
      </c>
      <c r="BJ53" s="174" t="str">
        <f t="shared" si="42"/>
        <v>x</v>
      </c>
      <c r="BK53" s="176">
        <f>ROUND(IF('Indicator Data'!Q53=0,0,IF(LOG('Indicator Data'!Q53)&gt;BK$3,10,IF(LOG('Indicator Data'!Q53)&lt;BK$4,0,10-(BK$3-LOG('Indicator Data'!Q53))/(BK$3-BK$4)*10))),1)</f>
        <v>0</v>
      </c>
      <c r="BL53" s="224">
        <f>IF(BK53="x","x",'Indicator Data'!Q53/HLOOKUP('Indicator Data'!$Q$3,'Population Data'!$C$3:$M$194,ROW()-4,FALSE))</f>
        <v>0</v>
      </c>
      <c r="BM53" s="176">
        <f t="shared" si="76"/>
        <v>0</v>
      </c>
      <c r="BN53" s="172">
        <f t="shared" si="77"/>
        <v>0</v>
      </c>
      <c r="BO53" s="176">
        <f>ROUND(IF('Indicator Data'!S53=0,0,IF(LOG('Indicator Data'!S53)&gt;BO$3,10,IF(LOG('Indicator Data'!S53)&lt;BO$4,0,10-(BO$3-LOG('Indicator Data'!S53))/(BO$3-BO$4)*10))),1)</f>
        <v>5.0999999999999996</v>
      </c>
      <c r="BP53" s="246">
        <f>IF(BO53="x","x",'Indicator Data'!S53/HLOOKUP('Indicator Data'!$S$3,'Population Data'!$C$3:$M$194,ROW()-4,FALSE))</f>
        <v>0.52955563052011778</v>
      </c>
      <c r="BQ53" s="176">
        <f t="shared" si="78"/>
        <v>5.9</v>
      </c>
      <c r="BR53" s="172">
        <f t="shared" si="43"/>
        <v>5.5</v>
      </c>
      <c r="BS53" s="176">
        <f>ROUND(IF('Indicator Data'!T53=0,0,IF(LOG('Indicator Data'!T53)&gt;BS$3,10,IF(LOG('Indicator Data'!T53)&lt;BS$4,0,10-(BS$3-LOG('Indicator Data'!T53))/(BS$3-BS$4)*10))),1)</f>
        <v>5.3</v>
      </c>
      <c r="BT53" s="173">
        <f>IF('Indicator Data'!T53/HLOOKUP('Indicator Data'!$T$3,'Population Data'!$C$3:$M$194,ROW()-4,FALSE)&gt;1,1,'Indicator Data'!T53/HLOOKUP('Indicator Data'!$T$3,'Population Data'!$C$3:$M$194,ROW()-4,FALSE))</f>
        <v>0.65394606427529711</v>
      </c>
      <c r="BU53" s="176">
        <f t="shared" si="79"/>
        <v>6.5</v>
      </c>
      <c r="BV53" s="172">
        <f t="shared" si="44"/>
        <v>5.9</v>
      </c>
      <c r="BW53" s="176">
        <f>ROUND(IF('Indicator Data'!U53=0,0,IF(LOG('Indicator Data'!U53)&gt;BW$3,10,IF(LOG('Indicator Data'!U53)&lt;BW$4,0,10-(BW$3-LOG('Indicator Data'!U53))/(BW$3-BW$4)*10))),1)</f>
        <v>5.4</v>
      </c>
      <c r="BX53" s="246">
        <f>IF(BW53="x","x",'Indicator Data'!U53/HLOOKUP('Indicator Data'!$U$3,'Population Data'!$C$3:$M$194,ROW()-4,FALSE))</f>
        <v>0.76314068079748665</v>
      </c>
      <c r="BY53" s="176">
        <f t="shared" si="80"/>
        <v>7.6</v>
      </c>
      <c r="BZ53" s="172">
        <f t="shared" si="45"/>
        <v>6.6</v>
      </c>
      <c r="CA53" s="174">
        <f t="shared" si="28"/>
        <v>4.9000000000000004</v>
      </c>
      <c r="CB53" s="176">
        <f>IF('Indicator Data'!BN53="No data","x",ROUND(IF('Indicator Data'!BN53&gt;CB$3,0,IF('Indicator Data'!BN53&lt;CB$4,10,(CB$3-'Indicator Data'!BN53)/(CB$3-CB$4)*10)),1))</f>
        <v>2.2000000000000002</v>
      </c>
      <c r="CC53" s="176">
        <f>IF('Indicator Data'!BO53="No data","x",ROUND(IF('Indicator Data'!BO53&gt;CC$3,0,IF('Indicator Data'!BO53&lt;CC$4,10,(CC$3-'Indicator Data'!BO53)/(CC$3-CC$4)*10)),1))</f>
        <v>0.8</v>
      </c>
      <c r="CD53" s="176" t="str">
        <f>IF('Indicator Data'!AA53="No data","x",ROUND(IF('Indicator Data'!AA53&gt;CD$3,0,IF('Indicator Data'!AA53&lt;CD$4,10,(CD$3-'Indicator Data'!AA53)/(CD$3-CD$4)*10)),1))</f>
        <v>x</v>
      </c>
      <c r="CE53" s="172">
        <f t="shared" si="81"/>
        <v>1.5</v>
      </c>
      <c r="CF53" s="176">
        <f>IF('Indicator Data'!V53="No data","x",ROUND(IF(LOG('Indicator Data'!V53)&gt;CF$3,10,IF(LOG('Indicator Data'!V53)&lt;CF$4,0,10-(CF$3-LOG('Indicator Data'!V53))/(CF$3-CF$4)*10)),1))</f>
        <v>6.6</v>
      </c>
      <c r="CG53" s="176">
        <f>IF('Indicator Data'!W53="No data","x",ROUND(IF('Indicator Data'!W53&gt;CG$3,10,IF('Indicator Data'!W53&lt;CG$4,0,10-(CG$3-'Indicator Data'!W53)/(CG$3-CG$4)*10)),1))</f>
        <v>1.7</v>
      </c>
      <c r="CH53" s="176">
        <f>IF('Indicator Data'!X53="No data","x",ROUND(IF('Indicator Data'!X53&gt;CH$3,10,IF('Indicator Data'!X53&lt;CH$4,0,10-(CH$3-'Indicator Data'!X53)/(CH$3-CH$4)*10)),1))</f>
        <v>7.2</v>
      </c>
      <c r="CI53" s="176" t="str">
        <f>IF('Indicator Data'!Y53="No data","x",ROUND(IF('Indicator Data'!Y53&gt;CI$3,10,IF('Indicator Data'!Y53&lt;CI$4,0,10-(CI$3-'Indicator Data'!Y53)/(CI$3-CI$4)*10)),1))</f>
        <v>x</v>
      </c>
      <c r="CJ53" s="172">
        <f t="shared" si="46"/>
        <v>5.2</v>
      </c>
      <c r="CK53" s="174">
        <f t="shared" si="47"/>
        <v>4</v>
      </c>
      <c r="CL53" s="176" t="str">
        <f>IF('Indicator Data'!AD53="No data","x",ROUND(IF('Indicator Data'!AD53&gt;CL$3,10,IF('Indicator Data'!AD53&lt;CL$4,0,10-(CL$3-'Indicator Data'!AD53)/(CL$3-CL$4)*10)),1))</f>
        <v>x</v>
      </c>
      <c r="CM53" s="176">
        <f>IF('Indicator Data'!AE53="No data","x",ROUND(IF('Indicator Data'!AE53&gt;CM$3,10,IF('Indicator Data'!AE53&lt;CM$4,0,10-(CM$3-'Indicator Data'!AE53)/(CM$3-CM$4)*10)),1))</f>
        <v>0.3</v>
      </c>
      <c r="CN53" s="172">
        <f t="shared" si="48"/>
        <v>4</v>
      </c>
      <c r="CO53" s="176">
        <f>IF('Indicator Data'!Z53="No data","x",ROUND(IF('Indicator Data'!Z53&gt;CO$3,10,IF('Indicator Data'!Z53&lt;CO$4,0,10-(CO$3-'Indicator Data'!Z53)/(CO$3-CO$4)*10)),1))</f>
        <v>1.9</v>
      </c>
      <c r="CP53" s="172">
        <f t="shared" si="49"/>
        <v>1.6</v>
      </c>
      <c r="CQ53" s="246" t="str">
        <f>IF('Indicator Data'!AB53="No data","x",'Indicator Data'!AB53/HLOOKUP('Indicator Date'!$AB51,'Population Data'!$C$3:$M$194,ROW()-4,FALSE))</f>
        <v>x</v>
      </c>
      <c r="CR53" s="176" t="str">
        <f t="shared" si="82"/>
        <v>x</v>
      </c>
      <c r="CS53" s="176" t="str">
        <f>IF('Indicator Data'!AC53="No data","x",ROUND(IF('Indicator Data'!AC53&gt;CS$3,0,IF('Indicator Data'!AC53&lt;CS$4,10,(CS$3-'Indicator Data'!AC53)/(CS$3-CS$4)*10)),1))</f>
        <v>x</v>
      </c>
      <c r="CT53" s="172" t="str">
        <f t="shared" si="50"/>
        <v>x</v>
      </c>
      <c r="CU53" s="174">
        <f t="shared" si="51"/>
        <v>2.8</v>
      </c>
      <c r="CV53" s="175">
        <f t="shared" si="83"/>
        <v>4</v>
      </c>
      <c r="CW53" s="177">
        <f t="shared" si="84"/>
        <v>3.8</v>
      </c>
      <c r="CX53" s="175">
        <f>ROUND(IF('Indicator Data'!AF53=0,0,IF('Indicator Data'!AF53&gt;CX$3,10,IF('Indicator Data'!AF53&lt;CX$4,0,10-(CX$3-'Indicator Data'!AF53)/(CX$3-CX$4)*10))),1)</f>
        <v>0</v>
      </c>
      <c r="CY53" s="175">
        <f>(ROUND(IF('Indicator Data'!AG53=0,0,IF(LOG('Indicator Data'!AG53)&gt;CY$3,10,IF(LOG('Indicator Data'!AG53)&lt;CY$4,0,10-(CY$3-LOG('Indicator Data'!AG53))/(CY$3-CY$4)*10))),1))</f>
        <v>0</v>
      </c>
      <c r="CZ53" s="177">
        <f t="shared" si="52"/>
        <v>0</v>
      </c>
      <c r="DA53" s="11"/>
      <c r="DB53" s="22"/>
    </row>
    <row r="54" spans="1:106">
      <c r="A54" s="179" t="str">
        <f>'Indicator Data'!A54</f>
        <v>Dominican Republic</v>
      </c>
      <c r="B54" s="180" t="str">
        <f>'Indicator Data'!B54</f>
        <v>DOM</v>
      </c>
      <c r="C54" s="178">
        <f>ROUND(IF('Indicator Data'!C54=0,0.1,IF(LOG('Indicator Data'!C54)&gt;C$3,10,IF(LOG('Indicator Data'!C54)&lt;C$4,0,10-(C$3-LOG('Indicator Data'!C54))/(C$3-C$4)*10))),1)</f>
        <v>7.6</v>
      </c>
      <c r="D54" s="171">
        <f>ROUND(IF('Indicator Data'!D54=0,0.1,IF(LOG('Indicator Data'!D54)&gt;D$3,10,IF(LOG('Indicator Data'!D54)&lt;D$4,0,10-(D$3-LOG('Indicator Data'!D54))/(D$3-D$4)*10))),1)</f>
        <v>8.9</v>
      </c>
      <c r="E54" s="172">
        <f t="shared" si="53"/>
        <v>8.3000000000000007</v>
      </c>
      <c r="F54" s="172">
        <f>(ROUND(IF('Indicator Data'!E54=0,0,IF(LOG('Indicator Data'!E54)&gt;F$3,10,IF(LOG('Indicator Data'!E54)&lt;F$4,0,10-(F$3-LOG('Indicator Data'!E54))/(F$3-F$4)*10))),1))</f>
        <v>3</v>
      </c>
      <c r="G54" s="172">
        <f>ROUND(IF('Indicator Data'!F54=0,0,IF(LOG('Indicator Data'!F54)&gt;G$3,10,IF(LOG('Indicator Data'!F54)&lt;G$4,0,10-(G$3-LOG('Indicator Data'!F54))/(G$3-G$4)*10))),1)</f>
        <v>5</v>
      </c>
      <c r="H54" s="171">
        <f>ROUND(IF('Indicator Data'!G54=0,0,IF(LOG('Indicator Data'!G54)&gt;H$3,10,IF(LOG('Indicator Data'!G54)&lt;H$4,0,10-(H$3-LOG('Indicator Data'!G54))/(H$3-H$4)*10))),1)</f>
        <v>9.9</v>
      </c>
      <c r="I54" s="171">
        <f>ROUND(IF('Indicator Data'!H54=0,0,IF(LOG('Indicator Data'!H54)&gt;I$3,10,IF(LOG('Indicator Data'!H54)&lt;I$4,0,10-(I$3-LOG('Indicator Data'!H54))/(I$3-I$4)*10))),1)</f>
        <v>10</v>
      </c>
      <c r="J54" s="171">
        <f t="shared" si="54"/>
        <v>10</v>
      </c>
      <c r="K54" s="171">
        <f>ROUND(IF('Indicator Data'!I54=0,0,IF(LOG('Indicator Data'!I54)&gt;K$3,10,IF(LOG('Indicator Data'!I54)&lt;K$4,0,10-(K$3-LOG('Indicator Data'!I54))/(K$3-K$4)*10))),1)</f>
        <v>5.4</v>
      </c>
      <c r="L54" s="172">
        <f>ROUND(IF('Indicator Data'!J54=0,0,IF(LOG('Indicator Data'!J54)&gt;L$3,10,IF(LOG('Indicator Data'!J54)&lt;L$4,0,10-(L$3-LOG('Indicator Data'!J54))/(L$3-L$4)*10))),1)</f>
        <v>0</v>
      </c>
      <c r="M54" s="173">
        <f>'Indicator Data'!C54/HLOOKUP('Indicator Data'!$C$3,'Population Data'!$C$3:$M$194,ROW()-4,FALSE)</f>
        <v>2.0698710468360785E-3</v>
      </c>
      <c r="N54" s="173">
        <f>'Indicator Data'!D54/HLOOKUP('Indicator Data'!$D$3,'Population Data'!$C$3:$M$194,ROW()-4,FALSE)</f>
        <v>1.8900442542841066E-3</v>
      </c>
      <c r="O54" s="245">
        <f>'Indicator Data'!E54/HLOOKUP('Indicator Data'!$E$3,'Population Data'!$C$3:$M$194,ROW()-4,FALSE)</f>
        <v>2.6418104950077208E-4</v>
      </c>
      <c r="P54" s="173">
        <f>'Indicator Data'!F54/HLOOKUP('Indicator Data'!$F$3,'Population Data'!$C$3:$M$194,ROW()-4,FALSE)</f>
        <v>1.7001915631369807E-6</v>
      </c>
      <c r="Q54" s="173">
        <f>'Indicator Data'!G54/HLOOKUP('Indicator Data'!$G$3,'Population Data'!$C$3:$M$194,ROW()-4,FALSE)</f>
        <v>9.468550436303777E-2</v>
      </c>
      <c r="R54" s="173">
        <f>'Indicator Data'!H54/HLOOKUP('Indicator Data'!$H$3,'Population Data'!$C$3:$M$194,ROW()-4,FALSE)</f>
        <v>2.630689705340368E-2</v>
      </c>
      <c r="S54" s="173">
        <f>'Indicator Data'!I54/HLOOKUP('Indicator Data'!$I$3,'Population Data'!$C$3:$M$194,ROW()-4,FALSE)</f>
        <v>3.8875097293383001E-4</v>
      </c>
      <c r="T54" s="173">
        <f>'Indicator Data'!J54/HLOOKUP('Indicator Date'!$J52,'Population Data'!$C$3:$M$194,ROW()-4,FALSE)</f>
        <v>0</v>
      </c>
      <c r="U54" s="171">
        <f t="shared" si="55"/>
        <v>10</v>
      </c>
      <c r="V54" s="171">
        <f t="shared" si="56"/>
        <v>9.5</v>
      </c>
      <c r="W54" s="172">
        <f t="shared" si="57"/>
        <v>9.8000000000000007</v>
      </c>
      <c r="X54" s="172">
        <f t="shared" si="33"/>
        <v>1.4</v>
      </c>
      <c r="Y54" s="172">
        <f t="shared" si="34"/>
        <v>5.2</v>
      </c>
      <c r="Z54" s="171">
        <f t="shared" si="58"/>
        <v>10</v>
      </c>
      <c r="AA54" s="171">
        <f t="shared" si="58"/>
        <v>10</v>
      </c>
      <c r="AB54" s="171">
        <f t="shared" si="59"/>
        <v>10</v>
      </c>
      <c r="AC54" s="172">
        <f t="shared" si="35"/>
        <v>4.0999999999999996</v>
      </c>
      <c r="AD54" s="172">
        <f t="shared" si="36"/>
        <v>0</v>
      </c>
      <c r="AE54" s="171">
        <f>ROUND(IF('Indicator Data'!K54=0,0,IF('Indicator Data'!K54&gt;AE$3,10,IF('Indicator Data'!K54&lt;AE$4,0,10-(AE$3-'Indicator Data'!K54)/(AE$3-AE$4)*10))),1)</f>
        <v>0</v>
      </c>
      <c r="AF54" s="174">
        <f t="shared" si="60"/>
        <v>8.8000000000000007</v>
      </c>
      <c r="AG54" s="174">
        <f t="shared" si="61"/>
        <v>9.1999999999999993</v>
      </c>
      <c r="AH54" s="172">
        <f t="shared" si="62"/>
        <v>10</v>
      </c>
      <c r="AI54" s="172">
        <f t="shared" si="63"/>
        <v>10</v>
      </c>
      <c r="AJ54" s="174">
        <f t="shared" si="64"/>
        <v>10</v>
      </c>
      <c r="AK54" s="172">
        <f t="shared" si="65"/>
        <v>0</v>
      </c>
      <c r="AL54" s="175">
        <f t="shared" si="66"/>
        <v>9.1999999999999993</v>
      </c>
      <c r="AM54" s="175">
        <f t="shared" si="67"/>
        <v>2.2000000000000002</v>
      </c>
      <c r="AN54" s="175">
        <f t="shared" si="68"/>
        <v>5.0999999999999996</v>
      </c>
      <c r="AO54" s="175">
        <f t="shared" si="69"/>
        <v>10</v>
      </c>
      <c r="AP54" s="175">
        <f t="shared" si="70"/>
        <v>4.8</v>
      </c>
      <c r="AQ54" s="174">
        <f t="shared" si="71"/>
        <v>0</v>
      </c>
      <c r="AR54" s="174">
        <f>IF('Indicator Data'!L54="No data","x",IF('Indicator Data'!BW54&lt;1000,"x",ROUND((IF('Indicator Data'!L54&gt;AR$3,10,IF('Indicator Data'!L54&lt;AR$4,0,10-(AR$3-'Indicator Data'!L54)/(AR$3-AR$4)*10))),1)))</f>
        <v>0.8</v>
      </c>
      <c r="AS54" s="175">
        <f t="shared" si="72"/>
        <v>0.4</v>
      </c>
      <c r="AT54" s="176" t="str">
        <f>IF('Indicator Data'!M54="No data","x",ROUND(IF('Indicator Data'!M54=0,0,IF(LOG('Indicator Data'!M54)&gt;AT$3,10,IF(LOG('Indicator Data'!M54)&lt;AT$4,0,10-(AT$3-LOG('Indicator Data'!M54))/(AT$3-AT$4)*10))),1))</f>
        <v>x</v>
      </c>
      <c r="AU54" s="246" t="str">
        <f>IF(AT54="x","x",'Indicator Data'!M54/HLOOKUP('Indicator Data'!$M$3,'Population Data'!$C$3:$M$194,ROW()-4,FALSE))</f>
        <v>x</v>
      </c>
      <c r="AV54" s="176" t="str">
        <f t="shared" si="73"/>
        <v>x</v>
      </c>
      <c r="AW54" s="172" t="str">
        <f t="shared" si="37"/>
        <v>x</v>
      </c>
      <c r="AX54" s="176" t="str">
        <f>IF('Indicator Data'!N54="No data","x",ROUND(IF('Indicator Data'!N54=0,0,IF(LOG('Indicator Data'!N54)&gt;AX$3,10,IF(LOG('Indicator Data'!N54)&lt;AX$4,0,10-(AX$3-LOG('Indicator Data'!N54))/(AX$3-AX$4)*10))),1))</f>
        <v>x</v>
      </c>
      <c r="AY54" s="246" t="str">
        <f>IF(AX54="x","x",'Indicator Data'!N54/HLOOKUP('Indicator Data'!$N$3,'Population Data'!$C$3:$M$194,ROW()-4,FALSE))</f>
        <v>x</v>
      </c>
      <c r="AZ54" s="176" t="str">
        <f t="shared" si="74"/>
        <v>x</v>
      </c>
      <c r="BA54" s="172" t="str">
        <f t="shared" si="38"/>
        <v>x</v>
      </c>
      <c r="BB54" s="176" t="str">
        <f>IF('Indicator Data'!O54="No data","x",ROUND(IF('Indicator Data'!O54=0,0,IF(LOG('Indicator Data'!O54)&gt;BB$3,10,IF(LOG('Indicator Data'!O54)&lt;BB$4,0,10-(BB$3-LOG('Indicator Data'!O54))/(BB$3-BB$4)*10))),1))</f>
        <v>x</v>
      </c>
      <c r="BC54" s="246" t="str">
        <f>IF(BB54="x","x",'Indicator Data'!O54/HLOOKUP('Indicator Data'!$O$3,'Population Data'!$C$3:$M$194,ROW()-4,FALSE))</f>
        <v>x</v>
      </c>
      <c r="BD54" s="176" t="str">
        <f t="shared" si="75"/>
        <v>x</v>
      </c>
      <c r="BE54" s="172" t="str">
        <f t="shared" si="39"/>
        <v>x</v>
      </c>
      <c r="BF54" s="176" t="str">
        <f>IF('Indicator Data'!P54="No data","x",ROUND(IF('Indicator Data'!P54=0,0,IF(LOG('Indicator Data'!P54)&gt;BF$3,10,IF(LOG('Indicator Data'!P54)&lt;BF$4,0,10-(BF$3-LOG('Indicator Data'!P54))/(BF$3-BF$4)*10))),1))</f>
        <v>x</v>
      </c>
      <c r="BG54" s="246" t="str">
        <f>IF(BF54="x","x",'Indicator Data'!P54/HLOOKUP('Indicator Data'!$P$3,'Population Data'!$C$3:$M$194,ROW()-4,FALSE))</f>
        <v>x</v>
      </c>
      <c r="BH54" s="176" t="str">
        <f t="shared" si="40"/>
        <v>x</v>
      </c>
      <c r="BI54" s="172" t="str">
        <f t="shared" si="41"/>
        <v>x</v>
      </c>
      <c r="BJ54" s="174" t="str">
        <f t="shared" si="42"/>
        <v>x</v>
      </c>
      <c r="BK54" s="176">
        <f>ROUND(IF('Indicator Data'!Q54=0,0,IF(LOG('Indicator Data'!Q54)&gt;BK$3,10,IF(LOG('Indicator Data'!Q54)&lt;BK$4,0,10-(BK$3-LOG('Indicator Data'!Q54))/(BK$3-BK$4)*10))),1)</f>
        <v>8.3000000000000007</v>
      </c>
      <c r="BL54" s="224">
        <f>IF(BK54="x","x",'Indicator Data'!Q54/HLOOKUP('Indicator Data'!$Q$3,'Population Data'!$C$3:$M$194,ROW()-4,FALSE))</f>
        <v>0.55079999958019965</v>
      </c>
      <c r="BM54" s="176">
        <f t="shared" si="76"/>
        <v>5.5</v>
      </c>
      <c r="BN54" s="172">
        <f t="shared" si="77"/>
        <v>7.1</v>
      </c>
      <c r="BO54" s="176">
        <f>ROUND(IF('Indicator Data'!S54=0,0,IF(LOG('Indicator Data'!S54)&gt;BO$3,10,IF(LOG('Indicator Data'!S54)&lt;BO$4,0,10-(BO$3-LOG('Indicator Data'!S54))/(BO$3-BO$4)*10))),1)</f>
        <v>8.4</v>
      </c>
      <c r="BP54" s="246">
        <f>IF(BO54="x","x",'Indicator Data'!S54/HLOOKUP('Indicator Data'!$S$3,'Population Data'!$C$3:$M$194,ROW()-4,FALSE))</f>
        <v>0.68314700901853642</v>
      </c>
      <c r="BQ54" s="176">
        <f t="shared" si="78"/>
        <v>7.6</v>
      </c>
      <c r="BR54" s="172">
        <f t="shared" si="43"/>
        <v>8</v>
      </c>
      <c r="BS54" s="176">
        <f>ROUND(IF('Indicator Data'!T54=0,0,IF(LOG('Indicator Data'!T54)&gt;BS$3,10,IF(LOG('Indicator Data'!T54)&lt;BS$4,0,10-(BS$3-LOG('Indicator Data'!T54))/(BS$3-BS$4)*10))),1)</f>
        <v>8.5</v>
      </c>
      <c r="BT54" s="173">
        <f>IF('Indicator Data'!T54/HLOOKUP('Indicator Data'!$T$3,'Population Data'!$C$3:$M$194,ROW()-4,FALSE)&gt;1,1,'Indicator Data'!T54/HLOOKUP('Indicator Data'!$T$3,'Population Data'!$C$3:$M$194,ROW()-4,FALSE))</f>
        <v>0.78970948589671897</v>
      </c>
      <c r="BU54" s="176">
        <f t="shared" si="79"/>
        <v>7.9</v>
      </c>
      <c r="BV54" s="172">
        <f t="shared" si="44"/>
        <v>8.1999999999999993</v>
      </c>
      <c r="BW54" s="176">
        <f>ROUND(IF('Indicator Data'!U54=0,0,IF(LOG('Indicator Data'!U54)&gt;BW$3,10,IF(LOG('Indicator Data'!U54)&lt;BW$4,0,10-(BW$3-LOG('Indicator Data'!U54))/(BW$3-BW$4)*10))),1)</f>
        <v>8.6</v>
      </c>
      <c r="BX54" s="246">
        <f>IF(BW54="x","x",'Indicator Data'!U54/HLOOKUP('Indicator Data'!$U$3,'Population Data'!$C$3:$M$194,ROW()-4,FALSE))</f>
        <v>0.92482975782940813</v>
      </c>
      <c r="BY54" s="176">
        <f t="shared" si="80"/>
        <v>9.1999999999999993</v>
      </c>
      <c r="BZ54" s="172">
        <f t="shared" si="45"/>
        <v>8.9</v>
      </c>
      <c r="CA54" s="174">
        <f t="shared" si="28"/>
        <v>8.1</v>
      </c>
      <c r="CB54" s="176">
        <f>IF('Indicator Data'!BN54="No data","x",ROUND(IF('Indicator Data'!BN54&gt;CB$3,0,IF('Indicator Data'!BN54&lt;CB$4,10,(CB$3-'Indicator Data'!BN54)/(CB$3-CB$4)*10)),1))</f>
        <v>1.3</v>
      </c>
      <c r="CC54" s="176">
        <f>IF('Indicator Data'!BO54="No data","x",ROUND(IF('Indicator Data'!BO54&gt;CC$3,0,IF('Indicator Data'!BO54&lt;CC$4,10,(CC$3-'Indicator Data'!BO54)/(CC$3-CC$4)*10)),1))</f>
        <v>0.5</v>
      </c>
      <c r="CD54" s="176">
        <f>IF('Indicator Data'!AA54="No data","x",ROUND(IF('Indicator Data'!AA54&gt;CD$3,0,IF('Indicator Data'!AA54&lt;CD$4,10,(CD$3-'Indicator Data'!AA54)/(CD$3-CD$4)*10)),1))</f>
        <v>5.2</v>
      </c>
      <c r="CE54" s="172">
        <f t="shared" si="81"/>
        <v>2.2999999999999998</v>
      </c>
      <c r="CF54" s="176">
        <f>IF('Indicator Data'!V54="No data","x",ROUND(IF(LOG('Indicator Data'!V54)&gt;CF$3,10,IF(LOG('Indicator Data'!V54)&lt;CF$4,0,10-(CF$3-LOG('Indicator Data'!V54))/(CF$3-CF$4)*10)),1))</f>
        <v>7.9</v>
      </c>
      <c r="CG54" s="176">
        <f>IF('Indicator Data'!W54="No data","x",ROUND(IF('Indicator Data'!W54&gt;CG$3,10,IF('Indicator Data'!W54&lt;CG$4,0,10-(CG$3-'Indicator Data'!W54)/(CG$3-CG$4)*10)),1))</f>
        <v>3.3</v>
      </c>
      <c r="CH54" s="176">
        <f>IF('Indicator Data'!X54="No data","x",ROUND(IF('Indicator Data'!X54&gt;CH$3,10,IF('Indicator Data'!X54&lt;CH$4,0,10-(CH$3-'Indicator Data'!X54)/(CH$3-CH$4)*10)),1))</f>
        <v>8.4</v>
      </c>
      <c r="CI54" s="176">
        <f>IF('Indicator Data'!Y54="No data","x",ROUND(IF('Indicator Data'!Y54&gt;CI$3,10,IF('Indicator Data'!Y54&lt;CI$4,0,10-(CI$3-'Indicator Data'!Y54)/(CI$3-CI$4)*10)),1))</f>
        <v>2.7</v>
      </c>
      <c r="CJ54" s="172">
        <f t="shared" si="46"/>
        <v>5.6</v>
      </c>
      <c r="CK54" s="174">
        <f t="shared" si="47"/>
        <v>4.5</v>
      </c>
      <c r="CL54" s="176">
        <f>IF('Indicator Data'!AD54="No data","x",ROUND(IF('Indicator Data'!AD54&gt;CL$3,10,IF('Indicator Data'!AD54&lt;CL$4,0,10-(CL$3-'Indicator Data'!AD54)/(CL$3-CL$4)*10)),1))</f>
        <v>1.2</v>
      </c>
      <c r="CM54" s="176">
        <f>IF('Indicator Data'!AE54="No data","x",ROUND(IF('Indicator Data'!AE54&gt;CM$3,10,IF('Indicator Data'!AE54&lt;CM$4,0,10-(CM$3-'Indicator Data'!AE54)/(CM$3-CM$4)*10)),1))</f>
        <v>2.5</v>
      </c>
      <c r="CN54" s="172">
        <f t="shared" si="48"/>
        <v>4.3</v>
      </c>
      <c r="CO54" s="176">
        <f>IF('Indicator Data'!Z54="No data","x",ROUND(IF('Indicator Data'!Z54&gt;CO$3,10,IF('Indicator Data'!Z54&lt;CO$4,0,10-(CO$3-'Indicator Data'!Z54)/(CO$3-CO$4)*10)),1))</f>
        <v>0.6</v>
      </c>
      <c r="CP54" s="172">
        <f t="shared" si="49"/>
        <v>1.9</v>
      </c>
      <c r="CQ54" s="246">
        <f>IF('Indicator Data'!AB54="No data","x",'Indicator Data'!AB54/HLOOKUP('Indicator Date'!$AB52,'Population Data'!$C$3:$M$194,ROW()-4,FALSE))</f>
        <v>7.654058834075053E-5</v>
      </c>
      <c r="CR54" s="176">
        <f t="shared" si="82"/>
        <v>9.1999999999999993</v>
      </c>
      <c r="CS54" s="176">
        <f>IF('Indicator Data'!AC54="No data","x",ROUND(IF('Indicator Data'!AC54&gt;CS$3,0,IF('Indicator Data'!AC54&lt;CS$4,10,(CS$3-'Indicator Data'!AC54)/(CS$3-CS$4)*10)),1))</f>
        <v>2</v>
      </c>
      <c r="CT54" s="172">
        <f t="shared" si="50"/>
        <v>5.6</v>
      </c>
      <c r="CU54" s="174">
        <f t="shared" si="51"/>
        <v>3.9</v>
      </c>
      <c r="CV54" s="175">
        <f t="shared" si="83"/>
        <v>5.9</v>
      </c>
      <c r="CW54" s="177">
        <f t="shared" si="84"/>
        <v>6.6</v>
      </c>
      <c r="CX54" s="175">
        <f>ROUND(IF('Indicator Data'!AF54=0,0,IF('Indicator Data'!AF54&gt;CX$3,10,IF('Indicator Data'!AF54&lt;CX$4,0,10-(CX$3-'Indicator Data'!AF54)/(CX$3-CX$4)*10))),1)</f>
        <v>0.2</v>
      </c>
      <c r="CY54" s="175">
        <f>(ROUND(IF('Indicator Data'!AG54=0,0,IF(LOG('Indicator Data'!AG54)&gt;CY$3,10,IF(LOG('Indicator Data'!AG54)&lt;CY$4,0,10-(CY$3-LOG('Indicator Data'!AG54))/(CY$3-CY$4)*10))),1))</f>
        <v>0</v>
      </c>
      <c r="CZ54" s="177">
        <f t="shared" si="52"/>
        <v>0.1</v>
      </c>
      <c r="DA54" s="11"/>
      <c r="DB54" s="22"/>
    </row>
    <row r="55" spans="1:106">
      <c r="A55" s="179" t="str">
        <f>'Indicator Data'!A55</f>
        <v>Ecuador</v>
      </c>
      <c r="B55" s="180" t="str">
        <f>'Indicator Data'!B55</f>
        <v>ECU</v>
      </c>
      <c r="C55" s="178">
        <f>ROUND(IF('Indicator Data'!C55=0,0.1,IF(LOG('Indicator Data'!C55)&gt;C$3,10,IF(LOG('Indicator Data'!C55)&lt;C$4,0,10-(C$3-LOG('Indicator Data'!C55))/(C$3-C$4)*10))),1)</f>
        <v>8.1999999999999993</v>
      </c>
      <c r="D55" s="171">
        <f>ROUND(IF('Indicator Data'!D55=0,0.1,IF(LOG('Indicator Data'!D55)&gt;D$3,10,IF(LOG('Indicator Data'!D55)&lt;D$4,0,10-(D$3-LOG('Indicator Data'!D55))/(D$3-D$4)*10))),1)</f>
        <v>9.5</v>
      </c>
      <c r="E55" s="172">
        <f t="shared" si="53"/>
        <v>8.9</v>
      </c>
      <c r="F55" s="172">
        <f>(ROUND(IF('Indicator Data'!E55=0,0,IF(LOG('Indicator Data'!E55)&gt;F$3,10,IF(LOG('Indicator Data'!E55)&lt;F$4,0,10-(F$3-LOG('Indicator Data'!E55))/(F$3-F$4)*10))),1))</f>
        <v>6.5</v>
      </c>
      <c r="G55" s="172">
        <f>ROUND(IF('Indicator Data'!F55=0,0,IF(LOG('Indicator Data'!F55)&gt;G$3,10,IF(LOG('Indicator Data'!F55)&lt;G$4,0,10-(G$3-LOG('Indicator Data'!F55))/(G$3-G$4)*10))),1)</f>
        <v>8.9</v>
      </c>
      <c r="H55" s="171">
        <f>ROUND(IF('Indicator Data'!G55=0,0,IF(LOG('Indicator Data'!G55)&gt;H$3,10,IF(LOG('Indicator Data'!G55)&lt;H$4,0,10-(H$3-LOG('Indicator Data'!G55))/(H$3-H$4)*10))),1)</f>
        <v>0</v>
      </c>
      <c r="I55" s="171">
        <f>ROUND(IF('Indicator Data'!H55=0,0,IF(LOG('Indicator Data'!H55)&gt;I$3,10,IF(LOG('Indicator Data'!H55)&lt;I$4,0,10-(I$3-LOG('Indicator Data'!H55))/(I$3-I$4)*10))),1)</f>
        <v>0</v>
      </c>
      <c r="J55" s="171">
        <f t="shared" si="54"/>
        <v>0</v>
      </c>
      <c r="K55" s="171">
        <f>ROUND(IF('Indicator Data'!I55=0,0,IF(LOG('Indicator Data'!I55)&gt;K$3,10,IF(LOG('Indicator Data'!I55)&lt;K$4,0,10-(K$3-LOG('Indicator Data'!I55))/(K$3-K$4)*10))),1)</f>
        <v>5.8</v>
      </c>
      <c r="L55" s="172">
        <f>ROUND(IF('Indicator Data'!J55=0,0,IF(LOG('Indicator Data'!J55)&gt;L$3,10,IF(LOG('Indicator Data'!J55)&lt;L$4,0,10-(L$3-LOG('Indicator Data'!J55))/(L$3-L$4)*10))),1)</f>
        <v>6.5</v>
      </c>
      <c r="M55" s="173">
        <f>'Indicator Data'!C55/HLOOKUP('Indicator Data'!$C$3,'Population Data'!$C$3:$M$194,ROW()-4,FALSE)</f>
        <v>2.0882572599767563E-3</v>
      </c>
      <c r="N55" s="173">
        <f>'Indicator Data'!D55/HLOOKUP('Indicator Data'!$D$3,'Population Data'!$C$3:$M$194,ROW()-4,FALSE)</f>
        <v>2.0281028031982383E-3</v>
      </c>
      <c r="O55" s="245">
        <f>'Indicator Data'!E55/HLOOKUP('Indicator Data'!$E$3,'Population Data'!$C$3:$M$194,ROW()-4,FALSE)</f>
        <v>5.3029587625615122E-3</v>
      </c>
      <c r="P55" s="173">
        <f>'Indicator Data'!F55/HLOOKUP('Indicator Data'!$F$3,'Population Data'!$C$3:$M$194,ROW()-4,FALSE)</f>
        <v>5.3559818698353252E-5</v>
      </c>
      <c r="Q55" s="173">
        <f>'Indicator Data'!G55/HLOOKUP('Indicator Data'!$G$3,'Population Data'!$C$3:$M$194,ROW()-4,FALSE)</f>
        <v>0</v>
      </c>
      <c r="R55" s="173">
        <f>'Indicator Data'!H55/HLOOKUP('Indicator Data'!$H$3,'Population Data'!$C$3:$M$194,ROW()-4,FALSE)</f>
        <v>0</v>
      </c>
      <c r="S55" s="173">
        <f>'Indicator Data'!I55/HLOOKUP('Indicator Data'!$I$3,'Population Data'!$C$3:$M$194,ROW()-4,FALSE)</f>
        <v>3.5057547466779243E-4</v>
      </c>
      <c r="T55" s="173">
        <f>'Indicator Data'!J55/HLOOKUP('Indicator Date'!$J53,'Population Data'!$C$3:$M$194,ROW()-4,FALSE)</f>
        <v>2.2491175528262591E-4</v>
      </c>
      <c r="U55" s="171">
        <f t="shared" si="55"/>
        <v>10</v>
      </c>
      <c r="V55" s="171">
        <f t="shared" si="56"/>
        <v>10</v>
      </c>
      <c r="W55" s="172">
        <f t="shared" si="57"/>
        <v>10</v>
      </c>
      <c r="X55" s="172">
        <f t="shared" si="33"/>
        <v>6.4</v>
      </c>
      <c r="Y55" s="172">
        <f t="shared" si="34"/>
        <v>9.1</v>
      </c>
      <c r="Z55" s="171">
        <f t="shared" si="58"/>
        <v>0</v>
      </c>
      <c r="AA55" s="171">
        <f t="shared" si="58"/>
        <v>0</v>
      </c>
      <c r="AB55" s="171">
        <f t="shared" si="59"/>
        <v>0</v>
      </c>
      <c r="AC55" s="172">
        <f t="shared" si="35"/>
        <v>3.9</v>
      </c>
      <c r="AD55" s="172">
        <f t="shared" si="36"/>
        <v>0.1</v>
      </c>
      <c r="AE55" s="171">
        <f>ROUND(IF('Indicator Data'!K55=0,0,IF('Indicator Data'!K55&gt;AE$3,10,IF('Indicator Data'!K55&lt;AE$4,0,10-(AE$3-'Indicator Data'!K55)/(AE$3-AE$4)*10))),1)</f>
        <v>2.9</v>
      </c>
      <c r="AF55" s="174">
        <f t="shared" si="60"/>
        <v>9.1</v>
      </c>
      <c r="AG55" s="174">
        <f t="shared" si="61"/>
        <v>9.8000000000000007</v>
      </c>
      <c r="AH55" s="172">
        <f t="shared" si="62"/>
        <v>0</v>
      </c>
      <c r="AI55" s="172">
        <f t="shared" si="63"/>
        <v>0</v>
      </c>
      <c r="AJ55" s="174">
        <f t="shared" si="64"/>
        <v>0</v>
      </c>
      <c r="AK55" s="172">
        <f t="shared" si="65"/>
        <v>4</v>
      </c>
      <c r="AL55" s="175">
        <f t="shared" si="66"/>
        <v>9.5</v>
      </c>
      <c r="AM55" s="175">
        <f t="shared" si="67"/>
        <v>6.5</v>
      </c>
      <c r="AN55" s="175">
        <f t="shared" si="68"/>
        <v>9</v>
      </c>
      <c r="AO55" s="175">
        <f t="shared" si="69"/>
        <v>0</v>
      </c>
      <c r="AP55" s="175">
        <f t="shared" si="70"/>
        <v>4.9000000000000004</v>
      </c>
      <c r="AQ55" s="174">
        <f t="shared" si="71"/>
        <v>3.5</v>
      </c>
      <c r="AR55" s="174">
        <f>IF('Indicator Data'!L55="No data","x",IF('Indicator Data'!BW55&lt;1000,"x",ROUND((IF('Indicator Data'!L55&gt;AR$3,10,IF('Indicator Data'!L55&lt;AR$4,0,10-(AR$3-'Indicator Data'!L55)/(AR$3-AR$4)*10))),1)))</f>
        <v>3.3</v>
      </c>
      <c r="AS55" s="175">
        <f t="shared" si="72"/>
        <v>3.4</v>
      </c>
      <c r="AT55" s="176" t="str">
        <f>IF('Indicator Data'!M55="No data","x",ROUND(IF('Indicator Data'!M55=0,0,IF(LOG('Indicator Data'!M55)&gt;AT$3,10,IF(LOG('Indicator Data'!M55)&lt;AT$4,0,10-(AT$3-LOG('Indicator Data'!M55))/(AT$3-AT$4)*10))),1))</f>
        <v>x</v>
      </c>
      <c r="AU55" s="246" t="str">
        <f>IF(AT55="x","x",'Indicator Data'!M55/HLOOKUP('Indicator Data'!$M$3,'Population Data'!$C$3:$M$194,ROW()-4,FALSE))</f>
        <v>x</v>
      </c>
      <c r="AV55" s="176" t="str">
        <f t="shared" si="73"/>
        <v>x</v>
      </c>
      <c r="AW55" s="172" t="str">
        <f t="shared" si="37"/>
        <v>x</v>
      </c>
      <c r="AX55" s="176" t="str">
        <f>IF('Indicator Data'!N55="No data","x",ROUND(IF('Indicator Data'!N55=0,0,IF(LOG('Indicator Data'!N55)&gt;AX$3,10,IF(LOG('Indicator Data'!N55)&lt;AX$4,0,10-(AX$3-LOG('Indicator Data'!N55))/(AX$3-AX$4)*10))),1))</f>
        <v>x</v>
      </c>
      <c r="AY55" s="246" t="str">
        <f>IF(AX55="x","x",'Indicator Data'!N55/HLOOKUP('Indicator Data'!$N$3,'Population Data'!$C$3:$M$194,ROW()-4,FALSE))</f>
        <v>x</v>
      </c>
      <c r="AZ55" s="176" t="str">
        <f t="shared" si="74"/>
        <v>x</v>
      </c>
      <c r="BA55" s="172" t="str">
        <f t="shared" si="38"/>
        <v>x</v>
      </c>
      <c r="BB55" s="176" t="str">
        <f>IF('Indicator Data'!O55="No data","x",ROUND(IF('Indicator Data'!O55=0,0,IF(LOG('Indicator Data'!O55)&gt;BB$3,10,IF(LOG('Indicator Data'!O55)&lt;BB$4,0,10-(BB$3-LOG('Indicator Data'!O55))/(BB$3-BB$4)*10))),1))</f>
        <v>x</v>
      </c>
      <c r="BC55" s="246" t="str">
        <f>IF(BB55="x","x",'Indicator Data'!O55/HLOOKUP('Indicator Data'!$O$3,'Population Data'!$C$3:$M$194,ROW()-4,FALSE))</f>
        <v>x</v>
      </c>
      <c r="BD55" s="176" t="str">
        <f t="shared" si="75"/>
        <v>x</v>
      </c>
      <c r="BE55" s="172" t="str">
        <f t="shared" si="39"/>
        <v>x</v>
      </c>
      <c r="BF55" s="176" t="str">
        <f>IF('Indicator Data'!P55="No data","x",ROUND(IF('Indicator Data'!P55=0,0,IF(LOG('Indicator Data'!P55)&gt;BF$3,10,IF(LOG('Indicator Data'!P55)&lt;BF$4,0,10-(BF$3-LOG('Indicator Data'!P55))/(BF$3-BF$4)*10))),1))</f>
        <v>x</v>
      </c>
      <c r="BG55" s="246" t="str">
        <f>IF(BF55="x","x",'Indicator Data'!P55/HLOOKUP('Indicator Data'!$P$3,'Population Data'!$C$3:$M$194,ROW()-4,FALSE))</f>
        <v>x</v>
      </c>
      <c r="BH55" s="176" t="str">
        <f t="shared" si="40"/>
        <v>x</v>
      </c>
      <c r="BI55" s="172" t="str">
        <f t="shared" si="41"/>
        <v>x</v>
      </c>
      <c r="BJ55" s="174" t="str">
        <f t="shared" si="42"/>
        <v>x</v>
      </c>
      <c r="BK55" s="176">
        <f>ROUND(IF('Indicator Data'!Q55=0,0,IF(LOG('Indicator Data'!Q55)&gt;BK$3,10,IF(LOG('Indicator Data'!Q55)&lt;BK$4,0,10-(BK$3-LOG('Indicator Data'!Q55))/(BK$3-BK$4)*10))),1)</f>
        <v>8.6</v>
      </c>
      <c r="BL55" s="224">
        <f>IF(BK55="x","x",'Indicator Data'!Q55/HLOOKUP('Indicator Data'!$Q$3,'Population Data'!$C$3:$M$194,ROW()-4,FALSE))</f>
        <v>0.56669998301171121</v>
      </c>
      <c r="BM55" s="176">
        <f t="shared" si="76"/>
        <v>5.7</v>
      </c>
      <c r="BN55" s="172">
        <f t="shared" si="77"/>
        <v>7.4</v>
      </c>
      <c r="BO55" s="176">
        <f>ROUND(IF('Indicator Data'!S55=0,0,IF(LOG('Indicator Data'!S55)&gt;BO$3,10,IF(LOG('Indicator Data'!S55)&lt;BO$4,0,10-(BO$3-LOG('Indicator Data'!S55))/(BO$3-BO$4)*10))),1)</f>
        <v>8.5</v>
      </c>
      <c r="BP55" s="246">
        <f>IF(BO55="x","x",'Indicator Data'!S55/HLOOKUP('Indicator Data'!$S$3,'Population Data'!$C$3:$M$194,ROW()-4,FALSE))</f>
        <v>0.45894406195098908</v>
      </c>
      <c r="BQ55" s="176">
        <f t="shared" si="78"/>
        <v>5.0999999999999996</v>
      </c>
      <c r="BR55" s="172">
        <f t="shared" si="43"/>
        <v>7.1</v>
      </c>
      <c r="BS55" s="176">
        <f>ROUND(IF('Indicator Data'!T55=0,0,IF(LOG('Indicator Data'!T55)&gt;BS$3,10,IF(LOG('Indicator Data'!T55)&lt;BS$4,0,10-(BS$3-LOG('Indicator Data'!T55))/(BS$3-BS$4)*10))),1)</f>
        <v>8.5</v>
      </c>
      <c r="BT55" s="173">
        <f>IF('Indicator Data'!T55/HLOOKUP('Indicator Data'!$T$3,'Population Data'!$C$3:$M$194,ROW()-4,FALSE)&gt;1,1,'Indicator Data'!T55/HLOOKUP('Indicator Data'!$T$3,'Population Data'!$C$3:$M$194,ROW()-4,FALSE))</f>
        <v>0.44957873723579322</v>
      </c>
      <c r="BU55" s="176">
        <f t="shared" si="79"/>
        <v>4.5</v>
      </c>
      <c r="BV55" s="172">
        <f t="shared" si="44"/>
        <v>7</v>
      </c>
      <c r="BW55" s="176">
        <f>ROUND(IF('Indicator Data'!U55=0,0,IF(LOG('Indicator Data'!U55)&gt;BW$3,10,IF(LOG('Indicator Data'!U55)&lt;BW$4,0,10-(BW$3-LOG('Indicator Data'!U55))/(BW$3-BW$4)*10))),1)</f>
        <v>8.6</v>
      </c>
      <c r="BX55" s="246">
        <f>IF(BW55="x","x",'Indicator Data'!U55/HLOOKUP('Indicator Data'!$U$3,'Population Data'!$C$3:$M$194,ROW()-4,FALSE))</f>
        <v>0.59890481584792943</v>
      </c>
      <c r="BY55" s="176">
        <f t="shared" si="80"/>
        <v>6</v>
      </c>
      <c r="BZ55" s="172">
        <f t="shared" si="45"/>
        <v>7.5</v>
      </c>
      <c r="CA55" s="174">
        <f t="shared" si="28"/>
        <v>7.3</v>
      </c>
      <c r="CB55" s="176">
        <f>IF('Indicator Data'!BN55="No data","x",ROUND(IF('Indicator Data'!BN55&gt;CB$3,0,IF('Indicator Data'!BN55&lt;CB$4,10,(CB$3-'Indicator Data'!BN55)/(CB$3-CB$4)*10)),1))</f>
        <v>0.9</v>
      </c>
      <c r="CC55" s="176">
        <f>IF('Indicator Data'!BO55="No data","x",ROUND(IF('Indicator Data'!BO55&gt;CC$3,0,IF('Indicator Data'!BO55&lt;CC$4,10,(CC$3-'Indicator Data'!BO55)/(CC$3-CC$4)*10)),1))</f>
        <v>0.7</v>
      </c>
      <c r="CD55" s="176">
        <f>IF('Indicator Data'!AA55="No data","x",ROUND(IF('Indicator Data'!AA55&gt;CD$3,0,IF('Indicator Data'!AA55&lt;CD$4,10,(CD$3-'Indicator Data'!AA55)/(CD$3-CD$4)*10)),1))</f>
        <v>1.3</v>
      </c>
      <c r="CE55" s="172">
        <f t="shared" si="81"/>
        <v>1</v>
      </c>
      <c r="CF55" s="176">
        <f>IF('Indicator Data'!V55="No data","x",ROUND(IF(LOG('Indicator Data'!V55)&gt;CF$3,10,IF(LOG('Indicator Data'!V55)&lt;CF$4,0,10-(CF$3-LOG('Indicator Data'!V55))/(CF$3-CF$4)*10)),1))</f>
        <v>6.2</v>
      </c>
      <c r="CG55" s="176">
        <f>IF('Indicator Data'!W55="No data","x",ROUND(IF('Indicator Data'!W55&gt;CG$3,10,IF('Indicator Data'!W55&lt;CG$4,0,10-(CG$3-'Indicator Data'!W55)/(CG$3-CG$4)*10)),1))</f>
        <v>2.8</v>
      </c>
      <c r="CH55" s="176">
        <f>IF('Indicator Data'!X55="No data","x",ROUND(IF('Indicator Data'!X55&gt;CH$3,10,IF('Indicator Data'!X55&lt;CH$4,0,10-(CH$3-'Indicator Data'!X55)/(CH$3-CH$4)*10)),1))</f>
        <v>6.5</v>
      </c>
      <c r="CI55" s="176">
        <f>IF('Indicator Data'!Y55="No data","x",ROUND(IF('Indicator Data'!Y55&gt;CI$3,10,IF('Indicator Data'!Y55&lt;CI$4,0,10-(CI$3-'Indicator Data'!Y55)/(CI$3-CI$4)*10)),1))</f>
        <v>4.4000000000000004</v>
      </c>
      <c r="CJ55" s="172">
        <f t="shared" si="46"/>
        <v>5</v>
      </c>
      <c r="CK55" s="174">
        <f t="shared" si="47"/>
        <v>3.7</v>
      </c>
      <c r="CL55" s="176">
        <f>IF('Indicator Data'!AD55="No data","x",ROUND(IF('Indicator Data'!AD55&gt;CL$3,10,IF('Indicator Data'!AD55&lt;CL$4,0,10-(CL$3-'Indicator Data'!AD55)/(CL$3-CL$4)*10)),1))</f>
        <v>6.4</v>
      </c>
      <c r="CM55" s="176">
        <f>IF('Indicator Data'!AE55="No data","x",ROUND(IF('Indicator Data'!AE55&gt;CM$3,10,IF('Indicator Data'!AE55&lt;CM$4,0,10-(CM$3-'Indicator Data'!AE55)/(CM$3-CM$4)*10)),1))</f>
        <v>1.7</v>
      </c>
      <c r="CN55" s="172">
        <f t="shared" si="48"/>
        <v>4.7</v>
      </c>
      <c r="CO55" s="176">
        <f>IF('Indicator Data'!Z55="No data","x",ROUND(IF('Indicator Data'!Z55&gt;CO$3,10,IF('Indicator Data'!Z55&lt;CO$4,0,10-(CO$3-'Indicator Data'!Z55)/(CO$3-CO$4)*10)),1))</f>
        <v>0.2</v>
      </c>
      <c r="CP55" s="172">
        <f t="shared" si="49"/>
        <v>0.8</v>
      </c>
      <c r="CQ55" s="246">
        <f>IF('Indicator Data'!AB55="No data","x",'Indicator Data'!AB55/HLOOKUP('Indicator Date'!$AB53,'Population Data'!$C$3:$M$194,ROW()-4,FALSE))</f>
        <v>1.8518222495120969E-4</v>
      </c>
      <c r="CR55" s="176">
        <f t="shared" si="82"/>
        <v>8.1</v>
      </c>
      <c r="CS55" s="176">
        <f>IF('Indicator Data'!AC55="No data","x",ROUND(IF('Indicator Data'!AC55&gt;CS$3,0,IF('Indicator Data'!AC55&lt;CS$4,10,(CS$3-'Indicator Data'!AC55)/(CS$3-CS$4)*10)),1))</f>
        <v>2</v>
      </c>
      <c r="CT55" s="172">
        <f t="shared" si="50"/>
        <v>5.0999999999999996</v>
      </c>
      <c r="CU55" s="174">
        <f t="shared" si="51"/>
        <v>3.5</v>
      </c>
      <c r="CV55" s="175">
        <f t="shared" si="83"/>
        <v>5.0999999999999996</v>
      </c>
      <c r="CW55" s="177">
        <f t="shared" si="84"/>
        <v>6.4</v>
      </c>
      <c r="CX55" s="175">
        <f>ROUND(IF('Indicator Data'!AF55=0,0,IF('Indicator Data'!AF55&gt;CX$3,10,IF('Indicator Data'!AF55&lt;CX$4,0,10-(CX$3-'Indicator Data'!AF55)/(CX$3-CX$4)*10))),1)</f>
        <v>5.5</v>
      </c>
      <c r="CY55" s="175">
        <f>(ROUND(IF('Indicator Data'!AG55=0,0,IF(LOG('Indicator Data'!AG55)&gt;CY$3,10,IF(LOG('Indicator Data'!AG55)&lt;CY$4,0,10-(CY$3-LOG('Indicator Data'!AG55))/(CY$3-CY$4)*10))),1))</f>
        <v>4.4000000000000004</v>
      </c>
      <c r="CZ55" s="177">
        <f t="shared" si="52"/>
        <v>5</v>
      </c>
      <c r="DA55" s="11"/>
      <c r="DB55" s="22"/>
    </row>
    <row r="56" spans="1:106">
      <c r="A56" s="179" t="str">
        <f>'Indicator Data'!A56</f>
        <v>Egypt</v>
      </c>
      <c r="B56" s="180" t="str">
        <f>'Indicator Data'!B56</f>
        <v>EGY</v>
      </c>
      <c r="C56" s="178">
        <f>ROUND(IF('Indicator Data'!C56=0,0.1,IF(LOG('Indicator Data'!C56)&gt;C$3,10,IF(LOG('Indicator Data'!C56)&lt;C$4,0,10-(C$3-LOG('Indicator Data'!C56))/(C$3-C$4)*10))),1)</f>
        <v>9.1999999999999993</v>
      </c>
      <c r="D56" s="171">
        <f>ROUND(IF('Indicator Data'!D56=0,0.1,IF(LOG('Indicator Data'!D56)&gt;D$3,10,IF(LOG('Indicator Data'!D56)&lt;D$4,0,10-(D$3-LOG('Indicator Data'!D56))/(D$3-D$4)*10))),1)</f>
        <v>0</v>
      </c>
      <c r="E56" s="172">
        <f t="shared" si="53"/>
        <v>6.5</v>
      </c>
      <c r="F56" s="172">
        <f>(ROUND(IF('Indicator Data'!E56=0,0,IF(LOG('Indicator Data'!E56)&gt;F$3,10,IF(LOG('Indicator Data'!E56)&lt;F$4,0,10-(F$3-LOG('Indicator Data'!E56))/(F$3-F$4)*10))),1))</f>
        <v>10</v>
      </c>
      <c r="G56" s="172">
        <f>ROUND(IF('Indicator Data'!F56=0,0,IF(LOG('Indicator Data'!F56)&gt;G$3,10,IF(LOG('Indicator Data'!F56)&lt;G$4,0,10-(G$3-LOG('Indicator Data'!F56))/(G$3-G$4)*10))),1)</f>
        <v>6.8</v>
      </c>
      <c r="H56" s="171">
        <f>ROUND(IF('Indicator Data'!G56=0,0,IF(LOG('Indicator Data'!G56)&gt;H$3,10,IF(LOG('Indicator Data'!G56)&lt;H$4,0,10-(H$3-LOG('Indicator Data'!G56))/(H$3-H$4)*10))),1)</f>
        <v>0</v>
      </c>
      <c r="I56" s="171">
        <f>ROUND(IF('Indicator Data'!H56=0,0,IF(LOG('Indicator Data'!H56)&gt;I$3,10,IF(LOG('Indicator Data'!H56)&lt;I$4,0,10-(I$3-LOG('Indicator Data'!H56))/(I$3-I$4)*10))),1)</f>
        <v>0</v>
      </c>
      <c r="J56" s="171">
        <f t="shared" si="54"/>
        <v>0</v>
      </c>
      <c r="K56" s="171">
        <f>ROUND(IF('Indicator Data'!I56=0,0,IF(LOG('Indicator Data'!I56)&gt;K$3,10,IF(LOG('Indicator Data'!I56)&lt;K$4,0,10-(K$3-LOG('Indicator Data'!I56))/(K$3-K$4)*10))),1)</f>
        <v>10</v>
      </c>
      <c r="L56" s="172">
        <f>ROUND(IF('Indicator Data'!J56=0,0,IF(LOG('Indicator Data'!J56)&gt;L$3,10,IF(LOG('Indicator Data'!J56)&lt;L$4,0,10-(L$3-LOG('Indicator Data'!J56))/(L$3-L$4)*10))),1)</f>
        <v>0</v>
      </c>
      <c r="M56" s="173">
        <f>'Indicator Data'!C56/HLOOKUP('Indicator Data'!$C$3,'Population Data'!$C$3:$M$194,ROW()-4,FALSE)</f>
        <v>7.2786778078001507E-4</v>
      </c>
      <c r="N56" s="173">
        <f>'Indicator Data'!D56/HLOOKUP('Indicator Data'!$D$3,'Population Data'!$C$3:$M$194,ROW()-4,FALSE)</f>
        <v>2.1788930424936551E-9</v>
      </c>
      <c r="O56" s="245">
        <f>'Indicator Data'!E56/HLOOKUP('Indicator Data'!$E$3,'Population Data'!$C$3:$M$194,ROW()-4,FALSE)</f>
        <v>3.8318492922502563E-2</v>
      </c>
      <c r="P56" s="173">
        <f>'Indicator Data'!F56/HLOOKUP('Indicator Data'!$F$3,'Population Data'!$C$3:$M$194,ROW()-4,FALSE)</f>
        <v>1.0507785803804743E-6</v>
      </c>
      <c r="Q56" s="173">
        <f>'Indicator Data'!G56/HLOOKUP('Indicator Data'!$G$3,'Population Data'!$C$3:$M$194,ROW()-4,FALSE)</f>
        <v>0</v>
      </c>
      <c r="R56" s="173">
        <f>'Indicator Data'!H56/HLOOKUP('Indicator Data'!$H$3,'Population Data'!$C$3:$M$194,ROW()-4,FALSE)</f>
        <v>0</v>
      </c>
      <c r="S56" s="173">
        <f>'Indicator Data'!I56/HLOOKUP('Indicator Data'!$I$3,'Population Data'!$C$3:$M$194,ROW()-4,FALSE)</f>
        <v>4.1851184584758431E-3</v>
      </c>
      <c r="T56" s="173">
        <f>'Indicator Data'!J56/HLOOKUP('Indicator Date'!$J54,'Population Data'!$C$3:$M$194,ROW()-4,FALSE)</f>
        <v>0</v>
      </c>
      <c r="U56" s="171">
        <f t="shared" si="55"/>
        <v>3.6</v>
      </c>
      <c r="V56" s="171">
        <f t="shared" si="56"/>
        <v>0</v>
      </c>
      <c r="W56" s="172">
        <f t="shared" si="57"/>
        <v>2</v>
      </c>
      <c r="X56" s="172">
        <f t="shared" si="33"/>
        <v>9.6999999999999993</v>
      </c>
      <c r="Y56" s="172">
        <f t="shared" si="34"/>
        <v>4.7</v>
      </c>
      <c r="Z56" s="171">
        <f t="shared" si="58"/>
        <v>0</v>
      </c>
      <c r="AA56" s="171">
        <f t="shared" si="58"/>
        <v>0</v>
      </c>
      <c r="AB56" s="171">
        <f t="shared" si="59"/>
        <v>0</v>
      </c>
      <c r="AC56" s="172">
        <f t="shared" si="35"/>
        <v>7</v>
      </c>
      <c r="AD56" s="172">
        <f t="shared" si="36"/>
        <v>0</v>
      </c>
      <c r="AE56" s="171">
        <f>ROUND(IF('Indicator Data'!K56=0,0,IF('Indicator Data'!K56&gt;AE$3,10,IF('Indicator Data'!K56&lt;AE$4,0,10-(AE$3-'Indicator Data'!K56)/(AE$3-AE$4)*10))),1)</f>
        <v>0</v>
      </c>
      <c r="AF56" s="174">
        <f t="shared" si="60"/>
        <v>6.4</v>
      </c>
      <c r="AG56" s="174">
        <f t="shared" si="61"/>
        <v>0</v>
      </c>
      <c r="AH56" s="172">
        <f t="shared" si="62"/>
        <v>0</v>
      </c>
      <c r="AI56" s="172">
        <f t="shared" si="63"/>
        <v>0</v>
      </c>
      <c r="AJ56" s="174">
        <f t="shared" si="64"/>
        <v>0</v>
      </c>
      <c r="AK56" s="172">
        <f t="shared" si="65"/>
        <v>0</v>
      </c>
      <c r="AL56" s="175">
        <f t="shared" si="66"/>
        <v>4.5999999999999996</v>
      </c>
      <c r="AM56" s="175">
        <f t="shared" si="67"/>
        <v>9.9</v>
      </c>
      <c r="AN56" s="175">
        <f t="shared" si="68"/>
        <v>5.9</v>
      </c>
      <c r="AO56" s="175">
        <f t="shared" si="69"/>
        <v>0</v>
      </c>
      <c r="AP56" s="175">
        <f t="shared" si="70"/>
        <v>9</v>
      </c>
      <c r="AQ56" s="174">
        <f t="shared" si="71"/>
        <v>0</v>
      </c>
      <c r="AR56" s="174">
        <f>IF('Indicator Data'!L56="No data","x",IF('Indicator Data'!BW56&lt;1000,"x",ROUND((IF('Indicator Data'!L56&gt;AR$3,10,IF('Indicator Data'!L56&lt;AR$4,0,10-(AR$3-'Indicator Data'!L56)/(AR$3-AR$4)*10))),1)))</f>
        <v>4.2</v>
      </c>
      <c r="AS56" s="175">
        <f t="shared" si="72"/>
        <v>2.1</v>
      </c>
      <c r="AT56" s="176">
        <f>IF('Indicator Data'!M56="No data","x",ROUND(IF('Indicator Data'!M56=0,0,IF(LOG('Indicator Data'!M56)&gt;AT$3,10,IF(LOG('Indicator Data'!M56)&lt;AT$4,0,10-(AT$3-LOG('Indicator Data'!M56))/(AT$3-AT$4)*10))),1))</f>
        <v>9.1</v>
      </c>
      <c r="AU56" s="246">
        <f>IF(AT56="x","x",'Indicator Data'!M56/HLOOKUP('Indicator Data'!$M$3,'Population Data'!$C$3:$M$194,ROW()-4,FALSE))</f>
        <v>0.22006286069808098</v>
      </c>
      <c r="AV56" s="176">
        <f t="shared" si="73"/>
        <v>2.4</v>
      </c>
      <c r="AW56" s="172">
        <f t="shared" si="37"/>
        <v>6.9</v>
      </c>
      <c r="AX56" s="176">
        <f>IF('Indicator Data'!N56="No data","x",ROUND(IF('Indicator Data'!N56=0,0,IF(LOG('Indicator Data'!N56)&gt;AX$3,10,IF(LOG('Indicator Data'!N56)&lt;AX$4,0,10-(AX$3-LOG('Indicator Data'!N56))/(AX$3-AX$4)*10))),1))</f>
        <v>0</v>
      </c>
      <c r="AY56" s="246">
        <f>IF(AX56="x","x",'Indicator Data'!N56/HLOOKUP('Indicator Data'!$N$3,'Population Data'!$C$3:$M$194,ROW()-4,FALSE))</f>
        <v>0</v>
      </c>
      <c r="AZ56" s="176">
        <f t="shared" si="74"/>
        <v>0</v>
      </c>
      <c r="BA56" s="172">
        <f t="shared" si="38"/>
        <v>0</v>
      </c>
      <c r="BB56" s="176">
        <f>IF('Indicator Data'!O56="No data","x",ROUND(IF('Indicator Data'!O56=0,0,IF(LOG('Indicator Data'!O56)&gt;BB$3,10,IF(LOG('Indicator Data'!O56)&lt;BB$4,0,10-(BB$3-LOG('Indicator Data'!O56))/(BB$3-BB$4)*10))),1))</f>
        <v>0</v>
      </c>
      <c r="BC56" s="246">
        <f>IF(BB56="x","x",'Indicator Data'!O56/HLOOKUP('Indicator Data'!$O$3,'Population Data'!$C$3:$M$194,ROW()-4,FALSE))</f>
        <v>0</v>
      </c>
      <c r="BD56" s="176">
        <f t="shared" si="75"/>
        <v>0</v>
      </c>
      <c r="BE56" s="172">
        <f t="shared" si="39"/>
        <v>0</v>
      </c>
      <c r="BF56" s="176">
        <f>IF('Indicator Data'!P56="No data","x",ROUND(IF('Indicator Data'!P56=0,0,IF(LOG('Indicator Data'!P56)&gt;BF$3,10,IF(LOG('Indicator Data'!P56)&lt;BF$4,0,10-(BF$3-LOG('Indicator Data'!P56))/(BF$3-BF$4)*10))),1))</f>
        <v>0</v>
      </c>
      <c r="BG56" s="246">
        <f>IF(BF56="x","x",'Indicator Data'!P56/HLOOKUP('Indicator Data'!$P$3,'Population Data'!$C$3:$M$194,ROW()-4,FALSE))</f>
        <v>0</v>
      </c>
      <c r="BH56" s="176">
        <f t="shared" si="40"/>
        <v>0</v>
      </c>
      <c r="BI56" s="172">
        <f t="shared" si="41"/>
        <v>0</v>
      </c>
      <c r="BJ56" s="174">
        <f t="shared" si="42"/>
        <v>2.4</v>
      </c>
      <c r="BK56" s="176">
        <f>ROUND(IF('Indicator Data'!Q56=0,0,IF(LOG('Indicator Data'!Q56)&gt;BK$3,10,IF(LOG('Indicator Data'!Q56)&lt;BK$4,0,10-(BK$3-LOG('Indicator Data'!Q56))/(BK$3-BK$4)*10))),1)</f>
        <v>0</v>
      </c>
      <c r="BL56" s="224">
        <f>IF(BK56="x","x",'Indicator Data'!Q56/HLOOKUP('Indicator Data'!$Q$3,'Population Data'!$C$3:$M$194,ROW()-4,FALSE))</f>
        <v>0</v>
      </c>
      <c r="BM56" s="176">
        <f t="shared" si="76"/>
        <v>0</v>
      </c>
      <c r="BN56" s="172">
        <f t="shared" si="77"/>
        <v>0</v>
      </c>
      <c r="BO56" s="176">
        <f>ROUND(IF('Indicator Data'!S56=0,0,IF(LOG('Indicator Data'!S56)&gt;BO$3,10,IF(LOG('Indicator Data'!S56)&lt;BO$4,0,10-(BO$3-LOG('Indicator Data'!S56))/(BO$3-BO$4)*10))),1)</f>
        <v>5.6</v>
      </c>
      <c r="BP56" s="246">
        <f>IF(BO56="x","x",'Indicator Data'!S56/HLOOKUP('Indicator Data'!$S$3,'Population Data'!$C$3:$M$194,ROW()-4,FALSE))</f>
        <v>7.5351336586013595E-4</v>
      </c>
      <c r="BQ56" s="176">
        <f t="shared" si="78"/>
        <v>0</v>
      </c>
      <c r="BR56" s="172">
        <f t="shared" si="43"/>
        <v>3.3</v>
      </c>
      <c r="BS56" s="176">
        <f>ROUND(IF('Indicator Data'!T56=0,0,IF(LOG('Indicator Data'!T56)&gt;BS$3,10,IF(LOG('Indicator Data'!T56)&lt;BS$4,0,10-(BS$3-LOG('Indicator Data'!T56))/(BS$3-BS$4)*10))),1)</f>
        <v>8.5</v>
      </c>
      <c r="BT56" s="173">
        <f>IF('Indicator Data'!T56/HLOOKUP('Indicator Data'!$T$3,'Population Data'!$C$3:$M$194,ROW()-4,FALSE)&gt;1,1,'Indicator Data'!T56/HLOOKUP('Indicator Data'!$T$3,'Population Data'!$C$3:$M$194,ROW()-4,FALSE))</f>
        <v>7.7673372928182299E-2</v>
      </c>
      <c r="BU56" s="176">
        <f t="shared" si="79"/>
        <v>0.8</v>
      </c>
      <c r="BV56" s="172">
        <f t="shared" si="44"/>
        <v>5.9</v>
      </c>
      <c r="BW56" s="176">
        <f>ROUND(IF('Indicator Data'!U56=0,0,IF(LOG('Indicator Data'!U56)&gt;BW$3,10,IF(LOG('Indicator Data'!U56)&lt;BW$4,0,10-(BW$3-LOG('Indicator Data'!U56))/(BW$3-BW$4)*10))),1)</f>
        <v>8.1999999999999993</v>
      </c>
      <c r="BX56" s="246">
        <f>IF(BW56="x","x",'Indicator Data'!U56/HLOOKUP('Indicator Data'!$U$3,'Population Data'!$C$3:$M$194,ROW()-4,FALSE))</f>
        <v>4.9754904281507646E-2</v>
      </c>
      <c r="BY56" s="176">
        <f t="shared" si="80"/>
        <v>0.5</v>
      </c>
      <c r="BZ56" s="172">
        <f t="shared" si="45"/>
        <v>5.6</v>
      </c>
      <c r="CA56" s="174">
        <f t="shared" si="28"/>
        <v>4</v>
      </c>
      <c r="CB56" s="176">
        <f>IF('Indicator Data'!BN56="No data","x",ROUND(IF('Indicator Data'!BN56&gt;CB$3,0,IF('Indicator Data'!BN56&lt;CB$4,10,(CB$3-'Indicator Data'!BN56)/(CB$3-CB$4)*10)),1))</f>
        <v>0.3</v>
      </c>
      <c r="CC56" s="176">
        <f>IF('Indicator Data'!BO56="No data","x",ROUND(IF('Indicator Data'!BO56&gt;CC$3,0,IF('Indicator Data'!BO56&lt;CC$4,10,(CC$3-'Indicator Data'!BO56)/(CC$3-CC$4)*10)),1))</f>
        <v>0.2</v>
      </c>
      <c r="CD56" s="176">
        <f>IF('Indicator Data'!AA56="No data","x",ROUND(IF('Indicator Data'!AA56&gt;CD$3,0,IF('Indicator Data'!AA56&lt;CD$4,10,(CD$3-'Indicator Data'!AA56)/(CD$3-CD$4)*10)),1))</f>
        <v>1</v>
      </c>
      <c r="CE56" s="172">
        <f t="shared" si="81"/>
        <v>0.5</v>
      </c>
      <c r="CF56" s="176">
        <f>IF('Indicator Data'!V56="No data","x",ROUND(IF(LOG('Indicator Data'!V56)&gt;CF$3,10,IF(LOG('Indicator Data'!V56)&lt;CF$4,0,10-(CF$3-LOG('Indicator Data'!V56))/(CF$3-CF$4)*10)),1))</f>
        <v>6.8</v>
      </c>
      <c r="CG56" s="176">
        <f>IF('Indicator Data'!W56="No data","x",ROUND(IF('Indicator Data'!W56&gt;CG$3,10,IF('Indicator Data'!W56&lt;CG$4,0,10-(CG$3-'Indicator Data'!W56)/(CG$3-CG$4)*10)),1))</f>
        <v>3.7</v>
      </c>
      <c r="CH56" s="176">
        <f>IF('Indicator Data'!X56="No data","x",ROUND(IF('Indicator Data'!X56&gt;CH$3,10,IF('Indicator Data'!X56&lt;CH$4,0,10-(CH$3-'Indicator Data'!X56)/(CH$3-CH$4)*10)),1))</f>
        <v>4.3</v>
      </c>
      <c r="CI56" s="176">
        <f>IF('Indicator Data'!Y56="No data","x",ROUND(IF('Indicator Data'!Y56&gt;CI$3,10,IF('Indicator Data'!Y56&lt;CI$4,0,10-(CI$3-'Indicator Data'!Y56)/(CI$3-CI$4)*10)),1))</f>
        <v>5.3</v>
      </c>
      <c r="CJ56" s="172">
        <f t="shared" si="46"/>
        <v>5</v>
      </c>
      <c r="CK56" s="174">
        <f t="shared" si="47"/>
        <v>3.5</v>
      </c>
      <c r="CL56" s="176">
        <f>IF('Indicator Data'!AD56="No data","x",ROUND(IF('Indicator Data'!AD56&gt;CL$3,10,IF('Indicator Data'!AD56&lt;CL$4,0,10-(CL$3-'Indicator Data'!AD56)/(CL$3-CL$4)*10)),1))</f>
        <v>0.4</v>
      </c>
      <c r="CM56" s="176">
        <f>IF('Indicator Data'!AE56="No data","x",ROUND(IF('Indicator Data'!AE56&gt;CM$3,10,IF('Indicator Data'!AE56&lt;CM$4,0,10-(CM$3-'Indicator Data'!AE56)/(CM$3-CM$4)*10)),1))</f>
        <v>3.4</v>
      </c>
      <c r="CN56" s="172">
        <f t="shared" si="48"/>
        <v>4</v>
      </c>
      <c r="CO56" s="176">
        <f>IF('Indicator Data'!Z56="No data","x",ROUND(IF('Indicator Data'!Z56&gt;CO$3,10,IF('Indicator Data'!Z56&lt;CO$4,0,10-(CO$3-'Indicator Data'!Z56)/(CO$3-CO$4)*10)),1))</f>
        <v>0</v>
      </c>
      <c r="CP56" s="172">
        <f t="shared" si="49"/>
        <v>0.4</v>
      </c>
      <c r="CQ56" s="246">
        <f>IF('Indicator Data'!AB56="No data","x",'Indicator Data'!AB56/HLOOKUP('Indicator Date'!$AB54,'Population Data'!$C$3:$M$194,ROW()-4,FALSE))</f>
        <v>5.9648544526753227E-4</v>
      </c>
      <c r="CR56" s="176">
        <f t="shared" si="82"/>
        <v>4</v>
      </c>
      <c r="CS56" s="176">
        <f>IF('Indicator Data'!AC56="No data","x",ROUND(IF('Indicator Data'!AC56&gt;CS$3,0,IF('Indicator Data'!AC56&lt;CS$4,10,(CS$3-'Indicator Data'!AC56)/(CS$3-CS$4)*10)),1))</f>
        <v>2</v>
      </c>
      <c r="CT56" s="172">
        <f t="shared" si="50"/>
        <v>3</v>
      </c>
      <c r="CU56" s="174">
        <f t="shared" si="51"/>
        <v>2.5</v>
      </c>
      <c r="CV56" s="175">
        <f t="shared" si="83"/>
        <v>3.1</v>
      </c>
      <c r="CW56" s="177">
        <f t="shared" si="84"/>
        <v>6.2</v>
      </c>
      <c r="CX56" s="175">
        <f>ROUND(IF('Indicator Data'!AF56=0,0,IF('Indicator Data'!AF56&gt;CX$3,10,IF('Indicator Data'!AF56&lt;CX$4,0,10-(CX$3-'Indicator Data'!AF56)/(CX$3-CX$4)*10))),1)</f>
        <v>6.5</v>
      </c>
      <c r="CY56" s="175">
        <f>(ROUND(IF('Indicator Data'!AG56=0,0,IF(LOG('Indicator Data'!AG56)&gt;CY$3,10,IF(LOG('Indicator Data'!AG56)&lt;CY$4,0,10-(CY$3-LOG('Indicator Data'!AG56))/(CY$3-CY$4)*10))),1))</f>
        <v>2.2000000000000002</v>
      </c>
      <c r="CZ56" s="177">
        <f t="shared" si="52"/>
        <v>4.7</v>
      </c>
      <c r="DA56" s="11"/>
      <c r="DB56" s="22"/>
    </row>
    <row r="57" spans="1:106">
      <c r="A57" s="179" t="str">
        <f>'Indicator Data'!A57</f>
        <v>El Salvador</v>
      </c>
      <c r="B57" s="180" t="str">
        <f>'Indicator Data'!B57</f>
        <v>SLV</v>
      </c>
      <c r="C57" s="178">
        <f>ROUND(IF('Indicator Data'!C57=0,0.1,IF(LOG('Indicator Data'!C57)&gt;C$3,10,IF(LOG('Indicator Data'!C57)&lt;C$4,0,10-(C$3-LOG('Indicator Data'!C57))/(C$3-C$4)*10))),1)</f>
        <v>6.9</v>
      </c>
      <c r="D57" s="171">
        <f>ROUND(IF('Indicator Data'!D57=0,0.1,IF(LOG('Indicator Data'!D57)&gt;D$3,10,IF(LOG('Indicator Data'!D57)&lt;D$4,0,10-(D$3-LOG('Indicator Data'!D57))/(D$3-D$4)*10))),1)</f>
        <v>8.3000000000000007</v>
      </c>
      <c r="E57" s="172">
        <f t="shared" si="53"/>
        <v>7.7</v>
      </c>
      <c r="F57" s="172">
        <f>(ROUND(IF('Indicator Data'!E57=0,0,IF(LOG('Indicator Data'!E57)&gt;F$3,10,IF(LOG('Indicator Data'!E57)&lt;F$4,0,10-(F$3-LOG('Indicator Data'!E57))/(F$3-F$4)*10))),1))</f>
        <v>3.6</v>
      </c>
      <c r="G57" s="172">
        <f>ROUND(IF('Indicator Data'!F57=0,0,IF(LOG('Indicator Data'!F57)&gt;G$3,10,IF(LOG('Indicator Data'!F57)&lt;G$4,0,10-(G$3-LOG('Indicator Data'!F57))/(G$3-G$4)*10))),1)</f>
        <v>7</v>
      </c>
      <c r="H57" s="171">
        <f>ROUND(IF('Indicator Data'!G57=0,0,IF(LOG('Indicator Data'!G57)&gt;H$3,10,IF(LOG('Indicator Data'!G57)&lt;H$4,0,10-(H$3-LOG('Indicator Data'!G57))/(H$3-H$4)*10))),1)</f>
        <v>4.0999999999999996</v>
      </c>
      <c r="I57" s="171">
        <f>ROUND(IF('Indicator Data'!H57=0,0,IF(LOG('Indicator Data'!H57)&gt;I$3,10,IF(LOG('Indicator Data'!H57)&lt;I$4,0,10-(I$3-LOG('Indicator Data'!H57))/(I$3-I$4)*10))),1)</f>
        <v>0</v>
      </c>
      <c r="J57" s="171">
        <f t="shared" si="54"/>
        <v>2.2999999999999998</v>
      </c>
      <c r="K57" s="171">
        <f>ROUND(IF('Indicator Data'!I57=0,0,IF(LOG('Indicator Data'!I57)&gt;K$3,10,IF(LOG('Indicator Data'!I57)&lt;K$4,0,10-(K$3-LOG('Indicator Data'!I57))/(K$3-K$4)*10))),1)</f>
        <v>4.7</v>
      </c>
      <c r="L57" s="172">
        <f>ROUND(IF('Indicator Data'!J57=0,0,IF(LOG('Indicator Data'!J57)&gt;L$3,10,IF(LOG('Indicator Data'!J57)&lt;L$4,0,10-(L$3-LOG('Indicator Data'!J57))/(L$3-L$4)*10))),1)</f>
        <v>9.1</v>
      </c>
      <c r="M57" s="173">
        <f>'Indicator Data'!C57/HLOOKUP('Indicator Data'!$C$3,'Population Data'!$C$3:$M$194,ROW()-4,FALSE)</f>
        <v>2.0840650299826196E-3</v>
      </c>
      <c r="N57" s="173">
        <f>'Indicator Data'!D57/HLOOKUP('Indicator Data'!$D$3,'Population Data'!$C$3:$M$194,ROW()-4,FALSE)</f>
        <v>2.0840650299826196E-3</v>
      </c>
      <c r="O57" s="245">
        <f>'Indicator Data'!E57/HLOOKUP('Indicator Data'!$E$3,'Population Data'!$C$3:$M$194,ROW()-4,FALSE)</f>
        <v>8.4350645118696946E-4</v>
      </c>
      <c r="P57" s="173">
        <f>'Indicator Data'!F57/HLOOKUP('Indicator Data'!$F$3,'Population Data'!$C$3:$M$194,ROW()-4,FALSE)</f>
        <v>2.2741749016072542E-5</v>
      </c>
      <c r="Q57" s="173">
        <f>'Indicator Data'!G57/HLOOKUP('Indicator Data'!$G$3,'Population Data'!$C$3:$M$194,ROW()-4,FALSE)</f>
        <v>4.9398043171008997E-4</v>
      </c>
      <c r="R57" s="173">
        <f>'Indicator Data'!H57/HLOOKUP('Indicator Data'!$H$3,'Population Data'!$C$3:$M$194,ROW()-4,FALSE)</f>
        <v>0</v>
      </c>
      <c r="S57" s="173">
        <f>'Indicator Data'!I57/HLOOKUP('Indicator Data'!$I$3,'Population Data'!$C$3:$M$194,ROW()-4,FALSE)</f>
        <v>3.3115416061465483E-4</v>
      </c>
      <c r="T57" s="173">
        <f>'Indicator Data'!J57/HLOOKUP('Indicator Date'!$J55,'Population Data'!$C$3:$M$194,ROW()-4,FALSE)</f>
        <v>6.6405020649473465E-3</v>
      </c>
      <c r="U57" s="171">
        <f t="shared" si="55"/>
        <v>10</v>
      </c>
      <c r="V57" s="171">
        <f t="shared" si="56"/>
        <v>10</v>
      </c>
      <c r="W57" s="172">
        <f t="shared" si="57"/>
        <v>10</v>
      </c>
      <c r="X57" s="172">
        <f t="shared" si="33"/>
        <v>3.4</v>
      </c>
      <c r="Y57" s="172">
        <f t="shared" si="34"/>
        <v>8.1</v>
      </c>
      <c r="Z57" s="171">
        <f t="shared" si="58"/>
        <v>0.1</v>
      </c>
      <c r="AA57" s="171">
        <f t="shared" si="58"/>
        <v>0</v>
      </c>
      <c r="AB57" s="171">
        <f t="shared" si="59"/>
        <v>0.1</v>
      </c>
      <c r="AC57" s="172">
        <f t="shared" si="35"/>
        <v>3.9</v>
      </c>
      <c r="AD57" s="172">
        <f t="shared" si="36"/>
        <v>2.2000000000000002</v>
      </c>
      <c r="AE57" s="171">
        <f>ROUND(IF('Indicator Data'!K57=0,0,IF('Indicator Data'!K57&gt;AE$3,10,IF('Indicator Data'!K57&lt;AE$4,0,10-(AE$3-'Indicator Data'!K57)/(AE$3-AE$4)*10))),1)</f>
        <v>5.7</v>
      </c>
      <c r="AF57" s="174">
        <f t="shared" si="60"/>
        <v>8.5</v>
      </c>
      <c r="AG57" s="174">
        <f t="shared" si="61"/>
        <v>9.1999999999999993</v>
      </c>
      <c r="AH57" s="172">
        <f t="shared" si="62"/>
        <v>2.1</v>
      </c>
      <c r="AI57" s="172">
        <f t="shared" si="63"/>
        <v>0</v>
      </c>
      <c r="AJ57" s="174">
        <f t="shared" si="64"/>
        <v>1.1000000000000001</v>
      </c>
      <c r="AK57" s="172">
        <f t="shared" si="65"/>
        <v>6.9</v>
      </c>
      <c r="AL57" s="175">
        <f t="shared" si="66"/>
        <v>9.1999999999999993</v>
      </c>
      <c r="AM57" s="175">
        <f t="shared" si="67"/>
        <v>3.5</v>
      </c>
      <c r="AN57" s="175">
        <f t="shared" si="68"/>
        <v>7.6</v>
      </c>
      <c r="AO57" s="175">
        <f t="shared" si="69"/>
        <v>1.3</v>
      </c>
      <c r="AP57" s="175">
        <f t="shared" si="70"/>
        <v>4.3</v>
      </c>
      <c r="AQ57" s="174">
        <f t="shared" si="71"/>
        <v>6.3</v>
      </c>
      <c r="AR57" s="174">
        <f>IF('Indicator Data'!L57="No data","x",IF('Indicator Data'!BW57&lt;1000,"x",ROUND((IF('Indicator Data'!L57&gt;AR$3,10,IF('Indicator Data'!L57&lt;AR$4,0,10-(AR$3-'Indicator Data'!L57)/(AR$3-AR$4)*10))),1)))</f>
        <v>0.8</v>
      </c>
      <c r="AS57" s="175">
        <f t="shared" si="72"/>
        <v>3.6</v>
      </c>
      <c r="AT57" s="176" t="str">
        <f>IF('Indicator Data'!M57="No data","x",ROUND(IF('Indicator Data'!M57=0,0,IF(LOG('Indicator Data'!M57)&gt;AT$3,10,IF(LOG('Indicator Data'!M57)&lt;AT$4,0,10-(AT$3-LOG('Indicator Data'!M57))/(AT$3-AT$4)*10))),1))</f>
        <v>x</v>
      </c>
      <c r="AU57" s="246" t="str">
        <f>IF(AT57="x","x",'Indicator Data'!M57/HLOOKUP('Indicator Data'!$M$3,'Population Data'!$C$3:$M$194,ROW()-4,FALSE))</f>
        <v>x</v>
      </c>
      <c r="AV57" s="176" t="str">
        <f t="shared" si="73"/>
        <v>x</v>
      </c>
      <c r="AW57" s="172" t="str">
        <f t="shared" si="37"/>
        <v>x</v>
      </c>
      <c r="AX57" s="176" t="str">
        <f>IF('Indicator Data'!N57="No data","x",ROUND(IF('Indicator Data'!N57=0,0,IF(LOG('Indicator Data'!N57)&gt;AX$3,10,IF(LOG('Indicator Data'!N57)&lt;AX$4,0,10-(AX$3-LOG('Indicator Data'!N57))/(AX$3-AX$4)*10))),1))</f>
        <v>x</v>
      </c>
      <c r="AY57" s="246" t="str">
        <f>IF(AX57="x","x",'Indicator Data'!N57/HLOOKUP('Indicator Data'!$N$3,'Population Data'!$C$3:$M$194,ROW()-4,FALSE))</f>
        <v>x</v>
      </c>
      <c r="AZ57" s="176" t="str">
        <f t="shared" si="74"/>
        <v>x</v>
      </c>
      <c r="BA57" s="172" t="str">
        <f t="shared" si="38"/>
        <v>x</v>
      </c>
      <c r="BB57" s="176" t="str">
        <f>IF('Indicator Data'!O57="No data","x",ROUND(IF('Indicator Data'!O57=0,0,IF(LOG('Indicator Data'!O57)&gt;BB$3,10,IF(LOG('Indicator Data'!O57)&lt;BB$4,0,10-(BB$3-LOG('Indicator Data'!O57))/(BB$3-BB$4)*10))),1))</f>
        <v>x</v>
      </c>
      <c r="BC57" s="246" t="str">
        <f>IF(BB57="x","x",'Indicator Data'!O57/HLOOKUP('Indicator Data'!$O$3,'Population Data'!$C$3:$M$194,ROW()-4,FALSE))</f>
        <v>x</v>
      </c>
      <c r="BD57" s="176" t="str">
        <f t="shared" si="75"/>
        <v>x</v>
      </c>
      <c r="BE57" s="172" t="str">
        <f t="shared" si="39"/>
        <v>x</v>
      </c>
      <c r="BF57" s="176" t="str">
        <f>IF('Indicator Data'!P57="No data","x",ROUND(IF('Indicator Data'!P57=0,0,IF(LOG('Indicator Data'!P57)&gt;BF$3,10,IF(LOG('Indicator Data'!P57)&lt;BF$4,0,10-(BF$3-LOG('Indicator Data'!P57))/(BF$3-BF$4)*10))),1))</f>
        <v>x</v>
      </c>
      <c r="BG57" s="246" t="str">
        <f>IF(BF57="x","x",'Indicator Data'!P57/HLOOKUP('Indicator Data'!$P$3,'Population Data'!$C$3:$M$194,ROW()-4,FALSE))</f>
        <v>x</v>
      </c>
      <c r="BH57" s="176" t="str">
        <f t="shared" si="40"/>
        <v>x</v>
      </c>
      <c r="BI57" s="172" t="str">
        <f t="shared" si="41"/>
        <v>x</v>
      </c>
      <c r="BJ57" s="174" t="str">
        <f t="shared" si="42"/>
        <v>x</v>
      </c>
      <c r="BK57" s="176">
        <f>ROUND(IF('Indicator Data'!Q57=0,0,IF(LOG('Indicator Data'!Q57)&gt;BK$3,10,IF(LOG('Indicator Data'!Q57)&lt;BK$4,0,10-(BK$3-LOG('Indicator Data'!Q57))/(BK$3-BK$4)*10))),1)</f>
        <v>0</v>
      </c>
      <c r="BL57" s="224">
        <f>IF(BK57="x","x",'Indicator Data'!Q57/HLOOKUP('Indicator Data'!$Q$3,'Population Data'!$C$3:$M$194,ROW()-4,FALSE))</f>
        <v>0</v>
      </c>
      <c r="BM57" s="176">
        <f t="shared" si="76"/>
        <v>0</v>
      </c>
      <c r="BN57" s="172">
        <f t="shared" si="77"/>
        <v>0</v>
      </c>
      <c r="BO57" s="176">
        <f>ROUND(IF('Indicator Data'!S57=0,0,IF(LOG('Indicator Data'!S57)&gt;BO$3,10,IF(LOG('Indicator Data'!S57)&lt;BO$4,0,10-(BO$3-LOG('Indicator Data'!S57))/(BO$3-BO$4)*10))),1)</f>
        <v>8.3000000000000007</v>
      </c>
      <c r="BP57" s="246">
        <f>IF(BO57="x","x",'Indicator Data'!S57/HLOOKUP('Indicator Data'!$S$3,'Population Data'!$C$3:$M$194,ROW()-4,FALSE))</f>
        <v>0.97189636053030126</v>
      </c>
      <c r="BQ57" s="176">
        <f t="shared" si="78"/>
        <v>10</v>
      </c>
      <c r="BR57" s="172">
        <f t="shared" si="43"/>
        <v>9.3000000000000007</v>
      </c>
      <c r="BS57" s="176">
        <f>ROUND(IF('Indicator Data'!T57=0,0,IF(LOG('Indicator Data'!T57)&gt;BS$3,10,IF(LOG('Indicator Data'!T57)&lt;BS$4,0,10-(BS$3-LOG('Indicator Data'!T57))/(BS$3-BS$4)*10))),1)</f>
        <v>8.1</v>
      </c>
      <c r="BT57" s="173">
        <f>IF('Indicator Data'!T57/HLOOKUP('Indicator Data'!$T$3,'Population Data'!$C$3:$M$194,ROW()-4,FALSE)&gt;1,1,'Indicator Data'!T57/HLOOKUP('Indicator Data'!$T$3,'Population Data'!$C$3:$M$194,ROW()-4,FALSE))</f>
        <v>0.71727770586976292</v>
      </c>
      <c r="BU57" s="176">
        <f t="shared" si="79"/>
        <v>7.2</v>
      </c>
      <c r="BV57" s="172">
        <f t="shared" si="44"/>
        <v>7.7</v>
      </c>
      <c r="BW57" s="176">
        <f>ROUND(IF('Indicator Data'!U57=0,0,IF(LOG('Indicator Data'!U57)&gt;BW$3,10,IF(LOG('Indicator Data'!U57)&lt;BW$4,0,10-(BW$3-LOG('Indicator Data'!U57))/(BW$3-BW$4)*10))),1)</f>
        <v>8.3000000000000007</v>
      </c>
      <c r="BX57" s="246">
        <f>IF(BW57="x","x",'Indicator Data'!U57/HLOOKUP('Indicator Data'!$U$3,'Population Data'!$C$3:$M$194,ROW()-4,FALSE))</f>
        <v>0.97204425878818168</v>
      </c>
      <c r="BY57" s="176">
        <f t="shared" si="80"/>
        <v>9.6999999999999993</v>
      </c>
      <c r="BZ57" s="172">
        <f t="shared" si="45"/>
        <v>9.1</v>
      </c>
      <c r="CA57" s="174">
        <f t="shared" si="28"/>
        <v>7.7</v>
      </c>
      <c r="CB57" s="176">
        <f>IF('Indicator Data'!BN57="No data","x",ROUND(IF('Indicator Data'!BN57&gt;CB$3,0,IF('Indicator Data'!BN57&lt;CB$4,10,(CB$3-'Indicator Data'!BN57)/(CB$3-CB$4)*10)),1))</f>
        <v>1.4</v>
      </c>
      <c r="CC57" s="176">
        <f>IF('Indicator Data'!BO57="No data","x",ROUND(IF('Indicator Data'!BO57&gt;CC$3,0,IF('Indicator Data'!BO57&lt;CC$4,10,(CC$3-'Indicator Data'!BO57)/(CC$3-CC$4)*10)),1))</f>
        <v>0.2</v>
      </c>
      <c r="CD57" s="176">
        <f>IF('Indicator Data'!AA57="No data","x",ROUND(IF('Indicator Data'!AA57&gt;CD$3,0,IF('Indicator Data'!AA57&lt;CD$4,10,(CD$3-'Indicator Data'!AA57)/(CD$3-CD$4)*10)),1))</f>
        <v>0.9</v>
      </c>
      <c r="CE57" s="172">
        <f t="shared" si="81"/>
        <v>0.8</v>
      </c>
      <c r="CF57" s="176">
        <f>IF('Indicator Data'!V57="No data","x",ROUND(IF(LOG('Indicator Data'!V57)&gt;CF$3,10,IF(LOG('Indicator Data'!V57)&lt;CF$4,0,10-(CF$3-LOG('Indicator Data'!V57))/(CF$3-CF$4)*10)),1))</f>
        <v>8.3000000000000007</v>
      </c>
      <c r="CG57" s="176">
        <f>IF('Indicator Data'!W57="No data","x",ROUND(IF('Indicator Data'!W57&gt;CG$3,10,IF('Indicator Data'!W57&lt;CG$4,0,10-(CG$3-'Indicator Data'!W57)/(CG$3-CG$4)*10)),1))</f>
        <v>2.6</v>
      </c>
      <c r="CH57" s="176">
        <f>IF('Indicator Data'!X57="No data","x",ROUND(IF('Indicator Data'!X57&gt;CH$3,10,IF('Indicator Data'!X57&lt;CH$4,0,10-(CH$3-'Indicator Data'!X57)/(CH$3-CH$4)*10)),1))</f>
        <v>7.5</v>
      </c>
      <c r="CI57" s="176">
        <f>IF('Indicator Data'!Y57="No data","x",ROUND(IF('Indicator Data'!Y57&gt;CI$3,10,IF('Indicator Data'!Y57&lt;CI$4,0,10-(CI$3-'Indicator Data'!Y57)/(CI$3-CI$4)*10)),1))</f>
        <v>4.8</v>
      </c>
      <c r="CJ57" s="172">
        <f t="shared" si="46"/>
        <v>5.8</v>
      </c>
      <c r="CK57" s="174">
        <f t="shared" si="47"/>
        <v>4.0999999999999996</v>
      </c>
      <c r="CL57" s="176">
        <f>IF('Indicator Data'!AD57="No data","x",ROUND(IF('Indicator Data'!AD57&gt;CL$3,10,IF('Indicator Data'!AD57&lt;CL$4,0,10-(CL$3-'Indicator Data'!AD57)/(CL$3-CL$4)*10)),1))</f>
        <v>1.8</v>
      </c>
      <c r="CM57" s="176">
        <f>IF('Indicator Data'!AE57="No data","x",ROUND(IF('Indicator Data'!AE57&gt;CM$3,10,IF('Indicator Data'!AE57&lt;CM$4,0,10-(CM$3-'Indicator Data'!AE57)/(CM$3-CM$4)*10)),1))</f>
        <v>1.8</v>
      </c>
      <c r="CN57" s="172">
        <f t="shared" si="48"/>
        <v>4.5</v>
      </c>
      <c r="CO57" s="176">
        <f>IF('Indicator Data'!Z57="No data","x",ROUND(IF('Indicator Data'!Z57&gt;CO$3,10,IF('Indicator Data'!Z57&lt;CO$4,0,10-(CO$3-'Indicator Data'!Z57)/(CO$3-CO$4)*10)),1))</f>
        <v>0</v>
      </c>
      <c r="CP57" s="172">
        <f t="shared" si="49"/>
        <v>0.6</v>
      </c>
      <c r="CQ57" s="246">
        <f>IF('Indicator Data'!AB57="No data","x",'Indicator Data'!AB57/HLOOKUP('Indicator Date'!$AB55,'Population Data'!$C$3:$M$194,ROW()-4,FALSE))</f>
        <v>1.6478655341724115E-5</v>
      </c>
      <c r="CR57" s="176">
        <f t="shared" si="82"/>
        <v>9.8000000000000007</v>
      </c>
      <c r="CS57" s="176">
        <f>IF('Indicator Data'!AC57="No data","x",ROUND(IF('Indicator Data'!AC57&gt;CS$3,0,IF('Indicator Data'!AC57&lt;CS$4,10,(CS$3-'Indicator Data'!AC57)/(CS$3-CS$4)*10)),1))</f>
        <v>0</v>
      </c>
      <c r="CT57" s="172">
        <f t="shared" si="50"/>
        <v>4.9000000000000004</v>
      </c>
      <c r="CU57" s="174">
        <f t="shared" si="51"/>
        <v>3.3</v>
      </c>
      <c r="CV57" s="175">
        <f t="shared" si="83"/>
        <v>5.4</v>
      </c>
      <c r="CW57" s="177">
        <f t="shared" si="84"/>
        <v>5.6</v>
      </c>
      <c r="CX57" s="175">
        <f>ROUND(IF('Indicator Data'!AF57=0,0,IF('Indicator Data'!AF57&gt;CX$3,10,IF('Indicator Data'!AF57&lt;CX$4,0,10-(CX$3-'Indicator Data'!AF57)/(CX$3-CX$4)*10))),1)</f>
        <v>0.9</v>
      </c>
      <c r="CY57" s="175">
        <f>(ROUND(IF('Indicator Data'!AG57=0,0,IF(LOG('Indicator Data'!AG57)&gt;CY$3,10,IF(LOG('Indicator Data'!AG57)&lt;CY$4,0,10-(CY$3-LOG('Indicator Data'!AG57))/(CY$3-CY$4)*10))),1))</f>
        <v>0</v>
      </c>
      <c r="CZ57" s="177">
        <f t="shared" si="52"/>
        <v>0.5</v>
      </c>
      <c r="DA57" s="11"/>
      <c r="DB57" s="22"/>
    </row>
    <row r="58" spans="1:106">
      <c r="A58" s="179" t="str">
        <f>'Indicator Data'!A58</f>
        <v>Equatorial Guinea</v>
      </c>
      <c r="B58" s="180" t="str">
        <f>'Indicator Data'!B58</f>
        <v>GNQ</v>
      </c>
      <c r="C58" s="178">
        <f>ROUND(IF('Indicator Data'!C58=0,0.1,IF(LOG('Indicator Data'!C58)&gt;C$3,10,IF(LOG('Indicator Data'!C58)&lt;C$4,0,10-(C$3-LOG('Indicator Data'!C58))/(C$3-C$4)*10))),1)</f>
        <v>0.1</v>
      </c>
      <c r="D58" s="171">
        <f>ROUND(IF('Indicator Data'!D58=0,0.1,IF(LOG('Indicator Data'!D58)&gt;D$3,10,IF(LOG('Indicator Data'!D58)&lt;D$4,0,10-(D$3-LOG('Indicator Data'!D58))/(D$3-D$4)*10))),1)</f>
        <v>0.1</v>
      </c>
      <c r="E58" s="172">
        <f t="shared" si="53"/>
        <v>0.1</v>
      </c>
      <c r="F58" s="172">
        <f>(ROUND(IF('Indicator Data'!E58=0,0,IF(LOG('Indicator Data'!E58)&gt;F$3,10,IF(LOG('Indicator Data'!E58)&lt;F$4,0,10-(F$3-LOG('Indicator Data'!E58))/(F$3-F$4)*10))),1))</f>
        <v>1.6</v>
      </c>
      <c r="G58" s="172">
        <f>ROUND(IF('Indicator Data'!F58=0,0,IF(LOG('Indicator Data'!F58)&gt;G$3,10,IF(LOG('Indicator Data'!F58)&lt;G$4,0,10-(G$3-LOG('Indicator Data'!F58))/(G$3-G$4)*10))),1)</f>
        <v>0</v>
      </c>
      <c r="H58" s="171">
        <f>ROUND(IF('Indicator Data'!G58=0,0,IF(LOG('Indicator Data'!G58)&gt;H$3,10,IF(LOG('Indicator Data'!G58)&lt;H$4,0,10-(H$3-LOG('Indicator Data'!G58))/(H$3-H$4)*10))),1)</f>
        <v>0</v>
      </c>
      <c r="I58" s="171">
        <f>ROUND(IF('Indicator Data'!H58=0,0,IF(LOG('Indicator Data'!H58)&gt;I$3,10,IF(LOG('Indicator Data'!H58)&lt;I$4,0,10-(I$3-LOG('Indicator Data'!H58))/(I$3-I$4)*10))),1)</f>
        <v>0</v>
      </c>
      <c r="J58" s="171">
        <f t="shared" si="54"/>
        <v>0</v>
      </c>
      <c r="K58" s="171">
        <f>ROUND(IF('Indicator Data'!I58=0,0,IF(LOG('Indicator Data'!I58)&gt;K$3,10,IF(LOG('Indicator Data'!I58)&lt;K$4,0,10-(K$3-LOG('Indicator Data'!I58))/(K$3-K$4)*10))),1)</f>
        <v>1.9</v>
      </c>
      <c r="L58" s="172">
        <f>ROUND(IF('Indicator Data'!J58=0,0,IF(LOG('Indicator Data'!J58)&gt;L$3,10,IF(LOG('Indicator Data'!J58)&lt;L$4,0,10-(L$3-LOG('Indicator Data'!J58))/(L$3-L$4)*10))),1)</f>
        <v>0</v>
      </c>
      <c r="M58" s="173">
        <f>'Indicator Data'!C58/HLOOKUP('Indicator Data'!$C$3,'Population Data'!$C$3:$M$194,ROW()-4,FALSE)</f>
        <v>0</v>
      </c>
      <c r="N58" s="173">
        <f>'Indicator Data'!D58/HLOOKUP('Indicator Data'!$D$3,'Population Data'!$C$3:$M$194,ROW()-4,FALSE)</f>
        <v>0</v>
      </c>
      <c r="O58" s="245">
        <f>'Indicator Data'!E58/HLOOKUP('Indicator Data'!$E$3,'Population Data'!$C$3:$M$194,ROW()-4,FALSE)</f>
        <v>4.3635754863943901E-4</v>
      </c>
      <c r="P58" s="173">
        <f>'Indicator Data'!F58/HLOOKUP('Indicator Data'!$F$3,'Population Data'!$C$3:$M$194,ROW()-4,FALSE)</f>
        <v>0</v>
      </c>
      <c r="Q58" s="173">
        <f>'Indicator Data'!G58/HLOOKUP('Indicator Data'!$G$3,'Population Data'!$C$3:$M$194,ROW()-4,FALSE)</f>
        <v>0</v>
      </c>
      <c r="R58" s="173">
        <f>'Indicator Data'!H58/HLOOKUP('Indicator Data'!$H$3,'Population Data'!$C$3:$M$194,ROW()-4,FALSE)</f>
        <v>0</v>
      </c>
      <c r="S58" s="173">
        <f>'Indicator Data'!I58/HLOOKUP('Indicator Data'!$I$3,'Population Data'!$C$3:$M$194,ROW()-4,FALSE)</f>
        <v>7.2699664525015205E-5</v>
      </c>
      <c r="T58" s="173">
        <f>'Indicator Data'!J58/HLOOKUP('Indicator Date'!$J56,'Population Data'!$C$3:$M$194,ROW()-4,FALSE)</f>
        <v>0</v>
      </c>
      <c r="U58" s="171">
        <f t="shared" si="55"/>
        <v>0</v>
      </c>
      <c r="V58" s="171">
        <f t="shared" si="56"/>
        <v>0</v>
      </c>
      <c r="W58" s="172">
        <f t="shared" si="57"/>
        <v>0</v>
      </c>
      <c r="X58" s="172">
        <f t="shared" si="33"/>
        <v>2.2999999999999998</v>
      </c>
      <c r="Y58" s="172">
        <f t="shared" si="34"/>
        <v>0</v>
      </c>
      <c r="Z58" s="171">
        <f t="shared" si="58"/>
        <v>0</v>
      </c>
      <c r="AA58" s="171">
        <f t="shared" si="58"/>
        <v>0</v>
      </c>
      <c r="AB58" s="171">
        <f t="shared" si="59"/>
        <v>0</v>
      </c>
      <c r="AC58" s="172">
        <f t="shared" si="35"/>
        <v>2</v>
      </c>
      <c r="AD58" s="172">
        <f t="shared" si="36"/>
        <v>0</v>
      </c>
      <c r="AE58" s="171">
        <f>ROUND(IF('Indicator Data'!K58=0,0,IF('Indicator Data'!K58&gt;AE$3,10,IF('Indicator Data'!K58&lt;AE$4,0,10-(AE$3-'Indicator Data'!K58)/(AE$3-AE$4)*10))),1)</f>
        <v>0</v>
      </c>
      <c r="AF58" s="174">
        <f t="shared" si="60"/>
        <v>0.1</v>
      </c>
      <c r="AG58" s="174">
        <f t="shared" si="61"/>
        <v>0.1</v>
      </c>
      <c r="AH58" s="172">
        <f t="shared" si="62"/>
        <v>0</v>
      </c>
      <c r="AI58" s="172">
        <f t="shared" si="63"/>
        <v>0</v>
      </c>
      <c r="AJ58" s="174">
        <f t="shared" si="64"/>
        <v>0</v>
      </c>
      <c r="AK58" s="172">
        <f t="shared" si="65"/>
        <v>0</v>
      </c>
      <c r="AL58" s="175">
        <f t="shared" si="66"/>
        <v>0.1</v>
      </c>
      <c r="AM58" s="175">
        <f t="shared" si="67"/>
        <v>2</v>
      </c>
      <c r="AN58" s="175">
        <f t="shared" si="68"/>
        <v>0</v>
      </c>
      <c r="AO58" s="175">
        <f t="shared" si="69"/>
        <v>0</v>
      </c>
      <c r="AP58" s="175">
        <f t="shared" si="70"/>
        <v>2</v>
      </c>
      <c r="AQ58" s="174">
        <f t="shared" si="71"/>
        <v>0</v>
      </c>
      <c r="AR58" s="174">
        <f>IF('Indicator Data'!L58="No data","x",IF('Indicator Data'!BW58&lt;1000,"x",ROUND((IF('Indicator Data'!L58&gt;AR$3,10,IF('Indicator Data'!L58&lt;AR$4,0,10-(AR$3-'Indicator Data'!L58)/(AR$3-AR$4)*10))),1)))</f>
        <v>5.8</v>
      </c>
      <c r="AS58" s="175">
        <f t="shared" si="72"/>
        <v>2.9</v>
      </c>
      <c r="AT58" s="176">
        <f>IF('Indicator Data'!M58="No data","x",ROUND(IF('Indicator Data'!M58=0,0,IF(LOG('Indicator Data'!M58)&gt;AT$3,10,IF(LOG('Indicator Data'!M58)&lt;AT$4,0,10-(AT$3-LOG('Indicator Data'!M58))/(AT$3-AT$4)*10))),1))</f>
        <v>2.9</v>
      </c>
      <c r="AU58" s="246">
        <f>IF(AT58="x","x",'Indicator Data'!M58/HLOOKUP('Indicator Data'!$M$3,'Population Data'!$C$3:$M$194,ROW()-4,FALSE))</f>
        <v>5.9525929922245422E-4</v>
      </c>
      <c r="AV58" s="176">
        <f t="shared" si="73"/>
        <v>0</v>
      </c>
      <c r="AW58" s="172">
        <f t="shared" si="37"/>
        <v>1.6</v>
      </c>
      <c r="AX58" s="176">
        <f>IF('Indicator Data'!N58="No data","x",ROUND(IF('Indicator Data'!N58=0,0,IF(LOG('Indicator Data'!N58)&gt;AX$3,10,IF(LOG('Indicator Data'!N58)&lt;AX$4,0,10-(AX$3-LOG('Indicator Data'!N58))/(AX$3-AX$4)*10))),1))</f>
        <v>6.5</v>
      </c>
      <c r="AY58" s="246">
        <f>IF(AX58="x","x",'Indicator Data'!N58/HLOOKUP('Indicator Data'!$N$3,'Population Data'!$C$3:$M$194,ROW()-4,FALSE))</f>
        <v>4.6268925645287472E-2</v>
      </c>
      <c r="AZ58" s="176">
        <f t="shared" si="74"/>
        <v>9.3000000000000007</v>
      </c>
      <c r="BA58" s="172">
        <f t="shared" si="38"/>
        <v>8.1999999999999993</v>
      </c>
      <c r="BB58" s="176">
        <f>IF('Indicator Data'!O58="No data","x",ROUND(IF('Indicator Data'!O58=0,0,IF(LOG('Indicator Data'!O58)&gt;BB$3,10,IF(LOG('Indicator Data'!O58)&lt;BB$4,0,10-(BB$3-LOG('Indicator Data'!O58))/(BB$3-BB$4)*10))),1))</f>
        <v>0</v>
      </c>
      <c r="BC58" s="246">
        <f>IF(BB58="x","x",'Indicator Data'!O58/HLOOKUP('Indicator Data'!$O$3,'Population Data'!$C$3:$M$194,ROW()-4,FALSE))</f>
        <v>0</v>
      </c>
      <c r="BD58" s="176">
        <f t="shared" si="75"/>
        <v>0</v>
      </c>
      <c r="BE58" s="172">
        <f t="shared" si="39"/>
        <v>0</v>
      </c>
      <c r="BF58" s="176">
        <f>IF('Indicator Data'!P58="No data","x",ROUND(IF('Indicator Data'!P58=0,0,IF(LOG('Indicator Data'!P58)&gt;BF$3,10,IF(LOG('Indicator Data'!P58)&lt;BF$4,0,10-(BF$3-LOG('Indicator Data'!P58))/(BF$3-BF$4)*10))),1))</f>
        <v>6.6</v>
      </c>
      <c r="BG58" s="246">
        <f>IF(BF58="x","x",'Indicator Data'!P58/HLOOKUP('Indicator Data'!$P$3,'Population Data'!$C$3:$M$194,ROW()-4,FALSE))</f>
        <v>4.9228784317088443E-2</v>
      </c>
      <c r="BH58" s="176">
        <f t="shared" si="40"/>
        <v>7.4</v>
      </c>
      <c r="BI58" s="172">
        <f t="shared" si="41"/>
        <v>7</v>
      </c>
      <c r="BJ58" s="174">
        <f t="shared" si="42"/>
        <v>5.0999999999999996</v>
      </c>
      <c r="BK58" s="176">
        <f>ROUND(IF('Indicator Data'!Q58=0,0,IF(LOG('Indicator Data'!Q58)&gt;BK$3,10,IF(LOG('Indicator Data'!Q58)&lt;BK$4,0,10-(BK$3-LOG('Indicator Data'!Q58))/(BK$3-BK$4)*10))),1)</f>
        <v>7.5</v>
      </c>
      <c r="BL58" s="224">
        <f>IF(BK58="x","x",'Indicator Data'!Q58/HLOOKUP('Indicator Data'!$Q$3,'Population Data'!$C$3:$M$194,ROW()-4,FALSE))</f>
        <v>1</v>
      </c>
      <c r="BM58" s="176">
        <f t="shared" si="76"/>
        <v>10</v>
      </c>
      <c r="BN58" s="172">
        <f t="shared" si="77"/>
        <v>9.1</v>
      </c>
      <c r="BO58" s="176">
        <f>ROUND(IF('Indicator Data'!S58=0,0,IF(LOG('Indicator Data'!S58)&gt;BO$3,10,IF(LOG('Indicator Data'!S58)&lt;BO$4,0,10-(BO$3-LOG('Indicator Data'!S58))/(BO$3-BO$4)*10))),1)</f>
        <v>7.3</v>
      </c>
      <c r="BP58" s="246">
        <f>IF(BO58="x","x",'Indicator Data'!S58/HLOOKUP('Indicator Data'!$S$3,'Population Data'!$C$3:$M$194,ROW()-4,FALSE))</f>
        <v>0.7913412617600184</v>
      </c>
      <c r="BQ58" s="176">
        <f t="shared" si="78"/>
        <v>8.8000000000000007</v>
      </c>
      <c r="BR58" s="172">
        <f t="shared" si="43"/>
        <v>8.1</v>
      </c>
      <c r="BS58" s="176">
        <f>ROUND(IF('Indicator Data'!T58=0,0,IF(LOG('Indicator Data'!T58)&gt;BS$3,10,IF(LOG('Indicator Data'!T58)&lt;BS$4,0,10-(BS$3-LOG('Indicator Data'!T58))/(BS$3-BS$4)*10))),1)</f>
        <v>7.5</v>
      </c>
      <c r="BT58" s="173">
        <f>IF('Indicator Data'!T58/HLOOKUP('Indicator Data'!$T$3,'Population Data'!$C$3:$M$194,ROW()-4,FALSE)&gt;1,1,'Indicator Data'!T58/HLOOKUP('Indicator Data'!$T$3,'Population Data'!$C$3:$M$194,ROW()-4,FALSE))</f>
        <v>0.95693665159918018</v>
      </c>
      <c r="BU58" s="176">
        <f t="shared" si="79"/>
        <v>9.6</v>
      </c>
      <c r="BV58" s="172">
        <f t="shared" si="44"/>
        <v>8.8000000000000007</v>
      </c>
      <c r="BW58" s="176">
        <f>ROUND(IF('Indicator Data'!U58=0,0,IF(LOG('Indicator Data'!U58)&gt;BW$3,10,IF(LOG('Indicator Data'!U58)&lt;BW$4,0,10-(BW$3-LOG('Indicator Data'!U58))/(BW$3-BW$4)*10))),1)</f>
        <v>7.4</v>
      </c>
      <c r="BX58" s="246">
        <f>IF(BW58="x","x",'Indicator Data'!U58/HLOOKUP('Indicator Data'!$U$3,'Population Data'!$C$3:$M$194,ROW()-4,FALSE))</f>
        <v>0.92427996863805151</v>
      </c>
      <c r="BY58" s="176">
        <f t="shared" si="80"/>
        <v>9.1999999999999993</v>
      </c>
      <c r="BZ58" s="172">
        <f t="shared" si="45"/>
        <v>8.4</v>
      </c>
      <c r="CA58" s="174">
        <f t="shared" si="28"/>
        <v>8.6</v>
      </c>
      <c r="CB58" s="176">
        <f>IF('Indicator Data'!BN58="No data","x",ROUND(IF('Indicator Data'!BN58&gt;CB$3,0,IF('Indicator Data'!BN58&lt;CB$4,10,(CB$3-'Indicator Data'!BN58)/(CB$3-CB$4)*10)),1))</f>
        <v>3.7</v>
      </c>
      <c r="CC58" s="176">
        <f>IF('Indicator Data'!BO58="No data","x",ROUND(IF('Indicator Data'!BO58&gt;CC$3,0,IF('Indicator Data'!BO58&lt;CC$4,10,(CC$3-'Indicator Data'!BO58)/(CC$3-CC$4)*10)),1))</f>
        <v>5.9</v>
      </c>
      <c r="CD58" s="176" t="str">
        <f>IF('Indicator Data'!AA58="No data","x",ROUND(IF('Indicator Data'!AA58&gt;CD$3,0,IF('Indicator Data'!AA58&lt;CD$4,10,(CD$3-'Indicator Data'!AA58)/(CD$3-CD$4)*10)),1))</f>
        <v>x</v>
      </c>
      <c r="CE58" s="172">
        <f t="shared" si="81"/>
        <v>4.8</v>
      </c>
      <c r="CF58" s="176">
        <f>IF('Indicator Data'!V58="No data","x",ROUND(IF(LOG('Indicator Data'!V58)&gt;CF$3,10,IF(LOG('Indicator Data'!V58)&lt;CF$4,0,10-(CF$3-LOG('Indicator Data'!V58))/(CF$3-CF$4)*10)),1))</f>
        <v>5.9</v>
      </c>
      <c r="CG58" s="176">
        <f>IF('Indicator Data'!W58="No data","x",ROUND(IF('Indicator Data'!W58&gt;CG$3,10,IF('Indicator Data'!W58&lt;CG$4,0,10-(CG$3-'Indicator Data'!W58)/(CG$3-CG$4)*10)),1))</f>
        <v>5.9</v>
      </c>
      <c r="CH58" s="176">
        <f>IF('Indicator Data'!X58="No data","x",ROUND(IF('Indicator Data'!X58&gt;CH$3,10,IF('Indicator Data'!X58&lt;CH$4,0,10-(CH$3-'Indicator Data'!X58)/(CH$3-CH$4)*10)),1))</f>
        <v>7.4</v>
      </c>
      <c r="CI58" s="176" t="str">
        <f>IF('Indicator Data'!Y58="No data","x",ROUND(IF('Indicator Data'!Y58&gt;CI$3,10,IF('Indicator Data'!Y58&lt;CI$4,0,10-(CI$3-'Indicator Data'!Y58)/(CI$3-CI$4)*10)),1))</f>
        <v>x</v>
      </c>
      <c r="CJ58" s="172">
        <f t="shared" si="46"/>
        <v>6.4</v>
      </c>
      <c r="CK58" s="174">
        <f t="shared" si="47"/>
        <v>5.9</v>
      </c>
      <c r="CL58" s="176">
        <f>IF('Indicator Data'!AD58="No data","x",ROUND(IF('Indicator Data'!AD58&gt;CL$3,10,IF('Indicator Data'!AD58&lt;CL$4,0,10-(CL$3-'Indicator Data'!AD58)/(CL$3-CL$4)*10)),1))</f>
        <v>7.2</v>
      </c>
      <c r="CM58" s="176">
        <f>IF('Indicator Data'!AE58="No data","x",ROUND(IF('Indicator Data'!AE58&gt;CM$3,10,IF('Indicator Data'!AE58&lt;CM$4,0,10-(CM$3-'Indicator Data'!AE58)/(CM$3-CM$4)*10)),1))</f>
        <v>5.7</v>
      </c>
      <c r="CN58" s="172">
        <f t="shared" si="48"/>
        <v>6.4</v>
      </c>
      <c r="CO58" s="176">
        <f>IF('Indicator Data'!Z58="No data","x",ROUND(IF('Indicator Data'!Z58&gt;CO$3,10,IF('Indicator Data'!Z58&lt;CO$4,0,10-(CO$3-'Indicator Data'!Z58)/(CO$3-CO$4)*10)),1))</f>
        <v>1</v>
      </c>
      <c r="CP58" s="172">
        <f t="shared" si="49"/>
        <v>3.5</v>
      </c>
      <c r="CQ58" s="246">
        <f>IF('Indicator Data'!AB58="No data","x",'Indicator Data'!AB58/HLOOKUP('Indicator Date'!$AB56,'Population Data'!$C$3:$M$194,ROW()-4,FALSE))</f>
        <v>2.4706933305949814E-5</v>
      </c>
      <c r="CR58" s="176">
        <f t="shared" si="82"/>
        <v>9.8000000000000007</v>
      </c>
      <c r="CS58" s="176">
        <f>IF('Indicator Data'!AC58="No data","x",ROUND(IF('Indicator Data'!AC58&gt;CS$3,0,IF('Indicator Data'!AC58&lt;CS$4,10,(CS$3-'Indicator Data'!AC58)/(CS$3-CS$4)*10)),1))</f>
        <v>8</v>
      </c>
      <c r="CT58" s="172">
        <f t="shared" si="50"/>
        <v>8.9</v>
      </c>
      <c r="CU58" s="174">
        <f t="shared" si="51"/>
        <v>6.3</v>
      </c>
      <c r="CV58" s="175">
        <f t="shared" si="83"/>
        <v>6.7</v>
      </c>
      <c r="CW58" s="177">
        <f t="shared" si="84"/>
        <v>2.2999999999999998</v>
      </c>
      <c r="CX58" s="175">
        <f>ROUND(IF('Indicator Data'!AF58=0,0,IF('Indicator Data'!AF58&gt;CX$3,10,IF('Indicator Data'!AF58&lt;CX$4,0,10-(CX$3-'Indicator Data'!AF58)/(CX$3-CX$4)*10))),1)</f>
        <v>0.2</v>
      </c>
      <c r="CY58" s="175">
        <f>(ROUND(IF('Indicator Data'!AG58=0,0,IF(LOG('Indicator Data'!AG58)&gt;CY$3,10,IF(LOG('Indicator Data'!AG58)&lt;CY$4,0,10-(CY$3-LOG('Indicator Data'!AG58))/(CY$3-CY$4)*10))),1))</f>
        <v>0</v>
      </c>
      <c r="CZ58" s="177">
        <f t="shared" si="52"/>
        <v>0.1</v>
      </c>
      <c r="DA58" s="11"/>
      <c r="DB58" s="22"/>
    </row>
    <row r="59" spans="1:106">
      <c r="A59" s="179" t="str">
        <f>'Indicator Data'!A59</f>
        <v>Eritrea</v>
      </c>
      <c r="B59" s="180" t="str">
        <f>'Indicator Data'!B59</f>
        <v>ERI</v>
      </c>
      <c r="C59" s="178">
        <f>ROUND(IF('Indicator Data'!C59=0,0.1,IF(LOG('Indicator Data'!C59)&gt;C$3,10,IF(LOG('Indicator Data'!C59)&lt;C$4,0,10-(C$3-LOG('Indicator Data'!C59))/(C$3-C$4)*10))),1)</f>
        <v>5.6</v>
      </c>
      <c r="D59" s="171">
        <f>ROUND(IF('Indicator Data'!D59=0,0.1,IF(LOG('Indicator Data'!D59)&gt;D$3,10,IF(LOG('Indicator Data'!D59)&lt;D$4,0,10-(D$3-LOG('Indicator Data'!D59))/(D$3-D$4)*10))),1)</f>
        <v>0.1</v>
      </c>
      <c r="E59" s="172">
        <f t="shared" si="53"/>
        <v>3.3</v>
      </c>
      <c r="F59" s="172">
        <f>(ROUND(IF('Indicator Data'!E59=0,0,IF(LOG('Indicator Data'!E59)&gt;F$3,10,IF(LOG('Indicator Data'!E59)&lt;F$4,0,10-(F$3-LOG('Indicator Data'!E59))/(F$3-F$4)*10))),1))</f>
        <v>1.6</v>
      </c>
      <c r="G59" s="172">
        <f>ROUND(IF('Indicator Data'!F59=0,0,IF(LOG('Indicator Data'!F59)&gt;G$3,10,IF(LOG('Indicator Data'!F59)&lt;G$4,0,10-(G$3-LOG('Indicator Data'!F59))/(G$3-G$4)*10))),1)</f>
        <v>0</v>
      </c>
      <c r="H59" s="171">
        <f>ROUND(IF('Indicator Data'!G59=0,0,IF(LOG('Indicator Data'!G59)&gt;H$3,10,IF(LOG('Indicator Data'!G59)&lt;H$4,0,10-(H$3-LOG('Indicator Data'!G59))/(H$3-H$4)*10))),1)</f>
        <v>0</v>
      </c>
      <c r="I59" s="171">
        <f>ROUND(IF('Indicator Data'!H59=0,0,IF(LOG('Indicator Data'!H59)&gt;I$3,10,IF(LOG('Indicator Data'!H59)&lt;I$4,0,10-(I$3-LOG('Indicator Data'!H59))/(I$3-I$4)*10))),1)</f>
        <v>0</v>
      </c>
      <c r="J59" s="171">
        <f t="shared" si="54"/>
        <v>0</v>
      </c>
      <c r="K59" s="171">
        <f>ROUND(IF('Indicator Data'!I59=0,0,IF(LOG('Indicator Data'!I59)&gt;K$3,10,IF(LOG('Indicator Data'!I59)&lt;K$4,0,10-(K$3-LOG('Indicator Data'!I59))/(K$3-K$4)*10))),1)</f>
        <v>4.0999999999999996</v>
      </c>
      <c r="L59" s="172">
        <f>ROUND(IF('Indicator Data'!J59=0,0,IF(LOG('Indicator Data'!J59)&gt;L$3,10,IF(LOG('Indicator Data'!J59)&lt;L$4,0,10-(L$3-LOG('Indicator Data'!J59))/(L$3-L$4)*10))),1)</f>
        <v>10</v>
      </c>
      <c r="M59" s="173">
        <f>'Indicator Data'!C59/HLOOKUP('Indicator Data'!$C$3,'Population Data'!$C$3:$M$194,ROW()-4,FALSE)</f>
        <v>1.2306577211189551E-3</v>
      </c>
      <c r="N59" s="173">
        <f>'Indicator Data'!D59/HLOOKUP('Indicator Data'!$D$3,'Population Data'!$C$3:$M$194,ROW()-4,FALSE)</f>
        <v>0</v>
      </c>
      <c r="O59" s="245">
        <f>'Indicator Data'!E59/HLOOKUP('Indicator Data'!$E$3,'Population Data'!$C$3:$M$194,ROW()-4,FALSE)</f>
        <v>1.8840910612372469E-4</v>
      </c>
      <c r="P59" s="173">
        <f>'Indicator Data'!F59/HLOOKUP('Indicator Data'!$F$3,'Population Data'!$C$3:$M$194,ROW()-4,FALSE)</f>
        <v>0</v>
      </c>
      <c r="Q59" s="173">
        <f>'Indicator Data'!G59/HLOOKUP('Indicator Data'!$G$3,'Population Data'!$C$3:$M$194,ROW()-4,FALSE)</f>
        <v>0</v>
      </c>
      <c r="R59" s="173">
        <f>'Indicator Data'!H59/HLOOKUP('Indicator Data'!$H$3,'Population Data'!$C$3:$M$194,ROW()-4,FALSE)</f>
        <v>0</v>
      </c>
      <c r="S59" s="173">
        <f>'Indicator Data'!I59/HLOOKUP('Indicator Data'!$I$3,'Population Data'!$C$3:$M$194,ROW()-4,FALSE)</f>
        <v>3.2783015987980892E-4</v>
      </c>
      <c r="T59" s="173">
        <f>'Indicator Data'!J59/HLOOKUP('Indicator Date'!$J57,'Population Data'!$C$3:$M$194,ROW()-4,FALSE)</f>
        <v>4.1910588474431007E-2</v>
      </c>
      <c r="U59" s="171">
        <f t="shared" si="55"/>
        <v>6.2</v>
      </c>
      <c r="V59" s="171">
        <f t="shared" si="56"/>
        <v>0</v>
      </c>
      <c r="W59" s="172">
        <f t="shared" si="57"/>
        <v>3.7</v>
      </c>
      <c r="X59" s="172">
        <f t="shared" si="33"/>
        <v>0.9</v>
      </c>
      <c r="Y59" s="172">
        <f t="shared" si="34"/>
        <v>0</v>
      </c>
      <c r="Z59" s="171">
        <f t="shared" si="58"/>
        <v>0</v>
      </c>
      <c r="AA59" s="171">
        <f t="shared" si="58"/>
        <v>0</v>
      </c>
      <c r="AB59" s="171">
        <f t="shared" si="59"/>
        <v>0</v>
      </c>
      <c r="AC59" s="172">
        <f t="shared" si="35"/>
        <v>3.9</v>
      </c>
      <c r="AD59" s="172">
        <f t="shared" si="36"/>
        <v>10</v>
      </c>
      <c r="AE59" s="171">
        <f>ROUND(IF('Indicator Data'!K59=0,0,IF('Indicator Data'!K59&gt;AE$3,10,IF('Indicator Data'!K59&lt;AE$4,0,10-(AE$3-'Indicator Data'!K59)/(AE$3-AE$4)*10))),1)</f>
        <v>2.9</v>
      </c>
      <c r="AF59" s="174">
        <f t="shared" si="60"/>
        <v>5.9</v>
      </c>
      <c r="AG59" s="174">
        <f t="shared" si="61"/>
        <v>0.1</v>
      </c>
      <c r="AH59" s="172">
        <f t="shared" si="62"/>
        <v>0</v>
      </c>
      <c r="AI59" s="172">
        <f t="shared" si="63"/>
        <v>0</v>
      </c>
      <c r="AJ59" s="174">
        <f t="shared" si="64"/>
        <v>0</v>
      </c>
      <c r="AK59" s="172">
        <f t="shared" si="65"/>
        <v>10</v>
      </c>
      <c r="AL59" s="175">
        <f t="shared" si="66"/>
        <v>3.5</v>
      </c>
      <c r="AM59" s="175">
        <f t="shared" si="67"/>
        <v>1.3</v>
      </c>
      <c r="AN59" s="175">
        <f t="shared" si="68"/>
        <v>0</v>
      </c>
      <c r="AO59" s="175">
        <f t="shared" si="69"/>
        <v>0</v>
      </c>
      <c r="AP59" s="175">
        <f t="shared" si="70"/>
        <v>4</v>
      </c>
      <c r="AQ59" s="174">
        <f t="shared" si="71"/>
        <v>6.5</v>
      </c>
      <c r="AR59" s="174">
        <f>IF('Indicator Data'!L59="No data","x",IF('Indicator Data'!BW59&lt;1000,"x",ROUND((IF('Indicator Data'!L59&gt;AR$3,10,IF('Indicator Data'!L59&lt;AR$4,0,10-(AR$3-'Indicator Data'!L59)/(AR$3-AR$4)*10))),1)))</f>
        <v>6.7</v>
      </c>
      <c r="AS59" s="175">
        <f t="shared" si="72"/>
        <v>6.6</v>
      </c>
      <c r="AT59" s="176">
        <f>IF('Indicator Data'!M59="No data","x",ROUND(IF('Indicator Data'!M59=0,0,IF(LOG('Indicator Data'!M59)&gt;AT$3,10,IF(LOG('Indicator Data'!M59)&lt;AT$4,0,10-(AT$3-LOG('Indicator Data'!M59))/(AT$3-AT$4)*10))),1))</f>
        <v>7.5</v>
      </c>
      <c r="AU59" s="246">
        <f>IF(AT59="x","x",'Indicator Data'!M59/HLOOKUP('Indicator Data'!$M$3,'Population Data'!$C$3:$M$194,ROW()-4,FALSE))</f>
        <v>0.47685530316940966</v>
      </c>
      <c r="AV59" s="176">
        <f t="shared" si="73"/>
        <v>5.3</v>
      </c>
      <c r="AW59" s="172">
        <f t="shared" si="37"/>
        <v>6.5</v>
      </c>
      <c r="AX59" s="176">
        <f>IF('Indicator Data'!N59="No data","x",ROUND(IF('Indicator Data'!N59=0,0,IF(LOG('Indicator Data'!N59)&gt;AX$3,10,IF(LOG('Indicator Data'!N59)&lt;AX$4,0,10-(AX$3-LOG('Indicator Data'!N59))/(AX$3-AX$4)*10))),1))</f>
        <v>0</v>
      </c>
      <c r="AY59" s="246">
        <f>IF(AX59="x","x",'Indicator Data'!N59/HLOOKUP('Indicator Data'!$N$3,'Population Data'!$C$3:$M$194,ROW()-4,FALSE))</f>
        <v>0</v>
      </c>
      <c r="AZ59" s="176">
        <f t="shared" si="74"/>
        <v>0</v>
      </c>
      <c r="BA59" s="172">
        <f t="shared" si="38"/>
        <v>0</v>
      </c>
      <c r="BB59" s="176">
        <f>IF('Indicator Data'!O59="No data","x",ROUND(IF('Indicator Data'!O59=0,0,IF(LOG('Indicator Data'!O59)&gt;BB$3,10,IF(LOG('Indicator Data'!O59)&lt;BB$4,0,10-(BB$3-LOG('Indicator Data'!O59))/(BB$3-BB$4)*10))),1))</f>
        <v>0</v>
      </c>
      <c r="BC59" s="246">
        <f>IF(BB59="x","x",'Indicator Data'!O59/HLOOKUP('Indicator Data'!$O$3,'Population Data'!$C$3:$M$194,ROW()-4,FALSE))</f>
        <v>0</v>
      </c>
      <c r="BD59" s="176">
        <f t="shared" si="75"/>
        <v>0</v>
      </c>
      <c r="BE59" s="172">
        <f t="shared" si="39"/>
        <v>0</v>
      </c>
      <c r="BF59" s="176">
        <f>IF('Indicator Data'!P59="No data","x",ROUND(IF('Indicator Data'!P59=0,0,IF(LOG('Indicator Data'!P59)&gt;BF$3,10,IF(LOG('Indicator Data'!P59)&lt;BF$4,0,10-(BF$3-LOG('Indicator Data'!P59))/(BF$3-BF$4)*10))),1))</f>
        <v>0</v>
      </c>
      <c r="BG59" s="246">
        <f>IF(BF59="x","x",'Indicator Data'!P59/HLOOKUP('Indicator Data'!$P$3,'Population Data'!$C$3:$M$194,ROW()-4,FALSE))</f>
        <v>0</v>
      </c>
      <c r="BH59" s="176">
        <f t="shared" si="40"/>
        <v>0</v>
      </c>
      <c r="BI59" s="172">
        <f t="shared" si="41"/>
        <v>0</v>
      </c>
      <c r="BJ59" s="174">
        <f t="shared" si="42"/>
        <v>2.2000000000000002</v>
      </c>
      <c r="BK59" s="176">
        <f>ROUND(IF('Indicator Data'!Q59=0,0,IF(LOG('Indicator Data'!Q59)&gt;BK$3,10,IF(LOG('Indicator Data'!Q59)&lt;BK$4,0,10-(BK$3-LOG('Indicator Data'!Q59))/(BK$3-BK$4)*10))),1)</f>
        <v>8</v>
      </c>
      <c r="BL59" s="224">
        <f>IF(BK59="x","x",'Indicator Data'!Q59/HLOOKUP('Indicator Data'!$Q$3,'Population Data'!$C$3:$M$194,ROW()-4,FALSE))</f>
        <v>1</v>
      </c>
      <c r="BM59" s="176">
        <f t="shared" si="76"/>
        <v>10</v>
      </c>
      <c r="BN59" s="172">
        <f t="shared" si="77"/>
        <v>9.3000000000000007</v>
      </c>
      <c r="BO59" s="176">
        <f>ROUND(IF('Indicator Data'!S59=0,0,IF(LOG('Indicator Data'!S59)&gt;BO$3,10,IF(LOG('Indicator Data'!S59)&lt;BO$4,0,10-(BO$3-LOG('Indicator Data'!S59))/(BO$3-BO$4)*10))),1)</f>
        <v>6.8</v>
      </c>
      <c r="BP59" s="246">
        <f>IF(BO59="x","x",'Indicator Data'!S59/HLOOKUP('Indicator Data'!$S$3,'Population Data'!$C$3:$M$194,ROW()-4,FALSE))</f>
        <v>0.16310831582038274</v>
      </c>
      <c r="BQ59" s="176">
        <f t="shared" si="78"/>
        <v>1.8</v>
      </c>
      <c r="BR59" s="172">
        <f t="shared" si="43"/>
        <v>4.8</v>
      </c>
      <c r="BS59" s="176">
        <f>ROUND(IF('Indicator Data'!T59=0,0,IF(LOG('Indicator Data'!T59)&gt;BS$3,10,IF(LOG('Indicator Data'!T59)&lt;BS$4,0,10-(BS$3-LOG('Indicator Data'!T59))/(BS$3-BS$4)*10))),1)</f>
        <v>7.7</v>
      </c>
      <c r="BT59" s="173">
        <f>IF('Indicator Data'!T59/HLOOKUP('Indicator Data'!$T$3,'Population Data'!$C$3:$M$194,ROW()-4,FALSE)&gt;1,1,'Indicator Data'!T59/HLOOKUP('Indicator Data'!$T$3,'Population Data'!$C$3:$M$194,ROW()-4,FALSE))</f>
        <v>0.67538402541248532</v>
      </c>
      <c r="BU59" s="176">
        <f t="shared" si="79"/>
        <v>6.8</v>
      </c>
      <c r="BV59" s="172">
        <f t="shared" si="44"/>
        <v>7.3</v>
      </c>
      <c r="BW59" s="176">
        <f>ROUND(IF('Indicator Data'!U59=0,0,IF(LOG('Indicator Data'!U59)&gt;BW$3,10,IF(LOG('Indicator Data'!U59)&lt;BW$4,0,10-(BW$3-LOG('Indicator Data'!U59))/(BW$3-BW$4)*10))),1)</f>
        <v>7.3</v>
      </c>
      <c r="BX59" s="246">
        <f>IF(BW59="x","x",'Indicator Data'!U59/HLOOKUP('Indicator Data'!$U$3,'Population Data'!$C$3:$M$194,ROW()-4,FALSE))</f>
        <v>0.35847910796455729</v>
      </c>
      <c r="BY59" s="176">
        <f t="shared" si="80"/>
        <v>3.6</v>
      </c>
      <c r="BZ59" s="172">
        <f t="shared" si="45"/>
        <v>5.8</v>
      </c>
      <c r="CA59" s="174">
        <f t="shared" si="28"/>
        <v>7.2</v>
      </c>
      <c r="CB59" s="176">
        <f>IF('Indicator Data'!BN59="No data","x",ROUND(IF('Indicator Data'!BN59&gt;CB$3,0,IF('Indicator Data'!BN59&lt;CB$4,10,(CB$3-'Indicator Data'!BN59)/(CB$3-CB$4)*10)),1))</f>
        <v>9.8000000000000007</v>
      </c>
      <c r="CC59" s="176">
        <f>IF('Indicator Data'!BO59="No data","x",ROUND(IF('Indicator Data'!BO59&gt;CC$3,0,IF('Indicator Data'!BO59&lt;CC$4,10,(CC$3-'Indicator Data'!BO59)/(CC$3-CC$4)*10)),1))</f>
        <v>8</v>
      </c>
      <c r="CD59" s="176" t="str">
        <f>IF('Indicator Data'!AA59="No data","x",ROUND(IF('Indicator Data'!AA59&gt;CD$3,0,IF('Indicator Data'!AA59&lt;CD$4,10,(CD$3-'Indicator Data'!AA59)/(CD$3-CD$4)*10)),1))</f>
        <v>x</v>
      </c>
      <c r="CE59" s="172">
        <f t="shared" si="81"/>
        <v>8.9</v>
      </c>
      <c r="CF59" s="176">
        <f>IF('Indicator Data'!V59="No data","x",ROUND(IF(LOG('Indicator Data'!V59)&gt;CF$3,10,IF(LOG('Indicator Data'!V59)&lt;CF$4,0,10-(CF$3-LOG('Indicator Data'!V59))/(CF$3-CF$4)*10)),1))</f>
        <v>4.9000000000000004</v>
      </c>
      <c r="CG59" s="176">
        <f>IF('Indicator Data'!W59="No data","x",ROUND(IF('Indicator Data'!W59&gt;CG$3,10,IF('Indicator Data'!W59&lt;CG$4,0,10-(CG$3-'Indicator Data'!W59)/(CG$3-CG$4)*10)),1))</f>
        <v>6.5</v>
      </c>
      <c r="CH59" s="176">
        <f>IF('Indicator Data'!X59="No data","x",ROUND(IF('Indicator Data'!X59&gt;CH$3,10,IF('Indicator Data'!X59&lt;CH$4,0,10-(CH$3-'Indicator Data'!X59)/(CH$3-CH$4)*10)),1))</f>
        <v>4.3</v>
      </c>
      <c r="CI59" s="176" t="str">
        <f>IF('Indicator Data'!Y59="No data","x",ROUND(IF('Indicator Data'!Y59&gt;CI$3,10,IF('Indicator Data'!Y59&lt;CI$4,0,10-(CI$3-'Indicator Data'!Y59)/(CI$3-CI$4)*10)),1))</f>
        <v>x</v>
      </c>
      <c r="CJ59" s="172">
        <f t="shared" si="46"/>
        <v>5.2</v>
      </c>
      <c r="CK59" s="174">
        <f t="shared" si="47"/>
        <v>6.4</v>
      </c>
      <c r="CL59" s="176">
        <f>IF('Indicator Data'!AD59="No data","x",ROUND(IF('Indicator Data'!AD59&gt;CL$3,10,IF('Indicator Data'!AD59&lt;CL$4,0,10-(CL$3-'Indicator Data'!AD59)/(CL$3-CL$4)*10)),1))</f>
        <v>5.4</v>
      </c>
      <c r="CM59" s="176">
        <f>IF('Indicator Data'!AE59="No data","x",ROUND(IF('Indicator Data'!AE59&gt;CM$3,10,IF('Indicator Data'!AE59&lt;CM$4,0,10-(CM$3-'Indicator Data'!AE59)/(CM$3-CM$4)*10)),1))</f>
        <v>5.5</v>
      </c>
      <c r="CN59" s="172">
        <f t="shared" si="48"/>
        <v>5.3</v>
      </c>
      <c r="CO59" s="176">
        <f>IF('Indicator Data'!Z59="No data","x",ROUND(IF('Indicator Data'!Z59&gt;CO$3,10,IF('Indicator Data'!Z59&lt;CO$4,0,10-(CO$3-'Indicator Data'!Z59)/(CO$3-CO$4)*10)),1))</f>
        <v>10</v>
      </c>
      <c r="CP59" s="172">
        <f t="shared" si="49"/>
        <v>9.3000000000000007</v>
      </c>
      <c r="CQ59" s="246">
        <f>IF('Indicator Data'!AB59="No data","x",'Indicator Data'!AB59/HLOOKUP('Indicator Date'!$AB57,'Population Data'!$C$3:$M$194,ROW()-4,FALSE))</f>
        <v>1.0289189091859022E-4</v>
      </c>
      <c r="CR59" s="176">
        <f t="shared" si="82"/>
        <v>9</v>
      </c>
      <c r="CS59" s="176">
        <f>IF('Indicator Data'!AC59="No data","x",ROUND(IF('Indicator Data'!AC59&gt;CS$3,0,IF('Indicator Data'!AC59&lt;CS$4,10,(CS$3-'Indicator Data'!AC59)/(CS$3-CS$4)*10)),1))</f>
        <v>4</v>
      </c>
      <c r="CT59" s="172">
        <f t="shared" si="50"/>
        <v>6.5</v>
      </c>
      <c r="CU59" s="174">
        <f t="shared" si="51"/>
        <v>7</v>
      </c>
      <c r="CV59" s="175">
        <f t="shared" si="83"/>
        <v>6</v>
      </c>
      <c r="CW59" s="177">
        <f t="shared" si="84"/>
        <v>3.5</v>
      </c>
      <c r="CX59" s="175">
        <f>ROUND(IF('Indicator Data'!AF59=0,0,IF('Indicator Data'!AF59&gt;CX$3,10,IF('Indicator Data'!AF59&lt;CX$4,0,10-(CX$3-'Indicator Data'!AF59)/(CX$3-CX$4)*10))),1)</f>
        <v>0.8</v>
      </c>
      <c r="CY59" s="175">
        <f>(ROUND(IF('Indicator Data'!AG59=0,0,IF(LOG('Indicator Data'!AG59)&gt;CY$3,10,IF(LOG('Indicator Data'!AG59)&lt;CY$4,0,10-(CY$3-LOG('Indicator Data'!AG59))/(CY$3-CY$4)*10))),1))</f>
        <v>0</v>
      </c>
      <c r="CZ59" s="177">
        <f t="shared" si="52"/>
        <v>0.4</v>
      </c>
      <c r="DA59" s="11"/>
      <c r="DB59" s="22"/>
    </row>
    <row r="60" spans="1:106">
      <c r="A60" s="179" t="str">
        <f>'Indicator Data'!A60</f>
        <v>Estonia</v>
      </c>
      <c r="B60" s="180" t="str">
        <f>'Indicator Data'!B60</f>
        <v>EST</v>
      </c>
      <c r="C60" s="178">
        <f>ROUND(IF('Indicator Data'!C60=0,0.1,IF(LOG('Indicator Data'!C60)&gt;C$3,10,IF(LOG('Indicator Data'!C60)&lt;C$4,0,10-(C$3-LOG('Indicator Data'!C60))/(C$3-C$4)*10))),1)</f>
        <v>0.1</v>
      </c>
      <c r="D60" s="171">
        <f>ROUND(IF('Indicator Data'!D60=0,0.1,IF(LOG('Indicator Data'!D60)&gt;D$3,10,IF(LOG('Indicator Data'!D60)&lt;D$4,0,10-(D$3-LOG('Indicator Data'!D60))/(D$3-D$4)*10))),1)</f>
        <v>0.1</v>
      </c>
      <c r="E60" s="172">
        <f t="shared" si="53"/>
        <v>0.1</v>
      </c>
      <c r="F60" s="172">
        <f>(ROUND(IF('Indicator Data'!E60=0,0,IF(LOG('Indicator Data'!E60)&gt;F$3,10,IF(LOG('Indicator Data'!E60)&lt;F$4,0,10-(F$3-LOG('Indicator Data'!E60))/(F$3-F$4)*10))),1))</f>
        <v>4</v>
      </c>
      <c r="G60" s="172">
        <f>ROUND(IF('Indicator Data'!F60=0,0,IF(LOG('Indicator Data'!F60)&gt;G$3,10,IF(LOG('Indicator Data'!F60)&lt;G$4,0,10-(G$3-LOG('Indicator Data'!F60))/(G$3-G$4)*10))),1)</f>
        <v>0</v>
      </c>
      <c r="H60" s="171">
        <f>ROUND(IF('Indicator Data'!G60=0,0,IF(LOG('Indicator Data'!G60)&gt;H$3,10,IF(LOG('Indicator Data'!G60)&lt;H$4,0,10-(H$3-LOG('Indicator Data'!G60))/(H$3-H$4)*10))),1)</f>
        <v>0</v>
      </c>
      <c r="I60" s="171">
        <f>ROUND(IF('Indicator Data'!H60=0,0,IF(LOG('Indicator Data'!H60)&gt;I$3,10,IF(LOG('Indicator Data'!H60)&lt;I$4,0,10-(I$3-LOG('Indicator Data'!H60))/(I$3-I$4)*10))),1)</f>
        <v>0</v>
      </c>
      <c r="J60" s="171">
        <f t="shared" si="54"/>
        <v>0</v>
      </c>
      <c r="K60" s="171">
        <f>ROUND(IF('Indicator Data'!I60=0,0,IF(LOG('Indicator Data'!I60)&gt;K$3,10,IF(LOG('Indicator Data'!I60)&lt;K$4,0,10-(K$3-LOG('Indicator Data'!I60))/(K$3-K$4)*10))),1)</f>
        <v>1.9</v>
      </c>
      <c r="L60" s="172">
        <f>ROUND(IF('Indicator Data'!J60=0,0,IF(LOG('Indicator Data'!J60)&gt;L$3,10,IF(LOG('Indicator Data'!J60)&lt;L$4,0,10-(L$3-LOG('Indicator Data'!J60))/(L$3-L$4)*10))),1)</f>
        <v>0</v>
      </c>
      <c r="M60" s="173">
        <f>'Indicator Data'!C60/HLOOKUP('Indicator Data'!$C$3,'Population Data'!$C$3:$M$194,ROW()-4,FALSE)</f>
        <v>0</v>
      </c>
      <c r="N60" s="173">
        <f>'Indicator Data'!D60/HLOOKUP('Indicator Data'!$D$3,'Population Data'!$C$3:$M$194,ROW()-4,FALSE)</f>
        <v>0</v>
      </c>
      <c r="O60" s="245">
        <f>'Indicator Data'!E60/HLOOKUP('Indicator Data'!$E$3,'Population Data'!$C$3:$M$194,ROW()-4,FALSE)</f>
        <v>6.0099345643207834E-3</v>
      </c>
      <c r="P60" s="173">
        <f>'Indicator Data'!F60/HLOOKUP('Indicator Data'!$F$3,'Population Data'!$C$3:$M$194,ROW()-4,FALSE)</f>
        <v>0</v>
      </c>
      <c r="Q60" s="173">
        <f>'Indicator Data'!G60/HLOOKUP('Indicator Data'!$G$3,'Population Data'!$C$3:$M$194,ROW()-4,FALSE)</f>
        <v>0</v>
      </c>
      <c r="R60" s="173">
        <f>'Indicator Data'!H60/HLOOKUP('Indicator Data'!$H$3,'Population Data'!$C$3:$M$194,ROW()-4,FALSE)</f>
        <v>0</v>
      </c>
      <c r="S60" s="173">
        <f>'Indicator Data'!I60/HLOOKUP('Indicator Data'!$I$3,'Population Data'!$C$3:$M$194,ROW()-4,FALSE)</f>
        <v>9.8213781186779357E-5</v>
      </c>
      <c r="T60" s="173">
        <f>'Indicator Data'!J60/HLOOKUP('Indicator Date'!$J58,'Population Data'!$C$3:$M$194,ROW()-4,FALSE)</f>
        <v>0</v>
      </c>
      <c r="U60" s="171">
        <f t="shared" si="55"/>
        <v>0</v>
      </c>
      <c r="V60" s="171">
        <f t="shared" si="56"/>
        <v>0</v>
      </c>
      <c r="W60" s="172">
        <f t="shared" si="57"/>
        <v>0</v>
      </c>
      <c r="X60" s="172">
        <f t="shared" si="33"/>
        <v>6.6</v>
      </c>
      <c r="Y60" s="172">
        <f t="shared" si="34"/>
        <v>0</v>
      </c>
      <c r="Z60" s="171">
        <f t="shared" si="58"/>
        <v>0</v>
      </c>
      <c r="AA60" s="171">
        <f t="shared" si="58"/>
        <v>0</v>
      </c>
      <c r="AB60" s="171">
        <f t="shared" si="59"/>
        <v>0</v>
      </c>
      <c r="AC60" s="172">
        <f t="shared" si="35"/>
        <v>2.2999999999999998</v>
      </c>
      <c r="AD60" s="172">
        <f t="shared" si="36"/>
        <v>0</v>
      </c>
      <c r="AE60" s="171">
        <f>ROUND(IF('Indicator Data'!K60=0,0,IF('Indicator Data'!K60&gt;AE$3,10,IF('Indicator Data'!K60&lt;AE$4,0,10-(AE$3-'Indicator Data'!K60)/(AE$3-AE$4)*10))),1)</f>
        <v>0</v>
      </c>
      <c r="AF60" s="174">
        <f t="shared" si="60"/>
        <v>0.1</v>
      </c>
      <c r="AG60" s="174">
        <f t="shared" si="61"/>
        <v>0.1</v>
      </c>
      <c r="AH60" s="172">
        <f t="shared" si="62"/>
        <v>0</v>
      </c>
      <c r="AI60" s="172">
        <f t="shared" si="63"/>
        <v>0</v>
      </c>
      <c r="AJ60" s="174">
        <f t="shared" si="64"/>
        <v>0</v>
      </c>
      <c r="AK60" s="172">
        <f t="shared" si="65"/>
        <v>0</v>
      </c>
      <c r="AL60" s="175">
        <f t="shared" si="66"/>
        <v>0.1</v>
      </c>
      <c r="AM60" s="175">
        <f t="shared" si="67"/>
        <v>5.4</v>
      </c>
      <c r="AN60" s="175">
        <f t="shared" si="68"/>
        <v>0</v>
      </c>
      <c r="AO60" s="175">
        <f t="shared" si="69"/>
        <v>0</v>
      </c>
      <c r="AP60" s="175">
        <f t="shared" si="70"/>
        <v>2.1</v>
      </c>
      <c r="AQ60" s="174">
        <f t="shared" si="71"/>
        <v>0</v>
      </c>
      <c r="AR60" s="174">
        <f>IF('Indicator Data'!L60="No data","x",IF('Indicator Data'!BW60&lt;1000,"x",ROUND((IF('Indicator Data'!L60&gt;AR$3,10,IF('Indicator Data'!L60&lt;AR$4,0,10-(AR$3-'Indicator Data'!L60)/(AR$3-AR$4)*10))),1)))</f>
        <v>0</v>
      </c>
      <c r="AS60" s="175">
        <f t="shared" si="72"/>
        <v>0</v>
      </c>
      <c r="AT60" s="176">
        <f>IF('Indicator Data'!M60="No data","x",ROUND(IF('Indicator Data'!M60=0,0,IF(LOG('Indicator Data'!M60)&gt;AT$3,10,IF(LOG('Indicator Data'!M60)&lt;AT$4,0,10-(AT$3-LOG('Indicator Data'!M60))/(AT$3-AT$4)*10))),1))</f>
        <v>0</v>
      </c>
      <c r="AU60" s="246">
        <f>IF(AT60="x","x",'Indicator Data'!M60/HLOOKUP('Indicator Data'!$M$3,'Population Data'!$C$3:$M$194,ROW()-4,FALSE))</f>
        <v>0</v>
      </c>
      <c r="AV60" s="176">
        <f t="shared" si="73"/>
        <v>0</v>
      </c>
      <c r="AW60" s="172">
        <f t="shared" si="37"/>
        <v>0</v>
      </c>
      <c r="AX60" s="176" t="str">
        <f>IF('Indicator Data'!N60="No data","x",ROUND(IF('Indicator Data'!N60=0,0,IF(LOG('Indicator Data'!N60)&gt;AX$3,10,IF(LOG('Indicator Data'!N60)&lt;AX$4,0,10-(AX$3-LOG('Indicator Data'!N60))/(AX$3-AX$4)*10))),1))</f>
        <v>x</v>
      </c>
      <c r="AY60" s="246" t="str">
        <f>IF(AX60="x","x",'Indicator Data'!N60/HLOOKUP('Indicator Data'!$N$3,'Population Data'!$C$3:$M$194,ROW()-4,FALSE))</f>
        <v>x</v>
      </c>
      <c r="AZ60" s="176" t="str">
        <f t="shared" si="74"/>
        <v>x</v>
      </c>
      <c r="BA60" s="172" t="str">
        <f t="shared" si="38"/>
        <v>x</v>
      </c>
      <c r="BB60" s="176" t="str">
        <f>IF('Indicator Data'!O60="No data","x",ROUND(IF('Indicator Data'!O60=0,0,IF(LOG('Indicator Data'!O60)&gt;BB$3,10,IF(LOG('Indicator Data'!O60)&lt;BB$4,0,10-(BB$3-LOG('Indicator Data'!O60))/(BB$3-BB$4)*10))),1))</f>
        <v>x</v>
      </c>
      <c r="BC60" s="246" t="str">
        <f>IF(BB60="x","x",'Indicator Data'!O60/HLOOKUP('Indicator Data'!$O$3,'Population Data'!$C$3:$M$194,ROW()-4,FALSE))</f>
        <v>x</v>
      </c>
      <c r="BD60" s="176" t="str">
        <f t="shared" si="75"/>
        <v>x</v>
      </c>
      <c r="BE60" s="172" t="str">
        <f t="shared" si="39"/>
        <v>x</v>
      </c>
      <c r="BF60" s="176" t="str">
        <f>IF('Indicator Data'!P60="No data","x",ROUND(IF('Indicator Data'!P60=0,0,IF(LOG('Indicator Data'!P60)&gt;BF$3,10,IF(LOG('Indicator Data'!P60)&lt;BF$4,0,10-(BF$3-LOG('Indicator Data'!P60))/(BF$3-BF$4)*10))),1))</f>
        <v>x</v>
      </c>
      <c r="BG60" s="246" t="str">
        <f>IF(BF60="x","x",'Indicator Data'!P60/HLOOKUP('Indicator Data'!$P$3,'Population Data'!$C$3:$M$194,ROW()-4,FALSE))</f>
        <v>x</v>
      </c>
      <c r="BH60" s="176" t="str">
        <f t="shared" si="40"/>
        <v>x</v>
      </c>
      <c r="BI60" s="172" t="str">
        <f t="shared" si="41"/>
        <v>x</v>
      </c>
      <c r="BJ60" s="174">
        <f t="shared" si="42"/>
        <v>0</v>
      </c>
      <c r="BK60" s="176">
        <f>ROUND(IF('Indicator Data'!Q60=0,0,IF(LOG('Indicator Data'!Q60)&gt;BK$3,10,IF(LOG('Indicator Data'!Q60)&lt;BK$4,0,10-(BK$3-LOG('Indicator Data'!Q60))/(BK$3-BK$4)*10))),1)</f>
        <v>0</v>
      </c>
      <c r="BL60" s="224">
        <f>IF(BK60="x","x",'Indicator Data'!Q60/HLOOKUP('Indicator Data'!$Q$3,'Population Data'!$C$3:$M$194,ROW()-4,FALSE))</f>
        <v>0</v>
      </c>
      <c r="BM60" s="176">
        <f t="shared" si="76"/>
        <v>0</v>
      </c>
      <c r="BN60" s="172">
        <f t="shared" si="77"/>
        <v>0</v>
      </c>
      <c r="BO60" s="176">
        <f>ROUND(IF('Indicator Data'!S60=0,0,IF(LOG('Indicator Data'!S60)&gt;BO$3,10,IF(LOG('Indicator Data'!S60)&lt;BO$4,0,10-(BO$3-LOG('Indicator Data'!S60))/(BO$3-BO$4)*10))),1)</f>
        <v>0</v>
      </c>
      <c r="BP60" s="246">
        <f>IF(BO60="x","x",'Indicator Data'!S60/HLOOKUP('Indicator Data'!$S$3,'Population Data'!$C$3:$M$194,ROW()-4,FALSE))</f>
        <v>0</v>
      </c>
      <c r="BQ60" s="176">
        <f t="shared" si="78"/>
        <v>0</v>
      </c>
      <c r="BR60" s="172">
        <f t="shared" si="43"/>
        <v>0</v>
      </c>
      <c r="BS60" s="176">
        <f>ROUND(IF('Indicator Data'!T60=0,0,IF(LOG('Indicator Data'!T60)&gt;BS$3,10,IF(LOG('Indicator Data'!T60)&lt;BS$4,0,10-(BS$3-LOG('Indicator Data'!T60))/(BS$3-BS$4)*10))),1)</f>
        <v>0</v>
      </c>
      <c r="BT60" s="173">
        <f>IF('Indicator Data'!T60/HLOOKUP('Indicator Data'!$T$3,'Population Data'!$C$3:$M$194,ROW()-4,FALSE)&gt;1,1,'Indicator Data'!T60/HLOOKUP('Indicator Data'!$T$3,'Population Data'!$C$3:$M$194,ROW()-4,FALSE))</f>
        <v>0</v>
      </c>
      <c r="BU60" s="176">
        <f t="shared" si="79"/>
        <v>0</v>
      </c>
      <c r="BV60" s="172">
        <f t="shared" si="44"/>
        <v>0</v>
      </c>
      <c r="BW60" s="176">
        <f>ROUND(IF('Indicator Data'!U60=0,0,IF(LOG('Indicator Data'!U60)&gt;BW$3,10,IF(LOG('Indicator Data'!U60)&lt;BW$4,0,10-(BW$3-LOG('Indicator Data'!U60))/(BW$3-BW$4)*10))),1)</f>
        <v>0</v>
      </c>
      <c r="BX60" s="246">
        <f>IF(BW60="x","x",'Indicator Data'!U60/HLOOKUP('Indicator Data'!$U$3,'Population Data'!$C$3:$M$194,ROW()-4,FALSE))</f>
        <v>0</v>
      </c>
      <c r="BY60" s="176">
        <f t="shared" si="80"/>
        <v>0</v>
      </c>
      <c r="BZ60" s="172">
        <f t="shared" si="45"/>
        <v>0</v>
      </c>
      <c r="CA60" s="174">
        <f t="shared" si="28"/>
        <v>0</v>
      </c>
      <c r="CB60" s="176">
        <f>IF('Indicator Data'!BN60="No data","x",ROUND(IF('Indicator Data'!BN60&gt;CB$3,0,IF('Indicator Data'!BN60&lt;CB$4,10,(CB$3-'Indicator Data'!BN60)/(CB$3-CB$4)*10)),1))</f>
        <v>0.1</v>
      </c>
      <c r="CC60" s="176">
        <f>IF('Indicator Data'!BO60="No data","x",ROUND(IF('Indicator Data'!BO60&gt;CC$3,0,IF('Indicator Data'!BO60&lt;CC$4,10,(CC$3-'Indicator Data'!BO60)/(CC$3-CC$4)*10)),1))</f>
        <v>0</v>
      </c>
      <c r="CD60" s="176" t="str">
        <f>IF('Indicator Data'!AA60="No data","x",ROUND(IF('Indicator Data'!AA60&gt;CD$3,0,IF('Indicator Data'!AA60&lt;CD$4,10,(CD$3-'Indicator Data'!AA60)/(CD$3-CD$4)*10)),1))</f>
        <v>x</v>
      </c>
      <c r="CE60" s="172">
        <f t="shared" si="81"/>
        <v>0.1</v>
      </c>
      <c r="CF60" s="176">
        <f>IF('Indicator Data'!V60="No data","x",ROUND(IF(LOG('Indicator Data'!V60)&gt;CF$3,10,IF(LOG('Indicator Data'!V60)&lt;CF$4,0,10-(CF$3-LOG('Indicator Data'!V60))/(CF$3-CF$4)*10)),1))</f>
        <v>5</v>
      </c>
      <c r="CG60" s="176">
        <f>IF('Indicator Data'!W60="No data","x",ROUND(IF('Indicator Data'!W60&gt;CG$3,10,IF('Indicator Data'!W60&lt;CG$4,0,10-(CG$3-'Indicator Data'!W60)/(CG$3-CG$4)*10)),1))</f>
        <v>3.1</v>
      </c>
      <c r="CH60" s="176">
        <f>IF('Indicator Data'!X60="No data","x",ROUND(IF('Indicator Data'!X60&gt;CH$3,10,IF('Indicator Data'!X60&lt;CH$4,0,10-(CH$3-'Indicator Data'!X60)/(CH$3-CH$4)*10)),1))</f>
        <v>7</v>
      </c>
      <c r="CI60" s="176">
        <f>IF('Indicator Data'!Y60="No data","x",ROUND(IF('Indicator Data'!Y60&gt;CI$3,10,IF('Indicator Data'!Y60&lt;CI$4,0,10-(CI$3-'Indicator Data'!Y60)/(CI$3-CI$4)*10)),1))</f>
        <v>0.7</v>
      </c>
      <c r="CJ60" s="172">
        <f t="shared" si="46"/>
        <v>4</v>
      </c>
      <c r="CK60" s="174">
        <f t="shared" si="47"/>
        <v>2.7</v>
      </c>
      <c r="CL60" s="176">
        <f>IF('Indicator Data'!AD60="No data","x",ROUND(IF('Indicator Data'!AD60&gt;CL$3,10,IF('Indicator Data'!AD60&lt;CL$4,0,10-(CL$3-'Indicator Data'!AD60)/(CL$3-CL$4)*10)),1))</f>
        <v>0</v>
      </c>
      <c r="CM60" s="176">
        <f>IF('Indicator Data'!AE60="No data","x",ROUND(IF('Indicator Data'!AE60&gt;CM$3,10,IF('Indicator Data'!AE60&lt;CM$4,0,10-(CM$3-'Indicator Data'!AE60)/(CM$3-CM$4)*10)),1))</f>
        <v>0</v>
      </c>
      <c r="CN60" s="172">
        <f t="shared" si="48"/>
        <v>2.6</v>
      </c>
      <c r="CO60" s="176">
        <f>IF('Indicator Data'!Z60="No data","x",ROUND(IF('Indicator Data'!Z60&gt;CO$3,10,IF('Indicator Data'!Z60&lt;CO$4,0,10-(CO$3-'Indicator Data'!Z60)/(CO$3-CO$4)*10)),1))</f>
        <v>0</v>
      </c>
      <c r="CP60" s="172">
        <f t="shared" si="49"/>
        <v>0</v>
      </c>
      <c r="CQ60" s="246">
        <f>IF('Indicator Data'!AB60="No data","x",'Indicator Data'!AB60/HLOOKUP('Indicator Date'!$AB58,'Population Data'!$C$3:$M$194,ROW()-4,FALSE))</f>
        <v>2.2380653469867878E-4</v>
      </c>
      <c r="CR60" s="176">
        <f t="shared" si="82"/>
        <v>7.8</v>
      </c>
      <c r="CS60" s="176">
        <f>IF('Indicator Data'!AC60="No data","x",ROUND(IF('Indicator Data'!AC60&gt;CS$3,0,IF('Indicator Data'!AC60&lt;CS$4,10,(CS$3-'Indicator Data'!AC60)/(CS$3-CS$4)*10)),1))</f>
        <v>2</v>
      </c>
      <c r="CT60" s="172">
        <f t="shared" si="50"/>
        <v>4.9000000000000004</v>
      </c>
      <c r="CU60" s="174">
        <f t="shared" si="51"/>
        <v>2.5</v>
      </c>
      <c r="CV60" s="175">
        <f t="shared" si="83"/>
        <v>1.4</v>
      </c>
      <c r="CW60" s="177">
        <f t="shared" si="84"/>
        <v>1.5</v>
      </c>
      <c r="CX60" s="175">
        <f>ROUND(IF('Indicator Data'!AF60=0,0,IF('Indicator Data'!AF60&gt;CX$3,10,IF('Indicator Data'!AF60&lt;CX$4,0,10-(CX$3-'Indicator Data'!AF60)/(CX$3-CX$4)*10))),1)</f>
        <v>0.1</v>
      </c>
      <c r="CY60" s="175">
        <f>(ROUND(IF('Indicator Data'!AG60=0,0,IF(LOG('Indicator Data'!AG60)&gt;CY$3,10,IF(LOG('Indicator Data'!AG60)&lt;CY$4,0,10-(CY$3-LOG('Indicator Data'!AG60))/(CY$3-CY$4)*10))),1))</f>
        <v>0</v>
      </c>
      <c r="CZ60" s="177">
        <f t="shared" si="52"/>
        <v>0.1</v>
      </c>
      <c r="DA60" s="11"/>
      <c r="DB60" s="22"/>
    </row>
    <row r="61" spans="1:106">
      <c r="A61" s="179" t="str">
        <f>'Indicator Data'!A61</f>
        <v>Eswatini</v>
      </c>
      <c r="B61" s="180" t="str">
        <f>'Indicator Data'!B61</f>
        <v>SWZ</v>
      </c>
      <c r="C61" s="178">
        <f>ROUND(IF('Indicator Data'!C61=0,0.1,IF(LOG('Indicator Data'!C61)&gt;C$3,10,IF(LOG('Indicator Data'!C61)&lt;C$4,0,10-(C$3-LOG('Indicator Data'!C61))/(C$3-C$4)*10))),1)</f>
        <v>0.1</v>
      </c>
      <c r="D61" s="171">
        <f>ROUND(IF('Indicator Data'!D61=0,0.1,IF(LOG('Indicator Data'!D61)&gt;D$3,10,IF(LOG('Indicator Data'!D61)&lt;D$4,0,10-(D$3-LOG('Indicator Data'!D61))/(D$3-D$4)*10))),1)</f>
        <v>0.1</v>
      </c>
      <c r="E61" s="172">
        <f t="shared" si="53"/>
        <v>0.1</v>
      </c>
      <c r="F61" s="172">
        <f>(ROUND(IF('Indicator Data'!E61=0,0,IF(LOG('Indicator Data'!E61)&gt;F$3,10,IF(LOG('Indicator Data'!E61)&lt;F$4,0,10-(F$3-LOG('Indicator Data'!E61))/(F$3-F$4)*10))),1))</f>
        <v>1.3</v>
      </c>
      <c r="G61" s="172">
        <f>ROUND(IF('Indicator Data'!F61=0,0,IF(LOG('Indicator Data'!F61)&gt;G$3,10,IF(LOG('Indicator Data'!F61)&lt;G$4,0,10-(G$3-LOG('Indicator Data'!F61))/(G$3-G$4)*10))),1)</f>
        <v>0</v>
      </c>
      <c r="H61" s="171">
        <f>ROUND(IF('Indicator Data'!G61=0,0,IF(LOG('Indicator Data'!G61)&gt;H$3,10,IF(LOG('Indicator Data'!G61)&lt;H$4,0,10-(H$3-LOG('Indicator Data'!G61))/(H$3-H$4)*10))),1)</f>
        <v>0.5</v>
      </c>
      <c r="I61" s="171">
        <f>ROUND(IF('Indicator Data'!H61=0,0,IF(LOG('Indicator Data'!H61)&gt;I$3,10,IF(LOG('Indicator Data'!H61)&lt;I$4,0,10-(I$3-LOG('Indicator Data'!H61))/(I$3-I$4)*10))),1)</f>
        <v>0</v>
      </c>
      <c r="J61" s="171">
        <f t="shared" si="54"/>
        <v>0.3</v>
      </c>
      <c r="K61" s="171">
        <f>ROUND(IF('Indicator Data'!I61=0,0,IF(LOG('Indicator Data'!I61)&gt;K$3,10,IF(LOG('Indicator Data'!I61)&lt;K$4,0,10-(K$3-LOG('Indicator Data'!I61))/(K$3-K$4)*10))),1)</f>
        <v>0</v>
      </c>
      <c r="L61" s="172">
        <f>ROUND(IF('Indicator Data'!J61=0,0,IF(LOG('Indicator Data'!J61)&gt;L$3,10,IF(LOG('Indicator Data'!J61)&lt;L$4,0,10-(L$3-LOG('Indicator Data'!J61))/(L$3-L$4)*10))),1)</f>
        <v>9.6</v>
      </c>
      <c r="M61" s="173">
        <f>'Indicator Data'!C61/HLOOKUP('Indicator Data'!$C$3,'Population Data'!$C$3:$M$194,ROW()-4,FALSE)</f>
        <v>0</v>
      </c>
      <c r="N61" s="173">
        <f>'Indicator Data'!D61/HLOOKUP('Indicator Data'!$D$3,'Population Data'!$C$3:$M$194,ROW()-4,FALSE)</f>
        <v>0</v>
      </c>
      <c r="O61" s="245">
        <f>'Indicator Data'!E61/HLOOKUP('Indicator Data'!$E$3,'Population Data'!$C$3:$M$194,ROW()-4,FALSE)</f>
        <v>4.4986727116597282E-4</v>
      </c>
      <c r="P61" s="173">
        <f>'Indicator Data'!F61/HLOOKUP('Indicator Data'!$F$3,'Population Data'!$C$3:$M$194,ROW()-4,FALSE)</f>
        <v>0</v>
      </c>
      <c r="Q61" s="173">
        <f>'Indicator Data'!G61/HLOOKUP('Indicator Data'!$G$3,'Population Data'!$C$3:$M$194,ROW()-4,FALSE)</f>
        <v>7.2696569437403463E-5</v>
      </c>
      <c r="R61" s="173">
        <f>'Indicator Data'!H61/HLOOKUP('Indicator Data'!$H$3,'Population Data'!$C$3:$M$194,ROW()-4,FALSE)</f>
        <v>0</v>
      </c>
      <c r="S61" s="173">
        <f>'Indicator Data'!I61/HLOOKUP('Indicator Data'!$I$3,'Population Data'!$C$3:$M$194,ROW()-4,FALSE)</f>
        <v>0</v>
      </c>
      <c r="T61" s="173">
        <f>'Indicator Data'!J61/HLOOKUP('Indicator Date'!$J59,'Population Data'!$C$3:$M$194,ROW()-4,FALSE)</f>
        <v>5.5035198842133259E-2</v>
      </c>
      <c r="U61" s="171">
        <f t="shared" si="55"/>
        <v>0</v>
      </c>
      <c r="V61" s="171">
        <f t="shared" si="56"/>
        <v>0</v>
      </c>
      <c r="W61" s="172">
        <f t="shared" si="57"/>
        <v>0</v>
      </c>
      <c r="X61" s="172">
        <f t="shared" si="33"/>
        <v>2.2999999999999998</v>
      </c>
      <c r="Y61" s="172">
        <f t="shared" si="34"/>
        <v>0</v>
      </c>
      <c r="Z61" s="171">
        <f t="shared" si="58"/>
        <v>0</v>
      </c>
      <c r="AA61" s="171">
        <f t="shared" si="58"/>
        <v>0</v>
      </c>
      <c r="AB61" s="171">
        <f t="shared" si="59"/>
        <v>0</v>
      </c>
      <c r="AC61" s="172">
        <f t="shared" si="35"/>
        <v>0</v>
      </c>
      <c r="AD61" s="172">
        <f t="shared" si="36"/>
        <v>10</v>
      </c>
      <c r="AE61" s="171">
        <f>ROUND(IF('Indicator Data'!K61=0,0,IF('Indicator Data'!K61&gt;AE$3,10,IF('Indicator Data'!K61&lt;AE$4,0,10-(AE$3-'Indicator Data'!K61)/(AE$3-AE$4)*10))),1)</f>
        <v>4.8</v>
      </c>
      <c r="AF61" s="174">
        <f t="shared" si="60"/>
        <v>0.1</v>
      </c>
      <c r="AG61" s="174">
        <f t="shared" si="61"/>
        <v>0.1</v>
      </c>
      <c r="AH61" s="172">
        <f t="shared" si="62"/>
        <v>0.3</v>
      </c>
      <c r="AI61" s="172">
        <f t="shared" si="63"/>
        <v>0</v>
      </c>
      <c r="AJ61" s="174">
        <f t="shared" si="64"/>
        <v>0.2</v>
      </c>
      <c r="AK61" s="172">
        <f t="shared" si="65"/>
        <v>9.8000000000000007</v>
      </c>
      <c r="AL61" s="175">
        <f t="shared" si="66"/>
        <v>0.1</v>
      </c>
      <c r="AM61" s="175">
        <f t="shared" si="67"/>
        <v>1.8</v>
      </c>
      <c r="AN61" s="175">
        <f t="shared" si="68"/>
        <v>0</v>
      </c>
      <c r="AO61" s="175">
        <f t="shared" si="69"/>
        <v>0.2</v>
      </c>
      <c r="AP61" s="175">
        <f t="shared" si="70"/>
        <v>0</v>
      </c>
      <c r="AQ61" s="174">
        <f t="shared" si="71"/>
        <v>7.3</v>
      </c>
      <c r="AR61" s="174">
        <f>IF('Indicator Data'!L61="No data","x",IF('Indicator Data'!BW61&lt;1000,"x",ROUND((IF('Indicator Data'!L61&gt;AR$3,10,IF('Indicator Data'!L61&lt;AR$4,0,10-(AR$3-'Indicator Data'!L61)/(AR$3-AR$4)*10))),1)))</f>
        <v>2.5</v>
      </c>
      <c r="AS61" s="175">
        <f t="shared" si="72"/>
        <v>4.9000000000000004</v>
      </c>
      <c r="AT61" s="176">
        <f>IF('Indicator Data'!M61="No data","x",ROUND(IF('Indicator Data'!M61=0,0,IF(LOG('Indicator Data'!M61)&gt;AT$3,10,IF(LOG('Indicator Data'!M61)&lt;AT$4,0,10-(AT$3-LOG('Indicator Data'!M61))/(AT$3-AT$4)*10))),1))</f>
        <v>4.2</v>
      </c>
      <c r="AU61" s="246">
        <f>IF(AT61="x","x",'Indicator Data'!M61/HLOOKUP('Indicator Data'!$M$3,'Population Data'!$C$3:$M$194,ROW()-4,FALSE))</f>
        <v>6.9327095437064007E-3</v>
      </c>
      <c r="AV61" s="176">
        <f t="shared" si="73"/>
        <v>0.1</v>
      </c>
      <c r="AW61" s="172">
        <f t="shared" si="37"/>
        <v>2.4</v>
      </c>
      <c r="AX61" s="176">
        <f>IF('Indicator Data'!N61="No data","x",ROUND(IF('Indicator Data'!N61=0,0,IF(LOG('Indicator Data'!N61)&gt;AX$3,10,IF(LOG('Indicator Data'!N61)&lt;AX$4,0,10-(AX$3-LOG('Indicator Data'!N61))/(AX$3-AX$4)*10))),1))</f>
        <v>0</v>
      </c>
      <c r="AY61" s="246">
        <f>IF(AX61="x","x",'Indicator Data'!N61/HLOOKUP('Indicator Data'!$N$3,'Population Data'!$C$3:$M$194,ROW()-4,FALSE))</f>
        <v>0</v>
      </c>
      <c r="AZ61" s="176">
        <f t="shared" si="74"/>
        <v>0</v>
      </c>
      <c r="BA61" s="172">
        <f t="shared" si="38"/>
        <v>0</v>
      </c>
      <c r="BB61" s="176">
        <f>IF('Indicator Data'!O61="No data","x",ROUND(IF('Indicator Data'!O61=0,0,IF(LOG('Indicator Data'!O61)&gt;BB$3,10,IF(LOG('Indicator Data'!O61)&lt;BB$4,0,10-(BB$3-LOG('Indicator Data'!O61))/(BB$3-BB$4)*10))),1))</f>
        <v>0</v>
      </c>
      <c r="BC61" s="246">
        <f>IF(BB61="x","x",'Indicator Data'!O61/HLOOKUP('Indicator Data'!$O$3,'Population Data'!$C$3:$M$194,ROW()-4,FALSE))</f>
        <v>0</v>
      </c>
      <c r="BD61" s="176">
        <f t="shared" si="75"/>
        <v>0</v>
      </c>
      <c r="BE61" s="172">
        <f t="shared" si="39"/>
        <v>0</v>
      </c>
      <c r="BF61" s="176">
        <f>IF('Indicator Data'!P61="No data","x",ROUND(IF('Indicator Data'!P61=0,0,IF(LOG('Indicator Data'!P61)&gt;BF$3,10,IF(LOG('Indicator Data'!P61)&lt;BF$4,0,10-(BF$3-LOG('Indicator Data'!P61))/(BF$3-BF$4)*10))),1))</f>
        <v>3.2</v>
      </c>
      <c r="BG61" s="246">
        <f>IF(BF61="x","x",'Indicator Data'!P61/HLOOKUP('Indicator Data'!$P$3,'Population Data'!$C$3:$M$194,ROW()-4,FALSE))</f>
        <v>6.7710009782605913E-4</v>
      </c>
      <c r="BH61" s="176">
        <f t="shared" si="40"/>
        <v>3.7</v>
      </c>
      <c r="BI61" s="172">
        <f t="shared" si="41"/>
        <v>3.5</v>
      </c>
      <c r="BJ61" s="174">
        <f t="shared" si="42"/>
        <v>1.6</v>
      </c>
      <c r="BK61" s="176">
        <f>ROUND(IF('Indicator Data'!Q61=0,0,IF(LOG('Indicator Data'!Q61)&gt;BK$3,10,IF(LOG('Indicator Data'!Q61)&lt;BK$4,0,10-(BK$3-LOG('Indicator Data'!Q61))/(BK$3-BK$4)*10))),1)</f>
        <v>6.5</v>
      </c>
      <c r="BL61" s="224">
        <f>IF(BK61="x","x",'Indicator Data'!Q61/HLOOKUP('Indicator Data'!$Q$3,'Population Data'!$C$3:$M$194,ROW()-4,FALSE))</f>
        <v>0.28000000000000003</v>
      </c>
      <c r="BM61" s="176">
        <f t="shared" si="76"/>
        <v>2.8</v>
      </c>
      <c r="BN61" s="172">
        <f t="shared" si="77"/>
        <v>4.9000000000000004</v>
      </c>
      <c r="BO61" s="176">
        <f>ROUND(IF('Indicator Data'!S61=0,0,IF(LOG('Indicator Data'!S61)&gt;BO$3,10,IF(LOG('Indicator Data'!S61)&lt;BO$4,0,10-(BO$3-LOG('Indicator Data'!S61))/(BO$3-BO$4)*10))),1)</f>
        <v>3.8</v>
      </c>
      <c r="BP61" s="246">
        <f>IF(BO61="x","x",'Indicator Data'!S61/HLOOKUP('Indicator Data'!$S$3,'Population Data'!$C$3:$M$194,ROW()-4,FALSE))</f>
        <v>3.6197883370752615E-3</v>
      </c>
      <c r="BQ61" s="176">
        <f t="shared" si="78"/>
        <v>0</v>
      </c>
      <c r="BR61" s="172">
        <f t="shared" si="43"/>
        <v>2.1</v>
      </c>
      <c r="BS61" s="176">
        <f>ROUND(IF('Indicator Data'!T61=0,0,IF(LOG('Indicator Data'!T61)&gt;BS$3,10,IF(LOG('Indicator Data'!T61)&lt;BS$4,0,10-(BS$3-LOG('Indicator Data'!T61))/(BS$3-BS$4)*10))),1)</f>
        <v>7</v>
      </c>
      <c r="BT61" s="173">
        <f>IF('Indicator Data'!T61/HLOOKUP('Indicator Data'!$T$3,'Population Data'!$C$3:$M$194,ROW()-4,FALSE)&gt;1,1,'Indicator Data'!T61/HLOOKUP('Indicator Data'!$T$3,'Population Data'!$C$3:$M$194,ROW()-4,FALSE))</f>
        <v>0.63605660454554758</v>
      </c>
      <c r="BU61" s="176">
        <f t="shared" si="79"/>
        <v>6.4</v>
      </c>
      <c r="BV61" s="172">
        <f t="shared" si="44"/>
        <v>6.7</v>
      </c>
      <c r="BW61" s="176">
        <f>ROUND(IF('Indicator Data'!U61=0,0,IF(LOG('Indicator Data'!U61)&gt;BW$3,10,IF(LOG('Indicator Data'!U61)&lt;BW$4,0,10-(BW$3-LOG('Indicator Data'!U61))/(BW$3-BW$4)*10))),1)</f>
        <v>5.6</v>
      </c>
      <c r="BX61" s="246">
        <f>IF(BW61="x","x",'Indicator Data'!U61/HLOOKUP('Indicator Data'!$U$3,'Population Data'!$C$3:$M$194,ROW()-4,FALSE))</f>
        <v>7.321166100689401E-2</v>
      </c>
      <c r="BY61" s="176">
        <f t="shared" si="80"/>
        <v>0.7</v>
      </c>
      <c r="BZ61" s="172">
        <f t="shared" si="45"/>
        <v>3.5</v>
      </c>
      <c r="CA61" s="174">
        <f t="shared" si="28"/>
        <v>4.5</v>
      </c>
      <c r="CB61" s="176">
        <f>IF('Indicator Data'!BN61="No data","x",ROUND(IF('Indicator Data'!BN61&gt;CB$3,0,IF('Indicator Data'!BN61&lt;CB$4,10,(CB$3-'Indicator Data'!BN61)/(CB$3-CB$4)*10)),1))</f>
        <v>4</v>
      </c>
      <c r="CC61" s="176">
        <f>IF('Indicator Data'!BO61="No data","x",ROUND(IF('Indicator Data'!BO61&gt;CC$3,0,IF('Indicator Data'!BO61&lt;CC$4,10,(CC$3-'Indicator Data'!BO61)/(CC$3-CC$4)*10)),1))</f>
        <v>4.4000000000000004</v>
      </c>
      <c r="CD61" s="176">
        <f>IF('Indicator Data'!AA61="No data","x",ROUND(IF('Indicator Data'!AA61&gt;CD$3,0,IF('Indicator Data'!AA61&lt;CD$4,10,(CD$3-'Indicator Data'!AA61)/(CD$3-CD$4)*10)),1))</f>
        <v>7.6</v>
      </c>
      <c r="CE61" s="172">
        <f t="shared" si="81"/>
        <v>5.3</v>
      </c>
      <c r="CF61" s="176">
        <f>IF('Indicator Data'!V61="No data","x",ROUND(IF(LOG('Indicator Data'!V61)&gt;CF$3,10,IF(LOG('Indicator Data'!V61)&lt;CF$4,0,10-(CF$3-LOG('Indicator Data'!V61))/(CF$3-CF$4)*10)),1))</f>
        <v>6.1</v>
      </c>
      <c r="CG61" s="176">
        <f>IF('Indicator Data'!W61="No data","x",ROUND(IF('Indicator Data'!W61&gt;CG$3,10,IF('Indicator Data'!W61&lt;CG$4,0,10-(CG$3-'Indicator Data'!W61)/(CG$3-CG$4)*10)),1))</f>
        <v>3.3</v>
      </c>
      <c r="CH61" s="176">
        <f>IF('Indicator Data'!X61="No data","x",ROUND(IF('Indicator Data'!X61&gt;CH$3,10,IF('Indicator Data'!X61&lt;CH$4,0,10-(CH$3-'Indicator Data'!X61)/(CH$3-CH$4)*10)),1))</f>
        <v>2.5</v>
      </c>
      <c r="CI61" s="176">
        <f>IF('Indicator Data'!Y61="No data","x",ROUND(IF('Indicator Data'!Y61&gt;CI$3,10,IF('Indicator Data'!Y61&lt;CI$4,0,10-(CI$3-'Indicator Data'!Y61)/(CI$3-CI$4)*10)),1))</f>
        <v>5.0999999999999996</v>
      </c>
      <c r="CJ61" s="172">
        <f t="shared" si="46"/>
        <v>4.3</v>
      </c>
      <c r="CK61" s="174">
        <f t="shared" si="47"/>
        <v>4.5999999999999996</v>
      </c>
      <c r="CL61" s="176">
        <f>IF('Indicator Data'!AD61="No data","x",ROUND(IF('Indicator Data'!AD61&gt;CL$3,10,IF('Indicator Data'!AD61&lt;CL$4,0,10-(CL$3-'Indicator Data'!AD61)/(CL$3-CL$4)*10)),1))</f>
        <v>1.9</v>
      </c>
      <c r="CM61" s="176">
        <f>IF('Indicator Data'!AE61="No data","x",ROUND(IF('Indicator Data'!AE61&gt;CM$3,10,IF('Indicator Data'!AE61&lt;CM$4,0,10-(CM$3-'Indicator Data'!AE61)/(CM$3-CM$4)*10)),1))</f>
        <v>4.3</v>
      </c>
      <c r="CN61" s="172">
        <f t="shared" si="48"/>
        <v>3.9</v>
      </c>
      <c r="CO61" s="176">
        <f>IF('Indicator Data'!Z61="No data","x",ROUND(IF('Indicator Data'!Z61&gt;CO$3,10,IF('Indicator Data'!Z61&lt;CO$4,0,10-(CO$3-'Indicator Data'!Z61)/(CO$3-CO$4)*10)),1))</f>
        <v>0.1</v>
      </c>
      <c r="CP61" s="172">
        <f t="shared" si="49"/>
        <v>4</v>
      </c>
      <c r="CQ61" s="246">
        <f>IF('Indicator Data'!AB61="No data","x",'Indicator Data'!AB61/HLOOKUP('Indicator Date'!$AB59,'Population Data'!$C$3:$M$194,ROW()-4,FALSE))</f>
        <v>6.463132568328237E-4</v>
      </c>
      <c r="CR61" s="176">
        <f t="shared" si="82"/>
        <v>3.5</v>
      </c>
      <c r="CS61" s="176">
        <f>IF('Indicator Data'!AC61="No data","x",ROUND(IF('Indicator Data'!AC61&gt;CS$3,0,IF('Indicator Data'!AC61&lt;CS$4,10,(CS$3-'Indicator Data'!AC61)/(CS$3-CS$4)*10)),1))</f>
        <v>6</v>
      </c>
      <c r="CT61" s="172">
        <f t="shared" si="50"/>
        <v>4.8</v>
      </c>
      <c r="CU61" s="174">
        <f t="shared" si="51"/>
        <v>4.2</v>
      </c>
      <c r="CV61" s="175">
        <f t="shared" si="83"/>
        <v>3.8</v>
      </c>
      <c r="CW61" s="177">
        <f t="shared" si="84"/>
        <v>1.8</v>
      </c>
      <c r="CX61" s="175">
        <f>ROUND(IF('Indicator Data'!AF61=0,0,IF('Indicator Data'!AF61&gt;CX$3,10,IF('Indicator Data'!AF61&lt;CX$4,0,10-(CX$3-'Indicator Data'!AF61)/(CX$3-CX$4)*10))),1)</f>
        <v>1.2</v>
      </c>
      <c r="CY61" s="175">
        <f>(ROUND(IF('Indicator Data'!AG61=0,0,IF(LOG('Indicator Data'!AG61)&gt;CY$3,10,IF(LOG('Indicator Data'!AG61)&lt;CY$4,0,10-(CY$3-LOG('Indicator Data'!AG61))/(CY$3-CY$4)*10))),1))</f>
        <v>1.4</v>
      </c>
      <c r="CZ61" s="177">
        <f t="shared" si="52"/>
        <v>1.3</v>
      </c>
      <c r="DA61" s="11"/>
      <c r="DB61" s="22"/>
    </row>
    <row r="62" spans="1:106">
      <c r="A62" s="179" t="str">
        <f>'Indicator Data'!A62</f>
        <v>Ethiopia</v>
      </c>
      <c r="B62" s="180" t="str">
        <f>'Indicator Data'!B62</f>
        <v>ETH</v>
      </c>
      <c r="C62" s="178">
        <f>ROUND(IF('Indicator Data'!C62=0,0.1,IF(LOG('Indicator Data'!C62)&gt;C$3,10,IF(LOG('Indicator Data'!C62)&lt;C$4,0,10-(C$3-LOG('Indicator Data'!C62))/(C$3-C$4)*10))),1)</f>
        <v>9.1999999999999993</v>
      </c>
      <c r="D62" s="171">
        <f>ROUND(IF('Indicator Data'!D62=0,0.1,IF(LOG('Indicator Data'!D62)&gt;D$3,10,IF(LOG('Indicator Data'!D62)&lt;D$4,0,10-(D$3-LOG('Indicator Data'!D62))/(D$3-D$4)*10))),1)</f>
        <v>0.1</v>
      </c>
      <c r="E62" s="172">
        <f t="shared" si="53"/>
        <v>6.5</v>
      </c>
      <c r="F62" s="172">
        <f>(ROUND(IF('Indicator Data'!E62=0,0,IF(LOG('Indicator Data'!E62)&gt;F$3,10,IF(LOG('Indicator Data'!E62)&lt;F$4,0,10-(F$3-LOG('Indicator Data'!E62))/(F$3-F$4)*10))),1))</f>
        <v>6.5</v>
      </c>
      <c r="G62" s="172">
        <f>ROUND(IF('Indicator Data'!F62=0,0,IF(LOG('Indicator Data'!F62)&gt;G$3,10,IF(LOG('Indicator Data'!F62)&lt;G$4,0,10-(G$3-LOG('Indicator Data'!F62))/(G$3-G$4)*10))),1)</f>
        <v>0</v>
      </c>
      <c r="H62" s="171">
        <f>ROUND(IF('Indicator Data'!G62=0,0,IF(LOG('Indicator Data'!G62)&gt;H$3,10,IF(LOG('Indicator Data'!G62)&lt;H$4,0,10-(H$3-LOG('Indicator Data'!G62))/(H$3-H$4)*10))),1)</f>
        <v>0</v>
      </c>
      <c r="I62" s="171">
        <f>ROUND(IF('Indicator Data'!H62=0,0,IF(LOG('Indicator Data'!H62)&gt;I$3,10,IF(LOG('Indicator Data'!H62)&lt;I$4,0,10-(I$3-LOG('Indicator Data'!H62))/(I$3-I$4)*10))),1)</f>
        <v>0</v>
      </c>
      <c r="J62" s="171">
        <f t="shared" si="54"/>
        <v>0</v>
      </c>
      <c r="K62" s="171">
        <f>ROUND(IF('Indicator Data'!I62=0,0,IF(LOG('Indicator Data'!I62)&gt;K$3,10,IF(LOG('Indicator Data'!I62)&lt;K$4,0,10-(K$3-LOG('Indicator Data'!I62))/(K$3-K$4)*10))),1)</f>
        <v>0</v>
      </c>
      <c r="L62" s="172">
        <f>ROUND(IF('Indicator Data'!J62=0,0,IF(LOG('Indicator Data'!J62)&gt;L$3,10,IF(LOG('Indicator Data'!J62)&lt;L$4,0,10-(L$3-LOG('Indicator Data'!J62))/(L$3-L$4)*10))),1)</f>
        <v>10</v>
      </c>
      <c r="M62" s="173">
        <f>'Indicator Data'!C62/HLOOKUP('Indicator Data'!$C$3,'Population Data'!$C$3:$M$194,ROW()-4,FALSE)</f>
        <v>6.5533219211259624E-4</v>
      </c>
      <c r="N62" s="173">
        <f>'Indicator Data'!D62/HLOOKUP('Indicator Data'!$D$3,'Population Data'!$C$3:$M$194,ROW()-4,FALSE)</f>
        <v>0</v>
      </c>
      <c r="O62" s="245">
        <f>'Indicator Data'!E62/HLOOKUP('Indicator Data'!$E$3,'Population Data'!$C$3:$M$194,ROW()-4,FALSE)</f>
        <v>7.7989654708934418E-4</v>
      </c>
      <c r="P62" s="173">
        <f>'Indicator Data'!F62/HLOOKUP('Indicator Data'!$F$3,'Population Data'!$C$3:$M$194,ROW()-4,FALSE)</f>
        <v>0</v>
      </c>
      <c r="Q62" s="173">
        <f>'Indicator Data'!G62/HLOOKUP('Indicator Data'!$G$3,'Population Data'!$C$3:$M$194,ROW()-4,FALSE)</f>
        <v>0</v>
      </c>
      <c r="R62" s="173">
        <f>'Indicator Data'!H62/HLOOKUP('Indicator Data'!$H$3,'Population Data'!$C$3:$M$194,ROW()-4,FALSE)</f>
        <v>0</v>
      </c>
      <c r="S62" s="173">
        <f>'Indicator Data'!I62/HLOOKUP('Indicator Data'!$I$3,'Population Data'!$C$3:$M$194,ROW()-4,FALSE)</f>
        <v>0</v>
      </c>
      <c r="T62" s="173">
        <f>'Indicator Data'!J62/HLOOKUP('Indicator Date'!$J60,'Population Data'!$C$3:$M$194,ROW()-4,FALSE)</f>
        <v>1.9182430544734681E-2</v>
      </c>
      <c r="U62" s="171">
        <f t="shared" si="55"/>
        <v>3.3</v>
      </c>
      <c r="V62" s="171">
        <f t="shared" si="56"/>
        <v>0</v>
      </c>
      <c r="W62" s="172">
        <f t="shared" si="57"/>
        <v>1.8</v>
      </c>
      <c r="X62" s="172">
        <f t="shared" si="33"/>
        <v>3.2</v>
      </c>
      <c r="Y62" s="172">
        <f t="shared" si="34"/>
        <v>0</v>
      </c>
      <c r="Z62" s="171">
        <f t="shared" si="58"/>
        <v>0</v>
      </c>
      <c r="AA62" s="171">
        <f t="shared" si="58"/>
        <v>0</v>
      </c>
      <c r="AB62" s="171">
        <f t="shared" si="59"/>
        <v>0</v>
      </c>
      <c r="AC62" s="172">
        <f t="shared" si="35"/>
        <v>0</v>
      </c>
      <c r="AD62" s="172">
        <f t="shared" si="36"/>
        <v>6.4</v>
      </c>
      <c r="AE62" s="171">
        <f>ROUND(IF('Indicator Data'!K62=0,0,IF('Indicator Data'!K62&gt;AE$3,10,IF('Indicator Data'!K62&lt;AE$4,0,10-(AE$3-'Indicator Data'!K62)/(AE$3-AE$4)*10))),1)</f>
        <v>10</v>
      </c>
      <c r="AF62" s="174">
        <f t="shared" si="60"/>
        <v>6.3</v>
      </c>
      <c r="AG62" s="174">
        <f t="shared" si="61"/>
        <v>0.1</v>
      </c>
      <c r="AH62" s="172">
        <f t="shared" si="62"/>
        <v>0</v>
      </c>
      <c r="AI62" s="172">
        <f t="shared" si="63"/>
        <v>0</v>
      </c>
      <c r="AJ62" s="174">
        <f t="shared" si="64"/>
        <v>0</v>
      </c>
      <c r="AK62" s="172">
        <f t="shared" si="65"/>
        <v>8.8000000000000007</v>
      </c>
      <c r="AL62" s="175">
        <f t="shared" si="66"/>
        <v>4.5999999999999996</v>
      </c>
      <c r="AM62" s="175">
        <f t="shared" si="67"/>
        <v>5.0999999999999996</v>
      </c>
      <c r="AN62" s="175">
        <f t="shared" si="68"/>
        <v>0</v>
      </c>
      <c r="AO62" s="175">
        <f t="shared" si="69"/>
        <v>0</v>
      </c>
      <c r="AP62" s="175">
        <f t="shared" si="70"/>
        <v>0</v>
      </c>
      <c r="AQ62" s="174">
        <f t="shared" si="71"/>
        <v>9.4</v>
      </c>
      <c r="AR62" s="174">
        <f>IF('Indicator Data'!L62="No data","x",IF('Indicator Data'!BW62&lt;1000,"x",ROUND((IF('Indicator Data'!L62&gt;AR$3,10,IF('Indicator Data'!L62&lt;AR$4,0,10-(AR$3-'Indicator Data'!L62)/(AR$3-AR$4)*10))),1)))</f>
        <v>0.8</v>
      </c>
      <c r="AS62" s="175">
        <f t="shared" si="72"/>
        <v>5.0999999999999996</v>
      </c>
      <c r="AT62" s="176">
        <f>IF('Indicator Data'!M62="No data","x",ROUND(IF('Indicator Data'!M62=0,0,IF(LOG('Indicator Data'!M62)&gt;AT$3,10,IF(LOG('Indicator Data'!M62)&lt;AT$4,0,10-(AT$3-LOG('Indicator Data'!M62))/(AT$3-AT$4)*10))),1))</f>
        <v>9.6999999999999993</v>
      </c>
      <c r="AU62" s="246">
        <f>IF(AT62="x","x",'Indicator Data'!M62/HLOOKUP('Indicator Data'!$M$3,'Population Data'!$C$3:$M$194,ROW()-4,FALSE))</f>
        <v>0.47818262696051633</v>
      </c>
      <c r="AV62" s="176">
        <f t="shared" si="73"/>
        <v>5.3</v>
      </c>
      <c r="AW62" s="172">
        <f t="shared" si="37"/>
        <v>8.1999999999999993</v>
      </c>
      <c r="AX62" s="176">
        <f>IF('Indicator Data'!N62="No data","x",ROUND(IF('Indicator Data'!N62=0,0,IF(LOG('Indicator Data'!N62)&gt;AX$3,10,IF(LOG('Indicator Data'!N62)&lt;AX$4,0,10-(AX$3-LOG('Indicator Data'!N62))/(AX$3-AX$4)*10))),1))</f>
        <v>7.1</v>
      </c>
      <c r="AY62" s="246">
        <f>IF(AX62="x","x",'Indicator Data'!N62/HLOOKUP('Indicator Data'!$N$3,'Population Data'!$C$3:$M$194,ROW()-4,FALSE))</f>
        <v>1.4532052370542061E-3</v>
      </c>
      <c r="AZ62" s="176">
        <f t="shared" si="74"/>
        <v>0.3</v>
      </c>
      <c r="BA62" s="172">
        <f t="shared" si="38"/>
        <v>4.5</v>
      </c>
      <c r="BB62" s="176">
        <f>IF('Indicator Data'!O62="No data","x",ROUND(IF('Indicator Data'!O62=0,0,IF(LOG('Indicator Data'!O62)&gt;BB$3,10,IF(LOG('Indicator Data'!O62)&lt;BB$4,0,10-(BB$3-LOG('Indicator Data'!O62))/(BB$3-BB$4)*10))),1))</f>
        <v>0</v>
      </c>
      <c r="BC62" s="246">
        <f>IF(BB62="x","x",'Indicator Data'!O62/HLOOKUP('Indicator Data'!$O$3,'Population Data'!$C$3:$M$194,ROW()-4,FALSE))</f>
        <v>0</v>
      </c>
      <c r="BD62" s="176">
        <f t="shared" si="75"/>
        <v>0</v>
      </c>
      <c r="BE62" s="172">
        <f t="shared" si="39"/>
        <v>0</v>
      </c>
      <c r="BF62" s="176">
        <f>IF('Indicator Data'!P62="No data","x",ROUND(IF('Indicator Data'!P62=0,0,IF(LOG('Indicator Data'!P62)&gt;BF$3,10,IF(LOG('Indicator Data'!P62)&lt;BF$4,0,10-(BF$3-LOG('Indicator Data'!P62))/(BF$3-BF$4)*10))),1))</f>
        <v>10</v>
      </c>
      <c r="BG62" s="246">
        <f>IF(BF62="x","x",'Indicator Data'!P62/HLOOKUP('Indicator Data'!$P$3,'Population Data'!$C$3:$M$194,ROW()-4,FALSE))</f>
        <v>0.12498418995187617</v>
      </c>
      <c r="BH62" s="176">
        <f t="shared" si="40"/>
        <v>8.1999999999999993</v>
      </c>
      <c r="BI62" s="172">
        <f t="shared" si="41"/>
        <v>9.3000000000000007</v>
      </c>
      <c r="BJ62" s="174">
        <f t="shared" si="42"/>
        <v>6.7</v>
      </c>
      <c r="BK62" s="176">
        <f>ROUND(IF('Indicator Data'!Q62=0,0,IF(LOG('Indicator Data'!Q62)&gt;BK$3,10,IF(LOG('Indicator Data'!Q62)&lt;BK$4,0,10-(BK$3-LOG('Indicator Data'!Q62))/(BK$3-BK$4)*10))),1)</f>
        <v>9.9</v>
      </c>
      <c r="BL62" s="224">
        <f>IF(BK62="x","x",'Indicator Data'!Q62/HLOOKUP('Indicator Data'!$Q$3,'Population Data'!$C$3:$M$194,ROW()-4,FALSE))</f>
        <v>0.67999999290778601</v>
      </c>
      <c r="BM62" s="176">
        <f t="shared" si="76"/>
        <v>6.8</v>
      </c>
      <c r="BN62" s="172">
        <f t="shared" si="77"/>
        <v>8.8000000000000007</v>
      </c>
      <c r="BO62" s="176">
        <f>ROUND(IF('Indicator Data'!S62=0,0,IF(LOG('Indicator Data'!S62)&gt;BO$3,10,IF(LOG('Indicator Data'!S62)&lt;BO$4,0,10-(BO$3-LOG('Indicator Data'!S62))/(BO$3-BO$4)*10))),1)</f>
        <v>8.9</v>
      </c>
      <c r="BP62" s="246">
        <f>IF(BO62="x","x",'Indicator Data'!S62/HLOOKUP('Indicator Data'!$S$3,'Population Data'!$C$3:$M$194,ROW()-4,FALSE))</f>
        <v>0.12927548046877899</v>
      </c>
      <c r="BQ62" s="176">
        <f t="shared" si="78"/>
        <v>1.4</v>
      </c>
      <c r="BR62" s="172">
        <f t="shared" si="43"/>
        <v>6.5</v>
      </c>
      <c r="BS62" s="176">
        <f>ROUND(IF('Indicator Data'!T62=0,0,IF(LOG('Indicator Data'!T62)&gt;BS$3,10,IF(LOG('Indicator Data'!T62)&lt;BS$4,0,10-(BS$3-LOG('Indicator Data'!T62))/(BS$3-BS$4)*10))),1)</f>
        <v>9.4</v>
      </c>
      <c r="BT62" s="173">
        <f>IF('Indicator Data'!T62/HLOOKUP('Indicator Data'!$T$3,'Population Data'!$C$3:$M$194,ROW()-4,FALSE)&gt;1,1,'Indicator Data'!T62/HLOOKUP('Indicator Data'!$T$3,'Population Data'!$C$3:$M$194,ROW()-4,FALSE))</f>
        <v>0.31150773615228072</v>
      </c>
      <c r="BU62" s="176">
        <f t="shared" si="79"/>
        <v>3.1</v>
      </c>
      <c r="BV62" s="172">
        <f t="shared" si="44"/>
        <v>7.4</v>
      </c>
      <c r="BW62" s="176">
        <f>ROUND(IF('Indicator Data'!U62=0,0,IF(LOG('Indicator Data'!U62)&gt;BW$3,10,IF(LOG('Indicator Data'!U62)&lt;BW$4,0,10-(BW$3-LOG('Indicator Data'!U62))/(BW$3-BW$4)*10))),1)</f>
        <v>9.5</v>
      </c>
      <c r="BX62" s="246">
        <f>IF(BW62="x","x",'Indicator Data'!U62/HLOOKUP('Indicator Data'!$U$3,'Population Data'!$C$3:$M$194,ROW()-4,FALSE))</f>
        <v>0.32034367882033415</v>
      </c>
      <c r="BY62" s="176">
        <f t="shared" si="80"/>
        <v>3.2</v>
      </c>
      <c r="BZ62" s="172">
        <f t="shared" si="45"/>
        <v>7.5</v>
      </c>
      <c r="CA62" s="174">
        <f t="shared" si="28"/>
        <v>7.7</v>
      </c>
      <c r="CB62" s="176">
        <f>IF('Indicator Data'!BN62="No data","x",ROUND(IF('Indicator Data'!BN62&gt;CB$3,0,IF('Indicator Data'!BN62&lt;CB$4,10,(CB$3-'Indicator Data'!BN62)/(CB$3-CB$4)*10)),1))</f>
        <v>10</v>
      </c>
      <c r="CC62" s="176">
        <f>IF('Indicator Data'!BO62="No data","x",ROUND(IF('Indicator Data'!BO62&gt;CC$3,0,IF('Indicator Data'!BO62&lt;CC$4,10,(CC$3-'Indicator Data'!BO62)/(CC$3-CC$4)*10)),1))</f>
        <v>8.1</v>
      </c>
      <c r="CD62" s="176">
        <f>IF('Indicator Data'!AA62="No data","x",ROUND(IF('Indicator Data'!AA62&gt;CD$3,0,IF('Indicator Data'!AA62&lt;CD$4,10,(CD$3-'Indicator Data'!AA62)/(CD$3-CD$4)*10)),1))</f>
        <v>9.1999999999999993</v>
      </c>
      <c r="CE62" s="172">
        <f t="shared" si="81"/>
        <v>9.1</v>
      </c>
      <c r="CF62" s="176">
        <f>IF('Indicator Data'!V62="No data","x",ROUND(IF(LOG('Indicator Data'!V62)&gt;CF$3,10,IF(LOG('Indicator Data'!V62)&lt;CF$4,0,10-(CF$3-LOG('Indicator Data'!V62))/(CF$3-CF$4)*10)),1))</f>
        <v>6.8</v>
      </c>
      <c r="CG62" s="176">
        <f>IF('Indicator Data'!W62="No data","x",ROUND(IF('Indicator Data'!W62&gt;CG$3,10,IF('Indicator Data'!W62&lt;CG$4,0,10-(CG$3-'Indicator Data'!W62)/(CG$3-CG$4)*10)),1))</f>
        <v>9.4</v>
      </c>
      <c r="CH62" s="176">
        <f>IF('Indicator Data'!X62="No data","x",ROUND(IF('Indicator Data'!X62&gt;CH$3,10,IF('Indicator Data'!X62&lt;CH$4,0,10-(CH$3-'Indicator Data'!X62)/(CH$3-CH$4)*10)),1))</f>
        <v>2.2999999999999998</v>
      </c>
      <c r="CI62" s="176">
        <f>IF('Indicator Data'!Y62="No data","x",ROUND(IF('Indicator Data'!Y62&gt;CI$3,10,IF('Indicator Data'!Y62&lt;CI$4,0,10-(CI$3-'Indicator Data'!Y62)/(CI$3-CI$4)*10)),1))</f>
        <v>6.8</v>
      </c>
      <c r="CJ62" s="172">
        <f t="shared" si="46"/>
        <v>6.3</v>
      </c>
      <c r="CK62" s="174">
        <f t="shared" si="47"/>
        <v>7.2</v>
      </c>
      <c r="CL62" s="176">
        <f>IF('Indicator Data'!AD62="No data","x",ROUND(IF('Indicator Data'!AD62&gt;CL$3,10,IF('Indicator Data'!AD62&lt;CL$4,0,10-(CL$3-'Indicator Data'!AD62)/(CL$3-CL$4)*10)),1))</f>
        <v>7.1</v>
      </c>
      <c r="CM62" s="176">
        <f>IF('Indicator Data'!AE62="No data","x",ROUND(IF('Indicator Data'!AE62&gt;CM$3,10,IF('Indicator Data'!AE62&lt;CM$4,0,10-(CM$3-'Indicator Data'!AE62)/(CM$3-CM$4)*10)),1))</f>
        <v>6.5</v>
      </c>
      <c r="CN62" s="172">
        <f t="shared" si="48"/>
        <v>6.5</v>
      </c>
      <c r="CO62" s="176">
        <f>IF('Indicator Data'!Z62="No data","x",ROUND(IF('Indicator Data'!Z62&gt;CO$3,10,IF('Indicator Data'!Z62&lt;CO$4,0,10-(CO$3-'Indicator Data'!Z62)/(CO$3-CO$4)*10)),1))</f>
        <v>5.9</v>
      </c>
      <c r="CP62" s="172">
        <f t="shared" si="49"/>
        <v>8.3000000000000007</v>
      </c>
      <c r="CQ62" s="246">
        <f>IF('Indicator Data'!AB62="No data","x",'Indicator Data'!AB62/HLOOKUP('Indicator Date'!$AB60,'Population Data'!$C$3:$M$194,ROW()-4,FALSE))</f>
        <v>1.0689666486287403E-4</v>
      </c>
      <c r="CR62" s="176">
        <f t="shared" si="82"/>
        <v>8.9</v>
      </c>
      <c r="CS62" s="176">
        <f>IF('Indicator Data'!AC62="No data","x",ROUND(IF('Indicator Data'!AC62&gt;CS$3,0,IF('Indicator Data'!AC62&lt;CS$4,10,(CS$3-'Indicator Data'!AC62)/(CS$3-CS$4)*10)),1))</f>
        <v>6</v>
      </c>
      <c r="CT62" s="172">
        <f t="shared" si="50"/>
        <v>7.5</v>
      </c>
      <c r="CU62" s="174">
        <f t="shared" si="51"/>
        <v>7.4</v>
      </c>
      <c r="CV62" s="175">
        <f t="shared" si="83"/>
        <v>7.3</v>
      </c>
      <c r="CW62" s="177">
        <f t="shared" si="84"/>
        <v>3.7</v>
      </c>
      <c r="CX62" s="175">
        <f>ROUND(IF('Indicator Data'!AF62=0,0,IF('Indicator Data'!AF62&gt;CX$3,10,IF('Indicator Data'!AF62&lt;CX$4,0,10-(CX$3-'Indicator Data'!AF62)/(CX$3-CX$4)*10))),1)</f>
        <v>10</v>
      </c>
      <c r="CY62" s="175">
        <f>(ROUND(IF('Indicator Data'!AG62=0,0,IF(LOG('Indicator Data'!AG62)&gt;CY$3,10,IF(LOG('Indicator Data'!AG62)&lt;CY$4,0,10-(CY$3-LOG('Indicator Data'!AG62))/(CY$3-CY$4)*10))),1))</f>
        <v>9.6</v>
      </c>
      <c r="CZ62" s="177">
        <f t="shared" si="52"/>
        <v>9.8000000000000007</v>
      </c>
      <c r="DA62" s="11"/>
      <c r="DB62" s="22"/>
    </row>
    <row r="63" spans="1:106">
      <c r="A63" s="179" t="str">
        <f>'Indicator Data'!A63</f>
        <v>Fiji</v>
      </c>
      <c r="B63" s="180" t="str">
        <f>'Indicator Data'!B63</f>
        <v>FJI</v>
      </c>
      <c r="C63" s="178">
        <f>ROUND(IF('Indicator Data'!C63=0,0.1,IF(LOG('Indicator Data'!C63)&gt;C$3,10,IF(LOG('Indicator Data'!C63)&lt;C$4,0,10-(C$3-LOG('Indicator Data'!C63))/(C$3-C$4)*10))),1)</f>
        <v>3.9</v>
      </c>
      <c r="D63" s="171">
        <f>ROUND(IF('Indicator Data'!D63=0,0.1,IF(LOG('Indicator Data'!D63)&gt;D$3,10,IF(LOG('Indicator Data'!D63)&lt;D$4,0,10-(D$3-LOG('Indicator Data'!D63))/(D$3-D$4)*10))),1)</f>
        <v>0.1</v>
      </c>
      <c r="E63" s="172">
        <f t="shared" si="53"/>
        <v>2.2000000000000002</v>
      </c>
      <c r="F63" s="172">
        <f>(ROUND(IF('Indicator Data'!E63=0,0,IF(LOG('Indicator Data'!E63)&gt;F$3,10,IF(LOG('Indicator Data'!E63)&lt;F$4,0,10-(F$3-LOG('Indicator Data'!E63))/(F$3-F$4)*10))),1))</f>
        <v>0</v>
      </c>
      <c r="G63" s="172">
        <f>ROUND(IF('Indicator Data'!F63=0,0,IF(LOG('Indicator Data'!F63)&gt;G$3,10,IF(LOG('Indicator Data'!F63)&lt;G$4,0,10-(G$3-LOG('Indicator Data'!F63))/(G$3-G$4)*10))),1)</f>
        <v>5.3</v>
      </c>
      <c r="H63" s="171">
        <f>ROUND(IF('Indicator Data'!G63=0,0,IF(LOG('Indicator Data'!G63)&gt;H$3,10,IF(LOG('Indicator Data'!G63)&lt;H$4,0,10-(H$3-LOG('Indicator Data'!G63))/(H$3-H$4)*10))),1)</f>
        <v>7.1</v>
      </c>
      <c r="I63" s="171">
        <f>ROUND(IF('Indicator Data'!H63=0,0,IF(LOG('Indicator Data'!H63)&gt;I$3,10,IF(LOG('Indicator Data'!H63)&lt;I$4,0,10-(I$3-LOG('Indicator Data'!H63))/(I$3-I$4)*10))),1)</f>
        <v>7.6</v>
      </c>
      <c r="J63" s="171">
        <f t="shared" si="54"/>
        <v>7.4</v>
      </c>
      <c r="K63" s="171">
        <f>ROUND(IF('Indicator Data'!I63=0,0,IF(LOG('Indicator Data'!I63)&gt;K$3,10,IF(LOG('Indicator Data'!I63)&lt;K$4,0,10-(K$3-LOG('Indicator Data'!I63))/(K$3-K$4)*10))),1)</f>
        <v>6</v>
      </c>
      <c r="L63" s="172">
        <f>ROUND(IF('Indicator Data'!J63=0,0,IF(LOG('Indicator Data'!J63)&gt;L$3,10,IF(LOG('Indicator Data'!J63)&lt;L$4,0,10-(L$3-LOG('Indicator Data'!J63))/(L$3-L$4)*10))),1)</f>
        <v>7.4</v>
      </c>
      <c r="M63" s="173">
        <f>'Indicator Data'!C63/HLOOKUP('Indicator Data'!$C$3,'Population Data'!$C$3:$M$194,ROW()-4,FALSE)</f>
        <v>1.2725806002467867E-3</v>
      </c>
      <c r="N63" s="173">
        <f>'Indicator Data'!D63/HLOOKUP('Indicator Data'!$D$3,'Population Data'!$C$3:$M$194,ROW()-4,FALSE)</f>
        <v>0</v>
      </c>
      <c r="O63" s="245">
        <f>'Indicator Data'!E63/HLOOKUP('Indicator Data'!$E$3,'Population Data'!$C$3:$M$194,ROW()-4,FALSE)</f>
        <v>0</v>
      </c>
      <c r="P63" s="173">
        <f>'Indicator Data'!F63/HLOOKUP('Indicator Data'!$F$3,'Population Data'!$C$3:$M$194,ROW()-4,FALSE)</f>
        <v>2.8888567873079864E-5</v>
      </c>
      <c r="Q63" s="173">
        <f>'Indicator Data'!G63/HLOOKUP('Indicator Data'!$G$3,'Population Data'!$C$3:$M$194,ROW()-4,FALSE)</f>
        <v>7.3625890308481212E-2</v>
      </c>
      <c r="R63" s="173">
        <f>'Indicator Data'!H63/HLOOKUP('Indicator Data'!$H$3,'Population Data'!$C$3:$M$194,ROW()-4,FALSE)</f>
        <v>6.3150712718978508E-3</v>
      </c>
      <c r="S63" s="173">
        <f>'Indicator Data'!I63/HLOOKUP('Indicator Data'!$I$3,'Population Data'!$C$3:$M$194,ROW()-4,FALSE)</f>
        <v>8.6471916422142213E-3</v>
      </c>
      <c r="T63" s="173">
        <f>'Indicator Data'!J63/HLOOKUP('Indicator Date'!$J61,'Population Data'!$C$3:$M$194,ROW()-4,FALSE)</f>
        <v>1.0011506320898617E-2</v>
      </c>
      <c r="U63" s="171">
        <f t="shared" si="55"/>
        <v>6.4</v>
      </c>
      <c r="V63" s="171">
        <f t="shared" si="56"/>
        <v>0</v>
      </c>
      <c r="W63" s="172">
        <f t="shared" si="57"/>
        <v>3.9</v>
      </c>
      <c r="X63" s="172">
        <f t="shared" si="33"/>
        <v>0</v>
      </c>
      <c r="Y63" s="172">
        <f t="shared" si="34"/>
        <v>8.4</v>
      </c>
      <c r="Z63" s="171">
        <f t="shared" si="58"/>
        <v>8.1999999999999993</v>
      </c>
      <c r="AA63" s="171">
        <f t="shared" si="58"/>
        <v>3.2</v>
      </c>
      <c r="AB63" s="171">
        <f t="shared" si="59"/>
        <v>6.3</v>
      </c>
      <c r="AC63" s="172">
        <f t="shared" si="35"/>
        <v>7.9</v>
      </c>
      <c r="AD63" s="172">
        <f t="shared" si="36"/>
        <v>3.3</v>
      </c>
      <c r="AE63" s="171">
        <f>ROUND(IF('Indicator Data'!K63=0,0,IF('Indicator Data'!K63&gt;AE$3,10,IF('Indicator Data'!K63&lt;AE$4,0,10-(AE$3-'Indicator Data'!K63)/(AE$3-AE$4)*10))),1)</f>
        <v>1.9</v>
      </c>
      <c r="AF63" s="174">
        <f t="shared" si="60"/>
        <v>5.2</v>
      </c>
      <c r="AG63" s="174">
        <f t="shared" si="61"/>
        <v>0.1</v>
      </c>
      <c r="AH63" s="172">
        <f t="shared" si="62"/>
        <v>7.7</v>
      </c>
      <c r="AI63" s="172">
        <f t="shared" si="63"/>
        <v>5.4</v>
      </c>
      <c r="AJ63" s="174">
        <f t="shared" si="64"/>
        <v>6.7</v>
      </c>
      <c r="AK63" s="172">
        <f t="shared" si="65"/>
        <v>5.7</v>
      </c>
      <c r="AL63" s="175">
        <f t="shared" si="66"/>
        <v>3.1</v>
      </c>
      <c r="AM63" s="175">
        <f t="shared" si="67"/>
        <v>0</v>
      </c>
      <c r="AN63" s="175">
        <f t="shared" si="68"/>
        <v>7.1</v>
      </c>
      <c r="AO63" s="175">
        <f t="shared" si="69"/>
        <v>6.9</v>
      </c>
      <c r="AP63" s="175">
        <f t="shared" si="70"/>
        <v>7.1</v>
      </c>
      <c r="AQ63" s="174">
        <f t="shared" si="71"/>
        <v>3.8</v>
      </c>
      <c r="AR63" s="174">
        <f>IF('Indicator Data'!L63="No data","x",IF('Indicator Data'!BW63&lt;1000,"x",ROUND((IF('Indicator Data'!L63&gt;AR$3,10,IF('Indicator Data'!L63&lt;AR$4,0,10-(AR$3-'Indicator Data'!L63)/(AR$3-AR$4)*10))),1)))</f>
        <v>1.7</v>
      </c>
      <c r="AS63" s="175">
        <f t="shared" si="72"/>
        <v>2.8</v>
      </c>
      <c r="AT63" s="176">
        <f>IF('Indicator Data'!M63="No data","x",ROUND(IF('Indicator Data'!M63=0,0,IF(LOG('Indicator Data'!M63)&gt;AT$3,10,IF(LOG('Indicator Data'!M63)&lt;AT$4,0,10-(AT$3-LOG('Indicator Data'!M63))/(AT$3-AT$4)*10))),1))</f>
        <v>0</v>
      </c>
      <c r="AU63" s="246">
        <f>IF(AT63="x","x",'Indicator Data'!M63/HLOOKUP('Indicator Data'!$M$3,'Population Data'!$C$3:$M$194,ROW()-4,FALSE))</f>
        <v>0</v>
      </c>
      <c r="AV63" s="176">
        <f t="shared" si="73"/>
        <v>0</v>
      </c>
      <c r="AW63" s="172">
        <f t="shared" si="37"/>
        <v>0</v>
      </c>
      <c r="AX63" s="176" t="str">
        <f>IF('Indicator Data'!N63="No data","x",ROUND(IF('Indicator Data'!N63=0,0,IF(LOG('Indicator Data'!N63)&gt;AX$3,10,IF(LOG('Indicator Data'!N63)&lt;AX$4,0,10-(AX$3-LOG('Indicator Data'!N63))/(AX$3-AX$4)*10))),1))</f>
        <v>x</v>
      </c>
      <c r="AY63" s="246" t="str">
        <f>IF(AX63="x","x",'Indicator Data'!N63/HLOOKUP('Indicator Data'!$N$3,'Population Data'!$C$3:$M$194,ROW()-4,FALSE))</f>
        <v>x</v>
      </c>
      <c r="AZ63" s="176" t="str">
        <f t="shared" si="74"/>
        <v>x</v>
      </c>
      <c r="BA63" s="172" t="str">
        <f t="shared" si="38"/>
        <v>x</v>
      </c>
      <c r="BB63" s="176" t="str">
        <f>IF('Indicator Data'!O63="No data","x",ROUND(IF('Indicator Data'!O63=0,0,IF(LOG('Indicator Data'!O63)&gt;BB$3,10,IF(LOG('Indicator Data'!O63)&lt;BB$4,0,10-(BB$3-LOG('Indicator Data'!O63))/(BB$3-BB$4)*10))),1))</f>
        <v>x</v>
      </c>
      <c r="BC63" s="246" t="str">
        <f>IF(BB63="x","x",'Indicator Data'!O63/HLOOKUP('Indicator Data'!$O$3,'Population Data'!$C$3:$M$194,ROW()-4,FALSE))</f>
        <v>x</v>
      </c>
      <c r="BD63" s="176" t="str">
        <f t="shared" si="75"/>
        <v>x</v>
      </c>
      <c r="BE63" s="172" t="str">
        <f t="shared" si="39"/>
        <v>x</v>
      </c>
      <c r="BF63" s="176" t="str">
        <f>IF('Indicator Data'!P63="No data","x",ROUND(IF('Indicator Data'!P63=0,0,IF(LOG('Indicator Data'!P63)&gt;BF$3,10,IF(LOG('Indicator Data'!P63)&lt;BF$4,0,10-(BF$3-LOG('Indicator Data'!P63))/(BF$3-BF$4)*10))),1))</f>
        <v>x</v>
      </c>
      <c r="BG63" s="246" t="str">
        <f>IF(BF63="x","x",'Indicator Data'!P63/HLOOKUP('Indicator Data'!$P$3,'Population Data'!$C$3:$M$194,ROW()-4,FALSE))</f>
        <v>x</v>
      </c>
      <c r="BH63" s="176" t="str">
        <f t="shared" si="40"/>
        <v>x</v>
      </c>
      <c r="BI63" s="172" t="str">
        <f t="shared" si="41"/>
        <v>x</v>
      </c>
      <c r="BJ63" s="174">
        <f t="shared" si="42"/>
        <v>0</v>
      </c>
      <c r="BK63" s="176">
        <f>ROUND(IF('Indicator Data'!Q63=0,0,IF(LOG('Indicator Data'!Q63)&gt;BK$3,10,IF(LOG('Indicator Data'!Q63)&lt;BK$4,0,10-(BK$3-LOG('Indicator Data'!Q63))/(BK$3-BK$4)*10))),1)</f>
        <v>0</v>
      </c>
      <c r="BL63" s="224">
        <f>IF(BK63="x","x",'Indicator Data'!Q63/HLOOKUP('Indicator Data'!$Q$3,'Population Data'!$C$3:$M$194,ROW()-4,FALSE))</f>
        <v>0</v>
      </c>
      <c r="BM63" s="176">
        <f t="shared" si="76"/>
        <v>0</v>
      </c>
      <c r="BN63" s="172">
        <f t="shared" si="77"/>
        <v>0</v>
      </c>
      <c r="BO63" s="176">
        <f>ROUND(IF('Indicator Data'!S63=0,0,IF(LOG('Indicator Data'!S63)&gt;BO$3,10,IF(LOG('Indicator Data'!S63)&lt;BO$4,0,10-(BO$3-LOG('Indicator Data'!S63))/(BO$3-BO$4)*10))),1)</f>
        <v>6.8</v>
      </c>
      <c r="BP63" s="246">
        <f>IF(BO63="x","x",'Indicator Data'!S63/HLOOKUP('Indicator Data'!$S$3,'Population Data'!$C$3:$M$194,ROW()-4,FALSE))</f>
        <v>0.61085294919157818</v>
      </c>
      <c r="BQ63" s="176">
        <f t="shared" si="78"/>
        <v>6.8</v>
      </c>
      <c r="BR63" s="172">
        <f t="shared" si="43"/>
        <v>6.8</v>
      </c>
      <c r="BS63" s="176">
        <f>ROUND(IF('Indicator Data'!T63=0,0,IF(LOG('Indicator Data'!T63)&gt;BS$3,10,IF(LOG('Indicator Data'!T63)&lt;BS$4,0,10-(BS$3-LOG('Indicator Data'!T63))/(BS$3-BS$4)*10))),1)</f>
        <v>6.7</v>
      </c>
      <c r="BT63" s="173">
        <f>IF('Indicator Data'!T63/HLOOKUP('Indicator Data'!$T$3,'Population Data'!$C$3:$M$194,ROW()-4,FALSE)&gt;1,1,'Indicator Data'!T63/HLOOKUP('Indicator Data'!$T$3,'Population Data'!$C$3:$M$194,ROW()-4,FALSE))</f>
        <v>0.54441124325608226</v>
      </c>
      <c r="BU63" s="176">
        <f t="shared" si="79"/>
        <v>5.4</v>
      </c>
      <c r="BV63" s="172">
        <f t="shared" si="44"/>
        <v>6.1</v>
      </c>
      <c r="BW63" s="176">
        <f>ROUND(IF('Indicator Data'!U63=0,0,IF(LOG('Indicator Data'!U63)&gt;BW$3,10,IF(LOG('Indicator Data'!U63)&lt;BW$4,0,10-(BW$3-LOG('Indicator Data'!U63))/(BW$3-BW$4)*10))),1)</f>
        <v>7</v>
      </c>
      <c r="BX63" s="246">
        <f>IF(BW63="x","x",'Indicator Data'!U63/HLOOKUP('Indicator Data'!$U$3,'Population Data'!$C$3:$M$194,ROW()-4,FALSE))</f>
        <v>0.85813821744257068</v>
      </c>
      <c r="BY63" s="176">
        <f t="shared" si="80"/>
        <v>8.6</v>
      </c>
      <c r="BZ63" s="172">
        <f t="shared" si="45"/>
        <v>7.9</v>
      </c>
      <c r="CA63" s="174">
        <f t="shared" si="28"/>
        <v>5.8</v>
      </c>
      <c r="CB63" s="176">
        <f>IF('Indicator Data'!BN63="No data","x",ROUND(IF('Indicator Data'!BN63&gt;CB$3,0,IF('Indicator Data'!BN63&lt;CB$4,10,(CB$3-'Indicator Data'!BN63)/(CB$3-CB$4)*10)),1))</f>
        <v>0.8</v>
      </c>
      <c r="CC63" s="176">
        <f>IF('Indicator Data'!BO63="No data","x",ROUND(IF('Indicator Data'!BO63&gt;CC$3,0,IF('Indicator Data'!BO63&lt;CC$4,10,(CC$3-'Indicator Data'!BO63)/(CC$3-CC$4)*10)),1))</f>
        <v>0.8</v>
      </c>
      <c r="CD63" s="176">
        <f>IF('Indicator Data'!AA63="No data","x",ROUND(IF('Indicator Data'!AA63&gt;CD$3,0,IF('Indicator Data'!AA63&lt;CD$4,10,(CD$3-'Indicator Data'!AA63)/(CD$3-CD$4)*10)),1))</f>
        <v>1.3</v>
      </c>
      <c r="CE63" s="172">
        <f t="shared" si="81"/>
        <v>1</v>
      </c>
      <c r="CF63" s="176">
        <f>IF('Indicator Data'!V63="No data","x",ROUND(IF(LOG('Indicator Data'!V63)&gt;CF$3,10,IF(LOG('Indicator Data'!V63)&lt;CF$4,0,10-(CF$3-LOG('Indicator Data'!V63))/(CF$3-CF$4)*10)),1))</f>
        <v>5.7</v>
      </c>
      <c r="CG63" s="176">
        <f>IF('Indicator Data'!W63="No data","x",ROUND(IF('Indicator Data'!W63&gt;CG$3,10,IF('Indicator Data'!W63&lt;CG$4,0,10-(CG$3-'Indicator Data'!W63)/(CG$3-CG$4)*10)),1))</f>
        <v>3.1</v>
      </c>
      <c r="CH63" s="176">
        <f>IF('Indicator Data'!X63="No data","x",ROUND(IF('Indicator Data'!X63&gt;CH$3,10,IF('Indicator Data'!X63&lt;CH$4,0,10-(CH$3-'Indicator Data'!X63)/(CH$3-CH$4)*10)),1))</f>
        <v>5.9</v>
      </c>
      <c r="CI63" s="176">
        <f>IF('Indicator Data'!Y63="No data","x",ROUND(IF('Indicator Data'!Y63&gt;CI$3,10,IF('Indicator Data'!Y63&lt;CI$4,0,10-(CI$3-'Indicator Data'!Y63)/(CI$3-CI$4)*10)),1))</f>
        <v>6.4</v>
      </c>
      <c r="CJ63" s="172">
        <f t="shared" si="46"/>
        <v>5.3</v>
      </c>
      <c r="CK63" s="174">
        <f t="shared" si="47"/>
        <v>3.9</v>
      </c>
      <c r="CL63" s="176">
        <f>IF('Indicator Data'!AD63="No data","x",ROUND(IF('Indicator Data'!AD63&gt;CL$3,10,IF('Indicator Data'!AD63&lt;CL$4,0,10-(CL$3-'Indicator Data'!AD63)/(CL$3-CL$4)*10)),1))</f>
        <v>1</v>
      </c>
      <c r="CM63" s="176">
        <f>IF('Indicator Data'!AE63="No data","x",ROUND(IF('Indicator Data'!AE63&gt;CM$3,10,IF('Indicator Data'!AE63&lt;CM$4,0,10-(CM$3-'Indicator Data'!AE63)/(CM$3-CM$4)*10)),1))</f>
        <v>2.5</v>
      </c>
      <c r="CN63" s="172">
        <f t="shared" si="48"/>
        <v>4.0999999999999996</v>
      </c>
      <c r="CO63" s="176">
        <f>IF('Indicator Data'!Z63="No data","x",ROUND(IF('Indicator Data'!Z63&gt;CO$3,10,IF('Indicator Data'!Z63&lt;CO$4,0,10-(CO$3-'Indicator Data'!Z63)/(CO$3-CO$4)*10)),1))</f>
        <v>0</v>
      </c>
      <c r="CP63" s="172">
        <f t="shared" si="49"/>
        <v>0.7</v>
      </c>
      <c r="CQ63" s="246">
        <f>IF('Indicator Data'!AB63="No data","x",'Indicator Data'!AB63/HLOOKUP('Indicator Date'!$AB61,'Population Data'!$C$3:$M$194,ROW()-4,FALSE))</f>
        <v>2.415679720042307E-4</v>
      </c>
      <c r="CR63" s="176">
        <f t="shared" si="82"/>
        <v>7.6</v>
      </c>
      <c r="CS63" s="176" t="str">
        <f>IF('Indicator Data'!AC63="No data","x",ROUND(IF('Indicator Data'!AC63&gt;CS$3,0,IF('Indicator Data'!AC63&lt;CS$4,10,(CS$3-'Indicator Data'!AC63)/(CS$3-CS$4)*10)),1))</f>
        <v>x</v>
      </c>
      <c r="CT63" s="172">
        <f t="shared" si="50"/>
        <v>7.6</v>
      </c>
      <c r="CU63" s="174">
        <f t="shared" si="51"/>
        <v>4.0999999999999996</v>
      </c>
      <c r="CV63" s="175">
        <f t="shared" si="83"/>
        <v>3.7</v>
      </c>
      <c r="CW63" s="177">
        <f t="shared" si="84"/>
        <v>4.9000000000000004</v>
      </c>
      <c r="CX63" s="175">
        <f>ROUND(IF('Indicator Data'!AF63=0,0,IF('Indicator Data'!AF63&gt;CX$3,10,IF('Indicator Data'!AF63&lt;CX$4,0,10-(CX$3-'Indicator Data'!AF63)/(CX$3-CX$4)*10))),1)</f>
        <v>0</v>
      </c>
      <c r="CY63" s="175">
        <f>(ROUND(IF('Indicator Data'!AG63=0,0,IF(LOG('Indicator Data'!AG63)&gt;CY$3,10,IF(LOG('Indicator Data'!AG63)&lt;CY$4,0,10-(CY$3-LOG('Indicator Data'!AG63))/(CY$3-CY$4)*10))),1))</f>
        <v>0</v>
      </c>
      <c r="CZ63" s="177">
        <f t="shared" si="52"/>
        <v>0</v>
      </c>
      <c r="DA63" s="11"/>
      <c r="DB63" s="22"/>
    </row>
    <row r="64" spans="1:106">
      <c r="A64" s="179" t="str">
        <f>'Indicator Data'!A64</f>
        <v>Finland</v>
      </c>
      <c r="B64" s="180" t="str">
        <f>'Indicator Data'!B64</f>
        <v>FIN</v>
      </c>
      <c r="C64" s="178">
        <f>ROUND(IF('Indicator Data'!C64=0,0.1,IF(LOG('Indicator Data'!C64)&gt;C$3,10,IF(LOG('Indicator Data'!C64)&lt;C$4,0,10-(C$3-LOG('Indicator Data'!C64))/(C$3-C$4)*10))),1)</f>
        <v>0.1</v>
      </c>
      <c r="D64" s="171">
        <f>ROUND(IF('Indicator Data'!D64=0,0.1,IF(LOG('Indicator Data'!D64)&gt;D$3,10,IF(LOG('Indicator Data'!D64)&lt;D$4,0,10-(D$3-LOG('Indicator Data'!D64))/(D$3-D$4)*10))),1)</f>
        <v>0.1</v>
      </c>
      <c r="E64" s="172">
        <f t="shared" si="53"/>
        <v>0.1</v>
      </c>
      <c r="F64" s="172">
        <f>(ROUND(IF('Indicator Data'!E64=0,0,IF(LOG('Indicator Data'!E64)&gt;F$3,10,IF(LOG('Indicator Data'!E64)&lt;F$4,0,10-(F$3-LOG('Indicator Data'!E64))/(F$3-F$4)*10))),1))</f>
        <v>5.5</v>
      </c>
      <c r="G64" s="172">
        <f>ROUND(IF('Indicator Data'!F64=0,0,IF(LOG('Indicator Data'!F64)&gt;G$3,10,IF(LOG('Indicator Data'!F64)&lt;G$4,0,10-(G$3-LOG('Indicator Data'!F64))/(G$3-G$4)*10))),1)</f>
        <v>0</v>
      </c>
      <c r="H64" s="171">
        <f>ROUND(IF('Indicator Data'!G64=0,0,IF(LOG('Indicator Data'!G64)&gt;H$3,10,IF(LOG('Indicator Data'!G64)&lt;H$4,0,10-(H$3-LOG('Indicator Data'!G64))/(H$3-H$4)*10))),1)</f>
        <v>0</v>
      </c>
      <c r="I64" s="171">
        <f>ROUND(IF('Indicator Data'!H64=0,0,IF(LOG('Indicator Data'!H64)&gt;I$3,10,IF(LOG('Indicator Data'!H64)&lt;I$4,0,10-(I$3-LOG('Indicator Data'!H64))/(I$3-I$4)*10))),1)</f>
        <v>0</v>
      </c>
      <c r="J64" s="171">
        <f t="shared" si="54"/>
        <v>0</v>
      </c>
      <c r="K64" s="171">
        <f>ROUND(IF('Indicator Data'!I64=0,0,IF(LOG('Indicator Data'!I64)&gt;K$3,10,IF(LOG('Indicator Data'!I64)&lt;K$4,0,10-(K$3-LOG('Indicator Data'!I64))/(K$3-K$4)*10))),1)</f>
        <v>5.5</v>
      </c>
      <c r="L64" s="172">
        <f>ROUND(IF('Indicator Data'!J64=0,0,IF(LOG('Indicator Data'!J64)&gt;L$3,10,IF(LOG('Indicator Data'!J64)&lt;L$4,0,10-(L$3-LOG('Indicator Data'!J64))/(L$3-L$4)*10))),1)</f>
        <v>0</v>
      </c>
      <c r="M64" s="173">
        <f>'Indicator Data'!C64/HLOOKUP('Indicator Data'!$C$3,'Population Data'!$C$3:$M$194,ROW()-4,FALSE)</f>
        <v>0</v>
      </c>
      <c r="N64" s="173">
        <f>'Indicator Data'!D64/HLOOKUP('Indicator Data'!$D$3,'Population Data'!$C$3:$M$194,ROW()-4,FALSE)</f>
        <v>0</v>
      </c>
      <c r="O64" s="245">
        <f>'Indicator Data'!E64/HLOOKUP('Indicator Data'!$E$3,'Population Data'!$C$3:$M$194,ROW()-4,FALSE)</f>
        <v>6.5052025956028646E-3</v>
      </c>
      <c r="P64" s="173">
        <f>'Indicator Data'!F64/HLOOKUP('Indicator Data'!$F$3,'Population Data'!$C$3:$M$194,ROW()-4,FALSE)</f>
        <v>0</v>
      </c>
      <c r="Q64" s="173">
        <f>'Indicator Data'!G64/HLOOKUP('Indicator Data'!$G$3,'Population Data'!$C$3:$M$194,ROW()-4,FALSE)</f>
        <v>0</v>
      </c>
      <c r="R64" s="173">
        <f>'Indicator Data'!H64/HLOOKUP('Indicator Data'!$H$3,'Population Data'!$C$3:$M$194,ROW()-4,FALSE)</f>
        <v>0</v>
      </c>
      <c r="S64" s="173">
        <f>'Indicator Data'!I64/HLOOKUP('Indicator Data'!$I$3,'Population Data'!$C$3:$M$194,ROW()-4,FALSE)</f>
        <v>8.833620354994679E-4</v>
      </c>
      <c r="T64" s="173">
        <f>'Indicator Data'!J64/HLOOKUP('Indicator Date'!$J62,'Population Data'!$C$3:$M$194,ROW()-4,FALSE)</f>
        <v>0</v>
      </c>
      <c r="U64" s="171">
        <f t="shared" si="55"/>
        <v>0</v>
      </c>
      <c r="V64" s="171">
        <f t="shared" si="56"/>
        <v>0</v>
      </c>
      <c r="W64" s="172">
        <f t="shared" si="57"/>
        <v>0</v>
      </c>
      <c r="X64" s="172">
        <f t="shared" si="33"/>
        <v>6.8</v>
      </c>
      <c r="Y64" s="172">
        <f t="shared" si="34"/>
        <v>0</v>
      </c>
      <c r="Z64" s="171">
        <f t="shared" si="58"/>
        <v>0</v>
      </c>
      <c r="AA64" s="171">
        <f t="shared" si="58"/>
        <v>0</v>
      </c>
      <c r="AB64" s="171">
        <f t="shared" si="59"/>
        <v>0</v>
      </c>
      <c r="AC64" s="172">
        <f t="shared" si="35"/>
        <v>5.0999999999999996</v>
      </c>
      <c r="AD64" s="172">
        <f t="shared" si="36"/>
        <v>0</v>
      </c>
      <c r="AE64" s="171">
        <f>ROUND(IF('Indicator Data'!K64=0,0,IF('Indicator Data'!K64&gt;AE$3,10,IF('Indicator Data'!K64&lt;AE$4,0,10-(AE$3-'Indicator Data'!K64)/(AE$3-AE$4)*10))),1)</f>
        <v>0</v>
      </c>
      <c r="AF64" s="174">
        <f t="shared" si="60"/>
        <v>0.1</v>
      </c>
      <c r="AG64" s="174">
        <f t="shared" si="61"/>
        <v>0.1</v>
      </c>
      <c r="AH64" s="172">
        <f t="shared" si="62"/>
        <v>0</v>
      </c>
      <c r="AI64" s="172">
        <f t="shared" si="63"/>
        <v>0</v>
      </c>
      <c r="AJ64" s="174">
        <f t="shared" si="64"/>
        <v>0</v>
      </c>
      <c r="AK64" s="172">
        <f t="shared" si="65"/>
        <v>0</v>
      </c>
      <c r="AL64" s="175">
        <f t="shared" si="66"/>
        <v>0.1</v>
      </c>
      <c r="AM64" s="175">
        <f t="shared" si="67"/>
        <v>6.2</v>
      </c>
      <c r="AN64" s="175">
        <f t="shared" si="68"/>
        <v>0</v>
      </c>
      <c r="AO64" s="175">
        <f t="shared" si="69"/>
        <v>0</v>
      </c>
      <c r="AP64" s="175">
        <f t="shared" si="70"/>
        <v>5.3</v>
      </c>
      <c r="AQ64" s="174">
        <f t="shared" si="71"/>
        <v>0</v>
      </c>
      <c r="AR64" s="174">
        <f>IF('Indicator Data'!L64="No data","x",IF('Indicator Data'!BW64&lt;1000,"x",ROUND((IF('Indicator Data'!L64&gt;AR$3,10,IF('Indicator Data'!L64&lt;AR$4,0,10-(AR$3-'Indicator Data'!L64)/(AR$3-AR$4)*10))),1)))</f>
        <v>3.3</v>
      </c>
      <c r="AS64" s="175">
        <f t="shared" si="72"/>
        <v>1.7</v>
      </c>
      <c r="AT64" s="176">
        <f>IF('Indicator Data'!M64="No data","x",ROUND(IF('Indicator Data'!M64=0,0,IF(LOG('Indicator Data'!M64)&gt;AT$3,10,IF(LOG('Indicator Data'!M64)&lt;AT$4,0,10-(AT$3-LOG('Indicator Data'!M64))/(AT$3-AT$4)*10))),1))</f>
        <v>0</v>
      </c>
      <c r="AU64" s="246">
        <f>IF(AT64="x","x",'Indicator Data'!M64/HLOOKUP('Indicator Data'!$M$3,'Population Data'!$C$3:$M$194,ROW()-4,FALSE))</f>
        <v>0</v>
      </c>
      <c r="AV64" s="176">
        <f t="shared" si="73"/>
        <v>0</v>
      </c>
      <c r="AW64" s="172">
        <f t="shared" si="37"/>
        <v>0</v>
      </c>
      <c r="AX64" s="176" t="str">
        <f>IF('Indicator Data'!N64="No data","x",ROUND(IF('Indicator Data'!N64=0,0,IF(LOG('Indicator Data'!N64)&gt;AX$3,10,IF(LOG('Indicator Data'!N64)&lt;AX$4,0,10-(AX$3-LOG('Indicator Data'!N64))/(AX$3-AX$4)*10))),1))</f>
        <v>x</v>
      </c>
      <c r="AY64" s="246" t="str">
        <f>IF(AX64="x","x",'Indicator Data'!N64/HLOOKUP('Indicator Data'!$N$3,'Population Data'!$C$3:$M$194,ROW()-4,FALSE))</f>
        <v>x</v>
      </c>
      <c r="AZ64" s="176" t="str">
        <f t="shared" si="74"/>
        <v>x</v>
      </c>
      <c r="BA64" s="172" t="str">
        <f t="shared" si="38"/>
        <v>x</v>
      </c>
      <c r="BB64" s="176" t="str">
        <f>IF('Indicator Data'!O64="No data","x",ROUND(IF('Indicator Data'!O64=0,0,IF(LOG('Indicator Data'!O64)&gt;BB$3,10,IF(LOG('Indicator Data'!O64)&lt;BB$4,0,10-(BB$3-LOG('Indicator Data'!O64))/(BB$3-BB$4)*10))),1))</f>
        <v>x</v>
      </c>
      <c r="BC64" s="246" t="str">
        <f>IF(BB64="x","x",'Indicator Data'!O64/HLOOKUP('Indicator Data'!$O$3,'Population Data'!$C$3:$M$194,ROW()-4,FALSE))</f>
        <v>x</v>
      </c>
      <c r="BD64" s="176" t="str">
        <f t="shared" si="75"/>
        <v>x</v>
      </c>
      <c r="BE64" s="172" t="str">
        <f t="shared" si="39"/>
        <v>x</v>
      </c>
      <c r="BF64" s="176" t="str">
        <f>IF('Indicator Data'!P64="No data","x",ROUND(IF('Indicator Data'!P64=0,0,IF(LOG('Indicator Data'!P64)&gt;BF$3,10,IF(LOG('Indicator Data'!P64)&lt;BF$4,0,10-(BF$3-LOG('Indicator Data'!P64))/(BF$3-BF$4)*10))),1))</f>
        <v>x</v>
      </c>
      <c r="BG64" s="246" t="str">
        <f>IF(BF64="x","x",'Indicator Data'!P64/HLOOKUP('Indicator Data'!$P$3,'Population Data'!$C$3:$M$194,ROW()-4,FALSE))</f>
        <v>x</v>
      </c>
      <c r="BH64" s="176" t="str">
        <f t="shared" si="40"/>
        <v>x</v>
      </c>
      <c r="BI64" s="172" t="str">
        <f t="shared" si="41"/>
        <v>x</v>
      </c>
      <c r="BJ64" s="174">
        <f t="shared" si="42"/>
        <v>0</v>
      </c>
      <c r="BK64" s="176">
        <f>ROUND(IF('Indicator Data'!Q64=0,0,IF(LOG('Indicator Data'!Q64)&gt;BK$3,10,IF(LOG('Indicator Data'!Q64)&lt;BK$4,0,10-(BK$3-LOG('Indicator Data'!Q64))/(BK$3-BK$4)*10))),1)</f>
        <v>0</v>
      </c>
      <c r="BL64" s="224">
        <f>IF(BK64="x","x",'Indicator Data'!Q64/HLOOKUP('Indicator Data'!$Q$3,'Population Data'!$C$3:$M$194,ROW()-4,FALSE))</f>
        <v>0</v>
      </c>
      <c r="BM64" s="176">
        <f t="shared" si="76"/>
        <v>0</v>
      </c>
      <c r="BN64" s="172">
        <f t="shared" si="77"/>
        <v>0</v>
      </c>
      <c r="BO64" s="176">
        <f>ROUND(IF('Indicator Data'!S64=0,0,IF(LOG('Indicator Data'!S64)&gt;BO$3,10,IF(LOG('Indicator Data'!S64)&lt;BO$4,0,10-(BO$3-LOG('Indicator Data'!S64))/(BO$3-BO$4)*10))),1)</f>
        <v>0</v>
      </c>
      <c r="BP64" s="246">
        <f>IF(BO64="x","x",'Indicator Data'!S64/HLOOKUP('Indicator Data'!$S$3,'Population Data'!$C$3:$M$194,ROW()-4,FALSE))</f>
        <v>0</v>
      </c>
      <c r="BQ64" s="176">
        <f t="shared" si="78"/>
        <v>0</v>
      </c>
      <c r="BR64" s="172">
        <f t="shared" si="43"/>
        <v>0</v>
      </c>
      <c r="BS64" s="176">
        <f>ROUND(IF('Indicator Data'!T64=0,0,IF(LOG('Indicator Data'!T64)&gt;BS$3,10,IF(LOG('Indicator Data'!T64)&lt;BS$4,0,10-(BS$3-LOG('Indicator Data'!T64))/(BS$3-BS$4)*10))),1)</f>
        <v>0</v>
      </c>
      <c r="BT64" s="173">
        <f>IF('Indicator Data'!T64/HLOOKUP('Indicator Data'!$T$3,'Population Data'!$C$3:$M$194,ROW()-4,FALSE)&gt;1,1,'Indicator Data'!T64/HLOOKUP('Indicator Data'!$T$3,'Population Data'!$C$3:$M$194,ROW()-4,FALSE))</f>
        <v>0</v>
      </c>
      <c r="BU64" s="176">
        <f t="shared" si="79"/>
        <v>0</v>
      </c>
      <c r="BV64" s="172">
        <f t="shared" si="44"/>
        <v>0</v>
      </c>
      <c r="BW64" s="176">
        <f>ROUND(IF('Indicator Data'!U64=0,0,IF(LOG('Indicator Data'!U64)&gt;BW$3,10,IF(LOG('Indicator Data'!U64)&lt;BW$4,0,10-(BW$3-LOG('Indicator Data'!U64))/(BW$3-BW$4)*10))),1)</f>
        <v>0</v>
      </c>
      <c r="BX64" s="246">
        <f>IF(BW64="x","x",'Indicator Data'!U64/HLOOKUP('Indicator Data'!$U$3,'Population Data'!$C$3:$M$194,ROW()-4,FALSE))</f>
        <v>0</v>
      </c>
      <c r="BY64" s="176">
        <f t="shared" si="80"/>
        <v>0</v>
      </c>
      <c r="BZ64" s="172">
        <f t="shared" si="45"/>
        <v>0</v>
      </c>
      <c r="CA64" s="174">
        <f t="shared" si="28"/>
        <v>0</v>
      </c>
      <c r="CB64" s="176">
        <f>IF('Indicator Data'!BN64="No data","x",ROUND(IF('Indicator Data'!BN64&gt;CB$3,0,IF('Indicator Data'!BN64&lt;CB$4,10,(CB$3-'Indicator Data'!BN64)/(CB$3-CB$4)*10)),1))</f>
        <v>0.1</v>
      </c>
      <c r="CC64" s="176">
        <f>IF('Indicator Data'!BO64="No data","x",ROUND(IF('Indicator Data'!BO64&gt;CC$3,0,IF('Indicator Data'!BO64&lt;CC$4,10,(CC$3-'Indicator Data'!BO64)/(CC$3-CC$4)*10)),1))</f>
        <v>0</v>
      </c>
      <c r="CD64" s="176" t="str">
        <f>IF('Indicator Data'!AA64="No data","x",ROUND(IF('Indicator Data'!AA64&gt;CD$3,0,IF('Indicator Data'!AA64&lt;CD$4,10,(CD$3-'Indicator Data'!AA64)/(CD$3-CD$4)*10)),1))</f>
        <v>x</v>
      </c>
      <c r="CE64" s="172">
        <f t="shared" si="81"/>
        <v>0.1</v>
      </c>
      <c r="CF64" s="176">
        <f>IF('Indicator Data'!V64="No data","x",ROUND(IF(LOG('Indicator Data'!V64)&gt;CF$3,10,IF(LOG('Indicator Data'!V64)&lt;CF$4,0,10-(CF$3-LOG('Indicator Data'!V64))/(CF$3-CF$4)*10)),1))</f>
        <v>4.2</v>
      </c>
      <c r="CG64" s="176">
        <f>IF('Indicator Data'!W64="No data","x",ROUND(IF('Indicator Data'!W64&gt;CG$3,10,IF('Indicator Data'!W64&lt;CG$4,0,10-(CG$3-'Indicator Data'!W64)/(CG$3-CG$4)*10)),1))</f>
        <v>1.2</v>
      </c>
      <c r="CH64" s="176">
        <f>IF('Indicator Data'!X64="No data","x",ROUND(IF('Indicator Data'!X64&gt;CH$3,10,IF('Indicator Data'!X64&lt;CH$4,0,10-(CH$3-'Indicator Data'!X64)/(CH$3-CH$4)*10)),1))</f>
        <v>8.6</v>
      </c>
      <c r="CI64" s="176">
        <f>IF('Indicator Data'!Y64="No data","x",ROUND(IF('Indicator Data'!Y64&gt;CI$3,10,IF('Indicator Data'!Y64&lt;CI$4,0,10-(CI$3-'Indicator Data'!Y64)/(CI$3-CI$4)*10)),1))</f>
        <v>0.2</v>
      </c>
      <c r="CJ64" s="172">
        <f t="shared" si="46"/>
        <v>3.6</v>
      </c>
      <c r="CK64" s="174">
        <f t="shared" si="47"/>
        <v>2.4</v>
      </c>
      <c r="CL64" s="176">
        <f>IF('Indicator Data'!AD64="No data","x",ROUND(IF('Indicator Data'!AD64&gt;CL$3,10,IF('Indicator Data'!AD64&lt;CL$4,0,10-(CL$3-'Indicator Data'!AD64)/(CL$3-CL$4)*10)),1))</f>
        <v>0</v>
      </c>
      <c r="CM64" s="176">
        <f>IF('Indicator Data'!AE64="No data","x",ROUND(IF('Indicator Data'!AE64&gt;CM$3,10,IF('Indicator Data'!AE64&lt;CM$4,0,10-(CM$3-'Indicator Data'!AE64)/(CM$3-CM$4)*10)),1))</f>
        <v>0</v>
      </c>
      <c r="CN64" s="172">
        <f t="shared" si="48"/>
        <v>2.4</v>
      </c>
      <c r="CO64" s="176">
        <f>IF('Indicator Data'!Z64="No data","x",ROUND(IF('Indicator Data'!Z64&gt;CO$3,10,IF('Indicator Data'!Z64&lt;CO$4,0,10-(CO$3-'Indicator Data'!Z64)/(CO$3-CO$4)*10)),1))</f>
        <v>0</v>
      </c>
      <c r="CP64" s="172">
        <f t="shared" si="49"/>
        <v>0</v>
      </c>
      <c r="CQ64" s="246">
        <f>IF('Indicator Data'!AB64="No data","x",'Indicator Data'!AB64/HLOOKUP('Indicator Date'!$AB62,'Population Data'!$C$3:$M$194,ROW()-4,FALSE))</f>
        <v>1.5084867792556234E-4</v>
      </c>
      <c r="CR64" s="176">
        <f t="shared" si="82"/>
        <v>8.5</v>
      </c>
      <c r="CS64" s="176">
        <f>IF('Indicator Data'!AC64="No data","x",ROUND(IF('Indicator Data'!AC64&gt;CS$3,0,IF('Indicator Data'!AC64&lt;CS$4,10,(CS$3-'Indicator Data'!AC64)/(CS$3-CS$4)*10)),1))</f>
        <v>0</v>
      </c>
      <c r="CT64" s="172">
        <f t="shared" si="50"/>
        <v>4.3</v>
      </c>
      <c r="CU64" s="174">
        <f t="shared" si="51"/>
        <v>2.2000000000000002</v>
      </c>
      <c r="CV64" s="175">
        <f t="shared" si="83"/>
        <v>1.2</v>
      </c>
      <c r="CW64" s="177">
        <f t="shared" si="84"/>
        <v>2.5</v>
      </c>
      <c r="CX64" s="175">
        <f>ROUND(IF('Indicator Data'!AF64=0,0,IF('Indicator Data'!AF64&gt;CX$3,10,IF('Indicator Data'!AF64&lt;CX$4,0,10-(CX$3-'Indicator Data'!AF64)/(CX$3-CX$4)*10))),1)</f>
        <v>0</v>
      </c>
      <c r="CY64" s="175">
        <f>(ROUND(IF('Indicator Data'!AG64=0,0,IF(LOG('Indicator Data'!AG64)&gt;CY$3,10,IF(LOG('Indicator Data'!AG64)&lt;CY$4,0,10-(CY$3-LOG('Indicator Data'!AG64))/(CY$3-CY$4)*10))),1))</f>
        <v>0</v>
      </c>
      <c r="CZ64" s="177">
        <f t="shared" si="52"/>
        <v>0</v>
      </c>
      <c r="DA64" s="11"/>
      <c r="DB64" s="22"/>
    </row>
    <row r="65" spans="1:106">
      <c r="A65" s="179" t="str">
        <f>'Indicator Data'!A65</f>
        <v>France</v>
      </c>
      <c r="B65" s="180" t="str">
        <f>'Indicator Data'!B65</f>
        <v>FRA</v>
      </c>
      <c r="C65" s="178">
        <f>ROUND(IF('Indicator Data'!C65=0,0.1,IF(LOG('Indicator Data'!C65)&gt;C$3,10,IF(LOG('Indicator Data'!C65)&lt;C$4,0,10-(C$3-LOG('Indicator Data'!C65))/(C$3-C$4)*10))),1)</f>
        <v>7.2</v>
      </c>
      <c r="D65" s="171">
        <f>ROUND(IF('Indicator Data'!D65=0,0.1,IF(LOG('Indicator Data'!D65)&gt;D$3,10,IF(LOG('Indicator Data'!D65)&lt;D$4,0,10-(D$3-LOG('Indicator Data'!D65))/(D$3-D$4)*10))),1)</f>
        <v>0.1</v>
      </c>
      <c r="E65" s="172">
        <f t="shared" si="53"/>
        <v>4.5</v>
      </c>
      <c r="F65" s="172">
        <f>(ROUND(IF('Indicator Data'!E65=0,0,IF(LOG('Indicator Data'!E65)&gt;F$3,10,IF(LOG('Indicator Data'!E65)&lt;F$4,0,10-(F$3-LOG('Indicator Data'!E65))/(F$3-F$4)*10))),1))</f>
        <v>8</v>
      </c>
      <c r="G65" s="172">
        <f>ROUND(IF('Indicator Data'!F65=0,0,IF(LOG('Indicator Data'!F65)&gt;G$3,10,IF(LOG('Indicator Data'!F65)&lt;G$4,0,10-(G$3-LOG('Indicator Data'!F65))/(G$3-G$4)*10))),1)</f>
        <v>3.4</v>
      </c>
      <c r="H65" s="171">
        <f>ROUND(IF('Indicator Data'!G65=0,0,IF(LOG('Indicator Data'!G65)&gt;H$3,10,IF(LOG('Indicator Data'!G65)&lt;H$4,0,10-(H$3-LOG('Indicator Data'!G65))/(H$3-H$4)*10))),1)</f>
        <v>0</v>
      </c>
      <c r="I65" s="171">
        <f>ROUND(IF('Indicator Data'!H65=0,0,IF(LOG('Indicator Data'!H65)&gt;I$3,10,IF(LOG('Indicator Data'!H65)&lt;I$4,0,10-(I$3-LOG('Indicator Data'!H65))/(I$3-I$4)*10))),1)</f>
        <v>0</v>
      </c>
      <c r="J65" s="171">
        <f t="shared" si="54"/>
        <v>0</v>
      </c>
      <c r="K65" s="171">
        <f>ROUND(IF('Indicator Data'!I65=0,0,IF(LOG('Indicator Data'!I65)&gt;K$3,10,IF(LOG('Indicator Data'!I65)&lt;K$4,0,10-(K$3-LOG('Indicator Data'!I65))/(K$3-K$4)*10))),1)</f>
        <v>8.5</v>
      </c>
      <c r="L65" s="172">
        <f>ROUND(IF('Indicator Data'!J65=0,0,IF(LOG('Indicator Data'!J65)&gt;L$3,10,IF(LOG('Indicator Data'!J65)&lt;L$4,0,10-(L$3-LOG('Indicator Data'!J65))/(L$3-L$4)*10))),1)</f>
        <v>0</v>
      </c>
      <c r="M65" s="173">
        <f>'Indicator Data'!C65/HLOOKUP('Indicator Data'!$C$3,'Population Data'!$C$3:$M$194,ROW()-4,FALSE)</f>
        <v>2.5637447220392827E-4</v>
      </c>
      <c r="N65" s="173">
        <f>'Indicator Data'!D65/HLOOKUP('Indicator Data'!$D$3,'Population Data'!$C$3:$M$194,ROW()-4,FALSE)</f>
        <v>0</v>
      </c>
      <c r="O65" s="245">
        <f>'Indicator Data'!E65/HLOOKUP('Indicator Data'!$E$3,'Population Data'!$C$3:$M$194,ROW()-4,FALSE)</f>
        <v>6.7803704635026477E-3</v>
      </c>
      <c r="P65" s="173">
        <f>'Indicator Data'!F65/HLOOKUP('Indicator Data'!$F$3,'Population Data'!$C$3:$M$194,ROW()-4,FALSE)</f>
        <v>6.2575299475670478E-8</v>
      </c>
      <c r="Q65" s="173">
        <f>'Indicator Data'!G65/HLOOKUP('Indicator Data'!$G$3,'Population Data'!$C$3:$M$194,ROW()-4,FALSE)</f>
        <v>0</v>
      </c>
      <c r="R65" s="173">
        <f>'Indicator Data'!H65/HLOOKUP('Indicator Data'!$H$3,'Population Data'!$C$3:$M$194,ROW()-4,FALSE)</f>
        <v>0</v>
      </c>
      <c r="S65" s="173">
        <f>'Indicator Data'!I65/HLOOKUP('Indicator Data'!$I$3,'Population Data'!$C$3:$M$194,ROW()-4,FALSE)</f>
        <v>1.5377023939136735E-3</v>
      </c>
      <c r="T65" s="173">
        <f>'Indicator Data'!J65/HLOOKUP('Indicator Date'!$J63,'Population Data'!$C$3:$M$194,ROW()-4,FALSE)</f>
        <v>0</v>
      </c>
      <c r="U65" s="171">
        <f t="shared" si="55"/>
        <v>1.3</v>
      </c>
      <c r="V65" s="171">
        <f t="shared" si="56"/>
        <v>0</v>
      </c>
      <c r="W65" s="172">
        <f t="shared" si="57"/>
        <v>0.7</v>
      </c>
      <c r="X65" s="172">
        <f t="shared" si="33"/>
        <v>6.9</v>
      </c>
      <c r="Y65" s="172">
        <f t="shared" si="34"/>
        <v>1.6</v>
      </c>
      <c r="Z65" s="171">
        <f t="shared" si="58"/>
        <v>0</v>
      </c>
      <c r="AA65" s="171">
        <f t="shared" si="58"/>
        <v>0</v>
      </c>
      <c r="AB65" s="171">
        <f t="shared" si="59"/>
        <v>0</v>
      </c>
      <c r="AC65" s="172">
        <f t="shared" si="35"/>
        <v>5.8</v>
      </c>
      <c r="AD65" s="172">
        <f t="shared" si="36"/>
        <v>0</v>
      </c>
      <c r="AE65" s="171">
        <f>ROUND(IF('Indicator Data'!K65=0,0,IF('Indicator Data'!K65&gt;AE$3,10,IF('Indicator Data'!K65&lt;AE$4,0,10-(AE$3-'Indicator Data'!K65)/(AE$3-AE$4)*10))),1)</f>
        <v>3.8</v>
      </c>
      <c r="AF65" s="174">
        <f t="shared" si="60"/>
        <v>4.3</v>
      </c>
      <c r="AG65" s="174">
        <f t="shared" si="61"/>
        <v>0.1</v>
      </c>
      <c r="AH65" s="172">
        <f t="shared" si="62"/>
        <v>0</v>
      </c>
      <c r="AI65" s="172">
        <f t="shared" si="63"/>
        <v>0</v>
      </c>
      <c r="AJ65" s="174">
        <f t="shared" si="64"/>
        <v>0</v>
      </c>
      <c r="AK65" s="172">
        <f t="shared" si="65"/>
        <v>0</v>
      </c>
      <c r="AL65" s="175">
        <f t="shared" si="66"/>
        <v>2.8</v>
      </c>
      <c r="AM65" s="175">
        <f t="shared" si="67"/>
        <v>7.5</v>
      </c>
      <c r="AN65" s="175">
        <f t="shared" si="68"/>
        <v>2.5</v>
      </c>
      <c r="AO65" s="175">
        <f t="shared" si="69"/>
        <v>0</v>
      </c>
      <c r="AP65" s="175">
        <f t="shared" si="70"/>
        <v>7.4</v>
      </c>
      <c r="AQ65" s="174">
        <f t="shared" si="71"/>
        <v>1.9</v>
      </c>
      <c r="AR65" s="174">
        <f>IF('Indicator Data'!L65="No data","x",IF('Indicator Data'!BW65&lt;1000,"x",ROUND((IF('Indicator Data'!L65&gt;AR$3,10,IF('Indicator Data'!L65&lt;AR$4,0,10-(AR$3-'Indicator Data'!L65)/(AR$3-AR$4)*10))),1)))</f>
        <v>1.7</v>
      </c>
      <c r="AS65" s="175">
        <f t="shared" si="72"/>
        <v>1.8</v>
      </c>
      <c r="AT65" s="176">
        <f>IF('Indicator Data'!M65="No data","x",ROUND(IF('Indicator Data'!M65=0,0,IF(LOG('Indicator Data'!M65)&gt;AT$3,10,IF(LOG('Indicator Data'!M65)&lt;AT$4,0,10-(AT$3-LOG('Indicator Data'!M65))/(AT$3-AT$4)*10))),1))</f>
        <v>0</v>
      </c>
      <c r="AU65" s="246">
        <f>IF(AT65="x","x",'Indicator Data'!M65/HLOOKUP('Indicator Data'!$M$3,'Population Data'!$C$3:$M$194,ROW()-4,FALSE))</f>
        <v>0</v>
      </c>
      <c r="AV65" s="176">
        <f t="shared" si="73"/>
        <v>0</v>
      </c>
      <c r="AW65" s="172">
        <f t="shared" si="37"/>
        <v>0</v>
      </c>
      <c r="AX65" s="176" t="str">
        <f>IF('Indicator Data'!N65="No data","x",ROUND(IF('Indicator Data'!N65=0,0,IF(LOG('Indicator Data'!N65)&gt;AX$3,10,IF(LOG('Indicator Data'!N65)&lt;AX$4,0,10-(AX$3-LOG('Indicator Data'!N65))/(AX$3-AX$4)*10))),1))</f>
        <v>x</v>
      </c>
      <c r="AY65" s="246" t="str">
        <f>IF(AX65="x","x",'Indicator Data'!N65/HLOOKUP('Indicator Data'!$N$3,'Population Data'!$C$3:$M$194,ROW()-4,FALSE))</f>
        <v>x</v>
      </c>
      <c r="AZ65" s="176" t="str">
        <f t="shared" si="74"/>
        <v>x</v>
      </c>
      <c r="BA65" s="172" t="str">
        <f t="shared" si="38"/>
        <v>x</v>
      </c>
      <c r="BB65" s="176" t="str">
        <f>IF('Indicator Data'!O65="No data","x",ROUND(IF('Indicator Data'!O65=0,0,IF(LOG('Indicator Data'!O65)&gt;BB$3,10,IF(LOG('Indicator Data'!O65)&lt;BB$4,0,10-(BB$3-LOG('Indicator Data'!O65))/(BB$3-BB$4)*10))),1))</f>
        <v>x</v>
      </c>
      <c r="BC65" s="246" t="str">
        <f>IF(BB65="x","x",'Indicator Data'!O65/HLOOKUP('Indicator Data'!$O$3,'Population Data'!$C$3:$M$194,ROW()-4,FALSE))</f>
        <v>x</v>
      </c>
      <c r="BD65" s="176" t="str">
        <f t="shared" si="75"/>
        <v>x</v>
      </c>
      <c r="BE65" s="172" t="str">
        <f t="shared" si="39"/>
        <v>x</v>
      </c>
      <c r="BF65" s="176" t="str">
        <f>IF('Indicator Data'!P65="No data","x",ROUND(IF('Indicator Data'!P65=0,0,IF(LOG('Indicator Data'!P65)&gt;BF$3,10,IF(LOG('Indicator Data'!P65)&lt;BF$4,0,10-(BF$3-LOG('Indicator Data'!P65))/(BF$3-BF$4)*10))),1))</f>
        <v>x</v>
      </c>
      <c r="BG65" s="246" t="str">
        <f>IF(BF65="x","x",'Indicator Data'!P65/HLOOKUP('Indicator Data'!$P$3,'Population Data'!$C$3:$M$194,ROW()-4,FALSE))</f>
        <v>x</v>
      </c>
      <c r="BH65" s="176" t="str">
        <f t="shared" si="40"/>
        <v>x</v>
      </c>
      <c r="BI65" s="172" t="str">
        <f t="shared" si="41"/>
        <v>x</v>
      </c>
      <c r="BJ65" s="174">
        <f t="shared" si="42"/>
        <v>0</v>
      </c>
      <c r="BK65" s="176">
        <f>ROUND(IF('Indicator Data'!Q65=0,0,IF(LOG('Indicator Data'!Q65)&gt;BK$3,10,IF(LOG('Indicator Data'!Q65)&lt;BK$4,0,10-(BK$3-LOG('Indicator Data'!Q65))/(BK$3-BK$4)*10))),1)</f>
        <v>0</v>
      </c>
      <c r="BL65" s="224">
        <f>IF(BK65="x","x",'Indicator Data'!Q65/HLOOKUP('Indicator Data'!$Q$3,'Population Data'!$C$3:$M$194,ROW()-4,FALSE))</f>
        <v>0</v>
      </c>
      <c r="BM65" s="176">
        <f t="shared" si="76"/>
        <v>0</v>
      </c>
      <c r="BN65" s="172">
        <f t="shared" si="77"/>
        <v>0</v>
      </c>
      <c r="BO65" s="176">
        <f>ROUND(IF('Indicator Data'!S65=0,0,IF(LOG('Indicator Data'!S65)&gt;BO$3,10,IF(LOG('Indicator Data'!S65)&lt;BO$4,0,10-(BO$3-LOG('Indicator Data'!S65))/(BO$3-BO$4)*10))),1)</f>
        <v>0</v>
      </c>
      <c r="BP65" s="246">
        <f>IF(BO65="x","x",'Indicator Data'!S65/HLOOKUP('Indicator Data'!$S$3,'Population Data'!$C$3:$M$194,ROW()-4,FALSE))</f>
        <v>0</v>
      </c>
      <c r="BQ65" s="176">
        <f t="shared" si="78"/>
        <v>0</v>
      </c>
      <c r="BR65" s="172">
        <f t="shared" si="43"/>
        <v>0</v>
      </c>
      <c r="BS65" s="176">
        <f>ROUND(IF('Indicator Data'!T65=0,0,IF(LOG('Indicator Data'!T65)&gt;BS$3,10,IF(LOG('Indicator Data'!T65)&lt;BS$4,0,10-(BS$3-LOG('Indicator Data'!T65))/(BS$3-BS$4)*10))),1)</f>
        <v>0</v>
      </c>
      <c r="BT65" s="173">
        <f>IF('Indicator Data'!T65/HLOOKUP('Indicator Data'!$T$3,'Population Data'!$C$3:$M$194,ROW()-4,FALSE)&gt;1,1,'Indicator Data'!T65/HLOOKUP('Indicator Data'!$T$3,'Population Data'!$C$3:$M$194,ROW()-4,FALSE))</f>
        <v>0</v>
      </c>
      <c r="BU65" s="176">
        <f t="shared" si="79"/>
        <v>0</v>
      </c>
      <c r="BV65" s="172">
        <f t="shared" si="44"/>
        <v>0</v>
      </c>
      <c r="BW65" s="176">
        <f>ROUND(IF('Indicator Data'!U65=0,0,IF(LOG('Indicator Data'!U65)&gt;BW$3,10,IF(LOG('Indicator Data'!U65)&lt;BW$4,0,10-(BW$3-LOG('Indicator Data'!U65))/(BW$3-BW$4)*10))),1)</f>
        <v>4</v>
      </c>
      <c r="BX65" s="246">
        <f>IF(BW65="x","x",'Indicator Data'!U65/HLOOKUP('Indicator Data'!$U$3,'Population Data'!$C$3:$M$194,ROW()-4,FALSE))</f>
        <v>9.6697377864207127E-5</v>
      </c>
      <c r="BY65" s="176">
        <f t="shared" si="80"/>
        <v>0</v>
      </c>
      <c r="BZ65" s="172">
        <f t="shared" si="45"/>
        <v>2.2000000000000002</v>
      </c>
      <c r="CA65" s="174">
        <f t="shared" si="28"/>
        <v>0.6</v>
      </c>
      <c r="CB65" s="176">
        <f>IF('Indicator Data'!BN65="No data","x",ROUND(IF('Indicator Data'!BN65&gt;CB$3,0,IF('Indicator Data'!BN65&lt;CB$4,10,(CB$3-'Indicator Data'!BN65)/(CB$3-CB$4)*10)),1))</f>
        <v>0.2</v>
      </c>
      <c r="CC65" s="176">
        <f>IF('Indicator Data'!BO65="No data","x",ROUND(IF('Indicator Data'!BO65&gt;CC$3,0,IF('Indicator Data'!BO65&lt;CC$4,10,(CC$3-'Indicator Data'!BO65)/(CC$3-CC$4)*10)),1))</f>
        <v>0</v>
      </c>
      <c r="CD65" s="176" t="str">
        <f>IF('Indicator Data'!AA65="No data","x",ROUND(IF('Indicator Data'!AA65&gt;CD$3,0,IF('Indicator Data'!AA65&lt;CD$4,10,(CD$3-'Indicator Data'!AA65)/(CD$3-CD$4)*10)),1))</f>
        <v>x</v>
      </c>
      <c r="CE65" s="172">
        <f t="shared" si="81"/>
        <v>0.1</v>
      </c>
      <c r="CF65" s="176">
        <f>IF('Indicator Data'!V65="No data","x",ROUND(IF(LOG('Indicator Data'!V65)&gt;CF$3,10,IF(LOG('Indicator Data'!V65)&lt;CF$4,0,10-(CF$3-LOG('Indicator Data'!V65))/(CF$3-CF$4)*10)),1))</f>
        <v>7</v>
      </c>
      <c r="CG65" s="176">
        <f>IF('Indicator Data'!W65="No data","x",ROUND(IF('Indicator Data'!W65&gt;CG$3,10,IF('Indicator Data'!W65&lt;CG$4,0,10-(CG$3-'Indicator Data'!W65)/(CG$3-CG$4)*10)),1))</f>
        <v>1.2</v>
      </c>
      <c r="CH65" s="176">
        <f>IF('Indicator Data'!X65="No data","x",ROUND(IF('Indicator Data'!X65&gt;CH$3,10,IF('Indicator Data'!X65&lt;CH$4,0,10-(CH$3-'Indicator Data'!X65)/(CH$3-CH$4)*10)),1))</f>
        <v>8.1999999999999993</v>
      </c>
      <c r="CI65" s="176">
        <f>IF('Indicator Data'!Y65="No data","x",ROUND(IF('Indicator Data'!Y65&gt;CI$3,10,IF('Indicator Data'!Y65&lt;CI$4,0,10-(CI$3-'Indicator Data'!Y65)/(CI$3-CI$4)*10)),1))</f>
        <v>0.6</v>
      </c>
      <c r="CJ65" s="172">
        <f t="shared" si="46"/>
        <v>4.3</v>
      </c>
      <c r="CK65" s="174">
        <f t="shared" si="47"/>
        <v>2.9</v>
      </c>
      <c r="CL65" s="176">
        <f>IF('Indicator Data'!AD65="No data","x",ROUND(IF('Indicator Data'!AD65&gt;CL$3,10,IF('Indicator Data'!AD65&lt;CL$4,0,10-(CL$3-'Indicator Data'!AD65)/(CL$3-CL$4)*10)),1))</f>
        <v>0</v>
      </c>
      <c r="CM65" s="176">
        <f>IF('Indicator Data'!AE65="No data","x",ROUND(IF('Indicator Data'!AE65&gt;CM$3,10,IF('Indicator Data'!AE65&lt;CM$4,0,10-(CM$3-'Indicator Data'!AE65)/(CM$3-CM$4)*10)),1))</f>
        <v>0</v>
      </c>
      <c r="CN65" s="172">
        <f t="shared" si="48"/>
        <v>2.8</v>
      </c>
      <c r="CO65" s="176">
        <f>IF('Indicator Data'!Z65="No data","x",ROUND(IF('Indicator Data'!Z65&gt;CO$3,10,IF('Indicator Data'!Z65&lt;CO$4,0,10-(CO$3-'Indicator Data'!Z65)/(CO$3-CO$4)*10)),1))</f>
        <v>0</v>
      </c>
      <c r="CP65" s="172">
        <f t="shared" si="49"/>
        <v>0.1</v>
      </c>
      <c r="CQ65" s="246">
        <f>IF('Indicator Data'!AB65="No data","x",'Indicator Data'!AB65/HLOOKUP('Indicator Date'!$AB63,'Population Data'!$C$3:$M$194,ROW()-4,FALSE))</f>
        <v>3.3496462947496048E-4</v>
      </c>
      <c r="CR65" s="176">
        <f t="shared" si="82"/>
        <v>6.7</v>
      </c>
      <c r="CS65" s="176">
        <f>IF('Indicator Data'!AC65="No data","x",ROUND(IF('Indicator Data'!AC65&gt;CS$3,0,IF('Indicator Data'!AC65&lt;CS$4,10,(CS$3-'Indicator Data'!AC65)/(CS$3-CS$4)*10)),1))</f>
        <v>2</v>
      </c>
      <c r="CT65" s="172">
        <f t="shared" si="50"/>
        <v>4.4000000000000004</v>
      </c>
      <c r="CU65" s="174">
        <f t="shared" si="51"/>
        <v>2.4</v>
      </c>
      <c r="CV65" s="175">
        <f t="shared" si="83"/>
        <v>1.6</v>
      </c>
      <c r="CW65" s="177">
        <f t="shared" si="84"/>
        <v>4</v>
      </c>
      <c r="CX65" s="175">
        <f>ROUND(IF('Indicator Data'!AF65=0,0,IF('Indicator Data'!AF65&gt;CX$3,10,IF('Indicator Data'!AF65&lt;CX$4,0,10-(CX$3-'Indicator Data'!AF65)/(CX$3-CX$4)*10))),1)</f>
        <v>2.6</v>
      </c>
      <c r="CY65" s="175">
        <f>(ROUND(IF('Indicator Data'!AG65=0,0,IF(LOG('Indicator Data'!AG65)&gt;CY$3,10,IF(LOG('Indicator Data'!AG65)&lt;CY$4,0,10-(CY$3-LOG('Indicator Data'!AG65))/(CY$3-CY$4)*10))),1))</f>
        <v>4.8</v>
      </c>
      <c r="CZ65" s="177">
        <f t="shared" si="52"/>
        <v>3.8</v>
      </c>
      <c r="DA65" s="11"/>
      <c r="DB65" s="22"/>
    </row>
    <row r="66" spans="1:106">
      <c r="A66" s="179" t="str">
        <f>'Indicator Data'!A66</f>
        <v>Gabon</v>
      </c>
      <c r="B66" s="180" t="str">
        <f>'Indicator Data'!B66</f>
        <v>GAB</v>
      </c>
      <c r="C66" s="178">
        <f>ROUND(IF('Indicator Data'!C66=0,0.1,IF(LOG('Indicator Data'!C66)&gt;C$3,10,IF(LOG('Indicator Data'!C66)&lt;C$4,0,10-(C$3-LOG('Indicator Data'!C66))/(C$3-C$4)*10))),1)</f>
        <v>0.1</v>
      </c>
      <c r="D66" s="171">
        <f>ROUND(IF('Indicator Data'!D66=0,0.1,IF(LOG('Indicator Data'!D66)&gt;D$3,10,IF(LOG('Indicator Data'!D66)&lt;D$4,0,10-(D$3-LOG('Indicator Data'!D66))/(D$3-D$4)*10))),1)</f>
        <v>0.1</v>
      </c>
      <c r="E66" s="172">
        <f t="shared" si="53"/>
        <v>0.1</v>
      </c>
      <c r="F66" s="172">
        <f>(ROUND(IF('Indicator Data'!E66=0,0,IF(LOG('Indicator Data'!E66)&gt;F$3,10,IF(LOG('Indicator Data'!E66)&lt;F$4,0,10-(F$3-LOG('Indicator Data'!E66))/(F$3-F$4)*10))),1))</f>
        <v>4.5</v>
      </c>
      <c r="G66" s="172">
        <f>ROUND(IF('Indicator Data'!F66=0,0,IF(LOG('Indicator Data'!F66)&gt;G$3,10,IF(LOG('Indicator Data'!F66)&lt;G$4,0,10-(G$3-LOG('Indicator Data'!F66))/(G$3-G$4)*10))),1)</f>
        <v>0</v>
      </c>
      <c r="H66" s="171">
        <f>ROUND(IF('Indicator Data'!G66=0,0,IF(LOG('Indicator Data'!G66)&gt;H$3,10,IF(LOG('Indicator Data'!G66)&lt;H$4,0,10-(H$3-LOG('Indicator Data'!G66))/(H$3-H$4)*10))),1)</f>
        <v>0</v>
      </c>
      <c r="I66" s="171">
        <f>ROUND(IF('Indicator Data'!H66=0,0,IF(LOG('Indicator Data'!H66)&gt;I$3,10,IF(LOG('Indicator Data'!H66)&lt;I$4,0,10-(I$3-LOG('Indicator Data'!H66))/(I$3-I$4)*10))),1)</f>
        <v>0</v>
      </c>
      <c r="J66" s="171">
        <f t="shared" si="54"/>
        <v>0</v>
      </c>
      <c r="K66" s="171">
        <f>ROUND(IF('Indicator Data'!I66=0,0,IF(LOG('Indicator Data'!I66)&gt;K$3,10,IF(LOG('Indicator Data'!I66)&lt;K$4,0,10-(K$3-LOG('Indicator Data'!I66))/(K$3-K$4)*10))),1)</f>
        <v>4.9000000000000004</v>
      </c>
      <c r="L66" s="172">
        <f>ROUND(IF('Indicator Data'!J66=0,0,IF(LOG('Indicator Data'!J66)&gt;L$3,10,IF(LOG('Indicator Data'!J66)&lt;L$4,0,10-(L$3-LOG('Indicator Data'!J66))/(L$3-L$4)*10))),1)</f>
        <v>0</v>
      </c>
      <c r="M66" s="173">
        <f>'Indicator Data'!C66/HLOOKUP('Indicator Data'!$C$3,'Population Data'!$C$3:$M$194,ROW()-4,FALSE)</f>
        <v>0</v>
      </c>
      <c r="N66" s="173">
        <f>'Indicator Data'!D66/HLOOKUP('Indicator Data'!$D$3,'Population Data'!$C$3:$M$194,ROW()-4,FALSE)</f>
        <v>0</v>
      </c>
      <c r="O66" s="245">
        <f>'Indicator Data'!E66/HLOOKUP('Indicator Data'!$E$3,'Population Data'!$C$3:$M$194,ROW()-4,FALSE)</f>
        <v>5.412731799277779E-3</v>
      </c>
      <c r="P66" s="173">
        <f>'Indicator Data'!F66/HLOOKUP('Indicator Data'!$F$3,'Population Data'!$C$3:$M$194,ROW()-4,FALSE)</f>
        <v>0</v>
      </c>
      <c r="Q66" s="173">
        <f>'Indicator Data'!G66/HLOOKUP('Indicator Data'!$G$3,'Population Data'!$C$3:$M$194,ROW()-4,FALSE)</f>
        <v>0</v>
      </c>
      <c r="R66" s="173">
        <f>'Indicator Data'!H66/HLOOKUP('Indicator Data'!$H$3,'Population Data'!$C$3:$M$194,ROW()-4,FALSE)</f>
        <v>0</v>
      </c>
      <c r="S66" s="173">
        <f>'Indicator Data'!I66/HLOOKUP('Indicator Data'!$I$3,'Population Data'!$C$3:$M$194,ROW()-4,FALSE)</f>
        <v>1.0353944478630605E-3</v>
      </c>
      <c r="T66" s="173">
        <f>'Indicator Data'!J66/HLOOKUP('Indicator Date'!$J64,'Population Data'!$C$3:$M$194,ROW()-4,FALSE)</f>
        <v>0</v>
      </c>
      <c r="U66" s="171">
        <f t="shared" si="55"/>
        <v>0</v>
      </c>
      <c r="V66" s="171">
        <f t="shared" si="56"/>
        <v>0</v>
      </c>
      <c r="W66" s="172">
        <f t="shared" si="57"/>
        <v>0</v>
      </c>
      <c r="X66" s="172">
        <f t="shared" si="33"/>
        <v>6.5</v>
      </c>
      <c r="Y66" s="172">
        <f t="shared" si="34"/>
        <v>0</v>
      </c>
      <c r="Z66" s="171">
        <f t="shared" si="58"/>
        <v>0</v>
      </c>
      <c r="AA66" s="171">
        <f t="shared" si="58"/>
        <v>0</v>
      </c>
      <c r="AB66" s="171">
        <f t="shared" si="59"/>
        <v>0</v>
      </c>
      <c r="AC66" s="172">
        <f t="shared" si="35"/>
        <v>5.3</v>
      </c>
      <c r="AD66" s="172">
        <f t="shared" si="36"/>
        <v>0</v>
      </c>
      <c r="AE66" s="171">
        <f>ROUND(IF('Indicator Data'!K66=0,0,IF('Indicator Data'!K66&gt;AE$3,10,IF('Indicator Data'!K66&lt;AE$4,0,10-(AE$3-'Indicator Data'!K66)/(AE$3-AE$4)*10))),1)</f>
        <v>0</v>
      </c>
      <c r="AF66" s="174">
        <f t="shared" si="60"/>
        <v>0.1</v>
      </c>
      <c r="AG66" s="174">
        <f t="shared" si="61"/>
        <v>0.1</v>
      </c>
      <c r="AH66" s="172">
        <f t="shared" si="62"/>
        <v>0</v>
      </c>
      <c r="AI66" s="172">
        <f t="shared" si="63"/>
        <v>0</v>
      </c>
      <c r="AJ66" s="174">
        <f t="shared" si="64"/>
        <v>0</v>
      </c>
      <c r="AK66" s="172">
        <f t="shared" si="65"/>
        <v>0</v>
      </c>
      <c r="AL66" s="175">
        <f t="shared" si="66"/>
        <v>0.1</v>
      </c>
      <c r="AM66" s="175">
        <f t="shared" si="67"/>
        <v>5.6</v>
      </c>
      <c r="AN66" s="175">
        <f t="shared" si="68"/>
        <v>0</v>
      </c>
      <c r="AO66" s="175">
        <f t="shared" si="69"/>
        <v>0</v>
      </c>
      <c r="AP66" s="175">
        <f t="shared" si="70"/>
        <v>5.0999999999999996</v>
      </c>
      <c r="AQ66" s="174">
        <f t="shared" si="71"/>
        <v>0</v>
      </c>
      <c r="AR66" s="174">
        <f>IF('Indicator Data'!L66="No data","x",IF('Indicator Data'!BW66&lt;1000,"x",ROUND((IF('Indicator Data'!L66&gt;AR$3,10,IF('Indicator Data'!L66&lt;AR$4,0,10-(AR$3-'Indicator Data'!L66)/(AR$3-AR$4)*10))),1)))</f>
        <v>1.7</v>
      </c>
      <c r="AS66" s="175">
        <f t="shared" si="72"/>
        <v>0.9</v>
      </c>
      <c r="AT66" s="176">
        <f>IF('Indicator Data'!M66="No data","x",ROUND(IF('Indicator Data'!M66=0,0,IF(LOG('Indicator Data'!M66)&gt;AT$3,10,IF(LOG('Indicator Data'!M66)&lt;AT$4,0,10-(AT$3-LOG('Indicator Data'!M66))/(AT$3-AT$4)*10))),1))</f>
        <v>7.4</v>
      </c>
      <c r="AU66" s="246">
        <f>IF(AT66="x","x",'Indicator Data'!M66/HLOOKUP('Indicator Data'!$M$3,'Population Data'!$C$3:$M$194,ROW()-4,FALSE))</f>
        <v>0.57141738087820848</v>
      </c>
      <c r="AV66" s="176">
        <f t="shared" si="73"/>
        <v>6.3</v>
      </c>
      <c r="AW66" s="172">
        <f t="shared" si="37"/>
        <v>6.9</v>
      </c>
      <c r="AX66" s="176">
        <f>IF('Indicator Data'!N66="No data","x",ROUND(IF('Indicator Data'!N66=0,0,IF(LOG('Indicator Data'!N66)&gt;AX$3,10,IF(LOG('Indicator Data'!N66)&lt;AX$4,0,10-(AX$3-LOG('Indicator Data'!N66))/(AX$3-AX$4)*10))),1))</f>
        <v>8</v>
      </c>
      <c r="AY66" s="246">
        <f>IF(AX66="x","x",'Indicator Data'!N66/HLOOKUP('Indicator Data'!$N$3,'Population Data'!$C$3:$M$194,ROW()-4,FALSE))</f>
        <v>0.24101786917431592</v>
      </c>
      <c r="AZ66" s="176">
        <f t="shared" si="74"/>
        <v>10</v>
      </c>
      <c r="BA66" s="172">
        <f t="shared" si="38"/>
        <v>9.3000000000000007</v>
      </c>
      <c r="BB66" s="176">
        <f>IF('Indicator Data'!O66="No data","x",ROUND(IF('Indicator Data'!O66=0,0,IF(LOG('Indicator Data'!O66)&gt;BB$3,10,IF(LOG('Indicator Data'!O66)&lt;BB$4,0,10-(BB$3-LOG('Indicator Data'!O66))/(BB$3-BB$4)*10))),1))</f>
        <v>0</v>
      </c>
      <c r="BC66" s="246">
        <f>IF(BB66="x","x",'Indicator Data'!O66/HLOOKUP('Indicator Data'!$O$3,'Population Data'!$C$3:$M$194,ROW()-4,FALSE))</f>
        <v>0</v>
      </c>
      <c r="BD66" s="176">
        <f t="shared" si="75"/>
        <v>0</v>
      </c>
      <c r="BE66" s="172">
        <f t="shared" si="39"/>
        <v>0</v>
      </c>
      <c r="BF66" s="176">
        <f>IF('Indicator Data'!P66="No data","x",ROUND(IF('Indicator Data'!P66=0,0,IF(LOG('Indicator Data'!P66)&gt;BF$3,10,IF(LOG('Indicator Data'!P66)&lt;BF$4,0,10-(BF$3-LOG('Indicator Data'!P66))/(BF$3-BF$4)*10))),1))</f>
        <v>7.7</v>
      </c>
      <c r="BG66" s="246">
        <f>IF(BF66="x","x",'Indicator Data'!P66/HLOOKUP('Indicator Data'!$P$3,'Population Data'!$C$3:$M$194,ROW()-4,FALSE))</f>
        <v>0.16392610124215254</v>
      </c>
      <c r="BH66" s="176">
        <f t="shared" si="40"/>
        <v>8.4</v>
      </c>
      <c r="BI66" s="172">
        <f t="shared" si="41"/>
        <v>8.1</v>
      </c>
      <c r="BJ66" s="174">
        <f t="shared" si="42"/>
        <v>7.1</v>
      </c>
      <c r="BK66" s="176">
        <f>ROUND(IF('Indicator Data'!Q66=0,0,IF(LOG('Indicator Data'!Q66)&gt;BK$3,10,IF(LOG('Indicator Data'!Q66)&lt;BK$4,0,10-(BK$3-LOG('Indicator Data'!Q66))/(BK$3-BK$4)*10))),1)</f>
        <v>7.7</v>
      </c>
      <c r="BL66" s="224">
        <f>IF(BK66="x","x",'Indicator Data'!Q66/HLOOKUP('Indicator Data'!$Q$3,'Population Data'!$C$3:$M$194,ROW()-4,FALSE))</f>
        <v>1</v>
      </c>
      <c r="BM66" s="176">
        <f t="shared" si="76"/>
        <v>10</v>
      </c>
      <c r="BN66" s="172">
        <f t="shared" si="77"/>
        <v>9.1999999999999993</v>
      </c>
      <c r="BO66" s="176">
        <f>ROUND(IF('Indicator Data'!S66=0,0,IF(LOG('Indicator Data'!S66)&gt;BO$3,10,IF(LOG('Indicator Data'!S66)&lt;BO$4,0,10-(BO$3-LOG('Indicator Data'!S66))/(BO$3-BO$4)*10))),1)</f>
        <v>7.6</v>
      </c>
      <c r="BP66" s="246">
        <f>IF(BO66="x","x",'Indicator Data'!S66/HLOOKUP('Indicator Data'!$S$3,'Population Data'!$C$3:$M$194,ROW()-4,FALSE))</f>
        <v>0.86092767808197679</v>
      </c>
      <c r="BQ66" s="176">
        <f t="shared" si="78"/>
        <v>9.6</v>
      </c>
      <c r="BR66" s="172">
        <f t="shared" si="43"/>
        <v>8.8000000000000007</v>
      </c>
      <c r="BS66" s="176">
        <f>ROUND(IF('Indicator Data'!T66=0,0,IF(LOG('Indicator Data'!T66)&gt;BS$3,10,IF(LOG('Indicator Data'!T66)&lt;BS$4,0,10-(BS$3-LOG('Indicator Data'!T66))/(BS$3-BS$4)*10))),1)</f>
        <v>7.6</v>
      </c>
      <c r="BT66" s="173">
        <f>IF('Indicator Data'!T66/HLOOKUP('Indicator Data'!$T$3,'Population Data'!$C$3:$M$194,ROW()-4,FALSE)&gt;1,1,'Indicator Data'!T66/HLOOKUP('Indicator Data'!$T$3,'Population Data'!$C$3:$M$194,ROW()-4,FALSE))</f>
        <v>0.85800492481962587</v>
      </c>
      <c r="BU66" s="176">
        <f t="shared" si="79"/>
        <v>8.6</v>
      </c>
      <c r="BV66" s="172">
        <f t="shared" si="44"/>
        <v>8.1</v>
      </c>
      <c r="BW66" s="176">
        <f>ROUND(IF('Indicator Data'!U66=0,0,IF(LOG('Indicator Data'!U66)&gt;BW$3,10,IF(LOG('Indicator Data'!U66)&lt;BW$4,0,10-(BW$3-LOG('Indicator Data'!U66))/(BW$3-BW$4)*10))),1)</f>
        <v>7.7</v>
      </c>
      <c r="BX66" s="246">
        <f>IF(BW66="x","x",'Indicator Data'!U66/HLOOKUP('Indicator Data'!$U$3,'Population Data'!$C$3:$M$194,ROW()-4,FALSE))</f>
        <v>0.93282165278492191</v>
      </c>
      <c r="BY66" s="176">
        <f t="shared" si="80"/>
        <v>9.3000000000000007</v>
      </c>
      <c r="BZ66" s="172">
        <f t="shared" si="45"/>
        <v>8.6</v>
      </c>
      <c r="CA66" s="174">
        <f t="shared" si="28"/>
        <v>8.6999999999999993</v>
      </c>
      <c r="CB66" s="176">
        <f>IF('Indicator Data'!BN66="No data","x",ROUND(IF('Indicator Data'!BN66&gt;CB$3,0,IF('Indicator Data'!BN66&lt;CB$4,10,(CB$3-'Indicator Data'!BN66)/(CB$3-CB$4)*10)),1))</f>
        <v>5.6</v>
      </c>
      <c r="CC66" s="176">
        <f>IF('Indicator Data'!BO66="No data","x",ROUND(IF('Indicator Data'!BO66&gt;CC$3,0,IF('Indicator Data'!BO66&lt;CC$4,10,(CC$3-'Indicator Data'!BO66)/(CC$3-CC$4)*10)),1))</f>
        <v>2.2000000000000002</v>
      </c>
      <c r="CD66" s="176" t="str">
        <f>IF('Indicator Data'!AA66="No data","x",ROUND(IF('Indicator Data'!AA66&gt;CD$3,0,IF('Indicator Data'!AA66&lt;CD$4,10,(CD$3-'Indicator Data'!AA66)/(CD$3-CD$4)*10)),1))</f>
        <v>x</v>
      </c>
      <c r="CE66" s="172">
        <f t="shared" si="81"/>
        <v>3.9</v>
      </c>
      <c r="CF66" s="176">
        <f>IF('Indicator Data'!V66="No data","x",ROUND(IF(LOG('Indicator Data'!V66)&gt;CF$3,10,IF(LOG('Indicator Data'!V66)&lt;CF$4,0,10-(CF$3-LOG('Indicator Data'!V66))/(CF$3-CF$4)*10)),1))</f>
        <v>3.2</v>
      </c>
      <c r="CG66" s="176">
        <f>IF('Indicator Data'!W66="No data","x",ROUND(IF('Indicator Data'!W66&gt;CG$3,10,IF('Indicator Data'!W66&lt;CG$4,0,10-(CG$3-'Indicator Data'!W66)/(CG$3-CG$4)*10)),1))</f>
        <v>4.5999999999999996</v>
      </c>
      <c r="CH66" s="176">
        <f>IF('Indicator Data'!X66="No data","x",ROUND(IF('Indicator Data'!X66&gt;CH$3,10,IF('Indicator Data'!X66&lt;CH$4,0,10-(CH$3-'Indicator Data'!X66)/(CH$3-CH$4)*10)),1))</f>
        <v>9.1</v>
      </c>
      <c r="CI66" s="176">
        <f>IF('Indicator Data'!Y66="No data","x",ROUND(IF('Indicator Data'!Y66&gt;CI$3,10,IF('Indicator Data'!Y66&lt;CI$4,0,10-(CI$3-'Indicator Data'!Y66)/(CI$3-CI$4)*10)),1))</f>
        <v>5.2</v>
      </c>
      <c r="CJ66" s="172">
        <f t="shared" si="46"/>
        <v>5.5</v>
      </c>
      <c r="CK66" s="174">
        <f t="shared" si="47"/>
        <v>5</v>
      </c>
      <c r="CL66" s="176">
        <f>IF('Indicator Data'!AD66="No data","x",ROUND(IF('Indicator Data'!AD66&gt;CL$3,10,IF('Indicator Data'!AD66&lt;CL$4,0,10-(CL$3-'Indicator Data'!AD66)/(CL$3-CL$4)*10)),1))</f>
        <v>4.3</v>
      </c>
      <c r="CM66" s="176">
        <f>IF('Indicator Data'!AE66="No data","x",ROUND(IF('Indicator Data'!AE66&gt;CM$3,10,IF('Indicator Data'!AE66&lt;CM$4,0,10-(CM$3-'Indicator Data'!AE66)/(CM$3-CM$4)*10)),1))</f>
        <v>5.4</v>
      </c>
      <c r="CN66" s="172">
        <f t="shared" si="48"/>
        <v>5.3</v>
      </c>
      <c r="CO66" s="176">
        <f>IF('Indicator Data'!Z66="No data","x",ROUND(IF('Indicator Data'!Z66&gt;CO$3,10,IF('Indicator Data'!Z66&lt;CO$4,0,10-(CO$3-'Indicator Data'!Z66)/(CO$3-CO$4)*10)),1))</f>
        <v>0.7</v>
      </c>
      <c r="CP66" s="172">
        <f t="shared" si="49"/>
        <v>2.8</v>
      </c>
      <c r="CQ66" s="246">
        <f>IF('Indicator Data'!AB66="No data","x",'Indicator Data'!AB66/HLOOKUP('Indicator Date'!$AB64,'Population Data'!$C$3:$M$194,ROW()-4,FALSE))</f>
        <v>2.5929720289497699E-5</v>
      </c>
      <c r="CR66" s="176">
        <f t="shared" si="82"/>
        <v>9.6999999999999993</v>
      </c>
      <c r="CS66" s="176">
        <f>IF('Indicator Data'!AC66="No data","x",ROUND(IF('Indicator Data'!AC66&gt;CS$3,0,IF('Indicator Data'!AC66&lt;CS$4,10,(CS$3-'Indicator Data'!AC66)/(CS$3-CS$4)*10)),1))</f>
        <v>8</v>
      </c>
      <c r="CT66" s="172">
        <f t="shared" si="50"/>
        <v>8.9</v>
      </c>
      <c r="CU66" s="174">
        <f t="shared" si="51"/>
        <v>5.7</v>
      </c>
      <c r="CV66" s="175">
        <f t="shared" si="83"/>
        <v>6.9</v>
      </c>
      <c r="CW66" s="177">
        <f t="shared" si="84"/>
        <v>3.2</v>
      </c>
      <c r="CX66" s="175">
        <f>ROUND(IF('Indicator Data'!AF66=0,0,IF('Indicator Data'!AF66&gt;CX$3,10,IF('Indicator Data'!AF66&lt;CX$4,0,10-(CX$3-'Indicator Data'!AF66)/(CX$3-CX$4)*10))),1)</f>
        <v>0.1</v>
      </c>
      <c r="CY66" s="175">
        <f>(ROUND(IF('Indicator Data'!AG66=0,0,IF(LOG('Indicator Data'!AG66)&gt;CY$3,10,IF(LOG('Indicator Data'!AG66)&lt;CY$4,0,10-(CY$3-LOG('Indicator Data'!AG66))/(CY$3-CY$4)*10))),1))</f>
        <v>0</v>
      </c>
      <c r="CZ66" s="177">
        <f t="shared" si="52"/>
        <v>0.1</v>
      </c>
      <c r="DA66" s="11"/>
      <c r="DB66" s="22"/>
    </row>
    <row r="67" spans="1:106">
      <c r="A67" s="179" t="str">
        <f>'Indicator Data'!A67</f>
        <v>Gambia</v>
      </c>
      <c r="B67" s="180" t="str">
        <f>'Indicator Data'!B67</f>
        <v>GMB</v>
      </c>
      <c r="C67" s="178">
        <f>ROUND(IF('Indicator Data'!C67=0,0.1,IF(LOG('Indicator Data'!C67)&gt;C$3,10,IF(LOG('Indicator Data'!C67)&lt;C$4,0,10-(C$3-LOG('Indicator Data'!C67))/(C$3-C$4)*10))),1)</f>
        <v>0.1</v>
      </c>
      <c r="D67" s="171">
        <f>ROUND(IF('Indicator Data'!D67=0,0.1,IF(LOG('Indicator Data'!D67)&gt;D$3,10,IF(LOG('Indicator Data'!D67)&lt;D$4,0,10-(D$3-LOG('Indicator Data'!D67))/(D$3-D$4)*10))),1)</f>
        <v>0.1</v>
      </c>
      <c r="E67" s="172">
        <f t="shared" si="53"/>
        <v>0.1</v>
      </c>
      <c r="F67" s="172">
        <f>(ROUND(IF('Indicator Data'!E67=0,0,IF(LOG('Indicator Data'!E67)&gt;F$3,10,IF(LOG('Indicator Data'!E67)&lt;F$4,0,10-(F$3-LOG('Indicator Data'!E67))/(F$3-F$4)*10))),1))</f>
        <v>3.9</v>
      </c>
      <c r="G67" s="172">
        <f>ROUND(IF('Indicator Data'!F67=0,0,IF(LOG('Indicator Data'!F67)&gt;G$3,10,IF(LOG('Indicator Data'!F67)&lt;G$4,0,10-(G$3-LOG('Indicator Data'!F67))/(G$3-G$4)*10))),1)</f>
        <v>0.4</v>
      </c>
      <c r="H67" s="171">
        <f>ROUND(IF('Indicator Data'!G67=0,0,IF(LOG('Indicator Data'!G67)&gt;H$3,10,IF(LOG('Indicator Data'!G67)&lt;H$4,0,10-(H$3-LOG('Indicator Data'!G67))/(H$3-H$4)*10))),1)</f>
        <v>0</v>
      </c>
      <c r="I67" s="171">
        <f>ROUND(IF('Indicator Data'!H67=0,0,IF(LOG('Indicator Data'!H67)&gt;I$3,10,IF(LOG('Indicator Data'!H67)&lt;I$4,0,10-(I$3-LOG('Indicator Data'!H67))/(I$3-I$4)*10))),1)</f>
        <v>0</v>
      </c>
      <c r="J67" s="171">
        <f t="shared" si="54"/>
        <v>0</v>
      </c>
      <c r="K67" s="171">
        <f>ROUND(IF('Indicator Data'!I67=0,0,IF(LOG('Indicator Data'!I67)&gt;K$3,10,IF(LOG('Indicator Data'!I67)&lt;K$4,0,10-(K$3-LOG('Indicator Data'!I67))/(K$3-K$4)*10))),1)</f>
        <v>2.6</v>
      </c>
      <c r="L67" s="172">
        <f>ROUND(IF('Indicator Data'!J67=0,0,IF(LOG('Indicator Data'!J67)&gt;L$3,10,IF(LOG('Indicator Data'!J67)&lt;L$4,0,10-(L$3-LOG('Indicator Data'!J67))/(L$3-L$4)*10))),1)</f>
        <v>7.9</v>
      </c>
      <c r="M67" s="173">
        <f>'Indicator Data'!C67/HLOOKUP('Indicator Data'!$C$3,'Population Data'!$C$3:$M$194,ROW()-4,FALSE)</f>
        <v>0</v>
      </c>
      <c r="N67" s="173">
        <f>'Indicator Data'!D67/HLOOKUP('Indicator Data'!$D$3,'Population Data'!$C$3:$M$194,ROW()-4,FALSE)</f>
        <v>0</v>
      </c>
      <c r="O67" s="245">
        <f>'Indicator Data'!E67/HLOOKUP('Indicator Data'!$E$3,'Population Data'!$C$3:$M$194,ROW()-4,FALSE)</f>
        <v>2.5280605000929865E-3</v>
      </c>
      <c r="P67" s="173">
        <f>'Indicator Data'!F67/HLOOKUP('Indicator Data'!$F$3,'Population Data'!$C$3:$M$194,ROW()-4,FALSE)</f>
        <v>7.122236399951388E-8</v>
      </c>
      <c r="Q67" s="173">
        <f>'Indicator Data'!G67/HLOOKUP('Indicator Data'!$G$3,'Population Data'!$C$3:$M$194,ROW()-4,FALSE)</f>
        <v>0</v>
      </c>
      <c r="R67" s="173">
        <f>'Indicator Data'!H67/HLOOKUP('Indicator Data'!$H$3,'Population Data'!$C$3:$M$194,ROW()-4,FALSE)</f>
        <v>0</v>
      </c>
      <c r="S67" s="173">
        <f>'Indicator Data'!I67/HLOOKUP('Indicator Data'!$I$3,'Population Data'!$C$3:$M$194,ROW()-4,FALSE)</f>
        <v>9.4957107282799065E-5</v>
      </c>
      <c r="T67" s="173">
        <f>'Indicator Data'!J67/HLOOKUP('Indicator Date'!$J65,'Population Data'!$C$3:$M$194,ROW()-4,FALSE)</f>
        <v>4.9375075518710999E-3</v>
      </c>
      <c r="U67" s="171">
        <f t="shared" si="55"/>
        <v>0</v>
      </c>
      <c r="V67" s="171">
        <f t="shared" si="56"/>
        <v>0</v>
      </c>
      <c r="W67" s="172">
        <f t="shared" si="57"/>
        <v>0</v>
      </c>
      <c r="X67" s="172">
        <f t="shared" si="33"/>
        <v>5.2</v>
      </c>
      <c r="Y67" s="172">
        <f t="shared" si="34"/>
        <v>1.7</v>
      </c>
      <c r="Z67" s="171">
        <f t="shared" si="58"/>
        <v>0</v>
      </c>
      <c r="AA67" s="171">
        <f t="shared" si="58"/>
        <v>0</v>
      </c>
      <c r="AB67" s="171">
        <f t="shared" si="59"/>
        <v>0</v>
      </c>
      <c r="AC67" s="172">
        <f t="shared" si="35"/>
        <v>2.2999999999999998</v>
      </c>
      <c r="AD67" s="172">
        <f t="shared" si="36"/>
        <v>1.6</v>
      </c>
      <c r="AE67" s="171">
        <f>ROUND(IF('Indicator Data'!K67=0,0,IF('Indicator Data'!K67&gt;AE$3,10,IF('Indicator Data'!K67&lt;AE$4,0,10-(AE$3-'Indicator Data'!K67)/(AE$3-AE$4)*10))),1)</f>
        <v>2.9</v>
      </c>
      <c r="AF67" s="174">
        <f t="shared" si="60"/>
        <v>0.1</v>
      </c>
      <c r="AG67" s="174">
        <f t="shared" si="61"/>
        <v>0.1</v>
      </c>
      <c r="AH67" s="172">
        <f t="shared" si="62"/>
        <v>0</v>
      </c>
      <c r="AI67" s="172">
        <f t="shared" si="63"/>
        <v>0</v>
      </c>
      <c r="AJ67" s="174">
        <f t="shared" si="64"/>
        <v>0</v>
      </c>
      <c r="AK67" s="172">
        <f t="shared" si="65"/>
        <v>5.6</v>
      </c>
      <c r="AL67" s="175">
        <f t="shared" si="66"/>
        <v>0.1</v>
      </c>
      <c r="AM67" s="175">
        <f t="shared" si="67"/>
        <v>4.5999999999999996</v>
      </c>
      <c r="AN67" s="175">
        <f t="shared" si="68"/>
        <v>1.1000000000000001</v>
      </c>
      <c r="AO67" s="175">
        <f t="shared" si="69"/>
        <v>0</v>
      </c>
      <c r="AP67" s="175">
        <f t="shared" si="70"/>
        <v>2.5</v>
      </c>
      <c r="AQ67" s="174">
        <f t="shared" si="71"/>
        <v>4.3</v>
      </c>
      <c r="AR67" s="174">
        <f>IF('Indicator Data'!L67="No data","x",IF('Indicator Data'!BW67&lt;1000,"x",ROUND((IF('Indicator Data'!L67&gt;AR$3,10,IF('Indicator Data'!L67&lt;AR$4,0,10-(AR$3-'Indicator Data'!L67)/(AR$3-AR$4)*10))),1)))</f>
        <v>1.7</v>
      </c>
      <c r="AS67" s="175">
        <f t="shared" si="72"/>
        <v>3</v>
      </c>
      <c r="AT67" s="176">
        <f>IF('Indicator Data'!M67="No data","x",ROUND(IF('Indicator Data'!M67=0,0,IF(LOG('Indicator Data'!M67)&gt;AT$3,10,IF(LOG('Indicator Data'!M67)&lt;AT$4,0,10-(AT$3-LOG('Indicator Data'!M67))/(AT$3-AT$4)*10))),1))</f>
        <v>7.3</v>
      </c>
      <c r="AU67" s="246">
        <f>IF(AT67="x","x",'Indicator Data'!M67/HLOOKUP('Indicator Data'!$M$3,'Population Data'!$C$3:$M$194,ROW()-4,FALSE))</f>
        <v>0.4432755566534497</v>
      </c>
      <c r="AV67" s="176">
        <f t="shared" si="73"/>
        <v>4.9000000000000004</v>
      </c>
      <c r="AW67" s="172">
        <f t="shared" si="37"/>
        <v>6.2</v>
      </c>
      <c r="AX67" s="176">
        <f>IF('Indicator Data'!N67="No data","x",ROUND(IF('Indicator Data'!N67=0,0,IF(LOG('Indicator Data'!N67)&gt;AX$3,10,IF(LOG('Indicator Data'!N67)&lt;AX$4,0,10-(AX$3-LOG('Indicator Data'!N67))/(AX$3-AX$4)*10))),1))</f>
        <v>0</v>
      </c>
      <c r="AY67" s="246">
        <f>IF(AX67="x","x",'Indicator Data'!N67/HLOOKUP('Indicator Data'!$N$3,'Population Data'!$C$3:$M$194,ROW()-4,FALSE))</f>
        <v>0</v>
      </c>
      <c r="AZ67" s="176">
        <f t="shared" si="74"/>
        <v>0</v>
      </c>
      <c r="BA67" s="172">
        <f t="shared" si="38"/>
        <v>0</v>
      </c>
      <c r="BB67" s="176">
        <f>IF('Indicator Data'!O67="No data","x",ROUND(IF('Indicator Data'!O67=0,0,IF(LOG('Indicator Data'!O67)&gt;BB$3,10,IF(LOG('Indicator Data'!O67)&lt;BB$4,0,10-(BB$3-LOG('Indicator Data'!O67))/(BB$3-BB$4)*10))),1))</f>
        <v>3.5</v>
      </c>
      <c r="BC67" s="246">
        <f>IF(BB67="x","x",'Indicator Data'!O67/HLOOKUP('Indicator Data'!$O$3,'Population Data'!$C$3:$M$194,ROW()-4,FALSE))</f>
        <v>4.3770641975737507E-4</v>
      </c>
      <c r="BD67" s="176">
        <f t="shared" si="75"/>
        <v>0</v>
      </c>
      <c r="BE67" s="172">
        <f t="shared" si="39"/>
        <v>1.9</v>
      </c>
      <c r="BF67" s="176">
        <f>IF('Indicator Data'!P67="No data","x",ROUND(IF('Indicator Data'!P67=0,0,IF(LOG('Indicator Data'!P67)&gt;BF$3,10,IF(LOG('Indicator Data'!P67)&lt;BF$4,0,10-(BF$3-LOG('Indicator Data'!P67))/(BF$3-BF$4)*10))),1))</f>
        <v>0</v>
      </c>
      <c r="BG67" s="246">
        <f>IF(BF67="x","x",'Indicator Data'!P67/HLOOKUP('Indicator Data'!$P$3,'Population Data'!$C$3:$M$194,ROW()-4,FALSE))</f>
        <v>0</v>
      </c>
      <c r="BH67" s="176">
        <f t="shared" si="40"/>
        <v>0</v>
      </c>
      <c r="BI67" s="172">
        <f t="shared" si="41"/>
        <v>0</v>
      </c>
      <c r="BJ67" s="174">
        <f t="shared" si="42"/>
        <v>2.5</v>
      </c>
      <c r="BK67" s="176">
        <f>ROUND(IF('Indicator Data'!Q67=0,0,IF(LOG('Indicator Data'!Q67)&gt;BK$3,10,IF(LOG('Indicator Data'!Q67)&lt;BK$4,0,10-(BK$3-LOG('Indicator Data'!Q67))/(BK$3-BK$4)*10))),1)</f>
        <v>7.8</v>
      </c>
      <c r="BL67" s="224">
        <f>IF(BK67="x","x",'Indicator Data'!Q67/HLOOKUP('Indicator Data'!$Q$3,'Population Data'!$C$3:$M$194,ROW()-4,FALSE))</f>
        <v>1</v>
      </c>
      <c r="BM67" s="176">
        <f t="shared" si="76"/>
        <v>10</v>
      </c>
      <c r="BN67" s="172">
        <f t="shared" si="77"/>
        <v>9.1999999999999993</v>
      </c>
      <c r="BO67" s="176">
        <f>ROUND(IF('Indicator Data'!S67=0,0,IF(LOG('Indicator Data'!S67)&gt;BO$3,10,IF(LOG('Indicator Data'!S67)&lt;BO$4,0,10-(BO$3-LOG('Indicator Data'!S67))/(BO$3-BO$4)*10))),1)</f>
        <v>6.7</v>
      </c>
      <c r="BP67" s="246">
        <f>IF(BO67="x","x",'Indicator Data'!S67/HLOOKUP('Indicator Data'!$S$3,'Population Data'!$C$3:$M$194,ROW()-4,FALSE))</f>
        <v>0.17532223809242298</v>
      </c>
      <c r="BQ67" s="176">
        <f t="shared" si="78"/>
        <v>1.9</v>
      </c>
      <c r="BR67" s="172">
        <f t="shared" si="43"/>
        <v>4.7</v>
      </c>
      <c r="BS67" s="176">
        <f>ROUND(IF('Indicator Data'!T67=0,0,IF(LOG('Indicator Data'!T67)&gt;BS$3,10,IF(LOG('Indicator Data'!T67)&lt;BS$4,0,10-(BS$3-LOG('Indicator Data'!T67))/(BS$3-BS$4)*10))),1)</f>
        <v>7.8</v>
      </c>
      <c r="BT67" s="173">
        <f>IF('Indicator Data'!T67/HLOOKUP('Indicator Data'!$T$3,'Population Data'!$C$3:$M$194,ROW()-4,FALSE)&gt;1,1,'Indicator Data'!T67/HLOOKUP('Indicator Data'!$T$3,'Population Data'!$C$3:$M$194,ROW()-4,FALSE))</f>
        <v>0.96122357488412291</v>
      </c>
      <c r="BU67" s="176">
        <f t="shared" si="79"/>
        <v>9.6</v>
      </c>
      <c r="BV67" s="172">
        <f t="shared" si="44"/>
        <v>8.9</v>
      </c>
      <c r="BW67" s="176">
        <f>ROUND(IF('Indicator Data'!U67=0,0,IF(LOG('Indicator Data'!U67)&gt;BW$3,10,IF(LOG('Indicator Data'!U67)&lt;BW$4,0,10-(BW$3-LOG('Indicator Data'!U67))/(BW$3-BW$4)*10))),1)</f>
        <v>7.8</v>
      </c>
      <c r="BX67" s="246">
        <f>IF(BW67="x","x",'Indicator Data'!U67/HLOOKUP('Indicator Data'!$U$3,'Population Data'!$C$3:$M$194,ROW()-4,FALSE))</f>
        <v>0.96411381643491245</v>
      </c>
      <c r="BY67" s="176">
        <f t="shared" si="80"/>
        <v>9.6</v>
      </c>
      <c r="BZ67" s="172">
        <f t="shared" si="45"/>
        <v>8.9</v>
      </c>
      <c r="CA67" s="174">
        <f t="shared" si="28"/>
        <v>8.3000000000000007</v>
      </c>
      <c r="CB67" s="176">
        <f>IF('Indicator Data'!BN67="No data","x",ROUND(IF('Indicator Data'!BN67&gt;CB$3,0,IF('Indicator Data'!BN67&lt;CB$4,10,(CB$3-'Indicator Data'!BN67)/(CB$3-CB$4)*10)),1))</f>
        <v>5.8</v>
      </c>
      <c r="CC67" s="176">
        <f>IF('Indicator Data'!BO67="No data","x",ROUND(IF('Indicator Data'!BO67&gt;CC$3,0,IF('Indicator Data'!BO67&lt;CC$4,10,(CC$3-'Indicator Data'!BO67)/(CC$3-CC$4)*10)),1))</f>
        <v>2.4</v>
      </c>
      <c r="CD67" s="176">
        <f>IF('Indicator Data'!AA67="No data","x",ROUND(IF('Indicator Data'!AA67&gt;CD$3,0,IF('Indicator Data'!AA67&lt;CD$4,10,(CD$3-'Indicator Data'!AA67)/(CD$3-CD$4)*10)),1))</f>
        <v>8.6999999999999993</v>
      </c>
      <c r="CE67" s="172">
        <f t="shared" si="81"/>
        <v>5.6</v>
      </c>
      <c r="CF67" s="176">
        <f>IF('Indicator Data'!V67="No data","x",ROUND(IF(LOG('Indicator Data'!V67)&gt;CF$3,10,IF(LOG('Indicator Data'!V67)&lt;CF$4,0,10-(CF$3-LOG('Indicator Data'!V67))/(CF$3-CF$4)*10)),1))</f>
        <v>8.1</v>
      </c>
      <c r="CG67" s="176">
        <f>IF('Indicator Data'!W67="No data","x",ROUND(IF('Indicator Data'!W67&gt;CG$3,10,IF('Indicator Data'!W67&lt;CG$4,0,10-(CG$3-'Indicator Data'!W67)/(CG$3-CG$4)*10)),1))</f>
        <v>6.8</v>
      </c>
      <c r="CH67" s="176">
        <f>IF('Indicator Data'!X67="No data","x",ROUND(IF('Indicator Data'!X67&gt;CH$3,10,IF('Indicator Data'!X67&lt;CH$4,0,10-(CH$3-'Indicator Data'!X67)/(CH$3-CH$4)*10)),1))</f>
        <v>6.4</v>
      </c>
      <c r="CI67" s="176">
        <f>IF('Indicator Data'!Y67="No data","x",ROUND(IF('Indicator Data'!Y67&gt;CI$3,10,IF('Indicator Data'!Y67&lt;CI$4,0,10-(CI$3-'Indicator Data'!Y67)/(CI$3-CI$4)*10)),1))</f>
        <v>10</v>
      </c>
      <c r="CJ67" s="172">
        <f t="shared" si="46"/>
        <v>7.8</v>
      </c>
      <c r="CK67" s="174">
        <f t="shared" si="47"/>
        <v>7.1</v>
      </c>
      <c r="CL67" s="176">
        <f>IF('Indicator Data'!AD67="No data","x",ROUND(IF('Indicator Data'!AD67&gt;CL$3,10,IF('Indicator Data'!AD67&lt;CL$4,0,10-(CL$3-'Indicator Data'!AD67)/(CL$3-CL$4)*10)),1))</f>
        <v>4.0999999999999996</v>
      </c>
      <c r="CM67" s="176">
        <f>IF('Indicator Data'!AE67="No data","x",ROUND(IF('Indicator Data'!AE67&gt;CM$3,10,IF('Indicator Data'!AE67&lt;CM$4,0,10-(CM$3-'Indicator Data'!AE67)/(CM$3-CM$4)*10)),1))</f>
        <v>6</v>
      </c>
      <c r="CN67" s="172">
        <f t="shared" si="48"/>
        <v>6.9</v>
      </c>
      <c r="CO67" s="176">
        <f>IF('Indicator Data'!Z67="No data","x",ROUND(IF('Indicator Data'!Z67&gt;CO$3,10,IF('Indicator Data'!Z67&lt;CO$4,0,10-(CO$3-'Indicator Data'!Z67)/(CO$3-CO$4)*10)),1))</f>
        <v>0</v>
      </c>
      <c r="CP67" s="172">
        <f t="shared" si="49"/>
        <v>4.2</v>
      </c>
      <c r="CQ67" s="246">
        <f>IF('Indicator Data'!AB67="No data","x",'Indicator Data'!AB67/HLOOKUP('Indicator Date'!$AB65,'Population Data'!$C$3:$M$194,ROW()-4,FALSE))</f>
        <v>1.1329632592694392E-4</v>
      </c>
      <c r="CR67" s="176">
        <f t="shared" si="82"/>
        <v>8.9</v>
      </c>
      <c r="CS67" s="176">
        <f>IF('Indicator Data'!AC67="No data","x",ROUND(IF('Indicator Data'!AC67&gt;CS$3,0,IF('Indicator Data'!AC67&lt;CS$4,10,(CS$3-'Indicator Data'!AC67)/(CS$3-CS$4)*10)),1))</f>
        <v>8</v>
      </c>
      <c r="CT67" s="172">
        <f t="shared" si="50"/>
        <v>8.5</v>
      </c>
      <c r="CU67" s="174">
        <f t="shared" si="51"/>
        <v>6.5</v>
      </c>
      <c r="CV67" s="175">
        <f t="shared" si="83"/>
        <v>6.5</v>
      </c>
      <c r="CW67" s="177">
        <f t="shared" si="84"/>
        <v>2.9</v>
      </c>
      <c r="CX67" s="175">
        <f>ROUND(IF('Indicator Data'!AF67=0,0,IF('Indicator Data'!AF67&gt;CX$3,10,IF('Indicator Data'!AF67&lt;CX$4,0,10-(CX$3-'Indicator Data'!AF67)/(CX$3-CX$4)*10))),1)</f>
        <v>0</v>
      </c>
      <c r="CY67" s="175">
        <f>(ROUND(IF('Indicator Data'!AG67=0,0,IF(LOG('Indicator Data'!AG67)&gt;CY$3,10,IF(LOG('Indicator Data'!AG67)&lt;CY$4,0,10-(CY$3-LOG('Indicator Data'!AG67))/(CY$3-CY$4)*10))),1))</f>
        <v>0</v>
      </c>
      <c r="CZ67" s="177">
        <f t="shared" si="52"/>
        <v>0</v>
      </c>
      <c r="DA67" s="11"/>
      <c r="DB67" s="22"/>
    </row>
    <row r="68" spans="1:106">
      <c r="A68" s="179" t="str">
        <f>'Indicator Data'!A68</f>
        <v>Georgia</v>
      </c>
      <c r="B68" s="180" t="str">
        <f>'Indicator Data'!B68</f>
        <v>GEO</v>
      </c>
      <c r="C68" s="178">
        <f>ROUND(IF('Indicator Data'!C68=0,0.1,IF(LOG('Indicator Data'!C68)&gt;C$3,10,IF(LOG('Indicator Data'!C68)&lt;C$4,0,10-(C$3-LOG('Indicator Data'!C68))/(C$3-C$4)*10))),1)</f>
        <v>6.2</v>
      </c>
      <c r="D68" s="171">
        <f>ROUND(IF('Indicator Data'!D68=0,0.1,IF(LOG('Indicator Data'!D68)&gt;D$3,10,IF(LOG('Indicator Data'!D68)&lt;D$4,0,10-(D$3-LOG('Indicator Data'!D68))/(D$3-D$4)*10))),1)</f>
        <v>6.1</v>
      </c>
      <c r="E68" s="172">
        <f t="shared" si="53"/>
        <v>6.2</v>
      </c>
      <c r="F68" s="172">
        <f>(ROUND(IF('Indicator Data'!E68=0,0,IF(LOG('Indicator Data'!E68)&gt;F$3,10,IF(LOG('Indicator Data'!E68)&lt;F$4,0,10-(F$3-LOG('Indicator Data'!E68))/(F$3-F$4)*10))),1))</f>
        <v>5.2</v>
      </c>
      <c r="G68" s="172">
        <f>ROUND(IF('Indicator Data'!F68=0,0,IF(LOG('Indicator Data'!F68)&gt;G$3,10,IF(LOG('Indicator Data'!F68)&lt;G$4,0,10-(G$3-LOG('Indicator Data'!F68))/(G$3-G$4)*10))),1)</f>
        <v>0</v>
      </c>
      <c r="H68" s="171">
        <f>ROUND(IF('Indicator Data'!G68=0,0,IF(LOG('Indicator Data'!G68)&gt;H$3,10,IF(LOG('Indicator Data'!G68)&lt;H$4,0,10-(H$3-LOG('Indicator Data'!G68))/(H$3-H$4)*10))),1)</f>
        <v>0</v>
      </c>
      <c r="I68" s="171">
        <f>ROUND(IF('Indicator Data'!H68=0,0,IF(LOG('Indicator Data'!H68)&gt;I$3,10,IF(LOG('Indicator Data'!H68)&lt;I$4,0,10-(I$3-LOG('Indicator Data'!H68))/(I$3-I$4)*10))),1)</f>
        <v>0</v>
      </c>
      <c r="J68" s="171">
        <f t="shared" si="54"/>
        <v>0</v>
      </c>
      <c r="K68" s="171">
        <f>ROUND(IF('Indicator Data'!I68=0,0,IF(LOG('Indicator Data'!I68)&gt;K$3,10,IF(LOG('Indicator Data'!I68)&lt;K$4,0,10-(K$3-LOG('Indicator Data'!I68))/(K$3-K$4)*10))),1)</f>
        <v>5.9</v>
      </c>
      <c r="L68" s="172">
        <f>ROUND(IF('Indicator Data'!J68=0,0,IF(LOG('Indicator Data'!J68)&gt;L$3,10,IF(LOG('Indicator Data'!J68)&lt;L$4,0,10-(L$3-LOG('Indicator Data'!J68))/(L$3-L$4)*10))),1)</f>
        <v>8.1999999999999993</v>
      </c>
      <c r="M68" s="173">
        <f>'Indicator Data'!C68/HLOOKUP('Indicator Data'!$C$3,'Population Data'!$C$3:$M$194,ROW()-4,FALSE)</f>
        <v>2.092441314174126E-3</v>
      </c>
      <c r="N68" s="173">
        <f>'Indicator Data'!D68/HLOOKUP('Indicator Data'!$D$3,'Population Data'!$C$3:$M$194,ROW()-4,FALSE)</f>
        <v>4.6075138457946362E-4</v>
      </c>
      <c r="O68" s="245">
        <f>'Indicator Data'!E68/HLOOKUP('Indicator Data'!$E$3,'Population Data'!$C$3:$M$194,ROW()-4,FALSE)</f>
        <v>6.9284134641250331E-3</v>
      </c>
      <c r="P68" s="173">
        <f>'Indicator Data'!F68/HLOOKUP('Indicator Data'!$F$3,'Population Data'!$C$3:$M$194,ROW()-4,FALSE)</f>
        <v>0</v>
      </c>
      <c r="Q68" s="173">
        <f>'Indicator Data'!G68/HLOOKUP('Indicator Data'!$G$3,'Population Data'!$C$3:$M$194,ROW()-4,FALSE)</f>
        <v>0</v>
      </c>
      <c r="R68" s="173">
        <f>'Indicator Data'!H68/HLOOKUP('Indicator Data'!$H$3,'Population Data'!$C$3:$M$194,ROW()-4,FALSE)</f>
        <v>0</v>
      </c>
      <c r="S68" s="173">
        <f>'Indicator Data'!I68/HLOOKUP('Indicator Data'!$I$3,'Population Data'!$C$3:$M$194,ROW()-4,FALSE)</f>
        <v>1.8633808390552599E-3</v>
      </c>
      <c r="T68" s="173">
        <f>'Indicator Data'!J68/HLOOKUP('Indicator Date'!$J66,'Population Data'!$C$3:$M$194,ROW()-4,FALSE)</f>
        <v>5.3493250956643378E-3</v>
      </c>
      <c r="U68" s="171">
        <f t="shared" si="55"/>
        <v>10</v>
      </c>
      <c r="V68" s="171">
        <f t="shared" si="56"/>
        <v>2.2999999999999998</v>
      </c>
      <c r="W68" s="172">
        <f t="shared" si="57"/>
        <v>8</v>
      </c>
      <c r="X68" s="172">
        <f t="shared" si="33"/>
        <v>6.9</v>
      </c>
      <c r="Y68" s="172">
        <f t="shared" si="34"/>
        <v>0</v>
      </c>
      <c r="Z68" s="171">
        <f t="shared" si="58"/>
        <v>0</v>
      </c>
      <c r="AA68" s="171">
        <f t="shared" si="58"/>
        <v>0</v>
      </c>
      <c r="AB68" s="171">
        <f t="shared" si="59"/>
        <v>0</v>
      </c>
      <c r="AC68" s="172">
        <f t="shared" si="35"/>
        <v>6</v>
      </c>
      <c r="AD68" s="172">
        <f t="shared" si="36"/>
        <v>1.8</v>
      </c>
      <c r="AE68" s="171">
        <f>ROUND(IF('Indicator Data'!K68=0,0,IF('Indicator Data'!K68&gt;AE$3,10,IF('Indicator Data'!K68&lt;AE$4,0,10-(AE$3-'Indicator Data'!K68)/(AE$3-AE$4)*10))),1)</f>
        <v>1</v>
      </c>
      <c r="AF68" s="174">
        <f t="shared" si="60"/>
        <v>8.1</v>
      </c>
      <c r="AG68" s="174">
        <f t="shared" si="61"/>
        <v>4.2</v>
      </c>
      <c r="AH68" s="172">
        <f t="shared" si="62"/>
        <v>0</v>
      </c>
      <c r="AI68" s="172">
        <f t="shared" si="63"/>
        <v>0</v>
      </c>
      <c r="AJ68" s="174">
        <f t="shared" si="64"/>
        <v>0</v>
      </c>
      <c r="AK68" s="172">
        <f t="shared" si="65"/>
        <v>5.9</v>
      </c>
      <c r="AL68" s="175">
        <f t="shared" si="66"/>
        <v>7.2</v>
      </c>
      <c r="AM68" s="175">
        <f t="shared" si="67"/>
        <v>6.1</v>
      </c>
      <c r="AN68" s="175">
        <f t="shared" si="68"/>
        <v>0</v>
      </c>
      <c r="AO68" s="175">
        <f t="shared" si="69"/>
        <v>0</v>
      </c>
      <c r="AP68" s="175">
        <f t="shared" si="70"/>
        <v>6</v>
      </c>
      <c r="AQ68" s="174">
        <f t="shared" si="71"/>
        <v>3.5</v>
      </c>
      <c r="AR68" s="174">
        <f>IF('Indicator Data'!L68="No data","x",IF('Indicator Data'!BW68&lt;1000,"x",ROUND((IF('Indicator Data'!L68&gt;AR$3,10,IF('Indicator Data'!L68&lt;AR$4,0,10-(AR$3-'Indicator Data'!L68)/(AR$3-AR$4)*10))),1)))</f>
        <v>6.7</v>
      </c>
      <c r="AS68" s="175">
        <f t="shared" si="72"/>
        <v>5.0999999999999996</v>
      </c>
      <c r="AT68" s="176">
        <f>IF('Indicator Data'!M68="No data","x",ROUND(IF('Indicator Data'!M68=0,0,IF(LOG('Indicator Data'!M68)&gt;AT$3,10,IF(LOG('Indicator Data'!M68)&lt;AT$4,0,10-(AT$3-LOG('Indicator Data'!M68))/(AT$3-AT$4)*10))),1))</f>
        <v>7.8</v>
      </c>
      <c r="AU68" s="246">
        <f>IF(AT68="x","x",'Indicator Data'!M68/HLOOKUP('Indicator Data'!$M$3,'Population Data'!$C$3:$M$194,ROW()-4,FALSE))</f>
        <v>0.79454609037169543</v>
      </c>
      <c r="AV68" s="176">
        <f t="shared" si="73"/>
        <v>8.8000000000000007</v>
      </c>
      <c r="AW68" s="172">
        <f t="shared" si="37"/>
        <v>8.3000000000000007</v>
      </c>
      <c r="AX68" s="176" t="str">
        <f>IF('Indicator Data'!N68="No data","x",ROUND(IF('Indicator Data'!N68=0,0,IF(LOG('Indicator Data'!N68)&gt;AX$3,10,IF(LOG('Indicator Data'!N68)&lt;AX$4,0,10-(AX$3-LOG('Indicator Data'!N68))/(AX$3-AX$4)*10))),1))</f>
        <v>x</v>
      </c>
      <c r="AY68" s="246" t="str">
        <f>IF(AX68="x","x",'Indicator Data'!N68/HLOOKUP('Indicator Data'!$N$3,'Population Data'!$C$3:$M$194,ROW()-4,FALSE))</f>
        <v>x</v>
      </c>
      <c r="AZ68" s="176" t="str">
        <f t="shared" si="74"/>
        <v>x</v>
      </c>
      <c r="BA68" s="172" t="str">
        <f t="shared" si="38"/>
        <v>x</v>
      </c>
      <c r="BB68" s="176" t="str">
        <f>IF('Indicator Data'!O68="No data","x",ROUND(IF('Indicator Data'!O68=0,0,IF(LOG('Indicator Data'!O68)&gt;BB$3,10,IF(LOG('Indicator Data'!O68)&lt;BB$4,0,10-(BB$3-LOG('Indicator Data'!O68))/(BB$3-BB$4)*10))),1))</f>
        <v>x</v>
      </c>
      <c r="BC68" s="246" t="str">
        <f>IF(BB68="x","x",'Indicator Data'!O68/HLOOKUP('Indicator Data'!$O$3,'Population Data'!$C$3:$M$194,ROW()-4,FALSE))</f>
        <v>x</v>
      </c>
      <c r="BD68" s="176" t="str">
        <f t="shared" si="75"/>
        <v>x</v>
      </c>
      <c r="BE68" s="172" t="str">
        <f t="shared" si="39"/>
        <v>x</v>
      </c>
      <c r="BF68" s="176" t="str">
        <f>IF('Indicator Data'!P68="No data","x",ROUND(IF('Indicator Data'!P68=0,0,IF(LOG('Indicator Data'!P68)&gt;BF$3,10,IF(LOG('Indicator Data'!P68)&lt;BF$4,0,10-(BF$3-LOG('Indicator Data'!P68))/(BF$3-BF$4)*10))),1))</f>
        <v>x</v>
      </c>
      <c r="BG68" s="246" t="str">
        <f>IF(BF68="x","x",'Indicator Data'!P68/HLOOKUP('Indicator Data'!$P$3,'Population Data'!$C$3:$M$194,ROW()-4,FALSE))</f>
        <v>x</v>
      </c>
      <c r="BH68" s="176" t="str">
        <f t="shared" si="40"/>
        <v>x</v>
      </c>
      <c r="BI68" s="172" t="str">
        <f t="shared" si="41"/>
        <v>x</v>
      </c>
      <c r="BJ68" s="174">
        <f t="shared" si="42"/>
        <v>8.3000000000000007</v>
      </c>
      <c r="BK68" s="176">
        <f>ROUND(IF('Indicator Data'!Q68=0,0,IF(LOG('Indicator Data'!Q68)&gt;BK$3,10,IF(LOG('Indicator Data'!Q68)&lt;BK$4,0,10-(BK$3-LOG('Indicator Data'!Q68))/(BK$3-BK$4)*10))),1)</f>
        <v>0</v>
      </c>
      <c r="BL68" s="224">
        <f>IF(BK68="x","x",'Indicator Data'!Q68/HLOOKUP('Indicator Data'!$Q$3,'Population Data'!$C$3:$M$194,ROW()-4,FALSE))</f>
        <v>0</v>
      </c>
      <c r="BM68" s="176">
        <f t="shared" si="76"/>
        <v>0</v>
      </c>
      <c r="BN68" s="172">
        <f t="shared" si="77"/>
        <v>0</v>
      </c>
      <c r="BO68" s="176">
        <f>ROUND(IF('Indicator Data'!S68=0,0,IF(LOG('Indicator Data'!S68)&gt;BO$3,10,IF(LOG('Indicator Data'!S68)&lt;BO$4,0,10-(BO$3-LOG('Indicator Data'!S68))/(BO$3-BO$4)*10))),1)</f>
        <v>0</v>
      </c>
      <c r="BP68" s="246">
        <f>IF(BO68="x","x",'Indicator Data'!S68/HLOOKUP('Indicator Data'!$S$3,'Population Data'!$C$3:$M$194,ROW()-4,FALSE))</f>
        <v>0</v>
      </c>
      <c r="BQ68" s="176">
        <f t="shared" si="78"/>
        <v>0</v>
      </c>
      <c r="BR68" s="172">
        <f t="shared" si="43"/>
        <v>0</v>
      </c>
      <c r="BS68" s="176">
        <f>ROUND(IF('Indicator Data'!T68=0,0,IF(LOG('Indicator Data'!T68)&gt;BS$3,10,IF(LOG('Indicator Data'!T68)&lt;BS$4,0,10-(BS$3-LOG('Indicator Data'!T68))/(BS$3-BS$4)*10))),1)</f>
        <v>5.2</v>
      </c>
      <c r="BT68" s="173">
        <f>IF('Indicator Data'!T68/HLOOKUP('Indicator Data'!$T$3,'Population Data'!$C$3:$M$194,ROW()-4,FALSE)&gt;1,1,'Indicator Data'!T68/HLOOKUP('Indicator Data'!$T$3,'Population Data'!$C$3:$M$194,ROW()-4,FALSE))</f>
        <v>1.1371327893299797E-2</v>
      </c>
      <c r="BU68" s="176">
        <f t="shared" si="79"/>
        <v>0.1</v>
      </c>
      <c r="BV68" s="172">
        <f t="shared" si="44"/>
        <v>3</v>
      </c>
      <c r="BW68" s="176">
        <f>ROUND(IF('Indicator Data'!U68=0,0,IF(LOG('Indicator Data'!U68)&gt;BW$3,10,IF(LOG('Indicator Data'!U68)&lt;BW$4,0,10-(BW$3-LOG('Indicator Data'!U68))/(BW$3-BW$4)*10))),1)</f>
        <v>7</v>
      </c>
      <c r="BX68" s="246">
        <f>IF(BW68="x","x",'Indicator Data'!U68/HLOOKUP('Indicator Data'!$U$3,'Population Data'!$C$3:$M$194,ROW()-4,FALSE))</f>
        <v>0.19812048998971063</v>
      </c>
      <c r="BY68" s="176">
        <f t="shared" si="80"/>
        <v>2</v>
      </c>
      <c r="BZ68" s="172">
        <f t="shared" si="45"/>
        <v>5</v>
      </c>
      <c r="CA68" s="174">
        <f t="shared" si="28"/>
        <v>2.2999999999999998</v>
      </c>
      <c r="CB68" s="176">
        <f>IF('Indicator Data'!BN68="No data","x",ROUND(IF('Indicator Data'!BN68&gt;CB$3,0,IF('Indicator Data'!BN68&lt;CB$4,10,(CB$3-'Indicator Data'!BN68)/(CB$3-CB$4)*10)),1))</f>
        <v>1.5</v>
      </c>
      <c r="CC68" s="176">
        <f>IF('Indicator Data'!BO68="No data","x",ROUND(IF('Indicator Data'!BO68&gt;CC$3,0,IF('Indicator Data'!BO68&lt;CC$4,10,(CC$3-'Indicator Data'!BO68)/(CC$3-CC$4)*10)),1))</f>
        <v>0.8</v>
      </c>
      <c r="CD68" s="176">
        <f>IF('Indicator Data'!AA68="No data","x",ROUND(IF('Indicator Data'!AA68&gt;CD$3,0,IF('Indicator Data'!AA68&lt;CD$4,10,(CD$3-'Indicator Data'!AA68)/(CD$3-CD$4)*10)),1))</f>
        <v>0.8</v>
      </c>
      <c r="CE68" s="172">
        <f t="shared" si="81"/>
        <v>1</v>
      </c>
      <c r="CF68" s="176">
        <f>IF('Indicator Data'!V68="No data","x",ROUND(IF(LOG('Indicator Data'!V68)&gt;CF$3,10,IF(LOG('Indicator Data'!V68)&lt;CF$4,0,10-(CF$3-LOG('Indicator Data'!V68))/(CF$3-CF$4)*10)),1))</f>
        <v>6</v>
      </c>
      <c r="CG68" s="176">
        <f>IF('Indicator Data'!W68="No data","x",ROUND(IF('Indicator Data'!W68&gt;CG$3,10,IF('Indicator Data'!W68&lt;CG$4,0,10-(CG$3-'Indicator Data'!W68)/(CG$3-CG$4)*10)),1))</f>
        <v>4</v>
      </c>
      <c r="CH68" s="176">
        <f>IF('Indicator Data'!X68="No data","x",ROUND(IF('Indicator Data'!X68&gt;CH$3,10,IF('Indicator Data'!X68&lt;CH$4,0,10-(CH$3-'Indicator Data'!X68)/(CH$3-CH$4)*10)),1))</f>
        <v>6.1</v>
      </c>
      <c r="CI68" s="176">
        <f>IF('Indicator Data'!Y68="No data","x",ROUND(IF('Indicator Data'!Y68&gt;CI$3,10,IF('Indicator Data'!Y68&lt;CI$4,0,10-(CI$3-'Indicator Data'!Y68)/(CI$3-CI$4)*10)),1))</f>
        <v>3.6</v>
      </c>
      <c r="CJ68" s="172">
        <f t="shared" si="46"/>
        <v>4.9000000000000004</v>
      </c>
      <c r="CK68" s="174">
        <f t="shared" si="47"/>
        <v>3.6</v>
      </c>
      <c r="CL68" s="176">
        <f>IF('Indicator Data'!AD68="No data","x",ROUND(IF('Indicator Data'!AD68&gt;CL$3,10,IF('Indicator Data'!AD68&lt;CL$4,0,10-(CL$3-'Indicator Data'!AD68)/(CL$3-CL$4)*10)),1))</f>
        <v>0.8</v>
      </c>
      <c r="CM68" s="176">
        <f>IF('Indicator Data'!AE68="No data","x",ROUND(IF('Indicator Data'!AE68&gt;CM$3,10,IF('Indicator Data'!AE68&lt;CM$4,0,10-(CM$3-'Indicator Data'!AE68)/(CM$3-CM$4)*10)),1))</f>
        <v>0.7</v>
      </c>
      <c r="CN68" s="172">
        <f t="shared" si="48"/>
        <v>3.5</v>
      </c>
      <c r="CO68" s="176">
        <f>IF('Indicator Data'!Z68="No data","x",ROUND(IF('Indicator Data'!Z68&gt;CO$3,10,IF('Indicator Data'!Z68&lt;CO$4,0,10-(CO$3-'Indicator Data'!Z68)/(CO$3-CO$4)*10)),1))</f>
        <v>0</v>
      </c>
      <c r="CP68" s="172">
        <f t="shared" si="49"/>
        <v>0.8</v>
      </c>
      <c r="CQ68" s="246">
        <f>IF('Indicator Data'!AB68="No data","x",'Indicator Data'!AB68/HLOOKUP('Indicator Date'!$AB66,'Population Data'!$C$3:$M$194,ROW()-4,FALSE))</f>
        <v>4.63560879492735E-4</v>
      </c>
      <c r="CR68" s="176">
        <f t="shared" si="82"/>
        <v>5.4</v>
      </c>
      <c r="CS68" s="176">
        <f>IF('Indicator Data'!AC68="No data","x",ROUND(IF('Indicator Data'!AC68&gt;CS$3,0,IF('Indicator Data'!AC68&lt;CS$4,10,(CS$3-'Indicator Data'!AC68)/(CS$3-CS$4)*10)),1))</f>
        <v>6</v>
      </c>
      <c r="CT68" s="172">
        <f t="shared" si="50"/>
        <v>5.7</v>
      </c>
      <c r="CU68" s="174">
        <f t="shared" si="51"/>
        <v>3.3</v>
      </c>
      <c r="CV68" s="175">
        <f t="shared" si="83"/>
        <v>4.9000000000000004</v>
      </c>
      <c r="CW68" s="177">
        <f t="shared" si="84"/>
        <v>4.7</v>
      </c>
      <c r="CX68" s="175">
        <f>ROUND(IF('Indicator Data'!AF68=0,0,IF('Indicator Data'!AF68&gt;CX$3,10,IF('Indicator Data'!AF68&lt;CX$4,0,10-(CX$3-'Indicator Data'!AF68)/(CX$3-CX$4)*10))),1)</f>
        <v>0.2</v>
      </c>
      <c r="CY68" s="175">
        <f>(ROUND(IF('Indicator Data'!AG68=0,0,IF(LOG('Indicator Data'!AG68)&gt;CY$3,10,IF(LOG('Indicator Data'!AG68)&lt;CY$4,0,10-(CY$3-LOG('Indicator Data'!AG68))/(CY$3-CY$4)*10))),1))</f>
        <v>0</v>
      </c>
      <c r="CZ68" s="177">
        <f t="shared" si="52"/>
        <v>0.1</v>
      </c>
      <c r="DA68" s="11"/>
      <c r="DB68" s="22"/>
    </row>
    <row r="69" spans="1:106">
      <c r="A69" s="179" t="str">
        <f>'Indicator Data'!A69</f>
        <v>Germany</v>
      </c>
      <c r="B69" s="180" t="str">
        <f>'Indicator Data'!B69</f>
        <v>DEU</v>
      </c>
      <c r="C69" s="178">
        <f>ROUND(IF('Indicator Data'!C69=0,0.1,IF(LOG('Indicator Data'!C69)&gt;C$3,10,IF(LOG('Indicator Data'!C69)&lt;C$4,0,10-(C$3-LOG('Indicator Data'!C69))/(C$3-C$4)*10))),1)</f>
        <v>7.4</v>
      </c>
      <c r="D69" s="171">
        <f>ROUND(IF('Indicator Data'!D69=0,0.1,IF(LOG('Indicator Data'!D69)&gt;D$3,10,IF(LOG('Indicator Data'!D69)&lt;D$4,0,10-(D$3-LOG('Indicator Data'!D69))/(D$3-D$4)*10))),1)</f>
        <v>3.4</v>
      </c>
      <c r="E69" s="172">
        <f t="shared" si="53"/>
        <v>5.8</v>
      </c>
      <c r="F69" s="172">
        <f>(ROUND(IF('Indicator Data'!E69=0,0,IF(LOG('Indicator Data'!E69)&gt;F$3,10,IF(LOG('Indicator Data'!E69)&lt;F$4,0,10-(F$3-LOG('Indicator Data'!E69))/(F$3-F$4)*10))),1))</f>
        <v>8.4</v>
      </c>
      <c r="G69" s="172">
        <f>ROUND(IF('Indicator Data'!F69=0,0,IF(LOG('Indicator Data'!F69)&gt;G$3,10,IF(LOG('Indicator Data'!F69)&lt;G$4,0,10-(G$3-LOG('Indicator Data'!F69))/(G$3-G$4)*10))),1)</f>
        <v>0</v>
      </c>
      <c r="H69" s="171">
        <f>ROUND(IF('Indicator Data'!G69=0,0,IF(LOG('Indicator Data'!G69)&gt;H$3,10,IF(LOG('Indicator Data'!G69)&lt;H$4,0,10-(H$3-LOG('Indicator Data'!G69))/(H$3-H$4)*10))),1)</f>
        <v>0</v>
      </c>
      <c r="I69" s="171">
        <f>ROUND(IF('Indicator Data'!H69=0,0,IF(LOG('Indicator Data'!H69)&gt;I$3,10,IF(LOG('Indicator Data'!H69)&lt;I$4,0,10-(I$3-LOG('Indicator Data'!H69))/(I$3-I$4)*10))),1)</f>
        <v>0</v>
      </c>
      <c r="J69" s="171">
        <f t="shared" si="54"/>
        <v>0</v>
      </c>
      <c r="K69" s="171">
        <f>ROUND(IF('Indicator Data'!I69=0,0,IF(LOG('Indicator Data'!I69)&gt;K$3,10,IF(LOG('Indicator Data'!I69)&lt;K$4,0,10-(K$3-LOG('Indicator Data'!I69))/(K$3-K$4)*10))),1)</f>
        <v>9.1</v>
      </c>
      <c r="L69" s="172">
        <f>ROUND(IF('Indicator Data'!J69=0,0,IF(LOG('Indicator Data'!J69)&gt;L$3,10,IF(LOG('Indicator Data'!J69)&lt;L$4,0,10-(L$3-LOG('Indicator Data'!J69))/(L$3-L$4)*10))),1)</f>
        <v>0</v>
      </c>
      <c r="M69" s="173">
        <f>'Indicator Data'!C69/HLOOKUP('Indicator Data'!$C$3,'Population Data'!$C$3:$M$194,ROW()-4,FALSE)</f>
        <v>2.5239788125545675E-4</v>
      </c>
      <c r="N69" s="173">
        <f>'Indicator Data'!D69/HLOOKUP('Indicator Data'!$D$3,'Population Data'!$C$3:$M$194,ROW()-4,FALSE)</f>
        <v>1.8353420726989635E-6</v>
      </c>
      <c r="O69" s="245">
        <f>'Indicator Data'!E69/HLOOKUP('Indicator Data'!$E$3,'Population Data'!$C$3:$M$194,ROW()-4,FALSE)</f>
        <v>7.5479558721582253E-3</v>
      </c>
      <c r="P69" s="173">
        <f>'Indicator Data'!F69/HLOOKUP('Indicator Data'!$F$3,'Population Data'!$C$3:$M$194,ROW()-4,FALSE)</f>
        <v>0</v>
      </c>
      <c r="Q69" s="173">
        <f>'Indicator Data'!G69/HLOOKUP('Indicator Data'!$G$3,'Population Data'!$C$3:$M$194,ROW()-4,FALSE)</f>
        <v>0</v>
      </c>
      <c r="R69" s="173">
        <f>'Indicator Data'!H69/HLOOKUP('Indicator Data'!$H$3,'Population Data'!$C$3:$M$194,ROW()-4,FALSE)</f>
        <v>0</v>
      </c>
      <c r="S69" s="173">
        <f>'Indicator Data'!I69/HLOOKUP('Indicator Data'!$I$3,'Population Data'!$C$3:$M$194,ROW()-4,FALSE)</f>
        <v>2.1178873239851106E-3</v>
      </c>
      <c r="T69" s="173">
        <f>'Indicator Data'!J69/HLOOKUP('Indicator Date'!$J67,'Population Data'!$C$3:$M$194,ROW()-4,FALSE)</f>
        <v>0</v>
      </c>
      <c r="U69" s="171">
        <f t="shared" si="55"/>
        <v>1.3</v>
      </c>
      <c r="V69" s="171">
        <f t="shared" si="56"/>
        <v>0</v>
      </c>
      <c r="W69" s="172">
        <f t="shared" si="57"/>
        <v>0.7</v>
      </c>
      <c r="X69" s="172">
        <f t="shared" si="33"/>
        <v>7</v>
      </c>
      <c r="Y69" s="172">
        <f t="shared" si="34"/>
        <v>0</v>
      </c>
      <c r="Z69" s="171">
        <f t="shared" si="58"/>
        <v>0</v>
      </c>
      <c r="AA69" s="171">
        <f t="shared" si="58"/>
        <v>0</v>
      </c>
      <c r="AB69" s="171">
        <f t="shared" si="59"/>
        <v>0</v>
      </c>
      <c r="AC69" s="172">
        <f t="shared" si="35"/>
        <v>6.2</v>
      </c>
      <c r="AD69" s="172">
        <f t="shared" si="36"/>
        <v>0</v>
      </c>
      <c r="AE69" s="171">
        <f>ROUND(IF('Indicator Data'!K69=0,0,IF('Indicator Data'!K69&gt;AE$3,10,IF('Indicator Data'!K69&lt;AE$4,0,10-(AE$3-'Indicator Data'!K69)/(AE$3-AE$4)*10))),1)</f>
        <v>0</v>
      </c>
      <c r="AF69" s="174">
        <f t="shared" si="60"/>
        <v>4.4000000000000004</v>
      </c>
      <c r="AG69" s="174">
        <f t="shared" si="61"/>
        <v>1.7</v>
      </c>
      <c r="AH69" s="172">
        <f t="shared" si="62"/>
        <v>0</v>
      </c>
      <c r="AI69" s="172">
        <f t="shared" si="63"/>
        <v>0</v>
      </c>
      <c r="AJ69" s="174">
        <f t="shared" si="64"/>
        <v>0</v>
      </c>
      <c r="AK69" s="172">
        <f t="shared" si="65"/>
        <v>0</v>
      </c>
      <c r="AL69" s="175">
        <f t="shared" si="66"/>
        <v>3.7</v>
      </c>
      <c r="AM69" s="175">
        <f t="shared" si="67"/>
        <v>7.8</v>
      </c>
      <c r="AN69" s="175">
        <f t="shared" si="68"/>
        <v>0</v>
      </c>
      <c r="AO69" s="175">
        <f t="shared" si="69"/>
        <v>0</v>
      </c>
      <c r="AP69" s="175">
        <f t="shared" si="70"/>
        <v>8</v>
      </c>
      <c r="AQ69" s="174">
        <f t="shared" si="71"/>
        <v>0</v>
      </c>
      <c r="AR69" s="174">
        <f>IF('Indicator Data'!L69="No data","x",IF('Indicator Data'!BW69&lt;1000,"x",ROUND((IF('Indicator Data'!L69&gt;AR$3,10,IF('Indicator Data'!L69&lt;AR$4,0,10-(AR$3-'Indicator Data'!L69)/(AR$3-AR$4)*10))),1)))</f>
        <v>2.5</v>
      </c>
      <c r="AS69" s="175">
        <f t="shared" si="72"/>
        <v>1.3</v>
      </c>
      <c r="AT69" s="176">
        <f>IF('Indicator Data'!M69="No data","x",ROUND(IF('Indicator Data'!M69=0,0,IF(LOG('Indicator Data'!M69)&gt;AT$3,10,IF(LOG('Indicator Data'!M69)&lt;AT$4,0,10-(AT$3-LOG('Indicator Data'!M69))/(AT$3-AT$4)*10))),1))</f>
        <v>0</v>
      </c>
      <c r="AU69" s="246">
        <f>IF(AT69="x","x",'Indicator Data'!M69/HLOOKUP('Indicator Data'!$M$3,'Population Data'!$C$3:$M$194,ROW()-4,FALSE))</f>
        <v>0</v>
      </c>
      <c r="AV69" s="176">
        <f t="shared" si="73"/>
        <v>0</v>
      </c>
      <c r="AW69" s="172">
        <f t="shared" si="37"/>
        <v>0</v>
      </c>
      <c r="AX69" s="176" t="str">
        <f>IF('Indicator Data'!N69="No data","x",ROUND(IF('Indicator Data'!N69=0,0,IF(LOG('Indicator Data'!N69)&gt;AX$3,10,IF(LOG('Indicator Data'!N69)&lt;AX$4,0,10-(AX$3-LOG('Indicator Data'!N69))/(AX$3-AX$4)*10))),1))</f>
        <v>x</v>
      </c>
      <c r="AY69" s="246" t="str">
        <f>IF(AX69="x","x",'Indicator Data'!N69/HLOOKUP('Indicator Data'!$N$3,'Population Data'!$C$3:$M$194,ROW()-4,FALSE))</f>
        <v>x</v>
      </c>
      <c r="AZ69" s="176" t="str">
        <f t="shared" si="74"/>
        <v>x</v>
      </c>
      <c r="BA69" s="172" t="str">
        <f t="shared" si="38"/>
        <v>x</v>
      </c>
      <c r="BB69" s="176" t="str">
        <f>IF('Indicator Data'!O69="No data","x",ROUND(IF('Indicator Data'!O69=0,0,IF(LOG('Indicator Data'!O69)&gt;BB$3,10,IF(LOG('Indicator Data'!O69)&lt;BB$4,0,10-(BB$3-LOG('Indicator Data'!O69))/(BB$3-BB$4)*10))),1))</f>
        <v>x</v>
      </c>
      <c r="BC69" s="246" t="str">
        <f>IF(BB69="x","x",'Indicator Data'!O69/HLOOKUP('Indicator Data'!$O$3,'Population Data'!$C$3:$M$194,ROW()-4,FALSE))</f>
        <v>x</v>
      </c>
      <c r="BD69" s="176" t="str">
        <f t="shared" si="75"/>
        <v>x</v>
      </c>
      <c r="BE69" s="172" t="str">
        <f t="shared" si="39"/>
        <v>x</v>
      </c>
      <c r="BF69" s="176" t="str">
        <f>IF('Indicator Data'!P69="No data","x",ROUND(IF('Indicator Data'!P69=0,0,IF(LOG('Indicator Data'!P69)&gt;BF$3,10,IF(LOG('Indicator Data'!P69)&lt;BF$4,0,10-(BF$3-LOG('Indicator Data'!P69))/(BF$3-BF$4)*10))),1))</f>
        <v>x</v>
      </c>
      <c r="BG69" s="246" t="str">
        <f>IF(BF69="x","x",'Indicator Data'!P69/HLOOKUP('Indicator Data'!$P$3,'Population Data'!$C$3:$M$194,ROW()-4,FALSE))</f>
        <v>x</v>
      </c>
      <c r="BH69" s="176" t="str">
        <f t="shared" si="40"/>
        <v>x</v>
      </c>
      <c r="BI69" s="172" t="str">
        <f t="shared" si="41"/>
        <v>x</v>
      </c>
      <c r="BJ69" s="174">
        <f t="shared" si="42"/>
        <v>0</v>
      </c>
      <c r="BK69" s="176">
        <f>ROUND(IF('Indicator Data'!Q69=0,0,IF(LOG('Indicator Data'!Q69)&gt;BK$3,10,IF(LOG('Indicator Data'!Q69)&lt;BK$4,0,10-(BK$3-LOG('Indicator Data'!Q69))/(BK$3-BK$4)*10))),1)</f>
        <v>0</v>
      </c>
      <c r="BL69" s="224">
        <f>IF(BK69="x","x",'Indicator Data'!Q69/HLOOKUP('Indicator Data'!$Q$3,'Population Data'!$C$3:$M$194,ROW()-4,FALSE))</f>
        <v>0</v>
      </c>
      <c r="BM69" s="176">
        <f t="shared" si="76"/>
        <v>0</v>
      </c>
      <c r="BN69" s="172">
        <f t="shared" si="77"/>
        <v>0</v>
      </c>
      <c r="BO69" s="176">
        <f>ROUND(IF('Indicator Data'!S69=0,0,IF(LOG('Indicator Data'!S69)&gt;BO$3,10,IF(LOG('Indicator Data'!S69)&lt;BO$4,0,10-(BO$3-LOG('Indicator Data'!S69))/(BO$3-BO$4)*10))),1)</f>
        <v>0</v>
      </c>
      <c r="BP69" s="246">
        <f>IF(BO69="x","x",'Indicator Data'!S69/HLOOKUP('Indicator Data'!$S$3,'Population Data'!$C$3:$M$194,ROW()-4,FALSE))</f>
        <v>0</v>
      </c>
      <c r="BQ69" s="176">
        <f t="shared" si="78"/>
        <v>0</v>
      </c>
      <c r="BR69" s="172">
        <f t="shared" si="43"/>
        <v>0</v>
      </c>
      <c r="BS69" s="176">
        <f>ROUND(IF('Indicator Data'!T69=0,0,IF(LOG('Indicator Data'!T69)&gt;BS$3,10,IF(LOG('Indicator Data'!T69)&lt;BS$4,0,10-(BS$3-LOG('Indicator Data'!T69))/(BS$3-BS$4)*10))),1)</f>
        <v>0</v>
      </c>
      <c r="BT69" s="173">
        <f>IF('Indicator Data'!T69/HLOOKUP('Indicator Data'!$T$3,'Population Data'!$C$3:$M$194,ROW()-4,FALSE)&gt;1,1,'Indicator Data'!T69/HLOOKUP('Indicator Data'!$T$3,'Population Data'!$C$3:$M$194,ROW()-4,FALSE))</f>
        <v>0</v>
      </c>
      <c r="BU69" s="176">
        <f t="shared" si="79"/>
        <v>0</v>
      </c>
      <c r="BV69" s="172">
        <f t="shared" si="44"/>
        <v>0</v>
      </c>
      <c r="BW69" s="176">
        <f>ROUND(IF('Indicator Data'!U69=0,0,IF(LOG('Indicator Data'!U69)&gt;BW$3,10,IF(LOG('Indicator Data'!U69)&lt;BW$4,0,10-(BW$3-LOG('Indicator Data'!U69))/(BW$3-BW$4)*10))),1)</f>
        <v>0</v>
      </c>
      <c r="BX69" s="246">
        <f>IF(BW69="x","x",'Indicator Data'!U69/HLOOKUP('Indicator Data'!$U$3,'Population Data'!$C$3:$M$194,ROW()-4,FALSE))</f>
        <v>0</v>
      </c>
      <c r="BY69" s="176">
        <f t="shared" si="80"/>
        <v>0</v>
      </c>
      <c r="BZ69" s="172">
        <f t="shared" si="45"/>
        <v>0</v>
      </c>
      <c r="CA69" s="174">
        <f t="shared" si="28"/>
        <v>0</v>
      </c>
      <c r="CB69" s="176">
        <f>IF('Indicator Data'!BN69="No data","x",ROUND(IF('Indicator Data'!BN69&gt;CB$3,0,IF('Indicator Data'!BN69&lt;CB$4,10,(CB$3-'Indicator Data'!BN69)/(CB$3-CB$4)*10)),1))</f>
        <v>0.1</v>
      </c>
      <c r="CC69" s="176">
        <f>IF('Indicator Data'!BO69="No data","x",ROUND(IF('Indicator Data'!BO69&gt;CC$3,0,IF('Indicator Data'!BO69&lt;CC$4,10,(CC$3-'Indicator Data'!BO69)/(CC$3-CC$4)*10)),1))</f>
        <v>0</v>
      </c>
      <c r="CD69" s="176" t="str">
        <f>IF('Indicator Data'!AA69="No data","x",ROUND(IF('Indicator Data'!AA69&gt;CD$3,0,IF('Indicator Data'!AA69&lt;CD$4,10,(CD$3-'Indicator Data'!AA69)/(CD$3-CD$4)*10)),1))</f>
        <v>x</v>
      </c>
      <c r="CE69" s="172">
        <f t="shared" si="81"/>
        <v>0.1</v>
      </c>
      <c r="CF69" s="176">
        <f>IF('Indicator Data'!V69="No data","x",ROUND(IF(LOG('Indicator Data'!V69)&gt;CF$3,10,IF(LOG('Indicator Data'!V69)&lt;CF$4,0,10-(CF$3-LOG('Indicator Data'!V69))/(CF$3-CF$4)*10)),1))</f>
        <v>7.9</v>
      </c>
      <c r="CG69" s="176">
        <f>IF('Indicator Data'!W69="No data","x",ROUND(IF('Indicator Data'!W69&gt;CG$3,10,IF('Indicator Data'!W69&lt;CG$4,0,10-(CG$3-'Indicator Data'!W69)/(CG$3-CG$4)*10)),1))</f>
        <v>1.9</v>
      </c>
      <c r="CH69" s="176">
        <f>IF('Indicator Data'!X69="No data","x",ROUND(IF('Indicator Data'!X69&gt;CH$3,10,IF('Indicator Data'!X69&lt;CH$4,0,10-(CH$3-'Indicator Data'!X69)/(CH$3-CH$4)*10)),1))</f>
        <v>7.8</v>
      </c>
      <c r="CI69" s="176">
        <f>IF('Indicator Data'!Y69="No data","x",ROUND(IF('Indicator Data'!Y69&gt;CI$3,10,IF('Indicator Data'!Y69&lt;CI$4,0,10-(CI$3-'Indicator Data'!Y69)/(CI$3-CI$4)*10)),1))</f>
        <v>0.4</v>
      </c>
      <c r="CJ69" s="172">
        <f t="shared" si="46"/>
        <v>4.5</v>
      </c>
      <c r="CK69" s="174">
        <f t="shared" si="47"/>
        <v>3</v>
      </c>
      <c r="CL69" s="176">
        <f>IF('Indicator Data'!AD69="No data","x",ROUND(IF('Indicator Data'!AD69&gt;CL$3,10,IF('Indicator Data'!AD69&lt;CL$4,0,10-(CL$3-'Indicator Data'!AD69)/(CL$3-CL$4)*10)),1))</f>
        <v>0</v>
      </c>
      <c r="CM69" s="176">
        <f>IF('Indicator Data'!AE69="No data","x",ROUND(IF('Indicator Data'!AE69&gt;CM$3,10,IF('Indicator Data'!AE69&lt;CM$4,0,10-(CM$3-'Indicator Data'!AE69)/(CM$3-CM$4)*10)),1))</f>
        <v>0</v>
      </c>
      <c r="CN69" s="172">
        <f t="shared" si="48"/>
        <v>3</v>
      </c>
      <c r="CO69" s="176">
        <f>IF('Indicator Data'!Z69="No data","x",ROUND(IF('Indicator Data'!Z69&gt;CO$3,10,IF('Indicator Data'!Z69&lt;CO$4,0,10-(CO$3-'Indicator Data'!Z69)/(CO$3-CO$4)*10)),1))</f>
        <v>0</v>
      </c>
      <c r="CP69" s="172">
        <f t="shared" si="49"/>
        <v>0</v>
      </c>
      <c r="CQ69" s="246">
        <f>IF('Indicator Data'!AB69="No data","x",'Indicator Data'!AB69/HLOOKUP('Indicator Date'!$AB67,'Population Data'!$C$3:$M$194,ROW()-4,FALSE))</f>
        <v>9.1523393168826229E-5</v>
      </c>
      <c r="CR69" s="176">
        <f t="shared" si="82"/>
        <v>9.1</v>
      </c>
      <c r="CS69" s="176">
        <f>IF('Indicator Data'!AC69="No data","x",ROUND(IF('Indicator Data'!AC69&gt;CS$3,0,IF('Indicator Data'!AC69&lt;CS$4,10,(CS$3-'Indicator Data'!AC69)/(CS$3-CS$4)*10)),1))</f>
        <v>2</v>
      </c>
      <c r="CT69" s="172">
        <f t="shared" si="50"/>
        <v>5.6</v>
      </c>
      <c r="CU69" s="174">
        <f t="shared" si="51"/>
        <v>2.9</v>
      </c>
      <c r="CV69" s="175">
        <f t="shared" si="83"/>
        <v>1.6</v>
      </c>
      <c r="CW69" s="177">
        <f t="shared" si="84"/>
        <v>4</v>
      </c>
      <c r="CX69" s="175">
        <f>ROUND(IF('Indicator Data'!AF69=0,0,IF('Indicator Data'!AF69&gt;CX$3,10,IF('Indicator Data'!AF69&lt;CX$4,0,10-(CX$3-'Indicator Data'!AF69)/(CX$3-CX$4)*10))),1)</f>
        <v>0.1</v>
      </c>
      <c r="CY69" s="175">
        <f>(ROUND(IF('Indicator Data'!AG69=0,0,IF(LOG('Indicator Data'!AG69)&gt;CY$3,10,IF(LOG('Indicator Data'!AG69)&lt;CY$4,0,10-(CY$3-LOG('Indicator Data'!AG69))/(CY$3-CY$4)*10))),1))</f>
        <v>0</v>
      </c>
      <c r="CZ69" s="177">
        <f t="shared" si="52"/>
        <v>0.1</v>
      </c>
      <c r="DA69" s="11"/>
      <c r="DB69" s="22"/>
    </row>
    <row r="70" spans="1:106">
      <c r="A70" s="179" t="str">
        <f>'Indicator Data'!A70</f>
        <v>Ghana</v>
      </c>
      <c r="B70" s="180" t="str">
        <f>'Indicator Data'!B70</f>
        <v>GHA</v>
      </c>
      <c r="C70" s="178">
        <f>ROUND(IF('Indicator Data'!C70=0,0.1,IF(LOG('Indicator Data'!C70)&gt;C$3,10,IF(LOG('Indicator Data'!C70)&lt;C$4,0,10-(C$3-LOG('Indicator Data'!C70))/(C$3-C$4)*10))),1)</f>
        <v>0.1</v>
      </c>
      <c r="D70" s="171">
        <f>ROUND(IF('Indicator Data'!D70=0,0.1,IF(LOG('Indicator Data'!D70)&gt;D$3,10,IF(LOG('Indicator Data'!D70)&lt;D$4,0,10-(D$3-LOG('Indicator Data'!D70))/(D$3-D$4)*10))),1)</f>
        <v>0.1</v>
      </c>
      <c r="E70" s="172">
        <f t="shared" ref="E70:E101" si="85">ROUND((10-GEOMEAN(((10-C70)/10*9+1),((10-D70)/10*9+1)))/9*10,1)</f>
        <v>0.1</v>
      </c>
      <c r="F70" s="172">
        <f>(ROUND(IF('Indicator Data'!E70=0,0,IF(LOG('Indicator Data'!E70)&gt;F$3,10,IF(LOG('Indicator Data'!E70)&lt;F$4,0,10-(F$3-LOG('Indicator Data'!E70))/(F$3-F$4)*10))),1))</f>
        <v>5.5</v>
      </c>
      <c r="G70" s="172">
        <f>ROUND(IF('Indicator Data'!F70=0,0,IF(LOG('Indicator Data'!F70)&gt;G$3,10,IF(LOG('Indicator Data'!F70)&lt;G$4,0,10-(G$3-LOG('Indicator Data'!F70))/(G$3-G$4)*10))),1)</f>
        <v>2.2999999999999998</v>
      </c>
      <c r="H70" s="171">
        <f>ROUND(IF('Indicator Data'!G70=0,0,IF(LOG('Indicator Data'!G70)&gt;H$3,10,IF(LOG('Indicator Data'!G70)&lt;H$4,0,10-(H$3-LOG('Indicator Data'!G70))/(H$3-H$4)*10))),1)</f>
        <v>0</v>
      </c>
      <c r="I70" s="171">
        <f>ROUND(IF('Indicator Data'!H70=0,0,IF(LOG('Indicator Data'!H70)&gt;I$3,10,IF(LOG('Indicator Data'!H70)&lt;I$4,0,10-(I$3-LOG('Indicator Data'!H70))/(I$3-I$4)*10))),1)</f>
        <v>0</v>
      </c>
      <c r="J70" s="171">
        <f t="shared" ref="J70:J101" si="86">ROUND((10-GEOMEAN(((10-H70)/10*9+1),((10-I70)/10*9+1)))/9*10,1)</f>
        <v>0</v>
      </c>
      <c r="K70" s="171">
        <f>ROUND(IF('Indicator Data'!I70=0,0,IF(LOG('Indicator Data'!I70)&gt;K$3,10,IF(LOG('Indicator Data'!I70)&lt;K$4,0,10-(K$3-LOG('Indicator Data'!I70))/(K$3-K$4)*10))),1)</f>
        <v>5.5</v>
      </c>
      <c r="L70" s="172">
        <f>ROUND(IF('Indicator Data'!J70=0,0,IF(LOG('Indicator Data'!J70)&gt;L$3,10,IF(LOG('Indicator Data'!J70)&lt;L$4,0,10-(L$3-LOG('Indicator Data'!J70))/(L$3-L$4)*10))),1)</f>
        <v>0</v>
      </c>
      <c r="M70" s="173">
        <f>'Indicator Data'!C70/HLOOKUP('Indicator Data'!$C$3,'Population Data'!$C$3:$M$194,ROW()-4,FALSE)</f>
        <v>0</v>
      </c>
      <c r="N70" s="173">
        <f>'Indicator Data'!D70/HLOOKUP('Indicator Data'!$D$3,'Population Data'!$C$3:$M$194,ROW()-4,FALSE)</f>
        <v>0</v>
      </c>
      <c r="O70" s="245">
        <f>'Indicator Data'!E70/HLOOKUP('Indicator Data'!$E$3,'Population Data'!$C$3:$M$194,ROW()-4,FALSE)</f>
        <v>1.0110760263482832E-3</v>
      </c>
      <c r="P70" s="173">
        <f>'Indicator Data'!F70/HLOOKUP('Indicator Data'!$F$3,'Population Data'!$C$3:$M$194,ROW()-4,FALSE)</f>
        <v>3.8565139692449027E-8</v>
      </c>
      <c r="Q70" s="173">
        <f>'Indicator Data'!G70/HLOOKUP('Indicator Data'!$G$3,'Population Data'!$C$3:$M$194,ROW()-4,FALSE)</f>
        <v>0</v>
      </c>
      <c r="R70" s="173">
        <f>'Indicator Data'!H70/HLOOKUP('Indicator Data'!$H$3,'Population Data'!$C$3:$M$194,ROW()-4,FALSE)</f>
        <v>0</v>
      </c>
      <c r="S70" s="173">
        <f>'Indicator Data'!I70/HLOOKUP('Indicator Data'!$I$3,'Population Data'!$C$3:$M$194,ROW()-4,FALSE)</f>
        <v>1.4086154354779791E-4</v>
      </c>
      <c r="T70" s="173">
        <f>'Indicator Data'!J70/HLOOKUP('Indicator Date'!$J68,'Population Data'!$C$3:$M$194,ROW()-4,FALSE)</f>
        <v>0</v>
      </c>
      <c r="U70" s="171">
        <f t="shared" ref="U70:U101" si="87">ROUND(IF(M70&gt;U$3,10,IF(M70&lt;U$4,0,10-(U$3-M70)/(U$3-U$4)*10)),1)</f>
        <v>0</v>
      </c>
      <c r="V70" s="171">
        <f t="shared" ref="V70:V101" si="88">ROUND(IF(N70&gt;V$3,10,IF(N70&lt;V$4,0,10-(V$3-N70)/(V$3-V$4)*10)),1)</f>
        <v>0</v>
      </c>
      <c r="W70" s="172">
        <f t="shared" ref="W70:W101" si="89">ROUND(((10-GEOMEAN(((10-U70)/10*9+1),((10-V70)/10*9+1)))/9*10),1)</f>
        <v>0</v>
      </c>
      <c r="X70" s="172">
        <f t="shared" si="33"/>
        <v>3.7</v>
      </c>
      <c r="Y70" s="172">
        <f t="shared" si="34"/>
        <v>1</v>
      </c>
      <c r="Z70" s="171">
        <f t="shared" ref="Z70:AA101" si="90">ROUND(IF(Q70&gt;Z$3,10,IF(Q70&lt;Z$4,0,10-(Z$3-Q70)/(Z$3-Z$4)*10)),1)</f>
        <v>0</v>
      </c>
      <c r="AA70" s="171">
        <f t="shared" si="90"/>
        <v>0</v>
      </c>
      <c r="AB70" s="171">
        <f t="shared" ref="AB70:AB101" si="91">ROUND(((10-GEOMEAN(((10-Z70)/10*9+1),((10-AA70)/10*9+1)))/9*10),1)</f>
        <v>0</v>
      </c>
      <c r="AC70" s="172">
        <f t="shared" si="35"/>
        <v>2.8</v>
      </c>
      <c r="AD70" s="172">
        <f t="shared" si="36"/>
        <v>0</v>
      </c>
      <c r="AE70" s="171">
        <f>ROUND(IF('Indicator Data'!K70=0,0,IF('Indicator Data'!K70&gt;AE$3,10,IF('Indicator Data'!K70&lt;AE$4,0,10-(AE$3-'Indicator Data'!K70)/(AE$3-AE$4)*10))),1)</f>
        <v>0</v>
      </c>
      <c r="AF70" s="174">
        <f t="shared" ref="AF70:AF101" si="92">ROUND(AVERAGE(C70,U70),1)</f>
        <v>0.1</v>
      </c>
      <c r="AG70" s="174">
        <f t="shared" ref="AG70:AG101" si="93">ROUND(AVERAGE(D70,V70),1)</f>
        <v>0.1</v>
      </c>
      <c r="AH70" s="172">
        <f t="shared" ref="AH70:AH101" si="94">ROUND(AVERAGE(Z70,H70),1)</f>
        <v>0</v>
      </c>
      <c r="AI70" s="172">
        <f t="shared" ref="AI70:AI101" si="95">ROUND(AVERAGE(AA70,I70),1)</f>
        <v>0</v>
      </c>
      <c r="AJ70" s="174">
        <f t="shared" ref="AJ70:AJ101" si="96">ROUND((10-GEOMEAN(((10-AH70)/10*9+1),((10-AI70)/10*9+1)))/9*10,1)</f>
        <v>0</v>
      </c>
      <c r="AK70" s="172">
        <f t="shared" ref="AK70:AK101" si="97">ROUND((10-GEOMEAN(((10-L70)/10*9+1),((10-AD70)/10*9+1)))/9*10,1)</f>
        <v>0</v>
      </c>
      <c r="AL70" s="175">
        <f t="shared" ref="AL70:AL101" si="98">ROUND((10-GEOMEAN(((10-E70)/10*9+1),((10-W70)/10*9+1)))/9*10,1)</f>
        <v>0.1</v>
      </c>
      <c r="AM70" s="175">
        <f t="shared" ref="AM70:AM101" si="99">IF(AND(X70="x",F70="x"),"x",ROUND((10-GEOMEAN(((10-F70)/10*9+1),((10-X70)/10*9+1)))/9*10,1))</f>
        <v>4.7</v>
      </c>
      <c r="AN70" s="175">
        <f t="shared" ref="AN70:AN101" si="100">ROUND((10-GEOMEAN(((10-G70)/10*9+1),((10-Y70)/10*9+1)))/9*10,1)</f>
        <v>1.7</v>
      </c>
      <c r="AO70" s="175">
        <f t="shared" ref="AO70:AO101" si="101">ROUND((10-GEOMEAN(((10-J70)/10*9+1),((10-AB70)/10*9+1)))/9*10,1)</f>
        <v>0</v>
      </c>
      <c r="AP70" s="175">
        <f t="shared" ref="AP70:AP101" si="102">ROUND((10-GEOMEAN(((10-K70)/10*9+1),((10-AC70)/10*9+1)))/9*10,1)</f>
        <v>4.3</v>
      </c>
      <c r="AQ70" s="174">
        <f t="shared" ref="AQ70:AQ101" si="103">ROUND(AVERAGE(AE70,AK70),1)</f>
        <v>0</v>
      </c>
      <c r="AR70" s="174">
        <f>IF('Indicator Data'!L70="No data","x",IF('Indicator Data'!BW70&lt;1000,"x",ROUND((IF('Indicator Data'!L70&gt;AR$3,10,IF('Indicator Data'!L70&lt;AR$4,0,10-(AR$3-'Indicator Data'!L70)/(AR$3-AR$4)*10))),1)))</f>
        <v>2.5</v>
      </c>
      <c r="AS70" s="175">
        <f t="shared" ref="AS70:AS101" si="104">ROUND(AVERAGE(AQ70,AR70),1)</f>
        <v>1.3</v>
      </c>
      <c r="AT70" s="176">
        <f>IF('Indicator Data'!M70="No data","x",ROUND(IF('Indicator Data'!M70=0,0,IF(LOG('Indicator Data'!M70)&gt;AT$3,10,IF(LOG('Indicator Data'!M70)&lt;AT$4,0,10-(AT$3-LOG('Indicator Data'!M70))/(AT$3-AT$4)*10))),1))</f>
        <v>8.9</v>
      </c>
      <c r="AU70" s="246">
        <f>IF(AT70="x","x",'Indicator Data'!M70/HLOOKUP('Indicator Data'!$M$3,'Population Data'!$C$3:$M$194,ROW()-4,FALSE))</f>
        <v>0.48288834379861795</v>
      </c>
      <c r="AV70" s="176">
        <f t="shared" ref="AV70:AV101" si="105">IF(AT70="x","x",ROUND(IF(AU70&gt;AV$3,10,IF(AU70&lt;AV$4,0,10-(AV$3-AU70)/(AV$3-AV$4)*10)),1))</f>
        <v>5.4</v>
      </c>
      <c r="AW70" s="172">
        <f t="shared" si="37"/>
        <v>7.6</v>
      </c>
      <c r="AX70" s="176">
        <f>IF('Indicator Data'!N70="No data","x",ROUND(IF('Indicator Data'!N70=0,0,IF(LOG('Indicator Data'!N70)&gt;AX$3,10,IF(LOG('Indicator Data'!N70)&lt;AX$4,0,10-(AX$3-LOG('Indicator Data'!N70))/(AX$3-AX$4)*10))),1))</f>
        <v>8</v>
      </c>
      <c r="AY70" s="246">
        <f>IF(AX70="x","x",'Indicator Data'!N70/HLOOKUP('Indicator Data'!$N$3,'Population Data'!$C$3:$M$194,ROW()-4,FALSE))</f>
        <v>1.7690117125078664E-2</v>
      </c>
      <c r="AZ70" s="176">
        <f t="shared" ref="AZ70:AZ101" si="106">IF(AX70="x","x",ROUND(IF(AY70&gt;AZ$3,10,IF(AY70&lt;AZ$4,0,10-(AZ$3-AY70)/(AZ$3-AZ$4)*10)),1))</f>
        <v>3.5</v>
      </c>
      <c r="BA70" s="172">
        <f t="shared" si="38"/>
        <v>6.2</v>
      </c>
      <c r="BB70" s="176">
        <f>IF('Indicator Data'!O70="No data","x",ROUND(IF('Indicator Data'!O70=0,0,IF(LOG('Indicator Data'!O70)&gt;BB$3,10,IF(LOG('Indicator Data'!O70)&lt;BB$4,0,10-(BB$3-LOG('Indicator Data'!O70))/(BB$3-BB$4)*10))),1))</f>
        <v>10</v>
      </c>
      <c r="BC70" s="246">
        <f>IF(BB70="x","x",'Indicator Data'!O70/HLOOKUP('Indicator Data'!$O$3,'Population Data'!$C$3:$M$194,ROW()-4,FALSE))</f>
        <v>0.34838698398350521</v>
      </c>
      <c r="BD70" s="176">
        <f t="shared" ref="BD70:BD101" si="107">IF(BB70="x","x",ROUND(IF(BC70&gt;BD$3,10,IF(BC70&lt;BD$4,0,10-(BD$3-BC70)/(BD$3-BD$4)*10)),1))</f>
        <v>10</v>
      </c>
      <c r="BE70" s="172">
        <f t="shared" si="39"/>
        <v>10</v>
      </c>
      <c r="BF70" s="176">
        <f>IF('Indicator Data'!P70="No data","x",ROUND(IF('Indicator Data'!P70=0,0,IF(LOG('Indicator Data'!P70)&gt;BF$3,10,IF(LOG('Indicator Data'!P70)&lt;BF$4,0,10-(BF$3-LOG('Indicator Data'!P70))/(BF$3-BF$4)*10))),1))</f>
        <v>7.4</v>
      </c>
      <c r="BG70" s="246">
        <f>IF(BF70="x","x",'Indicator Data'!P70/HLOOKUP('Indicator Data'!$P$3,'Population Data'!$C$3:$M$194,ROW()-4,FALSE))</f>
        <v>8.2987637100768712E-3</v>
      </c>
      <c r="BH70" s="176">
        <f t="shared" si="40"/>
        <v>5.8</v>
      </c>
      <c r="BI70" s="172">
        <f t="shared" si="41"/>
        <v>6.7</v>
      </c>
      <c r="BJ70" s="174">
        <f t="shared" si="42"/>
        <v>8.1</v>
      </c>
      <c r="BK70" s="176">
        <f>ROUND(IF('Indicator Data'!Q70=0,0,IF(LOG('Indicator Data'!Q70)&gt;BK$3,10,IF(LOG('Indicator Data'!Q70)&lt;BK$4,0,10-(BK$3-LOG('Indicator Data'!Q70))/(BK$3-BK$4)*10))),1)</f>
        <v>9.3000000000000007</v>
      </c>
      <c r="BL70" s="224">
        <f>IF(BK70="x","x",'Indicator Data'!Q70/HLOOKUP('Indicator Data'!$Q$3,'Population Data'!$C$3:$M$194,ROW()-4,FALSE))</f>
        <v>0.99999994249158985</v>
      </c>
      <c r="BM70" s="176">
        <f t="shared" ref="BM70:BM101" si="108">ROUND(IF(BL70&gt;BM$3,10,IF(BL70&lt;BM$4,0,10-(BM$3-BL70)/(BM$3-BM$4)*10)),1)</f>
        <v>10</v>
      </c>
      <c r="BN70" s="172">
        <f t="shared" ref="BN70:BN101" si="109">ROUND((10-GEOMEAN(((10-BM70)/10*9+1),((10-BK70)/10*9+1)))/9*10,1)</f>
        <v>9.6999999999999993</v>
      </c>
      <c r="BO70" s="176">
        <f>ROUND(IF('Indicator Data'!S70=0,0,IF(LOG('Indicator Data'!S70)&gt;BO$3,10,IF(LOG('Indicator Data'!S70)&lt;BO$4,0,10-(BO$3-LOG('Indicator Data'!S70))/(BO$3-BO$4)*10))),1)</f>
        <v>9.1</v>
      </c>
      <c r="BP70" s="246">
        <f>IF(BO70="x","x",'Indicator Data'!S70/HLOOKUP('Indicator Data'!$S$3,'Population Data'!$C$3:$M$194,ROW()-4,FALSE))</f>
        <v>0.70576811079294266</v>
      </c>
      <c r="BQ70" s="176">
        <f t="shared" ref="BQ70:BQ101" si="110">ROUND(IF(BP70&gt;BQ$3,10,IF(BP70&lt;BQ$4,0,10-(BQ$3-BP70)/(BQ$3-BQ$4)*10)),1)</f>
        <v>7.8</v>
      </c>
      <c r="BR70" s="172">
        <f t="shared" si="43"/>
        <v>8.5</v>
      </c>
      <c r="BS70" s="176">
        <f>ROUND(IF('Indicator Data'!T70=0,0,IF(LOG('Indicator Data'!T70)&gt;BS$3,10,IF(LOG('Indicator Data'!T70)&lt;BS$4,0,10-(BS$3-LOG('Indicator Data'!T70))/(BS$3-BS$4)*10))),1)</f>
        <v>9.3000000000000007</v>
      </c>
      <c r="BT70" s="173">
        <f>IF('Indicator Data'!T70/HLOOKUP('Indicator Data'!$T$3,'Population Data'!$C$3:$M$194,ROW()-4,FALSE)&gt;1,1,'Indicator Data'!T70/HLOOKUP('Indicator Data'!$T$3,'Population Data'!$C$3:$M$194,ROW()-4,FALSE))</f>
        <v>0.88904154815860659</v>
      </c>
      <c r="BU70" s="176">
        <f t="shared" ref="BU70:BU101" si="111">ROUND(IF(BT70&gt;BU$3,10,IF(BT70&lt;BU$4,0,10-(BU$3-BT70)/(BU$3-BU$4)*10)),1)</f>
        <v>8.9</v>
      </c>
      <c r="BV70" s="172">
        <f t="shared" si="44"/>
        <v>9.1</v>
      </c>
      <c r="BW70" s="176">
        <f>ROUND(IF('Indicator Data'!U70=0,0,IF(LOG('Indicator Data'!U70)&gt;BW$3,10,IF(LOG('Indicator Data'!U70)&lt;BW$4,0,10-(BW$3-LOG('Indicator Data'!U70))/(BW$3-BW$4)*10))),1)</f>
        <v>9.3000000000000007</v>
      </c>
      <c r="BX70" s="246">
        <f>IF(BW70="x","x",'Indicator Data'!U70/HLOOKUP('Indicator Data'!$U$3,'Population Data'!$C$3:$M$194,ROW()-4,FALSE))</f>
        <v>0.98883077408447906</v>
      </c>
      <c r="BY70" s="176">
        <f t="shared" ref="BY70:BY101" si="112">ROUND(IF(BX70&gt;BY$3,10,IF(BX70&lt;BY$4,0,10-(BY$3-BX70)/(BY$3-BY$4)*10)),1)</f>
        <v>9.9</v>
      </c>
      <c r="BZ70" s="172">
        <f t="shared" si="45"/>
        <v>9.6</v>
      </c>
      <c r="CA70" s="174">
        <f t="shared" ref="CA70:CA133" si="113">ROUND((10-GEOMEAN(((10-BV70)/10*9+1),((10-BN70)/10*9+1),((10-BR70)/10*9+1),((10-BZ70)/10*9+1)))/9*10,1)</f>
        <v>9.3000000000000007</v>
      </c>
      <c r="CB70" s="176">
        <f>IF('Indicator Data'!BN70="No data","x",ROUND(IF('Indicator Data'!BN70&gt;CB$3,0,IF('Indicator Data'!BN70&lt;CB$4,10,(CB$3-'Indicator Data'!BN70)/(CB$3-CB$4)*10)),1))</f>
        <v>7.9</v>
      </c>
      <c r="CC70" s="176">
        <f>IF('Indicator Data'!BO70="No data","x",ROUND(IF('Indicator Data'!BO70&gt;CC$3,0,IF('Indicator Data'!BO70&lt;CC$4,10,(CC$3-'Indicator Data'!BO70)/(CC$3-CC$4)*10)),1))</f>
        <v>1.9</v>
      </c>
      <c r="CD70" s="176">
        <f>IF('Indicator Data'!AA70="No data","x",ROUND(IF('Indicator Data'!AA70&gt;CD$3,0,IF('Indicator Data'!AA70&lt;CD$4,10,(CD$3-'Indicator Data'!AA70)/(CD$3-CD$4)*10)),1))</f>
        <v>5.8</v>
      </c>
      <c r="CE70" s="172">
        <f t="shared" ref="CE70:CE101" si="114">IF(AND(CC70="x",CB70="x",CD70="x"),"x",ROUND(AVERAGE(CB70:CD70),1))</f>
        <v>5.2</v>
      </c>
      <c r="CF70" s="176">
        <f>IF('Indicator Data'!V70="No data","x",ROUND(IF(LOG('Indicator Data'!V70)&gt;CF$3,10,IF(LOG('Indicator Data'!V70)&lt;CF$4,0,10-(CF$3-LOG('Indicator Data'!V70))/(CF$3-CF$4)*10)),1))</f>
        <v>7.2</v>
      </c>
      <c r="CG70" s="176">
        <f>IF('Indicator Data'!W70="No data","x",ROUND(IF('Indicator Data'!W70&gt;CG$3,10,IF('Indicator Data'!W70&lt;CG$4,0,10-(CG$3-'Indicator Data'!W70)/(CG$3-CG$4)*10)),1))</f>
        <v>5.9</v>
      </c>
      <c r="CH70" s="176">
        <f>IF('Indicator Data'!X70="No data","x",ROUND(IF('Indicator Data'!X70&gt;CH$3,10,IF('Indicator Data'!X70&lt;CH$4,0,10-(CH$3-'Indicator Data'!X70)/(CH$3-CH$4)*10)),1))</f>
        <v>5.9</v>
      </c>
      <c r="CI70" s="176">
        <f>IF('Indicator Data'!Y70="No data","x",ROUND(IF('Indicator Data'!Y70&gt;CI$3,10,IF('Indicator Data'!Y70&lt;CI$4,0,10-(CI$3-'Indicator Data'!Y70)/(CI$3-CI$4)*10)),1))</f>
        <v>4.5999999999999996</v>
      </c>
      <c r="CJ70" s="172">
        <f t="shared" si="46"/>
        <v>5.9</v>
      </c>
      <c r="CK70" s="174">
        <f t="shared" si="47"/>
        <v>5.7</v>
      </c>
      <c r="CL70" s="176">
        <f>IF('Indicator Data'!AD70="No data","x",ROUND(IF('Indicator Data'!AD70&gt;CL$3,10,IF('Indicator Data'!AD70&lt;CL$4,0,10-(CL$3-'Indicator Data'!AD70)/(CL$3-CL$4)*10)),1))</f>
        <v>3.7</v>
      </c>
      <c r="CM70" s="176">
        <f>IF('Indicator Data'!AE70="No data","x",ROUND(IF('Indicator Data'!AE70&gt;CM$3,10,IF('Indicator Data'!AE70&lt;CM$4,0,10-(CM$3-'Indicator Data'!AE70)/(CM$3-CM$4)*10)),1))</f>
        <v>4.9000000000000004</v>
      </c>
      <c r="CN70" s="172">
        <f t="shared" si="48"/>
        <v>5.4</v>
      </c>
      <c r="CO70" s="176">
        <f>IF('Indicator Data'!Z70="No data","x",ROUND(IF('Indicator Data'!Z70&gt;CO$3,10,IF('Indicator Data'!Z70&lt;CO$4,0,10-(CO$3-'Indicator Data'!Z70)/(CO$3-CO$4)*10)),1))</f>
        <v>5.7</v>
      </c>
      <c r="CP70" s="172">
        <f t="shared" si="49"/>
        <v>5.3</v>
      </c>
      <c r="CQ70" s="246">
        <f>IF('Indicator Data'!AB70="No data","x",'Indicator Data'!AB70/HLOOKUP('Indicator Date'!$AB68,'Population Data'!$C$3:$M$194,ROW()-4,FALSE))</f>
        <v>2.508084934211741E-5</v>
      </c>
      <c r="CR70" s="176">
        <f t="shared" ref="CR70:CR101" si="115">IF(CQ70="x","x",ROUND(IF(CQ70&gt;CR$3,0,IF(CQ70&lt;CR$4,10,(CR$3-CQ70)/(CR$3-CR$4)*10)),1))</f>
        <v>9.6999999999999993</v>
      </c>
      <c r="CS70" s="176">
        <f>IF('Indicator Data'!AC70="No data","x",ROUND(IF('Indicator Data'!AC70&gt;CS$3,0,IF('Indicator Data'!AC70&lt;CS$4,10,(CS$3-'Indicator Data'!AC70)/(CS$3-CS$4)*10)),1))</f>
        <v>6</v>
      </c>
      <c r="CT70" s="172">
        <f t="shared" si="50"/>
        <v>7.9</v>
      </c>
      <c r="CU70" s="174">
        <f t="shared" si="51"/>
        <v>6.2</v>
      </c>
      <c r="CV70" s="175">
        <f t="shared" ref="CV70:CV101" si="116">IF(BJ70="x",ROUND((10-GEOMEAN(((10-CU70)/10*9+1),((10-CA70)/10*9+1),((10-CK70)/10*9+1)))/9*10,1),ROUND((10-GEOMEAN(((10-BJ70)/10*9+1),((10-CU70)/10*9+1),((10-CA70)/10*9+1),((10-CK70)/10*9+1)))/9*10,1))</f>
        <v>7.6</v>
      </c>
      <c r="CW70" s="177">
        <f t="shared" ref="CW70:CW101" si="117">IF(ROUND(IF(AM70="x",(10-GEOMEAN(((10-AL70)/10*9+1),((10-CV70)/10*9+1),((10-AP70)/10*9+1),((10-AS70)/10*9+1),((10-AN70)/10*9+1),((10-AO70)/10*9+1)))/9*10,(10-GEOMEAN(((10-AL70)/10*9+1),((10-CV70)/10*9+1),((10-AP70)/10*9+1),((10-AM70)/10*9+1),((10-AN70)/10*9+1),((10-AO70)/10*9+1),((10-AS70)/10*9+1)))/9*10),1)=0,0.1,ROUND(IF(AM70="x",(10-GEOMEAN(((10-AL70)/10*9+1),((10-CV70)/10*9+1),((10-AP70)/10*9+1),((10-AS70)/10*9+1),((10-AN70)/10*9+1),((10-AO70)/10*9+1)))/9*10,(10-GEOMEAN(((10-AL70)/10*9+1),((10-CV70)/10*9+1),((10-AP70)/10*9+1),((10-AM70)/10*9+1),((10-AN70)/10*9+1),((10-AO70)/10*9+1),((10-AS70)/10*9+1)))/9*10),1))</f>
        <v>3.3</v>
      </c>
      <c r="CX70" s="175">
        <f>ROUND(IF('Indicator Data'!AF70=0,0,IF('Indicator Data'!AF70&gt;CX$3,10,IF('Indicator Data'!AF70&lt;CX$4,0,10-(CX$3-'Indicator Data'!AF70)/(CX$3-CX$4)*10))),1)</f>
        <v>3.2</v>
      </c>
      <c r="CY70" s="175">
        <f>(ROUND(IF('Indicator Data'!AG70=0,0,IF(LOG('Indicator Data'!AG70)&gt;CY$3,10,IF(LOG('Indicator Data'!AG70)&lt;CY$4,0,10-(CY$3-LOG('Indicator Data'!AG70))/(CY$3-CY$4)*10))),1))</f>
        <v>3.4</v>
      </c>
      <c r="CZ70" s="177">
        <f t="shared" si="52"/>
        <v>3.3</v>
      </c>
      <c r="DA70" s="11"/>
      <c r="DB70" s="22"/>
    </row>
    <row r="71" spans="1:106">
      <c r="A71" s="179" t="str">
        <f>'Indicator Data'!A71</f>
        <v>Greece</v>
      </c>
      <c r="B71" s="180" t="str">
        <f>'Indicator Data'!B71</f>
        <v>GRC</v>
      </c>
      <c r="C71" s="178">
        <f>ROUND(IF('Indicator Data'!C71=0,0.1,IF(LOG('Indicator Data'!C71)&gt;C$3,10,IF(LOG('Indicator Data'!C71)&lt;C$4,0,10-(C$3-LOG('Indicator Data'!C71))/(C$3-C$4)*10))),1)</f>
        <v>7.4</v>
      </c>
      <c r="D71" s="171">
        <f>ROUND(IF('Indicator Data'!D71=0,0.1,IF(LOG('Indicator Data'!D71)&gt;D$3,10,IF(LOG('Indicator Data'!D71)&lt;D$4,0,10-(D$3-LOG('Indicator Data'!D71))/(D$3-D$4)*10))),1)</f>
        <v>8</v>
      </c>
      <c r="E71" s="172">
        <f t="shared" si="85"/>
        <v>7.7</v>
      </c>
      <c r="F71" s="172">
        <f>(ROUND(IF('Indicator Data'!E71=0,0,IF(LOG('Indicator Data'!E71)&gt;F$3,10,IF(LOG('Indicator Data'!E71)&lt;F$4,0,10-(F$3-LOG('Indicator Data'!E71))/(F$3-F$4)*10))),1))</f>
        <v>4.0999999999999996</v>
      </c>
      <c r="G71" s="172">
        <f>ROUND(IF('Indicator Data'!F71=0,0,IF(LOG('Indicator Data'!F71)&gt;G$3,10,IF(LOG('Indicator Data'!F71)&lt;G$4,0,10-(G$3-LOG('Indicator Data'!F71))/(G$3-G$4)*10))),1)</f>
        <v>6.9</v>
      </c>
      <c r="H71" s="171">
        <f>ROUND(IF('Indicator Data'!G71=0,0,IF(LOG('Indicator Data'!G71)&gt;H$3,10,IF(LOG('Indicator Data'!G71)&lt;H$4,0,10-(H$3-LOG('Indicator Data'!G71))/(H$3-H$4)*10))),1)</f>
        <v>0</v>
      </c>
      <c r="I71" s="171">
        <f>ROUND(IF('Indicator Data'!H71=0,0,IF(LOG('Indicator Data'!H71)&gt;I$3,10,IF(LOG('Indicator Data'!H71)&lt;I$4,0,10-(I$3-LOG('Indicator Data'!H71))/(I$3-I$4)*10))),1)</f>
        <v>0</v>
      </c>
      <c r="J71" s="171">
        <f t="shared" si="86"/>
        <v>0</v>
      </c>
      <c r="K71" s="171">
        <f>ROUND(IF('Indicator Data'!I71=0,0,IF(LOG('Indicator Data'!I71)&gt;K$3,10,IF(LOG('Indicator Data'!I71)&lt;K$4,0,10-(K$3-LOG('Indicator Data'!I71))/(K$3-K$4)*10))),1)</f>
        <v>5.6</v>
      </c>
      <c r="L71" s="172">
        <f>ROUND(IF('Indicator Data'!J71=0,0,IF(LOG('Indicator Data'!J71)&gt;L$3,10,IF(LOG('Indicator Data'!J71)&lt;L$4,0,10-(L$3-LOG('Indicator Data'!J71))/(L$3-L$4)*10))),1)</f>
        <v>0</v>
      </c>
      <c r="M71" s="173">
        <f>'Indicator Data'!C71/HLOOKUP('Indicator Data'!$C$3,'Population Data'!$C$3:$M$194,ROW()-4,FALSE)</f>
        <v>1.9905584171582844E-3</v>
      </c>
      <c r="N71" s="173">
        <f>'Indicator Data'!D71/HLOOKUP('Indicator Data'!$D$3,'Population Data'!$C$3:$M$194,ROW()-4,FALSE)</f>
        <v>9.7052021668792314E-4</v>
      </c>
      <c r="O71" s="245">
        <f>'Indicator Data'!E71/HLOOKUP('Indicator Data'!$E$3,'Population Data'!$C$3:$M$194,ROW()-4,FALSE)</f>
        <v>8.9284636423682287E-4</v>
      </c>
      <c r="P71" s="173">
        <f>'Indicator Data'!F71/HLOOKUP('Indicator Data'!$F$3,'Population Data'!$C$3:$M$194,ROW()-4,FALSE)</f>
        <v>1.3467937926355097E-5</v>
      </c>
      <c r="Q71" s="173">
        <f>'Indicator Data'!G71/HLOOKUP('Indicator Data'!$G$3,'Population Data'!$C$3:$M$194,ROW()-4,FALSE)</f>
        <v>0</v>
      </c>
      <c r="R71" s="173">
        <f>'Indicator Data'!H71/HLOOKUP('Indicator Data'!$H$3,'Population Data'!$C$3:$M$194,ROW()-4,FALSE)</f>
        <v>0</v>
      </c>
      <c r="S71" s="173">
        <f>'Indicator Data'!I71/HLOOKUP('Indicator Data'!$I$3,'Population Data'!$C$3:$M$194,ROW()-4,FALSE)</f>
        <v>4.9818633491022278E-4</v>
      </c>
      <c r="T71" s="173">
        <f>'Indicator Data'!J71/HLOOKUP('Indicator Date'!$J69,'Population Data'!$C$3:$M$194,ROW()-4,FALSE)</f>
        <v>0</v>
      </c>
      <c r="U71" s="171">
        <f t="shared" si="87"/>
        <v>10</v>
      </c>
      <c r="V71" s="171">
        <f t="shared" si="88"/>
        <v>4.9000000000000004</v>
      </c>
      <c r="W71" s="172">
        <f t="shared" si="89"/>
        <v>8.5</v>
      </c>
      <c r="X71" s="172">
        <f t="shared" ref="X71:X134" si="118">ROUND(IF(O71=0,0,IF(LOG(O71)&gt;X$3,10,IF(LOG(O71)&lt;=X$4,0,10-(X$3-LOG(O71))/(X$3-X$4)*10))),1)</f>
        <v>3.5</v>
      </c>
      <c r="Y71" s="172">
        <f t="shared" ref="Y71:Y134" si="119">ROUND(IF(P71=0,0,IF(LOG(P71)&gt;Y$3,10,IF(LOG(P71)&lt;=Y$4,0,10-(Y$3-LOG(P71))/(Y$3-Y$4)*10))),1)</f>
        <v>7.5</v>
      </c>
      <c r="Z71" s="171">
        <f t="shared" si="90"/>
        <v>0</v>
      </c>
      <c r="AA71" s="171">
        <f t="shared" si="90"/>
        <v>0</v>
      </c>
      <c r="AB71" s="171">
        <f t="shared" si="91"/>
        <v>0</v>
      </c>
      <c r="AC71" s="172">
        <f t="shared" ref="AC71:AC134" si="120">ROUND(IF(S71=0,0,IF(LOG(S71)&gt;AC$3,10,IF(LOG(S71)&lt;=AC$4,0,10-(AC$3-LOG(S71))/(AC$3-AC$4)*10))),1)</f>
        <v>4.4000000000000004</v>
      </c>
      <c r="AD71" s="172">
        <f t="shared" ref="AD71:AD134" si="121">ROUND(IF(T71&gt;AD$3,10,IF(T71&lt;AD$4,0,10-(AD$3-T71)/(AD$3-AD$4)*10)),1)</f>
        <v>0</v>
      </c>
      <c r="AE71" s="171">
        <f>ROUND(IF('Indicator Data'!K71=0,0,IF('Indicator Data'!K71&gt;AE$3,10,IF('Indicator Data'!K71&lt;AE$4,0,10-(AE$3-'Indicator Data'!K71)/(AE$3-AE$4)*10))),1)</f>
        <v>1</v>
      </c>
      <c r="AF71" s="174">
        <f t="shared" si="92"/>
        <v>8.6999999999999993</v>
      </c>
      <c r="AG71" s="174">
        <f t="shared" si="93"/>
        <v>6.5</v>
      </c>
      <c r="AH71" s="172">
        <f t="shared" si="94"/>
        <v>0</v>
      </c>
      <c r="AI71" s="172">
        <f t="shared" si="95"/>
        <v>0</v>
      </c>
      <c r="AJ71" s="174">
        <f t="shared" si="96"/>
        <v>0</v>
      </c>
      <c r="AK71" s="172">
        <f t="shared" si="97"/>
        <v>0</v>
      </c>
      <c r="AL71" s="175">
        <f t="shared" si="98"/>
        <v>8.1</v>
      </c>
      <c r="AM71" s="175">
        <f t="shared" si="99"/>
        <v>3.8</v>
      </c>
      <c r="AN71" s="175">
        <f t="shared" si="100"/>
        <v>7.2</v>
      </c>
      <c r="AO71" s="175">
        <f t="shared" si="101"/>
        <v>0</v>
      </c>
      <c r="AP71" s="175">
        <f t="shared" si="102"/>
        <v>5</v>
      </c>
      <c r="AQ71" s="174">
        <f t="shared" si="103"/>
        <v>0.5</v>
      </c>
      <c r="AR71" s="174">
        <f>IF('Indicator Data'!L71="No data","x",IF('Indicator Data'!BW71&lt;1000,"x",ROUND((IF('Indicator Data'!L71&gt;AR$3,10,IF('Indicator Data'!L71&lt;AR$4,0,10-(AR$3-'Indicator Data'!L71)/(AR$3-AR$4)*10))),1)))</f>
        <v>3.3</v>
      </c>
      <c r="AS71" s="175">
        <f t="shared" si="104"/>
        <v>1.9</v>
      </c>
      <c r="AT71" s="176">
        <f>IF('Indicator Data'!M71="No data","x",ROUND(IF('Indicator Data'!M71=0,0,IF(LOG('Indicator Data'!M71)&gt;AT$3,10,IF(LOG('Indicator Data'!M71)&lt;AT$4,0,10-(AT$3-LOG('Indicator Data'!M71))/(AT$3-AT$4)*10))),1))</f>
        <v>8.4</v>
      </c>
      <c r="AU71" s="246">
        <f>IF(AT71="x","x",'Indicator Data'!M71/HLOOKUP('Indicator Data'!$M$3,'Population Data'!$C$3:$M$194,ROW()-4,FALSE))</f>
        <v>0.71267509939122875</v>
      </c>
      <c r="AV71" s="176">
        <f t="shared" si="105"/>
        <v>7.9</v>
      </c>
      <c r="AW71" s="172">
        <f t="shared" ref="AW71:AW134" si="122">IF(AND(AT71="x",AV71="x"),"x",ROUND((10-GEOMEAN(((10-AT71)/10*9+1),((10-AV71)/10*9+1)))/9*10,1))</f>
        <v>8.1999999999999993</v>
      </c>
      <c r="AX71" s="176" t="str">
        <f>IF('Indicator Data'!N71="No data","x",ROUND(IF('Indicator Data'!N71=0,0,IF(LOG('Indicator Data'!N71)&gt;AX$3,10,IF(LOG('Indicator Data'!N71)&lt;AX$4,0,10-(AX$3-LOG('Indicator Data'!N71))/(AX$3-AX$4)*10))),1))</f>
        <v>x</v>
      </c>
      <c r="AY71" s="246" t="str">
        <f>IF(AX71="x","x",'Indicator Data'!N71/HLOOKUP('Indicator Data'!$N$3,'Population Data'!$C$3:$M$194,ROW()-4,FALSE))</f>
        <v>x</v>
      </c>
      <c r="AZ71" s="176" t="str">
        <f t="shared" si="106"/>
        <v>x</v>
      </c>
      <c r="BA71" s="172" t="str">
        <f t="shared" ref="BA71:BA134" si="123">IF(AND(AX71="x",AZ71="x"),"x",ROUND((10-GEOMEAN(((10-AX71)/10*9+1),((10-AZ71)/10*9+1)))/9*10,1))</f>
        <v>x</v>
      </c>
      <c r="BB71" s="176" t="str">
        <f>IF('Indicator Data'!O71="No data","x",ROUND(IF('Indicator Data'!O71=0,0,IF(LOG('Indicator Data'!O71)&gt;BB$3,10,IF(LOG('Indicator Data'!O71)&lt;BB$4,0,10-(BB$3-LOG('Indicator Data'!O71))/(BB$3-BB$4)*10))),1))</f>
        <v>x</v>
      </c>
      <c r="BC71" s="246" t="str">
        <f>IF(BB71="x","x",'Indicator Data'!O71/HLOOKUP('Indicator Data'!$O$3,'Population Data'!$C$3:$M$194,ROW()-4,FALSE))</f>
        <v>x</v>
      </c>
      <c r="BD71" s="176" t="str">
        <f t="shared" si="107"/>
        <v>x</v>
      </c>
      <c r="BE71" s="172" t="str">
        <f t="shared" ref="BE71:BE134" si="124">IF(AND(BB71="x",BD71="x"),"x",ROUND((10-GEOMEAN(((10-BB71)/10*9+1),((10-BD71)/10*9+1)))/9*10,1))</f>
        <v>x</v>
      </c>
      <c r="BF71" s="176" t="str">
        <f>IF('Indicator Data'!P71="No data","x",ROUND(IF('Indicator Data'!P71=0,0,IF(LOG('Indicator Data'!P71)&gt;BF$3,10,IF(LOG('Indicator Data'!P71)&lt;BF$4,0,10-(BF$3-LOG('Indicator Data'!P71))/(BF$3-BF$4)*10))),1))</f>
        <v>x</v>
      </c>
      <c r="BG71" s="246" t="str">
        <f>IF(BF71="x","x",'Indicator Data'!P71/HLOOKUP('Indicator Data'!$P$3,'Population Data'!$C$3:$M$194,ROW()-4,FALSE))</f>
        <v>x</v>
      </c>
      <c r="BH71" s="176" t="str">
        <f t="shared" ref="BH71:BH134" si="125">IF(BG71="x","x",ROUND(IF(BG71=0,0,IF(LOG(BG71)&gt;BH$3,10,IF(LOG(BG71)&lt;BH$4,0,10-(BH$3-LOG(BG71))/(BH$3-BH$4)*10))),1))</f>
        <v>x</v>
      </c>
      <c r="BI71" s="172" t="str">
        <f t="shared" ref="BI71:BI134" si="126">IF(AND(BF71="x",BH71="x"),"x",ROUND((10-GEOMEAN(((10-BF71)/10*9+1),((10-BH71)/10*9+1)))/9*10,1))</f>
        <v>x</v>
      </c>
      <c r="BJ71" s="174">
        <f t="shared" ref="BJ71:BJ134" si="127">IF(AND(BA71="x",BE71="x",BI71="x",AW71="x"),"x",IF(AND(BA71="x",BE71="x",BI71="x"),AW71,ROUND((10-GEOMEAN(((10-AW71)/10*9+1),((10-BA71)/10*9+1),((10-BE71)/10*9+1),((10-BI71)/10*9+1)))/9*10,1)))</f>
        <v>8.1999999999999993</v>
      </c>
      <c r="BK71" s="176">
        <f>ROUND(IF('Indicator Data'!Q71=0,0,IF(LOG('Indicator Data'!Q71)&gt;BK$3,10,IF(LOG('Indicator Data'!Q71)&lt;BK$4,0,10-(BK$3-LOG('Indicator Data'!Q71))/(BK$3-BK$4)*10))),1)</f>
        <v>0</v>
      </c>
      <c r="BL71" s="224">
        <f>IF(BK71="x","x",'Indicator Data'!Q71/HLOOKUP('Indicator Data'!$Q$3,'Population Data'!$C$3:$M$194,ROW()-4,FALSE))</f>
        <v>0</v>
      </c>
      <c r="BM71" s="176">
        <f t="shared" si="108"/>
        <v>0</v>
      </c>
      <c r="BN71" s="172">
        <f t="shared" si="109"/>
        <v>0</v>
      </c>
      <c r="BO71" s="176">
        <f>ROUND(IF('Indicator Data'!S71=0,0,IF(LOG('Indicator Data'!S71)&gt;BO$3,10,IF(LOG('Indicator Data'!S71)&lt;BO$4,0,10-(BO$3-LOG('Indicator Data'!S71))/(BO$3-BO$4)*10))),1)</f>
        <v>0</v>
      </c>
      <c r="BP71" s="246">
        <f>IF(BO71="x","x",'Indicator Data'!S71/HLOOKUP('Indicator Data'!$S$3,'Population Data'!$C$3:$M$194,ROW()-4,FALSE))</f>
        <v>0</v>
      </c>
      <c r="BQ71" s="176">
        <f t="shared" si="110"/>
        <v>0</v>
      </c>
      <c r="BR71" s="172">
        <f t="shared" ref="BR71:BR134" si="128">ROUND((10-GEOMEAN(((10-BO71)/10*9+1),((10-BQ71)/10*9+1)))/9*10,1)</f>
        <v>0</v>
      </c>
      <c r="BS71" s="176">
        <f>ROUND(IF('Indicator Data'!T71=0,0,IF(LOG('Indicator Data'!T71)&gt;BS$3,10,IF(LOG('Indicator Data'!T71)&lt;BS$4,0,10-(BS$3-LOG('Indicator Data'!T71))/(BS$3-BS$4)*10))),1)</f>
        <v>8</v>
      </c>
      <c r="BT71" s="173">
        <f>IF('Indicator Data'!T71/HLOOKUP('Indicator Data'!$T$3,'Population Data'!$C$3:$M$194,ROW()-4,FALSE)&gt;1,1,'Indicator Data'!T71/HLOOKUP('Indicator Data'!$T$3,'Population Data'!$C$3:$M$194,ROW()-4,FALSE))</f>
        <v>0.41873781875077648</v>
      </c>
      <c r="BU71" s="176">
        <f t="shared" si="111"/>
        <v>4.2</v>
      </c>
      <c r="BV71" s="172">
        <f t="shared" ref="BV71:BV134" si="129">ROUND((10-GEOMEAN(((10-BS71)/10*9+1),((10-BU71)/10*9+1)))/9*10,1)</f>
        <v>6.5</v>
      </c>
      <c r="BW71" s="176">
        <f>ROUND(IF('Indicator Data'!U71=0,0,IF(LOG('Indicator Data'!U71)&gt;BW$3,10,IF(LOG('Indicator Data'!U71)&lt;BW$4,0,10-(BW$3-LOG('Indicator Data'!U71))/(BW$3-BW$4)*10))),1)</f>
        <v>6.3</v>
      </c>
      <c r="BX71" s="246">
        <f>IF(BW71="x","x",'Indicator Data'!U71/HLOOKUP('Indicator Data'!$U$3,'Population Data'!$C$3:$M$194,ROW()-4,FALSE))</f>
        <v>2.3750777403928284E-2</v>
      </c>
      <c r="BY71" s="176">
        <f t="shared" si="112"/>
        <v>0.2</v>
      </c>
      <c r="BZ71" s="172">
        <f t="shared" ref="BZ71:BZ134" si="130">ROUND((10-GEOMEAN(((10-BW71)/10*9+1),((10-BY71)/10*9+1)))/9*10,1)</f>
        <v>3.9</v>
      </c>
      <c r="CA71" s="174">
        <f t="shared" si="113"/>
        <v>3.1</v>
      </c>
      <c r="CB71" s="176">
        <f>IF('Indicator Data'!BN71="No data","x",ROUND(IF('Indicator Data'!BN71&gt;CB$3,0,IF('Indicator Data'!BN71&lt;CB$4,10,(CB$3-'Indicator Data'!BN71)/(CB$3-CB$4)*10)),1))</f>
        <v>0.1</v>
      </c>
      <c r="CC71" s="176">
        <f>IF('Indicator Data'!BO71="No data","x",ROUND(IF('Indicator Data'!BO71&gt;CC$3,0,IF('Indicator Data'!BO71&lt;CC$4,10,(CC$3-'Indicator Data'!BO71)/(CC$3-CC$4)*10)),1))</f>
        <v>0</v>
      </c>
      <c r="CD71" s="176" t="str">
        <f>IF('Indicator Data'!AA71="No data","x",ROUND(IF('Indicator Data'!AA71&gt;CD$3,0,IF('Indicator Data'!AA71&lt;CD$4,10,(CD$3-'Indicator Data'!AA71)/(CD$3-CD$4)*10)),1))</f>
        <v>x</v>
      </c>
      <c r="CE71" s="172">
        <f t="shared" si="114"/>
        <v>0.1</v>
      </c>
      <c r="CF71" s="176">
        <f>IF('Indicator Data'!V71="No data","x",ROUND(IF(LOG('Indicator Data'!V71)&gt;CF$3,10,IF(LOG('Indicator Data'!V71)&lt;CF$4,0,10-(CF$3-LOG('Indicator Data'!V71))/(CF$3-CF$4)*10)),1))</f>
        <v>6.4</v>
      </c>
      <c r="CG71" s="176">
        <f>IF('Indicator Data'!W71="No data","x",ROUND(IF('Indicator Data'!W71&gt;CG$3,10,IF('Indicator Data'!W71&lt;CG$4,0,10-(CG$3-'Indicator Data'!W71)/(CG$3-CG$4)*10)),1))</f>
        <v>0</v>
      </c>
      <c r="CH71" s="176">
        <f>IF('Indicator Data'!X71="No data","x",ROUND(IF('Indicator Data'!X71&gt;CH$3,10,IF('Indicator Data'!X71&lt;CH$4,0,10-(CH$3-'Indicator Data'!X71)/(CH$3-CH$4)*10)),1))</f>
        <v>8.1</v>
      </c>
      <c r="CI71" s="176">
        <f>IF('Indicator Data'!Y71="No data","x",ROUND(IF('Indicator Data'!Y71&gt;CI$3,10,IF('Indicator Data'!Y71&lt;CI$4,0,10-(CI$3-'Indicator Data'!Y71)/(CI$3-CI$4)*10)),1))</f>
        <v>1.4</v>
      </c>
      <c r="CJ71" s="172">
        <f t="shared" ref="CJ71:CJ134" si="131">ROUND(AVERAGE(CF71:CI71),1)</f>
        <v>4</v>
      </c>
      <c r="CK71" s="174">
        <f t="shared" ref="CK71:CK134" si="132">ROUND(AVERAGE(CE71,CJ71,CJ71),1)</f>
        <v>2.7</v>
      </c>
      <c r="CL71" s="176" t="str">
        <f>IF('Indicator Data'!AD71="No data","x",ROUND(IF('Indicator Data'!AD71&gt;CL$3,10,IF('Indicator Data'!AD71&lt;CL$4,0,10-(CL$3-'Indicator Data'!AD71)/(CL$3-CL$4)*10)),1))</f>
        <v>x</v>
      </c>
      <c r="CM71" s="176">
        <f>IF('Indicator Data'!AE71="No data","x",ROUND(IF('Indicator Data'!AE71&gt;CM$3,10,IF('Indicator Data'!AE71&lt;CM$4,0,10-(CM$3-'Indicator Data'!AE71)/(CM$3-CM$4)*10)),1))</f>
        <v>0</v>
      </c>
      <c r="CN71" s="172">
        <f t="shared" ref="CN71:CN134" si="133">ROUND(AVERAGE(CF71,CG71,CH71,CI71,CL71,CM71),1)</f>
        <v>3.2</v>
      </c>
      <c r="CO71" s="176">
        <f>IF('Indicator Data'!Z71="No data","x",ROUND(IF('Indicator Data'!Z71&gt;CO$3,10,IF('Indicator Data'!Z71&lt;CO$4,0,10-(CO$3-'Indicator Data'!Z71)/(CO$3-CO$4)*10)),1))</f>
        <v>0</v>
      </c>
      <c r="CP71" s="172">
        <f t="shared" ref="CP71:CP134" si="134">IF(AND(CC71="x",CB71="x",CD71="x"),"x",ROUND(AVERAGE(CB71:CD71,CO71),1))</f>
        <v>0</v>
      </c>
      <c r="CQ71" s="246">
        <f>IF('Indicator Data'!AB71="No data","x",'Indicator Data'!AB71/HLOOKUP('Indicator Date'!$AB69,'Population Data'!$C$3:$M$194,ROW()-4,FALSE))</f>
        <v>9.4941619694778427E-5</v>
      </c>
      <c r="CR71" s="176">
        <f t="shared" si="115"/>
        <v>9.1</v>
      </c>
      <c r="CS71" s="176">
        <f>IF('Indicator Data'!AC71="No data","x",ROUND(IF('Indicator Data'!AC71&gt;CS$3,0,IF('Indicator Data'!AC71&lt;CS$4,10,(CS$3-'Indicator Data'!AC71)/(CS$3-CS$4)*10)),1))</f>
        <v>2</v>
      </c>
      <c r="CT71" s="172">
        <f t="shared" ref="CT71:CT134" si="135">IF(AND(CR71="x",CS71="x"),"x",ROUND(AVERAGE(CR71:CS71),1))</f>
        <v>5.6</v>
      </c>
      <c r="CU71" s="174">
        <f t="shared" ref="CU71:CU134" si="136">ROUND(AVERAGE(CP71,CT71,CN71),1)</f>
        <v>2.9</v>
      </c>
      <c r="CV71" s="175">
        <f t="shared" si="116"/>
        <v>4.8</v>
      </c>
      <c r="CW71" s="177">
        <f t="shared" si="117"/>
        <v>4.9000000000000004</v>
      </c>
      <c r="CX71" s="175">
        <f>ROUND(IF('Indicator Data'!AF71=0,0,IF('Indicator Data'!AF71&gt;CX$3,10,IF('Indicator Data'!AF71&lt;CX$4,0,10-(CX$3-'Indicator Data'!AF71)/(CX$3-CX$4)*10))),1)</f>
        <v>0.1</v>
      </c>
      <c r="CY71" s="175">
        <f>(ROUND(IF('Indicator Data'!AG71=0,0,IF(LOG('Indicator Data'!AG71)&gt;CY$3,10,IF(LOG('Indicator Data'!AG71)&lt;CY$4,0,10-(CY$3-LOG('Indicator Data'!AG71))/(CY$3-CY$4)*10))),1))</f>
        <v>0</v>
      </c>
      <c r="CZ71" s="177">
        <f t="shared" ref="CZ71:CZ134" si="137">ROUND((10-GEOMEAN(((10-CX71)/10*9+1),((10-CY71)/10*9+1)))/9*10,1)</f>
        <v>0.1</v>
      </c>
      <c r="DA71" s="11"/>
      <c r="DB71" s="22"/>
    </row>
    <row r="72" spans="1:106">
      <c r="A72" s="179" t="str">
        <f>'Indicator Data'!A72</f>
        <v>Grenada</v>
      </c>
      <c r="B72" s="180" t="str">
        <f>'Indicator Data'!B72</f>
        <v>GRD</v>
      </c>
      <c r="C72" s="178">
        <f>ROUND(IF('Indicator Data'!C72=0,0.1,IF(LOG('Indicator Data'!C72)&gt;C$3,10,IF(LOG('Indicator Data'!C72)&lt;C$4,0,10-(C$3-LOG('Indicator Data'!C72))/(C$3-C$4)*10))),1)</f>
        <v>1.7</v>
      </c>
      <c r="D72" s="171">
        <f>ROUND(IF('Indicator Data'!D72=0,0.1,IF(LOG('Indicator Data'!D72)&gt;D$3,10,IF(LOG('Indicator Data'!D72)&lt;D$4,0,10-(D$3-LOG('Indicator Data'!D72))/(D$3-D$4)*10))),1)</f>
        <v>0.1</v>
      </c>
      <c r="E72" s="172">
        <f t="shared" si="85"/>
        <v>0.9</v>
      </c>
      <c r="F72" s="172">
        <f>(ROUND(IF('Indicator Data'!E72=0,0,IF(LOG('Indicator Data'!E72)&gt;F$3,10,IF(LOG('Indicator Data'!E72)&lt;F$4,0,10-(F$3-LOG('Indicator Data'!E72))/(F$3-F$4)*10))),1))</f>
        <v>0</v>
      </c>
      <c r="G72" s="172">
        <f>ROUND(IF('Indicator Data'!F72=0,0,IF(LOG('Indicator Data'!F72)&gt;G$3,10,IF(LOG('Indicator Data'!F72)&lt;G$4,0,10-(G$3-LOG('Indicator Data'!F72))/(G$3-G$4)*10))),1)</f>
        <v>0</v>
      </c>
      <c r="H72" s="171">
        <f>ROUND(IF('Indicator Data'!G72=0,0,IF(LOG('Indicator Data'!G72)&gt;H$3,10,IF(LOG('Indicator Data'!G72)&lt;H$4,0,10-(H$3-LOG('Indicator Data'!G72))/(H$3-H$4)*10))),1)</f>
        <v>5.0999999999999996</v>
      </c>
      <c r="I72" s="171">
        <f>ROUND(IF('Indicator Data'!H72=0,0,IF(LOG('Indicator Data'!H72)&gt;I$3,10,IF(LOG('Indicator Data'!H72)&lt;I$4,0,10-(I$3-LOG('Indicator Data'!H72))/(I$3-I$4)*10))),1)</f>
        <v>6.2</v>
      </c>
      <c r="J72" s="171">
        <f t="shared" si="86"/>
        <v>5.7</v>
      </c>
      <c r="K72" s="171">
        <f>ROUND(IF('Indicator Data'!I72=0,0,IF(LOG('Indicator Data'!I72)&gt;K$3,10,IF(LOG('Indicator Data'!I72)&lt;K$4,0,10-(K$3-LOG('Indicator Data'!I72))/(K$3-K$4)*10))),1)</f>
        <v>0.8</v>
      </c>
      <c r="L72" s="172">
        <f>ROUND(IF('Indicator Data'!J72=0,0,IF(LOG('Indicator Data'!J72)&gt;L$3,10,IF(LOG('Indicator Data'!J72)&lt;L$4,0,10-(L$3-LOG('Indicator Data'!J72))/(L$3-L$4)*10))),1)</f>
        <v>0</v>
      </c>
      <c r="M72" s="173">
        <f>'Indicator Data'!C72/HLOOKUP('Indicator Data'!$C$3,'Population Data'!$C$3:$M$194,ROW()-4,FALSE)</f>
        <v>1.6184936120342927E-3</v>
      </c>
      <c r="N72" s="173">
        <f>'Indicator Data'!D72/HLOOKUP('Indicator Data'!$D$3,'Population Data'!$C$3:$M$194,ROW()-4,FALSE)</f>
        <v>0</v>
      </c>
      <c r="O72" s="245">
        <f>'Indicator Data'!E72/HLOOKUP('Indicator Data'!$E$3,'Population Data'!$C$3:$M$194,ROW()-4,FALSE)</f>
        <v>0</v>
      </c>
      <c r="P72" s="173">
        <f>'Indicator Data'!F72/HLOOKUP('Indicator Data'!$F$3,'Population Data'!$C$3:$M$194,ROW()-4,FALSE)</f>
        <v>0</v>
      </c>
      <c r="Q72" s="173">
        <f>'Indicator Data'!G72/HLOOKUP('Indicator Data'!$G$3,'Population Data'!$C$3:$M$194,ROW()-4,FALSE)</f>
        <v>7.3931538864304466E-2</v>
      </c>
      <c r="R72" s="173">
        <f>'Indicator Data'!H72/HLOOKUP('Indicator Data'!$H$3,'Population Data'!$C$3:$M$194,ROW()-4,FALSE)</f>
        <v>6.4939867948758051E-3</v>
      </c>
      <c r="S72" s="173">
        <f>'Indicator Data'!I72/HLOOKUP('Indicator Data'!$I$3,'Population Data'!$C$3:$M$194,ROW()-4,FALSE)</f>
        <v>3.5002245746646132E-4</v>
      </c>
      <c r="T72" s="173">
        <f>'Indicator Data'!J72/HLOOKUP('Indicator Date'!$J70,'Population Data'!$C$3:$M$194,ROW()-4,FALSE)</f>
        <v>0</v>
      </c>
      <c r="U72" s="171">
        <f t="shared" si="87"/>
        <v>8.1</v>
      </c>
      <c r="V72" s="171">
        <f t="shared" si="88"/>
        <v>0</v>
      </c>
      <c r="W72" s="172">
        <f t="shared" si="89"/>
        <v>5.3</v>
      </c>
      <c r="X72" s="172">
        <f t="shared" si="118"/>
        <v>0</v>
      </c>
      <c r="Y72" s="172">
        <f t="shared" si="119"/>
        <v>0</v>
      </c>
      <c r="Z72" s="171">
        <f t="shared" si="90"/>
        <v>8.1999999999999993</v>
      </c>
      <c r="AA72" s="171">
        <f t="shared" si="90"/>
        <v>3.2</v>
      </c>
      <c r="AB72" s="171">
        <f t="shared" si="91"/>
        <v>6.3</v>
      </c>
      <c r="AC72" s="172">
        <f t="shared" si="120"/>
        <v>3.9</v>
      </c>
      <c r="AD72" s="172">
        <f t="shared" si="121"/>
        <v>0</v>
      </c>
      <c r="AE72" s="171">
        <f>ROUND(IF('Indicator Data'!K72=0,0,IF('Indicator Data'!K72&gt;AE$3,10,IF('Indicator Data'!K72&lt;AE$4,0,10-(AE$3-'Indicator Data'!K72)/(AE$3-AE$4)*10))),1)</f>
        <v>1</v>
      </c>
      <c r="AF72" s="174">
        <f t="shared" si="92"/>
        <v>4.9000000000000004</v>
      </c>
      <c r="AG72" s="174">
        <f t="shared" si="93"/>
        <v>0.1</v>
      </c>
      <c r="AH72" s="172">
        <f t="shared" si="94"/>
        <v>6.7</v>
      </c>
      <c r="AI72" s="172">
        <f t="shared" si="95"/>
        <v>4.7</v>
      </c>
      <c r="AJ72" s="174">
        <f t="shared" si="96"/>
        <v>5.8</v>
      </c>
      <c r="AK72" s="172">
        <f t="shared" si="97"/>
        <v>0</v>
      </c>
      <c r="AL72" s="175">
        <f t="shared" si="98"/>
        <v>3.4</v>
      </c>
      <c r="AM72" s="175">
        <f t="shared" si="99"/>
        <v>0</v>
      </c>
      <c r="AN72" s="175">
        <f t="shared" si="100"/>
        <v>0</v>
      </c>
      <c r="AO72" s="175">
        <f t="shared" si="101"/>
        <v>6</v>
      </c>
      <c r="AP72" s="175">
        <f t="shared" si="102"/>
        <v>2.5</v>
      </c>
      <c r="AQ72" s="174">
        <f t="shared" si="103"/>
        <v>0.5</v>
      </c>
      <c r="AR72" s="174" t="str">
        <f>IF('Indicator Data'!L72="No data","x",IF('Indicator Data'!BW72&lt;1000,"x",ROUND((IF('Indicator Data'!L72&gt;AR$3,10,IF('Indicator Data'!L72&lt;AR$4,0,10-(AR$3-'Indicator Data'!L72)/(AR$3-AR$4)*10))),1)))</f>
        <v>x</v>
      </c>
      <c r="AS72" s="175">
        <f t="shared" si="104"/>
        <v>0.5</v>
      </c>
      <c r="AT72" s="176" t="str">
        <f>IF('Indicator Data'!M72="No data","x",ROUND(IF('Indicator Data'!M72=0,0,IF(LOG('Indicator Data'!M72)&gt;AT$3,10,IF(LOG('Indicator Data'!M72)&lt;AT$4,0,10-(AT$3-LOG('Indicator Data'!M72))/(AT$3-AT$4)*10))),1))</f>
        <v>x</v>
      </c>
      <c r="AU72" s="246" t="str">
        <f>IF(AT72="x","x",'Indicator Data'!M72/HLOOKUP('Indicator Data'!$M$3,'Population Data'!$C$3:$M$194,ROW()-4,FALSE))</f>
        <v>x</v>
      </c>
      <c r="AV72" s="176" t="str">
        <f t="shared" si="105"/>
        <v>x</v>
      </c>
      <c r="AW72" s="172" t="str">
        <f t="shared" si="122"/>
        <v>x</v>
      </c>
      <c r="AX72" s="176" t="str">
        <f>IF('Indicator Data'!N72="No data","x",ROUND(IF('Indicator Data'!N72=0,0,IF(LOG('Indicator Data'!N72)&gt;AX$3,10,IF(LOG('Indicator Data'!N72)&lt;AX$4,0,10-(AX$3-LOG('Indicator Data'!N72))/(AX$3-AX$4)*10))),1))</f>
        <v>x</v>
      </c>
      <c r="AY72" s="246" t="str">
        <f>IF(AX72="x","x",'Indicator Data'!N72/HLOOKUP('Indicator Data'!$N$3,'Population Data'!$C$3:$M$194,ROW()-4,FALSE))</f>
        <v>x</v>
      </c>
      <c r="AZ72" s="176" t="str">
        <f t="shared" si="106"/>
        <v>x</v>
      </c>
      <c r="BA72" s="172" t="str">
        <f t="shared" si="123"/>
        <v>x</v>
      </c>
      <c r="BB72" s="176" t="str">
        <f>IF('Indicator Data'!O72="No data","x",ROUND(IF('Indicator Data'!O72=0,0,IF(LOG('Indicator Data'!O72)&gt;BB$3,10,IF(LOG('Indicator Data'!O72)&lt;BB$4,0,10-(BB$3-LOG('Indicator Data'!O72))/(BB$3-BB$4)*10))),1))</f>
        <v>x</v>
      </c>
      <c r="BC72" s="246" t="str">
        <f>IF(BB72="x","x",'Indicator Data'!O72/HLOOKUP('Indicator Data'!$O$3,'Population Data'!$C$3:$M$194,ROW()-4,FALSE))</f>
        <v>x</v>
      </c>
      <c r="BD72" s="176" t="str">
        <f t="shared" si="107"/>
        <v>x</v>
      </c>
      <c r="BE72" s="172" t="str">
        <f t="shared" si="124"/>
        <v>x</v>
      </c>
      <c r="BF72" s="176" t="str">
        <f>IF('Indicator Data'!P72="No data","x",ROUND(IF('Indicator Data'!P72=0,0,IF(LOG('Indicator Data'!P72)&gt;BF$3,10,IF(LOG('Indicator Data'!P72)&lt;BF$4,0,10-(BF$3-LOG('Indicator Data'!P72))/(BF$3-BF$4)*10))),1))</f>
        <v>x</v>
      </c>
      <c r="BG72" s="246" t="str">
        <f>IF(BF72="x","x",'Indicator Data'!P72/HLOOKUP('Indicator Data'!$P$3,'Population Data'!$C$3:$M$194,ROW()-4,FALSE))</f>
        <v>x</v>
      </c>
      <c r="BH72" s="176" t="str">
        <f t="shared" si="125"/>
        <v>x</v>
      </c>
      <c r="BI72" s="172" t="str">
        <f t="shared" si="126"/>
        <v>x</v>
      </c>
      <c r="BJ72" s="174" t="str">
        <f t="shared" si="127"/>
        <v>x</v>
      </c>
      <c r="BK72" s="176">
        <f>ROUND(IF('Indicator Data'!Q72=0,0,IF(LOG('Indicator Data'!Q72)&gt;BK$3,10,IF(LOG('Indicator Data'!Q72)&lt;BK$4,0,10-(BK$3-LOG('Indicator Data'!Q72))/(BK$3-BK$4)*10))),1)</f>
        <v>0</v>
      </c>
      <c r="BL72" s="224">
        <f>IF(BK72="x","x",'Indicator Data'!Q72/HLOOKUP('Indicator Data'!$Q$3,'Population Data'!$C$3:$M$194,ROW()-4,FALSE))</f>
        <v>0</v>
      </c>
      <c r="BM72" s="176">
        <f t="shared" si="108"/>
        <v>0</v>
      </c>
      <c r="BN72" s="172">
        <f t="shared" si="109"/>
        <v>0</v>
      </c>
      <c r="BO72" s="176">
        <f>ROUND(IF('Indicator Data'!S72=0,0,IF(LOG('Indicator Data'!S72)&gt;BO$3,10,IF(LOG('Indicator Data'!S72)&lt;BO$4,0,10-(BO$3-LOG('Indicator Data'!S72))/(BO$3-BO$4)*10))),1)</f>
        <v>5.4</v>
      </c>
      <c r="BP72" s="246">
        <f>IF(BO72="x","x",'Indicator Data'!S72/HLOOKUP('Indicator Data'!$S$3,'Population Data'!$C$3:$M$194,ROW()-4,FALSE))</f>
        <v>0.4788358687257166</v>
      </c>
      <c r="BQ72" s="176">
        <f t="shared" si="110"/>
        <v>5.3</v>
      </c>
      <c r="BR72" s="172">
        <f t="shared" si="128"/>
        <v>5.4</v>
      </c>
      <c r="BS72" s="176">
        <f>ROUND(IF('Indicator Data'!T72=0,0,IF(LOG('Indicator Data'!T72)&gt;BS$3,10,IF(LOG('Indicator Data'!T72)&lt;BS$4,0,10-(BS$3-LOG('Indicator Data'!T72))/(BS$3-BS$4)*10))),1)</f>
        <v>5.8</v>
      </c>
      <c r="BT72" s="173">
        <f>IF('Indicator Data'!T72/HLOOKUP('Indicator Data'!$T$3,'Population Data'!$C$3:$M$194,ROW()-4,FALSE)&gt;1,1,'Indicator Data'!T72/HLOOKUP('Indicator Data'!$T$3,'Population Data'!$C$3:$M$194,ROW()-4,FALSE))</f>
        <v>0.88899233422257595</v>
      </c>
      <c r="BU72" s="176">
        <f t="shared" si="111"/>
        <v>8.9</v>
      </c>
      <c r="BV72" s="172">
        <f t="shared" si="129"/>
        <v>7.7</v>
      </c>
      <c r="BW72" s="176">
        <f>ROUND(IF('Indicator Data'!U72=0,0,IF(LOG('Indicator Data'!U72)&gt;BW$3,10,IF(LOG('Indicator Data'!U72)&lt;BW$4,0,10-(BW$3-LOG('Indicator Data'!U72))/(BW$3-BW$4)*10))),1)</f>
        <v>5.7</v>
      </c>
      <c r="BX72" s="246">
        <f>IF(BW72="x","x",'Indicator Data'!U72/HLOOKUP('Indicator Data'!$U$3,'Population Data'!$C$3:$M$194,ROW()-4,FALSE))</f>
        <v>0.73782375016747181</v>
      </c>
      <c r="BY72" s="176">
        <f t="shared" si="112"/>
        <v>7.4</v>
      </c>
      <c r="BZ72" s="172">
        <f t="shared" si="130"/>
        <v>6.6</v>
      </c>
      <c r="CA72" s="174">
        <f t="shared" si="113"/>
        <v>5.5</v>
      </c>
      <c r="CB72" s="176">
        <f>IF('Indicator Data'!BN72="No data","x",ROUND(IF('Indicator Data'!BN72&gt;CB$3,0,IF('Indicator Data'!BN72&lt;CB$4,10,(CB$3-'Indicator Data'!BN72)/(CB$3-CB$4)*10)),1))</f>
        <v>0.9</v>
      </c>
      <c r="CC72" s="176">
        <f>IF('Indicator Data'!BO72="No data","x",ROUND(IF('Indicator Data'!BO72&gt;CC$3,0,IF('Indicator Data'!BO72&lt;CC$4,10,(CC$3-'Indicator Data'!BO72)/(CC$3-CC$4)*10)),1))</f>
        <v>0.7</v>
      </c>
      <c r="CD72" s="176" t="str">
        <f>IF('Indicator Data'!AA72="No data","x",ROUND(IF('Indicator Data'!AA72&gt;CD$3,0,IF('Indicator Data'!AA72&lt;CD$4,10,(CD$3-'Indicator Data'!AA72)/(CD$3-CD$4)*10)),1))</f>
        <v>x</v>
      </c>
      <c r="CE72" s="172">
        <f t="shared" si="114"/>
        <v>0.8</v>
      </c>
      <c r="CF72" s="176">
        <f>IF('Indicator Data'!V72="No data","x",ROUND(IF(LOG('Indicator Data'!V72)&gt;CF$3,10,IF(LOG('Indicator Data'!V72)&lt;CF$4,0,10-(CF$3-LOG('Indicator Data'!V72))/(CF$3-CF$4)*10)),1))</f>
        <v>8.5</v>
      </c>
      <c r="CG72" s="176">
        <f>IF('Indicator Data'!W72="No data","x",ROUND(IF('Indicator Data'!W72&gt;CG$3,10,IF('Indicator Data'!W72&lt;CG$4,0,10-(CG$3-'Indicator Data'!W72)/(CG$3-CG$4)*10)),1))</f>
        <v>2.2000000000000002</v>
      </c>
      <c r="CH72" s="176">
        <f>IF('Indicator Data'!X72="No data","x",ROUND(IF('Indicator Data'!X72&gt;CH$3,10,IF('Indicator Data'!X72&lt;CH$4,0,10-(CH$3-'Indicator Data'!X72)/(CH$3-CH$4)*10)),1))</f>
        <v>3.7</v>
      </c>
      <c r="CI72" s="176" t="str">
        <f>IF('Indicator Data'!Y72="No data","x",ROUND(IF('Indicator Data'!Y72&gt;CI$3,10,IF('Indicator Data'!Y72&lt;CI$4,0,10-(CI$3-'Indicator Data'!Y72)/(CI$3-CI$4)*10)),1))</f>
        <v>x</v>
      </c>
      <c r="CJ72" s="172">
        <f t="shared" si="131"/>
        <v>4.8</v>
      </c>
      <c r="CK72" s="174">
        <f t="shared" si="132"/>
        <v>3.5</v>
      </c>
      <c r="CL72" s="176" t="str">
        <f>IF('Indicator Data'!AD72="No data","x",ROUND(IF('Indicator Data'!AD72&gt;CL$3,10,IF('Indicator Data'!AD72&lt;CL$4,0,10-(CL$3-'Indicator Data'!AD72)/(CL$3-CL$4)*10)),1))</f>
        <v>x</v>
      </c>
      <c r="CM72" s="176">
        <f>IF('Indicator Data'!AE72="No data","x",ROUND(IF('Indicator Data'!AE72&gt;CM$3,10,IF('Indicator Data'!AE72&lt;CM$4,0,10-(CM$3-'Indicator Data'!AE72)/(CM$3-CM$4)*10)),1))</f>
        <v>0.6</v>
      </c>
      <c r="CN72" s="172">
        <f t="shared" si="133"/>
        <v>3.8</v>
      </c>
      <c r="CO72" s="176">
        <f>IF('Indicator Data'!Z72="No data","x",ROUND(IF('Indicator Data'!Z72&gt;CO$3,10,IF('Indicator Data'!Z72&lt;CO$4,0,10-(CO$3-'Indicator Data'!Z72)/(CO$3-CO$4)*10)),1))</f>
        <v>1.2</v>
      </c>
      <c r="CP72" s="172">
        <f t="shared" si="134"/>
        <v>0.9</v>
      </c>
      <c r="CQ72" s="246" t="str">
        <f>IF('Indicator Data'!AB72="No data","x",'Indicator Data'!AB72/HLOOKUP('Indicator Date'!$AB70,'Population Data'!$C$3:$M$194,ROW()-4,FALSE))</f>
        <v>x</v>
      </c>
      <c r="CR72" s="176" t="str">
        <f t="shared" si="115"/>
        <v>x</v>
      </c>
      <c r="CS72" s="176" t="str">
        <f>IF('Indicator Data'!AC72="No data","x",ROUND(IF('Indicator Data'!AC72&gt;CS$3,0,IF('Indicator Data'!AC72&lt;CS$4,10,(CS$3-'Indicator Data'!AC72)/(CS$3-CS$4)*10)),1))</f>
        <v>x</v>
      </c>
      <c r="CT72" s="172" t="str">
        <f t="shared" si="135"/>
        <v>x</v>
      </c>
      <c r="CU72" s="174">
        <f t="shared" si="136"/>
        <v>2.4</v>
      </c>
      <c r="CV72" s="175">
        <f t="shared" si="116"/>
        <v>3.9</v>
      </c>
      <c r="CW72" s="177">
        <f t="shared" si="117"/>
        <v>2.6</v>
      </c>
      <c r="CX72" s="175">
        <f>ROUND(IF('Indicator Data'!AF72=0,0,IF('Indicator Data'!AF72&gt;CX$3,10,IF('Indicator Data'!AF72&lt;CX$4,0,10-(CX$3-'Indicator Data'!AF72)/(CX$3-CX$4)*10))),1)</f>
        <v>0</v>
      </c>
      <c r="CY72" s="175">
        <f>(ROUND(IF('Indicator Data'!AG72=0,0,IF(LOG('Indicator Data'!AG72)&gt;CY$3,10,IF(LOG('Indicator Data'!AG72)&lt;CY$4,0,10-(CY$3-LOG('Indicator Data'!AG72))/(CY$3-CY$4)*10))),1))</f>
        <v>0</v>
      </c>
      <c r="CZ72" s="177">
        <f t="shared" si="137"/>
        <v>0</v>
      </c>
      <c r="DA72" s="11"/>
      <c r="DB72" s="22"/>
    </row>
    <row r="73" spans="1:106">
      <c r="A73" s="179" t="str">
        <f>'Indicator Data'!A73</f>
        <v>Guatemala</v>
      </c>
      <c r="B73" s="180" t="str">
        <f>'Indicator Data'!B73</f>
        <v>GTM</v>
      </c>
      <c r="C73" s="178">
        <f>ROUND(IF('Indicator Data'!C73=0,0.1,IF(LOG('Indicator Data'!C73)&gt;C$3,10,IF(LOG('Indicator Data'!C73)&lt;C$4,0,10-(C$3-LOG('Indicator Data'!C73))/(C$3-C$4)*10))),1)</f>
        <v>8.1999999999999993</v>
      </c>
      <c r="D73" s="171">
        <f>ROUND(IF('Indicator Data'!D73=0,0.1,IF(LOG('Indicator Data'!D73)&gt;D$3,10,IF(LOG('Indicator Data'!D73)&lt;D$4,0,10-(D$3-LOG('Indicator Data'!D73))/(D$3-D$4)*10))),1)</f>
        <v>9.5</v>
      </c>
      <c r="E73" s="172">
        <f t="shared" si="85"/>
        <v>8.9</v>
      </c>
      <c r="F73" s="172">
        <f>(ROUND(IF('Indicator Data'!E73=0,0,IF(LOG('Indicator Data'!E73)&gt;F$3,10,IF(LOG('Indicator Data'!E73)&lt;F$4,0,10-(F$3-LOG('Indicator Data'!E73))/(F$3-F$4)*10))),1))</f>
        <v>4.8</v>
      </c>
      <c r="G73" s="172">
        <f>ROUND(IF('Indicator Data'!F73=0,0,IF(LOG('Indicator Data'!F73)&gt;G$3,10,IF(LOG('Indicator Data'!F73)&lt;G$4,0,10-(G$3-LOG('Indicator Data'!F73))/(G$3-G$4)*10))),1)</f>
        <v>6.8</v>
      </c>
      <c r="H73" s="171">
        <f>ROUND(IF('Indicator Data'!G73=0,0,IF(LOG('Indicator Data'!G73)&gt;H$3,10,IF(LOG('Indicator Data'!G73)&lt;H$4,0,10-(H$3-LOG('Indicator Data'!G73))/(H$3-H$4)*10))),1)</f>
        <v>5.9</v>
      </c>
      <c r="I73" s="171">
        <f>ROUND(IF('Indicator Data'!H73=0,0,IF(LOG('Indicator Data'!H73)&gt;I$3,10,IF(LOG('Indicator Data'!H73)&lt;I$4,0,10-(I$3-LOG('Indicator Data'!H73))/(I$3-I$4)*10))),1)</f>
        <v>6.2</v>
      </c>
      <c r="J73" s="171">
        <f t="shared" si="86"/>
        <v>6.1</v>
      </c>
      <c r="K73" s="171">
        <f>ROUND(IF('Indicator Data'!I73=0,0,IF(LOG('Indicator Data'!I73)&gt;K$3,10,IF(LOG('Indicator Data'!I73)&lt;K$4,0,10-(K$3-LOG('Indicator Data'!I73))/(K$3-K$4)*10))),1)</f>
        <v>4.7</v>
      </c>
      <c r="L73" s="172">
        <f>ROUND(IF('Indicator Data'!J73=0,0,IF(LOG('Indicator Data'!J73)&gt;L$3,10,IF(LOG('Indicator Data'!J73)&lt;L$4,0,10-(L$3-LOG('Indicator Data'!J73))/(L$3-L$4)*10))),1)</f>
        <v>10</v>
      </c>
      <c r="M73" s="173">
        <f>'Indicator Data'!C73/HLOOKUP('Indicator Data'!$C$3,'Population Data'!$C$3:$M$194,ROW()-4,FALSE)</f>
        <v>2.1073369802047342E-3</v>
      </c>
      <c r="N73" s="173">
        <f>'Indicator Data'!D73/HLOOKUP('Indicator Data'!$D$3,'Population Data'!$C$3:$M$194,ROW()-4,FALSE)</f>
        <v>1.9965787260266808E-3</v>
      </c>
      <c r="O73" s="245">
        <f>'Indicator Data'!E73/HLOOKUP('Indicator Data'!$E$3,'Population Data'!$C$3:$M$194,ROW()-4,FALSE)</f>
        <v>9.5735140477698803E-4</v>
      </c>
      <c r="P73" s="173">
        <f>'Indicator Data'!F73/HLOOKUP('Indicator Data'!$F$3,'Population Data'!$C$3:$M$194,ROW()-4,FALSE)</f>
        <v>6.6185396411404223E-6</v>
      </c>
      <c r="Q73" s="173">
        <f>'Indicator Data'!G73/HLOOKUP('Indicator Data'!$G$3,'Population Data'!$C$3:$M$194,ROW()-4,FALSE)</f>
        <v>1.0956561832220948E-3</v>
      </c>
      <c r="R73" s="173">
        <f>'Indicator Data'!H73/HLOOKUP('Indicator Data'!$H$3,'Population Data'!$C$3:$M$194,ROW()-4,FALSE)</f>
        <v>4.152100686425119E-5</v>
      </c>
      <c r="S73" s="173">
        <f>'Indicator Data'!I73/HLOOKUP('Indicator Data'!$I$3,'Population Data'!$C$3:$M$194,ROW()-4,FALSE)</f>
        <v>1.1424508258944256E-4</v>
      </c>
      <c r="T73" s="173">
        <f>'Indicator Data'!J73/HLOOKUP('Indicator Date'!$J71,'Population Data'!$C$3:$M$194,ROW()-4,FALSE)</f>
        <v>8.8399733119880076E-3</v>
      </c>
      <c r="U73" s="171">
        <f t="shared" si="87"/>
        <v>10</v>
      </c>
      <c r="V73" s="171">
        <f t="shared" si="88"/>
        <v>10</v>
      </c>
      <c r="W73" s="172">
        <f t="shared" si="89"/>
        <v>10</v>
      </c>
      <c r="X73" s="172">
        <f t="shared" si="118"/>
        <v>3.6</v>
      </c>
      <c r="Y73" s="172">
        <f t="shared" si="119"/>
        <v>6.7</v>
      </c>
      <c r="Z73" s="171">
        <f t="shared" si="90"/>
        <v>0.1</v>
      </c>
      <c r="AA73" s="171">
        <f t="shared" si="90"/>
        <v>0</v>
      </c>
      <c r="AB73" s="171">
        <f t="shared" si="91"/>
        <v>0.1</v>
      </c>
      <c r="AC73" s="172">
        <f t="shared" si="120"/>
        <v>2.5</v>
      </c>
      <c r="AD73" s="172">
        <f t="shared" si="121"/>
        <v>2.9</v>
      </c>
      <c r="AE73" s="171">
        <f>ROUND(IF('Indicator Data'!K73=0,0,IF('Indicator Data'!K73&gt;AE$3,10,IF('Indicator Data'!K73&lt;AE$4,0,10-(AE$3-'Indicator Data'!K73)/(AE$3-AE$4)*10))),1)</f>
        <v>5.7</v>
      </c>
      <c r="AF73" s="174">
        <f t="shared" si="92"/>
        <v>9.1</v>
      </c>
      <c r="AG73" s="174">
        <f t="shared" si="93"/>
        <v>9.8000000000000007</v>
      </c>
      <c r="AH73" s="172">
        <f t="shared" si="94"/>
        <v>3</v>
      </c>
      <c r="AI73" s="172">
        <f t="shared" si="95"/>
        <v>3.1</v>
      </c>
      <c r="AJ73" s="174">
        <f t="shared" si="96"/>
        <v>3.1</v>
      </c>
      <c r="AK73" s="172">
        <f t="shared" si="97"/>
        <v>8.1</v>
      </c>
      <c r="AL73" s="175">
        <f t="shared" si="98"/>
        <v>9.5</v>
      </c>
      <c r="AM73" s="175">
        <f t="shared" si="99"/>
        <v>4.2</v>
      </c>
      <c r="AN73" s="175">
        <f t="shared" si="100"/>
        <v>6.8</v>
      </c>
      <c r="AO73" s="175">
        <f t="shared" si="101"/>
        <v>3.7</v>
      </c>
      <c r="AP73" s="175">
        <f t="shared" si="102"/>
        <v>3.7</v>
      </c>
      <c r="AQ73" s="174">
        <f t="shared" si="103"/>
        <v>6.9</v>
      </c>
      <c r="AR73" s="174">
        <f>IF('Indicator Data'!L73="No data","x",IF('Indicator Data'!BW73&lt;1000,"x",ROUND((IF('Indicator Data'!L73&gt;AR$3,10,IF('Indicator Data'!L73&lt;AR$4,0,10-(AR$3-'Indicator Data'!L73)/(AR$3-AR$4)*10))),1)))</f>
        <v>0</v>
      </c>
      <c r="AS73" s="175">
        <f t="shared" si="104"/>
        <v>3.5</v>
      </c>
      <c r="AT73" s="176" t="str">
        <f>IF('Indicator Data'!M73="No data","x",ROUND(IF('Indicator Data'!M73=0,0,IF(LOG('Indicator Data'!M73)&gt;AT$3,10,IF(LOG('Indicator Data'!M73)&lt;AT$4,0,10-(AT$3-LOG('Indicator Data'!M73))/(AT$3-AT$4)*10))),1))</f>
        <v>x</v>
      </c>
      <c r="AU73" s="246" t="str">
        <f>IF(AT73="x","x",'Indicator Data'!M73/HLOOKUP('Indicator Data'!$M$3,'Population Data'!$C$3:$M$194,ROW()-4,FALSE))</f>
        <v>x</v>
      </c>
      <c r="AV73" s="176" t="str">
        <f t="shared" si="105"/>
        <v>x</v>
      </c>
      <c r="AW73" s="172" t="str">
        <f t="shared" si="122"/>
        <v>x</v>
      </c>
      <c r="AX73" s="176" t="str">
        <f>IF('Indicator Data'!N73="No data","x",ROUND(IF('Indicator Data'!N73=0,0,IF(LOG('Indicator Data'!N73)&gt;AX$3,10,IF(LOG('Indicator Data'!N73)&lt;AX$4,0,10-(AX$3-LOG('Indicator Data'!N73))/(AX$3-AX$4)*10))),1))</f>
        <v>x</v>
      </c>
      <c r="AY73" s="246" t="str">
        <f>IF(AX73="x","x",'Indicator Data'!N73/HLOOKUP('Indicator Data'!$N$3,'Population Data'!$C$3:$M$194,ROW()-4,FALSE))</f>
        <v>x</v>
      </c>
      <c r="AZ73" s="176" t="str">
        <f t="shared" si="106"/>
        <v>x</v>
      </c>
      <c r="BA73" s="172" t="str">
        <f t="shared" si="123"/>
        <v>x</v>
      </c>
      <c r="BB73" s="176" t="str">
        <f>IF('Indicator Data'!O73="No data","x",ROUND(IF('Indicator Data'!O73=0,0,IF(LOG('Indicator Data'!O73)&gt;BB$3,10,IF(LOG('Indicator Data'!O73)&lt;BB$4,0,10-(BB$3-LOG('Indicator Data'!O73))/(BB$3-BB$4)*10))),1))</f>
        <v>x</v>
      </c>
      <c r="BC73" s="246" t="str">
        <f>IF(BB73="x","x",'Indicator Data'!O73/HLOOKUP('Indicator Data'!$O$3,'Population Data'!$C$3:$M$194,ROW()-4,FALSE))</f>
        <v>x</v>
      </c>
      <c r="BD73" s="176" t="str">
        <f t="shared" si="107"/>
        <v>x</v>
      </c>
      <c r="BE73" s="172" t="str">
        <f t="shared" si="124"/>
        <v>x</v>
      </c>
      <c r="BF73" s="176" t="str">
        <f>IF('Indicator Data'!P73="No data","x",ROUND(IF('Indicator Data'!P73=0,0,IF(LOG('Indicator Data'!P73)&gt;BF$3,10,IF(LOG('Indicator Data'!P73)&lt;BF$4,0,10-(BF$3-LOG('Indicator Data'!P73))/(BF$3-BF$4)*10))),1))</f>
        <v>x</v>
      </c>
      <c r="BG73" s="246" t="str">
        <f>IF(BF73="x","x",'Indicator Data'!P73/HLOOKUP('Indicator Data'!$P$3,'Population Data'!$C$3:$M$194,ROW()-4,FALSE))</f>
        <v>x</v>
      </c>
      <c r="BH73" s="176" t="str">
        <f t="shared" si="125"/>
        <v>x</v>
      </c>
      <c r="BI73" s="172" t="str">
        <f t="shared" si="126"/>
        <v>x</v>
      </c>
      <c r="BJ73" s="174" t="str">
        <f t="shared" si="127"/>
        <v>x</v>
      </c>
      <c r="BK73" s="176">
        <f>ROUND(IF('Indicator Data'!Q73=0,0,IF(LOG('Indicator Data'!Q73)&gt;BK$3,10,IF(LOG('Indicator Data'!Q73)&lt;BK$4,0,10-(BK$3-LOG('Indicator Data'!Q73))/(BK$3-BK$4)*10))),1)</f>
        <v>8.8000000000000007</v>
      </c>
      <c r="BL73" s="224">
        <f>IF(BK73="x","x",'Indicator Data'!Q73/HLOOKUP('Indicator Data'!$Q$3,'Population Data'!$C$3:$M$194,ROW()-4,FALSE))</f>
        <v>0.75490001051288158</v>
      </c>
      <c r="BM73" s="176">
        <f t="shared" si="108"/>
        <v>7.5</v>
      </c>
      <c r="BN73" s="172">
        <f t="shared" si="109"/>
        <v>8.1999999999999993</v>
      </c>
      <c r="BO73" s="176">
        <f>ROUND(IF('Indicator Data'!S73=0,0,IF(LOG('Indicator Data'!S73)&gt;BO$3,10,IF(LOG('Indicator Data'!S73)&lt;BO$4,0,10-(BO$3-LOG('Indicator Data'!S73))/(BO$3-BO$4)*10))),1)</f>
        <v>8.3000000000000007</v>
      </c>
      <c r="BP73" s="246">
        <f>IF(BO73="x","x",'Indicator Data'!S73/HLOOKUP('Indicator Data'!$S$3,'Population Data'!$C$3:$M$194,ROW()-4,FALSE))</f>
        <v>0.37248830646193604</v>
      </c>
      <c r="BQ73" s="176">
        <f t="shared" si="110"/>
        <v>4.0999999999999996</v>
      </c>
      <c r="BR73" s="172">
        <f t="shared" si="128"/>
        <v>6.7</v>
      </c>
      <c r="BS73" s="176">
        <f>ROUND(IF('Indicator Data'!T73=0,0,IF(LOG('Indicator Data'!T73)&gt;BS$3,10,IF(LOG('Indicator Data'!T73)&lt;BS$4,0,10-(BS$3-LOG('Indicator Data'!T73))/(BS$3-BS$4)*10))),1)</f>
        <v>8.5</v>
      </c>
      <c r="BT73" s="173">
        <f>IF('Indicator Data'!T73/HLOOKUP('Indicator Data'!$T$3,'Population Data'!$C$3:$M$194,ROW()-4,FALSE)&gt;1,1,'Indicator Data'!T73/HLOOKUP('Indicator Data'!$T$3,'Population Data'!$C$3:$M$194,ROW()-4,FALSE))</f>
        <v>0.51804364534440039</v>
      </c>
      <c r="BU73" s="176">
        <f t="shared" si="111"/>
        <v>5.2</v>
      </c>
      <c r="BV73" s="172">
        <f t="shared" si="129"/>
        <v>7.2</v>
      </c>
      <c r="BW73" s="176">
        <f>ROUND(IF('Indicator Data'!U73=0,0,IF(LOG('Indicator Data'!U73)&gt;BW$3,10,IF(LOG('Indicator Data'!U73)&lt;BW$4,0,10-(BW$3-LOG('Indicator Data'!U73))/(BW$3-BW$4)*10))),1)</f>
        <v>8.5</v>
      </c>
      <c r="BX73" s="246">
        <f>IF(BW73="x","x",'Indicator Data'!U73/HLOOKUP('Indicator Data'!$U$3,'Population Data'!$C$3:$M$194,ROW()-4,FALSE))</f>
        <v>0.4684833071237573</v>
      </c>
      <c r="BY73" s="176">
        <f t="shared" si="112"/>
        <v>4.7</v>
      </c>
      <c r="BZ73" s="172">
        <f t="shared" si="130"/>
        <v>7</v>
      </c>
      <c r="CA73" s="174">
        <f t="shared" si="113"/>
        <v>7.3</v>
      </c>
      <c r="CB73" s="176">
        <f>IF('Indicator Data'!BN73="No data","x",ROUND(IF('Indicator Data'!BN73&gt;CB$3,0,IF('Indicator Data'!BN73&lt;CB$4,10,(CB$3-'Indicator Data'!BN73)/(CB$3-CB$4)*10)),1))</f>
        <v>3.4</v>
      </c>
      <c r="CC73" s="176">
        <f>IF('Indicator Data'!BO73="No data","x",ROUND(IF('Indicator Data'!BO73&gt;CC$3,0,IF('Indicator Data'!BO73&lt;CC$4,10,(CC$3-'Indicator Data'!BO73)/(CC$3-CC$4)*10)),1))</f>
        <v>0.9</v>
      </c>
      <c r="CD73" s="176">
        <f>IF('Indicator Data'!AA73="No data","x",ROUND(IF('Indicator Data'!AA73&gt;CD$3,0,IF('Indicator Data'!AA73&lt;CD$4,10,(CD$3-'Indicator Data'!AA73)/(CD$3-CD$4)*10)),1))</f>
        <v>2.2999999999999998</v>
      </c>
      <c r="CE73" s="172">
        <f t="shared" si="114"/>
        <v>2.2000000000000002</v>
      </c>
      <c r="CF73" s="176">
        <f>IF('Indicator Data'!V73="No data","x",ROUND(IF(LOG('Indicator Data'!V73)&gt;CF$3,10,IF(LOG('Indicator Data'!V73)&lt;CF$4,0,10-(CF$3-LOG('Indicator Data'!V73))/(CF$3-CF$4)*10)),1))</f>
        <v>7.3</v>
      </c>
      <c r="CG73" s="176">
        <f>IF('Indicator Data'!W73="No data","x",ROUND(IF('Indicator Data'!W73&gt;CG$3,10,IF('Indicator Data'!W73&lt;CG$4,0,10-(CG$3-'Indicator Data'!W73)/(CG$3-CG$4)*10)),1))</f>
        <v>4.4000000000000004</v>
      </c>
      <c r="CH73" s="176">
        <f>IF('Indicator Data'!X73="No data","x",ROUND(IF('Indicator Data'!X73&gt;CH$3,10,IF('Indicator Data'!X73&lt;CH$4,0,10-(CH$3-'Indicator Data'!X73)/(CH$3-CH$4)*10)),1))</f>
        <v>5.3</v>
      </c>
      <c r="CI73" s="176">
        <f>IF('Indicator Data'!Y73="No data","x",ROUND(IF('Indicator Data'!Y73&gt;CI$3,10,IF('Indicator Data'!Y73&lt;CI$4,0,10-(CI$3-'Indicator Data'!Y73)/(CI$3-CI$4)*10)),1))</f>
        <v>7</v>
      </c>
      <c r="CJ73" s="172">
        <f t="shared" si="131"/>
        <v>6</v>
      </c>
      <c r="CK73" s="174">
        <f t="shared" si="132"/>
        <v>4.7</v>
      </c>
      <c r="CL73" s="176">
        <f>IF('Indicator Data'!AD73="No data","x",ROUND(IF('Indicator Data'!AD73&gt;CL$3,10,IF('Indicator Data'!AD73&lt;CL$4,0,10-(CL$3-'Indicator Data'!AD73)/(CL$3-CL$4)*10)),1))</f>
        <v>4.2</v>
      </c>
      <c r="CM73" s="176">
        <f>IF('Indicator Data'!AE73="No data","x",ROUND(IF('Indicator Data'!AE73&gt;CM$3,10,IF('Indicator Data'!AE73&lt;CM$4,0,10-(CM$3-'Indicator Data'!AE73)/(CM$3-CM$4)*10)),1))</f>
        <v>3.4</v>
      </c>
      <c r="CN73" s="172">
        <f t="shared" si="133"/>
        <v>5.3</v>
      </c>
      <c r="CO73" s="176">
        <f>IF('Indicator Data'!Z73="No data","x",ROUND(IF('Indicator Data'!Z73&gt;CO$3,10,IF('Indicator Data'!Z73&lt;CO$4,0,10-(CO$3-'Indicator Data'!Z73)/(CO$3-CO$4)*10)),1))</f>
        <v>0.4</v>
      </c>
      <c r="CP73" s="172">
        <f t="shared" si="134"/>
        <v>1.8</v>
      </c>
      <c r="CQ73" s="246">
        <f>IF('Indicator Data'!AB73="No data","x",'Indicator Data'!AB73/HLOOKUP('Indicator Date'!$AB71,'Population Data'!$C$3:$M$194,ROW()-4,FALSE))</f>
        <v>3.1184549015023647E-5</v>
      </c>
      <c r="CR73" s="176">
        <f t="shared" si="115"/>
        <v>9.6999999999999993</v>
      </c>
      <c r="CS73" s="176">
        <f>IF('Indicator Data'!AC73="No data","x",ROUND(IF('Indicator Data'!AC73&gt;CS$3,0,IF('Indicator Data'!AC73&lt;CS$4,10,(CS$3-'Indicator Data'!AC73)/(CS$3-CS$4)*10)),1))</f>
        <v>4</v>
      </c>
      <c r="CT73" s="172">
        <f t="shared" si="135"/>
        <v>6.9</v>
      </c>
      <c r="CU73" s="174">
        <f t="shared" si="136"/>
        <v>4.7</v>
      </c>
      <c r="CV73" s="175">
        <f t="shared" si="116"/>
        <v>5.7</v>
      </c>
      <c r="CW73" s="177">
        <f t="shared" si="117"/>
        <v>5.9</v>
      </c>
      <c r="CX73" s="175">
        <f>ROUND(IF('Indicator Data'!AF73=0,0,IF('Indicator Data'!AF73&gt;CX$3,10,IF('Indicator Data'!AF73&lt;CX$4,0,10-(CX$3-'Indicator Data'!AF73)/(CX$3-CX$4)*10))),1)</f>
        <v>0.6</v>
      </c>
      <c r="CY73" s="175">
        <f>(ROUND(IF('Indicator Data'!AG73=0,0,IF(LOG('Indicator Data'!AG73)&gt;CY$3,10,IF(LOG('Indicator Data'!AG73)&lt;CY$4,0,10-(CY$3-LOG('Indicator Data'!AG73))/(CY$3-CY$4)*10))),1))</f>
        <v>0</v>
      </c>
      <c r="CZ73" s="177">
        <f t="shared" si="137"/>
        <v>0.3</v>
      </c>
      <c r="DA73" s="11"/>
      <c r="DB73" s="22"/>
    </row>
    <row r="74" spans="1:106">
      <c r="A74" s="179" t="str">
        <f>'Indicator Data'!A74</f>
        <v>Guinea</v>
      </c>
      <c r="B74" s="180" t="str">
        <f>'Indicator Data'!B74</f>
        <v>GIN</v>
      </c>
      <c r="C74" s="178">
        <f>ROUND(IF('Indicator Data'!C74=0,0.1,IF(LOG('Indicator Data'!C74)&gt;C$3,10,IF(LOG('Indicator Data'!C74)&lt;C$4,0,10-(C$3-LOG('Indicator Data'!C74))/(C$3-C$4)*10))),1)</f>
        <v>0.1</v>
      </c>
      <c r="D74" s="171">
        <f>ROUND(IF('Indicator Data'!D74=0,0.1,IF(LOG('Indicator Data'!D74)&gt;D$3,10,IF(LOG('Indicator Data'!D74)&lt;D$4,0,10-(D$3-LOG('Indicator Data'!D74))/(D$3-D$4)*10))),1)</f>
        <v>0.1</v>
      </c>
      <c r="E74" s="172">
        <f t="shared" si="85"/>
        <v>0.1</v>
      </c>
      <c r="F74" s="172">
        <f>(ROUND(IF('Indicator Data'!E74=0,0,IF(LOG('Indicator Data'!E74)&gt;F$3,10,IF(LOG('Indicator Data'!E74)&lt;F$4,0,10-(F$3-LOG('Indicator Data'!E74))/(F$3-F$4)*10))),1))</f>
        <v>5.6</v>
      </c>
      <c r="G74" s="172">
        <f>ROUND(IF('Indicator Data'!F74=0,0,IF(LOG('Indicator Data'!F74)&gt;G$3,10,IF(LOG('Indicator Data'!F74)&lt;G$4,0,10-(G$3-LOG('Indicator Data'!F74))/(G$3-G$4)*10))),1)</f>
        <v>2.8</v>
      </c>
      <c r="H74" s="171">
        <f>ROUND(IF('Indicator Data'!G74=0,0,IF(LOG('Indicator Data'!G74)&gt;H$3,10,IF(LOG('Indicator Data'!G74)&lt;H$4,0,10-(H$3-LOG('Indicator Data'!G74))/(H$3-H$4)*10))),1)</f>
        <v>0</v>
      </c>
      <c r="I74" s="171">
        <f>ROUND(IF('Indicator Data'!H74=0,0,IF(LOG('Indicator Data'!H74)&gt;I$3,10,IF(LOG('Indicator Data'!H74)&lt;I$4,0,10-(I$3-LOG('Indicator Data'!H74))/(I$3-I$4)*10))),1)</f>
        <v>0</v>
      </c>
      <c r="J74" s="171">
        <f t="shared" si="86"/>
        <v>0</v>
      </c>
      <c r="K74" s="171">
        <f>ROUND(IF('Indicator Data'!I74=0,0,IF(LOG('Indicator Data'!I74)&gt;K$3,10,IF(LOG('Indicator Data'!I74)&lt;K$4,0,10-(K$3-LOG('Indicator Data'!I74))/(K$3-K$4)*10))),1)</f>
        <v>5.6</v>
      </c>
      <c r="L74" s="172">
        <f>ROUND(IF('Indicator Data'!J74=0,0,IF(LOG('Indicator Data'!J74)&gt;L$3,10,IF(LOG('Indicator Data'!J74)&lt;L$4,0,10-(L$3-LOG('Indicator Data'!J74))/(L$3-L$4)*10))),1)</f>
        <v>0</v>
      </c>
      <c r="M74" s="173">
        <f>'Indicator Data'!C74/HLOOKUP('Indicator Data'!$C$3,'Population Data'!$C$3:$M$194,ROW()-4,FALSE)</f>
        <v>0</v>
      </c>
      <c r="N74" s="173">
        <f>'Indicator Data'!D74/HLOOKUP('Indicator Data'!$D$3,'Population Data'!$C$3:$M$194,ROW()-4,FALSE)</f>
        <v>0</v>
      </c>
      <c r="O74" s="245">
        <f>'Indicator Data'!E74/HLOOKUP('Indicator Data'!$E$3,'Population Data'!$C$3:$M$194,ROW()-4,FALSE)</f>
        <v>2.7413847984894798E-3</v>
      </c>
      <c r="P74" s="173">
        <f>'Indicator Data'!F74/HLOOKUP('Indicator Data'!$F$3,'Population Data'!$C$3:$M$194,ROW()-4,FALSE)</f>
        <v>1.5439710751188466E-7</v>
      </c>
      <c r="Q74" s="173">
        <f>'Indicator Data'!G74/HLOOKUP('Indicator Data'!$G$3,'Population Data'!$C$3:$M$194,ROW()-4,FALSE)</f>
        <v>0</v>
      </c>
      <c r="R74" s="173">
        <f>'Indicator Data'!H74/HLOOKUP('Indicator Data'!$H$3,'Population Data'!$C$3:$M$194,ROW()-4,FALSE)</f>
        <v>0</v>
      </c>
      <c r="S74" s="173">
        <f>'Indicator Data'!I74/HLOOKUP('Indicator Data'!$I$3,'Population Data'!$C$3:$M$194,ROW()-4,FALSE)</f>
        <v>3.8322703042394503E-4</v>
      </c>
      <c r="T74" s="173">
        <f>'Indicator Data'!J74/HLOOKUP('Indicator Date'!$J72,'Population Data'!$C$3:$M$194,ROW()-4,FALSE)</f>
        <v>0</v>
      </c>
      <c r="U74" s="171">
        <f t="shared" si="87"/>
        <v>0</v>
      </c>
      <c r="V74" s="171">
        <f t="shared" si="88"/>
        <v>0</v>
      </c>
      <c r="W74" s="172">
        <f t="shared" si="89"/>
        <v>0</v>
      </c>
      <c r="X74" s="172">
        <f t="shared" si="118"/>
        <v>5.3</v>
      </c>
      <c r="Y74" s="172">
        <f t="shared" si="119"/>
        <v>2.6</v>
      </c>
      <c r="Z74" s="171">
        <f t="shared" si="90"/>
        <v>0</v>
      </c>
      <c r="AA74" s="171">
        <f t="shared" si="90"/>
        <v>0</v>
      </c>
      <c r="AB74" s="171">
        <f t="shared" si="91"/>
        <v>0</v>
      </c>
      <c r="AC74" s="172">
        <f t="shared" si="120"/>
        <v>4</v>
      </c>
      <c r="AD74" s="172">
        <f t="shared" si="121"/>
        <v>0</v>
      </c>
      <c r="AE74" s="171">
        <f>ROUND(IF('Indicator Data'!K74=0,0,IF('Indicator Data'!K74&gt;AE$3,10,IF('Indicator Data'!K74&lt;AE$4,0,10-(AE$3-'Indicator Data'!K74)/(AE$3-AE$4)*10))),1)</f>
        <v>1</v>
      </c>
      <c r="AF74" s="174">
        <f t="shared" si="92"/>
        <v>0.1</v>
      </c>
      <c r="AG74" s="174">
        <f t="shared" si="93"/>
        <v>0.1</v>
      </c>
      <c r="AH74" s="172">
        <f t="shared" si="94"/>
        <v>0</v>
      </c>
      <c r="AI74" s="172">
        <f t="shared" si="95"/>
        <v>0</v>
      </c>
      <c r="AJ74" s="174">
        <f t="shared" si="96"/>
        <v>0</v>
      </c>
      <c r="AK74" s="172">
        <f t="shared" si="97"/>
        <v>0</v>
      </c>
      <c r="AL74" s="175">
        <f t="shared" si="98"/>
        <v>0.1</v>
      </c>
      <c r="AM74" s="175">
        <f t="shared" si="99"/>
        <v>5.5</v>
      </c>
      <c r="AN74" s="175">
        <f t="shared" si="100"/>
        <v>2.7</v>
      </c>
      <c r="AO74" s="175">
        <f t="shared" si="101"/>
        <v>0</v>
      </c>
      <c r="AP74" s="175">
        <f t="shared" si="102"/>
        <v>4.9000000000000004</v>
      </c>
      <c r="AQ74" s="174">
        <f t="shared" si="103"/>
        <v>0.5</v>
      </c>
      <c r="AR74" s="174">
        <f>IF('Indicator Data'!L74="No data","x",IF('Indicator Data'!BW74&lt;1000,"x",ROUND((IF('Indicator Data'!L74&gt;AR$3,10,IF('Indicator Data'!L74&lt;AR$4,0,10-(AR$3-'Indicator Data'!L74)/(AR$3-AR$4)*10))),1)))</f>
        <v>0.8</v>
      </c>
      <c r="AS74" s="175">
        <f t="shared" si="104"/>
        <v>0.7</v>
      </c>
      <c r="AT74" s="176">
        <f>IF('Indicator Data'!M74="No data","x",ROUND(IF('Indicator Data'!M74=0,0,IF(LOG('Indicator Data'!M74)&gt;AT$3,10,IF(LOG('Indicator Data'!M74)&lt;AT$4,0,10-(AT$3-LOG('Indicator Data'!M74))/(AT$3-AT$4)*10))),1))</f>
        <v>8</v>
      </c>
      <c r="AU74" s="246">
        <f>IF(AT74="x","x",'Indicator Data'!M74/HLOOKUP('Indicator Data'!$M$3,'Population Data'!$C$3:$M$194,ROW()-4,FALSE))</f>
        <v>0.27478153690918089</v>
      </c>
      <c r="AV74" s="176">
        <f t="shared" si="105"/>
        <v>3.1</v>
      </c>
      <c r="AW74" s="172">
        <f t="shared" si="122"/>
        <v>6.1</v>
      </c>
      <c r="AX74" s="176">
        <f>IF('Indicator Data'!N74="No data","x",ROUND(IF('Indicator Data'!N74=0,0,IF(LOG('Indicator Data'!N74)&gt;AX$3,10,IF(LOG('Indicator Data'!N74)&lt;AX$4,0,10-(AX$3-LOG('Indicator Data'!N74))/(AX$3-AX$4)*10))),1))</f>
        <v>8.6999999999999993</v>
      </c>
      <c r="AY74" s="246">
        <f>IF(AX74="x","x",'Indicator Data'!N74/HLOOKUP('Indicator Data'!$N$3,'Population Data'!$C$3:$M$194,ROW()-4,FALSE))</f>
        <v>0.11759446945612051</v>
      </c>
      <c r="AZ74" s="176">
        <f t="shared" si="106"/>
        <v>10</v>
      </c>
      <c r="BA74" s="172">
        <f t="shared" si="123"/>
        <v>9.5</v>
      </c>
      <c r="BB74" s="176">
        <f>IF('Indicator Data'!O74="No data","x",ROUND(IF('Indicator Data'!O74=0,0,IF(LOG('Indicator Data'!O74)&gt;BB$3,10,IF(LOG('Indicator Data'!O74)&lt;BB$4,0,10-(BB$3-LOG('Indicator Data'!O74))/(BB$3-BB$4)*10))),1))</f>
        <v>9.8000000000000007</v>
      </c>
      <c r="BC74" s="246">
        <f>IF(BB74="x","x",'Indicator Data'!O74/HLOOKUP('Indicator Data'!$O$3,'Population Data'!$C$3:$M$194,ROW()-4,FALSE))</f>
        <v>0.53739291075569373</v>
      </c>
      <c r="BD74" s="176">
        <f t="shared" si="107"/>
        <v>10</v>
      </c>
      <c r="BE74" s="172">
        <f t="shared" si="124"/>
        <v>9.9</v>
      </c>
      <c r="BF74" s="176">
        <f>IF('Indicator Data'!P74="No data","x",ROUND(IF('Indicator Data'!P74=0,0,IF(LOG('Indicator Data'!P74)&gt;BF$3,10,IF(LOG('Indicator Data'!P74)&lt;BF$4,0,10-(BF$3-LOG('Indicator Data'!P74))/(BF$3-BF$4)*10))),1))</f>
        <v>8.4</v>
      </c>
      <c r="BG74" s="246">
        <f>IF(BF74="x","x",'Indicator Data'!P74/HLOOKUP('Indicator Data'!$P$3,'Population Data'!$C$3:$M$194,ROW()-4,FALSE))</f>
        <v>7.9194203982856079E-2</v>
      </c>
      <c r="BH74" s="176">
        <f t="shared" si="125"/>
        <v>7.8</v>
      </c>
      <c r="BI74" s="172">
        <f t="shared" si="126"/>
        <v>8.1</v>
      </c>
      <c r="BJ74" s="174">
        <f t="shared" si="127"/>
        <v>8.8000000000000007</v>
      </c>
      <c r="BK74" s="176">
        <f>ROUND(IF('Indicator Data'!Q74=0,0,IF(LOG('Indicator Data'!Q74)&gt;BK$3,10,IF(LOG('Indicator Data'!Q74)&lt;BK$4,0,10-(BK$3-LOG('Indicator Data'!Q74))/(BK$3-BK$4)*10))),1)</f>
        <v>8.8000000000000007</v>
      </c>
      <c r="BL74" s="224">
        <f>IF(BK74="x","x",'Indicator Data'!Q74/HLOOKUP('Indicator Data'!$Q$3,'Population Data'!$C$3:$M$194,ROW()-4,FALSE))</f>
        <v>1</v>
      </c>
      <c r="BM74" s="176">
        <f t="shared" si="108"/>
        <v>10</v>
      </c>
      <c r="BN74" s="172">
        <f t="shared" si="109"/>
        <v>9.5</v>
      </c>
      <c r="BO74" s="176">
        <f>ROUND(IF('Indicator Data'!S74=0,0,IF(LOG('Indicator Data'!S74)&gt;BO$3,10,IF(LOG('Indicator Data'!S74)&lt;BO$4,0,10-(BO$3-LOG('Indicator Data'!S74))/(BO$3-BO$4)*10))),1)</f>
        <v>8.6</v>
      </c>
      <c r="BP74" s="246">
        <f>IF(BO74="x","x",'Indicator Data'!S74/HLOOKUP('Indicator Data'!$S$3,'Population Data'!$C$3:$M$194,ROW()-4,FALSE))</f>
        <v>0.70463955310738624</v>
      </c>
      <c r="BQ74" s="176">
        <f t="shared" si="110"/>
        <v>7.8</v>
      </c>
      <c r="BR74" s="172">
        <f t="shared" si="128"/>
        <v>8.1999999999999993</v>
      </c>
      <c r="BS74" s="176">
        <f>ROUND(IF('Indicator Data'!T74=0,0,IF(LOG('Indicator Data'!T74)&gt;BS$3,10,IF(LOG('Indicator Data'!T74)&lt;BS$4,0,10-(BS$3-LOG('Indicator Data'!T74))/(BS$3-BS$4)*10))),1)</f>
        <v>8.8000000000000007</v>
      </c>
      <c r="BT74" s="173">
        <f>IF('Indicator Data'!T74/HLOOKUP('Indicator Data'!$T$3,'Population Data'!$C$3:$M$194,ROW()-4,FALSE)&gt;1,1,'Indicator Data'!T74/HLOOKUP('Indicator Data'!$T$3,'Population Data'!$C$3:$M$194,ROW()-4,FALSE))</f>
        <v>0.93237108165384952</v>
      </c>
      <c r="BU74" s="176">
        <f t="shared" si="111"/>
        <v>9.3000000000000007</v>
      </c>
      <c r="BV74" s="172">
        <f t="shared" si="129"/>
        <v>9.1</v>
      </c>
      <c r="BW74" s="176">
        <f>ROUND(IF('Indicator Data'!U74=0,0,IF(LOG('Indicator Data'!U74)&gt;BW$3,10,IF(LOG('Indicator Data'!U74)&lt;BW$4,0,10-(BW$3-LOG('Indicator Data'!U74))/(BW$3-BW$4)*10))),1)</f>
        <v>8.8000000000000007</v>
      </c>
      <c r="BX74" s="246">
        <f>IF(BW74="x","x",'Indicator Data'!U74/HLOOKUP('Indicator Data'!$U$3,'Population Data'!$C$3:$M$194,ROW()-4,FALSE))</f>
        <v>0.98751339583460951</v>
      </c>
      <c r="BY74" s="176">
        <f t="shared" si="112"/>
        <v>9.9</v>
      </c>
      <c r="BZ74" s="172">
        <f t="shared" si="130"/>
        <v>9.4</v>
      </c>
      <c r="CA74" s="174">
        <f t="shared" si="113"/>
        <v>9.1</v>
      </c>
      <c r="CB74" s="176">
        <f>IF('Indicator Data'!BN74="No data","x",ROUND(IF('Indicator Data'!BN74&gt;CB$3,0,IF('Indicator Data'!BN74&lt;CB$4,10,(CB$3-'Indicator Data'!BN74)/(CB$3-CB$4)*10)),1))</f>
        <v>7.6</v>
      </c>
      <c r="CC74" s="176">
        <f>IF('Indicator Data'!BO74="No data","x",ROUND(IF('Indicator Data'!BO74&gt;CC$3,0,IF('Indicator Data'!BO74&lt;CC$4,10,(CC$3-'Indicator Data'!BO74)/(CC$3-CC$4)*10)),1))</f>
        <v>4.8</v>
      </c>
      <c r="CD74" s="176">
        <f>IF('Indicator Data'!AA74="No data","x",ROUND(IF('Indicator Data'!AA74&gt;CD$3,0,IF('Indicator Data'!AA74&lt;CD$4,10,(CD$3-'Indicator Data'!AA74)/(CD$3-CD$4)*10)),1))</f>
        <v>7.9</v>
      </c>
      <c r="CE74" s="172">
        <f t="shared" si="114"/>
        <v>6.8</v>
      </c>
      <c r="CF74" s="176">
        <f>IF('Indicator Data'!V74="No data","x",ROUND(IF(LOG('Indicator Data'!V74)&gt;CF$3,10,IF(LOG('Indicator Data'!V74)&lt;CF$4,0,10-(CF$3-LOG('Indicator Data'!V74))/(CF$3-CF$4)*10)),1))</f>
        <v>5.8</v>
      </c>
      <c r="CG74" s="176">
        <f>IF('Indicator Data'!W74="No data","x",ROUND(IF('Indicator Data'!W74&gt;CG$3,10,IF('Indicator Data'!W74&lt;CG$4,0,10-(CG$3-'Indicator Data'!W74)/(CG$3-CG$4)*10)),1))</f>
        <v>6.9</v>
      </c>
      <c r="CH74" s="176">
        <f>IF('Indicator Data'!X74="No data","x",ROUND(IF('Indicator Data'!X74&gt;CH$3,10,IF('Indicator Data'!X74&lt;CH$4,0,10-(CH$3-'Indicator Data'!X74)/(CH$3-CH$4)*10)),1))</f>
        <v>3.8</v>
      </c>
      <c r="CI74" s="176">
        <f>IF('Indicator Data'!Y74="No data","x",ROUND(IF('Indicator Data'!Y74&gt;CI$3,10,IF('Indicator Data'!Y74&lt;CI$4,0,10-(CI$3-'Indicator Data'!Y74)/(CI$3-CI$4)*10)),1))</f>
        <v>10</v>
      </c>
      <c r="CJ74" s="172">
        <f t="shared" si="131"/>
        <v>6.6</v>
      </c>
      <c r="CK74" s="174">
        <f t="shared" si="132"/>
        <v>6.7</v>
      </c>
      <c r="CL74" s="176">
        <f>IF('Indicator Data'!AD74="No data","x",ROUND(IF('Indicator Data'!AD74&gt;CL$3,10,IF('Indicator Data'!AD74&lt;CL$4,0,10-(CL$3-'Indicator Data'!AD74)/(CL$3-CL$4)*10)),1))</f>
        <v>4.9000000000000004</v>
      </c>
      <c r="CM74" s="176">
        <f>IF('Indicator Data'!AE74="No data","x",ROUND(IF('Indicator Data'!AE74&gt;CM$3,10,IF('Indicator Data'!AE74&lt;CM$4,0,10-(CM$3-'Indicator Data'!AE74)/(CM$3-CM$4)*10)),1))</f>
        <v>6.7</v>
      </c>
      <c r="CN74" s="172">
        <f t="shared" si="133"/>
        <v>6.4</v>
      </c>
      <c r="CO74" s="176">
        <f>IF('Indicator Data'!Z74="No data","x",ROUND(IF('Indicator Data'!Z74&gt;CO$3,10,IF('Indicator Data'!Z74&lt;CO$4,0,10-(CO$3-'Indicator Data'!Z74)/(CO$3-CO$4)*10)),1))</f>
        <v>2.4</v>
      </c>
      <c r="CP74" s="172">
        <f t="shared" si="134"/>
        <v>5.7</v>
      </c>
      <c r="CQ74" s="246" t="str">
        <f>IF('Indicator Data'!AB74="No data","x",'Indicator Data'!AB74/HLOOKUP('Indicator Date'!$AB72,'Population Data'!$C$3:$M$194,ROW()-4,FALSE))</f>
        <v>x</v>
      </c>
      <c r="CR74" s="176" t="str">
        <f t="shared" si="115"/>
        <v>x</v>
      </c>
      <c r="CS74" s="176">
        <f>IF('Indicator Data'!AC74="No data","x",ROUND(IF('Indicator Data'!AC74&gt;CS$3,0,IF('Indicator Data'!AC74&lt;CS$4,10,(CS$3-'Indicator Data'!AC74)/(CS$3-CS$4)*10)),1))</f>
        <v>6</v>
      </c>
      <c r="CT74" s="172">
        <f t="shared" si="135"/>
        <v>6</v>
      </c>
      <c r="CU74" s="174">
        <f t="shared" si="136"/>
        <v>6</v>
      </c>
      <c r="CV74" s="175">
        <f t="shared" si="116"/>
        <v>7.9</v>
      </c>
      <c r="CW74" s="177">
        <f t="shared" si="117"/>
        <v>3.7</v>
      </c>
      <c r="CX74" s="175">
        <f>ROUND(IF('Indicator Data'!AF74=0,0,IF('Indicator Data'!AF74&gt;CX$3,10,IF('Indicator Data'!AF74&lt;CX$4,0,10-(CX$3-'Indicator Data'!AF74)/(CX$3-CX$4)*10))),1)</f>
        <v>1.4</v>
      </c>
      <c r="CY74" s="175">
        <f>(ROUND(IF('Indicator Data'!AG74=0,0,IF(LOG('Indicator Data'!AG74)&gt;CY$3,10,IF(LOG('Indicator Data'!AG74)&lt;CY$4,0,10-(CY$3-LOG('Indicator Data'!AG74))/(CY$3-CY$4)*10))),1))</f>
        <v>0</v>
      </c>
      <c r="CZ74" s="177">
        <f t="shared" si="137"/>
        <v>0.7</v>
      </c>
      <c r="DA74" s="11"/>
      <c r="DB74" s="22"/>
    </row>
    <row r="75" spans="1:106">
      <c r="A75" s="179" t="str">
        <f>'Indicator Data'!A75</f>
        <v>Guinea-Bissau</v>
      </c>
      <c r="B75" s="180" t="str">
        <f>'Indicator Data'!B75</f>
        <v>GNB</v>
      </c>
      <c r="C75" s="178">
        <f>ROUND(IF('Indicator Data'!C75=0,0.1,IF(LOG('Indicator Data'!C75)&gt;C$3,10,IF(LOG('Indicator Data'!C75)&lt;C$4,0,10-(C$3-LOG('Indicator Data'!C75))/(C$3-C$4)*10))),1)</f>
        <v>0.1</v>
      </c>
      <c r="D75" s="171">
        <f>ROUND(IF('Indicator Data'!D75=0,0.1,IF(LOG('Indicator Data'!D75)&gt;D$3,10,IF(LOG('Indicator Data'!D75)&lt;D$4,0,10-(D$3-LOG('Indicator Data'!D75))/(D$3-D$4)*10))),1)</f>
        <v>0.1</v>
      </c>
      <c r="E75" s="172">
        <f t="shared" si="85"/>
        <v>0.1</v>
      </c>
      <c r="F75" s="172">
        <f>(ROUND(IF('Indicator Data'!E75=0,0,IF(LOG('Indicator Data'!E75)&gt;F$3,10,IF(LOG('Indicator Data'!E75)&lt;F$4,0,10-(F$3-LOG('Indicator Data'!E75))/(F$3-F$4)*10))),1))</f>
        <v>2.4</v>
      </c>
      <c r="G75" s="172">
        <f>ROUND(IF('Indicator Data'!F75=0,0,IF(LOG('Indicator Data'!F75)&gt;G$3,10,IF(LOG('Indicator Data'!F75)&lt;G$4,0,10-(G$3-LOG('Indicator Data'!F75))/(G$3-G$4)*10))),1)</f>
        <v>0</v>
      </c>
      <c r="H75" s="171">
        <f>ROUND(IF('Indicator Data'!G75=0,0,IF(LOG('Indicator Data'!G75)&gt;H$3,10,IF(LOG('Indicator Data'!G75)&lt;H$4,0,10-(H$3-LOG('Indicator Data'!G75))/(H$3-H$4)*10))),1)</f>
        <v>0</v>
      </c>
      <c r="I75" s="171">
        <f>ROUND(IF('Indicator Data'!H75=0,0,IF(LOG('Indicator Data'!H75)&gt;I$3,10,IF(LOG('Indicator Data'!H75)&lt;I$4,0,10-(I$3-LOG('Indicator Data'!H75))/(I$3-I$4)*10))),1)</f>
        <v>0</v>
      </c>
      <c r="J75" s="171">
        <f t="shared" si="86"/>
        <v>0</v>
      </c>
      <c r="K75" s="171">
        <f>ROUND(IF('Indicator Data'!I75=0,0,IF(LOG('Indicator Data'!I75)&gt;K$3,10,IF(LOG('Indicator Data'!I75)&lt;K$4,0,10-(K$3-LOG('Indicator Data'!I75))/(K$3-K$4)*10))),1)</f>
        <v>2.1</v>
      </c>
      <c r="L75" s="172">
        <f>ROUND(IF('Indicator Data'!J75=0,0,IF(LOG('Indicator Data'!J75)&gt;L$3,10,IF(LOG('Indicator Data'!J75)&lt;L$4,0,10-(L$3-LOG('Indicator Data'!J75))/(L$3-L$4)*10))),1)</f>
        <v>6.4</v>
      </c>
      <c r="M75" s="173">
        <f>'Indicator Data'!C75/HLOOKUP('Indicator Data'!$C$3,'Population Data'!$C$3:$M$194,ROW()-4,FALSE)</f>
        <v>0</v>
      </c>
      <c r="N75" s="173">
        <f>'Indicator Data'!D75/HLOOKUP('Indicator Data'!$D$3,'Population Data'!$C$3:$M$194,ROW()-4,FALSE)</f>
        <v>0</v>
      </c>
      <c r="O75" s="245">
        <f>'Indicator Data'!E75/HLOOKUP('Indicator Data'!$E$3,'Population Data'!$C$3:$M$194,ROW()-4,FALSE)</f>
        <v>7.0986895572896396E-4</v>
      </c>
      <c r="P75" s="173">
        <f>'Indicator Data'!F75/HLOOKUP('Indicator Data'!$F$3,'Population Data'!$C$3:$M$194,ROW()-4,FALSE)</f>
        <v>0</v>
      </c>
      <c r="Q75" s="173">
        <f>'Indicator Data'!G75/HLOOKUP('Indicator Data'!$G$3,'Population Data'!$C$3:$M$194,ROW()-4,FALSE)</f>
        <v>0</v>
      </c>
      <c r="R75" s="173">
        <f>'Indicator Data'!H75/HLOOKUP('Indicator Data'!$H$3,'Population Data'!$C$3:$M$194,ROW()-4,FALSE)</f>
        <v>0</v>
      </c>
      <c r="S75" s="173">
        <f>'Indicator Data'!I75/HLOOKUP('Indicator Data'!$I$3,'Population Data'!$C$3:$M$194,ROW()-4,FALSE)</f>
        <v>7.6371518874342246E-5</v>
      </c>
      <c r="T75" s="173">
        <f>'Indicator Data'!J75/HLOOKUP('Indicator Date'!$J73,'Population Data'!$C$3:$M$194,ROW()-4,FALSE)</f>
        <v>1.7165101077791607E-3</v>
      </c>
      <c r="U75" s="171">
        <f t="shared" si="87"/>
        <v>0</v>
      </c>
      <c r="V75" s="171">
        <f t="shared" si="88"/>
        <v>0</v>
      </c>
      <c r="W75" s="172">
        <f t="shared" si="89"/>
        <v>0</v>
      </c>
      <c r="X75" s="172">
        <f t="shared" si="118"/>
        <v>3.1</v>
      </c>
      <c r="Y75" s="172">
        <f t="shared" si="119"/>
        <v>0</v>
      </c>
      <c r="Z75" s="171">
        <f t="shared" si="90"/>
        <v>0</v>
      </c>
      <c r="AA75" s="171">
        <f t="shared" si="90"/>
        <v>0</v>
      </c>
      <c r="AB75" s="171">
        <f t="shared" si="91"/>
        <v>0</v>
      </c>
      <c r="AC75" s="172">
        <f t="shared" si="120"/>
        <v>2</v>
      </c>
      <c r="AD75" s="172">
        <f t="shared" si="121"/>
        <v>0.6</v>
      </c>
      <c r="AE75" s="171">
        <f>ROUND(IF('Indicator Data'!K75=0,0,IF('Indicator Data'!K75&gt;AE$3,10,IF('Indicator Data'!K75&lt;AE$4,0,10-(AE$3-'Indicator Data'!K75)/(AE$3-AE$4)*10))),1)</f>
        <v>1.9</v>
      </c>
      <c r="AF75" s="174">
        <f t="shared" si="92"/>
        <v>0.1</v>
      </c>
      <c r="AG75" s="174">
        <f t="shared" si="93"/>
        <v>0.1</v>
      </c>
      <c r="AH75" s="172">
        <f t="shared" si="94"/>
        <v>0</v>
      </c>
      <c r="AI75" s="172">
        <f t="shared" si="95"/>
        <v>0</v>
      </c>
      <c r="AJ75" s="174">
        <f t="shared" si="96"/>
        <v>0</v>
      </c>
      <c r="AK75" s="172">
        <f t="shared" si="97"/>
        <v>4.0999999999999996</v>
      </c>
      <c r="AL75" s="175">
        <f t="shared" si="98"/>
        <v>0.1</v>
      </c>
      <c r="AM75" s="175">
        <f t="shared" si="99"/>
        <v>2.8</v>
      </c>
      <c r="AN75" s="175">
        <f t="shared" si="100"/>
        <v>0</v>
      </c>
      <c r="AO75" s="175">
        <f t="shared" si="101"/>
        <v>0</v>
      </c>
      <c r="AP75" s="175">
        <f t="shared" si="102"/>
        <v>2.1</v>
      </c>
      <c r="AQ75" s="174">
        <f t="shared" si="103"/>
        <v>3</v>
      </c>
      <c r="AR75" s="174">
        <f>IF('Indicator Data'!L75="No data","x",IF('Indicator Data'!BW75&lt;1000,"x",ROUND((IF('Indicator Data'!L75&gt;AR$3,10,IF('Indicator Data'!L75&lt;AR$4,0,10-(AR$3-'Indicator Data'!L75)/(AR$3-AR$4)*10))),1)))</f>
        <v>0.8</v>
      </c>
      <c r="AS75" s="175">
        <f t="shared" si="104"/>
        <v>1.9</v>
      </c>
      <c r="AT75" s="176">
        <f>IF('Indicator Data'!M75="No data","x",ROUND(IF('Indicator Data'!M75=0,0,IF(LOG('Indicator Data'!M75)&gt;AT$3,10,IF(LOG('Indicator Data'!M75)&lt;AT$4,0,10-(AT$3-LOG('Indicator Data'!M75))/(AT$3-AT$4)*10))),1))</f>
        <v>6.5</v>
      </c>
      <c r="AU75" s="246">
        <f>IF(AT75="x","x",'Indicator Data'!M75/HLOOKUP('Indicator Data'!$M$3,'Population Data'!$C$3:$M$194,ROW()-4,FALSE))</f>
        <v>0.16526280193104792</v>
      </c>
      <c r="AV75" s="176">
        <f t="shared" si="105"/>
        <v>1.8</v>
      </c>
      <c r="AW75" s="172">
        <f t="shared" si="122"/>
        <v>4.5999999999999996</v>
      </c>
      <c r="AX75" s="176">
        <f>IF('Indicator Data'!N75="No data","x",ROUND(IF('Indicator Data'!N75=0,0,IF(LOG('Indicator Data'!N75)&gt;AX$3,10,IF(LOG('Indicator Data'!N75)&lt;AX$4,0,10-(AX$3-LOG('Indicator Data'!N75))/(AX$3-AX$4)*10))),1))</f>
        <v>0</v>
      </c>
      <c r="AY75" s="246">
        <f>IF(AX75="x","x",'Indicator Data'!N75/HLOOKUP('Indicator Data'!$N$3,'Population Data'!$C$3:$M$194,ROW()-4,FALSE))</f>
        <v>0</v>
      </c>
      <c r="AZ75" s="176">
        <f t="shared" si="106"/>
        <v>0</v>
      </c>
      <c r="BA75" s="172">
        <f t="shared" si="123"/>
        <v>0</v>
      </c>
      <c r="BB75" s="176">
        <f>IF('Indicator Data'!O75="No data","x",ROUND(IF('Indicator Data'!O75=0,0,IF(LOG('Indicator Data'!O75)&gt;BB$3,10,IF(LOG('Indicator Data'!O75)&lt;BB$4,0,10-(BB$3-LOG('Indicator Data'!O75))/(BB$3-BB$4)*10))),1))</f>
        <v>8.6</v>
      </c>
      <c r="BC75" s="246">
        <f>IF(BB75="x","x",'Indicator Data'!O75/HLOOKUP('Indicator Data'!$O$3,'Population Data'!$C$3:$M$194,ROW()-4,FALSE))</f>
        <v>0.69430782800802315</v>
      </c>
      <c r="BD75" s="176">
        <f t="shared" si="107"/>
        <v>10</v>
      </c>
      <c r="BE75" s="172">
        <f t="shared" si="124"/>
        <v>9.4</v>
      </c>
      <c r="BF75" s="176">
        <f>IF('Indicator Data'!P75="No data","x",ROUND(IF('Indicator Data'!P75=0,0,IF(LOG('Indicator Data'!P75)&gt;BF$3,10,IF(LOG('Indicator Data'!P75)&lt;BF$4,0,10-(BF$3-LOG('Indicator Data'!P75))/(BF$3-BF$4)*10))),1))</f>
        <v>0</v>
      </c>
      <c r="BG75" s="246">
        <f>IF(BF75="x","x",'Indicator Data'!P75/HLOOKUP('Indicator Data'!$P$3,'Population Data'!$C$3:$M$194,ROW()-4,FALSE))</f>
        <v>0</v>
      </c>
      <c r="BH75" s="176">
        <f t="shared" si="125"/>
        <v>0</v>
      </c>
      <c r="BI75" s="172">
        <f t="shared" si="126"/>
        <v>0</v>
      </c>
      <c r="BJ75" s="174">
        <f t="shared" si="127"/>
        <v>5</v>
      </c>
      <c r="BK75" s="176">
        <f>ROUND(IF('Indicator Data'!Q75=0,0,IF(LOG('Indicator Data'!Q75)&gt;BK$3,10,IF(LOG('Indicator Data'!Q75)&lt;BK$4,0,10-(BK$3-LOG('Indicator Data'!Q75))/(BK$3-BK$4)*10))),1)</f>
        <v>7.6</v>
      </c>
      <c r="BL75" s="224">
        <f>IF(BK75="x","x",'Indicator Data'!Q75/HLOOKUP('Indicator Data'!$Q$3,'Population Data'!$C$3:$M$194,ROW()-4,FALSE))</f>
        <v>1</v>
      </c>
      <c r="BM75" s="176">
        <f t="shared" si="108"/>
        <v>10</v>
      </c>
      <c r="BN75" s="172">
        <f t="shared" si="109"/>
        <v>9.1</v>
      </c>
      <c r="BO75" s="176">
        <f>ROUND(IF('Indicator Data'!S75=0,0,IF(LOG('Indicator Data'!S75)&gt;BO$3,10,IF(LOG('Indicator Data'!S75)&lt;BO$4,0,10-(BO$3-LOG('Indicator Data'!S75))/(BO$3-BO$4)*10))),1)</f>
        <v>7.5</v>
      </c>
      <c r="BP75" s="246">
        <f>IF(BO75="x","x",'Indicator Data'!S75/HLOOKUP('Indicator Data'!$S$3,'Population Data'!$C$3:$M$194,ROW()-4,FALSE))</f>
        <v>0.8165267239499916</v>
      </c>
      <c r="BQ75" s="176">
        <f t="shared" si="110"/>
        <v>9.1</v>
      </c>
      <c r="BR75" s="172">
        <f t="shared" si="128"/>
        <v>8.4</v>
      </c>
      <c r="BS75" s="176">
        <f>ROUND(IF('Indicator Data'!T75=0,0,IF(LOG('Indicator Data'!T75)&gt;BS$3,10,IF(LOG('Indicator Data'!T75)&lt;BS$4,0,10-(BS$3-LOG('Indicator Data'!T75))/(BS$3-BS$4)*10))),1)</f>
        <v>7.6</v>
      </c>
      <c r="BT75" s="173">
        <f>IF('Indicator Data'!T75/HLOOKUP('Indicator Data'!$T$3,'Population Data'!$C$3:$M$194,ROW()-4,FALSE)&gt;1,1,'Indicator Data'!T75/HLOOKUP('Indicator Data'!$T$3,'Population Data'!$C$3:$M$194,ROW()-4,FALSE))</f>
        <v>0.96496630406039829</v>
      </c>
      <c r="BU75" s="176">
        <f t="shared" si="111"/>
        <v>9.6</v>
      </c>
      <c r="BV75" s="172">
        <f t="shared" si="129"/>
        <v>8.8000000000000007</v>
      </c>
      <c r="BW75" s="176">
        <f>ROUND(IF('Indicator Data'!U75=0,0,IF(LOG('Indicator Data'!U75)&gt;BW$3,10,IF(LOG('Indicator Data'!U75)&lt;BW$4,0,10-(BW$3-LOG('Indicator Data'!U75))/(BW$3-BW$4)*10))),1)</f>
        <v>7.6</v>
      </c>
      <c r="BX75" s="246">
        <f>IF(BW75="x","x",'Indicator Data'!U75/HLOOKUP('Indicator Data'!$U$3,'Population Data'!$C$3:$M$194,ROW()-4,FALSE))</f>
        <v>0.97231025296873352</v>
      </c>
      <c r="BY75" s="176">
        <f t="shared" si="112"/>
        <v>9.6999999999999993</v>
      </c>
      <c r="BZ75" s="172">
        <f t="shared" si="130"/>
        <v>8.9</v>
      </c>
      <c r="CA75" s="174">
        <f t="shared" si="113"/>
        <v>8.8000000000000007</v>
      </c>
      <c r="CB75" s="176">
        <f>IF('Indicator Data'!BN75="No data","x",ROUND(IF('Indicator Data'!BN75&gt;CB$3,0,IF('Indicator Data'!BN75&lt;CB$4,10,(CB$3-'Indicator Data'!BN75)/(CB$3-CB$4)*10)),1))</f>
        <v>8</v>
      </c>
      <c r="CC75" s="176">
        <f>IF('Indicator Data'!BO75="No data","x",ROUND(IF('Indicator Data'!BO75&gt;CC$3,0,IF('Indicator Data'!BO75&lt;CC$4,10,(CC$3-'Indicator Data'!BO75)/(CC$3-CC$4)*10)),1))</f>
        <v>6.4</v>
      </c>
      <c r="CD75" s="176">
        <f>IF('Indicator Data'!AA75="No data","x",ROUND(IF('Indicator Data'!AA75&gt;CD$3,0,IF('Indicator Data'!AA75&lt;CD$4,10,(CD$3-'Indicator Data'!AA75)/(CD$3-CD$4)*10)),1))</f>
        <v>8</v>
      </c>
      <c r="CE75" s="172">
        <f t="shared" si="114"/>
        <v>7.5</v>
      </c>
      <c r="CF75" s="176">
        <f>IF('Indicator Data'!V75="No data","x",ROUND(IF(LOG('Indicator Data'!V75)&gt;CF$3,10,IF(LOG('Indicator Data'!V75)&lt;CF$4,0,10-(CF$3-LOG('Indicator Data'!V75))/(CF$3-CF$4)*10)),1))</f>
        <v>6.2</v>
      </c>
      <c r="CG75" s="176">
        <f>IF('Indicator Data'!W75="No data","x",ROUND(IF('Indicator Data'!W75&gt;CG$3,10,IF('Indicator Data'!W75&lt;CG$4,0,10-(CG$3-'Indicator Data'!W75)/(CG$3-CG$4)*10)),1))</f>
        <v>6.1</v>
      </c>
      <c r="CH75" s="176">
        <f>IF('Indicator Data'!X75="No data","x",ROUND(IF('Indicator Data'!X75&gt;CH$3,10,IF('Indicator Data'!X75&lt;CH$4,0,10-(CH$3-'Indicator Data'!X75)/(CH$3-CH$4)*10)),1))</f>
        <v>4.5</v>
      </c>
      <c r="CI75" s="176">
        <f>IF('Indicator Data'!Y75="No data","x",ROUND(IF('Indicator Data'!Y75&gt;CI$3,10,IF('Indicator Data'!Y75&lt;CI$4,0,10-(CI$3-'Indicator Data'!Y75)/(CI$3-CI$4)*10)),1))</f>
        <v>10</v>
      </c>
      <c r="CJ75" s="172">
        <f t="shared" si="131"/>
        <v>6.7</v>
      </c>
      <c r="CK75" s="174">
        <f t="shared" si="132"/>
        <v>7</v>
      </c>
      <c r="CL75" s="176">
        <f>IF('Indicator Data'!AD75="No data","x",ROUND(IF('Indicator Data'!AD75&gt;CL$3,10,IF('Indicator Data'!AD75&lt;CL$4,0,10-(CL$3-'Indicator Data'!AD75)/(CL$3-CL$4)*10)),1))</f>
        <v>6.6</v>
      </c>
      <c r="CM75" s="176">
        <f>IF('Indicator Data'!AE75="No data","x",ROUND(IF('Indicator Data'!AE75&gt;CM$3,10,IF('Indicator Data'!AE75&lt;CM$4,0,10-(CM$3-'Indicator Data'!AE75)/(CM$3-CM$4)*10)),1))</f>
        <v>5.8</v>
      </c>
      <c r="CN75" s="172">
        <f t="shared" si="133"/>
        <v>6.5</v>
      </c>
      <c r="CO75" s="176">
        <f>IF('Indicator Data'!Z75="No data","x",ROUND(IF('Indicator Data'!Z75&gt;CO$3,10,IF('Indicator Data'!Z75&lt;CO$4,0,10-(CO$3-'Indicator Data'!Z75)/(CO$3-CO$4)*10)),1))</f>
        <v>2.8</v>
      </c>
      <c r="CP75" s="172">
        <f t="shared" si="134"/>
        <v>6.3</v>
      </c>
      <c r="CQ75" s="246">
        <f>IF('Indicator Data'!AB75="No data","x",'Indicator Data'!AB75/HLOOKUP('Indicator Date'!$AB73,'Population Data'!$C$3:$M$194,ROW()-4,FALSE))</f>
        <v>3.9481442423329374E-5</v>
      </c>
      <c r="CR75" s="176">
        <f t="shared" si="115"/>
        <v>9.6</v>
      </c>
      <c r="CS75" s="176">
        <f>IF('Indicator Data'!AC75="No data","x",ROUND(IF('Indicator Data'!AC75&gt;CS$3,0,IF('Indicator Data'!AC75&lt;CS$4,10,(CS$3-'Indicator Data'!AC75)/(CS$3-CS$4)*10)),1))</f>
        <v>6</v>
      </c>
      <c r="CT75" s="172">
        <f t="shared" si="135"/>
        <v>7.8</v>
      </c>
      <c r="CU75" s="174">
        <f t="shared" si="136"/>
        <v>6.9</v>
      </c>
      <c r="CV75" s="175">
        <f t="shared" si="116"/>
        <v>7.2</v>
      </c>
      <c r="CW75" s="177">
        <f t="shared" si="117"/>
        <v>2.4</v>
      </c>
      <c r="CX75" s="175">
        <f>ROUND(IF('Indicator Data'!AF75=0,0,IF('Indicator Data'!AF75&gt;CX$3,10,IF('Indicator Data'!AF75&lt;CX$4,0,10-(CX$3-'Indicator Data'!AF75)/(CX$3-CX$4)*10))),1)</f>
        <v>0.1</v>
      </c>
      <c r="CY75" s="175">
        <f>(ROUND(IF('Indicator Data'!AG75=0,0,IF(LOG('Indicator Data'!AG75)&gt;CY$3,10,IF(LOG('Indicator Data'!AG75)&lt;CY$4,0,10-(CY$3-LOG('Indicator Data'!AG75))/(CY$3-CY$4)*10))),1))</f>
        <v>0</v>
      </c>
      <c r="CZ75" s="177">
        <f t="shared" si="137"/>
        <v>0.1</v>
      </c>
      <c r="DA75" s="11"/>
      <c r="DB75" s="22"/>
    </row>
    <row r="76" spans="1:106">
      <c r="A76" s="179" t="str">
        <f>'Indicator Data'!A76</f>
        <v>Guyana</v>
      </c>
      <c r="B76" s="180" t="str">
        <f>'Indicator Data'!B76</f>
        <v>GUY</v>
      </c>
      <c r="C76" s="178">
        <f>ROUND(IF('Indicator Data'!C76=0,0.1,IF(LOG('Indicator Data'!C76)&gt;C$3,10,IF(LOG('Indicator Data'!C76)&lt;C$4,0,10-(C$3-LOG('Indicator Data'!C76))/(C$3-C$4)*10))),1)</f>
        <v>0.1</v>
      </c>
      <c r="D76" s="171">
        <f>ROUND(IF('Indicator Data'!D76=0,0.1,IF(LOG('Indicator Data'!D76)&gt;D$3,10,IF(LOG('Indicator Data'!D76)&lt;D$4,0,10-(D$3-LOG('Indicator Data'!D76))/(D$3-D$4)*10))),1)</f>
        <v>0.1</v>
      </c>
      <c r="E76" s="172">
        <f t="shared" si="85"/>
        <v>0.1</v>
      </c>
      <c r="F76" s="172">
        <f>(ROUND(IF('Indicator Data'!E76=0,0,IF(LOG('Indicator Data'!E76)&gt;F$3,10,IF(LOG('Indicator Data'!E76)&lt;F$4,0,10-(F$3-LOG('Indicator Data'!E76))/(F$3-F$4)*10))),1))</f>
        <v>4.5999999999999996</v>
      </c>
      <c r="G76" s="172">
        <f>ROUND(IF('Indicator Data'!F76=0,0,IF(LOG('Indicator Data'!F76)&gt;G$3,10,IF(LOG('Indicator Data'!F76)&lt;G$4,0,10-(G$3-LOG('Indicator Data'!F76))/(G$3-G$4)*10))),1)</f>
        <v>1</v>
      </c>
      <c r="H76" s="171">
        <f>ROUND(IF('Indicator Data'!G76=0,0,IF(LOG('Indicator Data'!G76)&gt;H$3,10,IF(LOG('Indicator Data'!G76)&lt;H$4,0,10-(H$3-LOG('Indicator Data'!G76))/(H$3-H$4)*10))),1)</f>
        <v>0</v>
      </c>
      <c r="I76" s="171">
        <f>ROUND(IF('Indicator Data'!H76=0,0,IF(LOG('Indicator Data'!H76)&gt;I$3,10,IF(LOG('Indicator Data'!H76)&lt;I$4,0,10-(I$3-LOG('Indicator Data'!H76))/(I$3-I$4)*10))),1)</f>
        <v>0</v>
      </c>
      <c r="J76" s="171">
        <f t="shared" si="86"/>
        <v>0</v>
      </c>
      <c r="K76" s="171">
        <f>ROUND(IF('Indicator Data'!I76=0,0,IF(LOG('Indicator Data'!I76)&gt;K$3,10,IF(LOG('Indicator Data'!I76)&lt;K$4,0,10-(K$3-LOG('Indicator Data'!I76))/(K$3-K$4)*10))),1)</f>
        <v>5.8</v>
      </c>
      <c r="L76" s="172">
        <f>ROUND(IF('Indicator Data'!J76=0,0,IF(LOG('Indicator Data'!J76)&gt;L$3,10,IF(LOG('Indicator Data'!J76)&lt;L$4,0,10-(L$3-LOG('Indicator Data'!J76))/(L$3-L$4)*10))),1)</f>
        <v>8.1</v>
      </c>
      <c r="M76" s="173">
        <f>'Indicator Data'!C76/HLOOKUP('Indicator Data'!$C$3,'Population Data'!$C$3:$M$194,ROW()-4,FALSE)</f>
        <v>0</v>
      </c>
      <c r="N76" s="173">
        <f>'Indicator Data'!D76/HLOOKUP('Indicator Data'!$D$3,'Population Data'!$C$3:$M$194,ROW()-4,FALSE)</f>
        <v>0</v>
      </c>
      <c r="O76" s="245">
        <f>'Indicator Data'!E76/HLOOKUP('Indicator Data'!$E$3,'Population Data'!$C$3:$M$194,ROW()-4,FALSE)</f>
        <v>1.7388978376793877E-2</v>
      </c>
      <c r="P76" s="173">
        <f>'Indicator Data'!F76/HLOOKUP('Indicator Data'!$F$3,'Population Data'!$C$3:$M$194,ROW()-4,FALSE)</f>
        <v>4.5778764044825099E-7</v>
      </c>
      <c r="Q76" s="173">
        <f>'Indicator Data'!G76/HLOOKUP('Indicator Data'!$G$3,'Population Data'!$C$3:$M$194,ROW()-4,FALSE)</f>
        <v>6.4658619237979324E-5</v>
      </c>
      <c r="R76" s="173">
        <f>'Indicator Data'!H76/HLOOKUP('Indicator Data'!$H$3,'Population Data'!$C$3:$M$194,ROW()-4,FALSE)</f>
        <v>0</v>
      </c>
      <c r="S76" s="173">
        <f>'Indicator Data'!I76/HLOOKUP('Indicator Data'!$I$3,'Population Data'!$C$3:$M$194,ROW()-4,FALSE)</f>
        <v>8.3384374468105545E-3</v>
      </c>
      <c r="T76" s="173">
        <f>'Indicator Data'!J76/HLOOKUP('Indicator Date'!$J74,'Population Data'!$C$3:$M$194,ROW()-4,FALSE)</f>
        <v>2.1167275828794501E-2</v>
      </c>
      <c r="U76" s="171">
        <f t="shared" si="87"/>
        <v>0</v>
      </c>
      <c r="V76" s="171">
        <f t="shared" si="88"/>
        <v>0</v>
      </c>
      <c r="W76" s="172">
        <f t="shared" si="89"/>
        <v>0</v>
      </c>
      <c r="X76" s="172">
        <f t="shared" si="118"/>
        <v>8.4</v>
      </c>
      <c r="Y76" s="172">
        <f t="shared" si="119"/>
        <v>3.8</v>
      </c>
      <c r="Z76" s="171">
        <f t="shared" si="90"/>
        <v>0</v>
      </c>
      <c r="AA76" s="171">
        <f t="shared" si="90"/>
        <v>0</v>
      </c>
      <c r="AB76" s="171">
        <f t="shared" si="91"/>
        <v>0</v>
      </c>
      <c r="AC76" s="172">
        <f t="shared" si="120"/>
        <v>7.9</v>
      </c>
      <c r="AD76" s="172">
        <f t="shared" si="121"/>
        <v>7.1</v>
      </c>
      <c r="AE76" s="171">
        <f>ROUND(IF('Indicator Data'!K76=0,0,IF('Indicator Data'!K76&gt;AE$3,10,IF('Indicator Data'!K76&lt;AE$4,0,10-(AE$3-'Indicator Data'!K76)/(AE$3-AE$4)*10))),1)</f>
        <v>1.9</v>
      </c>
      <c r="AF76" s="174">
        <f t="shared" si="92"/>
        <v>0.1</v>
      </c>
      <c r="AG76" s="174">
        <f t="shared" si="93"/>
        <v>0.1</v>
      </c>
      <c r="AH76" s="172">
        <f t="shared" si="94"/>
        <v>0</v>
      </c>
      <c r="AI76" s="172">
        <f t="shared" si="95"/>
        <v>0</v>
      </c>
      <c r="AJ76" s="174">
        <f t="shared" si="96"/>
        <v>0</v>
      </c>
      <c r="AK76" s="172">
        <f t="shared" si="97"/>
        <v>7.6</v>
      </c>
      <c r="AL76" s="175">
        <f t="shared" si="98"/>
        <v>0.1</v>
      </c>
      <c r="AM76" s="175">
        <f t="shared" si="99"/>
        <v>6.9</v>
      </c>
      <c r="AN76" s="175">
        <f t="shared" si="100"/>
        <v>2.5</v>
      </c>
      <c r="AO76" s="175">
        <f t="shared" si="101"/>
        <v>0</v>
      </c>
      <c r="AP76" s="175">
        <f t="shared" si="102"/>
        <v>7</v>
      </c>
      <c r="AQ76" s="174">
        <f t="shared" si="103"/>
        <v>4.8</v>
      </c>
      <c r="AR76" s="174">
        <f>IF('Indicator Data'!L76="No data","x",IF('Indicator Data'!BW76&lt;1000,"x",ROUND((IF('Indicator Data'!L76&gt;AR$3,10,IF('Indicator Data'!L76&lt;AR$4,0,10-(AR$3-'Indicator Data'!L76)/(AR$3-AR$4)*10))),1)))</f>
        <v>2.5</v>
      </c>
      <c r="AS76" s="175">
        <f t="shared" si="104"/>
        <v>3.7</v>
      </c>
      <c r="AT76" s="176" t="str">
        <f>IF('Indicator Data'!M76="No data","x",ROUND(IF('Indicator Data'!M76=0,0,IF(LOG('Indicator Data'!M76)&gt;AT$3,10,IF(LOG('Indicator Data'!M76)&lt;AT$4,0,10-(AT$3-LOG('Indicator Data'!M76))/(AT$3-AT$4)*10))),1))</f>
        <v>x</v>
      </c>
      <c r="AU76" s="246" t="str">
        <f>IF(AT76="x","x",'Indicator Data'!M76/HLOOKUP('Indicator Data'!$M$3,'Population Data'!$C$3:$M$194,ROW()-4,FALSE))</f>
        <v>x</v>
      </c>
      <c r="AV76" s="176" t="str">
        <f t="shared" si="105"/>
        <v>x</v>
      </c>
      <c r="AW76" s="172" t="str">
        <f t="shared" si="122"/>
        <v>x</v>
      </c>
      <c r="AX76" s="176" t="str">
        <f>IF('Indicator Data'!N76="No data","x",ROUND(IF('Indicator Data'!N76=0,0,IF(LOG('Indicator Data'!N76)&gt;AX$3,10,IF(LOG('Indicator Data'!N76)&lt;AX$4,0,10-(AX$3-LOG('Indicator Data'!N76))/(AX$3-AX$4)*10))),1))</f>
        <v>x</v>
      </c>
      <c r="AY76" s="246" t="str">
        <f>IF(AX76="x","x",'Indicator Data'!N76/HLOOKUP('Indicator Data'!$N$3,'Population Data'!$C$3:$M$194,ROW()-4,FALSE))</f>
        <v>x</v>
      </c>
      <c r="AZ76" s="176" t="str">
        <f t="shared" si="106"/>
        <v>x</v>
      </c>
      <c r="BA76" s="172" t="str">
        <f t="shared" si="123"/>
        <v>x</v>
      </c>
      <c r="BB76" s="176" t="str">
        <f>IF('Indicator Data'!O76="No data","x",ROUND(IF('Indicator Data'!O76=0,0,IF(LOG('Indicator Data'!O76)&gt;BB$3,10,IF(LOG('Indicator Data'!O76)&lt;BB$4,0,10-(BB$3-LOG('Indicator Data'!O76))/(BB$3-BB$4)*10))),1))</f>
        <v>x</v>
      </c>
      <c r="BC76" s="246" t="str">
        <f>IF(BB76="x","x",'Indicator Data'!O76/HLOOKUP('Indicator Data'!$O$3,'Population Data'!$C$3:$M$194,ROW()-4,FALSE))</f>
        <v>x</v>
      </c>
      <c r="BD76" s="176" t="str">
        <f t="shared" si="107"/>
        <v>x</v>
      </c>
      <c r="BE76" s="172" t="str">
        <f t="shared" si="124"/>
        <v>x</v>
      </c>
      <c r="BF76" s="176" t="str">
        <f>IF('Indicator Data'!P76="No data","x",ROUND(IF('Indicator Data'!P76=0,0,IF(LOG('Indicator Data'!P76)&gt;BF$3,10,IF(LOG('Indicator Data'!P76)&lt;BF$4,0,10-(BF$3-LOG('Indicator Data'!P76))/(BF$3-BF$4)*10))),1))</f>
        <v>x</v>
      </c>
      <c r="BG76" s="246" t="str">
        <f>IF(BF76="x","x",'Indicator Data'!P76/HLOOKUP('Indicator Data'!$P$3,'Population Data'!$C$3:$M$194,ROW()-4,FALSE))</f>
        <v>x</v>
      </c>
      <c r="BH76" s="176" t="str">
        <f t="shared" si="125"/>
        <v>x</v>
      </c>
      <c r="BI76" s="172" t="str">
        <f t="shared" si="126"/>
        <v>x</v>
      </c>
      <c r="BJ76" s="174" t="str">
        <f t="shared" si="127"/>
        <v>x</v>
      </c>
      <c r="BK76" s="176">
        <f>ROUND(IF('Indicator Data'!Q76=0,0,IF(LOG('Indicator Data'!Q76)&gt;BK$3,10,IF(LOG('Indicator Data'!Q76)&lt;BK$4,0,10-(BK$3-LOG('Indicator Data'!Q76))/(BK$3-BK$4)*10))),1)</f>
        <v>7</v>
      </c>
      <c r="BL76" s="224">
        <f>IF(BK76="x","x",'Indicator Data'!Q76/HLOOKUP('Indicator Data'!$Q$3,'Population Data'!$C$3:$M$194,ROW()-4,FALSE))</f>
        <v>1</v>
      </c>
      <c r="BM76" s="176">
        <f t="shared" si="108"/>
        <v>10</v>
      </c>
      <c r="BN76" s="172">
        <f t="shared" si="109"/>
        <v>9</v>
      </c>
      <c r="BO76" s="176">
        <f>ROUND(IF('Indicator Data'!S76=0,0,IF(LOG('Indicator Data'!S76)&gt;BO$3,10,IF(LOG('Indicator Data'!S76)&lt;BO$4,0,10-(BO$3-LOG('Indicator Data'!S76))/(BO$3-BO$4)*10))),1)</f>
        <v>6.9</v>
      </c>
      <c r="BP76" s="246">
        <f>IF(BO76="x","x",'Indicator Data'!S76/HLOOKUP('Indicator Data'!$S$3,'Population Data'!$C$3:$M$194,ROW()-4,FALSE))</f>
        <v>0.7949302490013348</v>
      </c>
      <c r="BQ76" s="176">
        <f t="shared" si="110"/>
        <v>8.8000000000000007</v>
      </c>
      <c r="BR76" s="172">
        <f t="shared" si="128"/>
        <v>8</v>
      </c>
      <c r="BS76" s="176">
        <f>ROUND(IF('Indicator Data'!T76=0,0,IF(LOG('Indicator Data'!T76)&gt;BS$3,10,IF(LOG('Indicator Data'!T76)&lt;BS$4,0,10-(BS$3-LOG('Indicator Data'!T76))/(BS$3-BS$4)*10))),1)</f>
        <v>7</v>
      </c>
      <c r="BT76" s="173">
        <f>IF('Indicator Data'!T76/HLOOKUP('Indicator Data'!$T$3,'Population Data'!$C$3:$M$194,ROW()-4,FALSE)&gt;1,1,'Indicator Data'!T76/HLOOKUP('Indicator Data'!$T$3,'Population Data'!$C$3:$M$194,ROW()-4,FALSE))</f>
        <v>0.96754971058841333</v>
      </c>
      <c r="BU76" s="176">
        <f t="shared" si="111"/>
        <v>9.6999999999999993</v>
      </c>
      <c r="BV76" s="172">
        <f t="shared" si="129"/>
        <v>8.6999999999999993</v>
      </c>
      <c r="BW76" s="176">
        <f>ROUND(IF('Indicator Data'!U76=0,0,IF(LOG('Indicator Data'!U76)&gt;BW$3,10,IF(LOG('Indicator Data'!U76)&lt;BW$4,0,10-(BW$3-LOG('Indicator Data'!U76))/(BW$3-BW$4)*10))),1)</f>
        <v>7</v>
      </c>
      <c r="BX76" s="246">
        <f>IF(BW76="x","x",'Indicator Data'!U76/HLOOKUP('Indicator Data'!$U$3,'Population Data'!$C$3:$M$194,ROW()-4,FALSE))</f>
        <v>0.89686608552527225</v>
      </c>
      <c r="BY76" s="176">
        <f t="shared" si="112"/>
        <v>9</v>
      </c>
      <c r="BZ76" s="172">
        <f t="shared" si="130"/>
        <v>8.1999999999999993</v>
      </c>
      <c r="CA76" s="174">
        <f t="shared" si="113"/>
        <v>8.5</v>
      </c>
      <c r="CB76" s="176">
        <f>IF('Indicator Data'!BN76="No data","x",ROUND(IF('Indicator Data'!BN76&gt;CB$3,0,IF('Indicator Data'!BN76&lt;CB$4,10,(CB$3-'Indicator Data'!BN76)/(CB$3-CB$4)*10)),1))</f>
        <v>1</v>
      </c>
      <c r="CC76" s="176">
        <f>IF('Indicator Data'!BO76="No data","x",ROUND(IF('Indicator Data'!BO76&gt;CC$3,0,IF('Indicator Data'!BO76&lt;CC$4,10,(CC$3-'Indicator Data'!BO76)/(CC$3-CC$4)*10)),1))</f>
        <v>0.7</v>
      </c>
      <c r="CD76" s="176">
        <f>IF('Indicator Data'!AA76="No data","x",ROUND(IF('Indicator Data'!AA76&gt;CD$3,0,IF('Indicator Data'!AA76&lt;CD$4,10,(CD$3-'Indicator Data'!AA76)/(CD$3-CD$4)*10)),1))</f>
        <v>1.7</v>
      </c>
      <c r="CE76" s="172">
        <f t="shared" si="114"/>
        <v>1.1000000000000001</v>
      </c>
      <c r="CF76" s="176">
        <f>IF('Indicator Data'!V76="No data","x",ROUND(IF(LOG('Indicator Data'!V76)&gt;CF$3,10,IF(LOG('Indicator Data'!V76)&lt;CF$4,0,10-(CF$3-LOG('Indicator Data'!V76))/(CF$3-CF$4)*10)),1))</f>
        <v>2</v>
      </c>
      <c r="CG76" s="176">
        <f>IF('Indicator Data'!W76="No data","x",ROUND(IF('Indicator Data'!W76&gt;CG$3,10,IF('Indicator Data'!W76&lt;CG$4,0,10-(CG$3-'Indicator Data'!W76)/(CG$3-CG$4)*10)),1))</f>
        <v>2.2999999999999998</v>
      </c>
      <c r="CH76" s="176">
        <f>IF('Indicator Data'!X76="No data","x",ROUND(IF('Indicator Data'!X76&gt;CH$3,10,IF('Indicator Data'!X76&lt;CH$4,0,10-(CH$3-'Indicator Data'!X76)/(CH$3-CH$4)*10)),1))</f>
        <v>2.7</v>
      </c>
      <c r="CI76" s="176">
        <f>IF('Indicator Data'!Y76="No data","x",ROUND(IF('Indicator Data'!Y76&gt;CI$3,10,IF('Indicator Data'!Y76&lt;CI$4,0,10-(CI$3-'Indicator Data'!Y76)/(CI$3-CI$4)*10)),1))</f>
        <v>3.8</v>
      </c>
      <c r="CJ76" s="172">
        <f t="shared" si="131"/>
        <v>2.7</v>
      </c>
      <c r="CK76" s="174">
        <f t="shared" si="132"/>
        <v>2.2000000000000002</v>
      </c>
      <c r="CL76" s="176">
        <f>IF('Indicator Data'!AD76="No data","x",ROUND(IF('Indicator Data'!AD76&gt;CL$3,10,IF('Indicator Data'!AD76&lt;CL$4,0,10-(CL$3-'Indicator Data'!AD76)/(CL$3-CL$4)*10)),1))</f>
        <v>1.3</v>
      </c>
      <c r="CM76" s="176">
        <f>IF('Indicator Data'!AE76="No data","x",ROUND(IF('Indicator Data'!AE76&gt;CM$3,10,IF('Indicator Data'!AE76&lt;CM$4,0,10-(CM$3-'Indicator Data'!AE76)/(CM$3-CM$4)*10)),1))</f>
        <v>3.3</v>
      </c>
      <c r="CN76" s="172">
        <f t="shared" si="133"/>
        <v>2.6</v>
      </c>
      <c r="CO76" s="176">
        <f>IF('Indicator Data'!Z76="No data","x",ROUND(IF('Indicator Data'!Z76&gt;CO$3,10,IF('Indicator Data'!Z76&lt;CO$4,0,10-(CO$3-'Indicator Data'!Z76)/(CO$3-CO$4)*10)),1))</f>
        <v>0.1</v>
      </c>
      <c r="CP76" s="172">
        <f t="shared" si="134"/>
        <v>0.9</v>
      </c>
      <c r="CQ76" s="246">
        <f>IF('Indicator Data'!AB76="No data","x",'Indicator Data'!AB76/HLOOKUP('Indicator Date'!$AB74,'Population Data'!$C$3:$M$194,ROW()-4,FALSE))</f>
        <v>7.5110055326830591E-5</v>
      </c>
      <c r="CR76" s="176">
        <f t="shared" si="115"/>
        <v>9.1999999999999993</v>
      </c>
      <c r="CS76" s="176">
        <f>IF('Indicator Data'!AC76="No data","x",ROUND(IF('Indicator Data'!AC76&gt;CS$3,0,IF('Indicator Data'!AC76&lt;CS$4,10,(CS$3-'Indicator Data'!AC76)/(CS$3-CS$4)*10)),1))</f>
        <v>0</v>
      </c>
      <c r="CT76" s="172">
        <f t="shared" si="135"/>
        <v>4.5999999999999996</v>
      </c>
      <c r="CU76" s="174">
        <f t="shared" si="136"/>
        <v>2.7</v>
      </c>
      <c r="CV76" s="175">
        <f t="shared" si="116"/>
        <v>5.3</v>
      </c>
      <c r="CW76" s="177">
        <f t="shared" si="117"/>
        <v>4.2</v>
      </c>
      <c r="CX76" s="175">
        <f>ROUND(IF('Indicator Data'!AF76=0,0,IF('Indicator Data'!AF76&gt;CX$3,10,IF('Indicator Data'!AF76&lt;CX$4,0,10-(CX$3-'Indicator Data'!AF76)/(CX$3-CX$4)*10))),1)</f>
        <v>0.1</v>
      </c>
      <c r="CY76" s="175">
        <f>(ROUND(IF('Indicator Data'!AG76=0,0,IF(LOG('Indicator Data'!AG76)&gt;CY$3,10,IF(LOG('Indicator Data'!AG76)&lt;CY$4,0,10-(CY$3-LOG('Indicator Data'!AG76))/(CY$3-CY$4)*10))),1))</f>
        <v>0</v>
      </c>
      <c r="CZ76" s="177">
        <f t="shared" si="137"/>
        <v>0.1</v>
      </c>
      <c r="DA76" s="11"/>
      <c r="DB76" s="22"/>
    </row>
    <row r="77" spans="1:106">
      <c r="A77" s="179" t="str">
        <f>'Indicator Data'!A77</f>
        <v>Haiti</v>
      </c>
      <c r="B77" s="180" t="str">
        <f>'Indicator Data'!B77</f>
        <v>HTI</v>
      </c>
      <c r="C77" s="178">
        <f>ROUND(IF('Indicator Data'!C77=0,0.1,IF(LOG('Indicator Data'!C77)&gt;C$3,10,IF(LOG('Indicator Data'!C77)&lt;C$4,0,10-(C$3-LOG('Indicator Data'!C77))/(C$3-C$4)*10))),1)</f>
        <v>7.7</v>
      </c>
      <c r="D77" s="171">
        <f>ROUND(IF('Indicator Data'!D77=0,0.1,IF(LOG('Indicator Data'!D77)&gt;D$3,10,IF(LOG('Indicator Data'!D77)&lt;D$4,0,10-(D$3-LOG('Indicator Data'!D77))/(D$3-D$4)*10))),1)</f>
        <v>8.3000000000000007</v>
      </c>
      <c r="E77" s="172">
        <f t="shared" si="85"/>
        <v>8</v>
      </c>
      <c r="F77" s="172">
        <f>(ROUND(IF('Indicator Data'!E77=0,0,IF(LOG('Indicator Data'!E77)&gt;F$3,10,IF(LOG('Indicator Data'!E77)&lt;F$4,0,10-(F$3-LOG('Indicator Data'!E77))/(F$3-F$4)*10))),1))</f>
        <v>4.8</v>
      </c>
      <c r="G77" s="172">
        <f>ROUND(IF('Indicator Data'!F77=0,0,IF(LOG('Indicator Data'!F77)&gt;G$3,10,IF(LOG('Indicator Data'!F77)&lt;G$4,0,10-(G$3-LOG('Indicator Data'!F77))/(G$3-G$4)*10))),1)</f>
        <v>4</v>
      </c>
      <c r="H77" s="171">
        <f>ROUND(IF('Indicator Data'!G77=0,0,IF(LOG('Indicator Data'!G77)&gt;H$3,10,IF(LOG('Indicator Data'!G77)&lt;H$4,0,10-(H$3-LOG('Indicator Data'!G77))/(H$3-H$4)*10))),1)</f>
        <v>9.6999999999999993</v>
      </c>
      <c r="I77" s="171">
        <f>ROUND(IF('Indicator Data'!H77=0,0,IF(LOG('Indicator Data'!H77)&gt;I$3,10,IF(LOG('Indicator Data'!H77)&lt;I$4,0,10-(I$3-LOG('Indicator Data'!H77))/(I$3-I$4)*10))),1)</f>
        <v>9.9</v>
      </c>
      <c r="J77" s="171">
        <f t="shared" si="86"/>
        <v>9.8000000000000007</v>
      </c>
      <c r="K77" s="171">
        <f>ROUND(IF('Indicator Data'!I77=0,0,IF(LOG('Indicator Data'!I77)&gt;K$3,10,IF(LOG('Indicator Data'!I77)&lt;K$4,0,10-(K$3-LOG('Indicator Data'!I77))/(K$3-K$4)*10))),1)</f>
        <v>5.2</v>
      </c>
      <c r="L77" s="172">
        <f>ROUND(IF('Indicator Data'!J77=0,0,IF(LOG('Indicator Data'!J77)&gt;L$3,10,IF(LOG('Indicator Data'!J77)&lt;L$4,0,10-(L$3-LOG('Indicator Data'!J77))/(L$3-L$4)*10))),1)</f>
        <v>10</v>
      </c>
      <c r="M77" s="173">
        <f>'Indicator Data'!C77/HLOOKUP('Indicator Data'!$C$3,'Population Data'!$C$3:$M$194,ROW()-4,FALSE)</f>
        <v>2.095512176119467E-3</v>
      </c>
      <c r="N77" s="173">
        <f>'Indicator Data'!D77/HLOOKUP('Indicator Data'!$D$3,'Population Data'!$C$3:$M$194,ROW()-4,FALSE)</f>
        <v>1.1398665929628138E-3</v>
      </c>
      <c r="O77" s="245">
        <f>'Indicator Data'!E77/HLOOKUP('Indicator Data'!$E$3,'Population Data'!$C$3:$M$194,ROW()-4,FALSE)</f>
        <v>1.5665520616784485E-3</v>
      </c>
      <c r="P77" s="173">
        <f>'Indicator Data'!F77/HLOOKUP('Indicator Data'!$F$3,'Population Data'!$C$3:$M$194,ROW()-4,FALSE)</f>
        <v>6.1393627431583872E-7</v>
      </c>
      <c r="Q77" s="173">
        <f>'Indicator Data'!G77/HLOOKUP('Indicator Data'!$G$3,'Population Data'!$C$3:$M$194,ROW()-4,FALSE)</f>
        <v>7.5034449436800946E-2</v>
      </c>
      <c r="R77" s="173">
        <f>'Indicator Data'!H77/HLOOKUP('Indicator Data'!$H$3,'Population Data'!$C$3:$M$194,ROW()-4,FALSE)</f>
        <v>1.1812446437735474E-2</v>
      </c>
      <c r="S77" s="173">
        <f>'Indicator Data'!I77/HLOOKUP('Indicator Data'!$I$3,'Population Data'!$C$3:$M$194,ROW()-4,FALSE)</f>
        <v>3.1187848088885762E-4</v>
      </c>
      <c r="T77" s="173">
        <f>'Indicator Data'!J77/HLOOKUP('Indicator Date'!$J75,'Population Data'!$C$3:$M$194,ROW()-4,FALSE)</f>
        <v>1.3567000336225661E-2</v>
      </c>
      <c r="U77" s="171">
        <f t="shared" si="87"/>
        <v>10</v>
      </c>
      <c r="V77" s="171">
        <f t="shared" si="88"/>
        <v>5.7</v>
      </c>
      <c r="W77" s="172">
        <f t="shared" si="89"/>
        <v>8.6999999999999993</v>
      </c>
      <c r="X77" s="172">
        <f t="shared" si="118"/>
        <v>4.4000000000000004</v>
      </c>
      <c r="Y77" s="172">
        <f t="shared" si="119"/>
        <v>4.0999999999999996</v>
      </c>
      <c r="Z77" s="171">
        <f t="shared" si="90"/>
        <v>8.3000000000000007</v>
      </c>
      <c r="AA77" s="171">
        <f t="shared" si="90"/>
        <v>5.9</v>
      </c>
      <c r="AB77" s="171">
        <f t="shared" si="91"/>
        <v>7.3</v>
      </c>
      <c r="AC77" s="172">
        <f t="shared" si="120"/>
        <v>3.8</v>
      </c>
      <c r="AD77" s="172">
        <f t="shared" si="121"/>
        <v>4.5</v>
      </c>
      <c r="AE77" s="171">
        <f>ROUND(IF('Indicator Data'!K77=0,0,IF('Indicator Data'!K77&gt;AE$3,10,IF('Indicator Data'!K77&lt;AE$4,0,10-(AE$3-'Indicator Data'!K77)/(AE$3-AE$4)*10))),1)</f>
        <v>4.8</v>
      </c>
      <c r="AF77" s="174">
        <f t="shared" si="92"/>
        <v>8.9</v>
      </c>
      <c r="AG77" s="174">
        <f t="shared" si="93"/>
        <v>7</v>
      </c>
      <c r="AH77" s="172">
        <f t="shared" si="94"/>
        <v>9</v>
      </c>
      <c r="AI77" s="172">
        <f t="shared" si="95"/>
        <v>7.9</v>
      </c>
      <c r="AJ77" s="174">
        <f t="shared" si="96"/>
        <v>8.5</v>
      </c>
      <c r="AK77" s="172">
        <f t="shared" si="97"/>
        <v>8.4</v>
      </c>
      <c r="AL77" s="175">
        <f t="shared" si="98"/>
        <v>8.4</v>
      </c>
      <c r="AM77" s="175">
        <f t="shared" si="99"/>
        <v>4.5999999999999996</v>
      </c>
      <c r="AN77" s="175">
        <f t="shared" si="100"/>
        <v>4.0999999999999996</v>
      </c>
      <c r="AO77" s="175">
        <f t="shared" si="101"/>
        <v>8.9</v>
      </c>
      <c r="AP77" s="175">
        <f t="shared" si="102"/>
        <v>4.5</v>
      </c>
      <c r="AQ77" s="174">
        <f t="shared" si="103"/>
        <v>6.6</v>
      </c>
      <c r="AR77" s="174">
        <f>IF('Indicator Data'!L77="No data","x",IF('Indicator Data'!BW77&lt;1000,"x",ROUND((IF('Indicator Data'!L77&gt;AR$3,10,IF('Indicator Data'!L77&lt;AR$4,0,10-(AR$3-'Indicator Data'!L77)/(AR$3-AR$4)*10))),1)))</f>
        <v>0.8</v>
      </c>
      <c r="AS77" s="175">
        <f t="shared" si="104"/>
        <v>3.7</v>
      </c>
      <c r="AT77" s="176" t="str">
        <f>IF('Indicator Data'!M77="No data","x",ROUND(IF('Indicator Data'!M77=0,0,IF(LOG('Indicator Data'!M77)&gt;AT$3,10,IF(LOG('Indicator Data'!M77)&lt;AT$4,0,10-(AT$3-LOG('Indicator Data'!M77))/(AT$3-AT$4)*10))),1))</f>
        <v>x</v>
      </c>
      <c r="AU77" s="246" t="str">
        <f>IF(AT77="x","x",'Indicator Data'!M77/HLOOKUP('Indicator Data'!$M$3,'Population Data'!$C$3:$M$194,ROW()-4,FALSE))</f>
        <v>x</v>
      </c>
      <c r="AV77" s="176" t="str">
        <f t="shared" si="105"/>
        <v>x</v>
      </c>
      <c r="AW77" s="172" t="str">
        <f t="shared" si="122"/>
        <v>x</v>
      </c>
      <c r="AX77" s="176" t="str">
        <f>IF('Indicator Data'!N77="No data","x",ROUND(IF('Indicator Data'!N77=0,0,IF(LOG('Indicator Data'!N77)&gt;AX$3,10,IF(LOG('Indicator Data'!N77)&lt;AX$4,0,10-(AX$3-LOG('Indicator Data'!N77))/(AX$3-AX$4)*10))),1))</f>
        <v>x</v>
      </c>
      <c r="AY77" s="246" t="str">
        <f>IF(AX77="x","x",'Indicator Data'!N77/HLOOKUP('Indicator Data'!$N$3,'Population Data'!$C$3:$M$194,ROW()-4,FALSE))</f>
        <v>x</v>
      </c>
      <c r="AZ77" s="176" t="str">
        <f t="shared" si="106"/>
        <v>x</v>
      </c>
      <c r="BA77" s="172" t="str">
        <f t="shared" si="123"/>
        <v>x</v>
      </c>
      <c r="BB77" s="176" t="str">
        <f>IF('Indicator Data'!O77="No data","x",ROUND(IF('Indicator Data'!O77=0,0,IF(LOG('Indicator Data'!O77)&gt;BB$3,10,IF(LOG('Indicator Data'!O77)&lt;BB$4,0,10-(BB$3-LOG('Indicator Data'!O77))/(BB$3-BB$4)*10))),1))</f>
        <v>x</v>
      </c>
      <c r="BC77" s="246" t="str">
        <f>IF(BB77="x","x",'Indicator Data'!O77/HLOOKUP('Indicator Data'!$O$3,'Population Data'!$C$3:$M$194,ROW()-4,FALSE))</f>
        <v>x</v>
      </c>
      <c r="BD77" s="176" t="str">
        <f t="shared" si="107"/>
        <v>x</v>
      </c>
      <c r="BE77" s="172" t="str">
        <f t="shared" si="124"/>
        <v>x</v>
      </c>
      <c r="BF77" s="176" t="str">
        <f>IF('Indicator Data'!P77="No data","x",ROUND(IF('Indicator Data'!P77=0,0,IF(LOG('Indicator Data'!P77)&gt;BF$3,10,IF(LOG('Indicator Data'!P77)&lt;BF$4,0,10-(BF$3-LOG('Indicator Data'!P77))/(BF$3-BF$4)*10))),1))</f>
        <v>x</v>
      </c>
      <c r="BG77" s="246" t="str">
        <f>IF(BF77="x","x",'Indicator Data'!P77/HLOOKUP('Indicator Data'!$P$3,'Population Data'!$C$3:$M$194,ROW()-4,FALSE))</f>
        <v>x</v>
      </c>
      <c r="BH77" s="176" t="str">
        <f t="shared" si="125"/>
        <v>x</v>
      </c>
      <c r="BI77" s="172" t="str">
        <f t="shared" si="126"/>
        <v>x</v>
      </c>
      <c r="BJ77" s="174" t="str">
        <f t="shared" si="127"/>
        <v>x</v>
      </c>
      <c r="BK77" s="176">
        <f>ROUND(IF('Indicator Data'!Q77=0,0,IF(LOG('Indicator Data'!Q77)&gt;BK$3,10,IF(LOG('Indicator Data'!Q77)&lt;BK$4,0,10-(BK$3-LOG('Indicator Data'!Q77))/(BK$3-BK$4)*10))),1)</f>
        <v>8.6</v>
      </c>
      <c r="BL77" s="224">
        <f>IF(BK77="x","x",'Indicator Data'!Q77/HLOOKUP('Indicator Data'!$Q$3,'Population Data'!$C$3:$M$194,ROW()-4,FALSE))</f>
        <v>0.893400033538299</v>
      </c>
      <c r="BM77" s="176">
        <f t="shared" si="108"/>
        <v>8.9</v>
      </c>
      <c r="BN77" s="172">
        <f t="shared" si="109"/>
        <v>8.8000000000000007</v>
      </c>
      <c r="BO77" s="176">
        <f>ROUND(IF('Indicator Data'!S77=0,0,IF(LOG('Indicator Data'!S77)&gt;BO$3,10,IF(LOG('Indicator Data'!S77)&lt;BO$4,0,10-(BO$3-LOG('Indicator Data'!S77))/(BO$3-BO$4)*10))),1)</f>
        <v>8.6</v>
      </c>
      <c r="BP77" s="246">
        <f>IF(BO77="x","x",'Indicator Data'!S77/HLOOKUP('Indicator Data'!$S$3,'Population Data'!$C$3:$M$194,ROW()-4,FALSE))</f>
        <v>0.82942657092802496</v>
      </c>
      <c r="BQ77" s="176">
        <f t="shared" si="110"/>
        <v>9.1999999999999993</v>
      </c>
      <c r="BR77" s="172">
        <f t="shared" si="128"/>
        <v>8.9</v>
      </c>
      <c r="BS77" s="176">
        <f>ROUND(IF('Indicator Data'!T77=0,0,IF(LOG('Indicator Data'!T77)&gt;BS$3,10,IF(LOG('Indicator Data'!T77)&lt;BS$4,0,10-(BS$3-LOG('Indicator Data'!T77))/(BS$3-BS$4)*10))),1)</f>
        <v>8.6</v>
      </c>
      <c r="BT77" s="173">
        <f>IF('Indicator Data'!T77/HLOOKUP('Indicator Data'!$T$3,'Population Data'!$C$3:$M$194,ROW()-4,FALSE)&gt;1,1,'Indicator Data'!T77/HLOOKUP('Indicator Data'!$T$3,'Population Data'!$C$3:$M$194,ROW()-4,FALSE))</f>
        <v>0.92937213439251443</v>
      </c>
      <c r="BU77" s="176">
        <f t="shared" si="111"/>
        <v>9.3000000000000007</v>
      </c>
      <c r="BV77" s="172">
        <f t="shared" si="129"/>
        <v>9</v>
      </c>
      <c r="BW77" s="176">
        <f>ROUND(IF('Indicator Data'!U77=0,0,IF(LOG('Indicator Data'!U77)&gt;BW$3,10,IF(LOG('Indicator Data'!U77)&lt;BW$4,0,10-(BW$3-LOG('Indicator Data'!U77))/(BW$3-BW$4)*10))),1)</f>
        <v>8.6</v>
      </c>
      <c r="BX77" s="246">
        <f>IF(BW77="x","x",'Indicator Data'!U77/HLOOKUP('Indicator Data'!$U$3,'Population Data'!$C$3:$M$194,ROW()-4,FALSE))</f>
        <v>0.90259711149293465</v>
      </c>
      <c r="BY77" s="176">
        <f t="shared" si="112"/>
        <v>9</v>
      </c>
      <c r="BZ77" s="172">
        <f t="shared" si="130"/>
        <v>8.8000000000000007</v>
      </c>
      <c r="CA77" s="174">
        <f t="shared" si="113"/>
        <v>8.9</v>
      </c>
      <c r="CB77" s="176">
        <f>IF('Indicator Data'!BN77="No data","x",ROUND(IF('Indicator Data'!BN77&gt;CB$3,0,IF('Indicator Data'!BN77&lt;CB$4,10,(CB$3-'Indicator Data'!BN77)/(CB$3-CB$4)*10)),1))</f>
        <v>6.9</v>
      </c>
      <c r="CC77" s="176">
        <f>IF('Indicator Data'!BO77="No data","x",ROUND(IF('Indicator Data'!BO77&gt;CC$3,0,IF('Indicator Data'!BO77&lt;CC$4,10,(CC$3-'Indicator Data'!BO77)/(CC$3-CC$4)*10)),1))</f>
        <v>5.4</v>
      </c>
      <c r="CD77" s="176">
        <f>IF('Indicator Data'!AA77="No data","x",ROUND(IF('Indicator Data'!AA77&gt;CD$3,0,IF('Indicator Data'!AA77&lt;CD$4,10,(CD$3-'Indicator Data'!AA77)/(CD$3-CD$4)*10)),1))</f>
        <v>7.7</v>
      </c>
      <c r="CE77" s="172">
        <f t="shared" si="114"/>
        <v>6.7</v>
      </c>
      <c r="CF77" s="176">
        <f>IF('Indicator Data'!V77="No data","x",ROUND(IF(LOG('Indicator Data'!V77)&gt;CF$3,10,IF(LOG('Indicator Data'!V77)&lt;CF$4,0,10-(CF$3-LOG('Indicator Data'!V77))/(CF$3-CF$4)*10)),1))</f>
        <v>8.6999999999999993</v>
      </c>
      <c r="CG77" s="176">
        <f>IF('Indicator Data'!W77="No data","x",ROUND(IF('Indicator Data'!W77&gt;CG$3,10,IF('Indicator Data'!W77&lt;CG$4,0,10-(CG$3-'Indicator Data'!W77)/(CG$3-CG$4)*10)),1))</f>
        <v>5.2</v>
      </c>
      <c r="CH77" s="176">
        <f>IF('Indicator Data'!X77="No data","x",ROUND(IF('Indicator Data'!X77&gt;CH$3,10,IF('Indicator Data'!X77&lt;CH$4,0,10-(CH$3-'Indicator Data'!X77)/(CH$3-CH$4)*10)),1))</f>
        <v>6</v>
      </c>
      <c r="CI77" s="176">
        <f>IF('Indicator Data'!Y77="No data","x",ROUND(IF('Indicator Data'!Y77&gt;CI$3,10,IF('Indicator Data'!Y77&lt;CI$4,0,10-(CI$3-'Indicator Data'!Y77)/(CI$3-CI$4)*10)),1))</f>
        <v>5.7</v>
      </c>
      <c r="CJ77" s="172">
        <f t="shared" si="131"/>
        <v>6.4</v>
      </c>
      <c r="CK77" s="174">
        <f t="shared" si="132"/>
        <v>6.5</v>
      </c>
      <c r="CL77" s="176">
        <f>IF('Indicator Data'!AD77="No data","x",ROUND(IF('Indicator Data'!AD77&gt;CL$3,10,IF('Indicator Data'!AD77&lt;CL$4,0,10-(CL$3-'Indicator Data'!AD77)/(CL$3-CL$4)*10)),1))</f>
        <v>5.7</v>
      </c>
      <c r="CM77" s="176">
        <f>IF('Indicator Data'!AE77="No data","x",ROUND(IF('Indicator Data'!AE77&gt;CM$3,10,IF('Indicator Data'!AE77&lt;CM$4,0,10-(CM$3-'Indicator Data'!AE77)/(CM$3-CM$4)*10)),1))</f>
        <v>3.6</v>
      </c>
      <c r="CN77" s="172">
        <f t="shared" si="133"/>
        <v>5.8</v>
      </c>
      <c r="CO77" s="176">
        <f>IF('Indicator Data'!Z77="No data","x",ROUND(IF('Indicator Data'!Z77&gt;CO$3,10,IF('Indicator Data'!Z77&lt;CO$4,0,10-(CO$3-'Indicator Data'!Z77)/(CO$3-CO$4)*10)),1))</f>
        <v>5.9</v>
      </c>
      <c r="CP77" s="172">
        <f t="shared" si="134"/>
        <v>6.5</v>
      </c>
      <c r="CQ77" s="246">
        <f>IF('Indicator Data'!AB77="No data","x",'Indicator Data'!AB77/HLOOKUP('Indicator Date'!$AB75,'Population Data'!$C$3:$M$194,ROW()-4,FALSE))</f>
        <v>1.6708405899120638E-4</v>
      </c>
      <c r="CR77" s="176">
        <f t="shared" si="115"/>
        <v>8.3000000000000007</v>
      </c>
      <c r="CS77" s="176">
        <f>IF('Indicator Data'!AC77="No data","x",ROUND(IF('Indicator Data'!AC77&gt;CS$3,0,IF('Indicator Data'!AC77&lt;CS$4,10,(CS$3-'Indicator Data'!AC77)/(CS$3-CS$4)*10)),1))</f>
        <v>8</v>
      </c>
      <c r="CT77" s="172">
        <f t="shared" si="135"/>
        <v>8.1999999999999993</v>
      </c>
      <c r="CU77" s="174">
        <f t="shared" si="136"/>
        <v>6.8</v>
      </c>
      <c r="CV77" s="175">
        <f t="shared" si="116"/>
        <v>7.6</v>
      </c>
      <c r="CW77" s="177">
        <f t="shared" si="117"/>
        <v>6.5</v>
      </c>
      <c r="CX77" s="175">
        <f>ROUND(IF('Indicator Data'!AF77=0,0,IF('Indicator Data'!AF77&gt;CX$3,10,IF('Indicator Data'!AF77&lt;CX$4,0,10-(CX$3-'Indicator Data'!AF77)/(CX$3-CX$4)*10))),1)</f>
        <v>9.3000000000000007</v>
      </c>
      <c r="CY77" s="175">
        <f>(ROUND(IF('Indicator Data'!AG77=0,0,IF(LOG('Indicator Data'!AG77)&gt;CY$3,10,IF(LOG('Indicator Data'!AG77)&lt;CY$4,0,10-(CY$3-LOG('Indicator Data'!AG77))/(CY$3-CY$4)*10))),1))</f>
        <v>7.5</v>
      </c>
      <c r="CZ77" s="177">
        <f t="shared" si="137"/>
        <v>8.6</v>
      </c>
      <c r="DA77" s="11"/>
      <c r="DB77" s="22"/>
    </row>
    <row r="78" spans="1:106">
      <c r="A78" s="179" t="str">
        <f>'Indicator Data'!A78</f>
        <v>Honduras</v>
      </c>
      <c r="B78" s="180" t="str">
        <f>'Indicator Data'!B78</f>
        <v>HND</v>
      </c>
      <c r="C78" s="178">
        <f>ROUND(IF('Indicator Data'!C78=0,0.1,IF(LOG('Indicator Data'!C78)&gt;C$3,10,IF(LOG('Indicator Data'!C78)&lt;C$4,0,10-(C$3-LOG('Indicator Data'!C78))/(C$3-C$4)*10))),1)</f>
        <v>7.5</v>
      </c>
      <c r="D78" s="171">
        <f>ROUND(IF('Indicator Data'!D78=0,0.1,IF(LOG('Indicator Data'!D78)&gt;D$3,10,IF(LOG('Indicator Data'!D78)&lt;D$4,0,10-(D$3-LOG('Indicator Data'!D78))/(D$3-D$4)*10))),1)</f>
        <v>8</v>
      </c>
      <c r="E78" s="172">
        <f t="shared" si="85"/>
        <v>7.8</v>
      </c>
      <c r="F78" s="172">
        <f>(ROUND(IF('Indicator Data'!E78=0,0,IF(LOG('Indicator Data'!E78)&gt;F$3,10,IF(LOG('Indicator Data'!E78)&lt;F$4,0,10-(F$3-LOG('Indicator Data'!E78))/(F$3-F$4)*10))),1))</f>
        <v>5.3</v>
      </c>
      <c r="G78" s="172">
        <f>ROUND(IF('Indicator Data'!F78=0,0,IF(LOG('Indicator Data'!F78)&gt;G$3,10,IF(LOG('Indicator Data'!F78)&lt;G$4,0,10-(G$3-LOG('Indicator Data'!F78))/(G$3-G$4)*10))),1)</f>
        <v>6.1</v>
      </c>
      <c r="H78" s="171">
        <f>ROUND(IF('Indicator Data'!G78=0,0,IF(LOG('Indicator Data'!G78)&gt;H$3,10,IF(LOG('Indicator Data'!G78)&lt;H$4,0,10-(H$3-LOG('Indicator Data'!G78))/(H$3-H$4)*10))),1)</f>
        <v>7</v>
      </c>
      <c r="I78" s="171">
        <f>ROUND(IF('Indicator Data'!H78=0,0,IF(LOG('Indicator Data'!H78)&gt;I$3,10,IF(LOG('Indicator Data'!H78)&lt;I$4,0,10-(I$3-LOG('Indicator Data'!H78))/(I$3-I$4)*10))),1)</f>
        <v>7.4</v>
      </c>
      <c r="J78" s="171">
        <f t="shared" si="86"/>
        <v>7.2</v>
      </c>
      <c r="K78" s="171">
        <f>ROUND(IF('Indicator Data'!I78=0,0,IF(LOG('Indicator Data'!I78)&gt;K$3,10,IF(LOG('Indicator Data'!I78)&lt;K$4,0,10-(K$3-LOG('Indicator Data'!I78))/(K$3-K$4)*10))),1)</f>
        <v>4.7</v>
      </c>
      <c r="L78" s="172">
        <f>ROUND(IF('Indicator Data'!J78=0,0,IF(LOG('Indicator Data'!J78)&gt;L$3,10,IF(LOG('Indicator Data'!J78)&lt;L$4,0,10-(L$3-LOG('Indicator Data'!J78))/(L$3-L$4)*10))),1)</f>
        <v>9.9</v>
      </c>
      <c r="M78" s="173">
        <f>'Indicator Data'!C78/HLOOKUP('Indicator Data'!$C$3,'Population Data'!$C$3:$M$194,ROW()-4,FALSE)</f>
        <v>2.0854724984353226E-3</v>
      </c>
      <c r="N78" s="173">
        <f>'Indicator Data'!D78/HLOOKUP('Indicator Data'!$D$3,'Population Data'!$C$3:$M$194,ROW()-4,FALSE)</f>
        <v>9.4408365079587104E-4</v>
      </c>
      <c r="O78" s="245">
        <f>'Indicator Data'!E78/HLOOKUP('Indicator Data'!$E$3,'Population Data'!$C$3:$M$194,ROW()-4,FALSE)</f>
        <v>2.8515095376199207E-3</v>
      </c>
      <c r="P78" s="173">
        <f>'Indicator Data'!F78/HLOOKUP('Indicator Data'!$F$3,'Population Data'!$C$3:$M$194,ROW()-4,FALSE)</f>
        <v>5.6789381486473829E-6</v>
      </c>
      <c r="Q78" s="173">
        <f>'Indicator Data'!G78/HLOOKUP('Indicator Data'!$G$3,'Population Data'!$C$3:$M$194,ROW()-4,FALSE)</f>
        <v>5.6451888613785932E-3</v>
      </c>
      <c r="R78" s="173">
        <f>'Indicator Data'!H78/HLOOKUP('Indicator Data'!$H$3,'Population Data'!$C$3:$M$194,ROW()-4,FALSE)</f>
        <v>3.9535905730123485E-4</v>
      </c>
      <c r="S78" s="173">
        <f>'Indicator Data'!I78/HLOOKUP('Indicator Data'!$I$3,'Population Data'!$C$3:$M$194,ROW()-4,FALSE)</f>
        <v>2.1152919285663866E-4</v>
      </c>
      <c r="T78" s="173">
        <f>'Indicator Data'!J78/HLOOKUP('Indicator Date'!$J76,'Population Data'!$C$3:$M$194,ROW()-4,FALSE)</f>
        <v>8.2769439130747548E-3</v>
      </c>
      <c r="U78" s="171">
        <f t="shared" si="87"/>
        <v>10</v>
      </c>
      <c r="V78" s="171">
        <f t="shared" si="88"/>
        <v>4.7</v>
      </c>
      <c r="W78" s="172">
        <f t="shared" si="89"/>
        <v>8.4</v>
      </c>
      <c r="X78" s="172">
        <f t="shared" si="118"/>
        <v>5.4</v>
      </c>
      <c r="Y78" s="172">
        <f t="shared" si="119"/>
        <v>6.6</v>
      </c>
      <c r="Z78" s="171">
        <f t="shared" si="90"/>
        <v>0.6</v>
      </c>
      <c r="AA78" s="171">
        <f t="shared" si="90"/>
        <v>0.2</v>
      </c>
      <c r="AB78" s="171">
        <f t="shared" si="91"/>
        <v>0.4</v>
      </c>
      <c r="AC78" s="172">
        <f t="shared" si="120"/>
        <v>3.3</v>
      </c>
      <c r="AD78" s="172">
        <f t="shared" si="121"/>
        <v>2.8</v>
      </c>
      <c r="AE78" s="171">
        <f>ROUND(IF('Indicator Data'!K78=0,0,IF('Indicator Data'!K78&gt;AE$3,10,IF('Indicator Data'!K78&lt;AE$4,0,10-(AE$3-'Indicator Data'!K78)/(AE$3-AE$4)*10))),1)</f>
        <v>10</v>
      </c>
      <c r="AF78" s="174">
        <f t="shared" si="92"/>
        <v>8.8000000000000007</v>
      </c>
      <c r="AG78" s="174">
        <f t="shared" si="93"/>
        <v>6.4</v>
      </c>
      <c r="AH78" s="172">
        <f t="shared" si="94"/>
        <v>3.8</v>
      </c>
      <c r="AI78" s="172">
        <f t="shared" si="95"/>
        <v>3.8</v>
      </c>
      <c r="AJ78" s="174">
        <f t="shared" si="96"/>
        <v>3.8</v>
      </c>
      <c r="AK78" s="172">
        <f t="shared" si="97"/>
        <v>7.9</v>
      </c>
      <c r="AL78" s="175">
        <f t="shared" si="98"/>
        <v>8.1</v>
      </c>
      <c r="AM78" s="175">
        <f t="shared" si="99"/>
        <v>5.4</v>
      </c>
      <c r="AN78" s="175">
        <f t="shared" si="100"/>
        <v>6.4</v>
      </c>
      <c r="AO78" s="175">
        <f t="shared" si="101"/>
        <v>4.5999999999999996</v>
      </c>
      <c r="AP78" s="175">
        <f t="shared" si="102"/>
        <v>4</v>
      </c>
      <c r="AQ78" s="174">
        <f t="shared" si="103"/>
        <v>9</v>
      </c>
      <c r="AR78" s="174">
        <f>IF('Indicator Data'!L78="No data","x",IF('Indicator Data'!BW78&lt;1000,"x",ROUND((IF('Indicator Data'!L78&gt;AR$3,10,IF('Indicator Data'!L78&lt;AR$4,0,10-(AR$3-'Indicator Data'!L78)/(AR$3-AR$4)*10))),1)))</f>
        <v>0.8</v>
      </c>
      <c r="AS78" s="175">
        <f t="shared" si="104"/>
        <v>4.9000000000000004</v>
      </c>
      <c r="AT78" s="176" t="str">
        <f>IF('Indicator Data'!M78="No data","x",ROUND(IF('Indicator Data'!M78=0,0,IF(LOG('Indicator Data'!M78)&gt;AT$3,10,IF(LOG('Indicator Data'!M78)&lt;AT$4,0,10-(AT$3-LOG('Indicator Data'!M78))/(AT$3-AT$4)*10))),1))</f>
        <v>x</v>
      </c>
      <c r="AU78" s="246" t="str">
        <f>IF(AT78="x","x",'Indicator Data'!M78/HLOOKUP('Indicator Data'!$M$3,'Population Data'!$C$3:$M$194,ROW()-4,FALSE))</f>
        <v>x</v>
      </c>
      <c r="AV78" s="176" t="str">
        <f t="shared" si="105"/>
        <v>x</v>
      </c>
      <c r="AW78" s="172" t="str">
        <f t="shared" si="122"/>
        <v>x</v>
      </c>
      <c r="AX78" s="176" t="str">
        <f>IF('Indicator Data'!N78="No data","x",ROUND(IF('Indicator Data'!N78=0,0,IF(LOG('Indicator Data'!N78)&gt;AX$3,10,IF(LOG('Indicator Data'!N78)&lt;AX$4,0,10-(AX$3-LOG('Indicator Data'!N78))/(AX$3-AX$4)*10))),1))</f>
        <v>x</v>
      </c>
      <c r="AY78" s="246" t="str">
        <f>IF(AX78="x","x",'Indicator Data'!N78/HLOOKUP('Indicator Data'!$N$3,'Population Data'!$C$3:$M$194,ROW()-4,FALSE))</f>
        <v>x</v>
      </c>
      <c r="AZ78" s="176" t="str">
        <f t="shared" si="106"/>
        <v>x</v>
      </c>
      <c r="BA78" s="172" t="str">
        <f t="shared" si="123"/>
        <v>x</v>
      </c>
      <c r="BB78" s="176" t="str">
        <f>IF('Indicator Data'!O78="No data","x",ROUND(IF('Indicator Data'!O78=0,0,IF(LOG('Indicator Data'!O78)&gt;BB$3,10,IF(LOG('Indicator Data'!O78)&lt;BB$4,0,10-(BB$3-LOG('Indicator Data'!O78))/(BB$3-BB$4)*10))),1))</f>
        <v>x</v>
      </c>
      <c r="BC78" s="246" t="str">
        <f>IF(BB78="x","x",'Indicator Data'!O78/HLOOKUP('Indicator Data'!$O$3,'Population Data'!$C$3:$M$194,ROW()-4,FALSE))</f>
        <v>x</v>
      </c>
      <c r="BD78" s="176" t="str">
        <f t="shared" si="107"/>
        <v>x</v>
      </c>
      <c r="BE78" s="172" t="str">
        <f t="shared" si="124"/>
        <v>x</v>
      </c>
      <c r="BF78" s="176" t="str">
        <f>IF('Indicator Data'!P78="No data","x",ROUND(IF('Indicator Data'!P78=0,0,IF(LOG('Indicator Data'!P78)&gt;BF$3,10,IF(LOG('Indicator Data'!P78)&lt;BF$4,0,10-(BF$3-LOG('Indicator Data'!P78))/(BF$3-BF$4)*10))),1))</f>
        <v>x</v>
      </c>
      <c r="BG78" s="246" t="str">
        <f>IF(BF78="x","x",'Indicator Data'!P78/HLOOKUP('Indicator Data'!$P$3,'Population Data'!$C$3:$M$194,ROW()-4,FALSE))</f>
        <v>x</v>
      </c>
      <c r="BH78" s="176" t="str">
        <f t="shared" si="125"/>
        <v>x</v>
      </c>
      <c r="BI78" s="172" t="str">
        <f t="shared" si="126"/>
        <v>x</v>
      </c>
      <c r="BJ78" s="174" t="str">
        <f t="shared" si="127"/>
        <v>x</v>
      </c>
      <c r="BK78" s="176">
        <f>ROUND(IF('Indicator Data'!Q78=0,0,IF(LOG('Indicator Data'!Q78)&gt;BK$3,10,IF(LOG('Indicator Data'!Q78)&lt;BK$4,0,10-(BK$3-LOG('Indicator Data'!Q78))/(BK$3-BK$4)*10))),1)</f>
        <v>8.6</v>
      </c>
      <c r="BL78" s="224">
        <f>IF(BK78="x","x",'Indicator Data'!Q78/HLOOKUP('Indicator Data'!$Q$3,'Population Data'!$C$3:$M$194,ROW()-4,FALSE))</f>
        <v>0.90580000420097539</v>
      </c>
      <c r="BM78" s="176">
        <f t="shared" si="108"/>
        <v>9.1</v>
      </c>
      <c r="BN78" s="172">
        <f t="shared" si="109"/>
        <v>8.9</v>
      </c>
      <c r="BO78" s="176">
        <f>ROUND(IF('Indicator Data'!S78=0,0,IF(LOG('Indicator Data'!S78)&gt;BO$3,10,IF(LOG('Indicator Data'!S78)&lt;BO$4,0,10-(BO$3-LOG('Indicator Data'!S78))/(BO$3-BO$4)*10))),1)</f>
        <v>8.4</v>
      </c>
      <c r="BP78" s="246">
        <f>IF(BO78="x","x",'Indicator Data'!S78/HLOOKUP('Indicator Data'!$S$3,'Population Data'!$C$3:$M$194,ROW()-4,FALSE))</f>
        <v>0.69373648508105368</v>
      </c>
      <c r="BQ78" s="176">
        <f t="shared" si="110"/>
        <v>7.7</v>
      </c>
      <c r="BR78" s="172">
        <f t="shared" si="128"/>
        <v>8.1</v>
      </c>
      <c r="BS78" s="176">
        <f>ROUND(IF('Indicator Data'!T78=0,0,IF(LOG('Indicator Data'!T78)&gt;BS$3,10,IF(LOG('Indicator Data'!T78)&lt;BS$4,0,10-(BS$3-LOG('Indicator Data'!T78))/(BS$3-BS$4)*10))),1)</f>
        <v>8.5</v>
      </c>
      <c r="BT78" s="173">
        <f>IF('Indicator Data'!T78/HLOOKUP('Indicator Data'!$T$3,'Population Data'!$C$3:$M$194,ROW()-4,FALSE)&gt;1,1,'Indicator Data'!T78/HLOOKUP('Indicator Data'!$T$3,'Population Data'!$C$3:$M$194,ROW()-4,FALSE))</f>
        <v>0.87764928658701047</v>
      </c>
      <c r="BU78" s="176">
        <f t="shared" si="111"/>
        <v>8.8000000000000007</v>
      </c>
      <c r="BV78" s="172">
        <f t="shared" si="129"/>
        <v>8.6999999999999993</v>
      </c>
      <c r="BW78" s="176">
        <f>ROUND(IF('Indicator Data'!U78=0,0,IF(LOG('Indicator Data'!U78)&gt;BW$3,10,IF(LOG('Indicator Data'!U78)&lt;BW$4,0,10-(BW$3-LOG('Indicator Data'!U78))/(BW$3-BW$4)*10))),1)</f>
        <v>8.5</v>
      </c>
      <c r="BX78" s="246">
        <f>IF(BW78="x","x",'Indicator Data'!U78/HLOOKUP('Indicator Data'!$U$3,'Population Data'!$C$3:$M$194,ROW()-4,FALSE))</f>
        <v>0.83186358057312826</v>
      </c>
      <c r="BY78" s="176">
        <f t="shared" si="112"/>
        <v>8.3000000000000007</v>
      </c>
      <c r="BZ78" s="172">
        <f t="shared" si="130"/>
        <v>8.4</v>
      </c>
      <c r="CA78" s="174">
        <f t="shared" si="113"/>
        <v>8.5</v>
      </c>
      <c r="CB78" s="176">
        <f>IF('Indicator Data'!BN78="No data","x",ROUND(IF('Indicator Data'!BN78&gt;CB$3,0,IF('Indicator Data'!BN78&lt;CB$4,10,(CB$3-'Indicator Data'!BN78)/(CB$3-CB$4)*10)),1))</f>
        <v>1.7</v>
      </c>
      <c r="CC78" s="176">
        <f>IF('Indicator Data'!BO78="No data","x",ROUND(IF('Indicator Data'!BO78&gt;CC$3,0,IF('Indicator Data'!BO78&lt;CC$4,10,(CC$3-'Indicator Data'!BO78)/(CC$3-CC$4)*10)),1))</f>
        <v>0.7</v>
      </c>
      <c r="CD78" s="176">
        <f>IF('Indicator Data'!AA78="No data","x",ROUND(IF('Indicator Data'!AA78&gt;CD$3,0,IF('Indicator Data'!AA78&lt;CD$4,10,(CD$3-'Indicator Data'!AA78)/(CD$3-CD$4)*10)),1))</f>
        <v>1.5</v>
      </c>
      <c r="CE78" s="172">
        <f t="shared" si="114"/>
        <v>1.3</v>
      </c>
      <c r="CF78" s="176">
        <f>IF('Indicator Data'!V78="No data","x",ROUND(IF(LOG('Indicator Data'!V78)&gt;CF$3,10,IF(LOG('Indicator Data'!V78)&lt;CF$4,0,10-(CF$3-LOG('Indicator Data'!V78))/(CF$3-CF$4)*10)),1))</f>
        <v>6.5</v>
      </c>
      <c r="CG78" s="176">
        <f>IF('Indicator Data'!W78="No data","x",ROUND(IF('Indicator Data'!W78&gt;CG$3,10,IF('Indicator Data'!W78&lt;CG$4,0,10-(CG$3-'Indicator Data'!W78)/(CG$3-CG$4)*10)),1))</f>
        <v>5.0999999999999996</v>
      </c>
      <c r="CH78" s="176">
        <f>IF('Indicator Data'!X78="No data","x",ROUND(IF('Indicator Data'!X78&gt;CH$3,10,IF('Indicator Data'!X78&lt;CH$4,0,10-(CH$3-'Indicator Data'!X78)/(CH$3-CH$4)*10)),1))</f>
        <v>6</v>
      </c>
      <c r="CI78" s="176">
        <f>IF('Indicator Data'!Y78="No data","x",ROUND(IF('Indicator Data'!Y78&gt;CI$3,10,IF('Indicator Data'!Y78&lt;CI$4,0,10-(CI$3-'Indicator Data'!Y78)/(CI$3-CI$4)*10)),1))</f>
        <v>4.7</v>
      </c>
      <c r="CJ78" s="172">
        <f t="shared" si="131"/>
        <v>5.6</v>
      </c>
      <c r="CK78" s="174">
        <f t="shared" si="132"/>
        <v>4.2</v>
      </c>
      <c r="CL78" s="176" t="str">
        <f>IF('Indicator Data'!AD78="No data","x",ROUND(IF('Indicator Data'!AD78&gt;CL$3,10,IF('Indicator Data'!AD78&lt;CL$4,0,10-(CL$3-'Indicator Data'!AD78)/(CL$3-CL$4)*10)),1))</f>
        <v>x</v>
      </c>
      <c r="CM78" s="176">
        <f>IF('Indicator Data'!AE78="No data","x",ROUND(IF('Indicator Data'!AE78&gt;CM$3,10,IF('Indicator Data'!AE78&lt;CM$4,0,10-(CM$3-'Indicator Data'!AE78)/(CM$3-CM$4)*10)),1))</f>
        <v>3.7</v>
      </c>
      <c r="CN78" s="172">
        <f t="shared" si="133"/>
        <v>5.2</v>
      </c>
      <c r="CO78" s="176">
        <f>IF('Indicator Data'!Z78="No data","x",ROUND(IF('Indicator Data'!Z78&gt;CO$3,10,IF('Indicator Data'!Z78&lt;CO$4,0,10-(CO$3-'Indicator Data'!Z78)/(CO$3-CO$4)*10)),1))</f>
        <v>1.4</v>
      </c>
      <c r="CP78" s="172">
        <f t="shared" si="134"/>
        <v>1.3</v>
      </c>
      <c r="CQ78" s="246">
        <f>IF('Indicator Data'!AB78="No data","x",'Indicator Data'!AB78/HLOOKUP('Indicator Date'!$AB76,'Population Data'!$C$3:$M$194,ROW()-4,FALSE))</f>
        <v>4.0792193327780801E-4</v>
      </c>
      <c r="CR78" s="176">
        <f t="shared" si="115"/>
        <v>5.9</v>
      </c>
      <c r="CS78" s="176">
        <f>IF('Indicator Data'!AC78="No data","x",ROUND(IF('Indicator Data'!AC78&gt;CS$3,0,IF('Indicator Data'!AC78&lt;CS$4,10,(CS$3-'Indicator Data'!AC78)/(CS$3-CS$4)*10)),1))</f>
        <v>2</v>
      </c>
      <c r="CT78" s="172">
        <f t="shared" si="135"/>
        <v>4</v>
      </c>
      <c r="CU78" s="174">
        <f t="shared" si="136"/>
        <v>3.5</v>
      </c>
      <c r="CV78" s="175">
        <f t="shared" si="116"/>
        <v>6</v>
      </c>
      <c r="CW78" s="177">
        <f t="shared" si="117"/>
        <v>5.8</v>
      </c>
      <c r="CX78" s="175">
        <f>ROUND(IF('Indicator Data'!AF78=0,0,IF('Indicator Data'!AF78&gt;CX$3,10,IF('Indicator Data'!AF78&lt;CX$4,0,10-(CX$3-'Indicator Data'!AF78)/(CX$3-CX$4)*10))),1)</f>
        <v>6.2</v>
      </c>
      <c r="CY78" s="175">
        <f>(ROUND(IF('Indicator Data'!AG78=0,0,IF(LOG('Indicator Data'!AG78)&gt;CY$3,10,IF(LOG('Indicator Data'!AG78)&lt;CY$4,0,10-(CY$3-LOG('Indicator Data'!AG78))/(CY$3-CY$4)*10))),1))</f>
        <v>5.9</v>
      </c>
      <c r="CZ78" s="177">
        <f t="shared" si="137"/>
        <v>6.1</v>
      </c>
      <c r="DA78" s="11"/>
      <c r="DB78" s="22"/>
    </row>
    <row r="79" spans="1:106">
      <c r="A79" s="179" t="str">
        <f>'Indicator Data'!A79</f>
        <v>Hungary</v>
      </c>
      <c r="B79" s="180" t="str">
        <f>'Indicator Data'!B79</f>
        <v>HUN</v>
      </c>
      <c r="C79" s="178">
        <f>ROUND(IF('Indicator Data'!C79=0,0.1,IF(LOG('Indicator Data'!C79)&gt;C$3,10,IF(LOG('Indicator Data'!C79)&lt;C$4,0,10-(C$3-LOG('Indicator Data'!C79))/(C$3-C$4)*10))),1)</f>
        <v>4.9000000000000004</v>
      </c>
      <c r="D79" s="171">
        <f>ROUND(IF('Indicator Data'!D79=0,0.1,IF(LOG('Indicator Data'!D79)&gt;D$3,10,IF(LOG('Indicator Data'!D79)&lt;D$4,0,10-(D$3-LOG('Indicator Data'!D79))/(D$3-D$4)*10))),1)</f>
        <v>0.1</v>
      </c>
      <c r="E79" s="172">
        <f t="shared" si="85"/>
        <v>2.8</v>
      </c>
      <c r="F79" s="172">
        <f>(ROUND(IF('Indicator Data'!E79=0,0,IF(LOG('Indicator Data'!E79)&gt;F$3,10,IF(LOG('Indicator Data'!E79)&lt;F$4,0,10-(F$3-LOG('Indicator Data'!E79))/(F$3-F$4)*10))),1))</f>
        <v>6.7</v>
      </c>
      <c r="G79" s="172">
        <f>ROUND(IF('Indicator Data'!F79=0,0,IF(LOG('Indicator Data'!F79)&gt;G$3,10,IF(LOG('Indicator Data'!F79)&lt;G$4,0,10-(G$3-LOG('Indicator Data'!F79))/(G$3-G$4)*10))),1)</f>
        <v>0</v>
      </c>
      <c r="H79" s="171">
        <f>ROUND(IF('Indicator Data'!G79=0,0,IF(LOG('Indicator Data'!G79)&gt;H$3,10,IF(LOG('Indicator Data'!G79)&lt;H$4,0,10-(H$3-LOG('Indicator Data'!G79))/(H$3-H$4)*10))),1)</f>
        <v>0</v>
      </c>
      <c r="I79" s="171">
        <f>ROUND(IF('Indicator Data'!H79=0,0,IF(LOG('Indicator Data'!H79)&gt;I$3,10,IF(LOG('Indicator Data'!H79)&lt;I$4,0,10-(I$3-LOG('Indicator Data'!H79))/(I$3-I$4)*10))),1)</f>
        <v>0</v>
      </c>
      <c r="J79" s="171">
        <f t="shared" si="86"/>
        <v>0</v>
      </c>
      <c r="K79" s="171">
        <f>ROUND(IF('Indicator Data'!I79=0,0,IF(LOG('Indicator Data'!I79)&gt;K$3,10,IF(LOG('Indicator Data'!I79)&lt;K$4,0,10-(K$3-LOG('Indicator Data'!I79))/(K$3-K$4)*10))),1)</f>
        <v>0</v>
      </c>
      <c r="L79" s="172">
        <f>ROUND(IF('Indicator Data'!J79=0,0,IF(LOG('Indicator Data'!J79)&gt;L$3,10,IF(LOG('Indicator Data'!J79)&lt;L$4,0,10-(L$3-LOG('Indicator Data'!J79))/(L$3-L$4)*10))),1)</f>
        <v>0</v>
      </c>
      <c r="M79" s="173">
        <f>'Indicator Data'!C79/HLOOKUP('Indicator Data'!$C$3,'Population Data'!$C$3:$M$194,ROW()-4,FALSE)</f>
        <v>2.6893216658058607E-4</v>
      </c>
      <c r="N79" s="173">
        <f>'Indicator Data'!D79/HLOOKUP('Indicator Data'!$D$3,'Population Data'!$C$3:$M$194,ROW()-4,FALSE)</f>
        <v>0</v>
      </c>
      <c r="O79" s="245">
        <f>'Indicator Data'!E79/HLOOKUP('Indicator Data'!$E$3,'Population Data'!$C$3:$M$194,ROW()-4,FALSE)</f>
        <v>1.211852677070677E-2</v>
      </c>
      <c r="P79" s="173">
        <f>'Indicator Data'!F79/HLOOKUP('Indicator Data'!$F$3,'Population Data'!$C$3:$M$194,ROW()-4,FALSE)</f>
        <v>0</v>
      </c>
      <c r="Q79" s="173">
        <f>'Indicator Data'!G79/HLOOKUP('Indicator Data'!$G$3,'Population Data'!$C$3:$M$194,ROW()-4,FALSE)</f>
        <v>0</v>
      </c>
      <c r="R79" s="173">
        <f>'Indicator Data'!H79/HLOOKUP('Indicator Data'!$H$3,'Population Data'!$C$3:$M$194,ROW()-4,FALSE)</f>
        <v>0</v>
      </c>
      <c r="S79" s="173">
        <f>'Indicator Data'!I79/HLOOKUP('Indicator Data'!$I$3,'Population Data'!$C$3:$M$194,ROW()-4,FALSE)</f>
        <v>0</v>
      </c>
      <c r="T79" s="173">
        <f>'Indicator Data'!J79/HLOOKUP('Indicator Date'!$J77,'Population Data'!$C$3:$M$194,ROW()-4,FALSE)</f>
        <v>0</v>
      </c>
      <c r="U79" s="171">
        <f t="shared" si="87"/>
        <v>1.3</v>
      </c>
      <c r="V79" s="171">
        <f t="shared" si="88"/>
        <v>0</v>
      </c>
      <c r="W79" s="172">
        <f t="shared" si="89"/>
        <v>0.7</v>
      </c>
      <c r="X79" s="172">
        <f t="shared" si="118"/>
        <v>7.8</v>
      </c>
      <c r="Y79" s="172">
        <f t="shared" si="119"/>
        <v>0</v>
      </c>
      <c r="Z79" s="171">
        <f t="shared" si="90"/>
        <v>0</v>
      </c>
      <c r="AA79" s="171">
        <f t="shared" si="90"/>
        <v>0</v>
      </c>
      <c r="AB79" s="171">
        <f t="shared" si="91"/>
        <v>0</v>
      </c>
      <c r="AC79" s="172">
        <f t="shared" si="120"/>
        <v>0</v>
      </c>
      <c r="AD79" s="172">
        <f t="shared" si="121"/>
        <v>0</v>
      </c>
      <c r="AE79" s="171">
        <f>ROUND(IF('Indicator Data'!K79=0,0,IF('Indicator Data'!K79&gt;AE$3,10,IF('Indicator Data'!K79&lt;AE$4,0,10-(AE$3-'Indicator Data'!K79)/(AE$3-AE$4)*10))),1)</f>
        <v>1.9</v>
      </c>
      <c r="AF79" s="174">
        <f t="shared" si="92"/>
        <v>3.1</v>
      </c>
      <c r="AG79" s="174">
        <f t="shared" si="93"/>
        <v>0.1</v>
      </c>
      <c r="AH79" s="172">
        <f t="shared" si="94"/>
        <v>0</v>
      </c>
      <c r="AI79" s="172">
        <f t="shared" si="95"/>
        <v>0</v>
      </c>
      <c r="AJ79" s="174">
        <f t="shared" si="96"/>
        <v>0</v>
      </c>
      <c r="AK79" s="172">
        <f t="shared" si="97"/>
        <v>0</v>
      </c>
      <c r="AL79" s="175">
        <f t="shared" si="98"/>
        <v>1.8</v>
      </c>
      <c r="AM79" s="175">
        <f t="shared" si="99"/>
        <v>7.3</v>
      </c>
      <c r="AN79" s="175">
        <f t="shared" si="100"/>
        <v>0</v>
      </c>
      <c r="AO79" s="175">
        <f t="shared" si="101"/>
        <v>0</v>
      </c>
      <c r="AP79" s="175">
        <f t="shared" si="102"/>
        <v>0</v>
      </c>
      <c r="AQ79" s="174">
        <f t="shared" si="103"/>
        <v>1</v>
      </c>
      <c r="AR79" s="174">
        <f>IF('Indicator Data'!L79="No data","x",IF('Indicator Data'!BW79&lt;1000,"x",ROUND((IF('Indicator Data'!L79&gt;AR$3,10,IF('Indicator Data'!L79&lt;AR$4,0,10-(AR$3-'Indicator Data'!L79)/(AR$3-AR$4)*10))),1)))</f>
        <v>5</v>
      </c>
      <c r="AS79" s="175">
        <f t="shared" si="104"/>
        <v>3</v>
      </c>
      <c r="AT79" s="176">
        <f>IF('Indicator Data'!M79="No data","x",ROUND(IF('Indicator Data'!M79=0,0,IF(LOG('Indicator Data'!M79)&gt;AT$3,10,IF(LOG('Indicator Data'!M79)&lt;AT$4,0,10-(AT$3-LOG('Indicator Data'!M79))/(AT$3-AT$4)*10))),1))</f>
        <v>8.5</v>
      </c>
      <c r="AU79" s="246">
        <f>IF(AT79="x","x",'Indicator Data'!M79/HLOOKUP('Indicator Data'!$M$3,'Population Data'!$C$3:$M$194,ROW()-4,FALSE))</f>
        <v>0.87669054662575019</v>
      </c>
      <c r="AV79" s="176">
        <f t="shared" si="105"/>
        <v>9.6999999999999993</v>
      </c>
      <c r="AW79" s="172">
        <f t="shared" si="122"/>
        <v>9.1999999999999993</v>
      </c>
      <c r="AX79" s="176" t="str">
        <f>IF('Indicator Data'!N79="No data","x",ROUND(IF('Indicator Data'!N79=0,0,IF(LOG('Indicator Data'!N79)&gt;AX$3,10,IF(LOG('Indicator Data'!N79)&lt;AX$4,0,10-(AX$3-LOG('Indicator Data'!N79))/(AX$3-AX$4)*10))),1))</f>
        <v>x</v>
      </c>
      <c r="AY79" s="246" t="str">
        <f>IF(AX79="x","x",'Indicator Data'!N79/HLOOKUP('Indicator Data'!$N$3,'Population Data'!$C$3:$M$194,ROW()-4,FALSE))</f>
        <v>x</v>
      </c>
      <c r="AZ79" s="176" t="str">
        <f t="shared" si="106"/>
        <v>x</v>
      </c>
      <c r="BA79" s="172" t="str">
        <f t="shared" si="123"/>
        <v>x</v>
      </c>
      <c r="BB79" s="176" t="str">
        <f>IF('Indicator Data'!O79="No data","x",ROUND(IF('Indicator Data'!O79=0,0,IF(LOG('Indicator Data'!O79)&gt;BB$3,10,IF(LOG('Indicator Data'!O79)&lt;BB$4,0,10-(BB$3-LOG('Indicator Data'!O79))/(BB$3-BB$4)*10))),1))</f>
        <v>x</v>
      </c>
      <c r="BC79" s="246" t="str">
        <f>IF(BB79="x","x",'Indicator Data'!O79/HLOOKUP('Indicator Data'!$O$3,'Population Data'!$C$3:$M$194,ROW()-4,FALSE))</f>
        <v>x</v>
      </c>
      <c r="BD79" s="176" t="str">
        <f t="shared" si="107"/>
        <v>x</v>
      </c>
      <c r="BE79" s="172" t="str">
        <f t="shared" si="124"/>
        <v>x</v>
      </c>
      <c r="BF79" s="176" t="str">
        <f>IF('Indicator Data'!P79="No data","x",ROUND(IF('Indicator Data'!P79=0,0,IF(LOG('Indicator Data'!P79)&gt;BF$3,10,IF(LOG('Indicator Data'!P79)&lt;BF$4,0,10-(BF$3-LOG('Indicator Data'!P79))/(BF$3-BF$4)*10))),1))</f>
        <v>x</v>
      </c>
      <c r="BG79" s="246" t="str">
        <f>IF(BF79="x","x",'Indicator Data'!P79/HLOOKUP('Indicator Data'!$P$3,'Population Data'!$C$3:$M$194,ROW()-4,FALSE))</f>
        <v>x</v>
      </c>
      <c r="BH79" s="176" t="str">
        <f t="shared" si="125"/>
        <v>x</v>
      </c>
      <c r="BI79" s="172" t="str">
        <f t="shared" si="126"/>
        <v>x</v>
      </c>
      <c r="BJ79" s="174">
        <f t="shared" si="127"/>
        <v>9.1999999999999993</v>
      </c>
      <c r="BK79" s="176">
        <f>ROUND(IF('Indicator Data'!Q79=0,0,IF(LOG('Indicator Data'!Q79)&gt;BK$3,10,IF(LOG('Indicator Data'!Q79)&lt;BK$4,0,10-(BK$3-LOG('Indicator Data'!Q79))/(BK$3-BK$4)*10))),1)</f>
        <v>0</v>
      </c>
      <c r="BL79" s="224">
        <f>IF(BK79="x","x",'Indicator Data'!Q79/HLOOKUP('Indicator Data'!$Q$3,'Population Data'!$C$3:$M$194,ROW()-4,FALSE))</f>
        <v>0</v>
      </c>
      <c r="BM79" s="176">
        <f t="shared" si="108"/>
        <v>0</v>
      </c>
      <c r="BN79" s="172">
        <f t="shared" si="109"/>
        <v>0</v>
      </c>
      <c r="BO79" s="176">
        <f>ROUND(IF('Indicator Data'!S79=0,0,IF(LOG('Indicator Data'!S79)&gt;BO$3,10,IF(LOG('Indicator Data'!S79)&lt;BO$4,0,10-(BO$3-LOG('Indicator Data'!S79))/(BO$3-BO$4)*10))),1)</f>
        <v>0</v>
      </c>
      <c r="BP79" s="246">
        <f>IF(BO79="x","x",'Indicator Data'!S79/HLOOKUP('Indicator Data'!$S$3,'Population Data'!$C$3:$M$194,ROW()-4,FALSE))</f>
        <v>0</v>
      </c>
      <c r="BQ79" s="176">
        <f t="shared" si="110"/>
        <v>0</v>
      </c>
      <c r="BR79" s="172">
        <f t="shared" si="128"/>
        <v>0</v>
      </c>
      <c r="BS79" s="176">
        <f>ROUND(IF('Indicator Data'!T79=0,0,IF(LOG('Indicator Data'!T79)&gt;BS$3,10,IF(LOG('Indicator Data'!T79)&lt;BS$4,0,10-(BS$3-LOG('Indicator Data'!T79))/(BS$3-BS$4)*10))),1)</f>
        <v>0</v>
      </c>
      <c r="BT79" s="173">
        <f>IF('Indicator Data'!T79/HLOOKUP('Indicator Data'!$T$3,'Population Data'!$C$3:$M$194,ROW()-4,FALSE)&gt;1,1,'Indicator Data'!T79/HLOOKUP('Indicator Data'!$T$3,'Population Data'!$C$3:$M$194,ROW()-4,FALSE))</f>
        <v>0</v>
      </c>
      <c r="BU79" s="176">
        <f t="shared" si="111"/>
        <v>0</v>
      </c>
      <c r="BV79" s="172">
        <f t="shared" si="129"/>
        <v>0</v>
      </c>
      <c r="BW79" s="176">
        <f>ROUND(IF('Indicator Data'!U79=0,0,IF(LOG('Indicator Data'!U79)&gt;BW$3,10,IF(LOG('Indicator Data'!U79)&lt;BW$4,0,10-(BW$3-LOG('Indicator Data'!U79))/(BW$3-BW$4)*10))),1)</f>
        <v>0</v>
      </c>
      <c r="BX79" s="246">
        <f>IF(BW79="x","x",'Indicator Data'!U79/HLOOKUP('Indicator Data'!$U$3,'Population Data'!$C$3:$M$194,ROW()-4,FALSE))</f>
        <v>0</v>
      </c>
      <c r="BY79" s="176">
        <f t="shared" si="112"/>
        <v>0</v>
      </c>
      <c r="BZ79" s="172">
        <f t="shared" si="130"/>
        <v>0</v>
      </c>
      <c r="CA79" s="174">
        <f t="shared" si="113"/>
        <v>0</v>
      </c>
      <c r="CB79" s="176">
        <f>IF('Indicator Data'!BN79="No data","x",ROUND(IF('Indicator Data'!BN79&gt;CB$3,0,IF('Indicator Data'!BN79&lt;CB$4,10,(CB$3-'Indicator Data'!BN79)/(CB$3-CB$4)*10)),1))</f>
        <v>0.2</v>
      </c>
      <c r="CC79" s="176">
        <f>IF('Indicator Data'!BO79="No data","x",ROUND(IF('Indicator Data'!BO79&gt;CC$3,0,IF('Indicator Data'!BO79&lt;CC$4,10,(CC$3-'Indicator Data'!BO79)/(CC$3-CC$4)*10)),1))</f>
        <v>0</v>
      </c>
      <c r="CD79" s="176" t="str">
        <f>IF('Indicator Data'!AA79="No data","x",ROUND(IF('Indicator Data'!AA79&gt;CD$3,0,IF('Indicator Data'!AA79&lt;CD$4,10,(CD$3-'Indicator Data'!AA79)/(CD$3-CD$4)*10)),1))</f>
        <v>x</v>
      </c>
      <c r="CE79" s="172">
        <f t="shared" si="114"/>
        <v>0.1</v>
      </c>
      <c r="CF79" s="176">
        <f>IF('Indicator Data'!V79="No data","x",ROUND(IF(LOG('Indicator Data'!V79)&gt;CF$3,10,IF(LOG('Indicator Data'!V79)&lt;CF$4,0,10-(CF$3-LOG('Indicator Data'!V79))/(CF$3-CF$4)*10)),1))</f>
        <v>6.8</v>
      </c>
      <c r="CG79" s="176">
        <f>IF('Indicator Data'!W79="No data","x",ROUND(IF('Indicator Data'!W79&gt;CG$3,10,IF('Indicator Data'!W79&lt;CG$4,0,10-(CG$3-'Indicator Data'!W79)/(CG$3-CG$4)*10)),1))</f>
        <v>0</v>
      </c>
      <c r="CH79" s="176">
        <f>IF('Indicator Data'!X79="No data","x",ROUND(IF('Indicator Data'!X79&gt;CH$3,10,IF('Indicator Data'!X79&lt;CH$4,0,10-(CH$3-'Indicator Data'!X79)/(CH$3-CH$4)*10)),1))</f>
        <v>7.3</v>
      </c>
      <c r="CI79" s="176">
        <f>IF('Indicator Data'!Y79="No data","x",ROUND(IF('Indicator Data'!Y79&gt;CI$3,10,IF('Indicator Data'!Y79&lt;CI$4,0,10-(CI$3-'Indicator Data'!Y79)/(CI$3-CI$4)*10)),1))</f>
        <v>1.5</v>
      </c>
      <c r="CJ79" s="172">
        <f t="shared" si="131"/>
        <v>3.9</v>
      </c>
      <c r="CK79" s="174">
        <f t="shared" si="132"/>
        <v>2.6</v>
      </c>
      <c r="CL79" s="176" t="str">
        <f>IF('Indicator Data'!AD79="No data","x",ROUND(IF('Indicator Data'!AD79&gt;CL$3,10,IF('Indicator Data'!AD79&lt;CL$4,0,10-(CL$3-'Indicator Data'!AD79)/(CL$3-CL$4)*10)),1))</f>
        <v>x</v>
      </c>
      <c r="CM79" s="176">
        <f>IF('Indicator Data'!AE79="No data","x",ROUND(IF('Indicator Data'!AE79&gt;CM$3,10,IF('Indicator Data'!AE79&lt;CM$4,0,10-(CM$3-'Indicator Data'!AE79)/(CM$3-CM$4)*10)),1))</f>
        <v>0</v>
      </c>
      <c r="CN79" s="172">
        <f t="shared" si="133"/>
        <v>3.1</v>
      </c>
      <c r="CO79" s="176">
        <f>IF('Indicator Data'!Z79="No data","x",ROUND(IF('Indicator Data'!Z79&gt;CO$3,10,IF('Indicator Data'!Z79&lt;CO$4,0,10-(CO$3-'Indicator Data'!Z79)/(CO$3-CO$4)*10)),1))</f>
        <v>0</v>
      </c>
      <c r="CP79" s="172">
        <f t="shared" si="134"/>
        <v>0.1</v>
      </c>
      <c r="CQ79" s="246">
        <f>IF('Indicator Data'!AB79="No data","x",'Indicator Data'!AB79/HLOOKUP('Indicator Date'!$AB77,'Population Data'!$C$3:$M$194,ROW()-4,FALSE))</f>
        <v>1.7532091193878129E-4</v>
      </c>
      <c r="CR79" s="176">
        <f t="shared" si="115"/>
        <v>8.1999999999999993</v>
      </c>
      <c r="CS79" s="176">
        <f>IF('Indicator Data'!AC79="No data","x",ROUND(IF('Indicator Data'!AC79&gt;CS$3,0,IF('Indicator Data'!AC79&lt;CS$4,10,(CS$3-'Indicator Data'!AC79)/(CS$3-CS$4)*10)),1))</f>
        <v>2</v>
      </c>
      <c r="CT79" s="172">
        <f t="shared" si="135"/>
        <v>5.0999999999999996</v>
      </c>
      <c r="CU79" s="174">
        <f t="shared" si="136"/>
        <v>2.8</v>
      </c>
      <c r="CV79" s="175">
        <f t="shared" si="116"/>
        <v>4.9000000000000004</v>
      </c>
      <c r="CW79" s="177">
        <f t="shared" si="117"/>
        <v>2.9</v>
      </c>
      <c r="CX79" s="175">
        <f>ROUND(IF('Indicator Data'!AF79=0,0,IF('Indicator Data'!AF79&gt;CX$3,10,IF('Indicator Data'!AF79&lt;CX$4,0,10-(CX$3-'Indicator Data'!AF79)/(CX$3-CX$4)*10))),1)</f>
        <v>0.1</v>
      </c>
      <c r="CY79" s="175">
        <f>(ROUND(IF('Indicator Data'!AG79=0,0,IF(LOG('Indicator Data'!AG79)&gt;CY$3,10,IF(LOG('Indicator Data'!AG79)&lt;CY$4,0,10-(CY$3-LOG('Indicator Data'!AG79))/(CY$3-CY$4)*10))),1))</f>
        <v>0</v>
      </c>
      <c r="CZ79" s="177">
        <f t="shared" si="137"/>
        <v>0.1</v>
      </c>
      <c r="DA79" s="11"/>
      <c r="DB79" s="22"/>
    </row>
    <row r="80" spans="1:106">
      <c r="A80" s="179" t="str">
        <f>'Indicator Data'!A80</f>
        <v>Iceland</v>
      </c>
      <c r="B80" s="180" t="str">
        <f>'Indicator Data'!B80</f>
        <v>ISL</v>
      </c>
      <c r="C80" s="178">
        <f>ROUND(IF('Indicator Data'!C80=0,0.1,IF(LOG('Indicator Data'!C80)&gt;C$3,10,IF(LOG('Indicator Data'!C80)&lt;C$4,0,10-(C$3-LOG('Indicator Data'!C80))/(C$3-C$4)*10))),1)</f>
        <v>2.9</v>
      </c>
      <c r="D80" s="171">
        <f>ROUND(IF('Indicator Data'!D80=0,0.1,IF(LOG('Indicator Data'!D80)&gt;D$3,10,IF(LOG('Indicator Data'!D80)&lt;D$4,0,10-(D$3-LOG('Indicator Data'!D80))/(D$3-D$4)*10))),1)</f>
        <v>4.5999999999999996</v>
      </c>
      <c r="E80" s="172">
        <f t="shared" si="85"/>
        <v>3.8</v>
      </c>
      <c r="F80" s="172">
        <f>(ROUND(IF('Indicator Data'!E80=0,0,IF(LOG('Indicator Data'!E80)&gt;F$3,10,IF(LOG('Indicator Data'!E80)&lt;F$4,0,10-(F$3-LOG('Indicator Data'!E80))/(F$3-F$4)*10))),1))</f>
        <v>0</v>
      </c>
      <c r="G80" s="172">
        <f>ROUND(IF('Indicator Data'!F80=0,0,IF(LOG('Indicator Data'!F80)&gt;G$3,10,IF(LOG('Indicator Data'!F80)&lt;G$4,0,10-(G$3-LOG('Indicator Data'!F80))/(G$3-G$4)*10))),1)</f>
        <v>0</v>
      </c>
      <c r="H80" s="171">
        <f>ROUND(IF('Indicator Data'!G80=0,0,IF(LOG('Indicator Data'!G80)&gt;H$3,10,IF(LOG('Indicator Data'!G80)&lt;H$4,0,10-(H$3-LOG('Indicator Data'!G80))/(H$3-H$4)*10))),1)</f>
        <v>0</v>
      </c>
      <c r="I80" s="171">
        <f>ROUND(IF('Indicator Data'!H80=0,0,IF(LOG('Indicator Data'!H80)&gt;I$3,10,IF(LOG('Indicator Data'!H80)&lt;I$4,0,10-(I$3-LOG('Indicator Data'!H80))/(I$3-I$4)*10))),1)</f>
        <v>0</v>
      </c>
      <c r="J80" s="171">
        <f t="shared" si="86"/>
        <v>0</v>
      </c>
      <c r="K80" s="171">
        <f>ROUND(IF('Indicator Data'!I80=0,0,IF(LOG('Indicator Data'!I80)&gt;K$3,10,IF(LOG('Indicator Data'!I80)&lt;K$4,0,10-(K$3-LOG('Indicator Data'!I80))/(K$3-K$4)*10))),1)</f>
        <v>4.9000000000000004</v>
      </c>
      <c r="L80" s="172">
        <f>ROUND(IF('Indicator Data'!J80=0,0,IF(LOG('Indicator Data'!J80)&gt;L$3,10,IF(LOG('Indicator Data'!J80)&lt;L$4,0,10-(L$3-LOG('Indicator Data'!J80))/(L$3-L$4)*10))),1)</f>
        <v>0</v>
      </c>
      <c r="M80" s="173">
        <f>'Indicator Data'!C80/HLOOKUP('Indicator Data'!$C$3,'Population Data'!$C$3:$M$194,ROW()-4,FALSE)</f>
        <v>1.4526900149660171E-3</v>
      </c>
      <c r="N80" s="173">
        <f>'Indicator Data'!D80/HLOOKUP('Indicator Data'!$D$3,'Population Data'!$C$3:$M$194,ROW()-4,FALSE)</f>
        <v>1.1970534543477322E-3</v>
      </c>
      <c r="O80" s="245">
        <f>'Indicator Data'!E80/HLOOKUP('Indicator Data'!$E$3,'Population Data'!$C$3:$M$194,ROW()-4,FALSE)</f>
        <v>0</v>
      </c>
      <c r="P80" s="173">
        <f>'Indicator Data'!F80/HLOOKUP('Indicator Data'!$F$3,'Population Data'!$C$3:$M$194,ROW()-4,FALSE)</f>
        <v>0</v>
      </c>
      <c r="Q80" s="173">
        <f>'Indicator Data'!G80/HLOOKUP('Indicator Data'!$G$3,'Population Data'!$C$3:$M$194,ROW()-4,FALSE)</f>
        <v>0</v>
      </c>
      <c r="R80" s="173">
        <f>'Indicator Data'!H80/HLOOKUP('Indicator Data'!$H$3,'Population Data'!$C$3:$M$194,ROW()-4,FALSE)</f>
        <v>0</v>
      </c>
      <c r="S80" s="173">
        <f>'Indicator Data'!I80/HLOOKUP('Indicator Data'!$I$3,'Population Data'!$C$3:$M$194,ROW()-4,FALSE)</f>
        <v>7.1396981358174318E-3</v>
      </c>
      <c r="T80" s="173">
        <f>'Indicator Data'!J80/HLOOKUP('Indicator Date'!$J78,'Population Data'!$C$3:$M$194,ROW()-4,FALSE)</f>
        <v>0</v>
      </c>
      <c r="U80" s="171">
        <f t="shared" si="87"/>
        <v>7.3</v>
      </c>
      <c r="V80" s="171">
        <f t="shared" si="88"/>
        <v>6</v>
      </c>
      <c r="W80" s="172">
        <f t="shared" si="89"/>
        <v>6.7</v>
      </c>
      <c r="X80" s="172">
        <f t="shared" si="118"/>
        <v>0</v>
      </c>
      <c r="Y80" s="172">
        <f t="shared" si="119"/>
        <v>0</v>
      </c>
      <c r="Z80" s="171">
        <f t="shared" si="90"/>
        <v>0</v>
      </c>
      <c r="AA80" s="171">
        <f t="shared" si="90"/>
        <v>0</v>
      </c>
      <c r="AB80" s="171">
        <f t="shared" si="91"/>
        <v>0</v>
      </c>
      <c r="AC80" s="172">
        <f t="shared" si="120"/>
        <v>7.7</v>
      </c>
      <c r="AD80" s="172">
        <f t="shared" si="121"/>
        <v>0</v>
      </c>
      <c r="AE80" s="171">
        <f>ROUND(IF('Indicator Data'!K80=0,0,IF('Indicator Data'!K80&gt;AE$3,10,IF('Indicator Data'!K80&lt;AE$4,0,10-(AE$3-'Indicator Data'!K80)/(AE$3-AE$4)*10))),1)</f>
        <v>0</v>
      </c>
      <c r="AF80" s="174">
        <f t="shared" si="92"/>
        <v>5.0999999999999996</v>
      </c>
      <c r="AG80" s="174">
        <f t="shared" si="93"/>
        <v>5.3</v>
      </c>
      <c r="AH80" s="172">
        <f t="shared" si="94"/>
        <v>0</v>
      </c>
      <c r="AI80" s="172">
        <f t="shared" si="95"/>
        <v>0</v>
      </c>
      <c r="AJ80" s="174">
        <f t="shared" si="96"/>
        <v>0</v>
      </c>
      <c r="AK80" s="172">
        <f t="shared" si="97"/>
        <v>0</v>
      </c>
      <c r="AL80" s="175">
        <f t="shared" si="98"/>
        <v>5.4</v>
      </c>
      <c r="AM80" s="175">
        <f t="shared" si="99"/>
        <v>0</v>
      </c>
      <c r="AN80" s="175">
        <f t="shared" si="100"/>
        <v>0</v>
      </c>
      <c r="AO80" s="175">
        <f t="shared" si="101"/>
        <v>0</v>
      </c>
      <c r="AP80" s="175">
        <f t="shared" si="102"/>
        <v>6.5</v>
      </c>
      <c r="AQ80" s="174">
        <f t="shared" si="103"/>
        <v>0</v>
      </c>
      <c r="AR80" s="174">
        <f>IF('Indicator Data'!L80="No data","x",IF('Indicator Data'!BW80&lt;1000,"x",ROUND((IF('Indicator Data'!L80&gt;AR$3,10,IF('Indicator Data'!L80&lt;AR$4,0,10-(AR$3-'Indicator Data'!L80)/(AR$3-AR$4)*10))),1)))</f>
        <v>0</v>
      </c>
      <c r="AS80" s="175">
        <f t="shared" si="104"/>
        <v>0</v>
      </c>
      <c r="AT80" s="176" t="str">
        <f>IF('Indicator Data'!M80="No data","x",ROUND(IF('Indicator Data'!M80=0,0,IF(LOG('Indicator Data'!M80)&gt;AT$3,10,IF(LOG('Indicator Data'!M80)&lt;AT$4,0,10-(AT$3-LOG('Indicator Data'!M80))/(AT$3-AT$4)*10))),1))</f>
        <v>x</v>
      </c>
      <c r="AU80" s="246" t="str">
        <f>IF(AT80="x","x",'Indicator Data'!M80/HLOOKUP('Indicator Data'!$M$3,'Population Data'!$C$3:$M$194,ROW()-4,FALSE))</f>
        <v>x</v>
      </c>
      <c r="AV80" s="176" t="str">
        <f t="shared" si="105"/>
        <v>x</v>
      </c>
      <c r="AW80" s="172" t="str">
        <f t="shared" si="122"/>
        <v>x</v>
      </c>
      <c r="AX80" s="176" t="str">
        <f>IF('Indicator Data'!N80="No data","x",ROUND(IF('Indicator Data'!N80=0,0,IF(LOG('Indicator Data'!N80)&gt;AX$3,10,IF(LOG('Indicator Data'!N80)&lt;AX$4,0,10-(AX$3-LOG('Indicator Data'!N80))/(AX$3-AX$4)*10))),1))</f>
        <v>x</v>
      </c>
      <c r="AY80" s="246" t="str">
        <f>IF(AX80="x","x",'Indicator Data'!N80/HLOOKUP('Indicator Data'!$N$3,'Population Data'!$C$3:$M$194,ROW()-4,FALSE))</f>
        <v>x</v>
      </c>
      <c r="AZ80" s="176" t="str">
        <f t="shared" si="106"/>
        <v>x</v>
      </c>
      <c r="BA80" s="172" t="str">
        <f t="shared" si="123"/>
        <v>x</v>
      </c>
      <c r="BB80" s="176" t="str">
        <f>IF('Indicator Data'!O80="No data","x",ROUND(IF('Indicator Data'!O80=0,0,IF(LOG('Indicator Data'!O80)&gt;BB$3,10,IF(LOG('Indicator Data'!O80)&lt;BB$4,0,10-(BB$3-LOG('Indicator Data'!O80))/(BB$3-BB$4)*10))),1))</f>
        <v>x</v>
      </c>
      <c r="BC80" s="246" t="str">
        <f>IF(BB80="x","x",'Indicator Data'!O80/HLOOKUP('Indicator Data'!$O$3,'Population Data'!$C$3:$M$194,ROW()-4,FALSE))</f>
        <v>x</v>
      </c>
      <c r="BD80" s="176" t="str">
        <f t="shared" si="107"/>
        <v>x</v>
      </c>
      <c r="BE80" s="172" t="str">
        <f t="shared" si="124"/>
        <v>x</v>
      </c>
      <c r="BF80" s="176" t="str">
        <f>IF('Indicator Data'!P80="No data","x",ROUND(IF('Indicator Data'!P80=0,0,IF(LOG('Indicator Data'!P80)&gt;BF$3,10,IF(LOG('Indicator Data'!P80)&lt;BF$4,0,10-(BF$3-LOG('Indicator Data'!P80))/(BF$3-BF$4)*10))),1))</f>
        <v>x</v>
      </c>
      <c r="BG80" s="246" t="str">
        <f>IF(BF80="x","x",'Indicator Data'!P80/HLOOKUP('Indicator Data'!$P$3,'Population Data'!$C$3:$M$194,ROW()-4,FALSE))</f>
        <v>x</v>
      </c>
      <c r="BH80" s="176" t="str">
        <f t="shared" si="125"/>
        <v>x</v>
      </c>
      <c r="BI80" s="172" t="str">
        <f t="shared" si="126"/>
        <v>x</v>
      </c>
      <c r="BJ80" s="174" t="str">
        <f t="shared" si="127"/>
        <v>x</v>
      </c>
      <c r="BK80" s="176">
        <f>ROUND(IF('Indicator Data'!Q80=0,0,IF(LOG('Indicator Data'!Q80)&gt;BK$3,10,IF(LOG('Indicator Data'!Q80)&lt;BK$4,0,10-(BK$3-LOG('Indicator Data'!Q80))/(BK$3-BK$4)*10))),1)</f>
        <v>0</v>
      </c>
      <c r="BL80" s="224">
        <f>IF(BK80="x","x",'Indicator Data'!Q80/HLOOKUP('Indicator Data'!$Q$3,'Population Data'!$C$3:$M$194,ROW()-4,FALSE))</f>
        <v>0</v>
      </c>
      <c r="BM80" s="176">
        <f t="shared" si="108"/>
        <v>0</v>
      </c>
      <c r="BN80" s="172">
        <f t="shared" si="109"/>
        <v>0</v>
      </c>
      <c r="BO80" s="176">
        <f>ROUND(IF('Indicator Data'!S80=0,0,IF(LOG('Indicator Data'!S80)&gt;BO$3,10,IF(LOG('Indicator Data'!S80)&lt;BO$4,0,10-(BO$3-LOG('Indicator Data'!S80))/(BO$3-BO$4)*10))),1)</f>
        <v>0</v>
      </c>
      <c r="BP80" s="246">
        <f>IF(BO80="x","x",'Indicator Data'!S80/HLOOKUP('Indicator Data'!$S$3,'Population Data'!$C$3:$M$194,ROW()-4,FALSE))</f>
        <v>0</v>
      </c>
      <c r="BQ80" s="176">
        <f t="shared" si="110"/>
        <v>0</v>
      </c>
      <c r="BR80" s="172">
        <f t="shared" si="128"/>
        <v>0</v>
      </c>
      <c r="BS80" s="176">
        <f>ROUND(IF('Indicator Data'!T80=0,0,IF(LOG('Indicator Data'!T80)&gt;BS$3,10,IF(LOG('Indicator Data'!T80)&lt;BS$4,0,10-(BS$3-LOG('Indicator Data'!T80))/(BS$3-BS$4)*10))),1)</f>
        <v>0</v>
      </c>
      <c r="BT80" s="173">
        <f>IF('Indicator Data'!T80/HLOOKUP('Indicator Data'!$T$3,'Population Data'!$C$3:$M$194,ROW()-4,FALSE)&gt;1,1,'Indicator Data'!T80/HLOOKUP('Indicator Data'!$T$3,'Population Data'!$C$3:$M$194,ROW()-4,FALSE))</f>
        <v>0</v>
      </c>
      <c r="BU80" s="176">
        <f t="shared" si="111"/>
        <v>0</v>
      </c>
      <c r="BV80" s="172">
        <f t="shared" si="129"/>
        <v>0</v>
      </c>
      <c r="BW80" s="176">
        <f>ROUND(IF('Indicator Data'!U80=0,0,IF(LOG('Indicator Data'!U80)&gt;BW$3,10,IF(LOG('Indicator Data'!U80)&lt;BW$4,0,10-(BW$3-LOG('Indicator Data'!U80))/(BW$3-BW$4)*10))),1)</f>
        <v>0</v>
      </c>
      <c r="BX80" s="246">
        <f>IF(BW80="x","x",'Indicator Data'!U80/HLOOKUP('Indicator Data'!$U$3,'Population Data'!$C$3:$M$194,ROW()-4,FALSE))</f>
        <v>0</v>
      </c>
      <c r="BY80" s="176">
        <f t="shared" si="112"/>
        <v>0</v>
      </c>
      <c r="BZ80" s="172">
        <f t="shared" si="130"/>
        <v>0</v>
      </c>
      <c r="CA80" s="174">
        <f t="shared" si="113"/>
        <v>0</v>
      </c>
      <c r="CB80" s="176">
        <f>IF('Indicator Data'!BN80="No data","x",ROUND(IF('Indicator Data'!BN80&gt;CB$3,0,IF('Indicator Data'!BN80&lt;CB$4,10,(CB$3-'Indicator Data'!BN80)/(CB$3-CB$4)*10)),1))</f>
        <v>0.1</v>
      </c>
      <c r="CC80" s="176">
        <f>IF('Indicator Data'!BO80="No data","x",ROUND(IF('Indicator Data'!BO80&gt;CC$3,0,IF('Indicator Data'!BO80&lt;CC$4,10,(CC$3-'Indicator Data'!BO80)/(CC$3-CC$4)*10)),1))</f>
        <v>0</v>
      </c>
      <c r="CD80" s="176" t="str">
        <f>IF('Indicator Data'!AA80="No data","x",ROUND(IF('Indicator Data'!AA80&gt;CD$3,0,IF('Indicator Data'!AA80&lt;CD$4,10,(CD$3-'Indicator Data'!AA80)/(CD$3-CD$4)*10)),1))</f>
        <v>x</v>
      </c>
      <c r="CE80" s="172">
        <f t="shared" si="114"/>
        <v>0.1</v>
      </c>
      <c r="CF80" s="176">
        <f>IF('Indicator Data'!V80="No data","x",ROUND(IF(LOG('Indicator Data'!V80)&gt;CF$3,10,IF(LOG('Indicator Data'!V80)&lt;CF$4,0,10-(CF$3-LOG('Indicator Data'!V80))/(CF$3-CF$4)*10)),1))</f>
        <v>1.9</v>
      </c>
      <c r="CG80" s="176">
        <f>IF('Indicator Data'!W80="No data","x",ROUND(IF('Indicator Data'!W80&gt;CG$3,10,IF('Indicator Data'!W80&lt;CG$4,0,10-(CG$3-'Indicator Data'!W80)/(CG$3-CG$4)*10)),1))</f>
        <v>6.1</v>
      </c>
      <c r="CH80" s="176">
        <f>IF('Indicator Data'!X80="No data","x",ROUND(IF('Indicator Data'!X80&gt;CH$3,10,IF('Indicator Data'!X80&lt;CH$4,0,10-(CH$3-'Indicator Data'!X80)/(CH$3-CH$4)*10)),1))</f>
        <v>9.4</v>
      </c>
      <c r="CI80" s="176" t="str">
        <f>IF('Indicator Data'!Y80="No data","x",ROUND(IF('Indicator Data'!Y80&gt;CI$3,10,IF('Indicator Data'!Y80&lt;CI$4,0,10-(CI$3-'Indicator Data'!Y80)/(CI$3-CI$4)*10)),1))</f>
        <v>x</v>
      </c>
      <c r="CJ80" s="172">
        <f t="shared" si="131"/>
        <v>5.8</v>
      </c>
      <c r="CK80" s="174">
        <f t="shared" si="132"/>
        <v>3.9</v>
      </c>
      <c r="CL80" s="176">
        <f>IF('Indicator Data'!AD80="No data","x",ROUND(IF('Indicator Data'!AD80&gt;CL$3,10,IF('Indicator Data'!AD80&lt;CL$4,0,10-(CL$3-'Indicator Data'!AD80)/(CL$3-CL$4)*10)),1))</f>
        <v>0</v>
      </c>
      <c r="CM80" s="176">
        <f>IF('Indicator Data'!AE80="No data","x",ROUND(IF('Indicator Data'!AE80&gt;CM$3,10,IF('Indicator Data'!AE80&lt;CM$4,0,10-(CM$3-'Indicator Data'!AE80)/(CM$3-CM$4)*10)),1))</f>
        <v>0.6</v>
      </c>
      <c r="CN80" s="172">
        <f t="shared" si="133"/>
        <v>3.6</v>
      </c>
      <c r="CO80" s="176">
        <f>IF('Indicator Data'!Z80="No data","x",ROUND(IF('Indicator Data'!Z80&gt;CO$3,10,IF('Indicator Data'!Z80&lt;CO$4,0,10-(CO$3-'Indicator Data'!Z80)/(CO$3-CO$4)*10)),1))</f>
        <v>0</v>
      </c>
      <c r="CP80" s="172">
        <f t="shared" si="134"/>
        <v>0</v>
      </c>
      <c r="CQ80" s="246">
        <f>IF('Indicator Data'!AB80="No data","x",'Indicator Data'!AB80/HLOOKUP('Indicator Date'!$AB78,'Population Data'!$C$3:$M$194,ROW()-4,FALSE))</f>
        <v>1.5245001025572795E-4</v>
      </c>
      <c r="CR80" s="176">
        <f t="shared" si="115"/>
        <v>8.5</v>
      </c>
      <c r="CS80" s="176" t="str">
        <f>IF('Indicator Data'!AC80="No data","x",ROUND(IF('Indicator Data'!AC80&gt;CS$3,0,IF('Indicator Data'!AC80&lt;CS$4,10,(CS$3-'Indicator Data'!AC80)/(CS$3-CS$4)*10)),1))</f>
        <v>x</v>
      </c>
      <c r="CT80" s="172">
        <f t="shared" si="135"/>
        <v>8.5</v>
      </c>
      <c r="CU80" s="174">
        <f t="shared" si="136"/>
        <v>4</v>
      </c>
      <c r="CV80" s="175">
        <f t="shared" si="116"/>
        <v>2.8</v>
      </c>
      <c r="CW80" s="177">
        <f t="shared" si="117"/>
        <v>2.6</v>
      </c>
      <c r="CX80" s="175">
        <f>ROUND(IF('Indicator Data'!AF80=0,0,IF('Indicator Data'!AF80&gt;CX$3,10,IF('Indicator Data'!AF80&lt;CX$4,0,10-(CX$3-'Indicator Data'!AF80)/(CX$3-CX$4)*10))),1)</f>
        <v>0</v>
      </c>
      <c r="CY80" s="175">
        <f>(ROUND(IF('Indicator Data'!AG80=0,0,IF(LOG('Indicator Data'!AG80)&gt;CY$3,10,IF(LOG('Indicator Data'!AG80)&lt;CY$4,0,10-(CY$3-LOG('Indicator Data'!AG80))/(CY$3-CY$4)*10))),1))</f>
        <v>0</v>
      </c>
      <c r="CZ80" s="177">
        <f t="shared" si="137"/>
        <v>0</v>
      </c>
      <c r="DA80" s="11"/>
      <c r="DB80" s="22"/>
    </row>
    <row r="81" spans="1:106">
      <c r="A81" s="179" t="str">
        <f>'Indicator Data'!A81</f>
        <v>India</v>
      </c>
      <c r="B81" s="180" t="str">
        <f>'Indicator Data'!B81</f>
        <v>IND</v>
      </c>
      <c r="C81" s="178">
        <f>ROUND(IF('Indicator Data'!C81=0,0.1,IF(LOG('Indicator Data'!C81)&gt;C$3,10,IF(LOG('Indicator Data'!C81)&lt;C$4,0,10-(C$3-LOG('Indicator Data'!C81))/(C$3-C$4)*10))),1)</f>
        <v>10</v>
      </c>
      <c r="D81" s="171">
        <f>ROUND(IF('Indicator Data'!D81=0,0.1,IF(LOG('Indicator Data'!D81)&gt;D$3,10,IF(LOG('Indicator Data'!D81)&lt;D$4,0,10-(D$3-LOG('Indicator Data'!D81))/(D$3-D$4)*10))),1)</f>
        <v>10</v>
      </c>
      <c r="E81" s="172">
        <f t="shared" si="85"/>
        <v>10</v>
      </c>
      <c r="F81" s="172">
        <f>(ROUND(IF('Indicator Data'!E81=0,0,IF(LOG('Indicator Data'!E81)&gt;F$3,10,IF(LOG('Indicator Data'!E81)&lt;F$4,0,10-(F$3-LOG('Indicator Data'!E81))/(F$3-F$4)*10))),1))</f>
        <v>10</v>
      </c>
      <c r="G81" s="172">
        <f>ROUND(IF('Indicator Data'!F81=0,0,IF(LOG('Indicator Data'!F81)&gt;G$3,10,IF(LOG('Indicator Data'!F81)&lt;G$4,0,10-(G$3-LOG('Indicator Data'!F81))/(G$3-G$4)*10))),1)</f>
        <v>9.4</v>
      </c>
      <c r="H81" s="171">
        <f>ROUND(IF('Indicator Data'!G81=0,0,IF(LOG('Indicator Data'!G81)&gt;H$3,10,IF(LOG('Indicator Data'!G81)&lt;H$4,0,10-(H$3-LOG('Indicator Data'!G81))/(H$3-H$4)*10))),1)</f>
        <v>10</v>
      </c>
      <c r="I81" s="171">
        <f>ROUND(IF('Indicator Data'!H81=0,0,IF(LOG('Indicator Data'!H81)&gt;I$3,10,IF(LOG('Indicator Data'!H81)&lt;I$4,0,10-(I$3-LOG('Indicator Data'!H81))/(I$3-I$4)*10))),1)</f>
        <v>10</v>
      </c>
      <c r="J81" s="171">
        <f t="shared" si="86"/>
        <v>10</v>
      </c>
      <c r="K81" s="171">
        <f>ROUND(IF('Indicator Data'!I81=0,0,IF(LOG('Indicator Data'!I81)&gt;K$3,10,IF(LOG('Indicator Data'!I81)&lt;K$4,0,10-(K$3-LOG('Indicator Data'!I81))/(K$3-K$4)*10))),1)</f>
        <v>9.6999999999999993</v>
      </c>
      <c r="L81" s="172">
        <f>ROUND(IF('Indicator Data'!J81=0,0,IF(LOG('Indicator Data'!J81)&gt;L$3,10,IF(LOG('Indicator Data'!J81)&lt;L$4,0,10-(L$3-LOG('Indicator Data'!J81))/(L$3-L$4)*10))),1)</f>
        <v>10</v>
      </c>
      <c r="M81" s="173">
        <f>'Indicator Data'!C81/HLOOKUP('Indicator Data'!$C$3,'Population Data'!$C$3:$M$194,ROW()-4,FALSE)</f>
        <v>1.2190023412398708E-3</v>
      </c>
      <c r="N81" s="173">
        <f>'Indicator Data'!D81/HLOOKUP('Indicator Data'!$D$3,'Population Data'!$C$3:$M$194,ROW()-4,FALSE)</f>
        <v>1.7352687505686092E-4</v>
      </c>
      <c r="O81" s="245">
        <f>'Indicator Data'!E81/HLOOKUP('Indicator Data'!$E$3,'Population Data'!$C$3:$M$194,ROW()-4,FALSE)</f>
        <v>1.1595131312653937E-2</v>
      </c>
      <c r="P81" s="173">
        <f>'Indicator Data'!F81/HLOOKUP('Indicator Data'!$F$3,'Population Data'!$C$3:$M$194,ROW()-4,FALSE)</f>
        <v>1.1165023437230163E-6</v>
      </c>
      <c r="Q81" s="173">
        <f>'Indicator Data'!G81/HLOOKUP('Indicator Data'!$G$3,'Population Data'!$C$3:$M$194,ROW()-4,FALSE)</f>
        <v>5.2911839907161104E-3</v>
      </c>
      <c r="R81" s="173">
        <f>'Indicator Data'!H81/HLOOKUP('Indicator Data'!$H$3,'Population Data'!$C$3:$M$194,ROW()-4,FALSE)</f>
        <v>6.4279031825386832E-4</v>
      </c>
      <c r="S81" s="173">
        <f>'Indicator Data'!I81/HLOOKUP('Indicator Data'!$I$3,'Population Data'!$C$3:$M$194,ROW()-4,FALSE)</f>
        <v>2.1478401269874446E-4</v>
      </c>
      <c r="T81" s="173">
        <f>'Indicator Data'!J81/HLOOKUP('Indicator Date'!$J79,'Population Data'!$C$3:$M$194,ROW()-4,FALSE)</f>
        <v>1.3661758192950235E-2</v>
      </c>
      <c r="U81" s="171">
        <f t="shared" si="87"/>
        <v>6.1</v>
      </c>
      <c r="V81" s="171">
        <f t="shared" si="88"/>
        <v>0.9</v>
      </c>
      <c r="W81" s="172">
        <f t="shared" si="89"/>
        <v>4</v>
      </c>
      <c r="X81" s="172">
        <f t="shared" si="118"/>
        <v>7.7</v>
      </c>
      <c r="Y81" s="172">
        <f t="shared" si="119"/>
        <v>4.8</v>
      </c>
      <c r="Z81" s="171">
        <f t="shared" si="90"/>
        <v>0.6</v>
      </c>
      <c r="AA81" s="171">
        <f t="shared" si="90"/>
        <v>0.3</v>
      </c>
      <c r="AB81" s="171">
        <f t="shared" si="91"/>
        <v>0.5</v>
      </c>
      <c r="AC81" s="172">
        <f t="shared" si="120"/>
        <v>3.3</v>
      </c>
      <c r="AD81" s="172">
        <f t="shared" si="121"/>
        <v>4.5999999999999996</v>
      </c>
      <c r="AE81" s="171">
        <f>ROUND(IF('Indicator Data'!K81=0,0,IF('Indicator Data'!K81&gt;AE$3,10,IF('Indicator Data'!K81&lt;AE$4,0,10-(AE$3-'Indicator Data'!K81)/(AE$3-AE$4)*10))),1)</f>
        <v>6.7</v>
      </c>
      <c r="AF81" s="174">
        <f t="shared" si="92"/>
        <v>8.1</v>
      </c>
      <c r="AG81" s="174">
        <f t="shared" si="93"/>
        <v>5.5</v>
      </c>
      <c r="AH81" s="172">
        <f t="shared" si="94"/>
        <v>5.3</v>
      </c>
      <c r="AI81" s="172">
        <f t="shared" si="95"/>
        <v>5.2</v>
      </c>
      <c r="AJ81" s="174">
        <f t="shared" si="96"/>
        <v>5.3</v>
      </c>
      <c r="AK81" s="172">
        <f t="shared" si="97"/>
        <v>8.4</v>
      </c>
      <c r="AL81" s="175">
        <f t="shared" si="98"/>
        <v>8.3000000000000007</v>
      </c>
      <c r="AM81" s="175">
        <f t="shared" si="99"/>
        <v>9.1999999999999993</v>
      </c>
      <c r="AN81" s="175">
        <f t="shared" si="100"/>
        <v>7.8</v>
      </c>
      <c r="AO81" s="175">
        <f t="shared" si="101"/>
        <v>7.7</v>
      </c>
      <c r="AP81" s="175">
        <f t="shared" si="102"/>
        <v>7.8</v>
      </c>
      <c r="AQ81" s="174">
        <f t="shared" si="103"/>
        <v>7.6</v>
      </c>
      <c r="AR81" s="174">
        <f>IF('Indicator Data'!L81="No data","x",IF('Indicator Data'!BW81&lt;1000,"x",ROUND((IF('Indicator Data'!L81&gt;AR$3,10,IF('Indicator Data'!L81&lt;AR$4,0,10-(AR$3-'Indicator Data'!L81)/(AR$3-AR$4)*10))),1)))</f>
        <v>5</v>
      </c>
      <c r="AS81" s="175">
        <f t="shared" si="104"/>
        <v>6.3</v>
      </c>
      <c r="AT81" s="176">
        <f>IF('Indicator Data'!M81="No data","x",ROUND(IF('Indicator Data'!M81=0,0,IF(LOG('Indicator Data'!M81)&gt;AT$3,10,IF(LOG('Indicator Data'!M81)&lt;AT$4,0,10-(AT$3-LOG('Indicator Data'!M81))/(AT$3-AT$4)*10))),1))</f>
        <v>10</v>
      </c>
      <c r="AU81" s="246">
        <f>IF(AT81="x","x",'Indicator Data'!M81/HLOOKUP('Indicator Data'!$M$3,'Population Data'!$C$3:$M$194,ROW()-4,FALSE))</f>
        <v>0.28138466390487077</v>
      </c>
      <c r="AV81" s="176">
        <f t="shared" si="105"/>
        <v>3.1</v>
      </c>
      <c r="AW81" s="172">
        <f t="shared" si="122"/>
        <v>8.1</v>
      </c>
      <c r="AX81" s="176" t="str">
        <f>IF('Indicator Data'!N81="No data","x",ROUND(IF('Indicator Data'!N81=0,0,IF(LOG('Indicator Data'!N81)&gt;AX$3,10,IF(LOG('Indicator Data'!N81)&lt;AX$4,0,10-(AX$3-LOG('Indicator Data'!N81))/(AX$3-AX$4)*10))),1))</f>
        <v>x</v>
      </c>
      <c r="AY81" s="246" t="str">
        <f>IF(AX81="x","x",'Indicator Data'!N81/HLOOKUP('Indicator Data'!$N$3,'Population Data'!$C$3:$M$194,ROW()-4,FALSE))</f>
        <v>x</v>
      </c>
      <c r="AZ81" s="176" t="str">
        <f t="shared" si="106"/>
        <v>x</v>
      </c>
      <c r="BA81" s="172" t="str">
        <f t="shared" si="123"/>
        <v>x</v>
      </c>
      <c r="BB81" s="176" t="str">
        <f>IF('Indicator Data'!O81="No data","x",ROUND(IF('Indicator Data'!O81=0,0,IF(LOG('Indicator Data'!O81)&gt;BB$3,10,IF(LOG('Indicator Data'!O81)&lt;BB$4,0,10-(BB$3-LOG('Indicator Data'!O81))/(BB$3-BB$4)*10))),1))</f>
        <v>x</v>
      </c>
      <c r="BC81" s="246" t="str">
        <f>IF(BB81="x","x",'Indicator Data'!O81/HLOOKUP('Indicator Data'!$O$3,'Population Data'!$C$3:$M$194,ROW()-4,FALSE))</f>
        <v>x</v>
      </c>
      <c r="BD81" s="176" t="str">
        <f t="shared" si="107"/>
        <v>x</v>
      </c>
      <c r="BE81" s="172" t="str">
        <f t="shared" si="124"/>
        <v>x</v>
      </c>
      <c r="BF81" s="176" t="str">
        <f>IF('Indicator Data'!P81="No data","x",ROUND(IF('Indicator Data'!P81=0,0,IF(LOG('Indicator Data'!P81)&gt;BF$3,10,IF(LOG('Indicator Data'!P81)&lt;BF$4,0,10-(BF$3-LOG('Indicator Data'!P81))/(BF$3-BF$4)*10))),1))</f>
        <v>x</v>
      </c>
      <c r="BG81" s="246" t="str">
        <f>IF(BF81="x","x",'Indicator Data'!P81/HLOOKUP('Indicator Data'!$P$3,'Population Data'!$C$3:$M$194,ROW()-4,FALSE))</f>
        <v>x</v>
      </c>
      <c r="BH81" s="176" t="str">
        <f t="shared" si="125"/>
        <v>x</v>
      </c>
      <c r="BI81" s="172" t="str">
        <f t="shared" si="126"/>
        <v>x</v>
      </c>
      <c r="BJ81" s="174">
        <f t="shared" si="127"/>
        <v>8.1</v>
      </c>
      <c r="BK81" s="176">
        <f>ROUND(IF('Indicator Data'!Q81=0,0,IF(LOG('Indicator Data'!Q81)&gt;BK$3,10,IF(LOG('Indicator Data'!Q81)&lt;BK$4,0,10-(BK$3-LOG('Indicator Data'!Q81))/(BK$3-BK$4)*10))),1)</f>
        <v>10</v>
      </c>
      <c r="BL81" s="224">
        <f>IF(BK81="x","x",'Indicator Data'!Q81/HLOOKUP('Indicator Data'!$Q$3,'Population Data'!$C$3:$M$194,ROW()-4,FALSE))</f>
        <v>0.93440000713814131</v>
      </c>
      <c r="BM81" s="176">
        <f t="shared" si="108"/>
        <v>9.3000000000000007</v>
      </c>
      <c r="BN81" s="172">
        <f t="shared" si="109"/>
        <v>9.6999999999999993</v>
      </c>
      <c r="BO81" s="176">
        <f>ROUND(IF('Indicator Data'!S81=0,0,IF(LOG('Indicator Data'!S81)&gt;BO$3,10,IF(LOG('Indicator Data'!S81)&lt;BO$4,0,10-(BO$3-LOG('Indicator Data'!S81))/(BO$3-BO$4)*10))),1)</f>
        <v>10</v>
      </c>
      <c r="BP81" s="246">
        <f>IF(BO81="x","x",'Indicator Data'!S81/HLOOKUP('Indicator Data'!$S$3,'Population Data'!$C$3:$M$194,ROW()-4,FALSE))</f>
        <v>0.35293600715432194</v>
      </c>
      <c r="BQ81" s="176">
        <f t="shared" si="110"/>
        <v>3.9</v>
      </c>
      <c r="BR81" s="172">
        <f t="shared" si="128"/>
        <v>8.3000000000000007</v>
      </c>
      <c r="BS81" s="176">
        <f>ROUND(IF('Indicator Data'!T81=0,0,IF(LOG('Indicator Data'!T81)&gt;BS$3,10,IF(LOG('Indicator Data'!T81)&lt;BS$4,0,10-(BS$3-LOG('Indicator Data'!T81))/(BS$3-BS$4)*10))),1)</f>
        <v>10</v>
      </c>
      <c r="BT81" s="173">
        <f>IF('Indicator Data'!T81/HLOOKUP('Indicator Data'!$T$3,'Population Data'!$C$3:$M$194,ROW()-4,FALSE)&gt;1,1,'Indicator Data'!T81/HLOOKUP('Indicator Data'!$T$3,'Population Data'!$C$3:$M$194,ROW()-4,FALSE))</f>
        <v>0.97586914548499959</v>
      </c>
      <c r="BU81" s="176">
        <f t="shared" si="111"/>
        <v>9.8000000000000007</v>
      </c>
      <c r="BV81" s="172">
        <f t="shared" si="129"/>
        <v>9.9</v>
      </c>
      <c r="BW81" s="176">
        <f>ROUND(IF('Indicator Data'!U81=0,0,IF(LOG('Indicator Data'!U81)&gt;BW$3,10,IF(LOG('Indicator Data'!U81)&lt;BW$4,0,10-(BW$3-LOG('Indicator Data'!U81))/(BW$3-BW$4)*10))),1)</f>
        <v>10</v>
      </c>
      <c r="BX81" s="246">
        <f>IF(BW81="x","x",'Indicator Data'!U81/HLOOKUP('Indicator Data'!$U$3,'Population Data'!$C$3:$M$194,ROW()-4,FALSE))</f>
        <v>0.97501310122765794</v>
      </c>
      <c r="BY81" s="176">
        <f t="shared" si="112"/>
        <v>9.8000000000000007</v>
      </c>
      <c r="BZ81" s="172">
        <f t="shared" si="130"/>
        <v>9.9</v>
      </c>
      <c r="CA81" s="174">
        <f t="shared" si="113"/>
        <v>9.6</v>
      </c>
      <c r="CB81" s="176">
        <f>IF('Indicator Data'!BN81="No data","x",ROUND(IF('Indicator Data'!BN81&gt;CB$3,0,IF('Indicator Data'!BN81&lt;CB$4,10,(CB$3-'Indicator Data'!BN81)/(CB$3-CB$4)*10)),1))</f>
        <v>2.4</v>
      </c>
      <c r="CC81" s="176">
        <f>IF('Indicator Data'!BO81="No data","x",ROUND(IF('Indicator Data'!BO81&gt;CC$3,0,IF('Indicator Data'!BO81&lt;CC$4,10,(CC$3-'Indicator Data'!BO81)/(CC$3-CC$4)*10)),1))</f>
        <v>1.1000000000000001</v>
      </c>
      <c r="CD81" s="176">
        <f>IF('Indicator Data'!AA81="No data","x",ROUND(IF('Indicator Data'!AA81&gt;CD$3,0,IF('Indicator Data'!AA81&lt;CD$4,10,(CD$3-'Indicator Data'!AA81)/(CD$3-CD$4)*10)),1))</f>
        <v>2.4</v>
      </c>
      <c r="CE81" s="172">
        <f t="shared" si="114"/>
        <v>2</v>
      </c>
      <c r="CF81" s="176">
        <f>IF('Indicator Data'!V81="No data","x",ROUND(IF(LOG('Indicator Data'!V81)&gt;CF$3,10,IF(LOG('Indicator Data'!V81)&lt;CF$4,0,10-(CF$3-LOG('Indicator Data'!V81))/(CF$3-CF$4)*10)),1))</f>
        <v>8.9</v>
      </c>
      <c r="CG81" s="176">
        <f>IF('Indicator Data'!W81="No data","x",ROUND(IF('Indicator Data'!W81&gt;CG$3,10,IF('Indicator Data'!W81&lt;CG$4,0,10-(CG$3-'Indicator Data'!W81)/(CG$3-CG$4)*10)),1))</f>
        <v>4.3</v>
      </c>
      <c r="CH81" s="176">
        <f>IF('Indicator Data'!X81="No data","x",ROUND(IF('Indicator Data'!X81&gt;CH$3,10,IF('Indicator Data'!X81&lt;CH$4,0,10-(CH$3-'Indicator Data'!X81)/(CH$3-CH$4)*10)),1))</f>
        <v>3.6</v>
      </c>
      <c r="CI81" s="176">
        <f>IF('Indicator Data'!Y81="No data","x",ROUND(IF('Indicator Data'!Y81&gt;CI$3,10,IF('Indicator Data'!Y81&lt;CI$4,0,10-(CI$3-'Indicator Data'!Y81)/(CI$3-CI$4)*10)),1))</f>
        <v>6</v>
      </c>
      <c r="CJ81" s="172">
        <f t="shared" si="131"/>
        <v>5.7</v>
      </c>
      <c r="CK81" s="174">
        <f t="shared" si="132"/>
        <v>4.5</v>
      </c>
      <c r="CL81" s="176">
        <f>IF('Indicator Data'!AD81="No data","x",ROUND(IF('Indicator Data'!AD81&gt;CL$3,10,IF('Indicator Data'!AD81&lt;CL$4,0,10-(CL$3-'Indicator Data'!AD81)/(CL$3-CL$4)*10)),1))</f>
        <v>4.5999999999999996</v>
      </c>
      <c r="CM81" s="176">
        <f>IF('Indicator Data'!AE81="No data","x",ROUND(IF('Indicator Data'!AE81&gt;CM$3,10,IF('Indicator Data'!AE81&lt;CM$4,0,10-(CM$3-'Indicator Data'!AE81)/(CM$3-CM$4)*10)),1))</f>
        <v>1.9</v>
      </c>
      <c r="CN81" s="172">
        <f t="shared" si="133"/>
        <v>4.9000000000000004</v>
      </c>
      <c r="CO81" s="176">
        <f>IF('Indicator Data'!Z81="No data","x",ROUND(IF('Indicator Data'!Z81&gt;CO$3,10,IF('Indicator Data'!Z81&lt;CO$4,0,10-(CO$3-'Indicator Data'!Z81)/(CO$3-CO$4)*10)),1))</f>
        <v>3.7</v>
      </c>
      <c r="CP81" s="172">
        <f t="shared" si="134"/>
        <v>2.4</v>
      </c>
      <c r="CQ81" s="246">
        <f>IF('Indicator Data'!AB81="No data","x",'Indicator Data'!AB81/HLOOKUP('Indicator Date'!$AB79,'Population Data'!$C$3:$M$194,ROW()-4,FALSE))</f>
        <v>1.3352649301022728E-4</v>
      </c>
      <c r="CR81" s="176">
        <f t="shared" si="115"/>
        <v>8.6999999999999993</v>
      </c>
      <c r="CS81" s="176">
        <f>IF('Indicator Data'!AC81="No data","x",ROUND(IF('Indicator Data'!AC81&gt;CS$3,0,IF('Indicator Data'!AC81&lt;CS$4,10,(CS$3-'Indicator Data'!AC81)/(CS$3-CS$4)*10)),1))</f>
        <v>4</v>
      </c>
      <c r="CT81" s="172">
        <f t="shared" si="135"/>
        <v>6.4</v>
      </c>
      <c r="CU81" s="174">
        <f t="shared" si="136"/>
        <v>4.5999999999999996</v>
      </c>
      <c r="CV81" s="175">
        <f t="shared" si="116"/>
        <v>7.4</v>
      </c>
      <c r="CW81" s="177">
        <f t="shared" si="117"/>
        <v>7.9</v>
      </c>
      <c r="CX81" s="175">
        <f>ROUND(IF('Indicator Data'!AF81=0,0,IF('Indicator Data'!AF81&gt;CX$3,10,IF('Indicator Data'!AF81&lt;CX$4,0,10-(CX$3-'Indicator Data'!AF81)/(CX$3-CX$4)*10))),1)</f>
        <v>10</v>
      </c>
      <c r="CY81" s="175">
        <f>(ROUND(IF('Indicator Data'!AG81=0,0,IF(LOG('Indicator Data'!AG81)&gt;CY$3,10,IF(LOG('Indicator Data'!AG81)&lt;CY$4,0,10-(CY$3-LOG('Indicator Data'!AG81))/(CY$3-CY$4)*10))),1))</f>
        <v>7.4</v>
      </c>
      <c r="CZ81" s="177">
        <f t="shared" si="137"/>
        <v>9.1</v>
      </c>
      <c r="DA81" s="11"/>
      <c r="DB81" s="22"/>
    </row>
    <row r="82" spans="1:106">
      <c r="A82" s="179" t="str">
        <f>'Indicator Data'!A82</f>
        <v>Indonesia</v>
      </c>
      <c r="B82" s="180" t="str">
        <f>'Indicator Data'!B82</f>
        <v>IDN</v>
      </c>
      <c r="C82" s="178">
        <f>ROUND(IF('Indicator Data'!C82=0,0.1,IF(LOG('Indicator Data'!C82)&gt;C$3,10,IF(LOG('Indicator Data'!C82)&lt;C$4,0,10-(C$3-LOG('Indicator Data'!C82))/(C$3-C$4)*10))),1)</f>
        <v>10</v>
      </c>
      <c r="D82" s="171">
        <f>ROUND(IF('Indicator Data'!D82=0,0.1,IF(LOG('Indicator Data'!D82)&gt;D$3,10,IF(LOG('Indicator Data'!D82)&lt;D$4,0,10-(D$3-LOG('Indicator Data'!D82))/(D$3-D$4)*10))),1)</f>
        <v>10</v>
      </c>
      <c r="E82" s="172">
        <f t="shared" si="85"/>
        <v>10</v>
      </c>
      <c r="F82" s="172">
        <f>(ROUND(IF('Indicator Data'!E82=0,0,IF(LOG('Indicator Data'!E82)&gt;F$3,10,IF(LOG('Indicator Data'!E82)&lt;F$4,0,10-(F$3-LOG('Indicator Data'!E82))/(F$3-F$4)*10))),1))</f>
        <v>9.4</v>
      </c>
      <c r="G82" s="172">
        <f>ROUND(IF('Indicator Data'!F82=0,0,IF(LOG('Indicator Data'!F82)&gt;G$3,10,IF(LOG('Indicator Data'!F82)&lt;G$4,0,10-(G$3-LOG('Indicator Data'!F82))/(G$3-G$4)*10))),1)</f>
        <v>10</v>
      </c>
      <c r="H82" s="171">
        <f>ROUND(IF('Indicator Data'!G82=0,0,IF(LOG('Indicator Data'!G82)&gt;H$3,10,IF(LOG('Indicator Data'!G82)&lt;H$4,0,10-(H$3-LOG('Indicator Data'!G82))/(H$3-H$4)*10))),1)</f>
        <v>4.9000000000000004</v>
      </c>
      <c r="I82" s="171">
        <f>ROUND(IF('Indicator Data'!H82=0,0,IF(LOG('Indicator Data'!H82)&gt;I$3,10,IF(LOG('Indicator Data'!H82)&lt;I$4,0,10-(I$3-LOG('Indicator Data'!H82))/(I$3-I$4)*10))),1)</f>
        <v>0</v>
      </c>
      <c r="J82" s="171">
        <f t="shared" si="86"/>
        <v>2.8</v>
      </c>
      <c r="K82" s="171">
        <f>ROUND(IF('Indicator Data'!I82=0,0,IF(LOG('Indicator Data'!I82)&gt;K$3,10,IF(LOG('Indicator Data'!I82)&lt;K$4,0,10-(K$3-LOG('Indicator Data'!I82))/(K$3-K$4)*10))),1)</f>
        <v>9.6</v>
      </c>
      <c r="L82" s="172">
        <f>ROUND(IF('Indicator Data'!J82=0,0,IF(LOG('Indicator Data'!J82)&gt;L$3,10,IF(LOG('Indicator Data'!J82)&lt;L$4,0,10-(L$3-LOG('Indicator Data'!J82))/(L$3-L$4)*10))),1)</f>
        <v>10</v>
      </c>
      <c r="M82" s="173">
        <f>'Indicator Data'!C82/HLOOKUP('Indicator Data'!$C$3,'Population Data'!$C$3:$M$194,ROW()-4,FALSE)</f>
        <v>1.816832048389301E-3</v>
      </c>
      <c r="N82" s="173">
        <f>'Indicator Data'!D82/HLOOKUP('Indicator Data'!$D$3,'Population Data'!$C$3:$M$194,ROW()-4,FALSE)</f>
        <v>2.4695197101785366E-4</v>
      </c>
      <c r="O82" s="245">
        <f>'Indicator Data'!E82/HLOOKUP('Indicator Data'!$E$3,'Population Data'!$C$3:$M$194,ROW()-4,FALSE)</f>
        <v>6.0957054779177539E-3</v>
      </c>
      <c r="P82" s="173">
        <f>'Indicator Data'!F82/HLOOKUP('Indicator Data'!$F$3,'Population Data'!$C$3:$M$194,ROW()-4,FALSE)</f>
        <v>2.6306984958305589E-5</v>
      </c>
      <c r="Q82" s="173">
        <f>'Indicator Data'!G82/HLOOKUP('Indicator Data'!$G$3,'Population Data'!$C$3:$M$194,ROW()-4,FALSE)</f>
        <v>2.7529275928984407E-5</v>
      </c>
      <c r="R82" s="173">
        <f>'Indicator Data'!H82/HLOOKUP('Indicator Data'!$H$3,'Population Data'!$C$3:$M$194,ROW()-4,FALSE)</f>
        <v>2.3077061149012699E-11</v>
      </c>
      <c r="S82" s="173">
        <f>'Indicator Data'!I82/HLOOKUP('Indicator Data'!$I$3,'Population Data'!$C$3:$M$194,ROW()-4,FALSE)</f>
        <v>1.0188653290073514E-3</v>
      </c>
      <c r="T82" s="173">
        <f>'Indicator Data'!J82/HLOOKUP('Indicator Date'!$J80,'Population Data'!$C$3:$M$194,ROW()-4,FALSE)</f>
        <v>2.0249299075705851E-3</v>
      </c>
      <c r="U82" s="171">
        <f t="shared" si="87"/>
        <v>9.1</v>
      </c>
      <c r="V82" s="171">
        <f t="shared" si="88"/>
        <v>1.2</v>
      </c>
      <c r="W82" s="172">
        <f t="shared" si="89"/>
        <v>6.6</v>
      </c>
      <c r="X82" s="172">
        <f t="shared" si="118"/>
        <v>6.7</v>
      </c>
      <c r="Y82" s="172">
        <f t="shared" si="119"/>
        <v>8.3000000000000007</v>
      </c>
      <c r="Z82" s="171">
        <f t="shared" si="90"/>
        <v>0</v>
      </c>
      <c r="AA82" s="171">
        <f t="shared" si="90"/>
        <v>0</v>
      </c>
      <c r="AB82" s="171">
        <f t="shared" si="91"/>
        <v>0</v>
      </c>
      <c r="AC82" s="172">
        <f t="shared" si="120"/>
        <v>5.3</v>
      </c>
      <c r="AD82" s="172">
        <f t="shared" si="121"/>
        <v>0.7</v>
      </c>
      <c r="AE82" s="171">
        <f>ROUND(IF('Indicator Data'!K82=0,0,IF('Indicator Data'!K82&gt;AE$3,10,IF('Indicator Data'!K82&lt;AE$4,0,10-(AE$3-'Indicator Data'!K82)/(AE$3-AE$4)*10))),1)</f>
        <v>3.8</v>
      </c>
      <c r="AF82" s="174">
        <f t="shared" si="92"/>
        <v>9.6</v>
      </c>
      <c r="AG82" s="174">
        <f t="shared" si="93"/>
        <v>5.6</v>
      </c>
      <c r="AH82" s="172">
        <f t="shared" si="94"/>
        <v>2.5</v>
      </c>
      <c r="AI82" s="172">
        <f t="shared" si="95"/>
        <v>0</v>
      </c>
      <c r="AJ82" s="174">
        <f t="shared" si="96"/>
        <v>1.3</v>
      </c>
      <c r="AK82" s="172">
        <f t="shared" si="97"/>
        <v>7.7</v>
      </c>
      <c r="AL82" s="175">
        <f t="shared" si="98"/>
        <v>8.9</v>
      </c>
      <c r="AM82" s="175">
        <f t="shared" si="99"/>
        <v>8.4</v>
      </c>
      <c r="AN82" s="175">
        <f t="shared" si="100"/>
        <v>9.3000000000000007</v>
      </c>
      <c r="AO82" s="175">
        <f t="shared" si="101"/>
        <v>1.5</v>
      </c>
      <c r="AP82" s="175">
        <f t="shared" si="102"/>
        <v>8.1</v>
      </c>
      <c r="AQ82" s="174">
        <f t="shared" si="103"/>
        <v>5.8</v>
      </c>
      <c r="AR82" s="174">
        <f>IF('Indicator Data'!L82="No data","x",IF('Indicator Data'!BW82&lt;1000,"x",ROUND((IF('Indicator Data'!L82&gt;AR$3,10,IF('Indicator Data'!L82&lt;AR$4,0,10-(AR$3-'Indicator Data'!L82)/(AR$3-AR$4)*10))),1)))</f>
        <v>0.8</v>
      </c>
      <c r="AS82" s="175">
        <f t="shared" si="104"/>
        <v>3.3</v>
      </c>
      <c r="AT82" s="176">
        <f>IF('Indicator Data'!M82="No data","x",ROUND(IF('Indicator Data'!M82=0,0,IF(LOG('Indicator Data'!M82)&gt;AT$3,10,IF(LOG('Indicator Data'!M82)&lt;AT$4,0,10-(AT$3-LOG('Indicator Data'!M82))/(AT$3-AT$4)*10))),1))</f>
        <v>9.5</v>
      </c>
      <c r="AU82" s="246">
        <f>IF(AT82="x","x",'Indicator Data'!M82/HLOOKUP('Indicator Data'!$M$3,'Population Data'!$C$3:$M$194,ROW()-4,FALSE))</f>
        <v>0.17288119117656892</v>
      </c>
      <c r="AV82" s="176">
        <f t="shared" si="105"/>
        <v>1.9</v>
      </c>
      <c r="AW82" s="172">
        <f t="shared" si="122"/>
        <v>7.3</v>
      </c>
      <c r="AX82" s="176" t="str">
        <f>IF('Indicator Data'!N82="No data","x",ROUND(IF('Indicator Data'!N82=0,0,IF(LOG('Indicator Data'!N82)&gt;AX$3,10,IF(LOG('Indicator Data'!N82)&lt;AX$4,0,10-(AX$3-LOG('Indicator Data'!N82))/(AX$3-AX$4)*10))),1))</f>
        <v>x</v>
      </c>
      <c r="AY82" s="246" t="str">
        <f>IF(AX82="x","x",'Indicator Data'!N82/HLOOKUP('Indicator Data'!$N$3,'Population Data'!$C$3:$M$194,ROW()-4,FALSE))</f>
        <v>x</v>
      </c>
      <c r="AZ82" s="176" t="str">
        <f t="shared" si="106"/>
        <v>x</v>
      </c>
      <c r="BA82" s="172" t="str">
        <f t="shared" si="123"/>
        <v>x</v>
      </c>
      <c r="BB82" s="176" t="str">
        <f>IF('Indicator Data'!O82="No data","x",ROUND(IF('Indicator Data'!O82=0,0,IF(LOG('Indicator Data'!O82)&gt;BB$3,10,IF(LOG('Indicator Data'!O82)&lt;BB$4,0,10-(BB$3-LOG('Indicator Data'!O82))/(BB$3-BB$4)*10))),1))</f>
        <v>x</v>
      </c>
      <c r="BC82" s="246" t="str">
        <f>IF(BB82="x","x",'Indicator Data'!O82/HLOOKUP('Indicator Data'!$O$3,'Population Data'!$C$3:$M$194,ROW()-4,FALSE))</f>
        <v>x</v>
      </c>
      <c r="BD82" s="176" t="str">
        <f t="shared" si="107"/>
        <v>x</v>
      </c>
      <c r="BE82" s="172" t="str">
        <f t="shared" si="124"/>
        <v>x</v>
      </c>
      <c r="BF82" s="176" t="str">
        <f>IF('Indicator Data'!P82="No data","x",ROUND(IF('Indicator Data'!P82=0,0,IF(LOG('Indicator Data'!P82)&gt;BF$3,10,IF(LOG('Indicator Data'!P82)&lt;BF$4,0,10-(BF$3-LOG('Indicator Data'!P82))/(BF$3-BF$4)*10))),1))</f>
        <v>x</v>
      </c>
      <c r="BG82" s="246" t="str">
        <f>IF(BF82="x","x",'Indicator Data'!P82/HLOOKUP('Indicator Data'!$P$3,'Population Data'!$C$3:$M$194,ROW()-4,FALSE))</f>
        <v>x</v>
      </c>
      <c r="BH82" s="176" t="str">
        <f t="shared" si="125"/>
        <v>x</v>
      </c>
      <c r="BI82" s="172" t="str">
        <f t="shared" si="126"/>
        <v>x</v>
      </c>
      <c r="BJ82" s="174">
        <f t="shared" si="127"/>
        <v>7.3</v>
      </c>
      <c r="BK82" s="176">
        <f>ROUND(IF('Indicator Data'!Q82=0,0,IF(LOG('Indicator Data'!Q82)&gt;BK$3,10,IF(LOG('Indicator Data'!Q82)&lt;BK$4,0,10-(BK$3-LOG('Indicator Data'!Q82))/(BK$3-BK$4)*10))),1)</f>
        <v>10</v>
      </c>
      <c r="BL82" s="224">
        <f>IF(BK82="x","x",'Indicator Data'!Q82/HLOOKUP('Indicator Data'!$Q$3,'Population Data'!$C$3:$M$194,ROW()-4,FALSE))</f>
        <v>0.99999999642599369</v>
      </c>
      <c r="BM82" s="176">
        <f t="shared" si="108"/>
        <v>10</v>
      </c>
      <c r="BN82" s="172">
        <f t="shared" si="109"/>
        <v>10</v>
      </c>
      <c r="BO82" s="176">
        <f>ROUND(IF('Indicator Data'!S82=0,0,IF(LOG('Indicator Data'!S82)&gt;BO$3,10,IF(LOG('Indicator Data'!S82)&lt;BO$4,0,10-(BO$3-LOG('Indicator Data'!S82))/(BO$3-BO$4)*10))),1)</f>
        <v>10</v>
      </c>
      <c r="BP82" s="246">
        <f>IF(BO82="x","x",'Indicator Data'!S82/HLOOKUP('Indicator Data'!$S$3,'Population Data'!$C$3:$M$194,ROW()-4,FALSE))</f>
        <v>0.87274512768314549</v>
      </c>
      <c r="BQ82" s="176">
        <f t="shared" si="110"/>
        <v>9.6999999999999993</v>
      </c>
      <c r="BR82" s="172">
        <f t="shared" si="128"/>
        <v>9.9</v>
      </c>
      <c r="BS82" s="176">
        <f>ROUND(IF('Indicator Data'!T82=0,0,IF(LOG('Indicator Data'!T82)&gt;BS$3,10,IF(LOG('Indicator Data'!T82)&lt;BS$4,0,10-(BS$3-LOG('Indicator Data'!T82))/(BS$3-BS$4)*10))),1)</f>
        <v>10</v>
      </c>
      <c r="BT82" s="173">
        <f>IF('Indicator Data'!T82/HLOOKUP('Indicator Data'!$T$3,'Population Data'!$C$3:$M$194,ROW()-4,FALSE)&gt;1,1,'Indicator Data'!T82/HLOOKUP('Indicator Data'!$T$3,'Population Data'!$C$3:$M$194,ROW()-4,FALSE))</f>
        <v>0.899716180651424</v>
      </c>
      <c r="BU82" s="176">
        <f t="shared" si="111"/>
        <v>9</v>
      </c>
      <c r="BV82" s="172">
        <f t="shared" si="129"/>
        <v>9.6</v>
      </c>
      <c r="BW82" s="176">
        <f>ROUND(IF('Indicator Data'!U82=0,0,IF(LOG('Indicator Data'!U82)&gt;BW$3,10,IF(LOG('Indicator Data'!U82)&lt;BW$4,0,10-(BW$3-LOG('Indicator Data'!U82))/(BW$3-BW$4)*10))),1)</f>
        <v>10</v>
      </c>
      <c r="BX82" s="246">
        <f>IF(BW82="x","x",'Indicator Data'!U82/HLOOKUP('Indicator Data'!$U$3,'Population Data'!$C$3:$M$194,ROW()-4,FALSE))</f>
        <v>0.93198007967525176</v>
      </c>
      <c r="BY82" s="176">
        <f t="shared" si="112"/>
        <v>9.3000000000000007</v>
      </c>
      <c r="BZ82" s="172">
        <f t="shared" si="130"/>
        <v>9.6999999999999993</v>
      </c>
      <c r="CA82" s="174">
        <f t="shared" si="113"/>
        <v>9.8000000000000007</v>
      </c>
      <c r="CB82" s="176">
        <f>IF('Indicator Data'!BN82="No data","x",ROUND(IF('Indicator Data'!BN82&gt;CB$3,0,IF('Indicator Data'!BN82&lt;CB$4,10,(CB$3-'Indicator Data'!BN82)/(CB$3-CB$4)*10)),1))</f>
        <v>1.3</v>
      </c>
      <c r="CC82" s="176">
        <f>IF('Indicator Data'!BO82="No data","x",ROUND(IF('Indicator Data'!BO82&gt;CC$3,0,IF('Indicator Data'!BO82&lt;CC$4,10,(CC$3-'Indicator Data'!BO82)/(CC$3-CC$4)*10)),1))</f>
        <v>1</v>
      </c>
      <c r="CD82" s="176">
        <f>IF('Indicator Data'!AA82="No data","x",ROUND(IF('Indicator Data'!AA82&gt;CD$3,0,IF('Indicator Data'!AA82&lt;CD$4,10,(CD$3-'Indicator Data'!AA82)/(CD$3-CD$4)*10)),1))</f>
        <v>2.1</v>
      </c>
      <c r="CE82" s="172">
        <f t="shared" si="114"/>
        <v>1.5</v>
      </c>
      <c r="CF82" s="176">
        <f>IF('Indicator Data'!V82="No data","x",ROUND(IF(LOG('Indicator Data'!V82)&gt;CF$3,10,IF(LOG('Indicator Data'!V82)&lt;CF$4,0,10-(CF$3-LOG('Indicator Data'!V82))/(CF$3-CF$4)*10)),1))</f>
        <v>7.2</v>
      </c>
      <c r="CG82" s="176">
        <f>IF('Indicator Data'!W82="No data","x",ROUND(IF('Indicator Data'!W82&gt;CG$3,10,IF('Indicator Data'!W82&lt;CG$4,0,10-(CG$3-'Indicator Data'!W82)/(CG$3-CG$4)*10)),1))</f>
        <v>3.7</v>
      </c>
      <c r="CH82" s="176">
        <f>IF('Indicator Data'!X82="No data","x",ROUND(IF('Indicator Data'!X82&gt;CH$3,10,IF('Indicator Data'!X82&lt;CH$4,0,10-(CH$3-'Indicator Data'!X82)/(CH$3-CH$4)*10)),1))</f>
        <v>5.9</v>
      </c>
      <c r="CI82" s="176">
        <f>IF('Indicator Data'!Y82="No data","x",ROUND(IF('Indicator Data'!Y82&gt;CI$3,10,IF('Indicator Data'!Y82&lt;CI$4,0,10-(CI$3-'Indicator Data'!Y82)/(CI$3-CI$4)*10)),1))</f>
        <v>4.5999999999999996</v>
      </c>
      <c r="CJ82" s="172">
        <f t="shared" si="131"/>
        <v>5.4</v>
      </c>
      <c r="CK82" s="174">
        <f t="shared" si="132"/>
        <v>4.0999999999999996</v>
      </c>
      <c r="CL82" s="176">
        <f>IF('Indicator Data'!AD82="No data","x",ROUND(IF('Indicator Data'!AD82&gt;CL$3,10,IF('Indicator Data'!AD82&lt;CL$4,0,10-(CL$3-'Indicator Data'!AD82)/(CL$3-CL$4)*10)),1))</f>
        <v>2.2000000000000002</v>
      </c>
      <c r="CM82" s="176">
        <f>IF('Indicator Data'!AE82="No data","x",ROUND(IF('Indicator Data'!AE82&gt;CM$3,10,IF('Indicator Data'!AE82&lt;CM$4,0,10-(CM$3-'Indicator Data'!AE82)/(CM$3-CM$4)*10)),1))</f>
        <v>1.9</v>
      </c>
      <c r="CN82" s="172">
        <f t="shared" si="133"/>
        <v>4.3</v>
      </c>
      <c r="CO82" s="176">
        <f>IF('Indicator Data'!Z82="No data","x",ROUND(IF('Indicator Data'!Z82&gt;CO$3,10,IF('Indicator Data'!Z82&lt;CO$4,0,10-(CO$3-'Indicator Data'!Z82)/(CO$3-CO$4)*10)),1))</f>
        <v>1.4</v>
      </c>
      <c r="CP82" s="172">
        <f t="shared" si="134"/>
        <v>1.5</v>
      </c>
      <c r="CQ82" s="246">
        <f>IF('Indicator Data'!AB82="No data","x",'Indicator Data'!AB82/HLOOKUP('Indicator Date'!$AB80,'Population Data'!$C$3:$M$194,ROW()-4,FALSE))</f>
        <v>3.0396884573200277E-5</v>
      </c>
      <c r="CR82" s="176">
        <f t="shared" si="115"/>
        <v>9.6999999999999993</v>
      </c>
      <c r="CS82" s="176">
        <f>IF('Indicator Data'!AC82="No data","x",ROUND(IF('Indicator Data'!AC82&gt;CS$3,0,IF('Indicator Data'!AC82&lt;CS$4,10,(CS$3-'Indicator Data'!AC82)/(CS$3-CS$4)*10)),1))</f>
        <v>4</v>
      </c>
      <c r="CT82" s="172">
        <f t="shared" si="135"/>
        <v>6.9</v>
      </c>
      <c r="CU82" s="174">
        <f t="shared" si="136"/>
        <v>4.2</v>
      </c>
      <c r="CV82" s="175">
        <f t="shared" si="116"/>
        <v>7.2</v>
      </c>
      <c r="CW82" s="177">
        <f t="shared" si="117"/>
        <v>7.4</v>
      </c>
      <c r="CX82" s="175">
        <f>ROUND(IF('Indicator Data'!AF82=0,0,IF('Indicator Data'!AF82&gt;CX$3,10,IF('Indicator Data'!AF82&lt;CX$4,0,10-(CX$3-'Indicator Data'!AF82)/(CX$3-CX$4)*10))),1)</f>
        <v>8.6999999999999993</v>
      </c>
      <c r="CY82" s="175">
        <f>(ROUND(IF('Indicator Data'!AG82=0,0,IF(LOG('Indicator Data'!AG82)&gt;CY$3,10,IF(LOG('Indicator Data'!AG82)&lt;CY$4,0,10-(CY$3-LOG('Indicator Data'!AG82))/(CY$3-CY$4)*10))),1))</f>
        <v>5.6</v>
      </c>
      <c r="CZ82" s="177">
        <f t="shared" si="137"/>
        <v>7.5</v>
      </c>
      <c r="DA82" s="11"/>
      <c r="DB82" s="22"/>
    </row>
    <row r="83" spans="1:106">
      <c r="A83" s="179" t="str">
        <f>'Indicator Data'!A83</f>
        <v>Iran</v>
      </c>
      <c r="B83" s="180" t="str">
        <f>'Indicator Data'!B83</f>
        <v>IRN</v>
      </c>
      <c r="C83" s="178">
        <f>ROUND(IF('Indicator Data'!C83=0,0.1,IF(LOG('Indicator Data'!C83)&gt;C$3,10,IF(LOG('Indicator Data'!C83)&lt;C$4,0,10-(C$3-LOG('Indicator Data'!C83))/(C$3-C$4)*10))),1)</f>
        <v>10</v>
      </c>
      <c r="D83" s="171">
        <f>ROUND(IF('Indicator Data'!D83=0,0.1,IF(LOG('Indicator Data'!D83)&gt;D$3,10,IF(LOG('Indicator Data'!D83)&lt;D$4,0,10-(D$3-LOG('Indicator Data'!D83))/(D$3-D$4)*10))),1)</f>
        <v>10</v>
      </c>
      <c r="E83" s="172">
        <f t="shared" si="85"/>
        <v>10</v>
      </c>
      <c r="F83" s="172">
        <f>(ROUND(IF('Indicator Data'!E83=0,0,IF(LOG('Indicator Data'!E83)&gt;F$3,10,IF(LOG('Indicator Data'!E83)&lt;F$4,0,10-(F$3-LOG('Indicator Data'!E83))/(F$3-F$4)*10))),1))</f>
        <v>8</v>
      </c>
      <c r="G83" s="172">
        <f>ROUND(IF('Indicator Data'!F83=0,0,IF(LOG('Indicator Data'!F83)&gt;G$3,10,IF(LOG('Indicator Data'!F83)&lt;G$4,0,10-(G$3-LOG('Indicator Data'!F83))/(G$3-G$4)*10))),1)</f>
        <v>6.4</v>
      </c>
      <c r="H83" s="171">
        <f>ROUND(IF('Indicator Data'!G83=0,0,IF(LOG('Indicator Data'!G83)&gt;H$3,10,IF(LOG('Indicator Data'!G83)&lt;H$4,0,10-(H$3-LOG('Indicator Data'!G83))/(H$3-H$4)*10))),1)</f>
        <v>4.4000000000000004</v>
      </c>
      <c r="I83" s="171">
        <f>ROUND(IF('Indicator Data'!H83=0,0,IF(LOG('Indicator Data'!H83)&gt;I$3,10,IF(LOG('Indicator Data'!H83)&lt;I$4,0,10-(I$3-LOG('Indicator Data'!H83))/(I$3-I$4)*10))),1)</f>
        <v>1.2</v>
      </c>
      <c r="J83" s="171">
        <f t="shared" si="86"/>
        <v>3</v>
      </c>
      <c r="K83" s="171">
        <f>ROUND(IF('Indicator Data'!I83=0,0,IF(LOG('Indicator Data'!I83)&gt;K$3,10,IF(LOG('Indicator Data'!I83)&lt;K$4,0,10-(K$3-LOG('Indicator Data'!I83))/(K$3-K$4)*10))),1)</f>
        <v>8.6</v>
      </c>
      <c r="L83" s="172">
        <f>ROUND(IF('Indicator Data'!J83=0,0,IF(LOG('Indicator Data'!J83)&gt;L$3,10,IF(LOG('Indicator Data'!J83)&lt;L$4,0,10-(L$3-LOG('Indicator Data'!J83))/(L$3-L$4)*10))),1)</f>
        <v>10</v>
      </c>
      <c r="M83" s="173">
        <f>'Indicator Data'!C83/HLOOKUP('Indicator Data'!$C$3,'Population Data'!$C$3:$M$194,ROW()-4,FALSE)</f>
        <v>2.092077427791523E-3</v>
      </c>
      <c r="N83" s="173">
        <f>'Indicator Data'!D83/HLOOKUP('Indicator Data'!$D$3,'Population Data'!$C$3:$M$194,ROW()-4,FALSE)</f>
        <v>6.5518354426228925E-4</v>
      </c>
      <c r="O83" s="245">
        <f>'Indicator Data'!E83/HLOOKUP('Indicator Data'!$E$3,'Population Data'!$C$3:$M$194,ROW()-4,FALSE)</f>
        <v>5.1497644644072785E-3</v>
      </c>
      <c r="P83" s="173">
        <f>'Indicator Data'!F83/HLOOKUP('Indicator Data'!$F$3,'Population Data'!$C$3:$M$194,ROW()-4,FALSE)</f>
        <v>8.7611394330640372E-7</v>
      </c>
      <c r="Q83" s="173">
        <f>'Indicator Data'!G83/HLOOKUP('Indicator Data'!$G$3,'Population Data'!$C$3:$M$194,ROW()-4,FALSE)</f>
        <v>4.7207593271842518E-5</v>
      </c>
      <c r="R83" s="173">
        <f>'Indicator Data'!H83/HLOOKUP('Indicator Data'!$H$3,'Population Data'!$C$3:$M$194,ROW()-4,FALSE)</f>
        <v>8.2223782591047536E-9</v>
      </c>
      <c r="S83" s="173">
        <f>'Indicator Data'!I83/HLOOKUP('Indicator Data'!$I$3,'Population Data'!$C$3:$M$194,ROW()-4,FALSE)</f>
        <v>1.2050765836128694E-3</v>
      </c>
      <c r="T83" s="173">
        <f>'Indicator Data'!J83/HLOOKUP('Indicator Date'!$J81,'Population Data'!$C$3:$M$194,ROW()-4,FALSE)</f>
        <v>1.332976054133792E-2</v>
      </c>
      <c r="U83" s="171">
        <f t="shared" si="87"/>
        <v>10</v>
      </c>
      <c r="V83" s="171">
        <f t="shared" si="88"/>
        <v>3.3</v>
      </c>
      <c r="W83" s="172">
        <f t="shared" si="89"/>
        <v>8.1999999999999993</v>
      </c>
      <c r="X83" s="172">
        <f t="shared" si="118"/>
        <v>6.4</v>
      </c>
      <c r="Y83" s="172">
        <f t="shared" si="119"/>
        <v>4.5</v>
      </c>
      <c r="Z83" s="171">
        <f t="shared" si="90"/>
        <v>0</v>
      </c>
      <c r="AA83" s="171">
        <f t="shared" si="90"/>
        <v>0</v>
      </c>
      <c r="AB83" s="171">
        <f t="shared" si="91"/>
        <v>0</v>
      </c>
      <c r="AC83" s="172">
        <f t="shared" si="120"/>
        <v>5.5</v>
      </c>
      <c r="AD83" s="172">
        <f t="shared" si="121"/>
        <v>4.4000000000000004</v>
      </c>
      <c r="AE83" s="171">
        <f>ROUND(IF('Indicator Data'!K83=0,0,IF('Indicator Data'!K83&gt;AE$3,10,IF('Indicator Data'!K83&lt;AE$4,0,10-(AE$3-'Indicator Data'!K83)/(AE$3-AE$4)*10))),1)</f>
        <v>1.9</v>
      </c>
      <c r="AF83" s="174">
        <f t="shared" si="92"/>
        <v>10</v>
      </c>
      <c r="AG83" s="174">
        <f t="shared" si="93"/>
        <v>6.7</v>
      </c>
      <c r="AH83" s="172">
        <f t="shared" si="94"/>
        <v>2.2000000000000002</v>
      </c>
      <c r="AI83" s="172">
        <f t="shared" si="95"/>
        <v>0.6</v>
      </c>
      <c r="AJ83" s="174">
        <f t="shared" si="96"/>
        <v>1.4</v>
      </c>
      <c r="AK83" s="172">
        <f t="shared" si="97"/>
        <v>8.4</v>
      </c>
      <c r="AL83" s="175">
        <f t="shared" si="98"/>
        <v>9.3000000000000007</v>
      </c>
      <c r="AM83" s="175">
        <f t="shared" si="99"/>
        <v>7.3</v>
      </c>
      <c r="AN83" s="175">
        <f t="shared" si="100"/>
        <v>5.5</v>
      </c>
      <c r="AO83" s="175">
        <f t="shared" si="101"/>
        <v>1.6</v>
      </c>
      <c r="AP83" s="175">
        <f t="shared" si="102"/>
        <v>7.4</v>
      </c>
      <c r="AQ83" s="174">
        <f t="shared" si="103"/>
        <v>5.2</v>
      </c>
      <c r="AR83" s="174">
        <f>IF('Indicator Data'!L83="No data","x",IF('Indicator Data'!BW83&lt;1000,"x",ROUND((IF('Indicator Data'!L83&gt;AR$3,10,IF('Indicator Data'!L83&lt;AR$4,0,10-(AR$3-'Indicator Data'!L83)/(AR$3-AR$4)*10))),1)))</f>
        <v>7.5</v>
      </c>
      <c r="AS83" s="175">
        <f t="shared" si="104"/>
        <v>6.4</v>
      </c>
      <c r="AT83" s="176">
        <f>IF('Indicator Data'!M83="No data","x",ROUND(IF('Indicator Data'!M83=0,0,IF(LOG('Indicator Data'!M83)&gt;AT$3,10,IF(LOG('Indicator Data'!M83)&lt;AT$4,0,10-(AT$3-LOG('Indicator Data'!M83))/(AT$3-AT$4)*10))),1))</f>
        <v>9.8000000000000007</v>
      </c>
      <c r="AU83" s="246">
        <f>IF(AT83="x","x",'Indicator Data'!M83/HLOOKUP('Indicator Data'!$M$3,'Population Data'!$C$3:$M$194,ROW()-4,FALSE))</f>
        <v>0.81205337757142515</v>
      </c>
      <c r="AV83" s="176">
        <f t="shared" si="105"/>
        <v>9</v>
      </c>
      <c r="AW83" s="172">
        <f t="shared" si="122"/>
        <v>9.4</v>
      </c>
      <c r="AX83" s="176" t="str">
        <f>IF('Indicator Data'!N83="No data","x",ROUND(IF('Indicator Data'!N83=0,0,IF(LOG('Indicator Data'!N83)&gt;AX$3,10,IF(LOG('Indicator Data'!N83)&lt;AX$4,0,10-(AX$3-LOG('Indicator Data'!N83))/(AX$3-AX$4)*10))),1))</f>
        <v>x</v>
      </c>
      <c r="AY83" s="246" t="str">
        <f>IF(AX83="x","x",'Indicator Data'!N83/HLOOKUP('Indicator Data'!$N$3,'Population Data'!$C$3:$M$194,ROW()-4,FALSE))</f>
        <v>x</v>
      </c>
      <c r="AZ83" s="176" t="str">
        <f t="shared" si="106"/>
        <v>x</v>
      </c>
      <c r="BA83" s="172" t="str">
        <f t="shared" si="123"/>
        <v>x</v>
      </c>
      <c r="BB83" s="176" t="str">
        <f>IF('Indicator Data'!O83="No data","x",ROUND(IF('Indicator Data'!O83=0,0,IF(LOG('Indicator Data'!O83)&gt;BB$3,10,IF(LOG('Indicator Data'!O83)&lt;BB$4,0,10-(BB$3-LOG('Indicator Data'!O83))/(BB$3-BB$4)*10))),1))</f>
        <v>x</v>
      </c>
      <c r="BC83" s="246" t="str">
        <f>IF(BB83="x","x",'Indicator Data'!O83/HLOOKUP('Indicator Data'!$O$3,'Population Data'!$C$3:$M$194,ROW()-4,FALSE))</f>
        <v>x</v>
      </c>
      <c r="BD83" s="176" t="str">
        <f t="shared" si="107"/>
        <v>x</v>
      </c>
      <c r="BE83" s="172" t="str">
        <f t="shared" si="124"/>
        <v>x</v>
      </c>
      <c r="BF83" s="176" t="str">
        <f>IF('Indicator Data'!P83="No data","x",ROUND(IF('Indicator Data'!P83=0,0,IF(LOG('Indicator Data'!P83)&gt;BF$3,10,IF(LOG('Indicator Data'!P83)&lt;BF$4,0,10-(BF$3-LOG('Indicator Data'!P83))/(BF$3-BF$4)*10))),1))</f>
        <v>x</v>
      </c>
      <c r="BG83" s="246" t="str">
        <f>IF(BF83="x","x",'Indicator Data'!P83/HLOOKUP('Indicator Data'!$P$3,'Population Data'!$C$3:$M$194,ROW()-4,FALSE))</f>
        <v>x</v>
      </c>
      <c r="BH83" s="176" t="str">
        <f t="shared" si="125"/>
        <v>x</v>
      </c>
      <c r="BI83" s="172" t="str">
        <f t="shared" si="126"/>
        <v>x</v>
      </c>
      <c r="BJ83" s="174">
        <f t="shared" si="127"/>
        <v>9.4</v>
      </c>
      <c r="BK83" s="176">
        <f>ROUND(IF('Indicator Data'!Q83=0,0,IF(LOG('Indicator Data'!Q83)&gt;BK$3,10,IF(LOG('Indicator Data'!Q83)&lt;BK$4,0,10-(BK$3-LOG('Indicator Data'!Q83))/(BK$3-BK$4)*10))),1)</f>
        <v>7.1</v>
      </c>
      <c r="BL83" s="224">
        <f>IF(BK83="x","x",'Indicator Data'!Q83/HLOOKUP('Indicator Data'!$Q$3,'Population Data'!$C$3:$M$194,ROW()-4,FALSE))</f>
        <v>1.0199999819618756E-2</v>
      </c>
      <c r="BM83" s="176">
        <f t="shared" si="108"/>
        <v>0.1</v>
      </c>
      <c r="BN83" s="172">
        <f t="shared" si="109"/>
        <v>4.5</v>
      </c>
      <c r="BO83" s="176">
        <f>ROUND(IF('Indicator Data'!S83=0,0,IF(LOG('Indicator Data'!S83)&gt;BO$3,10,IF(LOG('Indicator Data'!S83)&lt;BO$4,0,10-(BO$3-LOG('Indicator Data'!S83))/(BO$3-BO$4)*10))),1)</f>
        <v>6.9</v>
      </c>
      <c r="BP83" s="246">
        <f>IF(BO83="x","x",'Indicator Data'!S83/HLOOKUP('Indicator Data'!$S$3,'Population Data'!$C$3:$M$194,ROW()-4,FALSE))</f>
        <v>7.5921880936331426E-3</v>
      </c>
      <c r="BQ83" s="176">
        <f t="shared" si="110"/>
        <v>0.1</v>
      </c>
      <c r="BR83" s="172">
        <f t="shared" si="128"/>
        <v>4.3</v>
      </c>
      <c r="BS83" s="176">
        <f>ROUND(IF('Indicator Data'!T83=0,0,IF(LOG('Indicator Data'!T83)&gt;BS$3,10,IF(LOG('Indicator Data'!T83)&lt;BS$4,0,10-(BS$3-LOG('Indicator Data'!T83))/(BS$3-BS$4)*10))),1)</f>
        <v>9.3000000000000007</v>
      </c>
      <c r="BT83" s="173">
        <f>IF('Indicator Data'!T83/HLOOKUP('Indicator Data'!$T$3,'Population Data'!$C$3:$M$194,ROW()-4,FALSE)&gt;1,1,'Indicator Data'!T83/HLOOKUP('Indicator Data'!$T$3,'Population Data'!$C$3:$M$194,ROW()-4,FALSE))</f>
        <v>0.3533415363745292</v>
      </c>
      <c r="BU83" s="176">
        <f t="shared" si="111"/>
        <v>3.5</v>
      </c>
      <c r="BV83" s="172">
        <f t="shared" si="129"/>
        <v>7.4</v>
      </c>
      <c r="BW83" s="176">
        <f>ROUND(IF('Indicator Data'!U83=0,0,IF(LOG('Indicator Data'!U83)&gt;BW$3,10,IF(LOG('Indicator Data'!U83)&lt;BW$4,0,10-(BW$3-LOG('Indicator Data'!U83))/(BW$3-BW$4)*10))),1)</f>
        <v>8.6</v>
      </c>
      <c r="BX83" s="246">
        <f>IF(BW83="x","x",'Indicator Data'!U83/HLOOKUP('Indicator Data'!$U$3,'Population Data'!$C$3:$M$194,ROW()-4,FALSE))</f>
        <v>0.11860823934087981</v>
      </c>
      <c r="BY83" s="176">
        <f t="shared" si="112"/>
        <v>1.2</v>
      </c>
      <c r="BZ83" s="172">
        <f t="shared" si="130"/>
        <v>6.1</v>
      </c>
      <c r="CA83" s="174">
        <f t="shared" si="113"/>
        <v>5.7</v>
      </c>
      <c r="CB83" s="176">
        <f>IF('Indicator Data'!BN83="No data","x",ROUND(IF('Indicator Data'!BN83&gt;CB$3,0,IF('Indicator Data'!BN83&lt;CB$4,10,(CB$3-'Indicator Data'!BN83)/(CB$3-CB$4)*10)),1))</f>
        <v>1.1000000000000001</v>
      </c>
      <c r="CC83" s="176">
        <f>IF('Indicator Data'!BO83="No data","x",ROUND(IF('Indicator Data'!BO83&gt;CC$3,0,IF('Indicator Data'!BO83&lt;CC$4,10,(CC$3-'Indicator Data'!BO83)/(CC$3-CC$4)*10)),1))</f>
        <v>0.4</v>
      </c>
      <c r="CD83" s="176" t="str">
        <f>IF('Indicator Data'!AA83="No data","x",ROUND(IF('Indicator Data'!AA83&gt;CD$3,0,IF('Indicator Data'!AA83&lt;CD$4,10,(CD$3-'Indicator Data'!AA83)/(CD$3-CD$4)*10)),1))</f>
        <v>x</v>
      </c>
      <c r="CE83" s="172">
        <f t="shared" si="114"/>
        <v>0.8</v>
      </c>
      <c r="CF83" s="176">
        <f>IF('Indicator Data'!V83="No data","x",ROUND(IF(LOG('Indicator Data'!V83)&gt;CF$3,10,IF(LOG('Indicator Data'!V83)&lt;CF$4,0,10-(CF$3-LOG('Indicator Data'!V83))/(CF$3-CF$4)*10)),1))</f>
        <v>5.8</v>
      </c>
      <c r="CG83" s="176">
        <f>IF('Indicator Data'!W83="No data","x",ROUND(IF('Indicator Data'!W83&gt;CG$3,10,IF('Indicator Data'!W83&lt;CG$4,0,10-(CG$3-'Indicator Data'!W83)/(CG$3-CG$4)*10)),1))</f>
        <v>2.6</v>
      </c>
      <c r="CH83" s="176">
        <f>IF('Indicator Data'!X83="No data","x",ROUND(IF('Indicator Data'!X83&gt;CH$3,10,IF('Indicator Data'!X83&lt;CH$4,0,10-(CH$3-'Indicator Data'!X83)/(CH$3-CH$4)*10)),1))</f>
        <v>7.7</v>
      </c>
      <c r="CI83" s="176">
        <f>IF('Indicator Data'!Y83="No data","x",ROUND(IF('Indicator Data'!Y83&gt;CI$3,10,IF('Indicator Data'!Y83&lt;CI$4,0,10-(CI$3-'Indicator Data'!Y83)/(CI$3-CI$4)*10)),1))</f>
        <v>3.8</v>
      </c>
      <c r="CJ83" s="172">
        <f t="shared" si="131"/>
        <v>5</v>
      </c>
      <c r="CK83" s="174">
        <f t="shared" si="132"/>
        <v>3.6</v>
      </c>
      <c r="CL83" s="176">
        <f>IF('Indicator Data'!AD83="No data","x",ROUND(IF('Indicator Data'!AD83&gt;CL$3,10,IF('Indicator Data'!AD83&lt;CL$4,0,10-(CL$3-'Indicator Data'!AD83)/(CL$3-CL$4)*10)),1))</f>
        <v>5</v>
      </c>
      <c r="CM83" s="176">
        <f>IF('Indicator Data'!AE83="No data","x",ROUND(IF('Indicator Data'!AE83&gt;CM$3,10,IF('Indicator Data'!AE83&lt;CM$4,0,10-(CM$3-'Indicator Data'!AE83)/(CM$3-CM$4)*10)),1))</f>
        <v>1</v>
      </c>
      <c r="CN83" s="172">
        <f t="shared" si="133"/>
        <v>4.3</v>
      </c>
      <c r="CO83" s="176">
        <f>IF('Indicator Data'!Z83="No data","x",ROUND(IF('Indicator Data'!Z83&gt;CO$3,10,IF('Indicator Data'!Z83&lt;CO$4,0,10-(CO$3-'Indicator Data'!Z83)/(CO$3-CO$4)*10)),1))</f>
        <v>0.1</v>
      </c>
      <c r="CP83" s="172">
        <f t="shared" si="134"/>
        <v>0.5</v>
      </c>
      <c r="CQ83" s="246">
        <f>IF('Indicator Data'!AB83="No data","x",'Indicator Data'!AB83/HLOOKUP('Indicator Date'!$AB81,'Population Data'!$C$3:$M$194,ROW()-4,FALSE))</f>
        <v>1.675638987650872E-4</v>
      </c>
      <c r="CR83" s="176">
        <f t="shared" si="115"/>
        <v>8.3000000000000007</v>
      </c>
      <c r="CS83" s="176">
        <f>IF('Indicator Data'!AC83="No data","x",ROUND(IF('Indicator Data'!AC83&gt;CS$3,0,IF('Indicator Data'!AC83&lt;CS$4,10,(CS$3-'Indicator Data'!AC83)/(CS$3-CS$4)*10)),1))</f>
        <v>2</v>
      </c>
      <c r="CT83" s="172">
        <f t="shared" si="135"/>
        <v>5.2</v>
      </c>
      <c r="CU83" s="174">
        <f t="shared" si="136"/>
        <v>3.3</v>
      </c>
      <c r="CV83" s="175">
        <f t="shared" si="116"/>
        <v>6.3</v>
      </c>
      <c r="CW83" s="177">
        <f t="shared" si="117"/>
        <v>6.7</v>
      </c>
      <c r="CX83" s="175">
        <f>ROUND(IF('Indicator Data'!AF83=0,0,IF('Indicator Data'!AF83&gt;CX$3,10,IF('Indicator Data'!AF83&lt;CX$4,0,10-(CX$3-'Indicator Data'!AF83)/(CX$3-CX$4)*10))),1)</f>
        <v>9.4</v>
      </c>
      <c r="CY83" s="175">
        <f>(ROUND(IF('Indicator Data'!AG83=0,0,IF(LOG('Indicator Data'!AG83)&gt;CY$3,10,IF(LOG('Indicator Data'!AG83)&lt;CY$4,0,10-(CY$3-LOG('Indicator Data'!AG83))/(CY$3-CY$4)*10))),1))</f>
        <v>4.7</v>
      </c>
      <c r="CZ83" s="177">
        <f t="shared" si="137"/>
        <v>7.8</v>
      </c>
      <c r="DA83" s="11"/>
      <c r="DB83" s="22"/>
    </row>
    <row r="84" spans="1:106">
      <c r="A84" s="179" t="str">
        <f>'Indicator Data'!A84</f>
        <v>Iraq</v>
      </c>
      <c r="B84" s="180" t="str">
        <f>'Indicator Data'!B84</f>
        <v>IRQ</v>
      </c>
      <c r="C84" s="178">
        <f>ROUND(IF('Indicator Data'!C84=0,0.1,IF(LOG('Indicator Data'!C84)&gt;C$3,10,IF(LOG('Indicator Data'!C84)&lt;C$4,0,10-(C$3-LOG('Indicator Data'!C84))/(C$3-C$4)*10))),1)</f>
        <v>8.4</v>
      </c>
      <c r="D84" s="171">
        <f>ROUND(IF('Indicator Data'!D84=0,0.1,IF(LOG('Indicator Data'!D84)&gt;D$3,10,IF(LOG('Indicator Data'!D84)&lt;D$4,0,10-(D$3-LOG('Indicator Data'!D84))/(D$3-D$4)*10))),1)</f>
        <v>4.2</v>
      </c>
      <c r="E84" s="172">
        <f t="shared" si="85"/>
        <v>6.8</v>
      </c>
      <c r="F84" s="172">
        <f>(ROUND(IF('Indicator Data'!E84=0,0,IF(LOG('Indicator Data'!E84)&gt;F$3,10,IF(LOG('Indicator Data'!E84)&lt;F$4,0,10-(F$3-LOG('Indicator Data'!E84))/(F$3-F$4)*10))),1))</f>
        <v>9.4</v>
      </c>
      <c r="G84" s="172">
        <f>ROUND(IF('Indicator Data'!F84=0,0,IF(LOG('Indicator Data'!F84)&gt;G$3,10,IF(LOG('Indicator Data'!F84)&lt;G$4,0,10-(G$3-LOG('Indicator Data'!F84))/(G$3-G$4)*10))),1)</f>
        <v>0</v>
      </c>
      <c r="H84" s="171">
        <f>ROUND(IF('Indicator Data'!G84=0,0,IF(LOG('Indicator Data'!G84)&gt;H$3,10,IF(LOG('Indicator Data'!G84)&lt;H$4,0,10-(H$3-LOG('Indicator Data'!G84))/(H$3-H$4)*10))),1)</f>
        <v>0</v>
      </c>
      <c r="I84" s="171">
        <f>ROUND(IF('Indicator Data'!H84=0,0,IF(LOG('Indicator Data'!H84)&gt;I$3,10,IF(LOG('Indicator Data'!H84)&lt;I$4,0,10-(I$3-LOG('Indicator Data'!H84))/(I$3-I$4)*10))),1)</f>
        <v>0</v>
      </c>
      <c r="J84" s="171">
        <f t="shared" si="86"/>
        <v>0</v>
      </c>
      <c r="K84" s="171">
        <f>ROUND(IF('Indicator Data'!I84=0,0,IF(LOG('Indicator Data'!I84)&gt;K$3,10,IF(LOG('Indicator Data'!I84)&lt;K$4,0,10-(K$3-LOG('Indicator Data'!I84))/(K$3-K$4)*10))),1)</f>
        <v>5.8</v>
      </c>
      <c r="L84" s="172">
        <f>ROUND(IF('Indicator Data'!J84=0,0,IF(LOG('Indicator Data'!J84)&gt;L$3,10,IF(LOG('Indicator Data'!J84)&lt;L$4,0,10-(L$3-LOG('Indicator Data'!J84))/(L$3-L$4)*10))),1)</f>
        <v>10</v>
      </c>
      <c r="M84" s="173">
        <f>'Indicator Data'!C84/HLOOKUP('Indicator Data'!$C$3,'Population Data'!$C$3:$M$194,ROW()-4,FALSE)</f>
        <v>9.5648037392567829E-4</v>
      </c>
      <c r="N84" s="173">
        <f>'Indicator Data'!D84/HLOOKUP('Indicator Data'!$D$3,'Population Data'!$C$3:$M$194,ROW()-4,FALSE)</f>
        <v>7.1273494804767418E-6</v>
      </c>
      <c r="O84" s="245">
        <f>'Indicator Data'!E84/HLOOKUP('Indicator Data'!$E$3,'Population Data'!$C$3:$M$194,ROW()-4,FALSE)</f>
        <v>3.7191643167689935E-2</v>
      </c>
      <c r="P84" s="173">
        <f>'Indicator Data'!F84/HLOOKUP('Indicator Data'!$F$3,'Population Data'!$C$3:$M$194,ROW()-4,FALSE)</f>
        <v>0</v>
      </c>
      <c r="Q84" s="173">
        <f>'Indicator Data'!G84/HLOOKUP('Indicator Data'!$G$3,'Population Data'!$C$3:$M$194,ROW()-4,FALSE)</f>
        <v>0</v>
      </c>
      <c r="R84" s="173">
        <f>'Indicator Data'!H84/HLOOKUP('Indicator Data'!$H$3,'Population Data'!$C$3:$M$194,ROW()-4,FALSE)</f>
        <v>0</v>
      </c>
      <c r="S84" s="173">
        <f>'Indicator Data'!I84/HLOOKUP('Indicator Data'!$I$3,'Population Data'!$C$3:$M$194,ROW()-4,FALSE)</f>
        <v>1.4739531633605244E-4</v>
      </c>
      <c r="T84" s="173">
        <f>'Indicator Data'!J84/HLOOKUP('Indicator Date'!$J82,'Population Data'!$C$3:$M$194,ROW()-4,FALSE)</f>
        <v>4.2988881978903767E-3</v>
      </c>
      <c r="U84" s="171">
        <f t="shared" si="87"/>
        <v>4.8</v>
      </c>
      <c r="V84" s="171">
        <f t="shared" si="88"/>
        <v>0</v>
      </c>
      <c r="W84" s="172">
        <f t="shared" si="89"/>
        <v>2.7</v>
      </c>
      <c r="X84" s="172">
        <f t="shared" si="118"/>
        <v>9.6999999999999993</v>
      </c>
      <c r="Y84" s="172">
        <f t="shared" si="119"/>
        <v>0</v>
      </c>
      <c r="Z84" s="171">
        <f t="shared" si="90"/>
        <v>0</v>
      </c>
      <c r="AA84" s="171">
        <f t="shared" si="90"/>
        <v>0</v>
      </c>
      <c r="AB84" s="171">
        <f t="shared" si="91"/>
        <v>0</v>
      </c>
      <c r="AC84" s="172">
        <f t="shared" si="120"/>
        <v>2.9</v>
      </c>
      <c r="AD84" s="172">
        <f t="shared" si="121"/>
        <v>1.4</v>
      </c>
      <c r="AE84" s="171">
        <f>ROUND(IF('Indicator Data'!K84=0,0,IF('Indicator Data'!K84&gt;AE$3,10,IF('Indicator Data'!K84&lt;AE$4,0,10-(AE$3-'Indicator Data'!K84)/(AE$3-AE$4)*10))),1)</f>
        <v>1.9</v>
      </c>
      <c r="AF84" s="174">
        <f t="shared" si="92"/>
        <v>6.6</v>
      </c>
      <c r="AG84" s="174">
        <f t="shared" si="93"/>
        <v>2.1</v>
      </c>
      <c r="AH84" s="172">
        <f t="shared" si="94"/>
        <v>0</v>
      </c>
      <c r="AI84" s="172">
        <f t="shared" si="95"/>
        <v>0</v>
      </c>
      <c r="AJ84" s="174">
        <f t="shared" si="96"/>
        <v>0</v>
      </c>
      <c r="AK84" s="172">
        <f t="shared" si="97"/>
        <v>7.8</v>
      </c>
      <c r="AL84" s="175">
        <f t="shared" si="98"/>
        <v>5.0999999999999996</v>
      </c>
      <c r="AM84" s="175">
        <f t="shared" si="99"/>
        <v>9.6</v>
      </c>
      <c r="AN84" s="175">
        <f t="shared" si="100"/>
        <v>0</v>
      </c>
      <c r="AO84" s="175">
        <f t="shared" si="101"/>
        <v>0</v>
      </c>
      <c r="AP84" s="175">
        <f t="shared" si="102"/>
        <v>4.5</v>
      </c>
      <c r="AQ84" s="174">
        <f t="shared" si="103"/>
        <v>4.9000000000000004</v>
      </c>
      <c r="AR84" s="174">
        <f>IF('Indicator Data'!L84="No data","x",IF('Indicator Data'!BW84&lt;1000,"x",ROUND((IF('Indicator Data'!L84&gt;AR$3,10,IF('Indicator Data'!L84&lt;AR$4,0,10-(AR$3-'Indicator Data'!L84)/(AR$3-AR$4)*10))),1)))</f>
        <v>10</v>
      </c>
      <c r="AS84" s="175">
        <f t="shared" si="104"/>
        <v>7.5</v>
      </c>
      <c r="AT84" s="176">
        <f>IF('Indicator Data'!M84="No data","x",ROUND(IF('Indicator Data'!M84=0,0,IF(LOG('Indicator Data'!M84)&gt;AT$3,10,IF(LOG('Indicator Data'!M84)&lt;AT$4,0,10-(AT$3-LOG('Indicator Data'!M84))/(AT$3-AT$4)*10))),1))</f>
        <v>9.4</v>
      </c>
      <c r="AU84" s="246">
        <f>IF(AT84="x","x",'Indicator Data'!M84/HLOOKUP('Indicator Data'!$M$3,'Population Data'!$C$3:$M$194,ROW()-4,FALSE))</f>
        <v>0.8536176767015542</v>
      </c>
      <c r="AV84" s="176">
        <f t="shared" si="105"/>
        <v>9.5</v>
      </c>
      <c r="AW84" s="172">
        <f t="shared" si="122"/>
        <v>9.5</v>
      </c>
      <c r="AX84" s="176" t="str">
        <f>IF('Indicator Data'!N84="No data","x",ROUND(IF('Indicator Data'!N84=0,0,IF(LOG('Indicator Data'!N84)&gt;AX$3,10,IF(LOG('Indicator Data'!N84)&lt;AX$4,0,10-(AX$3-LOG('Indicator Data'!N84))/(AX$3-AX$4)*10))),1))</f>
        <v>x</v>
      </c>
      <c r="AY84" s="246" t="str">
        <f>IF(AX84="x","x",'Indicator Data'!N84/HLOOKUP('Indicator Data'!$N$3,'Population Data'!$C$3:$M$194,ROW()-4,FALSE))</f>
        <v>x</v>
      </c>
      <c r="AZ84" s="176" t="str">
        <f t="shared" si="106"/>
        <v>x</v>
      </c>
      <c r="BA84" s="172" t="str">
        <f t="shared" si="123"/>
        <v>x</v>
      </c>
      <c r="BB84" s="176" t="str">
        <f>IF('Indicator Data'!O84="No data","x",ROUND(IF('Indicator Data'!O84=0,0,IF(LOG('Indicator Data'!O84)&gt;BB$3,10,IF(LOG('Indicator Data'!O84)&lt;BB$4,0,10-(BB$3-LOG('Indicator Data'!O84))/(BB$3-BB$4)*10))),1))</f>
        <v>x</v>
      </c>
      <c r="BC84" s="246" t="str">
        <f>IF(BB84="x","x",'Indicator Data'!O84/HLOOKUP('Indicator Data'!$O$3,'Population Data'!$C$3:$M$194,ROW()-4,FALSE))</f>
        <v>x</v>
      </c>
      <c r="BD84" s="176" t="str">
        <f t="shared" si="107"/>
        <v>x</v>
      </c>
      <c r="BE84" s="172" t="str">
        <f t="shared" si="124"/>
        <v>x</v>
      </c>
      <c r="BF84" s="176" t="str">
        <f>IF('Indicator Data'!P84="No data","x",ROUND(IF('Indicator Data'!P84=0,0,IF(LOG('Indicator Data'!P84)&gt;BF$3,10,IF(LOG('Indicator Data'!P84)&lt;BF$4,0,10-(BF$3-LOG('Indicator Data'!P84))/(BF$3-BF$4)*10))),1))</f>
        <v>x</v>
      </c>
      <c r="BG84" s="246" t="str">
        <f>IF(BF84="x","x",'Indicator Data'!P84/HLOOKUP('Indicator Data'!$P$3,'Population Data'!$C$3:$M$194,ROW()-4,FALSE))</f>
        <v>x</v>
      </c>
      <c r="BH84" s="176" t="str">
        <f t="shared" si="125"/>
        <v>x</v>
      </c>
      <c r="BI84" s="172" t="str">
        <f t="shared" si="126"/>
        <v>x</v>
      </c>
      <c r="BJ84" s="174">
        <f t="shared" si="127"/>
        <v>9.5</v>
      </c>
      <c r="BK84" s="176">
        <f>ROUND(IF('Indicator Data'!Q84=0,0,IF(LOG('Indicator Data'!Q84)&gt;BK$3,10,IF(LOG('Indicator Data'!Q84)&lt;BK$4,0,10-(BK$3-LOG('Indicator Data'!Q84))/(BK$3-BK$4)*10))),1)</f>
        <v>0</v>
      </c>
      <c r="BL84" s="224">
        <f>IF(BK84="x","x",'Indicator Data'!Q84/HLOOKUP('Indicator Data'!$Q$3,'Population Data'!$C$3:$M$194,ROW()-4,FALSE))</f>
        <v>0</v>
      </c>
      <c r="BM84" s="176">
        <f t="shared" si="108"/>
        <v>0</v>
      </c>
      <c r="BN84" s="172">
        <f t="shared" si="109"/>
        <v>0</v>
      </c>
      <c r="BO84" s="176">
        <f>ROUND(IF('Indicator Data'!S84=0,0,IF(LOG('Indicator Data'!S84)&gt;BO$3,10,IF(LOG('Indicator Data'!S84)&lt;BO$4,0,10-(BO$3-LOG('Indicator Data'!S84))/(BO$3-BO$4)*10))),1)</f>
        <v>7.8</v>
      </c>
      <c r="BP84" s="246">
        <f>IF(BO84="x","x",'Indicator Data'!S84/HLOOKUP('Indicator Data'!$S$3,'Population Data'!$C$3:$M$194,ROW()-4,FALSE))</f>
        <v>5.8752394507594279E-2</v>
      </c>
      <c r="BQ84" s="176">
        <f t="shared" si="110"/>
        <v>0.7</v>
      </c>
      <c r="BR84" s="172">
        <f t="shared" si="128"/>
        <v>5.2</v>
      </c>
      <c r="BS84" s="176">
        <f>ROUND(IF('Indicator Data'!T84=0,0,IF(LOG('Indicator Data'!T84)&gt;BS$3,10,IF(LOG('Indicator Data'!T84)&lt;BS$4,0,10-(BS$3-LOG('Indicator Data'!T84))/(BS$3-BS$4)*10))),1)</f>
        <v>9.1999999999999993</v>
      </c>
      <c r="BT84" s="173">
        <f>IF('Indicator Data'!T84/HLOOKUP('Indicator Data'!$T$3,'Population Data'!$C$3:$M$194,ROW()-4,FALSE)&gt;1,1,'Indicator Data'!T84/HLOOKUP('Indicator Data'!$T$3,'Population Data'!$C$3:$M$194,ROW()-4,FALSE))</f>
        <v>0.64035353024806285</v>
      </c>
      <c r="BU84" s="176">
        <f t="shared" si="111"/>
        <v>6.4</v>
      </c>
      <c r="BV84" s="172">
        <f t="shared" si="129"/>
        <v>8.1</v>
      </c>
      <c r="BW84" s="176">
        <f>ROUND(IF('Indicator Data'!U84=0,0,IF(LOG('Indicator Data'!U84)&gt;BW$3,10,IF(LOG('Indicator Data'!U84)&lt;BW$4,0,10-(BW$3-LOG('Indicator Data'!U84))/(BW$3-BW$4)*10))),1)</f>
        <v>9.4</v>
      </c>
      <c r="BX84" s="246">
        <f>IF(BW84="x","x",'Indicator Data'!U84/HLOOKUP('Indicator Data'!$U$3,'Population Data'!$C$3:$M$194,ROW()-4,FALSE))</f>
        <v>0.86502064960198632</v>
      </c>
      <c r="BY84" s="176">
        <f t="shared" si="112"/>
        <v>8.6999999999999993</v>
      </c>
      <c r="BZ84" s="172">
        <f t="shared" si="130"/>
        <v>9.1</v>
      </c>
      <c r="CA84" s="174">
        <f t="shared" si="113"/>
        <v>6.6</v>
      </c>
      <c r="CB84" s="176">
        <f>IF('Indicator Data'!BN84="No data","x",ROUND(IF('Indicator Data'!BN84&gt;CB$3,0,IF('Indicator Data'!BN84&lt;CB$4,10,(CB$3-'Indicator Data'!BN84)/(CB$3-CB$4)*10)),1))</f>
        <v>0.2</v>
      </c>
      <c r="CC84" s="176">
        <f>IF('Indicator Data'!BO84="No data","x",ROUND(IF('Indicator Data'!BO84&gt;CC$3,0,IF('Indicator Data'!BO84&lt;CC$4,10,(CC$3-'Indicator Data'!BO84)/(CC$3-CC$4)*10)),1))</f>
        <v>0.3</v>
      </c>
      <c r="CD84" s="176">
        <f>IF('Indicator Data'!AA84="No data","x",ROUND(IF('Indicator Data'!AA84&gt;CD$3,0,IF('Indicator Data'!AA84&lt;CD$4,10,(CD$3-'Indicator Data'!AA84)/(CD$3-CD$4)*10)),1))</f>
        <v>0.3</v>
      </c>
      <c r="CE84" s="172">
        <f t="shared" si="114"/>
        <v>0.3</v>
      </c>
      <c r="CF84" s="176">
        <f>IF('Indicator Data'!V84="No data","x",ROUND(IF(LOG('Indicator Data'!V84)&gt;CF$3,10,IF(LOG('Indicator Data'!V84)&lt;CF$4,0,10-(CF$3-LOG('Indicator Data'!V84))/(CF$3-CF$4)*10)),1))</f>
        <v>6.7</v>
      </c>
      <c r="CG84" s="176">
        <f>IF('Indicator Data'!W84="No data","x",ROUND(IF('Indicator Data'!W84&gt;CG$3,10,IF('Indicator Data'!W84&lt;CG$4,0,10-(CG$3-'Indicator Data'!W84)/(CG$3-CG$4)*10)),1))</f>
        <v>5.2</v>
      </c>
      <c r="CH84" s="176">
        <f>IF('Indicator Data'!X84="No data","x",ROUND(IF('Indicator Data'!X84&gt;CH$3,10,IF('Indicator Data'!X84&lt;CH$4,0,10-(CH$3-'Indicator Data'!X84)/(CH$3-CH$4)*10)),1))</f>
        <v>7.2</v>
      </c>
      <c r="CI84" s="176">
        <f>IF('Indicator Data'!Y84="No data","x",ROUND(IF('Indicator Data'!Y84&gt;CI$3,10,IF('Indicator Data'!Y84&lt;CI$4,0,10-(CI$3-'Indicator Data'!Y84)/(CI$3-CI$4)*10)),1))</f>
        <v>10</v>
      </c>
      <c r="CJ84" s="172">
        <f t="shared" si="131"/>
        <v>7.3</v>
      </c>
      <c r="CK84" s="174">
        <f t="shared" si="132"/>
        <v>5</v>
      </c>
      <c r="CL84" s="176">
        <f>IF('Indicator Data'!AD84="No data","x",ROUND(IF('Indicator Data'!AD84&gt;CL$3,10,IF('Indicator Data'!AD84&lt;CL$4,0,10-(CL$3-'Indicator Data'!AD84)/(CL$3-CL$4)*10)),1))</f>
        <v>5.5</v>
      </c>
      <c r="CM84" s="176">
        <f>IF('Indicator Data'!AE84="No data","x",ROUND(IF('Indicator Data'!AE84&gt;CM$3,10,IF('Indicator Data'!AE84&lt;CM$4,0,10-(CM$3-'Indicator Data'!AE84)/(CM$3-CM$4)*10)),1))</f>
        <v>4.8</v>
      </c>
      <c r="CN84" s="172">
        <f t="shared" si="133"/>
        <v>6.6</v>
      </c>
      <c r="CO84" s="176">
        <f>IF('Indicator Data'!Z84="No data","x",ROUND(IF('Indicator Data'!Z84&gt;CO$3,10,IF('Indicator Data'!Z84&lt;CO$4,0,10-(CO$3-'Indicator Data'!Z84)/(CO$3-CO$4)*10)),1))</f>
        <v>0</v>
      </c>
      <c r="CP84" s="172">
        <f t="shared" si="134"/>
        <v>0.2</v>
      </c>
      <c r="CQ84" s="246">
        <f>IF('Indicator Data'!AB84="No data","x",'Indicator Data'!AB84/HLOOKUP('Indicator Date'!$AB82,'Population Data'!$C$3:$M$194,ROW()-4,FALSE))</f>
        <v>1.055414171226414E-4</v>
      </c>
      <c r="CR84" s="176">
        <f t="shared" si="115"/>
        <v>8.9</v>
      </c>
      <c r="CS84" s="176">
        <f>IF('Indicator Data'!AC84="No data","x",ROUND(IF('Indicator Data'!AC84&gt;CS$3,0,IF('Indicator Data'!AC84&lt;CS$4,10,(CS$3-'Indicator Data'!AC84)/(CS$3-CS$4)*10)),1))</f>
        <v>6</v>
      </c>
      <c r="CT84" s="172">
        <f t="shared" si="135"/>
        <v>7.5</v>
      </c>
      <c r="CU84" s="174">
        <f t="shared" si="136"/>
        <v>4.8</v>
      </c>
      <c r="CV84" s="175">
        <f t="shared" si="116"/>
        <v>7</v>
      </c>
      <c r="CW84" s="177">
        <f t="shared" si="117"/>
        <v>5.9</v>
      </c>
      <c r="CX84" s="175">
        <f>ROUND(IF('Indicator Data'!AF84=0,0,IF('Indicator Data'!AF84&gt;CX$3,10,IF('Indicator Data'!AF84&lt;CX$4,0,10-(CX$3-'Indicator Data'!AF84)/(CX$3-CX$4)*10))),1)</f>
        <v>10</v>
      </c>
      <c r="CY84" s="175">
        <f>(ROUND(IF('Indicator Data'!AG84=0,0,IF(LOG('Indicator Data'!AG84)&gt;CY$3,10,IF(LOG('Indicator Data'!AG84)&lt;CY$4,0,10-(CY$3-LOG('Indicator Data'!AG84))/(CY$3-CY$4)*10))),1))</f>
        <v>7.7</v>
      </c>
      <c r="CZ84" s="177">
        <f t="shared" si="137"/>
        <v>9.1999999999999993</v>
      </c>
      <c r="DA84" s="11"/>
      <c r="DB84" s="22"/>
    </row>
    <row r="85" spans="1:106">
      <c r="A85" s="179" t="str">
        <f>'Indicator Data'!A85</f>
        <v>Ireland</v>
      </c>
      <c r="B85" s="180" t="str">
        <f>'Indicator Data'!B85</f>
        <v>IRL</v>
      </c>
      <c r="C85" s="178">
        <f>ROUND(IF('Indicator Data'!C85=0,0.1,IF(LOG('Indicator Data'!C85)&gt;C$3,10,IF(LOG('Indicator Data'!C85)&lt;C$4,0,10-(C$3-LOG('Indicator Data'!C85))/(C$3-C$4)*10))),1)</f>
        <v>0.1</v>
      </c>
      <c r="D85" s="171">
        <f>ROUND(IF('Indicator Data'!D85=0,0.1,IF(LOG('Indicator Data'!D85)&gt;D$3,10,IF(LOG('Indicator Data'!D85)&lt;D$4,0,10-(D$3-LOG('Indicator Data'!D85))/(D$3-D$4)*10))),1)</f>
        <v>0.1</v>
      </c>
      <c r="E85" s="172">
        <f t="shared" si="85"/>
        <v>0.1</v>
      </c>
      <c r="F85" s="172">
        <f>(ROUND(IF('Indicator Data'!E85=0,0,IF(LOG('Indicator Data'!E85)&gt;F$3,10,IF(LOG('Indicator Data'!E85)&lt;F$4,0,10-(F$3-LOG('Indicator Data'!E85))/(F$3-F$4)*10))),1))</f>
        <v>3.5</v>
      </c>
      <c r="G85" s="172">
        <f>ROUND(IF('Indicator Data'!F85=0,0,IF(LOG('Indicator Data'!F85)&gt;G$3,10,IF(LOG('Indicator Data'!F85)&lt;G$4,0,10-(G$3-LOG('Indicator Data'!F85))/(G$3-G$4)*10))),1)</f>
        <v>1.4</v>
      </c>
      <c r="H85" s="171">
        <f>ROUND(IF('Indicator Data'!G85=0,0,IF(LOG('Indicator Data'!G85)&gt;H$3,10,IF(LOG('Indicator Data'!G85)&lt;H$4,0,10-(H$3-LOG('Indicator Data'!G85))/(H$3-H$4)*10))),1)</f>
        <v>0</v>
      </c>
      <c r="I85" s="171">
        <f>ROUND(IF('Indicator Data'!H85=0,0,IF(LOG('Indicator Data'!H85)&gt;I$3,10,IF(LOG('Indicator Data'!H85)&lt;I$4,0,10-(I$3-LOG('Indicator Data'!H85))/(I$3-I$4)*10))),1)</f>
        <v>0</v>
      </c>
      <c r="J85" s="171">
        <f t="shared" si="86"/>
        <v>0</v>
      </c>
      <c r="K85" s="171">
        <f>ROUND(IF('Indicator Data'!I85=0,0,IF(LOG('Indicator Data'!I85)&gt;K$3,10,IF(LOG('Indicator Data'!I85)&lt;K$4,0,10-(K$3-LOG('Indicator Data'!I85))/(K$3-K$4)*10))),1)</f>
        <v>6</v>
      </c>
      <c r="L85" s="172">
        <f>ROUND(IF('Indicator Data'!J85=0,0,IF(LOG('Indicator Data'!J85)&gt;L$3,10,IF(LOG('Indicator Data'!J85)&lt;L$4,0,10-(L$3-LOG('Indicator Data'!J85))/(L$3-L$4)*10))),1)</f>
        <v>0</v>
      </c>
      <c r="M85" s="173">
        <f>'Indicator Data'!C85/HLOOKUP('Indicator Data'!$C$3,'Population Data'!$C$3:$M$194,ROW()-4,FALSE)</f>
        <v>0</v>
      </c>
      <c r="N85" s="173">
        <f>'Indicator Data'!D85/HLOOKUP('Indicator Data'!$D$3,'Population Data'!$C$3:$M$194,ROW()-4,FALSE)</f>
        <v>0</v>
      </c>
      <c r="O85" s="245">
        <f>'Indicator Data'!E85/HLOOKUP('Indicator Data'!$E$3,'Population Data'!$C$3:$M$194,ROW()-4,FALSE)</f>
        <v>9.3303097586825215E-4</v>
      </c>
      <c r="P85" s="173">
        <f>'Indicator Data'!F85/HLOOKUP('Indicator Data'!$F$3,'Population Data'!$C$3:$M$194,ROW()-4,FALSE)</f>
        <v>1.1317466647944402E-7</v>
      </c>
      <c r="Q85" s="173">
        <f>'Indicator Data'!G85/HLOOKUP('Indicator Data'!$G$3,'Population Data'!$C$3:$M$194,ROW()-4,FALSE)</f>
        <v>0</v>
      </c>
      <c r="R85" s="173">
        <f>'Indicator Data'!H85/HLOOKUP('Indicator Data'!$H$3,'Population Data'!$C$3:$M$194,ROW()-4,FALSE)</f>
        <v>0</v>
      </c>
      <c r="S85" s="173">
        <f>'Indicator Data'!I85/HLOOKUP('Indicator Data'!$I$3,'Population Data'!$C$3:$M$194,ROW()-4,FALSE)</f>
        <v>1.6080143412116625E-3</v>
      </c>
      <c r="T85" s="173">
        <f>'Indicator Data'!J85/HLOOKUP('Indicator Date'!$J83,'Population Data'!$C$3:$M$194,ROW()-4,FALSE)</f>
        <v>0</v>
      </c>
      <c r="U85" s="171">
        <f t="shared" si="87"/>
        <v>0</v>
      </c>
      <c r="V85" s="171">
        <f t="shared" si="88"/>
        <v>0</v>
      </c>
      <c r="W85" s="172">
        <f t="shared" si="89"/>
        <v>0</v>
      </c>
      <c r="X85" s="172">
        <f t="shared" si="118"/>
        <v>3.5</v>
      </c>
      <c r="Y85" s="172">
        <f t="shared" si="119"/>
        <v>2.2000000000000002</v>
      </c>
      <c r="Z85" s="171">
        <f t="shared" si="90"/>
        <v>0</v>
      </c>
      <c r="AA85" s="171">
        <f t="shared" si="90"/>
        <v>0</v>
      </c>
      <c r="AB85" s="171">
        <f t="shared" si="91"/>
        <v>0</v>
      </c>
      <c r="AC85" s="172">
        <f t="shared" si="120"/>
        <v>5.8</v>
      </c>
      <c r="AD85" s="172">
        <f t="shared" si="121"/>
        <v>0</v>
      </c>
      <c r="AE85" s="171">
        <f>ROUND(IF('Indicator Data'!K85=0,0,IF('Indicator Data'!K85&gt;AE$3,10,IF('Indicator Data'!K85&lt;AE$4,0,10-(AE$3-'Indicator Data'!K85)/(AE$3-AE$4)*10))),1)</f>
        <v>0</v>
      </c>
      <c r="AF85" s="174">
        <f t="shared" si="92"/>
        <v>0.1</v>
      </c>
      <c r="AG85" s="174">
        <f t="shared" si="93"/>
        <v>0.1</v>
      </c>
      <c r="AH85" s="172">
        <f t="shared" si="94"/>
        <v>0</v>
      </c>
      <c r="AI85" s="172">
        <f t="shared" si="95"/>
        <v>0</v>
      </c>
      <c r="AJ85" s="174">
        <f t="shared" si="96"/>
        <v>0</v>
      </c>
      <c r="AK85" s="172">
        <f t="shared" si="97"/>
        <v>0</v>
      </c>
      <c r="AL85" s="175">
        <f t="shared" si="98"/>
        <v>0.1</v>
      </c>
      <c r="AM85" s="175">
        <f t="shared" si="99"/>
        <v>3.5</v>
      </c>
      <c r="AN85" s="175">
        <f t="shared" si="100"/>
        <v>1.8</v>
      </c>
      <c r="AO85" s="175">
        <f t="shared" si="101"/>
        <v>0</v>
      </c>
      <c r="AP85" s="175">
        <f t="shared" si="102"/>
        <v>5.9</v>
      </c>
      <c r="AQ85" s="174">
        <f t="shared" si="103"/>
        <v>0</v>
      </c>
      <c r="AR85" s="174">
        <f>IF('Indicator Data'!L85="No data","x",IF('Indicator Data'!BW85&lt;1000,"x",ROUND((IF('Indicator Data'!L85&gt;AR$3,10,IF('Indicator Data'!L85&lt;AR$4,0,10-(AR$3-'Indicator Data'!L85)/(AR$3-AR$4)*10))),1)))</f>
        <v>1.7</v>
      </c>
      <c r="AS85" s="175">
        <f t="shared" si="104"/>
        <v>0.9</v>
      </c>
      <c r="AT85" s="176">
        <f>IF('Indicator Data'!M85="No data","x",ROUND(IF('Indicator Data'!M85=0,0,IF(LOG('Indicator Data'!M85)&gt;AT$3,10,IF(LOG('Indicator Data'!M85)&lt;AT$4,0,10-(AT$3-LOG('Indicator Data'!M85))/(AT$3-AT$4)*10))),1))</f>
        <v>0</v>
      </c>
      <c r="AU85" s="246">
        <f>IF(AT85="x","x",'Indicator Data'!M85/HLOOKUP('Indicator Data'!$M$3,'Population Data'!$C$3:$M$194,ROW()-4,FALSE))</f>
        <v>0</v>
      </c>
      <c r="AV85" s="176">
        <f t="shared" si="105"/>
        <v>0</v>
      </c>
      <c r="AW85" s="172">
        <f t="shared" si="122"/>
        <v>0</v>
      </c>
      <c r="AX85" s="176" t="str">
        <f>IF('Indicator Data'!N85="No data","x",ROUND(IF('Indicator Data'!N85=0,0,IF(LOG('Indicator Data'!N85)&gt;AX$3,10,IF(LOG('Indicator Data'!N85)&lt;AX$4,0,10-(AX$3-LOG('Indicator Data'!N85))/(AX$3-AX$4)*10))),1))</f>
        <v>x</v>
      </c>
      <c r="AY85" s="246" t="str">
        <f>IF(AX85="x","x",'Indicator Data'!N85/HLOOKUP('Indicator Data'!$N$3,'Population Data'!$C$3:$M$194,ROW()-4,FALSE))</f>
        <v>x</v>
      </c>
      <c r="AZ85" s="176" t="str">
        <f t="shared" si="106"/>
        <v>x</v>
      </c>
      <c r="BA85" s="172" t="str">
        <f t="shared" si="123"/>
        <v>x</v>
      </c>
      <c r="BB85" s="176" t="str">
        <f>IF('Indicator Data'!O85="No data","x",ROUND(IF('Indicator Data'!O85=0,0,IF(LOG('Indicator Data'!O85)&gt;BB$3,10,IF(LOG('Indicator Data'!O85)&lt;BB$4,0,10-(BB$3-LOG('Indicator Data'!O85))/(BB$3-BB$4)*10))),1))</f>
        <v>x</v>
      </c>
      <c r="BC85" s="246" t="str">
        <f>IF(BB85="x","x",'Indicator Data'!O85/HLOOKUP('Indicator Data'!$O$3,'Population Data'!$C$3:$M$194,ROW()-4,FALSE))</f>
        <v>x</v>
      </c>
      <c r="BD85" s="176" t="str">
        <f t="shared" si="107"/>
        <v>x</v>
      </c>
      <c r="BE85" s="172" t="str">
        <f t="shared" si="124"/>
        <v>x</v>
      </c>
      <c r="BF85" s="176" t="str">
        <f>IF('Indicator Data'!P85="No data","x",ROUND(IF('Indicator Data'!P85=0,0,IF(LOG('Indicator Data'!P85)&gt;BF$3,10,IF(LOG('Indicator Data'!P85)&lt;BF$4,0,10-(BF$3-LOG('Indicator Data'!P85))/(BF$3-BF$4)*10))),1))</f>
        <v>x</v>
      </c>
      <c r="BG85" s="246" t="str">
        <f>IF(BF85="x","x",'Indicator Data'!P85/HLOOKUP('Indicator Data'!$P$3,'Population Data'!$C$3:$M$194,ROW()-4,FALSE))</f>
        <v>x</v>
      </c>
      <c r="BH85" s="176" t="str">
        <f t="shared" si="125"/>
        <v>x</v>
      </c>
      <c r="BI85" s="172" t="str">
        <f t="shared" si="126"/>
        <v>x</v>
      </c>
      <c r="BJ85" s="174">
        <f t="shared" si="127"/>
        <v>0</v>
      </c>
      <c r="BK85" s="176">
        <f>ROUND(IF('Indicator Data'!Q85=0,0,IF(LOG('Indicator Data'!Q85)&gt;BK$3,10,IF(LOG('Indicator Data'!Q85)&lt;BK$4,0,10-(BK$3-LOG('Indicator Data'!Q85))/(BK$3-BK$4)*10))),1)</f>
        <v>0</v>
      </c>
      <c r="BL85" s="224">
        <f>IF(BK85="x","x",'Indicator Data'!Q85/HLOOKUP('Indicator Data'!$Q$3,'Population Data'!$C$3:$M$194,ROW()-4,FALSE))</f>
        <v>0</v>
      </c>
      <c r="BM85" s="176">
        <f t="shared" si="108"/>
        <v>0</v>
      </c>
      <c r="BN85" s="172">
        <f t="shared" si="109"/>
        <v>0</v>
      </c>
      <c r="BO85" s="176">
        <f>ROUND(IF('Indicator Data'!S85=0,0,IF(LOG('Indicator Data'!S85)&gt;BO$3,10,IF(LOG('Indicator Data'!S85)&lt;BO$4,0,10-(BO$3-LOG('Indicator Data'!S85))/(BO$3-BO$4)*10))),1)</f>
        <v>0</v>
      </c>
      <c r="BP85" s="246">
        <f>IF(BO85="x","x",'Indicator Data'!S85/HLOOKUP('Indicator Data'!$S$3,'Population Data'!$C$3:$M$194,ROW()-4,FALSE))</f>
        <v>0</v>
      </c>
      <c r="BQ85" s="176">
        <f t="shared" si="110"/>
        <v>0</v>
      </c>
      <c r="BR85" s="172">
        <f t="shared" si="128"/>
        <v>0</v>
      </c>
      <c r="BS85" s="176">
        <f>ROUND(IF('Indicator Data'!T85=0,0,IF(LOG('Indicator Data'!T85)&gt;BS$3,10,IF(LOG('Indicator Data'!T85)&lt;BS$4,0,10-(BS$3-LOG('Indicator Data'!T85))/(BS$3-BS$4)*10))),1)</f>
        <v>0</v>
      </c>
      <c r="BT85" s="173">
        <f>IF('Indicator Data'!T85/HLOOKUP('Indicator Data'!$T$3,'Population Data'!$C$3:$M$194,ROW()-4,FALSE)&gt;1,1,'Indicator Data'!T85/HLOOKUP('Indicator Data'!$T$3,'Population Data'!$C$3:$M$194,ROW()-4,FALSE))</f>
        <v>0</v>
      </c>
      <c r="BU85" s="176">
        <f t="shared" si="111"/>
        <v>0</v>
      </c>
      <c r="BV85" s="172">
        <f t="shared" si="129"/>
        <v>0</v>
      </c>
      <c r="BW85" s="176">
        <f>ROUND(IF('Indicator Data'!U85=0,0,IF(LOG('Indicator Data'!U85)&gt;BW$3,10,IF(LOG('Indicator Data'!U85)&lt;BW$4,0,10-(BW$3-LOG('Indicator Data'!U85))/(BW$3-BW$4)*10))),1)</f>
        <v>0</v>
      </c>
      <c r="BX85" s="246">
        <f>IF(BW85="x","x",'Indicator Data'!U85/HLOOKUP('Indicator Data'!$U$3,'Population Data'!$C$3:$M$194,ROW()-4,FALSE))</f>
        <v>0</v>
      </c>
      <c r="BY85" s="176">
        <f t="shared" si="112"/>
        <v>0</v>
      </c>
      <c r="BZ85" s="172">
        <f t="shared" si="130"/>
        <v>0</v>
      </c>
      <c r="CA85" s="174">
        <f t="shared" si="113"/>
        <v>0</v>
      </c>
      <c r="CB85" s="176">
        <f>IF('Indicator Data'!BN85="No data","x",ROUND(IF('Indicator Data'!BN85&gt;CB$3,0,IF('Indicator Data'!BN85&lt;CB$4,10,(CB$3-'Indicator Data'!BN85)/(CB$3-CB$4)*10)),1))</f>
        <v>1.2</v>
      </c>
      <c r="CC85" s="176">
        <f>IF('Indicator Data'!BO85="No data","x",ROUND(IF('Indicator Data'!BO85&gt;CC$3,0,IF('Indicator Data'!BO85&lt;CC$4,10,(CC$3-'Indicator Data'!BO85)/(CC$3-CC$4)*10)),1))</f>
        <v>0.7</v>
      </c>
      <c r="CD85" s="176" t="str">
        <f>IF('Indicator Data'!AA85="No data","x",ROUND(IF('Indicator Data'!AA85&gt;CD$3,0,IF('Indicator Data'!AA85&lt;CD$4,10,(CD$3-'Indicator Data'!AA85)/(CD$3-CD$4)*10)),1))</f>
        <v>x</v>
      </c>
      <c r="CE85" s="172">
        <f t="shared" si="114"/>
        <v>1</v>
      </c>
      <c r="CF85" s="176">
        <f>IF('Indicator Data'!V85="No data","x",ROUND(IF(LOG('Indicator Data'!V85)&gt;CF$3,10,IF(LOG('Indicator Data'!V85)&lt;CF$4,0,10-(CF$3-LOG('Indicator Data'!V85))/(CF$3-CF$4)*10)),1))</f>
        <v>6.2</v>
      </c>
      <c r="CG85" s="176">
        <f>IF('Indicator Data'!W85="No data","x",ROUND(IF('Indicator Data'!W85&gt;CG$3,10,IF('Indicator Data'!W85&lt;CG$4,0,10-(CG$3-'Indicator Data'!W85)/(CG$3-CG$4)*10)),1))</f>
        <v>6.1</v>
      </c>
      <c r="CH85" s="176">
        <f>IF('Indicator Data'!X85="No data","x",ROUND(IF('Indicator Data'!X85&gt;CH$3,10,IF('Indicator Data'!X85&lt;CH$4,0,10-(CH$3-'Indicator Data'!X85)/(CH$3-CH$4)*10)),1))</f>
        <v>6.4</v>
      </c>
      <c r="CI85" s="176">
        <f>IF('Indicator Data'!Y85="No data","x",ROUND(IF('Indicator Data'!Y85&gt;CI$3,10,IF('Indicator Data'!Y85&lt;CI$4,0,10-(CI$3-'Indicator Data'!Y85)/(CI$3-CI$4)*10)),1))</f>
        <v>2.1</v>
      </c>
      <c r="CJ85" s="172">
        <f t="shared" si="131"/>
        <v>5.2</v>
      </c>
      <c r="CK85" s="174">
        <f t="shared" si="132"/>
        <v>3.8</v>
      </c>
      <c r="CL85" s="176">
        <f>IF('Indicator Data'!AD85="No data","x",ROUND(IF('Indicator Data'!AD85&gt;CL$3,10,IF('Indicator Data'!AD85&lt;CL$4,0,10-(CL$3-'Indicator Data'!AD85)/(CL$3-CL$4)*10)),1))</f>
        <v>0.9</v>
      </c>
      <c r="CM85" s="176">
        <f>IF('Indicator Data'!AE85="No data","x",ROUND(IF('Indicator Data'!AE85&gt;CM$3,10,IF('Indicator Data'!AE85&lt;CM$4,0,10-(CM$3-'Indicator Data'!AE85)/(CM$3-CM$4)*10)),1))</f>
        <v>0.3</v>
      </c>
      <c r="CN85" s="172">
        <f t="shared" si="133"/>
        <v>3.7</v>
      </c>
      <c r="CO85" s="176">
        <f>IF('Indicator Data'!Z85="No data","x",ROUND(IF('Indicator Data'!Z85&gt;CO$3,10,IF('Indicator Data'!Z85&lt;CO$4,0,10-(CO$3-'Indicator Data'!Z85)/(CO$3-CO$4)*10)),1))</f>
        <v>0</v>
      </c>
      <c r="CP85" s="172">
        <f t="shared" si="134"/>
        <v>0.6</v>
      </c>
      <c r="CQ85" s="246">
        <f>IF('Indicator Data'!AB85="No data","x",'Indicator Data'!AB85/HLOOKUP('Indicator Date'!$AB83,'Population Data'!$C$3:$M$194,ROW()-4,FALSE))</f>
        <v>4.1824326658333516E-4</v>
      </c>
      <c r="CR85" s="176">
        <f t="shared" si="115"/>
        <v>5.8</v>
      </c>
      <c r="CS85" s="176">
        <f>IF('Indicator Data'!AC85="No data","x",ROUND(IF('Indicator Data'!AC85&gt;CS$3,0,IF('Indicator Data'!AC85&lt;CS$4,10,(CS$3-'Indicator Data'!AC85)/(CS$3-CS$4)*10)),1))</f>
        <v>0</v>
      </c>
      <c r="CT85" s="172">
        <f t="shared" si="135"/>
        <v>2.9</v>
      </c>
      <c r="CU85" s="174">
        <f t="shared" si="136"/>
        <v>2.4</v>
      </c>
      <c r="CV85" s="175">
        <f t="shared" si="116"/>
        <v>1.7</v>
      </c>
      <c r="CW85" s="177">
        <f t="shared" si="117"/>
        <v>2.2000000000000002</v>
      </c>
      <c r="CX85" s="175">
        <f>ROUND(IF('Indicator Data'!AF85=0,0,IF('Indicator Data'!AF85&gt;CX$3,10,IF('Indicator Data'!AF85&lt;CX$4,0,10-(CX$3-'Indicator Data'!AF85)/(CX$3-CX$4)*10))),1)</f>
        <v>0.1</v>
      </c>
      <c r="CY85" s="175">
        <f>(ROUND(IF('Indicator Data'!AG85=0,0,IF(LOG('Indicator Data'!AG85)&gt;CY$3,10,IF(LOG('Indicator Data'!AG85)&lt;CY$4,0,10-(CY$3-LOG('Indicator Data'!AG85))/(CY$3-CY$4)*10))),1))</f>
        <v>0</v>
      </c>
      <c r="CZ85" s="177">
        <f t="shared" si="137"/>
        <v>0.1</v>
      </c>
      <c r="DA85" s="11"/>
      <c r="DB85" s="22"/>
    </row>
    <row r="86" spans="1:106">
      <c r="A86" s="179" t="str">
        <f>'Indicator Data'!A86</f>
        <v>Israel</v>
      </c>
      <c r="B86" s="180" t="str">
        <f>'Indicator Data'!B86</f>
        <v>ISR</v>
      </c>
      <c r="C86" s="178">
        <f>ROUND(IF('Indicator Data'!C86=0,0.1,IF(LOG('Indicator Data'!C86)&gt;C$3,10,IF(LOG('Indicator Data'!C86)&lt;C$4,0,10-(C$3-LOG('Indicator Data'!C86))/(C$3-C$4)*10))),1)</f>
        <v>7.3</v>
      </c>
      <c r="D86" s="171">
        <f>ROUND(IF('Indicator Data'!D86=0,0.1,IF(LOG('Indicator Data'!D86)&gt;D$3,10,IF(LOG('Indicator Data'!D86)&lt;D$4,0,10-(D$3-LOG('Indicator Data'!D86))/(D$3-D$4)*10))),1)</f>
        <v>4.3</v>
      </c>
      <c r="E86" s="172">
        <f t="shared" si="85"/>
        <v>6</v>
      </c>
      <c r="F86" s="172">
        <f>(ROUND(IF('Indicator Data'!E86=0,0,IF(LOG('Indicator Data'!E86)&gt;F$3,10,IF(LOG('Indicator Data'!E86)&lt;F$4,0,10-(F$3-LOG('Indicator Data'!E86))/(F$3-F$4)*10))),1))</f>
        <v>0.5</v>
      </c>
      <c r="G86" s="172">
        <f>ROUND(IF('Indicator Data'!F86=0,0,IF(LOG('Indicator Data'!F86)&gt;G$3,10,IF(LOG('Indicator Data'!F86)&lt;G$4,0,10-(G$3-LOG('Indicator Data'!F86))/(G$3-G$4)*10))),1)</f>
        <v>2.6</v>
      </c>
      <c r="H86" s="171">
        <f>ROUND(IF('Indicator Data'!G86=0,0,IF(LOG('Indicator Data'!G86)&gt;H$3,10,IF(LOG('Indicator Data'!G86)&lt;H$4,0,10-(H$3-LOG('Indicator Data'!G86))/(H$3-H$4)*10))),1)</f>
        <v>0</v>
      </c>
      <c r="I86" s="171">
        <f>ROUND(IF('Indicator Data'!H86=0,0,IF(LOG('Indicator Data'!H86)&gt;I$3,10,IF(LOG('Indicator Data'!H86)&lt;I$4,0,10-(I$3-LOG('Indicator Data'!H86))/(I$3-I$4)*10))),1)</f>
        <v>0</v>
      </c>
      <c r="J86" s="171">
        <f t="shared" si="86"/>
        <v>0</v>
      </c>
      <c r="K86" s="171">
        <f>ROUND(IF('Indicator Data'!I86=0,0,IF(LOG('Indicator Data'!I86)&gt;K$3,10,IF(LOG('Indicator Data'!I86)&lt;K$4,0,10-(K$3-LOG('Indicator Data'!I86))/(K$3-K$4)*10))),1)</f>
        <v>3.2</v>
      </c>
      <c r="L86" s="172">
        <f>ROUND(IF('Indicator Data'!J86=0,0,IF(LOG('Indicator Data'!J86)&gt;L$3,10,IF(LOG('Indicator Data'!J86)&lt;L$4,0,10-(L$3-LOG('Indicator Data'!J86))/(L$3-L$4)*10))),1)</f>
        <v>0</v>
      </c>
      <c r="M86" s="173">
        <f>'Indicator Data'!C86/HLOOKUP('Indicator Data'!$C$3,'Population Data'!$C$3:$M$194,ROW()-4,FALSE)</f>
        <v>2.0237113353382408E-3</v>
      </c>
      <c r="N86" s="173">
        <f>'Indicator Data'!D86/HLOOKUP('Indicator Data'!$D$3,'Population Data'!$C$3:$M$194,ROW()-4,FALSE)</f>
        <v>3.9119953454259849E-5</v>
      </c>
      <c r="O86" s="245">
        <f>'Indicator Data'!E86/HLOOKUP('Indicator Data'!$E$3,'Population Data'!$C$3:$M$194,ROW()-4,FALSE)</f>
        <v>2.5467916591475254E-5</v>
      </c>
      <c r="P86" s="173">
        <f>'Indicator Data'!F86/HLOOKUP('Indicator Data'!$F$3,'Population Data'!$C$3:$M$194,ROW()-4,FALSE)</f>
        <v>1.9459490498996568E-7</v>
      </c>
      <c r="Q86" s="173">
        <f>'Indicator Data'!G86/HLOOKUP('Indicator Data'!$G$3,'Population Data'!$C$3:$M$194,ROW()-4,FALSE)</f>
        <v>0</v>
      </c>
      <c r="R86" s="173">
        <f>'Indicator Data'!H86/HLOOKUP('Indicator Data'!$H$3,'Population Data'!$C$3:$M$194,ROW()-4,FALSE)</f>
        <v>0</v>
      </c>
      <c r="S86" s="173">
        <f>'Indicator Data'!I86/HLOOKUP('Indicator Data'!$I$3,'Population Data'!$C$3:$M$194,ROW()-4,FALSE)</f>
        <v>5.1895612799828646E-5</v>
      </c>
      <c r="T86" s="173">
        <f>'Indicator Data'!J86/HLOOKUP('Indicator Date'!$J84,'Population Data'!$C$3:$M$194,ROW()-4,FALSE)</f>
        <v>0</v>
      </c>
      <c r="U86" s="171">
        <f t="shared" si="87"/>
        <v>10</v>
      </c>
      <c r="V86" s="171">
        <f t="shared" si="88"/>
        <v>0.2</v>
      </c>
      <c r="W86" s="172">
        <f t="shared" si="89"/>
        <v>7.6</v>
      </c>
      <c r="X86" s="172">
        <f t="shared" si="118"/>
        <v>0</v>
      </c>
      <c r="Y86" s="172">
        <f t="shared" si="119"/>
        <v>2.8</v>
      </c>
      <c r="Z86" s="171">
        <f t="shared" si="90"/>
        <v>0</v>
      </c>
      <c r="AA86" s="171">
        <f t="shared" si="90"/>
        <v>0</v>
      </c>
      <c r="AB86" s="171">
        <f t="shared" si="91"/>
        <v>0</v>
      </c>
      <c r="AC86" s="172">
        <f t="shared" si="120"/>
        <v>1.5</v>
      </c>
      <c r="AD86" s="172">
        <f t="shared" si="121"/>
        <v>0</v>
      </c>
      <c r="AE86" s="171">
        <f>ROUND(IF('Indicator Data'!K86=0,0,IF('Indicator Data'!K86&gt;AE$3,10,IF('Indicator Data'!K86&lt;AE$4,0,10-(AE$3-'Indicator Data'!K86)/(AE$3-AE$4)*10))),1)</f>
        <v>1</v>
      </c>
      <c r="AF86" s="174">
        <f t="shared" si="92"/>
        <v>8.6999999999999993</v>
      </c>
      <c r="AG86" s="174">
        <f t="shared" si="93"/>
        <v>2.2999999999999998</v>
      </c>
      <c r="AH86" s="172">
        <f t="shared" si="94"/>
        <v>0</v>
      </c>
      <c r="AI86" s="172">
        <f t="shared" si="95"/>
        <v>0</v>
      </c>
      <c r="AJ86" s="174">
        <f t="shared" si="96"/>
        <v>0</v>
      </c>
      <c r="AK86" s="172">
        <f t="shared" si="97"/>
        <v>0</v>
      </c>
      <c r="AL86" s="175">
        <f t="shared" si="98"/>
        <v>6.9</v>
      </c>
      <c r="AM86" s="175">
        <f t="shared" si="99"/>
        <v>0.3</v>
      </c>
      <c r="AN86" s="175">
        <f t="shared" si="100"/>
        <v>2.7</v>
      </c>
      <c r="AO86" s="175">
        <f t="shared" si="101"/>
        <v>0</v>
      </c>
      <c r="AP86" s="175">
        <f t="shared" si="102"/>
        <v>2.4</v>
      </c>
      <c r="AQ86" s="174">
        <f t="shared" si="103"/>
        <v>0.5</v>
      </c>
      <c r="AR86" s="174">
        <f>IF('Indicator Data'!L86="No data","x",IF('Indicator Data'!BW86&lt;1000,"x",ROUND((IF('Indicator Data'!L86&gt;AR$3,10,IF('Indicator Data'!L86&lt;AR$4,0,10-(AR$3-'Indicator Data'!L86)/(AR$3-AR$4)*10))),1)))</f>
        <v>10</v>
      </c>
      <c r="AS86" s="175">
        <f t="shared" si="104"/>
        <v>5.3</v>
      </c>
      <c r="AT86" s="176">
        <f>IF('Indicator Data'!M86="No data","x",ROUND(IF('Indicator Data'!M86=0,0,IF(LOG('Indicator Data'!M86)&gt;AT$3,10,IF(LOG('Indicator Data'!M86)&lt;AT$4,0,10-(AT$3-LOG('Indicator Data'!M86))/(AT$3-AT$4)*10))),1))</f>
        <v>5</v>
      </c>
      <c r="AU86" s="246">
        <f>IF(AT86="x","x",'Indicator Data'!M86/HLOOKUP('Indicator Data'!$M$3,'Population Data'!$C$3:$M$194,ROW()-4,FALSE))</f>
        <v>3.2133670651969168E-3</v>
      </c>
      <c r="AV86" s="176">
        <f t="shared" si="105"/>
        <v>0</v>
      </c>
      <c r="AW86" s="172">
        <f t="shared" si="122"/>
        <v>2.9</v>
      </c>
      <c r="AX86" s="176" t="str">
        <f>IF('Indicator Data'!N86="No data","x",ROUND(IF('Indicator Data'!N86=0,0,IF(LOG('Indicator Data'!N86)&gt;AX$3,10,IF(LOG('Indicator Data'!N86)&lt;AX$4,0,10-(AX$3-LOG('Indicator Data'!N86))/(AX$3-AX$4)*10))),1))</f>
        <v>x</v>
      </c>
      <c r="AY86" s="246" t="str">
        <f>IF(AX86="x","x",'Indicator Data'!N86/HLOOKUP('Indicator Data'!$N$3,'Population Data'!$C$3:$M$194,ROW()-4,FALSE))</f>
        <v>x</v>
      </c>
      <c r="AZ86" s="176" t="str">
        <f t="shared" si="106"/>
        <v>x</v>
      </c>
      <c r="BA86" s="172" t="str">
        <f t="shared" si="123"/>
        <v>x</v>
      </c>
      <c r="BB86" s="176" t="str">
        <f>IF('Indicator Data'!O86="No data","x",ROUND(IF('Indicator Data'!O86=0,0,IF(LOG('Indicator Data'!O86)&gt;BB$3,10,IF(LOG('Indicator Data'!O86)&lt;BB$4,0,10-(BB$3-LOG('Indicator Data'!O86))/(BB$3-BB$4)*10))),1))</f>
        <v>x</v>
      </c>
      <c r="BC86" s="246" t="str">
        <f>IF(BB86="x","x",'Indicator Data'!O86/HLOOKUP('Indicator Data'!$O$3,'Population Data'!$C$3:$M$194,ROW()-4,FALSE))</f>
        <v>x</v>
      </c>
      <c r="BD86" s="176" t="str">
        <f t="shared" si="107"/>
        <v>x</v>
      </c>
      <c r="BE86" s="172" t="str">
        <f t="shared" si="124"/>
        <v>x</v>
      </c>
      <c r="BF86" s="176" t="str">
        <f>IF('Indicator Data'!P86="No data","x",ROUND(IF('Indicator Data'!P86=0,0,IF(LOG('Indicator Data'!P86)&gt;BF$3,10,IF(LOG('Indicator Data'!P86)&lt;BF$4,0,10-(BF$3-LOG('Indicator Data'!P86))/(BF$3-BF$4)*10))),1))</f>
        <v>x</v>
      </c>
      <c r="BG86" s="246" t="str">
        <f>IF(BF86="x","x",'Indicator Data'!P86/HLOOKUP('Indicator Data'!$P$3,'Population Data'!$C$3:$M$194,ROW()-4,FALSE))</f>
        <v>x</v>
      </c>
      <c r="BH86" s="176" t="str">
        <f t="shared" si="125"/>
        <v>x</v>
      </c>
      <c r="BI86" s="172" t="str">
        <f t="shared" si="126"/>
        <v>x</v>
      </c>
      <c r="BJ86" s="174">
        <f t="shared" si="127"/>
        <v>2.9</v>
      </c>
      <c r="BK86" s="176">
        <f>ROUND(IF('Indicator Data'!Q86=0,0,IF(LOG('Indicator Data'!Q86)&gt;BK$3,10,IF(LOG('Indicator Data'!Q86)&lt;BK$4,0,10-(BK$3-LOG('Indicator Data'!Q86))/(BK$3-BK$4)*10))),1)</f>
        <v>0</v>
      </c>
      <c r="BL86" s="224">
        <f>IF(BK86="x","x",'Indicator Data'!Q86/HLOOKUP('Indicator Data'!$Q$3,'Population Data'!$C$3:$M$194,ROW()-4,FALSE))</f>
        <v>0</v>
      </c>
      <c r="BM86" s="176">
        <f t="shared" si="108"/>
        <v>0</v>
      </c>
      <c r="BN86" s="172">
        <f t="shared" si="109"/>
        <v>0</v>
      </c>
      <c r="BO86" s="176">
        <f>ROUND(IF('Indicator Data'!S86=0,0,IF(LOG('Indicator Data'!S86)&gt;BO$3,10,IF(LOG('Indicator Data'!S86)&lt;BO$4,0,10-(BO$3-LOG('Indicator Data'!S86))/(BO$3-BO$4)*10))),1)</f>
        <v>7.8</v>
      </c>
      <c r="BP86" s="246">
        <f>IF(BO86="x","x",'Indicator Data'!S86/HLOOKUP('Indicator Data'!$S$3,'Population Data'!$C$3:$M$194,ROW()-4,FALSE))</f>
        <v>0.31196873014584309</v>
      </c>
      <c r="BQ86" s="176">
        <f t="shared" si="110"/>
        <v>3.5</v>
      </c>
      <c r="BR86" s="172">
        <f t="shared" si="128"/>
        <v>6.1</v>
      </c>
      <c r="BS86" s="176">
        <f>ROUND(IF('Indicator Data'!T86=0,0,IF(LOG('Indicator Data'!T86)&gt;BS$3,10,IF(LOG('Indicator Data'!T86)&lt;BS$4,0,10-(BS$3-LOG('Indicator Data'!T86))/(BS$3-BS$4)*10))),1)</f>
        <v>8.5</v>
      </c>
      <c r="BT86" s="173">
        <f>IF('Indicator Data'!T86/HLOOKUP('Indicator Data'!$T$3,'Population Data'!$C$3:$M$194,ROW()-4,FALSE)&gt;1,1,'Indicator Data'!T86/HLOOKUP('Indicator Data'!$T$3,'Population Data'!$C$3:$M$194,ROW()-4,FALSE))</f>
        <v>0.95191733969439585</v>
      </c>
      <c r="BU86" s="176">
        <f t="shared" si="111"/>
        <v>9.5</v>
      </c>
      <c r="BV86" s="172">
        <f t="shared" si="129"/>
        <v>9.1</v>
      </c>
      <c r="BW86" s="176">
        <f>ROUND(IF('Indicator Data'!U86=0,0,IF(LOG('Indicator Data'!U86)&gt;BW$3,10,IF(LOG('Indicator Data'!U86)&lt;BW$4,0,10-(BW$3-LOG('Indicator Data'!U86))/(BW$3-BW$4)*10))),1)</f>
        <v>6.2</v>
      </c>
      <c r="BX86" s="246">
        <f>IF(BW86="x","x",'Indicator Data'!U86/HLOOKUP('Indicator Data'!$U$3,'Population Data'!$C$3:$M$194,ROW()-4,FALSE))</f>
        <v>2.5133347377565226E-2</v>
      </c>
      <c r="BY86" s="176">
        <f t="shared" si="112"/>
        <v>0.3</v>
      </c>
      <c r="BZ86" s="172">
        <f t="shared" si="130"/>
        <v>3.8</v>
      </c>
      <c r="CA86" s="174">
        <f t="shared" si="113"/>
        <v>5.8</v>
      </c>
      <c r="CB86" s="176">
        <f>IF('Indicator Data'!BN86="No data","x",ROUND(IF('Indicator Data'!BN86&gt;CB$3,0,IF('Indicator Data'!BN86&lt;CB$4,10,(CB$3-'Indicator Data'!BN86)/(CB$3-CB$4)*10)),1))</f>
        <v>0</v>
      </c>
      <c r="CC86" s="176">
        <f>IF('Indicator Data'!BO86="No data","x",ROUND(IF('Indicator Data'!BO86&gt;CC$3,0,IF('Indicator Data'!BO86&lt;CC$4,10,(CC$3-'Indicator Data'!BO86)/(CC$3-CC$4)*10)),1))</f>
        <v>0</v>
      </c>
      <c r="CD86" s="176" t="str">
        <f>IF('Indicator Data'!AA86="No data","x",ROUND(IF('Indicator Data'!AA86&gt;CD$3,0,IF('Indicator Data'!AA86&lt;CD$4,10,(CD$3-'Indicator Data'!AA86)/(CD$3-CD$4)*10)),1))</f>
        <v>x</v>
      </c>
      <c r="CE86" s="172">
        <f t="shared" si="114"/>
        <v>0</v>
      </c>
      <c r="CF86" s="176">
        <f>IF('Indicator Data'!V86="No data","x",ROUND(IF(LOG('Indicator Data'!V86)&gt;CF$3,10,IF(LOG('Indicator Data'!V86)&lt;CF$4,0,10-(CF$3-LOG('Indicator Data'!V86))/(CF$3-CF$4)*10)),1))</f>
        <v>8.8000000000000007</v>
      </c>
      <c r="CG86" s="176">
        <f>IF('Indicator Data'!W86="No data","x",ROUND(IF('Indicator Data'!W86&gt;CG$3,10,IF('Indicator Data'!W86&lt;CG$4,0,10-(CG$3-'Indicator Data'!W86)/(CG$3-CG$4)*10)),1))</f>
        <v>4.3</v>
      </c>
      <c r="CH86" s="176">
        <f>IF('Indicator Data'!X86="No data","x",ROUND(IF('Indicator Data'!X86&gt;CH$3,10,IF('Indicator Data'!X86&lt;CH$4,0,10-(CH$3-'Indicator Data'!X86)/(CH$3-CH$4)*10)),1))</f>
        <v>9.3000000000000007</v>
      </c>
      <c r="CI86" s="176">
        <f>IF('Indicator Data'!Y86="No data","x",ROUND(IF('Indicator Data'!Y86&gt;CI$3,10,IF('Indicator Data'!Y86&lt;CI$4,0,10-(CI$3-'Indicator Data'!Y86)/(CI$3-CI$4)*10)),1))</f>
        <v>2.9</v>
      </c>
      <c r="CJ86" s="172">
        <f t="shared" si="131"/>
        <v>6.3</v>
      </c>
      <c r="CK86" s="174">
        <f t="shared" si="132"/>
        <v>4.2</v>
      </c>
      <c r="CL86" s="176">
        <f>IF('Indicator Data'!AD86="No data","x",ROUND(IF('Indicator Data'!AD86&gt;CL$3,10,IF('Indicator Data'!AD86&lt;CL$4,0,10-(CL$3-'Indicator Data'!AD86)/(CL$3-CL$4)*10)),1))</f>
        <v>0</v>
      </c>
      <c r="CM86" s="176">
        <f>IF('Indicator Data'!AE86="No data","x",ROUND(IF('Indicator Data'!AE86&gt;CM$3,10,IF('Indicator Data'!AE86&lt;CM$4,0,10-(CM$3-'Indicator Data'!AE86)/(CM$3-CM$4)*10)),1))</f>
        <v>2.9</v>
      </c>
      <c r="CN86" s="172">
        <f t="shared" si="133"/>
        <v>4.7</v>
      </c>
      <c r="CO86" s="176">
        <f>IF('Indicator Data'!Z86="No data","x",ROUND(IF('Indicator Data'!Z86&gt;CO$3,10,IF('Indicator Data'!Z86&lt;CO$4,0,10-(CO$3-'Indicator Data'!Z86)/(CO$3-CO$4)*10)),1))</f>
        <v>0</v>
      </c>
      <c r="CP86" s="172">
        <f t="shared" si="134"/>
        <v>0</v>
      </c>
      <c r="CQ86" s="246">
        <f>IF('Indicator Data'!AB86="No data","x",'Indicator Data'!AB86/HLOOKUP('Indicator Date'!$AB84,'Population Data'!$C$3:$M$194,ROW()-4,FALSE))</f>
        <v>9.1427429622951883E-5</v>
      </c>
      <c r="CR86" s="176">
        <f t="shared" si="115"/>
        <v>9.1</v>
      </c>
      <c r="CS86" s="176" t="str">
        <f>IF('Indicator Data'!AC86="No data","x",ROUND(IF('Indicator Data'!AC86&gt;CS$3,0,IF('Indicator Data'!AC86&lt;CS$4,10,(CS$3-'Indicator Data'!AC86)/(CS$3-CS$4)*10)),1))</f>
        <v>x</v>
      </c>
      <c r="CT86" s="172">
        <f t="shared" si="135"/>
        <v>9.1</v>
      </c>
      <c r="CU86" s="174">
        <f t="shared" si="136"/>
        <v>4.5999999999999996</v>
      </c>
      <c r="CV86" s="175">
        <f t="shared" si="116"/>
        <v>4.5</v>
      </c>
      <c r="CW86" s="177">
        <f t="shared" si="117"/>
        <v>3.5</v>
      </c>
      <c r="CX86" s="175">
        <f>ROUND(IF('Indicator Data'!AF86=0,0,IF('Indicator Data'!AF86&gt;CX$3,10,IF('Indicator Data'!AF86&lt;CX$4,0,10-(CX$3-'Indicator Data'!AF86)/(CX$3-CX$4)*10))),1)</f>
        <v>7.9</v>
      </c>
      <c r="CY86" s="175">
        <f>(ROUND(IF('Indicator Data'!AG86=0,0,IF(LOG('Indicator Data'!AG86)&gt;CY$3,10,IF(LOG('Indicator Data'!AG86)&lt;CY$4,0,10-(CY$3-LOG('Indicator Data'!AG86))/(CY$3-CY$4)*10))),1))</f>
        <v>8.9</v>
      </c>
      <c r="CZ86" s="177">
        <f t="shared" si="137"/>
        <v>8.4</v>
      </c>
      <c r="DA86" s="11"/>
      <c r="DB86" s="22"/>
    </row>
    <row r="87" spans="1:106">
      <c r="A87" s="179" t="str">
        <f>'Indicator Data'!A87</f>
        <v>Italy</v>
      </c>
      <c r="B87" s="180" t="str">
        <f>'Indicator Data'!B87</f>
        <v>ITA</v>
      </c>
      <c r="C87" s="178">
        <f>ROUND(IF('Indicator Data'!C87=0,0.1,IF(LOG('Indicator Data'!C87)&gt;C$3,10,IF(LOG('Indicator Data'!C87)&lt;C$4,0,10-(C$3-LOG('Indicator Data'!C87))/(C$3-C$4)*10))),1)</f>
        <v>9.5</v>
      </c>
      <c r="D87" s="171">
        <f>ROUND(IF('Indicator Data'!D87=0,0.1,IF(LOG('Indicator Data'!D87)&gt;D$3,10,IF(LOG('Indicator Data'!D87)&lt;D$4,0,10-(D$3-LOG('Indicator Data'!D87))/(D$3-D$4)*10))),1)</f>
        <v>7.3</v>
      </c>
      <c r="E87" s="172">
        <f t="shared" si="85"/>
        <v>8.6</v>
      </c>
      <c r="F87" s="172">
        <f>(ROUND(IF('Indicator Data'!E87=0,0,IF(LOG('Indicator Data'!E87)&gt;F$3,10,IF(LOG('Indicator Data'!E87)&lt;F$4,0,10-(F$3-LOG('Indicator Data'!E87))/(F$3-F$4)*10))),1))</f>
        <v>7</v>
      </c>
      <c r="G87" s="172">
        <f>ROUND(IF('Indicator Data'!F87=0,0,IF(LOG('Indicator Data'!F87)&gt;G$3,10,IF(LOG('Indicator Data'!F87)&lt;G$4,0,10-(G$3-LOG('Indicator Data'!F87))/(G$3-G$4)*10))),1)</f>
        <v>6.8</v>
      </c>
      <c r="H87" s="171">
        <f>ROUND(IF('Indicator Data'!G87=0,0,IF(LOG('Indicator Data'!G87)&gt;H$3,10,IF(LOG('Indicator Data'!G87)&lt;H$4,0,10-(H$3-LOG('Indicator Data'!G87))/(H$3-H$4)*10))),1)</f>
        <v>0</v>
      </c>
      <c r="I87" s="171">
        <f>ROUND(IF('Indicator Data'!H87=0,0,IF(LOG('Indicator Data'!H87)&gt;I$3,10,IF(LOG('Indicator Data'!H87)&lt;I$4,0,10-(I$3-LOG('Indicator Data'!H87))/(I$3-I$4)*10))),1)</f>
        <v>0</v>
      </c>
      <c r="J87" s="171">
        <f t="shared" si="86"/>
        <v>0</v>
      </c>
      <c r="K87" s="171">
        <f>ROUND(IF('Indicator Data'!I87=0,0,IF(LOG('Indicator Data'!I87)&gt;K$3,10,IF(LOG('Indicator Data'!I87)&lt;K$4,0,10-(K$3-LOG('Indicator Data'!I87))/(K$3-K$4)*10))),1)</f>
        <v>7.7</v>
      </c>
      <c r="L87" s="172">
        <f>ROUND(IF('Indicator Data'!J87=0,0,IF(LOG('Indicator Data'!J87)&gt;L$3,10,IF(LOG('Indicator Data'!J87)&lt;L$4,0,10-(L$3-LOG('Indicator Data'!J87))/(L$3-L$4)*10))),1)</f>
        <v>0</v>
      </c>
      <c r="M87" s="173">
        <f>'Indicator Data'!C87/HLOOKUP('Indicator Data'!$C$3,'Population Data'!$C$3:$M$194,ROW()-4,FALSE)</f>
        <v>1.8250150401862124E-3</v>
      </c>
      <c r="N87" s="173">
        <f>'Indicator Data'!D87/HLOOKUP('Indicator Data'!$D$3,'Population Data'!$C$3:$M$194,ROW()-4,FALSE)</f>
        <v>9.1850073315317708E-5</v>
      </c>
      <c r="O87" s="245">
        <f>'Indicator Data'!E87/HLOOKUP('Indicator Data'!$E$3,'Population Data'!$C$3:$M$194,ROW()-4,FALSE)</f>
        <v>2.7447181892544287E-3</v>
      </c>
      <c r="P87" s="173">
        <f>'Indicator Data'!F87/HLOOKUP('Indicator Data'!$F$3,'Population Data'!$C$3:$M$194,ROW()-4,FALSE)</f>
        <v>2.0479492207481204E-6</v>
      </c>
      <c r="Q87" s="173">
        <f>'Indicator Data'!G87/HLOOKUP('Indicator Data'!$G$3,'Population Data'!$C$3:$M$194,ROW()-4,FALSE)</f>
        <v>0</v>
      </c>
      <c r="R87" s="173">
        <f>'Indicator Data'!H87/HLOOKUP('Indicator Data'!$H$3,'Population Data'!$C$3:$M$194,ROW()-4,FALSE)</f>
        <v>0</v>
      </c>
      <c r="S87" s="173">
        <f>'Indicator Data'!I87/HLOOKUP('Indicator Data'!$I$3,'Population Data'!$C$3:$M$194,ROW()-4,FALSE)</f>
        <v>7.2302568498203265E-4</v>
      </c>
      <c r="T87" s="173">
        <f>'Indicator Data'!J87/HLOOKUP('Indicator Date'!$J85,'Population Data'!$C$3:$M$194,ROW()-4,FALSE)</f>
        <v>0</v>
      </c>
      <c r="U87" s="171">
        <f t="shared" si="87"/>
        <v>9.1</v>
      </c>
      <c r="V87" s="171">
        <f t="shared" si="88"/>
        <v>0.5</v>
      </c>
      <c r="W87" s="172">
        <f t="shared" si="89"/>
        <v>6.5</v>
      </c>
      <c r="X87" s="172">
        <f t="shared" si="118"/>
        <v>5.3</v>
      </c>
      <c r="Y87" s="172">
        <f t="shared" si="119"/>
        <v>5.4</v>
      </c>
      <c r="Z87" s="171">
        <f t="shared" si="90"/>
        <v>0</v>
      </c>
      <c r="AA87" s="171">
        <f t="shared" si="90"/>
        <v>0</v>
      </c>
      <c r="AB87" s="171">
        <f t="shared" si="91"/>
        <v>0</v>
      </c>
      <c r="AC87" s="172">
        <f t="shared" si="120"/>
        <v>4.8</v>
      </c>
      <c r="AD87" s="172">
        <f t="shared" si="121"/>
        <v>0</v>
      </c>
      <c r="AE87" s="171">
        <f>ROUND(IF('Indicator Data'!K87=0,0,IF('Indicator Data'!K87&gt;AE$3,10,IF('Indicator Data'!K87&lt;AE$4,0,10-(AE$3-'Indicator Data'!K87)/(AE$3-AE$4)*10))),1)</f>
        <v>5.7</v>
      </c>
      <c r="AF87" s="174">
        <f t="shared" si="92"/>
        <v>9.3000000000000007</v>
      </c>
      <c r="AG87" s="174">
        <f t="shared" si="93"/>
        <v>3.9</v>
      </c>
      <c r="AH87" s="172">
        <f t="shared" si="94"/>
        <v>0</v>
      </c>
      <c r="AI87" s="172">
        <f t="shared" si="95"/>
        <v>0</v>
      </c>
      <c r="AJ87" s="174">
        <f t="shared" si="96"/>
        <v>0</v>
      </c>
      <c r="AK87" s="172">
        <f t="shared" si="97"/>
        <v>0</v>
      </c>
      <c r="AL87" s="175">
        <f t="shared" si="98"/>
        <v>7.7</v>
      </c>
      <c r="AM87" s="175">
        <f t="shared" si="99"/>
        <v>6.2</v>
      </c>
      <c r="AN87" s="175">
        <f t="shared" si="100"/>
        <v>6.1</v>
      </c>
      <c r="AO87" s="175">
        <f t="shared" si="101"/>
        <v>0</v>
      </c>
      <c r="AP87" s="175">
        <f t="shared" si="102"/>
        <v>6.5</v>
      </c>
      <c r="AQ87" s="174">
        <f t="shared" si="103"/>
        <v>2.9</v>
      </c>
      <c r="AR87" s="174">
        <f>IF('Indicator Data'!L87="No data","x",IF('Indicator Data'!BW87&lt;1000,"x",ROUND((IF('Indicator Data'!L87&gt;AR$3,10,IF('Indicator Data'!L87&lt;AR$4,0,10-(AR$3-'Indicator Data'!L87)/(AR$3-AR$4)*10))),1)))</f>
        <v>2.5</v>
      </c>
      <c r="AS87" s="175">
        <f t="shared" si="104"/>
        <v>2.7</v>
      </c>
      <c r="AT87" s="176">
        <f>IF('Indicator Data'!M87="No data","x",ROUND(IF('Indicator Data'!M87=0,0,IF(LOG('Indicator Data'!M87)&gt;AT$3,10,IF(LOG('Indicator Data'!M87)&lt;AT$4,0,10-(AT$3-LOG('Indicator Data'!M87))/(AT$3-AT$4)*10))),1))</f>
        <v>0</v>
      </c>
      <c r="AU87" s="246">
        <f>IF(AT87="x","x",'Indicator Data'!M87/HLOOKUP('Indicator Data'!$M$3,'Population Data'!$C$3:$M$194,ROW()-4,FALSE))</f>
        <v>0</v>
      </c>
      <c r="AV87" s="176">
        <f t="shared" si="105"/>
        <v>0</v>
      </c>
      <c r="AW87" s="172">
        <f t="shared" si="122"/>
        <v>0</v>
      </c>
      <c r="AX87" s="176" t="str">
        <f>IF('Indicator Data'!N87="No data","x",ROUND(IF('Indicator Data'!N87=0,0,IF(LOG('Indicator Data'!N87)&gt;AX$3,10,IF(LOG('Indicator Data'!N87)&lt;AX$4,0,10-(AX$3-LOG('Indicator Data'!N87))/(AX$3-AX$4)*10))),1))</f>
        <v>x</v>
      </c>
      <c r="AY87" s="246" t="str">
        <f>IF(AX87="x","x",'Indicator Data'!N87/HLOOKUP('Indicator Data'!$N$3,'Population Data'!$C$3:$M$194,ROW()-4,FALSE))</f>
        <v>x</v>
      </c>
      <c r="AZ87" s="176" t="str">
        <f t="shared" si="106"/>
        <v>x</v>
      </c>
      <c r="BA87" s="172" t="str">
        <f t="shared" si="123"/>
        <v>x</v>
      </c>
      <c r="BB87" s="176" t="str">
        <f>IF('Indicator Data'!O87="No data","x",ROUND(IF('Indicator Data'!O87=0,0,IF(LOG('Indicator Data'!O87)&gt;BB$3,10,IF(LOG('Indicator Data'!O87)&lt;BB$4,0,10-(BB$3-LOG('Indicator Data'!O87))/(BB$3-BB$4)*10))),1))</f>
        <v>x</v>
      </c>
      <c r="BC87" s="246" t="str">
        <f>IF(BB87="x","x",'Indicator Data'!O87/HLOOKUP('Indicator Data'!$O$3,'Population Data'!$C$3:$M$194,ROW()-4,FALSE))</f>
        <v>x</v>
      </c>
      <c r="BD87" s="176" t="str">
        <f t="shared" si="107"/>
        <v>x</v>
      </c>
      <c r="BE87" s="172" t="str">
        <f t="shared" si="124"/>
        <v>x</v>
      </c>
      <c r="BF87" s="176" t="str">
        <f>IF('Indicator Data'!P87="No data","x",ROUND(IF('Indicator Data'!P87=0,0,IF(LOG('Indicator Data'!P87)&gt;BF$3,10,IF(LOG('Indicator Data'!P87)&lt;BF$4,0,10-(BF$3-LOG('Indicator Data'!P87))/(BF$3-BF$4)*10))),1))</f>
        <v>x</v>
      </c>
      <c r="BG87" s="246" t="str">
        <f>IF(BF87="x","x",'Indicator Data'!P87/HLOOKUP('Indicator Data'!$P$3,'Population Data'!$C$3:$M$194,ROW()-4,FALSE))</f>
        <v>x</v>
      </c>
      <c r="BH87" s="176" t="str">
        <f t="shared" si="125"/>
        <v>x</v>
      </c>
      <c r="BI87" s="172" t="str">
        <f t="shared" si="126"/>
        <v>x</v>
      </c>
      <c r="BJ87" s="174">
        <f t="shared" si="127"/>
        <v>0</v>
      </c>
      <c r="BK87" s="176">
        <f>ROUND(IF('Indicator Data'!Q87=0,0,IF(LOG('Indicator Data'!Q87)&gt;BK$3,10,IF(LOG('Indicator Data'!Q87)&lt;BK$4,0,10-(BK$3-LOG('Indicator Data'!Q87))/(BK$3-BK$4)*10))),1)</f>
        <v>0</v>
      </c>
      <c r="BL87" s="224">
        <f>IF(BK87="x","x",'Indicator Data'!Q87/HLOOKUP('Indicator Data'!$Q$3,'Population Data'!$C$3:$M$194,ROW()-4,FALSE))</f>
        <v>0</v>
      </c>
      <c r="BM87" s="176">
        <f t="shared" si="108"/>
        <v>0</v>
      </c>
      <c r="BN87" s="172">
        <f t="shared" si="109"/>
        <v>0</v>
      </c>
      <c r="BO87" s="176">
        <f>ROUND(IF('Indicator Data'!S87=0,0,IF(LOG('Indicator Data'!S87)&gt;BO$3,10,IF(LOG('Indicator Data'!S87)&lt;BO$4,0,10-(BO$3-LOG('Indicator Data'!S87))/(BO$3-BO$4)*10))),1)</f>
        <v>0</v>
      </c>
      <c r="BP87" s="246">
        <f>IF(BO87="x","x",'Indicator Data'!S87/HLOOKUP('Indicator Data'!$S$3,'Population Data'!$C$3:$M$194,ROW()-4,FALSE))</f>
        <v>0</v>
      </c>
      <c r="BQ87" s="176">
        <f t="shared" si="110"/>
        <v>0</v>
      </c>
      <c r="BR87" s="172">
        <f t="shared" si="128"/>
        <v>0</v>
      </c>
      <c r="BS87" s="176">
        <f>ROUND(IF('Indicator Data'!T87=0,0,IF(LOG('Indicator Data'!T87)&gt;BS$3,10,IF(LOG('Indicator Data'!T87)&lt;BS$4,0,10-(BS$3-LOG('Indicator Data'!T87))/(BS$3-BS$4)*10))),1)</f>
        <v>8.1999999999999993</v>
      </c>
      <c r="BT87" s="173">
        <f>IF('Indicator Data'!T87/HLOOKUP('Indicator Data'!$T$3,'Population Data'!$C$3:$M$194,ROW()-4,FALSE)&gt;1,1,'Indicator Data'!T87/HLOOKUP('Indicator Data'!$T$3,'Population Data'!$C$3:$M$194,ROW()-4,FALSE))</f>
        <v>9.4456006690819327E-2</v>
      </c>
      <c r="BU87" s="176">
        <f t="shared" si="111"/>
        <v>0.9</v>
      </c>
      <c r="BV87" s="172">
        <f t="shared" si="129"/>
        <v>5.7</v>
      </c>
      <c r="BW87" s="176">
        <f>ROUND(IF('Indicator Data'!U87=0,0,IF(LOG('Indicator Data'!U87)&gt;BW$3,10,IF(LOG('Indicator Data'!U87)&lt;BW$4,0,10-(BW$3-LOG('Indicator Data'!U87))/(BW$3-BW$4)*10))),1)</f>
        <v>6.4</v>
      </c>
      <c r="BX87" s="246">
        <f>IF(BW87="x","x",'Indicator Data'!U87/HLOOKUP('Indicator Data'!$U$3,'Population Data'!$C$3:$M$194,ROW()-4,FALSE))</f>
        <v>4.7537820405840472E-3</v>
      </c>
      <c r="BY87" s="176">
        <f t="shared" si="112"/>
        <v>0</v>
      </c>
      <c r="BZ87" s="172">
        <f t="shared" si="130"/>
        <v>3.9</v>
      </c>
      <c r="CA87" s="174">
        <f t="shared" si="113"/>
        <v>2.8</v>
      </c>
      <c r="CB87" s="176">
        <f>IF('Indicator Data'!BN87="No data","x",ROUND(IF('Indicator Data'!BN87&gt;CB$3,0,IF('Indicator Data'!BN87&lt;CB$4,10,(CB$3-'Indicator Data'!BN87)/(CB$3-CB$4)*10)),1))</f>
        <v>0</v>
      </c>
      <c r="CC87" s="176">
        <f>IF('Indicator Data'!BO87="No data","x",ROUND(IF('Indicator Data'!BO87&gt;CC$3,0,IF('Indicator Data'!BO87&lt;CC$4,10,(CC$3-'Indicator Data'!BO87)/(CC$3-CC$4)*10)),1))</f>
        <v>0</v>
      </c>
      <c r="CD87" s="176" t="str">
        <f>IF('Indicator Data'!AA87="No data","x",ROUND(IF('Indicator Data'!AA87&gt;CD$3,0,IF('Indicator Data'!AA87&lt;CD$4,10,(CD$3-'Indicator Data'!AA87)/(CD$3-CD$4)*10)),1))</f>
        <v>x</v>
      </c>
      <c r="CE87" s="172">
        <f t="shared" si="114"/>
        <v>0</v>
      </c>
      <c r="CF87" s="176">
        <f>IF('Indicator Data'!V87="No data","x",ROUND(IF(LOG('Indicator Data'!V87)&gt;CF$3,10,IF(LOG('Indicator Data'!V87)&lt;CF$4,0,10-(CF$3-LOG('Indicator Data'!V87))/(CF$3-CF$4)*10)),1))</f>
        <v>7.7</v>
      </c>
      <c r="CG87" s="176">
        <f>IF('Indicator Data'!W87="No data","x",ROUND(IF('Indicator Data'!W87&gt;CG$3,10,IF('Indicator Data'!W87&lt;CG$4,0,10-(CG$3-'Indicator Data'!W87)/(CG$3-CG$4)*10)),1))</f>
        <v>0.3</v>
      </c>
      <c r="CH87" s="176">
        <f>IF('Indicator Data'!X87="No data","x",ROUND(IF('Indicator Data'!X87&gt;CH$3,10,IF('Indicator Data'!X87&lt;CH$4,0,10-(CH$3-'Indicator Data'!X87)/(CH$3-CH$4)*10)),1))</f>
        <v>7.2</v>
      </c>
      <c r="CI87" s="176">
        <f>IF('Indicator Data'!Y87="No data","x",ROUND(IF('Indicator Data'!Y87&gt;CI$3,10,IF('Indicator Data'!Y87&lt;CI$4,0,10-(CI$3-'Indicator Data'!Y87)/(CI$3-CI$4)*10)),1))</f>
        <v>1</v>
      </c>
      <c r="CJ87" s="172">
        <f t="shared" si="131"/>
        <v>4.0999999999999996</v>
      </c>
      <c r="CK87" s="174">
        <f t="shared" si="132"/>
        <v>2.7</v>
      </c>
      <c r="CL87" s="176">
        <f>IF('Indicator Data'!AD87="No data","x",ROUND(IF('Indicator Data'!AD87&gt;CL$3,10,IF('Indicator Data'!AD87&lt;CL$4,0,10-(CL$3-'Indicator Data'!AD87)/(CL$3-CL$4)*10)),1))</f>
        <v>0</v>
      </c>
      <c r="CM87" s="176">
        <f>IF('Indicator Data'!AE87="No data","x",ROUND(IF('Indicator Data'!AE87&gt;CM$3,10,IF('Indicator Data'!AE87&lt;CM$4,0,10-(CM$3-'Indicator Data'!AE87)/(CM$3-CM$4)*10)),1))</f>
        <v>0</v>
      </c>
      <c r="CN87" s="172">
        <f t="shared" si="133"/>
        <v>2.7</v>
      </c>
      <c r="CO87" s="176">
        <f>IF('Indicator Data'!Z87="No data","x",ROUND(IF('Indicator Data'!Z87&gt;CO$3,10,IF('Indicator Data'!Z87&lt;CO$4,0,10-(CO$3-'Indicator Data'!Z87)/(CO$3-CO$4)*10)),1))</f>
        <v>0</v>
      </c>
      <c r="CP87" s="172">
        <f t="shared" si="134"/>
        <v>0</v>
      </c>
      <c r="CQ87" s="246">
        <f>IF('Indicator Data'!AB87="No data","x",'Indicator Data'!AB87/HLOOKUP('Indicator Date'!$AB85,'Population Data'!$C$3:$M$194,ROW()-4,FALSE))</f>
        <v>1.2969829614416451E-4</v>
      </c>
      <c r="CR87" s="176">
        <f t="shared" si="115"/>
        <v>8.6999999999999993</v>
      </c>
      <c r="CS87" s="176">
        <f>IF('Indicator Data'!AC87="No data","x",ROUND(IF('Indicator Data'!AC87&gt;CS$3,0,IF('Indicator Data'!AC87&lt;CS$4,10,(CS$3-'Indicator Data'!AC87)/(CS$3-CS$4)*10)),1))</f>
        <v>0</v>
      </c>
      <c r="CT87" s="172">
        <f t="shared" si="135"/>
        <v>4.4000000000000004</v>
      </c>
      <c r="CU87" s="174">
        <f t="shared" si="136"/>
        <v>2.4</v>
      </c>
      <c r="CV87" s="175">
        <f t="shared" si="116"/>
        <v>2</v>
      </c>
      <c r="CW87" s="177">
        <f t="shared" si="117"/>
        <v>5</v>
      </c>
      <c r="CX87" s="175">
        <f>ROUND(IF('Indicator Data'!AF87=0,0,IF('Indicator Data'!AF87&gt;CX$3,10,IF('Indicator Data'!AF87&lt;CX$4,0,10-(CX$3-'Indicator Data'!AF87)/(CX$3-CX$4)*10))),1)</f>
        <v>0.2</v>
      </c>
      <c r="CY87" s="175">
        <f>(ROUND(IF('Indicator Data'!AG87=0,0,IF(LOG('Indicator Data'!AG87)&gt;CY$3,10,IF(LOG('Indicator Data'!AG87)&lt;CY$4,0,10-(CY$3-LOG('Indicator Data'!AG87))/(CY$3-CY$4)*10))),1))</f>
        <v>0</v>
      </c>
      <c r="CZ87" s="177">
        <f t="shared" si="137"/>
        <v>0.1</v>
      </c>
      <c r="DA87" s="11"/>
      <c r="DB87" s="22"/>
    </row>
    <row r="88" spans="1:106">
      <c r="A88" s="179" t="str">
        <f>'Indicator Data'!A88</f>
        <v>Jamaica</v>
      </c>
      <c r="B88" s="180" t="str">
        <f>'Indicator Data'!B88</f>
        <v>JAM</v>
      </c>
      <c r="C88" s="178">
        <f>ROUND(IF('Indicator Data'!C88=0,0.1,IF(LOG('Indicator Data'!C88)&gt;C$3,10,IF(LOG('Indicator Data'!C88)&lt;C$4,0,10-(C$3-LOG('Indicator Data'!C88))/(C$3-C$4)*10))),1)</f>
        <v>5.8</v>
      </c>
      <c r="D88" s="171">
        <f>ROUND(IF('Indicator Data'!D88=0,0.1,IF(LOG('Indicator Data'!D88)&gt;D$3,10,IF(LOG('Indicator Data'!D88)&lt;D$4,0,10-(D$3-LOG('Indicator Data'!D88))/(D$3-D$4)*10))),1)</f>
        <v>7</v>
      </c>
      <c r="E88" s="172">
        <f t="shared" si="85"/>
        <v>6.4</v>
      </c>
      <c r="F88" s="172">
        <f>(ROUND(IF('Indicator Data'!E88=0,0,IF(LOG('Indicator Data'!E88)&gt;F$3,10,IF(LOG('Indicator Data'!E88)&lt;F$4,0,10-(F$3-LOG('Indicator Data'!E88))/(F$3-F$4)*10))),1))</f>
        <v>0</v>
      </c>
      <c r="G88" s="172">
        <f>ROUND(IF('Indicator Data'!F88=0,0,IF(LOG('Indicator Data'!F88)&gt;G$3,10,IF(LOG('Indicator Data'!F88)&lt;G$4,0,10-(G$3-LOG('Indicator Data'!F88))/(G$3-G$4)*10))),1)</f>
        <v>0</v>
      </c>
      <c r="H88" s="171">
        <f>ROUND(IF('Indicator Data'!G88=0,0,IF(LOG('Indicator Data'!G88)&gt;H$3,10,IF(LOG('Indicator Data'!G88)&lt;H$4,0,10-(H$3-LOG('Indicator Data'!G88))/(H$3-H$4)*10))),1)</f>
        <v>8.1999999999999993</v>
      </c>
      <c r="I88" s="171">
        <f>ROUND(IF('Indicator Data'!H88=0,0,IF(LOG('Indicator Data'!H88)&gt;I$3,10,IF(LOG('Indicator Data'!H88)&lt;I$4,0,10-(I$3-LOG('Indicator Data'!H88))/(I$3-I$4)*10))),1)</f>
        <v>9</v>
      </c>
      <c r="J88" s="171">
        <f t="shared" si="86"/>
        <v>8.6</v>
      </c>
      <c r="K88" s="171">
        <f>ROUND(IF('Indicator Data'!I88=0,0,IF(LOG('Indicator Data'!I88)&gt;K$3,10,IF(LOG('Indicator Data'!I88)&lt;K$4,0,10-(K$3-LOG('Indicator Data'!I88))/(K$3-K$4)*10))),1)</f>
        <v>5.3</v>
      </c>
      <c r="L88" s="172">
        <f>ROUND(IF('Indicator Data'!J88=0,0,IF(LOG('Indicator Data'!J88)&gt;L$3,10,IF(LOG('Indicator Data'!J88)&lt;L$4,0,10-(L$3-LOG('Indicator Data'!J88))/(L$3-L$4)*10))),1)</f>
        <v>6</v>
      </c>
      <c r="M88" s="173">
        <f>'Indicator Data'!C88/HLOOKUP('Indicator Data'!$C$3,'Population Data'!$C$3:$M$194,ROW()-4,FALSE)</f>
        <v>1.9743384234329874E-3</v>
      </c>
      <c r="N88" s="173">
        <f>'Indicator Data'!D88/HLOOKUP('Indicator Data'!$D$3,'Population Data'!$C$3:$M$194,ROW()-4,FALSE)</f>
        <v>1.4208001533571432E-3</v>
      </c>
      <c r="O88" s="245">
        <f>'Indicator Data'!E88/HLOOKUP('Indicator Data'!$E$3,'Population Data'!$C$3:$M$194,ROW()-4,FALSE)</f>
        <v>0</v>
      </c>
      <c r="P88" s="173">
        <f>'Indicator Data'!F88/HLOOKUP('Indicator Data'!$F$3,'Population Data'!$C$3:$M$194,ROW()-4,FALSE)</f>
        <v>0</v>
      </c>
      <c r="Q88" s="173">
        <f>'Indicator Data'!G88/HLOOKUP('Indicator Data'!$G$3,'Population Data'!$C$3:$M$194,ROW()-4,FALSE)</f>
        <v>7.3940115198294493E-2</v>
      </c>
      <c r="R88" s="173">
        <f>'Indicator Data'!H88/HLOOKUP('Indicator Data'!$H$3,'Population Data'!$C$3:$M$194,ROW()-4,FALSE)</f>
        <v>1.3988670143921312E-2</v>
      </c>
      <c r="S88" s="173">
        <f>'Indicator Data'!I88/HLOOKUP('Indicator Data'!$I$3,'Population Data'!$C$3:$M$194,ROW()-4,FALSE)</f>
        <v>1.3440707439338179E-3</v>
      </c>
      <c r="T88" s="173">
        <f>'Indicator Data'!J88/HLOOKUP('Indicator Date'!$J86,'Population Data'!$C$3:$M$194,ROW()-4,FALSE)</f>
        <v>9.2595190534595603E-4</v>
      </c>
      <c r="U88" s="171">
        <f t="shared" si="87"/>
        <v>9.9</v>
      </c>
      <c r="V88" s="171">
        <f t="shared" si="88"/>
        <v>7.1</v>
      </c>
      <c r="W88" s="172">
        <f t="shared" si="89"/>
        <v>8.9</v>
      </c>
      <c r="X88" s="172">
        <f t="shared" si="118"/>
        <v>0</v>
      </c>
      <c r="Y88" s="172">
        <f t="shared" si="119"/>
        <v>0</v>
      </c>
      <c r="Z88" s="171">
        <f t="shared" si="90"/>
        <v>8.1999999999999993</v>
      </c>
      <c r="AA88" s="171">
        <f t="shared" si="90"/>
        <v>7</v>
      </c>
      <c r="AB88" s="171">
        <f t="shared" si="91"/>
        <v>7.7</v>
      </c>
      <c r="AC88" s="172">
        <f t="shared" si="120"/>
        <v>5.6</v>
      </c>
      <c r="AD88" s="172">
        <f t="shared" si="121"/>
        <v>0.3</v>
      </c>
      <c r="AE88" s="171">
        <f>ROUND(IF('Indicator Data'!K88=0,0,IF('Indicator Data'!K88&gt;AE$3,10,IF('Indicator Data'!K88&lt;AE$4,0,10-(AE$3-'Indicator Data'!K88)/(AE$3-AE$4)*10))),1)</f>
        <v>1.9</v>
      </c>
      <c r="AF88" s="174">
        <f t="shared" si="92"/>
        <v>7.9</v>
      </c>
      <c r="AG88" s="174">
        <f t="shared" si="93"/>
        <v>7.1</v>
      </c>
      <c r="AH88" s="172">
        <f t="shared" si="94"/>
        <v>8.1999999999999993</v>
      </c>
      <c r="AI88" s="172">
        <f t="shared" si="95"/>
        <v>8</v>
      </c>
      <c r="AJ88" s="174">
        <f t="shared" si="96"/>
        <v>8.1</v>
      </c>
      <c r="AK88" s="172">
        <f t="shared" si="97"/>
        <v>3.7</v>
      </c>
      <c r="AL88" s="175">
        <f t="shared" si="98"/>
        <v>7.9</v>
      </c>
      <c r="AM88" s="175">
        <f t="shared" si="99"/>
        <v>0</v>
      </c>
      <c r="AN88" s="175">
        <f t="shared" si="100"/>
        <v>0</v>
      </c>
      <c r="AO88" s="175">
        <f t="shared" si="101"/>
        <v>8.1999999999999993</v>
      </c>
      <c r="AP88" s="175">
        <f t="shared" si="102"/>
        <v>5.5</v>
      </c>
      <c r="AQ88" s="174">
        <f t="shared" si="103"/>
        <v>2.8</v>
      </c>
      <c r="AR88" s="174">
        <f>IF('Indicator Data'!L88="No data","x",IF('Indicator Data'!BW88&lt;1000,"x",ROUND((IF('Indicator Data'!L88&gt;AR$3,10,IF('Indicator Data'!L88&lt;AR$4,0,10-(AR$3-'Indicator Data'!L88)/(AR$3-AR$4)*10))),1)))</f>
        <v>2.5</v>
      </c>
      <c r="AS88" s="175">
        <f t="shared" si="104"/>
        <v>2.7</v>
      </c>
      <c r="AT88" s="176" t="str">
        <f>IF('Indicator Data'!M88="No data","x",ROUND(IF('Indicator Data'!M88=0,0,IF(LOG('Indicator Data'!M88)&gt;AT$3,10,IF(LOG('Indicator Data'!M88)&lt;AT$4,0,10-(AT$3-LOG('Indicator Data'!M88))/(AT$3-AT$4)*10))),1))</f>
        <v>x</v>
      </c>
      <c r="AU88" s="246" t="str">
        <f>IF(AT88="x","x",'Indicator Data'!M88/HLOOKUP('Indicator Data'!$M$3,'Population Data'!$C$3:$M$194,ROW()-4,FALSE))</f>
        <v>x</v>
      </c>
      <c r="AV88" s="176" t="str">
        <f t="shared" si="105"/>
        <v>x</v>
      </c>
      <c r="AW88" s="172" t="str">
        <f t="shared" si="122"/>
        <v>x</v>
      </c>
      <c r="AX88" s="176" t="str">
        <f>IF('Indicator Data'!N88="No data","x",ROUND(IF('Indicator Data'!N88=0,0,IF(LOG('Indicator Data'!N88)&gt;AX$3,10,IF(LOG('Indicator Data'!N88)&lt;AX$4,0,10-(AX$3-LOG('Indicator Data'!N88))/(AX$3-AX$4)*10))),1))</f>
        <v>x</v>
      </c>
      <c r="AY88" s="246" t="str">
        <f>IF(AX88="x","x",'Indicator Data'!N88/HLOOKUP('Indicator Data'!$N$3,'Population Data'!$C$3:$M$194,ROW()-4,FALSE))</f>
        <v>x</v>
      </c>
      <c r="AZ88" s="176" t="str">
        <f t="shared" si="106"/>
        <v>x</v>
      </c>
      <c r="BA88" s="172" t="str">
        <f t="shared" si="123"/>
        <v>x</v>
      </c>
      <c r="BB88" s="176" t="str">
        <f>IF('Indicator Data'!O88="No data","x",ROUND(IF('Indicator Data'!O88=0,0,IF(LOG('Indicator Data'!O88)&gt;BB$3,10,IF(LOG('Indicator Data'!O88)&lt;BB$4,0,10-(BB$3-LOG('Indicator Data'!O88))/(BB$3-BB$4)*10))),1))</f>
        <v>x</v>
      </c>
      <c r="BC88" s="246" t="str">
        <f>IF(BB88="x","x",'Indicator Data'!O88/HLOOKUP('Indicator Data'!$O$3,'Population Data'!$C$3:$M$194,ROW()-4,FALSE))</f>
        <v>x</v>
      </c>
      <c r="BD88" s="176" t="str">
        <f t="shared" si="107"/>
        <v>x</v>
      </c>
      <c r="BE88" s="172" t="str">
        <f t="shared" si="124"/>
        <v>x</v>
      </c>
      <c r="BF88" s="176" t="str">
        <f>IF('Indicator Data'!P88="No data","x",ROUND(IF('Indicator Data'!P88=0,0,IF(LOG('Indicator Data'!P88)&gt;BF$3,10,IF(LOG('Indicator Data'!P88)&lt;BF$4,0,10-(BF$3-LOG('Indicator Data'!P88))/(BF$3-BF$4)*10))),1))</f>
        <v>x</v>
      </c>
      <c r="BG88" s="246" t="str">
        <f>IF(BF88="x","x",'Indicator Data'!P88/HLOOKUP('Indicator Data'!$P$3,'Population Data'!$C$3:$M$194,ROW()-4,FALSE))</f>
        <v>x</v>
      </c>
      <c r="BH88" s="176" t="str">
        <f t="shared" si="125"/>
        <v>x</v>
      </c>
      <c r="BI88" s="172" t="str">
        <f t="shared" si="126"/>
        <v>x</v>
      </c>
      <c r="BJ88" s="174" t="str">
        <f t="shared" si="127"/>
        <v>x</v>
      </c>
      <c r="BK88" s="176">
        <f>ROUND(IF('Indicator Data'!Q88=0,0,IF(LOG('Indicator Data'!Q88)&gt;BK$3,10,IF(LOG('Indicator Data'!Q88)&lt;BK$4,0,10-(BK$3-LOG('Indicator Data'!Q88))/(BK$3-BK$4)*10))),1)</f>
        <v>0</v>
      </c>
      <c r="BL88" s="224">
        <f>IF(BK88="x","x",'Indicator Data'!Q88/HLOOKUP('Indicator Data'!$Q$3,'Population Data'!$C$3:$M$194,ROW()-4,FALSE))</f>
        <v>0</v>
      </c>
      <c r="BM88" s="176">
        <f t="shared" si="108"/>
        <v>0</v>
      </c>
      <c r="BN88" s="172">
        <f t="shared" si="109"/>
        <v>0</v>
      </c>
      <c r="BO88" s="176">
        <f>ROUND(IF('Indicator Data'!S88=0,0,IF(LOG('Indicator Data'!S88)&gt;BO$3,10,IF(LOG('Indicator Data'!S88)&lt;BO$4,0,10-(BO$3-LOG('Indicator Data'!S88))/(BO$3-BO$4)*10))),1)</f>
        <v>7.7</v>
      </c>
      <c r="BP88" s="246">
        <f>IF(BO88="x","x",'Indicator Data'!S88/HLOOKUP('Indicator Data'!$S$3,'Population Data'!$C$3:$M$194,ROW()-4,FALSE))</f>
        <v>0.82814512354774139</v>
      </c>
      <c r="BQ88" s="176">
        <f t="shared" si="110"/>
        <v>9.1999999999999993</v>
      </c>
      <c r="BR88" s="172">
        <f t="shared" si="128"/>
        <v>8.6</v>
      </c>
      <c r="BS88" s="176">
        <f>ROUND(IF('Indicator Data'!T88=0,0,IF(LOG('Indicator Data'!T88)&gt;BS$3,10,IF(LOG('Indicator Data'!T88)&lt;BS$4,0,10-(BS$3-LOG('Indicator Data'!T88))/(BS$3-BS$4)*10))),1)</f>
        <v>7.7</v>
      </c>
      <c r="BT88" s="173">
        <f>IF('Indicator Data'!T88/HLOOKUP('Indicator Data'!$T$3,'Population Data'!$C$3:$M$194,ROW()-4,FALSE)&gt;1,1,'Indicator Data'!T88/HLOOKUP('Indicator Data'!$T$3,'Population Data'!$C$3:$M$194,ROW()-4,FALSE))</f>
        <v>0.89608602638545598</v>
      </c>
      <c r="BU88" s="176">
        <f t="shared" si="111"/>
        <v>9</v>
      </c>
      <c r="BV88" s="172">
        <f t="shared" si="129"/>
        <v>8.4</v>
      </c>
      <c r="BW88" s="176">
        <f>ROUND(IF('Indicator Data'!U88=0,0,IF(LOG('Indicator Data'!U88)&gt;BW$3,10,IF(LOG('Indicator Data'!U88)&lt;BW$4,0,10-(BW$3-LOG('Indicator Data'!U88))/(BW$3-BW$4)*10))),1)</f>
        <v>7.7</v>
      </c>
      <c r="BX88" s="246">
        <f>IF(BW88="x","x",'Indicator Data'!U88/HLOOKUP('Indicator Data'!$U$3,'Population Data'!$C$3:$M$194,ROW()-4,FALSE))</f>
        <v>0.93233912313283573</v>
      </c>
      <c r="BY88" s="176">
        <f t="shared" si="112"/>
        <v>9.3000000000000007</v>
      </c>
      <c r="BZ88" s="172">
        <f t="shared" si="130"/>
        <v>8.6</v>
      </c>
      <c r="CA88" s="174">
        <f t="shared" si="113"/>
        <v>7.4</v>
      </c>
      <c r="CB88" s="176">
        <f>IF('Indicator Data'!BN88="No data","x",ROUND(IF('Indicator Data'!BN88&gt;CB$3,0,IF('Indicator Data'!BN88&lt;CB$4,10,(CB$3-'Indicator Data'!BN88)/(CB$3-CB$4)*10)),1))</f>
        <v>1.5</v>
      </c>
      <c r="CC88" s="176">
        <f>IF('Indicator Data'!BO88="No data","x",ROUND(IF('Indicator Data'!BO88&gt;CC$3,0,IF('Indicator Data'!BO88&lt;CC$4,10,(CC$3-'Indicator Data'!BO88)/(CC$3-CC$4)*10)),1))</f>
        <v>1.5</v>
      </c>
      <c r="CD88" s="176" t="str">
        <f>IF('Indicator Data'!AA88="No data","x",ROUND(IF('Indicator Data'!AA88&gt;CD$3,0,IF('Indicator Data'!AA88&lt;CD$4,10,(CD$3-'Indicator Data'!AA88)/(CD$3-CD$4)*10)),1))</f>
        <v>x</v>
      </c>
      <c r="CE88" s="172">
        <f t="shared" si="114"/>
        <v>1.5</v>
      </c>
      <c r="CF88" s="176">
        <f>IF('Indicator Data'!V88="No data","x",ROUND(IF(LOG('Indicator Data'!V88)&gt;CF$3,10,IF(LOG('Indicator Data'!V88)&lt;CF$4,0,10-(CF$3-LOG('Indicator Data'!V88))/(CF$3-CF$4)*10)),1))</f>
        <v>8.1</v>
      </c>
      <c r="CG88" s="176">
        <f>IF('Indicator Data'!W88="No data","x",ROUND(IF('Indicator Data'!W88&gt;CG$3,10,IF('Indicator Data'!W88&lt;CG$4,0,10-(CG$3-'Indicator Data'!W88)/(CG$3-CG$4)*10)),1))</f>
        <v>1.2</v>
      </c>
      <c r="CH88" s="176">
        <f>IF('Indicator Data'!X88="No data","x",ROUND(IF('Indicator Data'!X88&gt;CH$3,10,IF('Indicator Data'!X88&lt;CH$4,0,10-(CH$3-'Indicator Data'!X88)/(CH$3-CH$4)*10)),1))</f>
        <v>5.7</v>
      </c>
      <c r="CI88" s="176">
        <f>IF('Indicator Data'!Y88="No data","x",ROUND(IF('Indicator Data'!Y88&gt;CI$3,10,IF('Indicator Data'!Y88&lt;CI$4,0,10-(CI$3-'Indicator Data'!Y88)/(CI$3-CI$4)*10)),1))</f>
        <v>3</v>
      </c>
      <c r="CJ88" s="172">
        <f t="shared" si="131"/>
        <v>4.5</v>
      </c>
      <c r="CK88" s="174">
        <f t="shared" si="132"/>
        <v>3.5</v>
      </c>
      <c r="CL88" s="176">
        <f>IF('Indicator Data'!AD88="No data","x",ROUND(IF('Indicator Data'!AD88&gt;CL$3,10,IF('Indicator Data'!AD88&lt;CL$4,0,10-(CL$3-'Indicator Data'!AD88)/(CL$3-CL$4)*10)),1))</f>
        <v>0.1</v>
      </c>
      <c r="CM88" s="176">
        <f>IF('Indicator Data'!AE88="No data","x",ROUND(IF('Indicator Data'!AE88&gt;CM$3,10,IF('Indicator Data'!AE88&lt;CM$4,0,10-(CM$3-'Indicator Data'!AE88)/(CM$3-CM$4)*10)),1))</f>
        <v>0.5</v>
      </c>
      <c r="CN88" s="172">
        <f t="shared" si="133"/>
        <v>3.1</v>
      </c>
      <c r="CO88" s="176">
        <f>IF('Indicator Data'!Z88="No data","x",ROUND(IF('Indicator Data'!Z88&gt;CO$3,10,IF('Indicator Data'!Z88&lt;CO$4,0,10-(CO$3-'Indicator Data'!Z88)/(CO$3-CO$4)*10)),1))</f>
        <v>0.3</v>
      </c>
      <c r="CP88" s="172">
        <f t="shared" si="134"/>
        <v>1.1000000000000001</v>
      </c>
      <c r="CQ88" s="246">
        <f>IF('Indicator Data'!AB88="No data","x",'Indicator Data'!AB88/HLOOKUP('Indicator Date'!$AB86,'Population Data'!$C$3:$M$194,ROW()-4,FALSE))</f>
        <v>2.2049657963571832E-5</v>
      </c>
      <c r="CR88" s="176">
        <f t="shared" si="115"/>
        <v>9.8000000000000007</v>
      </c>
      <c r="CS88" s="176">
        <f>IF('Indicator Data'!AC88="No data","x",ROUND(IF('Indicator Data'!AC88&gt;CS$3,0,IF('Indicator Data'!AC88&lt;CS$4,10,(CS$3-'Indicator Data'!AC88)/(CS$3-CS$4)*10)),1))</f>
        <v>2</v>
      </c>
      <c r="CT88" s="172">
        <f t="shared" si="135"/>
        <v>5.9</v>
      </c>
      <c r="CU88" s="174">
        <f t="shared" si="136"/>
        <v>3.4</v>
      </c>
      <c r="CV88" s="175">
        <f t="shared" si="116"/>
        <v>5.0999999999999996</v>
      </c>
      <c r="CW88" s="177">
        <f t="shared" si="117"/>
        <v>5</v>
      </c>
      <c r="CX88" s="175">
        <f>ROUND(IF('Indicator Data'!AF88=0,0,IF('Indicator Data'!AF88&gt;CX$3,10,IF('Indicator Data'!AF88&lt;CX$4,0,10-(CX$3-'Indicator Data'!AF88)/(CX$3-CX$4)*10))),1)</f>
        <v>0.1</v>
      </c>
      <c r="CY88" s="175">
        <f>(ROUND(IF('Indicator Data'!AG88=0,0,IF(LOG('Indicator Data'!AG88)&gt;CY$3,10,IF(LOG('Indicator Data'!AG88)&lt;CY$4,0,10-(CY$3-LOG('Indicator Data'!AG88))/(CY$3-CY$4)*10))),1))</f>
        <v>0</v>
      </c>
      <c r="CZ88" s="177">
        <f t="shared" si="137"/>
        <v>0.1</v>
      </c>
      <c r="DA88" s="11"/>
      <c r="DB88" s="22"/>
    </row>
    <row r="89" spans="1:106">
      <c r="A89" s="179" t="str">
        <f>'Indicator Data'!A89</f>
        <v>Japan</v>
      </c>
      <c r="B89" s="180" t="str">
        <f>'Indicator Data'!B89</f>
        <v>JPN</v>
      </c>
      <c r="C89" s="178">
        <f>ROUND(IF('Indicator Data'!C89=0,0.1,IF(LOG('Indicator Data'!C89)&gt;C$3,10,IF(LOG('Indicator Data'!C89)&lt;C$4,0,10-(C$3-LOG('Indicator Data'!C89))/(C$3-C$4)*10))),1)</f>
        <v>10</v>
      </c>
      <c r="D89" s="171">
        <f>ROUND(IF('Indicator Data'!D89=0,0.1,IF(LOG('Indicator Data'!D89)&gt;D$3,10,IF(LOG('Indicator Data'!D89)&lt;D$4,0,10-(D$3-LOG('Indicator Data'!D89))/(D$3-D$4)*10))),1)</f>
        <v>10</v>
      </c>
      <c r="E89" s="172">
        <f t="shared" si="85"/>
        <v>10</v>
      </c>
      <c r="F89" s="172">
        <f>(ROUND(IF('Indicator Data'!E89=0,0,IF(LOG('Indicator Data'!E89)&gt;F$3,10,IF(LOG('Indicator Data'!E89)&lt;F$4,0,10-(F$3-LOG('Indicator Data'!E89))/(F$3-F$4)*10))),1))</f>
        <v>8.6</v>
      </c>
      <c r="G89" s="172">
        <f>ROUND(IF('Indicator Data'!F89=0,0,IF(LOG('Indicator Data'!F89)&gt;G$3,10,IF(LOG('Indicator Data'!F89)&lt;G$4,0,10-(G$3-LOG('Indicator Data'!F89))/(G$3-G$4)*10))),1)</f>
        <v>10</v>
      </c>
      <c r="H89" s="171">
        <f>ROUND(IF('Indicator Data'!G89=0,0,IF(LOG('Indicator Data'!G89)&gt;H$3,10,IF(LOG('Indicator Data'!G89)&lt;H$4,0,10-(H$3-LOG('Indicator Data'!G89))/(H$3-H$4)*10))),1)</f>
        <v>10</v>
      </c>
      <c r="I89" s="171">
        <f>ROUND(IF('Indicator Data'!H89=0,0,IF(LOG('Indicator Data'!H89)&gt;I$3,10,IF(LOG('Indicator Data'!H89)&lt;I$4,0,10-(I$3-LOG('Indicator Data'!H89))/(I$3-I$4)*10))),1)</f>
        <v>10</v>
      </c>
      <c r="J89" s="171">
        <f t="shared" si="86"/>
        <v>10</v>
      </c>
      <c r="K89" s="171">
        <f>ROUND(IF('Indicator Data'!I89=0,0,IF(LOG('Indicator Data'!I89)&gt;K$3,10,IF(LOG('Indicator Data'!I89)&lt;K$4,0,10-(K$3-LOG('Indicator Data'!I89))/(K$3-K$4)*10))),1)</f>
        <v>10</v>
      </c>
      <c r="L89" s="172">
        <f>ROUND(IF('Indicator Data'!J89=0,0,IF(LOG('Indicator Data'!J89)&gt;L$3,10,IF(LOG('Indicator Data'!J89)&lt;L$4,0,10-(L$3-LOG('Indicator Data'!J89))/(L$3-L$4)*10))),1)</f>
        <v>0</v>
      </c>
      <c r="M89" s="173">
        <f>'Indicator Data'!C89/HLOOKUP('Indicator Data'!$C$3,'Population Data'!$C$3:$M$194,ROW()-4,FALSE)</f>
        <v>2.0601174766514997E-3</v>
      </c>
      <c r="N89" s="173">
        <f>'Indicator Data'!D89/HLOOKUP('Indicator Data'!$D$3,'Population Data'!$C$3:$M$194,ROW()-4,FALSE)</f>
        <v>1.5328276012466363E-3</v>
      </c>
      <c r="O89" s="245">
        <f>'Indicator Data'!E89/HLOOKUP('Indicator Data'!$E$3,'Population Data'!$C$3:$M$194,ROW()-4,FALSE)</f>
        <v>6.6522356804901376E-3</v>
      </c>
      <c r="P89" s="173">
        <f>'Indicator Data'!F89/HLOOKUP('Indicator Data'!$F$3,'Population Data'!$C$3:$M$194,ROW()-4,FALSE)</f>
        <v>2.7595962688220098E-4</v>
      </c>
      <c r="Q89" s="173">
        <f>'Indicator Data'!G89/HLOOKUP('Indicator Data'!$G$3,'Population Data'!$C$3:$M$194,ROW()-4,FALSE)</f>
        <v>9.1939544504381229E-2</v>
      </c>
      <c r="R89" s="173">
        <f>'Indicator Data'!H89/HLOOKUP('Indicator Data'!$H$3,'Population Data'!$C$3:$M$194,ROW()-4,FALSE)</f>
        <v>1.3949260679757861E-3</v>
      </c>
      <c r="S89" s="173">
        <f>'Indicator Data'!I89/HLOOKUP('Indicator Data'!$I$3,'Population Data'!$C$3:$M$194,ROW()-4,FALSE)</f>
        <v>1.3092838221117731E-2</v>
      </c>
      <c r="T89" s="173">
        <f>'Indicator Data'!J89/HLOOKUP('Indicator Date'!$J87,'Population Data'!$C$3:$M$194,ROW()-4,FALSE)</f>
        <v>0</v>
      </c>
      <c r="U89" s="171">
        <f t="shared" si="87"/>
        <v>10</v>
      </c>
      <c r="V89" s="171">
        <f t="shared" si="88"/>
        <v>7.7</v>
      </c>
      <c r="W89" s="172">
        <f t="shared" si="89"/>
        <v>9.1999999999999993</v>
      </c>
      <c r="X89" s="172">
        <f t="shared" si="118"/>
        <v>6.8</v>
      </c>
      <c r="Y89" s="172">
        <f t="shared" si="119"/>
        <v>10</v>
      </c>
      <c r="Z89" s="171">
        <f t="shared" si="90"/>
        <v>10</v>
      </c>
      <c r="AA89" s="171">
        <f t="shared" si="90"/>
        <v>0.7</v>
      </c>
      <c r="AB89" s="171">
        <f t="shared" si="91"/>
        <v>7.7</v>
      </c>
      <c r="AC89" s="172">
        <f t="shared" si="120"/>
        <v>8.5</v>
      </c>
      <c r="AD89" s="172">
        <f t="shared" si="121"/>
        <v>0</v>
      </c>
      <c r="AE89" s="171">
        <f>ROUND(IF('Indicator Data'!K89=0,0,IF('Indicator Data'!K89&gt;AE$3,10,IF('Indicator Data'!K89&lt;AE$4,0,10-(AE$3-'Indicator Data'!K89)/(AE$3-AE$4)*10))),1)</f>
        <v>0</v>
      </c>
      <c r="AF89" s="174">
        <f t="shared" si="92"/>
        <v>10</v>
      </c>
      <c r="AG89" s="174">
        <f t="shared" si="93"/>
        <v>8.9</v>
      </c>
      <c r="AH89" s="172">
        <f t="shared" si="94"/>
        <v>10</v>
      </c>
      <c r="AI89" s="172">
        <f t="shared" si="95"/>
        <v>5.4</v>
      </c>
      <c r="AJ89" s="174">
        <f t="shared" si="96"/>
        <v>8.6</v>
      </c>
      <c r="AK89" s="172">
        <f t="shared" si="97"/>
        <v>0</v>
      </c>
      <c r="AL89" s="175">
        <f t="shared" si="98"/>
        <v>9.6999999999999993</v>
      </c>
      <c r="AM89" s="175">
        <f t="shared" si="99"/>
        <v>7.8</v>
      </c>
      <c r="AN89" s="175">
        <f t="shared" si="100"/>
        <v>10</v>
      </c>
      <c r="AO89" s="175">
        <f t="shared" si="101"/>
        <v>9.1999999999999993</v>
      </c>
      <c r="AP89" s="175">
        <f t="shared" si="102"/>
        <v>9.4</v>
      </c>
      <c r="AQ89" s="174">
        <f t="shared" si="103"/>
        <v>0</v>
      </c>
      <c r="AR89" s="174">
        <f>IF('Indicator Data'!L89="No data","x",IF('Indicator Data'!BW89&lt;1000,"x",ROUND((IF('Indicator Data'!L89&gt;AR$3,10,IF('Indicator Data'!L89&lt;AR$4,0,10-(AR$3-'Indicator Data'!L89)/(AR$3-AR$4)*10))),1)))</f>
        <v>0.8</v>
      </c>
      <c r="AS89" s="175">
        <f t="shared" si="104"/>
        <v>0.4</v>
      </c>
      <c r="AT89" s="176">
        <f>IF('Indicator Data'!M89="No data","x",ROUND(IF('Indicator Data'!M89=0,0,IF(LOG('Indicator Data'!M89)&gt;AT$3,10,IF(LOG('Indicator Data'!M89)&lt;AT$4,0,10-(AT$3-LOG('Indicator Data'!M89))/(AT$3-AT$4)*10))),1))</f>
        <v>0</v>
      </c>
      <c r="AU89" s="246">
        <f>IF(AT89="x","x",'Indicator Data'!M89/HLOOKUP('Indicator Data'!$M$3,'Population Data'!$C$3:$M$194,ROW()-4,FALSE))</f>
        <v>0</v>
      </c>
      <c r="AV89" s="176">
        <f t="shared" si="105"/>
        <v>0</v>
      </c>
      <c r="AW89" s="172">
        <f t="shared" si="122"/>
        <v>0</v>
      </c>
      <c r="AX89" s="176" t="str">
        <f>IF('Indicator Data'!N89="No data","x",ROUND(IF('Indicator Data'!N89=0,0,IF(LOG('Indicator Data'!N89)&gt;AX$3,10,IF(LOG('Indicator Data'!N89)&lt;AX$4,0,10-(AX$3-LOG('Indicator Data'!N89))/(AX$3-AX$4)*10))),1))</f>
        <v>x</v>
      </c>
      <c r="AY89" s="246" t="str">
        <f>IF(AX89="x","x",'Indicator Data'!N89/HLOOKUP('Indicator Data'!$N$3,'Population Data'!$C$3:$M$194,ROW()-4,FALSE))</f>
        <v>x</v>
      </c>
      <c r="AZ89" s="176" t="str">
        <f t="shared" si="106"/>
        <v>x</v>
      </c>
      <c r="BA89" s="172" t="str">
        <f t="shared" si="123"/>
        <v>x</v>
      </c>
      <c r="BB89" s="176" t="str">
        <f>IF('Indicator Data'!O89="No data","x",ROUND(IF('Indicator Data'!O89=0,0,IF(LOG('Indicator Data'!O89)&gt;BB$3,10,IF(LOG('Indicator Data'!O89)&lt;BB$4,0,10-(BB$3-LOG('Indicator Data'!O89))/(BB$3-BB$4)*10))),1))</f>
        <v>x</v>
      </c>
      <c r="BC89" s="246" t="str">
        <f>IF(BB89="x","x",'Indicator Data'!O89/HLOOKUP('Indicator Data'!$O$3,'Population Data'!$C$3:$M$194,ROW()-4,FALSE))</f>
        <v>x</v>
      </c>
      <c r="BD89" s="176" t="str">
        <f t="shared" si="107"/>
        <v>x</v>
      </c>
      <c r="BE89" s="172" t="str">
        <f t="shared" si="124"/>
        <v>x</v>
      </c>
      <c r="BF89" s="176" t="str">
        <f>IF('Indicator Data'!P89="No data","x",ROUND(IF('Indicator Data'!P89=0,0,IF(LOG('Indicator Data'!P89)&gt;BF$3,10,IF(LOG('Indicator Data'!P89)&lt;BF$4,0,10-(BF$3-LOG('Indicator Data'!P89))/(BF$3-BF$4)*10))),1))</f>
        <v>x</v>
      </c>
      <c r="BG89" s="246" t="str">
        <f>IF(BF89="x","x",'Indicator Data'!P89/HLOOKUP('Indicator Data'!$P$3,'Population Data'!$C$3:$M$194,ROW()-4,FALSE))</f>
        <v>x</v>
      </c>
      <c r="BH89" s="176" t="str">
        <f t="shared" si="125"/>
        <v>x</v>
      </c>
      <c r="BI89" s="172" t="str">
        <f t="shared" si="126"/>
        <v>x</v>
      </c>
      <c r="BJ89" s="174">
        <f t="shared" si="127"/>
        <v>0</v>
      </c>
      <c r="BK89" s="176">
        <f>ROUND(IF('Indicator Data'!Q89=0,0,IF(LOG('Indicator Data'!Q89)&gt;BK$3,10,IF(LOG('Indicator Data'!Q89)&lt;BK$4,0,10-(BK$3-LOG('Indicator Data'!Q89))/(BK$3-BK$4)*10))),1)</f>
        <v>0</v>
      </c>
      <c r="BL89" s="224">
        <f>IF(BK89="x","x",'Indicator Data'!Q89/HLOOKUP('Indicator Data'!$Q$3,'Population Data'!$C$3:$M$194,ROW()-4,FALSE))</f>
        <v>0</v>
      </c>
      <c r="BM89" s="176">
        <f t="shared" si="108"/>
        <v>0</v>
      </c>
      <c r="BN89" s="172">
        <f t="shared" si="109"/>
        <v>0</v>
      </c>
      <c r="BO89" s="176">
        <f>ROUND(IF('Indicator Data'!S89=0,0,IF(LOG('Indicator Data'!S89)&gt;BO$3,10,IF(LOG('Indicator Data'!S89)&lt;BO$4,0,10-(BO$3-LOG('Indicator Data'!S89))/(BO$3-BO$4)*10))),1)</f>
        <v>8.4</v>
      </c>
      <c r="BP89" s="246">
        <f>IF(BO89="x","x",'Indicator Data'!S89/HLOOKUP('Indicator Data'!$S$3,'Population Data'!$C$3:$M$194,ROW()-4,FALSE))</f>
        <v>6.5256687208871539E-2</v>
      </c>
      <c r="BQ89" s="176">
        <f t="shared" si="110"/>
        <v>0.7</v>
      </c>
      <c r="BR89" s="172">
        <f t="shared" si="128"/>
        <v>5.8</v>
      </c>
      <c r="BS89" s="176">
        <f>ROUND(IF('Indicator Data'!T89=0,0,IF(LOG('Indicator Data'!T89)&gt;BS$3,10,IF(LOG('Indicator Data'!T89)&lt;BS$4,0,10-(BS$3-LOG('Indicator Data'!T89))/(BS$3-BS$4)*10))),1)</f>
        <v>9.8000000000000007</v>
      </c>
      <c r="BT89" s="173">
        <f>IF('Indicator Data'!T89/HLOOKUP('Indicator Data'!$T$3,'Population Data'!$C$3:$M$194,ROW()-4,FALSE)&gt;1,1,'Indicator Data'!T89/HLOOKUP('Indicator Data'!$T$3,'Population Data'!$C$3:$M$194,ROW()-4,FALSE))</f>
        <v>0.59662511320914857</v>
      </c>
      <c r="BU89" s="176">
        <f t="shared" si="111"/>
        <v>6</v>
      </c>
      <c r="BV89" s="172">
        <f t="shared" si="129"/>
        <v>8.5</v>
      </c>
      <c r="BW89" s="176">
        <f>ROUND(IF('Indicator Data'!U89=0,0,IF(LOG('Indicator Data'!U89)&gt;BW$3,10,IF(LOG('Indicator Data'!U89)&lt;BW$4,0,10-(BW$3-LOG('Indicator Data'!U89))/(BW$3-BW$4)*10))),1)</f>
        <v>9.8000000000000007</v>
      </c>
      <c r="BX89" s="246">
        <f>IF(BW89="x","x",'Indicator Data'!U89/HLOOKUP('Indicator Data'!$U$3,'Population Data'!$C$3:$M$194,ROW()-4,FALSE))</f>
        <v>0.60656422898168549</v>
      </c>
      <c r="BY89" s="176">
        <f t="shared" si="112"/>
        <v>6.1</v>
      </c>
      <c r="BZ89" s="172">
        <f t="shared" si="130"/>
        <v>8.5</v>
      </c>
      <c r="CA89" s="174">
        <f t="shared" si="113"/>
        <v>6.6</v>
      </c>
      <c r="CB89" s="176">
        <f>IF('Indicator Data'!BN89="No data","x",ROUND(IF('Indicator Data'!BN89&gt;CB$3,0,IF('Indicator Data'!BN89&lt;CB$4,10,(CB$3-'Indicator Data'!BN89)/(CB$3-CB$4)*10)),1))</f>
        <v>0</v>
      </c>
      <c r="CC89" s="176">
        <f>IF('Indicator Data'!BO89="No data","x",ROUND(IF('Indicator Data'!BO89&gt;CC$3,0,IF('Indicator Data'!BO89&lt;CC$4,10,(CC$3-'Indicator Data'!BO89)/(CC$3-CC$4)*10)),1))</f>
        <v>0.1</v>
      </c>
      <c r="CD89" s="176" t="str">
        <f>IF('Indicator Data'!AA89="No data","x",ROUND(IF('Indicator Data'!AA89&gt;CD$3,0,IF('Indicator Data'!AA89&lt;CD$4,10,(CD$3-'Indicator Data'!AA89)/(CD$3-CD$4)*10)),1))</f>
        <v>x</v>
      </c>
      <c r="CE89" s="172">
        <f t="shared" si="114"/>
        <v>0.1</v>
      </c>
      <c r="CF89" s="176">
        <f>IF('Indicator Data'!V89="No data","x",ROUND(IF(LOG('Indicator Data'!V89)&gt;CF$3,10,IF(LOG('Indicator Data'!V89)&lt;CF$4,0,10-(CF$3-LOG('Indicator Data'!V89))/(CF$3-CF$4)*10)),1))</f>
        <v>8.5</v>
      </c>
      <c r="CG89" s="176">
        <f>IF('Indicator Data'!W89="No data","x",ROUND(IF('Indicator Data'!W89&gt;CG$3,10,IF('Indicator Data'!W89&lt;CG$4,0,10-(CG$3-'Indicator Data'!W89)/(CG$3-CG$4)*10)),1))</f>
        <v>0</v>
      </c>
      <c r="CH89" s="176">
        <f>IF('Indicator Data'!X89="No data","x",ROUND(IF('Indicator Data'!X89&gt;CH$3,10,IF('Indicator Data'!X89&lt;CH$4,0,10-(CH$3-'Indicator Data'!X89)/(CH$3-CH$4)*10)),1))</f>
        <v>9.1999999999999993</v>
      </c>
      <c r="CI89" s="176">
        <f>IF('Indicator Data'!Y89="No data","x",ROUND(IF('Indicator Data'!Y89&gt;CI$3,10,IF('Indicator Data'!Y89&lt;CI$4,0,10-(CI$3-'Indicator Data'!Y89)/(CI$3-CI$4)*10)),1))</f>
        <v>0.8</v>
      </c>
      <c r="CJ89" s="172">
        <f t="shared" si="131"/>
        <v>4.5999999999999996</v>
      </c>
      <c r="CK89" s="174">
        <f t="shared" si="132"/>
        <v>3.1</v>
      </c>
      <c r="CL89" s="176">
        <f>IF('Indicator Data'!AD89="No data","x",ROUND(IF('Indicator Data'!AD89&gt;CL$3,10,IF('Indicator Data'!AD89&lt;CL$4,0,10-(CL$3-'Indicator Data'!AD89)/(CL$3-CL$4)*10)),1))</f>
        <v>0.2</v>
      </c>
      <c r="CM89" s="176">
        <f>IF('Indicator Data'!AE89="No data","x",ROUND(IF('Indicator Data'!AE89&gt;CM$3,10,IF('Indicator Data'!AE89&lt;CM$4,0,10-(CM$3-'Indicator Data'!AE89)/(CM$3-CM$4)*10)),1))</f>
        <v>0</v>
      </c>
      <c r="CN89" s="172">
        <f t="shared" si="133"/>
        <v>3.1</v>
      </c>
      <c r="CO89" s="176">
        <f>IF('Indicator Data'!Z89="No data","x",ROUND(IF('Indicator Data'!Z89&gt;CO$3,10,IF('Indicator Data'!Z89&lt;CO$4,0,10-(CO$3-'Indicator Data'!Z89)/(CO$3-CO$4)*10)),1))</f>
        <v>0</v>
      </c>
      <c r="CP89" s="172">
        <f t="shared" si="134"/>
        <v>0</v>
      </c>
      <c r="CQ89" s="246">
        <f>IF('Indicator Data'!AB89="No data","x",'Indicator Data'!AB89/HLOOKUP('Indicator Date'!$AB87,'Population Data'!$C$3:$M$194,ROW()-4,FALSE))</f>
        <v>1.1784798973221568E-4</v>
      </c>
      <c r="CR89" s="176">
        <f t="shared" si="115"/>
        <v>8.8000000000000007</v>
      </c>
      <c r="CS89" s="176">
        <f>IF('Indicator Data'!AC89="No data","x",ROUND(IF('Indicator Data'!AC89&gt;CS$3,0,IF('Indicator Data'!AC89&lt;CS$4,10,(CS$3-'Indicator Data'!AC89)/(CS$3-CS$4)*10)),1))</f>
        <v>0</v>
      </c>
      <c r="CT89" s="172">
        <f t="shared" si="135"/>
        <v>4.4000000000000004</v>
      </c>
      <c r="CU89" s="174">
        <f t="shared" si="136"/>
        <v>2.5</v>
      </c>
      <c r="CV89" s="175">
        <f t="shared" si="116"/>
        <v>3.4</v>
      </c>
      <c r="CW89" s="177">
        <f t="shared" si="117"/>
        <v>8.3000000000000007</v>
      </c>
      <c r="CX89" s="175">
        <f>ROUND(IF('Indicator Data'!AF89=0,0,IF('Indicator Data'!AF89&gt;CX$3,10,IF('Indicator Data'!AF89&lt;CX$4,0,10-(CX$3-'Indicator Data'!AF89)/(CX$3-CX$4)*10))),1)</f>
        <v>0.1</v>
      </c>
      <c r="CY89" s="175">
        <f>(ROUND(IF('Indicator Data'!AG89=0,0,IF(LOG('Indicator Data'!AG89)&gt;CY$3,10,IF(LOG('Indicator Data'!AG89)&lt;CY$4,0,10-(CY$3-LOG('Indicator Data'!AG89))/(CY$3-CY$4)*10))),1))</f>
        <v>0</v>
      </c>
      <c r="CZ89" s="177">
        <f t="shared" si="137"/>
        <v>0.1</v>
      </c>
      <c r="DA89" s="11"/>
      <c r="DB89" s="22"/>
    </row>
    <row r="90" spans="1:106">
      <c r="A90" s="179" t="str">
        <f>'Indicator Data'!A90</f>
        <v>Jordan</v>
      </c>
      <c r="B90" s="180" t="str">
        <f>'Indicator Data'!B90</f>
        <v>JOR</v>
      </c>
      <c r="C90" s="178">
        <f>ROUND(IF('Indicator Data'!C90=0,0.1,IF(LOG('Indicator Data'!C90)&gt;C$3,10,IF(LOG('Indicator Data'!C90)&lt;C$4,0,10-(C$3-LOG('Indicator Data'!C90))/(C$3-C$4)*10))),1)</f>
        <v>7.6</v>
      </c>
      <c r="D90" s="171">
        <f>ROUND(IF('Indicator Data'!D90=0,0.1,IF(LOG('Indicator Data'!D90)&gt;D$3,10,IF(LOG('Indicator Data'!D90)&lt;D$4,0,10-(D$3-LOG('Indicator Data'!D90))/(D$3-D$4)*10))),1)</f>
        <v>5.9</v>
      </c>
      <c r="E90" s="172">
        <f t="shared" si="85"/>
        <v>6.8</v>
      </c>
      <c r="F90" s="172">
        <f>(ROUND(IF('Indicator Data'!E90=0,0,IF(LOG('Indicator Data'!E90)&gt;F$3,10,IF(LOG('Indicator Data'!E90)&lt;F$4,0,10-(F$3-LOG('Indicator Data'!E90))/(F$3-F$4)*10))),1))</f>
        <v>0.7</v>
      </c>
      <c r="G90" s="172">
        <f>ROUND(IF('Indicator Data'!F90=0,0,IF(LOG('Indicator Data'!F90)&gt;G$3,10,IF(LOG('Indicator Data'!F90)&lt;G$4,0,10-(G$3-LOG('Indicator Data'!F90))/(G$3-G$4)*10))),1)</f>
        <v>0</v>
      </c>
      <c r="H90" s="171">
        <f>ROUND(IF('Indicator Data'!G90=0,0,IF(LOG('Indicator Data'!G90)&gt;H$3,10,IF(LOG('Indicator Data'!G90)&lt;H$4,0,10-(H$3-LOG('Indicator Data'!G90))/(H$3-H$4)*10))),1)</f>
        <v>0</v>
      </c>
      <c r="I90" s="171">
        <f>ROUND(IF('Indicator Data'!H90=0,0,IF(LOG('Indicator Data'!H90)&gt;I$3,10,IF(LOG('Indicator Data'!H90)&lt;I$4,0,10-(I$3-LOG('Indicator Data'!H90))/(I$3-I$4)*10))),1)</f>
        <v>0</v>
      </c>
      <c r="J90" s="171">
        <f t="shared" si="86"/>
        <v>0</v>
      </c>
      <c r="K90" s="171">
        <f>ROUND(IF('Indicator Data'!I90=0,0,IF(LOG('Indicator Data'!I90)&gt;K$3,10,IF(LOG('Indicator Data'!I90)&lt;K$4,0,10-(K$3-LOG('Indicator Data'!I90))/(K$3-K$4)*10))),1)</f>
        <v>0.3</v>
      </c>
      <c r="L90" s="172">
        <f>ROUND(IF('Indicator Data'!J90=0,0,IF(LOG('Indicator Data'!J90)&gt;L$3,10,IF(LOG('Indicator Data'!J90)&lt;L$4,0,10-(L$3-LOG('Indicator Data'!J90))/(L$3-L$4)*10))),1)</f>
        <v>7.4</v>
      </c>
      <c r="M90" s="173">
        <f>'Indicator Data'!C90/HLOOKUP('Indicator Data'!$C$3,'Population Data'!$C$3:$M$194,ROW()-4,FALSE)</f>
        <v>2.0457212577411599E-3</v>
      </c>
      <c r="N90" s="173">
        <f>'Indicator Data'!D90/HLOOKUP('Indicator Data'!$D$3,'Population Data'!$C$3:$M$194,ROW()-4,FALSE)</f>
        <v>1.2901083734368141E-4</v>
      </c>
      <c r="O90" s="245">
        <f>'Indicator Data'!E90/HLOOKUP('Indicator Data'!$E$3,'Population Data'!$C$3:$M$194,ROW()-4,FALSE)</f>
        <v>2.5658350285613782E-5</v>
      </c>
      <c r="P90" s="173">
        <f>'Indicator Data'!F90/HLOOKUP('Indicator Data'!$F$3,'Population Data'!$C$3:$M$194,ROW()-4,FALSE)</f>
        <v>0</v>
      </c>
      <c r="Q90" s="173">
        <f>'Indicator Data'!G90/HLOOKUP('Indicator Data'!$G$3,'Population Data'!$C$3:$M$194,ROW()-4,FALSE)</f>
        <v>0</v>
      </c>
      <c r="R90" s="173">
        <f>'Indicator Data'!H90/HLOOKUP('Indicator Data'!$H$3,'Population Data'!$C$3:$M$194,ROW()-4,FALSE)</f>
        <v>0</v>
      </c>
      <c r="S90" s="173">
        <f>'Indicator Data'!I90/HLOOKUP('Indicator Data'!$I$3,'Population Data'!$C$3:$M$194,ROW()-4,FALSE)</f>
        <v>2.460526246802895E-6</v>
      </c>
      <c r="T90" s="173">
        <f>'Indicator Data'!J90/HLOOKUP('Indicator Date'!$J88,'Population Data'!$C$3:$M$194,ROW()-4,FALSE)</f>
        <v>8.2816301148681565E-4</v>
      </c>
      <c r="U90" s="171">
        <f t="shared" si="87"/>
        <v>10</v>
      </c>
      <c r="V90" s="171">
        <f t="shared" si="88"/>
        <v>0.6</v>
      </c>
      <c r="W90" s="172">
        <f t="shared" si="89"/>
        <v>7.7</v>
      </c>
      <c r="X90" s="172">
        <f t="shared" si="118"/>
        <v>0</v>
      </c>
      <c r="Y90" s="172">
        <f t="shared" si="119"/>
        <v>0</v>
      </c>
      <c r="Z90" s="171">
        <f t="shared" si="90"/>
        <v>0</v>
      </c>
      <c r="AA90" s="171">
        <f t="shared" si="90"/>
        <v>0</v>
      </c>
      <c r="AB90" s="171">
        <f t="shared" si="91"/>
        <v>0</v>
      </c>
      <c r="AC90" s="172">
        <f t="shared" si="120"/>
        <v>0</v>
      </c>
      <c r="AD90" s="172">
        <f t="shared" si="121"/>
        <v>0.3</v>
      </c>
      <c r="AE90" s="171">
        <f>ROUND(IF('Indicator Data'!K90=0,0,IF('Indicator Data'!K90&gt;AE$3,10,IF('Indicator Data'!K90&lt;AE$4,0,10-(AE$3-'Indicator Data'!K90)/(AE$3-AE$4)*10))),1)</f>
        <v>1.9</v>
      </c>
      <c r="AF90" s="174">
        <f t="shared" si="92"/>
        <v>8.8000000000000007</v>
      </c>
      <c r="AG90" s="174">
        <f t="shared" si="93"/>
        <v>3.3</v>
      </c>
      <c r="AH90" s="172">
        <f t="shared" si="94"/>
        <v>0</v>
      </c>
      <c r="AI90" s="172">
        <f t="shared" si="95"/>
        <v>0</v>
      </c>
      <c r="AJ90" s="174">
        <f t="shared" si="96"/>
        <v>0</v>
      </c>
      <c r="AK90" s="172">
        <f t="shared" si="97"/>
        <v>4.8</v>
      </c>
      <c r="AL90" s="175">
        <f t="shared" si="98"/>
        <v>7.3</v>
      </c>
      <c r="AM90" s="175">
        <f t="shared" si="99"/>
        <v>0.4</v>
      </c>
      <c r="AN90" s="175">
        <f t="shared" si="100"/>
        <v>0</v>
      </c>
      <c r="AO90" s="175">
        <f t="shared" si="101"/>
        <v>0</v>
      </c>
      <c r="AP90" s="175">
        <f t="shared" si="102"/>
        <v>0.2</v>
      </c>
      <c r="AQ90" s="174">
        <f t="shared" si="103"/>
        <v>3.4</v>
      </c>
      <c r="AR90" s="174">
        <f>IF('Indicator Data'!L90="No data","x",IF('Indicator Data'!BW90&lt;1000,"x",ROUND((IF('Indicator Data'!L90&gt;AR$3,10,IF('Indicator Data'!L90&lt;AR$4,0,10-(AR$3-'Indicator Data'!L90)/(AR$3-AR$4)*10))),1)))</f>
        <v>10</v>
      </c>
      <c r="AS90" s="175">
        <f t="shared" si="104"/>
        <v>6.7</v>
      </c>
      <c r="AT90" s="176">
        <f>IF('Indicator Data'!M90="No data","x",ROUND(IF('Indicator Data'!M90=0,0,IF(LOG('Indicator Data'!M90)&gt;AT$3,10,IF(LOG('Indicator Data'!M90)&lt;AT$4,0,10-(AT$3-LOG('Indicator Data'!M90))/(AT$3-AT$4)*10))),1))</f>
        <v>3.9</v>
      </c>
      <c r="AU90" s="246">
        <f>IF(AT90="x","x",'Indicator Data'!M90/HLOOKUP('Indicator Data'!$M$3,'Population Data'!$C$3:$M$194,ROW()-4,FALSE))</f>
        <v>4.4343227775572375E-4</v>
      </c>
      <c r="AV90" s="176">
        <f t="shared" si="105"/>
        <v>0</v>
      </c>
      <c r="AW90" s="172">
        <f t="shared" si="122"/>
        <v>2.2000000000000002</v>
      </c>
      <c r="AX90" s="176" t="str">
        <f>IF('Indicator Data'!N90="No data","x",ROUND(IF('Indicator Data'!N90=0,0,IF(LOG('Indicator Data'!N90)&gt;AX$3,10,IF(LOG('Indicator Data'!N90)&lt;AX$4,0,10-(AX$3-LOG('Indicator Data'!N90))/(AX$3-AX$4)*10))),1))</f>
        <v>x</v>
      </c>
      <c r="AY90" s="246" t="str">
        <f>IF(AX90="x","x",'Indicator Data'!N90/HLOOKUP('Indicator Data'!$N$3,'Population Data'!$C$3:$M$194,ROW()-4,FALSE))</f>
        <v>x</v>
      </c>
      <c r="AZ90" s="176" t="str">
        <f t="shared" si="106"/>
        <v>x</v>
      </c>
      <c r="BA90" s="172" t="str">
        <f t="shared" si="123"/>
        <v>x</v>
      </c>
      <c r="BB90" s="176" t="str">
        <f>IF('Indicator Data'!O90="No data","x",ROUND(IF('Indicator Data'!O90=0,0,IF(LOG('Indicator Data'!O90)&gt;BB$3,10,IF(LOG('Indicator Data'!O90)&lt;BB$4,0,10-(BB$3-LOG('Indicator Data'!O90))/(BB$3-BB$4)*10))),1))</f>
        <v>x</v>
      </c>
      <c r="BC90" s="246" t="str">
        <f>IF(BB90="x","x",'Indicator Data'!O90/HLOOKUP('Indicator Data'!$O$3,'Population Data'!$C$3:$M$194,ROW()-4,FALSE))</f>
        <v>x</v>
      </c>
      <c r="BD90" s="176" t="str">
        <f t="shared" si="107"/>
        <v>x</v>
      </c>
      <c r="BE90" s="172" t="str">
        <f t="shared" si="124"/>
        <v>x</v>
      </c>
      <c r="BF90" s="176" t="str">
        <f>IF('Indicator Data'!P90="No data","x",ROUND(IF('Indicator Data'!P90=0,0,IF(LOG('Indicator Data'!P90)&gt;BF$3,10,IF(LOG('Indicator Data'!P90)&lt;BF$4,0,10-(BF$3-LOG('Indicator Data'!P90))/(BF$3-BF$4)*10))),1))</f>
        <v>x</v>
      </c>
      <c r="BG90" s="246" t="str">
        <f>IF(BF90="x","x",'Indicator Data'!P90/HLOOKUP('Indicator Data'!$P$3,'Population Data'!$C$3:$M$194,ROW()-4,FALSE))</f>
        <v>x</v>
      </c>
      <c r="BH90" s="176" t="str">
        <f t="shared" si="125"/>
        <v>x</v>
      </c>
      <c r="BI90" s="172" t="str">
        <f t="shared" si="126"/>
        <v>x</v>
      </c>
      <c r="BJ90" s="174">
        <f t="shared" si="127"/>
        <v>2.2000000000000002</v>
      </c>
      <c r="BK90" s="176">
        <f>ROUND(IF('Indicator Data'!Q90=0,0,IF(LOG('Indicator Data'!Q90)&gt;BK$3,10,IF(LOG('Indicator Data'!Q90)&lt;BK$4,0,10-(BK$3-LOG('Indicator Data'!Q90))/(BK$3-BK$4)*10))),1)</f>
        <v>0</v>
      </c>
      <c r="BL90" s="224">
        <f>IF(BK90="x","x",'Indicator Data'!Q90/HLOOKUP('Indicator Data'!$Q$3,'Population Data'!$C$3:$M$194,ROW()-4,FALSE))</f>
        <v>0</v>
      </c>
      <c r="BM90" s="176">
        <f t="shared" si="108"/>
        <v>0</v>
      </c>
      <c r="BN90" s="172">
        <f t="shared" si="109"/>
        <v>0</v>
      </c>
      <c r="BO90" s="176">
        <f>ROUND(IF('Indicator Data'!S90=0,0,IF(LOG('Indicator Data'!S90)&gt;BO$3,10,IF(LOG('Indicator Data'!S90)&lt;BO$4,0,10-(BO$3-LOG('Indicator Data'!S90))/(BO$3-BO$4)*10))),1)</f>
        <v>6.7</v>
      </c>
      <c r="BP90" s="246">
        <f>IF(BO90="x","x",'Indicator Data'!S90/HLOOKUP('Indicator Data'!$S$3,'Population Data'!$C$3:$M$194,ROW()-4,FALSE))</f>
        <v>4.6051353052748184E-2</v>
      </c>
      <c r="BQ90" s="176">
        <f t="shared" si="110"/>
        <v>0.5</v>
      </c>
      <c r="BR90" s="172">
        <f t="shared" si="128"/>
        <v>4.3</v>
      </c>
      <c r="BS90" s="176">
        <f>ROUND(IF('Indicator Data'!T90=0,0,IF(LOG('Indicator Data'!T90)&gt;BS$3,10,IF(LOG('Indicator Data'!T90)&lt;BS$4,0,10-(BS$3-LOG('Indicator Data'!T90))/(BS$3-BS$4)*10))),1)</f>
        <v>8.5</v>
      </c>
      <c r="BT90" s="173">
        <f>IF('Indicator Data'!T90/HLOOKUP('Indicator Data'!$T$3,'Population Data'!$C$3:$M$194,ROW()-4,FALSE)&gt;1,1,'Indicator Data'!T90/HLOOKUP('Indicator Data'!$T$3,'Population Data'!$C$3:$M$194,ROW()-4,FALSE))</f>
        <v>0.72348514992021906</v>
      </c>
      <c r="BU90" s="176">
        <f t="shared" si="111"/>
        <v>7.2</v>
      </c>
      <c r="BV90" s="172">
        <f t="shared" si="129"/>
        <v>7.9</v>
      </c>
      <c r="BW90" s="176">
        <f>ROUND(IF('Indicator Data'!U90=0,0,IF(LOG('Indicator Data'!U90)&gt;BW$3,10,IF(LOG('Indicator Data'!U90)&lt;BW$4,0,10-(BW$3-LOG('Indicator Data'!U90))/(BW$3-BW$4)*10))),1)</f>
        <v>6.5</v>
      </c>
      <c r="BX90" s="246">
        <f>IF(BW90="x","x",'Indicator Data'!U90/HLOOKUP('Indicator Data'!$U$3,'Population Data'!$C$3:$M$194,ROW()-4,FALSE))</f>
        <v>3.0895048622203998E-2</v>
      </c>
      <c r="BY90" s="176">
        <f t="shared" si="112"/>
        <v>0.3</v>
      </c>
      <c r="BZ90" s="172">
        <f t="shared" si="130"/>
        <v>4.0999999999999996</v>
      </c>
      <c r="CA90" s="174">
        <f t="shared" si="113"/>
        <v>4.7</v>
      </c>
      <c r="CB90" s="176">
        <f>IF('Indicator Data'!BN90="No data","x",ROUND(IF('Indicator Data'!BN90&gt;CB$3,0,IF('Indicator Data'!BN90&lt;CB$4,10,(CB$3-'Indicator Data'!BN90)/(CB$3-CB$4)*10)),1))</f>
        <v>0.3</v>
      </c>
      <c r="CC90" s="176">
        <f>IF('Indicator Data'!BO90="No data","x",ROUND(IF('Indicator Data'!BO90&gt;CC$3,0,IF('Indicator Data'!BO90&lt;CC$4,10,(CC$3-'Indicator Data'!BO90)/(CC$3-CC$4)*10)),1))</f>
        <v>0.2</v>
      </c>
      <c r="CD90" s="176" t="str">
        <f>IF('Indicator Data'!AA90="No data","x",ROUND(IF('Indicator Data'!AA90&gt;CD$3,0,IF('Indicator Data'!AA90&lt;CD$4,10,(CD$3-'Indicator Data'!AA90)/(CD$3-CD$4)*10)),1))</f>
        <v>x</v>
      </c>
      <c r="CE90" s="172">
        <f t="shared" si="114"/>
        <v>0.3</v>
      </c>
      <c r="CF90" s="176">
        <f>IF('Indicator Data'!V90="No data","x",ROUND(IF(LOG('Indicator Data'!V90)&gt;CF$3,10,IF(LOG('Indicator Data'!V90)&lt;CF$4,0,10-(CF$3-LOG('Indicator Data'!V90))/(CF$3-CF$4)*10)),1))</f>
        <v>7</v>
      </c>
      <c r="CG90" s="176">
        <f>IF('Indicator Data'!W90="No data","x",ROUND(IF('Indicator Data'!W90&gt;CG$3,10,IF('Indicator Data'!W90&lt;CG$4,0,10-(CG$3-'Indicator Data'!W90)/(CG$3-CG$4)*10)),1))</f>
        <v>1.3</v>
      </c>
      <c r="CH90" s="176">
        <f>IF('Indicator Data'!X90="No data","x",ROUND(IF('Indicator Data'!X90&gt;CH$3,10,IF('Indicator Data'!X90&lt;CH$4,0,10-(CH$3-'Indicator Data'!X90)/(CH$3-CH$4)*10)),1))</f>
        <v>9.1999999999999993</v>
      </c>
      <c r="CI90" s="176">
        <f>IF('Indicator Data'!Y90="No data","x",ROUND(IF('Indicator Data'!Y90&gt;CI$3,10,IF('Indicator Data'!Y90&lt;CI$4,0,10-(CI$3-'Indicator Data'!Y90)/(CI$3-CI$4)*10)),1))</f>
        <v>6.8</v>
      </c>
      <c r="CJ90" s="172">
        <f t="shared" si="131"/>
        <v>6.1</v>
      </c>
      <c r="CK90" s="174">
        <f t="shared" si="132"/>
        <v>4.2</v>
      </c>
      <c r="CL90" s="176">
        <f>IF('Indicator Data'!AD90="No data","x",ROUND(IF('Indicator Data'!AD90&gt;CL$3,10,IF('Indicator Data'!AD90&lt;CL$4,0,10-(CL$3-'Indicator Data'!AD90)/(CL$3-CL$4)*10)),1))</f>
        <v>1.9</v>
      </c>
      <c r="CM90" s="176">
        <f>IF('Indicator Data'!AE90="No data","x",ROUND(IF('Indicator Data'!AE90&gt;CM$3,10,IF('Indicator Data'!AE90&lt;CM$4,0,10-(CM$3-'Indicator Data'!AE90)/(CM$3-CM$4)*10)),1))</f>
        <v>3.3</v>
      </c>
      <c r="CN90" s="172">
        <f t="shared" si="133"/>
        <v>4.9000000000000004</v>
      </c>
      <c r="CO90" s="176">
        <f>IF('Indicator Data'!Z90="No data","x",ROUND(IF('Indicator Data'!Z90&gt;CO$3,10,IF('Indicator Data'!Z90&lt;CO$4,0,10-(CO$3-'Indicator Data'!Z90)/(CO$3-CO$4)*10)),1))</f>
        <v>0</v>
      </c>
      <c r="CP90" s="172">
        <f t="shared" si="134"/>
        <v>0.2</v>
      </c>
      <c r="CQ90" s="246">
        <f>IF('Indicator Data'!AB90="No data","x",'Indicator Data'!AB90/HLOOKUP('Indicator Date'!$AB88,'Population Data'!$C$3:$M$194,ROW()-4,FALSE))</f>
        <v>8.8591890151538139E-5</v>
      </c>
      <c r="CR90" s="176">
        <f t="shared" si="115"/>
        <v>9.1</v>
      </c>
      <c r="CS90" s="176">
        <f>IF('Indicator Data'!AC90="No data","x",ROUND(IF('Indicator Data'!AC90&gt;CS$3,0,IF('Indicator Data'!AC90&lt;CS$4,10,(CS$3-'Indicator Data'!AC90)/(CS$3-CS$4)*10)),1))</f>
        <v>6</v>
      </c>
      <c r="CT90" s="172">
        <f t="shared" si="135"/>
        <v>7.6</v>
      </c>
      <c r="CU90" s="174">
        <f t="shared" si="136"/>
        <v>4.2</v>
      </c>
      <c r="CV90" s="175">
        <f t="shared" si="116"/>
        <v>3.9</v>
      </c>
      <c r="CW90" s="177">
        <f t="shared" si="117"/>
        <v>3.3</v>
      </c>
      <c r="CX90" s="175">
        <f>ROUND(IF('Indicator Data'!AF90=0,0,IF('Indicator Data'!AF90&gt;CX$3,10,IF('Indicator Data'!AF90&lt;CX$4,0,10-(CX$3-'Indicator Data'!AF90)/(CX$3-CX$4)*10))),1)</f>
        <v>0.6</v>
      </c>
      <c r="CY90" s="175">
        <f>(ROUND(IF('Indicator Data'!AG90=0,0,IF(LOG('Indicator Data'!AG90)&gt;CY$3,10,IF(LOG('Indicator Data'!AG90)&lt;CY$4,0,10-(CY$3-LOG('Indicator Data'!AG90))/(CY$3-CY$4)*10))),1))</f>
        <v>0</v>
      </c>
      <c r="CZ90" s="177">
        <f t="shared" si="137"/>
        <v>0.3</v>
      </c>
      <c r="DA90" s="11"/>
      <c r="DB90" s="22"/>
    </row>
    <row r="91" spans="1:106">
      <c r="A91" s="179" t="str">
        <f>'Indicator Data'!A91</f>
        <v>Kazakhstan</v>
      </c>
      <c r="B91" s="180" t="str">
        <f>'Indicator Data'!B91</f>
        <v>KAZ</v>
      </c>
      <c r="C91" s="178">
        <f>ROUND(IF('Indicator Data'!C91=0,0.1,IF(LOG('Indicator Data'!C91)&gt;C$3,10,IF(LOG('Indicator Data'!C91)&lt;C$4,0,10-(C$3-LOG('Indicator Data'!C91))/(C$3-C$4)*10))),1)</f>
        <v>7.2</v>
      </c>
      <c r="D91" s="171">
        <f>ROUND(IF('Indicator Data'!D91=0,0.1,IF(LOG('Indicator Data'!D91)&gt;D$3,10,IF(LOG('Indicator Data'!D91)&lt;D$4,0,10-(D$3-LOG('Indicator Data'!D91))/(D$3-D$4)*10))),1)</f>
        <v>7.4</v>
      </c>
      <c r="E91" s="172">
        <f t="shared" si="85"/>
        <v>7.3</v>
      </c>
      <c r="F91" s="172">
        <f>(ROUND(IF('Indicator Data'!E91=0,0,IF(LOG('Indicator Data'!E91)&gt;F$3,10,IF(LOG('Indicator Data'!E91)&lt;F$4,0,10-(F$3-LOG('Indicator Data'!E91))/(F$3-F$4)*10))),1))</f>
        <v>7.4</v>
      </c>
      <c r="G91" s="172">
        <f>ROUND(IF('Indicator Data'!F91=0,0,IF(LOG('Indicator Data'!F91)&gt;G$3,10,IF(LOG('Indicator Data'!F91)&lt;G$4,0,10-(G$3-LOG('Indicator Data'!F91))/(G$3-G$4)*10))),1)</f>
        <v>0</v>
      </c>
      <c r="H91" s="171">
        <f>ROUND(IF('Indicator Data'!G91=0,0,IF(LOG('Indicator Data'!G91)&gt;H$3,10,IF(LOG('Indicator Data'!G91)&lt;H$4,0,10-(H$3-LOG('Indicator Data'!G91))/(H$3-H$4)*10))),1)</f>
        <v>0</v>
      </c>
      <c r="I91" s="171">
        <f>ROUND(IF('Indicator Data'!H91=0,0,IF(LOG('Indicator Data'!H91)&gt;I$3,10,IF(LOG('Indicator Data'!H91)&lt;I$4,0,10-(I$3-LOG('Indicator Data'!H91))/(I$3-I$4)*10))),1)</f>
        <v>0</v>
      </c>
      <c r="J91" s="171">
        <f t="shared" si="86"/>
        <v>0</v>
      </c>
      <c r="K91" s="171">
        <f>ROUND(IF('Indicator Data'!I91=0,0,IF(LOG('Indicator Data'!I91)&gt;K$3,10,IF(LOG('Indicator Data'!I91)&lt;K$4,0,10-(K$3-LOG('Indicator Data'!I91))/(K$3-K$4)*10))),1)</f>
        <v>0</v>
      </c>
      <c r="L91" s="172">
        <f>ROUND(IF('Indicator Data'!J91=0,0,IF(LOG('Indicator Data'!J91)&gt;L$3,10,IF(LOG('Indicator Data'!J91)&lt;L$4,0,10-(L$3-LOG('Indicator Data'!J91))/(L$3-L$4)*10))),1)</f>
        <v>5.8</v>
      </c>
      <c r="M91" s="173">
        <f>'Indicator Data'!C91/HLOOKUP('Indicator Data'!$C$3,'Population Data'!$C$3:$M$194,ROW()-4,FALSE)</f>
        <v>8.740740838221792E-4</v>
      </c>
      <c r="N91" s="173">
        <f>'Indicator Data'!D91/HLOOKUP('Indicator Data'!$D$3,'Population Data'!$C$3:$M$194,ROW()-4,FALSE)</f>
        <v>2.956756988338936E-4</v>
      </c>
      <c r="O91" s="245">
        <f>'Indicator Data'!E91/HLOOKUP('Indicator Data'!$E$3,'Population Data'!$C$3:$M$194,ROW()-4,FALSE)</f>
        <v>1.1728697379459975E-2</v>
      </c>
      <c r="P91" s="173">
        <f>'Indicator Data'!F91/HLOOKUP('Indicator Data'!$F$3,'Population Data'!$C$3:$M$194,ROW()-4,FALSE)</f>
        <v>0</v>
      </c>
      <c r="Q91" s="173">
        <f>'Indicator Data'!G91/HLOOKUP('Indicator Data'!$G$3,'Population Data'!$C$3:$M$194,ROW()-4,FALSE)</f>
        <v>0</v>
      </c>
      <c r="R91" s="173">
        <f>'Indicator Data'!H91/HLOOKUP('Indicator Data'!$H$3,'Population Data'!$C$3:$M$194,ROW()-4,FALSE)</f>
        <v>0</v>
      </c>
      <c r="S91" s="173">
        <f>'Indicator Data'!I91/HLOOKUP('Indicator Data'!$I$3,'Population Data'!$C$3:$M$194,ROW()-4,FALSE)</f>
        <v>0</v>
      </c>
      <c r="T91" s="173">
        <f>'Indicator Data'!J91/HLOOKUP('Indicator Date'!$J89,'Population Data'!$C$3:$M$194,ROW()-4,FALSE)</f>
        <v>1.0230757163523767E-4</v>
      </c>
      <c r="U91" s="171">
        <f t="shared" si="87"/>
        <v>4.4000000000000004</v>
      </c>
      <c r="V91" s="171">
        <f t="shared" si="88"/>
        <v>1.5</v>
      </c>
      <c r="W91" s="172">
        <f t="shared" si="89"/>
        <v>3.1</v>
      </c>
      <c r="X91" s="172">
        <f t="shared" si="118"/>
        <v>7.8</v>
      </c>
      <c r="Y91" s="172">
        <f t="shared" si="119"/>
        <v>0</v>
      </c>
      <c r="Z91" s="171">
        <f t="shared" si="90"/>
        <v>0</v>
      </c>
      <c r="AA91" s="171">
        <f t="shared" si="90"/>
        <v>0</v>
      </c>
      <c r="AB91" s="171">
        <f t="shared" si="91"/>
        <v>0</v>
      </c>
      <c r="AC91" s="172">
        <f t="shared" si="120"/>
        <v>0</v>
      </c>
      <c r="AD91" s="172">
        <f t="shared" si="121"/>
        <v>0</v>
      </c>
      <c r="AE91" s="171">
        <f>ROUND(IF('Indicator Data'!K91=0,0,IF('Indicator Data'!K91&gt;AE$3,10,IF('Indicator Data'!K91&lt;AE$4,0,10-(AE$3-'Indicator Data'!K91)/(AE$3-AE$4)*10))),1)</f>
        <v>1</v>
      </c>
      <c r="AF91" s="174">
        <f t="shared" si="92"/>
        <v>5.8</v>
      </c>
      <c r="AG91" s="174">
        <f t="shared" si="93"/>
        <v>4.5</v>
      </c>
      <c r="AH91" s="172">
        <f t="shared" si="94"/>
        <v>0</v>
      </c>
      <c r="AI91" s="172">
        <f t="shared" si="95"/>
        <v>0</v>
      </c>
      <c r="AJ91" s="174">
        <f t="shared" si="96"/>
        <v>0</v>
      </c>
      <c r="AK91" s="172">
        <f t="shared" si="97"/>
        <v>3.4</v>
      </c>
      <c r="AL91" s="175">
        <f t="shared" si="98"/>
        <v>5.6</v>
      </c>
      <c r="AM91" s="175">
        <f t="shared" si="99"/>
        <v>7.6</v>
      </c>
      <c r="AN91" s="175">
        <f t="shared" si="100"/>
        <v>0</v>
      </c>
      <c r="AO91" s="175">
        <f t="shared" si="101"/>
        <v>0</v>
      </c>
      <c r="AP91" s="175">
        <f t="shared" si="102"/>
        <v>0</v>
      </c>
      <c r="AQ91" s="174">
        <f t="shared" si="103"/>
        <v>2.2000000000000002</v>
      </c>
      <c r="AR91" s="174">
        <f>IF('Indicator Data'!L91="No data","x",IF('Indicator Data'!BW91&lt;1000,"x",ROUND((IF('Indicator Data'!L91&gt;AR$3,10,IF('Indicator Data'!L91&lt;AR$4,0,10-(AR$3-'Indicator Data'!L91)/(AR$3-AR$4)*10))),1)))</f>
        <v>10</v>
      </c>
      <c r="AS91" s="175">
        <f t="shared" si="104"/>
        <v>6.1</v>
      </c>
      <c r="AT91" s="176">
        <f>IF('Indicator Data'!M91="No data","x",ROUND(IF('Indicator Data'!M91=0,0,IF(LOG('Indicator Data'!M91)&gt;AT$3,10,IF(LOG('Indicator Data'!M91)&lt;AT$4,0,10-(AT$3-LOG('Indicator Data'!M91))/(AT$3-AT$4)*10))),1))</f>
        <v>8.6</v>
      </c>
      <c r="AU91" s="246">
        <f>IF(AT91="x","x",'Indicator Data'!M91/HLOOKUP('Indicator Data'!$M$3,'Population Data'!$C$3:$M$194,ROW()-4,FALSE))</f>
        <v>0.52268512996538008</v>
      </c>
      <c r="AV91" s="176">
        <f t="shared" si="105"/>
        <v>5.8</v>
      </c>
      <c r="AW91" s="172">
        <f t="shared" si="122"/>
        <v>7.5</v>
      </c>
      <c r="AX91" s="176" t="str">
        <f>IF('Indicator Data'!N91="No data","x",ROUND(IF('Indicator Data'!N91=0,0,IF(LOG('Indicator Data'!N91)&gt;AX$3,10,IF(LOG('Indicator Data'!N91)&lt;AX$4,0,10-(AX$3-LOG('Indicator Data'!N91))/(AX$3-AX$4)*10))),1))</f>
        <v>x</v>
      </c>
      <c r="AY91" s="246" t="str">
        <f>IF(AX91="x","x",'Indicator Data'!N91/HLOOKUP('Indicator Data'!$N$3,'Population Data'!$C$3:$M$194,ROW()-4,FALSE))</f>
        <v>x</v>
      </c>
      <c r="AZ91" s="176" t="str">
        <f t="shared" si="106"/>
        <v>x</v>
      </c>
      <c r="BA91" s="172" t="str">
        <f t="shared" si="123"/>
        <v>x</v>
      </c>
      <c r="BB91" s="176" t="str">
        <f>IF('Indicator Data'!O91="No data","x",ROUND(IF('Indicator Data'!O91=0,0,IF(LOG('Indicator Data'!O91)&gt;BB$3,10,IF(LOG('Indicator Data'!O91)&lt;BB$4,0,10-(BB$3-LOG('Indicator Data'!O91))/(BB$3-BB$4)*10))),1))</f>
        <v>x</v>
      </c>
      <c r="BC91" s="246" t="str">
        <f>IF(BB91="x","x",'Indicator Data'!O91/HLOOKUP('Indicator Data'!$O$3,'Population Data'!$C$3:$M$194,ROW()-4,FALSE))</f>
        <v>x</v>
      </c>
      <c r="BD91" s="176" t="str">
        <f t="shared" si="107"/>
        <v>x</v>
      </c>
      <c r="BE91" s="172" t="str">
        <f t="shared" si="124"/>
        <v>x</v>
      </c>
      <c r="BF91" s="176" t="str">
        <f>IF('Indicator Data'!P91="No data","x",ROUND(IF('Indicator Data'!P91=0,0,IF(LOG('Indicator Data'!P91)&gt;BF$3,10,IF(LOG('Indicator Data'!P91)&lt;BF$4,0,10-(BF$3-LOG('Indicator Data'!P91))/(BF$3-BF$4)*10))),1))</f>
        <v>x</v>
      </c>
      <c r="BG91" s="246" t="str">
        <f>IF(BF91="x","x",'Indicator Data'!P91/HLOOKUP('Indicator Data'!$P$3,'Population Data'!$C$3:$M$194,ROW()-4,FALSE))</f>
        <v>x</v>
      </c>
      <c r="BH91" s="176" t="str">
        <f t="shared" si="125"/>
        <v>x</v>
      </c>
      <c r="BI91" s="172" t="str">
        <f t="shared" si="126"/>
        <v>x</v>
      </c>
      <c r="BJ91" s="174">
        <f t="shared" si="127"/>
        <v>7.5</v>
      </c>
      <c r="BK91" s="176">
        <f>ROUND(IF('Indicator Data'!Q91=0,0,IF(LOG('Indicator Data'!Q91)&gt;BK$3,10,IF(LOG('Indicator Data'!Q91)&lt;BK$4,0,10-(BK$3-LOG('Indicator Data'!Q91))/(BK$3-BK$4)*10))),1)</f>
        <v>0</v>
      </c>
      <c r="BL91" s="224">
        <f>IF(BK91="x","x",'Indicator Data'!Q91/HLOOKUP('Indicator Data'!$Q$3,'Population Data'!$C$3:$M$194,ROW()-4,FALSE))</f>
        <v>0</v>
      </c>
      <c r="BM91" s="176">
        <f t="shared" si="108"/>
        <v>0</v>
      </c>
      <c r="BN91" s="172">
        <f t="shared" si="109"/>
        <v>0</v>
      </c>
      <c r="BO91" s="176">
        <f>ROUND(IF('Indicator Data'!S91=0,0,IF(LOG('Indicator Data'!S91)&gt;BO$3,10,IF(LOG('Indicator Data'!S91)&lt;BO$4,0,10-(BO$3-LOG('Indicator Data'!S91))/(BO$3-BO$4)*10))),1)</f>
        <v>0</v>
      </c>
      <c r="BP91" s="246">
        <f>IF(BO91="x","x",'Indicator Data'!S91/HLOOKUP('Indicator Data'!$S$3,'Population Data'!$C$3:$M$194,ROW()-4,FALSE))</f>
        <v>0</v>
      </c>
      <c r="BQ91" s="176">
        <f t="shared" si="110"/>
        <v>0</v>
      </c>
      <c r="BR91" s="172">
        <f t="shared" si="128"/>
        <v>0</v>
      </c>
      <c r="BS91" s="176">
        <f>ROUND(IF('Indicator Data'!T91=0,0,IF(LOG('Indicator Data'!T91)&gt;BS$3,10,IF(LOG('Indicator Data'!T91)&lt;BS$4,0,10-(BS$3-LOG('Indicator Data'!T91))/(BS$3-BS$4)*10))),1)</f>
        <v>7.4</v>
      </c>
      <c r="BT91" s="173">
        <f>IF('Indicator Data'!T91/HLOOKUP('Indicator Data'!$T$3,'Population Data'!$C$3:$M$194,ROW()-4,FALSE)&gt;1,1,'Indicator Data'!T91/HLOOKUP('Indicator Data'!$T$3,'Population Data'!$C$3:$M$194,ROW()-4,FALSE))</f>
        <v>8.1478076766054758E-2</v>
      </c>
      <c r="BU91" s="176">
        <f t="shared" si="111"/>
        <v>0.8</v>
      </c>
      <c r="BV91" s="172">
        <f t="shared" si="129"/>
        <v>4.9000000000000004</v>
      </c>
      <c r="BW91" s="176">
        <f>ROUND(IF('Indicator Data'!U91=0,0,IF(LOG('Indicator Data'!U91)&gt;BW$3,10,IF(LOG('Indicator Data'!U91)&lt;BW$4,0,10-(BW$3-LOG('Indicator Data'!U91))/(BW$3-BW$4)*10))),1)</f>
        <v>0</v>
      </c>
      <c r="BX91" s="246">
        <f>IF(BW91="x","x",'Indicator Data'!U91/HLOOKUP('Indicator Data'!$U$3,'Population Data'!$C$3:$M$194,ROW()-4,FALSE))</f>
        <v>0</v>
      </c>
      <c r="BY91" s="176">
        <f t="shared" si="112"/>
        <v>0</v>
      </c>
      <c r="BZ91" s="172">
        <f t="shared" si="130"/>
        <v>0</v>
      </c>
      <c r="CA91" s="174">
        <f t="shared" si="113"/>
        <v>1.5</v>
      </c>
      <c r="CB91" s="176">
        <f>IF('Indicator Data'!BN91="No data","x",ROUND(IF('Indicator Data'!BN91&gt;CB$3,0,IF('Indicator Data'!BN91&lt;CB$4,10,(CB$3-'Indicator Data'!BN91)/(CB$3-CB$4)*10)),1))</f>
        <v>0.2</v>
      </c>
      <c r="CC91" s="176">
        <f>IF('Indicator Data'!BO91="No data","x",ROUND(IF('Indicator Data'!BO91&gt;CC$3,0,IF('Indicator Data'!BO91&lt;CC$4,10,(CC$3-'Indicator Data'!BO91)/(CC$3-CC$4)*10)),1))</f>
        <v>0.8</v>
      </c>
      <c r="CD91" s="176">
        <f>IF('Indicator Data'!AA91="No data","x",ROUND(IF('Indicator Data'!AA91&gt;CD$3,0,IF('Indicator Data'!AA91&lt;CD$4,10,(CD$3-'Indicator Data'!AA91)/(CD$3-CD$4)*10)),1))</f>
        <v>0.1</v>
      </c>
      <c r="CE91" s="172">
        <f t="shared" si="114"/>
        <v>0.4</v>
      </c>
      <c r="CF91" s="176">
        <f>IF('Indicator Data'!V91="No data","x",ROUND(IF(LOG('Indicator Data'!V91)&gt;CF$3,10,IF(LOG('Indicator Data'!V91)&lt;CF$4,0,10-(CF$3-LOG('Indicator Data'!V91))/(CF$3-CF$4)*10)),1))</f>
        <v>2.8</v>
      </c>
      <c r="CG91" s="176">
        <f>IF('Indicator Data'!W91="No data","x",ROUND(IF('Indicator Data'!W91&gt;CG$3,10,IF('Indicator Data'!W91&lt;CG$4,0,10-(CG$3-'Indicator Data'!W91)/(CG$3-CG$4)*10)),1))</f>
        <v>3.3</v>
      </c>
      <c r="CH91" s="176">
        <f>IF('Indicator Data'!X91="No data","x",ROUND(IF('Indicator Data'!X91&gt;CH$3,10,IF('Indicator Data'!X91&lt;CH$4,0,10-(CH$3-'Indicator Data'!X91)/(CH$3-CH$4)*10)),1))</f>
        <v>5.8</v>
      </c>
      <c r="CI91" s="176">
        <f>IF('Indicator Data'!Y91="No data","x",ROUND(IF('Indicator Data'!Y91&gt;CI$3,10,IF('Indicator Data'!Y91&lt;CI$4,0,10-(CI$3-'Indicator Data'!Y91)/(CI$3-CI$4)*10)),1))</f>
        <v>3.6</v>
      </c>
      <c r="CJ91" s="172">
        <f t="shared" si="131"/>
        <v>3.9</v>
      </c>
      <c r="CK91" s="174">
        <f t="shared" si="132"/>
        <v>2.7</v>
      </c>
      <c r="CL91" s="176">
        <f>IF('Indicator Data'!AD91="No data","x",ROUND(IF('Indicator Data'!AD91&gt;CL$3,10,IF('Indicator Data'!AD91&lt;CL$4,0,10-(CL$3-'Indicator Data'!AD91)/(CL$3-CL$4)*10)),1))</f>
        <v>0.1</v>
      </c>
      <c r="CM91" s="176">
        <f>IF('Indicator Data'!AE91="No data","x",ROUND(IF('Indicator Data'!AE91&gt;CM$3,10,IF('Indicator Data'!AE91&lt;CM$4,0,10-(CM$3-'Indicator Data'!AE91)/(CM$3-CM$4)*10)),1))</f>
        <v>3.5</v>
      </c>
      <c r="CN91" s="172">
        <f t="shared" si="133"/>
        <v>3.2</v>
      </c>
      <c r="CO91" s="176">
        <f>IF('Indicator Data'!Z91="No data","x",ROUND(IF('Indicator Data'!Z91&gt;CO$3,10,IF('Indicator Data'!Z91&lt;CO$4,0,10-(CO$3-'Indicator Data'!Z91)/(CO$3-CO$4)*10)),1))</f>
        <v>0</v>
      </c>
      <c r="CP91" s="172">
        <f t="shared" si="134"/>
        <v>0.3</v>
      </c>
      <c r="CQ91" s="246">
        <f>IF('Indicator Data'!AB91="No data","x",'Indicator Data'!AB91/HLOOKUP('Indicator Date'!$AB89,'Population Data'!$C$3:$M$194,ROW()-4,FALSE))</f>
        <v>2.6669143615279259E-3</v>
      </c>
      <c r="CR91" s="176">
        <f t="shared" si="115"/>
        <v>0</v>
      </c>
      <c r="CS91" s="176">
        <f>IF('Indicator Data'!AC91="No data","x",ROUND(IF('Indicator Data'!AC91&gt;CS$3,0,IF('Indicator Data'!AC91&lt;CS$4,10,(CS$3-'Indicator Data'!AC91)/(CS$3-CS$4)*10)),1))</f>
        <v>2</v>
      </c>
      <c r="CT91" s="172">
        <f t="shared" si="135"/>
        <v>1</v>
      </c>
      <c r="CU91" s="174">
        <f t="shared" si="136"/>
        <v>1.5</v>
      </c>
      <c r="CV91" s="175">
        <f t="shared" si="116"/>
        <v>3.8</v>
      </c>
      <c r="CW91" s="177">
        <f t="shared" si="117"/>
        <v>3.9</v>
      </c>
      <c r="CX91" s="175">
        <f>ROUND(IF('Indicator Data'!AF91=0,0,IF('Indicator Data'!AF91&gt;CX$3,10,IF('Indicator Data'!AF91&lt;CX$4,0,10-(CX$3-'Indicator Data'!AF91)/(CX$3-CX$4)*10))),1)</f>
        <v>0.2</v>
      </c>
      <c r="CY91" s="175">
        <f>(ROUND(IF('Indicator Data'!AG91=0,0,IF(LOG('Indicator Data'!AG91)&gt;CY$3,10,IF(LOG('Indicator Data'!AG91)&lt;CY$4,0,10-(CY$3-LOG('Indicator Data'!AG91))/(CY$3-CY$4)*10))),1))</f>
        <v>0</v>
      </c>
      <c r="CZ91" s="177">
        <f t="shared" si="137"/>
        <v>0.1</v>
      </c>
      <c r="DA91" s="11"/>
      <c r="DB91" s="22"/>
    </row>
    <row r="92" spans="1:106">
      <c r="A92" s="179" t="str">
        <f>'Indicator Data'!A92</f>
        <v>Kenya</v>
      </c>
      <c r="B92" s="180" t="str">
        <f>'Indicator Data'!B92</f>
        <v>KEN</v>
      </c>
      <c r="C92" s="178">
        <f>ROUND(IF('Indicator Data'!C92=0,0.1,IF(LOG('Indicator Data'!C92)&gt;C$3,10,IF(LOG('Indicator Data'!C92)&lt;C$4,0,10-(C$3-LOG('Indicator Data'!C92))/(C$3-C$4)*10))),1)</f>
        <v>7</v>
      </c>
      <c r="D92" s="171">
        <f>ROUND(IF('Indicator Data'!D92=0,0.1,IF(LOG('Indicator Data'!D92)&gt;D$3,10,IF(LOG('Indicator Data'!D92)&lt;D$4,0,10-(D$3-LOG('Indicator Data'!D92))/(D$3-D$4)*10))),1)</f>
        <v>0.1</v>
      </c>
      <c r="E92" s="172">
        <f t="shared" si="85"/>
        <v>4.4000000000000004</v>
      </c>
      <c r="F92" s="172">
        <f>(ROUND(IF('Indicator Data'!E92=0,0,IF(LOG('Indicator Data'!E92)&gt;F$3,10,IF(LOG('Indicator Data'!E92)&lt;F$4,0,10-(F$3-LOG('Indicator Data'!E92))/(F$3-F$4)*10))),1))</f>
        <v>6.1</v>
      </c>
      <c r="G92" s="172">
        <f>ROUND(IF('Indicator Data'!F92=0,0,IF(LOG('Indicator Data'!F92)&gt;G$3,10,IF(LOG('Indicator Data'!F92)&lt;G$4,0,10-(G$3-LOG('Indicator Data'!F92))/(G$3-G$4)*10))),1)</f>
        <v>4</v>
      </c>
      <c r="H92" s="171">
        <f>ROUND(IF('Indicator Data'!G92=0,0,IF(LOG('Indicator Data'!G92)&gt;H$3,10,IF(LOG('Indicator Data'!G92)&lt;H$4,0,10-(H$3-LOG('Indicator Data'!G92))/(H$3-H$4)*10))),1)</f>
        <v>0</v>
      </c>
      <c r="I92" s="171">
        <f>ROUND(IF('Indicator Data'!H92=0,0,IF(LOG('Indicator Data'!H92)&gt;I$3,10,IF(LOG('Indicator Data'!H92)&lt;I$4,0,10-(I$3-LOG('Indicator Data'!H92))/(I$3-I$4)*10))),1)</f>
        <v>0</v>
      </c>
      <c r="J92" s="171">
        <f t="shared" si="86"/>
        <v>0</v>
      </c>
      <c r="K92" s="171">
        <f>ROUND(IF('Indicator Data'!I92=0,0,IF(LOG('Indicator Data'!I92)&gt;K$3,10,IF(LOG('Indicator Data'!I92)&lt;K$4,0,10-(K$3-LOG('Indicator Data'!I92))/(K$3-K$4)*10))),1)</f>
        <v>4.3</v>
      </c>
      <c r="L92" s="172">
        <f>ROUND(IF('Indicator Data'!J92=0,0,IF(LOG('Indicator Data'!J92)&gt;L$3,10,IF(LOG('Indicator Data'!J92)&lt;L$4,0,10-(L$3-LOG('Indicator Data'!J92))/(L$3-L$4)*10))),1)</f>
        <v>10</v>
      </c>
      <c r="M92" s="173">
        <f>'Indicator Data'!C92/HLOOKUP('Indicator Data'!$C$3,'Population Data'!$C$3:$M$194,ROW()-4,FALSE)</f>
        <v>2.5333160696585218E-4</v>
      </c>
      <c r="N92" s="173">
        <f>'Indicator Data'!D92/HLOOKUP('Indicator Data'!$D$3,'Population Data'!$C$3:$M$194,ROW()-4,FALSE)</f>
        <v>0</v>
      </c>
      <c r="O92" s="245">
        <f>'Indicator Data'!E92/HLOOKUP('Indicator Data'!$E$3,'Population Data'!$C$3:$M$194,ROW()-4,FALSE)</f>
        <v>1.2067215281809538E-3</v>
      </c>
      <c r="P92" s="173">
        <f>'Indicator Data'!F92/HLOOKUP('Indicator Data'!$F$3,'Population Data'!$C$3:$M$194,ROW()-4,FALSE)</f>
        <v>1.2546654476459071E-7</v>
      </c>
      <c r="Q92" s="173">
        <f>'Indicator Data'!G92/HLOOKUP('Indicator Data'!$G$3,'Population Data'!$C$3:$M$194,ROW()-4,FALSE)</f>
        <v>0</v>
      </c>
      <c r="R92" s="173">
        <f>'Indicator Data'!H92/HLOOKUP('Indicator Data'!$H$3,'Population Data'!$C$3:$M$194,ROW()-4,FALSE)</f>
        <v>0</v>
      </c>
      <c r="S92" s="173">
        <f>'Indicator Data'!I92/HLOOKUP('Indicator Data'!$I$3,'Population Data'!$C$3:$M$194,ROW()-4,FALSE)</f>
        <v>2.6736075216941151E-5</v>
      </c>
      <c r="T92" s="173">
        <f>'Indicator Data'!J92/HLOOKUP('Indicator Date'!$J90,'Population Data'!$C$3:$M$194,ROW()-4,FALSE)</f>
        <v>2.9612028924419199E-2</v>
      </c>
      <c r="U92" s="171">
        <f t="shared" si="87"/>
        <v>1.3</v>
      </c>
      <c r="V92" s="171">
        <f t="shared" si="88"/>
        <v>0</v>
      </c>
      <c r="W92" s="172">
        <f t="shared" si="89"/>
        <v>0.7</v>
      </c>
      <c r="X92" s="172">
        <f t="shared" si="118"/>
        <v>4</v>
      </c>
      <c r="Y92" s="172">
        <f t="shared" si="119"/>
        <v>2.2999999999999998</v>
      </c>
      <c r="Z92" s="171">
        <f t="shared" si="90"/>
        <v>0</v>
      </c>
      <c r="AA92" s="171">
        <f t="shared" si="90"/>
        <v>0</v>
      </c>
      <c r="AB92" s="171">
        <f t="shared" si="91"/>
        <v>0</v>
      </c>
      <c r="AC92" s="172">
        <f t="shared" si="120"/>
        <v>0.7</v>
      </c>
      <c r="AD92" s="172">
        <f t="shared" si="121"/>
        <v>9.9</v>
      </c>
      <c r="AE92" s="171">
        <f>ROUND(IF('Indicator Data'!K92=0,0,IF('Indicator Data'!K92&gt;AE$3,10,IF('Indicator Data'!K92&lt;AE$4,0,10-(AE$3-'Indicator Data'!K92)/(AE$3-AE$4)*10))),1)</f>
        <v>10</v>
      </c>
      <c r="AF92" s="174">
        <f t="shared" si="92"/>
        <v>4.2</v>
      </c>
      <c r="AG92" s="174">
        <f t="shared" si="93"/>
        <v>0.1</v>
      </c>
      <c r="AH92" s="172">
        <f t="shared" si="94"/>
        <v>0</v>
      </c>
      <c r="AI92" s="172">
        <f t="shared" si="95"/>
        <v>0</v>
      </c>
      <c r="AJ92" s="174">
        <f t="shared" si="96"/>
        <v>0</v>
      </c>
      <c r="AK92" s="172">
        <f t="shared" si="97"/>
        <v>10</v>
      </c>
      <c r="AL92" s="175">
        <f t="shared" si="98"/>
        <v>2.8</v>
      </c>
      <c r="AM92" s="175">
        <f t="shared" si="99"/>
        <v>5.0999999999999996</v>
      </c>
      <c r="AN92" s="175">
        <f t="shared" si="100"/>
        <v>3.2</v>
      </c>
      <c r="AO92" s="175">
        <f t="shared" si="101"/>
        <v>0</v>
      </c>
      <c r="AP92" s="175">
        <f t="shared" si="102"/>
        <v>2.7</v>
      </c>
      <c r="AQ92" s="174">
        <f t="shared" si="103"/>
        <v>10</v>
      </c>
      <c r="AR92" s="174">
        <f>IF('Indicator Data'!L92="No data","x",IF('Indicator Data'!BW92&lt;1000,"x",ROUND((IF('Indicator Data'!L92&gt;AR$3,10,IF('Indicator Data'!L92&lt;AR$4,0,10-(AR$3-'Indicator Data'!L92)/(AR$3-AR$4)*10))),1)))</f>
        <v>3.3</v>
      </c>
      <c r="AS92" s="175">
        <f t="shared" si="104"/>
        <v>6.7</v>
      </c>
      <c r="AT92" s="176">
        <f>IF('Indicator Data'!M92="No data","x",ROUND(IF('Indicator Data'!M92=0,0,IF(LOG('Indicator Data'!M92)&gt;AT$3,10,IF(LOG('Indicator Data'!M92)&lt;AT$4,0,10-(AT$3-LOG('Indicator Data'!M92))/(AT$3-AT$4)*10))),1))</f>
        <v>9.1999999999999993</v>
      </c>
      <c r="AU92" s="246">
        <f>IF(AT92="x","x",'Indicator Data'!M92/HLOOKUP('Indicator Data'!$M$3,'Population Data'!$C$3:$M$194,ROW()-4,FALSE))</f>
        <v>0.47387836563260022</v>
      </c>
      <c r="AV92" s="176">
        <f t="shared" si="105"/>
        <v>5.3</v>
      </c>
      <c r="AW92" s="172">
        <f t="shared" si="122"/>
        <v>7.8</v>
      </c>
      <c r="AX92" s="176">
        <f>IF('Indicator Data'!N92="No data","x",ROUND(IF('Indicator Data'!N92=0,0,IF(LOG('Indicator Data'!N92)&gt;AX$3,10,IF(LOG('Indicator Data'!N92)&lt;AX$4,0,10-(AX$3-LOG('Indicator Data'!N92))/(AX$3-AX$4)*10))),1))</f>
        <v>0</v>
      </c>
      <c r="AY92" s="246">
        <f>IF(AX92="x","x",'Indicator Data'!N92/HLOOKUP('Indicator Data'!$N$3,'Population Data'!$C$3:$M$194,ROW()-4,FALSE))</f>
        <v>2.4647601389014077E-8</v>
      </c>
      <c r="AZ92" s="176">
        <f t="shared" si="106"/>
        <v>0</v>
      </c>
      <c r="BA92" s="172">
        <f t="shared" si="123"/>
        <v>0</v>
      </c>
      <c r="BB92" s="176">
        <f>IF('Indicator Data'!O92="No data","x",ROUND(IF('Indicator Data'!O92=0,0,IF(LOG('Indicator Data'!O92)&gt;BB$3,10,IF(LOG('Indicator Data'!O92)&lt;BB$4,0,10-(BB$3-LOG('Indicator Data'!O92))/(BB$3-BB$4)*10))),1))</f>
        <v>0</v>
      </c>
      <c r="BC92" s="246">
        <f>IF(BB92="x","x",'Indicator Data'!O92/HLOOKUP('Indicator Data'!$O$3,'Population Data'!$C$3:$M$194,ROW()-4,FALSE))</f>
        <v>0</v>
      </c>
      <c r="BD92" s="176">
        <f t="shared" si="107"/>
        <v>0</v>
      </c>
      <c r="BE92" s="172">
        <f t="shared" si="124"/>
        <v>0</v>
      </c>
      <c r="BF92" s="176">
        <f>IF('Indicator Data'!P92="No data","x",ROUND(IF('Indicator Data'!P92=0,0,IF(LOG('Indicator Data'!P92)&gt;BF$3,10,IF(LOG('Indicator Data'!P92)&lt;BF$4,0,10-(BF$3-LOG('Indicator Data'!P92))/(BF$3-BF$4)*10))),1))</f>
        <v>10</v>
      </c>
      <c r="BG92" s="246">
        <f>IF(BF92="x","x",'Indicator Data'!P92/HLOOKUP('Indicator Data'!$P$3,'Population Data'!$C$3:$M$194,ROW()-4,FALSE))</f>
        <v>0.17912553824945024</v>
      </c>
      <c r="BH92" s="176">
        <f t="shared" si="125"/>
        <v>8.5</v>
      </c>
      <c r="BI92" s="172">
        <f t="shared" si="126"/>
        <v>9.4</v>
      </c>
      <c r="BJ92" s="174">
        <f t="shared" si="127"/>
        <v>6</v>
      </c>
      <c r="BK92" s="176">
        <f>ROUND(IF('Indicator Data'!Q92=0,0,IF(LOG('Indicator Data'!Q92)&gt;BK$3,10,IF(LOG('Indicator Data'!Q92)&lt;BK$4,0,10-(BK$3-LOG('Indicator Data'!Q92))/(BK$3-BK$4)*10))),1)</f>
        <v>9.6</v>
      </c>
      <c r="BL92" s="224">
        <f>IF(BK92="x","x",'Indicator Data'!Q92/HLOOKUP('Indicator Data'!$Q$3,'Population Data'!$C$3:$M$194,ROW()-4,FALSE))</f>
        <v>1.0000000355852701</v>
      </c>
      <c r="BM92" s="176">
        <f t="shared" si="108"/>
        <v>10</v>
      </c>
      <c r="BN92" s="172">
        <f t="shared" si="109"/>
        <v>9.8000000000000007</v>
      </c>
      <c r="BO92" s="176">
        <f>ROUND(IF('Indicator Data'!S92=0,0,IF(LOG('Indicator Data'!S92)&gt;BO$3,10,IF(LOG('Indicator Data'!S92)&lt;BO$4,0,10-(BO$3-LOG('Indicator Data'!S92))/(BO$3-BO$4)*10))),1)</f>
        <v>8.6999999999999993</v>
      </c>
      <c r="BP92" s="246">
        <f>IF(BO92="x","x",'Indicator Data'!S92/HLOOKUP('Indicator Data'!$S$3,'Population Data'!$C$3:$M$194,ROW()-4,FALSE))</f>
        <v>0.21956730802591959</v>
      </c>
      <c r="BQ92" s="176">
        <f t="shared" si="110"/>
        <v>2.4</v>
      </c>
      <c r="BR92" s="172">
        <f t="shared" si="128"/>
        <v>6.5</v>
      </c>
      <c r="BS92" s="176">
        <f>ROUND(IF('Indicator Data'!T92=0,0,IF(LOG('Indicator Data'!T92)&gt;BS$3,10,IF(LOG('Indicator Data'!T92)&lt;BS$4,0,10-(BS$3-LOG('Indicator Data'!T92))/(BS$3-BS$4)*10))),1)</f>
        <v>9.3000000000000007</v>
      </c>
      <c r="BT92" s="173">
        <f>IF('Indicator Data'!T92/HLOOKUP('Indicator Data'!$T$3,'Population Data'!$C$3:$M$194,ROW()-4,FALSE)&gt;1,1,'Indicator Data'!T92/HLOOKUP('Indicator Data'!$T$3,'Population Data'!$C$3:$M$194,ROW()-4,FALSE))</f>
        <v>0.5372516748652163</v>
      </c>
      <c r="BU92" s="176">
        <f t="shared" si="111"/>
        <v>5.4</v>
      </c>
      <c r="BV92" s="172">
        <f t="shared" si="129"/>
        <v>7.9</v>
      </c>
      <c r="BW92" s="176">
        <f>ROUND(IF('Indicator Data'!U92=0,0,IF(LOG('Indicator Data'!U92)&gt;BW$3,10,IF(LOG('Indicator Data'!U92)&lt;BW$4,0,10-(BW$3-LOG('Indicator Data'!U92))/(BW$3-BW$4)*10))),1)</f>
        <v>9.1999999999999993</v>
      </c>
      <c r="BX92" s="246">
        <f>IF(BW92="x","x",'Indicator Data'!U92/HLOOKUP('Indicator Data'!$U$3,'Population Data'!$C$3:$M$194,ROW()-4,FALSE))</f>
        <v>0.48375438121396658</v>
      </c>
      <c r="BY92" s="176">
        <f t="shared" si="112"/>
        <v>4.8</v>
      </c>
      <c r="BZ92" s="172">
        <f t="shared" si="130"/>
        <v>7.6</v>
      </c>
      <c r="CA92" s="174">
        <f t="shared" si="113"/>
        <v>8.1999999999999993</v>
      </c>
      <c r="CB92" s="176">
        <f>IF('Indicator Data'!BN92="No data","x",ROUND(IF('Indicator Data'!BN92&gt;CB$3,0,IF('Indicator Data'!BN92&lt;CB$4,10,(CB$3-'Indicator Data'!BN92)/(CB$3-CB$4)*10)),1))</f>
        <v>7.1</v>
      </c>
      <c r="CC92" s="176">
        <f>IF('Indicator Data'!BO92="No data","x",ROUND(IF('Indicator Data'!BO92&gt;CC$3,0,IF('Indicator Data'!BO92&lt;CC$4,10,(CC$3-'Indicator Data'!BO92)/(CC$3-CC$4)*10)),1))</f>
        <v>6.2</v>
      </c>
      <c r="CD92" s="176">
        <f>IF('Indicator Data'!AA92="No data","x",ROUND(IF('Indicator Data'!AA92&gt;CD$3,0,IF('Indicator Data'!AA92&lt;CD$4,10,(CD$3-'Indicator Data'!AA92)/(CD$3-CD$4)*10)),1))</f>
        <v>6.2</v>
      </c>
      <c r="CE92" s="172">
        <f t="shared" si="114"/>
        <v>6.5</v>
      </c>
      <c r="CF92" s="176">
        <f>IF('Indicator Data'!V92="No data","x",ROUND(IF(LOG('Indicator Data'!V92)&gt;CF$3,10,IF(LOG('Indicator Data'!V92)&lt;CF$4,0,10-(CF$3-LOG('Indicator Data'!V92))/(CF$3-CF$4)*10)),1))</f>
        <v>6.6</v>
      </c>
      <c r="CG92" s="176">
        <f>IF('Indicator Data'!W92="No data","x",ROUND(IF('Indicator Data'!W92&gt;CG$3,10,IF('Indicator Data'!W92&lt;CG$4,0,10-(CG$3-'Indicator Data'!W92)/(CG$3-CG$4)*10)),1))</f>
        <v>7.5</v>
      </c>
      <c r="CH92" s="176">
        <f>IF('Indicator Data'!X92="No data","x",ROUND(IF('Indicator Data'!X92&gt;CH$3,10,IF('Indicator Data'!X92&lt;CH$4,0,10-(CH$3-'Indicator Data'!X92)/(CH$3-CH$4)*10)),1))</f>
        <v>3</v>
      </c>
      <c r="CI92" s="176">
        <f>IF('Indicator Data'!Y92="No data","x",ROUND(IF('Indicator Data'!Y92&gt;CI$3,10,IF('Indicator Data'!Y92&lt;CI$4,0,10-(CI$3-'Indicator Data'!Y92)/(CI$3-CI$4)*10)),1))</f>
        <v>4.4000000000000004</v>
      </c>
      <c r="CJ92" s="172">
        <f t="shared" si="131"/>
        <v>5.4</v>
      </c>
      <c r="CK92" s="174">
        <f t="shared" si="132"/>
        <v>5.8</v>
      </c>
      <c r="CL92" s="176">
        <f>IF('Indicator Data'!AD92="No data","x",ROUND(IF('Indicator Data'!AD92&gt;CL$3,10,IF('Indicator Data'!AD92&lt;CL$4,0,10-(CL$3-'Indicator Data'!AD92)/(CL$3-CL$4)*10)),1))</f>
        <v>4.5</v>
      </c>
      <c r="CM92" s="176">
        <f>IF('Indicator Data'!AE92="No data","x",ROUND(IF('Indicator Data'!AE92&gt;CM$3,10,IF('Indicator Data'!AE92&lt;CM$4,0,10-(CM$3-'Indicator Data'!AE92)/(CM$3-CM$4)*10)),1))</f>
        <v>5.0999999999999996</v>
      </c>
      <c r="CN92" s="172">
        <f t="shared" si="133"/>
        <v>5.2</v>
      </c>
      <c r="CO92" s="176">
        <f>IF('Indicator Data'!Z92="No data","x",ROUND(IF('Indicator Data'!Z92&gt;CO$3,10,IF('Indicator Data'!Z92&lt;CO$4,0,10-(CO$3-'Indicator Data'!Z92)/(CO$3-CO$4)*10)),1))</f>
        <v>2.2000000000000002</v>
      </c>
      <c r="CP92" s="172">
        <f t="shared" si="134"/>
        <v>5.4</v>
      </c>
      <c r="CQ92" s="246">
        <f>IF('Indicator Data'!AB92="No data","x",'Indicator Data'!AB92/HLOOKUP('Indicator Date'!$AB90,'Population Data'!$C$3:$M$194,ROW()-4,FALSE))</f>
        <v>1.0750039677055196E-4</v>
      </c>
      <c r="CR92" s="176">
        <f t="shared" si="115"/>
        <v>8.9</v>
      </c>
      <c r="CS92" s="176">
        <f>IF('Indicator Data'!AC92="No data","x",ROUND(IF('Indicator Data'!AC92&gt;CS$3,0,IF('Indicator Data'!AC92&lt;CS$4,10,(CS$3-'Indicator Data'!AC92)/(CS$3-CS$4)*10)),1))</f>
        <v>4</v>
      </c>
      <c r="CT92" s="172">
        <f t="shared" si="135"/>
        <v>6.5</v>
      </c>
      <c r="CU92" s="174">
        <f t="shared" si="136"/>
        <v>5.7</v>
      </c>
      <c r="CV92" s="175">
        <f t="shared" si="116"/>
        <v>6.6</v>
      </c>
      <c r="CW92" s="177">
        <f t="shared" si="117"/>
        <v>4.2</v>
      </c>
      <c r="CX92" s="175">
        <f>ROUND(IF('Indicator Data'!AF92=0,0,IF('Indicator Data'!AF92&gt;CX$3,10,IF('Indicator Data'!AF92&lt;CX$4,0,10-(CX$3-'Indicator Data'!AF92)/(CX$3-CX$4)*10))),1)</f>
        <v>9.3000000000000007</v>
      </c>
      <c r="CY92" s="175">
        <f>(ROUND(IF('Indicator Data'!AG92=0,0,IF(LOG('Indicator Data'!AG92)&gt;CY$3,10,IF(LOG('Indicator Data'!AG92)&lt;CY$4,0,10-(CY$3-LOG('Indicator Data'!AG92))/(CY$3-CY$4)*10))),1))</f>
        <v>6.7</v>
      </c>
      <c r="CZ92" s="177">
        <f t="shared" si="137"/>
        <v>8.3000000000000007</v>
      </c>
      <c r="DA92" s="11"/>
      <c r="DB92" s="22"/>
    </row>
    <row r="93" spans="1:106">
      <c r="A93" s="179" t="str">
        <f>'Indicator Data'!A93</f>
        <v>Kiribati</v>
      </c>
      <c r="B93" s="180" t="str">
        <f>'Indicator Data'!B93</f>
        <v>KIR</v>
      </c>
      <c r="C93" s="178">
        <f>ROUND(IF('Indicator Data'!C93=0,0.1,IF(LOG('Indicator Data'!C93)&gt;C$3,10,IF(LOG('Indicator Data'!C93)&lt;C$4,0,10-(C$3-LOG('Indicator Data'!C93))/(C$3-C$4)*10))),1)</f>
        <v>0.1</v>
      </c>
      <c r="D93" s="171">
        <f>ROUND(IF('Indicator Data'!D93=0,0.1,IF(LOG('Indicator Data'!D93)&gt;D$3,10,IF(LOG('Indicator Data'!D93)&lt;D$4,0,10-(D$3-LOG('Indicator Data'!D93))/(D$3-D$4)*10))),1)</f>
        <v>0.1</v>
      </c>
      <c r="E93" s="172">
        <f t="shared" si="85"/>
        <v>0.1</v>
      </c>
      <c r="F93" s="172">
        <f>(ROUND(IF('Indicator Data'!E93=0,0,IF(LOG('Indicator Data'!E93)&gt;F$3,10,IF(LOG('Indicator Data'!E93)&lt;F$4,0,10-(F$3-LOG('Indicator Data'!E93))/(F$3-F$4)*10))),1))</f>
        <v>0</v>
      </c>
      <c r="G93" s="172">
        <f>ROUND(IF('Indicator Data'!F93=0,0,IF(LOG('Indicator Data'!F93)&gt;G$3,10,IF(LOG('Indicator Data'!F93)&lt;G$4,0,10-(G$3-LOG('Indicator Data'!F93))/(G$3-G$4)*10))),1)</f>
        <v>4.2</v>
      </c>
      <c r="H93" s="171">
        <f>ROUND(IF('Indicator Data'!G93=0,0,IF(LOG('Indicator Data'!G93)&gt;H$3,10,IF(LOG('Indicator Data'!G93)&lt;H$4,0,10-(H$3-LOG('Indicator Data'!G93))/(H$3-H$4)*10))),1)</f>
        <v>0</v>
      </c>
      <c r="I93" s="171">
        <f>ROUND(IF('Indicator Data'!H93=0,0,IF(LOG('Indicator Data'!H93)&gt;I$3,10,IF(LOG('Indicator Data'!H93)&lt;I$4,0,10-(I$3-LOG('Indicator Data'!H93))/(I$3-I$4)*10))),1)</f>
        <v>0</v>
      </c>
      <c r="J93" s="171">
        <f t="shared" si="86"/>
        <v>0</v>
      </c>
      <c r="K93" s="171">
        <f>ROUND(IF('Indicator Data'!I93=0,0,IF(LOG('Indicator Data'!I93)&gt;K$3,10,IF(LOG('Indicator Data'!I93)&lt;K$4,0,10-(K$3-LOG('Indicator Data'!I93))/(K$3-K$4)*10))),1)</f>
        <v>5.5</v>
      </c>
      <c r="L93" s="172">
        <f>ROUND(IF('Indicator Data'!J93=0,0,IF(LOG('Indicator Data'!J93)&gt;L$3,10,IF(LOG('Indicator Data'!J93)&lt;L$4,0,10-(L$3-LOG('Indicator Data'!J93))/(L$3-L$4)*10))),1)</f>
        <v>6</v>
      </c>
      <c r="M93" s="173">
        <f>'Indicator Data'!C93/HLOOKUP('Indicator Data'!$C$3,'Population Data'!$C$3:$M$194,ROW()-4,FALSE)</f>
        <v>0</v>
      </c>
      <c r="N93" s="173">
        <f>'Indicator Data'!D93/HLOOKUP('Indicator Data'!$D$3,'Population Data'!$C$3:$M$194,ROW()-4,FALSE)</f>
        <v>0</v>
      </c>
      <c r="O93" s="245">
        <f>'Indicator Data'!E93/HLOOKUP('Indicator Data'!$E$3,'Population Data'!$C$3:$M$194,ROW()-4,FALSE)</f>
        <v>0</v>
      </c>
      <c r="P93" s="173">
        <f>'Indicator Data'!F93/HLOOKUP('Indicator Data'!$F$3,'Population Data'!$C$3:$M$194,ROW()-4,FALSE)</f>
        <v>6.9677308608445592E-5</v>
      </c>
      <c r="Q93" s="173">
        <f>'Indicator Data'!G93/HLOOKUP('Indicator Data'!$G$3,'Population Data'!$C$3:$M$194,ROW()-4,FALSE)</f>
        <v>0</v>
      </c>
      <c r="R93" s="173">
        <f>'Indicator Data'!H93/HLOOKUP('Indicator Data'!$H$3,'Population Data'!$C$3:$M$194,ROW()-4,FALSE)</f>
        <v>0</v>
      </c>
      <c r="S93" s="173">
        <f>'Indicator Data'!I93/HLOOKUP('Indicator Data'!$I$3,'Population Data'!$C$3:$M$194,ROW()-4,FALSE)</f>
        <v>3.7440770232408681E-2</v>
      </c>
      <c r="T93" s="173">
        <f>'Indicator Data'!J93/HLOOKUP('Indicator Date'!$J91,'Population Data'!$C$3:$M$194,ROW()-4,FALSE)</f>
        <v>1.7677865103157709E-2</v>
      </c>
      <c r="U93" s="171">
        <f t="shared" si="87"/>
        <v>0</v>
      </c>
      <c r="V93" s="171">
        <f t="shared" si="88"/>
        <v>0</v>
      </c>
      <c r="W93" s="172">
        <f t="shared" si="89"/>
        <v>0</v>
      </c>
      <c r="X93" s="172">
        <f t="shared" si="118"/>
        <v>0</v>
      </c>
      <c r="Y93" s="172">
        <f t="shared" si="119"/>
        <v>9.4</v>
      </c>
      <c r="Z93" s="171">
        <f t="shared" si="90"/>
        <v>0</v>
      </c>
      <c r="AA93" s="171">
        <f t="shared" si="90"/>
        <v>0</v>
      </c>
      <c r="AB93" s="171">
        <f t="shared" si="91"/>
        <v>0</v>
      </c>
      <c r="AC93" s="172">
        <f t="shared" si="120"/>
        <v>9.8000000000000007</v>
      </c>
      <c r="AD93" s="172">
        <f t="shared" si="121"/>
        <v>5.9</v>
      </c>
      <c r="AE93" s="171">
        <f>ROUND(IF('Indicator Data'!K93=0,0,IF('Indicator Data'!K93&gt;AE$3,10,IF('Indicator Data'!K93&lt;AE$4,0,10-(AE$3-'Indicator Data'!K93)/(AE$3-AE$4)*10))),1)</f>
        <v>1</v>
      </c>
      <c r="AF93" s="174">
        <f t="shared" si="92"/>
        <v>0.1</v>
      </c>
      <c r="AG93" s="174">
        <f t="shared" si="93"/>
        <v>0.1</v>
      </c>
      <c r="AH93" s="172">
        <f t="shared" si="94"/>
        <v>0</v>
      </c>
      <c r="AI93" s="172">
        <f t="shared" si="95"/>
        <v>0</v>
      </c>
      <c r="AJ93" s="174">
        <f t="shared" si="96"/>
        <v>0</v>
      </c>
      <c r="AK93" s="172">
        <f t="shared" si="97"/>
        <v>6</v>
      </c>
      <c r="AL93" s="175">
        <f t="shared" si="98"/>
        <v>0.1</v>
      </c>
      <c r="AM93" s="175">
        <f t="shared" si="99"/>
        <v>0</v>
      </c>
      <c r="AN93" s="175">
        <f t="shared" si="100"/>
        <v>7.7</v>
      </c>
      <c r="AO93" s="175">
        <f t="shared" si="101"/>
        <v>0</v>
      </c>
      <c r="AP93" s="175">
        <f t="shared" si="102"/>
        <v>8.4</v>
      </c>
      <c r="AQ93" s="174">
        <f t="shared" si="103"/>
        <v>3.5</v>
      </c>
      <c r="AR93" s="174" t="str">
        <f>IF('Indicator Data'!L93="No data","x",IF('Indicator Data'!BW93&lt;1000,"x",ROUND((IF('Indicator Data'!L93&gt;AR$3,10,IF('Indicator Data'!L93&lt;AR$4,0,10-(AR$3-'Indicator Data'!L93)/(AR$3-AR$4)*10))),1)))</f>
        <v>x</v>
      </c>
      <c r="AS93" s="175">
        <f t="shared" si="104"/>
        <v>3.5</v>
      </c>
      <c r="AT93" s="176" t="str">
        <f>IF('Indicator Data'!M93="No data","x",ROUND(IF('Indicator Data'!M93=0,0,IF(LOG('Indicator Data'!M93)&gt;AT$3,10,IF(LOG('Indicator Data'!M93)&lt;AT$4,0,10-(AT$3-LOG('Indicator Data'!M93))/(AT$3-AT$4)*10))),1))</f>
        <v>x</v>
      </c>
      <c r="AU93" s="246" t="str">
        <f>IF(AT93="x","x",'Indicator Data'!M93/HLOOKUP('Indicator Data'!$M$3,'Population Data'!$C$3:$M$194,ROW()-4,FALSE))</f>
        <v>x</v>
      </c>
      <c r="AV93" s="176" t="str">
        <f t="shared" si="105"/>
        <v>x</v>
      </c>
      <c r="AW93" s="172" t="str">
        <f t="shared" si="122"/>
        <v>x</v>
      </c>
      <c r="AX93" s="176" t="str">
        <f>IF('Indicator Data'!N93="No data","x",ROUND(IF('Indicator Data'!N93=0,0,IF(LOG('Indicator Data'!N93)&gt;AX$3,10,IF(LOG('Indicator Data'!N93)&lt;AX$4,0,10-(AX$3-LOG('Indicator Data'!N93))/(AX$3-AX$4)*10))),1))</f>
        <v>x</v>
      </c>
      <c r="AY93" s="246" t="str">
        <f>IF(AX93="x","x",'Indicator Data'!N93/HLOOKUP('Indicator Data'!$N$3,'Population Data'!$C$3:$M$194,ROW()-4,FALSE))</f>
        <v>x</v>
      </c>
      <c r="AZ93" s="176" t="str">
        <f t="shared" si="106"/>
        <v>x</v>
      </c>
      <c r="BA93" s="172" t="str">
        <f t="shared" si="123"/>
        <v>x</v>
      </c>
      <c r="BB93" s="176" t="str">
        <f>IF('Indicator Data'!O93="No data","x",ROUND(IF('Indicator Data'!O93=0,0,IF(LOG('Indicator Data'!O93)&gt;BB$3,10,IF(LOG('Indicator Data'!O93)&lt;BB$4,0,10-(BB$3-LOG('Indicator Data'!O93))/(BB$3-BB$4)*10))),1))</f>
        <v>x</v>
      </c>
      <c r="BC93" s="246" t="str">
        <f>IF(BB93="x","x",'Indicator Data'!O93/HLOOKUP('Indicator Data'!$O$3,'Population Data'!$C$3:$M$194,ROW()-4,FALSE))</f>
        <v>x</v>
      </c>
      <c r="BD93" s="176" t="str">
        <f t="shared" si="107"/>
        <v>x</v>
      </c>
      <c r="BE93" s="172" t="str">
        <f t="shared" si="124"/>
        <v>x</v>
      </c>
      <c r="BF93" s="176" t="str">
        <f>IF('Indicator Data'!P93="No data","x",ROUND(IF('Indicator Data'!P93=0,0,IF(LOG('Indicator Data'!P93)&gt;BF$3,10,IF(LOG('Indicator Data'!P93)&lt;BF$4,0,10-(BF$3-LOG('Indicator Data'!P93))/(BF$3-BF$4)*10))),1))</f>
        <v>x</v>
      </c>
      <c r="BG93" s="246" t="str">
        <f>IF(BF93="x","x",'Indicator Data'!P93/HLOOKUP('Indicator Data'!$P$3,'Population Data'!$C$3:$M$194,ROW()-4,FALSE))</f>
        <v>x</v>
      </c>
      <c r="BH93" s="176" t="str">
        <f t="shared" si="125"/>
        <v>x</v>
      </c>
      <c r="BI93" s="172" t="str">
        <f t="shared" si="126"/>
        <v>x</v>
      </c>
      <c r="BJ93" s="174" t="str">
        <f t="shared" si="127"/>
        <v>x</v>
      </c>
      <c r="BK93" s="176">
        <f>ROUND(IF('Indicator Data'!Q93=0,0,IF(LOG('Indicator Data'!Q93)&gt;BK$3,10,IF(LOG('Indicator Data'!Q93)&lt;BK$4,0,10-(BK$3-LOG('Indicator Data'!Q93))/(BK$3-BK$4)*10))),1)</f>
        <v>0</v>
      </c>
      <c r="BL93" s="224">
        <f>IF(BK93="x","x",'Indicator Data'!Q93/HLOOKUP('Indicator Data'!$Q$3,'Population Data'!$C$3:$M$194,ROW()-4,FALSE))</f>
        <v>0</v>
      </c>
      <c r="BM93" s="176">
        <f t="shared" si="108"/>
        <v>0</v>
      </c>
      <c r="BN93" s="172">
        <f t="shared" si="109"/>
        <v>0</v>
      </c>
      <c r="BO93" s="176">
        <f>ROUND(IF('Indicator Data'!S93=0,0,IF(LOG('Indicator Data'!S93)&gt;BO$3,10,IF(LOG('Indicator Data'!S93)&lt;BO$4,0,10-(BO$3-LOG('Indicator Data'!S93))/(BO$3-BO$4)*10))),1)</f>
        <v>0</v>
      </c>
      <c r="BP93" s="246">
        <f>IF(BO93="x","x",'Indicator Data'!S93/HLOOKUP('Indicator Data'!$S$3,'Population Data'!$C$3:$M$194,ROW()-4,FALSE))</f>
        <v>0</v>
      </c>
      <c r="BQ93" s="176">
        <f t="shared" si="110"/>
        <v>0</v>
      </c>
      <c r="BR93" s="172">
        <f t="shared" si="128"/>
        <v>0</v>
      </c>
      <c r="BS93" s="176">
        <f>ROUND(IF('Indicator Data'!T93=0,0,IF(LOG('Indicator Data'!T93)&gt;BS$3,10,IF(LOG('Indicator Data'!T93)&lt;BS$4,0,10-(BS$3-LOG('Indicator Data'!T93))/(BS$3-BS$4)*10))),1)</f>
        <v>5</v>
      </c>
      <c r="BT93" s="173">
        <f>IF('Indicator Data'!T93/HLOOKUP('Indicator Data'!$T$3,'Population Data'!$C$3:$M$194,ROW()-4,FALSE)&gt;1,1,'Indicator Data'!T93/HLOOKUP('Indicator Data'!$T$3,'Population Data'!$C$3:$M$194,ROW()-4,FALSE))</f>
        <v>0.24926940698128355</v>
      </c>
      <c r="BU93" s="176">
        <f t="shared" si="111"/>
        <v>2.5</v>
      </c>
      <c r="BV93" s="172">
        <f t="shared" si="129"/>
        <v>3.9</v>
      </c>
      <c r="BW93" s="176">
        <f>ROUND(IF('Indicator Data'!U93=0,0,IF(LOG('Indicator Data'!U93)&gt;BW$3,10,IF(LOG('Indicator Data'!U93)&lt;BW$4,0,10-(BW$3-LOG('Indicator Data'!U93))/(BW$3-BW$4)*10))),1)</f>
        <v>5.3</v>
      </c>
      <c r="BX93" s="246">
        <f>IF(BW93="x","x",'Indicator Data'!U93/HLOOKUP('Indicator Data'!$U$3,'Population Data'!$C$3:$M$194,ROW()-4,FALSE))</f>
        <v>0.39897802144177724</v>
      </c>
      <c r="BY93" s="176">
        <f t="shared" si="112"/>
        <v>4</v>
      </c>
      <c r="BZ93" s="172">
        <f t="shared" si="130"/>
        <v>4.7</v>
      </c>
      <c r="CA93" s="174">
        <f t="shared" si="113"/>
        <v>2.4</v>
      </c>
      <c r="CB93" s="176">
        <f>IF('Indicator Data'!BN93="No data","x",ROUND(IF('Indicator Data'!BN93&gt;CB$3,0,IF('Indicator Data'!BN93&lt;CB$4,10,(CB$3-'Indicator Data'!BN93)/(CB$3-CB$4)*10)),1))</f>
        <v>6.1</v>
      </c>
      <c r="CC93" s="176">
        <f>IF('Indicator Data'!BO93="No data","x",ROUND(IF('Indicator Data'!BO93&gt;CC$3,0,IF('Indicator Data'!BO93&lt;CC$4,10,(CC$3-'Indicator Data'!BO93)/(CC$3-CC$4)*10)),1))</f>
        <v>4.0999999999999996</v>
      </c>
      <c r="CD93" s="176">
        <f>IF('Indicator Data'!AA93="No data","x",ROUND(IF('Indicator Data'!AA93&gt;CD$3,0,IF('Indicator Data'!AA93&lt;CD$4,10,(CD$3-'Indicator Data'!AA93)/(CD$3-CD$4)*10)),1))</f>
        <v>4.4000000000000004</v>
      </c>
      <c r="CE93" s="172">
        <f t="shared" si="114"/>
        <v>4.9000000000000004</v>
      </c>
      <c r="CF93" s="176">
        <f>IF('Indicator Data'!V93="No data","x",ROUND(IF(LOG('Indicator Data'!V93)&gt;CF$3,10,IF(LOG('Indicator Data'!V93)&lt;CF$4,0,10-(CF$3-LOG('Indicator Data'!V93))/(CF$3-CF$4)*10)),1))</f>
        <v>7.3</v>
      </c>
      <c r="CG93" s="176">
        <f>IF('Indicator Data'!W93="No data","x",ROUND(IF('Indicator Data'!W93&gt;CG$3,10,IF('Indicator Data'!W93&lt;CG$4,0,10-(CG$3-'Indicator Data'!W93)/(CG$3-CG$4)*10)),1))</f>
        <v>5.9</v>
      </c>
      <c r="CH93" s="176">
        <f>IF('Indicator Data'!X93="No data","x",ROUND(IF('Indicator Data'!X93&gt;CH$3,10,IF('Indicator Data'!X93&lt;CH$4,0,10-(CH$3-'Indicator Data'!X93)/(CH$3-CH$4)*10)),1))</f>
        <v>5.8</v>
      </c>
      <c r="CI93" s="176">
        <f>IF('Indicator Data'!Y93="No data","x",ROUND(IF('Indicator Data'!Y93&gt;CI$3,10,IF('Indicator Data'!Y93&lt;CI$4,0,10-(CI$3-'Indicator Data'!Y93)/(CI$3-CI$4)*10)),1))</f>
        <v>9.8000000000000007</v>
      </c>
      <c r="CJ93" s="172">
        <f t="shared" si="131"/>
        <v>7.2</v>
      </c>
      <c r="CK93" s="174">
        <f t="shared" si="132"/>
        <v>6.4</v>
      </c>
      <c r="CL93" s="176">
        <f>IF('Indicator Data'!AD93="No data","x",ROUND(IF('Indicator Data'!AD93&gt;CL$3,10,IF('Indicator Data'!AD93&lt;CL$4,0,10-(CL$3-'Indicator Data'!AD93)/(CL$3-CL$4)*10)),1))</f>
        <v>0.7</v>
      </c>
      <c r="CM93" s="176">
        <f>IF('Indicator Data'!AE93="No data","x",ROUND(IF('Indicator Data'!AE93&gt;CM$3,10,IF('Indicator Data'!AE93&lt;CM$4,0,10-(CM$3-'Indicator Data'!AE93)/(CM$3-CM$4)*10)),1))</f>
        <v>4.7</v>
      </c>
      <c r="CN93" s="172">
        <f t="shared" si="133"/>
        <v>5.7</v>
      </c>
      <c r="CO93" s="176">
        <f>IF('Indicator Data'!Z93="No data","x",ROUND(IF('Indicator Data'!Z93&gt;CO$3,10,IF('Indicator Data'!Z93&lt;CO$4,0,10-(CO$3-'Indicator Data'!Z93)/(CO$3-CO$4)*10)),1))</f>
        <v>10</v>
      </c>
      <c r="CP93" s="172">
        <f t="shared" si="134"/>
        <v>6.2</v>
      </c>
      <c r="CQ93" s="246">
        <f>IF('Indicator Data'!AB93="No data","x",'Indicator Data'!AB93/HLOOKUP('Indicator Date'!$AB91,'Population Data'!$C$3:$M$194,ROW()-4,FALSE))</f>
        <v>6.9574292298995525E-4</v>
      </c>
      <c r="CR93" s="176">
        <f t="shared" si="115"/>
        <v>3</v>
      </c>
      <c r="CS93" s="176">
        <f>IF('Indicator Data'!AC93="No data","x",ROUND(IF('Indicator Data'!AC93&gt;CS$3,0,IF('Indicator Data'!AC93&lt;CS$4,10,(CS$3-'Indicator Data'!AC93)/(CS$3-CS$4)*10)),1))</f>
        <v>2</v>
      </c>
      <c r="CT93" s="172">
        <f t="shared" si="135"/>
        <v>2.5</v>
      </c>
      <c r="CU93" s="174">
        <f t="shared" si="136"/>
        <v>4.8</v>
      </c>
      <c r="CV93" s="175">
        <f t="shared" si="116"/>
        <v>4.7</v>
      </c>
      <c r="CW93" s="177">
        <f t="shared" si="117"/>
        <v>4.4000000000000004</v>
      </c>
      <c r="CX93" s="175">
        <f>ROUND(IF('Indicator Data'!AF93=0,0,IF('Indicator Data'!AF93&gt;CX$3,10,IF('Indicator Data'!AF93&lt;CX$4,0,10-(CX$3-'Indicator Data'!AF93)/(CX$3-CX$4)*10))),1)</f>
        <v>0</v>
      </c>
      <c r="CY93" s="175">
        <f>(ROUND(IF('Indicator Data'!AG93=0,0,IF(LOG('Indicator Data'!AG93)&gt;CY$3,10,IF(LOG('Indicator Data'!AG93)&lt;CY$4,0,10-(CY$3-LOG('Indicator Data'!AG93))/(CY$3-CY$4)*10))),1))</f>
        <v>0</v>
      </c>
      <c r="CZ93" s="177">
        <f t="shared" si="137"/>
        <v>0</v>
      </c>
      <c r="DA93" s="11"/>
      <c r="DB93" s="22"/>
    </row>
    <row r="94" spans="1:106">
      <c r="A94" s="179" t="str">
        <f>'Indicator Data'!A94</f>
        <v>Korea DPR</v>
      </c>
      <c r="B94" s="180" t="str">
        <f>'Indicator Data'!B94</f>
        <v>PRK</v>
      </c>
      <c r="C94" s="178">
        <f>ROUND(IF('Indicator Data'!C94=0,0.1,IF(LOG('Indicator Data'!C94)&gt;C$3,10,IF(LOG('Indicator Data'!C94)&lt;C$4,0,10-(C$3-LOG('Indicator Data'!C94))/(C$3-C$4)*10))),1)</f>
        <v>7.9</v>
      </c>
      <c r="D94" s="171">
        <f>ROUND(IF('Indicator Data'!D94=0,0.1,IF(LOG('Indicator Data'!D94)&gt;D$3,10,IF(LOG('Indicator Data'!D94)&lt;D$4,0,10-(D$3-LOG('Indicator Data'!D94))/(D$3-D$4)*10))),1)</f>
        <v>0.1</v>
      </c>
      <c r="E94" s="172">
        <f t="shared" si="85"/>
        <v>5.2</v>
      </c>
      <c r="F94" s="172">
        <f>(ROUND(IF('Indicator Data'!E94=0,0,IF(LOG('Indicator Data'!E94)&gt;F$3,10,IF(LOG('Indicator Data'!E94)&lt;F$4,0,10-(F$3-LOG('Indicator Data'!E94))/(F$3-F$4)*10))),1))</f>
        <v>6.7</v>
      </c>
      <c r="G94" s="172">
        <f>ROUND(IF('Indicator Data'!F94=0,0,IF(LOG('Indicator Data'!F94)&gt;G$3,10,IF(LOG('Indicator Data'!F94)&lt;G$4,0,10-(G$3-LOG('Indicator Data'!F94))/(G$3-G$4)*10))),1)</f>
        <v>1.5</v>
      </c>
      <c r="H94" s="171">
        <f>ROUND(IF('Indicator Data'!G94=0,0,IF(LOG('Indicator Data'!G94)&gt;H$3,10,IF(LOG('Indicator Data'!G94)&lt;H$4,0,10-(H$3-LOG('Indicator Data'!G94))/(H$3-H$4)*10))),1)</f>
        <v>10</v>
      </c>
      <c r="I94" s="171">
        <f>ROUND(IF('Indicator Data'!H94=0,0,IF(LOG('Indicator Data'!H94)&gt;I$3,10,IF(LOG('Indicator Data'!H94)&lt;I$4,0,10-(I$3-LOG('Indicator Data'!H94))/(I$3-I$4)*10))),1)</f>
        <v>0</v>
      </c>
      <c r="J94" s="171">
        <f t="shared" si="86"/>
        <v>7.6</v>
      </c>
      <c r="K94" s="171">
        <f>ROUND(IF('Indicator Data'!I94=0,0,IF(LOG('Indicator Data'!I94)&gt;K$3,10,IF(LOG('Indicator Data'!I94)&lt;K$4,0,10-(K$3-LOG('Indicator Data'!I94))/(K$3-K$4)*10))),1)</f>
        <v>7.3</v>
      </c>
      <c r="L94" s="172">
        <f>ROUND(IF('Indicator Data'!J94=0,0,IF(LOG('Indicator Data'!J94)&gt;L$3,10,IF(LOG('Indicator Data'!J94)&lt;L$4,0,10-(L$3-LOG('Indicator Data'!J94))/(L$3-L$4)*10))),1)</f>
        <v>10</v>
      </c>
      <c r="M94" s="173">
        <f>'Indicator Data'!C94/HLOOKUP('Indicator Data'!$C$3,'Population Data'!$C$3:$M$194,ROW()-4,FALSE)</f>
        <v>1.1885776140862141E-3</v>
      </c>
      <c r="N94" s="173">
        <f>'Indicator Data'!D94/HLOOKUP('Indicator Data'!$D$3,'Population Data'!$C$3:$M$194,ROW()-4,FALSE)</f>
        <v>0</v>
      </c>
      <c r="O94" s="245">
        <f>'Indicator Data'!E94/HLOOKUP('Indicator Data'!$E$3,'Population Data'!$C$3:$M$194,ROW()-4,FALSE)</f>
        <v>4.4631554214694677E-3</v>
      </c>
      <c r="P94" s="173">
        <f>'Indicator Data'!F94/HLOOKUP('Indicator Data'!$F$3,'Population Data'!$C$3:$M$194,ROW()-4,FALSE)</f>
        <v>2.2099798857939497E-8</v>
      </c>
      <c r="Q94" s="173">
        <f>'Indicator Data'!G94/HLOOKUP('Indicator Data'!$G$3,'Population Data'!$C$3:$M$194,ROW()-4,FALSE)</f>
        <v>4.4656569496896538E-2</v>
      </c>
      <c r="R94" s="173">
        <f>'Indicator Data'!H94/HLOOKUP('Indicator Data'!$H$3,'Population Data'!$C$3:$M$194,ROW()-4,FALSE)</f>
        <v>0</v>
      </c>
      <c r="S94" s="173">
        <f>'Indicator Data'!I94/HLOOKUP('Indicator Data'!$I$3,'Population Data'!$C$3:$M$194,ROW()-4,FALSE)</f>
        <v>1.0666386810094747E-3</v>
      </c>
      <c r="T94" s="173">
        <f>'Indicator Data'!J94/HLOOKUP('Indicator Date'!$J92,'Population Data'!$C$3:$M$194,ROW()-4,FALSE)</f>
        <v>3.3857328628819468E-2</v>
      </c>
      <c r="U94" s="171">
        <f t="shared" si="87"/>
        <v>5.9</v>
      </c>
      <c r="V94" s="171">
        <f t="shared" si="88"/>
        <v>0</v>
      </c>
      <c r="W94" s="172">
        <f t="shared" si="89"/>
        <v>3.5</v>
      </c>
      <c r="X94" s="172">
        <f t="shared" si="118"/>
        <v>6.2</v>
      </c>
      <c r="Y94" s="172">
        <f t="shared" si="119"/>
        <v>0.4</v>
      </c>
      <c r="Z94" s="171">
        <f t="shared" si="90"/>
        <v>5</v>
      </c>
      <c r="AA94" s="171">
        <f t="shared" si="90"/>
        <v>0</v>
      </c>
      <c r="AB94" s="171">
        <f t="shared" si="91"/>
        <v>2.9</v>
      </c>
      <c r="AC94" s="172">
        <f t="shared" si="120"/>
        <v>5.3</v>
      </c>
      <c r="AD94" s="172">
        <f t="shared" si="121"/>
        <v>10</v>
      </c>
      <c r="AE94" s="171">
        <f>ROUND(IF('Indicator Data'!K94=0,0,IF('Indicator Data'!K94&gt;AE$3,10,IF('Indicator Data'!K94&lt;AE$4,0,10-(AE$3-'Indicator Data'!K94)/(AE$3-AE$4)*10))),1)</f>
        <v>3.8</v>
      </c>
      <c r="AF94" s="174">
        <f t="shared" si="92"/>
        <v>6.9</v>
      </c>
      <c r="AG94" s="174">
        <f t="shared" si="93"/>
        <v>0.1</v>
      </c>
      <c r="AH94" s="172">
        <f t="shared" si="94"/>
        <v>7.5</v>
      </c>
      <c r="AI94" s="172">
        <f t="shared" si="95"/>
        <v>0</v>
      </c>
      <c r="AJ94" s="174">
        <f t="shared" si="96"/>
        <v>4.8</v>
      </c>
      <c r="AK94" s="172">
        <f t="shared" si="97"/>
        <v>10</v>
      </c>
      <c r="AL94" s="175">
        <f t="shared" si="98"/>
        <v>4.4000000000000004</v>
      </c>
      <c r="AM94" s="175">
        <f t="shared" si="99"/>
        <v>6.5</v>
      </c>
      <c r="AN94" s="175">
        <f t="shared" si="100"/>
        <v>1</v>
      </c>
      <c r="AO94" s="175">
        <f t="shared" si="101"/>
        <v>5.7</v>
      </c>
      <c r="AP94" s="175">
        <f t="shared" si="102"/>
        <v>6.4</v>
      </c>
      <c r="AQ94" s="174">
        <f t="shared" si="103"/>
        <v>6.9</v>
      </c>
      <c r="AR94" s="174">
        <f>IF('Indicator Data'!L94="No data","x",IF('Indicator Data'!BW94&lt;1000,"x",ROUND((IF('Indicator Data'!L94&gt;AR$3,10,IF('Indicator Data'!L94&lt;AR$4,0,10-(AR$3-'Indicator Data'!L94)/(AR$3-AR$4)*10))),1)))</f>
        <v>0.8</v>
      </c>
      <c r="AS94" s="175">
        <f t="shared" si="104"/>
        <v>3.9</v>
      </c>
      <c r="AT94" s="176">
        <f>IF('Indicator Data'!M94="No data","x",ROUND(IF('Indicator Data'!M94=0,0,IF(LOG('Indicator Data'!M94)&gt;AT$3,10,IF(LOG('Indicator Data'!M94)&lt;AT$4,0,10-(AT$3-LOG('Indicator Data'!M94))/(AT$3-AT$4)*10))),1))</f>
        <v>0</v>
      </c>
      <c r="AU94" s="246">
        <f>IF(AT94="x","x",'Indicator Data'!M94/HLOOKUP('Indicator Data'!$M$3,'Population Data'!$C$3:$M$194,ROW()-4,FALSE))</f>
        <v>0</v>
      </c>
      <c r="AV94" s="176">
        <f t="shared" si="105"/>
        <v>0</v>
      </c>
      <c r="AW94" s="172">
        <f t="shared" si="122"/>
        <v>0</v>
      </c>
      <c r="AX94" s="176" t="str">
        <f>IF('Indicator Data'!N94="No data","x",ROUND(IF('Indicator Data'!N94=0,0,IF(LOG('Indicator Data'!N94)&gt;AX$3,10,IF(LOG('Indicator Data'!N94)&lt;AX$4,0,10-(AX$3-LOG('Indicator Data'!N94))/(AX$3-AX$4)*10))),1))</f>
        <v>x</v>
      </c>
      <c r="AY94" s="246" t="str">
        <f>IF(AX94="x","x",'Indicator Data'!N94/HLOOKUP('Indicator Data'!$N$3,'Population Data'!$C$3:$M$194,ROW()-4,FALSE))</f>
        <v>x</v>
      </c>
      <c r="AZ94" s="176" t="str">
        <f t="shared" si="106"/>
        <v>x</v>
      </c>
      <c r="BA94" s="172" t="str">
        <f t="shared" si="123"/>
        <v>x</v>
      </c>
      <c r="BB94" s="176" t="str">
        <f>IF('Indicator Data'!O94="No data","x",ROUND(IF('Indicator Data'!O94=0,0,IF(LOG('Indicator Data'!O94)&gt;BB$3,10,IF(LOG('Indicator Data'!O94)&lt;BB$4,0,10-(BB$3-LOG('Indicator Data'!O94))/(BB$3-BB$4)*10))),1))</f>
        <v>x</v>
      </c>
      <c r="BC94" s="246" t="str">
        <f>IF(BB94="x","x",'Indicator Data'!O94/HLOOKUP('Indicator Data'!$O$3,'Population Data'!$C$3:$M$194,ROW()-4,FALSE))</f>
        <v>x</v>
      </c>
      <c r="BD94" s="176" t="str">
        <f t="shared" si="107"/>
        <v>x</v>
      </c>
      <c r="BE94" s="172" t="str">
        <f t="shared" si="124"/>
        <v>x</v>
      </c>
      <c r="BF94" s="176" t="str">
        <f>IF('Indicator Data'!P94="No data","x",ROUND(IF('Indicator Data'!P94=0,0,IF(LOG('Indicator Data'!P94)&gt;BF$3,10,IF(LOG('Indicator Data'!P94)&lt;BF$4,0,10-(BF$3-LOG('Indicator Data'!P94))/(BF$3-BF$4)*10))),1))</f>
        <v>x</v>
      </c>
      <c r="BG94" s="246" t="str">
        <f>IF(BF94="x","x",'Indicator Data'!P94/HLOOKUP('Indicator Data'!$P$3,'Population Data'!$C$3:$M$194,ROW()-4,FALSE))</f>
        <v>x</v>
      </c>
      <c r="BH94" s="176" t="str">
        <f t="shared" si="125"/>
        <v>x</v>
      </c>
      <c r="BI94" s="172" t="str">
        <f t="shared" si="126"/>
        <v>x</v>
      </c>
      <c r="BJ94" s="174">
        <f t="shared" si="127"/>
        <v>0</v>
      </c>
      <c r="BK94" s="176">
        <f>ROUND(IF('Indicator Data'!Q94=0,0,IF(LOG('Indicator Data'!Q94)&gt;BK$3,10,IF(LOG('Indicator Data'!Q94)&lt;BK$4,0,10-(BK$3-LOG('Indicator Data'!Q94))/(BK$3-BK$4)*10))),1)</f>
        <v>8.6</v>
      </c>
      <c r="BL94" s="224">
        <f>IF(BK94="x","x",'Indicator Data'!Q94/HLOOKUP('Indicator Data'!$Q$3,'Population Data'!$C$3:$M$194,ROW()-4,FALSE))</f>
        <v>0.39089999604489795</v>
      </c>
      <c r="BM94" s="176">
        <f t="shared" si="108"/>
        <v>3.9</v>
      </c>
      <c r="BN94" s="172">
        <f t="shared" si="109"/>
        <v>6.9</v>
      </c>
      <c r="BO94" s="176">
        <f>ROUND(IF('Indicator Data'!S94=0,0,IF(LOG('Indicator Data'!S94)&gt;BO$3,10,IF(LOG('Indicator Data'!S94)&lt;BO$4,0,10-(BO$3-LOG('Indicator Data'!S94))/(BO$3-BO$4)*10))),1)</f>
        <v>0</v>
      </c>
      <c r="BP94" s="246">
        <f>IF(BO94="x","x",'Indicator Data'!S94/HLOOKUP('Indicator Data'!$S$3,'Population Data'!$C$3:$M$194,ROW()-4,FALSE))</f>
        <v>0</v>
      </c>
      <c r="BQ94" s="176">
        <f t="shared" si="110"/>
        <v>0</v>
      </c>
      <c r="BR94" s="172">
        <f t="shared" si="128"/>
        <v>0</v>
      </c>
      <c r="BS94" s="176">
        <f>ROUND(IF('Indicator Data'!T94=0,0,IF(LOG('Indicator Data'!T94)&gt;BS$3,10,IF(LOG('Indicator Data'!T94)&lt;BS$4,0,10-(BS$3-LOG('Indicator Data'!T94))/(BS$3-BS$4)*10))),1)</f>
        <v>7.9</v>
      </c>
      <c r="BT94" s="173">
        <f>IF('Indicator Data'!T94/HLOOKUP('Indicator Data'!$T$3,'Population Data'!$C$3:$M$194,ROW()-4,FALSE)&gt;1,1,'Indicator Data'!T94/HLOOKUP('Indicator Data'!$T$3,'Population Data'!$C$3:$M$194,ROW()-4,FALSE))</f>
        <v>0.12257611875853081</v>
      </c>
      <c r="BU94" s="176">
        <f t="shared" si="111"/>
        <v>1.2</v>
      </c>
      <c r="BV94" s="172">
        <f t="shared" si="129"/>
        <v>5.5</v>
      </c>
      <c r="BW94" s="176">
        <f>ROUND(IF('Indicator Data'!U94=0,0,IF(LOG('Indicator Data'!U94)&gt;BW$3,10,IF(LOG('Indicator Data'!U94)&lt;BW$4,0,10-(BW$3-LOG('Indicator Data'!U94))/(BW$3-BW$4)*10))),1)</f>
        <v>0</v>
      </c>
      <c r="BX94" s="246">
        <f>IF(BW94="x","x",'Indicator Data'!U94/HLOOKUP('Indicator Data'!$U$3,'Population Data'!$C$3:$M$194,ROW()-4,FALSE))</f>
        <v>0</v>
      </c>
      <c r="BY94" s="176">
        <f t="shared" si="112"/>
        <v>0</v>
      </c>
      <c r="BZ94" s="172">
        <f t="shared" si="130"/>
        <v>0</v>
      </c>
      <c r="CA94" s="174">
        <f t="shared" si="113"/>
        <v>3.8</v>
      </c>
      <c r="CB94" s="176">
        <f>IF('Indicator Data'!BN94="No data","x",ROUND(IF('Indicator Data'!BN94&gt;CB$3,0,IF('Indicator Data'!BN94&lt;CB$4,10,(CB$3-'Indicator Data'!BN94)/(CB$3-CB$4)*10)),1))</f>
        <v>1.7</v>
      </c>
      <c r="CC94" s="176">
        <f>IF('Indicator Data'!BO94="No data","x",ROUND(IF('Indicator Data'!BO94&gt;CC$3,0,IF('Indicator Data'!BO94&lt;CC$4,10,(CC$3-'Indicator Data'!BO94)/(CC$3-CC$4)*10)),1))</f>
        <v>1</v>
      </c>
      <c r="CD94" s="176" t="str">
        <f>IF('Indicator Data'!AA94="No data","x",ROUND(IF('Indicator Data'!AA94&gt;CD$3,0,IF('Indicator Data'!AA94&lt;CD$4,10,(CD$3-'Indicator Data'!AA94)/(CD$3-CD$4)*10)),1))</f>
        <v>x</v>
      </c>
      <c r="CE94" s="172">
        <f t="shared" si="114"/>
        <v>1.4</v>
      </c>
      <c r="CF94" s="176">
        <f>IF('Indicator Data'!V94="No data","x",ROUND(IF(LOG('Indicator Data'!V94)&gt;CF$3,10,IF(LOG('Indicator Data'!V94)&lt;CF$4,0,10-(CF$3-LOG('Indicator Data'!V94))/(CF$3-CF$4)*10)),1))</f>
        <v>7.8</v>
      </c>
      <c r="CG94" s="176">
        <f>IF('Indicator Data'!W94="No data","x",ROUND(IF('Indicator Data'!W94&gt;CG$3,10,IF('Indicator Data'!W94&lt;CG$4,0,10-(CG$3-'Indicator Data'!W94)/(CG$3-CG$4)*10)),1))</f>
        <v>1.6</v>
      </c>
      <c r="CH94" s="176">
        <f>IF('Indicator Data'!X94="No data","x",ROUND(IF('Indicator Data'!X94&gt;CH$3,10,IF('Indicator Data'!X94&lt;CH$4,0,10-(CH$3-'Indicator Data'!X94)/(CH$3-CH$4)*10)),1))</f>
        <v>6.3</v>
      </c>
      <c r="CI94" s="176">
        <f>IF('Indicator Data'!Y94="No data","x",ROUND(IF('Indicator Data'!Y94&gt;CI$3,10,IF('Indicator Data'!Y94&lt;CI$4,0,10-(CI$3-'Indicator Data'!Y94)/(CI$3-CI$4)*10)),1))</f>
        <v>4.8</v>
      </c>
      <c r="CJ94" s="172">
        <f t="shared" si="131"/>
        <v>5.0999999999999996</v>
      </c>
      <c r="CK94" s="174">
        <f t="shared" si="132"/>
        <v>3.9</v>
      </c>
      <c r="CL94" s="176">
        <f>IF('Indicator Data'!AD94="No data","x",ROUND(IF('Indicator Data'!AD94&gt;CL$3,10,IF('Indicator Data'!AD94&lt;CL$4,0,10-(CL$3-'Indicator Data'!AD94)/(CL$3-CL$4)*10)),1))</f>
        <v>2.6</v>
      </c>
      <c r="CM94" s="176">
        <f>IF('Indicator Data'!AE94="No data","x",ROUND(IF('Indicator Data'!AE94&gt;CM$3,10,IF('Indicator Data'!AE94&lt;CM$4,0,10-(CM$3-'Indicator Data'!AE94)/(CM$3-CM$4)*10)),1))</f>
        <v>1</v>
      </c>
      <c r="CN94" s="172">
        <f t="shared" si="133"/>
        <v>4</v>
      </c>
      <c r="CO94" s="176">
        <f>IF('Indicator Data'!Z94="No data","x",ROUND(IF('Indicator Data'!Z94&gt;CO$3,10,IF('Indicator Data'!Z94&lt;CO$4,0,10-(CO$3-'Indicator Data'!Z94)/(CO$3-CO$4)*10)),1))</f>
        <v>0</v>
      </c>
      <c r="CP94" s="172">
        <f t="shared" si="134"/>
        <v>0.9</v>
      </c>
      <c r="CQ94" s="246">
        <f>IF('Indicator Data'!AB94="No data","x",'Indicator Data'!AB94/HLOOKUP('Indicator Date'!$AB92,'Population Data'!$C$3:$M$194,ROW()-4,FALSE))</f>
        <v>4.6620786940894323E-4</v>
      </c>
      <c r="CR94" s="176">
        <f t="shared" si="115"/>
        <v>5.3</v>
      </c>
      <c r="CS94" s="176">
        <f>IF('Indicator Data'!AC94="No data","x",ROUND(IF('Indicator Data'!AC94&gt;CS$3,0,IF('Indicator Data'!AC94&lt;CS$4,10,(CS$3-'Indicator Data'!AC94)/(CS$3-CS$4)*10)),1))</f>
        <v>4</v>
      </c>
      <c r="CT94" s="172">
        <f t="shared" si="135"/>
        <v>4.7</v>
      </c>
      <c r="CU94" s="174">
        <f t="shared" si="136"/>
        <v>3.2</v>
      </c>
      <c r="CV94" s="175">
        <f t="shared" si="116"/>
        <v>2.9</v>
      </c>
      <c r="CW94" s="177">
        <f t="shared" si="117"/>
        <v>4.5999999999999996</v>
      </c>
      <c r="CX94" s="175">
        <f>ROUND(IF('Indicator Data'!AF94=0,0,IF('Indicator Data'!AF94&gt;CX$3,10,IF('Indicator Data'!AF94&lt;CX$4,0,10-(CX$3-'Indicator Data'!AF94)/(CX$3-CX$4)*10))),1)</f>
        <v>0.3</v>
      </c>
      <c r="CY94" s="175">
        <f>(ROUND(IF('Indicator Data'!AG94=0,0,IF(LOG('Indicator Data'!AG94)&gt;CY$3,10,IF(LOG('Indicator Data'!AG94)&lt;CY$4,0,10-(CY$3-LOG('Indicator Data'!AG94))/(CY$3-CY$4)*10))),1))</f>
        <v>0</v>
      </c>
      <c r="CZ94" s="177">
        <f t="shared" si="137"/>
        <v>0.2</v>
      </c>
      <c r="DA94" s="11"/>
      <c r="DB94" s="22"/>
    </row>
    <row r="95" spans="1:106">
      <c r="A95" s="179" t="str">
        <f>'Indicator Data'!A95</f>
        <v>Korea Republic of</v>
      </c>
      <c r="B95" s="180" t="str">
        <f>'Indicator Data'!B95</f>
        <v>KOR</v>
      </c>
      <c r="C95" s="178">
        <f>ROUND(IF('Indicator Data'!C95=0,0.1,IF(LOG('Indicator Data'!C95)&gt;C$3,10,IF(LOG('Indicator Data'!C95)&lt;C$4,0,10-(C$3-LOG('Indicator Data'!C95))/(C$3-C$4)*10))),1)</f>
        <v>9.4</v>
      </c>
      <c r="D95" s="171">
        <f>ROUND(IF('Indicator Data'!D95=0,0.1,IF(LOG('Indicator Data'!D95)&gt;D$3,10,IF(LOG('Indicator Data'!D95)&lt;D$4,0,10-(D$3-LOG('Indicator Data'!D95))/(D$3-D$4)*10))),1)</f>
        <v>0.1</v>
      </c>
      <c r="E95" s="172">
        <f t="shared" si="85"/>
        <v>6.8</v>
      </c>
      <c r="F95" s="172">
        <f>(ROUND(IF('Indicator Data'!E95=0,0,IF(LOG('Indicator Data'!E95)&gt;F$3,10,IF(LOG('Indicator Data'!E95)&lt;F$4,0,10-(F$3-LOG('Indicator Data'!E95))/(F$3-F$4)*10))),1))</f>
        <v>7.6</v>
      </c>
      <c r="G95" s="172">
        <f>ROUND(IF('Indicator Data'!F95=0,0,IF(LOG('Indicator Data'!F95)&gt;G$3,10,IF(LOG('Indicator Data'!F95)&lt;G$4,0,10-(G$3-LOG('Indicator Data'!F95))/(G$3-G$4)*10))),1)</f>
        <v>6.3</v>
      </c>
      <c r="H95" s="171">
        <f>ROUND(IF('Indicator Data'!G95=0,0,IF(LOG('Indicator Data'!G95)&gt;H$3,10,IF(LOG('Indicator Data'!G95)&lt;H$4,0,10-(H$3-LOG('Indicator Data'!G95))/(H$3-H$4)*10))),1)</f>
        <v>10</v>
      </c>
      <c r="I95" s="171">
        <f>ROUND(IF('Indicator Data'!H95=0,0,IF(LOG('Indicator Data'!H95)&gt;I$3,10,IF(LOG('Indicator Data'!H95)&lt;I$4,0,10-(I$3-LOG('Indicator Data'!H95))/(I$3-I$4)*10))),1)</f>
        <v>8.6</v>
      </c>
      <c r="J95" s="171">
        <f t="shared" si="86"/>
        <v>9.4</v>
      </c>
      <c r="K95" s="171">
        <f>ROUND(IF('Indicator Data'!I95=0,0,IF(LOG('Indicator Data'!I95)&gt;K$3,10,IF(LOG('Indicator Data'!I95)&lt;K$4,0,10-(K$3-LOG('Indicator Data'!I95))/(K$3-K$4)*10))),1)</f>
        <v>8.1999999999999993</v>
      </c>
      <c r="L95" s="172">
        <f>ROUND(IF('Indicator Data'!J95=0,0,IF(LOG('Indicator Data'!J95)&gt;L$3,10,IF(LOG('Indicator Data'!J95)&lt;L$4,0,10-(L$3-LOG('Indicator Data'!J95))/(L$3-L$4)*10))),1)</f>
        <v>0</v>
      </c>
      <c r="M95" s="173">
        <f>'Indicator Data'!C95/HLOOKUP('Indicator Data'!$C$3,'Population Data'!$C$3:$M$194,ROW()-4,FALSE)</f>
        <v>1.9196876656899869E-3</v>
      </c>
      <c r="N95" s="173">
        <f>'Indicator Data'!D95/HLOOKUP('Indicator Data'!$D$3,'Population Data'!$C$3:$M$194,ROW()-4,FALSE)</f>
        <v>0</v>
      </c>
      <c r="O95" s="245">
        <f>'Indicator Data'!E95/HLOOKUP('Indicator Data'!$E$3,'Population Data'!$C$3:$M$194,ROW()-4,FALSE)</f>
        <v>5.5386893958524414E-3</v>
      </c>
      <c r="P95" s="173">
        <f>'Indicator Data'!F95/HLOOKUP('Indicator Data'!$F$3,'Population Data'!$C$3:$M$194,ROW()-4,FALSE)</f>
        <v>1.3555883419355883E-6</v>
      </c>
      <c r="Q95" s="173">
        <f>'Indicator Data'!G95/HLOOKUP('Indicator Data'!$G$3,'Population Data'!$C$3:$M$194,ROW()-4,FALSE)</f>
        <v>8.2155591625999808E-2</v>
      </c>
      <c r="R95" s="173">
        <f>'Indicator Data'!H95/HLOOKUP('Indicator Data'!$H$3,'Population Data'!$C$3:$M$194,ROW()-4,FALSE)</f>
        <v>4.3428862076200355E-4</v>
      </c>
      <c r="S95" s="173">
        <f>'Indicator Data'!I95/HLOOKUP('Indicator Data'!$I$3,'Population Data'!$C$3:$M$194,ROW()-4,FALSE)</f>
        <v>1.4504467561067746E-3</v>
      </c>
      <c r="T95" s="173">
        <f>'Indicator Data'!J95/HLOOKUP('Indicator Date'!$J93,'Population Data'!$C$3:$M$194,ROW()-4,FALSE)</f>
        <v>0</v>
      </c>
      <c r="U95" s="171">
        <f t="shared" si="87"/>
        <v>9.6</v>
      </c>
      <c r="V95" s="171">
        <f t="shared" si="88"/>
        <v>0</v>
      </c>
      <c r="W95" s="172">
        <f t="shared" si="89"/>
        <v>7</v>
      </c>
      <c r="X95" s="172">
        <f t="shared" si="118"/>
        <v>6.5</v>
      </c>
      <c r="Y95" s="172">
        <f t="shared" si="119"/>
        <v>5</v>
      </c>
      <c r="Z95" s="171">
        <f t="shared" si="90"/>
        <v>9.1</v>
      </c>
      <c r="AA95" s="171">
        <f t="shared" si="90"/>
        <v>0.2</v>
      </c>
      <c r="AB95" s="171">
        <f t="shared" si="91"/>
        <v>6.4</v>
      </c>
      <c r="AC95" s="172">
        <f t="shared" si="120"/>
        <v>5.7</v>
      </c>
      <c r="AD95" s="172">
        <f t="shared" si="121"/>
        <v>0</v>
      </c>
      <c r="AE95" s="171">
        <f>ROUND(IF('Indicator Data'!K95=0,0,IF('Indicator Data'!K95&gt;AE$3,10,IF('Indicator Data'!K95&lt;AE$4,0,10-(AE$3-'Indicator Data'!K95)/(AE$3-AE$4)*10))),1)</f>
        <v>1</v>
      </c>
      <c r="AF95" s="174">
        <f t="shared" si="92"/>
        <v>9.5</v>
      </c>
      <c r="AG95" s="174">
        <f t="shared" si="93"/>
        <v>0.1</v>
      </c>
      <c r="AH95" s="172">
        <f t="shared" si="94"/>
        <v>9.6</v>
      </c>
      <c r="AI95" s="172">
        <f t="shared" si="95"/>
        <v>4.4000000000000004</v>
      </c>
      <c r="AJ95" s="174">
        <f t="shared" si="96"/>
        <v>7.9</v>
      </c>
      <c r="AK95" s="172">
        <f t="shared" si="97"/>
        <v>0</v>
      </c>
      <c r="AL95" s="175">
        <f t="shared" si="98"/>
        <v>6.9</v>
      </c>
      <c r="AM95" s="175">
        <f t="shared" si="99"/>
        <v>7.1</v>
      </c>
      <c r="AN95" s="175">
        <f t="shared" si="100"/>
        <v>5.7</v>
      </c>
      <c r="AO95" s="175">
        <f t="shared" si="101"/>
        <v>8.3000000000000007</v>
      </c>
      <c r="AP95" s="175">
        <f t="shared" si="102"/>
        <v>7.1</v>
      </c>
      <c r="AQ95" s="174">
        <f t="shared" si="103"/>
        <v>0.5</v>
      </c>
      <c r="AR95" s="174">
        <f>IF('Indicator Data'!L95="No data","x",IF('Indicator Data'!BW95&lt;1000,"x",ROUND((IF('Indicator Data'!L95&gt;AR$3,10,IF('Indicator Data'!L95&lt;AR$4,0,10-(AR$3-'Indicator Data'!L95)/(AR$3-AR$4)*10))),1)))</f>
        <v>0</v>
      </c>
      <c r="AS95" s="175">
        <f t="shared" si="104"/>
        <v>0.3</v>
      </c>
      <c r="AT95" s="176">
        <f>IF('Indicator Data'!M95="No data","x",ROUND(IF('Indicator Data'!M95=0,0,IF(LOG('Indicator Data'!M95)&gt;AT$3,10,IF(LOG('Indicator Data'!M95)&lt;AT$4,0,10-(AT$3-LOG('Indicator Data'!M95))/(AT$3-AT$4)*10))),1))</f>
        <v>0</v>
      </c>
      <c r="AU95" s="246">
        <f>IF(AT95="x","x",'Indicator Data'!M95/HLOOKUP('Indicator Data'!$M$3,'Population Data'!$C$3:$M$194,ROW()-4,FALSE))</f>
        <v>0</v>
      </c>
      <c r="AV95" s="176">
        <f t="shared" si="105"/>
        <v>0</v>
      </c>
      <c r="AW95" s="172">
        <f t="shared" si="122"/>
        <v>0</v>
      </c>
      <c r="AX95" s="176" t="str">
        <f>IF('Indicator Data'!N95="No data","x",ROUND(IF('Indicator Data'!N95=0,0,IF(LOG('Indicator Data'!N95)&gt;AX$3,10,IF(LOG('Indicator Data'!N95)&lt;AX$4,0,10-(AX$3-LOG('Indicator Data'!N95))/(AX$3-AX$4)*10))),1))</f>
        <v>x</v>
      </c>
      <c r="AY95" s="246" t="str">
        <f>IF(AX95="x","x",'Indicator Data'!N95/HLOOKUP('Indicator Data'!$N$3,'Population Data'!$C$3:$M$194,ROW()-4,FALSE))</f>
        <v>x</v>
      </c>
      <c r="AZ95" s="176" t="str">
        <f t="shared" si="106"/>
        <v>x</v>
      </c>
      <c r="BA95" s="172" t="str">
        <f t="shared" si="123"/>
        <v>x</v>
      </c>
      <c r="BB95" s="176" t="str">
        <f>IF('Indicator Data'!O95="No data","x",ROUND(IF('Indicator Data'!O95=0,0,IF(LOG('Indicator Data'!O95)&gt;BB$3,10,IF(LOG('Indicator Data'!O95)&lt;BB$4,0,10-(BB$3-LOG('Indicator Data'!O95))/(BB$3-BB$4)*10))),1))</f>
        <v>x</v>
      </c>
      <c r="BC95" s="246" t="str">
        <f>IF(BB95="x","x",'Indicator Data'!O95/HLOOKUP('Indicator Data'!$O$3,'Population Data'!$C$3:$M$194,ROW()-4,FALSE))</f>
        <v>x</v>
      </c>
      <c r="BD95" s="176" t="str">
        <f t="shared" si="107"/>
        <v>x</v>
      </c>
      <c r="BE95" s="172" t="str">
        <f t="shared" si="124"/>
        <v>x</v>
      </c>
      <c r="BF95" s="176" t="str">
        <f>IF('Indicator Data'!P95="No data","x",ROUND(IF('Indicator Data'!P95=0,0,IF(LOG('Indicator Data'!P95)&gt;BF$3,10,IF(LOG('Indicator Data'!P95)&lt;BF$4,0,10-(BF$3-LOG('Indicator Data'!P95))/(BF$3-BF$4)*10))),1))</f>
        <v>x</v>
      </c>
      <c r="BG95" s="246" t="str">
        <f>IF(BF95="x","x",'Indicator Data'!P95/HLOOKUP('Indicator Data'!$P$3,'Population Data'!$C$3:$M$194,ROW()-4,FALSE))</f>
        <v>x</v>
      </c>
      <c r="BH95" s="176" t="str">
        <f t="shared" si="125"/>
        <v>x</v>
      </c>
      <c r="BI95" s="172" t="str">
        <f t="shared" si="126"/>
        <v>x</v>
      </c>
      <c r="BJ95" s="174">
        <f t="shared" si="127"/>
        <v>0</v>
      </c>
      <c r="BK95" s="176">
        <f>ROUND(IF('Indicator Data'!Q95=0,0,IF(LOG('Indicator Data'!Q95)&gt;BK$3,10,IF(LOG('Indicator Data'!Q95)&lt;BK$4,0,10-(BK$3-LOG('Indicator Data'!Q95))/(BK$3-BK$4)*10))),1)</f>
        <v>7.9</v>
      </c>
      <c r="BL95" s="224">
        <f>IF(BK95="x","x",'Indicator Data'!Q95/HLOOKUP('Indicator Data'!$Q$3,'Population Data'!$C$3:$M$194,ROW()-4,FALSE))</f>
        <v>6.9999998260599397E-2</v>
      </c>
      <c r="BM95" s="176">
        <f t="shared" si="108"/>
        <v>0.7</v>
      </c>
      <c r="BN95" s="172">
        <f t="shared" si="109"/>
        <v>5.3</v>
      </c>
      <c r="BO95" s="176">
        <f>ROUND(IF('Indicator Data'!S95=0,0,IF(LOG('Indicator Data'!S95)&gt;BO$3,10,IF(LOG('Indicator Data'!S95)&lt;BO$4,0,10-(BO$3-LOG('Indicator Data'!S95))/(BO$3-BO$4)*10))),1)</f>
        <v>3.4</v>
      </c>
      <c r="BP95" s="246">
        <f>IF(BO95="x","x",'Indicator Data'!S95/HLOOKUP('Indicator Data'!$S$3,'Population Data'!$C$3:$M$194,ROW()-4,FALSE))</f>
        <v>4.9091661366708999E-5</v>
      </c>
      <c r="BQ95" s="176">
        <f t="shared" si="110"/>
        <v>0</v>
      </c>
      <c r="BR95" s="172">
        <f t="shared" si="128"/>
        <v>1.9</v>
      </c>
      <c r="BS95" s="176">
        <f>ROUND(IF('Indicator Data'!T95=0,0,IF(LOG('Indicator Data'!T95)&gt;BS$3,10,IF(LOG('Indicator Data'!T95)&lt;BS$4,0,10-(BS$3-LOG('Indicator Data'!T95))/(BS$3-BS$4)*10))),1)</f>
        <v>8.4</v>
      </c>
      <c r="BT95" s="173">
        <f>IF('Indicator Data'!T95/HLOOKUP('Indicator Data'!$T$3,'Population Data'!$C$3:$M$194,ROW()-4,FALSE)&gt;1,1,'Indicator Data'!T95/HLOOKUP('Indicator Data'!$T$3,'Population Data'!$C$3:$M$194,ROW()-4,FALSE))</f>
        <v>0.14714134728791306</v>
      </c>
      <c r="BU95" s="176">
        <f t="shared" si="111"/>
        <v>1.5</v>
      </c>
      <c r="BV95" s="172">
        <f t="shared" si="129"/>
        <v>6</v>
      </c>
      <c r="BW95" s="176">
        <f>ROUND(IF('Indicator Data'!U95=0,0,IF(LOG('Indicator Data'!U95)&gt;BW$3,10,IF(LOG('Indicator Data'!U95)&lt;BW$4,0,10-(BW$3-LOG('Indicator Data'!U95))/(BW$3-BW$4)*10))),1)</f>
        <v>8.6999999999999993</v>
      </c>
      <c r="BX95" s="246">
        <f>IF(BW95="x","x",'Indicator Data'!U95/HLOOKUP('Indicator Data'!$U$3,'Population Data'!$C$3:$M$194,ROW()-4,FALSE))</f>
        <v>0.25445399615886233</v>
      </c>
      <c r="BY95" s="176">
        <f t="shared" si="112"/>
        <v>2.5</v>
      </c>
      <c r="BZ95" s="172">
        <f t="shared" si="130"/>
        <v>6.6</v>
      </c>
      <c r="CA95" s="174">
        <f t="shared" si="113"/>
        <v>5.2</v>
      </c>
      <c r="CB95" s="176">
        <f>IF('Indicator Data'!BN95="No data","x",ROUND(IF('Indicator Data'!BN95&gt;CB$3,0,IF('Indicator Data'!BN95&lt;CB$4,10,(CB$3-'Indicator Data'!BN95)/(CB$3-CB$4)*10)),1))</f>
        <v>0</v>
      </c>
      <c r="CC95" s="176">
        <f>IF('Indicator Data'!BO95="No data","x",ROUND(IF('Indicator Data'!BO95&gt;CC$3,0,IF('Indicator Data'!BO95&lt;CC$4,10,(CC$3-'Indicator Data'!BO95)/(CC$3-CC$4)*10)),1))</f>
        <v>0</v>
      </c>
      <c r="CD95" s="176" t="str">
        <f>IF('Indicator Data'!AA95="No data","x",ROUND(IF('Indicator Data'!AA95&gt;CD$3,0,IF('Indicator Data'!AA95&lt;CD$4,10,(CD$3-'Indicator Data'!AA95)/(CD$3-CD$4)*10)),1))</f>
        <v>x</v>
      </c>
      <c r="CE95" s="172">
        <f t="shared" si="114"/>
        <v>0</v>
      </c>
      <c r="CF95" s="176">
        <f>IF('Indicator Data'!V95="No data","x",ROUND(IF(LOG('Indicator Data'!V95)&gt;CF$3,10,IF(LOG('Indicator Data'!V95)&lt;CF$4,0,10-(CF$3-LOG('Indicator Data'!V95))/(CF$3-CF$4)*10)),1))</f>
        <v>9.1</v>
      </c>
      <c r="CG95" s="176">
        <f>IF('Indicator Data'!W95="No data","x",ROUND(IF('Indicator Data'!W95&gt;CG$3,10,IF('Indicator Data'!W95&lt;CG$4,0,10-(CG$3-'Indicator Data'!W95)/(CG$3-CG$4)*10)),1))</f>
        <v>0.2</v>
      </c>
      <c r="CH95" s="176">
        <f>IF('Indicator Data'!X95="No data","x",ROUND(IF('Indicator Data'!X95&gt;CH$3,10,IF('Indicator Data'!X95&lt;CH$4,0,10-(CH$3-'Indicator Data'!X95)/(CH$3-CH$4)*10)),1))</f>
        <v>8.1</v>
      </c>
      <c r="CI95" s="176">
        <f>IF('Indicator Data'!Y95="No data","x",ROUND(IF('Indicator Data'!Y95&gt;CI$3,10,IF('Indicator Data'!Y95&lt;CI$4,0,10-(CI$3-'Indicator Data'!Y95)/(CI$3-CI$4)*10)),1))</f>
        <v>0.8</v>
      </c>
      <c r="CJ95" s="172">
        <f t="shared" si="131"/>
        <v>4.5999999999999996</v>
      </c>
      <c r="CK95" s="174">
        <f t="shared" si="132"/>
        <v>3.1</v>
      </c>
      <c r="CL95" s="176">
        <f>IF('Indicator Data'!AD95="No data","x",ROUND(IF('Indicator Data'!AD95&gt;CL$3,10,IF('Indicator Data'!AD95&lt;CL$4,0,10-(CL$3-'Indicator Data'!AD95)/(CL$3-CL$4)*10)),1))</f>
        <v>0.5</v>
      </c>
      <c r="CM95" s="176">
        <f>IF('Indicator Data'!AE95="No data","x",ROUND(IF('Indicator Data'!AE95&gt;CM$3,10,IF('Indicator Data'!AE95&lt;CM$4,0,10-(CM$3-'Indicator Data'!AE95)/(CM$3-CM$4)*10)),1))</f>
        <v>0</v>
      </c>
      <c r="CN95" s="172">
        <f t="shared" si="133"/>
        <v>3.1</v>
      </c>
      <c r="CO95" s="176">
        <f>IF('Indicator Data'!Z95="No data","x",ROUND(IF('Indicator Data'!Z95&gt;CO$3,10,IF('Indicator Data'!Z95&lt;CO$4,0,10-(CO$3-'Indicator Data'!Z95)/(CO$3-CO$4)*10)),1))</f>
        <v>0</v>
      </c>
      <c r="CP95" s="172">
        <f t="shared" si="134"/>
        <v>0</v>
      </c>
      <c r="CQ95" s="246">
        <f>IF('Indicator Data'!AB95="No data","x",'Indicator Data'!AB95/HLOOKUP('Indicator Date'!$AB93,'Population Data'!$C$3:$M$194,ROW()-4,FALSE))</f>
        <v>9.6775330295574997E-5</v>
      </c>
      <c r="CR95" s="176">
        <f t="shared" si="115"/>
        <v>9</v>
      </c>
      <c r="CS95" s="176">
        <f>IF('Indicator Data'!AC95="No data","x",ROUND(IF('Indicator Data'!AC95&gt;CS$3,0,IF('Indicator Data'!AC95&lt;CS$4,10,(CS$3-'Indicator Data'!AC95)/(CS$3-CS$4)*10)),1))</f>
        <v>0</v>
      </c>
      <c r="CT95" s="172">
        <f t="shared" si="135"/>
        <v>4.5</v>
      </c>
      <c r="CU95" s="174">
        <f t="shared" si="136"/>
        <v>2.5</v>
      </c>
      <c r="CV95" s="175">
        <f t="shared" si="116"/>
        <v>2.9</v>
      </c>
      <c r="CW95" s="177">
        <f t="shared" si="117"/>
        <v>6</v>
      </c>
      <c r="CX95" s="175">
        <f>ROUND(IF('Indicator Data'!AF95=0,0,IF('Indicator Data'!AF95&gt;CX$3,10,IF('Indicator Data'!AF95&lt;CX$4,0,10-(CX$3-'Indicator Data'!AF95)/(CX$3-CX$4)*10))),1)</f>
        <v>0.1</v>
      </c>
      <c r="CY95" s="175">
        <f>(ROUND(IF('Indicator Data'!AG95=0,0,IF(LOG('Indicator Data'!AG95)&gt;CY$3,10,IF(LOG('Indicator Data'!AG95)&lt;CY$4,0,10-(CY$3-LOG('Indicator Data'!AG95))/(CY$3-CY$4)*10))),1))</f>
        <v>0</v>
      </c>
      <c r="CZ95" s="177">
        <f t="shared" si="137"/>
        <v>0.1</v>
      </c>
      <c r="DA95" s="11"/>
      <c r="DB95" s="22"/>
    </row>
    <row r="96" spans="1:106">
      <c r="A96" s="179" t="str">
        <f>'Indicator Data'!A96</f>
        <v>Kuwait</v>
      </c>
      <c r="B96" s="180" t="str">
        <f>'Indicator Data'!B96</f>
        <v>KWT</v>
      </c>
      <c r="C96" s="178">
        <f>ROUND(IF('Indicator Data'!C96=0,0.1,IF(LOG('Indicator Data'!C96)&gt;C$3,10,IF(LOG('Indicator Data'!C96)&lt;C$4,0,10-(C$3-LOG('Indicator Data'!C96))/(C$3-C$4)*10))),1)</f>
        <v>0</v>
      </c>
      <c r="D96" s="171">
        <f>ROUND(IF('Indicator Data'!D96=0,0.1,IF(LOG('Indicator Data'!D96)&gt;D$3,10,IF(LOG('Indicator Data'!D96)&lt;D$4,0,10-(D$3-LOG('Indicator Data'!D96))/(D$3-D$4)*10))),1)</f>
        <v>0.1</v>
      </c>
      <c r="E96" s="172">
        <f t="shared" si="85"/>
        <v>0.1</v>
      </c>
      <c r="F96" s="172">
        <f>(ROUND(IF('Indicator Data'!E96=0,0,IF(LOG('Indicator Data'!E96)&gt;F$3,10,IF(LOG('Indicator Data'!E96)&lt;F$4,0,10-(F$3-LOG('Indicator Data'!E96))/(F$3-F$4)*10))),1))</f>
        <v>3.5</v>
      </c>
      <c r="G96" s="172">
        <f>ROUND(IF('Indicator Data'!F96=0,0,IF(LOG('Indicator Data'!F96)&gt;G$3,10,IF(LOG('Indicator Data'!F96)&lt;G$4,0,10-(G$3-LOG('Indicator Data'!F96))/(G$3-G$4)*10))),1)</f>
        <v>0</v>
      </c>
      <c r="H96" s="171">
        <f>ROUND(IF('Indicator Data'!G96=0,0,IF(LOG('Indicator Data'!G96)&gt;H$3,10,IF(LOG('Indicator Data'!G96)&lt;H$4,0,10-(H$3-LOG('Indicator Data'!G96))/(H$3-H$4)*10))),1)</f>
        <v>0</v>
      </c>
      <c r="I96" s="171">
        <f>ROUND(IF('Indicator Data'!H96=0,0,IF(LOG('Indicator Data'!H96)&gt;I$3,10,IF(LOG('Indicator Data'!H96)&lt;I$4,0,10-(I$3-LOG('Indicator Data'!H96))/(I$3-I$4)*10))),1)</f>
        <v>0</v>
      </c>
      <c r="J96" s="171">
        <f t="shared" si="86"/>
        <v>0</v>
      </c>
      <c r="K96" s="171">
        <f>ROUND(IF('Indicator Data'!I96=0,0,IF(LOG('Indicator Data'!I96)&gt;K$3,10,IF(LOG('Indicator Data'!I96)&lt;K$4,0,10-(K$3-LOG('Indicator Data'!I96))/(K$3-K$4)*10))),1)</f>
        <v>5.3</v>
      </c>
      <c r="L96" s="172">
        <f>ROUND(IF('Indicator Data'!J96=0,0,IF(LOG('Indicator Data'!J96)&gt;L$3,10,IF(LOG('Indicator Data'!J96)&lt;L$4,0,10-(L$3-LOG('Indicator Data'!J96))/(L$3-L$4)*10))),1)</f>
        <v>0</v>
      </c>
      <c r="M96" s="173">
        <f>'Indicator Data'!C96/HLOOKUP('Indicator Data'!$C$3,'Population Data'!$C$3:$M$194,ROW()-4,FALSE)</f>
        <v>6.0025152311467201E-6</v>
      </c>
      <c r="N96" s="173">
        <f>'Indicator Data'!D96/HLOOKUP('Indicator Data'!$D$3,'Population Data'!$C$3:$M$194,ROW()-4,FALSE)</f>
        <v>0</v>
      </c>
      <c r="O96" s="245">
        <f>'Indicator Data'!E96/HLOOKUP('Indicator Data'!$E$3,'Population Data'!$C$3:$M$194,ROW()-4,FALSE)</f>
        <v>1.094396509171997E-3</v>
      </c>
      <c r="P96" s="173">
        <f>'Indicator Data'!F96/HLOOKUP('Indicator Data'!$F$3,'Population Data'!$C$3:$M$194,ROW()-4,FALSE)</f>
        <v>0</v>
      </c>
      <c r="Q96" s="173">
        <f>'Indicator Data'!G96/HLOOKUP('Indicator Data'!$G$3,'Population Data'!$C$3:$M$194,ROW()-4,FALSE)</f>
        <v>0</v>
      </c>
      <c r="R96" s="173">
        <f>'Indicator Data'!H96/HLOOKUP('Indicator Data'!$H$3,'Population Data'!$C$3:$M$194,ROW()-4,FALSE)</f>
        <v>0</v>
      </c>
      <c r="S96" s="173">
        <f>'Indicator Data'!I96/HLOOKUP('Indicator Data'!$I$3,'Population Data'!$C$3:$M$194,ROW()-4,FALSE)</f>
        <v>8.8698609907834566E-4</v>
      </c>
      <c r="T96" s="173">
        <f>'Indicator Data'!J96/HLOOKUP('Indicator Date'!$J94,'Population Data'!$C$3:$M$194,ROW()-4,FALSE)</f>
        <v>0</v>
      </c>
      <c r="U96" s="171">
        <f t="shared" si="87"/>
        <v>0</v>
      </c>
      <c r="V96" s="171">
        <f t="shared" si="88"/>
        <v>0</v>
      </c>
      <c r="W96" s="172">
        <f t="shared" si="89"/>
        <v>0</v>
      </c>
      <c r="X96" s="172">
        <f t="shared" si="118"/>
        <v>3.8</v>
      </c>
      <c r="Y96" s="172">
        <f t="shared" si="119"/>
        <v>0</v>
      </c>
      <c r="Z96" s="171">
        <f t="shared" si="90"/>
        <v>0</v>
      </c>
      <c r="AA96" s="171">
        <f t="shared" si="90"/>
        <v>0</v>
      </c>
      <c r="AB96" s="171">
        <f t="shared" si="91"/>
        <v>0</v>
      </c>
      <c r="AC96" s="172">
        <f t="shared" si="120"/>
        <v>5.0999999999999996</v>
      </c>
      <c r="AD96" s="172">
        <f t="shared" si="121"/>
        <v>0</v>
      </c>
      <c r="AE96" s="171">
        <f>ROUND(IF('Indicator Data'!K96=0,0,IF('Indicator Data'!K96&gt;AE$3,10,IF('Indicator Data'!K96&lt;AE$4,0,10-(AE$3-'Indicator Data'!K96)/(AE$3-AE$4)*10))),1)</f>
        <v>0</v>
      </c>
      <c r="AF96" s="174">
        <f t="shared" si="92"/>
        <v>0</v>
      </c>
      <c r="AG96" s="174">
        <f t="shared" si="93"/>
        <v>0.1</v>
      </c>
      <c r="AH96" s="172">
        <f t="shared" si="94"/>
        <v>0</v>
      </c>
      <c r="AI96" s="172">
        <f t="shared" si="95"/>
        <v>0</v>
      </c>
      <c r="AJ96" s="174">
        <f t="shared" si="96"/>
        <v>0</v>
      </c>
      <c r="AK96" s="172">
        <f t="shared" si="97"/>
        <v>0</v>
      </c>
      <c r="AL96" s="175">
        <f t="shared" si="98"/>
        <v>0.1</v>
      </c>
      <c r="AM96" s="175">
        <f t="shared" si="99"/>
        <v>3.7</v>
      </c>
      <c r="AN96" s="175">
        <f t="shared" si="100"/>
        <v>0</v>
      </c>
      <c r="AO96" s="175">
        <f t="shared" si="101"/>
        <v>0</v>
      </c>
      <c r="AP96" s="175">
        <f t="shared" si="102"/>
        <v>5.2</v>
      </c>
      <c r="AQ96" s="174">
        <f t="shared" si="103"/>
        <v>0</v>
      </c>
      <c r="AR96" s="174">
        <f>IF('Indicator Data'!L96="No data","x",IF('Indicator Data'!BW96&lt;1000,"x",ROUND((IF('Indicator Data'!L96&gt;AR$3,10,IF('Indicator Data'!L96&lt;AR$4,0,10-(AR$3-'Indicator Data'!L96)/(AR$3-AR$4)*10))),1)))</f>
        <v>5.8</v>
      </c>
      <c r="AS96" s="175">
        <f t="shared" si="104"/>
        <v>2.9</v>
      </c>
      <c r="AT96" s="176">
        <f>IF('Indicator Data'!M96="No data","x",ROUND(IF('Indicator Data'!M96=0,0,IF(LOG('Indicator Data'!M96)&gt;AT$3,10,IF(LOG('Indicator Data'!M96)&lt;AT$4,0,10-(AT$3-LOG('Indicator Data'!M96))/(AT$3-AT$4)*10))),1))</f>
        <v>3.9</v>
      </c>
      <c r="AU96" s="246">
        <f>IF(AT96="x","x",'Indicator Data'!M96/HLOOKUP('Indicator Data'!$M$3,'Population Data'!$C$3:$M$194,ROW()-4,FALSE))</f>
        <v>1.2047499936413352E-3</v>
      </c>
      <c r="AV96" s="176">
        <f t="shared" si="105"/>
        <v>0</v>
      </c>
      <c r="AW96" s="172">
        <f t="shared" si="122"/>
        <v>2.2000000000000002</v>
      </c>
      <c r="AX96" s="176" t="str">
        <f>IF('Indicator Data'!N96="No data","x",ROUND(IF('Indicator Data'!N96=0,0,IF(LOG('Indicator Data'!N96)&gt;AX$3,10,IF(LOG('Indicator Data'!N96)&lt;AX$4,0,10-(AX$3-LOG('Indicator Data'!N96))/(AX$3-AX$4)*10))),1))</f>
        <v>x</v>
      </c>
      <c r="AY96" s="246" t="str">
        <f>IF(AX96="x","x",'Indicator Data'!N96/HLOOKUP('Indicator Data'!$N$3,'Population Data'!$C$3:$M$194,ROW()-4,FALSE))</f>
        <v>x</v>
      </c>
      <c r="AZ96" s="176" t="str">
        <f t="shared" si="106"/>
        <v>x</v>
      </c>
      <c r="BA96" s="172" t="str">
        <f t="shared" si="123"/>
        <v>x</v>
      </c>
      <c r="BB96" s="176" t="str">
        <f>IF('Indicator Data'!O96="No data","x",ROUND(IF('Indicator Data'!O96=0,0,IF(LOG('Indicator Data'!O96)&gt;BB$3,10,IF(LOG('Indicator Data'!O96)&lt;BB$4,0,10-(BB$3-LOG('Indicator Data'!O96))/(BB$3-BB$4)*10))),1))</f>
        <v>x</v>
      </c>
      <c r="BC96" s="246" t="str">
        <f>IF(BB96="x","x",'Indicator Data'!O96/HLOOKUP('Indicator Data'!$O$3,'Population Data'!$C$3:$M$194,ROW()-4,FALSE))</f>
        <v>x</v>
      </c>
      <c r="BD96" s="176" t="str">
        <f t="shared" si="107"/>
        <v>x</v>
      </c>
      <c r="BE96" s="172" t="str">
        <f t="shared" si="124"/>
        <v>x</v>
      </c>
      <c r="BF96" s="176" t="str">
        <f>IF('Indicator Data'!P96="No data","x",ROUND(IF('Indicator Data'!P96=0,0,IF(LOG('Indicator Data'!P96)&gt;BF$3,10,IF(LOG('Indicator Data'!P96)&lt;BF$4,0,10-(BF$3-LOG('Indicator Data'!P96))/(BF$3-BF$4)*10))),1))</f>
        <v>x</v>
      </c>
      <c r="BG96" s="246" t="str">
        <f>IF(BF96="x","x",'Indicator Data'!P96/HLOOKUP('Indicator Data'!$P$3,'Population Data'!$C$3:$M$194,ROW()-4,FALSE))</f>
        <v>x</v>
      </c>
      <c r="BH96" s="176" t="str">
        <f t="shared" si="125"/>
        <v>x</v>
      </c>
      <c r="BI96" s="172" t="str">
        <f t="shared" si="126"/>
        <v>x</v>
      </c>
      <c r="BJ96" s="174">
        <f t="shared" si="127"/>
        <v>2.2000000000000002</v>
      </c>
      <c r="BK96" s="176">
        <f>ROUND(IF('Indicator Data'!Q96=0,0,IF(LOG('Indicator Data'!Q96)&gt;BK$3,10,IF(LOG('Indicator Data'!Q96)&lt;BK$4,0,10-(BK$3-LOG('Indicator Data'!Q96))/(BK$3-BK$4)*10))),1)</f>
        <v>0</v>
      </c>
      <c r="BL96" s="224">
        <f>IF(BK96="x","x",'Indicator Data'!Q96/HLOOKUP('Indicator Data'!$Q$3,'Population Data'!$C$3:$M$194,ROW()-4,FALSE))</f>
        <v>0</v>
      </c>
      <c r="BM96" s="176">
        <f t="shared" si="108"/>
        <v>0</v>
      </c>
      <c r="BN96" s="172">
        <f t="shared" si="109"/>
        <v>0</v>
      </c>
      <c r="BO96" s="176">
        <f>ROUND(IF('Indicator Data'!S96=0,0,IF(LOG('Indicator Data'!S96)&gt;BO$3,10,IF(LOG('Indicator Data'!S96)&lt;BO$4,0,10-(BO$3-LOG('Indicator Data'!S96))/(BO$3-BO$4)*10))),1)</f>
        <v>0</v>
      </c>
      <c r="BP96" s="246">
        <f>IF(BO96="x","x",'Indicator Data'!S96/HLOOKUP('Indicator Data'!$S$3,'Population Data'!$C$3:$M$194,ROW()-4,FALSE))</f>
        <v>0</v>
      </c>
      <c r="BQ96" s="176">
        <f t="shared" si="110"/>
        <v>0</v>
      </c>
      <c r="BR96" s="172">
        <f t="shared" si="128"/>
        <v>0</v>
      </c>
      <c r="BS96" s="176">
        <f>ROUND(IF('Indicator Data'!T96=0,0,IF(LOG('Indicator Data'!T96)&gt;BS$3,10,IF(LOG('Indicator Data'!T96)&lt;BS$4,0,10-(BS$3-LOG('Indicator Data'!T96))/(BS$3-BS$4)*10))),1)</f>
        <v>7.7</v>
      </c>
      <c r="BT96" s="173">
        <f>IF('Indicator Data'!T96/HLOOKUP('Indicator Data'!$T$3,'Population Data'!$C$3:$M$194,ROW()-4,FALSE)&gt;1,1,'Indicator Data'!T96/HLOOKUP('Indicator Data'!$T$3,'Population Data'!$C$3:$M$194,ROW()-4,FALSE))</f>
        <v>0.59139917643434237</v>
      </c>
      <c r="BU96" s="176">
        <f t="shared" si="111"/>
        <v>5.9</v>
      </c>
      <c r="BV96" s="172">
        <f t="shared" si="129"/>
        <v>6.9</v>
      </c>
      <c r="BW96" s="176">
        <f>ROUND(IF('Indicator Data'!U96=0,0,IF(LOG('Indicator Data'!U96)&gt;BW$3,10,IF(LOG('Indicator Data'!U96)&lt;BW$4,0,10-(BW$3-LOG('Indicator Data'!U96))/(BW$3-BW$4)*10))),1)</f>
        <v>7.8</v>
      </c>
      <c r="BX96" s="246">
        <f>IF(BW96="x","x",'Indicator Data'!U96/HLOOKUP('Indicator Data'!$U$3,'Population Data'!$C$3:$M$194,ROW()-4,FALSE))</f>
        <v>0.6371807590966988</v>
      </c>
      <c r="BY96" s="176">
        <f t="shared" si="112"/>
        <v>6.4</v>
      </c>
      <c r="BZ96" s="172">
        <f t="shared" si="130"/>
        <v>7.2</v>
      </c>
      <c r="CA96" s="174">
        <f t="shared" si="113"/>
        <v>4.4000000000000004</v>
      </c>
      <c r="CB96" s="176">
        <f>IF('Indicator Data'!BN96="No data","x",ROUND(IF('Indicator Data'!BN96&gt;CB$3,0,IF('Indicator Data'!BN96&lt;CB$4,10,(CB$3-'Indicator Data'!BN96)/(CB$3-CB$4)*10)),1))</f>
        <v>0</v>
      </c>
      <c r="CC96" s="176">
        <f>IF('Indicator Data'!BO96="No data","x",ROUND(IF('Indicator Data'!BO96&gt;CC$3,0,IF('Indicator Data'!BO96&lt;CC$4,10,(CC$3-'Indicator Data'!BO96)/(CC$3-CC$4)*10)),1))</f>
        <v>0</v>
      </c>
      <c r="CD96" s="176" t="str">
        <f>IF('Indicator Data'!AA96="No data","x",ROUND(IF('Indicator Data'!AA96&gt;CD$3,0,IF('Indicator Data'!AA96&lt;CD$4,10,(CD$3-'Indicator Data'!AA96)/(CD$3-CD$4)*10)),1))</f>
        <v>x</v>
      </c>
      <c r="CE96" s="172">
        <f t="shared" si="114"/>
        <v>0</v>
      </c>
      <c r="CF96" s="176">
        <f>IF('Indicator Data'!V96="No data","x",ROUND(IF(LOG('Indicator Data'!V96)&gt;CF$3,10,IF(LOG('Indicator Data'!V96)&lt;CF$4,0,10-(CF$3-LOG('Indicator Data'!V96))/(CF$3-CF$4)*10)),1))</f>
        <v>7.9</v>
      </c>
      <c r="CG96" s="176">
        <f>IF('Indicator Data'!W96="No data","x",ROUND(IF('Indicator Data'!W96&gt;CG$3,10,IF('Indicator Data'!W96&lt;CG$4,0,10-(CG$3-'Indicator Data'!W96)/(CG$3-CG$4)*10)),1))</f>
        <v>1.9</v>
      </c>
      <c r="CH96" s="176">
        <f>IF('Indicator Data'!X96="No data","x",ROUND(IF('Indicator Data'!X96&gt;CH$3,10,IF('Indicator Data'!X96&lt;CH$4,0,10-(CH$3-'Indicator Data'!X96)/(CH$3-CH$4)*10)),1))</f>
        <v>10</v>
      </c>
      <c r="CI96" s="176" t="str">
        <f>IF('Indicator Data'!Y96="No data","x",ROUND(IF('Indicator Data'!Y96&gt;CI$3,10,IF('Indicator Data'!Y96&lt;CI$4,0,10-(CI$3-'Indicator Data'!Y96)/(CI$3-CI$4)*10)),1))</f>
        <v>x</v>
      </c>
      <c r="CJ96" s="172">
        <f t="shared" si="131"/>
        <v>6.6</v>
      </c>
      <c r="CK96" s="174">
        <f t="shared" si="132"/>
        <v>4.4000000000000004</v>
      </c>
      <c r="CL96" s="176">
        <f>IF('Indicator Data'!AD96="No data","x",ROUND(IF('Indicator Data'!AD96&gt;CL$3,10,IF('Indicator Data'!AD96&lt;CL$4,0,10-(CL$3-'Indicator Data'!AD96)/(CL$3-CL$4)*10)),1))</f>
        <v>0</v>
      </c>
      <c r="CM96" s="176">
        <f>IF('Indicator Data'!AE96="No data","x",ROUND(IF('Indicator Data'!AE96&gt;CM$3,10,IF('Indicator Data'!AE96&lt;CM$4,0,10-(CM$3-'Indicator Data'!AE96)/(CM$3-CM$4)*10)),1))</f>
        <v>0.2</v>
      </c>
      <c r="CN96" s="172">
        <f t="shared" si="133"/>
        <v>4</v>
      </c>
      <c r="CO96" s="176">
        <f>IF('Indicator Data'!Z96="No data","x",ROUND(IF('Indicator Data'!Z96&gt;CO$3,10,IF('Indicator Data'!Z96&lt;CO$4,0,10-(CO$3-'Indicator Data'!Z96)/(CO$3-CO$4)*10)),1))</f>
        <v>0</v>
      </c>
      <c r="CP96" s="172">
        <f t="shared" si="134"/>
        <v>0</v>
      </c>
      <c r="CQ96" s="246">
        <f>IF('Indicator Data'!AB96="No data","x",'Indicator Data'!AB96/HLOOKUP('Indicator Date'!$AB94,'Population Data'!$C$3:$M$194,ROW()-4,FALSE))</f>
        <v>1.4222230458041526E-4</v>
      </c>
      <c r="CR96" s="176">
        <f t="shared" si="115"/>
        <v>8.6</v>
      </c>
      <c r="CS96" s="176">
        <f>IF('Indicator Data'!AC96="No data","x",ROUND(IF('Indicator Data'!AC96&gt;CS$3,0,IF('Indicator Data'!AC96&lt;CS$4,10,(CS$3-'Indicator Data'!AC96)/(CS$3-CS$4)*10)),1))</f>
        <v>2</v>
      </c>
      <c r="CT96" s="172">
        <f t="shared" si="135"/>
        <v>5.3</v>
      </c>
      <c r="CU96" s="174">
        <f t="shared" si="136"/>
        <v>3.1</v>
      </c>
      <c r="CV96" s="175">
        <f t="shared" si="116"/>
        <v>3.6</v>
      </c>
      <c r="CW96" s="177">
        <f t="shared" si="117"/>
        <v>2.4</v>
      </c>
      <c r="CX96" s="175">
        <f>ROUND(IF('Indicator Data'!AF96=0,0,IF('Indicator Data'!AF96&gt;CX$3,10,IF('Indicator Data'!AF96&lt;CX$4,0,10-(CX$3-'Indicator Data'!AF96)/(CX$3-CX$4)*10))),1)</f>
        <v>0.3</v>
      </c>
      <c r="CY96" s="175">
        <f>(ROUND(IF('Indicator Data'!AG96=0,0,IF(LOG('Indicator Data'!AG96)&gt;CY$3,10,IF(LOG('Indicator Data'!AG96)&lt;CY$4,0,10-(CY$3-LOG('Indicator Data'!AG96))/(CY$3-CY$4)*10))),1))</f>
        <v>0</v>
      </c>
      <c r="CZ96" s="177">
        <f t="shared" si="137"/>
        <v>0.2</v>
      </c>
      <c r="DA96" s="11"/>
      <c r="DB96" s="22"/>
    </row>
    <row r="97" spans="1:106">
      <c r="A97" s="179" t="str">
        <f>'Indicator Data'!A97</f>
        <v>Kyrgyzstan</v>
      </c>
      <c r="B97" s="180" t="str">
        <f>'Indicator Data'!B97</f>
        <v>KGZ</v>
      </c>
      <c r="C97" s="178">
        <f>ROUND(IF('Indicator Data'!C97=0,0.1,IF(LOG('Indicator Data'!C97)&gt;C$3,10,IF(LOG('Indicator Data'!C97)&lt;C$4,0,10-(C$3-LOG('Indicator Data'!C97))/(C$3-C$4)*10))),1)</f>
        <v>6.9</v>
      </c>
      <c r="D97" s="171">
        <f>ROUND(IF('Indicator Data'!D97=0,0.1,IF(LOG('Indicator Data'!D97)&gt;D$3,10,IF(LOG('Indicator Data'!D97)&lt;D$4,0,10-(D$3-LOG('Indicator Data'!D97))/(D$3-D$4)*10))),1)</f>
        <v>7.1</v>
      </c>
      <c r="E97" s="172">
        <f t="shared" si="85"/>
        <v>7</v>
      </c>
      <c r="F97" s="172">
        <f>(ROUND(IF('Indicator Data'!E97=0,0,IF(LOG('Indicator Data'!E97)&gt;F$3,10,IF(LOG('Indicator Data'!E97)&lt;F$4,0,10-(F$3-LOG('Indicator Data'!E97))/(F$3-F$4)*10))),1))</f>
        <v>4.5999999999999996</v>
      </c>
      <c r="G97" s="172">
        <f>ROUND(IF('Indicator Data'!F97=0,0,IF(LOG('Indicator Data'!F97)&gt;G$3,10,IF(LOG('Indicator Data'!F97)&lt;G$4,0,10-(G$3-LOG('Indicator Data'!F97))/(G$3-G$4)*10))),1)</f>
        <v>0</v>
      </c>
      <c r="H97" s="171">
        <f>ROUND(IF('Indicator Data'!G97=0,0,IF(LOG('Indicator Data'!G97)&gt;H$3,10,IF(LOG('Indicator Data'!G97)&lt;H$4,0,10-(H$3-LOG('Indicator Data'!G97))/(H$3-H$4)*10))),1)</f>
        <v>0</v>
      </c>
      <c r="I97" s="171">
        <f>ROUND(IF('Indicator Data'!H97=0,0,IF(LOG('Indicator Data'!H97)&gt;I$3,10,IF(LOG('Indicator Data'!H97)&lt;I$4,0,10-(I$3-LOG('Indicator Data'!H97))/(I$3-I$4)*10))),1)</f>
        <v>0</v>
      </c>
      <c r="J97" s="171">
        <f t="shared" si="86"/>
        <v>0</v>
      </c>
      <c r="K97" s="171">
        <f>ROUND(IF('Indicator Data'!I97=0,0,IF(LOG('Indicator Data'!I97)&gt;K$3,10,IF(LOG('Indicator Data'!I97)&lt;K$4,0,10-(K$3-LOG('Indicator Data'!I97))/(K$3-K$4)*10))),1)</f>
        <v>0</v>
      </c>
      <c r="L97" s="172">
        <f>ROUND(IF('Indicator Data'!J97=0,0,IF(LOG('Indicator Data'!J97)&gt;L$3,10,IF(LOG('Indicator Data'!J97)&lt;L$4,0,10-(L$3-LOG('Indicator Data'!J97))/(L$3-L$4)*10))),1)</f>
        <v>9.4</v>
      </c>
      <c r="M97" s="173">
        <f>'Indicator Data'!C97/HLOOKUP('Indicator Data'!$C$3,'Population Data'!$C$3:$M$194,ROW()-4,FALSE)</f>
        <v>2.0636648217565458E-3</v>
      </c>
      <c r="N97" s="173">
        <f>'Indicator Data'!D97/HLOOKUP('Indicator Data'!$D$3,'Population Data'!$C$3:$M$194,ROW()-4,FALSE)</f>
        <v>6.71153897264879E-4</v>
      </c>
      <c r="O97" s="245">
        <f>'Indicator Data'!E97/HLOOKUP('Indicator Data'!$E$3,'Population Data'!$C$3:$M$194,ROW()-4,FALSE)</f>
        <v>2.054436060077876E-3</v>
      </c>
      <c r="P97" s="173">
        <f>'Indicator Data'!F97/HLOOKUP('Indicator Data'!$F$3,'Population Data'!$C$3:$M$194,ROW()-4,FALSE)</f>
        <v>0</v>
      </c>
      <c r="Q97" s="173">
        <f>'Indicator Data'!G97/HLOOKUP('Indicator Data'!$G$3,'Population Data'!$C$3:$M$194,ROW()-4,FALSE)</f>
        <v>0</v>
      </c>
      <c r="R97" s="173">
        <f>'Indicator Data'!H97/HLOOKUP('Indicator Data'!$H$3,'Population Data'!$C$3:$M$194,ROW()-4,FALSE)</f>
        <v>0</v>
      </c>
      <c r="S97" s="173">
        <f>'Indicator Data'!I97/HLOOKUP('Indicator Data'!$I$3,'Population Data'!$C$3:$M$194,ROW()-4,FALSE)</f>
        <v>0</v>
      </c>
      <c r="T97" s="173">
        <f>'Indicator Data'!J97/HLOOKUP('Indicator Date'!$J95,'Population Data'!$C$3:$M$194,ROW()-4,FALSE)</f>
        <v>8.3546998860387564E-3</v>
      </c>
      <c r="U97" s="171">
        <f t="shared" si="87"/>
        <v>10</v>
      </c>
      <c r="V97" s="171">
        <f t="shared" si="88"/>
        <v>3.4</v>
      </c>
      <c r="W97" s="172">
        <f t="shared" si="89"/>
        <v>8.1999999999999993</v>
      </c>
      <c r="X97" s="172">
        <f t="shared" si="118"/>
        <v>4.9000000000000004</v>
      </c>
      <c r="Y97" s="172">
        <f t="shared" si="119"/>
        <v>0</v>
      </c>
      <c r="Z97" s="171">
        <f t="shared" si="90"/>
        <v>0</v>
      </c>
      <c r="AA97" s="171">
        <f t="shared" si="90"/>
        <v>0</v>
      </c>
      <c r="AB97" s="171">
        <f t="shared" si="91"/>
        <v>0</v>
      </c>
      <c r="AC97" s="172">
        <f t="shared" si="120"/>
        <v>0</v>
      </c>
      <c r="AD97" s="172">
        <f t="shared" si="121"/>
        <v>2.8</v>
      </c>
      <c r="AE97" s="171">
        <f>ROUND(IF('Indicator Data'!K97=0,0,IF('Indicator Data'!K97&gt;AE$3,10,IF('Indicator Data'!K97&lt;AE$4,0,10-(AE$3-'Indicator Data'!K97)/(AE$3-AE$4)*10))),1)</f>
        <v>1</v>
      </c>
      <c r="AF97" s="174">
        <f t="shared" si="92"/>
        <v>8.5</v>
      </c>
      <c r="AG97" s="174">
        <f t="shared" si="93"/>
        <v>5.3</v>
      </c>
      <c r="AH97" s="172">
        <f t="shared" si="94"/>
        <v>0</v>
      </c>
      <c r="AI97" s="172">
        <f t="shared" si="95"/>
        <v>0</v>
      </c>
      <c r="AJ97" s="174">
        <f t="shared" si="96"/>
        <v>0</v>
      </c>
      <c r="AK97" s="172">
        <f t="shared" si="97"/>
        <v>7.3</v>
      </c>
      <c r="AL97" s="175">
        <f t="shared" si="98"/>
        <v>7.7</v>
      </c>
      <c r="AM97" s="175">
        <f t="shared" si="99"/>
        <v>4.8</v>
      </c>
      <c r="AN97" s="175">
        <f t="shared" si="100"/>
        <v>0</v>
      </c>
      <c r="AO97" s="175">
        <f t="shared" si="101"/>
        <v>0</v>
      </c>
      <c r="AP97" s="175">
        <f t="shared" si="102"/>
        <v>0</v>
      </c>
      <c r="AQ97" s="174">
        <f t="shared" si="103"/>
        <v>4.2</v>
      </c>
      <c r="AR97" s="174">
        <f>IF('Indicator Data'!L97="No data","x",IF('Indicator Data'!BW97&lt;1000,"x",ROUND((IF('Indicator Data'!L97&gt;AR$3,10,IF('Indicator Data'!L97&lt;AR$4,0,10-(AR$3-'Indicator Data'!L97)/(AR$3-AR$4)*10))),1)))</f>
        <v>8.3000000000000007</v>
      </c>
      <c r="AS97" s="175">
        <f t="shared" si="104"/>
        <v>6.3</v>
      </c>
      <c r="AT97" s="176">
        <f>IF('Indicator Data'!M97="No data","x",ROUND(IF('Indicator Data'!M97=0,0,IF(LOG('Indicator Data'!M97)&gt;AT$3,10,IF(LOG('Indicator Data'!M97)&lt;AT$4,0,10-(AT$3-LOG('Indicator Data'!M97))/(AT$3-AT$4)*10))),1))</f>
        <v>8.1999999999999993</v>
      </c>
      <c r="AU97" s="246">
        <f>IF(AT97="x","x",'Indicator Data'!M97/HLOOKUP('Indicator Data'!$M$3,'Population Data'!$C$3:$M$194,ROW()-4,FALSE))</f>
        <v>0.85685769034064241</v>
      </c>
      <c r="AV97" s="176">
        <f t="shared" si="105"/>
        <v>9.5</v>
      </c>
      <c r="AW97" s="172">
        <f t="shared" si="122"/>
        <v>8.9</v>
      </c>
      <c r="AX97" s="176" t="str">
        <f>IF('Indicator Data'!N97="No data","x",ROUND(IF('Indicator Data'!N97=0,0,IF(LOG('Indicator Data'!N97)&gt;AX$3,10,IF(LOG('Indicator Data'!N97)&lt;AX$4,0,10-(AX$3-LOG('Indicator Data'!N97))/(AX$3-AX$4)*10))),1))</f>
        <v>x</v>
      </c>
      <c r="AY97" s="246" t="str">
        <f>IF(AX97="x","x",'Indicator Data'!N97/HLOOKUP('Indicator Data'!$N$3,'Population Data'!$C$3:$M$194,ROW()-4,FALSE))</f>
        <v>x</v>
      </c>
      <c r="AZ97" s="176" t="str">
        <f t="shared" si="106"/>
        <v>x</v>
      </c>
      <c r="BA97" s="172" t="str">
        <f t="shared" si="123"/>
        <v>x</v>
      </c>
      <c r="BB97" s="176" t="str">
        <f>IF('Indicator Data'!O97="No data","x",ROUND(IF('Indicator Data'!O97=0,0,IF(LOG('Indicator Data'!O97)&gt;BB$3,10,IF(LOG('Indicator Data'!O97)&lt;BB$4,0,10-(BB$3-LOG('Indicator Data'!O97))/(BB$3-BB$4)*10))),1))</f>
        <v>x</v>
      </c>
      <c r="BC97" s="246" t="str">
        <f>IF(BB97="x","x",'Indicator Data'!O97/HLOOKUP('Indicator Data'!$O$3,'Population Data'!$C$3:$M$194,ROW()-4,FALSE))</f>
        <v>x</v>
      </c>
      <c r="BD97" s="176" t="str">
        <f t="shared" si="107"/>
        <v>x</v>
      </c>
      <c r="BE97" s="172" t="str">
        <f t="shared" si="124"/>
        <v>x</v>
      </c>
      <c r="BF97" s="176" t="str">
        <f>IF('Indicator Data'!P97="No data","x",ROUND(IF('Indicator Data'!P97=0,0,IF(LOG('Indicator Data'!P97)&gt;BF$3,10,IF(LOG('Indicator Data'!P97)&lt;BF$4,0,10-(BF$3-LOG('Indicator Data'!P97))/(BF$3-BF$4)*10))),1))</f>
        <v>x</v>
      </c>
      <c r="BG97" s="246" t="str">
        <f>IF(BF97="x","x",'Indicator Data'!P97/HLOOKUP('Indicator Data'!$P$3,'Population Data'!$C$3:$M$194,ROW()-4,FALSE))</f>
        <v>x</v>
      </c>
      <c r="BH97" s="176" t="str">
        <f t="shared" si="125"/>
        <v>x</v>
      </c>
      <c r="BI97" s="172" t="str">
        <f t="shared" si="126"/>
        <v>x</v>
      </c>
      <c r="BJ97" s="174">
        <f t="shared" si="127"/>
        <v>8.9</v>
      </c>
      <c r="BK97" s="176">
        <f>ROUND(IF('Indicator Data'!Q97=0,0,IF(LOG('Indicator Data'!Q97)&gt;BK$3,10,IF(LOG('Indicator Data'!Q97)&lt;BK$4,0,10-(BK$3-LOG('Indicator Data'!Q97))/(BK$3-BK$4)*10))),1)</f>
        <v>0</v>
      </c>
      <c r="BL97" s="224">
        <f>IF(BK97="x","x",'Indicator Data'!Q97/HLOOKUP('Indicator Data'!$Q$3,'Population Data'!$C$3:$M$194,ROW()-4,FALSE))</f>
        <v>0</v>
      </c>
      <c r="BM97" s="176">
        <f t="shared" si="108"/>
        <v>0</v>
      </c>
      <c r="BN97" s="172">
        <f t="shared" si="109"/>
        <v>0</v>
      </c>
      <c r="BO97" s="176">
        <f>ROUND(IF('Indicator Data'!S97=0,0,IF(LOG('Indicator Data'!S97)&gt;BO$3,10,IF(LOG('Indicator Data'!S97)&lt;BO$4,0,10-(BO$3-LOG('Indicator Data'!S97))/(BO$3-BO$4)*10))),1)</f>
        <v>0</v>
      </c>
      <c r="BP97" s="246">
        <f>IF(BO97="x","x",'Indicator Data'!S97/HLOOKUP('Indicator Data'!$S$3,'Population Data'!$C$3:$M$194,ROW()-4,FALSE))</f>
        <v>0</v>
      </c>
      <c r="BQ97" s="176">
        <f t="shared" si="110"/>
        <v>0</v>
      </c>
      <c r="BR97" s="172">
        <f t="shared" si="128"/>
        <v>0</v>
      </c>
      <c r="BS97" s="176">
        <f>ROUND(IF('Indicator Data'!T97=0,0,IF(LOG('Indicator Data'!T97)&gt;BS$3,10,IF(LOG('Indicator Data'!T97)&lt;BS$4,0,10-(BS$3-LOG('Indicator Data'!T97))/(BS$3-BS$4)*10))),1)</f>
        <v>4</v>
      </c>
      <c r="BT97" s="173">
        <f>IF('Indicator Data'!T97/HLOOKUP('Indicator Data'!$T$3,'Population Data'!$C$3:$M$194,ROW()-4,FALSE)&gt;1,1,'Indicator Data'!T97/HLOOKUP('Indicator Data'!$T$3,'Population Data'!$C$3:$M$194,ROW()-4,FALSE))</f>
        <v>9.3657902852426736E-4</v>
      </c>
      <c r="BU97" s="176">
        <f t="shared" si="111"/>
        <v>0</v>
      </c>
      <c r="BV97" s="172">
        <f t="shared" si="129"/>
        <v>2.2000000000000002</v>
      </c>
      <c r="BW97" s="176">
        <f>ROUND(IF('Indicator Data'!U97=0,0,IF(LOG('Indicator Data'!U97)&gt;BW$3,10,IF(LOG('Indicator Data'!U97)&lt;BW$4,0,10-(BW$3-LOG('Indicator Data'!U97))/(BW$3-BW$4)*10))),1)</f>
        <v>0</v>
      </c>
      <c r="BX97" s="246">
        <f>IF(BW97="x","x",'Indicator Data'!U97/HLOOKUP('Indicator Data'!$U$3,'Population Data'!$C$3:$M$194,ROW()-4,FALSE))</f>
        <v>0</v>
      </c>
      <c r="BY97" s="176">
        <f t="shared" si="112"/>
        <v>0</v>
      </c>
      <c r="BZ97" s="172">
        <f t="shared" si="130"/>
        <v>0</v>
      </c>
      <c r="CA97" s="174">
        <f t="shared" si="113"/>
        <v>0.6</v>
      </c>
      <c r="CB97" s="176">
        <f>IF('Indicator Data'!BN97="No data","x",ROUND(IF('Indicator Data'!BN97&gt;CB$3,0,IF('Indicator Data'!BN97&lt;CB$4,10,(CB$3-'Indicator Data'!BN97)/(CB$3-CB$4)*10)),1))</f>
        <v>0.2</v>
      </c>
      <c r="CC97" s="176">
        <f>IF('Indicator Data'!BO97="No data","x",ROUND(IF('Indicator Data'!BO97&gt;CC$3,0,IF('Indicator Data'!BO97&lt;CC$4,10,(CC$3-'Indicator Data'!BO97)/(CC$3-CC$4)*10)),1))</f>
        <v>1.5</v>
      </c>
      <c r="CD97" s="176">
        <f>IF('Indicator Data'!AA97="No data","x",ROUND(IF('Indicator Data'!AA97&gt;CD$3,0,IF('Indicator Data'!AA97&lt;CD$4,10,(CD$3-'Indicator Data'!AA97)/(CD$3-CD$4)*10)),1))</f>
        <v>0</v>
      </c>
      <c r="CE97" s="172">
        <f t="shared" si="114"/>
        <v>0.6</v>
      </c>
      <c r="CF97" s="176">
        <f>IF('Indicator Data'!V97="No data","x",ROUND(IF(LOG('Indicator Data'!V97)&gt;CF$3,10,IF(LOG('Indicator Data'!V97)&lt;CF$4,0,10-(CF$3-LOG('Indicator Data'!V97))/(CF$3-CF$4)*10)),1))</f>
        <v>5.2</v>
      </c>
      <c r="CG97" s="176">
        <f>IF('Indicator Data'!W97="No data","x",ROUND(IF('Indicator Data'!W97&gt;CG$3,10,IF('Indicator Data'!W97&lt;CG$4,0,10-(CG$3-'Indicator Data'!W97)/(CG$3-CG$4)*10)),1))</f>
        <v>5.4</v>
      </c>
      <c r="CH97" s="176">
        <f>IF('Indicator Data'!X97="No data","x",ROUND(IF('Indicator Data'!X97&gt;CH$3,10,IF('Indicator Data'!X97&lt;CH$4,0,10-(CH$3-'Indicator Data'!X97)/(CH$3-CH$4)*10)),1))</f>
        <v>3.8</v>
      </c>
      <c r="CI97" s="176">
        <f>IF('Indicator Data'!Y97="No data","x",ROUND(IF('Indicator Data'!Y97&gt;CI$3,10,IF('Indicator Data'!Y97&lt;CI$4,0,10-(CI$3-'Indicator Data'!Y97)/(CI$3-CI$4)*10)),1))</f>
        <v>5.0999999999999996</v>
      </c>
      <c r="CJ97" s="172">
        <f t="shared" si="131"/>
        <v>4.9000000000000004</v>
      </c>
      <c r="CK97" s="174">
        <f t="shared" si="132"/>
        <v>3.5</v>
      </c>
      <c r="CL97" s="176">
        <f>IF('Indicator Data'!AD97="No data","x",ROUND(IF('Indicator Data'!AD97&gt;CL$3,10,IF('Indicator Data'!AD97&lt;CL$4,0,10-(CL$3-'Indicator Data'!AD97)/(CL$3-CL$4)*10)),1))</f>
        <v>0.3</v>
      </c>
      <c r="CM97" s="176">
        <f>IF('Indicator Data'!AE97="No data","x",ROUND(IF('Indicator Data'!AE97&gt;CM$3,10,IF('Indicator Data'!AE97&lt;CM$4,0,10-(CM$3-'Indicator Data'!AE97)/(CM$3-CM$4)*10)),1))</f>
        <v>3.8</v>
      </c>
      <c r="CN97" s="172">
        <f t="shared" si="133"/>
        <v>3.9</v>
      </c>
      <c r="CO97" s="176">
        <f>IF('Indicator Data'!Z97="No data","x",ROUND(IF('Indicator Data'!Z97&gt;CO$3,10,IF('Indicator Data'!Z97&lt;CO$4,0,10-(CO$3-'Indicator Data'!Z97)/(CO$3-CO$4)*10)),1))</f>
        <v>0</v>
      </c>
      <c r="CP97" s="172">
        <f t="shared" si="134"/>
        <v>0.4</v>
      </c>
      <c r="CQ97" s="246">
        <f>IF('Indicator Data'!AB97="No data","x",'Indicator Data'!AB97/HLOOKUP('Indicator Date'!$AB95,'Population Data'!$C$3:$M$194,ROW()-4,FALSE))</f>
        <v>6.2296195674005632E-4</v>
      </c>
      <c r="CR97" s="176">
        <f t="shared" si="115"/>
        <v>3.8</v>
      </c>
      <c r="CS97" s="176">
        <f>IF('Indicator Data'!AC97="No data","x",ROUND(IF('Indicator Data'!AC97&gt;CS$3,0,IF('Indicator Data'!AC97&lt;CS$4,10,(CS$3-'Indicator Data'!AC97)/(CS$3-CS$4)*10)),1))</f>
        <v>6</v>
      </c>
      <c r="CT97" s="172">
        <f t="shared" si="135"/>
        <v>4.9000000000000004</v>
      </c>
      <c r="CU97" s="174">
        <f t="shared" si="136"/>
        <v>3.1</v>
      </c>
      <c r="CV97" s="175">
        <f t="shared" si="116"/>
        <v>5</v>
      </c>
      <c r="CW97" s="177">
        <f t="shared" si="117"/>
        <v>4.0999999999999996</v>
      </c>
      <c r="CX97" s="175">
        <f>ROUND(IF('Indicator Data'!AF97=0,0,IF('Indicator Data'!AF97&gt;CX$3,10,IF('Indicator Data'!AF97&lt;CX$4,0,10-(CX$3-'Indicator Data'!AF97)/(CX$3-CX$4)*10))),1)</f>
        <v>0.6</v>
      </c>
      <c r="CY97" s="175">
        <f>(ROUND(IF('Indicator Data'!AG97=0,0,IF(LOG('Indicator Data'!AG97)&gt;CY$3,10,IF(LOG('Indicator Data'!AG97)&lt;CY$4,0,10-(CY$3-LOG('Indicator Data'!AG97))/(CY$3-CY$4)*10))),1))</f>
        <v>0</v>
      </c>
      <c r="CZ97" s="177">
        <f t="shared" si="137"/>
        <v>0.3</v>
      </c>
      <c r="DA97" s="11"/>
      <c r="DB97" s="22"/>
    </row>
    <row r="98" spans="1:106">
      <c r="A98" s="179" t="str">
        <f>'Indicator Data'!A98</f>
        <v>Lao PDR</v>
      </c>
      <c r="B98" s="180" t="str">
        <f>'Indicator Data'!B98</f>
        <v>LAO</v>
      </c>
      <c r="C98" s="178">
        <f>ROUND(IF('Indicator Data'!C98=0,0.1,IF(LOG('Indicator Data'!C98)&gt;C$3,10,IF(LOG('Indicator Data'!C98)&lt;C$4,0,10-(C$3-LOG('Indicator Data'!C98))/(C$3-C$4)*10))),1)</f>
        <v>5.6</v>
      </c>
      <c r="D98" s="171">
        <f>ROUND(IF('Indicator Data'!D98=0,0.1,IF(LOG('Indicator Data'!D98)&gt;D$3,10,IF(LOG('Indicator Data'!D98)&lt;D$4,0,10-(D$3-LOG('Indicator Data'!D98))/(D$3-D$4)*10))),1)</f>
        <v>1.5</v>
      </c>
      <c r="E98" s="172">
        <f t="shared" si="85"/>
        <v>3.8</v>
      </c>
      <c r="F98" s="172">
        <f>(ROUND(IF('Indicator Data'!E98=0,0,IF(LOG('Indicator Data'!E98)&gt;F$3,10,IF(LOG('Indicator Data'!E98)&lt;F$4,0,10-(F$3-LOG('Indicator Data'!E98))/(F$3-F$4)*10))),1))</f>
        <v>7.2</v>
      </c>
      <c r="G98" s="172">
        <f>ROUND(IF('Indicator Data'!F98=0,0,IF(LOG('Indicator Data'!F98)&gt;G$3,10,IF(LOG('Indicator Data'!F98)&lt;G$4,0,10-(G$3-LOG('Indicator Data'!F98))/(G$3-G$4)*10))),1)</f>
        <v>0</v>
      </c>
      <c r="H98" s="171">
        <f>ROUND(IF('Indicator Data'!G98=0,0,IF(LOG('Indicator Data'!G98)&gt;H$3,10,IF(LOG('Indicator Data'!G98)&lt;H$4,0,10-(H$3-LOG('Indicator Data'!G98))/(H$3-H$4)*10))),1)</f>
        <v>4.5</v>
      </c>
      <c r="I98" s="171">
        <f>ROUND(IF('Indicator Data'!H98=0,0,IF(LOG('Indicator Data'!H98)&gt;I$3,10,IF(LOG('Indicator Data'!H98)&lt;I$4,0,10-(I$3-LOG('Indicator Data'!H98))/(I$3-I$4)*10))),1)</f>
        <v>0</v>
      </c>
      <c r="J98" s="171">
        <f t="shared" si="86"/>
        <v>2.5</v>
      </c>
      <c r="K98" s="171">
        <f>ROUND(IF('Indicator Data'!I98=0,0,IF(LOG('Indicator Data'!I98)&gt;K$3,10,IF(LOG('Indicator Data'!I98)&lt;K$4,0,10-(K$3-LOG('Indicator Data'!I98))/(K$3-K$4)*10))),1)</f>
        <v>0</v>
      </c>
      <c r="L98" s="172">
        <f>ROUND(IF('Indicator Data'!J98=0,0,IF(LOG('Indicator Data'!J98)&gt;L$3,10,IF(LOG('Indicator Data'!J98)&lt;L$4,0,10-(L$3-LOG('Indicator Data'!J98))/(L$3-L$4)*10))),1)</f>
        <v>4.4000000000000004</v>
      </c>
      <c r="M98" s="173">
        <f>'Indicator Data'!C98/HLOOKUP('Indicator Data'!$C$3,'Population Data'!$C$3:$M$194,ROW()-4,FALSE)</f>
        <v>6.1384987238471511E-4</v>
      </c>
      <c r="N98" s="173">
        <f>'Indicator Data'!D98/HLOOKUP('Indicator Data'!$D$3,'Population Data'!$C$3:$M$194,ROW()-4,FALSE)</f>
        <v>3.6644071826497086E-6</v>
      </c>
      <c r="O98" s="245">
        <f>'Indicator Data'!E98/HLOOKUP('Indicator Data'!$E$3,'Population Data'!$C$3:$M$194,ROW()-4,FALSE)</f>
        <v>2.4505132191051951E-2</v>
      </c>
      <c r="P98" s="173">
        <f>'Indicator Data'!F98/HLOOKUP('Indicator Data'!$F$3,'Population Data'!$C$3:$M$194,ROW()-4,FALSE)</f>
        <v>0</v>
      </c>
      <c r="Q98" s="173">
        <f>'Indicator Data'!G98/HLOOKUP('Indicator Data'!$G$3,'Population Data'!$C$3:$M$194,ROW()-4,FALSE)</f>
        <v>6.0768965097081037E-4</v>
      </c>
      <c r="R98" s="173">
        <f>'Indicator Data'!H98/HLOOKUP('Indicator Data'!$H$3,'Population Data'!$C$3:$M$194,ROW()-4,FALSE)</f>
        <v>0</v>
      </c>
      <c r="S98" s="173">
        <f>'Indicator Data'!I98/HLOOKUP('Indicator Data'!$I$3,'Population Data'!$C$3:$M$194,ROW()-4,FALSE)</f>
        <v>0</v>
      </c>
      <c r="T98" s="173">
        <f>'Indicator Data'!J98/HLOOKUP('Indicator Date'!$J96,'Population Data'!$C$3:$M$194,ROW()-4,FALSE)</f>
        <v>7.3859654917552819E-5</v>
      </c>
      <c r="U98" s="171">
        <f t="shared" si="87"/>
        <v>3.1</v>
      </c>
      <c r="V98" s="171">
        <f t="shared" si="88"/>
        <v>0</v>
      </c>
      <c r="W98" s="172">
        <f t="shared" si="89"/>
        <v>1.7</v>
      </c>
      <c r="X98" s="172">
        <f t="shared" si="118"/>
        <v>9</v>
      </c>
      <c r="Y98" s="172">
        <f t="shared" si="119"/>
        <v>0</v>
      </c>
      <c r="Z98" s="171">
        <f t="shared" si="90"/>
        <v>0.1</v>
      </c>
      <c r="AA98" s="171">
        <f t="shared" si="90"/>
        <v>0</v>
      </c>
      <c r="AB98" s="171">
        <f t="shared" si="91"/>
        <v>0.1</v>
      </c>
      <c r="AC98" s="172">
        <f t="shared" si="120"/>
        <v>0</v>
      </c>
      <c r="AD98" s="172">
        <f t="shared" si="121"/>
        <v>0</v>
      </c>
      <c r="AE98" s="171">
        <f>ROUND(IF('Indicator Data'!K98=0,0,IF('Indicator Data'!K98&gt;AE$3,10,IF('Indicator Data'!K98&lt;AE$4,0,10-(AE$3-'Indicator Data'!K98)/(AE$3-AE$4)*10))),1)</f>
        <v>2.9</v>
      </c>
      <c r="AF98" s="174">
        <f t="shared" si="92"/>
        <v>4.4000000000000004</v>
      </c>
      <c r="AG98" s="174">
        <f t="shared" si="93"/>
        <v>0.8</v>
      </c>
      <c r="AH98" s="172">
        <f t="shared" si="94"/>
        <v>2.2999999999999998</v>
      </c>
      <c r="AI98" s="172">
        <f t="shared" si="95"/>
        <v>0</v>
      </c>
      <c r="AJ98" s="174">
        <f t="shared" si="96"/>
        <v>1.2</v>
      </c>
      <c r="AK98" s="172">
        <f t="shared" si="97"/>
        <v>2.5</v>
      </c>
      <c r="AL98" s="175">
        <f t="shared" si="98"/>
        <v>2.8</v>
      </c>
      <c r="AM98" s="175">
        <f t="shared" si="99"/>
        <v>8.1999999999999993</v>
      </c>
      <c r="AN98" s="175">
        <f t="shared" si="100"/>
        <v>0</v>
      </c>
      <c r="AO98" s="175">
        <f t="shared" si="101"/>
        <v>1.4</v>
      </c>
      <c r="AP98" s="175">
        <f t="shared" si="102"/>
        <v>0</v>
      </c>
      <c r="AQ98" s="174">
        <f t="shared" si="103"/>
        <v>2.7</v>
      </c>
      <c r="AR98" s="174">
        <f>IF('Indicator Data'!L98="No data","x",IF('Indicator Data'!BW98&lt;1000,"x",ROUND((IF('Indicator Data'!L98&gt;AR$3,10,IF('Indicator Data'!L98&lt;AR$4,0,10-(AR$3-'Indicator Data'!L98)/(AR$3-AR$4)*10))),1)))</f>
        <v>0</v>
      </c>
      <c r="AS98" s="175">
        <f t="shared" si="104"/>
        <v>1.4</v>
      </c>
      <c r="AT98" s="176">
        <f>IF('Indicator Data'!M98="No data","x",ROUND(IF('Indicator Data'!M98=0,0,IF(LOG('Indicator Data'!M98)&gt;AT$3,10,IF(LOG('Indicator Data'!M98)&lt;AT$4,0,10-(AT$3-LOG('Indicator Data'!M98))/(AT$3-AT$4)*10))),1))</f>
        <v>8</v>
      </c>
      <c r="AU98" s="246">
        <f>IF(AT98="x","x",'Indicator Data'!M98/HLOOKUP('Indicator Data'!$M$3,'Population Data'!$C$3:$M$194,ROW()-4,FALSE))</f>
        <v>0.5155130475199895</v>
      </c>
      <c r="AV98" s="176">
        <f t="shared" si="105"/>
        <v>5.7</v>
      </c>
      <c r="AW98" s="172">
        <f t="shared" si="122"/>
        <v>7</v>
      </c>
      <c r="AX98" s="176" t="str">
        <f>IF('Indicator Data'!N98="No data","x",ROUND(IF('Indicator Data'!N98=0,0,IF(LOG('Indicator Data'!N98)&gt;AX$3,10,IF(LOG('Indicator Data'!N98)&lt;AX$4,0,10-(AX$3-LOG('Indicator Data'!N98))/(AX$3-AX$4)*10))),1))</f>
        <v>x</v>
      </c>
      <c r="AY98" s="246" t="str">
        <f>IF(AX98="x","x",'Indicator Data'!N98/HLOOKUP('Indicator Data'!$N$3,'Population Data'!$C$3:$M$194,ROW()-4,FALSE))</f>
        <v>x</v>
      </c>
      <c r="AZ98" s="176" t="str">
        <f t="shared" si="106"/>
        <v>x</v>
      </c>
      <c r="BA98" s="172" t="str">
        <f t="shared" si="123"/>
        <v>x</v>
      </c>
      <c r="BB98" s="176" t="str">
        <f>IF('Indicator Data'!O98="No data","x",ROUND(IF('Indicator Data'!O98=0,0,IF(LOG('Indicator Data'!O98)&gt;BB$3,10,IF(LOG('Indicator Data'!O98)&lt;BB$4,0,10-(BB$3-LOG('Indicator Data'!O98))/(BB$3-BB$4)*10))),1))</f>
        <v>x</v>
      </c>
      <c r="BC98" s="246" t="str">
        <f>IF(BB98="x","x",'Indicator Data'!O98/HLOOKUP('Indicator Data'!$O$3,'Population Data'!$C$3:$M$194,ROW()-4,FALSE))</f>
        <v>x</v>
      </c>
      <c r="BD98" s="176" t="str">
        <f t="shared" si="107"/>
        <v>x</v>
      </c>
      <c r="BE98" s="172" t="str">
        <f t="shared" si="124"/>
        <v>x</v>
      </c>
      <c r="BF98" s="176" t="str">
        <f>IF('Indicator Data'!P98="No data","x",ROUND(IF('Indicator Data'!P98=0,0,IF(LOG('Indicator Data'!P98)&gt;BF$3,10,IF(LOG('Indicator Data'!P98)&lt;BF$4,0,10-(BF$3-LOG('Indicator Data'!P98))/(BF$3-BF$4)*10))),1))</f>
        <v>x</v>
      </c>
      <c r="BG98" s="246" t="str">
        <f>IF(BF98="x","x",'Indicator Data'!P98/HLOOKUP('Indicator Data'!$P$3,'Population Data'!$C$3:$M$194,ROW()-4,FALSE))</f>
        <v>x</v>
      </c>
      <c r="BH98" s="176" t="str">
        <f t="shared" si="125"/>
        <v>x</v>
      </c>
      <c r="BI98" s="172" t="str">
        <f t="shared" si="126"/>
        <v>x</v>
      </c>
      <c r="BJ98" s="174">
        <f t="shared" si="127"/>
        <v>7</v>
      </c>
      <c r="BK98" s="176">
        <f>ROUND(IF('Indicator Data'!Q98=0,0,IF(LOG('Indicator Data'!Q98)&gt;BK$3,10,IF(LOG('Indicator Data'!Q98)&lt;BK$4,0,10-(BK$3-LOG('Indicator Data'!Q98))/(BK$3-BK$4)*10))),1)</f>
        <v>8</v>
      </c>
      <c r="BL98" s="224">
        <f>IF(BK98="x","x",'Indicator Data'!Q98/HLOOKUP('Indicator Data'!$Q$3,'Population Data'!$C$3:$M$194,ROW()-4,FALSE))</f>
        <v>0.52029998393367904</v>
      </c>
      <c r="BM98" s="176">
        <f t="shared" si="108"/>
        <v>5.2</v>
      </c>
      <c r="BN98" s="172">
        <f t="shared" si="109"/>
        <v>6.8</v>
      </c>
      <c r="BO98" s="176">
        <f>ROUND(IF('Indicator Data'!S98=0,0,IF(LOG('Indicator Data'!S98)&gt;BO$3,10,IF(LOG('Indicator Data'!S98)&lt;BO$4,0,10-(BO$3-LOG('Indicator Data'!S98))/(BO$3-BO$4)*10))),1)</f>
        <v>8.1999999999999993</v>
      </c>
      <c r="BP98" s="246">
        <f>IF(BO98="x","x",'Indicator Data'!S98/HLOOKUP('Indicator Data'!$S$3,'Population Data'!$C$3:$M$194,ROW()-4,FALSE))</f>
        <v>0.74747692195141557</v>
      </c>
      <c r="BQ98" s="176">
        <f t="shared" si="110"/>
        <v>8.3000000000000007</v>
      </c>
      <c r="BR98" s="172">
        <f t="shared" si="128"/>
        <v>8.3000000000000007</v>
      </c>
      <c r="BS98" s="176">
        <f>ROUND(IF('Indicator Data'!T98=0,0,IF(LOG('Indicator Data'!T98)&gt;BS$3,10,IF(LOG('Indicator Data'!T98)&lt;BS$4,0,10-(BS$3-LOG('Indicator Data'!T98))/(BS$3-BS$4)*10))),1)</f>
        <v>8.1</v>
      </c>
      <c r="BT98" s="173">
        <f>IF('Indicator Data'!T98/HLOOKUP('Indicator Data'!$T$3,'Population Data'!$C$3:$M$194,ROW()-4,FALSE)&gt;1,1,'Indicator Data'!T98/HLOOKUP('Indicator Data'!$T$3,'Population Data'!$C$3:$M$194,ROW()-4,FALSE))</f>
        <v>0.61769478410703504</v>
      </c>
      <c r="BU98" s="176">
        <f t="shared" si="111"/>
        <v>6.2</v>
      </c>
      <c r="BV98" s="172">
        <f t="shared" si="129"/>
        <v>7.3</v>
      </c>
      <c r="BW98" s="176">
        <f>ROUND(IF('Indicator Data'!U98=0,0,IF(LOG('Indicator Data'!U98)&gt;BW$3,10,IF(LOG('Indicator Data'!U98)&lt;BW$4,0,10-(BW$3-LOG('Indicator Data'!U98))/(BW$3-BW$4)*10))),1)</f>
        <v>8.4</v>
      </c>
      <c r="BX98" s="246">
        <f>IF(BW98="x","x",'Indicator Data'!U98/HLOOKUP('Indicator Data'!$U$3,'Population Data'!$C$3:$M$194,ROW()-4,FALSE))</f>
        <v>0.96976138734426298</v>
      </c>
      <c r="BY98" s="176">
        <f t="shared" si="112"/>
        <v>9.6999999999999993</v>
      </c>
      <c r="BZ98" s="172">
        <f t="shared" si="130"/>
        <v>9.1999999999999993</v>
      </c>
      <c r="CA98" s="174">
        <f t="shared" si="113"/>
        <v>8</v>
      </c>
      <c r="CB98" s="176">
        <f>IF('Indicator Data'!BN98="No data","x",ROUND(IF('Indicator Data'!BN98&gt;CB$3,0,IF('Indicator Data'!BN98&lt;CB$4,10,(CB$3-'Indicator Data'!BN98)/(CB$3-CB$4)*10)),1))</f>
        <v>2.2999999999999998</v>
      </c>
      <c r="CC98" s="176">
        <f>IF('Indicator Data'!BO98="No data","x",ROUND(IF('Indicator Data'!BO98&gt;CC$3,0,IF('Indicator Data'!BO98&lt;CC$4,10,(CC$3-'Indicator Data'!BO98)/(CC$3-CC$4)*10)),1))</f>
        <v>2.4</v>
      </c>
      <c r="CD98" s="176">
        <f>IF('Indicator Data'!AA98="No data","x",ROUND(IF('Indicator Data'!AA98&gt;CD$3,0,IF('Indicator Data'!AA98&lt;CD$4,10,(CD$3-'Indicator Data'!AA98)/(CD$3-CD$4)*10)),1))</f>
        <v>4.4000000000000004</v>
      </c>
      <c r="CE98" s="172">
        <f t="shared" si="114"/>
        <v>3</v>
      </c>
      <c r="CF98" s="176">
        <f>IF('Indicator Data'!V98="No data","x",ROUND(IF(LOG('Indicator Data'!V98)&gt;CF$3,10,IF(LOG('Indicator Data'!V98)&lt;CF$4,0,10-(CF$3-LOG('Indicator Data'!V98))/(CF$3-CF$4)*10)),1))</f>
        <v>5</v>
      </c>
      <c r="CG98" s="176">
        <f>IF('Indicator Data'!W98="No data","x",ROUND(IF('Indicator Data'!W98&gt;CG$3,10,IF('Indicator Data'!W98&lt;CG$4,0,10-(CG$3-'Indicator Data'!W98)/(CG$3-CG$4)*10)),1))</f>
        <v>6.2</v>
      </c>
      <c r="CH98" s="176">
        <f>IF('Indicator Data'!X98="No data","x",ROUND(IF('Indicator Data'!X98&gt;CH$3,10,IF('Indicator Data'!X98&lt;CH$4,0,10-(CH$3-'Indicator Data'!X98)/(CH$3-CH$4)*10)),1))</f>
        <v>3.8</v>
      </c>
      <c r="CI98" s="176">
        <f>IF('Indicator Data'!Y98="No data","x",ROUND(IF('Indicator Data'!Y98&gt;CI$3,10,IF('Indicator Data'!Y98&lt;CI$4,0,10-(CI$3-'Indicator Data'!Y98)/(CI$3-CI$4)*10)),1))</f>
        <v>6.7</v>
      </c>
      <c r="CJ98" s="172">
        <f t="shared" si="131"/>
        <v>5.4</v>
      </c>
      <c r="CK98" s="174">
        <f t="shared" si="132"/>
        <v>4.5999999999999996</v>
      </c>
      <c r="CL98" s="176">
        <f>IF('Indicator Data'!AD98="No data","x",ROUND(IF('Indicator Data'!AD98&gt;CL$3,10,IF('Indicator Data'!AD98&lt;CL$4,0,10-(CL$3-'Indicator Data'!AD98)/(CL$3-CL$4)*10)),1))</f>
        <v>6.1</v>
      </c>
      <c r="CM98" s="176">
        <f>IF('Indicator Data'!AE98="No data","x",ROUND(IF('Indicator Data'!AE98&gt;CM$3,10,IF('Indicator Data'!AE98&lt;CM$4,0,10-(CM$3-'Indicator Data'!AE98)/(CM$3-CM$4)*10)),1))</f>
        <v>3.5</v>
      </c>
      <c r="CN98" s="172">
        <f t="shared" si="133"/>
        <v>5.2</v>
      </c>
      <c r="CO98" s="176">
        <f>IF('Indicator Data'!Z98="No data","x",ROUND(IF('Indicator Data'!Z98&gt;CO$3,10,IF('Indicator Data'!Z98&lt;CO$4,0,10-(CO$3-'Indicator Data'!Z98)/(CO$3-CO$4)*10)),1))</f>
        <v>5.4</v>
      </c>
      <c r="CP98" s="172">
        <f t="shared" si="134"/>
        <v>3.6</v>
      </c>
      <c r="CQ98" s="246">
        <f>IF('Indicator Data'!AB98="No data","x",'Indicator Data'!AB98/HLOOKUP('Indicator Date'!$AB96,'Population Data'!$C$3:$M$194,ROW()-4,FALSE))</f>
        <v>7.9591769521376898E-4</v>
      </c>
      <c r="CR98" s="176">
        <f t="shared" si="115"/>
        <v>2</v>
      </c>
      <c r="CS98" s="176">
        <f>IF('Indicator Data'!AC98="No data","x",ROUND(IF('Indicator Data'!AC98&gt;CS$3,0,IF('Indicator Data'!AC98&lt;CS$4,10,(CS$3-'Indicator Data'!AC98)/(CS$3-CS$4)*10)),1))</f>
        <v>6</v>
      </c>
      <c r="CT98" s="172">
        <f t="shared" si="135"/>
        <v>4</v>
      </c>
      <c r="CU98" s="174">
        <f t="shared" si="136"/>
        <v>4.3</v>
      </c>
      <c r="CV98" s="175">
        <f t="shared" si="116"/>
        <v>6.2</v>
      </c>
      <c r="CW98" s="177">
        <f t="shared" si="117"/>
        <v>3.6</v>
      </c>
      <c r="CX98" s="175">
        <f>ROUND(IF('Indicator Data'!AF98=0,0,IF('Indicator Data'!AF98&gt;CX$3,10,IF('Indicator Data'!AF98&lt;CX$4,0,10-(CX$3-'Indicator Data'!AF98)/(CX$3-CX$4)*10))),1)</f>
        <v>0.3</v>
      </c>
      <c r="CY98" s="175">
        <f>(ROUND(IF('Indicator Data'!AG98=0,0,IF(LOG('Indicator Data'!AG98)&gt;CY$3,10,IF(LOG('Indicator Data'!AG98)&lt;CY$4,0,10-(CY$3-LOG('Indicator Data'!AG98))/(CY$3-CY$4)*10))),1))</f>
        <v>0</v>
      </c>
      <c r="CZ98" s="177">
        <f t="shared" si="137"/>
        <v>0.2</v>
      </c>
      <c r="DA98" s="11"/>
      <c r="DB98" s="22"/>
    </row>
    <row r="99" spans="1:106">
      <c r="A99" s="179" t="str">
        <f>'Indicator Data'!A99</f>
        <v>Latvia</v>
      </c>
      <c r="B99" s="180" t="str">
        <f>'Indicator Data'!B99</f>
        <v>LVA</v>
      </c>
      <c r="C99" s="178">
        <f>ROUND(IF('Indicator Data'!C99=0,0.1,IF(LOG('Indicator Data'!C99)&gt;C$3,10,IF(LOG('Indicator Data'!C99)&lt;C$4,0,10-(C$3-LOG('Indicator Data'!C99))/(C$3-C$4)*10))),1)</f>
        <v>0.1</v>
      </c>
      <c r="D99" s="171">
        <f>ROUND(IF('Indicator Data'!D99=0,0.1,IF(LOG('Indicator Data'!D99)&gt;D$3,10,IF(LOG('Indicator Data'!D99)&lt;D$4,0,10-(D$3-LOG('Indicator Data'!D99))/(D$3-D$4)*10))),1)</f>
        <v>0.1</v>
      </c>
      <c r="E99" s="172">
        <f t="shared" si="85"/>
        <v>0.1</v>
      </c>
      <c r="F99" s="172">
        <f>(ROUND(IF('Indicator Data'!E99=0,0,IF(LOG('Indicator Data'!E99)&gt;F$3,10,IF(LOG('Indicator Data'!E99)&lt;F$4,0,10-(F$3-LOG('Indicator Data'!E99))/(F$3-F$4)*10))),1))</f>
        <v>5</v>
      </c>
      <c r="G99" s="172">
        <f>ROUND(IF('Indicator Data'!F99=0,0,IF(LOG('Indicator Data'!F99)&gt;G$3,10,IF(LOG('Indicator Data'!F99)&lt;G$4,0,10-(G$3-LOG('Indicator Data'!F99))/(G$3-G$4)*10))),1)</f>
        <v>0</v>
      </c>
      <c r="H99" s="171">
        <f>ROUND(IF('Indicator Data'!G99=0,0,IF(LOG('Indicator Data'!G99)&gt;H$3,10,IF(LOG('Indicator Data'!G99)&lt;H$4,0,10-(H$3-LOG('Indicator Data'!G99))/(H$3-H$4)*10))),1)</f>
        <v>0</v>
      </c>
      <c r="I99" s="171">
        <f>ROUND(IF('Indicator Data'!H99=0,0,IF(LOG('Indicator Data'!H99)&gt;I$3,10,IF(LOG('Indicator Data'!H99)&lt;I$4,0,10-(I$3-LOG('Indicator Data'!H99))/(I$3-I$4)*10))),1)</f>
        <v>0</v>
      </c>
      <c r="J99" s="171">
        <f t="shared" si="86"/>
        <v>0</v>
      </c>
      <c r="K99" s="171">
        <f>ROUND(IF('Indicator Data'!I99=0,0,IF(LOG('Indicator Data'!I99)&gt;K$3,10,IF(LOG('Indicator Data'!I99)&lt;K$4,0,10-(K$3-LOG('Indicator Data'!I99))/(K$3-K$4)*10))),1)</f>
        <v>3.4</v>
      </c>
      <c r="L99" s="172">
        <f>ROUND(IF('Indicator Data'!J99=0,0,IF(LOG('Indicator Data'!J99)&gt;L$3,10,IF(LOG('Indicator Data'!J99)&lt;L$4,0,10-(L$3-LOG('Indicator Data'!J99))/(L$3-L$4)*10))),1)</f>
        <v>0</v>
      </c>
      <c r="M99" s="173">
        <f>'Indicator Data'!C99/HLOOKUP('Indicator Data'!$C$3,'Population Data'!$C$3:$M$194,ROW()-4,FALSE)</f>
        <v>0</v>
      </c>
      <c r="N99" s="173">
        <f>'Indicator Data'!D99/HLOOKUP('Indicator Data'!$D$3,'Population Data'!$C$3:$M$194,ROW()-4,FALSE)</f>
        <v>0</v>
      </c>
      <c r="O99" s="245">
        <f>'Indicator Data'!E99/HLOOKUP('Indicator Data'!$E$3,'Population Data'!$C$3:$M$194,ROW()-4,FALSE)</f>
        <v>1.1825012886758109E-2</v>
      </c>
      <c r="P99" s="173">
        <f>'Indicator Data'!F99/HLOOKUP('Indicator Data'!$F$3,'Population Data'!$C$3:$M$194,ROW()-4,FALSE)</f>
        <v>0</v>
      </c>
      <c r="Q99" s="173">
        <f>'Indicator Data'!G99/HLOOKUP('Indicator Data'!$G$3,'Population Data'!$C$3:$M$194,ROW()-4,FALSE)</f>
        <v>0</v>
      </c>
      <c r="R99" s="173">
        <f>'Indicator Data'!H99/HLOOKUP('Indicator Data'!$H$3,'Population Data'!$C$3:$M$194,ROW()-4,FALSE)</f>
        <v>0</v>
      </c>
      <c r="S99" s="173">
        <f>'Indicator Data'!I99/HLOOKUP('Indicator Data'!$I$3,'Population Data'!$C$3:$M$194,ROW()-4,FALSE)</f>
        <v>3.2176152121921676E-4</v>
      </c>
      <c r="T99" s="173">
        <f>'Indicator Data'!J99/HLOOKUP('Indicator Date'!$J97,'Population Data'!$C$3:$M$194,ROW()-4,FALSE)</f>
        <v>0</v>
      </c>
      <c r="U99" s="171">
        <f t="shared" si="87"/>
        <v>0</v>
      </c>
      <c r="V99" s="171">
        <f t="shared" si="88"/>
        <v>0</v>
      </c>
      <c r="W99" s="172">
        <f t="shared" si="89"/>
        <v>0</v>
      </c>
      <c r="X99" s="172">
        <f t="shared" si="118"/>
        <v>7.8</v>
      </c>
      <c r="Y99" s="172">
        <f t="shared" si="119"/>
        <v>0</v>
      </c>
      <c r="Z99" s="171">
        <f t="shared" si="90"/>
        <v>0</v>
      </c>
      <c r="AA99" s="171">
        <f t="shared" si="90"/>
        <v>0</v>
      </c>
      <c r="AB99" s="171">
        <f t="shared" si="91"/>
        <v>0</v>
      </c>
      <c r="AC99" s="172">
        <f t="shared" si="120"/>
        <v>3.8</v>
      </c>
      <c r="AD99" s="172">
        <f t="shared" si="121"/>
        <v>0</v>
      </c>
      <c r="AE99" s="171">
        <f>ROUND(IF('Indicator Data'!K99=0,0,IF('Indicator Data'!K99&gt;AE$3,10,IF('Indicator Data'!K99&lt;AE$4,0,10-(AE$3-'Indicator Data'!K99)/(AE$3-AE$4)*10))),1)</f>
        <v>0</v>
      </c>
      <c r="AF99" s="174">
        <f t="shared" si="92"/>
        <v>0.1</v>
      </c>
      <c r="AG99" s="174">
        <f t="shared" si="93"/>
        <v>0.1</v>
      </c>
      <c r="AH99" s="172">
        <f t="shared" si="94"/>
        <v>0</v>
      </c>
      <c r="AI99" s="172">
        <f t="shared" si="95"/>
        <v>0</v>
      </c>
      <c r="AJ99" s="174">
        <f t="shared" si="96"/>
        <v>0</v>
      </c>
      <c r="AK99" s="172">
        <f t="shared" si="97"/>
        <v>0</v>
      </c>
      <c r="AL99" s="175">
        <f t="shared" si="98"/>
        <v>0.1</v>
      </c>
      <c r="AM99" s="175">
        <f t="shared" si="99"/>
        <v>6.6</v>
      </c>
      <c r="AN99" s="175">
        <f t="shared" si="100"/>
        <v>0</v>
      </c>
      <c r="AO99" s="175">
        <f t="shared" si="101"/>
        <v>0</v>
      </c>
      <c r="AP99" s="175">
        <f t="shared" si="102"/>
        <v>3.6</v>
      </c>
      <c r="AQ99" s="174">
        <f t="shared" si="103"/>
        <v>0</v>
      </c>
      <c r="AR99" s="174">
        <f>IF('Indicator Data'!L99="No data","x",IF('Indicator Data'!BW99&lt;1000,"x",ROUND((IF('Indicator Data'!L99&gt;AR$3,10,IF('Indicator Data'!L99&lt;AR$4,0,10-(AR$3-'Indicator Data'!L99)/(AR$3-AR$4)*10))),1)))</f>
        <v>5</v>
      </c>
      <c r="AS99" s="175">
        <f t="shared" si="104"/>
        <v>2.5</v>
      </c>
      <c r="AT99" s="176">
        <f>IF('Indicator Data'!M99="No data","x",ROUND(IF('Indicator Data'!M99=0,0,IF(LOG('Indicator Data'!M99)&gt;AT$3,10,IF(LOG('Indicator Data'!M99)&lt;AT$4,0,10-(AT$3-LOG('Indicator Data'!M99))/(AT$3-AT$4)*10))),1))</f>
        <v>0</v>
      </c>
      <c r="AU99" s="246">
        <f>IF(AT99="x","x",'Indicator Data'!M99/HLOOKUP('Indicator Data'!$M$3,'Population Data'!$C$3:$M$194,ROW()-4,FALSE))</f>
        <v>0</v>
      </c>
      <c r="AV99" s="176">
        <f t="shared" si="105"/>
        <v>0</v>
      </c>
      <c r="AW99" s="172">
        <f t="shared" si="122"/>
        <v>0</v>
      </c>
      <c r="AX99" s="176" t="str">
        <f>IF('Indicator Data'!N99="No data","x",ROUND(IF('Indicator Data'!N99=0,0,IF(LOG('Indicator Data'!N99)&gt;AX$3,10,IF(LOG('Indicator Data'!N99)&lt;AX$4,0,10-(AX$3-LOG('Indicator Data'!N99))/(AX$3-AX$4)*10))),1))</f>
        <v>x</v>
      </c>
      <c r="AY99" s="246" t="str">
        <f>IF(AX99="x","x",'Indicator Data'!N99/HLOOKUP('Indicator Data'!$N$3,'Population Data'!$C$3:$M$194,ROW()-4,FALSE))</f>
        <v>x</v>
      </c>
      <c r="AZ99" s="176" t="str">
        <f t="shared" si="106"/>
        <v>x</v>
      </c>
      <c r="BA99" s="172" t="str">
        <f t="shared" si="123"/>
        <v>x</v>
      </c>
      <c r="BB99" s="176" t="str">
        <f>IF('Indicator Data'!O99="No data","x",ROUND(IF('Indicator Data'!O99=0,0,IF(LOG('Indicator Data'!O99)&gt;BB$3,10,IF(LOG('Indicator Data'!O99)&lt;BB$4,0,10-(BB$3-LOG('Indicator Data'!O99))/(BB$3-BB$4)*10))),1))</f>
        <v>x</v>
      </c>
      <c r="BC99" s="246" t="str">
        <f>IF(BB99="x","x",'Indicator Data'!O99/HLOOKUP('Indicator Data'!$O$3,'Population Data'!$C$3:$M$194,ROW()-4,FALSE))</f>
        <v>x</v>
      </c>
      <c r="BD99" s="176" t="str">
        <f t="shared" si="107"/>
        <v>x</v>
      </c>
      <c r="BE99" s="172" t="str">
        <f t="shared" si="124"/>
        <v>x</v>
      </c>
      <c r="BF99" s="176" t="str">
        <f>IF('Indicator Data'!P99="No data","x",ROUND(IF('Indicator Data'!P99=0,0,IF(LOG('Indicator Data'!P99)&gt;BF$3,10,IF(LOG('Indicator Data'!P99)&lt;BF$4,0,10-(BF$3-LOG('Indicator Data'!P99))/(BF$3-BF$4)*10))),1))</f>
        <v>x</v>
      </c>
      <c r="BG99" s="246" t="str">
        <f>IF(BF99="x","x",'Indicator Data'!P99/HLOOKUP('Indicator Data'!$P$3,'Population Data'!$C$3:$M$194,ROW()-4,FALSE))</f>
        <v>x</v>
      </c>
      <c r="BH99" s="176" t="str">
        <f t="shared" si="125"/>
        <v>x</v>
      </c>
      <c r="BI99" s="172" t="str">
        <f t="shared" si="126"/>
        <v>x</v>
      </c>
      <c r="BJ99" s="174">
        <f t="shared" si="127"/>
        <v>0</v>
      </c>
      <c r="BK99" s="176">
        <f>ROUND(IF('Indicator Data'!Q99=0,0,IF(LOG('Indicator Data'!Q99)&gt;BK$3,10,IF(LOG('Indicator Data'!Q99)&lt;BK$4,0,10-(BK$3-LOG('Indicator Data'!Q99))/(BK$3-BK$4)*10))),1)</f>
        <v>0</v>
      </c>
      <c r="BL99" s="224">
        <f>IF(BK99="x","x",'Indicator Data'!Q99/HLOOKUP('Indicator Data'!$Q$3,'Population Data'!$C$3:$M$194,ROW()-4,FALSE))</f>
        <v>0</v>
      </c>
      <c r="BM99" s="176">
        <f t="shared" si="108"/>
        <v>0</v>
      </c>
      <c r="BN99" s="172">
        <f t="shared" si="109"/>
        <v>0</v>
      </c>
      <c r="BO99" s="176">
        <f>ROUND(IF('Indicator Data'!S99=0,0,IF(LOG('Indicator Data'!S99)&gt;BO$3,10,IF(LOG('Indicator Data'!S99)&lt;BO$4,0,10-(BO$3-LOG('Indicator Data'!S99))/(BO$3-BO$4)*10))),1)</f>
        <v>0</v>
      </c>
      <c r="BP99" s="246">
        <f>IF(BO99="x","x",'Indicator Data'!S99/HLOOKUP('Indicator Data'!$S$3,'Population Data'!$C$3:$M$194,ROW()-4,FALSE))</f>
        <v>0</v>
      </c>
      <c r="BQ99" s="176">
        <f t="shared" si="110"/>
        <v>0</v>
      </c>
      <c r="BR99" s="172">
        <f t="shared" si="128"/>
        <v>0</v>
      </c>
      <c r="BS99" s="176">
        <f>ROUND(IF('Indicator Data'!T99=0,0,IF(LOG('Indicator Data'!T99)&gt;BS$3,10,IF(LOG('Indicator Data'!T99)&lt;BS$4,0,10-(BS$3-LOG('Indicator Data'!T99))/(BS$3-BS$4)*10))),1)</f>
        <v>0</v>
      </c>
      <c r="BT99" s="173">
        <f>IF('Indicator Data'!T99/HLOOKUP('Indicator Data'!$T$3,'Population Data'!$C$3:$M$194,ROW()-4,FALSE)&gt;1,1,'Indicator Data'!T99/HLOOKUP('Indicator Data'!$T$3,'Population Data'!$C$3:$M$194,ROW()-4,FALSE))</f>
        <v>0</v>
      </c>
      <c r="BU99" s="176">
        <f t="shared" si="111"/>
        <v>0</v>
      </c>
      <c r="BV99" s="172">
        <f t="shared" si="129"/>
        <v>0</v>
      </c>
      <c r="BW99" s="176">
        <f>ROUND(IF('Indicator Data'!U99=0,0,IF(LOG('Indicator Data'!U99)&gt;BW$3,10,IF(LOG('Indicator Data'!U99)&lt;BW$4,0,10-(BW$3-LOG('Indicator Data'!U99))/(BW$3-BW$4)*10))),1)</f>
        <v>0</v>
      </c>
      <c r="BX99" s="246">
        <f>IF(BW99="x","x",'Indicator Data'!U99/HLOOKUP('Indicator Data'!$U$3,'Population Data'!$C$3:$M$194,ROW()-4,FALSE))</f>
        <v>0</v>
      </c>
      <c r="BY99" s="176">
        <f t="shared" si="112"/>
        <v>0</v>
      </c>
      <c r="BZ99" s="172">
        <f t="shared" si="130"/>
        <v>0</v>
      </c>
      <c r="CA99" s="174">
        <f t="shared" si="113"/>
        <v>0</v>
      </c>
      <c r="CB99" s="176">
        <f>IF('Indicator Data'!BN99="No data","x",ROUND(IF('Indicator Data'!BN99&gt;CB$3,0,IF('Indicator Data'!BN99&lt;CB$4,10,(CB$3-'Indicator Data'!BN99)/(CB$3-CB$4)*10)),1))</f>
        <v>0.8</v>
      </c>
      <c r="CC99" s="176">
        <f>IF('Indicator Data'!BO99="No data","x",ROUND(IF('Indicator Data'!BO99&gt;CC$3,0,IF('Indicator Data'!BO99&lt;CC$4,10,(CC$3-'Indicator Data'!BO99)/(CC$3-CC$4)*10)),1))</f>
        <v>0.2</v>
      </c>
      <c r="CD99" s="176" t="str">
        <f>IF('Indicator Data'!AA99="No data","x",ROUND(IF('Indicator Data'!AA99&gt;CD$3,0,IF('Indicator Data'!AA99&lt;CD$4,10,(CD$3-'Indicator Data'!AA99)/(CD$3-CD$4)*10)),1))</f>
        <v>x</v>
      </c>
      <c r="CE99" s="172">
        <f t="shared" si="114"/>
        <v>0.5</v>
      </c>
      <c r="CF99" s="176">
        <f>IF('Indicator Data'!V99="No data","x",ROUND(IF(LOG('Indicator Data'!V99)&gt;CF$3,10,IF(LOG('Indicator Data'!V99)&lt;CF$4,0,10-(CF$3-LOG('Indicator Data'!V99))/(CF$3-CF$4)*10)),1))</f>
        <v>4.9000000000000004</v>
      </c>
      <c r="CG99" s="176">
        <f>IF('Indicator Data'!W99="No data","x",ROUND(IF('Indicator Data'!W99&gt;CG$3,10,IF('Indicator Data'!W99&lt;CG$4,0,10-(CG$3-'Indicator Data'!W99)/(CG$3-CG$4)*10)),1))</f>
        <v>0.6</v>
      </c>
      <c r="CH99" s="176">
        <f>IF('Indicator Data'!X99="No data","x",ROUND(IF('Indicator Data'!X99&gt;CH$3,10,IF('Indicator Data'!X99&lt;CH$4,0,10-(CH$3-'Indicator Data'!X99)/(CH$3-CH$4)*10)),1))</f>
        <v>6.9</v>
      </c>
      <c r="CI99" s="176">
        <f>IF('Indicator Data'!Y99="No data","x",ROUND(IF('Indicator Data'!Y99&gt;CI$3,10,IF('Indicator Data'!Y99&lt;CI$4,0,10-(CI$3-'Indicator Data'!Y99)/(CI$3-CI$4)*10)),1))</f>
        <v>0.6</v>
      </c>
      <c r="CJ99" s="172">
        <f t="shared" si="131"/>
        <v>3.3</v>
      </c>
      <c r="CK99" s="174">
        <f t="shared" si="132"/>
        <v>2.4</v>
      </c>
      <c r="CL99" s="176">
        <f>IF('Indicator Data'!AD99="No data","x",ROUND(IF('Indicator Data'!AD99&gt;CL$3,10,IF('Indicator Data'!AD99&lt;CL$4,0,10-(CL$3-'Indicator Data'!AD99)/(CL$3-CL$4)*10)),1))</f>
        <v>0.1</v>
      </c>
      <c r="CM99" s="176">
        <f>IF('Indicator Data'!AE99="No data","x",ROUND(IF('Indicator Data'!AE99&gt;CM$3,10,IF('Indicator Data'!AE99&lt;CM$4,0,10-(CM$3-'Indicator Data'!AE99)/(CM$3-CM$4)*10)),1))</f>
        <v>0</v>
      </c>
      <c r="CN99" s="172">
        <f t="shared" si="133"/>
        <v>2.2000000000000002</v>
      </c>
      <c r="CO99" s="176">
        <f>IF('Indicator Data'!Z99="No data","x",ROUND(IF('Indicator Data'!Z99&gt;CO$3,10,IF('Indicator Data'!Z99&lt;CO$4,0,10-(CO$3-'Indicator Data'!Z99)/(CO$3-CO$4)*10)),1))</f>
        <v>0</v>
      </c>
      <c r="CP99" s="172">
        <f t="shared" si="134"/>
        <v>0.3</v>
      </c>
      <c r="CQ99" s="246">
        <f>IF('Indicator Data'!AB99="No data","x",'Indicator Data'!AB99/HLOOKUP('Indicator Date'!$AB97,'Population Data'!$C$3:$M$194,ROW()-4,FALSE))</f>
        <v>4.7374756539214624E-4</v>
      </c>
      <c r="CR99" s="176">
        <f t="shared" si="115"/>
        <v>5.3</v>
      </c>
      <c r="CS99" s="176">
        <f>IF('Indicator Data'!AC99="No data","x",ROUND(IF('Indicator Data'!AC99&gt;CS$3,0,IF('Indicator Data'!AC99&lt;CS$4,10,(CS$3-'Indicator Data'!AC99)/(CS$3-CS$4)*10)),1))</f>
        <v>2</v>
      </c>
      <c r="CT99" s="172">
        <f t="shared" si="135"/>
        <v>3.7</v>
      </c>
      <c r="CU99" s="174">
        <f t="shared" si="136"/>
        <v>2.1</v>
      </c>
      <c r="CV99" s="175">
        <f t="shared" si="116"/>
        <v>1.2</v>
      </c>
      <c r="CW99" s="177">
        <f t="shared" si="117"/>
        <v>2.4</v>
      </c>
      <c r="CX99" s="175">
        <f>ROUND(IF('Indicator Data'!AF99=0,0,IF('Indicator Data'!AF99&gt;CX$3,10,IF('Indicator Data'!AF99&lt;CX$4,0,10-(CX$3-'Indicator Data'!AF99)/(CX$3-CX$4)*10))),1)</f>
        <v>0.1</v>
      </c>
      <c r="CY99" s="175">
        <f>(ROUND(IF('Indicator Data'!AG99=0,0,IF(LOG('Indicator Data'!AG99)&gt;CY$3,10,IF(LOG('Indicator Data'!AG99)&lt;CY$4,0,10-(CY$3-LOG('Indicator Data'!AG99))/(CY$3-CY$4)*10))),1))</f>
        <v>0</v>
      </c>
      <c r="CZ99" s="177">
        <f t="shared" si="137"/>
        <v>0.1</v>
      </c>
      <c r="DA99" s="11"/>
      <c r="DB99" s="22"/>
    </row>
    <row r="100" spans="1:106">
      <c r="A100" s="179" t="str">
        <f>'Indicator Data'!A100</f>
        <v>Lebanon</v>
      </c>
      <c r="B100" s="180" t="str">
        <f>'Indicator Data'!B100</f>
        <v>LBN</v>
      </c>
      <c r="C100" s="178">
        <f>ROUND(IF('Indicator Data'!C100=0,0.1,IF(LOG('Indicator Data'!C100)&gt;C$3,10,IF(LOG('Indicator Data'!C100)&lt;C$4,0,10-(C$3-LOG('Indicator Data'!C100))/(C$3-C$4)*10))),1)</f>
        <v>6.6</v>
      </c>
      <c r="D100" s="171">
        <f>ROUND(IF('Indicator Data'!D100=0,0.1,IF(LOG('Indicator Data'!D100)&gt;D$3,10,IF(LOG('Indicator Data'!D100)&lt;D$4,0,10-(D$3-LOG('Indicator Data'!D100))/(D$3-D$4)*10))),1)</f>
        <v>7.7</v>
      </c>
      <c r="E100" s="172">
        <f t="shared" si="85"/>
        <v>7.2</v>
      </c>
      <c r="F100" s="172">
        <f>(ROUND(IF('Indicator Data'!E100=0,0,IF(LOG('Indicator Data'!E100)&gt;F$3,10,IF(LOG('Indicator Data'!E100)&lt;F$4,0,10-(F$3-LOG('Indicator Data'!E100))/(F$3-F$4)*10))),1))</f>
        <v>0</v>
      </c>
      <c r="G100" s="172">
        <f>ROUND(IF('Indicator Data'!F100=0,0,IF(LOG('Indicator Data'!F100)&gt;G$3,10,IF(LOG('Indicator Data'!F100)&lt;G$4,0,10-(G$3-LOG('Indicator Data'!F100))/(G$3-G$4)*10))),1)</f>
        <v>3.4</v>
      </c>
      <c r="H100" s="171">
        <f>ROUND(IF('Indicator Data'!G100=0,0,IF(LOG('Indicator Data'!G100)&gt;H$3,10,IF(LOG('Indicator Data'!G100)&lt;H$4,0,10-(H$3-LOG('Indicator Data'!G100))/(H$3-H$4)*10))),1)</f>
        <v>0</v>
      </c>
      <c r="I100" s="171">
        <f>ROUND(IF('Indicator Data'!H100=0,0,IF(LOG('Indicator Data'!H100)&gt;I$3,10,IF(LOG('Indicator Data'!H100)&lt;I$4,0,10-(I$3-LOG('Indicator Data'!H100))/(I$3-I$4)*10))),1)</f>
        <v>0</v>
      </c>
      <c r="J100" s="171">
        <f t="shared" si="86"/>
        <v>0</v>
      </c>
      <c r="K100" s="171">
        <f>ROUND(IF('Indicator Data'!I100=0,0,IF(LOG('Indicator Data'!I100)&gt;K$3,10,IF(LOG('Indicator Data'!I100)&lt;K$4,0,10-(K$3-LOG('Indicator Data'!I100))/(K$3-K$4)*10))),1)</f>
        <v>3.6</v>
      </c>
      <c r="L100" s="172">
        <f>ROUND(IF('Indicator Data'!J100=0,0,IF(LOG('Indicator Data'!J100)&gt;L$3,10,IF(LOG('Indicator Data'!J100)&lt;L$4,0,10-(L$3-LOG('Indicator Data'!J100))/(L$3-L$4)*10))),1)</f>
        <v>0</v>
      </c>
      <c r="M100" s="173">
        <f>'Indicator Data'!C100/HLOOKUP('Indicator Data'!$C$3,'Population Data'!$C$3:$M$194,ROW()-4,FALSE)</f>
        <v>2.0638004641630727E-3</v>
      </c>
      <c r="N100" s="173">
        <f>'Indicator Data'!D100/HLOOKUP('Indicator Data'!$D$3,'Population Data'!$C$3:$M$194,ROW()-4,FALSE)</f>
        <v>1.4023760865016657E-3</v>
      </c>
      <c r="O100" s="245">
        <f>'Indicator Data'!E100/HLOOKUP('Indicator Data'!$E$3,'Population Data'!$C$3:$M$194,ROW()-4,FALSE)</f>
        <v>0</v>
      </c>
      <c r="P100" s="173">
        <f>'Indicator Data'!F100/HLOOKUP('Indicator Data'!$F$3,'Population Data'!$C$3:$M$194,ROW()-4,FALSE)</f>
        <v>7.9018304357641902E-7</v>
      </c>
      <c r="Q100" s="173">
        <f>'Indicator Data'!G100/HLOOKUP('Indicator Data'!$G$3,'Population Data'!$C$3:$M$194,ROW()-4,FALSE)</f>
        <v>0</v>
      </c>
      <c r="R100" s="173">
        <f>'Indicator Data'!H100/HLOOKUP('Indicator Data'!$H$3,'Population Data'!$C$3:$M$194,ROW()-4,FALSE)</f>
        <v>0</v>
      </c>
      <c r="S100" s="173">
        <f>'Indicator Data'!I100/HLOOKUP('Indicator Data'!$I$3,'Population Data'!$C$3:$M$194,ROW()-4,FALSE)</f>
        <v>1.3919219598694703E-4</v>
      </c>
      <c r="T100" s="173">
        <f>'Indicator Data'!J100/HLOOKUP('Indicator Date'!$J98,'Population Data'!$C$3:$M$194,ROW()-4,FALSE)</f>
        <v>0</v>
      </c>
      <c r="U100" s="171">
        <f t="shared" si="87"/>
        <v>10</v>
      </c>
      <c r="V100" s="171">
        <f t="shared" si="88"/>
        <v>7</v>
      </c>
      <c r="W100" s="172">
        <f t="shared" si="89"/>
        <v>9</v>
      </c>
      <c r="X100" s="172">
        <f t="shared" si="118"/>
        <v>0</v>
      </c>
      <c r="Y100" s="172">
        <f t="shared" si="119"/>
        <v>4.4000000000000004</v>
      </c>
      <c r="Z100" s="171">
        <f t="shared" si="90"/>
        <v>0</v>
      </c>
      <c r="AA100" s="171">
        <f t="shared" si="90"/>
        <v>0</v>
      </c>
      <c r="AB100" s="171">
        <f t="shared" si="91"/>
        <v>0</v>
      </c>
      <c r="AC100" s="172">
        <f t="shared" si="120"/>
        <v>2.8</v>
      </c>
      <c r="AD100" s="172">
        <f t="shared" si="121"/>
        <v>0</v>
      </c>
      <c r="AE100" s="171">
        <f>ROUND(IF('Indicator Data'!K100=0,0,IF('Indicator Data'!K100&gt;AE$3,10,IF('Indicator Data'!K100&lt;AE$4,0,10-(AE$3-'Indicator Data'!K100)/(AE$3-AE$4)*10))),1)</f>
        <v>0</v>
      </c>
      <c r="AF100" s="174">
        <f t="shared" si="92"/>
        <v>8.3000000000000007</v>
      </c>
      <c r="AG100" s="174">
        <f t="shared" si="93"/>
        <v>7.4</v>
      </c>
      <c r="AH100" s="172">
        <f t="shared" si="94"/>
        <v>0</v>
      </c>
      <c r="AI100" s="172">
        <f t="shared" si="95"/>
        <v>0</v>
      </c>
      <c r="AJ100" s="174">
        <f t="shared" si="96"/>
        <v>0</v>
      </c>
      <c r="AK100" s="172">
        <f t="shared" si="97"/>
        <v>0</v>
      </c>
      <c r="AL100" s="175">
        <f t="shared" si="98"/>
        <v>8.1999999999999993</v>
      </c>
      <c r="AM100" s="175">
        <f t="shared" si="99"/>
        <v>0</v>
      </c>
      <c r="AN100" s="175">
        <f t="shared" si="100"/>
        <v>3.9</v>
      </c>
      <c r="AO100" s="175">
        <f t="shared" si="101"/>
        <v>0</v>
      </c>
      <c r="AP100" s="175">
        <f t="shared" si="102"/>
        <v>3.2</v>
      </c>
      <c r="AQ100" s="174">
        <f t="shared" si="103"/>
        <v>0</v>
      </c>
      <c r="AR100" s="174">
        <f>IF('Indicator Data'!L100="No data","x",IF('Indicator Data'!BW100&lt;1000,"x",ROUND((IF('Indicator Data'!L100&gt;AR$3,10,IF('Indicator Data'!L100&lt;AR$4,0,10-(AR$3-'Indicator Data'!L100)/(AR$3-AR$4)*10))),1)))</f>
        <v>5.8</v>
      </c>
      <c r="AS100" s="175">
        <f t="shared" si="104"/>
        <v>2.9</v>
      </c>
      <c r="AT100" s="176">
        <f>IF('Indicator Data'!M100="No data","x",ROUND(IF('Indicator Data'!M100=0,0,IF(LOG('Indicator Data'!M100)&gt;AT$3,10,IF(LOG('Indicator Data'!M100)&lt;AT$4,0,10-(AT$3-LOG('Indicator Data'!M100))/(AT$3-AT$4)*10))),1))</f>
        <v>3.6</v>
      </c>
      <c r="AU100" s="246">
        <f>IF(AT100="x","x",'Indicator Data'!M100/HLOOKUP('Indicator Data'!$M$3,'Population Data'!$C$3:$M$194,ROW()-4,FALSE))</f>
        <v>5.9228156625763264E-4</v>
      </c>
      <c r="AV100" s="176">
        <f t="shared" si="105"/>
        <v>0</v>
      </c>
      <c r="AW100" s="172">
        <f t="shared" si="122"/>
        <v>2</v>
      </c>
      <c r="AX100" s="176" t="str">
        <f>IF('Indicator Data'!N100="No data","x",ROUND(IF('Indicator Data'!N100=0,0,IF(LOG('Indicator Data'!N100)&gt;AX$3,10,IF(LOG('Indicator Data'!N100)&lt;AX$4,0,10-(AX$3-LOG('Indicator Data'!N100))/(AX$3-AX$4)*10))),1))</f>
        <v>x</v>
      </c>
      <c r="AY100" s="246" t="str">
        <f>IF(AX100="x","x",'Indicator Data'!N100/HLOOKUP('Indicator Data'!$N$3,'Population Data'!$C$3:$M$194,ROW()-4,FALSE))</f>
        <v>x</v>
      </c>
      <c r="AZ100" s="176" t="str">
        <f t="shared" si="106"/>
        <v>x</v>
      </c>
      <c r="BA100" s="172" t="str">
        <f t="shared" si="123"/>
        <v>x</v>
      </c>
      <c r="BB100" s="176" t="str">
        <f>IF('Indicator Data'!O100="No data","x",ROUND(IF('Indicator Data'!O100=0,0,IF(LOG('Indicator Data'!O100)&gt;BB$3,10,IF(LOG('Indicator Data'!O100)&lt;BB$4,0,10-(BB$3-LOG('Indicator Data'!O100))/(BB$3-BB$4)*10))),1))</f>
        <v>x</v>
      </c>
      <c r="BC100" s="246" t="str">
        <f>IF(BB100="x","x",'Indicator Data'!O100/HLOOKUP('Indicator Data'!$O$3,'Population Data'!$C$3:$M$194,ROW()-4,FALSE))</f>
        <v>x</v>
      </c>
      <c r="BD100" s="176" t="str">
        <f t="shared" si="107"/>
        <v>x</v>
      </c>
      <c r="BE100" s="172" t="str">
        <f t="shared" si="124"/>
        <v>x</v>
      </c>
      <c r="BF100" s="176" t="str">
        <f>IF('Indicator Data'!P100="No data","x",ROUND(IF('Indicator Data'!P100=0,0,IF(LOG('Indicator Data'!P100)&gt;BF$3,10,IF(LOG('Indicator Data'!P100)&lt;BF$4,0,10-(BF$3-LOG('Indicator Data'!P100))/(BF$3-BF$4)*10))),1))</f>
        <v>x</v>
      </c>
      <c r="BG100" s="246" t="str">
        <f>IF(BF100="x","x",'Indicator Data'!P100/HLOOKUP('Indicator Data'!$P$3,'Population Data'!$C$3:$M$194,ROW()-4,FALSE))</f>
        <v>x</v>
      </c>
      <c r="BH100" s="176" t="str">
        <f t="shared" si="125"/>
        <v>x</v>
      </c>
      <c r="BI100" s="172" t="str">
        <f t="shared" si="126"/>
        <v>x</v>
      </c>
      <c r="BJ100" s="174">
        <f t="shared" si="127"/>
        <v>2</v>
      </c>
      <c r="BK100" s="176">
        <f>ROUND(IF('Indicator Data'!Q100=0,0,IF(LOG('Indicator Data'!Q100)&gt;BK$3,10,IF(LOG('Indicator Data'!Q100)&lt;BK$4,0,10-(BK$3-LOG('Indicator Data'!Q100))/(BK$3-BK$4)*10))),1)</f>
        <v>0</v>
      </c>
      <c r="BL100" s="224">
        <f>IF(BK100="x","x",'Indicator Data'!Q100/HLOOKUP('Indicator Data'!$Q$3,'Population Data'!$C$3:$M$194,ROW()-4,FALSE))</f>
        <v>0</v>
      </c>
      <c r="BM100" s="176">
        <f t="shared" si="108"/>
        <v>0</v>
      </c>
      <c r="BN100" s="172">
        <f t="shared" si="109"/>
        <v>0</v>
      </c>
      <c r="BO100" s="176">
        <f>ROUND(IF('Indicator Data'!S100=0,0,IF(LOG('Indicator Data'!S100)&gt;BO$3,10,IF(LOG('Indicator Data'!S100)&lt;BO$4,0,10-(BO$3-LOG('Indicator Data'!S100))/(BO$3-BO$4)*10))),1)</f>
        <v>6.4</v>
      </c>
      <c r="BP100" s="246">
        <f>IF(BO100="x","x",'Indicator Data'!S100/HLOOKUP('Indicator Data'!$S$3,'Population Data'!$C$3:$M$194,ROW()-4,FALSE))</f>
        <v>5.604630967855416E-2</v>
      </c>
      <c r="BQ100" s="176">
        <f t="shared" si="110"/>
        <v>0.6</v>
      </c>
      <c r="BR100" s="172">
        <f t="shared" si="128"/>
        <v>4.0999999999999996</v>
      </c>
      <c r="BS100" s="176">
        <f>ROUND(IF('Indicator Data'!T100=0,0,IF(LOG('Indicator Data'!T100)&gt;BS$3,10,IF(LOG('Indicator Data'!T100)&lt;BS$4,0,10-(BS$3-LOG('Indicator Data'!T100))/(BS$3-BS$4)*10))),1)</f>
        <v>8</v>
      </c>
      <c r="BT100" s="173">
        <f>IF('Indicator Data'!T100/HLOOKUP('Indicator Data'!$T$3,'Population Data'!$C$3:$M$194,ROW()-4,FALSE)&gt;1,1,'Indicator Data'!T100/HLOOKUP('Indicator Data'!$T$3,'Population Data'!$C$3:$M$194,ROW()-4,FALSE))</f>
        <v>0.73120996872224109</v>
      </c>
      <c r="BU100" s="176">
        <f t="shared" si="111"/>
        <v>7.3</v>
      </c>
      <c r="BV100" s="172">
        <f t="shared" si="129"/>
        <v>7.7</v>
      </c>
      <c r="BW100" s="176">
        <f>ROUND(IF('Indicator Data'!U100=0,0,IF(LOG('Indicator Data'!U100)&gt;BW$3,10,IF(LOG('Indicator Data'!U100)&lt;BW$4,0,10-(BW$3-LOG('Indicator Data'!U100))/(BW$3-BW$4)*10))),1)</f>
        <v>7</v>
      </c>
      <c r="BX100" s="246">
        <f>IF(BW100="x","x",'Indicator Data'!U100/HLOOKUP('Indicator Data'!$U$3,'Population Data'!$C$3:$M$194,ROW()-4,FALSE))</f>
        <v>0.15232249670629333</v>
      </c>
      <c r="BY100" s="176">
        <f t="shared" si="112"/>
        <v>1.5</v>
      </c>
      <c r="BZ100" s="172">
        <f t="shared" si="130"/>
        <v>4.8</v>
      </c>
      <c r="CA100" s="174">
        <f t="shared" si="113"/>
        <v>4.7</v>
      </c>
      <c r="CB100" s="176">
        <f>IF('Indicator Data'!BN100="No data","x",ROUND(IF('Indicator Data'!BN100&gt;CB$3,0,IF('Indicator Data'!BN100&lt;CB$4,10,(CB$3-'Indicator Data'!BN100)/(CB$3-CB$4)*10)),1))</f>
        <v>0.1</v>
      </c>
      <c r="CC100" s="176">
        <f>IF('Indicator Data'!BO100="No data","x",ROUND(IF('Indicator Data'!BO100&gt;CC$3,0,IF('Indicator Data'!BO100&lt;CC$4,10,(CC$3-'Indicator Data'!BO100)/(CC$3-CC$4)*10)),1))</f>
        <v>1.2</v>
      </c>
      <c r="CD100" s="176" t="str">
        <f>IF('Indicator Data'!AA100="No data","x",ROUND(IF('Indicator Data'!AA100&gt;CD$3,0,IF('Indicator Data'!AA100&lt;CD$4,10,(CD$3-'Indicator Data'!AA100)/(CD$3-CD$4)*10)),1))</f>
        <v>x</v>
      </c>
      <c r="CE100" s="172">
        <f t="shared" si="114"/>
        <v>0.7</v>
      </c>
      <c r="CF100" s="176">
        <f>IF('Indicator Data'!V100="No data","x",ROUND(IF(LOG('Indicator Data'!V100)&gt;CF$3,10,IF(LOG('Indicator Data'!V100)&lt;CF$4,0,10-(CF$3-LOG('Indicator Data'!V100))/(CF$3-CF$4)*10)),1))</f>
        <v>9.1</v>
      </c>
      <c r="CG100" s="176">
        <f>IF('Indicator Data'!W100="No data","x",ROUND(IF('Indicator Data'!W100&gt;CG$3,10,IF('Indicator Data'!W100&lt;CG$4,0,10-(CG$3-'Indicator Data'!W100)/(CG$3-CG$4)*10)),1))</f>
        <v>0</v>
      </c>
      <c r="CH100" s="176">
        <f>IF('Indicator Data'!X100="No data","x",ROUND(IF('Indicator Data'!X100&gt;CH$3,10,IF('Indicator Data'!X100&lt;CH$4,0,10-(CH$3-'Indicator Data'!X100)/(CH$3-CH$4)*10)),1))</f>
        <v>8.9</v>
      </c>
      <c r="CI100" s="176" t="str">
        <f>IF('Indicator Data'!Y100="No data","x",ROUND(IF('Indicator Data'!Y100&gt;CI$3,10,IF('Indicator Data'!Y100&lt;CI$4,0,10-(CI$3-'Indicator Data'!Y100)/(CI$3-CI$4)*10)),1))</f>
        <v>x</v>
      </c>
      <c r="CJ100" s="172">
        <f t="shared" si="131"/>
        <v>6</v>
      </c>
      <c r="CK100" s="174">
        <f t="shared" si="132"/>
        <v>4.2</v>
      </c>
      <c r="CL100" s="176">
        <f>IF('Indicator Data'!AD100="No data","x",ROUND(IF('Indicator Data'!AD100&gt;CL$3,10,IF('Indicator Data'!AD100&lt;CL$4,0,10-(CL$3-'Indicator Data'!AD100)/(CL$3-CL$4)*10)),1))</f>
        <v>0.5</v>
      </c>
      <c r="CM100" s="176">
        <f>IF('Indicator Data'!AE100="No data","x",ROUND(IF('Indicator Data'!AE100&gt;CM$3,10,IF('Indicator Data'!AE100&lt;CM$4,0,10-(CM$3-'Indicator Data'!AE100)/(CM$3-CM$4)*10)),1))</f>
        <v>1.9</v>
      </c>
      <c r="CN100" s="172">
        <f t="shared" si="133"/>
        <v>4.0999999999999996</v>
      </c>
      <c r="CO100" s="176">
        <f>IF('Indicator Data'!Z100="No data","x",ROUND(IF('Indicator Data'!Z100&gt;CO$3,10,IF('Indicator Data'!Z100&lt;CO$4,0,10-(CO$3-'Indicator Data'!Z100)/(CO$3-CO$4)*10)),1))</f>
        <v>0</v>
      </c>
      <c r="CP100" s="172">
        <f t="shared" si="134"/>
        <v>0.4</v>
      </c>
      <c r="CQ100" s="246">
        <f>IF('Indicator Data'!AB100="No data","x",'Indicator Data'!AB100/HLOOKUP('Indicator Date'!$AB98,'Population Data'!$C$3:$M$194,ROW()-4,FALSE))</f>
        <v>4.3988676422165065E-5</v>
      </c>
      <c r="CR100" s="176">
        <f t="shared" si="115"/>
        <v>9.6</v>
      </c>
      <c r="CS100" s="176">
        <f>IF('Indicator Data'!AC100="No data","x",ROUND(IF('Indicator Data'!AC100&gt;CS$3,0,IF('Indicator Data'!AC100&lt;CS$4,10,(CS$3-'Indicator Data'!AC100)/(CS$3-CS$4)*10)),1))</f>
        <v>4</v>
      </c>
      <c r="CT100" s="172">
        <f t="shared" si="135"/>
        <v>6.8</v>
      </c>
      <c r="CU100" s="174">
        <f t="shared" si="136"/>
        <v>3.8</v>
      </c>
      <c r="CV100" s="175">
        <f t="shared" si="116"/>
        <v>3.7</v>
      </c>
      <c r="CW100" s="177">
        <f t="shared" si="117"/>
        <v>3.7</v>
      </c>
      <c r="CX100" s="175">
        <f>ROUND(IF('Indicator Data'!AF100=0,0,IF('Indicator Data'!AF100&gt;CX$3,10,IF('Indicator Data'!AF100&lt;CX$4,0,10-(CX$3-'Indicator Data'!AF100)/(CX$3-CX$4)*10))),1)</f>
        <v>6.5</v>
      </c>
      <c r="CY100" s="175">
        <f>(ROUND(IF('Indicator Data'!AG100=0,0,IF(LOG('Indicator Data'!AG100)&gt;CY$3,10,IF(LOG('Indicator Data'!AG100)&lt;CY$4,0,10-(CY$3-LOG('Indicator Data'!AG100))/(CY$3-CY$4)*10))),1))</f>
        <v>6</v>
      </c>
      <c r="CZ100" s="177">
        <f t="shared" si="137"/>
        <v>6.3</v>
      </c>
      <c r="DA100" s="11"/>
      <c r="DB100" s="22"/>
    </row>
    <row r="101" spans="1:106">
      <c r="A101" s="179" t="str">
        <f>'Indicator Data'!A101</f>
        <v>Lesotho</v>
      </c>
      <c r="B101" s="180" t="str">
        <f>'Indicator Data'!B101</f>
        <v>LSO</v>
      </c>
      <c r="C101" s="178">
        <f>ROUND(IF('Indicator Data'!C101=0,0.1,IF(LOG('Indicator Data'!C101)&gt;C$3,10,IF(LOG('Indicator Data'!C101)&lt;C$4,0,10-(C$3-LOG('Indicator Data'!C101))/(C$3-C$4)*10))),1)</f>
        <v>0.1</v>
      </c>
      <c r="D101" s="171">
        <f>ROUND(IF('Indicator Data'!D101=0,0.1,IF(LOG('Indicator Data'!D101)&gt;D$3,10,IF(LOG('Indicator Data'!D101)&lt;D$4,0,10-(D$3-LOG('Indicator Data'!D101))/(D$3-D$4)*10))),1)</f>
        <v>0.1</v>
      </c>
      <c r="E101" s="172">
        <f t="shared" si="85"/>
        <v>0.1</v>
      </c>
      <c r="F101" s="172">
        <f>(ROUND(IF('Indicator Data'!E101=0,0,IF(LOG('Indicator Data'!E101)&gt;F$3,10,IF(LOG('Indicator Data'!E101)&lt;F$4,0,10-(F$3-LOG('Indicator Data'!E101))/(F$3-F$4)*10))),1))</f>
        <v>1.9</v>
      </c>
      <c r="G101" s="172">
        <f>ROUND(IF('Indicator Data'!F101=0,0,IF(LOG('Indicator Data'!F101)&gt;G$3,10,IF(LOG('Indicator Data'!F101)&lt;G$4,0,10-(G$3-LOG('Indicator Data'!F101))/(G$3-G$4)*10))),1)</f>
        <v>0</v>
      </c>
      <c r="H101" s="171">
        <f>ROUND(IF('Indicator Data'!G101=0,0,IF(LOG('Indicator Data'!G101)&gt;H$3,10,IF(LOG('Indicator Data'!G101)&lt;H$4,0,10-(H$3-LOG('Indicator Data'!G101))/(H$3-H$4)*10))),1)</f>
        <v>0</v>
      </c>
      <c r="I101" s="171">
        <f>ROUND(IF('Indicator Data'!H101=0,0,IF(LOG('Indicator Data'!H101)&gt;I$3,10,IF(LOG('Indicator Data'!H101)&lt;I$4,0,10-(I$3-LOG('Indicator Data'!H101))/(I$3-I$4)*10))),1)</f>
        <v>0</v>
      </c>
      <c r="J101" s="171">
        <f t="shared" si="86"/>
        <v>0</v>
      </c>
      <c r="K101" s="171">
        <f>ROUND(IF('Indicator Data'!I101=0,0,IF(LOG('Indicator Data'!I101)&gt;K$3,10,IF(LOG('Indicator Data'!I101)&lt;K$4,0,10-(K$3-LOG('Indicator Data'!I101))/(K$3-K$4)*10))),1)</f>
        <v>0</v>
      </c>
      <c r="L101" s="172">
        <f>ROUND(IF('Indicator Data'!J101=0,0,IF(LOG('Indicator Data'!J101)&gt;L$3,10,IF(LOG('Indicator Data'!J101)&lt;L$4,0,10-(L$3-LOG('Indicator Data'!J101))/(L$3-L$4)*10))),1)</f>
        <v>10</v>
      </c>
      <c r="M101" s="173">
        <f>'Indicator Data'!C101/HLOOKUP('Indicator Data'!$C$3,'Population Data'!$C$3:$M$194,ROW()-4,FALSE)</f>
        <v>0</v>
      </c>
      <c r="N101" s="173">
        <f>'Indicator Data'!D101/HLOOKUP('Indicator Data'!$D$3,'Population Data'!$C$3:$M$194,ROW()-4,FALSE)</f>
        <v>0</v>
      </c>
      <c r="O101" s="245">
        <f>'Indicator Data'!E101/HLOOKUP('Indicator Data'!$E$3,'Population Data'!$C$3:$M$194,ROW()-4,FALSE)</f>
        <v>4.2172188134759843E-4</v>
      </c>
      <c r="P101" s="173">
        <f>'Indicator Data'!F101/HLOOKUP('Indicator Data'!$F$3,'Population Data'!$C$3:$M$194,ROW()-4,FALSE)</f>
        <v>0</v>
      </c>
      <c r="Q101" s="173">
        <f>'Indicator Data'!G101/HLOOKUP('Indicator Data'!$G$3,'Population Data'!$C$3:$M$194,ROW()-4,FALSE)</f>
        <v>0</v>
      </c>
      <c r="R101" s="173">
        <f>'Indicator Data'!H101/HLOOKUP('Indicator Data'!$H$3,'Population Data'!$C$3:$M$194,ROW()-4,FALSE)</f>
        <v>0</v>
      </c>
      <c r="S101" s="173">
        <f>'Indicator Data'!I101/HLOOKUP('Indicator Data'!$I$3,'Population Data'!$C$3:$M$194,ROW()-4,FALSE)</f>
        <v>0</v>
      </c>
      <c r="T101" s="173">
        <f>'Indicator Data'!J101/HLOOKUP('Indicator Date'!$J99,'Population Data'!$C$3:$M$194,ROW()-4,FALSE)</f>
        <v>5.4833684100899671E-2</v>
      </c>
      <c r="U101" s="171">
        <f t="shared" si="87"/>
        <v>0</v>
      </c>
      <c r="V101" s="171">
        <f t="shared" si="88"/>
        <v>0</v>
      </c>
      <c r="W101" s="172">
        <f t="shared" si="89"/>
        <v>0</v>
      </c>
      <c r="X101" s="172">
        <f t="shared" si="118"/>
        <v>2.2000000000000002</v>
      </c>
      <c r="Y101" s="172">
        <f t="shared" si="119"/>
        <v>0</v>
      </c>
      <c r="Z101" s="171">
        <f t="shared" si="90"/>
        <v>0</v>
      </c>
      <c r="AA101" s="171">
        <f t="shared" si="90"/>
        <v>0</v>
      </c>
      <c r="AB101" s="171">
        <f t="shared" si="91"/>
        <v>0</v>
      </c>
      <c r="AC101" s="172">
        <f t="shared" si="120"/>
        <v>0</v>
      </c>
      <c r="AD101" s="172">
        <f t="shared" si="121"/>
        <v>10</v>
      </c>
      <c r="AE101" s="171">
        <f>ROUND(IF('Indicator Data'!K101=0,0,IF('Indicator Data'!K101&gt;AE$3,10,IF('Indicator Data'!K101&lt;AE$4,0,10-(AE$3-'Indicator Data'!K101)/(AE$3-AE$4)*10))),1)</f>
        <v>7.6</v>
      </c>
      <c r="AF101" s="174">
        <f t="shared" si="92"/>
        <v>0.1</v>
      </c>
      <c r="AG101" s="174">
        <f t="shared" si="93"/>
        <v>0.1</v>
      </c>
      <c r="AH101" s="172">
        <f t="shared" si="94"/>
        <v>0</v>
      </c>
      <c r="AI101" s="172">
        <f t="shared" si="95"/>
        <v>0</v>
      </c>
      <c r="AJ101" s="174">
        <f t="shared" si="96"/>
        <v>0</v>
      </c>
      <c r="AK101" s="172">
        <f t="shared" si="97"/>
        <v>10</v>
      </c>
      <c r="AL101" s="175">
        <f t="shared" si="98"/>
        <v>0.1</v>
      </c>
      <c r="AM101" s="175">
        <f t="shared" si="99"/>
        <v>2.1</v>
      </c>
      <c r="AN101" s="175">
        <f t="shared" si="100"/>
        <v>0</v>
      </c>
      <c r="AO101" s="175">
        <f t="shared" si="101"/>
        <v>0</v>
      </c>
      <c r="AP101" s="175">
        <f t="shared" si="102"/>
        <v>0</v>
      </c>
      <c r="AQ101" s="174">
        <f t="shared" si="103"/>
        <v>8.8000000000000007</v>
      </c>
      <c r="AR101" s="174">
        <f>IF('Indicator Data'!L101="No data","x",IF('Indicator Data'!BW101&lt;1000,"x",ROUND((IF('Indicator Data'!L101&gt;AR$3,10,IF('Indicator Data'!L101&lt;AR$4,0,10-(AR$3-'Indicator Data'!L101)/(AR$3-AR$4)*10))),1)))</f>
        <v>4.2</v>
      </c>
      <c r="AS101" s="175">
        <f t="shared" si="104"/>
        <v>6.5</v>
      </c>
      <c r="AT101" s="176">
        <f>IF('Indicator Data'!M101="No data","x",ROUND(IF('Indicator Data'!M101=0,0,IF(LOG('Indicator Data'!M101)&gt;AT$3,10,IF(LOG('Indicator Data'!M101)&lt;AT$4,0,10-(AT$3-LOG('Indicator Data'!M101))/(AT$3-AT$4)*10))),1))</f>
        <v>6.7</v>
      </c>
      <c r="AU101" s="246">
        <f>IF(AT101="x","x",'Indicator Data'!M101/HLOOKUP('Indicator Data'!$M$3,'Population Data'!$C$3:$M$194,ROW()-4,FALSE))</f>
        <v>0.19529268758783117</v>
      </c>
      <c r="AV101" s="176">
        <f t="shared" si="105"/>
        <v>2.2000000000000002</v>
      </c>
      <c r="AW101" s="172">
        <f t="shared" si="122"/>
        <v>4.8</v>
      </c>
      <c r="AX101" s="176">
        <f>IF('Indicator Data'!N101="No data","x",ROUND(IF('Indicator Data'!N101=0,0,IF(LOG('Indicator Data'!N101)&gt;AX$3,10,IF(LOG('Indicator Data'!N101)&lt;AX$4,0,10-(AX$3-LOG('Indicator Data'!N101))/(AX$3-AX$4)*10))),1))</f>
        <v>0</v>
      </c>
      <c r="AY101" s="246">
        <f>IF(AX101="x","x",'Indicator Data'!N101/HLOOKUP('Indicator Data'!$N$3,'Population Data'!$C$3:$M$194,ROW()-4,FALSE))</f>
        <v>0</v>
      </c>
      <c r="AZ101" s="176">
        <f t="shared" si="106"/>
        <v>0</v>
      </c>
      <c r="BA101" s="172">
        <f t="shared" si="123"/>
        <v>0</v>
      </c>
      <c r="BB101" s="176">
        <f>IF('Indicator Data'!O101="No data","x",ROUND(IF('Indicator Data'!O101=0,0,IF(LOG('Indicator Data'!O101)&gt;BB$3,10,IF(LOG('Indicator Data'!O101)&lt;BB$4,0,10-(BB$3-LOG('Indicator Data'!O101))/(BB$3-BB$4)*10))),1))</f>
        <v>0</v>
      </c>
      <c r="BC101" s="246">
        <f>IF(BB101="x","x",'Indicator Data'!O101/HLOOKUP('Indicator Data'!$O$3,'Population Data'!$C$3:$M$194,ROW()-4,FALSE))</f>
        <v>0</v>
      </c>
      <c r="BD101" s="176">
        <f t="shared" si="107"/>
        <v>0</v>
      </c>
      <c r="BE101" s="172">
        <f t="shared" si="124"/>
        <v>0</v>
      </c>
      <c r="BF101" s="176">
        <f>IF('Indicator Data'!P101="No data","x",ROUND(IF('Indicator Data'!P101=0,0,IF(LOG('Indicator Data'!P101)&gt;BF$3,10,IF(LOG('Indicator Data'!P101)&lt;BF$4,0,10-(BF$3-LOG('Indicator Data'!P101))/(BF$3-BF$4)*10))),1))</f>
        <v>0</v>
      </c>
      <c r="BG101" s="246">
        <f>IF(BF101="x","x",'Indicator Data'!P101/HLOOKUP('Indicator Data'!$P$3,'Population Data'!$C$3:$M$194,ROW()-4,FALSE))</f>
        <v>0</v>
      </c>
      <c r="BH101" s="176">
        <f t="shared" si="125"/>
        <v>0</v>
      </c>
      <c r="BI101" s="172">
        <f t="shared" si="126"/>
        <v>0</v>
      </c>
      <c r="BJ101" s="174">
        <f t="shared" si="127"/>
        <v>1.5</v>
      </c>
      <c r="BK101" s="176">
        <f>ROUND(IF('Indicator Data'!Q101=0,0,IF(LOG('Indicator Data'!Q101)&gt;BK$3,10,IF(LOG('Indicator Data'!Q101)&lt;BK$4,0,10-(BK$3-LOG('Indicator Data'!Q101))/(BK$3-BK$4)*10))),1)</f>
        <v>0</v>
      </c>
      <c r="BL101" s="224">
        <f>IF(BK101="x","x",'Indicator Data'!Q101/HLOOKUP('Indicator Data'!$Q$3,'Population Data'!$C$3:$M$194,ROW()-4,FALSE))</f>
        <v>0</v>
      </c>
      <c r="BM101" s="176">
        <f t="shared" si="108"/>
        <v>0</v>
      </c>
      <c r="BN101" s="172">
        <f t="shared" si="109"/>
        <v>0</v>
      </c>
      <c r="BO101" s="176">
        <f>ROUND(IF('Indicator Data'!S101=0,0,IF(LOG('Indicator Data'!S101)&gt;BO$3,10,IF(LOG('Indicator Data'!S101)&lt;BO$4,0,10-(BO$3-LOG('Indicator Data'!S101))/(BO$3-BO$4)*10))),1)</f>
        <v>0</v>
      </c>
      <c r="BP101" s="246">
        <f>IF(BO101="x","x",'Indicator Data'!S101/HLOOKUP('Indicator Data'!$S$3,'Population Data'!$C$3:$M$194,ROW()-4,FALSE))</f>
        <v>0</v>
      </c>
      <c r="BQ101" s="176">
        <f t="shared" si="110"/>
        <v>0</v>
      </c>
      <c r="BR101" s="172">
        <f t="shared" si="128"/>
        <v>0</v>
      </c>
      <c r="BS101" s="176">
        <f>ROUND(IF('Indicator Data'!T101=0,0,IF(LOG('Indicator Data'!T101)&gt;BS$3,10,IF(LOG('Indicator Data'!T101)&lt;BS$4,0,10-(BS$3-LOG('Indicator Data'!T101))/(BS$3-BS$4)*10))),1)</f>
        <v>0</v>
      </c>
      <c r="BT101" s="173">
        <f>IF('Indicator Data'!T101/HLOOKUP('Indicator Data'!$T$3,'Population Data'!$C$3:$M$194,ROW()-4,FALSE)&gt;1,1,'Indicator Data'!T101/HLOOKUP('Indicator Data'!$T$3,'Population Data'!$C$3:$M$194,ROW()-4,FALSE))</f>
        <v>0</v>
      </c>
      <c r="BU101" s="176">
        <f t="shared" si="111"/>
        <v>0</v>
      </c>
      <c r="BV101" s="172">
        <f t="shared" si="129"/>
        <v>0</v>
      </c>
      <c r="BW101" s="176">
        <f>ROUND(IF('Indicator Data'!U101=0,0,IF(LOG('Indicator Data'!U101)&gt;BW$3,10,IF(LOG('Indicator Data'!U101)&lt;BW$4,0,10-(BW$3-LOG('Indicator Data'!U101))/(BW$3-BW$4)*10))),1)</f>
        <v>0</v>
      </c>
      <c r="BX101" s="246">
        <f>IF(BW101="x","x",'Indicator Data'!U101/HLOOKUP('Indicator Data'!$U$3,'Population Data'!$C$3:$M$194,ROW()-4,FALSE))</f>
        <v>0</v>
      </c>
      <c r="BY101" s="176">
        <f t="shared" si="112"/>
        <v>0</v>
      </c>
      <c r="BZ101" s="172">
        <f t="shared" si="130"/>
        <v>0</v>
      </c>
      <c r="CA101" s="174">
        <f t="shared" si="113"/>
        <v>0</v>
      </c>
      <c r="CB101" s="176">
        <f>IF('Indicator Data'!BN101="No data","x",ROUND(IF('Indicator Data'!BN101&gt;CB$3,0,IF('Indicator Data'!BN101&lt;CB$4,10,(CB$3-'Indicator Data'!BN101)/(CB$3-CB$4)*10)),1))</f>
        <v>5.5</v>
      </c>
      <c r="CC101" s="176">
        <f>IF('Indicator Data'!BO101="No data","x",ROUND(IF('Indicator Data'!BO101&gt;CC$3,0,IF('Indicator Data'!BO101&lt;CC$4,10,(CC$3-'Indicator Data'!BO101)/(CC$3-CC$4)*10)),1))</f>
        <v>4.3</v>
      </c>
      <c r="CD101" s="176">
        <f>IF('Indicator Data'!AA101="No data","x",ROUND(IF('Indicator Data'!AA101&gt;CD$3,0,IF('Indicator Data'!AA101&lt;CD$4,10,(CD$3-'Indicator Data'!AA101)/(CD$3-CD$4)*10)),1))</f>
        <v>9.4</v>
      </c>
      <c r="CE101" s="172">
        <f t="shared" si="114"/>
        <v>6.4</v>
      </c>
      <c r="CF101" s="176">
        <f>IF('Indicator Data'!V101="No data","x",ROUND(IF(LOG('Indicator Data'!V101)&gt;CF$3,10,IF(LOG('Indicator Data'!V101)&lt;CF$4,0,10-(CF$3-LOG('Indicator Data'!V101))/(CF$3-CF$4)*10)),1))</f>
        <v>6.3</v>
      </c>
      <c r="CG101" s="176">
        <f>IF('Indicator Data'!W101="No data","x",ROUND(IF('Indicator Data'!W101&gt;CG$3,10,IF('Indicator Data'!W101&lt;CG$4,0,10-(CG$3-'Indicator Data'!W101)/(CG$3-CG$4)*10)),1))</f>
        <v>5.2</v>
      </c>
      <c r="CH101" s="176">
        <f>IF('Indicator Data'!X101="No data","x",ROUND(IF('Indicator Data'!X101&gt;CH$3,10,IF('Indicator Data'!X101&lt;CH$4,0,10-(CH$3-'Indicator Data'!X101)/(CH$3-CH$4)*10)),1))</f>
        <v>3</v>
      </c>
      <c r="CI101" s="176">
        <f>IF('Indicator Data'!Y101="No data","x",ROUND(IF('Indicator Data'!Y101&gt;CI$3,10,IF('Indicator Data'!Y101&lt;CI$4,0,10-(CI$3-'Indicator Data'!Y101)/(CI$3-CI$4)*10)),1))</f>
        <v>4.3</v>
      </c>
      <c r="CJ101" s="172">
        <f t="shared" si="131"/>
        <v>4.7</v>
      </c>
      <c r="CK101" s="174">
        <f t="shared" si="132"/>
        <v>5.3</v>
      </c>
      <c r="CL101" s="176">
        <f>IF('Indicator Data'!AD101="No data","x",ROUND(IF('Indicator Data'!AD101&gt;CL$3,10,IF('Indicator Data'!AD101&lt;CL$4,0,10-(CL$3-'Indicator Data'!AD101)/(CL$3-CL$4)*10)),1))</f>
        <v>2.8</v>
      </c>
      <c r="CM101" s="176">
        <f>IF('Indicator Data'!AE101="No data","x",ROUND(IF('Indicator Data'!AE101&gt;CM$3,10,IF('Indicator Data'!AE101&lt;CM$4,0,10-(CM$3-'Indicator Data'!AE101)/(CM$3-CM$4)*10)),1))</f>
        <v>4.2</v>
      </c>
      <c r="CN101" s="172">
        <f t="shared" si="133"/>
        <v>4.3</v>
      </c>
      <c r="CO101" s="176">
        <f>IF('Indicator Data'!Z101="No data","x",ROUND(IF('Indicator Data'!Z101&gt;CO$3,10,IF('Indicator Data'!Z101&lt;CO$4,0,10-(CO$3-'Indicator Data'!Z101)/(CO$3-CO$4)*10)),1))</f>
        <v>5</v>
      </c>
      <c r="CP101" s="172">
        <f t="shared" si="134"/>
        <v>6.1</v>
      </c>
      <c r="CQ101" s="246">
        <f>IF('Indicator Data'!AB101="No data","x",'Indicator Data'!AB101/HLOOKUP('Indicator Date'!$AB99,'Population Data'!$C$3:$M$194,ROW()-4,FALSE))</f>
        <v>4.1444026962218907E-4</v>
      </c>
      <c r="CR101" s="176">
        <f t="shared" si="115"/>
        <v>5.9</v>
      </c>
      <c r="CS101" s="176">
        <f>IF('Indicator Data'!AC101="No data","x",ROUND(IF('Indicator Data'!AC101&gt;CS$3,0,IF('Indicator Data'!AC101&lt;CS$4,10,(CS$3-'Indicator Data'!AC101)/(CS$3-CS$4)*10)),1))</f>
        <v>2</v>
      </c>
      <c r="CT101" s="172">
        <f t="shared" si="135"/>
        <v>4</v>
      </c>
      <c r="CU101" s="174">
        <f t="shared" si="136"/>
        <v>4.8</v>
      </c>
      <c r="CV101" s="175">
        <f t="shared" si="116"/>
        <v>3.2</v>
      </c>
      <c r="CW101" s="177">
        <f t="shared" si="117"/>
        <v>2.1</v>
      </c>
      <c r="CX101" s="175">
        <f>ROUND(IF('Indicator Data'!AF101=0,0,IF('Indicator Data'!AF101&gt;CX$3,10,IF('Indicator Data'!AF101&lt;CX$4,0,10-(CX$3-'Indicator Data'!AF101)/(CX$3-CX$4)*10))),1)</f>
        <v>0.1</v>
      </c>
      <c r="CY101" s="175">
        <f>(ROUND(IF('Indicator Data'!AG101=0,0,IF(LOG('Indicator Data'!AG101)&gt;CY$3,10,IF(LOG('Indicator Data'!AG101)&lt;CY$4,0,10-(CY$3-LOG('Indicator Data'!AG101))/(CY$3-CY$4)*10))),1))</f>
        <v>0</v>
      </c>
      <c r="CZ101" s="177">
        <f t="shared" si="137"/>
        <v>0.1</v>
      </c>
      <c r="DA101" s="11"/>
      <c r="DB101" s="22"/>
    </row>
    <row r="102" spans="1:106">
      <c r="A102" s="179" t="str">
        <f>'Indicator Data'!A102</f>
        <v>Liberia</v>
      </c>
      <c r="B102" s="180" t="str">
        <f>'Indicator Data'!B102</f>
        <v>LBR</v>
      </c>
      <c r="C102" s="178">
        <f>ROUND(IF('Indicator Data'!C102=0,0.1,IF(LOG('Indicator Data'!C102)&gt;C$3,10,IF(LOG('Indicator Data'!C102)&lt;C$4,0,10-(C$3-LOG('Indicator Data'!C102))/(C$3-C$4)*10))),1)</f>
        <v>0.1</v>
      </c>
      <c r="D102" s="171">
        <f>ROUND(IF('Indicator Data'!D102=0,0.1,IF(LOG('Indicator Data'!D102)&gt;D$3,10,IF(LOG('Indicator Data'!D102)&lt;D$4,0,10-(D$3-LOG('Indicator Data'!D102))/(D$3-D$4)*10))),1)</f>
        <v>0.1</v>
      </c>
      <c r="E102" s="172">
        <f t="shared" ref="E102:E133" si="138">ROUND((10-GEOMEAN(((10-C102)/10*9+1),((10-D102)/10*9+1)))/9*10,1)</f>
        <v>0.1</v>
      </c>
      <c r="F102" s="172">
        <f>(ROUND(IF('Indicator Data'!E102=0,0,IF(LOG('Indicator Data'!E102)&gt;F$3,10,IF(LOG('Indicator Data'!E102)&lt;F$4,0,10-(F$3-LOG('Indicator Data'!E102))/(F$3-F$4)*10))),1))</f>
        <v>6.4</v>
      </c>
      <c r="G102" s="172">
        <f>ROUND(IF('Indicator Data'!F102=0,0,IF(LOG('Indicator Data'!F102)&gt;G$3,10,IF(LOG('Indicator Data'!F102)&lt;G$4,0,10-(G$3-LOG('Indicator Data'!F102))/(G$3-G$4)*10))),1)</f>
        <v>2</v>
      </c>
      <c r="H102" s="171">
        <f>ROUND(IF('Indicator Data'!G102=0,0,IF(LOG('Indicator Data'!G102)&gt;H$3,10,IF(LOG('Indicator Data'!G102)&lt;H$4,0,10-(H$3-LOG('Indicator Data'!G102))/(H$3-H$4)*10))),1)</f>
        <v>0</v>
      </c>
      <c r="I102" s="171">
        <f>ROUND(IF('Indicator Data'!H102=0,0,IF(LOG('Indicator Data'!H102)&gt;I$3,10,IF(LOG('Indicator Data'!H102)&lt;I$4,0,10-(I$3-LOG('Indicator Data'!H102))/(I$3-I$4)*10))),1)</f>
        <v>0</v>
      </c>
      <c r="J102" s="171">
        <f t="shared" ref="J102:J133" si="139">ROUND((10-GEOMEAN(((10-H102)/10*9+1),((10-I102)/10*9+1)))/9*10,1)</f>
        <v>0</v>
      </c>
      <c r="K102" s="171">
        <f>ROUND(IF('Indicator Data'!I102=0,0,IF(LOG('Indicator Data'!I102)&gt;K$3,10,IF(LOG('Indicator Data'!I102)&lt;K$4,0,10-(K$3-LOG('Indicator Data'!I102))/(K$3-K$4)*10))),1)</f>
        <v>4.4000000000000004</v>
      </c>
      <c r="L102" s="172">
        <f>ROUND(IF('Indicator Data'!J102=0,0,IF(LOG('Indicator Data'!J102)&gt;L$3,10,IF(LOG('Indicator Data'!J102)&lt;L$4,0,10-(L$3-LOG('Indicator Data'!J102))/(L$3-L$4)*10))),1)</f>
        <v>0</v>
      </c>
      <c r="M102" s="173">
        <f>'Indicator Data'!C102/HLOOKUP('Indicator Data'!$C$3,'Population Data'!$C$3:$M$194,ROW()-4,FALSE)</f>
        <v>0</v>
      </c>
      <c r="N102" s="173">
        <f>'Indicator Data'!D102/HLOOKUP('Indicator Data'!$D$3,'Population Data'!$C$3:$M$194,ROW()-4,FALSE)</f>
        <v>0</v>
      </c>
      <c r="O102" s="245">
        <f>'Indicator Data'!E102/HLOOKUP('Indicator Data'!$E$3,'Population Data'!$C$3:$M$194,ROW()-4,FALSE)</f>
        <v>1.5648084971976443E-2</v>
      </c>
      <c r="P102" s="173">
        <f>'Indicator Data'!F102/HLOOKUP('Indicator Data'!$F$3,'Population Data'!$C$3:$M$194,ROW()-4,FALSE)</f>
        <v>1.8826252553157942E-7</v>
      </c>
      <c r="Q102" s="173">
        <f>'Indicator Data'!G102/HLOOKUP('Indicator Data'!$G$3,'Population Data'!$C$3:$M$194,ROW()-4,FALSE)</f>
        <v>0</v>
      </c>
      <c r="R102" s="173">
        <f>'Indicator Data'!H102/HLOOKUP('Indicator Data'!$H$3,'Population Data'!$C$3:$M$194,ROW()-4,FALSE)</f>
        <v>0</v>
      </c>
      <c r="S102" s="173">
        <f>'Indicator Data'!I102/HLOOKUP('Indicator Data'!$I$3,'Population Data'!$C$3:$M$194,ROW()-4,FALSE)</f>
        <v>2.8872564650450996E-4</v>
      </c>
      <c r="T102" s="173">
        <f>'Indicator Data'!J102/HLOOKUP('Indicator Date'!$J100,'Population Data'!$C$3:$M$194,ROW()-4,FALSE)</f>
        <v>0</v>
      </c>
      <c r="U102" s="171">
        <f t="shared" ref="U102:U133" si="140">ROUND(IF(M102&gt;U$3,10,IF(M102&lt;U$4,0,10-(U$3-M102)/(U$3-U$4)*10)),1)</f>
        <v>0</v>
      </c>
      <c r="V102" s="171">
        <f t="shared" ref="V102:V133" si="141">ROUND(IF(N102&gt;V$3,10,IF(N102&lt;V$4,0,10-(V$3-N102)/(V$3-V$4)*10)),1)</f>
        <v>0</v>
      </c>
      <c r="W102" s="172">
        <f t="shared" ref="W102:W133" si="142">ROUND(((10-GEOMEAN(((10-U102)/10*9+1),((10-V102)/10*9+1)))/9*10),1)</f>
        <v>0</v>
      </c>
      <c r="X102" s="172">
        <f t="shared" si="118"/>
        <v>8.1999999999999993</v>
      </c>
      <c r="Y102" s="172">
        <f t="shared" si="119"/>
        <v>2.8</v>
      </c>
      <c r="Z102" s="171">
        <f t="shared" ref="Z102:AA133" si="143">ROUND(IF(Q102&gt;Z$3,10,IF(Q102&lt;Z$4,0,10-(Z$3-Q102)/(Z$3-Z$4)*10)),1)</f>
        <v>0</v>
      </c>
      <c r="AA102" s="171">
        <f t="shared" si="143"/>
        <v>0</v>
      </c>
      <c r="AB102" s="171">
        <f t="shared" ref="AB102:AB133" si="144">ROUND(((10-GEOMEAN(((10-Z102)/10*9+1),((10-AA102)/10*9+1)))/9*10),1)</f>
        <v>0</v>
      </c>
      <c r="AC102" s="172">
        <f t="shared" si="120"/>
        <v>3.7</v>
      </c>
      <c r="AD102" s="172">
        <f t="shared" si="121"/>
        <v>0</v>
      </c>
      <c r="AE102" s="171">
        <f>ROUND(IF('Indicator Data'!K102=0,0,IF('Indicator Data'!K102&gt;AE$3,10,IF('Indicator Data'!K102&lt;AE$4,0,10-(AE$3-'Indicator Data'!K102)/(AE$3-AE$4)*10))),1)</f>
        <v>0</v>
      </c>
      <c r="AF102" s="174">
        <f t="shared" ref="AF102:AF133" si="145">ROUND(AVERAGE(C102,U102),1)</f>
        <v>0.1</v>
      </c>
      <c r="AG102" s="174">
        <f t="shared" ref="AG102:AG133" si="146">ROUND(AVERAGE(D102,V102),1)</f>
        <v>0.1</v>
      </c>
      <c r="AH102" s="172">
        <f t="shared" ref="AH102:AH133" si="147">ROUND(AVERAGE(Z102,H102),1)</f>
        <v>0</v>
      </c>
      <c r="AI102" s="172">
        <f t="shared" ref="AI102:AI133" si="148">ROUND(AVERAGE(AA102,I102),1)</f>
        <v>0</v>
      </c>
      <c r="AJ102" s="174">
        <f t="shared" ref="AJ102:AJ133" si="149">ROUND((10-GEOMEAN(((10-AH102)/10*9+1),((10-AI102)/10*9+1)))/9*10,1)</f>
        <v>0</v>
      </c>
      <c r="AK102" s="172">
        <f t="shared" ref="AK102:AK133" si="150">ROUND((10-GEOMEAN(((10-L102)/10*9+1),((10-AD102)/10*9+1)))/9*10,1)</f>
        <v>0</v>
      </c>
      <c r="AL102" s="175">
        <f t="shared" ref="AL102:AL133" si="151">ROUND((10-GEOMEAN(((10-E102)/10*9+1),((10-W102)/10*9+1)))/9*10,1)</f>
        <v>0.1</v>
      </c>
      <c r="AM102" s="175">
        <f t="shared" ref="AM102:AM133" si="152">IF(AND(X102="x",F102="x"),"x",ROUND((10-GEOMEAN(((10-F102)/10*9+1),((10-X102)/10*9+1)))/9*10,1))</f>
        <v>7.4</v>
      </c>
      <c r="AN102" s="175">
        <f t="shared" ref="AN102:AN133" si="153">ROUND((10-GEOMEAN(((10-G102)/10*9+1),((10-Y102)/10*9+1)))/9*10,1)</f>
        <v>2.4</v>
      </c>
      <c r="AO102" s="175">
        <f t="shared" ref="AO102:AO133" si="154">ROUND((10-GEOMEAN(((10-J102)/10*9+1),((10-AB102)/10*9+1)))/9*10,1)</f>
        <v>0</v>
      </c>
      <c r="AP102" s="175">
        <f t="shared" ref="AP102:AP133" si="155">ROUND((10-GEOMEAN(((10-K102)/10*9+1),((10-AC102)/10*9+1)))/9*10,1)</f>
        <v>4.0999999999999996</v>
      </c>
      <c r="AQ102" s="174">
        <f t="shared" ref="AQ102:AQ133" si="156">ROUND(AVERAGE(AE102,AK102),1)</f>
        <v>0</v>
      </c>
      <c r="AR102" s="174">
        <f>IF('Indicator Data'!L102="No data","x",IF('Indicator Data'!BW102&lt;1000,"x",ROUND((IF('Indicator Data'!L102&gt;AR$3,10,IF('Indicator Data'!L102&lt;AR$4,0,10-(AR$3-'Indicator Data'!L102)/(AR$3-AR$4)*10))),1)))</f>
        <v>0.8</v>
      </c>
      <c r="AS102" s="175">
        <f t="shared" ref="AS102:AS133" si="157">ROUND(AVERAGE(AQ102,AR102),1)</f>
        <v>0.4</v>
      </c>
      <c r="AT102" s="176">
        <f>IF('Indicator Data'!M102="No data","x",ROUND(IF('Indicator Data'!M102=0,0,IF(LOG('Indicator Data'!M102)&gt;AT$3,10,IF(LOG('Indicator Data'!M102)&lt;AT$4,0,10-(AT$3-LOG('Indicator Data'!M102))/(AT$3-AT$4)*10))),1))</f>
        <v>7.5</v>
      </c>
      <c r="AU102" s="246">
        <f>IF(AT102="x","x",'Indicator Data'!M102/HLOOKUP('Indicator Data'!$M$3,'Population Data'!$C$3:$M$194,ROW()-4,FALSE))</f>
        <v>0.32343581727048598</v>
      </c>
      <c r="AV102" s="176">
        <f t="shared" ref="AV102:AV133" si="158">IF(AT102="x","x",ROUND(IF(AU102&gt;AV$3,10,IF(AU102&lt;AV$4,0,10-(AV$3-AU102)/(AV$3-AV$4)*10)),1))</f>
        <v>3.6</v>
      </c>
      <c r="AW102" s="172">
        <f t="shared" si="122"/>
        <v>5.9</v>
      </c>
      <c r="AX102" s="176">
        <f>IF('Indicator Data'!N102="No data","x",ROUND(IF('Indicator Data'!N102=0,0,IF(LOG('Indicator Data'!N102)&gt;AX$3,10,IF(LOG('Indicator Data'!N102)&lt;AX$4,0,10-(AX$3-LOG('Indicator Data'!N102))/(AX$3-AX$4)*10))),1))</f>
        <v>8.1999999999999993</v>
      </c>
      <c r="AY102" s="246">
        <f>IF(AX102="x","x",'Indicator Data'!N102/HLOOKUP('Indicator Data'!$N$3,'Population Data'!$C$3:$M$194,ROW()-4,FALSE))</f>
        <v>0.14134116324712401</v>
      </c>
      <c r="AZ102" s="176">
        <f t="shared" ref="AZ102:AZ133" si="159">IF(AX102="x","x",ROUND(IF(AY102&gt;AZ$3,10,IF(AY102&lt;AZ$4,0,10-(AZ$3-AY102)/(AZ$3-AZ$4)*10)),1))</f>
        <v>10</v>
      </c>
      <c r="BA102" s="172">
        <f t="shared" si="123"/>
        <v>9.3000000000000007</v>
      </c>
      <c r="BB102" s="176">
        <f>IF('Indicator Data'!O102="No data","x",ROUND(IF('Indicator Data'!O102=0,0,IF(LOG('Indicator Data'!O102)&gt;BB$3,10,IF(LOG('Indicator Data'!O102)&lt;BB$4,0,10-(BB$3-LOG('Indicator Data'!O102))/(BB$3-BB$4)*10))),1))</f>
        <v>9.3000000000000007</v>
      </c>
      <c r="BC102" s="246">
        <f>IF(BB102="x","x",'Indicator Data'!O102/HLOOKUP('Indicator Data'!$O$3,'Population Data'!$C$3:$M$194,ROW()-4,FALSE))</f>
        <v>0.70500432638985844</v>
      </c>
      <c r="BD102" s="176">
        <f t="shared" ref="BD102:BD133" si="160">IF(BB102="x","x",ROUND(IF(BC102&gt;BD$3,10,IF(BC102&lt;BD$4,0,10-(BD$3-BC102)/(BD$3-BD$4)*10)),1))</f>
        <v>10</v>
      </c>
      <c r="BE102" s="172">
        <f t="shared" si="124"/>
        <v>9.6999999999999993</v>
      </c>
      <c r="BF102" s="176">
        <f>IF('Indicator Data'!P102="No data","x",ROUND(IF('Indicator Data'!P102=0,0,IF(LOG('Indicator Data'!P102)&gt;BF$3,10,IF(LOG('Indicator Data'!P102)&lt;BF$4,0,10-(BF$3-LOG('Indicator Data'!P102))/(BF$3-BF$4)*10))),1))</f>
        <v>7.4</v>
      </c>
      <c r="BG102" s="246">
        <f>IF(BF102="x","x",'Indicator Data'!P102/HLOOKUP('Indicator Data'!$P$3,'Population Data'!$C$3:$M$194,ROW()-4,FALSE))</f>
        <v>4.8606602887257946E-2</v>
      </c>
      <c r="BH102" s="176">
        <f t="shared" si="125"/>
        <v>7.4</v>
      </c>
      <c r="BI102" s="172">
        <f t="shared" si="126"/>
        <v>7.4</v>
      </c>
      <c r="BJ102" s="174">
        <f t="shared" si="127"/>
        <v>8.5</v>
      </c>
      <c r="BK102" s="176">
        <f>ROUND(IF('Indicator Data'!Q102=0,0,IF(LOG('Indicator Data'!Q102)&gt;BK$3,10,IF(LOG('Indicator Data'!Q102)&lt;BK$4,0,10-(BK$3-LOG('Indicator Data'!Q102))/(BK$3-BK$4)*10))),1)</f>
        <v>8.1999999999999993</v>
      </c>
      <c r="BL102" s="224">
        <f>IF(BK102="x","x",'Indicator Data'!Q102/HLOOKUP('Indicator Data'!$Q$3,'Population Data'!$C$3:$M$194,ROW()-4,FALSE))</f>
        <v>1</v>
      </c>
      <c r="BM102" s="176">
        <f t="shared" ref="BM102:BM133" si="161">ROUND(IF(BL102&gt;BM$3,10,IF(BL102&lt;BM$4,0,10-(BM$3-BL102)/(BM$3-BM$4)*10)),1)</f>
        <v>10</v>
      </c>
      <c r="BN102" s="172">
        <f t="shared" ref="BN102:BN133" si="162">ROUND((10-GEOMEAN(((10-BM102)/10*9+1),((10-BK102)/10*9+1)))/9*10,1)</f>
        <v>9.3000000000000007</v>
      </c>
      <c r="BO102" s="176">
        <f>ROUND(IF('Indicator Data'!S102=0,0,IF(LOG('Indicator Data'!S102)&gt;BO$3,10,IF(LOG('Indicator Data'!S102)&lt;BO$4,0,10-(BO$3-LOG('Indicator Data'!S102))/(BO$3-BO$4)*10))),1)</f>
        <v>8</v>
      </c>
      <c r="BP102" s="246">
        <f>IF(BO102="x","x",'Indicator Data'!S102/HLOOKUP('Indicator Data'!$S$3,'Population Data'!$C$3:$M$194,ROW()-4,FALSE))</f>
        <v>0.74695301509910961</v>
      </c>
      <c r="BQ102" s="176">
        <f t="shared" ref="BQ102:BQ133" si="163">ROUND(IF(BP102&gt;BQ$3,10,IF(BP102&lt;BQ$4,0,10-(BQ$3-BP102)/(BQ$3-BQ$4)*10)),1)</f>
        <v>8.3000000000000007</v>
      </c>
      <c r="BR102" s="172">
        <f t="shared" si="128"/>
        <v>8.1999999999999993</v>
      </c>
      <c r="BS102" s="176">
        <f>ROUND(IF('Indicator Data'!T102=0,0,IF(LOG('Indicator Data'!T102)&gt;BS$3,10,IF(LOG('Indicator Data'!T102)&lt;BS$4,0,10-(BS$3-LOG('Indicator Data'!T102))/(BS$3-BS$4)*10))),1)</f>
        <v>7.9</v>
      </c>
      <c r="BT102" s="173">
        <f>IF('Indicator Data'!T102/HLOOKUP('Indicator Data'!$T$3,'Population Data'!$C$3:$M$194,ROW()-4,FALSE)&gt;1,1,'Indicator Data'!T102/HLOOKUP('Indicator Data'!$T$3,'Population Data'!$C$3:$M$194,ROW()-4,FALSE))</f>
        <v>0.61401129936360255</v>
      </c>
      <c r="BU102" s="176">
        <f t="shared" ref="BU102:BU133" si="164">ROUND(IF(BT102&gt;BU$3,10,IF(BT102&lt;BU$4,0,10-(BU$3-BT102)/(BU$3-BU$4)*10)),1)</f>
        <v>6.1</v>
      </c>
      <c r="BV102" s="172">
        <f t="shared" si="129"/>
        <v>7.1</v>
      </c>
      <c r="BW102" s="176">
        <f>ROUND(IF('Indicator Data'!U102=0,0,IF(LOG('Indicator Data'!U102)&gt;BW$3,10,IF(LOG('Indicator Data'!U102)&lt;BW$4,0,10-(BW$3-LOG('Indicator Data'!U102))/(BW$3-BW$4)*10))),1)</f>
        <v>8.1999999999999993</v>
      </c>
      <c r="BX102" s="246">
        <f>IF(BW102="x","x",'Indicator Data'!U102/HLOOKUP('Indicator Data'!$U$3,'Population Data'!$C$3:$M$194,ROW()-4,FALSE))</f>
        <v>0.92435229221002402</v>
      </c>
      <c r="BY102" s="176">
        <f t="shared" ref="BY102:BY133" si="165">ROUND(IF(BX102&gt;BY$3,10,IF(BX102&lt;BY$4,0,10-(BY$3-BX102)/(BY$3-BY$4)*10)),1)</f>
        <v>9.1999999999999993</v>
      </c>
      <c r="BZ102" s="172">
        <f t="shared" si="130"/>
        <v>8.8000000000000007</v>
      </c>
      <c r="CA102" s="174">
        <f t="shared" si="113"/>
        <v>8.5</v>
      </c>
      <c r="CB102" s="176">
        <f>IF('Indicator Data'!BN102="No data","x",ROUND(IF('Indicator Data'!BN102&gt;CB$3,0,IF('Indicator Data'!BN102&lt;CB$4,10,(CB$3-'Indicator Data'!BN102)/(CB$3-CB$4)*10)),1))</f>
        <v>8.6</v>
      </c>
      <c r="CC102" s="176">
        <f>IF('Indicator Data'!BO102="No data","x",ROUND(IF('Indicator Data'!BO102&gt;CC$3,0,IF('Indicator Data'!BO102&lt;CC$4,10,(CC$3-'Indicator Data'!BO102)/(CC$3-CC$4)*10)),1))</f>
        <v>4.0999999999999996</v>
      </c>
      <c r="CD102" s="176">
        <f>IF('Indicator Data'!AA102="No data","x",ROUND(IF('Indicator Data'!AA102&gt;CD$3,0,IF('Indicator Data'!AA102&lt;CD$4,10,(CD$3-'Indicator Data'!AA102)/(CD$3-CD$4)*10)),1))</f>
        <v>9.6999999999999993</v>
      </c>
      <c r="CE102" s="172">
        <f t="shared" ref="CE102:CE133" si="166">IF(AND(CC102="x",CB102="x",CD102="x"),"x",ROUND(AVERAGE(CB102:CD102),1))</f>
        <v>7.5</v>
      </c>
      <c r="CF102" s="176">
        <f>IF('Indicator Data'!V102="No data","x",ROUND(IF(LOG('Indicator Data'!V102)&gt;CF$3,10,IF(LOG('Indicator Data'!V102)&lt;CF$4,0,10-(CF$3-LOG('Indicator Data'!V102))/(CF$3-CF$4)*10)),1))</f>
        <v>5.8</v>
      </c>
      <c r="CG102" s="176">
        <f>IF('Indicator Data'!W102="No data","x",ROUND(IF('Indicator Data'!W102&gt;CG$3,10,IF('Indicator Data'!W102&lt;CG$4,0,10-(CG$3-'Indicator Data'!W102)/(CG$3-CG$4)*10)),1))</f>
        <v>6.2</v>
      </c>
      <c r="CH102" s="176">
        <f>IF('Indicator Data'!X102="No data","x",ROUND(IF('Indicator Data'!X102&gt;CH$3,10,IF('Indicator Data'!X102&lt;CH$4,0,10-(CH$3-'Indicator Data'!X102)/(CH$3-CH$4)*10)),1))</f>
        <v>5.4</v>
      </c>
      <c r="CI102" s="176">
        <f>IF('Indicator Data'!Y102="No data","x",ROUND(IF('Indicator Data'!Y102&gt;CI$3,10,IF('Indicator Data'!Y102&lt;CI$4,0,10-(CI$3-'Indicator Data'!Y102)/(CI$3-CI$4)*10)),1))</f>
        <v>6.4</v>
      </c>
      <c r="CJ102" s="172">
        <f t="shared" si="131"/>
        <v>6</v>
      </c>
      <c r="CK102" s="174">
        <f t="shared" si="132"/>
        <v>6.5</v>
      </c>
      <c r="CL102" s="176">
        <f>IF('Indicator Data'!AD102="No data","x",ROUND(IF('Indicator Data'!AD102&gt;CL$3,10,IF('Indicator Data'!AD102&lt;CL$4,0,10-(CL$3-'Indicator Data'!AD102)/(CL$3-CL$4)*10)),1))</f>
        <v>6.7</v>
      </c>
      <c r="CM102" s="176">
        <f>IF('Indicator Data'!AE102="No data","x",ROUND(IF('Indicator Data'!AE102&gt;CM$3,10,IF('Indicator Data'!AE102&lt;CM$4,0,10-(CM$3-'Indicator Data'!AE102)/(CM$3-CM$4)*10)),1))</f>
        <v>5.9</v>
      </c>
      <c r="CN102" s="172">
        <f t="shared" si="133"/>
        <v>6.1</v>
      </c>
      <c r="CO102" s="176">
        <f>IF('Indicator Data'!Z102="No data","x",ROUND(IF('Indicator Data'!Z102&gt;CO$3,10,IF('Indicator Data'!Z102&lt;CO$4,0,10-(CO$3-'Indicator Data'!Z102)/(CO$3-CO$4)*10)),1))</f>
        <v>10</v>
      </c>
      <c r="CP102" s="172">
        <f t="shared" si="134"/>
        <v>8.1</v>
      </c>
      <c r="CQ102" s="246" t="str">
        <f>IF('Indicator Data'!AB102="No data","x",'Indicator Data'!AB102/HLOOKUP('Indicator Date'!$AB100,'Population Data'!$C$3:$M$194,ROW()-4,FALSE))</f>
        <v>x</v>
      </c>
      <c r="CR102" s="176" t="str">
        <f t="shared" ref="CR102:CR133" si="167">IF(CQ102="x","x",ROUND(IF(CQ102&gt;CR$3,0,IF(CQ102&lt;CR$4,10,(CR$3-CQ102)/(CR$3-CR$4)*10)),1))</f>
        <v>x</v>
      </c>
      <c r="CS102" s="176">
        <f>IF('Indicator Data'!AC102="No data","x",ROUND(IF('Indicator Data'!AC102&gt;CS$3,0,IF('Indicator Data'!AC102&lt;CS$4,10,(CS$3-'Indicator Data'!AC102)/(CS$3-CS$4)*10)),1))</f>
        <v>6</v>
      </c>
      <c r="CT102" s="172">
        <f t="shared" si="135"/>
        <v>6</v>
      </c>
      <c r="CU102" s="174">
        <f t="shared" si="136"/>
        <v>6.7</v>
      </c>
      <c r="CV102" s="175">
        <f t="shared" ref="CV102:CV133" si="168">IF(BJ102="x",ROUND((10-GEOMEAN(((10-CU102)/10*9+1),((10-CA102)/10*9+1),((10-CK102)/10*9+1)))/9*10,1),ROUND((10-GEOMEAN(((10-BJ102)/10*9+1),((10-CU102)/10*9+1),((10-CA102)/10*9+1),((10-CK102)/10*9+1)))/9*10,1))</f>
        <v>7.7</v>
      </c>
      <c r="CW102" s="177">
        <f t="shared" ref="CW102:CW133" si="169">IF(ROUND(IF(AM102="x",(10-GEOMEAN(((10-AL102)/10*9+1),((10-CV102)/10*9+1),((10-AP102)/10*9+1),((10-AS102)/10*9+1),((10-AN102)/10*9+1),((10-AO102)/10*9+1)))/9*10,(10-GEOMEAN(((10-AL102)/10*9+1),((10-CV102)/10*9+1),((10-AP102)/10*9+1),((10-AM102)/10*9+1),((10-AN102)/10*9+1),((10-AO102)/10*9+1),((10-AS102)/10*9+1)))/9*10),1)=0,0.1,ROUND(IF(AM102="x",(10-GEOMEAN(((10-AL102)/10*9+1),((10-CV102)/10*9+1),((10-AP102)/10*9+1),((10-AS102)/10*9+1),((10-AN102)/10*9+1),((10-AO102)/10*9+1)))/9*10,(10-GEOMEAN(((10-AL102)/10*9+1),((10-CV102)/10*9+1),((10-AP102)/10*9+1),((10-AM102)/10*9+1),((10-AN102)/10*9+1),((10-AO102)/10*9+1),((10-AS102)/10*9+1)))/9*10),1))</f>
        <v>3.9</v>
      </c>
      <c r="CX102" s="175">
        <f>ROUND(IF('Indicator Data'!AF102=0,0,IF('Indicator Data'!AF102&gt;CX$3,10,IF('Indicator Data'!AF102&lt;CX$4,0,10-(CX$3-'Indicator Data'!AF102)/(CX$3-CX$4)*10))),1)</f>
        <v>0.2</v>
      </c>
      <c r="CY102" s="175">
        <f>(ROUND(IF('Indicator Data'!AG102=0,0,IF(LOG('Indicator Data'!AG102)&gt;CY$3,10,IF(LOG('Indicator Data'!AG102)&lt;CY$4,0,10-(CY$3-LOG('Indicator Data'!AG102))/(CY$3-CY$4)*10))),1))</f>
        <v>0</v>
      </c>
      <c r="CZ102" s="177">
        <f t="shared" si="137"/>
        <v>0.1</v>
      </c>
      <c r="DA102" s="11"/>
      <c r="DB102" s="22"/>
    </row>
    <row r="103" spans="1:106">
      <c r="A103" s="179" t="str">
        <f>'Indicator Data'!A103</f>
        <v>Libya</v>
      </c>
      <c r="B103" s="180" t="str">
        <f>'Indicator Data'!B103</f>
        <v>LBY</v>
      </c>
      <c r="C103" s="178">
        <f>ROUND(IF('Indicator Data'!C103=0,0.1,IF(LOG('Indicator Data'!C103)&gt;C$3,10,IF(LOG('Indicator Data'!C103)&lt;C$4,0,10-(C$3-LOG('Indicator Data'!C103))/(C$3-C$4)*10))),1)</f>
        <v>4.0999999999999996</v>
      </c>
      <c r="D103" s="171">
        <f>ROUND(IF('Indicator Data'!D103=0,0.1,IF(LOG('Indicator Data'!D103)&gt;D$3,10,IF(LOG('Indicator Data'!D103)&lt;D$4,0,10-(D$3-LOG('Indicator Data'!D103))/(D$3-D$4)*10))),1)</f>
        <v>0.1</v>
      </c>
      <c r="E103" s="172">
        <f t="shared" si="138"/>
        <v>2.2999999999999998</v>
      </c>
      <c r="F103" s="172">
        <f>(ROUND(IF('Indicator Data'!E103=0,0,IF(LOG('Indicator Data'!E103)&gt;F$3,10,IF(LOG('Indicator Data'!E103)&lt;F$4,0,10-(F$3-LOG('Indicator Data'!E103))/(F$3-F$4)*10))),1))</f>
        <v>1.2</v>
      </c>
      <c r="G103" s="172">
        <f>ROUND(IF('Indicator Data'!F103=0,0,IF(LOG('Indicator Data'!F103)&gt;G$3,10,IF(LOG('Indicator Data'!F103)&lt;G$4,0,10-(G$3-LOG('Indicator Data'!F103))/(G$3-G$4)*10))),1)</f>
        <v>5</v>
      </c>
      <c r="H103" s="171">
        <f>ROUND(IF('Indicator Data'!G103=0,0,IF(LOG('Indicator Data'!G103)&gt;H$3,10,IF(LOG('Indicator Data'!G103)&lt;H$4,0,10-(H$3-LOG('Indicator Data'!G103))/(H$3-H$4)*10))),1)</f>
        <v>0</v>
      </c>
      <c r="I103" s="171">
        <f>ROUND(IF('Indicator Data'!H103=0,0,IF(LOG('Indicator Data'!H103)&gt;I$3,10,IF(LOG('Indicator Data'!H103)&lt;I$4,0,10-(I$3-LOG('Indicator Data'!H103))/(I$3-I$4)*10))),1)</f>
        <v>0</v>
      </c>
      <c r="J103" s="171">
        <f t="shared" si="139"/>
        <v>0</v>
      </c>
      <c r="K103" s="171">
        <f>ROUND(IF('Indicator Data'!I103=0,0,IF(LOG('Indicator Data'!I103)&gt;K$3,10,IF(LOG('Indicator Data'!I103)&lt;K$4,0,10-(K$3-LOG('Indicator Data'!I103))/(K$3-K$4)*10))),1)</f>
        <v>5.7</v>
      </c>
      <c r="L103" s="172">
        <f>ROUND(IF('Indicator Data'!J103=0,0,IF(LOG('Indicator Data'!J103)&gt;L$3,10,IF(LOG('Indicator Data'!J103)&lt;L$4,0,10-(L$3-LOG('Indicator Data'!J103))/(L$3-L$4)*10))),1)</f>
        <v>0</v>
      </c>
      <c r="M103" s="173">
        <f>'Indicator Data'!C103/HLOOKUP('Indicator Data'!$C$3,'Population Data'!$C$3:$M$194,ROW()-4,FALSE)</f>
        <v>2.0682350300266133E-4</v>
      </c>
      <c r="N103" s="173">
        <f>'Indicator Data'!D103/HLOOKUP('Indicator Data'!$D$3,'Population Data'!$C$3:$M$194,ROW()-4,FALSE)</f>
        <v>0</v>
      </c>
      <c r="O103" s="245">
        <f>'Indicator Data'!E103/HLOOKUP('Indicator Data'!$E$3,'Population Data'!$C$3:$M$194,ROW()-4,FALSE)</f>
        <v>7.2387409233635447E-5</v>
      </c>
      <c r="P103" s="173">
        <f>'Indicator Data'!F103/HLOOKUP('Indicator Data'!$F$3,'Population Data'!$C$3:$M$194,ROW()-4,FALSE)</f>
        <v>2.7727531926426523E-6</v>
      </c>
      <c r="Q103" s="173">
        <f>'Indicator Data'!G103/HLOOKUP('Indicator Data'!$G$3,'Population Data'!$C$3:$M$194,ROW()-4,FALSE)</f>
        <v>0</v>
      </c>
      <c r="R103" s="173">
        <f>'Indicator Data'!H103/HLOOKUP('Indicator Data'!$H$3,'Population Data'!$C$3:$M$194,ROW()-4,FALSE)</f>
        <v>0</v>
      </c>
      <c r="S103" s="173">
        <f>'Indicator Data'!I103/HLOOKUP('Indicator Data'!$I$3,'Population Data'!$C$3:$M$194,ROW()-4,FALSE)</f>
        <v>8.3791088403210737E-4</v>
      </c>
      <c r="T103" s="173">
        <f>'Indicator Data'!J103/HLOOKUP('Indicator Date'!$J101,'Population Data'!$C$3:$M$194,ROW()-4,FALSE)</f>
        <v>0</v>
      </c>
      <c r="U103" s="171">
        <f t="shared" si="140"/>
        <v>1</v>
      </c>
      <c r="V103" s="171">
        <f t="shared" si="141"/>
        <v>0</v>
      </c>
      <c r="W103" s="172">
        <f t="shared" si="142"/>
        <v>0.5</v>
      </c>
      <c r="X103" s="172">
        <f t="shared" si="118"/>
        <v>0</v>
      </c>
      <c r="Y103" s="172">
        <f t="shared" si="119"/>
        <v>5.8</v>
      </c>
      <c r="Z103" s="171">
        <f t="shared" si="143"/>
        <v>0</v>
      </c>
      <c r="AA103" s="171">
        <f t="shared" si="143"/>
        <v>0</v>
      </c>
      <c r="AB103" s="171">
        <f t="shared" si="144"/>
        <v>0</v>
      </c>
      <c r="AC103" s="172">
        <f t="shared" si="120"/>
        <v>5</v>
      </c>
      <c r="AD103" s="172">
        <f t="shared" si="121"/>
        <v>0</v>
      </c>
      <c r="AE103" s="171">
        <f>ROUND(IF('Indicator Data'!K103=0,0,IF('Indicator Data'!K103&gt;AE$3,10,IF('Indicator Data'!K103&lt;AE$4,0,10-(AE$3-'Indicator Data'!K103)/(AE$3-AE$4)*10))),1)</f>
        <v>0</v>
      </c>
      <c r="AF103" s="174">
        <f t="shared" si="145"/>
        <v>2.6</v>
      </c>
      <c r="AG103" s="174">
        <f t="shared" si="146"/>
        <v>0.1</v>
      </c>
      <c r="AH103" s="172">
        <f t="shared" si="147"/>
        <v>0</v>
      </c>
      <c r="AI103" s="172">
        <f t="shared" si="148"/>
        <v>0</v>
      </c>
      <c r="AJ103" s="174">
        <f t="shared" si="149"/>
        <v>0</v>
      </c>
      <c r="AK103" s="172">
        <f t="shared" si="150"/>
        <v>0</v>
      </c>
      <c r="AL103" s="175">
        <f t="shared" si="151"/>
        <v>1.4</v>
      </c>
      <c r="AM103" s="175">
        <f t="shared" si="152"/>
        <v>0.6</v>
      </c>
      <c r="AN103" s="175">
        <f t="shared" si="153"/>
        <v>5.4</v>
      </c>
      <c r="AO103" s="175">
        <f t="shared" si="154"/>
        <v>0</v>
      </c>
      <c r="AP103" s="175">
        <f t="shared" si="155"/>
        <v>5.4</v>
      </c>
      <c r="AQ103" s="174">
        <f t="shared" si="156"/>
        <v>0</v>
      </c>
      <c r="AR103" s="174">
        <f>IF('Indicator Data'!L103="No data","x",IF('Indicator Data'!BW103&lt;1000,"x",ROUND((IF('Indicator Data'!L103&gt;AR$3,10,IF('Indicator Data'!L103&lt;AR$4,0,10-(AR$3-'Indicator Data'!L103)/(AR$3-AR$4)*10))),1)))</f>
        <v>10</v>
      </c>
      <c r="AS103" s="175">
        <f t="shared" si="157"/>
        <v>5</v>
      </c>
      <c r="AT103" s="176">
        <f>IF('Indicator Data'!M103="No data","x",ROUND(IF('Indicator Data'!M103=0,0,IF(LOG('Indicator Data'!M103)&gt;AT$3,10,IF(LOG('Indicator Data'!M103)&lt;AT$4,0,10-(AT$3-LOG('Indicator Data'!M103))/(AT$3-AT$4)*10))),1))</f>
        <v>0</v>
      </c>
      <c r="AU103" s="246">
        <f>IF(AT103="x","x",'Indicator Data'!M103/HLOOKUP('Indicator Data'!$M$3,'Population Data'!$C$3:$M$194,ROW()-4,FALSE))</f>
        <v>0</v>
      </c>
      <c r="AV103" s="176">
        <f t="shared" si="158"/>
        <v>0</v>
      </c>
      <c r="AW103" s="172">
        <f t="shared" si="122"/>
        <v>0</v>
      </c>
      <c r="AX103" s="176">
        <f>IF('Indicator Data'!N103="No data","x",ROUND(IF('Indicator Data'!N103=0,0,IF(LOG('Indicator Data'!N103)&gt;AX$3,10,IF(LOG('Indicator Data'!N103)&lt;AX$4,0,10-(AX$3-LOG('Indicator Data'!N103))/(AX$3-AX$4)*10))),1))</f>
        <v>0</v>
      </c>
      <c r="AY103" s="246">
        <f>IF(AX103="x","x",'Indicator Data'!N103/HLOOKUP('Indicator Data'!$N$3,'Population Data'!$C$3:$M$194,ROW()-4,FALSE))</f>
        <v>0</v>
      </c>
      <c r="AZ103" s="176">
        <f t="shared" si="159"/>
        <v>0</v>
      </c>
      <c r="BA103" s="172">
        <f t="shared" si="123"/>
        <v>0</v>
      </c>
      <c r="BB103" s="176">
        <f>IF('Indicator Data'!O103="No data","x",ROUND(IF('Indicator Data'!O103=0,0,IF(LOG('Indicator Data'!O103)&gt;BB$3,10,IF(LOG('Indicator Data'!O103)&lt;BB$4,0,10-(BB$3-LOG('Indicator Data'!O103))/(BB$3-BB$4)*10))),1))</f>
        <v>0</v>
      </c>
      <c r="BC103" s="246">
        <f>IF(BB103="x","x",'Indicator Data'!O103/HLOOKUP('Indicator Data'!$O$3,'Population Data'!$C$3:$M$194,ROW()-4,FALSE))</f>
        <v>0</v>
      </c>
      <c r="BD103" s="176">
        <f t="shared" si="160"/>
        <v>0</v>
      </c>
      <c r="BE103" s="172">
        <f t="shared" si="124"/>
        <v>0</v>
      </c>
      <c r="BF103" s="176">
        <f>IF('Indicator Data'!P103="No data","x",ROUND(IF('Indicator Data'!P103=0,0,IF(LOG('Indicator Data'!P103)&gt;BF$3,10,IF(LOG('Indicator Data'!P103)&lt;BF$4,0,10-(BF$3-LOG('Indicator Data'!P103))/(BF$3-BF$4)*10))),1))</f>
        <v>0</v>
      </c>
      <c r="BG103" s="246">
        <f>IF(BF103="x","x",'Indicator Data'!P103/HLOOKUP('Indicator Data'!$P$3,'Population Data'!$C$3:$M$194,ROW()-4,FALSE))</f>
        <v>0</v>
      </c>
      <c r="BH103" s="176">
        <f t="shared" si="125"/>
        <v>0</v>
      </c>
      <c r="BI103" s="172">
        <f t="shared" si="126"/>
        <v>0</v>
      </c>
      <c r="BJ103" s="174">
        <f t="shared" si="127"/>
        <v>0</v>
      </c>
      <c r="BK103" s="176">
        <f>ROUND(IF('Indicator Data'!Q103=0,0,IF(LOG('Indicator Data'!Q103)&gt;BK$3,10,IF(LOG('Indicator Data'!Q103)&lt;BK$4,0,10-(BK$3-LOG('Indicator Data'!Q103))/(BK$3-BK$4)*10))),1)</f>
        <v>0</v>
      </c>
      <c r="BL103" s="224">
        <f>IF(BK103="x","x",'Indicator Data'!Q103/HLOOKUP('Indicator Data'!$Q$3,'Population Data'!$C$3:$M$194,ROW()-4,FALSE))</f>
        <v>0</v>
      </c>
      <c r="BM103" s="176">
        <f t="shared" si="161"/>
        <v>0</v>
      </c>
      <c r="BN103" s="172">
        <f t="shared" si="162"/>
        <v>0</v>
      </c>
      <c r="BO103" s="176">
        <f>ROUND(IF('Indicator Data'!S103=0,0,IF(LOG('Indicator Data'!S103)&gt;BO$3,10,IF(LOG('Indicator Data'!S103)&lt;BO$4,0,10-(BO$3-LOG('Indicator Data'!S103))/(BO$3-BO$4)*10))),1)</f>
        <v>7.3</v>
      </c>
      <c r="BP103" s="246">
        <f>IF(BO103="x","x",'Indicator Data'!S103/HLOOKUP('Indicator Data'!$S$3,'Population Data'!$C$3:$M$194,ROW()-4,FALSE))</f>
        <v>0.1886170437165979</v>
      </c>
      <c r="BQ103" s="176">
        <f t="shared" si="163"/>
        <v>2.1</v>
      </c>
      <c r="BR103" s="172">
        <f t="shared" si="128"/>
        <v>5.3</v>
      </c>
      <c r="BS103" s="176">
        <f>ROUND(IF('Indicator Data'!T103=0,0,IF(LOG('Indicator Data'!T103)&gt;BS$3,10,IF(LOG('Indicator Data'!T103)&lt;BS$4,0,10-(BS$3-LOG('Indicator Data'!T103))/(BS$3-BS$4)*10))),1)</f>
        <v>8.1</v>
      </c>
      <c r="BT103" s="173">
        <f>IF('Indicator Data'!T103/HLOOKUP('Indicator Data'!$T$3,'Population Data'!$C$3:$M$194,ROW()-4,FALSE)&gt;1,1,'Indicator Data'!T103/HLOOKUP('Indicator Data'!$T$3,'Population Data'!$C$3:$M$194,ROW()-4,FALSE))</f>
        <v>0.6993946322885467</v>
      </c>
      <c r="BU103" s="176">
        <f t="shared" si="164"/>
        <v>7</v>
      </c>
      <c r="BV103" s="172">
        <f t="shared" si="129"/>
        <v>7.6</v>
      </c>
      <c r="BW103" s="176">
        <f>ROUND(IF('Indicator Data'!U103=0,0,IF(LOG('Indicator Data'!U103)&gt;BW$3,10,IF(LOG('Indicator Data'!U103)&lt;BW$4,0,10-(BW$3-LOG('Indicator Data'!U103))/(BW$3-BW$4)*10))),1)</f>
        <v>6.9</v>
      </c>
      <c r="BX103" s="246">
        <f>IF(BW103="x","x",'Indicator Data'!U103/HLOOKUP('Indicator Data'!$U$3,'Population Data'!$C$3:$M$194,ROW()-4,FALSE))</f>
        <v>9.5205735851527459E-2</v>
      </c>
      <c r="BY103" s="176">
        <f t="shared" si="165"/>
        <v>1</v>
      </c>
      <c r="BZ103" s="172">
        <f t="shared" si="130"/>
        <v>4.5999999999999996</v>
      </c>
      <c r="CA103" s="174">
        <f t="shared" si="113"/>
        <v>4.9000000000000004</v>
      </c>
      <c r="CB103" s="176">
        <f>IF('Indicator Data'!BN103="No data","x",ROUND(IF('Indicator Data'!BN103&gt;CB$3,0,IF('Indicator Data'!BN103&lt;CB$4,10,(CB$3-'Indicator Data'!BN103)/(CB$3-CB$4)*10)),1))</f>
        <v>0.9</v>
      </c>
      <c r="CC103" s="176">
        <f>IF('Indicator Data'!BO103="No data","x",ROUND(IF('Indicator Data'!BO103&gt;CC$3,0,IF('Indicator Data'!BO103&lt;CC$4,10,(CC$3-'Indicator Data'!BO103)/(CC$3-CC$4)*10)),1))</f>
        <v>0</v>
      </c>
      <c r="CD103" s="176" t="str">
        <f>IF('Indicator Data'!AA103="No data","x",ROUND(IF('Indicator Data'!AA103&gt;CD$3,0,IF('Indicator Data'!AA103&lt;CD$4,10,(CD$3-'Indicator Data'!AA103)/(CD$3-CD$4)*10)),1))</f>
        <v>x</v>
      </c>
      <c r="CE103" s="172">
        <f t="shared" si="166"/>
        <v>0.5</v>
      </c>
      <c r="CF103" s="176">
        <f>IF('Indicator Data'!V103="No data","x",ROUND(IF(LOG('Indicator Data'!V103)&gt;CF$3,10,IF(LOG('Indicator Data'!V103)&lt;CF$4,0,10-(CF$3-LOG('Indicator Data'!V103))/(CF$3-CF$4)*10)),1))</f>
        <v>1.9</v>
      </c>
      <c r="CG103" s="176">
        <f>IF('Indicator Data'!W103="No data","x",ROUND(IF('Indicator Data'!W103&gt;CG$3,10,IF('Indicator Data'!W103&lt;CG$4,0,10-(CG$3-'Indicator Data'!W103)/(CG$3-CG$4)*10)),1))</f>
        <v>3</v>
      </c>
      <c r="CH103" s="176">
        <f>IF('Indicator Data'!X103="No data","x",ROUND(IF('Indicator Data'!X103&gt;CH$3,10,IF('Indicator Data'!X103&lt;CH$4,0,10-(CH$3-'Indicator Data'!X103)/(CH$3-CH$4)*10)),1))</f>
        <v>8.1999999999999993</v>
      </c>
      <c r="CI103" s="176" t="str">
        <f>IF('Indicator Data'!Y103="No data","x",ROUND(IF('Indicator Data'!Y103&gt;CI$3,10,IF('Indicator Data'!Y103&lt;CI$4,0,10-(CI$3-'Indicator Data'!Y103)/(CI$3-CI$4)*10)),1))</f>
        <v>x</v>
      </c>
      <c r="CJ103" s="172">
        <f t="shared" si="131"/>
        <v>4.4000000000000004</v>
      </c>
      <c r="CK103" s="174">
        <f t="shared" si="132"/>
        <v>3.1</v>
      </c>
      <c r="CL103" s="176">
        <f>IF('Indicator Data'!AD103="No data","x",ROUND(IF('Indicator Data'!AD103&gt;CL$3,10,IF('Indicator Data'!AD103&lt;CL$4,0,10-(CL$3-'Indicator Data'!AD103)/(CL$3-CL$4)*10)),1))</f>
        <v>1.8</v>
      </c>
      <c r="CM103" s="176">
        <f>IF('Indicator Data'!AE103="No data","x",ROUND(IF('Indicator Data'!AE103&gt;CM$3,10,IF('Indicator Data'!AE103&lt;CM$4,0,10-(CM$3-'Indicator Data'!AE103)/(CM$3-CM$4)*10)),1))</f>
        <v>2.4</v>
      </c>
      <c r="CN103" s="172">
        <f t="shared" si="133"/>
        <v>3.5</v>
      </c>
      <c r="CO103" s="176">
        <f>IF('Indicator Data'!Z103="No data","x",ROUND(IF('Indicator Data'!Z103&gt;CO$3,10,IF('Indicator Data'!Z103&lt;CO$4,0,10-(CO$3-'Indicator Data'!Z103)/(CO$3-CO$4)*10)),1))</f>
        <v>0.2</v>
      </c>
      <c r="CP103" s="172">
        <f t="shared" si="134"/>
        <v>0.4</v>
      </c>
      <c r="CQ103" s="246">
        <f>IF('Indicator Data'!AB103="No data","x",'Indicator Data'!AB103/HLOOKUP('Indicator Date'!$AB101,'Population Data'!$C$3:$M$194,ROW()-4,FALSE))</f>
        <v>2.2444380913935191E-4</v>
      </c>
      <c r="CR103" s="176">
        <f t="shared" si="167"/>
        <v>7.8</v>
      </c>
      <c r="CS103" s="176">
        <f>IF('Indicator Data'!AC103="No data","x",ROUND(IF('Indicator Data'!AC103&gt;CS$3,0,IF('Indicator Data'!AC103&lt;CS$4,10,(CS$3-'Indicator Data'!AC103)/(CS$3-CS$4)*10)),1))</f>
        <v>4</v>
      </c>
      <c r="CT103" s="172">
        <f t="shared" si="135"/>
        <v>5.9</v>
      </c>
      <c r="CU103" s="174">
        <f t="shared" si="136"/>
        <v>3.3</v>
      </c>
      <c r="CV103" s="175">
        <f t="shared" si="168"/>
        <v>3</v>
      </c>
      <c r="CW103" s="177">
        <f t="shared" si="169"/>
        <v>3.3</v>
      </c>
      <c r="CX103" s="175">
        <f>ROUND(IF('Indicator Data'!AF103=0,0,IF('Indicator Data'!AF103&gt;CX$3,10,IF('Indicator Data'!AF103&lt;CX$4,0,10-(CX$3-'Indicator Data'!AF103)/(CX$3-CX$4)*10))),1)</f>
        <v>1.8</v>
      </c>
      <c r="CY103" s="175">
        <f>(ROUND(IF('Indicator Data'!AG103=0,0,IF(LOG('Indicator Data'!AG103)&gt;CY$3,10,IF(LOG('Indicator Data'!AG103)&lt;CY$4,0,10-(CY$3-LOG('Indicator Data'!AG103))/(CY$3-CY$4)*10))),1))</f>
        <v>0.9</v>
      </c>
      <c r="CZ103" s="177">
        <f t="shared" si="137"/>
        <v>1.4</v>
      </c>
      <c r="DA103" s="11"/>
      <c r="DB103" s="22"/>
    </row>
    <row r="104" spans="1:106">
      <c r="A104" s="179" t="str">
        <f>'Indicator Data'!A104</f>
        <v>Liechtenstein</v>
      </c>
      <c r="B104" s="180" t="str">
        <f>'Indicator Data'!B104</f>
        <v>LIE</v>
      </c>
      <c r="C104" s="178">
        <f>ROUND(IF('Indicator Data'!C104=0,0.1,IF(LOG('Indicator Data'!C104)&gt;C$3,10,IF(LOG('Indicator Data'!C104)&lt;C$4,0,10-(C$3-LOG('Indicator Data'!C104))/(C$3-C$4)*10))),1)</f>
        <v>0.5</v>
      </c>
      <c r="D104" s="171">
        <f>ROUND(IF('Indicator Data'!D104=0,0.1,IF(LOG('Indicator Data'!D104)&gt;D$3,10,IF(LOG('Indicator Data'!D104)&lt;D$4,0,10-(D$3-LOG('Indicator Data'!D104))/(D$3-D$4)*10))),1)</f>
        <v>0.1</v>
      </c>
      <c r="E104" s="172">
        <f t="shared" si="138"/>
        <v>0.3</v>
      </c>
      <c r="F104" s="172">
        <f>(ROUND(IF('Indicator Data'!E104=0,0,IF(LOG('Indicator Data'!E104)&gt;F$3,10,IF(LOG('Indicator Data'!E104)&lt;F$4,0,10-(F$3-LOG('Indicator Data'!E104))/(F$3-F$4)*10))),1))</f>
        <v>0.1</v>
      </c>
      <c r="G104" s="172">
        <f>ROUND(IF('Indicator Data'!F104=0,0,IF(LOG('Indicator Data'!F104)&gt;G$3,10,IF(LOG('Indicator Data'!F104)&lt;G$4,0,10-(G$3-LOG('Indicator Data'!F104))/(G$3-G$4)*10))),1)</f>
        <v>0</v>
      </c>
      <c r="H104" s="171">
        <f>ROUND(IF('Indicator Data'!G104=0,0,IF(LOG('Indicator Data'!G104)&gt;H$3,10,IF(LOG('Indicator Data'!G104)&lt;H$4,0,10-(H$3-LOG('Indicator Data'!G104))/(H$3-H$4)*10))),1)</f>
        <v>0</v>
      </c>
      <c r="I104" s="171">
        <f>ROUND(IF('Indicator Data'!H104=0,0,IF(LOG('Indicator Data'!H104)&gt;I$3,10,IF(LOG('Indicator Data'!H104)&lt;I$4,0,10-(I$3-LOG('Indicator Data'!H104))/(I$3-I$4)*10))),1)</f>
        <v>0</v>
      </c>
      <c r="J104" s="171">
        <f t="shared" si="139"/>
        <v>0</v>
      </c>
      <c r="K104" s="171">
        <f>ROUND(IF('Indicator Data'!I104=0,0,IF(LOG('Indicator Data'!I104)&gt;K$3,10,IF(LOG('Indicator Data'!I104)&lt;K$4,0,10-(K$3-LOG('Indicator Data'!I104))/(K$3-K$4)*10))),1)</f>
        <v>0</v>
      </c>
      <c r="L104" s="172">
        <f>ROUND(IF('Indicator Data'!J104=0,0,IF(LOG('Indicator Data'!J104)&gt;L$3,10,IF(LOG('Indicator Data'!J104)&lt;L$4,0,10-(L$3-LOG('Indicator Data'!J104))/(L$3-L$4)*10))),1)</f>
        <v>0</v>
      </c>
      <c r="M104" s="173">
        <f>'Indicator Data'!C104/HLOOKUP('Indicator Data'!$C$3,'Population Data'!$C$3:$M$194,ROW()-4,FALSE)</f>
        <v>2.0950575642664543E-3</v>
      </c>
      <c r="N104" s="173">
        <f>'Indicator Data'!D104/HLOOKUP('Indicator Data'!$D$3,'Population Data'!$C$3:$M$194,ROW()-4,FALSE)</f>
        <v>0</v>
      </c>
      <c r="O104" s="245">
        <f>'Indicator Data'!E104/HLOOKUP('Indicator Data'!$E$3,'Population Data'!$C$3:$M$194,ROW()-4,FALSE)</f>
        <v>4.0953169031388899E-3</v>
      </c>
      <c r="P104" s="173">
        <f>'Indicator Data'!F104/HLOOKUP('Indicator Data'!$F$3,'Population Data'!$C$3:$M$194,ROW()-4,FALSE)</f>
        <v>0</v>
      </c>
      <c r="Q104" s="173">
        <f>'Indicator Data'!G104/HLOOKUP('Indicator Data'!$G$3,'Population Data'!$C$3:$M$194,ROW()-4,FALSE)</f>
        <v>0</v>
      </c>
      <c r="R104" s="173">
        <f>'Indicator Data'!H104/HLOOKUP('Indicator Data'!$H$3,'Population Data'!$C$3:$M$194,ROW()-4,FALSE)</f>
        <v>0</v>
      </c>
      <c r="S104" s="173">
        <f>'Indicator Data'!I104/HLOOKUP('Indicator Data'!$I$3,'Population Data'!$C$3:$M$194,ROW()-4,FALSE)</f>
        <v>0</v>
      </c>
      <c r="T104" s="173">
        <f>'Indicator Data'!J104/HLOOKUP('Indicator Date'!$J102,'Population Data'!$C$3:$M$194,ROW()-4,FALSE)</f>
        <v>0</v>
      </c>
      <c r="U104" s="171">
        <f t="shared" si="140"/>
        <v>10</v>
      </c>
      <c r="V104" s="171">
        <f t="shared" si="141"/>
        <v>0</v>
      </c>
      <c r="W104" s="172">
        <f t="shared" si="142"/>
        <v>7.6</v>
      </c>
      <c r="X104" s="172">
        <f t="shared" si="118"/>
        <v>6</v>
      </c>
      <c r="Y104" s="172">
        <f t="shared" si="119"/>
        <v>0</v>
      </c>
      <c r="Z104" s="171">
        <f t="shared" si="143"/>
        <v>0</v>
      </c>
      <c r="AA104" s="171">
        <f t="shared" si="143"/>
        <v>0</v>
      </c>
      <c r="AB104" s="171">
        <f t="shared" si="144"/>
        <v>0</v>
      </c>
      <c r="AC104" s="172">
        <f t="shared" si="120"/>
        <v>0</v>
      </c>
      <c r="AD104" s="172">
        <f t="shared" si="121"/>
        <v>0</v>
      </c>
      <c r="AE104" s="171">
        <f>ROUND(IF('Indicator Data'!K104=0,0,IF('Indicator Data'!K104&gt;AE$3,10,IF('Indicator Data'!K104&lt;AE$4,0,10-(AE$3-'Indicator Data'!K104)/(AE$3-AE$4)*10))),1)</f>
        <v>0</v>
      </c>
      <c r="AF104" s="174">
        <f t="shared" si="145"/>
        <v>5.3</v>
      </c>
      <c r="AG104" s="174">
        <f t="shared" si="146"/>
        <v>0.1</v>
      </c>
      <c r="AH104" s="172">
        <f t="shared" si="147"/>
        <v>0</v>
      </c>
      <c r="AI104" s="172">
        <f t="shared" si="148"/>
        <v>0</v>
      </c>
      <c r="AJ104" s="174">
        <f t="shared" si="149"/>
        <v>0</v>
      </c>
      <c r="AK104" s="172">
        <f t="shared" si="150"/>
        <v>0</v>
      </c>
      <c r="AL104" s="175">
        <f t="shared" si="151"/>
        <v>5</v>
      </c>
      <c r="AM104" s="175">
        <f t="shared" si="152"/>
        <v>3.6</v>
      </c>
      <c r="AN104" s="175">
        <f t="shared" si="153"/>
        <v>0</v>
      </c>
      <c r="AO104" s="175">
        <f t="shared" si="154"/>
        <v>0</v>
      </c>
      <c r="AP104" s="175">
        <f t="shared" si="155"/>
        <v>0</v>
      </c>
      <c r="AQ104" s="174">
        <f t="shared" si="156"/>
        <v>0</v>
      </c>
      <c r="AR104" s="174" t="str">
        <f>IF('Indicator Data'!L104="No data","x",IF('Indicator Data'!BW104&lt;1000,"x",ROUND((IF('Indicator Data'!L104&gt;AR$3,10,IF('Indicator Data'!L104&lt;AR$4,0,10-(AR$3-'Indicator Data'!L104)/(AR$3-AR$4)*10))),1)))</f>
        <v>x</v>
      </c>
      <c r="AS104" s="175">
        <f t="shared" si="157"/>
        <v>0</v>
      </c>
      <c r="AT104" s="176">
        <f>IF('Indicator Data'!M104="No data","x",ROUND(IF('Indicator Data'!M104=0,0,IF(LOG('Indicator Data'!M104)&gt;AT$3,10,IF(LOG('Indicator Data'!M104)&lt;AT$4,0,10-(AT$3-LOG('Indicator Data'!M104))/(AT$3-AT$4)*10))),1))</f>
        <v>0</v>
      </c>
      <c r="AU104" s="246">
        <f>IF(AT104="x","x",'Indicator Data'!M104/HLOOKUP('Indicator Data'!$M$3,'Population Data'!$C$3:$M$194,ROW()-4,FALSE))</f>
        <v>0</v>
      </c>
      <c r="AV104" s="176">
        <f t="shared" si="158"/>
        <v>0</v>
      </c>
      <c r="AW104" s="172">
        <f t="shared" si="122"/>
        <v>0</v>
      </c>
      <c r="AX104" s="176" t="str">
        <f>IF('Indicator Data'!N104="No data","x",ROUND(IF('Indicator Data'!N104=0,0,IF(LOG('Indicator Data'!N104)&gt;AX$3,10,IF(LOG('Indicator Data'!N104)&lt;AX$4,0,10-(AX$3-LOG('Indicator Data'!N104))/(AX$3-AX$4)*10))),1))</f>
        <v>x</v>
      </c>
      <c r="AY104" s="246" t="str">
        <f>IF(AX104="x","x",'Indicator Data'!N104/HLOOKUP('Indicator Data'!$N$3,'Population Data'!$C$3:$M$194,ROW()-4,FALSE))</f>
        <v>x</v>
      </c>
      <c r="AZ104" s="176" t="str">
        <f t="shared" si="159"/>
        <v>x</v>
      </c>
      <c r="BA104" s="172" t="str">
        <f t="shared" si="123"/>
        <v>x</v>
      </c>
      <c r="BB104" s="176" t="str">
        <f>IF('Indicator Data'!O104="No data","x",ROUND(IF('Indicator Data'!O104=0,0,IF(LOG('Indicator Data'!O104)&gt;BB$3,10,IF(LOG('Indicator Data'!O104)&lt;BB$4,0,10-(BB$3-LOG('Indicator Data'!O104))/(BB$3-BB$4)*10))),1))</f>
        <v>x</v>
      </c>
      <c r="BC104" s="246" t="str">
        <f>IF(BB104="x","x",'Indicator Data'!O104/HLOOKUP('Indicator Data'!$O$3,'Population Data'!$C$3:$M$194,ROW()-4,FALSE))</f>
        <v>x</v>
      </c>
      <c r="BD104" s="176" t="str">
        <f t="shared" si="160"/>
        <v>x</v>
      </c>
      <c r="BE104" s="172" t="str">
        <f t="shared" si="124"/>
        <v>x</v>
      </c>
      <c r="BF104" s="176" t="str">
        <f>IF('Indicator Data'!P104="No data","x",ROUND(IF('Indicator Data'!P104=0,0,IF(LOG('Indicator Data'!P104)&gt;BF$3,10,IF(LOG('Indicator Data'!P104)&lt;BF$4,0,10-(BF$3-LOG('Indicator Data'!P104))/(BF$3-BF$4)*10))),1))</f>
        <v>x</v>
      </c>
      <c r="BG104" s="246" t="str">
        <f>IF(BF104="x","x",'Indicator Data'!P104/HLOOKUP('Indicator Data'!$P$3,'Population Data'!$C$3:$M$194,ROW()-4,FALSE))</f>
        <v>x</v>
      </c>
      <c r="BH104" s="176" t="str">
        <f t="shared" si="125"/>
        <v>x</v>
      </c>
      <c r="BI104" s="172" t="str">
        <f t="shared" si="126"/>
        <v>x</v>
      </c>
      <c r="BJ104" s="174">
        <f t="shared" si="127"/>
        <v>0</v>
      </c>
      <c r="BK104" s="176">
        <f>ROUND(IF('Indicator Data'!Q104=0,0,IF(LOG('Indicator Data'!Q104)&gt;BK$3,10,IF(LOG('Indicator Data'!Q104)&lt;BK$4,0,10-(BK$3-LOG('Indicator Data'!Q104))/(BK$3-BK$4)*10))),1)</f>
        <v>0</v>
      </c>
      <c r="BL104" s="224">
        <f>IF(BK104="x","x",'Indicator Data'!Q104/HLOOKUP('Indicator Data'!$Q$3,'Population Data'!$C$3:$M$194,ROW()-4,FALSE))</f>
        <v>0</v>
      </c>
      <c r="BM104" s="176">
        <f t="shared" si="161"/>
        <v>0</v>
      </c>
      <c r="BN104" s="172">
        <f t="shared" si="162"/>
        <v>0</v>
      </c>
      <c r="BO104" s="176">
        <f>ROUND(IF('Indicator Data'!S104=0,0,IF(LOG('Indicator Data'!S104)&gt;BO$3,10,IF(LOG('Indicator Data'!S104)&lt;BO$4,0,10-(BO$3-LOG('Indicator Data'!S104))/(BO$3-BO$4)*10))),1)</f>
        <v>0</v>
      </c>
      <c r="BP104" s="246">
        <f>IF(BO104="x","x",'Indicator Data'!S104/HLOOKUP('Indicator Data'!$S$3,'Population Data'!$C$3:$M$194,ROW()-4,FALSE))</f>
        <v>0</v>
      </c>
      <c r="BQ104" s="176">
        <f t="shared" si="163"/>
        <v>0</v>
      </c>
      <c r="BR104" s="172">
        <f t="shared" si="128"/>
        <v>0</v>
      </c>
      <c r="BS104" s="176">
        <f>ROUND(IF('Indicator Data'!T104=0,0,IF(LOG('Indicator Data'!T104)&gt;BS$3,10,IF(LOG('Indicator Data'!T104)&lt;BS$4,0,10-(BS$3-LOG('Indicator Data'!T104))/(BS$3-BS$4)*10))),1)</f>
        <v>0</v>
      </c>
      <c r="BT104" s="173">
        <f>IF('Indicator Data'!T104/HLOOKUP('Indicator Data'!$T$3,'Population Data'!$C$3:$M$194,ROW()-4,FALSE)&gt;1,1,'Indicator Data'!T104/HLOOKUP('Indicator Data'!$T$3,'Population Data'!$C$3:$M$194,ROW()-4,FALSE))</f>
        <v>0</v>
      </c>
      <c r="BU104" s="176">
        <f t="shared" si="164"/>
        <v>0</v>
      </c>
      <c r="BV104" s="172">
        <f t="shared" si="129"/>
        <v>0</v>
      </c>
      <c r="BW104" s="176">
        <f>ROUND(IF('Indicator Data'!U104=0,0,IF(LOG('Indicator Data'!U104)&gt;BW$3,10,IF(LOG('Indicator Data'!U104)&lt;BW$4,0,10-(BW$3-LOG('Indicator Data'!U104))/(BW$3-BW$4)*10))),1)</f>
        <v>0</v>
      </c>
      <c r="BX104" s="246">
        <f>IF(BW104="x","x",'Indicator Data'!U104/HLOOKUP('Indicator Data'!$U$3,'Population Data'!$C$3:$M$194,ROW()-4,FALSE))</f>
        <v>0</v>
      </c>
      <c r="BY104" s="176">
        <f t="shared" si="165"/>
        <v>0</v>
      </c>
      <c r="BZ104" s="172">
        <f t="shared" si="130"/>
        <v>0</v>
      </c>
      <c r="CA104" s="174">
        <f t="shared" si="113"/>
        <v>0</v>
      </c>
      <c r="CB104" s="176">
        <f>IF('Indicator Data'!BN104="No data","x",ROUND(IF('Indicator Data'!BN104&gt;CB$3,0,IF('Indicator Data'!BN104&lt;CB$4,10,(CB$3-'Indicator Data'!BN104)/(CB$3-CB$4)*10)),1))</f>
        <v>0</v>
      </c>
      <c r="CC104" s="176">
        <f>IF('Indicator Data'!BO104="No data","x",ROUND(IF('Indicator Data'!BO104&gt;CC$3,0,IF('Indicator Data'!BO104&lt;CC$4,10,(CC$3-'Indicator Data'!BO104)/(CC$3-CC$4)*10)),1))</f>
        <v>0</v>
      </c>
      <c r="CD104" s="176" t="str">
        <f>IF('Indicator Data'!AA104="No data","x",ROUND(IF('Indicator Data'!AA104&gt;CD$3,0,IF('Indicator Data'!AA104&lt;CD$4,10,(CD$3-'Indicator Data'!AA104)/(CD$3-CD$4)*10)),1))</f>
        <v>x</v>
      </c>
      <c r="CE104" s="172">
        <f t="shared" si="166"/>
        <v>0</v>
      </c>
      <c r="CF104" s="176">
        <f>IF('Indicator Data'!V104="No data","x",ROUND(IF(LOG('Indicator Data'!V104)&gt;CF$3,10,IF(LOG('Indicator Data'!V104)&lt;CF$4,0,10-(CF$3-LOG('Indicator Data'!V104))/(CF$3-CF$4)*10)),1))</f>
        <v>8</v>
      </c>
      <c r="CG104" s="176">
        <f>IF('Indicator Data'!W104="No data","x",ROUND(IF('Indicator Data'!W104&gt;CG$3,10,IF('Indicator Data'!W104&lt;CG$4,0,10-(CG$3-'Indicator Data'!W104)/(CG$3-CG$4)*10)),1))</f>
        <v>2.4</v>
      </c>
      <c r="CH104" s="176">
        <f>IF('Indicator Data'!X104="No data","x",ROUND(IF('Indicator Data'!X104&gt;CH$3,10,IF('Indicator Data'!X104&lt;CH$4,0,10-(CH$3-'Indicator Data'!X104)/(CH$3-CH$4)*10)),1))</f>
        <v>1.5</v>
      </c>
      <c r="CI104" s="176">
        <f>IF('Indicator Data'!Y104="No data","x",ROUND(IF('Indicator Data'!Y104&gt;CI$3,10,IF('Indicator Data'!Y104&lt;CI$4,0,10-(CI$3-'Indicator Data'!Y104)/(CI$3-CI$4)*10)),1))</f>
        <v>0.6</v>
      </c>
      <c r="CJ104" s="172">
        <f t="shared" si="131"/>
        <v>3.1</v>
      </c>
      <c r="CK104" s="174">
        <f t="shared" si="132"/>
        <v>2.1</v>
      </c>
      <c r="CL104" s="176" t="str">
        <f>IF('Indicator Data'!AD104="No data","x",ROUND(IF('Indicator Data'!AD104&gt;CL$3,10,IF('Indicator Data'!AD104&lt;CL$4,0,10-(CL$3-'Indicator Data'!AD104)/(CL$3-CL$4)*10)),1))</f>
        <v>x</v>
      </c>
      <c r="CM104" s="176">
        <f>IF('Indicator Data'!AE104="No data","x",ROUND(IF('Indicator Data'!AE104&gt;CM$3,10,IF('Indicator Data'!AE104&lt;CM$4,0,10-(CM$3-'Indicator Data'!AE104)/(CM$3-CM$4)*10)),1))</f>
        <v>0</v>
      </c>
      <c r="CN104" s="172">
        <f t="shared" si="133"/>
        <v>2.5</v>
      </c>
      <c r="CO104" s="176">
        <f>IF('Indicator Data'!Z104="No data","x",ROUND(IF('Indicator Data'!Z104&gt;CO$3,10,IF('Indicator Data'!Z104&lt;CO$4,0,10-(CO$3-'Indicator Data'!Z104)/(CO$3-CO$4)*10)),1))</f>
        <v>0</v>
      </c>
      <c r="CP104" s="172">
        <f t="shared" si="134"/>
        <v>0</v>
      </c>
      <c r="CQ104" s="246">
        <f>IF('Indicator Data'!AB104="No data","x",'Indicator Data'!AB104/HLOOKUP('Indicator Date'!$AB102,'Population Data'!$C$3:$M$194,ROW()-4,FALSE))</f>
        <v>2.0788940283769034E-4</v>
      </c>
      <c r="CR104" s="176">
        <f t="shared" si="167"/>
        <v>7.9</v>
      </c>
      <c r="CS104" s="176">
        <f>IF('Indicator Data'!AC104="No data","x",ROUND(IF('Indicator Data'!AC104&gt;CS$3,0,IF('Indicator Data'!AC104&lt;CS$4,10,(CS$3-'Indicator Data'!AC104)/(CS$3-CS$4)*10)),1))</f>
        <v>2</v>
      </c>
      <c r="CT104" s="172">
        <f t="shared" si="135"/>
        <v>5</v>
      </c>
      <c r="CU104" s="174">
        <f t="shared" si="136"/>
        <v>2.5</v>
      </c>
      <c r="CV104" s="175">
        <f t="shared" si="168"/>
        <v>1.2</v>
      </c>
      <c r="CW104" s="177">
        <f t="shared" si="169"/>
        <v>1.6</v>
      </c>
      <c r="CX104" s="175">
        <f>ROUND(IF('Indicator Data'!AF104=0,0,IF('Indicator Data'!AF104&gt;CX$3,10,IF('Indicator Data'!AF104&lt;CX$4,0,10-(CX$3-'Indicator Data'!AF104)/(CX$3-CX$4)*10))),1)</f>
        <v>0</v>
      </c>
      <c r="CY104" s="175">
        <f>(ROUND(IF('Indicator Data'!AG104=0,0,IF(LOG('Indicator Data'!AG104)&gt;CY$3,10,IF(LOG('Indicator Data'!AG104)&lt;CY$4,0,10-(CY$3-LOG('Indicator Data'!AG104))/(CY$3-CY$4)*10))),1))</f>
        <v>0</v>
      </c>
      <c r="CZ104" s="177">
        <f t="shared" si="137"/>
        <v>0</v>
      </c>
      <c r="DA104" s="11"/>
      <c r="DB104" s="22"/>
    </row>
    <row r="105" spans="1:106">
      <c r="A105" s="179" t="str">
        <f>'Indicator Data'!A105</f>
        <v>Lithuania</v>
      </c>
      <c r="B105" s="180" t="str">
        <f>'Indicator Data'!B105</f>
        <v>LTU</v>
      </c>
      <c r="C105" s="178">
        <f>ROUND(IF('Indicator Data'!C105=0,0.1,IF(LOG('Indicator Data'!C105)&gt;C$3,10,IF(LOG('Indicator Data'!C105)&lt;C$4,0,10-(C$3-LOG('Indicator Data'!C105))/(C$3-C$4)*10))),1)</f>
        <v>0.1</v>
      </c>
      <c r="D105" s="171">
        <f>ROUND(IF('Indicator Data'!D105=0,0.1,IF(LOG('Indicator Data'!D105)&gt;D$3,10,IF(LOG('Indicator Data'!D105)&lt;D$4,0,10-(D$3-LOG('Indicator Data'!D105))/(D$3-D$4)*10))),1)</f>
        <v>0.1</v>
      </c>
      <c r="E105" s="172">
        <f t="shared" si="138"/>
        <v>0.1</v>
      </c>
      <c r="F105" s="172">
        <f>(ROUND(IF('Indicator Data'!E105=0,0,IF(LOG('Indicator Data'!E105)&gt;F$3,10,IF(LOG('Indicator Data'!E105)&lt;F$4,0,10-(F$3-LOG('Indicator Data'!E105))/(F$3-F$4)*10))),1))</f>
        <v>4.7</v>
      </c>
      <c r="G105" s="172">
        <f>ROUND(IF('Indicator Data'!F105=0,0,IF(LOG('Indicator Data'!F105)&gt;G$3,10,IF(LOG('Indicator Data'!F105)&lt;G$4,0,10-(G$3-LOG('Indicator Data'!F105))/(G$3-G$4)*10))),1)</f>
        <v>0</v>
      </c>
      <c r="H105" s="171">
        <f>ROUND(IF('Indicator Data'!G105=0,0,IF(LOG('Indicator Data'!G105)&gt;H$3,10,IF(LOG('Indicator Data'!G105)&lt;H$4,0,10-(H$3-LOG('Indicator Data'!G105))/(H$3-H$4)*10))),1)</f>
        <v>0</v>
      </c>
      <c r="I105" s="171">
        <f>ROUND(IF('Indicator Data'!H105=0,0,IF(LOG('Indicator Data'!H105)&gt;I$3,10,IF(LOG('Indicator Data'!H105)&lt;I$4,0,10-(I$3-LOG('Indicator Data'!H105))/(I$3-I$4)*10))),1)</f>
        <v>0</v>
      </c>
      <c r="J105" s="171">
        <f t="shared" si="139"/>
        <v>0</v>
      </c>
      <c r="K105" s="171">
        <f>ROUND(IF('Indicator Data'!I105=0,0,IF(LOG('Indicator Data'!I105)&gt;K$3,10,IF(LOG('Indicator Data'!I105)&lt;K$4,0,10-(K$3-LOG('Indicator Data'!I105))/(K$3-K$4)*10))),1)</f>
        <v>3.3</v>
      </c>
      <c r="L105" s="172">
        <f>ROUND(IF('Indicator Data'!J105=0,0,IF(LOG('Indicator Data'!J105)&gt;L$3,10,IF(LOG('Indicator Data'!J105)&lt;L$4,0,10-(L$3-LOG('Indicator Data'!J105))/(L$3-L$4)*10))),1)</f>
        <v>0</v>
      </c>
      <c r="M105" s="173">
        <f>'Indicator Data'!C105/HLOOKUP('Indicator Data'!$C$3,'Population Data'!$C$3:$M$194,ROW()-4,FALSE)</f>
        <v>0</v>
      </c>
      <c r="N105" s="173">
        <f>'Indicator Data'!D105/HLOOKUP('Indicator Data'!$D$3,'Population Data'!$C$3:$M$194,ROW()-4,FALSE)</f>
        <v>0</v>
      </c>
      <c r="O105" s="245">
        <f>'Indicator Data'!E105/HLOOKUP('Indicator Data'!$E$3,'Population Data'!$C$3:$M$194,ROW()-4,FALSE)</f>
        <v>6.3153656183085397E-3</v>
      </c>
      <c r="P105" s="173">
        <f>'Indicator Data'!F105/HLOOKUP('Indicator Data'!$F$3,'Population Data'!$C$3:$M$194,ROW()-4,FALSE)</f>
        <v>0</v>
      </c>
      <c r="Q105" s="173">
        <f>'Indicator Data'!G105/HLOOKUP('Indicator Data'!$G$3,'Population Data'!$C$3:$M$194,ROW()-4,FALSE)</f>
        <v>0</v>
      </c>
      <c r="R105" s="173">
        <f>'Indicator Data'!H105/HLOOKUP('Indicator Data'!$H$3,'Population Data'!$C$3:$M$194,ROW()-4,FALSE)</f>
        <v>0</v>
      </c>
      <c r="S105" s="173">
        <f>'Indicator Data'!I105/HLOOKUP('Indicator Data'!$I$3,'Population Data'!$C$3:$M$194,ROW()-4,FALSE)</f>
        <v>1.9479003341592787E-4</v>
      </c>
      <c r="T105" s="173">
        <f>'Indicator Data'!J105/HLOOKUP('Indicator Date'!$J103,'Population Data'!$C$3:$M$194,ROW()-4,FALSE)</f>
        <v>0</v>
      </c>
      <c r="U105" s="171">
        <f t="shared" si="140"/>
        <v>0</v>
      </c>
      <c r="V105" s="171">
        <f t="shared" si="141"/>
        <v>0</v>
      </c>
      <c r="W105" s="172">
        <f t="shared" si="142"/>
        <v>0</v>
      </c>
      <c r="X105" s="172">
        <f t="shared" si="118"/>
        <v>6.7</v>
      </c>
      <c r="Y105" s="172">
        <f t="shared" si="119"/>
        <v>0</v>
      </c>
      <c r="Z105" s="171">
        <f t="shared" si="143"/>
        <v>0</v>
      </c>
      <c r="AA105" s="171">
        <f t="shared" si="143"/>
        <v>0</v>
      </c>
      <c r="AB105" s="171">
        <f t="shared" si="144"/>
        <v>0</v>
      </c>
      <c r="AC105" s="172">
        <f t="shared" si="120"/>
        <v>3.2</v>
      </c>
      <c r="AD105" s="172">
        <f t="shared" si="121"/>
        <v>0</v>
      </c>
      <c r="AE105" s="171">
        <f>ROUND(IF('Indicator Data'!K105=0,0,IF('Indicator Data'!K105&gt;AE$3,10,IF('Indicator Data'!K105&lt;AE$4,0,10-(AE$3-'Indicator Data'!K105)/(AE$3-AE$4)*10))),1)</f>
        <v>2.9</v>
      </c>
      <c r="AF105" s="174">
        <f t="shared" si="145"/>
        <v>0.1</v>
      </c>
      <c r="AG105" s="174">
        <f t="shared" si="146"/>
        <v>0.1</v>
      </c>
      <c r="AH105" s="172">
        <f t="shared" si="147"/>
        <v>0</v>
      </c>
      <c r="AI105" s="172">
        <f t="shared" si="148"/>
        <v>0</v>
      </c>
      <c r="AJ105" s="174">
        <f t="shared" si="149"/>
        <v>0</v>
      </c>
      <c r="AK105" s="172">
        <f t="shared" si="150"/>
        <v>0</v>
      </c>
      <c r="AL105" s="175">
        <f t="shared" si="151"/>
        <v>0.1</v>
      </c>
      <c r="AM105" s="175">
        <f t="shared" si="152"/>
        <v>5.8</v>
      </c>
      <c r="AN105" s="175">
        <f t="shared" si="153"/>
        <v>0</v>
      </c>
      <c r="AO105" s="175">
        <f t="shared" si="154"/>
        <v>0</v>
      </c>
      <c r="AP105" s="175">
        <f t="shared" si="155"/>
        <v>3.3</v>
      </c>
      <c r="AQ105" s="174">
        <f t="shared" si="156"/>
        <v>1.5</v>
      </c>
      <c r="AR105" s="174">
        <f>IF('Indicator Data'!L105="No data","x",IF('Indicator Data'!BW105&lt;1000,"x",ROUND((IF('Indicator Data'!L105&gt;AR$3,10,IF('Indicator Data'!L105&lt;AR$4,0,10-(AR$3-'Indicator Data'!L105)/(AR$3-AR$4)*10))),1)))</f>
        <v>4.2</v>
      </c>
      <c r="AS105" s="175">
        <f t="shared" si="157"/>
        <v>2.9</v>
      </c>
      <c r="AT105" s="176">
        <f>IF('Indicator Data'!M105="No data","x",ROUND(IF('Indicator Data'!M105=0,0,IF(LOG('Indicator Data'!M105)&gt;AT$3,10,IF(LOG('Indicator Data'!M105)&lt;AT$4,0,10-(AT$3-LOG('Indicator Data'!M105))/(AT$3-AT$4)*10))),1))</f>
        <v>0</v>
      </c>
      <c r="AU105" s="246">
        <f>IF(AT105="x","x",'Indicator Data'!M105/HLOOKUP('Indicator Data'!$M$3,'Population Data'!$C$3:$M$194,ROW()-4,FALSE))</f>
        <v>0</v>
      </c>
      <c r="AV105" s="176">
        <f t="shared" si="158"/>
        <v>0</v>
      </c>
      <c r="AW105" s="172">
        <f t="shared" si="122"/>
        <v>0</v>
      </c>
      <c r="AX105" s="176" t="str">
        <f>IF('Indicator Data'!N105="No data","x",ROUND(IF('Indicator Data'!N105=0,0,IF(LOG('Indicator Data'!N105)&gt;AX$3,10,IF(LOG('Indicator Data'!N105)&lt;AX$4,0,10-(AX$3-LOG('Indicator Data'!N105))/(AX$3-AX$4)*10))),1))</f>
        <v>x</v>
      </c>
      <c r="AY105" s="246" t="str">
        <f>IF(AX105="x","x",'Indicator Data'!N105/HLOOKUP('Indicator Data'!$N$3,'Population Data'!$C$3:$M$194,ROW()-4,FALSE))</f>
        <v>x</v>
      </c>
      <c r="AZ105" s="176" t="str">
        <f t="shared" si="159"/>
        <v>x</v>
      </c>
      <c r="BA105" s="172" t="str">
        <f t="shared" si="123"/>
        <v>x</v>
      </c>
      <c r="BB105" s="176" t="str">
        <f>IF('Indicator Data'!O105="No data","x",ROUND(IF('Indicator Data'!O105=0,0,IF(LOG('Indicator Data'!O105)&gt;BB$3,10,IF(LOG('Indicator Data'!O105)&lt;BB$4,0,10-(BB$3-LOG('Indicator Data'!O105))/(BB$3-BB$4)*10))),1))</f>
        <v>x</v>
      </c>
      <c r="BC105" s="246" t="str">
        <f>IF(BB105="x","x",'Indicator Data'!O105/HLOOKUP('Indicator Data'!$O$3,'Population Data'!$C$3:$M$194,ROW()-4,FALSE))</f>
        <v>x</v>
      </c>
      <c r="BD105" s="176" t="str">
        <f t="shared" si="160"/>
        <v>x</v>
      </c>
      <c r="BE105" s="172" t="str">
        <f t="shared" si="124"/>
        <v>x</v>
      </c>
      <c r="BF105" s="176" t="str">
        <f>IF('Indicator Data'!P105="No data","x",ROUND(IF('Indicator Data'!P105=0,0,IF(LOG('Indicator Data'!P105)&gt;BF$3,10,IF(LOG('Indicator Data'!P105)&lt;BF$4,0,10-(BF$3-LOG('Indicator Data'!P105))/(BF$3-BF$4)*10))),1))</f>
        <v>x</v>
      </c>
      <c r="BG105" s="246" t="str">
        <f>IF(BF105="x","x",'Indicator Data'!P105/HLOOKUP('Indicator Data'!$P$3,'Population Data'!$C$3:$M$194,ROW()-4,FALSE))</f>
        <v>x</v>
      </c>
      <c r="BH105" s="176" t="str">
        <f t="shared" si="125"/>
        <v>x</v>
      </c>
      <c r="BI105" s="172" t="str">
        <f t="shared" si="126"/>
        <v>x</v>
      </c>
      <c r="BJ105" s="174">
        <f t="shared" si="127"/>
        <v>0</v>
      </c>
      <c r="BK105" s="176">
        <f>ROUND(IF('Indicator Data'!Q105=0,0,IF(LOG('Indicator Data'!Q105)&gt;BK$3,10,IF(LOG('Indicator Data'!Q105)&lt;BK$4,0,10-(BK$3-LOG('Indicator Data'!Q105))/(BK$3-BK$4)*10))),1)</f>
        <v>0</v>
      </c>
      <c r="BL105" s="224">
        <f>IF(BK105="x","x",'Indicator Data'!Q105/HLOOKUP('Indicator Data'!$Q$3,'Population Data'!$C$3:$M$194,ROW()-4,FALSE))</f>
        <v>0</v>
      </c>
      <c r="BM105" s="176">
        <f t="shared" si="161"/>
        <v>0</v>
      </c>
      <c r="BN105" s="172">
        <f t="shared" si="162"/>
        <v>0</v>
      </c>
      <c r="BO105" s="176">
        <f>ROUND(IF('Indicator Data'!S105=0,0,IF(LOG('Indicator Data'!S105)&gt;BO$3,10,IF(LOG('Indicator Data'!S105)&lt;BO$4,0,10-(BO$3-LOG('Indicator Data'!S105))/(BO$3-BO$4)*10))),1)</f>
        <v>0</v>
      </c>
      <c r="BP105" s="246">
        <f>IF(BO105="x","x",'Indicator Data'!S105/HLOOKUP('Indicator Data'!$S$3,'Population Data'!$C$3:$M$194,ROW()-4,FALSE))</f>
        <v>0</v>
      </c>
      <c r="BQ105" s="176">
        <f t="shared" si="163"/>
        <v>0</v>
      </c>
      <c r="BR105" s="172">
        <f t="shared" si="128"/>
        <v>0</v>
      </c>
      <c r="BS105" s="176">
        <f>ROUND(IF('Indicator Data'!T105=0,0,IF(LOG('Indicator Data'!T105)&gt;BS$3,10,IF(LOG('Indicator Data'!T105)&lt;BS$4,0,10-(BS$3-LOG('Indicator Data'!T105))/(BS$3-BS$4)*10))),1)</f>
        <v>0</v>
      </c>
      <c r="BT105" s="173">
        <f>IF('Indicator Data'!T105/HLOOKUP('Indicator Data'!$T$3,'Population Data'!$C$3:$M$194,ROW()-4,FALSE)&gt;1,1,'Indicator Data'!T105/HLOOKUP('Indicator Data'!$T$3,'Population Data'!$C$3:$M$194,ROW()-4,FALSE))</f>
        <v>0</v>
      </c>
      <c r="BU105" s="176">
        <f t="shared" si="164"/>
        <v>0</v>
      </c>
      <c r="BV105" s="172">
        <f t="shared" si="129"/>
        <v>0</v>
      </c>
      <c r="BW105" s="176">
        <f>ROUND(IF('Indicator Data'!U105=0,0,IF(LOG('Indicator Data'!U105)&gt;BW$3,10,IF(LOG('Indicator Data'!U105)&lt;BW$4,0,10-(BW$3-LOG('Indicator Data'!U105))/(BW$3-BW$4)*10))),1)</f>
        <v>0</v>
      </c>
      <c r="BX105" s="246">
        <f>IF(BW105="x","x",'Indicator Data'!U105/HLOOKUP('Indicator Data'!$U$3,'Population Data'!$C$3:$M$194,ROW()-4,FALSE))</f>
        <v>0</v>
      </c>
      <c r="BY105" s="176">
        <f t="shared" si="165"/>
        <v>0</v>
      </c>
      <c r="BZ105" s="172">
        <f t="shared" si="130"/>
        <v>0</v>
      </c>
      <c r="CA105" s="174">
        <f t="shared" si="113"/>
        <v>0</v>
      </c>
      <c r="CB105" s="176">
        <f>IF('Indicator Data'!BN105="No data","x",ROUND(IF('Indicator Data'!BN105&gt;CB$3,0,IF('Indicator Data'!BN105&lt;CB$4,10,(CB$3-'Indicator Data'!BN105)/(CB$3-CB$4)*10)),1))</f>
        <v>0.5</v>
      </c>
      <c r="CC105" s="176">
        <f>IF('Indicator Data'!BO105="No data","x",ROUND(IF('Indicator Data'!BO105&gt;CC$3,0,IF('Indicator Data'!BO105&lt;CC$4,10,(CC$3-'Indicator Data'!BO105)/(CC$3-CC$4)*10)),1))</f>
        <v>0.3</v>
      </c>
      <c r="CD105" s="176" t="str">
        <f>IF('Indicator Data'!AA105="No data","x",ROUND(IF('Indicator Data'!AA105&gt;CD$3,0,IF('Indicator Data'!AA105&lt;CD$4,10,(CD$3-'Indicator Data'!AA105)/(CD$3-CD$4)*10)),1))</f>
        <v>x</v>
      </c>
      <c r="CE105" s="172">
        <f t="shared" si="166"/>
        <v>0.4</v>
      </c>
      <c r="CF105" s="176">
        <f>IF('Indicator Data'!V105="No data","x",ROUND(IF(LOG('Indicator Data'!V105)&gt;CF$3,10,IF(LOG('Indicator Data'!V105)&lt;CF$4,0,10-(CF$3-LOG('Indicator Data'!V105))/(CF$3-CF$4)*10)),1))</f>
        <v>5.5</v>
      </c>
      <c r="CG105" s="176">
        <f>IF('Indicator Data'!W105="No data","x",ROUND(IF('Indicator Data'!W105&gt;CG$3,10,IF('Indicator Data'!W105&lt;CG$4,0,10-(CG$3-'Indicator Data'!W105)/(CG$3-CG$4)*10)),1))</f>
        <v>3.5</v>
      </c>
      <c r="CH105" s="176">
        <f>IF('Indicator Data'!X105="No data","x",ROUND(IF('Indicator Data'!X105&gt;CH$3,10,IF('Indicator Data'!X105&lt;CH$4,0,10-(CH$3-'Indicator Data'!X105)/(CH$3-CH$4)*10)),1))</f>
        <v>6.9</v>
      </c>
      <c r="CI105" s="176">
        <f>IF('Indicator Data'!Y105="No data","x",ROUND(IF('Indicator Data'!Y105&gt;CI$3,10,IF('Indicator Data'!Y105&lt;CI$4,0,10-(CI$3-'Indicator Data'!Y105)/(CI$3-CI$4)*10)),1))</f>
        <v>1</v>
      </c>
      <c r="CJ105" s="172">
        <f t="shared" si="131"/>
        <v>4.2</v>
      </c>
      <c r="CK105" s="174">
        <f t="shared" si="132"/>
        <v>2.9</v>
      </c>
      <c r="CL105" s="176">
        <f>IF('Indicator Data'!AD105="No data","x",ROUND(IF('Indicator Data'!AD105&gt;CL$3,10,IF('Indicator Data'!AD105&lt;CL$4,0,10-(CL$3-'Indicator Data'!AD105)/(CL$3-CL$4)*10)),1))</f>
        <v>0.1</v>
      </c>
      <c r="CM105" s="176">
        <f>IF('Indicator Data'!AE105="No data","x",ROUND(IF('Indicator Data'!AE105&gt;CM$3,10,IF('Indicator Data'!AE105&lt;CM$4,0,10-(CM$3-'Indicator Data'!AE105)/(CM$3-CM$4)*10)),1))</f>
        <v>0</v>
      </c>
      <c r="CN105" s="172">
        <f t="shared" si="133"/>
        <v>2.8</v>
      </c>
      <c r="CO105" s="176">
        <f>IF('Indicator Data'!Z105="No data","x",ROUND(IF('Indicator Data'!Z105&gt;CO$3,10,IF('Indicator Data'!Z105&lt;CO$4,0,10-(CO$3-'Indicator Data'!Z105)/(CO$3-CO$4)*10)),1))</f>
        <v>0</v>
      </c>
      <c r="CP105" s="172">
        <f t="shared" si="134"/>
        <v>0.3</v>
      </c>
      <c r="CQ105" s="246">
        <f>IF('Indicator Data'!AB105="No data","x",'Indicator Data'!AB105/HLOOKUP('Indicator Date'!$AB103,'Population Data'!$C$3:$M$194,ROW()-4,FALSE))</f>
        <v>8.5531659230743558E-4</v>
      </c>
      <c r="CR105" s="176">
        <f t="shared" si="167"/>
        <v>1.4</v>
      </c>
      <c r="CS105" s="176">
        <f>IF('Indicator Data'!AC105="No data","x",ROUND(IF('Indicator Data'!AC105&gt;CS$3,0,IF('Indicator Data'!AC105&lt;CS$4,10,(CS$3-'Indicator Data'!AC105)/(CS$3-CS$4)*10)),1))</f>
        <v>0</v>
      </c>
      <c r="CT105" s="172">
        <f t="shared" si="135"/>
        <v>0.7</v>
      </c>
      <c r="CU105" s="174">
        <f t="shared" si="136"/>
        <v>1.3</v>
      </c>
      <c r="CV105" s="175">
        <f t="shared" si="168"/>
        <v>1.1000000000000001</v>
      </c>
      <c r="CW105" s="177">
        <f t="shared" si="169"/>
        <v>2.2000000000000002</v>
      </c>
      <c r="CX105" s="175">
        <f>ROUND(IF('Indicator Data'!AF105=0,0,IF('Indicator Data'!AF105&gt;CX$3,10,IF('Indicator Data'!AF105&lt;CX$4,0,10-(CX$3-'Indicator Data'!AF105)/(CX$3-CX$4)*10))),1)</f>
        <v>0.1</v>
      </c>
      <c r="CY105" s="175">
        <f>(ROUND(IF('Indicator Data'!AG105=0,0,IF(LOG('Indicator Data'!AG105)&gt;CY$3,10,IF(LOG('Indicator Data'!AG105)&lt;CY$4,0,10-(CY$3-LOG('Indicator Data'!AG105))/(CY$3-CY$4)*10))),1))</f>
        <v>0</v>
      </c>
      <c r="CZ105" s="177">
        <f t="shared" si="137"/>
        <v>0.1</v>
      </c>
      <c r="DA105" s="11"/>
      <c r="DB105" s="22"/>
    </row>
    <row r="106" spans="1:106">
      <c r="A106" s="179" t="str">
        <f>'Indicator Data'!A106</f>
        <v>Luxembourg</v>
      </c>
      <c r="B106" s="180" t="str">
        <f>'Indicator Data'!B106</f>
        <v>LUX</v>
      </c>
      <c r="C106" s="178">
        <f>ROUND(IF('Indicator Data'!C106=0,0.1,IF(LOG('Indicator Data'!C106)&gt;C$3,10,IF(LOG('Indicator Data'!C106)&lt;C$4,0,10-(C$3-LOG('Indicator Data'!C106))/(C$3-C$4)*10))),1)</f>
        <v>0</v>
      </c>
      <c r="D106" s="171">
        <f>ROUND(IF('Indicator Data'!D106=0,0.1,IF(LOG('Indicator Data'!D106)&gt;D$3,10,IF(LOG('Indicator Data'!D106)&lt;D$4,0,10-(D$3-LOG('Indicator Data'!D106))/(D$3-D$4)*10))),1)</f>
        <v>0.1</v>
      </c>
      <c r="E106" s="172">
        <f t="shared" si="138"/>
        <v>0.1</v>
      </c>
      <c r="F106" s="172">
        <f>(ROUND(IF('Indicator Data'!E106=0,0,IF(LOG('Indicator Data'!E106)&gt;F$3,10,IF(LOG('Indicator Data'!E106)&lt;F$4,0,10-(F$3-LOG('Indicator Data'!E106))/(F$3-F$4)*10))),1))</f>
        <v>1.7</v>
      </c>
      <c r="G106" s="172">
        <f>ROUND(IF('Indicator Data'!F106=0,0,IF(LOG('Indicator Data'!F106)&gt;G$3,10,IF(LOG('Indicator Data'!F106)&lt;G$4,0,10-(G$3-LOG('Indicator Data'!F106))/(G$3-G$4)*10))),1)</f>
        <v>0</v>
      </c>
      <c r="H106" s="171">
        <f>ROUND(IF('Indicator Data'!G106=0,0,IF(LOG('Indicator Data'!G106)&gt;H$3,10,IF(LOG('Indicator Data'!G106)&lt;H$4,0,10-(H$3-LOG('Indicator Data'!G106))/(H$3-H$4)*10))),1)</f>
        <v>0</v>
      </c>
      <c r="I106" s="171">
        <f>ROUND(IF('Indicator Data'!H106=0,0,IF(LOG('Indicator Data'!H106)&gt;I$3,10,IF(LOG('Indicator Data'!H106)&lt;I$4,0,10-(I$3-LOG('Indicator Data'!H106))/(I$3-I$4)*10))),1)</f>
        <v>0</v>
      </c>
      <c r="J106" s="171">
        <f t="shared" si="139"/>
        <v>0</v>
      </c>
      <c r="K106" s="171">
        <f>ROUND(IF('Indicator Data'!I106=0,0,IF(LOG('Indicator Data'!I106)&gt;K$3,10,IF(LOG('Indicator Data'!I106)&lt;K$4,0,10-(K$3-LOG('Indicator Data'!I106))/(K$3-K$4)*10))),1)</f>
        <v>0</v>
      </c>
      <c r="L106" s="172">
        <f>ROUND(IF('Indicator Data'!J106=0,0,IF(LOG('Indicator Data'!J106)&gt;L$3,10,IF(LOG('Indicator Data'!J106)&lt;L$4,0,10-(L$3-LOG('Indicator Data'!J106))/(L$3-L$4)*10))),1)</f>
        <v>0</v>
      </c>
      <c r="M106" s="173">
        <f>'Indicator Data'!C106/HLOOKUP('Indicator Data'!$C$3,'Population Data'!$C$3:$M$194,ROW()-4,FALSE)</f>
        <v>2.3109741905615395E-5</v>
      </c>
      <c r="N106" s="173">
        <f>'Indicator Data'!D106/HLOOKUP('Indicator Data'!$D$3,'Population Data'!$C$3:$M$194,ROW()-4,FALSE)</f>
        <v>0</v>
      </c>
      <c r="O106" s="245">
        <f>'Indicator Data'!E106/HLOOKUP('Indicator Data'!$E$3,'Population Data'!$C$3:$M$194,ROW()-4,FALSE)</f>
        <v>1.1843764529008256E-3</v>
      </c>
      <c r="P106" s="173">
        <f>'Indicator Data'!F106/HLOOKUP('Indicator Data'!$F$3,'Population Data'!$C$3:$M$194,ROW()-4,FALSE)</f>
        <v>0</v>
      </c>
      <c r="Q106" s="173">
        <f>'Indicator Data'!G106/HLOOKUP('Indicator Data'!$G$3,'Population Data'!$C$3:$M$194,ROW()-4,FALSE)</f>
        <v>0</v>
      </c>
      <c r="R106" s="173">
        <f>'Indicator Data'!H106/HLOOKUP('Indicator Data'!$H$3,'Population Data'!$C$3:$M$194,ROW()-4,FALSE)</f>
        <v>0</v>
      </c>
      <c r="S106" s="173">
        <f>'Indicator Data'!I106/HLOOKUP('Indicator Data'!$I$3,'Population Data'!$C$3:$M$194,ROW()-4,FALSE)</f>
        <v>0</v>
      </c>
      <c r="T106" s="173">
        <f>'Indicator Data'!J106/HLOOKUP('Indicator Date'!$J104,'Population Data'!$C$3:$M$194,ROW()-4,FALSE)</f>
        <v>0</v>
      </c>
      <c r="U106" s="171">
        <f t="shared" si="140"/>
        <v>0.1</v>
      </c>
      <c r="V106" s="171">
        <f t="shared" si="141"/>
        <v>0</v>
      </c>
      <c r="W106" s="172">
        <f t="shared" si="142"/>
        <v>0.1</v>
      </c>
      <c r="X106" s="172">
        <f t="shared" si="118"/>
        <v>3.9</v>
      </c>
      <c r="Y106" s="172">
        <f t="shared" si="119"/>
        <v>0</v>
      </c>
      <c r="Z106" s="171">
        <f t="shared" si="143"/>
        <v>0</v>
      </c>
      <c r="AA106" s="171">
        <f t="shared" si="143"/>
        <v>0</v>
      </c>
      <c r="AB106" s="171">
        <f t="shared" si="144"/>
        <v>0</v>
      </c>
      <c r="AC106" s="172">
        <f t="shared" si="120"/>
        <v>0</v>
      </c>
      <c r="AD106" s="172">
        <f t="shared" si="121"/>
        <v>0</v>
      </c>
      <c r="AE106" s="171">
        <f>ROUND(IF('Indicator Data'!K106=0,0,IF('Indicator Data'!K106&gt;AE$3,10,IF('Indicator Data'!K106&lt;AE$4,0,10-(AE$3-'Indicator Data'!K106)/(AE$3-AE$4)*10))),1)</f>
        <v>0</v>
      </c>
      <c r="AF106" s="174">
        <f t="shared" si="145"/>
        <v>0.1</v>
      </c>
      <c r="AG106" s="174">
        <f t="shared" si="146"/>
        <v>0.1</v>
      </c>
      <c r="AH106" s="172">
        <f t="shared" si="147"/>
        <v>0</v>
      </c>
      <c r="AI106" s="172">
        <f t="shared" si="148"/>
        <v>0</v>
      </c>
      <c r="AJ106" s="174">
        <f t="shared" si="149"/>
        <v>0</v>
      </c>
      <c r="AK106" s="172">
        <f t="shared" si="150"/>
        <v>0</v>
      </c>
      <c r="AL106" s="175">
        <f t="shared" si="151"/>
        <v>0.1</v>
      </c>
      <c r="AM106" s="175">
        <f t="shared" si="152"/>
        <v>2.9</v>
      </c>
      <c r="AN106" s="175">
        <f t="shared" si="153"/>
        <v>0</v>
      </c>
      <c r="AO106" s="175">
        <f t="shared" si="154"/>
        <v>0</v>
      </c>
      <c r="AP106" s="175">
        <f t="shared" si="155"/>
        <v>0</v>
      </c>
      <c r="AQ106" s="174">
        <f t="shared" si="156"/>
        <v>0</v>
      </c>
      <c r="AR106" s="174">
        <f>IF('Indicator Data'!L106="No data","x",IF('Indicator Data'!BW106&lt;1000,"x",ROUND((IF('Indicator Data'!L106&gt;AR$3,10,IF('Indicator Data'!L106&lt;AR$4,0,10-(AR$3-'Indicator Data'!L106)/(AR$3-AR$4)*10))),1)))</f>
        <v>2.5</v>
      </c>
      <c r="AS106" s="175">
        <f t="shared" si="157"/>
        <v>1.3</v>
      </c>
      <c r="AT106" s="176">
        <f>IF('Indicator Data'!M106="No data","x",ROUND(IF('Indicator Data'!M106=0,0,IF(LOG('Indicator Data'!M106)&gt;AT$3,10,IF(LOG('Indicator Data'!M106)&lt;AT$4,0,10-(AT$3-LOG('Indicator Data'!M106))/(AT$3-AT$4)*10))),1))</f>
        <v>0</v>
      </c>
      <c r="AU106" s="246">
        <f>IF(AT106="x","x",'Indicator Data'!M106/HLOOKUP('Indicator Data'!$M$3,'Population Data'!$C$3:$M$194,ROW()-4,FALSE))</f>
        <v>0</v>
      </c>
      <c r="AV106" s="176">
        <f t="shared" si="158"/>
        <v>0</v>
      </c>
      <c r="AW106" s="172">
        <f t="shared" si="122"/>
        <v>0</v>
      </c>
      <c r="AX106" s="176" t="str">
        <f>IF('Indicator Data'!N106="No data","x",ROUND(IF('Indicator Data'!N106=0,0,IF(LOG('Indicator Data'!N106)&gt;AX$3,10,IF(LOG('Indicator Data'!N106)&lt;AX$4,0,10-(AX$3-LOG('Indicator Data'!N106))/(AX$3-AX$4)*10))),1))</f>
        <v>x</v>
      </c>
      <c r="AY106" s="246" t="str">
        <f>IF(AX106="x","x",'Indicator Data'!N106/HLOOKUP('Indicator Data'!$N$3,'Population Data'!$C$3:$M$194,ROW()-4,FALSE))</f>
        <v>x</v>
      </c>
      <c r="AZ106" s="176" t="str">
        <f t="shared" si="159"/>
        <v>x</v>
      </c>
      <c r="BA106" s="172" t="str">
        <f t="shared" si="123"/>
        <v>x</v>
      </c>
      <c r="BB106" s="176" t="str">
        <f>IF('Indicator Data'!O106="No data","x",ROUND(IF('Indicator Data'!O106=0,0,IF(LOG('Indicator Data'!O106)&gt;BB$3,10,IF(LOG('Indicator Data'!O106)&lt;BB$4,0,10-(BB$3-LOG('Indicator Data'!O106))/(BB$3-BB$4)*10))),1))</f>
        <v>x</v>
      </c>
      <c r="BC106" s="246" t="str">
        <f>IF(BB106="x","x",'Indicator Data'!O106/HLOOKUP('Indicator Data'!$O$3,'Population Data'!$C$3:$M$194,ROW()-4,FALSE))</f>
        <v>x</v>
      </c>
      <c r="BD106" s="176" t="str">
        <f t="shared" si="160"/>
        <v>x</v>
      </c>
      <c r="BE106" s="172" t="str">
        <f t="shared" si="124"/>
        <v>x</v>
      </c>
      <c r="BF106" s="176" t="str">
        <f>IF('Indicator Data'!P106="No data","x",ROUND(IF('Indicator Data'!P106=0,0,IF(LOG('Indicator Data'!P106)&gt;BF$3,10,IF(LOG('Indicator Data'!P106)&lt;BF$4,0,10-(BF$3-LOG('Indicator Data'!P106))/(BF$3-BF$4)*10))),1))</f>
        <v>x</v>
      </c>
      <c r="BG106" s="246" t="str">
        <f>IF(BF106="x","x",'Indicator Data'!P106/HLOOKUP('Indicator Data'!$P$3,'Population Data'!$C$3:$M$194,ROW()-4,FALSE))</f>
        <v>x</v>
      </c>
      <c r="BH106" s="176" t="str">
        <f t="shared" si="125"/>
        <v>x</v>
      </c>
      <c r="BI106" s="172" t="str">
        <f t="shared" si="126"/>
        <v>x</v>
      </c>
      <c r="BJ106" s="174">
        <f t="shared" si="127"/>
        <v>0</v>
      </c>
      <c r="BK106" s="176">
        <f>ROUND(IF('Indicator Data'!Q106=0,0,IF(LOG('Indicator Data'!Q106)&gt;BK$3,10,IF(LOG('Indicator Data'!Q106)&lt;BK$4,0,10-(BK$3-LOG('Indicator Data'!Q106))/(BK$3-BK$4)*10))),1)</f>
        <v>0</v>
      </c>
      <c r="BL106" s="224">
        <f>IF(BK106="x","x",'Indicator Data'!Q106/HLOOKUP('Indicator Data'!$Q$3,'Population Data'!$C$3:$M$194,ROW()-4,FALSE))</f>
        <v>0</v>
      </c>
      <c r="BM106" s="176">
        <f t="shared" si="161"/>
        <v>0</v>
      </c>
      <c r="BN106" s="172">
        <f t="shared" si="162"/>
        <v>0</v>
      </c>
      <c r="BO106" s="176">
        <f>ROUND(IF('Indicator Data'!S106=0,0,IF(LOG('Indicator Data'!S106)&gt;BO$3,10,IF(LOG('Indicator Data'!S106)&lt;BO$4,0,10-(BO$3-LOG('Indicator Data'!S106))/(BO$3-BO$4)*10))),1)</f>
        <v>0</v>
      </c>
      <c r="BP106" s="246">
        <f>IF(BO106="x","x",'Indicator Data'!S106/HLOOKUP('Indicator Data'!$S$3,'Population Data'!$C$3:$M$194,ROW()-4,FALSE))</f>
        <v>0</v>
      </c>
      <c r="BQ106" s="176">
        <f t="shared" si="163"/>
        <v>0</v>
      </c>
      <c r="BR106" s="172">
        <f t="shared" si="128"/>
        <v>0</v>
      </c>
      <c r="BS106" s="176">
        <f>ROUND(IF('Indicator Data'!T106=0,0,IF(LOG('Indicator Data'!T106)&gt;BS$3,10,IF(LOG('Indicator Data'!T106)&lt;BS$4,0,10-(BS$3-LOG('Indicator Data'!T106))/(BS$3-BS$4)*10))),1)</f>
        <v>0</v>
      </c>
      <c r="BT106" s="173">
        <f>IF('Indicator Data'!T106/HLOOKUP('Indicator Data'!$T$3,'Population Data'!$C$3:$M$194,ROW()-4,FALSE)&gt;1,1,'Indicator Data'!T106/HLOOKUP('Indicator Data'!$T$3,'Population Data'!$C$3:$M$194,ROW()-4,FALSE))</f>
        <v>0</v>
      </c>
      <c r="BU106" s="176">
        <f t="shared" si="164"/>
        <v>0</v>
      </c>
      <c r="BV106" s="172">
        <f t="shared" si="129"/>
        <v>0</v>
      </c>
      <c r="BW106" s="176">
        <f>ROUND(IF('Indicator Data'!U106=0,0,IF(LOG('Indicator Data'!U106)&gt;BW$3,10,IF(LOG('Indicator Data'!U106)&lt;BW$4,0,10-(BW$3-LOG('Indicator Data'!U106))/(BW$3-BW$4)*10))),1)</f>
        <v>0</v>
      </c>
      <c r="BX106" s="246">
        <f>IF(BW106="x","x",'Indicator Data'!U106/HLOOKUP('Indicator Data'!$U$3,'Population Data'!$C$3:$M$194,ROW()-4,FALSE))</f>
        <v>0</v>
      </c>
      <c r="BY106" s="176">
        <f t="shared" si="165"/>
        <v>0</v>
      </c>
      <c r="BZ106" s="172">
        <f t="shared" si="130"/>
        <v>0</v>
      </c>
      <c r="CA106" s="174">
        <f t="shared" si="113"/>
        <v>0</v>
      </c>
      <c r="CB106" s="176">
        <f>IF('Indicator Data'!BN106="No data","x",ROUND(IF('Indicator Data'!BN106&gt;CB$3,0,IF('Indicator Data'!BN106&lt;CB$4,10,(CB$3-'Indicator Data'!BN106)/(CB$3-CB$4)*10)),1))</f>
        <v>0.3</v>
      </c>
      <c r="CC106" s="176">
        <f>IF('Indicator Data'!BO106="No data","x",ROUND(IF('Indicator Data'!BO106&gt;CC$3,0,IF('Indicator Data'!BO106&lt;CC$4,10,(CC$3-'Indicator Data'!BO106)/(CC$3-CC$4)*10)),1))</f>
        <v>0</v>
      </c>
      <c r="CD106" s="176" t="str">
        <f>IF('Indicator Data'!AA106="No data","x",ROUND(IF('Indicator Data'!AA106&gt;CD$3,0,IF('Indicator Data'!AA106&lt;CD$4,10,(CD$3-'Indicator Data'!AA106)/(CD$3-CD$4)*10)),1))</f>
        <v>x</v>
      </c>
      <c r="CE106" s="172">
        <f t="shared" si="166"/>
        <v>0.2</v>
      </c>
      <c r="CF106" s="176">
        <f>IF('Indicator Data'!V106="No data","x",ROUND(IF(LOG('Indicator Data'!V106)&gt;CF$3,10,IF(LOG('Indicator Data'!V106)&lt;CF$4,0,10-(CF$3-LOG('Indicator Data'!V106))/(CF$3-CF$4)*10)),1))</f>
        <v>8</v>
      </c>
      <c r="CG106" s="176">
        <f>IF('Indicator Data'!W106="No data","x",ROUND(IF('Indicator Data'!W106&gt;CG$3,10,IF('Indicator Data'!W106&lt;CG$4,0,10-(CG$3-'Indicator Data'!W106)/(CG$3-CG$4)*10)),1))</f>
        <v>5.0999999999999996</v>
      </c>
      <c r="CH106" s="176">
        <f>IF('Indicator Data'!X106="No data","x",ROUND(IF('Indicator Data'!X106&gt;CH$3,10,IF('Indicator Data'!X106&lt;CH$4,0,10-(CH$3-'Indicator Data'!X106)/(CH$3-CH$4)*10)),1))</f>
        <v>9.1999999999999993</v>
      </c>
      <c r="CI106" s="176">
        <f>IF('Indicator Data'!Y106="No data","x",ROUND(IF('Indicator Data'!Y106&gt;CI$3,10,IF('Indicator Data'!Y106&lt;CI$4,0,10-(CI$3-'Indicator Data'!Y106)/(CI$3-CI$4)*10)),1))</f>
        <v>1</v>
      </c>
      <c r="CJ106" s="172">
        <f t="shared" si="131"/>
        <v>5.8</v>
      </c>
      <c r="CK106" s="174">
        <f t="shared" si="132"/>
        <v>3.9</v>
      </c>
      <c r="CL106" s="176">
        <f>IF('Indicator Data'!AD106="No data","x",ROUND(IF('Indicator Data'!AD106&gt;CL$3,10,IF('Indicator Data'!AD106&lt;CL$4,0,10-(CL$3-'Indicator Data'!AD106)/(CL$3-CL$4)*10)),1))</f>
        <v>0</v>
      </c>
      <c r="CM106" s="176">
        <f>IF('Indicator Data'!AE106="No data","x",ROUND(IF('Indicator Data'!AE106&gt;CM$3,10,IF('Indicator Data'!AE106&lt;CM$4,0,10-(CM$3-'Indicator Data'!AE106)/(CM$3-CM$4)*10)),1))</f>
        <v>0.1</v>
      </c>
      <c r="CN106" s="172">
        <f t="shared" si="133"/>
        <v>3.9</v>
      </c>
      <c r="CO106" s="176">
        <f>IF('Indicator Data'!Z106="No data","x",ROUND(IF('Indicator Data'!Z106&gt;CO$3,10,IF('Indicator Data'!Z106&lt;CO$4,0,10-(CO$3-'Indicator Data'!Z106)/(CO$3-CO$4)*10)),1))</f>
        <v>0</v>
      </c>
      <c r="CP106" s="172">
        <f t="shared" si="134"/>
        <v>0.1</v>
      </c>
      <c r="CQ106" s="246">
        <f>IF('Indicator Data'!AB106="No data","x",'Indicator Data'!AB106/HLOOKUP('Indicator Date'!$AB104,'Population Data'!$C$3:$M$194,ROW()-4,FALSE))</f>
        <v>3.5786925723246577E-4</v>
      </c>
      <c r="CR106" s="176">
        <f t="shared" si="167"/>
        <v>6.4</v>
      </c>
      <c r="CS106" s="176">
        <f>IF('Indicator Data'!AC106="No data","x",ROUND(IF('Indicator Data'!AC106&gt;CS$3,0,IF('Indicator Data'!AC106&lt;CS$4,10,(CS$3-'Indicator Data'!AC106)/(CS$3-CS$4)*10)),1))</f>
        <v>0</v>
      </c>
      <c r="CT106" s="172">
        <f t="shared" si="135"/>
        <v>3.2</v>
      </c>
      <c r="CU106" s="174">
        <f t="shared" si="136"/>
        <v>2.4</v>
      </c>
      <c r="CV106" s="175">
        <f t="shared" si="168"/>
        <v>1.7</v>
      </c>
      <c r="CW106" s="177">
        <f t="shared" si="169"/>
        <v>0.9</v>
      </c>
      <c r="CX106" s="175">
        <f>ROUND(IF('Indicator Data'!AF106=0,0,IF('Indicator Data'!AF106&gt;CX$3,10,IF('Indicator Data'!AF106&lt;CX$4,0,10-(CX$3-'Indicator Data'!AF106)/(CX$3-CX$4)*10))),1)</f>
        <v>0.1</v>
      </c>
      <c r="CY106" s="175">
        <f>(ROUND(IF('Indicator Data'!AG106=0,0,IF(LOG('Indicator Data'!AG106)&gt;CY$3,10,IF(LOG('Indicator Data'!AG106)&lt;CY$4,0,10-(CY$3-LOG('Indicator Data'!AG106))/(CY$3-CY$4)*10))),1))</f>
        <v>0</v>
      </c>
      <c r="CZ106" s="177">
        <f t="shared" si="137"/>
        <v>0.1</v>
      </c>
      <c r="DA106" s="11"/>
      <c r="DB106" s="22"/>
    </row>
    <row r="107" spans="1:106">
      <c r="A107" s="179" t="str">
        <f>'Indicator Data'!A107</f>
        <v>Madagascar</v>
      </c>
      <c r="B107" s="180" t="str">
        <f>'Indicator Data'!B107</f>
        <v>MDG</v>
      </c>
      <c r="C107" s="178">
        <f>ROUND(IF('Indicator Data'!C107=0,0.1,IF(LOG('Indicator Data'!C107)&gt;C$3,10,IF(LOG('Indicator Data'!C107)&lt;C$4,0,10-(C$3-LOG('Indicator Data'!C107))/(C$3-C$4)*10))),1)</f>
        <v>0</v>
      </c>
      <c r="D107" s="171">
        <f>ROUND(IF('Indicator Data'!D107=0,0.1,IF(LOG('Indicator Data'!D107)&gt;D$3,10,IF(LOG('Indicator Data'!D107)&lt;D$4,0,10-(D$3-LOG('Indicator Data'!D107))/(D$3-D$4)*10))),1)</f>
        <v>0.1</v>
      </c>
      <c r="E107" s="172">
        <f t="shared" si="138"/>
        <v>0.1</v>
      </c>
      <c r="F107" s="172">
        <f>(ROUND(IF('Indicator Data'!E107=0,0,IF(LOG('Indicator Data'!E107)&gt;F$3,10,IF(LOG('Indicator Data'!E107)&lt;F$4,0,10-(F$3-LOG('Indicator Data'!E107))/(F$3-F$4)*10))),1))</f>
        <v>6.5</v>
      </c>
      <c r="G107" s="172">
        <f>ROUND(IF('Indicator Data'!F107=0,0,IF(LOG('Indicator Data'!F107)&gt;G$3,10,IF(LOG('Indicator Data'!F107)&lt;G$4,0,10-(G$3-LOG('Indicator Data'!F107))/(G$3-G$4)*10))),1)</f>
        <v>6.7</v>
      </c>
      <c r="H107" s="171">
        <f>ROUND(IF('Indicator Data'!G107=0,0,IF(LOG('Indicator Data'!G107)&gt;H$3,10,IF(LOG('Indicator Data'!G107)&lt;H$4,0,10-(H$3-LOG('Indicator Data'!G107))/(H$3-H$4)*10))),1)</f>
        <v>9.5</v>
      </c>
      <c r="I107" s="171">
        <f>ROUND(IF('Indicator Data'!H107=0,0,IF(LOG('Indicator Data'!H107)&gt;I$3,10,IF(LOG('Indicator Data'!H107)&lt;I$4,0,10-(I$3-LOG('Indicator Data'!H107))/(I$3-I$4)*10))),1)</f>
        <v>8.6</v>
      </c>
      <c r="J107" s="171">
        <f t="shared" si="139"/>
        <v>9.1</v>
      </c>
      <c r="K107" s="171">
        <f>ROUND(IF('Indicator Data'!I107=0,0,IF(LOG('Indicator Data'!I107)&gt;K$3,10,IF(LOG('Indicator Data'!I107)&lt;K$4,0,10-(K$3-LOG('Indicator Data'!I107))/(K$3-K$4)*10))),1)</f>
        <v>7.3</v>
      </c>
      <c r="L107" s="172">
        <f>ROUND(IF('Indicator Data'!J107=0,0,IF(LOG('Indicator Data'!J107)&gt;L$3,10,IF(LOG('Indicator Data'!J107)&lt;L$4,0,10-(L$3-LOG('Indicator Data'!J107))/(L$3-L$4)*10))),1)</f>
        <v>10</v>
      </c>
      <c r="M107" s="173">
        <f>'Indicator Data'!C107/HLOOKUP('Indicator Data'!$C$3,'Population Data'!$C$3:$M$194,ROW()-4,FALSE)</f>
        <v>1.0748840149279199E-7</v>
      </c>
      <c r="N107" s="173">
        <f>'Indicator Data'!D107/HLOOKUP('Indicator Data'!$D$3,'Population Data'!$C$3:$M$194,ROW()-4,FALSE)</f>
        <v>0</v>
      </c>
      <c r="O107" s="245">
        <f>'Indicator Data'!E107/HLOOKUP('Indicator Data'!$E$3,'Population Data'!$C$3:$M$194,ROW()-4,FALSE)</f>
        <v>3.2425051784467141E-3</v>
      </c>
      <c r="P107" s="173">
        <f>'Indicator Data'!F107/HLOOKUP('Indicator Data'!$F$3,'Population Data'!$C$3:$M$194,ROW()-4,FALSE)</f>
        <v>3.3756550664437106E-6</v>
      </c>
      <c r="Q107" s="173">
        <f>'Indicator Data'!G107/HLOOKUP('Indicator Data'!$G$3,'Population Data'!$C$3:$M$194,ROW()-4,FALSE)</f>
        <v>2.314943984549505E-2</v>
      </c>
      <c r="R107" s="173">
        <f>'Indicator Data'!H107/HLOOKUP('Indicator Data'!$H$3,'Population Data'!$C$3:$M$194,ROW()-4,FALSE)</f>
        <v>7.324281167519572E-4</v>
      </c>
      <c r="S107" s="173">
        <f>'Indicator Data'!I107/HLOOKUP('Indicator Data'!$I$3,'Population Data'!$C$3:$M$194,ROW()-4,FALSE)</f>
        <v>9.2280872081257424E-4</v>
      </c>
      <c r="T107" s="173">
        <f>'Indicator Data'!J107/HLOOKUP('Indicator Date'!$J105,'Population Data'!$C$3:$M$194,ROW()-4,FALSE)</f>
        <v>5.2119475330694495E-3</v>
      </c>
      <c r="U107" s="171">
        <f t="shared" si="140"/>
        <v>0</v>
      </c>
      <c r="V107" s="171">
        <f t="shared" si="141"/>
        <v>0</v>
      </c>
      <c r="W107" s="172">
        <f t="shared" si="142"/>
        <v>0</v>
      </c>
      <c r="X107" s="172">
        <f t="shared" si="118"/>
        <v>5.6</v>
      </c>
      <c r="Y107" s="172">
        <f t="shared" si="119"/>
        <v>6</v>
      </c>
      <c r="Z107" s="171">
        <f t="shared" si="143"/>
        <v>2.6</v>
      </c>
      <c r="AA107" s="171">
        <f t="shared" si="143"/>
        <v>0.4</v>
      </c>
      <c r="AB107" s="171">
        <f t="shared" si="144"/>
        <v>1.6</v>
      </c>
      <c r="AC107" s="172">
        <f t="shared" si="120"/>
        <v>5.0999999999999996</v>
      </c>
      <c r="AD107" s="172">
        <f t="shared" si="121"/>
        <v>1.7</v>
      </c>
      <c r="AE107" s="171">
        <f>ROUND(IF('Indicator Data'!K107=0,0,IF('Indicator Data'!K107&gt;AE$3,10,IF('Indicator Data'!K107&lt;AE$4,0,10-(AE$3-'Indicator Data'!K107)/(AE$3-AE$4)*10))),1)</f>
        <v>7.6</v>
      </c>
      <c r="AF107" s="174">
        <f t="shared" si="145"/>
        <v>0</v>
      </c>
      <c r="AG107" s="174">
        <f t="shared" si="146"/>
        <v>0.1</v>
      </c>
      <c r="AH107" s="172">
        <f t="shared" si="147"/>
        <v>6.1</v>
      </c>
      <c r="AI107" s="172">
        <f t="shared" si="148"/>
        <v>4.5</v>
      </c>
      <c r="AJ107" s="174">
        <f t="shared" si="149"/>
        <v>5.4</v>
      </c>
      <c r="AK107" s="172">
        <f t="shared" si="150"/>
        <v>7.9</v>
      </c>
      <c r="AL107" s="175">
        <f t="shared" si="151"/>
        <v>0.1</v>
      </c>
      <c r="AM107" s="175">
        <f t="shared" si="152"/>
        <v>6.1</v>
      </c>
      <c r="AN107" s="175">
        <f t="shared" si="153"/>
        <v>6.4</v>
      </c>
      <c r="AO107" s="175">
        <f t="shared" si="154"/>
        <v>6.7</v>
      </c>
      <c r="AP107" s="175">
        <f t="shared" si="155"/>
        <v>6.3</v>
      </c>
      <c r="AQ107" s="174">
        <f t="shared" si="156"/>
        <v>7.8</v>
      </c>
      <c r="AR107" s="174">
        <f>IF('Indicator Data'!L107="No data","x",IF('Indicator Data'!BW107&lt;1000,"x",ROUND((IF('Indicator Data'!L107&gt;AR$3,10,IF('Indicator Data'!L107&lt;AR$4,0,10-(AR$3-'Indicator Data'!L107)/(AR$3-AR$4)*10))),1)))</f>
        <v>0.8</v>
      </c>
      <c r="AS107" s="175">
        <f t="shared" si="157"/>
        <v>4.3</v>
      </c>
      <c r="AT107" s="176">
        <f>IF('Indicator Data'!M107="No data","x",ROUND(IF('Indicator Data'!M107=0,0,IF(LOG('Indicator Data'!M107)&gt;AT$3,10,IF(LOG('Indicator Data'!M107)&lt;AT$4,0,10-(AT$3-LOG('Indicator Data'!M107))/(AT$3-AT$4)*10))),1))</f>
        <v>8.9</v>
      </c>
      <c r="AU107" s="246">
        <f>IF(AT107="x","x",'Indicator Data'!M107/HLOOKUP('Indicator Data'!$M$3,'Population Data'!$C$3:$M$194,ROW()-4,FALSE))</f>
        <v>0.57463032829404115</v>
      </c>
      <c r="AV107" s="176">
        <f t="shared" si="158"/>
        <v>6.4</v>
      </c>
      <c r="AW107" s="172">
        <f t="shared" si="122"/>
        <v>7.9</v>
      </c>
      <c r="AX107" s="176">
        <f>IF('Indicator Data'!N107="No data","x",ROUND(IF('Indicator Data'!N107=0,0,IF(LOG('Indicator Data'!N107)&gt;AX$3,10,IF(LOG('Indicator Data'!N107)&lt;AX$4,0,10-(AX$3-LOG('Indicator Data'!N107))/(AX$3-AX$4)*10))),1))</f>
        <v>5.2</v>
      </c>
      <c r="AY107" s="246">
        <f>IF(AX107="x","x",'Indicator Data'!N107/HLOOKUP('Indicator Data'!$N$3,'Population Data'!$C$3:$M$194,ROW()-4,FALSE))</f>
        <v>4.3423990999822581E-4</v>
      </c>
      <c r="AZ107" s="176">
        <f t="shared" si="159"/>
        <v>0.1</v>
      </c>
      <c r="BA107" s="172">
        <f t="shared" si="123"/>
        <v>3</v>
      </c>
      <c r="BB107" s="176">
        <f>IF('Indicator Data'!O107="No data","x",ROUND(IF('Indicator Data'!O107=0,0,IF(LOG('Indicator Data'!O107)&gt;BB$3,10,IF(LOG('Indicator Data'!O107)&lt;BB$4,0,10-(BB$3-LOG('Indicator Data'!O107))/(BB$3-BB$4)*10))),1))</f>
        <v>0</v>
      </c>
      <c r="BC107" s="246">
        <f>IF(BB107="x","x",'Indicator Data'!O107/HLOOKUP('Indicator Data'!$O$3,'Population Data'!$C$3:$M$194,ROW()-4,FALSE))</f>
        <v>0</v>
      </c>
      <c r="BD107" s="176">
        <f t="shared" si="160"/>
        <v>0</v>
      </c>
      <c r="BE107" s="172">
        <f t="shared" si="124"/>
        <v>0</v>
      </c>
      <c r="BF107" s="176">
        <f>IF('Indicator Data'!P107="No data","x",ROUND(IF('Indicator Data'!P107=0,0,IF(LOG('Indicator Data'!P107)&gt;BF$3,10,IF(LOG('Indicator Data'!P107)&lt;BF$4,0,10-(BF$3-LOG('Indicator Data'!P107))/(BF$3-BF$4)*10))),1))</f>
        <v>8.1</v>
      </c>
      <c r="BG107" s="246">
        <f>IF(BF107="x","x",'Indicator Data'!P107/HLOOKUP('Indicator Data'!$P$3,'Population Data'!$C$3:$M$194,ROW()-4,FALSE))</f>
        <v>2.2315750576125341E-2</v>
      </c>
      <c r="BH107" s="176">
        <f t="shared" si="125"/>
        <v>6.7</v>
      </c>
      <c r="BI107" s="172">
        <f t="shared" si="126"/>
        <v>7.5</v>
      </c>
      <c r="BJ107" s="174">
        <f t="shared" si="127"/>
        <v>5.4</v>
      </c>
      <c r="BK107" s="176">
        <f>ROUND(IF('Indicator Data'!Q107=0,0,IF(LOG('Indicator Data'!Q107)&gt;BK$3,10,IF(LOG('Indicator Data'!Q107)&lt;BK$4,0,10-(BK$3-LOG('Indicator Data'!Q107))/(BK$3-BK$4)*10))),1)</f>
        <v>9.3000000000000007</v>
      </c>
      <c r="BL107" s="224">
        <f>IF(BK107="x","x",'Indicator Data'!Q107/HLOOKUP('Indicator Data'!$Q$3,'Population Data'!$C$3:$M$194,ROW()-4,FALSE))</f>
        <v>1</v>
      </c>
      <c r="BM107" s="176">
        <f t="shared" si="161"/>
        <v>10</v>
      </c>
      <c r="BN107" s="172">
        <f t="shared" si="162"/>
        <v>9.6999999999999993</v>
      </c>
      <c r="BO107" s="176">
        <f>ROUND(IF('Indicator Data'!S107=0,0,IF(LOG('Indicator Data'!S107)&gt;BO$3,10,IF(LOG('Indicator Data'!S107)&lt;BO$4,0,10-(BO$3-LOG('Indicator Data'!S107))/(BO$3-BO$4)*10))),1)</f>
        <v>8.4</v>
      </c>
      <c r="BP107" s="246">
        <f>IF(BO107="x","x",'Indicator Data'!S107/HLOOKUP('Indicator Data'!$S$3,'Population Data'!$C$3:$M$194,ROW()-4,FALSE))</f>
        <v>0.25678155149580073</v>
      </c>
      <c r="BQ107" s="176">
        <f t="shared" si="163"/>
        <v>2.9</v>
      </c>
      <c r="BR107" s="172">
        <f t="shared" si="128"/>
        <v>6.4</v>
      </c>
      <c r="BS107" s="176">
        <f>ROUND(IF('Indicator Data'!T107=0,0,IF(LOG('Indicator Data'!T107)&gt;BS$3,10,IF(LOG('Indicator Data'!T107)&lt;BS$4,0,10-(BS$3-LOG('Indicator Data'!T107))/(BS$3-BS$4)*10))),1)</f>
        <v>9.1</v>
      </c>
      <c r="BT107" s="173">
        <f>IF('Indicator Data'!T107/HLOOKUP('Indicator Data'!$T$3,'Population Data'!$C$3:$M$194,ROW()-4,FALSE)&gt;1,1,'Indicator Data'!T107/HLOOKUP('Indicator Data'!$T$3,'Population Data'!$C$3:$M$194,ROW()-4,FALSE))</f>
        <v>0.71748011131929723</v>
      </c>
      <c r="BU107" s="176">
        <f t="shared" si="164"/>
        <v>7.2</v>
      </c>
      <c r="BV107" s="172">
        <f t="shared" si="129"/>
        <v>8.3000000000000007</v>
      </c>
      <c r="BW107" s="176">
        <f>ROUND(IF('Indicator Data'!U107=0,0,IF(LOG('Indicator Data'!U107)&gt;BW$3,10,IF(LOG('Indicator Data'!U107)&lt;BW$4,0,10-(BW$3-LOG('Indicator Data'!U107))/(BW$3-BW$4)*10))),1)</f>
        <v>9</v>
      </c>
      <c r="BX107" s="246">
        <f>IF(BW107="x","x",'Indicator Data'!U107/HLOOKUP('Indicator Data'!$U$3,'Population Data'!$C$3:$M$194,ROW()-4,FALSE))</f>
        <v>0.61558805033775421</v>
      </c>
      <c r="BY107" s="176">
        <f t="shared" si="165"/>
        <v>6.2</v>
      </c>
      <c r="BZ107" s="172">
        <f t="shared" si="130"/>
        <v>7.9</v>
      </c>
      <c r="CA107" s="174">
        <f t="shared" si="113"/>
        <v>8.3000000000000007</v>
      </c>
      <c r="CB107" s="176">
        <f>IF('Indicator Data'!BN107="No data","x",ROUND(IF('Indicator Data'!BN107&gt;CB$3,0,IF('Indicator Data'!BN107&lt;CB$4,10,(CB$3-'Indicator Data'!BN107)/(CB$3-CB$4)*10)),1))</f>
        <v>9.5</v>
      </c>
      <c r="CC107" s="176">
        <f>IF('Indicator Data'!BO107="No data","x",ROUND(IF('Indicator Data'!BO107&gt;CC$3,0,IF('Indicator Data'!BO107&lt;CC$4,10,(CC$3-'Indicator Data'!BO107)/(CC$3-CC$4)*10)),1))</f>
        <v>7.8</v>
      </c>
      <c r="CD107" s="176">
        <f>IF('Indicator Data'!AA107="No data","x",ROUND(IF('Indicator Data'!AA107&gt;CD$3,0,IF('Indicator Data'!AA107&lt;CD$4,10,(CD$3-'Indicator Data'!AA107)/(CD$3-CD$4)*10)),1))</f>
        <v>7.7</v>
      </c>
      <c r="CE107" s="172">
        <f t="shared" si="166"/>
        <v>8.3000000000000007</v>
      </c>
      <c r="CF107" s="176">
        <f>IF('Indicator Data'!V107="No data","x",ROUND(IF(LOG('Indicator Data'!V107)&gt;CF$3,10,IF(LOG('Indicator Data'!V107)&lt;CF$4,0,10-(CF$3-LOG('Indicator Data'!V107))/(CF$3-CF$4)*10)),1))</f>
        <v>5.7</v>
      </c>
      <c r="CG107" s="176">
        <f>IF('Indicator Data'!W107="No data","x",ROUND(IF('Indicator Data'!W107&gt;CG$3,10,IF('Indicator Data'!W107&lt;CG$4,0,10-(CG$3-'Indicator Data'!W107)/(CG$3-CG$4)*10)),1))</f>
        <v>8.1</v>
      </c>
      <c r="CH107" s="176">
        <f>IF('Indicator Data'!X107="No data","x",ROUND(IF('Indicator Data'!X107&gt;CH$3,10,IF('Indicator Data'!X107&lt;CH$4,0,10-(CH$3-'Indicator Data'!X107)/(CH$3-CH$4)*10)),1))</f>
        <v>4.0999999999999996</v>
      </c>
      <c r="CI107" s="176">
        <f>IF('Indicator Data'!Y107="No data","x",ROUND(IF('Indicator Data'!Y107&gt;CI$3,10,IF('Indicator Data'!Y107&lt;CI$4,0,10-(CI$3-'Indicator Data'!Y107)/(CI$3-CI$4)*10)),1))</f>
        <v>6.3</v>
      </c>
      <c r="CJ107" s="172">
        <f t="shared" si="131"/>
        <v>6.1</v>
      </c>
      <c r="CK107" s="174">
        <f t="shared" si="132"/>
        <v>6.8</v>
      </c>
      <c r="CL107" s="176">
        <f>IF('Indicator Data'!AD107="No data","x",ROUND(IF('Indicator Data'!AD107&gt;CL$3,10,IF('Indicator Data'!AD107&lt;CL$4,0,10-(CL$3-'Indicator Data'!AD107)/(CL$3-CL$4)*10)),1))</f>
        <v>7.3</v>
      </c>
      <c r="CM107" s="176">
        <f>IF('Indicator Data'!AE107="No data","x",ROUND(IF('Indicator Data'!AE107&gt;CM$3,10,IF('Indicator Data'!AE107&lt;CM$4,0,10-(CM$3-'Indicator Data'!AE107)/(CM$3-CM$4)*10)),1))</f>
        <v>6.4</v>
      </c>
      <c r="CN107" s="172">
        <f t="shared" si="133"/>
        <v>6.3</v>
      </c>
      <c r="CO107" s="176">
        <f>IF('Indicator Data'!Z107="No data","x",ROUND(IF('Indicator Data'!Z107&gt;CO$3,10,IF('Indicator Data'!Z107&lt;CO$4,0,10-(CO$3-'Indicator Data'!Z107)/(CO$3-CO$4)*10)),1))</f>
        <v>10</v>
      </c>
      <c r="CP107" s="172">
        <f t="shared" si="134"/>
        <v>8.8000000000000007</v>
      </c>
      <c r="CQ107" s="246">
        <f>IF('Indicator Data'!AB107="No data","x",'Indicator Data'!AB107/HLOOKUP('Indicator Date'!$AB105,'Population Data'!$C$3:$M$194,ROW()-4,FALSE))</f>
        <v>7.6806915274485457E-5</v>
      </c>
      <c r="CR107" s="176">
        <f t="shared" si="167"/>
        <v>9.1999999999999993</v>
      </c>
      <c r="CS107" s="176">
        <f>IF('Indicator Data'!AC107="No data","x",ROUND(IF('Indicator Data'!AC107&gt;CS$3,0,IF('Indicator Data'!AC107&lt;CS$4,10,(CS$3-'Indicator Data'!AC107)/(CS$3-CS$4)*10)),1))</f>
        <v>6</v>
      </c>
      <c r="CT107" s="172">
        <f t="shared" si="135"/>
        <v>7.6</v>
      </c>
      <c r="CU107" s="174">
        <f t="shared" si="136"/>
        <v>7.6</v>
      </c>
      <c r="CV107" s="175">
        <f t="shared" si="168"/>
        <v>7.2</v>
      </c>
      <c r="CW107" s="177">
        <f t="shared" si="169"/>
        <v>5.6</v>
      </c>
      <c r="CX107" s="175">
        <f>ROUND(IF('Indicator Data'!AF107=0,0,IF('Indicator Data'!AF107&gt;CX$3,10,IF('Indicator Data'!AF107&lt;CX$4,0,10-(CX$3-'Indicator Data'!AF107)/(CX$3-CX$4)*10))),1)</f>
        <v>0.4</v>
      </c>
      <c r="CY107" s="175">
        <f>(ROUND(IF('Indicator Data'!AG107=0,0,IF(LOG('Indicator Data'!AG107)&gt;CY$3,10,IF(LOG('Indicator Data'!AG107)&lt;CY$4,0,10-(CY$3-LOG('Indicator Data'!AG107))/(CY$3-CY$4)*10))),1))</f>
        <v>0</v>
      </c>
      <c r="CZ107" s="177">
        <f t="shared" si="137"/>
        <v>0.2</v>
      </c>
      <c r="DA107" s="11"/>
      <c r="DB107" s="22"/>
    </row>
    <row r="108" spans="1:106">
      <c r="A108" s="179" t="str">
        <f>'Indicator Data'!A108</f>
        <v>Malawi</v>
      </c>
      <c r="B108" s="180" t="str">
        <f>'Indicator Data'!B108</f>
        <v>MWI</v>
      </c>
      <c r="C108" s="178">
        <f>ROUND(IF('Indicator Data'!C108=0,0.1,IF(LOG('Indicator Data'!C108)&gt;C$3,10,IF(LOG('Indicator Data'!C108)&lt;C$4,0,10-(C$3-LOG('Indicator Data'!C108))/(C$3-C$4)*10))),1)</f>
        <v>8.3000000000000007</v>
      </c>
      <c r="D108" s="171">
        <f>ROUND(IF('Indicator Data'!D108=0,0.1,IF(LOG('Indicator Data'!D108)&gt;D$3,10,IF(LOG('Indicator Data'!D108)&lt;D$4,0,10-(D$3-LOG('Indicator Data'!D108))/(D$3-D$4)*10))),1)</f>
        <v>0.1</v>
      </c>
      <c r="E108" s="172">
        <f t="shared" si="138"/>
        <v>5.5</v>
      </c>
      <c r="F108" s="172">
        <f>(ROUND(IF('Indicator Data'!E108=0,0,IF(LOG('Indicator Data'!E108)&gt;F$3,10,IF(LOG('Indicator Data'!E108)&lt;F$4,0,10-(F$3-LOG('Indicator Data'!E108))/(F$3-F$4)*10))),1))</f>
        <v>5.2</v>
      </c>
      <c r="G108" s="172">
        <f>ROUND(IF('Indicator Data'!F108=0,0,IF(LOG('Indicator Data'!F108)&gt;G$3,10,IF(LOG('Indicator Data'!F108)&lt;G$4,0,10-(G$3-LOG('Indicator Data'!F108))/(G$3-G$4)*10))),1)</f>
        <v>0</v>
      </c>
      <c r="H108" s="171">
        <f>ROUND(IF('Indicator Data'!G108=0,0,IF(LOG('Indicator Data'!G108)&gt;H$3,10,IF(LOG('Indicator Data'!G108)&lt;H$4,0,10-(H$3-LOG('Indicator Data'!G108))/(H$3-H$4)*10))),1)</f>
        <v>0</v>
      </c>
      <c r="I108" s="171">
        <f>ROUND(IF('Indicator Data'!H108=0,0,IF(LOG('Indicator Data'!H108)&gt;I$3,10,IF(LOG('Indicator Data'!H108)&lt;I$4,0,10-(I$3-LOG('Indicator Data'!H108))/(I$3-I$4)*10))),1)</f>
        <v>0</v>
      </c>
      <c r="J108" s="171">
        <f t="shared" si="139"/>
        <v>0</v>
      </c>
      <c r="K108" s="171">
        <f>ROUND(IF('Indicator Data'!I108=0,0,IF(LOG('Indicator Data'!I108)&gt;K$3,10,IF(LOG('Indicator Data'!I108)&lt;K$4,0,10-(K$3-LOG('Indicator Data'!I108))/(K$3-K$4)*10))),1)</f>
        <v>0</v>
      </c>
      <c r="L108" s="172">
        <f>ROUND(IF('Indicator Data'!J108=0,0,IF(LOG('Indicator Data'!J108)&gt;L$3,10,IF(LOG('Indicator Data'!J108)&lt;L$4,0,10-(L$3-LOG('Indicator Data'!J108))/(L$3-L$4)*10))),1)</f>
        <v>10</v>
      </c>
      <c r="M108" s="173">
        <f>'Indicator Data'!C108/HLOOKUP('Indicator Data'!$C$3,'Population Data'!$C$3:$M$194,ROW()-4,FALSE)</f>
        <v>1.8700921217754995E-3</v>
      </c>
      <c r="N108" s="173">
        <f>'Indicator Data'!D108/HLOOKUP('Indicator Data'!$D$3,'Population Data'!$C$3:$M$194,ROW()-4,FALSE)</f>
        <v>0</v>
      </c>
      <c r="O108" s="245">
        <f>'Indicator Data'!E108/HLOOKUP('Indicator Data'!$E$3,'Population Data'!$C$3:$M$194,ROW()-4,FALSE)</f>
        <v>1.2935001540908854E-3</v>
      </c>
      <c r="P108" s="173">
        <f>'Indicator Data'!F108/HLOOKUP('Indicator Data'!$F$3,'Population Data'!$C$3:$M$194,ROW()-4,FALSE)</f>
        <v>0</v>
      </c>
      <c r="Q108" s="173">
        <f>'Indicator Data'!G108/HLOOKUP('Indicator Data'!$G$3,'Population Data'!$C$3:$M$194,ROW()-4,FALSE)</f>
        <v>0</v>
      </c>
      <c r="R108" s="173">
        <f>'Indicator Data'!H108/HLOOKUP('Indicator Data'!$H$3,'Population Data'!$C$3:$M$194,ROW()-4,FALSE)</f>
        <v>0</v>
      </c>
      <c r="S108" s="173">
        <f>'Indicator Data'!I108/HLOOKUP('Indicator Data'!$I$3,'Population Data'!$C$3:$M$194,ROW()-4,FALSE)</f>
        <v>0</v>
      </c>
      <c r="T108" s="173">
        <f>'Indicator Data'!J108/HLOOKUP('Indicator Date'!$J106,'Population Data'!$C$3:$M$194,ROW()-4,FALSE)</f>
        <v>3.9283292641326149E-2</v>
      </c>
      <c r="U108" s="171">
        <f t="shared" si="140"/>
        <v>9.4</v>
      </c>
      <c r="V108" s="171">
        <f t="shared" si="141"/>
        <v>0</v>
      </c>
      <c r="W108" s="172">
        <f t="shared" si="142"/>
        <v>6.8</v>
      </c>
      <c r="X108" s="172">
        <f t="shared" si="118"/>
        <v>4.0999999999999996</v>
      </c>
      <c r="Y108" s="172">
        <f t="shared" si="119"/>
        <v>0</v>
      </c>
      <c r="Z108" s="171">
        <f t="shared" si="143"/>
        <v>0</v>
      </c>
      <c r="AA108" s="171">
        <f t="shared" si="143"/>
        <v>0</v>
      </c>
      <c r="AB108" s="171">
        <f t="shared" si="144"/>
        <v>0</v>
      </c>
      <c r="AC108" s="172">
        <f t="shared" si="120"/>
        <v>0</v>
      </c>
      <c r="AD108" s="172">
        <f t="shared" si="121"/>
        <v>10</v>
      </c>
      <c r="AE108" s="171">
        <f>ROUND(IF('Indicator Data'!K108=0,0,IF('Indicator Data'!K108&gt;AE$3,10,IF('Indicator Data'!K108&lt;AE$4,0,10-(AE$3-'Indicator Data'!K108)/(AE$3-AE$4)*10))),1)</f>
        <v>7.6</v>
      </c>
      <c r="AF108" s="174">
        <f t="shared" si="145"/>
        <v>8.9</v>
      </c>
      <c r="AG108" s="174">
        <f t="shared" si="146"/>
        <v>0.1</v>
      </c>
      <c r="AH108" s="172">
        <f t="shared" si="147"/>
        <v>0</v>
      </c>
      <c r="AI108" s="172">
        <f t="shared" si="148"/>
        <v>0</v>
      </c>
      <c r="AJ108" s="174">
        <f t="shared" si="149"/>
        <v>0</v>
      </c>
      <c r="AK108" s="172">
        <f t="shared" si="150"/>
        <v>10</v>
      </c>
      <c r="AL108" s="175">
        <f t="shared" si="151"/>
        <v>6.2</v>
      </c>
      <c r="AM108" s="175">
        <f t="shared" si="152"/>
        <v>4.7</v>
      </c>
      <c r="AN108" s="175">
        <f t="shared" si="153"/>
        <v>0</v>
      </c>
      <c r="AO108" s="175">
        <f t="shared" si="154"/>
        <v>0</v>
      </c>
      <c r="AP108" s="175">
        <f t="shared" si="155"/>
        <v>0</v>
      </c>
      <c r="AQ108" s="174">
        <f t="shared" si="156"/>
        <v>8.8000000000000007</v>
      </c>
      <c r="AR108" s="174">
        <f>IF('Indicator Data'!L108="No data","x",IF('Indicator Data'!BW108&lt;1000,"x",ROUND((IF('Indicator Data'!L108&gt;AR$3,10,IF('Indicator Data'!L108&lt;AR$4,0,10-(AR$3-'Indicator Data'!L108)/(AR$3-AR$4)*10))),1)))</f>
        <v>2.5</v>
      </c>
      <c r="AS108" s="175">
        <f t="shared" si="157"/>
        <v>5.7</v>
      </c>
      <c r="AT108" s="176">
        <f>IF('Indicator Data'!M108="No data","x",ROUND(IF('Indicator Data'!M108=0,0,IF(LOG('Indicator Data'!M108)&gt;AT$3,10,IF(LOG('Indicator Data'!M108)&lt;AT$4,0,10-(AT$3-LOG('Indicator Data'!M108))/(AT$3-AT$4)*10))),1))</f>
        <v>8</v>
      </c>
      <c r="AU108" s="246">
        <f>IF(AT108="x","x",'Indicator Data'!M108/HLOOKUP('Indicator Data'!$M$3,'Population Data'!$C$3:$M$194,ROW()-4,FALSE))</f>
        <v>0.19998824732507908</v>
      </c>
      <c r="AV108" s="176">
        <f t="shared" si="158"/>
        <v>2.2000000000000002</v>
      </c>
      <c r="AW108" s="172">
        <f t="shared" si="122"/>
        <v>5.8</v>
      </c>
      <c r="AX108" s="176">
        <f>IF('Indicator Data'!N108="No data","x",ROUND(IF('Indicator Data'!N108=0,0,IF(LOG('Indicator Data'!N108)&gt;AX$3,10,IF(LOG('Indicator Data'!N108)&lt;AX$4,0,10-(AX$3-LOG('Indicator Data'!N108))/(AX$3-AX$4)*10))),1))</f>
        <v>5.8</v>
      </c>
      <c r="AY108" s="246">
        <f>IF(AX108="x","x",'Indicator Data'!N108/HLOOKUP('Indicator Data'!$N$3,'Population Data'!$C$3:$M$194,ROW()-4,FALSE))</f>
        <v>1.461291950070735E-3</v>
      </c>
      <c r="AZ108" s="176">
        <f t="shared" si="159"/>
        <v>0.3</v>
      </c>
      <c r="BA108" s="172">
        <f t="shared" si="123"/>
        <v>3.5</v>
      </c>
      <c r="BB108" s="176">
        <f>IF('Indicator Data'!O108="No data","x",ROUND(IF('Indicator Data'!O108=0,0,IF(LOG('Indicator Data'!O108)&gt;BB$3,10,IF(LOG('Indicator Data'!O108)&lt;BB$4,0,10-(BB$3-LOG('Indicator Data'!O108))/(BB$3-BB$4)*10))),1))</f>
        <v>0</v>
      </c>
      <c r="BC108" s="246">
        <f>IF(BB108="x","x",'Indicator Data'!O108/HLOOKUP('Indicator Data'!$O$3,'Population Data'!$C$3:$M$194,ROW()-4,FALSE))</f>
        <v>0</v>
      </c>
      <c r="BD108" s="176">
        <f t="shared" si="160"/>
        <v>0</v>
      </c>
      <c r="BE108" s="172">
        <f t="shared" si="124"/>
        <v>0</v>
      </c>
      <c r="BF108" s="176">
        <f>IF('Indicator Data'!P108="No data","x",ROUND(IF('Indicator Data'!P108=0,0,IF(LOG('Indicator Data'!P108)&gt;BF$3,10,IF(LOG('Indicator Data'!P108)&lt;BF$4,0,10-(BF$3-LOG('Indicator Data'!P108))/(BF$3-BF$4)*10))),1))</f>
        <v>7.1</v>
      </c>
      <c r="BG108" s="246">
        <f>IF(BF108="x","x",'Indicator Data'!P108/HLOOKUP('Indicator Data'!$P$3,'Population Data'!$C$3:$M$194,ROW()-4,FALSE))</f>
        <v>8.3892298398553691E-3</v>
      </c>
      <c r="BH108" s="176">
        <f t="shared" si="125"/>
        <v>5.8</v>
      </c>
      <c r="BI108" s="172">
        <f t="shared" si="126"/>
        <v>6.5</v>
      </c>
      <c r="BJ108" s="174">
        <f t="shared" si="127"/>
        <v>4.4000000000000004</v>
      </c>
      <c r="BK108" s="176">
        <f>ROUND(IF('Indicator Data'!Q108=0,0,IF(LOG('Indicator Data'!Q108)&gt;BK$3,10,IF(LOG('Indicator Data'!Q108)&lt;BK$4,0,10-(BK$3-LOG('Indicator Data'!Q108))/(BK$3-BK$4)*10))),1)</f>
        <v>9</v>
      </c>
      <c r="BL108" s="224">
        <f>IF(BK108="x","x",'Indicator Data'!Q108/HLOOKUP('Indicator Data'!$Q$3,'Population Data'!$C$3:$M$194,ROW()-4,FALSE))</f>
        <v>1</v>
      </c>
      <c r="BM108" s="176">
        <f t="shared" si="161"/>
        <v>10</v>
      </c>
      <c r="BN108" s="172">
        <f t="shared" si="162"/>
        <v>9.6</v>
      </c>
      <c r="BO108" s="176">
        <f>ROUND(IF('Indicator Data'!S108=0,0,IF(LOG('Indicator Data'!S108)&gt;BO$3,10,IF(LOG('Indicator Data'!S108)&lt;BO$4,0,10-(BO$3-LOG('Indicator Data'!S108))/(BO$3-BO$4)*10))),1)</f>
        <v>7.9</v>
      </c>
      <c r="BP108" s="246">
        <f>IF(BO108="x","x",'Indicator Data'!S108/HLOOKUP('Indicator Data'!$S$3,'Population Data'!$C$3:$M$194,ROW()-4,FALSE))</f>
        <v>0.15838259073097632</v>
      </c>
      <c r="BQ108" s="176">
        <f t="shared" si="163"/>
        <v>1.8</v>
      </c>
      <c r="BR108" s="172">
        <f t="shared" si="128"/>
        <v>5.6</v>
      </c>
      <c r="BS108" s="176">
        <f>ROUND(IF('Indicator Data'!T108=0,0,IF(LOG('Indicator Data'!T108)&gt;BS$3,10,IF(LOG('Indicator Data'!T108)&lt;BS$4,0,10-(BS$3-LOG('Indicator Data'!T108))/(BS$3-BS$4)*10))),1)</f>
        <v>9</v>
      </c>
      <c r="BT108" s="173">
        <f>IF('Indicator Data'!T108/HLOOKUP('Indicator Data'!$T$3,'Population Data'!$C$3:$M$194,ROW()-4,FALSE)&gt;1,1,'Indicator Data'!T108/HLOOKUP('Indicator Data'!$T$3,'Population Data'!$C$3:$M$194,ROW()-4,FALSE))</f>
        <v>0.86057248564697586</v>
      </c>
      <c r="BU108" s="176">
        <f t="shared" si="164"/>
        <v>8.6</v>
      </c>
      <c r="BV108" s="172">
        <f t="shared" si="129"/>
        <v>8.8000000000000007</v>
      </c>
      <c r="BW108" s="176">
        <f>ROUND(IF('Indicator Data'!U108=0,0,IF(LOG('Indicator Data'!U108)&gt;BW$3,10,IF(LOG('Indicator Data'!U108)&lt;BW$4,0,10-(BW$3-LOG('Indicator Data'!U108))/(BW$3-BW$4)*10))),1)</f>
        <v>8.6</v>
      </c>
      <c r="BX108" s="246">
        <f>IF(BW108="x","x",'Indicator Data'!U108/HLOOKUP('Indicator Data'!$U$3,'Population Data'!$C$3:$M$194,ROW()-4,FALSE))</f>
        <v>0.45376221097802277</v>
      </c>
      <c r="BY108" s="176">
        <f t="shared" si="165"/>
        <v>4.5</v>
      </c>
      <c r="BZ108" s="172">
        <f t="shared" si="130"/>
        <v>7</v>
      </c>
      <c r="CA108" s="174">
        <f t="shared" si="113"/>
        <v>8.1</v>
      </c>
      <c r="CB108" s="176">
        <f>IF('Indicator Data'!BN108="No data","x",ROUND(IF('Indicator Data'!BN108&gt;CB$3,0,IF('Indicator Data'!BN108&lt;CB$4,10,(CB$3-'Indicator Data'!BN108)/(CB$3-CB$4)*10)),1))</f>
        <v>5.6</v>
      </c>
      <c r="CC108" s="176">
        <f>IF('Indicator Data'!BO108="No data","x",ROUND(IF('Indicator Data'!BO108&gt;CC$3,0,IF('Indicator Data'!BO108&lt;CC$4,10,(CC$3-'Indicator Data'!BO108)/(CC$3-CC$4)*10)),1))</f>
        <v>4.7</v>
      </c>
      <c r="CD108" s="176">
        <f>IF('Indicator Data'!AA108="No data","x",ROUND(IF('Indicator Data'!AA108&gt;CD$3,0,IF('Indicator Data'!AA108&lt;CD$4,10,(CD$3-'Indicator Data'!AA108)/(CD$3-CD$4)*10)),1))</f>
        <v>8.5</v>
      </c>
      <c r="CE108" s="172">
        <f t="shared" si="166"/>
        <v>6.3</v>
      </c>
      <c r="CF108" s="176">
        <f>IF('Indicator Data'!V108="No data","x",ROUND(IF(LOG('Indicator Data'!V108)&gt;CF$3,10,IF(LOG('Indicator Data'!V108)&lt;CF$4,0,10-(CF$3-LOG('Indicator Data'!V108))/(CF$3-CF$4)*10)),1))</f>
        <v>7.7</v>
      </c>
      <c r="CG108" s="176">
        <f>IF('Indicator Data'!W108="No data","x",ROUND(IF('Indicator Data'!W108&gt;CG$3,10,IF('Indicator Data'!W108&lt;CG$4,0,10-(CG$3-'Indicator Data'!W108)/(CG$3-CG$4)*10)),1))</f>
        <v>8.4</v>
      </c>
      <c r="CH108" s="176">
        <f>IF('Indicator Data'!X108="No data","x",ROUND(IF('Indicator Data'!X108&gt;CH$3,10,IF('Indicator Data'!X108&lt;CH$4,0,10-(CH$3-'Indicator Data'!X108)/(CH$3-CH$4)*10)),1))</f>
        <v>1.8</v>
      </c>
      <c r="CI108" s="176">
        <f>IF('Indicator Data'!Y108="No data","x",ROUND(IF('Indicator Data'!Y108&gt;CI$3,10,IF('Indicator Data'!Y108&lt;CI$4,0,10-(CI$3-'Indicator Data'!Y108)/(CI$3-CI$4)*10)),1))</f>
        <v>5.7</v>
      </c>
      <c r="CJ108" s="172">
        <f t="shared" si="131"/>
        <v>5.9</v>
      </c>
      <c r="CK108" s="174">
        <f t="shared" si="132"/>
        <v>6</v>
      </c>
      <c r="CL108" s="176">
        <f>IF('Indicator Data'!AD108="No data","x",ROUND(IF('Indicator Data'!AD108&gt;CL$3,10,IF('Indicator Data'!AD108&lt;CL$4,0,10-(CL$3-'Indicator Data'!AD108)/(CL$3-CL$4)*10)),1))</f>
        <v>4.2</v>
      </c>
      <c r="CM108" s="176">
        <f>IF('Indicator Data'!AE108="No data","x",ROUND(IF('Indicator Data'!AE108&gt;CM$3,10,IF('Indicator Data'!AE108&lt;CM$4,0,10-(CM$3-'Indicator Data'!AE108)/(CM$3-CM$4)*10)),1))</f>
        <v>6.3</v>
      </c>
      <c r="CN108" s="172">
        <f t="shared" si="133"/>
        <v>5.7</v>
      </c>
      <c r="CO108" s="176">
        <f>IF('Indicator Data'!Z108="No data","x",ROUND(IF('Indicator Data'!Z108&gt;CO$3,10,IF('Indicator Data'!Z108&lt;CO$4,0,10-(CO$3-'Indicator Data'!Z108)/(CO$3-CO$4)*10)),1))</f>
        <v>0.9</v>
      </c>
      <c r="CP108" s="172">
        <f t="shared" si="134"/>
        <v>4.9000000000000004</v>
      </c>
      <c r="CQ108" s="246">
        <f>IF('Indicator Data'!AB108="No data","x",'Indicator Data'!AB108/HLOOKUP('Indicator Date'!$AB106,'Population Data'!$C$3:$M$194,ROW()-4,FALSE))</f>
        <v>5.2047369857484393E-5</v>
      </c>
      <c r="CR108" s="176">
        <f t="shared" si="167"/>
        <v>9.5</v>
      </c>
      <c r="CS108" s="176">
        <f>IF('Indicator Data'!AC108="No data","x",ROUND(IF('Indicator Data'!AC108&gt;CS$3,0,IF('Indicator Data'!AC108&lt;CS$4,10,(CS$3-'Indicator Data'!AC108)/(CS$3-CS$4)*10)),1))</f>
        <v>8</v>
      </c>
      <c r="CT108" s="172">
        <f t="shared" si="135"/>
        <v>8.8000000000000007</v>
      </c>
      <c r="CU108" s="174">
        <f t="shared" si="136"/>
        <v>6.5</v>
      </c>
      <c r="CV108" s="175">
        <f t="shared" si="168"/>
        <v>6.4</v>
      </c>
      <c r="CW108" s="177">
        <f t="shared" si="169"/>
        <v>3.8</v>
      </c>
      <c r="CX108" s="175">
        <f>ROUND(IF('Indicator Data'!AF108=0,0,IF('Indicator Data'!AF108&gt;CX$3,10,IF('Indicator Data'!AF108&lt;CX$4,0,10-(CX$3-'Indicator Data'!AF108)/(CX$3-CX$4)*10))),1)</f>
        <v>0.2</v>
      </c>
      <c r="CY108" s="175">
        <f>(ROUND(IF('Indicator Data'!AG108=0,0,IF(LOG('Indicator Data'!AG108)&gt;CY$3,10,IF(LOG('Indicator Data'!AG108)&lt;CY$4,0,10-(CY$3-LOG('Indicator Data'!AG108))/(CY$3-CY$4)*10))),1))</f>
        <v>0</v>
      </c>
      <c r="CZ108" s="177">
        <f t="shared" si="137"/>
        <v>0.1</v>
      </c>
      <c r="DA108" s="11"/>
      <c r="DB108" s="22"/>
    </row>
    <row r="109" spans="1:106">
      <c r="A109" s="179" t="str">
        <f>'Indicator Data'!A109</f>
        <v>Malaysia</v>
      </c>
      <c r="B109" s="180" t="str">
        <f>'Indicator Data'!B109</f>
        <v>MYS</v>
      </c>
      <c r="C109" s="178">
        <f>ROUND(IF('Indicator Data'!C109=0,0.1,IF(LOG('Indicator Data'!C109)&gt;C$3,10,IF(LOG('Indicator Data'!C109)&lt;C$4,0,10-(C$3-LOG('Indicator Data'!C109))/(C$3-C$4)*10))),1)</f>
        <v>5.4</v>
      </c>
      <c r="D109" s="171">
        <f>ROUND(IF('Indicator Data'!D109=0,0.1,IF(LOG('Indicator Data'!D109)&gt;D$3,10,IF(LOG('Indicator Data'!D109)&lt;D$4,0,10-(D$3-LOG('Indicator Data'!D109))/(D$3-D$4)*10))),1)</f>
        <v>0.1</v>
      </c>
      <c r="E109" s="172">
        <f t="shared" si="138"/>
        <v>3.2</v>
      </c>
      <c r="F109" s="172">
        <f>(ROUND(IF('Indicator Data'!E109=0,0,IF(LOG('Indicator Data'!E109)&gt;F$3,10,IF(LOG('Indicator Data'!E109)&lt;F$4,0,10-(F$3-LOG('Indicator Data'!E109))/(F$3-F$4)*10))),1))</f>
        <v>7.1</v>
      </c>
      <c r="G109" s="172">
        <f>ROUND(IF('Indicator Data'!F109=0,0,IF(LOG('Indicator Data'!F109)&gt;G$3,10,IF(LOG('Indicator Data'!F109)&lt;G$4,0,10-(G$3-LOG('Indicator Data'!F109))/(G$3-G$4)*10))),1)</f>
        <v>5.8</v>
      </c>
      <c r="H109" s="171">
        <f>ROUND(IF('Indicator Data'!G109=0,0,IF(LOG('Indicator Data'!G109)&gt;H$3,10,IF(LOG('Indicator Data'!G109)&lt;H$4,0,10-(H$3-LOG('Indicator Data'!G109))/(H$3-H$4)*10))),1)</f>
        <v>0</v>
      </c>
      <c r="I109" s="171">
        <f>ROUND(IF('Indicator Data'!H109=0,0,IF(LOG('Indicator Data'!H109)&gt;I$3,10,IF(LOG('Indicator Data'!H109)&lt;I$4,0,10-(I$3-LOG('Indicator Data'!H109))/(I$3-I$4)*10))),1)</f>
        <v>0</v>
      </c>
      <c r="J109" s="171">
        <f t="shared" si="139"/>
        <v>0</v>
      </c>
      <c r="K109" s="171">
        <f>ROUND(IF('Indicator Data'!I109=0,0,IF(LOG('Indicator Data'!I109)&gt;K$3,10,IF(LOG('Indicator Data'!I109)&lt;K$4,0,10-(K$3-LOG('Indicator Data'!I109))/(K$3-K$4)*10))),1)</f>
        <v>7.4</v>
      </c>
      <c r="L109" s="172">
        <f>ROUND(IF('Indicator Data'!J109=0,0,IF(LOG('Indicator Data'!J109)&gt;L$3,10,IF(LOG('Indicator Data'!J109)&lt;L$4,0,10-(L$3-LOG('Indicator Data'!J109))/(L$3-L$4)*10))),1)</f>
        <v>9.5</v>
      </c>
      <c r="M109" s="173">
        <f>'Indicator Data'!C109/HLOOKUP('Indicator Data'!$C$3,'Population Data'!$C$3:$M$194,ROW()-4,FALSE)</f>
        <v>1.1562028260763415E-4</v>
      </c>
      <c r="N109" s="173">
        <f>'Indicator Data'!D109/HLOOKUP('Indicator Data'!$D$3,'Population Data'!$C$3:$M$194,ROW()-4,FALSE)</f>
        <v>0</v>
      </c>
      <c r="O109" s="245">
        <f>'Indicator Data'!E109/HLOOKUP('Indicator Data'!$E$3,'Population Data'!$C$3:$M$194,ROW()-4,FALSE)</f>
        <v>5.2913347852393188E-3</v>
      </c>
      <c r="P109" s="173">
        <f>'Indicator Data'!F109/HLOOKUP('Indicator Data'!$F$3,'Population Data'!$C$3:$M$194,ROW()-4,FALSE)</f>
        <v>1.3050339415713756E-6</v>
      </c>
      <c r="Q109" s="173">
        <f>'Indicator Data'!G109/HLOOKUP('Indicator Data'!$G$3,'Population Data'!$C$3:$M$194,ROW()-4,FALSE)</f>
        <v>1.6508297163856967E-7</v>
      </c>
      <c r="R109" s="173">
        <f>'Indicator Data'!H109/HLOOKUP('Indicator Data'!$H$3,'Population Data'!$C$3:$M$194,ROW()-4,FALSE)</f>
        <v>0</v>
      </c>
      <c r="S109" s="173">
        <f>'Indicator Data'!I109/HLOOKUP('Indicator Data'!$I$3,'Population Data'!$C$3:$M$194,ROW()-4,FALSE)</f>
        <v>9.050378137130141E-4</v>
      </c>
      <c r="T109" s="173">
        <f>'Indicator Data'!J109/HLOOKUP('Indicator Date'!$J107,'Population Data'!$C$3:$M$194,ROW()-4,FALSE)</f>
        <v>1.8170335997777566E-3</v>
      </c>
      <c r="U109" s="171">
        <f t="shared" si="140"/>
        <v>0.6</v>
      </c>
      <c r="V109" s="171">
        <f t="shared" si="141"/>
        <v>0</v>
      </c>
      <c r="W109" s="172">
        <f t="shared" si="142"/>
        <v>0.3</v>
      </c>
      <c r="X109" s="172">
        <f t="shared" si="118"/>
        <v>6.4</v>
      </c>
      <c r="Y109" s="172">
        <f t="shared" si="119"/>
        <v>4.9000000000000004</v>
      </c>
      <c r="Z109" s="171">
        <f t="shared" si="143"/>
        <v>0</v>
      </c>
      <c r="AA109" s="171">
        <f t="shared" si="143"/>
        <v>0</v>
      </c>
      <c r="AB109" s="171">
        <f t="shared" si="144"/>
        <v>0</v>
      </c>
      <c r="AC109" s="172">
        <f t="shared" si="120"/>
        <v>5.0999999999999996</v>
      </c>
      <c r="AD109" s="172">
        <f t="shared" si="121"/>
        <v>0.6</v>
      </c>
      <c r="AE109" s="171">
        <f>ROUND(IF('Indicator Data'!K109=0,0,IF('Indicator Data'!K109&gt;AE$3,10,IF('Indicator Data'!K109&lt;AE$4,0,10-(AE$3-'Indicator Data'!K109)/(AE$3-AE$4)*10))),1)</f>
        <v>1.9</v>
      </c>
      <c r="AF109" s="174">
        <f t="shared" si="145"/>
        <v>3</v>
      </c>
      <c r="AG109" s="174">
        <f t="shared" si="146"/>
        <v>0.1</v>
      </c>
      <c r="AH109" s="172">
        <f t="shared" si="147"/>
        <v>0</v>
      </c>
      <c r="AI109" s="172">
        <f t="shared" si="148"/>
        <v>0</v>
      </c>
      <c r="AJ109" s="174">
        <f t="shared" si="149"/>
        <v>0</v>
      </c>
      <c r="AK109" s="172">
        <f t="shared" si="150"/>
        <v>7</v>
      </c>
      <c r="AL109" s="175">
        <f t="shared" si="151"/>
        <v>1.9</v>
      </c>
      <c r="AM109" s="175">
        <f t="shared" si="152"/>
        <v>6.8</v>
      </c>
      <c r="AN109" s="175">
        <f t="shared" si="153"/>
        <v>5.4</v>
      </c>
      <c r="AO109" s="175">
        <f t="shared" si="154"/>
        <v>0</v>
      </c>
      <c r="AP109" s="175">
        <f t="shared" si="155"/>
        <v>6.4</v>
      </c>
      <c r="AQ109" s="174">
        <f t="shared" si="156"/>
        <v>4.5</v>
      </c>
      <c r="AR109" s="174">
        <f>IF('Indicator Data'!L109="No data","x",IF('Indicator Data'!BW109&lt;1000,"x",ROUND((IF('Indicator Data'!L109&gt;AR$3,10,IF('Indicator Data'!L109&lt;AR$4,0,10-(AR$3-'Indicator Data'!L109)/(AR$3-AR$4)*10))),1)))</f>
        <v>1.7</v>
      </c>
      <c r="AS109" s="175">
        <f t="shared" si="157"/>
        <v>3.1</v>
      </c>
      <c r="AT109" s="176">
        <f>IF('Indicator Data'!M109="No data","x",ROUND(IF('Indicator Data'!M109=0,0,IF(LOG('Indicator Data'!M109)&gt;AT$3,10,IF(LOG('Indicator Data'!M109)&lt;AT$4,0,10-(AT$3-LOG('Indicator Data'!M109))/(AT$3-AT$4)*10))),1))</f>
        <v>1.7</v>
      </c>
      <c r="AU109" s="246">
        <f>IF(AT109="x","x",'Indicator Data'!M109/HLOOKUP('Indicator Data'!$M$3,'Population Data'!$C$3:$M$194,ROW()-4,FALSE))</f>
        <v>4.8226301802377367E-6</v>
      </c>
      <c r="AV109" s="176">
        <f t="shared" si="158"/>
        <v>0</v>
      </c>
      <c r="AW109" s="172">
        <f t="shared" si="122"/>
        <v>0.9</v>
      </c>
      <c r="AX109" s="176" t="str">
        <f>IF('Indicator Data'!N109="No data","x",ROUND(IF('Indicator Data'!N109=0,0,IF(LOG('Indicator Data'!N109)&gt;AX$3,10,IF(LOG('Indicator Data'!N109)&lt;AX$4,0,10-(AX$3-LOG('Indicator Data'!N109))/(AX$3-AX$4)*10))),1))</f>
        <v>x</v>
      </c>
      <c r="AY109" s="246" t="str">
        <f>IF(AX109="x","x",'Indicator Data'!N109/HLOOKUP('Indicator Data'!$N$3,'Population Data'!$C$3:$M$194,ROW()-4,FALSE))</f>
        <v>x</v>
      </c>
      <c r="AZ109" s="176" t="str">
        <f t="shared" si="159"/>
        <v>x</v>
      </c>
      <c r="BA109" s="172" t="str">
        <f t="shared" si="123"/>
        <v>x</v>
      </c>
      <c r="BB109" s="176" t="str">
        <f>IF('Indicator Data'!O109="No data","x",ROUND(IF('Indicator Data'!O109=0,0,IF(LOG('Indicator Data'!O109)&gt;BB$3,10,IF(LOG('Indicator Data'!O109)&lt;BB$4,0,10-(BB$3-LOG('Indicator Data'!O109))/(BB$3-BB$4)*10))),1))</f>
        <v>x</v>
      </c>
      <c r="BC109" s="246" t="str">
        <f>IF(BB109="x","x",'Indicator Data'!O109/HLOOKUP('Indicator Data'!$O$3,'Population Data'!$C$3:$M$194,ROW()-4,FALSE))</f>
        <v>x</v>
      </c>
      <c r="BD109" s="176" t="str">
        <f t="shared" si="160"/>
        <v>x</v>
      </c>
      <c r="BE109" s="172" t="str">
        <f t="shared" si="124"/>
        <v>x</v>
      </c>
      <c r="BF109" s="176" t="str">
        <f>IF('Indicator Data'!P109="No data","x",ROUND(IF('Indicator Data'!P109=0,0,IF(LOG('Indicator Data'!P109)&gt;BF$3,10,IF(LOG('Indicator Data'!P109)&lt;BF$4,0,10-(BF$3-LOG('Indicator Data'!P109))/(BF$3-BF$4)*10))),1))</f>
        <v>x</v>
      </c>
      <c r="BG109" s="246" t="str">
        <f>IF(BF109="x","x",'Indicator Data'!P109/HLOOKUP('Indicator Data'!$P$3,'Population Data'!$C$3:$M$194,ROW()-4,FALSE))</f>
        <v>x</v>
      </c>
      <c r="BH109" s="176" t="str">
        <f t="shared" si="125"/>
        <v>x</v>
      </c>
      <c r="BI109" s="172" t="str">
        <f t="shared" si="126"/>
        <v>x</v>
      </c>
      <c r="BJ109" s="174">
        <f t="shared" si="127"/>
        <v>0.9</v>
      </c>
      <c r="BK109" s="176">
        <f>ROUND(IF('Indicator Data'!Q109=0,0,IF(LOG('Indicator Data'!Q109)&gt;BK$3,10,IF(LOG('Indicator Data'!Q109)&lt;BK$4,0,10-(BK$3-LOG('Indicator Data'!Q109))/(BK$3-BK$4)*10))),1)</f>
        <v>7.3</v>
      </c>
      <c r="BL109" s="224">
        <f>IF(BK109="x","x",'Indicator Data'!Q109/HLOOKUP('Indicator Data'!$Q$3,'Population Data'!$C$3:$M$194,ROW()-4,FALSE))</f>
        <v>4.0000001009463111E-2</v>
      </c>
      <c r="BM109" s="176">
        <f t="shared" si="161"/>
        <v>0.4</v>
      </c>
      <c r="BN109" s="172">
        <f t="shared" si="162"/>
        <v>4.7</v>
      </c>
      <c r="BO109" s="176">
        <f>ROUND(IF('Indicator Data'!S109=0,0,IF(LOG('Indicator Data'!S109)&gt;BO$3,10,IF(LOG('Indicator Data'!S109)&lt;BO$4,0,10-(BO$3-LOG('Indicator Data'!S109))/(BO$3-BO$4)*10))),1)</f>
        <v>9.3000000000000007</v>
      </c>
      <c r="BP109" s="246">
        <f>IF(BO109="x","x",'Indicator Data'!S109/HLOOKUP('Indicator Data'!$S$3,'Population Data'!$C$3:$M$194,ROW()-4,FALSE))</f>
        <v>0.88355254641972858</v>
      </c>
      <c r="BQ109" s="176">
        <f t="shared" si="163"/>
        <v>9.8000000000000007</v>
      </c>
      <c r="BR109" s="172">
        <f t="shared" si="128"/>
        <v>9.6</v>
      </c>
      <c r="BS109" s="176">
        <f>ROUND(IF('Indicator Data'!T109=0,0,IF(LOG('Indicator Data'!T109)&gt;BS$3,10,IF(LOG('Indicator Data'!T109)&lt;BS$4,0,10-(BS$3-LOG('Indicator Data'!T109))/(BS$3-BS$4)*10))),1)</f>
        <v>9.3000000000000007</v>
      </c>
      <c r="BT109" s="173">
        <f>IF('Indicator Data'!T109/HLOOKUP('Indicator Data'!$T$3,'Population Data'!$C$3:$M$194,ROW()-4,FALSE)&gt;1,1,'Indicator Data'!T109/HLOOKUP('Indicator Data'!$T$3,'Population Data'!$C$3:$M$194,ROW()-4,FALSE))</f>
        <v>0.91217088329983453</v>
      </c>
      <c r="BU109" s="176">
        <f t="shared" si="164"/>
        <v>9.1</v>
      </c>
      <c r="BV109" s="172">
        <f t="shared" si="129"/>
        <v>9.1999999999999993</v>
      </c>
      <c r="BW109" s="176">
        <f>ROUND(IF('Indicator Data'!U109=0,0,IF(LOG('Indicator Data'!U109)&gt;BW$3,10,IF(LOG('Indicator Data'!U109)&lt;BW$4,0,10-(BW$3-LOG('Indicator Data'!U109))/(BW$3-BW$4)*10))),1)</f>
        <v>9.3000000000000007</v>
      </c>
      <c r="BX109" s="246">
        <f>IF(BW109="x","x",'Indicator Data'!U109/HLOOKUP('Indicator Data'!$U$3,'Population Data'!$C$3:$M$194,ROW()-4,FALSE))</f>
        <v>0.96730354751871661</v>
      </c>
      <c r="BY109" s="176">
        <f t="shared" si="165"/>
        <v>9.6999999999999993</v>
      </c>
      <c r="BZ109" s="172">
        <f t="shared" si="130"/>
        <v>9.5</v>
      </c>
      <c r="CA109" s="174">
        <f t="shared" si="113"/>
        <v>8.8000000000000007</v>
      </c>
      <c r="CB109" s="176">
        <f>IF('Indicator Data'!BN109="No data","x",ROUND(IF('Indicator Data'!BN109&gt;CB$3,0,IF('Indicator Data'!BN109&lt;CB$4,10,(CB$3-'Indicator Data'!BN109)/(CB$3-CB$4)*10)),1))</f>
        <v>0.4</v>
      </c>
      <c r="CC109" s="176">
        <f>IF('Indicator Data'!BO109="No data","x",ROUND(IF('Indicator Data'!BO109&gt;CC$3,0,IF('Indicator Data'!BO109&lt;CC$4,10,(CC$3-'Indicator Data'!BO109)/(CC$3-CC$4)*10)),1))</f>
        <v>0.5</v>
      </c>
      <c r="CD109" s="176" t="str">
        <f>IF('Indicator Data'!AA109="No data","x",ROUND(IF('Indicator Data'!AA109&gt;CD$3,0,IF('Indicator Data'!AA109&lt;CD$4,10,(CD$3-'Indicator Data'!AA109)/(CD$3-CD$4)*10)),1))</f>
        <v>x</v>
      </c>
      <c r="CE109" s="172">
        <f t="shared" si="166"/>
        <v>0.5</v>
      </c>
      <c r="CF109" s="176">
        <f>IF('Indicator Data'!V109="No data","x",ROUND(IF(LOG('Indicator Data'!V109)&gt;CF$3,10,IF(LOG('Indicator Data'!V109)&lt;CF$4,0,10-(CF$3-LOG('Indicator Data'!V109))/(CF$3-CF$4)*10)),1))</f>
        <v>6.7</v>
      </c>
      <c r="CG109" s="176">
        <f>IF('Indicator Data'!W109="No data","x",ROUND(IF('Indicator Data'!W109&gt;CG$3,10,IF('Indicator Data'!W109&lt;CG$4,0,10-(CG$3-'Indicator Data'!W109)/(CG$3-CG$4)*10)),1))</f>
        <v>3.4</v>
      </c>
      <c r="CH109" s="176">
        <f>IF('Indicator Data'!X109="No data","x",ROUND(IF('Indicator Data'!X109&gt;CH$3,10,IF('Indicator Data'!X109&lt;CH$4,0,10-(CH$3-'Indicator Data'!X109)/(CH$3-CH$4)*10)),1))</f>
        <v>7.9</v>
      </c>
      <c r="CI109" s="176" t="str">
        <f>IF('Indicator Data'!Y109="No data","x",ROUND(IF('Indicator Data'!Y109&gt;CI$3,10,IF('Indicator Data'!Y109&lt;CI$4,0,10-(CI$3-'Indicator Data'!Y109)/(CI$3-CI$4)*10)),1))</f>
        <v>x</v>
      </c>
      <c r="CJ109" s="172">
        <f t="shared" si="131"/>
        <v>6</v>
      </c>
      <c r="CK109" s="174">
        <f t="shared" si="132"/>
        <v>4.2</v>
      </c>
      <c r="CL109" s="176">
        <f>IF('Indicator Data'!AD109="No data","x",ROUND(IF('Indicator Data'!AD109&gt;CL$3,10,IF('Indicator Data'!AD109&lt;CL$4,0,10-(CL$3-'Indicator Data'!AD109)/(CL$3-CL$4)*10)),1))</f>
        <v>2.4</v>
      </c>
      <c r="CM109" s="176">
        <f>IF('Indicator Data'!AE109="No data","x",ROUND(IF('Indicator Data'!AE109&gt;CM$3,10,IF('Indicator Data'!AE109&lt;CM$4,0,10-(CM$3-'Indicator Data'!AE109)/(CM$3-CM$4)*10)),1))</f>
        <v>0.8</v>
      </c>
      <c r="CN109" s="172">
        <f t="shared" si="133"/>
        <v>4.2</v>
      </c>
      <c r="CO109" s="176">
        <f>IF('Indicator Data'!Z109="No data","x",ROUND(IF('Indicator Data'!Z109&gt;CO$3,10,IF('Indicator Data'!Z109&lt;CO$4,0,10-(CO$3-'Indicator Data'!Z109)/(CO$3-CO$4)*10)),1))</f>
        <v>0.1</v>
      </c>
      <c r="CP109" s="172">
        <f t="shared" si="134"/>
        <v>0.3</v>
      </c>
      <c r="CQ109" s="246">
        <f>IF('Indicator Data'!AB109="No data","x",'Indicator Data'!AB109/HLOOKUP('Indicator Date'!$AB107,'Population Data'!$C$3:$M$194,ROW()-4,FALSE))</f>
        <v>9.4759143835185887E-5</v>
      </c>
      <c r="CR109" s="176">
        <f t="shared" si="167"/>
        <v>9.1</v>
      </c>
      <c r="CS109" s="176">
        <f>IF('Indicator Data'!AC109="No data","x",ROUND(IF('Indicator Data'!AC109&gt;CS$3,0,IF('Indicator Data'!AC109&lt;CS$4,10,(CS$3-'Indicator Data'!AC109)/(CS$3-CS$4)*10)),1))</f>
        <v>2</v>
      </c>
      <c r="CT109" s="172">
        <f t="shared" si="135"/>
        <v>5.6</v>
      </c>
      <c r="CU109" s="174">
        <f t="shared" si="136"/>
        <v>3.4</v>
      </c>
      <c r="CV109" s="175">
        <f t="shared" si="168"/>
        <v>5.2</v>
      </c>
      <c r="CW109" s="177">
        <f t="shared" si="169"/>
        <v>4.5</v>
      </c>
      <c r="CX109" s="175">
        <f>ROUND(IF('Indicator Data'!AF109=0,0,IF('Indicator Data'!AF109&gt;CX$3,10,IF('Indicator Data'!AF109&lt;CX$4,0,10-(CX$3-'Indicator Data'!AF109)/(CX$3-CX$4)*10))),1)</f>
        <v>0.3</v>
      </c>
      <c r="CY109" s="175">
        <f>(ROUND(IF('Indicator Data'!AG109=0,0,IF(LOG('Indicator Data'!AG109)&gt;CY$3,10,IF(LOG('Indicator Data'!AG109)&lt;CY$4,0,10-(CY$3-LOG('Indicator Data'!AG109))/(CY$3-CY$4)*10))),1))</f>
        <v>0</v>
      </c>
      <c r="CZ109" s="177">
        <f t="shared" si="137"/>
        <v>0.2</v>
      </c>
      <c r="DA109" s="11"/>
      <c r="DB109" s="22"/>
    </row>
    <row r="110" spans="1:106">
      <c r="A110" s="179" t="str">
        <f>'Indicator Data'!A110</f>
        <v>Maldives</v>
      </c>
      <c r="B110" s="180" t="str">
        <f>'Indicator Data'!B110</f>
        <v>MDV</v>
      </c>
      <c r="C110" s="178">
        <f>ROUND(IF('Indicator Data'!C110=0,0.1,IF(LOG('Indicator Data'!C110)&gt;C$3,10,IF(LOG('Indicator Data'!C110)&lt;C$4,0,10-(C$3-LOG('Indicator Data'!C110))/(C$3-C$4)*10))),1)</f>
        <v>0.1</v>
      </c>
      <c r="D110" s="171">
        <f>ROUND(IF('Indicator Data'!D110=0,0.1,IF(LOG('Indicator Data'!D110)&gt;D$3,10,IF(LOG('Indicator Data'!D110)&lt;D$4,0,10-(D$3-LOG('Indicator Data'!D110))/(D$3-D$4)*10))),1)</f>
        <v>0.1</v>
      </c>
      <c r="E110" s="172">
        <f t="shared" si="138"/>
        <v>0.1</v>
      </c>
      <c r="F110" s="172">
        <f>(ROUND(IF('Indicator Data'!E110=0,0,IF(LOG('Indicator Data'!E110)&gt;F$3,10,IF(LOG('Indicator Data'!E110)&lt;F$4,0,10-(F$3-LOG('Indicator Data'!E110))/(F$3-F$4)*10))),1))</f>
        <v>0</v>
      </c>
      <c r="G110" s="172">
        <f>ROUND(IF('Indicator Data'!F110=0,0,IF(LOG('Indicator Data'!F110)&gt;G$3,10,IF(LOG('Indicator Data'!F110)&lt;G$4,0,10-(G$3-LOG('Indicator Data'!F110))/(G$3-G$4)*10))),1)</f>
        <v>7.2</v>
      </c>
      <c r="H110" s="171">
        <f>ROUND(IF('Indicator Data'!G110=0,0,IF(LOG('Indicator Data'!G110)&gt;H$3,10,IF(LOG('Indicator Data'!G110)&lt;H$4,0,10-(H$3-LOG('Indicator Data'!G110))/(H$3-H$4)*10))),1)</f>
        <v>0</v>
      </c>
      <c r="I110" s="171">
        <f>ROUND(IF('Indicator Data'!H110=0,0,IF(LOG('Indicator Data'!H110)&gt;I$3,10,IF(LOG('Indicator Data'!H110)&lt;I$4,0,10-(I$3-LOG('Indicator Data'!H110))/(I$3-I$4)*10))),1)</f>
        <v>0</v>
      </c>
      <c r="J110" s="171">
        <f t="shared" si="139"/>
        <v>0</v>
      </c>
      <c r="K110" s="171">
        <f>ROUND(IF('Indicator Data'!I110=0,0,IF(LOG('Indicator Data'!I110)&gt;K$3,10,IF(LOG('Indicator Data'!I110)&lt;K$4,0,10-(K$3-LOG('Indicator Data'!I110))/(K$3-K$4)*10))),1)</f>
        <v>0</v>
      </c>
      <c r="L110" s="172">
        <f>ROUND(IF('Indicator Data'!J110=0,0,IF(LOG('Indicator Data'!J110)&gt;L$3,10,IF(LOG('Indicator Data'!J110)&lt;L$4,0,10-(L$3-LOG('Indicator Data'!J110))/(L$3-L$4)*10))),1)</f>
        <v>0</v>
      </c>
      <c r="M110" s="173">
        <f>'Indicator Data'!C110/HLOOKUP('Indicator Data'!$C$3,'Population Data'!$C$3:$M$194,ROW()-4,FALSE)</f>
        <v>0</v>
      </c>
      <c r="N110" s="173">
        <f>'Indicator Data'!D110/HLOOKUP('Indicator Data'!$D$3,'Population Data'!$C$3:$M$194,ROW()-4,FALSE)</f>
        <v>0</v>
      </c>
      <c r="O110" s="245">
        <f>'Indicator Data'!E110/HLOOKUP('Indicator Data'!$E$3,'Population Data'!$C$3:$M$194,ROW()-4,FALSE)</f>
        <v>0</v>
      </c>
      <c r="P110" s="173">
        <f>'Indicator Data'!F110/HLOOKUP('Indicator Data'!$F$3,'Population Data'!$C$3:$M$194,ROW()-4,FALSE)</f>
        <v>3.5999899012153293E-4</v>
      </c>
      <c r="Q110" s="173">
        <f>'Indicator Data'!G110/HLOOKUP('Indicator Data'!$G$3,'Population Data'!$C$3:$M$194,ROW()-4,FALSE)</f>
        <v>0</v>
      </c>
      <c r="R110" s="173">
        <f>'Indicator Data'!H110/HLOOKUP('Indicator Data'!$H$3,'Population Data'!$C$3:$M$194,ROW()-4,FALSE)</f>
        <v>0</v>
      </c>
      <c r="S110" s="173">
        <f>'Indicator Data'!I110/HLOOKUP('Indicator Data'!$I$3,'Population Data'!$C$3:$M$194,ROW()-4,FALSE)</f>
        <v>0</v>
      </c>
      <c r="T110" s="173">
        <f>'Indicator Data'!J110/HLOOKUP('Indicator Date'!$J108,'Population Data'!$C$3:$M$194,ROW()-4,FALSE)</f>
        <v>0</v>
      </c>
      <c r="U110" s="171">
        <f t="shared" si="140"/>
        <v>0</v>
      </c>
      <c r="V110" s="171">
        <f t="shared" si="141"/>
        <v>0</v>
      </c>
      <c r="W110" s="172">
        <f t="shared" si="142"/>
        <v>0</v>
      </c>
      <c r="X110" s="172">
        <f t="shared" si="118"/>
        <v>0</v>
      </c>
      <c r="Y110" s="172">
        <f t="shared" si="119"/>
        <v>10</v>
      </c>
      <c r="Z110" s="171">
        <f t="shared" si="143"/>
        <v>0</v>
      </c>
      <c r="AA110" s="171">
        <f t="shared" si="143"/>
        <v>0</v>
      </c>
      <c r="AB110" s="171">
        <f t="shared" si="144"/>
        <v>0</v>
      </c>
      <c r="AC110" s="172">
        <f t="shared" si="120"/>
        <v>0</v>
      </c>
      <c r="AD110" s="172">
        <f t="shared" si="121"/>
        <v>0</v>
      </c>
      <c r="AE110" s="171">
        <f>ROUND(IF('Indicator Data'!K110=0,0,IF('Indicator Data'!K110&gt;AE$3,10,IF('Indicator Data'!K110&lt;AE$4,0,10-(AE$3-'Indicator Data'!K110)/(AE$3-AE$4)*10))),1)</f>
        <v>0</v>
      </c>
      <c r="AF110" s="174">
        <f t="shared" si="145"/>
        <v>0.1</v>
      </c>
      <c r="AG110" s="174">
        <f t="shared" si="146"/>
        <v>0.1</v>
      </c>
      <c r="AH110" s="172">
        <f t="shared" si="147"/>
        <v>0</v>
      </c>
      <c r="AI110" s="172">
        <f t="shared" si="148"/>
        <v>0</v>
      </c>
      <c r="AJ110" s="174">
        <f t="shared" si="149"/>
        <v>0</v>
      </c>
      <c r="AK110" s="172">
        <f t="shared" si="150"/>
        <v>0</v>
      </c>
      <c r="AL110" s="175">
        <f t="shared" si="151"/>
        <v>0.1</v>
      </c>
      <c r="AM110" s="175">
        <f t="shared" si="152"/>
        <v>0</v>
      </c>
      <c r="AN110" s="175">
        <f t="shared" si="153"/>
        <v>9</v>
      </c>
      <c r="AO110" s="175">
        <f t="shared" si="154"/>
        <v>0</v>
      </c>
      <c r="AP110" s="175">
        <f t="shared" si="155"/>
        <v>0</v>
      </c>
      <c r="AQ110" s="174">
        <f t="shared" si="156"/>
        <v>0</v>
      </c>
      <c r="AR110" s="174" t="str">
        <f>IF('Indicator Data'!L110="No data","x",IF('Indicator Data'!BW110&lt;1000,"x",ROUND((IF('Indicator Data'!L110&gt;AR$3,10,IF('Indicator Data'!L110&lt;AR$4,0,10-(AR$3-'Indicator Data'!L110)/(AR$3-AR$4)*10))),1)))</f>
        <v>x</v>
      </c>
      <c r="AS110" s="175">
        <f t="shared" si="157"/>
        <v>0</v>
      </c>
      <c r="AT110" s="176" t="str">
        <f>IF('Indicator Data'!M110="No data","x",ROUND(IF('Indicator Data'!M110=0,0,IF(LOG('Indicator Data'!M110)&gt;AT$3,10,IF(LOG('Indicator Data'!M110)&lt;AT$4,0,10-(AT$3-LOG('Indicator Data'!M110))/(AT$3-AT$4)*10))),1))</f>
        <v>x</v>
      </c>
      <c r="AU110" s="246" t="str">
        <f>IF(AT110="x","x",'Indicator Data'!M110/HLOOKUP('Indicator Data'!$M$3,'Population Data'!$C$3:$M$194,ROW()-4,FALSE))</f>
        <v>x</v>
      </c>
      <c r="AV110" s="176" t="str">
        <f t="shared" si="158"/>
        <v>x</v>
      </c>
      <c r="AW110" s="172" t="str">
        <f t="shared" si="122"/>
        <v>x</v>
      </c>
      <c r="AX110" s="176" t="str">
        <f>IF('Indicator Data'!N110="No data","x",ROUND(IF('Indicator Data'!N110=0,0,IF(LOG('Indicator Data'!N110)&gt;AX$3,10,IF(LOG('Indicator Data'!N110)&lt;AX$4,0,10-(AX$3-LOG('Indicator Data'!N110))/(AX$3-AX$4)*10))),1))</f>
        <v>x</v>
      </c>
      <c r="AY110" s="246" t="str">
        <f>IF(AX110="x","x",'Indicator Data'!N110/HLOOKUP('Indicator Data'!$N$3,'Population Data'!$C$3:$M$194,ROW()-4,FALSE))</f>
        <v>x</v>
      </c>
      <c r="AZ110" s="176" t="str">
        <f t="shared" si="159"/>
        <v>x</v>
      </c>
      <c r="BA110" s="172" t="str">
        <f t="shared" si="123"/>
        <v>x</v>
      </c>
      <c r="BB110" s="176" t="str">
        <f>IF('Indicator Data'!O110="No data","x",ROUND(IF('Indicator Data'!O110=0,0,IF(LOG('Indicator Data'!O110)&gt;BB$3,10,IF(LOG('Indicator Data'!O110)&lt;BB$4,0,10-(BB$3-LOG('Indicator Data'!O110))/(BB$3-BB$4)*10))),1))</f>
        <v>x</v>
      </c>
      <c r="BC110" s="246" t="str">
        <f>IF(BB110="x","x",'Indicator Data'!O110/HLOOKUP('Indicator Data'!$O$3,'Population Data'!$C$3:$M$194,ROW()-4,FALSE))</f>
        <v>x</v>
      </c>
      <c r="BD110" s="176" t="str">
        <f t="shared" si="160"/>
        <v>x</v>
      </c>
      <c r="BE110" s="172" t="str">
        <f t="shared" si="124"/>
        <v>x</v>
      </c>
      <c r="BF110" s="176" t="str">
        <f>IF('Indicator Data'!P110="No data","x",ROUND(IF('Indicator Data'!P110=0,0,IF(LOG('Indicator Data'!P110)&gt;BF$3,10,IF(LOG('Indicator Data'!P110)&lt;BF$4,0,10-(BF$3-LOG('Indicator Data'!P110))/(BF$3-BF$4)*10))),1))</f>
        <v>x</v>
      </c>
      <c r="BG110" s="246" t="str">
        <f>IF(BF110="x","x",'Indicator Data'!P110/HLOOKUP('Indicator Data'!$P$3,'Population Data'!$C$3:$M$194,ROW()-4,FALSE))</f>
        <v>x</v>
      </c>
      <c r="BH110" s="176" t="str">
        <f t="shared" si="125"/>
        <v>x</v>
      </c>
      <c r="BI110" s="172" t="str">
        <f t="shared" si="126"/>
        <v>x</v>
      </c>
      <c r="BJ110" s="174" t="str">
        <f t="shared" si="127"/>
        <v>x</v>
      </c>
      <c r="BK110" s="176">
        <f>ROUND(IF('Indicator Data'!Q110=0,0,IF(LOG('Indicator Data'!Q110)&gt;BK$3,10,IF(LOG('Indicator Data'!Q110)&lt;BK$4,0,10-(BK$3-LOG('Indicator Data'!Q110))/(BK$3-BK$4)*10))),1)</f>
        <v>0</v>
      </c>
      <c r="BL110" s="224">
        <f>IF(BK110="x","x",'Indicator Data'!Q110/HLOOKUP('Indicator Data'!$Q$3,'Population Data'!$C$3:$M$194,ROW()-4,FALSE))</f>
        <v>0</v>
      </c>
      <c r="BM110" s="176">
        <f t="shared" si="161"/>
        <v>0</v>
      </c>
      <c r="BN110" s="172">
        <f t="shared" si="162"/>
        <v>0</v>
      </c>
      <c r="BO110" s="176">
        <f>ROUND(IF('Indicator Data'!S110=0,0,IF(LOG('Indicator Data'!S110)&gt;BO$3,10,IF(LOG('Indicator Data'!S110)&lt;BO$4,0,10-(BO$3-LOG('Indicator Data'!S110))/(BO$3-BO$4)*10))),1)</f>
        <v>0</v>
      </c>
      <c r="BP110" s="246">
        <f>IF(BO110="x","x",'Indicator Data'!S110/HLOOKUP('Indicator Data'!$S$3,'Population Data'!$C$3:$M$194,ROW()-4,FALSE))</f>
        <v>0</v>
      </c>
      <c r="BQ110" s="176">
        <f t="shared" si="163"/>
        <v>0</v>
      </c>
      <c r="BR110" s="172">
        <f t="shared" si="128"/>
        <v>0</v>
      </c>
      <c r="BS110" s="176">
        <f>ROUND(IF('Indicator Data'!T110=0,0,IF(LOG('Indicator Data'!T110)&gt;BS$3,10,IF(LOG('Indicator Data'!T110)&lt;BS$4,0,10-(BS$3-LOG('Indicator Data'!T110))/(BS$3-BS$4)*10))),1)</f>
        <v>4.7</v>
      </c>
      <c r="BT110" s="173">
        <f>IF('Indicator Data'!T110/HLOOKUP('Indicator Data'!$T$3,'Population Data'!$C$3:$M$194,ROW()-4,FALSE)&gt;1,1,'Indicator Data'!T110/HLOOKUP('Indicator Data'!$T$3,'Population Data'!$C$3:$M$194,ROW()-4,FALSE))</f>
        <v>4.0114887061511492E-2</v>
      </c>
      <c r="BU110" s="176">
        <f t="shared" si="164"/>
        <v>0.4</v>
      </c>
      <c r="BV110" s="172">
        <f t="shared" si="129"/>
        <v>2.8</v>
      </c>
      <c r="BW110" s="176">
        <f>ROUND(IF('Indicator Data'!U110=0,0,IF(LOG('Indicator Data'!U110)&gt;BW$3,10,IF(LOG('Indicator Data'!U110)&lt;BW$4,0,10-(BW$3-LOG('Indicator Data'!U110))/(BW$3-BW$4)*10))),1)</f>
        <v>0</v>
      </c>
      <c r="BX110" s="246">
        <f>IF(BW110="x","x",'Indicator Data'!U110/HLOOKUP('Indicator Data'!$U$3,'Population Data'!$C$3:$M$194,ROW()-4,FALSE))</f>
        <v>0</v>
      </c>
      <c r="BY110" s="176">
        <f t="shared" si="165"/>
        <v>0</v>
      </c>
      <c r="BZ110" s="172">
        <f t="shared" si="130"/>
        <v>0</v>
      </c>
      <c r="CA110" s="174">
        <f t="shared" si="113"/>
        <v>0.8</v>
      </c>
      <c r="CB110" s="176">
        <f>IF('Indicator Data'!BN110="No data","x",ROUND(IF('Indicator Data'!BN110&gt;CB$3,0,IF('Indicator Data'!BN110&lt;CB$4,10,(CB$3-'Indicator Data'!BN110)/(CB$3-CB$4)*10)),1))</f>
        <v>0</v>
      </c>
      <c r="CC110" s="176">
        <f>IF('Indicator Data'!BO110="No data","x",ROUND(IF('Indicator Data'!BO110&gt;CC$3,0,IF('Indicator Data'!BO110&lt;CC$4,10,(CC$3-'Indicator Data'!BO110)/(CC$3-CC$4)*10)),1))</f>
        <v>0.1</v>
      </c>
      <c r="CD110" s="176">
        <f>IF('Indicator Data'!AA110="No data","x",ROUND(IF('Indicator Data'!AA110&gt;CD$3,0,IF('Indicator Data'!AA110&lt;CD$4,10,(CD$3-'Indicator Data'!AA110)/(CD$3-CD$4)*10)),1))</f>
        <v>0.4</v>
      </c>
      <c r="CE110" s="172">
        <f t="shared" si="166"/>
        <v>0.2</v>
      </c>
      <c r="CF110" s="176">
        <f>IF('Indicator Data'!V110="No data","x",ROUND(IF(LOG('Indicator Data'!V110)&gt;CF$3,10,IF(LOG('Indicator Data'!V110)&lt;CF$4,0,10-(CF$3-LOG('Indicator Data'!V110))/(CF$3-CF$4)*10)),1))</f>
        <v>10</v>
      </c>
      <c r="CG110" s="176">
        <f>IF('Indicator Data'!W110="No data","x",ROUND(IF('Indicator Data'!W110&gt;CG$3,10,IF('Indicator Data'!W110&lt;CG$4,0,10-(CG$3-'Indicator Data'!W110)/(CG$3-CG$4)*10)),1))</f>
        <v>1</v>
      </c>
      <c r="CH110" s="176">
        <f>IF('Indicator Data'!X110="No data","x",ROUND(IF('Indicator Data'!X110&gt;CH$3,10,IF('Indicator Data'!X110&lt;CH$4,0,10-(CH$3-'Indicator Data'!X110)/(CH$3-CH$4)*10)),1))</f>
        <v>4.2</v>
      </c>
      <c r="CI110" s="176">
        <f>IF('Indicator Data'!Y110="No data","x",ROUND(IF('Indicator Data'!Y110&gt;CI$3,10,IF('Indicator Data'!Y110&lt;CI$4,0,10-(CI$3-'Indicator Data'!Y110)/(CI$3-CI$4)*10)),1))</f>
        <v>8.5</v>
      </c>
      <c r="CJ110" s="172">
        <f t="shared" si="131"/>
        <v>5.9</v>
      </c>
      <c r="CK110" s="174">
        <f t="shared" si="132"/>
        <v>4</v>
      </c>
      <c r="CL110" s="176">
        <f>IF('Indicator Data'!AD110="No data","x",ROUND(IF('Indicator Data'!AD110&gt;CL$3,10,IF('Indicator Data'!AD110&lt;CL$4,0,10-(CL$3-'Indicator Data'!AD110)/(CL$3-CL$4)*10)),1))</f>
        <v>3.9</v>
      </c>
      <c r="CM110" s="176">
        <f>IF('Indicator Data'!AE110="No data","x",ROUND(IF('Indicator Data'!AE110&gt;CM$3,10,IF('Indicator Data'!AE110&lt;CM$4,0,10-(CM$3-'Indicator Data'!AE110)/(CM$3-CM$4)*10)),1))</f>
        <v>0.4</v>
      </c>
      <c r="CN110" s="172">
        <f t="shared" si="133"/>
        <v>4.7</v>
      </c>
      <c r="CO110" s="176">
        <f>IF('Indicator Data'!Z110="No data","x",ROUND(IF('Indicator Data'!Z110&gt;CO$3,10,IF('Indicator Data'!Z110&lt;CO$4,0,10-(CO$3-'Indicator Data'!Z110)/(CO$3-CO$4)*10)),1))</f>
        <v>0</v>
      </c>
      <c r="CP110" s="172">
        <f t="shared" si="134"/>
        <v>0.1</v>
      </c>
      <c r="CQ110" s="246">
        <f>IF('Indicator Data'!AB110="No data","x",'Indicator Data'!AB110/HLOOKUP('Indicator Date'!$AB108,'Population Data'!$C$3:$M$194,ROW()-4,FALSE))</f>
        <v>9.5983567613224617E-6</v>
      </c>
      <c r="CR110" s="176">
        <f t="shared" si="167"/>
        <v>9.9</v>
      </c>
      <c r="CS110" s="176">
        <f>IF('Indicator Data'!AC110="No data","x",ROUND(IF('Indicator Data'!AC110&gt;CS$3,0,IF('Indicator Data'!AC110&lt;CS$4,10,(CS$3-'Indicator Data'!AC110)/(CS$3-CS$4)*10)),1))</f>
        <v>2</v>
      </c>
      <c r="CT110" s="172">
        <f t="shared" si="135"/>
        <v>6</v>
      </c>
      <c r="CU110" s="174">
        <f t="shared" si="136"/>
        <v>3.6</v>
      </c>
      <c r="CV110" s="175">
        <f t="shared" si="168"/>
        <v>2.9</v>
      </c>
      <c r="CW110" s="177">
        <f t="shared" si="169"/>
        <v>2.7</v>
      </c>
      <c r="CX110" s="175">
        <f>ROUND(IF('Indicator Data'!AF110=0,0,IF('Indicator Data'!AF110&gt;CX$3,10,IF('Indicator Data'!AF110&lt;CX$4,0,10-(CX$3-'Indicator Data'!AF110)/(CX$3-CX$4)*10))),1)</f>
        <v>0.1</v>
      </c>
      <c r="CY110" s="175">
        <f>(ROUND(IF('Indicator Data'!AG110=0,0,IF(LOG('Indicator Data'!AG110)&gt;CY$3,10,IF(LOG('Indicator Data'!AG110)&lt;CY$4,0,10-(CY$3-LOG('Indicator Data'!AG110))/(CY$3-CY$4)*10))),1))</f>
        <v>0</v>
      </c>
      <c r="CZ110" s="177">
        <f t="shared" si="137"/>
        <v>0.1</v>
      </c>
      <c r="DA110" s="11"/>
      <c r="DB110" s="22"/>
    </row>
    <row r="111" spans="1:106">
      <c r="A111" s="179" t="str">
        <f>'Indicator Data'!A111</f>
        <v>Mali</v>
      </c>
      <c r="B111" s="180" t="str">
        <f>'Indicator Data'!B111</f>
        <v>MLI</v>
      </c>
      <c r="C111" s="178">
        <f>ROUND(IF('Indicator Data'!C111=0,0.1,IF(LOG('Indicator Data'!C111)&gt;C$3,10,IF(LOG('Indicator Data'!C111)&lt;C$4,0,10-(C$3-LOG('Indicator Data'!C111))/(C$3-C$4)*10))),1)</f>
        <v>0.1</v>
      </c>
      <c r="D111" s="171">
        <f>ROUND(IF('Indicator Data'!D111=0,0.1,IF(LOG('Indicator Data'!D111)&gt;D$3,10,IF(LOG('Indicator Data'!D111)&lt;D$4,0,10-(D$3-LOG('Indicator Data'!D111))/(D$3-D$4)*10))),1)</f>
        <v>0.1</v>
      </c>
      <c r="E111" s="172">
        <f t="shared" si="138"/>
        <v>0.1</v>
      </c>
      <c r="F111" s="172">
        <f>(ROUND(IF('Indicator Data'!E111=0,0,IF(LOG('Indicator Data'!E111)&gt;F$3,10,IF(LOG('Indicator Data'!E111)&lt;F$4,0,10-(F$3-LOG('Indicator Data'!E111))/(F$3-F$4)*10))),1))</f>
        <v>7.7</v>
      </c>
      <c r="G111" s="172">
        <f>ROUND(IF('Indicator Data'!F111=0,0,IF(LOG('Indicator Data'!F111)&gt;G$3,10,IF(LOG('Indicator Data'!F111)&lt;G$4,0,10-(G$3-LOG('Indicator Data'!F111))/(G$3-G$4)*10))),1)</f>
        <v>0</v>
      </c>
      <c r="H111" s="171">
        <f>ROUND(IF('Indicator Data'!G111=0,0,IF(LOG('Indicator Data'!G111)&gt;H$3,10,IF(LOG('Indicator Data'!G111)&lt;H$4,0,10-(H$3-LOG('Indicator Data'!G111))/(H$3-H$4)*10))),1)</f>
        <v>0</v>
      </c>
      <c r="I111" s="171">
        <f>ROUND(IF('Indicator Data'!H111=0,0,IF(LOG('Indicator Data'!H111)&gt;I$3,10,IF(LOG('Indicator Data'!H111)&lt;I$4,0,10-(I$3-LOG('Indicator Data'!H111))/(I$3-I$4)*10))),1)</f>
        <v>0</v>
      </c>
      <c r="J111" s="171">
        <f t="shared" si="139"/>
        <v>0</v>
      </c>
      <c r="K111" s="171">
        <f>ROUND(IF('Indicator Data'!I111=0,0,IF(LOG('Indicator Data'!I111)&gt;K$3,10,IF(LOG('Indicator Data'!I111)&lt;K$4,0,10-(K$3-LOG('Indicator Data'!I111))/(K$3-K$4)*10))),1)</f>
        <v>0</v>
      </c>
      <c r="L111" s="172">
        <f>ROUND(IF('Indicator Data'!J111=0,0,IF(LOG('Indicator Data'!J111)&gt;L$3,10,IF(LOG('Indicator Data'!J111)&lt;L$4,0,10-(L$3-LOG('Indicator Data'!J111))/(L$3-L$4)*10))),1)</f>
        <v>10</v>
      </c>
      <c r="M111" s="173">
        <f>'Indicator Data'!C111/HLOOKUP('Indicator Data'!$C$3,'Population Data'!$C$3:$M$194,ROW()-4,FALSE)</f>
        <v>0</v>
      </c>
      <c r="N111" s="173">
        <f>'Indicator Data'!D111/HLOOKUP('Indicator Data'!$D$3,'Population Data'!$C$3:$M$194,ROW()-4,FALSE)</f>
        <v>0</v>
      </c>
      <c r="O111" s="245">
        <f>'Indicator Data'!E111/HLOOKUP('Indicator Data'!$E$3,'Population Data'!$C$3:$M$194,ROW()-4,FALSE)</f>
        <v>1.3894934390870939E-2</v>
      </c>
      <c r="P111" s="173">
        <f>'Indicator Data'!F111/HLOOKUP('Indicator Data'!$F$3,'Population Data'!$C$3:$M$194,ROW()-4,FALSE)</f>
        <v>0</v>
      </c>
      <c r="Q111" s="173">
        <f>'Indicator Data'!G111/HLOOKUP('Indicator Data'!$G$3,'Population Data'!$C$3:$M$194,ROW()-4,FALSE)</f>
        <v>0</v>
      </c>
      <c r="R111" s="173">
        <f>'Indicator Data'!H111/HLOOKUP('Indicator Data'!$H$3,'Population Data'!$C$3:$M$194,ROW()-4,FALSE)</f>
        <v>0</v>
      </c>
      <c r="S111" s="173">
        <f>'Indicator Data'!I111/HLOOKUP('Indicator Data'!$I$3,'Population Data'!$C$3:$M$194,ROW()-4,FALSE)</f>
        <v>0</v>
      </c>
      <c r="T111" s="173">
        <f>'Indicator Data'!J111/HLOOKUP('Indicator Date'!$J109,'Population Data'!$C$3:$M$194,ROW()-4,FALSE)</f>
        <v>1.661139729783602E-2</v>
      </c>
      <c r="U111" s="171">
        <f t="shared" si="140"/>
        <v>0</v>
      </c>
      <c r="V111" s="171">
        <f t="shared" si="141"/>
        <v>0</v>
      </c>
      <c r="W111" s="172">
        <f t="shared" si="142"/>
        <v>0</v>
      </c>
      <c r="X111" s="172">
        <f t="shared" si="118"/>
        <v>8</v>
      </c>
      <c r="Y111" s="172">
        <f t="shared" si="119"/>
        <v>0</v>
      </c>
      <c r="Z111" s="171">
        <f t="shared" si="143"/>
        <v>0</v>
      </c>
      <c r="AA111" s="171">
        <f t="shared" si="143"/>
        <v>0</v>
      </c>
      <c r="AB111" s="171">
        <f t="shared" si="144"/>
        <v>0</v>
      </c>
      <c r="AC111" s="172">
        <f t="shared" si="120"/>
        <v>0</v>
      </c>
      <c r="AD111" s="172">
        <f t="shared" si="121"/>
        <v>5.5</v>
      </c>
      <c r="AE111" s="171">
        <f>ROUND(IF('Indicator Data'!K111=0,0,IF('Indicator Data'!K111&gt;AE$3,10,IF('Indicator Data'!K111&lt;AE$4,0,10-(AE$3-'Indicator Data'!K111)/(AE$3-AE$4)*10))),1)</f>
        <v>7.6</v>
      </c>
      <c r="AF111" s="174">
        <f t="shared" si="145"/>
        <v>0.1</v>
      </c>
      <c r="AG111" s="174">
        <f t="shared" si="146"/>
        <v>0.1</v>
      </c>
      <c r="AH111" s="172">
        <f t="shared" si="147"/>
        <v>0</v>
      </c>
      <c r="AI111" s="172">
        <f t="shared" si="148"/>
        <v>0</v>
      </c>
      <c r="AJ111" s="174">
        <f t="shared" si="149"/>
        <v>0</v>
      </c>
      <c r="AK111" s="172">
        <f t="shared" si="150"/>
        <v>8.6</v>
      </c>
      <c r="AL111" s="175">
        <f t="shared" si="151"/>
        <v>0.1</v>
      </c>
      <c r="AM111" s="175">
        <f t="shared" si="152"/>
        <v>7.9</v>
      </c>
      <c r="AN111" s="175">
        <f t="shared" si="153"/>
        <v>0</v>
      </c>
      <c r="AO111" s="175">
        <f t="shared" si="154"/>
        <v>0</v>
      </c>
      <c r="AP111" s="175">
        <f t="shared" si="155"/>
        <v>0</v>
      </c>
      <c r="AQ111" s="174">
        <f t="shared" si="156"/>
        <v>8.1</v>
      </c>
      <c r="AR111" s="174">
        <f>IF('Indicator Data'!L111="No data","x",IF('Indicator Data'!BW111&lt;1000,"x",ROUND((IF('Indicator Data'!L111&gt;AR$3,10,IF('Indicator Data'!L111&lt;AR$4,0,10-(AR$3-'Indicator Data'!L111)/(AR$3-AR$4)*10))),1)))</f>
        <v>7.5</v>
      </c>
      <c r="AS111" s="175">
        <f t="shared" si="157"/>
        <v>7.8</v>
      </c>
      <c r="AT111" s="176">
        <f>IF('Indicator Data'!M111="No data","x",ROUND(IF('Indicator Data'!M111=0,0,IF(LOG('Indicator Data'!M111)&gt;AT$3,10,IF(LOG('Indicator Data'!M111)&lt;AT$4,0,10-(AT$3-LOG('Indicator Data'!M111))/(AT$3-AT$4)*10))),1))</f>
        <v>8.6999999999999993</v>
      </c>
      <c r="AU111" s="246">
        <f>IF(AT111="x","x",'Indicator Data'!M111/HLOOKUP('Indicator Data'!$M$3,'Population Data'!$C$3:$M$194,ROW()-4,FALSE))</f>
        <v>0.51945713713590669</v>
      </c>
      <c r="AV111" s="176">
        <f t="shared" si="158"/>
        <v>5.8</v>
      </c>
      <c r="AW111" s="172">
        <f t="shared" si="122"/>
        <v>7.5</v>
      </c>
      <c r="AX111" s="176">
        <f>IF('Indicator Data'!N111="No data","x",ROUND(IF('Indicator Data'!N111=0,0,IF(LOG('Indicator Data'!N111)&gt;AX$3,10,IF(LOG('Indicator Data'!N111)&lt;AX$4,0,10-(AX$3-LOG('Indicator Data'!N111))/(AX$3-AX$4)*10))),1))</f>
        <v>0</v>
      </c>
      <c r="AY111" s="246">
        <f>IF(AX111="x","x",'Indicator Data'!N111/HLOOKUP('Indicator Data'!$N$3,'Population Data'!$C$3:$M$194,ROW()-4,FALSE))</f>
        <v>0</v>
      </c>
      <c r="AZ111" s="176">
        <f t="shared" si="159"/>
        <v>0</v>
      </c>
      <c r="BA111" s="172">
        <f t="shared" si="123"/>
        <v>0</v>
      </c>
      <c r="BB111" s="176">
        <f>IF('Indicator Data'!O111="No data","x",ROUND(IF('Indicator Data'!O111=0,0,IF(LOG('Indicator Data'!O111)&gt;BB$3,10,IF(LOG('Indicator Data'!O111)&lt;BB$4,0,10-(BB$3-LOG('Indicator Data'!O111))/(BB$3-BB$4)*10))),1))</f>
        <v>8.9</v>
      </c>
      <c r="BC111" s="246">
        <f>IF(BB111="x","x",'Indicator Data'!O111/HLOOKUP('Indicator Data'!$O$3,'Population Data'!$C$3:$M$194,ROW()-4,FALSE))</f>
        <v>9.1516095931722247E-2</v>
      </c>
      <c r="BD111" s="176">
        <f t="shared" si="160"/>
        <v>9.1999999999999993</v>
      </c>
      <c r="BE111" s="172">
        <f t="shared" si="124"/>
        <v>9.1</v>
      </c>
      <c r="BF111" s="176">
        <f>IF('Indicator Data'!P111="No data","x",ROUND(IF('Indicator Data'!P111=0,0,IF(LOG('Indicator Data'!P111)&gt;BF$3,10,IF(LOG('Indicator Data'!P111)&lt;BF$4,0,10-(BF$3-LOG('Indicator Data'!P111))/(BF$3-BF$4)*10))),1))</f>
        <v>0</v>
      </c>
      <c r="BG111" s="246">
        <f>IF(BF111="x","x",'Indicator Data'!P111/HLOOKUP('Indicator Data'!$P$3,'Population Data'!$C$3:$M$194,ROW()-4,FALSE))</f>
        <v>0</v>
      </c>
      <c r="BH111" s="176">
        <f t="shared" si="125"/>
        <v>0</v>
      </c>
      <c r="BI111" s="172">
        <f t="shared" si="126"/>
        <v>0</v>
      </c>
      <c r="BJ111" s="174">
        <f t="shared" si="127"/>
        <v>5.6</v>
      </c>
      <c r="BK111" s="176">
        <f>ROUND(IF('Indicator Data'!Q111=0,0,IF(LOG('Indicator Data'!Q111)&gt;BK$3,10,IF(LOG('Indicator Data'!Q111)&lt;BK$4,0,10-(BK$3-LOG('Indicator Data'!Q111))/(BK$3-BK$4)*10))),1)</f>
        <v>9.1</v>
      </c>
      <c r="BL111" s="224">
        <f>IF(BK111="x","x",'Indicator Data'!Q111/HLOOKUP('Indicator Data'!$Q$3,'Population Data'!$C$3:$M$194,ROW()-4,FALSE))</f>
        <v>0.99999995836072675</v>
      </c>
      <c r="BM111" s="176">
        <f t="shared" si="161"/>
        <v>10</v>
      </c>
      <c r="BN111" s="172">
        <f t="shared" si="162"/>
        <v>9.6</v>
      </c>
      <c r="BO111" s="176">
        <f>ROUND(IF('Indicator Data'!S111=0,0,IF(LOG('Indicator Data'!S111)&gt;BO$3,10,IF(LOG('Indicator Data'!S111)&lt;BO$4,0,10-(BO$3-LOG('Indicator Data'!S111))/(BO$3-BO$4)*10))),1)</f>
        <v>8.1</v>
      </c>
      <c r="BP111" s="246">
        <f>IF(BO111="x","x",'Indicator Data'!S111/HLOOKUP('Indicator Data'!$S$3,'Population Data'!$C$3:$M$194,ROW()-4,FALSE))</f>
        <v>0.18119575417655442</v>
      </c>
      <c r="BQ111" s="176">
        <f t="shared" si="163"/>
        <v>2</v>
      </c>
      <c r="BR111" s="172">
        <f t="shared" si="128"/>
        <v>5.9</v>
      </c>
      <c r="BS111" s="176">
        <f>ROUND(IF('Indicator Data'!T111=0,0,IF(LOG('Indicator Data'!T111)&gt;BS$3,10,IF(LOG('Indicator Data'!T111)&lt;BS$4,0,10-(BS$3-LOG('Indicator Data'!T111))/(BS$3-BS$4)*10))),1)</f>
        <v>9.1</v>
      </c>
      <c r="BT111" s="173">
        <f>IF('Indicator Data'!T111/HLOOKUP('Indicator Data'!$T$3,'Population Data'!$C$3:$M$194,ROW()-4,FALSE)&gt;1,1,'Indicator Data'!T111/HLOOKUP('Indicator Data'!$T$3,'Population Data'!$C$3:$M$194,ROW()-4,FALSE))</f>
        <v>0.99515531219898712</v>
      </c>
      <c r="BU111" s="176">
        <f t="shared" si="164"/>
        <v>10</v>
      </c>
      <c r="BV111" s="172">
        <f t="shared" si="129"/>
        <v>9.6</v>
      </c>
      <c r="BW111" s="176">
        <f>ROUND(IF('Indicator Data'!U111=0,0,IF(LOG('Indicator Data'!U111)&gt;BW$3,10,IF(LOG('Indicator Data'!U111)&lt;BW$4,0,10-(BW$3-LOG('Indicator Data'!U111))/(BW$3-BW$4)*10))),1)</f>
        <v>9</v>
      </c>
      <c r="BX111" s="246">
        <f>IF(BW111="x","x",'Indicator Data'!U111/HLOOKUP('Indicator Data'!$U$3,'Population Data'!$C$3:$M$194,ROW()-4,FALSE))</f>
        <v>0.8881087354656555</v>
      </c>
      <c r="BY111" s="176">
        <f t="shared" si="165"/>
        <v>8.9</v>
      </c>
      <c r="BZ111" s="172">
        <f t="shared" si="130"/>
        <v>9</v>
      </c>
      <c r="CA111" s="174">
        <f t="shared" si="113"/>
        <v>8.9</v>
      </c>
      <c r="CB111" s="176">
        <f>IF('Indicator Data'!BN111="No data","x",ROUND(IF('Indicator Data'!BN111&gt;CB$3,0,IF('Indicator Data'!BN111&lt;CB$4,10,(CB$3-'Indicator Data'!BN111)/(CB$3-CB$4)*10)),1))</f>
        <v>5.5</v>
      </c>
      <c r="CC111" s="176">
        <f>IF('Indicator Data'!BO111="No data","x",ROUND(IF('Indicator Data'!BO111&gt;CC$3,0,IF('Indicator Data'!BO111&lt;CC$4,10,(CC$3-'Indicator Data'!BO111)/(CC$3-CC$4)*10)),1))</f>
        <v>2.7</v>
      </c>
      <c r="CD111" s="176">
        <f>IF('Indicator Data'!AA111="No data","x",ROUND(IF('Indicator Data'!AA111&gt;CD$3,0,IF('Indicator Data'!AA111&lt;CD$4,10,(CD$3-'Indicator Data'!AA111)/(CD$3-CD$4)*10)),1))</f>
        <v>8.3000000000000007</v>
      </c>
      <c r="CE111" s="172">
        <f t="shared" si="166"/>
        <v>5.5</v>
      </c>
      <c r="CF111" s="176">
        <f>IF('Indicator Data'!V111="No data","x",ROUND(IF(LOG('Indicator Data'!V111)&gt;CF$3,10,IF(LOG('Indicator Data'!V111)&lt;CF$4,0,10-(CF$3-LOG('Indicator Data'!V111))/(CF$3-CF$4)*10)),1))</f>
        <v>4.2</v>
      </c>
      <c r="CG111" s="176">
        <f>IF('Indicator Data'!W111="No data","x",ROUND(IF('Indicator Data'!W111&gt;CG$3,10,IF('Indicator Data'!W111&lt;CG$4,0,10-(CG$3-'Indicator Data'!W111)/(CG$3-CG$4)*10)),1))</f>
        <v>9.4</v>
      </c>
      <c r="CH111" s="176">
        <f>IF('Indicator Data'!X111="No data","x",ROUND(IF('Indicator Data'!X111&gt;CH$3,10,IF('Indicator Data'!X111&lt;CH$4,0,10-(CH$3-'Indicator Data'!X111)/(CH$3-CH$4)*10)),1))</f>
        <v>4.5999999999999996</v>
      </c>
      <c r="CI111" s="176">
        <f>IF('Indicator Data'!Y111="No data","x",ROUND(IF('Indicator Data'!Y111&gt;CI$3,10,IF('Indicator Data'!Y111&lt;CI$4,0,10-(CI$3-'Indicator Data'!Y111)/(CI$3-CI$4)*10)),1))</f>
        <v>9.5</v>
      </c>
      <c r="CJ111" s="172">
        <f t="shared" si="131"/>
        <v>6.9</v>
      </c>
      <c r="CK111" s="174">
        <f t="shared" si="132"/>
        <v>6.4</v>
      </c>
      <c r="CL111" s="176">
        <f>IF('Indicator Data'!AD111="No data","x",ROUND(IF('Indicator Data'!AD111&gt;CL$3,10,IF('Indicator Data'!AD111&lt;CL$4,0,10-(CL$3-'Indicator Data'!AD111)/(CL$3-CL$4)*10)),1))</f>
        <v>10</v>
      </c>
      <c r="CM111" s="176">
        <f>IF('Indicator Data'!AE111="No data","x",ROUND(IF('Indicator Data'!AE111&gt;CM$3,10,IF('Indicator Data'!AE111&lt;CM$4,0,10-(CM$3-'Indicator Data'!AE111)/(CM$3-CM$4)*10)),1))</f>
        <v>8.1999999999999993</v>
      </c>
      <c r="CN111" s="172">
        <f t="shared" si="133"/>
        <v>7.7</v>
      </c>
      <c r="CO111" s="176">
        <f>IF('Indicator Data'!Z111="No data","x",ROUND(IF('Indicator Data'!Z111&gt;CO$3,10,IF('Indicator Data'!Z111&lt;CO$4,0,10-(CO$3-'Indicator Data'!Z111)/(CO$3-CO$4)*10)),1))</f>
        <v>1.5</v>
      </c>
      <c r="CP111" s="172">
        <f t="shared" si="134"/>
        <v>4.5</v>
      </c>
      <c r="CQ111" s="246">
        <f>IF('Indicator Data'!AB111="No data","x",'Indicator Data'!AB111/HLOOKUP('Indicator Date'!$AB109,'Population Data'!$C$3:$M$194,ROW()-4,FALSE))</f>
        <v>7.3641921074923237E-5</v>
      </c>
      <c r="CR111" s="176">
        <f t="shared" si="167"/>
        <v>9.3000000000000007</v>
      </c>
      <c r="CS111" s="176">
        <f>IF('Indicator Data'!AC111="No data","x",ROUND(IF('Indicator Data'!AC111&gt;CS$3,0,IF('Indicator Data'!AC111&lt;CS$4,10,(CS$3-'Indicator Data'!AC111)/(CS$3-CS$4)*10)),1))</f>
        <v>2</v>
      </c>
      <c r="CT111" s="172">
        <f t="shared" si="135"/>
        <v>5.7</v>
      </c>
      <c r="CU111" s="174">
        <f t="shared" si="136"/>
        <v>6</v>
      </c>
      <c r="CV111" s="175">
        <f t="shared" si="168"/>
        <v>7</v>
      </c>
      <c r="CW111" s="177">
        <f t="shared" si="169"/>
        <v>4.3</v>
      </c>
      <c r="CX111" s="175">
        <f>ROUND(IF('Indicator Data'!AF111=0,0,IF('Indicator Data'!AF111&gt;CX$3,10,IF('Indicator Data'!AF111&lt;CX$4,0,10-(CX$3-'Indicator Data'!AF111)/(CX$3-CX$4)*10))),1)</f>
        <v>10</v>
      </c>
      <c r="CY111" s="175">
        <f>(ROUND(IF('Indicator Data'!AG111=0,0,IF(LOG('Indicator Data'!AG111)&gt;CY$3,10,IF(LOG('Indicator Data'!AG111)&lt;CY$4,0,10-(CY$3-LOG('Indicator Data'!AG111))/(CY$3-CY$4)*10))),1))</f>
        <v>9.5</v>
      </c>
      <c r="CZ111" s="177">
        <f t="shared" si="137"/>
        <v>9.8000000000000007</v>
      </c>
      <c r="DA111" s="11"/>
      <c r="DB111" s="22"/>
    </row>
    <row r="112" spans="1:106">
      <c r="A112" s="179" t="str">
        <f>'Indicator Data'!A112</f>
        <v>Malta</v>
      </c>
      <c r="B112" s="180" t="str">
        <f>'Indicator Data'!B112</f>
        <v>MLT</v>
      </c>
      <c r="C112" s="178">
        <f>ROUND(IF('Indicator Data'!C112=0,0.1,IF(LOG('Indicator Data'!C112)&gt;C$3,10,IF(LOG('Indicator Data'!C112)&lt;C$4,0,10-(C$3-LOG('Indicator Data'!C112))/(C$3-C$4)*10))),1)</f>
        <v>0.1</v>
      </c>
      <c r="D112" s="171">
        <f>ROUND(IF('Indicator Data'!D112=0,0.1,IF(LOG('Indicator Data'!D112)&gt;D$3,10,IF(LOG('Indicator Data'!D112)&lt;D$4,0,10-(D$3-LOG('Indicator Data'!D112))/(D$3-D$4)*10))),1)</f>
        <v>0.1</v>
      </c>
      <c r="E112" s="172">
        <f t="shared" si="138"/>
        <v>0.1</v>
      </c>
      <c r="F112" s="172">
        <f>(ROUND(IF('Indicator Data'!E112=0,0,IF(LOG('Indicator Data'!E112)&gt;F$3,10,IF(LOG('Indicator Data'!E112)&lt;F$4,0,10-(F$3-LOG('Indicator Data'!E112))/(F$3-F$4)*10))),1))</f>
        <v>0</v>
      </c>
      <c r="G112" s="172">
        <f>ROUND(IF('Indicator Data'!F112=0,0,IF(LOG('Indicator Data'!F112)&gt;G$3,10,IF(LOG('Indicator Data'!F112)&lt;G$4,0,10-(G$3-LOG('Indicator Data'!F112))/(G$3-G$4)*10))),1)</f>
        <v>3.8</v>
      </c>
      <c r="H112" s="171">
        <f>ROUND(IF('Indicator Data'!G112=0,0,IF(LOG('Indicator Data'!G112)&gt;H$3,10,IF(LOG('Indicator Data'!G112)&lt;H$4,0,10-(H$3-LOG('Indicator Data'!G112))/(H$3-H$4)*10))),1)</f>
        <v>0</v>
      </c>
      <c r="I112" s="171">
        <f>ROUND(IF('Indicator Data'!H112=0,0,IF(LOG('Indicator Data'!H112)&gt;I$3,10,IF(LOG('Indicator Data'!H112)&lt;I$4,0,10-(I$3-LOG('Indicator Data'!H112))/(I$3-I$4)*10))),1)</f>
        <v>0</v>
      </c>
      <c r="J112" s="171">
        <f t="shared" si="139"/>
        <v>0</v>
      </c>
      <c r="K112" s="171">
        <f>ROUND(IF('Indicator Data'!I112=0,0,IF(LOG('Indicator Data'!I112)&gt;K$3,10,IF(LOG('Indicator Data'!I112)&lt;K$4,0,10-(K$3-LOG('Indicator Data'!I112))/(K$3-K$4)*10))),1)</f>
        <v>0.1</v>
      </c>
      <c r="L112" s="172">
        <f>ROUND(IF('Indicator Data'!J112=0,0,IF(LOG('Indicator Data'!J112)&gt;L$3,10,IF(LOG('Indicator Data'!J112)&lt;L$4,0,10-(L$3-LOG('Indicator Data'!J112))/(L$3-L$4)*10))),1)</f>
        <v>0</v>
      </c>
      <c r="M112" s="173">
        <f>'Indicator Data'!C112/HLOOKUP('Indicator Data'!$C$3,'Population Data'!$C$3:$M$194,ROW()-4,FALSE)</f>
        <v>0</v>
      </c>
      <c r="N112" s="173">
        <f>'Indicator Data'!D112/HLOOKUP('Indicator Data'!$D$3,'Population Data'!$C$3:$M$194,ROW()-4,FALSE)</f>
        <v>0</v>
      </c>
      <c r="O112" s="245">
        <f>'Indicator Data'!E112/HLOOKUP('Indicator Data'!$E$3,'Population Data'!$C$3:$M$194,ROW()-4,FALSE)</f>
        <v>0</v>
      </c>
      <c r="P112" s="173">
        <f>'Indicator Data'!F112/HLOOKUP('Indicator Data'!$F$3,'Population Data'!$C$3:$M$194,ROW()-4,FALSE)</f>
        <v>1.1484890451071297E-5</v>
      </c>
      <c r="Q112" s="173">
        <f>'Indicator Data'!G112/HLOOKUP('Indicator Data'!$G$3,'Population Data'!$C$3:$M$194,ROW()-4,FALSE)</f>
        <v>0</v>
      </c>
      <c r="R112" s="173">
        <f>'Indicator Data'!H112/HLOOKUP('Indicator Data'!$H$3,'Population Data'!$C$3:$M$194,ROW()-4,FALSE)</f>
        <v>0</v>
      </c>
      <c r="S112" s="173">
        <f>'Indicator Data'!I112/HLOOKUP('Indicator Data'!$I$3,'Population Data'!$C$3:$M$194,ROW()-4,FALSE)</f>
        <v>3.9757238431344132E-5</v>
      </c>
      <c r="T112" s="173">
        <f>'Indicator Data'!J112/HLOOKUP('Indicator Date'!$J110,'Population Data'!$C$3:$M$194,ROW()-4,FALSE)</f>
        <v>0</v>
      </c>
      <c r="U112" s="171">
        <f t="shared" si="140"/>
        <v>0</v>
      </c>
      <c r="V112" s="171">
        <f t="shared" si="141"/>
        <v>0</v>
      </c>
      <c r="W112" s="172">
        <f t="shared" si="142"/>
        <v>0</v>
      </c>
      <c r="X112" s="172">
        <f t="shared" si="118"/>
        <v>0</v>
      </c>
      <c r="Y112" s="172">
        <f t="shared" si="119"/>
        <v>7.4</v>
      </c>
      <c r="Z112" s="171">
        <f t="shared" si="143"/>
        <v>0</v>
      </c>
      <c r="AA112" s="171">
        <f t="shared" si="143"/>
        <v>0</v>
      </c>
      <c r="AB112" s="171">
        <f t="shared" si="144"/>
        <v>0</v>
      </c>
      <c r="AC112" s="172">
        <f t="shared" si="120"/>
        <v>1.2</v>
      </c>
      <c r="AD112" s="172">
        <f t="shared" si="121"/>
        <v>0</v>
      </c>
      <c r="AE112" s="171">
        <f>ROUND(IF('Indicator Data'!K112=0,0,IF('Indicator Data'!K112&gt;AE$3,10,IF('Indicator Data'!K112&lt;AE$4,0,10-(AE$3-'Indicator Data'!K112)/(AE$3-AE$4)*10))),1)</f>
        <v>0</v>
      </c>
      <c r="AF112" s="174">
        <f t="shared" si="145"/>
        <v>0.1</v>
      </c>
      <c r="AG112" s="174">
        <f t="shared" si="146"/>
        <v>0.1</v>
      </c>
      <c r="AH112" s="172">
        <f t="shared" si="147"/>
        <v>0</v>
      </c>
      <c r="AI112" s="172">
        <f t="shared" si="148"/>
        <v>0</v>
      </c>
      <c r="AJ112" s="174">
        <f t="shared" si="149"/>
        <v>0</v>
      </c>
      <c r="AK112" s="172">
        <f t="shared" si="150"/>
        <v>0</v>
      </c>
      <c r="AL112" s="175">
        <f t="shared" si="151"/>
        <v>0.1</v>
      </c>
      <c r="AM112" s="175">
        <f t="shared" si="152"/>
        <v>0</v>
      </c>
      <c r="AN112" s="175">
        <f t="shared" si="153"/>
        <v>5.9</v>
      </c>
      <c r="AO112" s="175">
        <f t="shared" si="154"/>
        <v>0</v>
      </c>
      <c r="AP112" s="175">
        <f t="shared" si="155"/>
        <v>0.7</v>
      </c>
      <c r="AQ112" s="174">
        <f t="shared" si="156"/>
        <v>0</v>
      </c>
      <c r="AR112" s="174" t="str">
        <f>IF('Indicator Data'!L112="No data","x",IF('Indicator Data'!BW112&lt;1000,"x",ROUND((IF('Indicator Data'!L112&gt;AR$3,10,IF('Indicator Data'!L112&lt;AR$4,0,10-(AR$3-'Indicator Data'!L112)/(AR$3-AR$4)*10))),1)))</f>
        <v>x</v>
      </c>
      <c r="AS112" s="175">
        <f t="shared" si="157"/>
        <v>0</v>
      </c>
      <c r="AT112" s="176">
        <f>IF('Indicator Data'!M112="No data","x",ROUND(IF('Indicator Data'!M112=0,0,IF(LOG('Indicator Data'!M112)&gt;AT$3,10,IF(LOG('Indicator Data'!M112)&lt;AT$4,0,10-(AT$3-LOG('Indicator Data'!M112))/(AT$3-AT$4)*10))),1))</f>
        <v>0</v>
      </c>
      <c r="AU112" s="246">
        <f>IF(AT112="x","x",'Indicator Data'!M112/HLOOKUP('Indicator Data'!$M$3,'Population Data'!$C$3:$M$194,ROW()-4,FALSE))</f>
        <v>0</v>
      </c>
      <c r="AV112" s="176">
        <f t="shared" si="158"/>
        <v>0</v>
      </c>
      <c r="AW112" s="172">
        <f t="shared" si="122"/>
        <v>0</v>
      </c>
      <c r="AX112" s="176" t="str">
        <f>IF('Indicator Data'!N112="No data","x",ROUND(IF('Indicator Data'!N112=0,0,IF(LOG('Indicator Data'!N112)&gt;AX$3,10,IF(LOG('Indicator Data'!N112)&lt;AX$4,0,10-(AX$3-LOG('Indicator Data'!N112))/(AX$3-AX$4)*10))),1))</f>
        <v>x</v>
      </c>
      <c r="AY112" s="246" t="str">
        <f>IF(AX112="x","x",'Indicator Data'!N112/HLOOKUP('Indicator Data'!$N$3,'Population Data'!$C$3:$M$194,ROW()-4,FALSE))</f>
        <v>x</v>
      </c>
      <c r="AZ112" s="176" t="str">
        <f t="shared" si="159"/>
        <v>x</v>
      </c>
      <c r="BA112" s="172" t="str">
        <f t="shared" si="123"/>
        <v>x</v>
      </c>
      <c r="BB112" s="176" t="str">
        <f>IF('Indicator Data'!O112="No data","x",ROUND(IF('Indicator Data'!O112=0,0,IF(LOG('Indicator Data'!O112)&gt;BB$3,10,IF(LOG('Indicator Data'!O112)&lt;BB$4,0,10-(BB$3-LOG('Indicator Data'!O112))/(BB$3-BB$4)*10))),1))</f>
        <v>x</v>
      </c>
      <c r="BC112" s="246" t="str">
        <f>IF(BB112="x","x",'Indicator Data'!O112/HLOOKUP('Indicator Data'!$O$3,'Population Data'!$C$3:$M$194,ROW()-4,FALSE))</f>
        <v>x</v>
      </c>
      <c r="BD112" s="176" t="str">
        <f t="shared" si="160"/>
        <v>x</v>
      </c>
      <c r="BE112" s="172" t="str">
        <f t="shared" si="124"/>
        <v>x</v>
      </c>
      <c r="BF112" s="176" t="str">
        <f>IF('Indicator Data'!P112="No data","x",ROUND(IF('Indicator Data'!P112=0,0,IF(LOG('Indicator Data'!P112)&gt;BF$3,10,IF(LOG('Indicator Data'!P112)&lt;BF$4,0,10-(BF$3-LOG('Indicator Data'!P112))/(BF$3-BF$4)*10))),1))</f>
        <v>x</v>
      </c>
      <c r="BG112" s="246" t="str">
        <f>IF(BF112="x","x",'Indicator Data'!P112/HLOOKUP('Indicator Data'!$P$3,'Population Data'!$C$3:$M$194,ROW()-4,FALSE))</f>
        <v>x</v>
      </c>
      <c r="BH112" s="176" t="str">
        <f t="shared" si="125"/>
        <v>x</v>
      </c>
      <c r="BI112" s="172" t="str">
        <f t="shared" si="126"/>
        <v>x</v>
      </c>
      <c r="BJ112" s="174">
        <f t="shared" si="127"/>
        <v>0</v>
      </c>
      <c r="BK112" s="176">
        <f>ROUND(IF('Indicator Data'!Q112=0,0,IF(LOG('Indicator Data'!Q112)&gt;BK$3,10,IF(LOG('Indicator Data'!Q112)&lt;BK$4,0,10-(BK$3-LOG('Indicator Data'!Q112))/(BK$3-BK$4)*10))),1)</f>
        <v>0</v>
      </c>
      <c r="BL112" s="224">
        <f>IF(BK112="x","x",'Indicator Data'!Q112/HLOOKUP('Indicator Data'!$Q$3,'Population Data'!$C$3:$M$194,ROW()-4,FALSE))</f>
        <v>0</v>
      </c>
      <c r="BM112" s="176">
        <f t="shared" si="161"/>
        <v>0</v>
      </c>
      <c r="BN112" s="172">
        <f t="shared" si="162"/>
        <v>0</v>
      </c>
      <c r="BO112" s="176">
        <f>ROUND(IF('Indicator Data'!S112=0,0,IF(LOG('Indicator Data'!S112)&gt;BO$3,10,IF(LOG('Indicator Data'!S112)&lt;BO$4,0,10-(BO$3-LOG('Indicator Data'!S112))/(BO$3-BO$4)*10))),1)</f>
        <v>0</v>
      </c>
      <c r="BP112" s="246">
        <f>IF(BO112="x","x",'Indicator Data'!S112/HLOOKUP('Indicator Data'!$S$3,'Population Data'!$C$3:$M$194,ROW()-4,FALSE))</f>
        <v>0</v>
      </c>
      <c r="BQ112" s="176">
        <f t="shared" si="163"/>
        <v>0</v>
      </c>
      <c r="BR112" s="172">
        <f t="shared" si="128"/>
        <v>0</v>
      </c>
      <c r="BS112" s="176">
        <f>ROUND(IF('Indicator Data'!T112=0,0,IF(LOG('Indicator Data'!T112)&gt;BS$3,10,IF(LOG('Indicator Data'!T112)&lt;BS$4,0,10-(BS$3-LOG('Indicator Data'!T112))/(BS$3-BS$4)*10))),1)</f>
        <v>6.6</v>
      </c>
      <c r="BT112" s="173">
        <f>IF('Indicator Data'!T112/HLOOKUP('Indicator Data'!$T$3,'Population Data'!$C$3:$M$194,ROW()-4,FALSE)&gt;1,1,'Indicator Data'!T112/HLOOKUP('Indicator Data'!$T$3,'Population Data'!$C$3:$M$194,ROW()-4,FALSE))</f>
        <v>0.78928735281514328</v>
      </c>
      <c r="BU112" s="176">
        <f t="shared" si="164"/>
        <v>7.9</v>
      </c>
      <c r="BV112" s="172">
        <f t="shared" si="129"/>
        <v>7.3</v>
      </c>
      <c r="BW112" s="176">
        <f>ROUND(IF('Indicator Data'!U112=0,0,IF(LOG('Indicator Data'!U112)&gt;BW$3,10,IF(LOG('Indicator Data'!U112)&lt;BW$4,0,10-(BW$3-LOG('Indicator Data'!U112))/(BW$3-BW$4)*10))),1)</f>
        <v>4.3</v>
      </c>
      <c r="BX112" s="246">
        <f>IF(BW112="x","x",'Indicator Data'!U112/HLOOKUP('Indicator Data'!$U$3,'Population Data'!$C$3:$M$194,ROW()-4,FALSE))</f>
        <v>1.8938174864110185E-2</v>
      </c>
      <c r="BY112" s="176">
        <f t="shared" si="165"/>
        <v>0.2</v>
      </c>
      <c r="BZ112" s="172">
        <f t="shared" si="130"/>
        <v>2.5</v>
      </c>
      <c r="CA112" s="174">
        <f t="shared" si="113"/>
        <v>3.1</v>
      </c>
      <c r="CB112" s="176">
        <f>IF('Indicator Data'!BN112="No data","x",ROUND(IF('Indicator Data'!BN112&gt;CB$3,0,IF('Indicator Data'!BN112&lt;CB$4,10,(CB$3-'Indicator Data'!BN112)/(CB$3-CB$4)*10)),1))</f>
        <v>0</v>
      </c>
      <c r="CC112" s="176">
        <f>IF('Indicator Data'!BO112="No data","x",ROUND(IF('Indicator Data'!BO112&gt;CC$3,0,IF('Indicator Data'!BO112&lt;CC$4,10,(CC$3-'Indicator Data'!BO112)/(CC$3-CC$4)*10)),1))</f>
        <v>0</v>
      </c>
      <c r="CD112" s="176" t="str">
        <f>IF('Indicator Data'!AA112="No data","x",ROUND(IF('Indicator Data'!AA112&gt;CD$3,0,IF('Indicator Data'!AA112&lt;CD$4,10,(CD$3-'Indicator Data'!AA112)/(CD$3-CD$4)*10)),1))</f>
        <v>x</v>
      </c>
      <c r="CE112" s="172">
        <f t="shared" si="166"/>
        <v>0</v>
      </c>
      <c r="CF112" s="176">
        <f>IF('Indicator Data'!V112="No data","x",ROUND(IF(LOG('Indicator Data'!V112)&gt;CF$3,10,IF(LOG('Indicator Data'!V112)&lt;CF$4,0,10-(CF$3-LOG('Indicator Data'!V112))/(CF$3-CF$4)*10)),1))</f>
        <v>10</v>
      </c>
      <c r="CG112" s="176">
        <f>IF('Indicator Data'!W112="No data","x",ROUND(IF('Indicator Data'!W112&gt;CG$3,10,IF('Indicator Data'!W112&lt;CG$4,0,10-(CG$3-'Indicator Data'!W112)/(CG$3-CG$4)*10)),1))</f>
        <v>8.3000000000000007</v>
      </c>
      <c r="CH112" s="176">
        <f>IF('Indicator Data'!X112="No data","x",ROUND(IF('Indicator Data'!X112&gt;CH$3,10,IF('Indicator Data'!X112&lt;CH$4,0,10-(CH$3-'Indicator Data'!X112)/(CH$3-CH$4)*10)),1))</f>
        <v>9.5</v>
      </c>
      <c r="CI112" s="176">
        <f>IF('Indicator Data'!Y112="No data","x",ROUND(IF('Indicator Data'!Y112&gt;CI$3,10,IF('Indicator Data'!Y112&lt;CI$4,0,10-(CI$3-'Indicator Data'!Y112)/(CI$3-CI$4)*10)),1))</f>
        <v>2.1</v>
      </c>
      <c r="CJ112" s="172">
        <f t="shared" si="131"/>
        <v>7.5</v>
      </c>
      <c r="CK112" s="174">
        <f t="shared" si="132"/>
        <v>5</v>
      </c>
      <c r="CL112" s="176">
        <f>IF('Indicator Data'!AD112="No data","x",ROUND(IF('Indicator Data'!AD112&gt;CL$3,10,IF('Indicator Data'!AD112&lt;CL$4,0,10-(CL$3-'Indicator Data'!AD112)/(CL$3-CL$4)*10)),1))</f>
        <v>0</v>
      </c>
      <c r="CM112" s="176">
        <f>IF('Indicator Data'!AE112="No data","x",ROUND(IF('Indicator Data'!AE112&gt;CM$3,10,IF('Indicator Data'!AE112&lt;CM$4,0,10-(CM$3-'Indicator Data'!AE112)/(CM$3-CM$4)*10)),1))</f>
        <v>0</v>
      </c>
      <c r="CN112" s="172">
        <f t="shared" si="133"/>
        <v>5</v>
      </c>
      <c r="CO112" s="176">
        <f>IF('Indicator Data'!Z112="No data","x",ROUND(IF('Indicator Data'!Z112&gt;CO$3,10,IF('Indicator Data'!Z112&lt;CO$4,0,10-(CO$3-'Indicator Data'!Z112)/(CO$3-CO$4)*10)),1))</f>
        <v>0</v>
      </c>
      <c r="CP112" s="172">
        <f t="shared" si="134"/>
        <v>0</v>
      </c>
      <c r="CQ112" s="246">
        <f>IF('Indicator Data'!AB112="No data","x",'Indicator Data'!AB112/HLOOKUP('Indicator Date'!$AB110,'Population Data'!$C$3:$M$194,ROW()-4,FALSE))</f>
        <v>8.3403514339301768E-5</v>
      </c>
      <c r="CR112" s="176">
        <f t="shared" si="167"/>
        <v>9.1999999999999993</v>
      </c>
      <c r="CS112" s="176">
        <f>IF('Indicator Data'!AC112="No data","x",ROUND(IF('Indicator Data'!AC112&gt;CS$3,0,IF('Indicator Data'!AC112&lt;CS$4,10,(CS$3-'Indicator Data'!AC112)/(CS$3-CS$4)*10)),1))</f>
        <v>2</v>
      </c>
      <c r="CT112" s="172">
        <f t="shared" si="135"/>
        <v>5.6</v>
      </c>
      <c r="CU112" s="174">
        <f t="shared" si="136"/>
        <v>3.5</v>
      </c>
      <c r="CV112" s="175">
        <f t="shared" si="168"/>
        <v>3.1</v>
      </c>
      <c r="CW112" s="177">
        <f t="shared" si="169"/>
        <v>1.7</v>
      </c>
      <c r="CX112" s="175">
        <f>ROUND(IF('Indicator Data'!AF112=0,0,IF('Indicator Data'!AF112&gt;CX$3,10,IF('Indicator Data'!AF112&lt;CX$4,0,10-(CX$3-'Indicator Data'!AF112)/(CX$3-CX$4)*10))),1)</f>
        <v>0</v>
      </c>
      <c r="CY112" s="175">
        <f>(ROUND(IF('Indicator Data'!AG112=0,0,IF(LOG('Indicator Data'!AG112)&gt;CY$3,10,IF(LOG('Indicator Data'!AG112)&lt;CY$4,0,10-(CY$3-LOG('Indicator Data'!AG112))/(CY$3-CY$4)*10))),1))</f>
        <v>0</v>
      </c>
      <c r="CZ112" s="177">
        <f t="shared" si="137"/>
        <v>0</v>
      </c>
      <c r="DA112" s="11"/>
      <c r="DB112" s="22"/>
    </row>
    <row r="113" spans="1:106">
      <c r="A113" s="179" t="str">
        <f>'Indicator Data'!A113</f>
        <v>Marshall Islands</v>
      </c>
      <c r="B113" s="180" t="str">
        <f>'Indicator Data'!B113</f>
        <v>MHL</v>
      </c>
      <c r="C113" s="178">
        <f>ROUND(IF('Indicator Data'!C113=0,0.1,IF(LOG('Indicator Data'!C113)&gt;C$3,10,IF(LOG('Indicator Data'!C113)&lt;C$4,0,10-(C$3-LOG('Indicator Data'!C113))/(C$3-C$4)*10))),1)</f>
        <v>0.1</v>
      </c>
      <c r="D113" s="171">
        <f>ROUND(IF('Indicator Data'!D113=0,0.1,IF(LOG('Indicator Data'!D113)&gt;D$3,10,IF(LOG('Indicator Data'!D113)&lt;D$4,0,10-(D$3-LOG('Indicator Data'!D113))/(D$3-D$4)*10))),1)</f>
        <v>0.1</v>
      </c>
      <c r="E113" s="172">
        <f t="shared" si="138"/>
        <v>0.1</v>
      </c>
      <c r="F113" s="172">
        <f>(ROUND(IF('Indicator Data'!E113=0,0,IF(LOG('Indicator Data'!E113)&gt;F$3,10,IF(LOG('Indicator Data'!E113)&lt;F$4,0,10-(F$3-LOG('Indicator Data'!E113))/(F$3-F$4)*10))),1))</f>
        <v>0</v>
      </c>
      <c r="G113" s="172">
        <f>ROUND(IF('Indicator Data'!F113=0,0,IF(LOG('Indicator Data'!F113)&gt;G$3,10,IF(LOG('Indicator Data'!F113)&lt;G$4,0,10-(G$3-LOG('Indicator Data'!F113))/(G$3-G$4)*10))),1)</f>
        <v>2.6</v>
      </c>
      <c r="H113" s="171">
        <f>ROUND(IF('Indicator Data'!G113=0,0,IF(LOG('Indicator Data'!G113)&gt;H$3,10,IF(LOG('Indicator Data'!G113)&lt;H$4,0,10-(H$3-LOG('Indicator Data'!G113))/(H$3-H$4)*10))),1)</f>
        <v>1.8</v>
      </c>
      <c r="I113" s="171">
        <f>ROUND(IF('Indicator Data'!H113=0,0,IF(LOG('Indicator Data'!H113)&gt;I$3,10,IF(LOG('Indicator Data'!H113)&lt;I$4,0,10-(I$3-LOG('Indicator Data'!H113))/(I$3-I$4)*10))),1)</f>
        <v>3.7</v>
      </c>
      <c r="J113" s="171">
        <f t="shared" si="139"/>
        <v>2.8</v>
      </c>
      <c r="K113" s="171">
        <f>ROUND(IF('Indicator Data'!I113=0,0,IF(LOG('Indicator Data'!I113)&gt;K$3,10,IF(LOG('Indicator Data'!I113)&lt;K$4,0,10-(K$3-LOG('Indicator Data'!I113))/(K$3-K$4)*10))),1)</f>
        <v>5.0999999999999996</v>
      </c>
      <c r="L113" s="172">
        <f>ROUND(IF('Indicator Data'!J113=0,0,IF(LOG('Indicator Data'!J113)&gt;L$3,10,IF(LOG('Indicator Data'!J113)&lt;L$4,0,10-(L$3-LOG('Indicator Data'!J113))/(L$3-L$4)*10))),1)</f>
        <v>4.9000000000000004</v>
      </c>
      <c r="M113" s="173">
        <f>'Indicator Data'!C113/HLOOKUP('Indicator Data'!$C$3,'Population Data'!$C$3:$M$194,ROW()-4,FALSE)</f>
        <v>0</v>
      </c>
      <c r="N113" s="173">
        <f>'Indicator Data'!D113/HLOOKUP('Indicator Data'!$D$3,'Population Data'!$C$3:$M$194,ROW()-4,FALSE)</f>
        <v>0</v>
      </c>
      <c r="O113" s="245">
        <f>'Indicator Data'!E113/HLOOKUP('Indicator Data'!$E$3,'Population Data'!$C$3:$M$194,ROW()-4,FALSE)</f>
        <v>0</v>
      </c>
      <c r="P113" s="173">
        <f>'Indicator Data'!F113/HLOOKUP('Indicator Data'!$F$3,'Population Data'!$C$3:$M$194,ROW()-4,FALSE)</f>
        <v>4.4135328987838386E-5</v>
      </c>
      <c r="Q113" s="173">
        <f>'Indicator Data'!G113/HLOOKUP('Indicator Data'!$G$3,'Population Data'!$C$3:$M$194,ROW()-4,FALSE)</f>
        <v>7.6071569552247876E-3</v>
      </c>
      <c r="R113" s="173">
        <f>'Indicator Data'!H113/HLOOKUP('Indicator Data'!$H$3,'Population Data'!$C$3:$M$194,ROW()-4,FALSE)</f>
        <v>5.5835516571113271E-4</v>
      </c>
      <c r="S113" s="173">
        <f>'Indicator Data'!I113/HLOOKUP('Indicator Data'!$I$3,'Population Data'!$C$3:$M$194,ROW()-4,FALSE)</f>
        <v>7.7588748268596019E-2</v>
      </c>
      <c r="T113" s="173">
        <f>'Indicator Data'!J113/HLOOKUP('Indicator Date'!$J111,'Population Data'!$C$3:$M$194,ROW()-4,FALSE)</f>
        <v>2.1464105255547861E-2</v>
      </c>
      <c r="U113" s="171">
        <f t="shared" si="140"/>
        <v>0</v>
      </c>
      <c r="V113" s="171">
        <f t="shared" si="141"/>
        <v>0</v>
      </c>
      <c r="W113" s="172">
        <f t="shared" si="142"/>
        <v>0</v>
      </c>
      <c r="X113" s="172">
        <f t="shared" si="118"/>
        <v>0</v>
      </c>
      <c r="Y113" s="172">
        <f t="shared" si="119"/>
        <v>8.9</v>
      </c>
      <c r="Z113" s="171">
        <f t="shared" si="143"/>
        <v>0.8</v>
      </c>
      <c r="AA113" s="171">
        <f t="shared" si="143"/>
        <v>0.3</v>
      </c>
      <c r="AB113" s="171">
        <f t="shared" si="144"/>
        <v>0.6</v>
      </c>
      <c r="AC113" s="172">
        <f t="shared" si="120"/>
        <v>10</v>
      </c>
      <c r="AD113" s="172">
        <f t="shared" si="121"/>
        <v>7.2</v>
      </c>
      <c r="AE113" s="171">
        <f>ROUND(IF('Indicator Data'!K113=0,0,IF('Indicator Data'!K113&gt;AE$3,10,IF('Indicator Data'!K113&lt;AE$4,0,10-(AE$3-'Indicator Data'!K113)/(AE$3-AE$4)*10))),1)</f>
        <v>2.9</v>
      </c>
      <c r="AF113" s="174">
        <f t="shared" si="145"/>
        <v>0.1</v>
      </c>
      <c r="AG113" s="174">
        <f t="shared" si="146"/>
        <v>0.1</v>
      </c>
      <c r="AH113" s="172">
        <f t="shared" si="147"/>
        <v>1.3</v>
      </c>
      <c r="AI113" s="172">
        <f t="shared" si="148"/>
        <v>2</v>
      </c>
      <c r="AJ113" s="174">
        <f t="shared" si="149"/>
        <v>1.7</v>
      </c>
      <c r="AK113" s="172">
        <f t="shared" si="150"/>
        <v>6.2</v>
      </c>
      <c r="AL113" s="175">
        <f t="shared" si="151"/>
        <v>0.1</v>
      </c>
      <c r="AM113" s="175">
        <f t="shared" si="152"/>
        <v>0</v>
      </c>
      <c r="AN113" s="175">
        <f t="shared" si="153"/>
        <v>6.8</v>
      </c>
      <c r="AO113" s="175">
        <f t="shared" si="154"/>
        <v>1.8</v>
      </c>
      <c r="AP113" s="175">
        <f t="shared" si="155"/>
        <v>8.5</v>
      </c>
      <c r="AQ113" s="174">
        <f t="shared" si="156"/>
        <v>4.5999999999999996</v>
      </c>
      <c r="AR113" s="174" t="str">
        <f>IF('Indicator Data'!L113="No data","x",IF('Indicator Data'!BW113&lt;1000,"x",ROUND((IF('Indicator Data'!L113&gt;AR$3,10,IF('Indicator Data'!L113&lt;AR$4,0,10-(AR$3-'Indicator Data'!L113)/(AR$3-AR$4)*10))),1)))</f>
        <v>x</v>
      </c>
      <c r="AS113" s="175">
        <f t="shared" si="157"/>
        <v>4.5999999999999996</v>
      </c>
      <c r="AT113" s="176" t="str">
        <f>IF('Indicator Data'!M113="No data","x",ROUND(IF('Indicator Data'!M113=0,0,IF(LOG('Indicator Data'!M113)&gt;AT$3,10,IF(LOG('Indicator Data'!M113)&lt;AT$4,0,10-(AT$3-LOG('Indicator Data'!M113))/(AT$3-AT$4)*10))),1))</f>
        <v>x</v>
      </c>
      <c r="AU113" s="246" t="str">
        <f>IF(AT113="x","x",'Indicator Data'!M113/HLOOKUP('Indicator Data'!$M$3,'Population Data'!$C$3:$M$194,ROW()-4,FALSE))</f>
        <v>x</v>
      </c>
      <c r="AV113" s="176" t="str">
        <f t="shared" si="158"/>
        <v>x</v>
      </c>
      <c r="AW113" s="172" t="str">
        <f t="shared" si="122"/>
        <v>x</v>
      </c>
      <c r="AX113" s="176" t="str">
        <f>IF('Indicator Data'!N113="No data","x",ROUND(IF('Indicator Data'!N113=0,0,IF(LOG('Indicator Data'!N113)&gt;AX$3,10,IF(LOG('Indicator Data'!N113)&lt;AX$4,0,10-(AX$3-LOG('Indicator Data'!N113))/(AX$3-AX$4)*10))),1))</f>
        <v>x</v>
      </c>
      <c r="AY113" s="246" t="str">
        <f>IF(AX113="x","x",'Indicator Data'!N113/HLOOKUP('Indicator Data'!$N$3,'Population Data'!$C$3:$M$194,ROW()-4,FALSE))</f>
        <v>x</v>
      </c>
      <c r="AZ113" s="176" t="str">
        <f t="shared" si="159"/>
        <v>x</v>
      </c>
      <c r="BA113" s="172" t="str">
        <f t="shared" si="123"/>
        <v>x</v>
      </c>
      <c r="BB113" s="176" t="str">
        <f>IF('Indicator Data'!O113="No data","x",ROUND(IF('Indicator Data'!O113=0,0,IF(LOG('Indicator Data'!O113)&gt;BB$3,10,IF(LOG('Indicator Data'!O113)&lt;BB$4,0,10-(BB$3-LOG('Indicator Data'!O113))/(BB$3-BB$4)*10))),1))</f>
        <v>x</v>
      </c>
      <c r="BC113" s="246" t="str">
        <f>IF(BB113="x","x",'Indicator Data'!O113/HLOOKUP('Indicator Data'!$O$3,'Population Data'!$C$3:$M$194,ROW()-4,FALSE))</f>
        <v>x</v>
      </c>
      <c r="BD113" s="176" t="str">
        <f t="shared" si="160"/>
        <v>x</v>
      </c>
      <c r="BE113" s="172" t="str">
        <f t="shared" si="124"/>
        <v>x</v>
      </c>
      <c r="BF113" s="176" t="str">
        <f>IF('Indicator Data'!P113="No data","x",ROUND(IF('Indicator Data'!P113=0,0,IF(LOG('Indicator Data'!P113)&gt;BF$3,10,IF(LOG('Indicator Data'!P113)&lt;BF$4,0,10-(BF$3-LOG('Indicator Data'!P113))/(BF$3-BF$4)*10))),1))</f>
        <v>x</v>
      </c>
      <c r="BG113" s="246" t="str">
        <f>IF(BF113="x","x",'Indicator Data'!P113/HLOOKUP('Indicator Data'!$P$3,'Population Data'!$C$3:$M$194,ROW()-4,FALSE))</f>
        <v>x</v>
      </c>
      <c r="BH113" s="176" t="str">
        <f t="shared" si="125"/>
        <v>x</v>
      </c>
      <c r="BI113" s="172" t="str">
        <f t="shared" si="126"/>
        <v>x</v>
      </c>
      <c r="BJ113" s="174" t="str">
        <f t="shared" si="127"/>
        <v>x</v>
      </c>
      <c r="BK113" s="176">
        <f>ROUND(IF('Indicator Data'!Q113=0,0,IF(LOG('Indicator Data'!Q113)&gt;BK$3,10,IF(LOG('Indicator Data'!Q113)&lt;BK$4,0,10-(BK$3-LOG('Indicator Data'!Q113))/(BK$3-BK$4)*10))),1)</f>
        <v>0</v>
      </c>
      <c r="BL113" s="224">
        <f>IF(BK113="x","x",'Indicator Data'!Q113/HLOOKUP('Indicator Data'!$Q$3,'Population Data'!$C$3:$M$194,ROW()-4,FALSE))</f>
        <v>0</v>
      </c>
      <c r="BM113" s="176">
        <f t="shared" si="161"/>
        <v>0</v>
      </c>
      <c r="BN113" s="172">
        <f t="shared" si="162"/>
        <v>0</v>
      </c>
      <c r="BO113" s="176">
        <f>ROUND(IF('Indicator Data'!S113=0,0,IF(LOG('Indicator Data'!S113)&gt;BO$3,10,IF(LOG('Indicator Data'!S113)&lt;BO$4,0,10-(BO$3-LOG('Indicator Data'!S113))/(BO$3-BO$4)*10))),1)</f>
        <v>0</v>
      </c>
      <c r="BP113" s="246">
        <f>IF(BO113="x","x",'Indicator Data'!S113/HLOOKUP('Indicator Data'!$S$3,'Population Data'!$C$3:$M$194,ROW()-4,FALSE))</f>
        <v>0</v>
      </c>
      <c r="BQ113" s="176">
        <f t="shared" si="163"/>
        <v>0</v>
      </c>
      <c r="BR113" s="172">
        <f t="shared" si="128"/>
        <v>0</v>
      </c>
      <c r="BS113" s="176">
        <f>ROUND(IF('Indicator Data'!T113=0,0,IF(LOG('Indicator Data'!T113)&gt;BS$3,10,IF(LOG('Indicator Data'!T113)&lt;BS$4,0,10-(BS$3-LOG('Indicator Data'!T113))/(BS$3-BS$4)*10))),1)</f>
        <v>3.2</v>
      </c>
      <c r="BT113" s="173">
        <f>IF('Indicator Data'!T113/HLOOKUP('Indicator Data'!$T$3,'Population Data'!$C$3:$M$194,ROW()-4,FALSE)&gt;1,1,'Indicator Data'!T113/HLOOKUP('Indicator Data'!$T$3,'Population Data'!$C$3:$M$194,ROW()-4,FALSE))</f>
        <v>3.8864539741247199E-2</v>
      </c>
      <c r="BU113" s="176">
        <f t="shared" si="164"/>
        <v>0.4</v>
      </c>
      <c r="BV113" s="172">
        <f t="shared" si="129"/>
        <v>1.9</v>
      </c>
      <c r="BW113" s="176">
        <f>ROUND(IF('Indicator Data'!U113=0,0,IF(LOG('Indicator Data'!U113)&gt;BW$3,10,IF(LOG('Indicator Data'!U113)&lt;BW$4,0,10-(BW$3-LOG('Indicator Data'!U113))/(BW$3-BW$4)*10))),1)</f>
        <v>3.1</v>
      </c>
      <c r="BX113" s="246">
        <f>IF(BW113="x","x",'Indicator Data'!U113/HLOOKUP('Indicator Data'!$U$3,'Population Data'!$C$3:$M$194,ROW()-4,FALSE))</f>
        <v>3.6279696916811564E-2</v>
      </c>
      <c r="BY113" s="176">
        <f t="shared" si="165"/>
        <v>0.4</v>
      </c>
      <c r="BZ113" s="172">
        <f t="shared" si="130"/>
        <v>1.8</v>
      </c>
      <c r="CA113" s="174">
        <f t="shared" si="113"/>
        <v>1</v>
      </c>
      <c r="CB113" s="176">
        <f>IF('Indicator Data'!BN113="No data","x",ROUND(IF('Indicator Data'!BN113&gt;CB$3,0,IF('Indicator Data'!BN113&lt;CB$4,10,(CB$3-'Indicator Data'!BN113)/(CB$3-CB$4)*10)),1))</f>
        <v>2.1</v>
      </c>
      <c r="CC113" s="176">
        <f>IF('Indicator Data'!BO113="No data","x",ROUND(IF('Indicator Data'!BO113&gt;CC$3,0,IF('Indicator Data'!BO113&lt;CC$4,10,(CC$3-'Indicator Data'!BO113)/(CC$3-CC$4)*10)),1))</f>
        <v>2.5</v>
      </c>
      <c r="CD113" s="176">
        <f>IF('Indicator Data'!AA113="No data","x",ROUND(IF('Indicator Data'!AA113&gt;CD$3,0,IF('Indicator Data'!AA113&lt;CD$4,10,(CD$3-'Indicator Data'!AA113)/(CD$3-CD$4)*10)),1))</f>
        <v>1.5</v>
      </c>
      <c r="CE113" s="172">
        <f t="shared" si="166"/>
        <v>2</v>
      </c>
      <c r="CF113" s="176">
        <f>IF('Indicator Data'!V113="No data","x",ROUND(IF(LOG('Indicator Data'!V113)&gt;CF$3,10,IF(LOG('Indicator Data'!V113)&lt;CF$4,0,10-(CF$3-LOG('Indicator Data'!V113))/(CF$3-CF$4)*10)),1))</f>
        <v>7.9</v>
      </c>
      <c r="CG113" s="176">
        <f>IF('Indicator Data'!W113="No data","x",ROUND(IF('Indicator Data'!W113&gt;CG$3,10,IF('Indicator Data'!W113&lt;CG$4,0,10-(CG$3-'Indicator Data'!W113)/(CG$3-CG$4)*10)),1))</f>
        <v>2.9</v>
      </c>
      <c r="CH113" s="176">
        <f>IF('Indicator Data'!X113="No data","x",ROUND(IF('Indicator Data'!X113&gt;CH$3,10,IF('Indicator Data'!X113&lt;CH$4,0,10-(CH$3-'Indicator Data'!X113)/(CH$3-CH$4)*10)),1))</f>
        <v>7.9</v>
      </c>
      <c r="CI113" s="176" t="str">
        <f>IF('Indicator Data'!Y113="No data","x",ROUND(IF('Indicator Data'!Y113&gt;CI$3,10,IF('Indicator Data'!Y113&lt;CI$4,0,10-(CI$3-'Indicator Data'!Y113)/(CI$3-CI$4)*10)),1))</f>
        <v>x</v>
      </c>
      <c r="CJ113" s="172">
        <f t="shared" si="131"/>
        <v>6.2</v>
      </c>
      <c r="CK113" s="174">
        <f t="shared" si="132"/>
        <v>4.8</v>
      </c>
      <c r="CL113" s="176">
        <f>IF('Indicator Data'!AD113="No data","x",ROUND(IF('Indicator Data'!AD113&gt;CL$3,10,IF('Indicator Data'!AD113&lt;CL$4,0,10-(CL$3-'Indicator Data'!AD113)/(CL$3-CL$4)*10)),1))</f>
        <v>0.3</v>
      </c>
      <c r="CM113" s="176">
        <f>IF('Indicator Data'!AE113="No data","x",ROUND(IF('Indicator Data'!AE113&gt;CM$3,10,IF('Indicator Data'!AE113&lt;CM$4,0,10-(CM$3-'Indicator Data'!AE113)/(CM$3-CM$4)*10)),1))</f>
        <v>3.8</v>
      </c>
      <c r="CN113" s="172">
        <f t="shared" si="133"/>
        <v>4.5999999999999996</v>
      </c>
      <c r="CO113" s="176">
        <f>IF('Indicator Data'!Z113="No data","x",ROUND(IF('Indicator Data'!Z113&gt;CO$3,10,IF('Indicator Data'!Z113&lt;CO$4,0,10-(CO$3-'Indicator Data'!Z113)/(CO$3-CO$4)*10)),1))</f>
        <v>2.9</v>
      </c>
      <c r="CP113" s="172">
        <f t="shared" si="134"/>
        <v>2.2999999999999998</v>
      </c>
      <c r="CQ113" s="246">
        <f>IF('Indicator Data'!AB113="No data","x",'Indicator Data'!AB113/HLOOKUP('Indicator Date'!$AB111,'Population Data'!$C$3:$M$194,ROW()-4,FALSE))</f>
        <v>1.9833792816200241E-5</v>
      </c>
      <c r="CR113" s="176">
        <f t="shared" si="167"/>
        <v>9.8000000000000007</v>
      </c>
      <c r="CS113" s="176">
        <f>IF('Indicator Data'!AC113="No data","x",ROUND(IF('Indicator Data'!AC113&gt;CS$3,0,IF('Indicator Data'!AC113&lt;CS$4,10,(CS$3-'Indicator Data'!AC113)/(CS$3-CS$4)*10)),1))</f>
        <v>6</v>
      </c>
      <c r="CT113" s="172">
        <f t="shared" si="135"/>
        <v>7.9</v>
      </c>
      <c r="CU113" s="174">
        <f t="shared" si="136"/>
        <v>4.9000000000000004</v>
      </c>
      <c r="CV113" s="175">
        <f t="shared" si="168"/>
        <v>3.8</v>
      </c>
      <c r="CW113" s="177">
        <f t="shared" si="169"/>
        <v>4.4000000000000004</v>
      </c>
      <c r="CX113" s="175">
        <f>ROUND(IF('Indicator Data'!AF113=0,0,IF('Indicator Data'!AF113&gt;CX$3,10,IF('Indicator Data'!AF113&lt;CX$4,0,10-(CX$3-'Indicator Data'!AF113)/(CX$3-CX$4)*10))),1)</f>
        <v>0</v>
      </c>
      <c r="CY113" s="175">
        <f>(ROUND(IF('Indicator Data'!AG113=0,0,IF(LOG('Indicator Data'!AG113)&gt;CY$3,10,IF(LOG('Indicator Data'!AG113)&lt;CY$4,0,10-(CY$3-LOG('Indicator Data'!AG113))/(CY$3-CY$4)*10))),1))</f>
        <v>0</v>
      </c>
      <c r="CZ113" s="177">
        <f t="shared" si="137"/>
        <v>0</v>
      </c>
      <c r="DA113" s="11"/>
      <c r="DB113" s="22"/>
    </row>
    <row r="114" spans="1:106">
      <c r="A114" s="179" t="str">
        <f>'Indicator Data'!A114</f>
        <v>Mauritania</v>
      </c>
      <c r="B114" s="180" t="str">
        <f>'Indicator Data'!B114</f>
        <v>MRT</v>
      </c>
      <c r="C114" s="178">
        <f>ROUND(IF('Indicator Data'!C114=0,0.1,IF(LOG('Indicator Data'!C114)&gt;C$3,10,IF(LOG('Indicator Data'!C114)&lt;C$4,0,10-(C$3-LOG('Indicator Data'!C114))/(C$3-C$4)*10))),1)</f>
        <v>1</v>
      </c>
      <c r="D114" s="171">
        <f>ROUND(IF('Indicator Data'!D114=0,0.1,IF(LOG('Indicator Data'!D114)&gt;D$3,10,IF(LOG('Indicator Data'!D114)&lt;D$4,0,10-(D$3-LOG('Indicator Data'!D114))/(D$3-D$4)*10))),1)</f>
        <v>0.1</v>
      </c>
      <c r="E114" s="172">
        <f t="shared" si="138"/>
        <v>0.6</v>
      </c>
      <c r="F114" s="172">
        <f>(ROUND(IF('Indicator Data'!E114=0,0,IF(LOG('Indicator Data'!E114)&gt;F$3,10,IF(LOG('Indicator Data'!E114)&lt;F$4,0,10-(F$3-LOG('Indicator Data'!E114))/(F$3-F$4)*10))),1))</f>
        <v>5.4</v>
      </c>
      <c r="G114" s="172">
        <f>ROUND(IF('Indicator Data'!F114=0,0,IF(LOG('Indicator Data'!F114)&gt;G$3,10,IF(LOG('Indicator Data'!F114)&lt;G$4,0,10-(G$3-LOG('Indicator Data'!F114))/(G$3-G$4)*10))),1)</f>
        <v>0.7</v>
      </c>
      <c r="H114" s="171">
        <f>ROUND(IF('Indicator Data'!G114=0,0,IF(LOG('Indicator Data'!G114)&gt;H$3,10,IF(LOG('Indicator Data'!G114)&lt;H$4,0,10-(H$3-LOG('Indicator Data'!G114))/(H$3-H$4)*10))),1)</f>
        <v>0</v>
      </c>
      <c r="I114" s="171">
        <f>ROUND(IF('Indicator Data'!H114=0,0,IF(LOG('Indicator Data'!H114)&gt;I$3,10,IF(LOG('Indicator Data'!H114)&lt;I$4,0,10-(I$3-LOG('Indicator Data'!H114))/(I$3-I$4)*10))),1)</f>
        <v>0</v>
      </c>
      <c r="J114" s="171">
        <f t="shared" si="139"/>
        <v>0</v>
      </c>
      <c r="K114" s="171">
        <f>ROUND(IF('Indicator Data'!I114=0,0,IF(LOG('Indicator Data'!I114)&gt;K$3,10,IF(LOG('Indicator Data'!I114)&lt;K$4,0,10-(K$3-LOG('Indicator Data'!I114))/(K$3-K$4)*10))),1)</f>
        <v>4.5999999999999996</v>
      </c>
      <c r="L114" s="172">
        <f>ROUND(IF('Indicator Data'!J114=0,0,IF(LOG('Indicator Data'!J114)&gt;L$3,10,IF(LOG('Indicator Data'!J114)&lt;L$4,0,10-(L$3-LOG('Indicator Data'!J114))/(L$3-L$4)*10))),1)</f>
        <v>10</v>
      </c>
      <c r="M114" s="173">
        <f>'Indicator Data'!C114/HLOOKUP('Indicator Data'!$C$3,'Population Data'!$C$3:$M$194,ROW()-4,FALSE)</f>
        <v>2.5196936463836534E-5</v>
      </c>
      <c r="N114" s="173">
        <f>'Indicator Data'!D114/HLOOKUP('Indicator Data'!$D$3,'Population Data'!$C$3:$M$194,ROW()-4,FALSE)</f>
        <v>0</v>
      </c>
      <c r="O114" s="245">
        <f>'Indicator Data'!E114/HLOOKUP('Indicator Data'!$E$3,'Population Data'!$C$3:$M$194,ROW()-4,FALSE)</f>
        <v>6.6563172004388532E-3</v>
      </c>
      <c r="P114" s="173">
        <f>'Indicator Data'!F114/HLOOKUP('Indicator Data'!$F$3,'Population Data'!$C$3:$M$194,ROW()-4,FALSE)</f>
        <v>5.4225915917126652E-8</v>
      </c>
      <c r="Q114" s="173">
        <f>'Indicator Data'!G114/HLOOKUP('Indicator Data'!$G$3,'Population Data'!$C$3:$M$194,ROW()-4,FALSE)</f>
        <v>0</v>
      </c>
      <c r="R114" s="173">
        <f>'Indicator Data'!H114/HLOOKUP('Indicator Data'!$H$3,'Population Data'!$C$3:$M$194,ROW()-4,FALSE)</f>
        <v>0</v>
      </c>
      <c r="S114" s="173">
        <f>'Indicator Data'!I114/HLOOKUP('Indicator Data'!$I$3,'Population Data'!$C$3:$M$194,ROW()-4,FALSE)</f>
        <v>3.9635920682994747E-4</v>
      </c>
      <c r="T114" s="173">
        <f>'Indicator Data'!J114/HLOOKUP('Indicator Date'!$J112,'Population Data'!$C$3:$M$194,ROW()-4,FALSE)</f>
        <v>4.9621926664052823E-2</v>
      </c>
      <c r="U114" s="171">
        <f t="shared" si="140"/>
        <v>0.1</v>
      </c>
      <c r="V114" s="171">
        <f t="shared" si="141"/>
        <v>0</v>
      </c>
      <c r="W114" s="172">
        <f t="shared" si="142"/>
        <v>0.1</v>
      </c>
      <c r="X114" s="172">
        <f t="shared" si="118"/>
        <v>6.8</v>
      </c>
      <c r="Y114" s="172">
        <f t="shared" si="119"/>
        <v>1.4</v>
      </c>
      <c r="Z114" s="171">
        <f t="shared" si="143"/>
        <v>0</v>
      </c>
      <c r="AA114" s="171">
        <f t="shared" si="143"/>
        <v>0</v>
      </c>
      <c r="AB114" s="171">
        <f t="shared" si="144"/>
        <v>0</v>
      </c>
      <c r="AC114" s="172">
        <f t="shared" si="120"/>
        <v>4.0999999999999996</v>
      </c>
      <c r="AD114" s="172">
        <f t="shared" si="121"/>
        <v>10</v>
      </c>
      <c r="AE114" s="171">
        <f>ROUND(IF('Indicator Data'!K114=0,0,IF('Indicator Data'!K114&gt;AE$3,10,IF('Indicator Data'!K114&lt;AE$4,0,10-(AE$3-'Indicator Data'!K114)/(AE$3-AE$4)*10))),1)</f>
        <v>7.6</v>
      </c>
      <c r="AF114" s="174">
        <f t="shared" si="145"/>
        <v>0.6</v>
      </c>
      <c r="AG114" s="174">
        <f t="shared" si="146"/>
        <v>0.1</v>
      </c>
      <c r="AH114" s="172">
        <f t="shared" si="147"/>
        <v>0</v>
      </c>
      <c r="AI114" s="172">
        <f t="shared" si="148"/>
        <v>0</v>
      </c>
      <c r="AJ114" s="174">
        <f t="shared" si="149"/>
        <v>0</v>
      </c>
      <c r="AK114" s="172">
        <f t="shared" si="150"/>
        <v>10</v>
      </c>
      <c r="AL114" s="175">
        <f t="shared" si="151"/>
        <v>0.4</v>
      </c>
      <c r="AM114" s="175">
        <f t="shared" si="152"/>
        <v>6.1</v>
      </c>
      <c r="AN114" s="175">
        <f t="shared" si="153"/>
        <v>1.1000000000000001</v>
      </c>
      <c r="AO114" s="175">
        <f t="shared" si="154"/>
        <v>0</v>
      </c>
      <c r="AP114" s="175">
        <f t="shared" si="155"/>
        <v>4.4000000000000004</v>
      </c>
      <c r="AQ114" s="174">
        <f t="shared" si="156"/>
        <v>8.8000000000000007</v>
      </c>
      <c r="AR114" s="174">
        <f>IF('Indicator Data'!L114="No data","x",IF('Indicator Data'!BW114&lt;1000,"x",ROUND((IF('Indicator Data'!L114&gt;AR$3,10,IF('Indicator Data'!L114&lt;AR$4,0,10-(AR$3-'Indicator Data'!L114)/(AR$3-AR$4)*10))),1)))</f>
        <v>9.1999999999999993</v>
      </c>
      <c r="AS114" s="175">
        <f t="shared" si="157"/>
        <v>9</v>
      </c>
      <c r="AT114" s="176">
        <f>IF('Indicator Data'!M114="No data","x",ROUND(IF('Indicator Data'!M114=0,0,IF(LOG('Indicator Data'!M114)&gt;AT$3,10,IF(LOG('Indicator Data'!M114)&lt;AT$4,0,10-(AT$3-LOG('Indicator Data'!M114))/(AT$3-AT$4)*10))),1))</f>
        <v>7.7</v>
      </c>
      <c r="AU114" s="246">
        <f>IF(AT114="x","x",'Indicator Data'!M114/HLOOKUP('Indicator Data'!$M$3,'Population Data'!$C$3:$M$194,ROW()-4,FALSE))</f>
        <v>0.49830243644173855</v>
      </c>
      <c r="AV114" s="176">
        <f t="shared" si="158"/>
        <v>5.5</v>
      </c>
      <c r="AW114" s="172">
        <f t="shared" si="122"/>
        <v>6.7</v>
      </c>
      <c r="AX114" s="176">
        <f>IF('Indicator Data'!N114="No data","x",ROUND(IF('Indicator Data'!N114=0,0,IF(LOG('Indicator Data'!N114)&gt;AX$3,10,IF(LOG('Indicator Data'!N114)&lt;AX$4,0,10-(AX$3-LOG('Indicator Data'!N114))/(AX$3-AX$4)*10))),1))</f>
        <v>0</v>
      </c>
      <c r="AY114" s="246">
        <f>IF(AX114="x","x",'Indicator Data'!N114/HLOOKUP('Indicator Data'!$N$3,'Population Data'!$C$3:$M$194,ROW()-4,FALSE))</f>
        <v>0</v>
      </c>
      <c r="AZ114" s="176">
        <f t="shared" si="159"/>
        <v>0</v>
      </c>
      <c r="BA114" s="172">
        <f t="shared" si="123"/>
        <v>0</v>
      </c>
      <c r="BB114" s="176">
        <f>IF('Indicator Data'!O114="No data","x",ROUND(IF('Indicator Data'!O114=0,0,IF(LOG('Indicator Data'!O114)&gt;BB$3,10,IF(LOG('Indicator Data'!O114)&lt;BB$4,0,10-(BB$3-LOG('Indicator Data'!O114))/(BB$3-BB$4)*10))),1))</f>
        <v>0</v>
      </c>
      <c r="BC114" s="246">
        <f>IF(BB114="x","x",'Indicator Data'!O114/HLOOKUP('Indicator Data'!$O$3,'Population Data'!$C$3:$M$194,ROW()-4,FALSE))</f>
        <v>0</v>
      </c>
      <c r="BD114" s="176">
        <f t="shared" si="160"/>
        <v>0</v>
      </c>
      <c r="BE114" s="172">
        <f t="shared" si="124"/>
        <v>0</v>
      </c>
      <c r="BF114" s="176">
        <f>IF('Indicator Data'!P114="No data","x",ROUND(IF('Indicator Data'!P114=0,0,IF(LOG('Indicator Data'!P114)&gt;BF$3,10,IF(LOG('Indicator Data'!P114)&lt;BF$4,0,10-(BF$3-LOG('Indicator Data'!P114))/(BF$3-BF$4)*10))),1))</f>
        <v>0</v>
      </c>
      <c r="BG114" s="246">
        <f>IF(BF114="x","x",'Indicator Data'!P114/HLOOKUP('Indicator Data'!$P$3,'Population Data'!$C$3:$M$194,ROW()-4,FALSE))</f>
        <v>0</v>
      </c>
      <c r="BH114" s="176">
        <f t="shared" si="125"/>
        <v>0</v>
      </c>
      <c r="BI114" s="172">
        <f t="shared" si="126"/>
        <v>0</v>
      </c>
      <c r="BJ114" s="174">
        <f t="shared" si="127"/>
        <v>2.2999999999999998</v>
      </c>
      <c r="BK114" s="176">
        <f>ROUND(IF('Indicator Data'!Q114=0,0,IF(LOG('Indicator Data'!Q114)&gt;BK$3,10,IF(LOG('Indicator Data'!Q114)&lt;BK$4,0,10-(BK$3-LOG('Indicator Data'!Q114))/(BK$3-BK$4)*10))),1)</f>
        <v>8.1</v>
      </c>
      <c r="BL114" s="224">
        <f>IF(BK114="x","x",'Indicator Data'!Q114/HLOOKUP('Indicator Data'!$Q$3,'Population Data'!$C$3:$M$194,ROW()-4,FALSE))</f>
        <v>1</v>
      </c>
      <c r="BM114" s="176">
        <f t="shared" si="161"/>
        <v>10</v>
      </c>
      <c r="BN114" s="172">
        <f t="shared" si="162"/>
        <v>9.3000000000000007</v>
      </c>
      <c r="BO114" s="176">
        <f>ROUND(IF('Indicator Data'!S114=0,0,IF(LOG('Indicator Data'!S114)&gt;BO$3,10,IF(LOG('Indicator Data'!S114)&lt;BO$4,0,10-(BO$3-LOG('Indicator Data'!S114))/(BO$3-BO$4)*10))),1)</f>
        <v>7.3</v>
      </c>
      <c r="BP114" s="246">
        <f>IF(BO114="x","x",'Indicator Data'!S114/HLOOKUP('Indicator Data'!$S$3,'Population Data'!$C$3:$M$194,ROW()-4,FALSE))</f>
        <v>0.24827157392526356</v>
      </c>
      <c r="BQ114" s="176">
        <f t="shared" si="163"/>
        <v>2.8</v>
      </c>
      <c r="BR114" s="172">
        <f t="shared" si="128"/>
        <v>5.5</v>
      </c>
      <c r="BS114" s="176">
        <f>ROUND(IF('Indicator Data'!T114=0,0,IF(LOG('Indicator Data'!T114)&gt;BS$3,10,IF(LOG('Indicator Data'!T114)&lt;BS$4,0,10-(BS$3-LOG('Indicator Data'!T114))/(BS$3-BS$4)*10))),1)</f>
        <v>8.1</v>
      </c>
      <c r="BT114" s="173">
        <f>IF('Indicator Data'!T114/HLOOKUP('Indicator Data'!$T$3,'Population Data'!$C$3:$M$194,ROW()-4,FALSE)&gt;1,1,'Indicator Data'!T114/HLOOKUP('Indicator Data'!$T$3,'Population Data'!$C$3:$M$194,ROW()-4,FALSE))</f>
        <v>0.92961143566118976</v>
      </c>
      <c r="BU114" s="176">
        <f t="shared" si="164"/>
        <v>9.3000000000000007</v>
      </c>
      <c r="BV114" s="172">
        <f t="shared" si="129"/>
        <v>8.8000000000000007</v>
      </c>
      <c r="BW114" s="176">
        <f>ROUND(IF('Indicator Data'!U114=0,0,IF(LOG('Indicator Data'!U114)&gt;BW$3,10,IF(LOG('Indicator Data'!U114)&lt;BW$4,0,10-(BW$3-LOG('Indicator Data'!U114))/(BW$3-BW$4)*10))),1)</f>
        <v>7.8</v>
      </c>
      <c r="BX114" s="246">
        <f>IF(BW114="x","x",'Indicator Data'!U114/HLOOKUP('Indicator Data'!$U$3,'Population Data'!$C$3:$M$194,ROW()-4,FALSE))</f>
        <v>0.54531067966219737</v>
      </c>
      <c r="BY114" s="176">
        <f t="shared" si="165"/>
        <v>5.5</v>
      </c>
      <c r="BZ114" s="172">
        <f t="shared" si="130"/>
        <v>6.8</v>
      </c>
      <c r="CA114" s="174">
        <f t="shared" si="113"/>
        <v>7.9</v>
      </c>
      <c r="CB114" s="176">
        <f>IF('Indicator Data'!BN114="No data","x",ROUND(IF('Indicator Data'!BN114&gt;CB$3,0,IF('Indicator Data'!BN114&lt;CB$4,10,(CB$3-'Indicator Data'!BN114)/(CB$3-CB$4)*10)),1))</f>
        <v>4.9000000000000004</v>
      </c>
      <c r="CC114" s="176">
        <f>IF('Indicator Data'!BO114="No data","x",ROUND(IF('Indicator Data'!BO114&gt;CC$3,0,IF('Indicator Data'!BO114&lt;CC$4,10,(CC$3-'Indicator Data'!BO114)/(CC$3-CC$4)*10)),1))</f>
        <v>3.7</v>
      </c>
      <c r="CD114" s="176">
        <f>IF('Indicator Data'!AA114="No data","x",ROUND(IF('Indicator Data'!AA114&gt;CD$3,0,IF('Indicator Data'!AA114&lt;CD$4,10,(CD$3-'Indicator Data'!AA114)/(CD$3-CD$4)*10)),1))</f>
        <v>5.8</v>
      </c>
      <c r="CE114" s="172">
        <f t="shared" si="166"/>
        <v>4.8</v>
      </c>
      <c r="CF114" s="176">
        <f>IF('Indicator Data'!V114="No data","x",ROUND(IF(LOG('Indicator Data'!V114)&gt;CF$3,10,IF(LOG('Indicator Data'!V114)&lt;CF$4,0,10-(CF$3-LOG('Indicator Data'!V114))/(CF$3-CF$4)*10)),1))</f>
        <v>2.2000000000000002</v>
      </c>
      <c r="CG114" s="176">
        <f>IF('Indicator Data'!W114="No data","x",ROUND(IF('Indicator Data'!W114&gt;CG$3,10,IF('Indicator Data'!W114&lt;CG$4,0,10-(CG$3-'Indicator Data'!W114)/(CG$3-CG$4)*10)),1))</f>
        <v>8</v>
      </c>
      <c r="CH114" s="176">
        <f>IF('Indicator Data'!X114="No data","x",ROUND(IF('Indicator Data'!X114&gt;CH$3,10,IF('Indicator Data'!X114&lt;CH$4,0,10-(CH$3-'Indicator Data'!X114)/(CH$3-CH$4)*10)),1))</f>
        <v>5.8</v>
      </c>
      <c r="CI114" s="176">
        <f>IF('Indicator Data'!Y114="No data","x",ROUND(IF('Indicator Data'!Y114&gt;CI$3,10,IF('Indicator Data'!Y114&lt;CI$4,0,10-(CI$3-'Indicator Data'!Y114)/(CI$3-CI$4)*10)),1))</f>
        <v>9.4</v>
      </c>
      <c r="CJ114" s="172">
        <f t="shared" si="131"/>
        <v>6.4</v>
      </c>
      <c r="CK114" s="174">
        <f t="shared" si="132"/>
        <v>5.9</v>
      </c>
      <c r="CL114" s="176">
        <f>IF('Indicator Data'!AD114="No data","x",ROUND(IF('Indicator Data'!AD114&gt;CL$3,10,IF('Indicator Data'!AD114&lt;CL$4,0,10-(CL$3-'Indicator Data'!AD114)/(CL$3-CL$4)*10)),1))</f>
        <v>6.5</v>
      </c>
      <c r="CM114" s="176">
        <f>IF('Indicator Data'!AE114="No data","x",ROUND(IF('Indicator Data'!AE114&gt;CM$3,10,IF('Indicator Data'!AE114&lt;CM$4,0,10-(CM$3-'Indicator Data'!AE114)/(CM$3-CM$4)*10)),1))</f>
        <v>7.2</v>
      </c>
      <c r="CN114" s="172">
        <f t="shared" si="133"/>
        <v>6.5</v>
      </c>
      <c r="CO114" s="176">
        <f>IF('Indicator Data'!Z114="No data","x",ROUND(IF('Indicator Data'!Z114&gt;CO$3,10,IF('Indicator Data'!Z114&lt;CO$4,0,10-(CO$3-'Indicator Data'!Z114)/(CO$3-CO$4)*10)),1))</f>
        <v>9</v>
      </c>
      <c r="CP114" s="172">
        <f t="shared" si="134"/>
        <v>5.9</v>
      </c>
      <c r="CQ114" s="246">
        <f>IF('Indicator Data'!AB114="No data","x",'Indicator Data'!AB114/HLOOKUP('Indicator Date'!$AB112,'Population Data'!$C$3:$M$194,ROW()-4,FALSE))</f>
        <v>4.2673061381035572E-5</v>
      </c>
      <c r="CR114" s="176">
        <f t="shared" si="167"/>
        <v>9.6</v>
      </c>
      <c r="CS114" s="176">
        <f>IF('Indicator Data'!AC114="No data","x",ROUND(IF('Indicator Data'!AC114&gt;CS$3,0,IF('Indicator Data'!AC114&lt;CS$4,10,(CS$3-'Indicator Data'!AC114)/(CS$3-CS$4)*10)),1))</f>
        <v>8</v>
      </c>
      <c r="CT114" s="172">
        <f t="shared" si="135"/>
        <v>8.8000000000000007</v>
      </c>
      <c r="CU114" s="174">
        <f t="shared" si="136"/>
        <v>7.1</v>
      </c>
      <c r="CV114" s="175">
        <f t="shared" si="168"/>
        <v>6.2</v>
      </c>
      <c r="CW114" s="177">
        <f t="shared" si="169"/>
        <v>4.8</v>
      </c>
      <c r="CX114" s="175">
        <f>ROUND(IF('Indicator Data'!AF114=0,0,IF('Indicator Data'!AF114&gt;CX$3,10,IF('Indicator Data'!AF114&lt;CX$4,0,10-(CX$3-'Indicator Data'!AF114)/(CX$3-CX$4)*10))),1)</f>
        <v>0.7</v>
      </c>
      <c r="CY114" s="175">
        <f>(ROUND(IF('Indicator Data'!AG114=0,0,IF(LOG('Indicator Data'!AG114)&gt;CY$3,10,IF(LOG('Indicator Data'!AG114)&lt;CY$4,0,10-(CY$3-LOG('Indicator Data'!AG114))/(CY$3-CY$4)*10))),1))</f>
        <v>2.2000000000000002</v>
      </c>
      <c r="CZ114" s="177">
        <f t="shared" si="137"/>
        <v>1.5</v>
      </c>
      <c r="DA114" s="11"/>
      <c r="DB114" s="22"/>
    </row>
    <row r="115" spans="1:106">
      <c r="A115" s="179" t="str">
        <f>'Indicator Data'!A115</f>
        <v>Mauritius</v>
      </c>
      <c r="B115" s="180" t="str">
        <f>'Indicator Data'!B115</f>
        <v>MUS</v>
      </c>
      <c r="C115" s="178">
        <f>ROUND(IF('Indicator Data'!C115=0,0.1,IF(LOG('Indicator Data'!C115)&gt;C$3,10,IF(LOG('Indicator Data'!C115)&lt;C$4,0,10-(C$3-LOG('Indicator Data'!C115))/(C$3-C$4)*10))),1)</f>
        <v>0.1</v>
      </c>
      <c r="D115" s="171">
        <f>ROUND(IF('Indicator Data'!D115=0,0.1,IF(LOG('Indicator Data'!D115)&gt;D$3,10,IF(LOG('Indicator Data'!D115)&lt;D$4,0,10-(D$3-LOG('Indicator Data'!D115))/(D$3-D$4)*10))),1)</f>
        <v>0.1</v>
      </c>
      <c r="E115" s="172">
        <f t="shared" si="138"/>
        <v>0.1</v>
      </c>
      <c r="F115" s="172">
        <f>(ROUND(IF('Indicator Data'!E115=0,0,IF(LOG('Indicator Data'!E115)&gt;F$3,10,IF(LOG('Indicator Data'!E115)&lt;F$4,0,10-(F$3-LOG('Indicator Data'!E115))/(F$3-F$4)*10))),1))</f>
        <v>0</v>
      </c>
      <c r="G115" s="172">
        <f>ROUND(IF('Indicator Data'!F115=0,0,IF(LOG('Indicator Data'!F115)&gt;G$3,10,IF(LOG('Indicator Data'!F115)&lt;G$4,0,10-(G$3-LOG('Indicator Data'!F115))/(G$3-G$4)*10))),1)</f>
        <v>3.1</v>
      </c>
      <c r="H115" s="171">
        <f>ROUND(IF('Indicator Data'!G115=0,0,IF(LOG('Indicator Data'!G115)&gt;H$3,10,IF(LOG('Indicator Data'!G115)&lt;H$4,0,10-(H$3-LOG('Indicator Data'!G115))/(H$3-H$4)*10))),1)</f>
        <v>7.7</v>
      </c>
      <c r="I115" s="171">
        <f>ROUND(IF('Indicator Data'!H115=0,0,IF(LOG('Indicator Data'!H115)&gt;I$3,10,IF(LOG('Indicator Data'!H115)&lt;I$4,0,10-(I$3-LOG('Indicator Data'!H115))/(I$3-I$4)*10))),1)</f>
        <v>7.5</v>
      </c>
      <c r="J115" s="171">
        <f t="shared" si="139"/>
        <v>7.6</v>
      </c>
      <c r="K115" s="171">
        <f>ROUND(IF('Indicator Data'!I115=0,0,IF(LOG('Indicator Data'!I115)&gt;K$3,10,IF(LOG('Indicator Data'!I115)&lt;K$4,0,10-(K$3-LOG('Indicator Data'!I115))/(K$3-K$4)*10))),1)</f>
        <v>0</v>
      </c>
      <c r="L115" s="172">
        <f>ROUND(IF('Indicator Data'!J115=0,0,IF(LOG('Indicator Data'!J115)&gt;L$3,10,IF(LOG('Indicator Data'!J115)&lt;L$4,0,10-(L$3-LOG('Indicator Data'!J115))/(L$3-L$4)*10))),1)</f>
        <v>0</v>
      </c>
      <c r="M115" s="173">
        <f>'Indicator Data'!C115/HLOOKUP('Indicator Data'!$C$3,'Population Data'!$C$3:$M$194,ROW()-4,FALSE)</f>
        <v>0</v>
      </c>
      <c r="N115" s="173">
        <f>'Indicator Data'!D115/HLOOKUP('Indicator Data'!$D$3,'Population Data'!$C$3:$M$194,ROW()-4,FALSE)</f>
        <v>0</v>
      </c>
      <c r="O115" s="245">
        <f>'Indicator Data'!E115/HLOOKUP('Indicator Data'!$E$3,'Population Data'!$C$3:$M$194,ROW()-4,FALSE)</f>
        <v>0</v>
      </c>
      <c r="P115" s="173">
        <f>'Indicator Data'!F115/HLOOKUP('Indicator Data'!$F$3,'Population Data'!$C$3:$M$194,ROW()-4,FALSE)</f>
        <v>2.3287644375326263E-6</v>
      </c>
      <c r="Q115" s="173">
        <f>'Indicator Data'!G115/HLOOKUP('Indicator Data'!$G$3,'Population Data'!$C$3:$M$194,ROW()-4,FALSE)</f>
        <v>9.4028584536374651E-2</v>
      </c>
      <c r="R115" s="173">
        <f>'Indicator Data'!H115/HLOOKUP('Indicator Data'!$H$3,'Population Data'!$C$3:$M$194,ROW()-4,FALSE)</f>
        <v>3.9529251508330018E-3</v>
      </c>
      <c r="S115" s="173">
        <f>'Indicator Data'!I115/HLOOKUP('Indicator Data'!$I$3,'Population Data'!$C$3:$M$194,ROW()-4,FALSE)</f>
        <v>0</v>
      </c>
      <c r="T115" s="173">
        <f>'Indicator Data'!J115/HLOOKUP('Indicator Date'!$J113,'Population Data'!$C$3:$M$194,ROW()-4,FALSE)</f>
        <v>0</v>
      </c>
      <c r="U115" s="171">
        <f t="shared" si="140"/>
        <v>0</v>
      </c>
      <c r="V115" s="171">
        <f t="shared" si="141"/>
        <v>0</v>
      </c>
      <c r="W115" s="172">
        <f t="shared" si="142"/>
        <v>0</v>
      </c>
      <c r="X115" s="172">
        <f t="shared" si="118"/>
        <v>0</v>
      </c>
      <c r="Y115" s="172">
        <f t="shared" si="119"/>
        <v>5.6</v>
      </c>
      <c r="Z115" s="171">
        <f t="shared" si="143"/>
        <v>10</v>
      </c>
      <c r="AA115" s="171">
        <f t="shared" si="143"/>
        <v>2</v>
      </c>
      <c r="AB115" s="171">
        <f t="shared" si="144"/>
        <v>7.9</v>
      </c>
      <c r="AC115" s="172">
        <f t="shared" si="120"/>
        <v>0</v>
      </c>
      <c r="AD115" s="172">
        <f t="shared" si="121"/>
        <v>0</v>
      </c>
      <c r="AE115" s="171">
        <f>ROUND(IF('Indicator Data'!K115=0,0,IF('Indicator Data'!K115&gt;AE$3,10,IF('Indicator Data'!K115&lt;AE$4,0,10-(AE$3-'Indicator Data'!K115)/(AE$3-AE$4)*10))),1)</f>
        <v>1</v>
      </c>
      <c r="AF115" s="174">
        <f t="shared" si="145"/>
        <v>0.1</v>
      </c>
      <c r="AG115" s="174">
        <f t="shared" si="146"/>
        <v>0.1</v>
      </c>
      <c r="AH115" s="172">
        <f t="shared" si="147"/>
        <v>8.9</v>
      </c>
      <c r="AI115" s="172">
        <f t="shared" si="148"/>
        <v>4.8</v>
      </c>
      <c r="AJ115" s="174">
        <f t="shared" si="149"/>
        <v>7.4</v>
      </c>
      <c r="AK115" s="172">
        <f t="shared" si="150"/>
        <v>0</v>
      </c>
      <c r="AL115" s="175">
        <f t="shared" si="151"/>
        <v>0.1</v>
      </c>
      <c r="AM115" s="175">
        <f t="shared" si="152"/>
        <v>0</v>
      </c>
      <c r="AN115" s="175">
        <f t="shared" si="153"/>
        <v>4.5</v>
      </c>
      <c r="AO115" s="175">
        <f t="shared" si="154"/>
        <v>7.8</v>
      </c>
      <c r="AP115" s="175">
        <f t="shared" si="155"/>
        <v>0</v>
      </c>
      <c r="AQ115" s="174">
        <f t="shared" si="156"/>
        <v>0.5</v>
      </c>
      <c r="AR115" s="174">
        <f>IF('Indicator Data'!L115="No data","x",IF('Indicator Data'!BW115&lt;1000,"x",ROUND((IF('Indicator Data'!L115&gt;AR$3,10,IF('Indicator Data'!L115&lt;AR$4,0,10-(AR$3-'Indicator Data'!L115)/(AR$3-AR$4)*10))),1)))</f>
        <v>0.8</v>
      </c>
      <c r="AS115" s="175">
        <f t="shared" si="157"/>
        <v>0.7</v>
      </c>
      <c r="AT115" s="176">
        <f>IF('Indicator Data'!M115="No data","x",ROUND(IF('Indicator Data'!M115=0,0,IF(LOG('Indicator Data'!M115)&gt;AT$3,10,IF(LOG('Indicator Data'!M115)&lt;AT$4,0,10-(AT$3-LOG('Indicator Data'!M115))/(AT$3-AT$4)*10))),1))</f>
        <v>0</v>
      </c>
      <c r="AU115" s="246">
        <f>IF(AT115="x","x",'Indicator Data'!M115/HLOOKUP('Indicator Data'!$M$3,'Population Data'!$C$3:$M$194,ROW()-4,FALSE))</f>
        <v>0</v>
      </c>
      <c r="AV115" s="176">
        <f t="shared" si="158"/>
        <v>0</v>
      </c>
      <c r="AW115" s="172">
        <f t="shared" si="122"/>
        <v>0</v>
      </c>
      <c r="AX115" s="176" t="str">
        <f>IF('Indicator Data'!N115="No data","x",ROUND(IF('Indicator Data'!N115=0,0,IF(LOG('Indicator Data'!N115)&gt;AX$3,10,IF(LOG('Indicator Data'!N115)&lt;AX$4,0,10-(AX$3-LOG('Indicator Data'!N115))/(AX$3-AX$4)*10))),1))</f>
        <v>x</v>
      </c>
      <c r="AY115" s="246" t="str">
        <f>IF(AX115="x","x",'Indicator Data'!N115/HLOOKUP('Indicator Data'!$N$3,'Population Data'!$C$3:$M$194,ROW()-4,FALSE))</f>
        <v>x</v>
      </c>
      <c r="AZ115" s="176" t="str">
        <f t="shared" si="159"/>
        <v>x</v>
      </c>
      <c r="BA115" s="172" t="str">
        <f t="shared" si="123"/>
        <v>x</v>
      </c>
      <c r="BB115" s="176" t="str">
        <f>IF('Indicator Data'!O115="No data","x",ROUND(IF('Indicator Data'!O115=0,0,IF(LOG('Indicator Data'!O115)&gt;BB$3,10,IF(LOG('Indicator Data'!O115)&lt;BB$4,0,10-(BB$3-LOG('Indicator Data'!O115))/(BB$3-BB$4)*10))),1))</f>
        <v>x</v>
      </c>
      <c r="BC115" s="246" t="str">
        <f>IF(BB115="x","x",'Indicator Data'!O115/HLOOKUP('Indicator Data'!$O$3,'Population Data'!$C$3:$M$194,ROW()-4,FALSE))</f>
        <v>x</v>
      </c>
      <c r="BD115" s="176" t="str">
        <f t="shared" si="160"/>
        <v>x</v>
      </c>
      <c r="BE115" s="172" t="str">
        <f t="shared" si="124"/>
        <v>x</v>
      </c>
      <c r="BF115" s="176" t="str">
        <f>IF('Indicator Data'!P115="No data","x",ROUND(IF('Indicator Data'!P115=0,0,IF(LOG('Indicator Data'!P115)&gt;BF$3,10,IF(LOG('Indicator Data'!P115)&lt;BF$4,0,10-(BF$3-LOG('Indicator Data'!P115))/(BF$3-BF$4)*10))),1))</f>
        <v>x</v>
      </c>
      <c r="BG115" s="246" t="str">
        <f>IF(BF115="x","x",'Indicator Data'!P115/HLOOKUP('Indicator Data'!$P$3,'Population Data'!$C$3:$M$194,ROW()-4,FALSE))</f>
        <v>x</v>
      </c>
      <c r="BH115" s="176" t="str">
        <f t="shared" si="125"/>
        <v>x</v>
      </c>
      <c r="BI115" s="172" t="str">
        <f t="shared" si="126"/>
        <v>x</v>
      </c>
      <c r="BJ115" s="174">
        <f t="shared" si="127"/>
        <v>0</v>
      </c>
      <c r="BK115" s="176">
        <f>ROUND(IF('Indicator Data'!Q115=0,0,IF(LOG('Indicator Data'!Q115)&gt;BK$3,10,IF(LOG('Indicator Data'!Q115)&lt;BK$4,0,10-(BK$3-LOG('Indicator Data'!Q115))/(BK$3-BK$4)*10))),1)</f>
        <v>0</v>
      </c>
      <c r="BL115" s="224">
        <f>IF(BK115="x","x",'Indicator Data'!Q115/HLOOKUP('Indicator Data'!$Q$3,'Population Data'!$C$3:$M$194,ROW()-4,FALSE))</f>
        <v>0</v>
      </c>
      <c r="BM115" s="176">
        <f t="shared" si="161"/>
        <v>0</v>
      </c>
      <c r="BN115" s="172">
        <f t="shared" si="162"/>
        <v>0</v>
      </c>
      <c r="BO115" s="176">
        <f>ROUND(IF('Indicator Data'!S115=0,0,IF(LOG('Indicator Data'!S115)&gt;BO$3,10,IF(LOG('Indicator Data'!S115)&lt;BO$4,0,10-(BO$3-LOG('Indicator Data'!S115))/(BO$3-BO$4)*10))),1)</f>
        <v>7.2</v>
      </c>
      <c r="BP115" s="246">
        <f>IF(BO115="x","x",'Indicator Data'!S115/HLOOKUP('Indicator Data'!$S$3,'Population Data'!$C$3:$M$194,ROW()-4,FALSE))</f>
        <v>0.77892704408215807</v>
      </c>
      <c r="BQ115" s="176">
        <f t="shared" si="163"/>
        <v>8.6999999999999993</v>
      </c>
      <c r="BR115" s="172">
        <f t="shared" si="128"/>
        <v>8</v>
      </c>
      <c r="BS115" s="176">
        <f>ROUND(IF('Indicator Data'!T115=0,0,IF(LOG('Indicator Data'!T115)&gt;BS$3,10,IF(LOG('Indicator Data'!T115)&lt;BS$4,0,10-(BS$3-LOG('Indicator Data'!T115))/(BS$3-BS$4)*10))),1)</f>
        <v>7.3</v>
      </c>
      <c r="BT115" s="173">
        <f>IF('Indicator Data'!T115/HLOOKUP('Indicator Data'!$T$3,'Population Data'!$C$3:$M$194,ROW()-4,FALSE)&gt;1,1,'Indicator Data'!T115/HLOOKUP('Indicator Data'!$T$3,'Population Data'!$C$3:$M$194,ROW()-4,FALSE))</f>
        <v>0.94728683971618566</v>
      </c>
      <c r="BU115" s="176">
        <f t="shared" si="164"/>
        <v>9.5</v>
      </c>
      <c r="BV115" s="172">
        <f t="shared" si="129"/>
        <v>8.6</v>
      </c>
      <c r="BW115" s="176">
        <f>ROUND(IF('Indicator Data'!U115=0,0,IF(LOG('Indicator Data'!U115)&gt;BW$3,10,IF(LOG('Indicator Data'!U115)&lt;BW$4,0,10-(BW$3-LOG('Indicator Data'!U115))/(BW$3-BW$4)*10))),1)</f>
        <v>7.2</v>
      </c>
      <c r="BX115" s="246">
        <f>IF(BW115="x","x",'Indicator Data'!U115/HLOOKUP('Indicator Data'!$U$3,'Population Data'!$C$3:$M$194,ROW()-4,FALSE))</f>
        <v>0.86922081248684691</v>
      </c>
      <c r="BY115" s="176">
        <f t="shared" si="165"/>
        <v>8.6999999999999993</v>
      </c>
      <c r="BZ115" s="172">
        <f t="shared" si="130"/>
        <v>8</v>
      </c>
      <c r="CA115" s="174">
        <f t="shared" si="113"/>
        <v>7.1</v>
      </c>
      <c r="CB115" s="176">
        <f>IF('Indicator Data'!BN115="No data","x",ROUND(IF('Indicator Data'!BN115&gt;CB$3,0,IF('Indicator Data'!BN115&lt;CB$4,10,(CB$3-'Indicator Data'!BN115)/(CB$3-CB$4)*10)),1))</f>
        <v>0.5</v>
      </c>
      <c r="CC115" s="176">
        <f>IF('Indicator Data'!BO115="No data","x",ROUND(IF('Indicator Data'!BO115&gt;CC$3,0,IF('Indicator Data'!BO115&lt;CC$4,10,(CC$3-'Indicator Data'!BO115)/(CC$3-CC$4)*10)),1))</f>
        <v>0</v>
      </c>
      <c r="CD115" s="176" t="str">
        <f>IF('Indicator Data'!AA115="No data","x",ROUND(IF('Indicator Data'!AA115&gt;CD$3,0,IF('Indicator Data'!AA115&lt;CD$4,10,(CD$3-'Indicator Data'!AA115)/(CD$3-CD$4)*10)),1))</f>
        <v>x</v>
      </c>
      <c r="CE115" s="172">
        <f t="shared" si="166"/>
        <v>0.3</v>
      </c>
      <c r="CF115" s="176">
        <f>IF('Indicator Data'!V115="No data","x",ROUND(IF(LOG('Indicator Data'!V115)&gt;CF$3,10,IF(LOG('Indicator Data'!V115)&lt;CF$4,0,10-(CF$3-LOG('Indicator Data'!V115))/(CF$3-CF$4)*10)),1))</f>
        <v>9.3000000000000007</v>
      </c>
      <c r="CG115" s="176">
        <f>IF('Indicator Data'!W115="No data","x",ROUND(IF('Indicator Data'!W115&gt;CG$3,10,IF('Indicator Data'!W115&lt;CG$4,0,10-(CG$3-'Indicator Data'!W115)/(CG$3-CG$4)*10)),1))</f>
        <v>0</v>
      </c>
      <c r="CH115" s="176">
        <f>IF('Indicator Data'!X115="No data","x",ROUND(IF('Indicator Data'!X115&gt;CH$3,10,IF('Indicator Data'!X115&lt;CH$4,0,10-(CH$3-'Indicator Data'!X115)/(CH$3-CH$4)*10)),1))</f>
        <v>4.0999999999999996</v>
      </c>
      <c r="CI115" s="176">
        <f>IF('Indicator Data'!Y115="No data","x",ROUND(IF('Indicator Data'!Y115&gt;CI$3,10,IF('Indicator Data'!Y115&lt;CI$4,0,10-(CI$3-'Indicator Data'!Y115)/(CI$3-CI$4)*10)),1))</f>
        <v>3.7</v>
      </c>
      <c r="CJ115" s="172">
        <f t="shared" si="131"/>
        <v>4.3</v>
      </c>
      <c r="CK115" s="174">
        <f t="shared" si="132"/>
        <v>3</v>
      </c>
      <c r="CL115" s="176">
        <f>IF('Indicator Data'!AD115="No data","x",ROUND(IF('Indicator Data'!AD115&gt;CL$3,10,IF('Indicator Data'!AD115&lt;CL$4,0,10-(CL$3-'Indicator Data'!AD115)/(CL$3-CL$4)*10)),1))</f>
        <v>5.4</v>
      </c>
      <c r="CM115" s="176">
        <f>IF('Indicator Data'!AE115="No data","x",ROUND(IF('Indicator Data'!AE115&gt;CM$3,10,IF('Indicator Data'!AE115&lt;CM$4,0,10-(CM$3-'Indicator Data'!AE115)/(CM$3-CM$4)*10)),1))</f>
        <v>0</v>
      </c>
      <c r="CN115" s="172">
        <f t="shared" si="133"/>
        <v>3.8</v>
      </c>
      <c r="CO115" s="176">
        <f>IF('Indicator Data'!Z115="No data","x",ROUND(IF('Indicator Data'!Z115&gt;CO$3,10,IF('Indicator Data'!Z115&lt;CO$4,0,10-(CO$3-'Indicator Data'!Z115)/(CO$3-CO$4)*10)),1))</f>
        <v>0.1</v>
      </c>
      <c r="CP115" s="172">
        <f t="shared" si="134"/>
        <v>0.2</v>
      </c>
      <c r="CQ115" s="246">
        <f>IF('Indicator Data'!AB115="No data","x",'Indicator Data'!AB115/HLOOKUP('Indicator Date'!$AB113,'Population Data'!$C$3:$M$194,ROW()-4,FALSE))</f>
        <v>8.6461048911478557E-5</v>
      </c>
      <c r="CR115" s="176">
        <f t="shared" si="167"/>
        <v>9.1</v>
      </c>
      <c r="CS115" s="176">
        <f>IF('Indicator Data'!AC115="No data","x",ROUND(IF('Indicator Data'!AC115&gt;CS$3,0,IF('Indicator Data'!AC115&lt;CS$4,10,(CS$3-'Indicator Data'!AC115)/(CS$3-CS$4)*10)),1))</f>
        <v>2</v>
      </c>
      <c r="CT115" s="172">
        <f t="shared" si="135"/>
        <v>5.6</v>
      </c>
      <c r="CU115" s="174">
        <f t="shared" si="136"/>
        <v>3.2</v>
      </c>
      <c r="CV115" s="175">
        <f t="shared" si="168"/>
        <v>3.8</v>
      </c>
      <c r="CW115" s="177">
        <f t="shared" si="169"/>
        <v>3</v>
      </c>
      <c r="CX115" s="175">
        <f>ROUND(IF('Indicator Data'!AF115=0,0,IF('Indicator Data'!AF115&gt;CX$3,10,IF('Indicator Data'!AF115&lt;CX$4,0,10-(CX$3-'Indicator Data'!AF115)/(CX$3-CX$4)*10))),1)</f>
        <v>0.1</v>
      </c>
      <c r="CY115" s="175">
        <f>(ROUND(IF('Indicator Data'!AG115=0,0,IF(LOG('Indicator Data'!AG115)&gt;CY$3,10,IF(LOG('Indicator Data'!AG115)&lt;CY$4,0,10-(CY$3-LOG('Indicator Data'!AG115))/(CY$3-CY$4)*10))),1))</f>
        <v>0</v>
      </c>
      <c r="CZ115" s="177">
        <f t="shared" si="137"/>
        <v>0.1</v>
      </c>
      <c r="DA115" s="11"/>
      <c r="DB115" s="22"/>
    </row>
    <row r="116" spans="1:106">
      <c r="A116" s="179" t="str">
        <f>'Indicator Data'!A116</f>
        <v>Mexico</v>
      </c>
      <c r="B116" s="180" t="str">
        <f>'Indicator Data'!B116</f>
        <v>MEX</v>
      </c>
      <c r="C116" s="178">
        <f>ROUND(IF('Indicator Data'!C116=0,0.1,IF(LOG('Indicator Data'!C116)&gt;C$3,10,IF(LOG('Indicator Data'!C116)&lt;C$4,0,10-(C$3-LOG('Indicator Data'!C116))/(C$3-C$4)*10))),1)</f>
        <v>10</v>
      </c>
      <c r="D116" s="171">
        <f>ROUND(IF('Indicator Data'!D116=0,0.1,IF(LOG('Indicator Data'!D116)&gt;D$3,10,IF(LOG('Indicator Data'!D116)&lt;D$4,0,10-(D$3-LOG('Indicator Data'!D116))/(D$3-D$4)*10))),1)</f>
        <v>9.4</v>
      </c>
      <c r="E116" s="172">
        <f t="shared" si="138"/>
        <v>9.6999999999999993</v>
      </c>
      <c r="F116" s="172">
        <f>(ROUND(IF('Indicator Data'!E116=0,0,IF(LOG('Indicator Data'!E116)&gt;F$3,10,IF(LOG('Indicator Data'!E116)&lt;F$4,0,10-(F$3-LOG('Indicator Data'!E116))/(F$3-F$4)*10))),1))</f>
        <v>8.6999999999999993</v>
      </c>
      <c r="G116" s="172">
        <f>ROUND(IF('Indicator Data'!F116=0,0,IF(LOG('Indicator Data'!F116)&gt;G$3,10,IF(LOG('Indicator Data'!F116)&lt;G$4,0,10-(G$3-LOG('Indicator Data'!F116))/(G$3-G$4)*10))),1)</f>
        <v>6.5</v>
      </c>
      <c r="H116" s="171">
        <f>ROUND(IF('Indicator Data'!G116=0,0,IF(LOG('Indicator Data'!G116)&gt;H$3,10,IF(LOG('Indicator Data'!G116)&lt;H$4,0,10-(H$3-LOG('Indicator Data'!G116))/(H$3-H$4)*10))),1)</f>
        <v>9.8000000000000007</v>
      </c>
      <c r="I116" s="171">
        <f>ROUND(IF('Indicator Data'!H116=0,0,IF(LOG('Indicator Data'!H116)&gt;I$3,10,IF(LOG('Indicator Data'!H116)&lt;I$4,0,10-(I$3-LOG('Indicator Data'!H116))/(I$3-I$4)*10))),1)</f>
        <v>9.3000000000000007</v>
      </c>
      <c r="J116" s="171">
        <f t="shared" si="139"/>
        <v>9.6</v>
      </c>
      <c r="K116" s="171">
        <f>ROUND(IF('Indicator Data'!I116=0,0,IF(LOG('Indicator Data'!I116)&gt;K$3,10,IF(LOG('Indicator Data'!I116)&lt;K$4,0,10-(K$3-LOG('Indicator Data'!I116))/(K$3-K$4)*10))),1)</f>
        <v>7.8</v>
      </c>
      <c r="L116" s="172">
        <f>ROUND(IF('Indicator Data'!J116=0,0,IF(LOG('Indicator Data'!J116)&gt;L$3,10,IF(LOG('Indicator Data'!J116)&lt;L$4,0,10-(L$3-LOG('Indicator Data'!J116))/(L$3-L$4)*10))),1)</f>
        <v>9.6999999999999993</v>
      </c>
      <c r="M116" s="173">
        <f>'Indicator Data'!C116/HLOOKUP('Indicator Data'!$C$3,'Population Data'!$C$3:$M$194,ROW()-4,FALSE)</f>
        <v>1.467721484846702E-3</v>
      </c>
      <c r="N116" s="173">
        <f>'Indicator Data'!D116/HLOOKUP('Indicator Data'!$D$3,'Population Data'!$C$3:$M$194,ROW()-4,FALSE)</f>
        <v>2.7347156167155482E-4</v>
      </c>
      <c r="O116" s="245">
        <f>'Indicator Data'!E116/HLOOKUP('Indicator Data'!$E$3,'Population Data'!$C$3:$M$194,ROW()-4,FALSE)</f>
        <v>6.583264437445847E-3</v>
      </c>
      <c r="P116" s="173">
        <f>'Indicator Data'!F116/HLOOKUP('Indicator Data'!$F$3,'Population Data'!$C$3:$M$194,ROW()-4,FALSE)</f>
        <v>7.1309603262511921E-7</v>
      </c>
      <c r="Q116" s="173">
        <f>'Indicator Data'!G116/HLOOKUP('Indicator Data'!$G$3,'Population Data'!$C$3:$M$194,ROW()-4,FALSE)</f>
        <v>7.5797524899977944E-3</v>
      </c>
      <c r="R116" s="173">
        <f>'Indicator Data'!H116/HLOOKUP('Indicator Data'!$H$3,'Population Data'!$C$3:$M$194,ROW()-4,FALSE)</f>
        <v>4.4506948930719234E-4</v>
      </c>
      <c r="S116" s="173">
        <f>'Indicator Data'!I116/HLOOKUP('Indicator Data'!$I$3,'Population Data'!$C$3:$M$194,ROW()-4,FALSE)</f>
        <v>3.6435672608589815E-4</v>
      </c>
      <c r="T116" s="173">
        <f>'Indicator Data'!J116/HLOOKUP('Indicator Date'!$J114,'Population Data'!$C$3:$M$194,ROW()-4,FALSE)</f>
        <v>5.6640063886914563E-4</v>
      </c>
      <c r="U116" s="171">
        <f t="shared" si="140"/>
        <v>7.3</v>
      </c>
      <c r="V116" s="171">
        <f t="shared" si="141"/>
        <v>1.4</v>
      </c>
      <c r="W116" s="172">
        <f t="shared" si="142"/>
        <v>5</v>
      </c>
      <c r="X116" s="172">
        <f t="shared" si="118"/>
        <v>6.8</v>
      </c>
      <c r="Y116" s="172">
        <f t="shared" si="119"/>
        <v>4.3</v>
      </c>
      <c r="Z116" s="171">
        <f t="shared" si="143"/>
        <v>0.8</v>
      </c>
      <c r="AA116" s="171">
        <f t="shared" si="143"/>
        <v>0.2</v>
      </c>
      <c r="AB116" s="171">
        <f t="shared" si="144"/>
        <v>0.5</v>
      </c>
      <c r="AC116" s="172">
        <f t="shared" si="120"/>
        <v>4</v>
      </c>
      <c r="AD116" s="172">
        <f t="shared" si="121"/>
        <v>0.2</v>
      </c>
      <c r="AE116" s="171">
        <f>ROUND(IF('Indicator Data'!K116=0,0,IF('Indicator Data'!K116&gt;AE$3,10,IF('Indicator Data'!K116&lt;AE$4,0,10-(AE$3-'Indicator Data'!K116)/(AE$3-AE$4)*10))),1)</f>
        <v>4.8</v>
      </c>
      <c r="AF116" s="174">
        <f t="shared" si="145"/>
        <v>8.6999999999999993</v>
      </c>
      <c r="AG116" s="174">
        <f t="shared" si="146"/>
        <v>5.4</v>
      </c>
      <c r="AH116" s="172">
        <f t="shared" si="147"/>
        <v>5.3</v>
      </c>
      <c r="AI116" s="172">
        <f t="shared" si="148"/>
        <v>4.8</v>
      </c>
      <c r="AJ116" s="174">
        <f t="shared" si="149"/>
        <v>5.0999999999999996</v>
      </c>
      <c r="AK116" s="172">
        <f t="shared" si="150"/>
        <v>7.2</v>
      </c>
      <c r="AL116" s="175">
        <f t="shared" si="151"/>
        <v>8.1999999999999993</v>
      </c>
      <c r="AM116" s="175">
        <f t="shared" si="152"/>
        <v>7.9</v>
      </c>
      <c r="AN116" s="175">
        <f t="shared" si="153"/>
        <v>5.5</v>
      </c>
      <c r="AO116" s="175">
        <f t="shared" si="154"/>
        <v>7.1</v>
      </c>
      <c r="AP116" s="175">
        <f t="shared" si="155"/>
        <v>6.3</v>
      </c>
      <c r="AQ116" s="174">
        <f t="shared" si="156"/>
        <v>6</v>
      </c>
      <c r="AR116" s="174">
        <f>IF('Indicator Data'!L116="No data","x",IF('Indicator Data'!BW116&lt;1000,"x",ROUND((IF('Indicator Data'!L116&gt;AR$3,10,IF('Indicator Data'!L116&lt;AR$4,0,10-(AR$3-'Indicator Data'!L116)/(AR$3-AR$4)*10))),1)))</f>
        <v>0</v>
      </c>
      <c r="AS116" s="175">
        <f t="shared" si="157"/>
        <v>3</v>
      </c>
      <c r="AT116" s="176" t="str">
        <f>IF('Indicator Data'!M116="No data","x",ROUND(IF('Indicator Data'!M116=0,0,IF(LOG('Indicator Data'!M116)&gt;AT$3,10,IF(LOG('Indicator Data'!M116)&lt;AT$4,0,10-(AT$3-LOG('Indicator Data'!M116))/(AT$3-AT$4)*10))),1))</f>
        <v>x</v>
      </c>
      <c r="AU116" s="246" t="str">
        <f>IF(AT116="x","x",'Indicator Data'!M116/HLOOKUP('Indicator Data'!$M$3,'Population Data'!$C$3:$M$194,ROW()-4,FALSE))</f>
        <v>x</v>
      </c>
      <c r="AV116" s="176" t="str">
        <f t="shared" si="158"/>
        <v>x</v>
      </c>
      <c r="AW116" s="172" t="str">
        <f t="shared" si="122"/>
        <v>x</v>
      </c>
      <c r="AX116" s="176" t="str">
        <f>IF('Indicator Data'!N116="No data","x",ROUND(IF('Indicator Data'!N116=0,0,IF(LOG('Indicator Data'!N116)&gt;AX$3,10,IF(LOG('Indicator Data'!N116)&lt;AX$4,0,10-(AX$3-LOG('Indicator Data'!N116))/(AX$3-AX$4)*10))),1))</f>
        <v>x</v>
      </c>
      <c r="AY116" s="246" t="str">
        <f>IF(AX116="x","x",'Indicator Data'!N116/HLOOKUP('Indicator Data'!$N$3,'Population Data'!$C$3:$M$194,ROW()-4,FALSE))</f>
        <v>x</v>
      </c>
      <c r="AZ116" s="176" t="str">
        <f t="shared" si="159"/>
        <v>x</v>
      </c>
      <c r="BA116" s="172" t="str">
        <f t="shared" si="123"/>
        <v>x</v>
      </c>
      <c r="BB116" s="176" t="str">
        <f>IF('Indicator Data'!O116="No data","x",ROUND(IF('Indicator Data'!O116=0,0,IF(LOG('Indicator Data'!O116)&gt;BB$3,10,IF(LOG('Indicator Data'!O116)&lt;BB$4,0,10-(BB$3-LOG('Indicator Data'!O116))/(BB$3-BB$4)*10))),1))</f>
        <v>x</v>
      </c>
      <c r="BC116" s="246" t="str">
        <f>IF(BB116="x","x",'Indicator Data'!O116/HLOOKUP('Indicator Data'!$O$3,'Population Data'!$C$3:$M$194,ROW()-4,FALSE))</f>
        <v>x</v>
      </c>
      <c r="BD116" s="176" t="str">
        <f t="shared" si="160"/>
        <v>x</v>
      </c>
      <c r="BE116" s="172" t="str">
        <f t="shared" si="124"/>
        <v>x</v>
      </c>
      <c r="BF116" s="176" t="str">
        <f>IF('Indicator Data'!P116="No data","x",ROUND(IF('Indicator Data'!P116=0,0,IF(LOG('Indicator Data'!P116)&gt;BF$3,10,IF(LOG('Indicator Data'!P116)&lt;BF$4,0,10-(BF$3-LOG('Indicator Data'!P116))/(BF$3-BF$4)*10))),1))</f>
        <v>x</v>
      </c>
      <c r="BG116" s="246" t="str">
        <f>IF(BF116="x","x",'Indicator Data'!P116/HLOOKUP('Indicator Data'!$P$3,'Population Data'!$C$3:$M$194,ROW()-4,FALSE))</f>
        <v>x</v>
      </c>
      <c r="BH116" s="176" t="str">
        <f t="shared" si="125"/>
        <v>x</v>
      </c>
      <c r="BI116" s="172" t="str">
        <f t="shared" si="126"/>
        <v>x</v>
      </c>
      <c r="BJ116" s="174" t="str">
        <f t="shared" si="127"/>
        <v>x</v>
      </c>
      <c r="BK116" s="176">
        <f>ROUND(IF('Indicator Data'!Q116=0,0,IF(LOG('Indicator Data'!Q116)&gt;BK$3,10,IF(LOG('Indicator Data'!Q116)&lt;BK$4,0,10-(BK$3-LOG('Indicator Data'!Q116))/(BK$3-BK$4)*10))),1)</f>
        <v>7.8</v>
      </c>
      <c r="BL116" s="224">
        <f>IF(BK116="x","x",'Indicator Data'!Q116/HLOOKUP('Indicator Data'!$Q$3,'Population Data'!$C$3:$M$194,ROW()-4,FALSE))</f>
        <v>2.1199999833060857E-2</v>
      </c>
      <c r="BM116" s="176">
        <f t="shared" si="161"/>
        <v>0.2</v>
      </c>
      <c r="BN116" s="172">
        <f t="shared" si="162"/>
        <v>5.0999999999999996</v>
      </c>
      <c r="BO116" s="176">
        <f>ROUND(IF('Indicator Data'!S116=0,0,IF(LOG('Indicator Data'!S116)&gt;BO$3,10,IF(LOG('Indicator Data'!S116)&lt;BO$4,0,10-(BO$3-LOG('Indicator Data'!S116))/(BO$3-BO$4)*10))),1)</f>
        <v>9.3000000000000007</v>
      </c>
      <c r="BP116" s="246">
        <f>IF(BO116="x","x",'Indicator Data'!S116/HLOOKUP('Indicator Data'!$S$3,'Population Data'!$C$3:$M$194,ROW()-4,FALSE))</f>
        <v>0.26708377132960565</v>
      </c>
      <c r="BQ116" s="176">
        <f t="shared" si="163"/>
        <v>3</v>
      </c>
      <c r="BR116" s="172">
        <f t="shared" si="128"/>
        <v>7.3</v>
      </c>
      <c r="BS116" s="176">
        <f>ROUND(IF('Indicator Data'!T116=0,0,IF(LOG('Indicator Data'!T116)&gt;BS$3,10,IF(LOG('Indicator Data'!T116)&lt;BS$4,0,10-(BS$3-LOG('Indicator Data'!T116))/(BS$3-BS$4)*10))),1)</f>
        <v>9.8000000000000007</v>
      </c>
      <c r="BT116" s="173">
        <f>IF('Indicator Data'!T116/HLOOKUP('Indicator Data'!$T$3,'Population Data'!$C$3:$M$194,ROW()-4,FALSE)&gt;1,1,'Indicator Data'!T116/HLOOKUP('Indicator Data'!$T$3,'Population Data'!$C$3:$M$194,ROW()-4,FALSE))</f>
        <v>0.52202704803646027</v>
      </c>
      <c r="BU116" s="176">
        <f t="shared" si="164"/>
        <v>5.2</v>
      </c>
      <c r="BV116" s="172">
        <f t="shared" si="129"/>
        <v>8.3000000000000007</v>
      </c>
      <c r="BW116" s="176">
        <f>ROUND(IF('Indicator Data'!U116=0,0,IF(LOG('Indicator Data'!U116)&gt;BW$3,10,IF(LOG('Indicator Data'!U116)&lt;BW$4,0,10-(BW$3-LOG('Indicator Data'!U116))/(BW$3-BW$4)*10))),1)</f>
        <v>9.6</v>
      </c>
      <c r="BX116" s="246">
        <f>IF(BW116="x","x",'Indicator Data'!U116/HLOOKUP('Indicator Data'!$U$3,'Population Data'!$C$3:$M$194,ROW()-4,FALSE))</f>
        <v>0.39760801557678233</v>
      </c>
      <c r="BY116" s="176">
        <f t="shared" si="165"/>
        <v>4</v>
      </c>
      <c r="BZ116" s="172">
        <f t="shared" si="130"/>
        <v>7.8</v>
      </c>
      <c r="CA116" s="174">
        <f t="shared" si="113"/>
        <v>7.3</v>
      </c>
      <c r="CB116" s="176">
        <f>IF('Indicator Data'!BN116="No data","x",ROUND(IF('Indicator Data'!BN116&gt;CB$3,0,IF('Indicator Data'!BN116&lt;CB$4,10,(CB$3-'Indicator Data'!BN116)/(CB$3-CB$4)*10)),1))</f>
        <v>0.8</v>
      </c>
      <c r="CC116" s="176">
        <f>IF('Indicator Data'!BO116="No data","x",ROUND(IF('Indicator Data'!BO116&gt;CC$3,0,IF('Indicator Data'!BO116&lt;CC$4,10,(CC$3-'Indicator Data'!BO116)/(CC$3-CC$4)*10)),1))</f>
        <v>0</v>
      </c>
      <c r="CD116" s="176">
        <f>IF('Indicator Data'!AA116="No data","x",ROUND(IF('Indicator Data'!AA116&gt;CD$3,0,IF('Indicator Data'!AA116&lt;CD$4,10,(CD$3-'Indicator Data'!AA116)/(CD$3-CD$4)*10)),1))</f>
        <v>0.6</v>
      </c>
      <c r="CE116" s="172">
        <f t="shared" si="166"/>
        <v>0.5</v>
      </c>
      <c r="CF116" s="176">
        <f>IF('Indicator Data'!V116="No data","x",ROUND(IF(LOG('Indicator Data'!V116)&gt;CF$3,10,IF(LOG('Indicator Data'!V116)&lt;CF$4,0,10-(CF$3-LOG('Indicator Data'!V116))/(CF$3-CF$4)*10)),1))</f>
        <v>6</v>
      </c>
      <c r="CG116" s="176">
        <f>IF('Indicator Data'!W116="No data","x",ROUND(IF('Indicator Data'!W116&gt;CG$3,10,IF('Indicator Data'!W116&lt;CG$4,0,10-(CG$3-'Indicator Data'!W116)/(CG$3-CG$4)*10)),1))</f>
        <v>2.2000000000000002</v>
      </c>
      <c r="CH116" s="176">
        <f>IF('Indicator Data'!X116="No data","x",ROUND(IF('Indicator Data'!X116&gt;CH$3,10,IF('Indicator Data'!X116&lt;CH$4,0,10-(CH$3-'Indicator Data'!X116)/(CH$3-CH$4)*10)),1))</f>
        <v>8.1999999999999993</v>
      </c>
      <c r="CI116" s="176">
        <f>IF('Indicator Data'!Y116="No data","x",ROUND(IF('Indicator Data'!Y116&gt;CI$3,10,IF('Indicator Data'!Y116&lt;CI$4,0,10-(CI$3-'Indicator Data'!Y116)/(CI$3-CI$4)*10)),1))</f>
        <v>4.4000000000000004</v>
      </c>
      <c r="CJ116" s="172">
        <f t="shared" si="131"/>
        <v>5.2</v>
      </c>
      <c r="CK116" s="174">
        <f t="shared" si="132"/>
        <v>3.6</v>
      </c>
      <c r="CL116" s="176">
        <f>IF('Indicator Data'!AD116="No data","x",ROUND(IF('Indicator Data'!AD116&gt;CL$3,10,IF('Indicator Data'!AD116&lt;CL$4,0,10-(CL$3-'Indicator Data'!AD116)/(CL$3-CL$4)*10)),1))</f>
        <v>2</v>
      </c>
      <c r="CM116" s="176">
        <f>IF('Indicator Data'!AE116="No data","x",ROUND(IF('Indicator Data'!AE116&gt;CM$3,10,IF('Indicator Data'!AE116&lt;CM$4,0,10-(CM$3-'Indicator Data'!AE116)/(CM$3-CM$4)*10)),1))</f>
        <v>1.9</v>
      </c>
      <c r="CN116" s="172">
        <f t="shared" si="133"/>
        <v>4.0999999999999996</v>
      </c>
      <c r="CO116" s="176">
        <f>IF('Indicator Data'!Z116="No data","x",ROUND(IF('Indicator Data'!Z116&gt;CO$3,10,IF('Indicator Data'!Z116&lt;CO$4,0,10-(CO$3-'Indicator Data'!Z116)/(CO$3-CO$4)*10)),1))</f>
        <v>0</v>
      </c>
      <c r="CP116" s="172">
        <f t="shared" si="134"/>
        <v>0.4</v>
      </c>
      <c r="CQ116" s="246">
        <f>IF('Indicator Data'!AB116="No data","x",'Indicator Data'!AB116/HLOOKUP('Indicator Date'!$AB114,'Population Data'!$C$3:$M$194,ROW()-4,FALSE))</f>
        <v>7.8805706413691081E-5</v>
      </c>
      <c r="CR116" s="176">
        <f t="shared" si="167"/>
        <v>9.1999999999999993</v>
      </c>
      <c r="CS116" s="176">
        <f>IF('Indicator Data'!AC116="No data","x",ROUND(IF('Indicator Data'!AC116&gt;CS$3,0,IF('Indicator Data'!AC116&lt;CS$4,10,(CS$3-'Indicator Data'!AC116)/(CS$3-CS$4)*10)),1))</f>
        <v>2</v>
      </c>
      <c r="CT116" s="172">
        <f t="shared" si="135"/>
        <v>5.6</v>
      </c>
      <c r="CU116" s="174">
        <f t="shared" si="136"/>
        <v>3.4</v>
      </c>
      <c r="CV116" s="175">
        <f t="shared" si="168"/>
        <v>5.0999999999999996</v>
      </c>
      <c r="CW116" s="177">
        <f t="shared" si="169"/>
        <v>6.4</v>
      </c>
      <c r="CX116" s="175">
        <f>ROUND(IF('Indicator Data'!AF116=0,0,IF('Indicator Data'!AF116&gt;CX$3,10,IF('Indicator Data'!AF116&lt;CX$4,0,10-(CX$3-'Indicator Data'!AF116)/(CX$3-CX$4)*10))),1)</f>
        <v>10</v>
      </c>
      <c r="CY116" s="175">
        <f>(ROUND(IF('Indicator Data'!AG116=0,0,IF(LOG('Indicator Data'!AG116)&gt;CY$3,10,IF(LOG('Indicator Data'!AG116)&lt;CY$4,0,10-(CY$3-LOG('Indicator Data'!AG116))/(CY$3-CY$4)*10))),1))</f>
        <v>10</v>
      </c>
      <c r="CZ116" s="177">
        <f t="shared" si="137"/>
        <v>10</v>
      </c>
      <c r="DA116" s="11"/>
      <c r="DB116" s="22"/>
    </row>
    <row r="117" spans="1:106">
      <c r="A117" s="179" t="str">
        <f>'Indicator Data'!A117</f>
        <v>Micronesia</v>
      </c>
      <c r="B117" s="180" t="str">
        <f>'Indicator Data'!B117</f>
        <v>FSM</v>
      </c>
      <c r="C117" s="178">
        <f>ROUND(IF('Indicator Data'!C117=0,0.1,IF(LOG('Indicator Data'!C117)&gt;C$3,10,IF(LOG('Indicator Data'!C117)&lt;C$4,0,10-(C$3-LOG('Indicator Data'!C117))/(C$3-C$4)*10))),1)</f>
        <v>0.1</v>
      </c>
      <c r="D117" s="171">
        <f>ROUND(IF('Indicator Data'!D117=0,0.1,IF(LOG('Indicator Data'!D117)&gt;D$3,10,IF(LOG('Indicator Data'!D117)&lt;D$4,0,10-(D$3-LOG('Indicator Data'!D117))/(D$3-D$4)*10))),1)</f>
        <v>0.1</v>
      </c>
      <c r="E117" s="172">
        <f t="shared" si="138"/>
        <v>0.1</v>
      </c>
      <c r="F117" s="172">
        <f>(ROUND(IF('Indicator Data'!E117=0,0,IF(LOG('Indicator Data'!E117)&gt;F$3,10,IF(LOG('Indicator Data'!E117)&lt;F$4,0,10-(F$3-LOG('Indicator Data'!E117))/(F$3-F$4)*10))),1))</f>
        <v>0</v>
      </c>
      <c r="G117" s="172">
        <f>ROUND(IF('Indicator Data'!F117=0,0,IF(LOG('Indicator Data'!F117)&gt;G$3,10,IF(LOG('Indicator Data'!F117)&lt;G$4,0,10-(G$3-LOG('Indicator Data'!F117))/(G$3-G$4)*10))),1)</f>
        <v>2.8</v>
      </c>
      <c r="H117" s="171">
        <f>ROUND(IF('Indicator Data'!G117=0,0,IF(LOG('Indicator Data'!G117)&gt;H$3,10,IF(LOG('Indicator Data'!G117)&lt;H$4,0,10-(H$3-LOG('Indicator Data'!G117))/(H$3-H$4)*10))),1)</f>
        <v>3.1</v>
      </c>
      <c r="I117" s="171">
        <f>ROUND(IF('Indicator Data'!H117=0,0,IF(LOG('Indicator Data'!H117)&gt;I$3,10,IF(LOG('Indicator Data'!H117)&lt;I$4,0,10-(I$3-LOG('Indicator Data'!H117))/(I$3-I$4)*10))),1)</f>
        <v>4</v>
      </c>
      <c r="J117" s="171">
        <f t="shared" si="139"/>
        <v>3.6</v>
      </c>
      <c r="K117" s="171">
        <f>ROUND(IF('Indicator Data'!I117=0,0,IF(LOG('Indicator Data'!I117)&gt;K$3,10,IF(LOG('Indicator Data'!I117)&lt;K$4,0,10-(K$3-LOG('Indicator Data'!I117))/(K$3-K$4)*10))),1)</f>
        <v>1.2</v>
      </c>
      <c r="L117" s="172">
        <f>ROUND(IF('Indicator Data'!J117=0,0,IF(LOG('Indicator Data'!J117)&gt;L$3,10,IF(LOG('Indicator Data'!J117)&lt;L$4,0,10-(L$3-LOG('Indicator Data'!J117))/(L$3-L$4)*10))),1)</f>
        <v>7.1</v>
      </c>
      <c r="M117" s="173">
        <f>'Indicator Data'!C117/HLOOKUP('Indicator Data'!$C$3,'Population Data'!$C$3:$M$194,ROW()-4,FALSE)</f>
        <v>0</v>
      </c>
      <c r="N117" s="173">
        <f>'Indicator Data'!D117/HLOOKUP('Indicator Data'!$D$3,'Population Data'!$C$3:$M$194,ROW()-4,FALSE)</f>
        <v>0</v>
      </c>
      <c r="O117" s="245">
        <f>'Indicator Data'!E117/HLOOKUP('Indicator Data'!$E$3,'Population Data'!$C$3:$M$194,ROW()-4,FALSE)</f>
        <v>0</v>
      </c>
      <c r="P117" s="173">
        <f>'Indicator Data'!F117/HLOOKUP('Indicator Data'!$F$3,'Population Data'!$C$3:$M$194,ROW()-4,FALSE)</f>
        <v>1.8586415416294403E-5</v>
      </c>
      <c r="Q117" s="173">
        <f>'Indicator Data'!G117/HLOOKUP('Indicator Data'!$G$3,'Population Data'!$C$3:$M$194,ROW()-4,FALSE)</f>
        <v>1.0209272389563628E-2</v>
      </c>
      <c r="R117" s="173">
        <f>'Indicator Data'!H117/HLOOKUP('Indicator Data'!$H$3,'Population Data'!$C$3:$M$194,ROW()-4,FALSE)</f>
        <v>3.1589353894326364E-4</v>
      </c>
      <c r="S117" s="173">
        <f>'Indicator Data'!I117/HLOOKUP('Indicator Data'!$I$3,'Population Data'!$C$3:$M$194,ROW()-4,FALSE)</f>
        <v>5.8364317115790253E-4</v>
      </c>
      <c r="T117" s="173">
        <f>'Indicator Data'!J117/HLOOKUP('Indicator Date'!$J115,'Population Data'!$C$3:$M$194,ROW()-4,FALSE)</f>
        <v>5.94030205422399E-2</v>
      </c>
      <c r="U117" s="171">
        <f t="shared" si="140"/>
        <v>0</v>
      </c>
      <c r="V117" s="171">
        <f t="shared" si="141"/>
        <v>0</v>
      </c>
      <c r="W117" s="172">
        <f t="shared" si="142"/>
        <v>0</v>
      </c>
      <c r="X117" s="172">
        <f t="shared" si="118"/>
        <v>0</v>
      </c>
      <c r="Y117" s="172">
        <f t="shared" si="119"/>
        <v>7.9</v>
      </c>
      <c r="Z117" s="171">
        <f t="shared" si="143"/>
        <v>1.1000000000000001</v>
      </c>
      <c r="AA117" s="171">
        <f t="shared" si="143"/>
        <v>0.2</v>
      </c>
      <c r="AB117" s="171">
        <f t="shared" si="144"/>
        <v>0.7</v>
      </c>
      <c r="AC117" s="172">
        <f t="shared" si="120"/>
        <v>4.5999999999999996</v>
      </c>
      <c r="AD117" s="172">
        <f t="shared" si="121"/>
        <v>10</v>
      </c>
      <c r="AE117" s="171">
        <f>ROUND(IF('Indicator Data'!K117=0,0,IF('Indicator Data'!K117&gt;AE$3,10,IF('Indicator Data'!K117&lt;AE$4,0,10-(AE$3-'Indicator Data'!K117)/(AE$3-AE$4)*10))),1)</f>
        <v>2.9</v>
      </c>
      <c r="AF117" s="174">
        <f t="shared" si="145"/>
        <v>0.1</v>
      </c>
      <c r="AG117" s="174">
        <f t="shared" si="146"/>
        <v>0.1</v>
      </c>
      <c r="AH117" s="172">
        <f t="shared" si="147"/>
        <v>2.1</v>
      </c>
      <c r="AI117" s="172">
        <f t="shared" si="148"/>
        <v>2.1</v>
      </c>
      <c r="AJ117" s="174">
        <f t="shared" si="149"/>
        <v>2.1</v>
      </c>
      <c r="AK117" s="172">
        <f t="shared" si="150"/>
        <v>9</v>
      </c>
      <c r="AL117" s="175">
        <f t="shared" si="151"/>
        <v>0.1</v>
      </c>
      <c r="AM117" s="175">
        <f t="shared" si="152"/>
        <v>0</v>
      </c>
      <c r="AN117" s="175">
        <f t="shared" si="153"/>
        <v>5.9</v>
      </c>
      <c r="AO117" s="175">
        <f t="shared" si="154"/>
        <v>2.2999999999999998</v>
      </c>
      <c r="AP117" s="175">
        <f t="shared" si="155"/>
        <v>3.1</v>
      </c>
      <c r="AQ117" s="174">
        <f t="shared" si="156"/>
        <v>6</v>
      </c>
      <c r="AR117" s="174" t="str">
        <f>IF('Indicator Data'!L117="No data","x",IF('Indicator Data'!BW117&lt;1000,"x",ROUND((IF('Indicator Data'!L117&gt;AR$3,10,IF('Indicator Data'!L117&lt;AR$4,0,10-(AR$3-'Indicator Data'!L117)/(AR$3-AR$4)*10))),1)))</f>
        <v>x</v>
      </c>
      <c r="AS117" s="175">
        <f t="shared" si="157"/>
        <v>6</v>
      </c>
      <c r="AT117" s="176">
        <f>IF('Indicator Data'!M117="No data","x",ROUND(IF('Indicator Data'!M117=0,0,IF(LOG('Indicator Data'!M117)&gt;AT$3,10,IF(LOG('Indicator Data'!M117)&lt;AT$4,0,10-(AT$3-LOG('Indicator Data'!M117))/(AT$3-AT$4)*10))),1))</f>
        <v>0</v>
      </c>
      <c r="AU117" s="246">
        <f>IF(AT117="x","x",'Indicator Data'!M117/HLOOKUP('Indicator Data'!$M$3,'Population Data'!$C$3:$M$194,ROW()-4,FALSE))</f>
        <v>0</v>
      </c>
      <c r="AV117" s="176">
        <f t="shared" si="158"/>
        <v>0</v>
      </c>
      <c r="AW117" s="172">
        <f t="shared" si="122"/>
        <v>0</v>
      </c>
      <c r="AX117" s="176" t="str">
        <f>IF('Indicator Data'!N117="No data","x",ROUND(IF('Indicator Data'!N117=0,0,IF(LOG('Indicator Data'!N117)&gt;AX$3,10,IF(LOG('Indicator Data'!N117)&lt;AX$4,0,10-(AX$3-LOG('Indicator Data'!N117))/(AX$3-AX$4)*10))),1))</f>
        <v>x</v>
      </c>
      <c r="AY117" s="246" t="str">
        <f>IF(AX117="x","x",'Indicator Data'!N117/HLOOKUP('Indicator Data'!$N$3,'Population Data'!$C$3:$M$194,ROW()-4,FALSE))</f>
        <v>x</v>
      </c>
      <c r="AZ117" s="176" t="str">
        <f t="shared" si="159"/>
        <v>x</v>
      </c>
      <c r="BA117" s="172" t="str">
        <f t="shared" si="123"/>
        <v>x</v>
      </c>
      <c r="BB117" s="176" t="str">
        <f>IF('Indicator Data'!O117="No data","x",ROUND(IF('Indicator Data'!O117=0,0,IF(LOG('Indicator Data'!O117)&gt;BB$3,10,IF(LOG('Indicator Data'!O117)&lt;BB$4,0,10-(BB$3-LOG('Indicator Data'!O117))/(BB$3-BB$4)*10))),1))</f>
        <v>x</v>
      </c>
      <c r="BC117" s="246" t="str">
        <f>IF(BB117="x","x",'Indicator Data'!O117/HLOOKUP('Indicator Data'!$O$3,'Population Data'!$C$3:$M$194,ROW()-4,FALSE))</f>
        <v>x</v>
      </c>
      <c r="BD117" s="176" t="str">
        <f t="shared" si="160"/>
        <v>x</v>
      </c>
      <c r="BE117" s="172" t="str">
        <f t="shared" si="124"/>
        <v>x</v>
      </c>
      <c r="BF117" s="176" t="str">
        <f>IF('Indicator Data'!P117="No data","x",ROUND(IF('Indicator Data'!P117=0,0,IF(LOG('Indicator Data'!P117)&gt;BF$3,10,IF(LOG('Indicator Data'!P117)&lt;BF$4,0,10-(BF$3-LOG('Indicator Data'!P117))/(BF$3-BF$4)*10))),1))</f>
        <v>x</v>
      </c>
      <c r="BG117" s="246" t="str">
        <f>IF(BF117="x","x",'Indicator Data'!P117/HLOOKUP('Indicator Data'!$P$3,'Population Data'!$C$3:$M$194,ROW()-4,FALSE))</f>
        <v>x</v>
      </c>
      <c r="BH117" s="176" t="str">
        <f t="shared" si="125"/>
        <v>x</v>
      </c>
      <c r="BI117" s="172" t="str">
        <f t="shared" si="126"/>
        <v>x</v>
      </c>
      <c r="BJ117" s="174">
        <f t="shared" si="127"/>
        <v>0</v>
      </c>
      <c r="BK117" s="176">
        <f>ROUND(IF('Indicator Data'!Q117=0,0,IF(LOG('Indicator Data'!Q117)&gt;BK$3,10,IF(LOG('Indicator Data'!Q117)&lt;BK$4,0,10-(BK$3-LOG('Indicator Data'!Q117))/(BK$3-BK$4)*10))),1)</f>
        <v>0</v>
      </c>
      <c r="BL117" s="224">
        <f>IF(BK117="x","x",'Indicator Data'!Q117/HLOOKUP('Indicator Data'!$Q$3,'Population Data'!$C$3:$M$194,ROW()-4,FALSE))</f>
        <v>0</v>
      </c>
      <c r="BM117" s="176">
        <f t="shared" si="161"/>
        <v>0</v>
      </c>
      <c r="BN117" s="172">
        <f t="shared" si="162"/>
        <v>0</v>
      </c>
      <c r="BO117" s="176">
        <f>ROUND(IF('Indicator Data'!S117=0,0,IF(LOG('Indicator Data'!S117)&gt;BO$3,10,IF(LOG('Indicator Data'!S117)&lt;BO$4,0,10-(BO$3-LOG('Indicator Data'!S117))/(BO$3-BO$4)*10))),1)</f>
        <v>3.3</v>
      </c>
      <c r="BP117" s="246">
        <f>IF(BO117="x","x",'Indicator Data'!S117/HLOOKUP('Indicator Data'!$S$3,'Population Data'!$C$3:$M$194,ROW()-4,FALSE))</f>
        <v>1.7250155762978288E-2</v>
      </c>
      <c r="BQ117" s="176">
        <f t="shared" si="163"/>
        <v>0.2</v>
      </c>
      <c r="BR117" s="172">
        <f t="shared" si="128"/>
        <v>1.9</v>
      </c>
      <c r="BS117" s="176">
        <f>ROUND(IF('Indicator Data'!T117=0,0,IF(LOG('Indicator Data'!T117)&gt;BS$3,10,IF(LOG('Indicator Data'!T117)&lt;BS$4,0,10-(BS$3-LOG('Indicator Data'!T117))/(BS$3-BS$4)*10))),1)</f>
        <v>4.0999999999999996</v>
      </c>
      <c r="BT117" s="173">
        <f>IF('Indicator Data'!T117/HLOOKUP('Indicator Data'!$T$3,'Population Data'!$C$3:$M$194,ROW()-4,FALSE)&gt;1,1,'Indicator Data'!T117/HLOOKUP('Indicator Data'!$T$3,'Population Data'!$C$3:$M$194,ROW()-4,FALSE))</f>
        <v>6.7213438104578679E-2</v>
      </c>
      <c r="BU117" s="176">
        <f t="shared" si="164"/>
        <v>0.7</v>
      </c>
      <c r="BV117" s="172">
        <f t="shared" si="129"/>
        <v>2.6</v>
      </c>
      <c r="BW117" s="176">
        <f>ROUND(IF('Indicator Data'!U117=0,0,IF(LOG('Indicator Data'!U117)&gt;BW$3,10,IF(LOG('Indicator Data'!U117)&lt;BW$4,0,10-(BW$3-LOG('Indicator Data'!U117))/(BW$3-BW$4)*10))),1)</f>
        <v>5.2</v>
      </c>
      <c r="BX117" s="246">
        <f>IF(BW117="x","x",'Indicator Data'!U117/HLOOKUP('Indicator Data'!$U$3,'Population Data'!$C$3:$M$194,ROW()-4,FALSE))</f>
        <v>0.36566345792132415</v>
      </c>
      <c r="BY117" s="176">
        <f t="shared" si="165"/>
        <v>3.7</v>
      </c>
      <c r="BZ117" s="172">
        <f t="shared" si="130"/>
        <v>4.5</v>
      </c>
      <c r="CA117" s="174">
        <f t="shared" si="113"/>
        <v>2.4</v>
      </c>
      <c r="CB117" s="176">
        <f>IF('Indicator Data'!BN117="No data","x",ROUND(IF('Indicator Data'!BN117&gt;CB$3,0,IF('Indicator Data'!BN117&lt;CB$4,10,(CB$3-'Indicator Data'!BN117)/(CB$3-CB$4)*10)),1))</f>
        <v>1.1000000000000001</v>
      </c>
      <c r="CC117" s="176">
        <f>IF('Indicator Data'!BO117="No data","x",ROUND(IF('Indicator Data'!BO117&gt;CC$3,0,IF('Indicator Data'!BO117&lt;CC$4,10,(CC$3-'Indicator Data'!BO117)/(CC$3-CC$4)*10)),1))</f>
        <v>1.6</v>
      </c>
      <c r="CD117" s="176" t="str">
        <f>IF('Indicator Data'!AA117="No data","x",ROUND(IF('Indicator Data'!AA117&gt;CD$3,0,IF('Indicator Data'!AA117&lt;CD$4,10,(CD$3-'Indicator Data'!AA117)/(CD$3-CD$4)*10)),1))</f>
        <v>x</v>
      </c>
      <c r="CE117" s="172">
        <f t="shared" si="166"/>
        <v>1.4</v>
      </c>
      <c r="CF117" s="176">
        <f>IF('Indicator Data'!V117="No data","x",ROUND(IF(LOG('Indicator Data'!V117)&gt;CF$3,10,IF(LOG('Indicator Data'!V117)&lt;CF$4,0,10-(CF$3-LOG('Indicator Data'!V117))/(CF$3-CF$4)*10)),1))</f>
        <v>7.4</v>
      </c>
      <c r="CG117" s="176">
        <f>IF('Indicator Data'!W117="No data","x",ROUND(IF('Indicator Data'!W117&gt;CG$3,10,IF('Indicator Data'!W117&lt;CG$4,0,10-(CG$3-'Indicator Data'!W117)/(CG$3-CG$4)*10)),1))</f>
        <v>3.2</v>
      </c>
      <c r="CH117" s="176">
        <f>IF('Indicator Data'!X117="No data","x",ROUND(IF('Indicator Data'!X117&gt;CH$3,10,IF('Indicator Data'!X117&lt;CH$4,0,10-(CH$3-'Indicator Data'!X117)/(CH$3-CH$4)*10)),1))</f>
        <v>2.2999999999999998</v>
      </c>
      <c r="CI117" s="176" t="str">
        <f>IF('Indicator Data'!Y117="No data","x",ROUND(IF('Indicator Data'!Y117&gt;CI$3,10,IF('Indicator Data'!Y117&lt;CI$4,0,10-(CI$3-'Indicator Data'!Y117)/(CI$3-CI$4)*10)),1))</f>
        <v>x</v>
      </c>
      <c r="CJ117" s="172">
        <f t="shared" si="131"/>
        <v>4.3</v>
      </c>
      <c r="CK117" s="174">
        <f t="shared" si="132"/>
        <v>3.3</v>
      </c>
      <c r="CL117" s="176" t="str">
        <f>IF('Indicator Data'!AD117="No data","x",ROUND(IF('Indicator Data'!AD117&gt;CL$3,10,IF('Indicator Data'!AD117&lt;CL$4,0,10-(CL$3-'Indicator Data'!AD117)/(CL$3-CL$4)*10)),1))</f>
        <v>x</v>
      </c>
      <c r="CM117" s="176">
        <f>IF('Indicator Data'!AE117="No data","x",ROUND(IF('Indicator Data'!AE117&gt;CM$3,10,IF('Indicator Data'!AE117&lt;CM$4,0,10-(CM$3-'Indicator Data'!AE117)/(CM$3-CM$4)*10)),1))</f>
        <v>3.8</v>
      </c>
      <c r="CN117" s="172">
        <f t="shared" si="133"/>
        <v>4.2</v>
      </c>
      <c r="CO117" s="176">
        <f>IF('Indicator Data'!Z117="No data","x",ROUND(IF('Indicator Data'!Z117&gt;CO$3,10,IF('Indicator Data'!Z117&lt;CO$4,0,10-(CO$3-'Indicator Data'!Z117)/(CO$3-CO$4)*10)),1))</f>
        <v>3.2</v>
      </c>
      <c r="CP117" s="172">
        <f t="shared" si="134"/>
        <v>2</v>
      </c>
      <c r="CQ117" s="246">
        <f>IF('Indicator Data'!AB117="No data","x",'Indicator Data'!AB117/HLOOKUP('Indicator Date'!$AB115,'Population Data'!$C$3:$M$194,ROW()-4,FALSE))</f>
        <v>7.2444082224033327E-5</v>
      </c>
      <c r="CR117" s="176">
        <f t="shared" si="167"/>
        <v>9.3000000000000007</v>
      </c>
      <c r="CS117" s="176">
        <f>IF('Indicator Data'!AC117="No data","x",ROUND(IF('Indicator Data'!AC117&gt;CS$3,0,IF('Indicator Data'!AC117&lt;CS$4,10,(CS$3-'Indicator Data'!AC117)/(CS$3-CS$4)*10)),1))</f>
        <v>6</v>
      </c>
      <c r="CT117" s="172">
        <f t="shared" si="135"/>
        <v>7.7</v>
      </c>
      <c r="CU117" s="174">
        <f t="shared" si="136"/>
        <v>4.5999999999999996</v>
      </c>
      <c r="CV117" s="175">
        <f t="shared" si="168"/>
        <v>2.7</v>
      </c>
      <c r="CW117" s="177">
        <f t="shared" si="169"/>
        <v>3.2</v>
      </c>
      <c r="CX117" s="175">
        <f>ROUND(IF('Indicator Data'!AF117=0,0,IF('Indicator Data'!AF117&gt;CX$3,10,IF('Indicator Data'!AF117&lt;CX$4,0,10-(CX$3-'Indicator Data'!AF117)/(CX$3-CX$4)*10))),1)</f>
        <v>0</v>
      </c>
      <c r="CY117" s="175">
        <f>(ROUND(IF('Indicator Data'!AG117=0,0,IF(LOG('Indicator Data'!AG117)&gt;CY$3,10,IF(LOG('Indicator Data'!AG117)&lt;CY$4,0,10-(CY$3-LOG('Indicator Data'!AG117))/(CY$3-CY$4)*10))),1))</f>
        <v>0</v>
      </c>
      <c r="CZ117" s="177">
        <f t="shared" si="137"/>
        <v>0</v>
      </c>
      <c r="DA117" s="11"/>
      <c r="DB117" s="22"/>
    </row>
    <row r="118" spans="1:106">
      <c r="A118" s="179" t="str">
        <f>'Indicator Data'!A118</f>
        <v>Moldova Republic of</v>
      </c>
      <c r="B118" s="180" t="str">
        <f>'Indicator Data'!B118</f>
        <v>MDA</v>
      </c>
      <c r="C118" s="178">
        <f>ROUND(IF('Indicator Data'!C118=0,0.1,IF(LOG('Indicator Data'!C118)&gt;C$3,10,IF(LOG('Indicator Data'!C118)&lt;C$4,0,10-(C$3-LOG('Indicator Data'!C118))/(C$3-C$4)*10))),1)</f>
        <v>6</v>
      </c>
      <c r="D118" s="171">
        <f>ROUND(IF('Indicator Data'!D118=0,0.1,IF(LOG('Indicator Data'!D118)&gt;D$3,10,IF(LOG('Indicator Data'!D118)&lt;D$4,0,10-(D$3-LOG('Indicator Data'!D118))/(D$3-D$4)*10))),1)</f>
        <v>0.1</v>
      </c>
      <c r="E118" s="172">
        <f t="shared" si="138"/>
        <v>3.6</v>
      </c>
      <c r="F118" s="172">
        <f>(ROUND(IF('Indicator Data'!E118=0,0,IF(LOG('Indicator Data'!E118)&gt;F$3,10,IF(LOG('Indicator Data'!E118)&lt;F$4,0,10-(F$3-LOG('Indicator Data'!E118))/(F$3-F$4)*10))),1))</f>
        <v>4</v>
      </c>
      <c r="G118" s="172">
        <f>ROUND(IF('Indicator Data'!F118=0,0,IF(LOG('Indicator Data'!F118)&gt;G$3,10,IF(LOG('Indicator Data'!F118)&lt;G$4,0,10-(G$3-LOG('Indicator Data'!F118))/(G$3-G$4)*10))),1)</f>
        <v>0</v>
      </c>
      <c r="H118" s="171">
        <f>ROUND(IF('Indicator Data'!G118=0,0,IF(LOG('Indicator Data'!G118)&gt;H$3,10,IF(LOG('Indicator Data'!G118)&lt;H$4,0,10-(H$3-LOG('Indicator Data'!G118))/(H$3-H$4)*10))),1)</f>
        <v>0</v>
      </c>
      <c r="I118" s="171">
        <f>ROUND(IF('Indicator Data'!H118=0,0,IF(LOG('Indicator Data'!H118)&gt;I$3,10,IF(LOG('Indicator Data'!H118)&lt;I$4,0,10-(I$3-LOG('Indicator Data'!H118))/(I$3-I$4)*10))),1)</f>
        <v>0</v>
      </c>
      <c r="J118" s="171">
        <f t="shared" si="139"/>
        <v>0</v>
      </c>
      <c r="K118" s="171">
        <f>ROUND(IF('Indicator Data'!I118=0,0,IF(LOG('Indicator Data'!I118)&gt;K$3,10,IF(LOG('Indicator Data'!I118)&lt;K$4,0,10-(K$3-LOG('Indicator Data'!I118))/(K$3-K$4)*10))),1)</f>
        <v>0</v>
      </c>
      <c r="L118" s="172">
        <f>ROUND(IF('Indicator Data'!J118=0,0,IF(LOG('Indicator Data'!J118)&gt;L$3,10,IF(LOG('Indicator Data'!J118)&lt;L$4,0,10-(L$3-LOG('Indicator Data'!J118))/(L$3-L$4)*10))),1)</f>
        <v>7</v>
      </c>
      <c r="M118" s="173">
        <f>'Indicator Data'!C118/HLOOKUP('Indicator Data'!$C$3,'Population Data'!$C$3:$M$194,ROW()-4,FALSE)</f>
        <v>2.0341209462039003E-3</v>
      </c>
      <c r="N118" s="173">
        <f>'Indicator Data'!D118/HLOOKUP('Indicator Data'!$D$3,'Population Data'!$C$3:$M$194,ROW()-4,FALSE)</f>
        <v>0</v>
      </c>
      <c r="O118" s="245">
        <f>'Indicator Data'!E118/HLOOKUP('Indicator Data'!$E$3,'Population Data'!$C$3:$M$194,ROW()-4,FALSE)</f>
        <v>2.3512855262619505E-3</v>
      </c>
      <c r="P118" s="173">
        <f>'Indicator Data'!F118/HLOOKUP('Indicator Data'!$F$3,'Population Data'!$C$3:$M$194,ROW()-4,FALSE)</f>
        <v>0</v>
      </c>
      <c r="Q118" s="173">
        <f>'Indicator Data'!G118/HLOOKUP('Indicator Data'!$G$3,'Population Data'!$C$3:$M$194,ROW()-4,FALSE)</f>
        <v>0</v>
      </c>
      <c r="R118" s="173">
        <f>'Indicator Data'!H118/HLOOKUP('Indicator Data'!$H$3,'Population Data'!$C$3:$M$194,ROW()-4,FALSE)</f>
        <v>0</v>
      </c>
      <c r="S118" s="173">
        <f>'Indicator Data'!I118/HLOOKUP('Indicator Data'!$I$3,'Population Data'!$C$3:$M$194,ROW()-4,FALSE)</f>
        <v>0</v>
      </c>
      <c r="T118" s="173">
        <f>'Indicator Data'!J118/HLOOKUP('Indicator Date'!$J116,'Population Data'!$C$3:$M$194,ROW()-4,FALSE)</f>
        <v>1.8550215073002208E-3</v>
      </c>
      <c r="U118" s="171">
        <f t="shared" si="140"/>
        <v>10</v>
      </c>
      <c r="V118" s="171">
        <f t="shared" si="141"/>
        <v>0</v>
      </c>
      <c r="W118" s="172">
        <f t="shared" si="142"/>
        <v>7.6</v>
      </c>
      <c r="X118" s="172">
        <f t="shared" si="118"/>
        <v>5.0999999999999996</v>
      </c>
      <c r="Y118" s="172">
        <f t="shared" si="119"/>
        <v>0</v>
      </c>
      <c r="Z118" s="171">
        <f t="shared" si="143"/>
        <v>0</v>
      </c>
      <c r="AA118" s="171">
        <f t="shared" si="143"/>
        <v>0</v>
      </c>
      <c r="AB118" s="171">
        <f t="shared" si="144"/>
        <v>0</v>
      </c>
      <c r="AC118" s="172">
        <f t="shared" si="120"/>
        <v>0</v>
      </c>
      <c r="AD118" s="172">
        <f t="shared" si="121"/>
        <v>0.6</v>
      </c>
      <c r="AE118" s="171">
        <f>ROUND(IF('Indicator Data'!K118=0,0,IF('Indicator Data'!K118&gt;AE$3,10,IF('Indicator Data'!K118&lt;AE$4,0,10-(AE$3-'Indicator Data'!K118)/(AE$3-AE$4)*10))),1)</f>
        <v>2.9</v>
      </c>
      <c r="AF118" s="174">
        <f t="shared" si="145"/>
        <v>8</v>
      </c>
      <c r="AG118" s="174">
        <f t="shared" si="146"/>
        <v>0.1</v>
      </c>
      <c r="AH118" s="172">
        <f t="shared" si="147"/>
        <v>0</v>
      </c>
      <c r="AI118" s="172">
        <f t="shared" si="148"/>
        <v>0</v>
      </c>
      <c r="AJ118" s="174">
        <f t="shared" si="149"/>
        <v>0</v>
      </c>
      <c r="AK118" s="172">
        <f t="shared" si="150"/>
        <v>4.5</v>
      </c>
      <c r="AL118" s="175">
        <f t="shared" si="151"/>
        <v>6</v>
      </c>
      <c r="AM118" s="175">
        <f t="shared" si="152"/>
        <v>4.5999999999999996</v>
      </c>
      <c r="AN118" s="175">
        <f t="shared" si="153"/>
        <v>0</v>
      </c>
      <c r="AO118" s="175">
        <f t="shared" si="154"/>
        <v>0</v>
      </c>
      <c r="AP118" s="175">
        <f t="shared" si="155"/>
        <v>0</v>
      </c>
      <c r="AQ118" s="174">
        <f t="shared" si="156"/>
        <v>3.7</v>
      </c>
      <c r="AR118" s="174">
        <f>IF('Indicator Data'!L118="No data","x",IF('Indicator Data'!BW118&lt;1000,"x",ROUND((IF('Indicator Data'!L118&gt;AR$3,10,IF('Indicator Data'!L118&lt;AR$4,0,10-(AR$3-'Indicator Data'!L118)/(AR$3-AR$4)*10))),1)))</f>
        <v>6.7</v>
      </c>
      <c r="AS118" s="175">
        <f t="shared" si="157"/>
        <v>5.2</v>
      </c>
      <c r="AT118" s="176">
        <f>IF('Indicator Data'!M118="No data","x",ROUND(IF('Indicator Data'!M118=0,0,IF(LOG('Indicator Data'!M118)&gt;AT$3,10,IF(LOG('Indicator Data'!M118)&lt;AT$4,0,10-(AT$3-LOG('Indicator Data'!M118))/(AT$3-AT$4)*10))),1))</f>
        <v>7.8</v>
      </c>
      <c r="AU118" s="246">
        <f>IF(AT118="x","x",'Indicator Data'!M118/HLOOKUP('Indicator Data'!$M$3,'Population Data'!$C$3:$M$194,ROW()-4,FALSE))</f>
        <v>0.81957414189464139</v>
      </c>
      <c r="AV118" s="176">
        <f t="shared" si="158"/>
        <v>9.1</v>
      </c>
      <c r="AW118" s="172">
        <f t="shared" si="122"/>
        <v>8.5</v>
      </c>
      <c r="AX118" s="176" t="str">
        <f>IF('Indicator Data'!N118="No data","x",ROUND(IF('Indicator Data'!N118=0,0,IF(LOG('Indicator Data'!N118)&gt;AX$3,10,IF(LOG('Indicator Data'!N118)&lt;AX$4,0,10-(AX$3-LOG('Indicator Data'!N118))/(AX$3-AX$4)*10))),1))</f>
        <v>x</v>
      </c>
      <c r="AY118" s="246" t="str">
        <f>IF(AX118="x","x",'Indicator Data'!N118/HLOOKUP('Indicator Data'!$N$3,'Population Data'!$C$3:$M$194,ROW()-4,FALSE))</f>
        <v>x</v>
      </c>
      <c r="AZ118" s="176" t="str">
        <f t="shared" si="159"/>
        <v>x</v>
      </c>
      <c r="BA118" s="172" t="str">
        <f t="shared" si="123"/>
        <v>x</v>
      </c>
      <c r="BB118" s="176" t="str">
        <f>IF('Indicator Data'!O118="No data","x",ROUND(IF('Indicator Data'!O118=0,0,IF(LOG('Indicator Data'!O118)&gt;BB$3,10,IF(LOG('Indicator Data'!O118)&lt;BB$4,0,10-(BB$3-LOG('Indicator Data'!O118))/(BB$3-BB$4)*10))),1))</f>
        <v>x</v>
      </c>
      <c r="BC118" s="246" t="str">
        <f>IF(BB118="x","x",'Indicator Data'!O118/HLOOKUP('Indicator Data'!$O$3,'Population Data'!$C$3:$M$194,ROW()-4,FALSE))</f>
        <v>x</v>
      </c>
      <c r="BD118" s="176" t="str">
        <f t="shared" si="160"/>
        <v>x</v>
      </c>
      <c r="BE118" s="172" t="str">
        <f t="shared" si="124"/>
        <v>x</v>
      </c>
      <c r="BF118" s="176" t="str">
        <f>IF('Indicator Data'!P118="No data","x",ROUND(IF('Indicator Data'!P118=0,0,IF(LOG('Indicator Data'!P118)&gt;BF$3,10,IF(LOG('Indicator Data'!P118)&lt;BF$4,0,10-(BF$3-LOG('Indicator Data'!P118))/(BF$3-BF$4)*10))),1))</f>
        <v>x</v>
      </c>
      <c r="BG118" s="246" t="str">
        <f>IF(BF118="x","x",'Indicator Data'!P118/HLOOKUP('Indicator Data'!$P$3,'Population Data'!$C$3:$M$194,ROW()-4,FALSE))</f>
        <v>x</v>
      </c>
      <c r="BH118" s="176" t="str">
        <f t="shared" si="125"/>
        <v>x</v>
      </c>
      <c r="BI118" s="172" t="str">
        <f t="shared" si="126"/>
        <v>x</v>
      </c>
      <c r="BJ118" s="174">
        <f t="shared" si="127"/>
        <v>8.5</v>
      </c>
      <c r="BK118" s="176">
        <f>ROUND(IF('Indicator Data'!Q118=0,0,IF(LOG('Indicator Data'!Q118)&gt;BK$3,10,IF(LOG('Indicator Data'!Q118)&lt;BK$4,0,10-(BK$3-LOG('Indicator Data'!Q118))/(BK$3-BK$4)*10))),1)</f>
        <v>0</v>
      </c>
      <c r="BL118" s="224">
        <f>IF(BK118="x","x",'Indicator Data'!Q118/HLOOKUP('Indicator Data'!$Q$3,'Population Data'!$C$3:$M$194,ROW()-4,FALSE))</f>
        <v>0</v>
      </c>
      <c r="BM118" s="176">
        <f t="shared" si="161"/>
        <v>0</v>
      </c>
      <c r="BN118" s="172">
        <f t="shared" si="162"/>
        <v>0</v>
      </c>
      <c r="BO118" s="176">
        <f>ROUND(IF('Indicator Data'!S118=0,0,IF(LOG('Indicator Data'!S118)&gt;BO$3,10,IF(LOG('Indicator Data'!S118)&lt;BO$4,0,10-(BO$3-LOG('Indicator Data'!S118))/(BO$3-BO$4)*10))),1)</f>
        <v>0</v>
      </c>
      <c r="BP118" s="246">
        <f>IF(BO118="x","x",'Indicator Data'!S118/HLOOKUP('Indicator Data'!$S$3,'Population Data'!$C$3:$M$194,ROW()-4,FALSE))</f>
        <v>0</v>
      </c>
      <c r="BQ118" s="176">
        <f t="shared" si="163"/>
        <v>0</v>
      </c>
      <c r="BR118" s="172">
        <f t="shared" si="128"/>
        <v>0</v>
      </c>
      <c r="BS118" s="176">
        <f>ROUND(IF('Indicator Data'!T118=0,0,IF(LOG('Indicator Data'!T118)&gt;BS$3,10,IF(LOG('Indicator Data'!T118)&lt;BS$4,0,10-(BS$3-LOG('Indicator Data'!T118))/(BS$3-BS$4)*10))),1)</f>
        <v>0</v>
      </c>
      <c r="BT118" s="173">
        <f>IF('Indicator Data'!T118/HLOOKUP('Indicator Data'!$T$3,'Population Data'!$C$3:$M$194,ROW()-4,FALSE)&gt;1,1,'Indicator Data'!T118/HLOOKUP('Indicator Data'!$T$3,'Population Data'!$C$3:$M$194,ROW()-4,FALSE))</f>
        <v>0</v>
      </c>
      <c r="BU118" s="176">
        <f t="shared" si="164"/>
        <v>0</v>
      </c>
      <c r="BV118" s="172">
        <f t="shared" si="129"/>
        <v>0</v>
      </c>
      <c r="BW118" s="176">
        <f>ROUND(IF('Indicator Data'!U118=0,0,IF(LOG('Indicator Data'!U118)&gt;BW$3,10,IF(LOG('Indicator Data'!U118)&lt;BW$4,0,10-(BW$3-LOG('Indicator Data'!U118))/(BW$3-BW$4)*10))),1)</f>
        <v>0</v>
      </c>
      <c r="BX118" s="246">
        <f>IF(BW118="x","x",'Indicator Data'!U118/HLOOKUP('Indicator Data'!$U$3,'Population Data'!$C$3:$M$194,ROW()-4,FALSE))</f>
        <v>0</v>
      </c>
      <c r="BY118" s="176">
        <f t="shared" si="165"/>
        <v>0</v>
      </c>
      <c r="BZ118" s="172">
        <f t="shared" si="130"/>
        <v>0</v>
      </c>
      <c r="CA118" s="174">
        <f t="shared" si="113"/>
        <v>0</v>
      </c>
      <c r="CB118" s="176">
        <f>IF('Indicator Data'!BN118="No data","x",ROUND(IF('Indicator Data'!BN118&gt;CB$3,0,IF('Indicator Data'!BN118&lt;CB$4,10,(CB$3-'Indicator Data'!BN118)/(CB$3-CB$4)*10)),1))</f>
        <v>1.7</v>
      </c>
      <c r="CC118" s="176">
        <f>IF('Indicator Data'!BO118="No data","x",ROUND(IF('Indicator Data'!BO118&gt;CC$3,0,IF('Indicator Data'!BO118&lt;CC$4,10,(CC$3-'Indicator Data'!BO118)/(CC$3-CC$4)*10)),1))</f>
        <v>1.3</v>
      </c>
      <c r="CD118" s="176" t="str">
        <f>IF('Indicator Data'!AA118="No data","x",ROUND(IF('Indicator Data'!AA118&gt;CD$3,0,IF('Indicator Data'!AA118&lt;CD$4,10,(CD$3-'Indicator Data'!AA118)/(CD$3-CD$4)*10)),1))</f>
        <v>x</v>
      </c>
      <c r="CE118" s="172">
        <f t="shared" si="166"/>
        <v>1.5</v>
      </c>
      <c r="CF118" s="176">
        <f>IF('Indicator Data'!V118="No data","x",ROUND(IF(LOG('Indicator Data'!V118)&gt;CF$3,10,IF(LOG('Indicator Data'!V118)&lt;CF$4,0,10-(CF$3-LOG('Indicator Data'!V118))/(CF$3-CF$4)*10)),1))</f>
        <v>6.5</v>
      </c>
      <c r="CG118" s="176">
        <f>IF('Indicator Data'!W118="No data","x",ROUND(IF('Indicator Data'!W118&gt;CG$3,10,IF('Indicator Data'!W118&lt;CG$4,0,10-(CG$3-'Indicator Data'!W118)/(CG$3-CG$4)*10)),1))</f>
        <v>0</v>
      </c>
      <c r="CH118" s="176">
        <f>IF('Indicator Data'!X118="No data","x",ROUND(IF('Indicator Data'!X118&gt;CH$3,10,IF('Indicator Data'!X118&lt;CH$4,0,10-(CH$3-'Indicator Data'!X118)/(CH$3-CH$4)*10)),1))</f>
        <v>4.3</v>
      </c>
      <c r="CI118" s="176">
        <f>IF('Indicator Data'!Y118="No data","x",ROUND(IF('Indicator Data'!Y118&gt;CI$3,10,IF('Indicator Data'!Y118&lt;CI$4,0,10-(CI$3-'Indicator Data'!Y118)/(CI$3-CI$4)*10)),1))</f>
        <v>2.2000000000000002</v>
      </c>
      <c r="CJ118" s="172">
        <f t="shared" si="131"/>
        <v>3.3</v>
      </c>
      <c r="CK118" s="174">
        <f t="shared" si="132"/>
        <v>2.7</v>
      </c>
      <c r="CL118" s="176" t="str">
        <f>IF('Indicator Data'!AD118="No data","x",ROUND(IF('Indicator Data'!AD118&gt;CL$3,10,IF('Indicator Data'!AD118&lt;CL$4,0,10-(CL$3-'Indicator Data'!AD118)/(CL$3-CL$4)*10)),1))</f>
        <v>x</v>
      </c>
      <c r="CM118" s="176">
        <f>IF('Indicator Data'!AE118="No data","x",ROUND(IF('Indicator Data'!AE118&gt;CM$3,10,IF('Indicator Data'!AE118&lt;CM$4,0,10-(CM$3-'Indicator Data'!AE118)/(CM$3-CM$4)*10)),1))</f>
        <v>0.4</v>
      </c>
      <c r="CN118" s="172">
        <f t="shared" si="133"/>
        <v>2.7</v>
      </c>
      <c r="CO118" s="176">
        <f>IF('Indicator Data'!Z118="No data","x",ROUND(IF('Indicator Data'!Z118&gt;CO$3,10,IF('Indicator Data'!Z118&lt;CO$4,0,10-(CO$3-'Indicator Data'!Z118)/(CO$3-CO$4)*10)),1))</f>
        <v>0</v>
      </c>
      <c r="CP118" s="172">
        <f t="shared" si="134"/>
        <v>1</v>
      </c>
      <c r="CQ118" s="246">
        <f>IF('Indicator Data'!AB118="No data","x",'Indicator Data'!AB118/HLOOKUP('Indicator Date'!$AB116,'Population Data'!$C$3:$M$194,ROW()-4,FALSE))</f>
        <v>5.3706539108812346E-4</v>
      </c>
      <c r="CR118" s="176">
        <f t="shared" si="167"/>
        <v>4.5999999999999996</v>
      </c>
      <c r="CS118" s="176">
        <f>IF('Indicator Data'!AC118="No data","x",ROUND(IF('Indicator Data'!AC118&gt;CS$3,0,IF('Indicator Data'!AC118&lt;CS$4,10,(CS$3-'Indicator Data'!AC118)/(CS$3-CS$4)*10)),1))</f>
        <v>2</v>
      </c>
      <c r="CT118" s="172">
        <f t="shared" si="135"/>
        <v>3.3</v>
      </c>
      <c r="CU118" s="174">
        <f t="shared" si="136"/>
        <v>2.2999999999999998</v>
      </c>
      <c r="CV118" s="175">
        <f t="shared" si="168"/>
        <v>4.3</v>
      </c>
      <c r="CW118" s="177">
        <f t="shared" si="169"/>
        <v>3.3</v>
      </c>
      <c r="CX118" s="175">
        <f>ROUND(IF('Indicator Data'!AF118=0,0,IF('Indicator Data'!AF118&gt;CX$3,10,IF('Indicator Data'!AF118&lt;CX$4,0,10-(CX$3-'Indicator Data'!AF118)/(CX$3-CX$4)*10))),1)</f>
        <v>0.1</v>
      </c>
      <c r="CY118" s="175">
        <f>(ROUND(IF('Indicator Data'!AG118=0,0,IF(LOG('Indicator Data'!AG118)&gt;CY$3,10,IF(LOG('Indicator Data'!AG118)&lt;CY$4,0,10-(CY$3-LOG('Indicator Data'!AG118))/(CY$3-CY$4)*10))),1))</f>
        <v>0</v>
      </c>
      <c r="CZ118" s="177">
        <f t="shared" si="137"/>
        <v>0.1</v>
      </c>
      <c r="DA118" s="11"/>
      <c r="DB118" s="22"/>
    </row>
    <row r="119" spans="1:106">
      <c r="A119" s="179" t="str">
        <f>'Indicator Data'!A119</f>
        <v>Mongolia</v>
      </c>
      <c r="B119" s="180" t="str">
        <f>'Indicator Data'!B119</f>
        <v>MNG</v>
      </c>
      <c r="C119" s="178">
        <f>ROUND(IF('Indicator Data'!C119=0,0.1,IF(LOG('Indicator Data'!C119)&gt;C$3,10,IF(LOG('Indicator Data'!C119)&lt;C$4,0,10-(C$3-LOG('Indicator Data'!C119))/(C$3-C$4)*10))),1)</f>
        <v>4.2</v>
      </c>
      <c r="D119" s="171">
        <f>ROUND(IF('Indicator Data'!D119=0,0.1,IF(LOG('Indicator Data'!D119)&gt;D$3,10,IF(LOG('Indicator Data'!D119)&lt;D$4,0,10-(D$3-LOG('Indicator Data'!D119))/(D$3-D$4)*10))),1)</f>
        <v>1.4</v>
      </c>
      <c r="E119" s="172">
        <f t="shared" si="138"/>
        <v>2.9</v>
      </c>
      <c r="F119" s="172">
        <f>(ROUND(IF('Indicator Data'!E119=0,0,IF(LOG('Indicator Data'!E119)&gt;F$3,10,IF(LOG('Indicator Data'!E119)&lt;F$4,0,10-(F$3-LOG('Indicator Data'!E119))/(F$3-F$4)*10))),1))</f>
        <v>5.5</v>
      </c>
      <c r="G119" s="172">
        <f>ROUND(IF('Indicator Data'!F119=0,0,IF(LOG('Indicator Data'!F119)&gt;G$3,10,IF(LOG('Indicator Data'!F119)&lt;G$4,0,10-(G$3-LOG('Indicator Data'!F119))/(G$3-G$4)*10))),1)</f>
        <v>0</v>
      </c>
      <c r="H119" s="171">
        <f>ROUND(IF('Indicator Data'!G119=0,0,IF(LOG('Indicator Data'!G119)&gt;H$3,10,IF(LOG('Indicator Data'!G119)&lt;H$4,0,10-(H$3-LOG('Indicator Data'!G119))/(H$3-H$4)*10))),1)</f>
        <v>0</v>
      </c>
      <c r="I119" s="171">
        <f>ROUND(IF('Indicator Data'!H119=0,0,IF(LOG('Indicator Data'!H119)&gt;I$3,10,IF(LOG('Indicator Data'!H119)&lt;I$4,0,10-(I$3-LOG('Indicator Data'!H119))/(I$3-I$4)*10))),1)</f>
        <v>0</v>
      </c>
      <c r="J119" s="171">
        <f t="shared" si="139"/>
        <v>0</v>
      </c>
      <c r="K119" s="171">
        <f>ROUND(IF('Indicator Data'!I119=0,0,IF(LOG('Indicator Data'!I119)&gt;K$3,10,IF(LOG('Indicator Data'!I119)&lt;K$4,0,10-(K$3-LOG('Indicator Data'!I119))/(K$3-K$4)*10))),1)</f>
        <v>0</v>
      </c>
      <c r="L119" s="172">
        <f>ROUND(IF('Indicator Data'!J119=0,0,IF(LOG('Indicator Data'!J119)&gt;L$3,10,IF(LOG('Indicator Data'!J119)&lt;L$4,0,10-(L$3-LOG('Indicator Data'!J119))/(L$3-L$4)*10))),1)</f>
        <v>7.8</v>
      </c>
      <c r="M119" s="173">
        <f>'Indicator Data'!C119/HLOOKUP('Indicator Data'!$C$3,'Population Data'!$C$3:$M$194,ROW()-4,FALSE)</f>
        <v>4.5040853013710816E-4</v>
      </c>
      <c r="N119" s="173">
        <f>'Indicator Data'!D119/HLOOKUP('Indicator Data'!$D$3,'Population Data'!$C$3:$M$194,ROW()-4,FALSE)</f>
        <v>7.3530147145950351E-6</v>
      </c>
      <c r="O119" s="245">
        <f>'Indicator Data'!E119/HLOOKUP('Indicator Data'!$E$3,'Population Data'!$C$3:$M$194,ROW()-4,FALSE)</f>
        <v>1.0476089565463306E-2</v>
      </c>
      <c r="P119" s="173">
        <f>'Indicator Data'!F119/HLOOKUP('Indicator Data'!$F$3,'Population Data'!$C$3:$M$194,ROW()-4,FALSE)</f>
        <v>0</v>
      </c>
      <c r="Q119" s="173">
        <f>'Indicator Data'!G119/HLOOKUP('Indicator Data'!$G$3,'Population Data'!$C$3:$M$194,ROW()-4,FALSE)</f>
        <v>0</v>
      </c>
      <c r="R119" s="173">
        <f>'Indicator Data'!H119/HLOOKUP('Indicator Data'!$H$3,'Population Data'!$C$3:$M$194,ROW()-4,FALSE)</f>
        <v>0</v>
      </c>
      <c r="S119" s="173">
        <f>'Indicator Data'!I119/HLOOKUP('Indicator Data'!$I$3,'Population Data'!$C$3:$M$194,ROW()-4,FALSE)</f>
        <v>0</v>
      </c>
      <c r="T119" s="173">
        <f>'Indicator Data'!J119/HLOOKUP('Indicator Date'!$J117,'Population Data'!$C$3:$M$194,ROW()-4,FALSE)</f>
        <v>3.6801682657560376E-3</v>
      </c>
      <c r="U119" s="171">
        <f t="shared" si="140"/>
        <v>2.2999999999999998</v>
      </c>
      <c r="V119" s="171">
        <f t="shared" si="141"/>
        <v>0</v>
      </c>
      <c r="W119" s="172">
        <f t="shared" si="142"/>
        <v>1.2</v>
      </c>
      <c r="X119" s="172">
        <f t="shared" si="118"/>
        <v>7.6</v>
      </c>
      <c r="Y119" s="172">
        <f t="shared" si="119"/>
        <v>0</v>
      </c>
      <c r="Z119" s="171">
        <f t="shared" si="143"/>
        <v>0</v>
      </c>
      <c r="AA119" s="171">
        <f t="shared" si="143"/>
        <v>0</v>
      </c>
      <c r="AB119" s="171">
        <f t="shared" si="144"/>
        <v>0</v>
      </c>
      <c r="AC119" s="172">
        <f t="shared" si="120"/>
        <v>0</v>
      </c>
      <c r="AD119" s="172">
        <f t="shared" si="121"/>
        <v>1.2</v>
      </c>
      <c r="AE119" s="171">
        <f>ROUND(IF('Indicator Data'!K119=0,0,IF('Indicator Data'!K119&gt;AE$3,10,IF('Indicator Data'!K119&lt;AE$4,0,10-(AE$3-'Indicator Data'!K119)/(AE$3-AE$4)*10))),1)</f>
        <v>1</v>
      </c>
      <c r="AF119" s="174">
        <f t="shared" si="145"/>
        <v>3.3</v>
      </c>
      <c r="AG119" s="174">
        <f t="shared" si="146"/>
        <v>0.7</v>
      </c>
      <c r="AH119" s="172">
        <f t="shared" si="147"/>
        <v>0</v>
      </c>
      <c r="AI119" s="172">
        <f t="shared" si="148"/>
        <v>0</v>
      </c>
      <c r="AJ119" s="174">
        <f t="shared" si="149"/>
        <v>0</v>
      </c>
      <c r="AK119" s="172">
        <f t="shared" si="150"/>
        <v>5.4</v>
      </c>
      <c r="AL119" s="175">
        <f t="shared" si="151"/>
        <v>2.1</v>
      </c>
      <c r="AM119" s="175">
        <f t="shared" si="152"/>
        <v>6.7</v>
      </c>
      <c r="AN119" s="175">
        <f t="shared" si="153"/>
        <v>0</v>
      </c>
      <c r="AO119" s="175">
        <f t="shared" si="154"/>
        <v>0</v>
      </c>
      <c r="AP119" s="175">
        <f t="shared" si="155"/>
        <v>0</v>
      </c>
      <c r="AQ119" s="174">
        <f t="shared" si="156"/>
        <v>3.2</v>
      </c>
      <c r="AR119" s="174">
        <f>IF('Indicator Data'!L119="No data","x",IF('Indicator Data'!BW119&lt;1000,"x",ROUND((IF('Indicator Data'!L119&gt;AR$3,10,IF('Indicator Data'!L119&lt;AR$4,0,10-(AR$3-'Indicator Data'!L119)/(AR$3-AR$4)*10))),1)))</f>
        <v>9.1999999999999993</v>
      </c>
      <c r="AS119" s="175">
        <f t="shared" si="157"/>
        <v>6.2</v>
      </c>
      <c r="AT119" s="176">
        <f>IF('Indicator Data'!M119="No data","x",ROUND(IF('Indicator Data'!M119=0,0,IF(LOG('Indicator Data'!M119)&gt;AT$3,10,IF(LOG('Indicator Data'!M119)&lt;AT$4,0,10-(AT$3-LOG('Indicator Data'!M119))/(AT$3-AT$4)*10))),1))</f>
        <v>1.4</v>
      </c>
      <c r="AU119" s="246">
        <f>IF(AT119="x","x",'Indicator Data'!M119/HLOOKUP('Indicator Data'!$M$3,'Population Data'!$C$3:$M$194,ROW()-4,FALSE))</f>
        <v>2.7299116717843751E-5</v>
      </c>
      <c r="AV119" s="176">
        <f t="shared" si="158"/>
        <v>0</v>
      </c>
      <c r="AW119" s="172">
        <f t="shared" si="122"/>
        <v>0.7</v>
      </c>
      <c r="AX119" s="176" t="str">
        <f>IF('Indicator Data'!N119="No data","x",ROUND(IF('Indicator Data'!N119=0,0,IF(LOG('Indicator Data'!N119)&gt;AX$3,10,IF(LOG('Indicator Data'!N119)&lt;AX$4,0,10-(AX$3-LOG('Indicator Data'!N119))/(AX$3-AX$4)*10))),1))</f>
        <v>x</v>
      </c>
      <c r="AY119" s="246" t="str">
        <f>IF(AX119="x","x",'Indicator Data'!N119/HLOOKUP('Indicator Data'!$N$3,'Population Data'!$C$3:$M$194,ROW()-4,FALSE))</f>
        <v>x</v>
      </c>
      <c r="AZ119" s="176" t="str">
        <f t="shared" si="159"/>
        <v>x</v>
      </c>
      <c r="BA119" s="172" t="str">
        <f t="shared" si="123"/>
        <v>x</v>
      </c>
      <c r="BB119" s="176" t="str">
        <f>IF('Indicator Data'!O119="No data","x",ROUND(IF('Indicator Data'!O119=0,0,IF(LOG('Indicator Data'!O119)&gt;BB$3,10,IF(LOG('Indicator Data'!O119)&lt;BB$4,0,10-(BB$3-LOG('Indicator Data'!O119))/(BB$3-BB$4)*10))),1))</f>
        <v>x</v>
      </c>
      <c r="BC119" s="246" t="str">
        <f>IF(BB119="x","x",'Indicator Data'!O119/HLOOKUP('Indicator Data'!$O$3,'Population Data'!$C$3:$M$194,ROW()-4,FALSE))</f>
        <v>x</v>
      </c>
      <c r="BD119" s="176" t="str">
        <f t="shared" si="160"/>
        <v>x</v>
      </c>
      <c r="BE119" s="172" t="str">
        <f t="shared" si="124"/>
        <v>x</v>
      </c>
      <c r="BF119" s="176" t="str">
        <f>IF('Indicator Data'!P119="No data","x",ROUND(IF('Indicator Data'!P119=0,0,IF(LOG('Indicator Data'!P119)&gt;BF$3,10,IF(LOG('Indicator Data'!P119)&lt;BF$4,0,10-(BF$3-LOG('Indicator Data'!P119))/(BF$3-BF$4)*10))),1))</f>
        <v>x</v>
      </c>
      <c r="BG119" s="246" t="str">
        <f>IF(BF119="x","x",'Indicator Data'!P119/HLOOKUP('Indicator Data'!$P$3,'Population Data'!$C$3:$M$194,ROW()-4,FALSE))</f>
        <v>x</v>
      </c>
      <c r="BH119" s="176" t="str">
        <f t="shared" si="125"/>
        <v>x</v>
      </c>
      <c r="BI119" s="172" t="str">
        <f t="shared" si="126"/>
        <v>x</v>
      </c>
      <c r="BJ119" s="174">
        <f t="shared" si="127"/>
        <v>0.7</v>
      </c>
      <c r="BK119" s="176">
        <f>ROUND(IF('Indicator Data'!Q119=0,0,IF(LOG('Indicator Data'!Q119)&gt;BK$3,10,IF(LOG('Indicator Data'!Q119)&lt;BK$4,0,10-(BK$3-LOG('Indicator Data'!Q119))/(BK$3-BK$4)*10))),1)</f>
        <v>0</v>
      </c>
      <c r="BL119" s="224">
        <f>IF(BK119="x","x",'Indicator Data'!Q119/HLOOKUP('Indicator Data'!$Q$3,'Population Data'!$C$3:$M$194,ROW()-4,FALSE))</f>
        <v>0</v>
      </c>
      <c r="BM119" s="176">
        <f t="shared" si="161"/>
        <v>0</v>
      </c>
      <c r="BN119" s="172">
        <f t="shared" si="162"/>
        <v>0</v>
      </c>
      <c r="BO119" s="176">
        <f>ROUND(IF('Indicator Data'!S119=0,0,IF(LOG('Indicator Data'!S119)&gt;BO$3,10,IF(LOG('Indicator Data'!S119)&lt;BO$4,0,10-(BO$3-LOG('Indicator Data'!S119))/(BO$3-BO$4)*10))),1)</f>
        <v>0</v>
      </c>
      <c r="BP119" s="246">
        <f>IF(BO119="x","x",'Indicator Data'!S119/HLOOKUP('Indicator Data'!$S$3,'Population Data'!$C$3:$M$194,ROW()-4,FALSE))</f>
        <v>0</v>
      </c>
      <c r="BQ119" s="176">
        <f t="shared" si="163"/>
        <v>0</v>
      </c>
      <c r="BR119" s="172">
        <f t="shared" si="128"/>
        <v>0</v>
      </c>
      <c r="BS119" s="176">
        <f>ROUND(IF('Indicator Data'!T119=0,0,IF(LOG('Indicator Data'!T119)&gt;BS$3,10,IF(LOG('Indicator Data'!T119)&lt;BS$4,0,10-(BS$3-LOG('Indicator Data'!T119))/(BS$3-BS$4)*10))),1)</f>
        <v>0</v>
      </c>
      <c r="BT119" s="173">
        <f>IF('Indicator Data'!T119/HLOOKUP('Indicator Data'!$T$3,'Population Data'!$C$3:$M$194,ROW()-4,FALSE)&gt;1,1,'Indicator Data'!T119/HLOOKUP('Indicator Data'!$T$3,'Population Data'!$C$3:$M$194,ROW()-4,FALSE))</f>
        <v>0</v>
      </c>
      <c r="BU119" s="176">
        <f t="shared" si="164"/>
        <v>0</v>
      </c>
      <c r="BV119" s="172">
        <f t="shared" si="129"/>
        <v>0</v>
      </c>
      <c r="BW119" s="176">
        <f>ROUND(IF('Indicator Data'!U119=0,0,IF(LOG('Indicator Data'!U119)&gt;BW$3,10,IF(LOG('Indicator Data'!U119)&lt;BW$4,0,10-(BW$3-LOG('Indicator Data'!U119))/(BW$3-BW$4)*10))),1)</f>
        <v>0</v>
      </c>
      <c r="BX119" s="246">
        <f>IF(BW119="x","x",'Indicator Data'!U119/HLOOKUP('Indicator Data'!$U$3,'Population Data'!$C$3:$M$194,ROW()-4,FALSE))</f>
        <v>0</v>
      </c>
      <c r="BY119" s="176">
        <f t="shared" si="165"/>
        <v>0</v>
      </c>
      <c r="BZ119" s="172">
        <f t="shared" si="130"/>
        <v>0</v>
      </c>
      <c r="CA119" s="174">
        <f t="shared" si="113"/>
        <v>0</v>
      </c>
      <c r="CB119" s="176">
        <f>IF('Indicator Data'!BN119="No data","x",ROUND(IF('Indicator Data'!BN119&gt;CB$3,0,IF('Indicator Data'!BN119&lt;CB$4,10,(CB$3-'Indicator Data'!BN119)/(CB$3-CB$4)*10)),1))</f>
        <v>3.3</v>
      </c>
      <c r="CC119" s="176">
        <f>IF('Indicator Data'!BO119="No data","x",ROUND(IF('Indicator Data'!BO119&gt;CC$3,0,IF('Indicator Data'!BO119&lt;CC$4,10,(CC$3-'Indicator Data'!BO119)/(CC$3-CC$4)*10)),1))</f>
        <v>2.7</v>
      </c>
      <c r="CD119" s="176">
        <f>IF('Indicator Data'!AA119="No data","x",ROUND(IF('Indicator Data'!AA119&gt;CD$3,0,IF('Indicator Data'!AA119&lt;CD$4,10,(CD$3-'Indicator Data'!AA119)/(CD$3-CD$4)*10)),1))</f>
        <v>1.4</v>
      </c>
      <c r="CE119" s="172">
        <f t="shared" si="166"/>
        <v>2.5</v>
      </c>
      <c r="CF119" s="176">
        <f>IF('Indicator Data'!V119="No data","x",ROUND(IF(LOG('Indicator Data'!V119)&gt;CF$3,10,IF(LOG('Indicator Data'!V119)&lt;CF$4,0,10-(CF$3-LOG('Indicator Data'!V119))/(CF$3-CF$4)*10)),1))</f>
        <v>1.1000000000000001</v>
      </c>
      <c r="CG119" s="176">
        <f>IF('Indicator Data'!W119="No data","x",ROUND(IF('Indicator Data'!W119&gt;CG$3,10,IF('Indicator Data'!W119&lt;CG$4,0,10-(CG$3-'Indicator Data'!W119)/(CG$3-CG$4)*10)),1))</f>
        <v>3.3</v>
      </c>
      <c r="CH119" s="176">
        <f>IF('Indicator Data'!X119="No data","x",ROUND(IF('Indicator Data'!X119&gt;CH$3,10,IF('Indicator Data'!X119&lt;CH$4,0,10-(CH$3-'Indicator Data'!X119)/(CH$3-CH$4)*10)),1))</f>
        <v>6.9</v>
      </c>
      <c r="CI119" s="176">
        <f>IF('Indicator Data'!Y119="No data","x",ROUND(IF('Indicator Data'!Y119&gt;CI$3,10,IF('Indicator Data'!Y119&lt;CI$4,0,10-(CI$3-'Indicator Data'!Y119)/(CI$3-CI$4)*10)),1))</f>
        <v>4.0999999999999996</v>
      </c>
      <c r="CJ119" s="172">
        <f t="shared" si="131"/>
        <v>3.9</v>
      </c>
      <c r="CK119" s="174">
        <f t="shared" si="132"/>
        <v>3.4</v>
      </c>
      <c r="CL119" s="176">
        <f>IF('Indicator Data'!AD119="No data","x",ROUND(IF('Indicator Data'!AD119&gt;CL$3,10,IF('Indicator Data'!AD119&lt;CL$4,0,10-(CL$3-'Indicator Data'!AD119)/(CL$3-CL$4)*10)),1))</f>
        <v>2</v>
      </c>
      <c r="CM119" s="176">
        <f>IF('Indicator Data'!AE119="No data","x",ROUND(IF('Indicator Data'!AE119&gt;CM$3,10,IF('Indicator Data'!AE119&lt;CM$4,0,10-(CM$3-'Indicator Data'!AE119)/(CM$3-CM$4)*10)),1))</f>
        <v>3.2</v>
      </c>
      <c r="CN119" s="172">
        <f t="shared" si="133"/>
        <v>3.4</v>
      </c>
      <c r="CO119" s="176">
        <f>IF('Indicator Data'!Z119="No data","x",ROUND(IF('Indicator Data'!Z119&gt;CO$3,10,IF('Indicator Data'!Z119&lt;CO$4,0,10-(CO$3-'Indicator Data'!Z119)/(CO$3-CO$4)*10)),1))</f>
        <v>1.7</v>
      </c>
      <c r="CP119" s="172">
        <f t="shared" si="134"/>
        <v>2.2999999999999998</v>
      </c>
      <c r="CQ119" s="246">
        <f>IF('Indicator Data'!AB119="No data","x",'Indicator Data'!AB119/HLOOKUP('Indicator Date'!$AB117,'Population Data'!$C$3:$M$194,ROW()-4,FALSE))</f>
        <v>7.9723304139610134E-4</v>
      </c>
      <c r="CR119" s="176">
        <f t="shared" si="167"/>
        <v>2</v>
      </c>
      <c r="CS119" s="176">
        <f>IF('Indicator Data'!AC119="No data","x",ROUND(IF('Indicator Data'!AC119&gt;CS$3,0,IF('Indicator Data'!AC119&lt;CS$4,10,(CS$3-'Indicator Data'!AC119)/(CS$3-CS$4)*10)),1))</f>
        <v>2</v>
      </c>
      <c r="CT119" s="172">
        <f t="shared" si="135"/>
        <v>2</v>
      </c>
      <c r="CU119" s="174">
        <f t="shared" si="136"/>
        <v>2.6</v>
      </c>
      <c r="CV119" s="175">
        <f t="shared" si="168"/>
        <v>1.8</v>
      </c>
      <c r="CW119" s="177">
        <f t="shared" si="169"/>
        <v>2.9</v>
      </c>
      <c r="CX119" s="175">
        <f>ROUND(IF('Indicator Data'!AF119=0,0,IF('Indicator Data'!AF119&gt;CX$3,10,IF('Indicator Data'!AF119&lt;CX$4,0,10-(CX$3-'Indicator Data'!AF119)/(CX$3-CX$4)*10))),1)</f>
        <v>0.1</v>
      </c>
      <c r="CY119" s="175">
        <f>(ROUND(IF('Indicator Data'!AG119=0,0,IF(LOG('Indicator Data'!AG119)&gt;CY$3,10,IF(LOG('Indicator Data'!AG119)&lt;CY$4,0,10-(CY$3-LOG('Indicator Data'!AG119))/(CY$3-CY$4)*10))),1))</f>
        <v>0</v>
      </c>
      <c r="CZ119" s="177">
        <f t="shared" si="137"/>
        <v>0.1</v>
      </c>
      <c r="DA119" s="11"/>
      <c r="DB119" s="22"/>
    </row>
    <row r="120" spans="1:106">
      <c r="A120" s="179" t="str">
        <f>'Indicator Data'!A120</f>
        <v>Montenegro</v>
      </c>
      <c r="B120" s="180" t="str">
        <f>'Indicator Data'!B120</f>
        <v>MNE</v>
      </c>
      <c r="C120" s="178">
        <f>ROUND(IF('Indicator Data'!C120=0,0.1,IF(LOG('Indicator Data'!C120)&gt;C$3,10,IF(LOG('Indicator Data'!C120)&lt;C$4,0,10-(C$3-LOG('Indicator Data'!C120))/(C$3-C$4)*10))),1)</f>
        <v>4</v>
      </c>
      <c r="D120" s="171">
        <f>ROUND(IF('Indicator Data'!D120=0,0.1,IF(LOG('Indicator Data'!D120)&gt;D$3,10,IF(LOG('Indicator Data'!D120)&lt;D$4,0,10-(D$3-LOG('Indicator Data'!D120))/(D$3-D$4)*10))),1)</f>
        <v>0.1</v>
      </c>
      <c r="E120" s="172">
        <f t="shared" si="138"/>
        <v>2.2999999999999998</v>
      </c>
      <c r="F120" s="172">
        <f>(ROUND(IF('Indicator Data'!E120=0,0,IF(LOG('Indicator Data'!E120)&gt;F$3,10,IF(LOG('Indicator Data'!E120)&lt;F$4,0,10-(F$3-LOG('Indicator Data'!E120))/(F$3-F$4)*10))),1))</f>
        <v>0.5</v>
      </c>
      <c r="G120" s="172">
        <f>ROUND(IF('Indicator Data'!F120=0,0,IF(LOG('Indicator Data'!F120)&gt;G$3,10,IF(LOG('Indicator Data'!F120)&lt;G$4,0,10-(G$3-LOG('Indicator Data'!F120))/(G$3-G$4)*10))),1)</f>
        <v>4.0999999999999996</v>
      </c>
      <c r="H120" s="171">
        <f>ROUND(IF('Indicator Data'!G120=0,0,IF(LOG('Indicator Data'!G120)&gt;H$3,10,IF(LOG('Indicator Data'!G120)&lt;H$4,0,10-(H$3-LOG('Indicator Data'!G120))/(H$3-H$4)*10))),1)</f>
        <v>0</v>
      </c>
      <c r="I120" s="171">
        <f>ROUND(IF('Indicator Data'!H120=0,0,IF(LOG('Indicator Data'!H120)&gt;I$3,10,IF(LOG('Indicator Data'!H120)&lt;I$4,0,10-(I$3-LOG('Indicator Data'!H120))/(I$3-I$4)*10))),1)</f>
        <v>0</v>
      </c>
      <c r="J120" s="171">
        <f t="shared" si="139"/>
        <v>0</v>
      </c>
      <c r="K120" s="171">
        <f>ROUND(IF('Indicator Data'!I120=0,0,IF(LOG('Indicator Data'!I120)&gt;K$3,10,IF(LOG('Indicator Data'!I120)&lt;K$4,0,10-(K$3-LOG('Indicator Data'!I120))/(K$3-K$4)*10))),1)</f>
        <v>2.2000000000000002</v>
      </c>
      <c r="L120" s="172">
        <f>ROUND(IF('Indicator Data'!J120=0,0,IF(LOG('Indicator Data'!J120)&gt;L$3,10,IF(LOG('Indicator Data'!J120)&lt;L$4,0,10-(L$3-LOG('Indicator Data'!J120))/(L$3-L$4)*10))),1)</f>
        <v>0</v>
      </c>
      <c r="M120" s="173">
        <f>'Indicator Data'!C120/HLOOKUP('Indicator Data'!$C$3,'Population Data'!$C$3:$M$194,ROW()-4,FALSE)</f>
        <v>2.0671393994983046E-3</v>
      </c>
      <c r="N120" s="173">
        <f>'Indicator Data'!D120/HLOOKUP('Indicator Data'!$D$3,'Population Data'!$C$3:$M$194,ROW()-4,FALSE)</f>
        <v>0</v>
      </c>
      <c r="O120" s="245">
        <f>'Indicator Data'!E120/HLOOKUP('Indicator Data'!$E$3,'Population Data'!$C$3:$M$194,ROW()-4,FALSE)</f>
        <v>3.9427356684693549E-4</v>
      </c>
      <c r="P120" s="173">
        <f>'Indicator Data'!F120/HLOOKUP('Indicator Data'!$F$3,'Population Data'!$C$3:$M$194,ROW()-4,FALSE)</f>
        <v>1.3604173216998632E-5</v>
      </c>
      <c r="Q120" s="173">
        <f>'Indicator Data'!G120/HLOOKUP('Indicator Data'!$G$3,'Population Data'!$C$3:$M$194,ROW()-4,FALSE)</f>
        <v>0</v>
      </c>
      <c r="R120" s="173">
        <f>'Indicator Data'!H120/HLOOKUP('Indicator Data'!$H$3,'Population Data'!$C$3:$M$194,ROW()-4,FALSE)</f>
        <v>0</v>
      </c>
      <c r="S120" s="173">
        <f>'Indicator Data'!I120/HLOOKUP('Indicator Data'!$I$3,'Population Data'!$C$3:$M$194,ROW()-4,FALSE)</f>
        <v>2.9559128902512837E-4</v>
      </c>
      <c r="T120" s="173">
        <f>'Indicator Data'!J120/HLOOKUP('Indicator Date'!$J118,'Population Data'!$C$3:$M$194,ROW()-4,FALSE)</f>
        <v>0</v>
      </c>
      <c r="U120" s="171">
        <f t="shared" si="140"/>
        <v>10</v>
      </c>
      <c r="V120" s="171">
        <f t="shared" si="141"/>
        <v>0</v>
      </c>
      <c r="W120" s="172">
        <f t="shared" si="142"/>
        <v>7.6</v>
      </c>
      <c r="X120" s="172">
        <f t="shared" si="118"/>
        <v>2.1</v>
      </c>
      <c r="Y120" s="172">
        <f t="shared" si="119"/>
        <v>7.5</v>
      </c>
      <c r="Z120" s="171">
        <f t="shared" si="143"/>
        <v>0</v>
      </c>
      <c r="AA120" s="171">
        <f t="shared" si="143"/>
        <v>0</v>
      </c>
      <c r="AB120" s="171">
        <f t="shared" si="144"/>
        <v>0</v>
      </c>
      <c r="AC120" s="172">
        <f t="shared" si="120"/>
        <v>3.7</v>
      </c>
      <c r="AD120" s="172">
        <f t="shared" si="121"/>
        <v>0</v>
      </c>
      <c r="AE120" s="171">
        <f>ROUND(IF('Indicator Data'!K120=0,0,IF('Indicator Data'!K120&gt;AE$3,10,IF('Indicator Data'!K120&lt;AE$4,0,10-(AE$3-'Indicator Data'!K120)/(AE$3-AE$4)*10))),1)</f>
        <v>0</v>
      </c>
      <c r="AF120" s="174">
        <f t="shared" si="145"/>
        <v>7</v>
      </c>
      <c r="AG120" s="174">
        <f t="shared" si="146"/>
        <v>0.1</v>
      </c>
      <c r="AH120" s="172">
        <f t="shared" si="147"/>
        <v>0</v>
      </c>
      <c r="AI120" s="172">
        <f t="shared" si="148"/>
        <v>0</v>
      </c>
      <c r="AJ120" s="174">
        <f t="shared" si="149"/>
        <v>0</v>
      </c>
      <c r="AK120" s="172">
        <f t="shared" si="150"/>
        <v>0</v>
      </c>
      <c r="AL120" s="175">
        <f t="shared" si="151"/>
        <v>5.5</v>
      </c>
      <c r="AM120" s="175">
        <f t="shared" si="152"/>
        <v>1.3</v>
      </c>
      <c r="AN120" s="175">
        <f t="shared" si="153"/>
        <v>6.1</v>
      </c>
      <c r="AO120" s="175">
        <f t="shared" si="154"/>
        <v>0</v>
      </c>
      <c r="AP120" s="175">
        <f t="shared" si="155"/>
        <v>3</v>
      </c>
      <c r="AQ120" s="174">
        <f t="shared" si="156"/>
        <v>0</v>
      </c>
      <c r="AR120" s="174">
        <f>IF('Indicator Data'!L120="No data","x",IF('Indicator Data'!BW120&lt;1000,"x",ROUND((IF('Indicator Data'!L120&gt;AR$3,10,IF('Indicator Data'!L120&lt;AR$4,0,10-(AR$3-'Indicator Data'!L120)/(AR$3-AR$4)*10))),1)))</f>
        <v>4.2</v>
      </c>
      <c r="AS120" s="175">
        <f t="shared" si="157"/>
        <v>2.1</v>
      </c>
      <c r="AT120" s="176">
        <f>IF('Indicator Data'!M120="No data","x",ROUND(IF('Indicator Data'!M120=0,0,IF(LOG('Indicator Data'!M120)&gt;AT$3,10,IF(LOG('Indicator Data'!M120)&lt;AT$4,0,10-(AT$3-LOG('Indicator Data'!M120))/(AT$3-AT$4)*10))),1))</f>
        <v>2.2000000000000002</v>
      </c>
      <c r="AU120" s="246">
        <f>IF(AT120="x","x",'Indicator Data'!M120/HLOOKUP('Indicator Data'!$M$3,'Population Data'!$C$3:$M$194,ROW()-4,FALSE))</f>
        <v>5.8419436256242996E-4</v>
      </c>
      <c r="AV120" s="176">
        <f t="shared" si="158"/>
        <v>0</v>
      </c>
      <c r="AW120" s="172">
        <f t="shared" si="122"/>
        <v>1.2</v>
      </c>
      <c r="AX120" s="176" t="str">
        <f>IF('Indicator Data'!N120="No data","x",ROUND(IF('Indicator Data'!N120=0,0,IF(LOG('Indicator Data'!N120)&gt;AX$3,10,IF(LOG('Indicator Data'!N120)&lt;AX$4,0,10-(AX$3-LOG('Indicator Data'!N120))/(AX$3-AX$4)*10))),1))</f>
        <v>x</v>
      </c>
      <c r="AY120" s="246" t="str">
        <f>IF(AX120="x","x",'Indicator Data'!N120/HLOOKUP('Indicator Data'!$N$3,'Population Data'!$C$3:$M$194,ROW()-4,FALSE))</f>
        <v>x</v>
      </c>
      <c r="AZ120" s="176" t="str">
        <f t="shared" si="159"/>
        <v>x</v>
      </c>
      <c r="BA120" s="172" t="str">
        <f t="shared" si="123"/>
        <v>x</v>
      </c>
      <c r="BB120" s="176" t="str">
        <f>IF('Indicator Data'!O120="No data","x",ROUND(IF('Indicator Data'!O120=0,0,IF(LOG('Indicator Data'!O120)&gt;BB$3,10,IF(LOG('Indicator Data'!O120)&lt;BB$4,0,10-(BB$3-LOG('Indicator Data'!O120))/(BB$3-BB$4)*10))),1))</f>
        <v>x</v>
      </c>
      <c r="BC120" s="246" t="str">
        <f>IF(BB120="x","x",'Indicator Data'!O120/HLOOKUP('Indicator Data'!$O$3,'Population Data'!$C$3:$M$194,ROW()-4,FALSE))</f>
        <v>x</v>
      </c>
      <c r="BD120" s="176" t="str">
        <f t="shared" si="160"/>
        <v>x</v>
      </c>
      <c r="BE120" s="172" t="str">
        <f t="shared" si="124"/>
        <v>x</v>
      </c>
      <c r="BF120" s="176" t="str">
        <f>IF('Indicator Data'!P120="No data","x",ROUND(IF('Indicator Data'!P120=0,0,IF(LOG('Indicator Data'!P120)&gt;BF$3,10,IF(LOG('Indicator Data'!P120)&lt;BF$4,0,10-(BF$3-LOG('Indicator Data'!P120))/(BF$3-BF$4)*10))),1))</f>
        <v>x</v>
      </c>
      <c r="BG120" s="246" t="str">
        <f>IF(BF120="x","x",'Indicator Data'!P120/HLOOKUP('Indicator Data'!$P$3,'Population Data'!$C$3:$M$194,ROW()-4,FALSE))</f>
        <v>x</v>
      </c>
      <c r="BH120" s="176" t="str">
        <f t="shared" si="125"/>
        <v>x</v>
      </c>
      <c r="BI120" s="172" t="str">
        <f t="shared" si="126"/>
        <v>x</v>
      </c>
      <c r="BJ120" s="174">
        <f t="shared" si="127"/>
        <v>1.2</v>
      </c>
      <c r="BK120" s="176">
        <f>ROUND(IF('Indicator Data'!Q120=0,0,IF(LOG('Indicator Data'!Q120)&gt;BK$3,10,IF(LOG('Indicator Data'!Q120)&lt;BK$4,0,10-(BK$3-LOG('Indicator Data'!Q120))/(BK$3-BK$4)*10))),1)</f>
        <v>0</v>
      </c>
      <c r="BL120" s="224">
        <f>IF(BK120="x","x",'Indicator Data'!Q120/HLOOKUP('Indicator Data'!$Q$3,'Population Data'!$C$3:$M$194,ROW()-4,FALSE))</f>
        <v>0</v>
      </c>
      <c r="BM120" s="176">
        <f t="shared" si="161"/>
        <v>0</v>
      </c>
      <c r="BN120" s="172">
        <f t="shared" si="162"/>
        <v>0</v>
      </c>
      <c r="BO120" s="176">
        <f>ROUND(IF('Indicator Data'!S120=0,0,IF(LOG('Indicator Data'!S120)&gt;BO$3,10,IF(LOG('Indicator Data'!S120)&lt;BO$4,0,10-(BO$3-LOG('Indicator Data'!S120))/(BO$3-BO$4)*10))),1)</f>
        <v>0</v>
      </c>
      <c r="BP120" s="246">
        <f>IF(BO120="x","x",'Indicator Data'!S120/HLOOKUP('Indicator Data'!$S$3,'Population Data'!$C$3:$M$194,ROW()-4,FALSE))</f>
        <v>0</v>
      </c>
      <c r="BQ120" s="176">
        <f t="shared" si="163"/>
        <v>0</v>
      </c>
      <c r="BR120" s="172">
        <f t="shared" si="128"/>
        <v>0</v>
      </c>
      <c r="BS120" s="176">
        <f>ROUND(IF('Indicator Data'!T120=0,0,IF(LOG('Indicator Data'!T120)&gt;BS$3,10,IF(LOG('Indicator Data'!T120)&lt;BS$4,0,10-(BS$3-LOG('Indicator Data'!T120))/(BS$3-BS$4)*10))),1)</f>
        <v>6.2</v>
      </c>
      <c r="BT120" s="173">
        <f>IF('Indicator Data'!T120/HLOOKUP('Indicator Data'!$T$3,'Population Data'!$C$3:$M$194,ROW()-4,FALSE)&gt;1,1,'Indicator Data'!T120/HLOOKUP('Indicator Data'!$T$3,'Population Data'!$C$3:$M$194,ROW()-4,FALSE))</f>
        <v>0.32350240056731971</v>
      </c>
      <c r="BU120" s="176">
        <f t="shared" si="164"/>
        <v>3.2</v>
      </c>
      <c r="BV120" s="172">
        <f t="shared" si="129"/>
        <v>4.9000000000000004</v>
      </c>
      <c r="BW120" s="176">
        <f>ROUND(IF('Indicator Data'!U120=0,0,IF(LOG('Indicator Data'!U120)&gt;BW$3,10,IF(LOG('Indicator Data'!U120)&lt;BW$4,0,10-(BW$3-LOG('Indicator Data'!U120))/(BW$3-BW$4)*10))),1)</f>
        <v>6.3</v>
      </c>
      <c r="BX120" s="246">
        <f>IF(BW120="x","x",'Indicator Data'!U120/HLOOKUP('Indicator Data'!$U$3,'Population Data'!$C$3:$M$194,ROW()-4,FALSE))</f>
        <v>0.40977001850337486</v>
      </c>
      <c r="BY120" s="176">
        <f t="shared" si="165"/>
        <v>4.0999999999999996</v>
      </c>
      <c r="BZ120" s="172">
        <f t="shared" si="130"/>
        <v>5.3</v>
      </c>
      <c r="CA120" s="174">
        <f t="shared" si="113"/>
        <v>2.9</v>
      </c>
      <c r="CB120" s="176">
        <f>IF('Indicator Data'!BN120="No data","x",ROUND(IF('Indicator Data'!BN120&gt;CB$3,0,IF('Indicator Data'!BN120&lt;CB$4,10,(CB$3-'Indicator Data'!BN120)/(CB$3-CB$4)*10)),1))</f>
        <v>0.2</v>
      </c>
      <c r="CC120" s="176">
        <f>IF('Indicator Data'!BO120="No data","x",ROUND(IF('Indicator Data'!BO120&gt;CC$3,0,IF('Indicator Data'!BO120&lt;CC$4,10,(CC$3-'Indicator Data'!BO120)/(CC$3-CC$4)*10)),1))</f>
        <v>0.2</v>
      </c>
      <c r="CD120" s="176">
        <f>IF('Indicator Data'!AA120="No data","x",ROUND(IF('Indicator Data'!AA120&gt;CD$3,0,IF('Indicator Data'!AA120&lt;CD$4,10,(CD$3-'Indicator Data'!AA120)/(CD$3-CD$4)*10)),1))</f>
        <v>0.1</v>
      </c>
      <c r="CE120" s="172">
        <f t="shared" si="166"/>
        <v>0.2</v>
      </c>
      <c r="CF120" s="176">
        <f>IF('Indicator Data'!V120="No data","x",ROUND(IF(LOG('Indicator Data'!V120)&gt;CF$3,10,IF(LOG('Indicator Data'!V120)&lt;CF$4,0,10-(CF$3-LOG('Indicator Data'!V120))/(CF$3-CF$4)*10)),1))</f>
        <v>5.5</v>
      </c>
      <c r="CG120" s="176">
        <f>IF('Indicator Data'!W120="No data","x",ROUND(IF('Indicator Data'!W120&gt;CG$3,10,IF('Indicator Data'!W120&lt;CG$4,0,10-(CG$3-'Indicator Data'!W120)/(CG$3-CG$4)*10)),1))</f>
        <v>0.7</v>
      </c>
      <c r="CH120" s="176">
        <f>IF('Indicator Data'!X120="No data","x",ROUND(IF('Indicator Data'!X120&gt;CH$3,10,IF('Indicator Data'!X120&lt;CH$4,0,10-(CH$3-'Indicator Data'!X120)/(CH$3-CH$4)*10)),1))</f>
        <v>6.9</v>
      </c>
      <c r="CI120" s="176">
        <f>IF('Indicator Data'!Y120="No data","x",ROUND(IF('Indicator Data'!Y120&gt;CI$3,10,IF('Indicator Data'!Y120&lt;CI$4,0,10-(CI$3-'Indicator Data'!Y120)/(CI$3-CI$4)*10)),1))</f>
        <v>3.2</v>
      </c>
      <c r="CJ120" s="172">
        <f t="shared" si="131"/>
        <v>4.0999999999999996</v>
      </c>
      <c r="CK120" s="174">
        <f t="shared" si="132"/>
        <v>2.8</v>
      </c>
      <c r="CL120" s="176">
        <f>IF('Indicator Data'!AD120="No data","x",ROUND(IF('Indicator Data'!AD120&gt;CL$3,10,IF('Indicator Data'!AD120&lt;CL$4,0,10-(CL$3-'Indicator Data'!AD120)/(CL$3-CL$4)*10)),1))</f>
        <v>1</v>
      </c>
      <c r="CM120" s="176">
        <f>IF('Indicator Data'!AE120="No data","x",ROUND(IF('Indicator Data'!AE120&gt;CM$3,10,IF('Indicator Data'!AE120&lt;CM$4,0,10-(CM$3-'Indicator Data'!AE120)/(CM$3-CM$4)*10)),1))</f>
        <v>0.5</v>
      </c>
      <c r="CN120" s="172">
        <f t="shared" si="133"/>
        <v>3</v>
      </c>
      <c r="CO120" s="176">
        <f>IF('Indicator Data'!Z120="No data","x",ROUND(IF('Indicator Data'!Z120&gt;CO$3,10,IF('Indicator Data'!Z120&lt;CO$4,0,10-(CO$3-'Indicator Data'!Z120)/(CO$3-CO$4)*10)),1))</f>
        <v>0</v>
      </c>
      <c r="CP120" s="172">
        <f t="shared" si="134"/>
        <v>0.1</v>
      </c>
      <c r="CQ120" s="246">
        <f>IF('Indicator Data'!AB120="No data","x",'Indicator Data'!AB120/HLOOKUP('Indicator Date'!$AB118,'Population Data'!$C$3:$M$194,ROW()-4,FALSE))</f>
        <v>4.3233484571347124E-4</v>
      </c>
      <c r="CR120" s="176">
        <f t="shared" si="167"/>
        <v>5.7</v>
      </c>
      <c r="CS120" s="176">
        <f>IF('Indicator Data'!AC120="No data","x",ROUND(IF('Indicator Data'!AC120&gt;CS$3,0,IF('Indicator Data'!AC120&lt;CS$4,10,(CS$3-'Indicator Data'!AC120)/(CS$3-CS$4)*10)),1))</f>
        <v>4</v>
      </c>
      <c r="CT120" s="172">
        <f t="shared" si="135"/>
        <v>4.9000000000000004</v>
      </c>
      <c r="CU120" s="174">
        <f t="shared" si="136"/>
        <v>2.7</v>
      </c>
      <c r="CV120" s="175">
        <f t="shared" si="168"/>
        <v>2.4</v>
      </c>
      <c r="CW120" s="177">
        <f t="shared" si="169"/>
        <v>3.2</v>
      </c>
      <c r="CX120" s="175">
        <f>ROUND(IF('Indicator Data'!AF120=0,0,IF('Indicator Data'!AF120&gt;CX$3,10,IF('Indicator Data'!AF120&lt;CX$4,0,10-(CX$3-'Indicator Data'!AF120)/(CX$3-CX$4)*10))),1)</f>
        <v>0.1</v>
      </c>
      <c r="CY120" s="175">
        <f>(ROUND(IF('Indicator Data'!AG120=0,0,IF(LOG('Indicator Data'!AG120)&gt;CY$3,10,IF(LOG('Indicator Data'!AG120)&lt;CY$4,0,10-(CY$3-LOG('Indicator Data'!AG120))/(CY$3-CY$4)*10))),1))</f>
        <v>0</v>
      </c>
      <c r="CZ120" s="177">
        <f t="shared" si="137"/>
        <v>0.1</v>
      </c>
      <c r="DA120" s="11"/>
      <c r="DB120" s="22"/>
    </row>
    <row r="121" spans="1:106">
      <c r="A121" s="179" t="str">
        <f>'Indicator Data'!A121</f>
        <v>Morocco</v>
      </c>
      <c r="B121" s="180" t="str">
        <f>'Indicator Data'!B121</f>
        <v>MAR</v>
      </c>
      <c r="C121" s="178">
        <f>ROUND(IF('Indicator Data'!C121=0,0.1,IF(LOG('Indicator Data'!C121)&gt;C$3,10,IF(LOG('Indicator Data'!C121)&lt;C$4,0,10-(C$3-LOG('Indicator Data'!C121))/(C$3-C$4)*10))),1)</f>
        <v>8.3000000000000007</v>
      </c>
      <c r="D121" s="171">
        <f>ROUND(IF('Indicator Data'!D121=0,0.1,IF(LOG('Indicator Data'!D121)&gt;D$3,10,IF(LOG('Indicator Data'!D121)&lt;D$4,0,10-(D$3-LOG('Indicator Data'!D121))/(D$3-D$4)*10))),1)</f>
        <v>0.1</v>
      </c>
      <c r="E121" s="172">
        <f t="shared" si="138"/>
        <v>5.5</v>
      </c>
      <c r="F121" s="172">
        <f>(ROUND(IF('Indicator Data'!E121=0,0,IF(LOG('Indicator Data'!E121)&gt;F$3,10,IF(LOG('Indicator Data'!E121)&lt;F$4,0,10-(F$3-LOG('Indicator Data'!E121))/(F$3-F$4)*10))),1))</f>
        <v>5.8</v>
      </c>
      <c r="G121" s="172">
        <f>ROUND(IF('Indicator Data'!F121=0,0,IF(LOG('Indicator Data'!F121)&gt;G$3,10,IF(LOG('Indicator Data'!F121)&lt;G$4,0,10-(G$3-LOG('Indicator Data'!F121))/(G$3-G$4)*10))),1)</f>
        <v>5</v>
      </c>
      <c r="H121" s="171">
        <f>ROUND(IF('Indicator Data'!G121=0,0,IF(LOG('Indicator Data'!G121)&gt;H$3,10,IF(LOG('Indicator Data'!G121)&lt;H$4,0,10-(H$3-LOG('Indicator Data'!G121))/(H$3-H$4)*10))),1)</f>
        <v>0</v>
      </c>
      <c r="I121" s="171">
        <f>ROUND(IF('Indicator Data'!H121=0,0,IF(LOG('Indicator Data'!H121)&gt;I$3,10,IF(LOG('Indicator Data'!H121)&lt;I$4,0,10-(I$3-LOG('Indicator Data'!H121))/(I$3-I$4)*10))),1)</f>
        <v>0</v>
      </c>
      <c r="J121" s="171">
        <f t="shared" si="139"/>
        <v>0</v>
      </c>
      <c r="K121" s="171">
        <f>ROUND(IF('Indicator Data'!I121=0,0,IF(LOG('Indicator Data'!I121)&gt;K$3,10,IF(LOG('Indicator Data'!I121)&lt;K$4,0,10-(K$3-LOG('Indicator Data'!I121))/(K$3-K$4)*10))),1)</f>
        <v>6.2</v>
      </c>
      <c r="L121" s="172">
        <f>ROUND(IF('Indicator Data'!J121=0,0,IF(LOG('Indicator Data'!J121)&gt;L$3,10,IF(LOG('Indicator Data'!J121)&lt;L$4,0,10-(L$3-LOG('Indicator Data'!J121))/(L$3-L$4)*10))),1)</f>
        <v>7.2</v>
      </c>
      <c r="M121" s="173">
        <f>'Indicator Data'!C121/HLOOKUP('Indicator Data'!$C$3,'Population Data'!$C$3:$M$194,ROW()-4,FALSE)</f>
        <v>1.0780996799611864E-3</v>
      </c>
      <c r="N121" s="173">
        <f>'Indicator Data'!D121/HLOOKUP('Indicator Data'!$D$3,'Population Data'!$C$3:$M$194,ROW()-4,FALSE)</f>
        <v>0</v>
      </c>
      <c r="O121" s="245">
        <f>'Indicator Data'!E121/HLOOKUP('Indicator Data'!$E$3,'Population Data'!$C$3:$M$194,ROW()-4,FALSE)</f>
        <v>1.3312657197609231E-3</v>
      </c>
      <c r="P121" s="173">
        <f>'Indicator Data'!F121/HLOOKUP('Indicator Data'!$F$3,'Population Data'!$C$3:$M$194,ROW()-4,FALSE)</f>
        <v>5.3042727816963867E-7</v>
      </c>
      <c r="Q121" s="173">
        <f>'Indicator Data'!G121/HLOOKUP('Indicator Data'!$G$3,'Population Data'!$C$3:$M$194,ROW()-4,FALSE)</f>
        <v>0</v>
      </c>
      <c r="R121" s="173">
        <f>'Indicator Data'!H121/HLOOKUP('Indicator Data'!$H$3,'Population Data'!$C$3:$M$194,ROW()-4,FALSE)</f>
        <v>0</v>
      </c>
      <c r="S121" s="173">
        <f>'Indicator Data'!I121/HLOOKUP('Indicator Data'!$I$3,'Population Data'!$C$3:$M$194,ROW()-4,FALSE)</f>
        <v>2.4639683654025093E-4</v>
      </c>
      <c r="T121" s="173">
        <f>'Indicator Data'!J121/HLOOKUP('Indicator Date'!$J119,'Population Data'!$C$3:$M$194,ROW()-4,FALSE)</f>
        <v>2.056226920413128E-4</v>
      </c>
      <c r="U121" s="171">
        <f t="shared" si="140"/>
        <v>5.4</v>
      </c>
      <c r="V121" s="171">
        <f t="shared" si="141"/>
        <v>0</v>
      </c>
      <c r="W121" s="172">
        <f t="shared" si="142"/>
        <v>3.1</v>
      </c>
      <c r="X121" s="172">
        <f t="shared" si="118"/>
        <v>4.0999999999999996</v>
      </c>
      <c r="Y121" s="172">
        <f t="shared" si="119"/>
        <v>3.9</v>
      </c>
      <c r="Z121" s="171">
        <f t="shared" si="143"/>
        <v>0</v>
      </c>
      <c r="AA121" s="171">
        <f t="shared" si="143"/>
        <v>0</v>
      </c>
      <c r="AB121" s="171">
        <f t="shared" si="144"/>
        <v>0</v>
      </c>
      <c r="AC121" s="172">
        <f t="shared" si="120"/>
        <v>3.5</v>
      </c>
      <c r="AD121" s="172">
        <f t="shared" si="121"/>
        <v>0.1</v>
      </c>
      <c r="AE121" s="171">
        <f>ROUND(IF('Indicator Data'!K121=0,0,IF('Indicator Data'!K121&gt;AE$3,10,IF('Indicator Data'!K121&lt;AE$4,0,10-(AE$3-'Indicator Data'!K121)/(AE$3-AE$4)*10))),1)</f>
        <v>1</v>
      </c>
      <c r="AF121" s="174">
        <f t="shared" si="145"/>
        <v>6.9</v>
      </c>
      <c r="AG121" s="174">
        <f t="shared" si="146"/>
        <v>0.1</v>
      </c>
      <c r="AH121" s="172">
        <f t="shared" si="147"/>
        <v>0</v>
      </c>
      <c r="AI121" s="172">
        <f t="shared" si="148"/>
        <v>0</v>
      </c>
      <c r="AJ121" s="174">
        <f t="shared" si="149"/>
        <v>0</v>
      </c>
      <c r="AK121" s="172">
        <f t="shared" si="150"/>
        <v>4.5</v>
      </c>
      <c r="AL121" s="175">
        <f t="shared" si="151"/>
        <v>4.4000000000000004</v>
      </c>
      <c r="AM121" s="175">
        <f t="shared" si="152"/>
        <v>5</v>
      </c>
      <c r="AN121" s="175">
        <f t="shared" si="153"/>
        <v>4.5</v>
      </c>
      <c r="AO121" s="175">
        <f t="shared" si="154"/>
        <v>0</v>
      </c>
      <c r="AP121" s="175">
        <f t="shared" si="155"/>
        <v>5</v>
      </c>
      <c r="AQ121" s="174">
        <f t="shared" si="156"/>
        <v>2.8</v>
      </c>
      <c r="AR121" s="174">
        <f>IF('Indicator Data'!L121="No data","x",IF('Indicator Data'!BW121&lt;1000,"x",ROUND((IF('Indicator Data'!L121&gt;AR$3,10,IF('Indicator Data'!L121&lt;AR$4,0,10-(AR$3-'Indicator Data'!L121)/(AR$3-AR$4)*10))),1)))</f>
        <v>10</v>
      </c>
      <c r="AS121" s="175">
        <f t="shared" si="157"/>
        <v>6.4</v>
      </c>
      <c r="AT121" s="176">
        <f>IF('Indicator Data'!M121="No data","x",ROUND(IF('Indicator Data'!M121=0,0,IF(LOG('Indicator Data'!M121)&gt;AT$3,10,IF(LOG('Indicator Data'!M121)&lt;AT$4,0,10-(AT$3-LOG('Indicator Data'!M121))/(AT$3-AT$4)*10))),1))</f>
        <v>0</v>
      </c>
      <c r="AU121" s="246">
        <f>IF(AT121="x","x",'Indicator Data'!M121/HLOOKUP('Indicator Data'!$M$3,'Population Data'!$C$3:$M$194,ROW()-4,FALSE))</f>
        <v>0</v>
      </c>
      <c r="AV121" s="176">
        <f t="shared" si="158"/>
        <v>0</v>
      </c>
      <c r="AW121" s="172">
        <f t="shared" si="122"/>
        <v>0</v>
      </c>
      <c r="AX121" s="176">
        <f>IF('Indicator Data'!N121="No data","x",ROUND(IF('Indicator Data'!N121=0,0,IF(LOG('Indicator Data'!N121)&gt;AX$3,10,IF(LOG('Indicator Data'!N121)&lt;AX$4,0,10-(AX$3-LOG('Indicator Data'!N121))/(AX$3-AX$4)*10))),1))</f>
        <v>0</v>
      </c>
      <c r="AY121" s="246">
        <f>IF(AX121="x","x",'Indicator Data'!N121/HLOOKUP('Indicator Data'!$N$3,'Population Data'!$C$3:$M$194,ROW()-4,FALSE))</f>
        <v>0</v>
      </c>
      <c r="AZ121" s="176">
        <f t="shared" si="159"/>
        <v>0</v>
      </c>
      <c r="BA121" s="172">
        <f t="shared" si="123"/>
        <v>0</v>
      </c>
      <c r="BB121" s="176">
        <f>IF('Indicator Data'!O121="No data","x",ROUND(IF('Indicator Data'!O121=0,0,IF(LOG('Indicator Data'!O121)&gt;BB$3,10,IF(LOG('Indicator Data'!O121)&lt;BB$4,0,10-(BB$3-LOG('Indicator Data'!O121))/(BB$3-BB$4)*10))),1))</f>
        <v>0</v>
      </c>
      <c r="BC121" s="246">
        <f>IF(BB121="x","x",'Indicator Data'!O121/HLOOKUP('Indicator Data'!$O$3,'Population Data'!$C$3:$M$194,ROW()-4,FALSE))</f>
        <v>0</v>
      </c>
      <c r="BD121" s="176">
        <f t="shared" si="160"/>
        <v>0</v>
      </c>
      <c r="BE121" s="172">
        <f t="shared" si="124"/>
        <v>0</v>
      </c>
      <c r="BF121" s="176">
        <f>IF('Indicator Data'!P121="No data","x",ROUND(IF('Indicator Data'!P121=0,0,IF(LOG('Indicator Data'!P121)&gt;BF$3,10,IF(LOG('Indicator Data'!P121)&lt;BF$4,0,10-(BF$3-LOG('Indicator Data'!P121))/(BF$3-BF$4)*10))),1))</f>
        <v>0</v>
      </c>
      <c r="BG121" s="246">
        <f>IF(BF121="x","x",'Indicator Data'!P121/HLOOKUP('Indicator Data'!$P$3,'Population Data'!$C$3:$M$194,ROW()-4,FALSE))</f>
        <v>0</v>
      </c>
      <c r="BH121" s="176">
        <f t="shared" si="125"/>
        <v>0</v>
      </c>
      <c r="BI121" s="172">
        <f t="shared" si="126"/>
        <v>0</v>
      </c>
      <c r="BJ121" s="174">
        <f t="shared" si="127"/>
        <v>0</v>
      </c>
      <c r="BK121" s="176">
        <f>ROUND(IF('Indicator Data'!Q121=0,0,IF(LOG('Indicator Data'!Q121)&gt;BK$3,10,IF(LOG('Indicator Data'!Q121)&lt;BK$4,0,10-(BK$3-LOG('Indicator Data'!Q121))/(BK$3-BK$4)*10))),1)</f>
        <v>0</v>
      </c>
      <c r="BL121" s="224">
        <f>IF(BK121="x","x",'Indicator Data'!Q121/HLOOKUP('Indicator Data'!$Q$3,'Population Data'!$C$3:$M$194,ROW()-4,FALSE))</f>
        <v>0</v>
      </c>
      <c r="BM121" s="176">
        <f t="shared" si="161"/>
        <v>0</v>
      </c>
      <c r="BN121" s="172">
        <f t="shared" si="162"/>
        <v>0</v>
      </c>
      <c r="BO121" s="176">
        <f>ROUND(IF('Indicator Data'!S121=0,0,IF(LOG('Indicator Data'!S121)&gt;BO$3,10,IF(LOG('Indicator Data'!S121)&lt;BO$4,0,10-(BO$3-LOG('Indicator Data'!S121))/(BO$3-BO$4)*10))),1)</f>
        <v>7.3</v>
      </c>
      <c r="BP121" s="246">
        <f>IF(BO121="x","x",'Indicator Data'!S121/HLOOKUP('Indicator Data'!$S$3,'Population Data'!$C$3:$M$194,ROW()-4,FALSE))</f>
        <v>3.2748700461816965E-2</v>
      </c>
      <c r="BQ121" s="176">
        <f t="shared" si="163"/>
        <v>0.4</v>
      </c>
      <c r="BR121" s="172">
        <f t="shared" si="128"/>
        <v>4.7</v>
      </c>
      <c r="BS121" s="176">
        <f>ROUND(IF('Indicator Data'!T121=0,0,IF(LOG('Indicator Data'!T121)&gt;BS$3,10,IF(LOG('Indicator Data'!T121)&lt;BS$4,0,10-(BS$3-LOG('Indicator Data'!T121))/(BS$3-BS$4)*10))),1)</f>
        <v>9.1</v>
      </c>
      <c r="BT121" s="173">
        <f>IF('Indicator Data'!T121/HLOOKUP('Indicator Data'!$T$3,'Population Data'!$C$3:$M$194,ROW()-4,FALSE)&gt;1,1,'Indicator Data'!T121/HLOOKUP('Indicator Data'!$T$3,'Population Data'!$C$3:$M$194,ROW()-4,FALSE))</f>
        <v>0.58764806651324153</v>
      </c>
      <c r="BU121" s="176">
        <f t="shared" si="164"/>
        <v>5.9</v>
      </c>
      <c r="BV121" s="172">
        <f t="shared" si="129"/>
        <v>7.9</v>
      </c>
      <c r="BW121" s="176">
        <f>ROUND(IF('Indicator Data'!U121=0,0,IF(LOG('Indicator Data'!U121)&gt;BW$3,10,IF(LOG('Indicator Data'!U121)&lt;BW$4,0,10-(BW$3-LOG('Indicator Data'!U121))/(BW$3-BW$4)*10))),1)</f>
        <v>7.3</v>
      </c>
      <c r="BX121" s="246">
        <f>IF(BW121="x","x",'Indicator Data'!U121/HLOOKUP('Indicator Data'!$U$3,'Population Data'!$C$3:$M$194,ROW()-4,FALSE))</f>
        <v>3.1109408175175934E-2</v>
      </c>
      <c r="BY121" s="176">
        <f t="shared" si="165"/>
        <v>0.3</v>
      </c>
      <c r="BZ121" s="172">
        <f t="shared" si="130"/>
        <v>4.7</v>
      </c>
      <c r="CA121" s="174">
        <f t="shared" si="113"/>
        <v>4.9000000000000004</v>
      </c>
      <c r="CB121" s="176">
        <f>IF('Indicator Data'!BN121="No data","x",ROUND(IF('Indicator Data'!BN121&gt;CB$3,0,IF('Indicator Data'!BN121&lt;CB$4,10,(CB$3-'Indicator Data'!BN121)/(CB$3-CB$4)*10)),1))</f>
        <v>1.4</v>
      </c>
      <c r="CC121" s="176">
        <f>IF('Indicator Data'!BO121="No data","x",ROUND(IF('Indicator Data'!BO121&gt;CC$3,0,IF('Indicator Data'!BO121&lt;CC$4,10,(CC$3-'Indicator Data'!BO121)/(CC$3-CC$4)*10)),1))</f>
        <v>2.2000000000000002</v>
      </c>
      <c r="CD121" s="176" t="str">
        <f>IF('Indicator Data'!AA121="No data","x",ROUND(IF('Indicator Data'!AA121&gt;CD$3,0,IF('Indicator Data'!AA121&lt;CD$4,10,(CD$3-'Indicator Data'!AA121)/(CD$3-CD$4)*10)),1))</f>
        <v>x</v>
      </c>
      <c r="CE121" s="172">
        <f t="shared" si="166"/>
        <v>1.8</v>
      </c>
      <c r="CF121" s="176">
        <f>IF('Indicator Data'!V121="No data","x",ROUND(IF(LOG('Indicator Data'!V121)&gt;CF$3,10,IF(LOG('Indicator Data'!V121)&lt;CF$4,0,10-(CF$3-LOG('Indicator Data'!V121))/(CF$3-CF$4)*10)),1))</f>
        <v>6.4</v>
      </c>
      <c r="CG121" s="176">
        <f>IF('Indicator Data'!W121="No data","x",ROUND(IF('Indicator Data'!W121&gt;CG$3,10,IF('Indicator Data'!W121&lt;CG$4,0,10-(CG$3-'Indicator Data'!W121)/(CG$3-CG$4)*10)),1))</f>
        <v>3.6</v>
      </c>
      <c r="CH121" s="176">
        <f>IF('Indicator Data'!X121="No data","x",ROUND(IF('Indicator Data'!X121&gt;CH$3,10,IF('Indicator Data'!X121&lt;CH$4,0,10-(CH$3-'Indicator Data'!X121)/(CH$3-CH$4)*10)),1))</f>
        <v>6.5</v>
      </c>
      <c r="CI121" s="176">
        <f>IF('Indicator Data'!Y121="No data","x",ROUND(IF('Indicator Data'!Y121&gt;CI$3,10,IF('Indicator Data'!Y121&lt;CI$4,0,10-(CI$3-'Indicator Data'!Y121)/(CI$3-CI$4)*10)),1))</f>
        <v>6.4</v>
      </c>
      <c r="CJ121" s="172">
        <f t="shared" si="131"/>
        <v>5.7</v>
      </c>
      <c r="CK121" s="174">
        <f t="shared" si="132"/>
        <v>4.4000000000000004</v>
      </c>
      <c r="CL121" s="176">
        <f>IF('Indicator Data'!AD121="No data","x",ROUND(IF('Indicator Data'!AD121&gt;CL$3,10,IF('Indicator Data'!AD121&lt;CL$4,0,10-(CL$3-'Indicator Data'!AD121)/(CL$3-CL$4)*10)),1))</f>
        <v>1.2</v>
      </c>
      <c r="CM121" s="176">
        <f>IF('Indicator Data'!AE121="No data","x",ROUND(IF('Indicator Data'!AE121&gt;CM$3,10,IF('Indicator Data'!AE121&lt;CM$4,0,10-(CM$3-'Indicator Data'!AE121)/(CM$3-CM$4)*10)),1))</f>
        <v>2.2000000000000002</v>
      </c>
      <c r="CN121" s="172">
        <f t="shared" si="133"/>
        <v>4.4000000000000004</v>
      </c>
      <c r="CO121" s="176">
        <f>IF('Indicator Data'!Z121="No data","x",ROUND(IF('Indicator Data'!Z121&gt;CO$3,10,IF('Indicator Data'!Z121&lt;CO$4,0,10-(CO$3-'Indicator Data'!Z121)/(CO$3-CO$4)*10)),1))</f>
        <v>0</v>
      </c>
      <c r="CP121" s="172">
        <f t="shared" si="134"/>
        <v>1.2</v>
      </c>
      <c r="CQ121" s="246">
        <f>IF('Indicator Data'!AB121="No data","x",'Indicator Data'!AB121/HLOOKUP('Indicator Date'!$AB119,'Population Data'!$C$3:$M$194,ROW()-4,FALSE))</f>
        <v>3.2064564673016174E-5</v>
      </c>
      <c r="CR121" s="176">
        <f t="shared" si="167"/>
        <v>9.6999999999999993</v>
      </c>
      <c r="CS121" s="176">
        <f>IF('Indicator Data'!AC121="No data","x",ROUND(IF('Indicator Data'!AC121&gt;CS$3,0,IF('Indicator Data'!AC121&lt;CS$4,10,(CS$3-'Indicator Data'!AC121)/(CS$3-CS$4)*10)),1))</f>
        <v>2</v>
      </c>
      <c r="CT121" s="172">
        <f t="shared" si="135"/>
        <v>5.9</v>
      </c>
      <c r="CU121" s="174">
        <f t="shared" si="136"/>
        <v>3.8</v>
      </c>
      <c r="CV121" s="175">
        <f t="shared" si="168"/>
        <v>3.5</v>
      </c>
      <c r="CW121" s="177">
        <f t="shared" si="169"/>
        <v>4.3</v>
      </c>
      <c r="CX121" s="175">
        <f>ROUND(IF('Indicator Data'!AF121=0,0,IF('Indicator Data'!AF121&gt;CX$3,10,IF('Indicator Data'!AF121&lt;CX$4,0,10-(CX$3-'Indicator Data'!AF121)/(CX$3-CX$4)*10))),1)</f>
        <v>2.8</v>
      </c>
      <c r="CY121" s="175">
        <f>(ROUND(IF('Indicator Data'!AG121=0,0,IF(LOG('Indicator Data'!AG121)&gt;CY$3,10,IF(LOG('Indicator Data'!AG121)&lt;CY$4,0,10-(CY$3-LOG('Indicator Data'!AG121))/(CY$3-CY$4)*10))),1))</f>
        <v>2</v>
      </c>
      <c r="CZ121" s="177">
        <f t="shared" si="137"/>
        <v>2.4</v>
      </c>
      <c r="DA121" s="11"/>
      <c r="DB121" s="22"/>
    </row>
    <row r="122" spans="1:106">
      <c r="A122" s="179" t="str">
        <f>'Indicator Data'!A122</f>
        <v>Mozambique</v>
      </c>
      <c r="B122" s="180" t="str">
        <f>'Indicator Data'!B122</f>
        <v>MOZ</v>
      </c>
      <c r="C122" s="178">
        <f>ROUND(IF('Indicator Data'!C122=0,0.1,IF(LOG('Indicator Data'!C122)&gt;C$3,10,IF(LOG('Indicator Data'!C122)&lt;C$4,0,10-(C$3-LOG('Indicator Data'!C122))/(C$3-C$4)*10))),1)</f>
        <v>7.5</v>
      </c>
      <c r="D122" s="171">
        <f>ROUND(IF('Indicator Data'!D122=0,0.1,IF(LOG('Indicator Data'!D122)&gt;D$3,10,IF(LOG('Indicator Data'!D122)&lt;D$4,0,10-(D$3-LOG('Indicator Data'!D122))/(D$3-D$4)*10))),1)</f>
        <v>0.1</v>
      </c>
      <c r="E122" s="172">
        <f t="shared" si="138"/>
        <v>4.8</v>
      </c>
      <c r="F122" s="172">
        <f>(ROUND(IF('Indicator Data'!E122=0,0,IF(LOG('Indicator Data'!E122)&gt;F$3,10,IF(LOG('Indicator Data'!E122)&lt;F$4,0,10-(F$3-LOG('Indicator Data'!E122))/(F$3-F$4)*10))),1))</f>
        <v>6.6</v>
      </c>
      <c r="G122" s="172">
        <f>ROUND(IF('Indicator Data'!F122=0,0,IF(LOG('Indicator Data'!F122)&gt;G$3,10,IF(LOG('Indicator Data'!F122)&lt;G$4,0,10-(G$3-LOG('Indicator Data'!F122))/(G$3-G$4)*10))),1)</f>
        <v>4.3</v>
      </c>
      <c r="H122" s="171">
        <f>ROUND(IF('Indicator Data'!G122=0,0,IF(LOG('Indicator Data'!G122)&gt;H$3,10,IF(LOG('Indicator Data'!G122)&lt;H$4,0,10-(H$3-LOG('Indicator Data'!G122))/(H$3-H$4)*10))),1)</f>
        <v>7.3</v>
      </c>
      <c r="I122" s="171">
        <f>ROUND(IF('Indicator Data'!H122=0,0,IF(LOG('Indicator Data'!H122)&gt;I$3,10,IF(LOG('Indicator Data'!H122)&lt;I$4,0,10-(I$3-LOG('Indicator Data'!H122))/(I$3-I$4)*10))),1)</f>
        <v>0</v>
      </c>
      <c r="J122" s="171">
        <f t="shared" si="139"/>
        <v>4.5999999999999996</v>
      </c>
      <c r="K122" s="171">
        <f>ROUND(IF('Indicator Data'!I122=0,0,IF(LOG('Indicator Data'!I122)&gt;K$3,10,IF(LOG('Indicator Data'!I122)&lt;K$4,0,10-(K$3-LOG('Indicator Data'!I122))/(K$3-K$4)*10))),1)</f>
        <v>6.7</v>
      </c>
      <c r="L122" s="172">
        <f>ROUND(IF('Indicator Data'!J122=0,0,IF(LOG('Indicator Data'!J122)&gt;L$3,10,IF(LOG('Indicator Data'!J122)&lt;L$4,0,10-(L$3-LOG('Indicator Data'!J122))/(L$3-L$4)*10))),1)</f>
        <v>10</v>
      </c>
      <c r="M122" s="173">
        <f>'Indicator Data'!C122/HLOOKUP('Indicator Data'!$C$3,'Population Data'!$C$3:$M$194,ROW()-4,FALSE)</f>
        <v>6.1113113238811122E-4</v>
      </c>
      <c r="N122" s="173">
        <f>'Indicator Data'!D122/HLOOKUP('Indicator Data'!$D$3,'Population Data'!$C$3:$M$194,ROW()-4,FALSE)</f>
        <v>0</v>
      </c>
      <c r="O122" s="245">
        <f>'Indicator Data'!E122/HLOOKUP('Indicator Data'!$E$3,'Population Data'!$C$3:$M$194,ROW()-4,FALSE)</f>
        <v>3.0059653462456482E-3</v>
      </c>
      <c r="P122" s="173">
        <f>'Indicator Data'!F122/HLOOKUP('Indicator Data'!$F$3,'Population Data'!$C$3:$M$194,ROW()-4,FALSE)</f>
        <v>2.8793059373523444E-7</v>
      </c>
      <c r="Q122" s="173">
        <f>'Indicator Data'!G122/HLOOKUP('Indicator Data'!$G$3,'Population Data'!$C$3:$M$194,ROW()-4,FALSE)</f>
        <v>2.2880250918415595E-3</v>
      </c>
      <c r="R122" s="173">
        <f>'Indicator Data'!H122/HLOOKUP('Indicator Data'!$H$3,'Population Data'!$C$3:$M$194,ROW()-4,FALSE)</f>
        <v>0</v>
      </c>
      <c r="S122" s="173">
        <f>'Indicator Data'!I122/HLOOKUP('Indicator Data'!$I$3,'Population Data'!$C$3:$M$194,ROW()-4,FALSE)</f>
        <v>4.5573540656890986E-4</v>
      </c>
      <c r="T122" s="173">
        <f>'Indicator Data'!J122/HLOOKUP('Indicator Date'!$J120,'Population Data'!$C$3:$M$194,ROW()-4,FALSE)</f>
        <v>1.3821033914578184E-2</v>
      </c>
      <c r="U122" s="171">
        <f t="shared" si="140"/>
        <v>3.1</v>
      </c>
      <c r="V122" s="171">
        <f t="shared" si="141"/>
        <v>0</v>
      </c>
      <c r="W122" s="172">
        <f t="shared" si="142"/>
        <v>1.7</v>
      </c>
      <c r="X122" s="172">
        <f t="shared" si="118"/>
        <v>5.5</v>
      </c>
      <c r="Y122" s="172">
        <f t="shared" si="119"/>
        <v>3.3</v>
      </c>
      <c r="Z122" s="171">
        <f t="shared" si="143"/>
        <v>0.3</v>
      </c>
      <c r="AA122" s="171">
        <f t="shared" si="143"/>
        <v>0</v>
      </c>
      <c r="AB122" s="171">
        <f t="shared" si="144"/>
        <v>0.2</v>
      </c>
      <c r="AC122" s="172">
        <f t="shared" si="120"/>
        <v>4.3</v>
      </c>
      <c r="AD122" s="172">
        <f t="shared" si="121"/>
        <v>4.5999999999999996</v>
      </c>
      <c r="AE122" s="171">
        <f>ROUND(IF('Indicator Data'!K122=0,0,IF('Indicator Data'!K122&gt;AE$3,10,IF('Indicator Data'!K122&lt;AE$4,0,10-(AE$3-'Indicator Data'!K122)/(AE$3-AE$4)*10))),1)</f>
        <v>10</v>
      </c>
      <c r="AF122" s="174">
        <f t="shared" si="145"/>
        <v>5.3</v>
      </c>
      <c r="AG122" s="174">
        <f t="shared" si="146"/>
        <v>0.1</v>
      </c>
      <c r="AH122" s="172">
        <f t="shared" si="147"/>
        <v>3.8</v>
      </c>
      <c r="AI122" s="172">
        <f t="shared" si="148"/>
        <v>0</v>
      </c>
      <c r="AJ122" s="174">
        <f t="shared" si="149"/>
        <v>2.1</v>
      </c>
      <c r="AK122" s="172">
        <f t="shared" si="150"/>
        <v>8.4</v>
      </c>
      <c r="AL122" s="175">
        <f t="shared" si="151"/>
        <v>3.4</v>
      </c>
      <c r="AM122" s="175">
        <f t="shared" si="152"/>
        <v>6.1</v>
      </c>
      <c r="AN122" s="175">
        <f t="shared" si="153"/>
        <v>3.8</v>
      </c>
      <c r="AO122" s="175">
        <f t="shared" si="154"/>
        <v>2.7</v>
      </c>
      <c r="AP122" s="175">
        <f t="shared" si="155"/>
        <v>5.6</v>
      </c>
      <c r="AQ122" s="174">
        <f t="shared" si="156"/>
        <v>9.1999999999999993</v>
      </c>
      <c r="AR122" s="174">
        <f>IF('Indicator Data'!L122="No data","x",IF('Indicator Data'!BW122&lt;1000,"x",ROUND((IF('Indicator Data'!L122&gt;AR$3,10,IF('Indicator Data'!L122&lt;AR$4,0,10-(AR$3-'Indicator Data'!L122)/(AR$3-AR$4)*10))),1)))</f>
        <v>3.3</v>
      </c>
      <c r="AS122" s="175">
        <f t="shared" si="157"/>
        <v>6.3</v>
      </c>
      <c r="AT122" s="176">
        <f>IF('Indicator Data'!M122="No data","x",ROUND(IF('Indicator Data'!M122=0,0,IF(LOG('Indicator Data'!M122)&gt;AT$3,10,IF(LOG('Indicator Data'!M122)&lt;AT$4,0,10-(AT$3-LOG('Indicator Data'!M122))/(AT$3-AT$4)*10))),1))</f>
        <v>8.3000000000000007</v>
      </c>
      <c r="AU122" s="246">
        <f>IF(AT122="x","x",'Indicator Data'!M122/HLOOKUP('Indicator Data'!$M$3,'Population Data'!$C$3:$M$194,ROW()-4,FALSE))</f>
        <v>0.18046624742006245</v>
      </c>
      <c r="AV122" s="176">
        <f t="shared" si="158"/>
        <v>2</v>
      </c>
      <c r="AW122" s="172">
        <f t="shared" si="122"/>
        <v>6.1</v>
      </c>
      <c r="AX122" s="176">
        <f>IF('Indicator Data'!N122="No data","x",ROUND(IF('Indicator Data'!N122=0,0,IF(LOG('Indicator Data'!N122)&gt;AX$3,10,IF(LOG('Indicator Data'!N122)&lt;AX$4,0,10-(AX$3-LOG('Indicator Data'!N122))/(AX$3-AX$4)*10))),1))</f>
        <v>6.9</v>
      </c>
      <c r="AY122" s="246">
        <f>IF(AX122="x","x",'Indicator Data'!N122/HLOOKUP('Indicator Data'!$N$3,'Population Data'!$C$3:$M$194,ROW()-4,FALSE))</f>
        <v>4.0931209712367191E-3</v>
      </c>
      <c r="AZ122" s="176">
        <f t="shared" si="159"/>
        <v>0.8</v>
      </c>
      <c r="BA122" s="172">
        <f t="shared" si="123"/>
        <v>4.5</v>
      </c>
      <c r="BB122" s="176">
        <f>IF('Indicator Data'!O122="No data","x",ROUND(IF('Indicator Data'!O122=0,0,IF(LOG('Indicator Data'!O122)&gt;BB$3,10,IF(LOG('Indicator Data'!O122)&lt;BB$4,0,10-(BB$3-LOG('Indicator Data'!O122))/(BB$3-BB$4)*10))),1))</f>
        <v>0</v>
      </c>
      <c r="BC122" s="246">
        <f>IF(BB122="x","x",'Indicator Data'!O122/HLOOKUP('Indicator Data'!$O$3,'Population Data'!$C$3:$M$194,ROW()-4,FALSE))</f>
        <v>0</v>
      </c>
      <c r="BD122" s="176">
        <f t="shared" si="160"/>
        <v>0</v>
      </c>
      <c r="BE122" s="172">
        <f t="shared" si="124"/>
        <v>0</v>
      </c>
      <c r="BF122" s="176">
        <f>IF('Indicator Data'!P122="No data","x",ROUND(IF('Indicator Data'!P122=0,0,IF(LOG('Indicator Data'!P122)&gt;BF$3,10,IF(LOG('Indicator Data'!P122)&lt;BF$4,0,10-(BF$3-LOG('Indicator Data'!P122))/(BF$3-BF$4)*10))),1))</f>
        <v>7.7</v>
      </c>
      <c r="BG122" s="246">
        <f>IF(BF122="x","x",'Indicator Data'!P122/HLOOKUP('Indicator Data'!$P$3,'Population Data'!$C$3:$M$194,ROW()-4,FALSE))</f>
        <v>1.1230857627954375E-2</v>
      </c>
      <c r="BH122" s="176">
        <f t="shared" si="125"/>
        <v>6.1</v>
      </c>
      <c r="BI122" s="172">
        <f t="shared" si="126"/>
        <v>7</v>
      </c>
      <c r="BJ122" s="174">
        <f t="shared" si="127"/>
        <v>4.9000000000000004</v>
      </c>
      <c r="BK122" s="176">
        <f>ROUND(IF('Indicator Data'!Q122=0,0,IF(LOG('Indicator Data'!Q122)&gt;BK$3,10,IF(LOG('Indicator Data'!Q122)&lt;BK$4,0,10-(BK$3-LOG('Indicator Data'!Q122))/(BK$3-BK$4)*10))),1)</f>
        <v>9.3000000000000007</v>
      </c>
      <c r="BL122" s="224">
        <f>IF(BK122="x","x",'Indicator Data'!Q122/HLOOKUP('Indicator Data'!$Q$3,'Population Data'!$C$3:$M$194,ROW()-4,FALSE))</f>
        <v>0.99999994262502334</v>
      </c>
      <c r="BM122" s="176">
        <f t="shared" si="161"/>
        <v>10</v>
      </c>
      <c r="BN122" s="172">
        <f t="shared" si="162"/>
        <v>9.6999999999999993</v>
      </c>
      <c r="BO122" s="176">
        <f>ROUND(IF('Indicator Data'!S122=0,0,IF(LOG('Indicator Data'!S122)&gt;BO$3,10,IF(LOG('Indicator Data'!S122)&lt;BO$4,0,10-(BO$3-LOG('Indicator Data'!S122))/(BO$3-BO$4)*10))),1)</f>
        <v>8.8000000000000007</v>
      </c>
      <c r="BP122" s="246">
        <f>IF(BO122="x","x",'Indicator Data'!S122/HLOOKUP('Indicator Data'!$S$3,'Population Data'!$C$3:$M$194,ROW()-4,FALSE))</f>
        <v>0.43261197113969824</v>
      </c>
      <c r="BQ122" s="176">
        <f t="shared" si="163"/>
        <v>4.8</v>
      </c>
      <c r="BR122" s="172">
        <f t="shared" si="128"/>
        <v>7.3</v>
      </c>
      <c r="BS122" s="176">
        <f>ROUND(IF('Indicator Data'!T122=0,0,IF(LOG('Indicator Data'!T122)&gt;BS$3,10,IF(LOG('Indicator Data'!T122)&lt;BS$4,0,10-(BS$3-LOG('Indicator Data'!T122))/(BS$3-BS$4)*10))),1)</f>
        <v>9.3000000000000007</v>
      </c>
      <c r="BT122" s="173">
        <f>IF('Indicator Data'!T122/HLOOKUP('Indicator Data'!$T$3,'Population Data'!$C$3:$M$194,ROW()-4,FALSE)&gt;1,1,'Indicator Data'!T122/HLOOKUP('Indicator Data'!$T$3,'Population Data'!$C$3:$M$194,ROW()-4,FALSE))</f>
        <v>0.96319905886678336</v>
      </c>
      <c r="BU122" s="176">
        <f t="shared" si="164"/>
        <v>9.6</v>
      </c>
      <c r="BV122" s="172">
        <f t="shared" si="129"/>
        <v>9.5</v>
      </c>
      <c r="BW122" s="176">
        <f>ROUND(IF('Indicator Data'!U122=0,0,IF(LOG('Indicator Data'!U122)&gt;BW$3,10,IF(LOG('Indicator Data'!U122)&lt;BW$4,0,10-(BW$3-LOG('Indicator Data'!U122))/(BW$3-BW$4)*10))),1)</f>
        <v>9.1999999999999993</v>
      </c>
      <c r="BX122" s="246">
        <f>IF(BW122="x","x",'Indicator Data'!U122/HLOOKUP('Indicator Data'!$U$3,'Population Data'!$C$3:$M$194,ROW()-4,FALSE))</f>
        <v>0.8119883407162497</v>
      </c>
      <c r="BY122" s="176">
        <f t="shared" si="165"/>
        <v>8.1</v>
      </c>
      <c r="BZ122" s="172">
        <f t="shared" si="130"/>
        <v>8.6999999999999993</v>
      </c>
      <c r="CA122" s="174">
        <f t="shared" si="113"/>
        <v>9</v>
      </c>
      <c r="CB122" s="176">
        <f>IF('Indicator Data'!BN122="No data","x",ROUND(IF('Indicator Data'!BN122&gt;CB$3,0,IF('Indicator Data'!BN122&lt;CB$4,10,(CB$3-'Indicator Data'!BN122)/(CB$3-CB$4)*10)),1))</f>
        <v>7</v>
      </c>
      <c r="CC122" s="176">
        <f>IF('Indicator Data'!BO122="No data","x",ROUND(IF('Indicator Data'!BO122&gt;CC$3,0,IF('Indicator Data'!BO122&lt;CC$4,10,(CC$3-'Indicator Data'!BO122)/(CC$3-CC$4)*10)),1))</f>
        <v>6.1</v>
      </c>
      <c r="CD122" s="176" t="str">
        <f>IF('Indicator Data'!AA122="No data","x",ROUND(IF('Indicator Data'!AA122&gt;CD$3,0,IF('Indicator Data'!AA122&lt;CD$4,10,(CD$3-'Indicator Data'!AA122)/(CD$3-CD$4)*10)),1))</f>
        <v>x</v>
      </c>
      <c r="CE122" s="172">
        <f t="shared" si="166"/>
        <v>6.6</v>
      </c>
      <c r="CF122" s="176">
        <f>IF('Indicator Data'!V122="No data","x",ROUND(IF(LOG('Indicator Data'!V122)&gt;CF$3,10,IF(LOG('Indicator Data'!V122)&lt;CF$4,0,10-(CF$3-LOG('Indicator Data'!V122))/(CF$3-CF$4)*10)),1))</f>
        <v>5.4</v>
      </c>
      <c r="CG122" s="176">
        <f>IF('Indicator Data'!W122="No data","x",ROUND(IF('Indicator Data'!W122&gt;CG$3,10,IF('Indicator Data'!W122&lt;CG$4,0,10-(CG$3-'Indicator Data'!W122)/(CG$3-CG$4)*10)),1))</f>
        <v>8.5</v>
      </c>
      <c r="CH122" s="176">
        <f>IF('Indicator Data'!X122="No data","x",ROUND(IF('Indicator Data'!X122&gt;CH$3,10,IF('Indicator Data'!X122&lt;CH$4,0,10-(CH$3-'Indicator Data'!X122)/(CH$3-CH$4)*10)),1))</f>
        <v>3.9</v>
      </c>
      <c r="CI122" s="176">
        <f>IF('Indicator Data'!Y122="No data","x",ROUND(IF('Indicator Data'!Y122&gt;CI$3,10,IF('Indicator Data'!Y122&lt;CI$4,0,10-(CI$3-'Indicator Data'!Y122)/(CI$3-CI$4)*10)),1))</f>
        <v>6.3</v>
      </c>
      <c r="CJ122" s="172">
        <f t="shared" si="131"/>
        <v>6</v>
      </c>
      <c r="CK122" s="174">
        <f t="shared" si="132"/>
        <v>6.2</v>
      </c>
      <c r="CL122" s="176">
        <f>IF('Indicator Data'!AD122="No data","x",ROUND(IF('Indicator Data'!AD122&gt;CL$3,10,IF('Indicator Data'!AD122&lt;CL$4,0,10-(CL$3-'Indicator Data'!AD122)/(CL$3-CL$4)*10)),1))</f>
        <v>6.1</v>
      </c>
      <c r="CM122" s="176">
        <f>IF('Indicator Data'!AE122="No data","x",ROUND(IF('Indicator Data'!AE122&gt;CM$3,10,IF('Indicator Data'!AE122&lt;CM$4,0,10-(CM$3-'Indicator Data'!AE122)/(CM$3-CM$4)*10)),1))</f>
        <v>7.8</v>
      </c>
      <c r="CN122" s="172">
        <f t="shared" si="133"/>
        <v>6.3</v>
      </c>
      <c r="CO122" s="176">
        <f>IF('Indicator Data'!Z122="No data","x",ROUND(IF('Indicator Data'!Z122&gt;CO$3,10,IF('Indicator Data'!Z122&lt;CO$4,0,10-(CO$3-'Indicator Data'!Z122)/(CO$3-CO$4)*10)),1))</f>
        <v>6.5</v>
      </c>
      <c r="CP122" s="172">
        <f t="shared" si="134"/>
        <v>6.5</v>
      </c>
      <c r="CQ122" s="246">
        <f>IF('Indicator Data'!AB122="No data","x",'Indicator Data'!AB122/HLOOKUP('Indicator Date'!$AB120,'Population Data'!$C$3:$M$194,ROW()-4,FALSE))</f>
        <v>2.035421707498923E-4</v>
      </c>
      <c r="CR122" s="176">
        <f t="shared" si="167"/>
        <v>8</v>
      </c>
      <c r="CS122" s="176">
        <f>IF('Indicator Data'!AC122="No data","x",ROUND(IF('Indicator Data'!AC122&gt;CS$3,0,IF('Indicator Data'!AC122&lt;CS$4,10,(CS$3-'Indicator Data'!AC122)/(CS$3-CS$4)*10)),1))</f>
        <v>2</v>
      </c>
      <c r="CT122" s="172">
        <f t="shared" si="135"/>
        <v>5</v>
      </c>
      <c r="CU122" s="174">
        <f t="shared" si="136"/>
        <v>5.9</v>
      </c>
      <c r="CV122" s="175">
        <f t="shared" si="168"/>
        <v>6.8</v>
      </c>
      <c r="CW122" s="177">
        <f t="shared" si="169"/>
        <v>5.0999999999999996</v>
      </c>
      <c r="CX122" s="175">
        <f>ROUND(IF('Indicator Data'!AF122=0,0,IF('Indicator Data'!AF122&gt;CX$3,10,IF('Indicator Data'!AF122&lt;CX$4,0,10-(CX$3-'Indicator Data'!AF122)/(CX$3-CX$4)*10))),1)</f>
        <v>9.6</v>
      </c>
      <c r="CY122" s="175">
        <f>(ROUND(IF('Indicator Data'!AG122=0,0,IF(LOG('Indicator Data'!AG122)&gt;CY$3,10,IF(LOG('Indicator Data'!AG122)&lt;CY$4,0,10-(CY$3-LOG('Indicator Data'!AG122))/(CY$3-CY$4)*10))),1))</f>
        <v>7</v>
      </c>
      <c r="CZ122" s="177">
        <f t="shared" si="137"/>
        <v>8.6</v>
      </c>
      <c r="DA122" s="11"/>
      <c r="DB122" s="22"/>
    </row>
    <row r="123" spans="1:106">
      <c r="A123" s="179" t="str">
        <f>'Indicator Data'!A123</f>
        <v>Myanmar</v>
      </c>
      <c r="B123" s="180" t="str">
        <f>'Indicator Data'!B123</f>
        <v>MMR</v>
      </c>
      <c r="C123" s="178">
        <f>ROUND(IF('Indicator Data'!C123=0,0.1,IF(LOG('Indicator Data'!C123)&gt;C$3,10,IF(LOG('Indicator Data'!C123)&lt;C$4,0,10-(C$3-LOG('Indicator Data'!C123))/(C$3-C$4)*10))),1)</f>
        <v>9.4</v>
      </c>
      <c r="D123" s="171">
        <f>ROUND(IF('Indicator Data'!D123=0,0.1,IF(LOG('Indicator Data'!D123)&gt;D$3,10,IF(LOG('Indicator Data'!D123)&lt;D$4,0,10-(D$3-LOG('Indicator Data'!D123))/(D$3-D$4)*10))),1)</f>
        <v>8.4</v>
      </c>
      <c r="E123" s="172">
        <f t="shared" si="138"/>
        <v>9</v>
      </c>
      <c r="F123" s="172">
        <f>(ROUND(IF('Indicator Data'!E123=0,0,IF(LOG('Indicator Data'!E123)&gt;F$3,10,IF(LOG('Indicator Data'!E123)&lt;F$4,0,10-(F$3-LOG('Indicator Data'!E123))/(F$3-F$4)*10))),1))</f>
        <v>8.9</v>
      </c>
      <c r="G123" s="172">
        <f>ROUND(IF('Indicator Data'!F123=0,0,IF(LOG('Indicator Data'!F123)&gt;G$3,10,IF(LOG('Indicator Data'!F123)&lt;G$4,0,10-(G$3-LOG('Indicator Data'!F123))/(G$3-G$4)*10))),1)</f>
        <v>8.8000000000000007</v>
      </c>
      <c r="H123" s="171">
        <f>ROUND(IF('Indicator Data'!G123=0,0,IF(LOG('Indicator Data'!G123)&gt;H$3,10,IF(LOG('Indicator Data'!G123)&lt;H$4,0,10-(H$3-LOG('Indicator Data'!G123))/(H$3-H$4)*10))),1)</f>
        <v>8.3000000000000007</v>
      </c>
      <c r="I123" s="171">
        <f>ROUND(IF('Indicator Data'!H123=0,0,IF(LOG('Indicator Data'!H123)&gt;I$3,10,IF(LOG('Indicator Data'!H123)&lt;I$4,0,10-(I$3-LOG('Indicator Data'!H123))/(I$3-I$4)*10))),1)</f>
        <v>8.6999999999999993</v>
      </c>
      <c r="J123" s="171">
        <f t="shared" si="139"/>
        <v>8.5</v>
      </c>
      <c r="K123" s="171">
        <f>ROUND(IF('Indicator Data'!I123=0,0,IF(LOG('Indicator Data'!I123)&gt;K$3,10,IF(LOG('Indicator Data'!I123)&lt;K$4,0,10-(K$3-LOG('Indicator Data'!I123))/(K$3-K$4)*10))),1)</f>
        <v>9</v>
      </c>
      <c r="L123" s="172">
        <f>ROUND(IF('Indicator Data'!J123=0,0,IF(LOG('Indicator Data'!J123)&gt;L$3,10,IF(LOG('Indicator Data'!J123)&lt;L$4,0,10-(L$3-LOG('Indicator Data'!J123))/(L$3-L$4)*10))),1)</f>
        <v>0</v>
      </c>
      <c r="M123" s="173">
        <f>'Indicator Data'!C123/HLOOKUP('Indicator Data'!$C$3,'Population Data'!$C$3:$M$194,ROW()-4,FALSE)</f>
        <v>1.8883970146818248E-3</v>
      </c>
      <c r="N123" s="173">
        <f>'Indicator Data'!D123/HLOOKUP('Indicator Data'!$D$3,'Population Data'!$C$3:$M$194,ROW()-4,FALSE)</f>
        <v>2.4896114662600503E-4</v>
      </c>
      <c r="O123" s="245">
        <f>'Indicator Data'!E123/HLOOKUP('Indicator Data'!$E$3,'Population Data'!$C$3:$M$194,ROW()-4,FALSE)</f>
        <v>2.0424586098851019E-2</v>
      </c>
      <c r="P123" s="173">
        <f>'Indicator Data'!F123/HLOOKUP('Indicator Data'!$F$3,'Population Data'!$C$3:$M$194,ROW()-4,FALSE)</f>
        <v>1.6699846951555164E-5</v>
      </c>
      <c r="Q123" s="173">
        <f>'Indicator Data'!G123/HLOOKUP('Indicator Data'!$G$3,'Population Data'!$C$3:$M$194,ROW()-4,FALSE)</f>
        <v>3.8122534394533334E-3</v>
      </c>
      <c r="R123" s="173">
        <f>'Indicator Data'!H123/HLOOKUP('Indicator Data'!$H$3,'Population Data'!$C$3:$M$194,ROW()-4,FALSE)</f>
        <v>4.4977309661725764E-4</v>
      </c>
      <c r="S123" s="173">
        <f>'Indicator Data'!I123/HLOOKUP('Indicator Data'!$I$3,'Population Data'!$C$3:$M$194,ROW()-4,FALSE)</f>
        <v>2.8973436907517398E-3</v>
      </c>
      <c r="T123" s="173">
        <f>'Indicator Data'!J123/HLOOKUP('Indicator Date'!$J121,'Population Data'!$C$3:$M$194,ROW()-4,FALSE)</f>
        <v>0</v>
      </c>
      <c r="U123" s="171">
        <f t="shared" si="140"/>
        <v>9.4</v>
      </c>
      <c r="V123" s="171">
        <f t="shared" si="141"/>
        <v>1.2</v>
      </c>
      <c r="W123" s="172">
        <f t="shared" si="142"/>
        <v>7</v>
      </c>
      <c r="X123" s="172">
        <f t="shared" si="118"/>
        <v>8.6999999999999993</v>
      </c>
      <c r="Y123" s="172">
        <f t="shared" si="119"/>
        <v>7.8</v>
      </c>
      <c r="Z123" s="171">
        <f t="shared" si="143"/>
        <v>0.4</v>
      </c>
      <c r="AA123" s="171">
        <f t="shared" si="143"/>
        <v>0.2</v>
      </c>
      <c r="AB123" s="171">
        <f t="shared" si="144"/>
        <v>0.3</v>
      </c>
      <c r="AC123" s="172">
        <f t="shared" si="120"/>
        <v>6.6</v>
      </c>
      <c r="AD123" s="172">
        <f t="shared" si="121"/>
        <v>0</v>
      </c>
      <c r="AE123" s="171">
        <f>ROUND(IF('Indicator Data'!K123=0,0,IF('Indicator Data'!K123&gt;AE$3,10,IF('Indicator Data'!K123&lt;AE$4,0,10-(AE$3-'Indicator Data'!K123)/(AE$3-AE$4)*10))),1)</f>
        <v>0</v>
      </c>
      <c r="AF123" s="174">
        <f t="shared" si="145"/>
        <v>9.4</v>
      </c>
      <c r="AG123" s="174">
        <f t="shared" si="146"/>
        <v>4.8</v>
      </c>
      <c r="AH123" s="172">
        <f t="shared" si="147"/>
        <v>4.4000000000000004</v>
      </c>
      <c r="AI123" s="172">
        <f t="shared" si="148"/>
        <v>4.5</v>
      </c>
      <c r="AJ123" s="174">
        <f t="shared" si="149"/>
        <v>4.5</v>
      </c>
      <c r="AK123" s="172">
        <f t="shared" si="150"/>
        <v>0</v>
      </c>
      <c r="AL123" s="175">
        <f t="shared" si="151"/>
        <v>8.1999999999999993</v>
      </c>
      <c r="AM123" s="175">
        <f t="shared" si="152"/>
        <v>8.8000000000000007</v>
      </c>
      <c r="AN123" s="175">
        <f t="shared" si="153"/>
        <v>8.3000000000000007</v>
      </c>
      <c r="AO123" s="175">
        <f t="shared" si="154"/>
        <v>5.8</v>
      </c>
      <c r="AP123" s="175">
        <f t="shared" si="155"/>
        <v>8</v>
      </c>
      <c r="AQ123" s="174">
        <f t="shared" si="156"/>
        <v>0</v>
      </c>
      <c r="AR123" s="174">
        <f>IF('Indicator Data'!L123="No data","x",IF('Indicator Data'!BW123&lt;1000,"x",ROUND((IF('Indicator Data'!L123&gt;AR$3,10,IF('Indicator Data'!L123&lt;AR$4,0,10-(AR$3-'Indicator Data'!L123)/(AR$3-AR$4)*10))),1)))</f>
        <v>1.7</v>
      </c>
      <c r="AS123" s="175">
        <f t="shared" si="157"/>
        <v>0.9</v>
      </c>
      <c r="AT123" s="176">
        <f>IF('Indicator Data'!M123="No data","x",ROUND(IF('Indicator Data'!M123=0,0,IF(LOG('Indicator Data'!M123)&gt;AT$3,10,IF(LOG('Indicator Data'!M123)&lt;AT$4,0,10-(AT$3-LOG('Indicator Data'!M123))/(AT$3-AT$4)*10))),1))</f>
        <v>8.9</v>
      </c>
      <c r="AU123" s="246">
        <f>IF(AT123="x","x",'Indicator Data'!M123/HLOOKUP('Indicator Data'!$M$3,'Population Data'!$C$3:$M$194,ROW()-4,FALSE))</f>
        <v>0.31092402697629862</v>
      </c>
      <c r="AV123" s="176">
        <f t="shared" si="158"/>
        <v>3.5</v>
      </c>
      <c r="AW123" s="172">
        <f t="shared" si="122"/>
        <v>7</v>
      </c>
      <c r="AX123" s="176" t="str">
        <f>IF('Indicator Data'!N123="No data","x",ROUND(IF('Indicator Data'!N123=0,0,IF(LOG('Indicator Data'!N123)&gt;AX$3,10,IF(LOG('Indicator Data'!N123)&lt;AX$4,0,10-(AX$3-LOG('Indicator Data'!N123))/(AX$3-AX$4)*10))),1))</f>
        <v>x</v>
      </c>
      <c r="AY123" s="246" t="str">
        <f>IF(AX123="x","x",'Indicator Data'!N123/HLOOKUP('Indicator Data'!$N$3,'Population Data'!$C$3:$M$194,ROW()-4,FALSE))</f>
        <v>x</v>
      </c>
      <c r="AZ123" s="176" t="str">
        <f t="shared" si="159"/>
        <v>x</v>
      </c>
      <c r="BA123" s="172" t="str">
        <f t="shared" si="123"/>
        <v>x</v>
      </c>
      <c r="BB123" s="176" t="str">
        <f>IF('Indicator Data'!O123="No data","x",ROUND(IF('Indicator Data'!O123=0,0,IF(LOG('Indicator Data'!O123)&gt;BB$3,10,IF(LOG('Indicator Data'!O123)&lt;BB$4,0,10-(BB$3-LOG('Indicator Data'!O123))/(BB$3-BB$4)*10))),1))</f>
        <v>x</v>
      </c>
      <c r="BC123" s="246" t="str">
        <f>IF(BB123="x","x",'Indicator Data'!O123/HLOOKUP('Indicator Data'!$O$3,'Population Data'!$C$3:$M$194,ROW()-4,FALSE))</f>
        <v>x</v>
      </c>
      <c r="BD123" s="176" t="str">
        <f t="shared" si="160"/>
        <v>x</v>
      </c>
      <c r="BE123" s="172" t="str">
        <f t="shared" si="124"/>
        <v>x</v>
      </c>
      <c r="BF123" s="176" t="str">
        <f>IF('Indicator Data'!P123="No data","x",ROUND(IF('Indicator Data'!P123=0,0,IF(LOG('Indicator Data'!P123)&gt;BF$3,10,IF(LOG('Indicator Data'!P123)&lt;BF$4,0,10-(BF$3-LOG('Indicator Data'!P123))/(BF$3-BF$4)*10))),1))</f>
        <v>x</v>
      </c>
      <c r="BG123" s="246" t="str">
        <f>IF(BF123="x","x",'Indicator Data'!P123/HLOOKUP('Indicator Data'!$P$3,'Population Data'!$C$3:$M$194,ROW()-4,FALSE))</f>
        <v>x</v>
      </c>
      <c r="BH123" s="176" t="str">
        <f t="shared" si="125"/>
        <v>x</v>
      </c>
      <c r="BI123" s="172" t="str">
        <f t="shared" si="126"/>
        <v>x</v>
      </c>
      <c r="BJ123" s="174">
        <f t="shared" si="127"/>
        <v>7</v>
      </c>
      <c r="BK123" s="176">
        <f>ROUND(IF('Indicator Data'!Q123=0,0,IF(LOG('Indicator Data'!Q123)&gt;BK$3,10,IF(LOG('Indicator Data'!Q123)&lt;BK$4,0,10-(BK$3-LOG('Indicator Data'!Q123))/(BK$3-BK$4)*10))),1)</f>
        <v>9.5</v>
      </c>
      <c r="BL123" s="224">
        <f>IF(BK123="x","x",'Indicator Data'!Q123/HLOOKUP('Indicator Data'!$Q$3,'Population Data'!$C$3:$M$194,ROW()-4,FALSE))</f>
        <v>0.87119997429622731</v>
      </c>
      <c r="BM123" s="176">
        <f t="shared" si="161"/>
        <v>8.6999999999999993</v>
      </c>
      <c r="BN123" s="172">
        <f t="shared" si="162"/>
        <v>9.1</v>
      </c>
      <c r="BO123" s="176">
        <f>ROUND(IF('Indicator Data'!S123=0,0,IF(LOG('Indicator Data'!S123)&gt;BO$3,10,IF(LOG('Indicator Data'!S123)&lt;BO$4,0,10-(BO$3-LOG('Indicator Data'!S123))/(BO$3-BO$4)*10))),1)</f>
        <v>9.1999999999999993</v>
      </c>
      <c r="BP123" s="246">
        <f>IF(BO123="x","x",'Indicator Data'!S123/HLOOKUP('Indicator Data'!$S$3,'Population Data'!$C$3:$M$194,ROW()-4,FALSE))</f>
        <v>0.50580250660542203</v>
      </c>
      <c r="BQ123" s="176">
        <f t="shared" si="163"/>
        <v>5.6</v>
      </c>
      <c r="BR123" s="172">
        <f t="shared" si="128"/>
        <v>7.9</v>
      </c>
      <c r="BS123" s="176">
        <f>ROUND(IF('Indicator Data'!T123=0,0,IF(LOG('Indicator Data'!T123)&gt;BS$3,10,IF(LOG('Indicator Data'!T123)&lt;BS$4,0,10-(BS$3-LOG('Indicator Data'!T123))/(BS$3-BS$4)*10))),1)</f>
        <v>9.6</v>
      </c>
      <c r="BT123" s="173">
        <f>IF('Indicator Data'!T123/HLOOKUP('Indicator Data'!$T$3,'Population Data'!$C$3:$M$194,ROW()-4,FALSE)&gt;1,1,'Indicator Data'!T123/HLOOKUP('Indicator Data'!$T$3,'Population Data'!$C$3:$M$194,ROW()-4,FALSE))</f>
        <v>0.94791365526386806</v>
      </c>
      <c r="BU123" s="176">
        <f t="shared" si="164"/>
        <v>9.5</v>
      </c>
      <c r="BV123" s="172">
        <f t="shared" si="129"/>
        <v>9.6</v>
      </c>
      <c r="BW123" s="176">
        <f>ROUND(IF('Indicator Data'!U123=0,0,IF(LOG('Indicator Data'!U123)&gt;BW$3,10,IF(LOG('Indicator Data'!U123)&lt;BW$4,0,10-(BW$3-LOG('Indicator Data'!U123))/(BW$3-BW$4)*10))),1)</f>
        <v>9.6</v>
      </c>
      <c r="BX123" s="246">
        <f>IF(BW123="x","x",'Indicator Data'!U123/HLOOKUP('Indicator Data'!$U$3,'Population Data'!$C$3:$M$194,ROW()-4,FALSE))</f>
        <v>0.94371503278086111</v>
      </c>
      <c r="BY123" s="176">
        <f t="shared" si="165"/>
        <v>9.4</v>
      </c>
      <c r="BZ123" s="172">
        <f t="shared" si="130"/>
        <v>9.5</v>
      </c>
      <c r="CA123" s="174">
        <f t="shared" si="113"/>
        <v>9.1</v>
      </c>
      <c r="CB123" s="176">
        <f>IF('Indicator Data'!BN123="No data","x",ROUND(IF('Indicator Data'!BN123&gt;CB$3,0,IF('Indicator Data'!BN123&lt;CB$4,10,(CB$3-'Indicator Data'!BN123)/(CB$3-CB$4)*10)),1))</f>
        <v>2.9</v>
      </c>
      <c r="CC123" s="176">
        <f>IF('Indicator Data'!BO123="No data","x",ROUND(IF('Indicator Data'!BO123&gt;CC$3,0,IF('Indicator Data'!BO123&lt;CC$4,10,(CC$3-'Indicator Data'!BO123)/(CC$3-CC$4)*10)),1))</f>
        <v>2.9</v>
      </c>
      <c r="CD123" s="176">
        <f>IF('Indicator Data'!AA123="No data","x",ROUND(IF('Indicator Data'!AA123&gt;CD$3,0,IF('Indicator Data'!AA123&lt;CD$4,10,(CD$3-'Indicator Data'!AA123)/(CD$3-CD$4)*10)),1))</f>
        <v>2.5</v>
      </c>
      <c r="CE123" s="172">
        <f t="shared" si="166"/>
        <v>2.8</v>
      </c>
      <c r="CF123" s="176">
        <f>IF('Indicator Data'!V123="No data","x",ROUND(IF(LOG('Indicator Data'!V123)&gt;CF$3,10,IF(LOG('Indicator Data'!V123)&lt;CF$4,0,10-(CF$3-LOG('Indicator Data'!V123))/(CF$3-CF$4)*10)),1))</f>
        <v>6.4</v>
      </c>
      <c r="CG123" s="176">
        <f>IF('Indicator Data'!W123="No data","x",ROUND(IF('Indicator Data'!W123&gt;CG$3,10,IF('Indicator Data'!W123&lt;CG$4,0,10-(CG$3-'Indicator Data'!W123)/(CG$3-CG$4)*10)),1))</f>
        <v>3.6</v>
      </c>
      <c r="CH123" s="176">
        <f>IF('Indicator Data'!X123="No data","x",ROUND(IF('Indicator Data'!X123&gt;CH$3,10,IF('Indicator Data'!X123&lt;CH$4,0,10-(CH$3-'Indicator Data'!X123)/(CH$3-CH$4)*10)),1))</f>
        <v>3.2</v>
      </c>
      <c r="CI123" s="176">
        <f>IF('Indicator Data'!Y123="No data","x",ROUND(IF('Indicator Data'!Y123&gt;CI$3,10,IF('Indicator Data'!Y123&lt;CI$4,0,10-(CI$3-'Indicator Data'!Y123)/(CI$3-CI$4)*10)),1))</f>
        <v>5.5</v>
      </c>
      <c r="CJ123" s="172">
        <f t="shared" si="131"/>
        <v>4.7</v>
      </c>
      <c r="CK123" s="174">
        <f t="shared" si="132"/>
        <v>4.0999999999999996</v>
      </c>
      <c r="CL123" s="176">
        <f>IF('Indicator Data'!AD123="No data","x",ROUND(IF('Indicator Data'!AD123&gt;CL$3,10,IF('Indicator Data'!AD123&lt;CL$4,0,10-(CL$3-'Indicator Data'!AD123)/(CL$3-CL$4)*10)),1))</f>
        <v>6.5</v>
      </c>
      <c r="CM123" s="176">
        <f>IF('Indicator Data'!AE123="No data","x",ROUND(IF('Indicator Data'!AE123&gt;CM$3,10,IF('Indicator Data'!AE123&lt;CM$4,0,10-(CM$3-'Indicator Data'!AE123)/(CM$3-CM$4)*10)),1))</f>
        <v>2</v>
      </c>
      <c r="CN123" s="172">
        <f t="shared" si="133"/>
        <v>4.5</v>
      </c>
      <c r="CO123" s="176">
        <f>IF('Indicator Data'!Z123="No data","x",ROUND(IF('Indicator Data'!Z123&gt;CO$3,10,IF('Indicator Data'!Z123&lt;CO$4,0,10-(CO$3-'Indicator Data'!Z123)/(CO$3-CO$4)*10)),1))</f>
        <v>2.2999999999999998</v>
      </c>
      <c r="CP123" s="172">
        <f t="shared" si="134"/>
        <v>2.7</v>
      </c>
      <c r="CQ123" s="246">
        <f>IF('Indicator Data'!AB123="No data","x",'Indicator Data'!AB123/HLOOKUP('Indicator Date'!$AB121,'Population Data'!$C$3:$M$194,ROW()-4,FALSE))</f>
        <v>3.4268779102971416E-4</v>
      </c>
      <c r="CR123" s="176">
        <f t="shared" si="167"/>
        <v>6.6</v>
      </c>
      <c r="CS123" s="176">
        <f>IF('Indicator Data'!AC123="No data","x",ROUND(IF('Indicator Data'!AC123&gt;CS$3,0,IF('Indicator Data'!AC123&lt;CS$4,10,(CS$3-'Indicator Data'!AC123)/(CS$3-CS$4)*10)),1))</f>
        <v>4</v>
      </c>
      <c r="CT123" s="172">
        <f t="shared" si="135"/>
        <v>5.3</v>
      </c>
      <c r="CU123" s="174">
        <f t="shared" si="136"/>
        <v>4.2</v>
      </c>
      <c r="CV123" s="175">
        <f t="shared" si="168"/>
        <v>6.6</v>
      </c>
      <c r="CW123" s="177">
        <f t="shared" si="169"/>
        <v>7.2</v>
      </c>
      <c r="CX123" s="175">
        <f>ROUND(IF('Indicator Data'!AF123=0,0,IF('Indicator Data'!AF123&gt;CX$3,10,IF('Indicator Data'!AF123&lt;CX$4,0,10-(CX$3-'Indicator Data'!AF123)/(CX$3-CX$4)*10))),1)</f>
        <v>10</v>
      </c>
      <c r="CY123" s="175">
        <f>(ROUND(IF('Indicator Data'!AG123=0,0,IF(LOG('Indicator Data'!AG123)&gt;CY$3,10,IF(LOG('Indicator Data'!AG123)&lt;CY$4,0,10-(CY$3-LOG('Indicator Data'!AG123))/(CY$3-CY$4)*10))),1))</f>
        <v>10</v>
      </c>
      <c r="CZ123" s="177">
        <f t="shared" si="137"/>
        <v>10</v>
      </c>
      <c r="DA123" s="11"/>
      <c r="DB123" s="22"/>
    </row>
    <row r="124" spans="1:106">
      <c r="A124" s="179" t="str">
        <f>'Indicator Data'!A124</f>
        <v>Namibia</v>
      </c>
      <c r="B124" s="180" t="str">
        <f>'Indicator Data'!B124</f>
        <v>NAM</v>
      </c>
      <c r="C124" s="178">
        <f>ROUND(IF('Indicator Data'!C124=0,0.1,IF(LOG('Indicator Data'!C124)&gt;C$3,10,IF(LOG('Indicator Data'!C124)&lt;C$4,0,10-(C$3-LOG('Indicator Data'!C124))/(C$3-C$4)*10))),1)</f>
        <v>0.1</v>
      </c>
      <c r="D124" s="171">
        <f>ROUND(IF('Indicator Data'!D124=0,0.1,IF(LOG('Indicator Data'!D124)&gt;D$3,10,IF(LOG('Indicator Data'!D124)&lt;D$4,0,10-(D$3-LOG('Indicator Data'!D124))/(D$3-D$4)*10))),1)</f>
        <v>0.1</v>
      </c>
      <c r="E124" s="172">
        <f t="shared" si="138"/>
        <v>0.1</v>
      </c>
      <c r="F124" s="172">
        <f>(ROUND(IF('Indicator Data'!E124=0,0,IF(LOG('Indicator Data'!E124)&gt;F$3,10,IF(LOG('Indicator Data'!E124)&lt;F$4,0,10-(F$3-LOG('Indicator Data'!E124))/(F$3-F$4)*10))),1))</f>
        <v>4.2</v>
      </c>
      <c r="G124" s="172">
        <f>ROUND(IF('Indicator Data'!F124=0,0,IF(LOG('Indicator Data'!F124)&gt;G$3,10,IF(LOG('Indicator Data'!F124)&lt;G$4,0,10-(G$3-LOG('Indicator Data'!F124))/(G$3-G$4)*10))),1)</f>
        <v>0</v>
      </c>
      <c r="H124" s="171">
        <f>ROUND(IF('Indicator Data'!G124=0,0,IF(LOG('Indicator Data'!G124)&gt;H$3,10,IF(LOG('Indicator Data'!G124)&lt;H$4,0,10-(H$3-LOG('Indicator Data'!G124))/(H$3-H$4)*10))),1)</f>
        <v>0</v>
      </c>
      <c r="I124" s="171">
        <f>ROUND(IF('Indicator Data'!H124=0,0,IF(LOG('Indicator Data'!H124)&gt;I$3,10,IF(LOG('Indicator Data'!H124)&lt;I$4,0,10-(I$3-LOG('Indicator Data'!H124))/(I$3-I$4)*10))),1)</f>
        <v>0</v>
      </c>
      <c r="J124" s="171">
        <f t="shared" si="139"/>
        <v>0</v>
      </c>
      <c r="K124" s="171">
        <f>ROUND(IF('Indicator Data'!I124=0,0,IF(LOG('Indicator Data'!I124)&gt;K$3,10,IF(LOG('Indicator Data'!I124)&lt;K$4,0,10-(K$3-LOG('Indicator Data'!I124))/(K$3-K$4)*10))),1)</f>
        <v>1.4</v>
      </c>
      <c r="L124" s="172">
        <f>ROUND(IF('Indicator Data'!J124=0,0,IF(LOG('Indicator Data'!J124)&gt;L$3,10,IF(LOG('Indicator Data'!J124)&lt;L$4,0,10-(L$3-LOG('Indicator Data'!J124))/(L$3-L$4)*10))),1)</f>
        <v>9.6999999999999993</v>
      </c>
      <c r="M124" s="173">
        <f>'Indicator Data'!C124/HLOOKUP('Indicator Data'!$C$3,'Population Data'!$C$3:$M$194,ROW()-4,FALSE)</f>
        <v>0</v>
      </c>
      <c r="N124" s="173">
        <f>'Indicator Data'!D124/HLOOKUP('Indicator Data'!$D$3,'Population Data'!$C$3:$M$194,ROW()-4,FALSE)</f>
        <v>0</v>
      </c>
      <c r="O124" s="245">
        <f>'Indicator Data'!E124/HLOOKUP('Indicator Data'!$E$3,'Population Data'!$C$3:$M$194,ROW()-4,FALSE)</f>
        <v>3.6218659260839328E-3</v>
      </c>
      <c r="P124" s="173">
        <f>'Indicator Data'!F124/HLOOKUP('Indicator Data'!$F$3,'Population Data'!$C$3:$M$194,ROW()-4,FALSE)</f>
        <v>0</v>
      </c>
      <c r="Q124" s="173">
        <f>'Indicator Data'!G124/HLOOKUP('Indicator Data'!$G$3,'Population Data'!$C$3:$M$194,ROW()-4,FALSE)</f>
        <v>0</v>
      </c>
      <c r="R124" s="173">
        <f>'Indicator Data'!H124/HLOOKUP('Indicator Data'!$H$3,'Population Data'!$C$3:$M$194,ROW()-4,FALSE)</f>
        <v>0</v>
      </c>
      <c r="S124" s="173">
        <f>'Indicator Data'!I124/HLOOKUP('Indicator Data'!$I$3,'Population Data'!$C$3:$M$194,ROW()-4,FALSE)</f>
        <v>3.0414259397408705E-5</v>
      </c>
      <c r="T124" s="173">
        <f>'Indicator Data'!J124/HLOOKUP('Indicator Date'!$J122,'Population Data'!$C$3:$M$194,ROW()-4,FALSE)</f>
        <v>2.9148028671803099E-2</v>
      </c>
      <c r="U124" s="171">
        <f t="shared" si="140"/>
        <v>0</v>
      </c>
      <c r="V124" s="171">
        <f t="shared" si="141"/>
        <v>0</v>
      </c>
      <c r="W124" s="172">
        <f t="shared" si="142"/>
        <v>0</v>
      </c>
      <c r="X124" s="172">
        <f t="shared" si="118"/>
        <v>5.8</v>
      </c>
      <c r="Y124" s="172">
        <f t="shared" si="119"/>
        <v>0</v>
      </c>
      <c r="Z124" s="171">
        <f t="shared" si="143"/>
        <v>0</v>
      </c>
      <c r="AA124" s="171">
        <f t="shared" si="143"/>
        <v>0</v>
      </c>
      <c r="AB124" s="171">
        <f t="shared" si="144"/>
        <v>0</v>
      </c>
      <c r="AC124" s="172">
        <f t="shared" si="120"/>
        <v>0.9</v>
      </c>
      <c r="AD124" s="172">
        <f t="shared" si="121"/>
        <v>9.6999999999999993</v>
      </c>
      <c r="AE124" s="171">
        <f>ROUND(IF('Indicator Data'!K124=0,0,IF('Indicator Data'!K124&gt;AE$3,10,IF('Indicator Data'!K124&lt;AE$4,0,10-(AE$3-'Indicator Data'!K124)/(AE$3-AE$4)*10))),1)</f>
        <v>7.6</v>
      </c>
      <c r="AF124" s="174">
        <f t="shared" si="145"/>
        <v>0.1</v>
      </c>
      <c r="AG124" s="174">
        <f t="shared" si="146"/>
        <v>0.1</v>
      </c>
      <c r="AH124" s="172">
        <f t="shared" si="147"/>
        <v>0</v>
      </c>
      <c r="AI124" s="172">
        <f t="shared" si="148"/>
        <v>0</v>
      </c>
      <c r="AJ124" s="174">
        <f t="shared" si="149"/>
        <v>0</v>
      </c>
      <c r="AK124" s="172">
        <f t="shared" si="150"/>
        <v>9.6999999999999993</v>
      </c>
      <c r="AL124" s="175">
        <f t="shared" si="151"/>
        <v>0.1</v>
      </c>
      <c r="AM124" s="175">
        <f t="shared" si="152"/>
        <v>5.0999999999999996</v>
      </c>
      <c r="AN124" s="175">
        <f t="shared" si="153"/>
        <v>0</v>
      </c>
      <c r="AO124" s="175">
        <f t="shared" si="154"/>
        <v>0</v>
      </c>
      <c r="AP124" s="175">
        <f t="shared" si="155"/>
        <v>1.2</v>
      </c>
      <c r="AQ124" s="174">
        <f t="shared" si="156"/>
        <v>8.6999999999999993</v>
      </c>
      <c r="AR124" s="174">
        <f>IF('Indicator Data'!L124="No data","x",IF('Indicator Data'!BW124&lt;1000,"x",ROUND((IF('Indicator Data'!L124&gt;AR$3,10,IF('Indicator Data'!L124&lt;AR$4,0,10-(AR$3-'Indicator Data'!L124)/(AR$3-AR$4)*10))),1)))</f>
        <v>10</v>
      </c>
      <c r="AS124" s="175">
        <f t="shared" si="157"/>
        <v>9.4</v>
      </c>
      <c r="AT124" s="176">
        <f>IF('Indicator Data'!M124="No data","x",ROUND(IF('Indicator Data'!M124=0,0,IF(LOG('Indicator Data'!M124)&gt;AT$3,10,IF(LOG('Indicator Data'!M124)&lt;AT$4,0,10-(AT$3-LOG('Indicator Data'!M124))/(AT$3-AT$4)*10))),1))</f>
        <v>7.3</v>
      </c>
      <c r="AU124" s="246">
        <f>IF(AT124="x","x",'Indicator Data'!M124/HLOOKUP('Indicator Data'!$M$3,'Population Data'!$C$3:$M$194,ROW()-4,FALSE))</f>
        <v>0.46920691434175987</v>
      </c>
      <c r="AV124" s="176">
        <f t="shared" si="158"/>
        <v>5.2</v>
      </c>
      <c r="AW124" s="172">
        <f t="shared" si="122"/>
        <v>6.4</v>
      </c>
      <c r="AX124" s="176">
        <f>IF('Indicator Data'!N124="No data","x",ROUND(IF('Indicator Data'!N124=0,0,IF(LOG('Indicator Data'!N124)&gt;AX$3,10,IF(LOG('Indicator Data'!N124)&lt;AX$4,0,10-(AX$3-LOG('Indicator Data'!N124))/(AX$3-AX$4)*10))),1))</f>
        <v>0</v>
      </c>
      <c r="AY124" s="246">
        <f>IF(AX124="x","x",'Indicator Data'!N124/HLOOKUP('Indicator Data'!$N$3,'Population Data'!$C$3:$M$194,ROW()-4,FALSE))</f>
        <v>0</v>
      </c>
      <c r="AZ124" s="176">
        <f t="shared" si="159"/>
        <v>0</v>
      </c>
      <c r="BA124" s="172">
        <f t="shared" si="123"/>
        <v>0</v>
      </c>
      <c r="BB124" s="176">
        <f>IF('Indicator Data'!O124="No data","x",ROUND(IF('Indicator Data'!O124=0,0,IF(LOG('Indicator Data'!O124)&gt;BB$3,10,IF(LOG('Indicator Data'!O124)&lt;BB$4,0,10-(BB$3-LOG('Indicator Data'!O124))/(BB$3-BB$4)*10))),1))</f>
        <v>0</v>
      </c>
      <c r="BC124" s="246">
        <f>IF(BB124="x","x",'Indicator Data'!O124/HLOOKUP('Indicator Data'!$O$3,'Population Data'!$C$3:$M$194,ROW()-4,FALSE))</f>
        <v>0</v>
      </c>
      <c r="BD124" s="176">
        <f t="shared" si="160"/>
        <v>0</v>
      </c>
      <c r="BE124" s="172">
        <f t="shared" si="124"/>
        <v>0</v>
      </c>
      <c r="BF124" s="176">
        <f>IF('Indicator Data'!P124="No data","x",ROUND(IF('Indicator Data'!P124=0,0,IF(LOG('Indicator Data'!P124)&gt;BF$3,10,IF(LOG('Indicator Data'!P124)&lt;BF$4,0,10-(BF$3-LOG('Indicator Data'!P124))/(BF$3-BF$4)*10))),1))</f>
        <v>0</v>
      </c>
      <c r="BG124" s="246">
        <f>IF(BF124="x","x",'Indicator Data'!P124/HLOOKUP('Indicator Data'!$P$3,'Population Data'!$C$3:$M$194,ROW()-4,FALSE))</f>
        <v>0</v>
      </c>
      <c r="BH124" s="176">
        <f t="shared" si="125"/>
        <v>0</v>
      </c>
      <c r="BI124" s="172">
        <f t="shared" si="126"/>
        <v>0</v>
      </c>
      <c r="BJ124" s="174">
        <f t="shared" si="127"/>
        <v>2.1</v>
      </c>
      <c r="BK124" s="176">
        <f>ROUND(IF('Indicator Data'!Q124=0,0,IF(LOG('Indicator Data'!Q124)&gt;BK$3,10,IF(LOG('Indicator Data'!Q124)&lt;BK$4,0,10-(BK$3-LOG('Indicator Data'!Q124))/(BK$3-BK$4)*10))),1)</f>
        <v>7.6</v>
      </c>
      <c r="BL124" s="224">
        <f>IF(BK124="x","x",'Indicator Data'!Q124/HLOOKUP('Indicator Data'!$Q$3,'Population Data'!$C$3:$M$194,ROW()-4,FALSE))</f>
        <v>0.7937000270239114</v>
      </c>
      <c r="BM124" s="176">
        <f t="shared" si="161"/>
        <v>7.9</v>
      </c>
      <c r="BN124" s="172">
        <f t="shared" si="162"/>
        <v>7.8</v>
      </c>
      <c r="BO124" s="176">
        <f>ROUND(IF('Indicator Data'!S124=0,0,IF(LOG('Indicator Data'!S124)&gt;BO$3,10,IF(LOG('Indicator Data'!S124)&lt;BO$4,0,10-(BO$3-LOG('Indicator Data'!S124))/(BO$3-BO$4)*10))),1)</f>
        <v>4</v>
      </c>
      <c r="BP124" s="246">
        <f>IF(BO124="x","x",'Indicator Data'!S124/HLOOKUP('Indicator Data'!$S$3,'Population Data'!$C$3:$M$194,ROW()-4,FALSE))</f>
        <v>2.2310341645193996E-3</v>
      </c>
      <c r="BQ124" s="176">
        <f t="shared" si="163"/>
        <v>0</v>
      </c>
      <c r="BR124" s="172">
        <f t="shared" si="128"/>
        <v>2.2000000000000002</v>
      </c>
      <c r="BS124" s="176">
        <f>ROUND(IF('Indicator Data'!T124=0,0,IF(LOG('Indicator Data'!T124)&gt;BS$3,10,IF(LOG('Indicator Data'!T124)&lt;BS$4,0,10-(BS$3-LOG('Indicator Data'!T124))/(BS$3-BS$4)*10))),1)</f>
        <v>7.6</v>
      </c>
      <c r="BT124" s="173">
        <f>IF('Indicator Data'!T124/HLOOKUP('Indicator Data'!$T$3,'Population Data'!$C$3:$M$194,ROW()-4,FALSE)&gt;1,1,'Indicator Data'!T124/HLOOKUP('Indicator Data'!$T$3,'Population Data'!$C$3:$M$194,ROW()-4,FALSE))</f>
        <v>0.80514909450998851</v>
      </c>
      <c r="BU124" s="176">
        <f t="shared" si="164"/>
        <v>8.1</v>
      </c>
      <c r="BV124" s="172">
        <f t="shared" si="129"/>
        <v>7.9</v>
      </c>
      <c r="BW124" s="176">
        <f>ROUND(IF('Indicator Data'!U124=0,0,IF(LOG('Indicator Data'!U124)&gt;BW$3,10,IF(LOG('Indicator Data'!U124)&lt;BW$4,0,10-(BW$3-LOG('Indicator Data'!U124))/(BW$3-BW$4)*10))),1)</f>
        <v>6.6</v>
      </c>
      <c r="BX124" s="246">
        <f>IF(BW124="x","x",'Indicator Data'!U124/HLOOKUP('Indicator Data'!$U$3,'Population Data'!$C$3:$M$194,ROW()-4,FALSE))</f>
        <v>0.16121743902139424</v>
      </c>
      <c r="BY124" s="176">
        <f t="shared" si="165"/>
        <v>1.6</v>
      </c>
      <c r="BZ124" s="172">
        <f t="shared" si="130"/>
        <v>4.5999999999999996</v>
      </c>
      <c r="CA124" s="174">
        <f t="shared" si="113"/>
        <v>6.1</v>
      </c>
      <c r="CB124" s="176">
        <f>IF('Indicator Data'!BN124="No data","x",ROUND(IF('Indicator Data'!BN124&gt;CB$3,0,IF('Indicator Data'!BN124&lt;CB$4,10,(CB$3-'Indicator Data'!BN124)/(CB$3-CB$4)*10)),1))</f>
        <v>7.1</v>
      </c>
      <c r="CC124" s="176">
        <f>IF('Indicator Data'!BO124="No data","x",ROUND(IF('Indicator Data'!BO124&gt;CC$3,0,IF('Indicator Data'!BO124&lt;CC$4,10,(CC$3-'Indicator Data'!BO124)/(CC$3-CC$4)*10)),1))</f>
        <v>2.2999999999999998</v>
      </c>
      <c r="CD124" s="176">
        <f>IF('Indicator Data'!AA124="No data","x",ROUND(IF('Indicator Data'!AA124&gt;CD$3,0,IF('Indicator Data'!AA124&lt;CD$4,10,(CD$3-'Indicator Data'!AA124)/(CD$3-CD$4)*10)),1))</f>
        <v>5.5</v>
      </c>
      <c r="CE124" s="172">
        <f t="shared" si="166"/>
        <v>5</v>
      </c>
      <c r="CF124" s="176">
        <f>IF('Indicator Data'!V124="No data","x",ROUND(IF(LOG('Indicator Data'!V124)&gt;CF$3,10,IF(LOG('Indicator Data'!V124)&lt;CF$4,0,10-(CF$3-LOG('Indicator Data'!V124))/(CF$3-CF$4)*10)),1))</f>
        <v>1.6</v>
      </c>
      <c r="CG124" s="176">
        <f>IF('Indicator Data'!W124="No data","x",ROUND(IF('Indicator Data'!W124&gt;CG$3,10,IF('Indicator Data'!W124&lt;CG$4,0,10-(CG$3-'Indicator Data'!W124)/(CG$3-CG$4)*10)),1))</f>
        <v>6.3</v>
      </c>
      <c r="CH124" s="176">
        <f>IF('Indicator Data'!X124="No data","x",ROUND(IF('Indicator Data'!X124&gt;CH$3,10,IF('Indicator Data'!X124&lt;CH$4,0,10-(CH$3-'Indicator Data'!X124)/(CH$3-CH$4)*10)),1))</f>
        <v>5.5</v>
      </c>
      <c r="CI124" s="176">
        <f>IF('Indicator Data'!Y124="No data","x",ROUND(IF('Indicator Data'!Y124&gt;CI$3,10,IF('Indicator Data'!Y124&lt;CI$4,0,10-(CI$3-'Indicator Data'!Y124)/(CI$3-CI$4)*10)),1))</f>
        <v>5.6</v>
      </c>
      <c r="CJ124" s="172">
        <f t="shared" si="131"/>
        <v>4.8</v>
      </c>
      <c r="CK124" s="174">
        <f t="shared" si="132"/>
        <v>4.9000000000000004</v>
      </c>
      <c r="CL124" s="176">
        <f>IF('Indicator Data'!AD124="No data","x",ROUND(IF('Indicator Data'!AD124&gt;CL$3,10,IF('Indicator Data'!AD124&lt;CL$4,0,10-(CL$3-'Indicator Data'!AD124)/(CL$3-CL$4)*10)),1))</f>
        <v>4.5999999999999996</v>
      </c>
      <c r="CM124" s="176">
        <f>IF('Indicator Data'!AE124="No data","x",ROUND(IF('Indicator Data'!AE124&gt;CM$3,10,IF('Indicator Data'!AE124&lt;CM$4,0,10-(CM$3-'Indicator Data'!AE124)/(CM$3-CM$4)*10)),1))</f>
        <v>5.6</v>
      </c>
      <c r="CN124" s="172">
        <f t="shared" si="133"/>
        <v>4.9000000000000004</v>
      </c>
      <c r="CO124" s="176">
        <f>IF('Indicator Data'!Z124="No data","x",ROUND(IF('Indicator Data'!Z124&gt;CO$3,10,IF('Indicator Data'!Z124&lt;CO$4,0,10-(CO$3-'Indicator Data'!Z124)/(CO$3-CO$4)*10)),1))</f>
        <v>10</v>
      </c>
      <c r="CP124" s="172">
        <f t="shared" si="134"/>
        <v>6.2</v>
      </c>
      <c r="CQ124" s="246">
        <f>IF('Indicator Data'!AB124="No data","x",'Indicator Data'!AB124/HLOOKUP('Indicator Date'!$AB122,'Population Data'!$C$3:$M$194,ROW()-4,FALSE))</f>
        <v>9.0618868677463341E-5</v>
      </c>
      <c r="CR124" s="176">
        <f t="shared" si="167"/>
        <v>9.1</v>
      </c>
      <c r="CS124" s="176">
        <f>IF('Indicator Data'!AC124="No data","x",ROUND(IF('Indicator Data'!AC124&gt;CS$3,0,IF('Indicator Data'!AC124&lt;CS$4,10,(CS$3-'Indicator Data'!AC124)/(CS$3-CS$4)*10)),1))</f>
        <v>4</v>
      </c>
      <c r="CT124" s="172">
        <f t="shared" si="135"/>
        <v>6.6</v>
      </c>
      <c r="CU124" s="174">
        <f t="shared" si="136"/>
        <v>5.9</v>
      </c>
      <c r="CV124" s="175">
        <f t="shared" si="168"/>
        <v>4.9000000000000004</v>
      </c>
      <c r="CW124" s="177">
        <f t="shared" si="169"/>
        <v>4.0999999999999996</v>
      </c>
      <c r="CX124" s="175">
        <f>ROUND(IF('Indicator Data'!AF124=0,0,IF('Indicator Data'!AF124&gt;CX$3,10,IF('Indicator Data'!AF124&lt;CX$4,0,10-(CX$3-'Indicator Data'!AF124)/(CX$3-CX$4)*10))),1)</f>
        <v>0.1</v>
      </c>
      <c r="CY124" s="175">
        <f>(ROUND(IF('Indicator Data'!AG124=0,0,IF(LOG('Indicator Data'!AG124)&gt;CY$3,10,IF(LOG('Indicator Data'!AG124)&lt;CY$4,0,10-(CY$3-LOG('Indicator Data'!AG124))/(CY$3-CY$4)*10))),1))</f>
        <v>0</v>
      </c>
      <c r="CZ124" s="177">
        <f t="shared" si="137"/>
        <v>0.1</v>
      </c>
      <c r="DA124" s="11"/>
      <c r="DB124" s="22"/>
    </row>
    <row r="125" spans="1:106">
      <c r="A125" s="179" t="str">
        <f>'Indicator Data'!A125</f>
        <v>Nauru</v>
      </c>
      <c r="B125" s="180" t="str">
        <f>'Indicator Data'!B125</f>
        <v>NRU</v>
      </c>
      <c r="C125" s="178">
        <f>ROUND(IF('Indicator Data'!C125=0,0.1,IF(LOG('Indicator Data'!C125)&gt;C$3,10,IF(LOG('Indicator Data'!C125)&lt;C$4,0,10-(C$3-LOG('Indicator Data'!C125))/(C$3-C$4)*10))),1)</f>
        <v>0.1</v>
      </c>
      <c r="D125" s="171">
        <f>ROUND(IF('Indicator Data'!D125=0,0.1,IF(LOG('Indicator Data'!D125)&gt;D$3,10,IF(LOG('Indicator Data'!D125)&lt;D$4,0,10-(D$3-LOG('Indicator Data'!D125))/(D$3-D$4)*10))),1)</f>
        <v>0.1</v>
      </c>
      <c r="E125" s="172">
        <f t="shared" si="138"/>
        <v>0.1</v>
      </c>
      <c r="F125" s="172">
        <f>(ROUND(IF('Indicator Data'!E125=0,0,IF(LOG('Indicator Data'!E125)&gt;F$3,10,IF(LOG('Indicator Data'!E125)&lt;F$4,0,10-(F$3-LOG('Indicator Data'!E125))/(F$3-F$4)*10))),1))</f>
        <v>0</v>
      </c>
      <c r="G125" s="172">
        <f>ROUND(IF('Indicator Data'!F125=0,0,IF(LOG('Indicator Data'!F125)&gt;G$3,10,IF(LOG('Indicator Data'!F125)&lt;G$4,0,10-(G$3-LOG('Indicator Data'!F125))/(G$3-G$4)*10))),1)</f>
        <v>1.1000000000000001</v>
      </c>
      <c r="H125" s="171">
        <f>ROUND(IF('Indicator Data'!G125=0,0,IF(LOG('Indicator Data'!G125)&gt;H$3,10,IF(LOG('Indicator Data'!G125)&lt;H$4,0,10-(H$3-LOG('Indicator Data'!G125))/(H$3-H$4)*10))),1)</f>
        <v>0</v>
      </c>
      <c r="I125" s="171">
        <f>ROUND(IF('Indicator Data'!H125=0,0,IF(LOG('Indicator Data'!H125)&gt;I$3,10,IF(LOG('Indicator Data'!H125)&lt;I$4,0,10-(I$3-LOG('Indicator Data'!H125))/(I$3-I$4)*10))),1)</f>
        <v>0</v>
      </c>
      <c r="J125" s="171">
        <f t="shared" si="139"/>
        <v>0</v>
      </c>
      <c r="K125" s="171">
        <f>ROUND(IF('Indicator Data'!I125=0,0,IF(LOG('Indicator Data'!I125)&gt;K$3,10,IF(LOG('Indicator Data'!I125)&lt;K$4,0,10-(K$3-LOG('Indicator Data'!I125))/(K$3-K$4)*10))),1)</f>
        <v>0</v>
      </c>
      <c r="L125" s="172">
        <f>ROUND(IF('Indicator Data'!J125=0,0,IF(LOG('Indicator Data'!J125)&gt;L$3,10,IF(LOG('Indicator Data'!J125)&lt;L$4,0,10-(L$3-LOG('Indicator Data'!J125))/(L$3-L$4)*10))),1)</f>
        <v>0</v>
      </c>
      <c r="M125" s="173">
        <f>'Indicator Data'!C125/HLOOKUP('Indicator Data'!$C$3,'Population Data'!$C$3:$M$194,ROW()-4,FALSE)</f>
        <v>0</v>
      </c>
      <c r="N125" s="173">
        <f>'Indicator Data'!D125/HLOOKUP('Indicator Data'!$D$3,'Population Data'!$C$3:$M$194,ROW()-4,FALSE)</f>
        <v>0</v>
      </c>
      <c r="O125" s="245">
        <f>'Indicator Data'!E125/HLOOKUP('Indicator Data'!$E$3,'Population Data'!$C$3:$M$194,ROW()-4,FALSE)</f>
        <v>0</v>
      </c>
      <c r="P125" s="173">
        <f>'Indicator Data'!F125/HLOOKUP('Indicator Data'!$F$3,'Population Data'!$C$3:$M$194,ROW()-4,FALSE)</f>
        <v>3.2132878339797653E-5</v>
      </c>
      <c r="Q125" s="173">
        <f>'Indicator Data'!G125/HLOOKUP('Indicator Data'!$G$3,'Population Data'!$C$3:$M$194,ROW()-4,FALSE)</f>
        <v>0</v>
      </c>
      <c r="R125" s="173">
        <f>'Indicator Data'!H125/HLOOKUP('Indicator Data'!$H$3,'Population Data'!$C$3:$M$194,ROW()-4,FALSE)</f>
        <v>0</v>
      </c>
      <c r="S125" s="173">
        <f>'Indicator Data'!I125/HLOOKUP('Indicator Data'!$I$3,'Population Data'!$C$3:$M$194,ROW()-4,FALSE)</f>
        <v>0</v>
      </c>
      <c r="T125" s="173">
        <f>'Indicator Data'!J125/HLOOKUP('Indicator Date'!$J123,'Population Data'!$C$3:$M$194,ROW()-4,FALSE)</f>
        <v>0</v>
      </c>
      <c r="U125" s="171">
        <f t="shared" si="140"/>
        <v>0</v>
      </c>
      <c r="V125" s="171">
        <f t="shared" si="141"/>
        <v>0</v>
      </c>
      <c r="W125" s="172">
        <f t="shared" si="142"/>
        <v>0</v>
      </c>
      <c r="X125" s="172">
        <f t="shared" si="118"/>
        <v>0</v>
      </c>
      <c r="Y125" s="172">
        <f t="shared" si="119"/>
        <v>8.5</v>
      </c>
      <c r="Z125" s="171">
        <f t="shared" si="143"/>
        <v>0</v>
      </c>
      <c r="AA125" s="171">
        <f t="shared" si="143"/>
        <v>0</v>
      </c>
      <c r="AB125" s="171">
        <f t="shared" si="144"/>
        <v>0</v>
      </c>
      <c r="AC125" s="172">
        <f t="shared" si="120"/>
        <v>0</v>
      </c>
      <c r="AD125" s="172">
        <f t="shared" si="121"/>
        <v>0</v>
      </c>
      <c r="AE125" s="171">
        <f>ROUND(IF('Indicator Data'!K125=0,0,IF('Indicator Data'!K125&gt;AE$3,10,IF('Indicator Data'!K125&lt;AE$4,0,10-(AE$3-'Indicator Data'!K125)/(AE$3-AE$4)*10))),1)</f>
        <v>0</v>
      </c>
      <c r="AF125" s="174">
        <f t="shared" si="145"/>
        <v>0.1</v>
      </c>
      <c r="AG125" s="174">
        <f t="shared" si="146"/>
        <v>0.1</v>
      </c>
      <c r="AH125" s="172">
        <f t="shared" si="147"/>
        <v>0</v>
      </c>
      <c r="AI125" s="172">
        <f t="shared" si="148"/>
        <v>0</v>
      </c>
      <c r="AJ125" s="174">
        <f t="shared" si="149"/>
        <v>0</v>
      </c>
      <c r="AK125" s="172">
        <f t="shared" si="150"/>
        <v>0</v>
      </c>
      <c r="AL125" s="175">
        <f t="shared" si="151"/>
        <v>0.1</v>
      </c>
      <c r="AM125" s="175">
        <f t="shared" si="152"/>
        <v>0</v>
      </c>
      <c r="AN125" s="175">
        <f t="shared" si="153"/>
        <v>6</v>
      </c>
      <c r="AO125" s="175">
        <f t="shared" si="154"/>
        <v>0</v>
      </c>
      <c r="AP125" s="175">
        <f t="shared" si="155"/>
        <v>0</v>
      </c>
      <c r="AQ125" s="174">
        <f t="shared" si="156"/>
        <v>0</v>
      </c>
      <c r="AR125" s="174" t="str">
        <f>IF('Indicator Data'!L125="No data","x",IF('Indicator Data'!BW125&lt;1000,"x",ROUND((IF('Indicator Data'!L125&gt;AR$3,10,IF('Indicator Data'!L125&lt;AR$4,0,10-(AR$3-'Indicator Data'!L125)/(AR$3-AR$4)*10))),1)))</f>
        <v>x</v>
      </c>
      <c r="AS125" s="175">
        <f t="shared" si="157"/>
        <v>0</v>
      </c>
      <c r="AT125" s="176" t="str">
        <f>IF('Indicator Data'!M125="No data","x",ROUND(IF('Indicator Data'!M125=0,0,IF(LOG('Indicator Data'!M125)&gt;AT$3,10,IF(LOG('Indicator Data'!M125)&lt;AT$4,0,10-(AT$3-LOG('Indicator Data'!M125))/(AT$3-AT$4)*10))),1))</f>
        <v>x</v>
      </c>
      <c r="AU125" s="246" t="str">
        <f>IF(AT125="x","x",'Indicator Data'!M125/HLOOKUP('Indicator Data'!$M$3,'Population Data'!$C$3:$M$194,ROW()-4,FALSE))</f>
        <v>x</v>
      </c>
      <c r="AV125" s="176" t="str">
        <f t="shared" si="158"/>
        <v>x</v>
      </c>
      <c r="AW125" s="172" t="str">
        <f t="shared" si="122"/>
        <v>x</v>
      </c>
      <c r="AX125" s="176" t="str">
        <f>IF('Indicator Data'!N125="No data","x",ROUND(IF('Indicator Data'!N125=0,0,IF(LOG('Indicator Data'!N125)&gt;AX$3,10,IF(LOG('Indicator Data'!N125)&lt;AX$4,0,10-(AX$3-LOG('Indicator Data'!N125))/(AX$3-AX$4)*10))),1))</f>
        <v>x</v>
      </c>
      <c r="AY125" s="246" t="str">
        <f>IF(AX125="x","x",'Indicator Data'!N125/HLOOKUP('Indicator Data'!$N$3,'Population Data'!$C$3:$M$194,ROW()-4,FALSE))</f>
        <v>x</v>
      </c>
      <c r="AZ125" s="176" t="str">
        <f t="shared" si="159"/>
        <v>x</v>
      </c>
      <c r="BA125" s="172" t="str">
        <f t="shared" si="123"/>
        <v>x</v>
      </c>
      <c r="BB125" s="176" t="str">
        <f>IF('Indicator Data'!O125="No data","x",ROUND(IF('Indicator Data'!O125=0,0,IF(LOG('Indicator Data'!O125)&gt;BB$3,10,IF(LOG('Indicator Data'!O125)&lt;BB$4,0,10-(BB$3-LOG('Indicator Data'!O125))/(BB$3-BB$4)*10))),1))</f>
        <v>x</v>
      </c>
      <c r="BC125" s="246" t="str">
        <f>IF(BB125="x","x",'Indicator Data'!O125/HLOOKUP('Indicator Data'!$O$3,'Population Data'!$C$3:$M$194,ROW()-4,FALSE))</f>
        <v>x</v>
      </c>
      <c r="BD125" s="176" t="str">
        <f t="shared" si="160"/>
        <v>x</v>
      </c>
      <c r="BE125" s="172" t="str">
        <f t="shared" si="124"/>
        <v>x</v>
      </c>
      <c r="BF125" s="176" t="str">
        <f>IF('Indicator Data'!P125="No data","x",ROUND(IF('Indicator Data'!P125=0,0,IF(LOG('Indicator Data'!P125)&gt;BF$3,10,IF(LOG('Indicator Data'!P125)&lt;BF$4,0,10-(BF$3-LOG('Indicator Data'!P125))/(BF$3-BF$4)*10))),1))</f>
        <v>x</v>
      </c>
      <c r="BG125" s="246" t="str">
        <f>IF(BF125="x","x",'Indicator Data'!P125/HLOOKUP('Indicator Data'!$P$3,'Population Data'!$C$3:$M$194,ROW()-4,FALSE))</f>
        <v>x</v>
      </c>
      <c r="BH125" s="176" t="str">
        <f t="shared" si="125"/>
        <v>x</v>
      </c>
      <c r="BI125" s="172" t="str">
        <f t="shared" si="126"/>
        <v>x</v>
      </c>
      <c r="BJ125" s="174" t="str">
        <f t="shared" si="127"/>
        <v>x</v>
      </c>
      <c r="BK125" s="176">
        <f>ROUND(IF('Indicator Data'!Q125=0,0,IF(LOG('Indicator Data'!Q125)&gt;BK$3,10,IF(LOG('Indicator Data'!Q125)&lt;BK$4,0,10-(BK$3-LOG('Indicator Data'!Q125))/(BK$3-BK$4)*10))),1)</f>
        <v>0</v>
      </c>
      <c r="BL125" s="224">
        <f>IF(BK125="x","x",'Indicator Data'!Q125/HLOOKUP('Indicator Data'!$Q$3,'Population Data'!$C$3:$M$194,ROW()-4,FALSE))</f>
        <v>0</v>
      </c>
      <c r="BM125" s="176">
        <f t="shared" si="161"/>
        <v>0</v>
      </c>
      <c r="BN125" s="172">
        <f t="shared" si="162"/>
        <v>0</v>
      </c>
      <c r="BO125" s="176">
        <f>ROUND(IF('Indicator Data'!S125=0,0,IF(LOG('Indicator Data'!S125)&gt;BO$3,10,IF(LOG('Indicator Data'!S125)&lt;BO$4,0,10-(BO$3-LOG('Indicator Data'!S125))/(BO$3-BO$4)*10))),1)</f>
        <v>3.8</v>
      </c>
      <c r="BP125" s="246">
        <f>IF(BO125="x","x",'Indicator Data'!S125/HLOOKUP('Indicator Data'!$S$3,'Population Data'!$C$3:$M$194,ROW()-4,FALSE))</f>
        <v>0.37218442417678904</v>
      </c>
      <c r="BQ125" s="176">
        <f t="shared" si="163"/>
        <v>4.0999999999999996</v>
      </c>
      <c r="BR125" s="172">
        <f t="shared" si="128"/>
        <v>4</v>
      </c>
      <c r="BS125" s="176">
        <f>ROUND(IF('Indicator Data'!T125=0,0,IF(LOG('Indicator Data'!T125)&gt;BS$3,10,IF(LOG('Indicator Data'!T125)&lt;BS$4,0,10-(BS$3-LOG('Indicator Data'!T125))/(BS$3-BS$4)*10))),1)</f>
        <v>4.2</v>
      </c>
      <c r="BT125" s="173">
        <f>IF('Indicator Data'!T125/HLOOKUP('Indicator Data'!$T$3,'Population Data'!$C$3:$M$194,ROW()-4,FALSE)&gt;1,1,'Indicator Data'!T125/HLOOKUP('Indicator Data'!$T$3,'Population Data'!$C$3:$M$194,ROW()-4,FALSE))</f>
        <v>0.71998048087744493</v>
      </c>
      <c r="BU125" s="176">
        <f t="shared" si="164"/>
        <v>7.2</v>
      </c>
      <c r="BV125" s="172">
        <f t="shared" si="129"/>
        <v>5.9</v>
      </c>
      <c r="BW125" s="176">
        <f>ROUND(IF('Indicator Data'!U125=0,0,IF(LOG('Indicator Data'!U125)&gt;BW$3,10,IF(LOG('Indicator Data'!U125)&lt;BW$4,0,10-(BW$3-LOG('Indicator Data'!U125))/(BW$3-BW$4)*10))),1)</f>
        <v>0</v>
      </c>
      <c r="BX125" s="246">
        <f>IF(BW125="x","x",'Indicator Data'!U125/HLOOKUP('Indicator Data'!$U$3,'Population Data'!$C$3:$M$194,ROW()-4,FALSE))</f>
        <v>0</v>
      </c>
      <c r="BY125" s="176">
        <f t="shared" si="165"/>
        <v>0</v>
      </c>
      <c r="BZ125" s="172">
        <f t="shared" si="130"/>
        <v>0</v>
      </c>
      <c r="CA125" s="174">
        <f t="shared" si="113"/>
        <v>2.9</v>
      </c>
      <c r="CB125" s="176">
        <f>IF('Indicator Data'!BN125="No data","x",ROUND(IF('Indicator Data'!BN125&gt;CB$3,0,IF('Indicator Data'!BN125&lt;CB$4,10,(CB$3-'Indicator Data'!BN125)/(CB$3-CB$4)*10)),1))</f>
        <v>3.8</v>
      </c>
      <c r="CC125" s="176">
        <f>IF('Indicator Data'!BO125="No data","x",ROUND(IF('Indicator Data'!BO125&gt;CC$3,0,IF('Indicator Data'!BO125&lt;CC$4,10,(CC$3-'Indicator Data'!BO125)/(CC$3-CC$4)*10)),1))</f>
        <v>0</v>
      </c>
      <c r="CD125" s="176" t="str">
        <f>IF('Indicator Data'!AA125="No data","x",ROUND(IF('Indicator Data'!AA125&gt;CD$3,0,IF('Indicator Data'!AA125&lt;CD$4,10,(CD$3-'Indicator Data'!AA125)/(CD$3-CD$4)*10)),1))</f>
        <v>x</v>
      </c>
      <c r="CE125" s="172">
        <f t="shared" si="166"/>
        <v>1.9</v>
      </c>
      <c r="CF125" s="176">
        <f>IF('Indicator Data'!V125="No data","x",ROUND(IF(LOG('Indicator Data'!V125)&gt;CF$3,10,IF(LOG('Indicator Data'!V125)&lt;CF$4,0,10-(CF$3-LOG('Indicator Data'!V125))/(CF$3-CF$4)*10)),1))</f>
        <v>9.3000000000000007</v>
      </c>
      <c r="CG125" s="176">
        <f>IF('Indicator Data'!W125="No data","x",ROUND(IF('Indicator Data'!W125&gt;CG$3,10,IF('Indicator Data'!W125&lt;CG$4,0,10-(CG$3-'Indicator Data'!W125)/(CG$3-CG$4)*10)),1))</f>
        <v>1.8</v>
      </c>
      <c r="CH125" s="176">
        <f>IF('Indicator Data'!X125="No data","x",ROUND(IF('Indicator Data'!X125&gt;CH$3,10,IF('Indicator Data'!X125&lt;CH$4,0,10-(CH$3-'Indicator Data'!X125)/(CH$3-CH$4)*10)),1))</f>
        <v>10</v>
      </c>
      <c r="CI125" s="176" t="str">
        <f>IF('Indicator Data'!Y125="No data","x",ROUND(IF('Indicator Data'!Y125&gt;CI$3,10,IF('Indicator Data'!Y125&lt;CI$4,0,10-(CI$3-'Indicator Data'!Y125)/(CI$3-CI$4)*10)),1))</f>
        <v>x</v>
      </c>
      <c r="CJ125" s="172">
        <f t="shared" si="131"/>
        <v>7</v>
      </c>
      <c r="CK125" s="174">
        <f t="shared" si="132"/>
        <v>5.3</v>
      </c>
      <c r="CL125" s="176">
        <f>IF('Indicator Data'!AD125="No data","x",ROUND(IF('Indicator Data'!AD125&gt;CL$3,10,IF('Indicator Data'!AD125&lt;CL$4,0,10-(CL$3-'Indicator Data'!AD125)/(CL$3-CL$4)*10)),1))</f>
        <v>0.1</v>
      </c>
      <c r="CM125" s="176">
        <f>IF('Indicator Data'!AE125="No data","x",ROUND(IF('Indicator Data'!AE125&gt;CM$3,10,IF('Indicator Data'!AE125&lt;CM$4,0,10-(CM$3-'Indicator Data'!AE125)/(CM$3-CM$4)*10)),1))</f>
        <v>4.9000000000000004</v>
      </c>
      <c r="CN125" s="172">
        <f t="shared" si="133"/>
        <v>5.2</v>
      </c>
      <c r="CO125" s="176">
        <f>IF('Indicator Data'!Z125="No data","x",ROUND(IF('Indicator Data'!Z125&gt;CO$3,10,IF('Indicator Data'!Z125&lt;CO$4,0,10-(CO$3-'Indicator Data'!Z125)/(CO$3-CO$4)*10)),1))</f>
        <v>0.9</v>
      </c>
      <c r="CP125" s="172">
        <f t="shared" si="134"/>
        <v>1.6</v>
      </c>
      <c r="CQ125" s="246" t="str">
        <f>IF('Indicator Data'!AB125="No data","x",'Indicator Data'!AB125/HLOOKUP('Indicator Date'!$AB123,'Population Data'!$C$3:$M$194,ROW()-4,FALSE))</f>
        <v>x</v>
      </c>
      <c r="CR125" s="176" t="str">
        <f t="shared" si="167"/>
        <v>x</v>
      </c>
      <c r="CS125" s="176" t="str">
        <f>IF('Indicator Data'!AC125="No data","x",ROUND(IF('Indicator Data'!AC125&gt;CS$3,0,IF('Indicator Data'!AC125&lt;CS$4,10,(CS$3-'Indicator Data'!AC125)/(CS$3-CS$4)*10)),1))</f>
        <v>x</v>
      </c>
      <c r="CT125" s="172" t="str">
        <f t="shared" si="135"/>
        <v>x</v>
      </c>
      <c r="CU125" s="174">
        <f t="shared" si="136"/>
        <v>3.4</v>
      </c>
      <c r="CV125" s="175">
        <f t="shared" si="168"/>
        <v>3.9</v>
      </c>
      <c r="CW125" s="177">
        <f t="shared" si="169"/>
        <v>1.8</v>
      </c>
      <c r="CX125" s="175">
        <f>ROUND(IF('Indicator Data'!AF125=0,0,IF('Indicator Data'!AF125&gt;CX$3,10,IF('Indicator Data'!AF125&lt;CX$4,0,10-(CX$3-'Indicator Data'!AF125)/(CX$3-CX$4)*10))),1)</f>
        <v>0</v>
      </c>
      <c r="CY125" s="175">
        <f>(ROUND(IF('Indicator Data'!AG125=0,0,IF(LOG('Indicator Data'!AG125)&gt;CY$3,10,IF(LOG('Indicator Data'!AG125)&lt;CY$4,0,10-(CY$3-LOG('Indicator Data'!AG125))/(CY$3-CY$4)*10))),1))</f>
        <v>0</v>
      </c>
      <c r="CZ125" s="177">
        <f t="shared" si="137"/>
        <v>0</v>
      </c>
      <c r="DA125" s="11"/>
      <c r="DB125" s="22"/>
    </row>
    <row r="126" spans="1:106">
      <c r="A126" s="179" t="str">
        <f>'Indicator Data'!A126</f>
        <v>Nepal</v>
      </c>
      <c r="B126" s="180" t="str">
        <f>'Indicator Data'!B126</f>
        <v>NPL</v>
      </c>
      <c r="C126" s="178">
        <f>ROUND(IF('Indicator Data'!C126=0,0.1,IF(LOG('Indicator Data'!C126)&gt;C$3,10,IF(LOG('Indicator Data'!C126)&lt;C$4,0,10-(C$3-LOG('Indicator Data'!C126))/(C$3-C$4)*10))),1)</f>
        <v>8.9</v>
      </c>
      <c r="D126" s="171">
        <f>ROUND(IF('Indicator Data'!D126=0,0.1,IF(LOG('Indicator Data'!D126)&gt;D$3,10,IF(LOG('Indicator Data'!D126)&lt;D$4,0,10-(D$3-LOG('Indicator Data'!D126))/(D$3-D$4)*10))),1)</f>
        <v>10</v>
      </c>
      <c r="E126" s="172">
        <f t="shared" si="138"/>
        <v>9.5</v>
      </c>
      <c r="F126" s="172">
        <f>(ROUND(IF('Indicator Data'!E126=0,0,IF(LOG('Indicator Data'!E126)&gt;F$3,10,IF(LOG('Indicator Data'!E126)&lt;F$4,0,10-(F$3-LOG('Indicator Data'!E126))/(F$3-F$4)*10))),1))</f>
        <v>7.1</v>
      </c>
      <c r="G126" s="172">
        <f>ROUND(IF('Indicator Data'!F126=0,0,IF(LOG('Indicator Data'!F126)&gt;G$3,10,IF(LOG('Indicator Data'!F126)&lt;G$4,0,10-(G$3-LOG('Indicator Data'!F126))/(G$3-G$4)*10))),1)</f>
        <v>0</v>
      </c>
      <c r="H126" s="171">
        <f>ROUND(IF('Indicator Data'!G126=0,0,IF(LOG('Indicator Data'!G126)&gt;H$3,10,IF(LOG('Indicator Data'!G126)&lt;H$4,0,10-(H$3-LOG('Indicator Data'!G126))/(H$3-H$4)*10))),1)</f>
        <v>0</v>
      </c>
      <c r="I126" s="171">
        <f>ROUND(IF('Indicator Data'!H126=0,0,IF(LOG('Indicator Data'!H126)&gt;I$3,10,IF(LOG('Indicator Data'!H126)&lt;I$4,0,10-(I$3-LOG('Indicator Data'!H126))/(I$3-I$4)*10))),1)</f>
        <v>0</v>
      </c>
      <c r="J126" s="171">
        <f t="shared" si="139"/>
        <v>0</v>
      </c>
      <c r="K126" s="171">
        <f>ROUND(IF('Indicator Data'!I126=0,0,IF(LOG('Indicator Data'!I126)&gt;K$3,10,IF(LOG('Indicator Data'!I126)&lt;K$4,0,10-(K$3-LOG('Indicator Data'!I126))/(K$3-K$4)*10))),1)</f>
        <v>0</v>
      </c>
      <c r="L126" s="172">
        <f>ROUND(IF('Indicator Data'!J126=0,0,IF(LOG('Indicator Data'!J126)&gt;L$3,10,IF(LOG('Indicator Data'!J126)&lt;L$4,0,10-(L$3-LOG('Indicator Data'!J126))/(L$3-L$4)*10))),1)</f>
        <v>7.9</v>
      </c>
      <c r="M126" s="173">
        <f>'Indicator Data'!C126/HLOOKUP('Indicator Data'!$C$3,'Population Data'!$C$3:$M$194,ROW()-4,FALSE)</f>
        <v>2.0963250680650948E-3</v>
      </c>
      <c r="N126" s="173">
        <f>'Indicator Data'!D126/HLOOKUP('Indicator Data'!$D$3,'Population Data'!$C$3:$M$194,ROW()-4,FALSE)</f>
        <v>2.0947617085487133E-3</v>
      </c>
      <c r="O126" s="245">
        <f>'Indicator Data'!E126/HLOOKUP('Indicator Data'!$E$3,'Population Data'!$C$3:$M$194,ROW()-4,FALSE)</f>
        <v>5.8524772997647434E-3</v>
      </c>
      <c r="P126" s="173">
        <f>'Indicator Data'!F126/HLOOKUP('Indicator Data'!$F$3,'Population Data'!$C$3:$M$194,ROW()-4,FALSE)</f>
        <v>0</v>
      </c>
      <c r="Q126" s="173">
        <f>'Indicator Data'!G126/HLOOKUP('Indicator Data'!$G$3,'Population Data'!$C$3:$M$194,ROW()-4,FALSE)</f>
        <v>0</v>
      </c>
      <c r="R126" s="173">
        <f>'Indicator Data'!H126/HLOOKUP('Indicator Data'!$H$3,'Population Data'!$C$3:$M$194,ROW()-4,FALSE)</f>
        <v>0</v>
      </c>
      <c r="S126" s="173">
        <f>'Indicator Data'!I126/HLOOKUP('Indicator Data'!$I$3,'Population Data'!$C$3:$M$194,ROW()-4,FALSE)</f>
        <v>0</v>
      </c>
      <c r="T126" s="173">
        <f>'Indicator Data'!J126/HLOOKUP('Indicator Date'!$J124,'Population Data'!$C$3:$M$194,ROW()-4,FALSE)</f>
        <v>4.6002829071785926E-4</v>
      </c>
      <c r="U126" s="171">
        <f t="shared" si="140"/>
        <v>10</v>
      </c>
      <c r="V126" s="171">
        <f t="shared" si="141"/>
        <v>10</v>
      </c>
      <c r="W126" s="172">
        <f t="shared" si="142"/>
        <v>10</v>
      </c>
      <c r="X126" s="172">
        <f t="shared" si="118"/>
        <v>6.6</v>
      </c>
      <c r="Y126" s="172">
        <f t="shared" si="119"/>
        <v>0</v>
      </c>
      <c r="Z126" s="171">
        <f t="shared" si="143"/>
        <v>0</v>
      </c>
      <c r="AA126" s="171">
        <f t="shared" si="143"/>
        <v>0</v>
      </c>
      <c r="AB126" s="171">
        <f t="shared" si="144"/>
        <v>0</v>
      </c>
      <c r="AC126" s="172">
        <f t="shared" si="120"/>
        <v>0</v>
      </c>
      <c r="AD126" s="172">
        <f t="shared" si="121"/>
        <v>0.2</v>
      </c>
      <c r="AE126" s="171">
        <f>ROUND(IF('Indicator Data'!K126=0,0,IF('Indicator Data'!K126&gt;AE$3,10,IF('Indicator Data'!K126&lt;AE$4,0,10-(AE$3-'Indicator Data'!K126)/(AE$3-AE$4)*10))),1)</f>
        <v>1.9</v>
      </c>
      <c r="AF126" s="174">
        <f t="shared" si="145"/>
        <v>9.5</v>
      </c>
      <c r="AG126" s="174">
        <f t="shared" si="146"/>
        <v>10</v>
      </c>
      <c r="AH126" s="172">
        <f t="shared" si="147"/>
        <v>0</v>
      </c>
      <c r="AI126" s="172">
        <f t="shared" si="148"/>
        <v>0</v>
      </c>
      <c r="AJ126" s="174">
        <f t="shared" si="149"/>
        <v>0</v>
      </c>
      <c r="AK126" s="172">
        <f t="shared" si="150"/>
        <v>5.2</v>
      </c>
      <c r="AL126" s="175">
        <f t="shared" si="151"/>
        <v>9.8000000000000007</v>
      </c>
      <c r="AM126" s="175">
        <f t="shared" si="152"/>
        <v>6.9</v>
      </c>
      <c r="AN126" s="175">
        <f t="shared" si="153"/>
        <v>0</v>
      </c>
      <c r="AO126" s="175">
        <f t="shared" si="154"/>
        <v>0</v>
      </c>
      <c r="AP126" s="175">
        <f t="shared" si="155"/>
        <v>0</v>
      </c>
      <c r="AQ126" s="174">
        <f t="shared" si="156"/>
        <v>3.6</v>
      </c>
      <c r="AR126" s="174">
        <f>IF('Indicator Data'!L126="No data","x",IF('Indicator Data'!BW126&lt;1000,"x",ROUND((IF('Indicator Data'!L126&gt;AR$3,10,IF('Indicator Data'!L126&lt;AR$4,0,10-(AR$3-'Indicator Data'!L126)/(AR$3-AR$4)*10))),1)))</f>
        <v>2.5</v>
      </c>
      <c r="AS126" s="175">
        <f t="shared" si="157"/>
        <v>3.1</v>
      </c>
      <c r="AT126" s="176">
        <f>IF('Indicator Data'!M126="No data","x",ROUND(IF('Indicator Data'!M126=0,0,IF(LOG('Indicator Data'!M126)&gt;AT$3,10,IF(LOG('Indicator Data'!M126)&lt;AT$4,0,10-(AT$3-LOG('Indicator Data'!M126))/(AT$3-AT$4)*10))),1))</f>
        <v>8.9</v>
      </c>
      <c r="AU126" s="246">
        <f>IF(AT126="x","x",'Indicator Data'!M126/HLOOKUP('Indicator Data'!$M$3,'Population Data'!$C$3:$M$194,ROW()-4,FALSE))</f>
        <v>0.55330082299106143</v>
      </c>
      <c r="AV126" s="176">
        <f t="shared" si="158"/>
        <v>6.1</v>
      </c>
      <c r="AW126" s="172">
        <f t="shared" si="122"/>
        <v>7.8</v>
      </c>
      <c r="AX126" s="176" t="str">
        <f>IF('Indicator Data'!N126="No data","x",ROUND(IF('Indicator Data'!N126=0,0,IF(LOG('Indicator Data'!N126)&gt;AX$3,10,IF(LOG('Indicator Data'!N126)&lt;AX$4,0,10-(AX$3-LOG('Indicator Data'!N126))/(AX$3-AX$4)*10))),1))</f>
        <v>x</v>
      </c>
      <c r="AY126" s="246" t="str">
        <f>IF(AX126="x","x",'Indicator Data'!N126/HLOOKUP('Indicator Data'!$N$3,'Population Data'!$C$3:$M$194,ROW()-4,FALSE))</f>
        <v>x</v>
      </c>
      <c r="AZ126" s="176" t="str">
        <f t="shared" si="159"/>
        <v>x</v>
      </c>
      <c r="BA126" s="172" t="str">
        <f t="shared" si="123"/>
        <v>x</v>
      </c>
      <c r="BB126" s="176" t="str">
        <f>IF('Indicator Data'!O126="No data","x",ROUND(IF('Indicator Data'!O126=0,0,IF(LOG('Indicator Data'!O126)&gt;BB$3,10,IF(LOG('Indicator Data'!O126)&lt;BB$4,0,10-(BB$3-LOG('Indicator Data'!O126))/(BB$3-BB$4)*10))),1))</f>
        <v>x</v>
      </c>
      <c r="BC126" s="246" t="str">
        <f>IF(BB126="x","x",'Indicator Data'!O126/HLOOKUP('Indicator Data'!$O$3,'Population Data'!$C$3:$M$194,ROW()-4,FALSE))</f>
        <v>x</v>
      </c>
      <c r="BD126" s="176" t="str">
        <f t="shared" si="160"/>
        <v>x</v>
      </c>
      <c r="BE126" s="172" t="str">
        <f t="shared" si="124"/>
        <v>x</v>
      </c>
      <c r="BF126" s="176" t="str">
        <f>IF('Indicator Data'!P126="No data","x",ROUND(IF('Indicator Data'!P126=0,0,IF(LOG('Indicator Data'!P126)&gt;BF$3,10,IF(LOG('Indicator Data'!P126)&lt;BF$4,0,10-(BF$3-LOG('Indicator Data'!P126))/(BF$3-BF$4)*10))),1))</f>
        <v>x</v>
      </c>
      <c r="BG126" s="246" t="str">
        <f>IF(BF126="x","x",'Indicator Data'!P126/HLOOKUP('Indicator Data'!$P$3,'Population Data'!$C$3:$M$194,ROW()-4,FALSE))</f>
        <v>x</v>
      </c>
      <c r="BH126" s="176" t="str">
        <f t="shared" si="125"/>
        <v>x</v>
      </c>
      <c r="BI126" s="172" t="str">
        <f t="shared" si="126"/>
        <v>x</v>
      </c>
      <c r="BJ126" s="174">
        <f t="shared" si="127"/>
        <v>7.8</v>
      </c>
      <c r="BK126" s="176">
        <f>ROUND(IF('Indicator Data'!Q126=0,0,IF(LOG('Indicator Data'!Q126)&gt;BK$3,10,IF(LOG('Indicator Data'!Q126)&lt;BK$4,0,10-(BK$3-LOG('Indicator Data'!Q126))/(BK$3-BK$4)*10))),1)</f>
        <v>8.5</v>
      </c>
      <c r="BL126" s="224">
        <f>IF(BK126="x","x",'Indicator Data'!Q126/HLOOKUP('Indicator Data'!$Q$3,'Population Data'!$C$3:$M$194,ROW()-4,FALSE))</f>
        <v>0.29039998476327783</v>
      </c>
      <c r="BM126" s="176">
        <f t="shared" si="161"/>
        <v>2.9</v>
      </c>
      <c r="BN126" s="172">
        <f t="shared" si="162"/>
        <v>6.5</v>
      </c>
      <c r="BO126" s="176">
        <f>ROUND(IF('Indicator Data'!S126=0,0,IF(LOG('Indicator Data'!S126)&gt;BO$3,10,IF(LOG('Indicator Data'!S126)&lt;BO$4,0,10-(BO$3-LOG('Indicator Data'!S126))/(BO$3-BO$4)*10))),1)</f>
        <v>8.6</v>
      </c>
      <c r="BP126" s="246">
        <f>IF(BO126="x","x",'Indicator Data'!S126/HLOOKUP('Indicator Data'!$S$3,'Population Data'!$C$3:$M$194,ROW()-4,FALSE))</f>
        <v>0.32597568238348429</v>
      </c>
      <c r="BQ126" s="176">
        <f t="shared" si="163"/>
        <v>3.6</v>
      </c>
      <c r="BR126" s="172">
        <f t="shared" si="128"/>
        <v>6.8</v>
      </c>
      <c r="BS126" s="176">
        <f>ROUND(IF('Indicator Data'!T126=0,0,IF(LOG('Indicator Data'!T126)&gt;BS$3,10,IF(LOG('Indicator Data'!T126)&lt;BS$4,0,10-(BS$3-LOG('Indicator Data'!T126))/(BS$3-BS$4)*10))),1)</f>
        <v>9.1</v>
      </c>
      <c r="BT126" s="173">
        <f>IF('Indicator Data'!T126/HLOOKUP('Indicator Data'!$T$3,'Population Data'!$C$3:$M$194,ROW()-4,FALSE)&gt;1,1,'Indicator Data'!T126/HLOOKUP('Indicator Data'!$T$3,'Population Data'!$C$3:$M$194,ROW()-4,FALSE))</f>
        <v>0.71289844548622505</v>
      </c>
      <c r="BU126" s="176">
        <f t="shared" si="164"/>
        <v>7.1</v>
      </c>
      <c r="BV126" s="172">
        <f t="shared" si="129"/>
        <v>8.3000000000000007</v>
      </c>
      <c r="BW126" s="176">
        <f>ROUND(IF('Indicator Data'!U126=0,0,IF(LOG('Indicator Data'!U126)&gt;BW$3,10,IF(LOG('Indicator Data'!U126)&lt;BW$4,0,10-(BW$3-LOG('Indicator Data'!U126))/(BW$3-BW$4)*10))),1)</f>
        <v>9.1999999999999993</v>
      </c>
      <c r="BX126" s="246">
        <f>IF(BW126="x","x",'Indicator Data'!U126/HLOOKUP('Indicator Data'!$U$3,'Population Data'!$C$3:$M$194,ROW()-4,FALSE))</f>
        <v>0.90382180845487636</v>
      </c>
      <c r="BY126" s="176">
        <f t="shared" si="165"/>
        <v>9</v>
      </c>
      <c r="BZ126" s="172">
        <f t="shared" si="130"/>
        <v>9.1</v>
      </c>
      <c r="CA126" s="174">
        <f t="shared" si="113"/>
        <v>7.9</v>
      </c>
      <c r="CB126" s="176">
        <f>IF('Indicator Data'!BN126="No data","x",ROUND(IF('Indicator Data'!BN126&gt;CB$3,0,IF('Indicator Data'!BN126&lt;CB$4,10,(CB$3-'Indicator Data'!BN126)/(CB$3-CB$4)*10)),1))</f>
        <v>2.2000000000000002</v>
      </c>
      <c r="CC126" s="176">
        <f>IF('Indicator Data'!BO126="No data","x",ROUND(IF('Indicator Data'!BO126&gt;CC$3,0,IF('Indicator Data'!BO126&lt;CC$4,10,(CC$3-'Indicator Data'!BO126)/(CC$3-CC$4)*10)),1))</f>
        <v>1.5</v>
      </c>
      <c r="CD126" s="176">
        <f>IF('Indicator Data'!AA126="No data","x",ROUND(IF('Indicator Data'!AA126&gt;CD$3,0,IF('Indicator Data'!AA126&lt;CD$4,10,(CD$3-'Indicator Data'!AA126)/(CD$3-CD$4)*10)),1))</f>
        <v>3.6</v>
      </c>
      <c r="CE126" s="172">
        <f t="shared" si="166"/>
        <v>2.4</v>
      </c>
      <c r="CF126" s="176">
        <f>IF('Indicator Data'!V126="No data","x",ROUND(IF(LOG('Indicator Data'!V126)&gt;CF$3,10,IF(LOG('Indicator Data'!V126)&lt;CF$4,0,10-(CF$3-LOG('Indicator Data'!V126))/(CF$3-CF$4)*10)),1))</f>
        <v>7.7</v>
      </c>
      <c r="CG126" s="176">
        <f>IF('Indicator Data'!W126="No data","x",ROUND(IF('Indicator Data'!W126&gt;CG$3,10,IF('Indicator Data'!W126&lt;CG$4,0,10-(CG$3-'Indicator Data'!W126)/(CG$3-CG$4)*10)),1))</f>
        <v>6.4</v>
      </c>
      <c r="CH126" s="176">
        <f>IF('Indicator Data'!X126="No data","x",ROUND(IF('Indicator Data'!X126&gt;CH$3,10,IF('Indicator Data'!X126&lt;CH$4,0,10-(CH$3-'Indicator Data'!X126)/(CH$3-CH$4)*10)),1))</f>
        <v>2.2000000000000002</v>
      </c>
      <c r="CI126" s="176">
        <f>IF('Indicator Data'!Y126="No data","x",ROUND(IF('Indicator Data'!Y126&gt;CI$3,10,IF('Indicator Data'!Y126&lt;CI$4,0,10-(CI$3-'Indicator Data'!Y126)/(CI$3-CI$4)*10)),1))</f>
        <v>5.6</v>
      </c>
      <c r="CJ126" s="172">
        <f t="shared" si="131"/>
        <v>5.5</v>
      </c>
      <c r="CK126" s="174">
        <f t="shared" si="132"/>
        <v>4.5</v>
      </c>
      <c r="CL126" s="176">
        <f>IF('Indicator Data'!AD126="No data","x",ROUND(IF('Indicator Data'!AD126&gt;CL$3,10,IF('Indicator Data'!AD126&lt;CL$4,0,10-(CL$3-'Indicator Data'!AD126)/(CL$3-CL$4)*10)),1))</f>
        <v>4.5</v>
      </c>
      <c r="CM126" s="176">
        <f>IF('Indicator Data'!AE126="No data","x",ROUND(IF('Indicator Data'!AE126&gt;CM$3,10,IF('Indicator Data'!AE126&lt;CM$4,0,10-(CM$3-'Indicator Data'!AE126)/(CM$3-CM$4)*10)),1))</f>
        <v>2.9</v>
      </c>
      <c r="CN126" s="172">
        <f t="shared" si="133"/>
        <v>4.9000000000000004</v>
      </c>
      <c r="CO126" s="176">
        <f>IF('Indicator Data'!Z126="No data","x",ROUND(IF('Indicator Data'!Z126&gt;CO$3,10,IF('Indicator Data'!Z126&lt;CO$4,0,10-(CO$3-'Indicator Data'!Z126)/(CO$3-CO$4)*10)),1))</f>
        <v>2.2999999999999998</v>
      </c>
      <c r="CP126" s="172">
        <f t="shared" si="134"/>
        <v>2.4</v>
      </c>
      <c r="CQ126" s="246">
        <f>IF('Indicator Data'!AB126="No data","x",'Indicator Data'!AB126/HLOOKUP('Indicator Date'!$AB124,'Population Data'!$C$3:$M$194,ROW()-4,FALSE))</f>
        <v>4.3478719289512778E-4</v>
      </c>
      <c r="CR126" s="176">
        <f t="shared" si="167"/>
        <v>5.7</v>
      </c>
      <c r="CS126" s="176">
        <f>IF('Indicator Data'!AC126="No data","x",ROUND(IF('Indicator Data'!AC126&gt;CS$3,0,IF('Indicator Data'!AC126&lt;CS$4,10,(CS$3-'Indicator Data'!AC126)/(CS$3-CS$4)*10)),1))</f>
        <v>6</v>
      </c>
      <c r="CT126" s="172">
        <f t="shared" si="135"/>
        <v>5.9</v>
      </c>
      <c r="CU126" s="174">
        <f t="shared" si="136"/>
        <v>4.4000000000000004</v>
      </c>
      <c r="CV126" s="175">
        <f t="shared" si="168"/>
        <v>6.5</v>
      </c>
      <c r="CW126" s="177">
        <f t="shared" si="169"/>
        <v>5.0999999999999996</v>
      </c>
      <c r="CX126" s="175">
        <f>ROUND(IF('Indicator Data'!AF126=0,0,IF('Indicator Data'!AF126&gt;CX$3,10,IF('Indicator Data'!AF126&lt;CX$4,0,10-(CX$3-'Indicator Data'!AF126)/(CX$3-CX$4)*10))),1)</f>
        <v>0.3</v>
      </c>
      <c r="CY126" s="175">
        <f>(ROUND(IF('Indicator Data'!AG126=0,0,IF(LOG('Indicator Data'!AG126)&gt;CY$3,10,IF(LOG('Indicator Data'!AG126)&lt;CY$4,0,10-(CY$3-LOG('Indicator Data'!AG126))/(CY$3-CY$4)*10))),1))</f>
        <v>0</v>
      </c>
      <c r="CZ126" s="177">
        <f t="shared" si="137"/>
        <v>0.2</v>
      </c>
      <c r="DA126" s="11"/>
      <c r="DB126" s="22"/>
    </row>
    <row r="127" spans="1:106">
      <c r="A127" s="179" t="str">
        <f>'Indicator Data'!A127</f>
        <v>Netherlands</v>
      </c>
      <c r="B127" s="180" t="str">
        <f>'Indicator Data'!B127</f>
        <v>NLD</v>
      </c>
      <c r="C127" s="178">
        <f>ROUND(IF('Indicator Data'!C127=0,0.1,IF(LOG('Indicator Data'!C127)&gt;C$3,10,IF(LOG('Indicator Data'!C127)&lt;C$4,0,10-(C$3-LOG('Indicator Data'!C127))/(C$3-C$4)*10))),1)</f>
        <v>5.2</v>
      </c>
      <c r="D127" s="171">
        <f>ROUND(IF('Indicator Data'!D127=0,0.1,IF(LOG('Indicator Data'!D127)&gt;D$3,10,IF(LOG('Indicator Data'!D127)&lt;D$4,0,10-(D$3-LOG('Indicator Data'!D127))/(D$3-D$4)*10))),1)</f>
        <v>0.1</v>
      </c>
      <c r="E127" s="172">
        <f t="shared" si="138"/>
        <v>3</v>
      </c>
      <c r="F127" s="172">
        <f>(ROUND(IF('Indicator Data'!E127=0,0,IF(LOG('Indicator Data'!E127)&gt;F$3,10,IF(LOG('Indicator Data'!E127)&lt;F$4,0,10-(F$3-LOG('Indicator Data'!E127))/(F$3-F$4)*10))),1))</f>
        <v>8</v>
      </c>
      <c r="G127" s="172">
        <f>ROUND(IF('Indicator Data'!F127=0,0,IF(LOG('Indicator Data'!F127)&gt;G$3,10,IF(LOG('Indicator Data'!F127)&lt;G$4,0,10-(G$3-LOG('Indicator Data'!F127))/(G$3-G$4)*10))),1)</f>
        <v>0</v>
      </c>
      <c r="H127" s="171">
        <f>ROUND(IF('Indicator Data'!G127=0,0,IF(LOG('Indicator Data'!G127)&gt;H$3,10,IF(LOG('Indicator Data'!G127)&lt;H$4,0,10-(H$3-LOG('Indicator Data'!G127))/(H$3-H$4)*10))),1)</f>
        <v>0</v>
      </c>
      <c r="I127" s="171">
        <f>ROUND(IF('Indicator Data'!H127=0,0,IF(LOG('Indicator Data'!H127)&gt;I$3,10,IF(LOG('Indicator Data'!H127)&lt;I$4,0,10-(I$3-LOG('Indicator Data'!H127))/(I$3-I$4)*10))),1)</f>
        <v>0</v>
      </c>
      <c r="J127" s="171">
        <f t="shared" si="139"/>
        <v>0</v>
      </c>
      <c r="K127" s="171">
        <f>ROUND(IF('Indicator Data'!I127=0,0,IF(LOG('Indicator Data'!I127)&gt;K$3,10,IF(LOG('Indicator Data'!I127)&lt;K$4,0,10-(K$3-LOG('Indicator Data'!I127))/(K$3-K$4)*10))),1)</f>
        <v>10</v>
      </c>
      <c r="L127" s="172">
        <f>ROUND(IF('Indicator Data'!J127=0,0,IF(LOG('Indicator Data'!J127)&gt;L$3,10,IF(LOG('Indicator Data'!J127)&lt;L$4,0,10-(L$3-LOG('Indicator Data'!J127))/(L$3-L$4)*10))),1)</f>
        <v>0</v>
      </c>
      <c r="M127" s="173">
        <f>'Indicator Data'!C127/HLOOKUP('Indicator Data'!$C$3,'Population Data'!$C$3:$M$194,ROW()-4,FALSE)</f>
        <v>1.9978612321743097E-4</v>
      </c>
      <c r="N127" s="173">
        <f>'Indicator Data'!D127/HLOOKUP('Indicator Data'!$D$3,'Population Data'!$C$3:$M$194,ROW()-4,FALSE)</f>
        <v>0</v>
      </c>
      <c r="O127" s="245">
        <f>'Indicator Data'!E127/HLOOKUP('Indicator Data'!$E$3,'Population Data'!$C$3:$M$194,ROW()-4,FALSE)</f>
        <v>2.5895148512050024E-2</v>
      </c>
      <c r="P127" s="173">
        <f>'Indicator Data'!F127/HLOOKUP('Indicator Data'!$F$3,'Population Data'!$C$3:$M$194,ROW()-4,FALSE)</f>
        <v>0</v>
      </c>
      <c r="Q127" s="173">
        <f>'Indicator Data'!G127/HLOOKUP('Indicator Data'!$G$3,'Population Data'!$C$3:$M$194,ROW()-4,FALSE)</f>
        <v>0</v>
      </c>
      <c r="R127" s="173">
        <f>'Indicator Data'!H127/HLOOKUP('Indicator Data'!$H$3,'Population Data'!$C$3:$M$194,ROW()-4,FALSE)</f>
        <v>0</v>
      </c>
      <c r="S127" s="173">
        <f>'Indicator Data'!I127/HLOOKUP('Indicator Data'!$I$3,'Population Data'!$C$3:$M$194,ROW()-4,FALSE)</f>
        <v>7.7462505924212527E-2</v>
      </c>
      <c r="T127" s="173">
        <f>'Indicator Data'!J127/HLOOKUP('Indicator Date'!$J125,'Population Data'!$C$3:$M$194,ROW()-4,FALSE)</f>
        <v>0</v>
      </c>
      <c r="U127" s="171">
        <f t="shared" si="140"/>
        <v>1</v>
      </c>
      <c r="V127" s="171">
        <f t="shared" si="141"/>
        <v>0</v>
      </c>
      <c r="W127" s="172">
        <f t="shared" si="142"/>
        <v>0.5</v>
      </c>
      <c r="X127" s="172">
        <f t="shared" si="118"/>
        <v>9.1</v>
      </c>
      <c r="Y127" s="172">
        <f t="shared" si="119"/>
        <v>0</v>
      </c>
      <c r="Z127" s="171">
        <f t="shared" si="143"/>
        <v>0</v>
      </c>
      <c r="AA127" s="171">
        <f t="shared" si="143"/>
        <v>0</v>
      </c>
      <c r="AB127" s="171">
        <f t="shared" si="144"/>
        <v>0</v>
      </c>
      <c r="AC127" s="172">
        <f t="shared" si="120"/>
        <v>10</v>
      </c>
      <c r="AD127" s="172">
        <f t="shared" si="121"/>
        <v>0</v>
      </c>
      <c r="AE127" s="171">
        <f>ROUND(IF('Indicator Data'!K127=0,0,IF('Indicator Data'!K127&gt;AE$3,10,IF('Indicator Data'!K127&lt;AE$4,0,10-(AE$3-'Indicator Data'!K127)/(AE$3-AE$4)*10))),1)</f>
        <v>0</v>
      </c>
      <c r="AF127" s="174">
        <f t="shared" si="145"/>
        <v>3.1</v>
      </c>
      <c r="AG127" s="174">
        <f t="shared" si="146"/>
        <v>0.1</v>
      </c>
      <c r="AH127" s="172">
        <f t="shared" si="147"/>
        <v>0</v>
      </c>
      <c r="AI127" s="172">
        <f t="shared" si="148"/>
        <v>0</v>
      </c>
      <c r="AJ127" s="174">
        <f t="shared" si="149"/>
        <v>0</v>
      </c>
      <c r="AK127" s="172">
        <f t="shared" si="150"/>
        <v>0</v>
      </c>
      <c r="AL127" s="175">
        <f t="shared" si="151"/>
        <v>1.8</v>
      </c>
      <c r="AM127" s="175">
        <f t="shared" si="152"/>
        <v>8.6</v>
      </c>
      <c r="AN127" s="175">
        <f t="shared" si="153"/>
        <v>0</v>
      </c>
      <c r="AO127" s="175">
        <f t="shared" si="154"/>
        <v>0</v>
      </c>
      <c r="AP127" s="175">
        <f t="shared" si="155"/>
        <v>10</v>
      </c>
      <c r="AQ127" s="174">
        <f t="shared" si="156"/>
        <v>0</v>
      </c>
      <c r="AR127" s="174">
        <f>IF('Indicator Data'!L127="No data","x",IF('Indicator Data'!BW127&lt;1000,"x",ROUND((IF('Indicator Data'!L127&gt;AR$3,10,IF('Indicator Data'!L127&lt;AR$4,0,10-(AR$3-'Indicator Data'!L127)/(AR$3-AR$4)*10))),1)))</f>
        <v>0.8</v>
      </c>
      <c r="AS127" s="175">
        <f t="shared" si="157"/>
        <v>0.4</v>
      </c>
      <c r="AT127" s="176">
        <f>IF('Indicator Data'!M127="No data","x",ROUND(IF('Indicator Data'!M127=0,0,IF(LOG('Indicator Data'!M127)&gt;AT$3,10,IF(LOG('Indicator Data'!M127)&lt;AT$4,0,10-(AT$3-LOG('Indicator Data'!M127))/(AT$3-AT$4)*10))),1))</f>
        <v>0</v>
      </c>
      <c r="AU127" s="246">
        <f>IF(AT127="x","x",'Indicator Data'!M127/HLOOKUP('Indicator Data'!$M$3,'Population Data'!$C$3:$M$194,ROW()-4,FALSE))</f>
        <v>0</v>
      </c>
      <c r="AV127" s="176">
        <f t="shared" si="158"/>
        <v>0</v>
      </c>
      <c r="AW127" s="172">
        <f t="shared" si="122"/>
        <v>0</v>
      </c>
      <c r="AX127" s="176" t="str">
        <f>IF('Indicator Data'!N127="No data","x",ROUND(IF('Indicator Data'!N127=0,0,IF(LOG('Indicator Data'!N127)&gt;AX$3,10,IF(LOG('Indicator Data'!N127)&lt;AX$4,0,10-(AX$3-LOG('Indicator Data'!N127))/(AX$3-AX$4)*10))),1))</f>
        <v>x</v>
      </c>
      <c r="AY127" s="246" t="str">
        <f>IF(AX127="x","x",'Indicator Data'!N127/HLOOKUP('Indicator Data'!$N$3,'Population Data'!$C$3:$M$194,ROW()-4,FALSE))</f>
        <v>x</v>
      </c>
      <c r="AZ127" s="176" t="str">
        <f t="shared" si="159"/>
        <v>x</v>
      </c>
      <c r="BA127" s="172" t="str">
        <f t="shared" si="123"/>
        <v>x</v>
      </c>
      <c r="BB127" s="176" t="str">
        <f>IF('Indicator Data'!O127="No data","x",ROUND(IF('Indicator Data'!O127=0,0,IF(LOG('Indicator Data'!O127)&gt;BB$3,10,IF(LOG('Indicator Data'!O127)&lt;BB$4,0,10-(BB$3-LOG('Indicator Data'!O127))/(BB$3-BB$4)*10))),1))</f>
        <v>x</v>
      </c>
      <c r="BC127" s="246" t="str">
        <f>IF(BB127="x","x",'Indicator Data'!O127/HLOOKUP('Indicator Data'!$O$3,'Population Data'!$C$3:$M$194,ROW()-4,FALSE))</f>
        <v>x</v>
      </c>
      <c r="BD127" s="176" t="str">
        <f t="shared" si="160"/>
        <v>x</v>
      </c>
      <c r="BE127" s="172" t="str">
        <f t="shared" si="124"/>
        <v>x</v>
      </c>
      <c r="BF127" s="176" t="str">
        <f>IF('Indicator Data'!P127="No data","x",ROUND(IF('Indicator Data'!P127=0,0,IF(LOG('Indicator Data'!P127)&gt;BF$3,10,IF(LOG('Indicator Data'!P127)&lt;BF$4,0,10-(BF$3-LOG('Indicator Data'!P127))/(BF$3-BF$4)*10))),1))</f>
        <v>x</v>
      </c>
      <c r="BG127" s="246" t="str">
        <f>IF(BF127="x","x",'Indicator Data'!P127/HLOOKUP('Indicator Data'!$P$3,'Population Data'!$C$3:$M$194,ROW()-4,FALSE))</f>
        <v>x</v>
      </c>
      <c r="BH127" s="176" t="str">
        <f t="shared" si="125"/>
        <v>x</v>
      </c>
      <c r="BI127" s="172" t="str">
        <f t="shared" si="126"/>
        <v>x</v>
      </c>
      <c r="BJ127" s="174">
        <f t="shared" si="127"/>
        <v>0</v>
      </c>
      <c r="BK127" s="176">
        <f>ROUND(IF('Indicator Data'!Q127=0,0,IF(LOG('Indicator Data'!Q127)&gt;BK$3,10,IF(LOG('Indicator Data'!Q127)&lt;BK$4,0,10-(BK$3-LOG('Indicator Data'!Q127))/(BK$3-BK$4)*10))),1)</f>
        <v>0</v>
      </c>
      <c r="BL127" s="224">
        <f>IF(BK127="x","x",'Indicator Data'!Q127/HLOOKUP('Indicator Data'!$Q$3,'Population Data'!$C$3:$M$194,ROW()-4,FALSE))</f>
        <v>0</v>
      </c>
      <c r="BM127" s="176">
        <f t="shared" si="161"/>
        <v>0</v>
      </c>
      <c r="BN127" s="172">
        <f t="shared" si="162"/>
        <v>0</v>
      </c>
      <c r="BO127" s="176">
        <f>ROUND(IF('Indicator Data'!S127=0,0,IF(LOG('Indicator Data'!S127)&gt;BO$3,10,IF(LOG('Indicator Data'!S127)&lt;BO$4,0,10-(BO$3-LOG('Indicator Data'!S127))/(BO$3-BO$4)*10))),1)</f>
        <v>0</v>
      </c>
      <c r="BP127" s="246">
        <f>IF(BO127="x","x",'Indicator Data'!S127/HLOOKUP('Indicator Data'!$S$3,'Population Data'!$C$3:$M$194,ROW()-4,FALSE))</f>
        <v>0</v>
      </c>
      <c r="BQ127" s="176">
        <f t="shared" si="163"/>
        <v>0</v>
      </c>
      <c r="BR127" s="172">
        <f t="shared" si="128"/>
        <v>0</v>
      </c>
      <c r="BS127" s="176">
        <f>ROUND(IF('Indicator Data'!T127=0,0,IF(LOG('Indicator Data'!T127)&gt;BS$3,10,IF(LOG('Indicator Data'!T127)&lt;BS$4,0,10-(BS$3-LOG('Indicator Data'!T127))/(BS$3-BS$4)*10))),1)</f>
        <v>0</v>
      </c>
      <c r="BT127" s="173">
        <f>IF('Indicator Data'!T127/HLOOKUP('Indicator Data'!$T$3,'Population Data'!$C$3:$M$194,ROW()-4,FALSE)&gt;1,1,'Indicator Data'!T127/HLOOKUP('Indicator Data'!$T$3,'Population Data'!$C$3:$M$194,ROW()-4,FALSE))</f>
        <v>0</v>
      </c>
      <c r="BU127" s="176">
        <f t="shared" si="164"/>
        <v>0</v>
      </c>
      <c r="BV127" s="172">
        <f t="shared" si="129"/>
        <v>0</v>
      </c>
      <c r="BW127" s="176">
        <f>ROUND(IF('Indicator Data'!U127=0,0,IF(LOG('Indicator Data'!U127)&gt;BW$3,10,IF(LOG('Indicator Data'!U127)&lt;BW$4,0,10-(BW$3-LOG('Indicator Data'!U127))/(BW$3-BW$4)*10))),1)</f>
        <v>0</v>
      </c>
      <c r="BX127" s="246">
        <f>IF(BW127="x","x",'Indicator Data'!U127/HLOOKUP('Indicator Data'!$U$3,'Population Data'!$C$3:$M$194,ROW()-4,FALSE))</f>
        <v>0</v>
      </c>
      <c r="BY127" s="176">
        <f t="shared" si="165"/>
        <v>0</v>
      </c>
      <c r="BZ127" s="172">
        <f t="shared" si="130"/>
        <v>0</v>
      </c>
      <c r="CA127" s="174">
        <f t="shared" si="113"/>
        <v>0</v>
      </c>
      <c r="CB127" s="176">
        <f>IF('Indicator Data'!BN127="No data","x",ROUND(IF('Indicator Data'!BN127&gt;CB$3,0,IF('Indicator Data'!BN127&lt;CB$4,10,(CB$3-'Indicator Data'!BN127)/(CB$3-CB$4)*10)),1))</f>
        <v>0.3</v>
      </c>
      <c r="CC127" s="176">
        <f>IF('Indicator Data'!BO127="No data","x",ROUND(IF('Indicator Data'!BO127&gt;CC$3,0,IF('Indicator Data'!BO127&lt;CC$4,10,(CC$3-'Indicator Data'!BO127)/(CC$3-CC$4)*10)),1))</f>
        <v>0</v>
      </c>
      <c r="CD127" s="176" t="str">
        <f>IF('Indicator Data'!AA127="No data","x",ROUND(IF('Indicator Data'!AA127&gt;CD$3,0,IF('Indicator Data'!AA127&lt;CD$4,10,(CD$3-'Indicator Data'!AA127)/(CD$3-CD$4)*10)),1))</f>
        <v>x</v>
      </c>
      <c r="CE127" s="172">
        <f t="shared" si="166"/>
        <v>0.2</v>
      </c>
      <c r="CF127" s="176">
        <f>IF('Indicator Data'!V127="No data","x",ROUND(IF(LOG('Indicator Data'!V127)&gt;CF$3,10,IF(LOG('Indicator Data'!V127)&lt;CF$4,0,10-(CF$3-LOG('Indicator Data'!V127))/(CF$3-CF$4)*10)),1))</f>
        <v>9.1</v>
      </c>
      <c r="CG127" s="176">
        <f>IF('Indicator Data'!W127="No data","x",ROUND(IF('Indicator Data'!W127&gt;CG$3,10,IF('Indicator Data'!W127&lt;CG$4,0,10-(CG$3-'Indicator Data'!W127)/(CG$3-CG$4)*10)),1))</f>
        <v>2.6</v>
      </c>
      <c r="CH127" s="176">
        <f>IF('Indicator Data'!X127="No data","x",ROUND(IF('Indicator Data'!X127&gt;CH$3,10,IF('Indicator Data'!X127&lt;CH$4,0,10-(CH$3-'Indicator Data'!X127)/(CH$3-CH$4)*10)),1))</f>
        <v>9.3000000000000007</v>
      </c>
      <c r="CI127" s="176">
        <f>IF('Indicator Data'!Y127="No data","x",ROUND(IF('Indicator Data'!Y127&gt;CI$3,10,IF('Indicator Data'!Y127&lt;CI$4,0,10-(CI$3-'Indicator Data'!Y127)/(CI$3-CI$4)*10)),1))</f>
        <v>0.6</v>
      </c>
      <c r="CJ127" s="172">
        <f t="shared" si="131"/>
        <v>5.4</v>
      </c>
      <c r="CK127" s="174">
        <f t="shared" si="132"/>
        <v>3.7</v>
      </c>
      <c r="CL127" s="176" t="str">
        <f>IF('Indicator Data'!AD127="No data","x",ROUND(IF('Indicator Data'!AD127&gt;CL$3,10,IF('Indicator Data'!AD127&lt;CL$4,0,10-(CL$3-'Indicator Data'!AD127)/(CL$3-CL$4)*10)),1))</f>
        <v>x</v>
      </c>
      <c r="CM127" s="176">
        <f>IF('Indicator Data'!AE127="No data","x",ROUND(IF('Indicator Data'!AE127&gt;CM$3,10,IF('Indicator Data'!AE127&lt;CM$4,0,10-(CM$3-'Indicator Data'!AE127)/(CM$3-CM$4)*10)),1))</f>
        <v>0</v>
      </c>
      <c r="CN127" s="172">
        <f t="shared" si="133"/>
        <v>4.3</v>
      </c>
      <c r="CO127" s="176">
        <f>IF('Indicator Data'!Z127="No data","x",ROUND(IF('Indicator Data'!Z127&gt;CO$3,10,IF('Indicator Data'!Z127&lt;CO$4,0,10-(CO$3-'Indicator Data'!Z127)/(CO$3-CO$4)*10)),1))</f>
        <v>0</v>
      </c>
      <c r="CP127" s="172">
        <f t="shared" si="134"/>
        <v>0.1</v>
      </c>
      <c r="CQ127" s="246">
        <f>IF('Indicator Data'!AB127="No data","x",'Indicator Data'!AB127/HLOOKUP('Indicator Date'!$AB125,'Population Data'!$C$3:$M$194,ROW()-4,FALSE))</f>
        <v>8.4634759073245344E-5</v>
      </c>
      <c r="CR127" s="176">
        <f t="shared" si="167"/>
        <v>9.1999999999999993</v>
      </c>
      <c r="CS127" s="176">
        <f>IF('Indicator Data'!AC127="No data","x",ROUND(IF('Indicator Data'!AC127&gt;CS$3,0,IF('Indicator Data'!AC127&lt;CS$4,10,(CS$3-'Indicator Data'!AC127)/(CS$3-CS$4)*10)),1))</f>
        <v>2</v>
      </c>
      <c r="CT127" s="172">
        <f t="shared" si="135"/>
        <v>5.6</v>
      </c>
      <c r="CU127" s="174">
        <f t="shared" si="136"/>
        <v>3.3</v>
      </c>
      <c r="CV127" s="175">
        <f t="shared" si="168"/>
        <v>1.9</v>
      </c>
      <c r="CW127" s="177">
        <f t="shared" si="169"/>
        <v>5</v>
      </c>
      <c r="CX127" s="175">
        <f>ROUND(IF('Indicator Data'!AF127=0,0,IF('Indicator Data'!AF127&gt;CX$3,10,IF('Indicator Data'!AF127&lt;CX$4,0,10-(CX$3-'Indicator Data'!AF127)/(CX$3-CX$4)*10))),1)</f>
        <v>0.1</v>
      </c>
      <c r="CY127" s="175">
        <f>(ROUND(IF('Indicator Data'!AG127=0,0,IF(LOG('Indicator Data'!AG127)&gt;CY$3,10,IF(LOG('Indicator Data'!AG127)&lt;CY$4,0,10-(CY$3-LOG('Indicator Data'!AG127))/(CY$3-CY$4)*10))),1))</f>
        <v>0</v>
      </c>
      <c r="CZ127" s="177">
        <f t="shared" si="137"/>
        <v>0.1</v>
      </c>
      <c r="DA127" s="11"/>
      <c r="DB127" s="22"/>
    </row>
    <row r="128" spans="1:106">
      <c r="A128" s="179" t="str">
        <f>'Indicator Data'!A128</f>
        <v>New Zealand</v>
      </c>
      <c r="B128" s="180" t="str">
        <f>'Indicator Data'!B128</f>
        <v>NZL</v>
      </c>
      <c r="C128" s="178">
        <f>ROUND(IF('Indicator Data'!C128=0,0.1,IF(LOG('Indicator Data'!C128)&gt;C$3,10,IF(LOG('Indicator Data'!C128)&lt;C$4,0,10-(C$3-LOG('Indicator Data'!C128))/(C$3-C$4)*10))),1)</f>
        <v>6.3</v>
      </c>
      <c r="D128" s="171">
        <f>ROUND(IF('Indicator Data'!D128=0,0.1,IF(LOG('Indicator Data'!D128)&gt;D$3,10,IF(LOG('Indicator Data'!D128)&lt;D$4,0,10-(D$3-LOG('Indicator Data'!D128))/(D$3-D$4)*10))),1)</f>
        <v>6.3</v>
      </c>
      <c r="E128" s="172">
        <f t="shared" si="138"/>
        <v>6.3</v>
      </c>
      <c r="F128" s="172">
        <f>(ROUND(IF('Indicator Data'!E128=0,0,IF(LOG('Indicator Data'!E128)&gt;F$3,10,IF(LOG('Indicator Data'!E128)&lt;F$4,0,10-(F$3-LOG('Indicator Data'!E128))/(F$3-F$4)*10))),1))</f>
        <v>3.6</v>
      </c>
      <c r="G128" s="172">
        <f>ROUND(IF('Indicator Data'!F128=0,0,IF(LOG('Indicator Data'!F128)&gt;G$3,10,IF(LOG('Indicator Data'!F128)&lt;G$4,0,10-(G$3-LOG('Indicator Data'!F128))/(G$3-G$4)*10))),1)</f>
        <v>4.8</v>
      </c>
      <c r="H128" s="171">
        <f>ROUND(IF('Indicator Data'!G128=0,0,IF(LOG('Indicator Data'!G128)&gt;H$3,10,IF(LOG('Indicator Data'!G128)&lt;H$4,0,10-(H$3-LOG('Indicator Data'!G128))/(H$3-H$4)*10))),1)</f>
        <v>5.4</v>
      </c>
      <c r="I128" s="171">
        <f>ROUND(IF('Indicator Data'!H128=0,0,IF(LOG('Indicator Data'!H128)&gt;I$3,10,IF(LOG('Indicator Data'!H128)&lt;I$4,0,10-(I$3-LOG('Indicator Data'!H128))/(I$3-I$4)*10))),1)</f>
        <v>0</v>
      </c>
      <c r="J128" s="171">
        <f t="shared" si="139"/>
        <v>3.1</v>
      </c>
      <c r="K128" s="171">
        <f>ROUND(IF('Indicator Data'!I128=0,0,IF(LOG('Indicator Data'!I128)&gt;K$3,10,IF(LOG('Indicator Data'!I128)&lt;K$4,0,10-(K$3-LOG('Indicator Data'!I128))/(K$3-K$4)*10))),1)</f>
        <v>4.7</v>
      </c>
      <c r="L128" s="172">
        <f>ROUND(IF('Indicator Data'!J128=0,0,IF(LOG('Indicator Data'!J128)&gt;L$3,10,IF(LOG('Indicator Data'!J128)&lt;L$4,0,10-(L$3-LOG('Indicator Data'!J128))/(L$3-L$4)*10))),1)</f>
        <v>0</v>
      </c>
      <c r="M128" s="173">
        <f>'Indicator Data'!C128/HLOOKUP('Indicator Data'!$C$3,'Population Data'!$C$3:$M$194,ROW()-4,FALSE)</f>
        <v>1.5895111099978785E-3</v>
      </c>
      <c r="N128" s="173">
        <f>'Indicator Data'!D128/HLOOKUP('Indicator Data'!$D$3,'Population Data'!$C$3:$M$194,ROW()-4,FALSE)</f>
        <v>4.1695841027031532E-4</v>
      </c>
      <c r="O128" s="245">
        <f>'Indicator Data'!E128/HLOOKUP('Indicator Data'!$E$3,'Population Data'!$C$3:$M$194,ROW()-4,FALSE)</f>
        <v>1.022576461199591E-3</v>
      </c>
      <c r="P128" s="173">
        <f>'Indicator Data'!F128/HLOOKUP('Indicator Data'!$F$3,'Population Data'!$C$3:$M$194,ROW()-4,FALSE)</f>
        <v>3.075937342047033E-6</v>
      </c>
      <c r="Q128" s="173">
        <f>'Indicator Data'!G128/HLOOKUP('Indicator Data'!$G$3,'Population Data'!$C$3:$M$194,ROW()-4,FALSE)</f>
        <v>2.2633955279099107E-3</v>
      </c>
      <c r="R128" s="173">
        <f>'Indicator Data'!H128/HLOOKUP('Indicator Data'!$H$3,'Population Data'!$C$3:$M$194,ROW()-4,FALSE)</f>
        <v>0</v>
      </c>
      <c r="S128" s="173">
        <f>'Indicator Data'!I128/HLOOKUP('Indicator Data'!$I$3,'Population Data'!$C$3:$M$194,ROW()-4,FALSE)</f>
        <v>3.9884523279733083E-4</v>
      </c>
      <c r="T128" s="173">
        <f>'Indicator Data'!J128/HLOOKUP('Indicator Date'!$J126,'Population Data'!$C$3:$M$194,ROW()-4,FALSE)</f>
        <v>0</v>
      </c>
      <c r="U128" s="171">
        <f t="shared" si="140"/>
        <v>7.9</v>
      </c>
      <c r="V128" s="171">
        <f t="shared" si="141"/>
        <v>2.1</v>
      </c>
      <c r="W128" s="172">
        <f t="shared" si="142"/>
        <v>5.7</v>
      </c>
      <c r="X128" s="172">
        <f t="shared" si="118"/>
        <v>3.7</v>
      </c>
      <c r="Y128" s="172">
        <f t="shared" si="119"/>
        <v>5.9</v>
      </c>
      <c r="Z128" s="171">
        <f t="shared" si="143"/>
        <v>0.3</v>
      </c>
      <c r="AA128" s="171">
        <f t="shared" si="143"/>
        <v>0</v>
      </c>
      <c r="AB128" s="171">
        <f t="shared" si="144"/>
        <v>0.2</v>
      </c>
      <c r="AC128" s="172">
        <f t="shared" si="120"/>
        <v>4.0999999999999996</v>
      </c>
      <c r="AD128" s="172">
        <f t="shared" si="121"/>
        <v>0</v>
      </c>
      <c r="AE128" s="171">
        <f>ROUND(IF('Indicator Data'!K128=0,0,IF('Indicator Data'!K128&gt;AE$3,10,IF('Indicator Data'!K128&lt;AE$4,0,10-(AE$3-'Indicator Data'!K128)/(AE$3-AE$4)*10))),1)</f>
        <v>1.9</v>
      </c>
      <c r="AF128" s="174">
        <f t="shared" si="145"/>
        <v>7.1</v>
      </c>
      <c r="AG128" s="174">
        <f t="shared" si="146"/>
        <v>4.2</v>
      </c>
      <c r="AH128" s="172">
        <f t="shared" si="147"/>
        <v>2.9</v>
      </c>
      <c r="AI128" s="172">
        <f t="shared" si="148"/>
        <v>0</v>
      </c>
      <c r="AJ128" s="174">
        <f t="shared" si="149"/>
        <v>1.6</v>
      </c>
      <c r="AK128" s="172">
        <f t="shared" si="150"/>
        <v>0</v>
      </c>
      <c r="AL128" s="175">
        <f t="shared" si="151"/>
        <v>6</v>
      </c>
      <c r="AM128" s="175">
        <f t="shared" si="152"/>
        <v>3.7</v>
      </c>
      <c r="AN128" s="175">
        <f t="shared" si="153"/>
        <v>5.4</v>
      </c>
      <c r="AO128" s="175">
        <f t="shared" si="154"/>
        <v>1.8</v>
      </c>
      <c r="AP128" s="175">
        <f t="shared" si="155"/>
        <v>4.4000000000000004</v>
      </c>
      <c r="AQ128" s="174">
        <f t="shared" si="156"/>
        <v>1</v>
      </c>
      <c r="AR128" s="174">
        <f>IF('Indicator Data'!L128="No data","x",IF('Indicator Data'!BW128&lt;1000,"x",ROUND((IF('Indicator Data'!L128&gt;AR$3,10,IF('Indicator Data'!L128&lt;AR$4,0,10-(AR$3-'Indicator Data'!L128)/(AR$3-AR$4)*10))),1)))</f>
        <v>2.5</v>
      </c>
      <c r="AS128" s="175">
        <f t="shared" si="157"/>
        <v>1.8</v>
      </c>
      <c r="AT128" s="176" t="str">
        <f>IF('Indicator Data'!M128="No data","x",ROUND(IF('Indicator Data'!M128=0,0,IF(LOG('Indicator Data'!M128)&gt;AT$3,10,IF(LOG('Indicator Data'!M128)&lt;AT$4,0,10-(AT$3-LOG('Indicator Data'!M128))/(AT$3-AT$4)*10))),1))</f>
        <v>x</v>
      </c>
      <c r="AU128" s="246" t="str">
        <f>IF(AT128="x","x",'Indicator Data'!M128/HLOOKUP('Indicator Data'!$M$3,'Population Data'!$C$3:$M$194,ROW()-4,FALSE))</f>
        <v>x</v>
      </c>
      <c r="AV128" s="176" t="str">
        <f t="shared" si="158"/>
        <v>x</v>
      </c>
      <c r="AW128" s="172" t="str">
        <f t="shared" si="122"/>
        <v>x</v>
      </c>
      <c r="AX128" s="176" t="str">
        <f>IF('Indicator Data'!N128="No data","x",ROUND(IF('Indicator Data'!N128=0,0,IF(LOG('Indicator Data'!N128)&gt;AX$3,10,IF(LOG('Indicator Data'!N128)&lt;AX$4,0,10-(AX$3-LOG('Indicator Data'!N128))/(AX$3-AX$4)*10))),1))</f>
        <v>x</v>
      </c>
      <c r="AY128" s="246" t="str">
        <f>IF(AX128="x","x",'Indicator Data'!N128/HLOOKUP('Indicator Data'!$N$3,'Population Data'!$C$3:$M$194,ROW()-4,FALSE))</f>
        <v>x</v>
      </c>
      <c r="AZ128" s="176" t="str">
        <f t="shared" si="159"/>
        <v>x</v>
      </c>
      <c r="BA128" s="172" t="str">
        <f t="shared" si="123"/>
        <v>x</v>
      </c>
      <c r="BB128" s="176" t="str">
        <f>IF('Indicator Data'!O128="No data","x",ROUND(IF('Indicator Data'!O128=0,0,IF(LOG('Indicator Data'!O128)&gt;BB$3,10,IF(LOG('Indicator Data'!O128)&lt;BB$4,0,10-(BB$3-LOG('Indicator Data'!O128))/(BB$3-BB$4)*10))),1))</f>
        <v>x</v>
      </c>
      <c r="BC128" s="246" t="str">
        <f>IF(BB128="x","x",'Indicator Data'!O128/HLOOKUP('Indicator Data'!$O$3,'Population Data'!$C$3:$M$194,ROW()-4,FALSE))</f>
        <v>x</v>
      </c>
      <c r="BD128" s="176" t="str">
        <f t="shared" si="160"/>
        <v>x</v>
      </c>
      <c r="BE128" s="172" t="str">
        <f t="shared" si="124"/>
        <v>x</v>
      </c>
      <c r="BF128" s="176" t="str">
        <f>IF('Indicator Data'!P128="No data","x",ROUND(IF('Indicator Data'!P128=0,0,IF(LOG('Indicator Data'!P128)&gt;BF$3,10,IF(LOG('Indicator Data'!P128)&lt;BF$4,0,10-(BF$3-LOG('Indicator Data'!P128))/(BF$3-BF$4)*10))),1))</f>
        <v>x</v>
      </c>
      <c r="BG128" s="246" t="str">
        <f>IF(BF128="x","x",'Indicator Data'!P128/HLOOKUP('Indicator Data'!$P$3,'Population Data'!$C$3:$M$194,ROW()-4,FALSE))</f>
        <v>x</v>
      </c>
      <c r="BH128" s="176" t="str">
        <f t="shared" si="125"/>
        <v>x</v>
      </c>
      <c r="BI128" s="172" t="str">
        <f t="shared" si="126"/>
        <v>x</v>
      </c>
      <c r="BJ128" s="174" t="str">
        <f t="shared" si="127"/>
        <v>x</v>
      </c>
      <c r="BK128" s="176">
        <f>ROUND(IF('Indicator Data'!Q128=0,0,IF(LOG('Indicator Data'!Q128)&gt;BK$3,10,IF(LOG('Indicator Data'!Q128)&lt;BK$4,0,10-(BK$3-LOG('Indicator Data'!Q128))/(BK$3-BK$4)*10))),1)</f>
        <v>0</v>
      </c>
      <c r="BL128" s="224">
        <f>IF(BK128="x","x",'Indicator Data'!Q128/HLOOKUP('Indicator Data'!$Q$3,'Population Data'!$C$3:$M$194,ROW()-4,FALSE))</f>
        <v>0</v>
      </c>
      <c r="BM128" s="176">
        <f t="shared" si="161"/>
        <v>0</v>
      </c>
      <c r="BN128" s="172">
        <f t="shared" si="162"/>
        <v>0</v>
      </c>
      <c r="BO128" s="176">
        <f>ROUND(IF('Indicator Data'!S128=0,0,IF(LOG('Indicator Data'!S128)&gt;BO$3,10,IF(LOG('Indicator Data'!S128)&lt;BO$4,0,10-(BO$3-LOG('Indicator Data'!S128))/(BO$3-BO$4)*10))),1)</f>
        <v>0</v>
      </c>
      <c r="BP128" s="246">
        <f>IF(BO128="x","x",'Indicator Data'!S128/HLOOKUP('Indicator Data'!$S$3,'Population Data'!$C$3:$M$194,ROW()-4,FALSE))</f>
        <v>0</v>
      </c>
      <c r="BQ128" s="176">
        <f t="shared" si="163"/>
        <v>0</v>
      </c>
      <c r="BR128" s="172">
        <f t="shared" si="128"/>
        <v>0</v>
      </c>
      <c r="BS128" s="176">
        <f>ROUND(IF('Indicator Data'!T128=0,0,IF(LOG('Indicator Data'!T128)&gt;BS$3,10,IF(LOG('Indicator Data'!T128)&lt;BS$4,0,10-(BS$3-LOG('Indicator Data'!T128))/(BS$3-BS$4)*10))),1)</f>
        <v>0</v>
      </c>
      <c r="BT128" s="173">
        <f>IF('Indicator Data'!T128/HLOOKUP('Indicator Data'!$T$3,'Population Data'!$C$3:$M$194,ROW()-4,FALSE)&gt;1,1,'Indicator Data'!T128/HLOOKUP('Indicator Data'!$T$3,'Population Data'!$C$3:$M$194,ROW()-4,FALSE))</f>
        <v>0</v>
      </c>
      <c r="BU128" s="176">
        <f t="shared" si="164"/>
        <v>0</v>
      </c>
      <c r="BV128" s="172">
        <f t="shared" si="129"/>
        <v>0</v>
      </c>
      <c r="BW128" s="176">
        <f>ROUND(IF('Indicator Data'!U128=0,0,IF(LOG('Indicator Data'!U128)&gt;BW$3,10,IF(LOG('Indicator Data'!U128)&lt;BW$4,0,10-(BW$3-LOG('Indicator Data'!U128))/(BW$3-BW$4)*10))),1)</f>
        <v>5.8</v>
      </c>
      <c r="BX128" s="246">
        <f>IF(BW128="x","x",'Indicator Data'!U128/HLOOKUP('Indicator Data'!$U$3,'Population Data'!$C$3:$M$194,ROW()-4,FALSE))</f>
        <v>2.2417701771349111E-2</v>
      </c>
      <c r="BY128" s="176">
        <f t="shared" si="165"/>
        <v>0.2</v>
      </c>
      <c r="BZ128" s="172">
        <f t="shared" si="130"/>
        <v>3.5</v>
      </c>
      <c r="CA128" s="174">
        <f t="shared" si="113"/>
        <v>1</v>
      </c>
      <c r="CB128" s="176">
        <f>IF('Indicator Data'!BN128="No data","x",ROUND(IF('Indicator Data'!BN128&gt;CB$3,0,IF('Indicator Data'!BN128&lt;CB$4,10,(CB$3-'Indicator Data'!BN128)/(CB$3-CB$4)*10)),1))</f>
        <v>0</v>
      </c>
      <c r="CC128" s="176">
        <f>IF('Indicator Data'!BO128="No data","x",ROUND(IF('Indicator Data'!BO128&gt;CC$3,0,IF('Indicator Data'!BO128&lt;CC$4,10,(CC$3-'Indicator Data'!BO128)/(CC$3-CC$4)*10)),1))</f>
        <v>0</v>
      </c>
      <c r="CD128" s="176" t="str">
        <f>IF('Indicator Data'!AA128="No data","x",ROUND(IF('Indicator Data'!AA128&gt;CD$3,0,IF('Indicator Data'!AA128&lt;CD$4,10,(CD$3-'Indicator Data'!AA128)/(CD$3-CD$4)*10)),1))</f>
        <v>x</v>
      </c>
      <c r="CE128" s="172">
        <f t="shared" si="166"/>
        <v>0</v>
      </c>
      <c r="CF128" s="176">
        <f>IF('Indicator Data'!V128="No data","x",ROUND(IF(LOG('Indicator Data'!V128)&gt;CF$3,10,IF(LOG('Indicator Data'!V128)&lt;CF$4,0,10-(CF$3-LOG('Indicator Data'!V128))/(CF$3-CF$4)*10)),1))</f>
        <v>4.3</v>
      </c>
      <c r="CG128" s="176">
        <f>IF('Indicator Data'!W128="No data","x",ROUND(IF('Indicator Data'!W128&gt;CG$3,10,IF('Indicator Data'!W128&lt;CG$4,0,10-(CG$3-'Indicator Data'!W128)/(CG$3-CG$4)*10)),1))</f>
        <v>4.3</v>
      </c>
      <c r="CH128" s="176">
        <f>IF('Indicator Data'!X128="No data","x",ROUND(IF('Indicator Data'!X128&gt;CH$3,10,IF('Indicator Data'!X128&lt;CH$4,0,10-(CH$3-'Indicator Data'!X128)/(CH$3-CH$4)*10)),1))</f>
        <v>8.6999999999999993</v>
      </c>
      <c r="CI128" s="176">
        <f>IF('Indicator Data'!Y128="No data","x",ROUND(IF('Indicator Data'!Y128&gt;CI$3,10,IF('Indicator Data'!Y128&lt;CI$4,0,10-(CI$3-'Indicator Data'!Y128)/(CI$3-CI$4)*10)),1))</f>
        <v>1.5</v>
      </c>
      <c r="CJ128" s="172">
        <f t="shared" si="131"/>
        <v>4.7</v>
      </c>
      <c r="CK128" s="174">
        <f t="shared" si="132"/>
        <v>3.1</v>
      </c>
      <c r="CL128" s="176">
        <f>IF('Indicator Data'!AD128="No data","x",ROUND(IF('Indicator Data'!AD128&gt;CL$3,10,IF('Indicator Data'!AD128&lt;CL$4,0,10-(CL$3-'Indicator Data'!AD128)/(CL$3-CL$4)*10)),1))</f>
        <v>0</v>
      </c>
      <c r="CM128" s="176">
        <f>IF('Indicator Data'!AE128="No data","x",ROUND(IF('Indicator Data'!AE128&gt;CM$3,10,IF('Indicator Data'!AE128&lt;CM$4,0,10-(CM$3-'Indicator Data'!AE128)/(CM$3-CM$4)*10)),1))</f>
        <v>0.5</v>
      </c>
      <c r="CN128" s="172">
        <f t="shared" si="133"/>
        <v>3.2</v>
      </c>
      <c r="CO128" s="176">
        <f>IF('Indicator Data'!Z128="No data","x",ROUND(IF('Indicator Data'!Z128&gt;CO$3,10,IF('Indicator Data'!Z128&lt;CO$4,0,10-(CO$3-'Indicator Data'!Z128)/(CO$3-CO$4)*10)),1))</f>
        <v>0</v>
      </c>
      <c r="CP128" s="172">
        <f t="shared" si="134"/>
        <v>0</v>
      </c>
      <c r="CQ128" s="246">
        <f>IF('Indicator Data'!AB128="No data","x",'Indicator Data'!AB128/HLOOKUP('Indicator Date'!$AB126,'Population Data'!$C$3:$M$194,ROW()-4,FALSE))</f>
        <v>1.0189053443135368E-4</v>
      </c>
      <c r="CR128" s="176">
        <f t="shared" si="167"/>
        <v>9</v>
      </c>
      <c r="CS128" s="176">
        <f>IF('Indicator Data'!AC128="No data","x",ROUND(IF('Indicator Data'!AC128&gt;CS$3,0,IF('Indicator Data'!AC128&lt;CS$4,10,(CS$3-'Indicator Data'!AC128)/(CS$3-CS$4)*10)),1))</f>
        <v>2</v>
      </c>
      <c r="CT128" s="172">
        <f t="shared" si="135"/>
        <v>5.5</v>
      </c>
      <c r="CU128" s="174">
        <f t="shared" si="136"/>
        <v>2.9</v>
      </c>
      <c r="CV128" s="175">
        <f t="shared" si="168"/>
        <v>2.4</v>
      </c>
      <c r="CW128" s="177">
        <f t="shared" si="169"/>
        <v>3.8</v>
      </c>
      <c r="CX128" s="175">
        <f>ROUND(IF('Indicator Data'!AF128=0,0,IF('Indicator Data'!AF128&gt;CX$3,10,IF('Indicator Data'!AF128&lt;CX$4,0,10-(CX$3-'Indicator Data'!AF128)/(CX$3-CX$4)*10))),1)</f>
        <v>0</v>
      </c>
      <c r="CY128" s="175">
        <f>(ROUND(IF('Indicator Data'!AG128=0,0,IF(LOG('Indicator Data'!AG128)&gt;CY$3,10,IF(LOG('Indicator Data'!AG128)&lt;CY$4,0,10-(CY$3-LOG('Indicator Data'!AG128))/(CY$3-CY$4)*10))),1))</f>
        <v>0</v>
      </c>
      <c r="CZ128" s="177">
        <f t="shared" si="137"/>
        <v>0</v>
      </c>
      <c r="DA128" s="11"/>
      <c r="DB128" s="22"/>
    </row>
    <row r="129" spans="1:106">
      <c r="A129" s="179" t="str">
        <f>'Indicator Data'!A129</f>
        <v>Nicaragua</v>
      </c>
      <c r="B129" s="180" t="str">
        <f>'Indicator Data'!B129</f>
        <v>NIC</v>
      </c>
      <c r="C129" s="178">
        <f>ROUND(IF('Indicator Data'!C129=0,0.1,IF(LOG('Indicator Data'!C129)&gt;C$3,10,IF(LOG('Indicator Data'!C129)&lt;C$4,0,10-(C$3-LOG('Indicator Data'!C129))/(C$3-C$4)*10))),1)</f>
        <v>7</v>
      </c>
      <c r="D129" s="171">
        <f>ROUND(IF('Indicator Data'!D129=0,0.1,IF(LOG('Indicator Data'!D129)&gt;D$3,10,IF(LOG('Indicator Data'!D129)&lt;D$4,0,10-(D$3-LOG('Indicator Data'!D129))/(D$3-D$4)*10))),1)</f>
        <v>7.9</v>
      </c>
      <c r="E129" s="172">
        <f t="shared" si="138"/>
        <v>7.5</v>
      </c>
      <c r="F129" s="172">
        <f>(ROUND(IF('Indicator Data'!E129=0,0,IF(LOG('Indicator Data'!E129)&gt;F$3,10,IF(LOG('Indicator Data'!E129)&lt;F$4,0,10-(F$3-LOG('Indicator Data'!E129))/(F$3-F$4)*10))),1))</f>
        <v>4.8</v>
      </c>
      <c r="G129" s="172">
        <f>ROUND(IF('Indicator Data'!F129=0,0,IF(LOG('Indicator Data'!F129)&gt;G$3,10,IF(LOG('Indicator Data'!F129)&lt;G$4,0,10-(G$3-LOG('Indicator Data'!F129))/(G$3-G$4)*10))),1)</f>
        <v>6.7</v>
      </c>
      <c r="H129" s="171">
        <f>ROUND(IF('Indicator Data'!G129=0,0,IF(LOG('Indicator Data'!G129)&gt;H$3,10,IF(LOG('Indicator Data'!G129)&lt;H$4,0,10-(H$3-LOG('Indicator Data'!G129))/(H$3-H$4)*10))),1)</f>
        <v>6.5</v>
      </c>
      <c r="I129" s="171">
        <f>ROUND(IF('Indicator Data'!H129=0,0,IF(LOG('Indicator Data'!H129)&gt;I$3,10,IF(LOG('Indicator Data'!H129)&lt;I$4,0,10-(I$3-LOG('Indicator Data'!H129))/(I$3-I$4)*10))),1)</f>
        <v>6.6</v>
      </c>
      <c r="J129" s="171">
        <f t="shared" si="139"/>
        <v>6.6</v>
      </c>
      <c r="K129" s="171">
        <f>ROUND(IF('Indicator Data'!I129=0,0,IF(LOG('Indicator Data'!I129)&gt;K$3,10,IF(LOG('Indicator Data'!I129)&lt;K$4,0,10-(K$3-LOG('Indicator Data'!I129))/(K$3-K$4)*10))),1)</f>
        <v>4.8</v>
      </c>
      <c r="L129" s="172">
        <f>ROUND(IF('Indicator Data'!J129=0,0,IF(LOG('Indicator Data'!J129)&gt;L$3,10,IF(LOG('Indicator Data'!J129)&lt;L$4,0,10-(L$3-LOG('Indicator Data'!J129))/(L$3-L$4)*10))),1)</f>
        <v>8.9</v>
      </c>
      <c r="M129" s="173">
        <f>'Indicator Data'!C129/HLOOKUP('Indicator Data'!$C$3,'Population Data'!$C$3:$M$194,ROW()-4,FALSE)</f>
        <v>2.0856682960702713E-3</v>
      </c>
      <c r="N129" s="173">
        <f>'Indicator Data'!D129/HLOOKUP('Indicator Data'!$D$3,'Population Data'!$C$3:$M$194,ROW()-4,FALSE)</f>
        <v>1.2513003753642441E-3</v>
      </c>
      <c r="O129" s="245">
        <f>'Indicator Data'!E129/HLOOKUP('Indicator Data'!$E$3,'Population Data'!$C$3:$M$194,ROW()-4,FALSE)</f>
        <v>2.4280333797909678E-3</v>
      </c>
      <c r="P129" s="173">
        <f>'Indicator Data'!F129/HLOOKUP('Indicator Data'!$F$3,'Population Data'!$C$3:$M$194,ROW()-4,FALSE)</f>
        <v>1.5593972612687764E-5</v>
      </c>
      <c r="Q129" s="173">
        <f>'Indicator Data'!G129/HLOOKUP('Indicator Data'!$G$3,'Population Data'!$C$3:$M$194,ROW()-4,FALSE)</f>
        <v>5.0930227234639155E-3</v>
      </c>
      <c r="R129" s="173">
        <f>'Indicator Data'!H129/HLOOKUP('Indicator Data'!$H$3,'Population Data'!$C$3:$M$194,ROW()-4,FALSE)</f>
        <v>1.986345696080653E-4</v>
      </c>
      <c r="S129" s="173">
        <f>'Indicator Data'!I129/HLOOKUP('Indicator Data'!$I$3,'Population Data'!$C$3:$M$194,ROW()-4,FALSE)</f>
        <v>3.2462535274182998E-4</v>
      </c>
      <c r="T129" s="173">
        <f>'Indicator Data'!J129/HLOOKUP('Indicator Date'!$J127,'Population Data'!$C$3:$M$194,ROW()-4,FALSE)</f>
        <v>5.2522412098361801E-3</v>
      </c>
      <c r="U129" s="171">
        <f t="shared" si="140"/>
        <v>10</v>
      </c>
      <c r="V129" s="171">
        <f t="shared" si="141"/>
        <v>6.3</v>
      </c>
      <c r="W129" s="172">
        <f t="shared" si="142"/>
        <v>8.8000000000000007</v>
      </c>
      <c r="X129" s="172">
        <f t="shared" si="118"/>
        <v>5.0999999999999996</v>
      </c>
      <c r="Y129" s="172">
        <f t="shared" si="119"/>
        <v>7.7</v>
      </c>
      <c r="Z129" s="171">
        <f t="shared" si="143"/>
        <v>0.6</v>
      </c>
      <c r="AA129" s="171">
        <f t="shared" si="143"/>
        <v>0.1</v>
      </c>
      <c r="AB129" s="171">
        <f t="shared" si="144"/>
        <v>0.4</v>
      </c>
      <c r="AC129" s="172">
        <f t="shared" si="120"/>
        <v>3.8</v>
      </c>
      <c r="AD129" s="172">
        <f t="shared" si="121"/>
        <v>1.8</v>
      </c>
      <c r="AE129" s="171">
        <f>ROUND(IF('Indicator Data'!K129=0,0,IF('Indicator Data'!K129&gt;AE$3,10,IF('Indicator Data'!K129&lt;AE$4,0,10-(AE$3-'Indicator Data'!K129)/(AE$3-AE$4)*10))),1)</f>
        <v>5.7</v>
      </c>
      <c r="AF129" s="174">
        <f t="shared" si="145"/>
        <v>8.5</v>
      </c>
      <c r="AG129" s="174">
        <f t="shared" si="146"/>
        <v>7.1</v>
      </c>
      <c r="AH129" s="172">
        <f t="shared" si="147"/>
        <v>3.6</v>
      </c>
      <c r="AI129" s="172">
        <f t="shared" si="148"/>
        <v>3.4</v>
      </c>
      <c r="AJ129" s="174">
        <f t="shared" si="149"/>
        <v>3.5</v>
      </c>
      <c r="AK129" s="172">
        <f t="shared" si="150"/>
        <v>6.6</v>
      </c>
      <c r="AL129" s="175">
        <f t="shared" si="151"/>
        <v>8.1999999999999993</v>
      </c>
      <c r="AM129" s="175">
        <f t="shared" si="152"/>
        <v>5</v>
      </c>
      <c r="AN129" s="175">
        <f t="shared" si="153"/>
        <v>7.2</v>
      </c>
      <c r="AO129" s="175">
        <f t="shared" si="154"/>
        <v>4.2</v>
      </c>
      <c r="AP129" s="175">
        <f t="shared" si="155"/>
        <v>4.3</v>
      </c>
      <c r="AQ129" s="174">
        <f t="shared" si="156"/>
        <v>6.2</v>
      </c>
      <c r="AR129" s="174">
        <f>IF('Indicator Data'!L129="No data","x",IF('Indicator Data'!BW129&lt;1000,"x",ROUND((IF('Indicator Data'!L129&gt;AR$3,10,IF('Indicator Data'!L129&lt;AR$4,0,10-(AR$3-'Indicator Data'!L129)/(AR$3-AR$4)*10))),1)))</f>
        <v>1.7</v>
      </c>
      <c r="AS129" s="175">
        <f t="shared" si="157"/>
        <v>4</v>
      </c>
      <c r="AT129" s="176" t="str">
        <f>IF('Indicator Data'!M129="No data","x",ROUND(IF('Indicator Data'!M129=0,0,IF(LOG('Indicator Data'!M129)&gt;AT$3,10,IF(LOG('Indicator Data'!M129)&lt;AT$4,0,10-(AT$3-LOG('Indicator Data'!M129))/(AT$3-AT$4)*10))),1))</f>
        <v>x</v>
      </c>
      <c r="AU129" s="246" t="str">
        <f>IF(AT129="x","x",'Indicator Data'!M129/HLOOKUP('Indicator Data'!$M$3,'Population Data'!$C$3:$M$194,ROW()-4,FALSE))</f>
        <v>x</v>
      </c>
      <c r="AV129" s="176" t="str">
        <f t="shared" si="158"/>
        <v>x</v>
      </c>
      <c r="AW129" s="172" t="str">
        <f t="shared" si="122"/>
        <v>x</v>
      </c>
      <c r="AX129" s="176" t="str">
        <f>IF('Indicator Data'!N129="No data","x",ROUND(IF('Indicator Data'!N129=0,0,IF(LOG('Indicator Data'!N129)&gt;AX$3,10,IF(LOG('Indicator Data'!N129)&lt;AX$4,0,10-(AX$3-LOG('Indicator Data'!N129))/(AX$3-AX$4)*10))),1))</f>
        <v>x</v>
      </c>
      <c r="AY129" s="246" t="str">
        <f>IF(AX129="x","x",'Indicator Data'!N129/HLOOKUP('Indicator Data'!$N$3,'Population Data'!$C$3:$M$194,ROW()-4,FALSE))</f>
        <v>x</v>
      </c>
      <c r="AZ129" s="176" t="str">
        <f t="shared" si="159"/>
        <v>x</v>
      </c>
      <c r="BA129" s="172" t="str">
        <f t="shared" si="123"/>
        <v>x</v>
      </c>
      <c r="BB129" s="176" t="str">
        <f>IF('Indicator Data'!O129="No data","x",ROUND(IF('Indicator Data'!O129=0,0,IF(LOG('Indicator Data'!O129)&gt;BB$3,10,IF(LOG('Indicator Data'!O129)&lt;BB$4,0,10-(BB$3-LOG('Indicator Data'!O129))/(BB$3-BB$4)*10))),1))</f>
        <v>x</v>
      </c>
      <c r="BC129" s="246" t="str">
        <f>IF(BB129="x","x",'Indicator Data'!O129/HLOOKUP('Indicator Data'!$O$3,'Population Data'!$C$3:$M$194,ROW()-4,FALSE))</f>
        <v>x</v>
      </c>
      <c r="BD129" s="176" t="str">
        <f t="shared" si="160"/>
        <v>x</v>
      </c>
      <c r="BE129" s="172" t="str">
        <f t="shared" si="124"/>
        <v>x</v>
      </c>
      <c r="BF129" s="176" t="str">
        <f>IF('Indicator Data'!P129="No data","x",ROUND(IF('Indicator Data'!P129=0,0,IF(LOG('Indicator Data'!P129)&gt;BF$3,10,IF(LOG('Indicator Data'!P129)&lt;BF$4,0,10-(BF$3-LOG('Indicator Data'!P129))/(BF$3-BF$4)*10))),1))</f>
        <v>x</v>
      </c>
      <c r="BG129" s="246" t="str">
        <f>IF(BF129="x","x",'Indicator Data'!P129/HLOOKUP('Indicator Data'!$P$3,'Population Data'!$C$3:$M$194,ROW()-4,FALSE))</f>
        <v>x</v>
      </c>
      <c r="BH129" s="176" t="str">
        <f t="shared" si="125"/>
        <v>x</v>
      </c>
      <c r="BI129" s="172" t="str">
        <f t="shared" si="126"/>
        <v>x</v>
      </c>
      <c r="BJ129" s="174" t="str">
        <f t="shared" si="127"/>
        <v>x</v>
      </c>
      <c r="BK129" s="176">
        <f>ROUND(IF('Indicator Data'!Q129=0,0,IF(LOG('Indicator Data'!Q129)&gt;BK$3,10,IF(LOG('Indicator Data'!Q129)&lt;BK$4,0,10-(BK$3-LOG('Indicator Data'!Q129))/(BK$3-BK$4)*10))),1)</f>
        <v>8.3000000000000007</v>
      </c>
      <c r="BL129" s="224">
        <f>IF(BK129="x","x",'Indicator Data'!Q129/HLOOKUP('Indicator Data'!$Q$3,'Population Data'!$C$3:$M$194,ROW()-4,FALSE))</f>
        <v>0.87999999719987132</v>
      </c>
      <c r="BM129" s="176">
        <f t="shared" si="161"/>
        <v>8.8000000000000007</v>
      </c>
      <c r="BN129" s="172">
        <f t="shared" si="162"/>
        <v>8.6</v>
      </c>
      <c r="BO129" s="176">
        <f>ROUND(IF('Indicator Data'!S129=0,0,IF(LOG('Indicator Data'!S129)&gt;BO$3,10,IF(LOG('Indicator Data'!S129)&lt;BO$4,0,10-(BO$3-LOG('Indicator Data'!S129))/(BO$3-BO$4)*10))),1)</f>
        <v>8.3000000000000007</v>
      </c>
      <c r="BP129" s="246">
        <f>IF(BO129="x","x",'Indicator Data'!S129/HLOOKUP('Indicator Data'!$S$3,'Population Data'!$C$3:$M$194,ROW()-4,FALSE))</f>
        <v>0.84622470556297358</v>
      </c>
      <c r="BQ129" s="176">
        <f t="shared" si="163"/>
        <v>9.4</v>
      </c>
      <c r="BR129" s="172">
        <f t="shared" si="128"/>
        <v>8.9</v>
      </c>
      <c r="BS129" s="176">
        <f>ROUND(IF('Indicator Data'!T129=0,0,IF(LOG('Indicator Data'!T129)&gt;BS$3,10,IF(LOG('Indicator Data'!T129)&lt;BS$4,0,10-(BS$3-LOG('Indicator Data'!T129))/(BS$3-BS$4)*10))),1)</f>
        <v>8.1999999999999993</v>
      </c>
      <c r="BT129" s="173">
        <f>IF('Indicator Data'!T129/HLOOKUP('Indicator Data'!$T$3,'Population Data'!$C$3:$M$194,ROW()-4,FALSE)&gt;1,1,'Indicator Data'!T129/HLOOKUP('Indicator Data'!$T$3,'Population Data'!$C$3:$M$194,ROW()-4,FALSE))</f>
        <v>0.76085193353782676</v>
      </c>
      <c r="BU129" s="176">
        <f t="shared" si="164"/>
        <v>7.6</v>
      </c>
      <c r="BV129" s="172">
        <f t="shared" si="129"/>
        <v>7.9</v>
      </c>
      <c r="BW129" s="176">
        <f>ROUND(IF('Indicator Data'!U129=0,0,IF(LOG('Indicator Data'!U129)&gt;BW$3,10,IF(LOG('Indicator Data'!U129)&lt;BW$4,0,10-(BW$3-LOG('Indicator Data'!U129))/(BW$3-BW$4)*10))),1)</f>
        <v>8.3000000000000007</v>
      </c>
      <c r="BX129" s="246">
        <f>IF(BW129="x","x",'Indicator Data'!U129/HLOOKUP('Indicator Data'!$U$3,'Population Data'!$C$3:$M$194,ROW()-4,FALSE))</f>
        <v>0.92239891500615534</v>
      </c>
      <c r="BY129" s="176">
        <f t="shared" si="165"/>
        <v>9.1999999999999993</v>
      </c>
      <c r="BZ129" s="172">
        <f t="shared" si="130"/>
        <v>8.8000000000000007</v>
      </c>
      <c r="CA129" s="174">
        <f t="shared" si="113"/>
        <v>8.6</v>
      </c>
      <c r="CB129" s="176">
        <f>IF('Indicator Data'!BN129="No data","x",ROUND(IF('Indicator Data'!BN129&gt;CB$3,0,IF('Indicator Data'!BN129&lt;CB$4,10,(CB$3-'Indicator Data'!BN129)/(CB$3-CB$4)*10)),1))</f>
        <v>3</v>
      </c>
      <c r="CC129" s="176">
        <f>IF('Indicator Data'!BO129="No data","x",ROUND(IF('Indicator Data'!BO129&gt;CC$3,0,IF('Indicator Data'!BO129&lt;CC$4,10,(CC$3-'Indicator Data'!BO129)/(CC$3-CC$4)*10)),1))</f>
        <v>3</v>
      </c>
      <c r="CD129" s="176" t="str">
        <f>IF('Indicator Data'!AA129="No data","x",ROUND(IF('Indicator Data'!AA129&gt;CD$3,0,IF('Indicator Data'!AA129&lt;CD$4,10,(CD$3-'Indicator Data'!AA129)/(CD$3-CD$4)*10)),1))</f>
        <v>x</v>
      </c>
      <c r="CE129" s="172">
        <f t="shared" si="166"/>
        <v>3</v>
      </c>
      <c r="CF129" s="176">
        <f>IF('Indicator Data'!V129="No data","x",ROUND(IF(LOG('Indicator Data'!V129)&gt;CF$3,10,IF(LOG('Indicator Data'!V129)&lt;CF$4,0,10-(CF$3-LOG('Indicator Data'!V129))/(CF$3-CF$4)*10)),1))</f>
        <v>5.9</v>
      </c>
      <c r="CG129" s="176">
        <f>IF('Indicator Data'!W129="No data","x",ROUND(IF('Indicator Data'!W129&gt;CG$3,10,IF('Indicator Data'!W129&lt;CG$4,0,10-(CG$3-'Indicator Data'!W129)/(CG$3-CG$4)*10)),1))</f>
        <v>3.8</v>
      </c>
      <c r="CH129" s="176">
        <f>IF('Indicator Data'!X129="No data","x",ROUND(IF('Indicator Data'!X129&gt;CH$3,10,IF('Indicator Data'!X129&lt;CH$4,0,10-(CH$3-'Indicator Data'!X129)/(CH$3-CH$4)*10)),1))</f>
        <v>6</v>
      </c>
      <c r="CI129" s="176">
        <f>IF('Indicator Data'!Y129="No data","x",ROUND(IF('Indicator Data'!Y129&gt;CI$3,10,IF('Indicator Data'!Y129&lt;CI$4,0,10-(CI$3-'Indicator Data'!Y129)/(CI$3-CI$4)*10)),1))</f>
        <v>7.3</v>
      </c>
      <c r="CJ129" s="172">
        <f t="shared" si="131"/>
        <v>5.8</v>
      </c>
      <c r="CK129" s="174">
        <f t="shared" si="132"/>
        <v>4.9000000000000004</v>
      </c>
      <c r="CL129" s="176">
        <f>IF('Indicator Data'!AD129="No data","x",ROUND(IF('Indicator Data'!AD129&gt;CL$3,10,IF('Indicator Data'!AD129&lt;CL$4,0,10-(CL$3-'Indicator Data'!AD129)/(CL$3-CL$4)*10)),1))</f>
        <v>0.6</v>
      </c>
      <c r="CM129" s="176">
        <f>IF('Indicator Data'!AE129="No data","x",ROUND(IF('Indicator Data'!AE129&gt;CM$3,10,IF('Indicator Data'!AE129&lt;CM$4,0,10-(CM$3-'Indicator Data'!AE129)/(CM$3-CM$4)*10)),1))</f>
        <v>3</v>
      </c>
      <c r="CN129" s="172">
        <f t="shared" si="133"/>
        <v>4.4000000000000004</v>
      </c>
      <c r="CO129" s="176">
        <f>IF('Indicator Data'!Z129="No data","x",ROUND(IF('Indicator Data'!Z129&gt;CO$3,10,IF('Indicator Data'!Z129&lt;CO$4,0,10-(CO$3-'Indicator Data'!Z129)/(CO$3-CO$4)*10)),1))</f>
        <v>2.2999999999999998</v>
      </c>
      <c r="CP129" s="172">
        <f t="shared" si="134"/>
        <v>2.8</v>
      </c>
      <c r="CQ129" s="246">
        <f>IF('Indicator Data'!AB129="No data","x",'Indicator Data'!AB129/HLOOKUP('Indicator Date'!$AB127,'Population Data'!$C$3:$M$194,ROW()-4,FALSE))</f>
        <v>2.8211606254813229E-5</v>
      </c>
      <c r="CR129" s="176">
        <f t="shared" si="167"/>
        <v>9.6999999999999993</v>
      </c>
      <c r="CS129" s="176">
        <f>IF('Indicator Data'!AC129="No data","x",ROUND(IF('Indicator Data'!AC129&gt;CS$3,0,IF('Indicator Data'!AC129&lt;CS$4,10,(CS$3-'Indicator Data'!AC129)/(CS$3-CS$4)*10)),1))</f>
        <v>2</v>
      </c>
      <c r="CT129" s="172">
        <f t="shared" si="135"/>
        <v>5.9</v>
      </c>
      <c r="CU129" s="174">
        <f t="shared" si="136"/>
        <v>4.4000000000000004</v>
      </c>
      <c r="CV129" s="175">
        <f t="shared" si="168"/>
        <v>6.4</v>
      </c>
      <c r="CW129" s="177">
        <f t="shared" si="169"/>
        <v>5.9</v>
      </c>
      <c r="CX129" s="175">
        <f>ROUND(IF('Indicator Data'!AF129=0,0,IF('Indicator Data'!AF129&gt;CX$3,10,IF('Indicator Data'!AF129&lt;CX$4,0,10-(CX$3-'Indicator Data'!AF129)/(CX$3-CX$4)*10))),1)</f>
        <v>0.3</v>
      </c>
      <c r="CY129" s="175">
        <f>(ROUND(IF('Indicator Data'!AG129=0,0,IF(LOG('Indicator Data'!AG129)&gt;CY$3,10,IF(LOG('Indicator Data'!AG129)&lt;CY$4,0,10-(CY$3-LOG('Indicator Data'!AG129))/(CY$3-CY$4)*10))),1))</f>
        <v>0</v>
      </c>
      <c r="CZ129" s="177">
        <f t="shared" si="137"/>
        <v>0.2</v>
      </c>
      <c r="DA129" s="11"/>
      <c r="DB129" s="22"/>
    </row>
    <row r="130" spans="1:106">
      <c r="A130" s="179" t="str">
        <f>'Indicator Data'!A130</f>
        <v>Niger</v>
      </c>
      <c r="B130" s="180" t="str">
        <f>'Indicator Data'!B130</f>
        <v>NER</v>
      </c>
      <c r="C130" s="178">
        <f>ROUND(IF('Indicator Data'!C130=0,0.1,IF(LOG('Indicator Data'!C130)&gt;C$3,10,IF(LOG('Indicator Data'!C130)&lt;C$4,0,10-(C$3-LOG('Indicator Data'!C130))/(C$3-C$4)*10))),1)</f>
        <v>0.1</v>
      </c>
      <c r="D130" s="171">
        <f>ROUND(IF('Indicator Data'!D130=0,0.1,IF(LOG('Indicator Data'!D130)&gt;D$3,10,IF(LOG('Indicator Data'!D130)&lt;D$4,0,10-(D$3-LOG('Indicator Data'!D130))/(D$3-D$4)*10))),1)</f>
        <v>0.1</v>
      </c>
      <c r="E130" s="172">
        <f t="shared" si="138"/>
        <v>0.1</v>
      </c>
      <c r="F130" s="172">
        <f>(ROUND(IF('Indicator Data'!E130=0,0,IF(LOG('Indicator Data'!E130)&gt;F$3,10,IF(LOG('Indicator Data'!E130)&lt;F$4,0,10-(F$3-LOG('Indicator Data'!E130))/(F$3-F$4)*10))),1))</f>
        <v>6.9</v>
      </c>
      <c r="G130" s="172">
        <f>ROUND(IF('Indicator Data'!F130=0,0,IF(LOG('Indicator Data'!F130)&gt;G$3,10,IF(LOG('Indicator Data'!F130)&lt;G$4,0,10-(G$3-LOG('Indicator Data'!F130))/(G$3-G$4)*10))),1)</f>
        <v>0</v>
      </c>
      <c r="H130" s="171">
        <f>ROUND(IF('Indicator Data'!G130=0,0,IF(LOG('Indicator Data'!G130)&gt;H$3,10,IF(LOG('Indicator Data'!G130)&lt;H$4,0,10-(H$3-LOG('Indicator Data'!G130))/(H$3-H$4)*10))),1)</f>
        <v>0</v>
      </c>
      <c r="I130" s="171">
        <f>ROUND(IF('Indicator Data'!H130=0,0,IF(LOG('Indicator Data'!H130)&gt;I$3,10,IF(LOG('Indicator Data'!H130)&lt;I$4,0,10-(I$3-LOG('Indicator Data'!H130))/(I$3-I$4)*10))),1)</f>
        <v>0</v>
      </c>
      <c r="J130" s="171">
        <f t="shared" si="139"/>
        <v>0</v>
      </c>
      <c r="K130" s="171">
        <f>ROUND(IF('Indicator Data'!I130=0,0,IF(LOG('Indicator Data'!I130)&gt;K$3,10,IF(LOG('Indicator Data'!I130)&lt;K$4,0,10-(K$3-LOG('Indicator Data'!I130))/(K$3-K$4)*10))),1)</f>
        <v>0</v>
      </c>
      <c r="L130" s="172">
        <f>ROUND(IF('Indicator Data'!J130=0,0,IF(LOG('Indicator Data'!J130)&gt;L$3,10,IF(LOG('Indicator Data'!J130)&lt;L$4,0,10-(L$3-LOG('Indicator Data'!J130))/(L$3-L$4)*10))),1)</f>
        <v>10</v>
      </c>
      <c r="M130" s="173">
        <f>'Indicator Data'!C130/HLOOKUP('Indicator Data'!$C$3,'Population Data'!$C$3:$M$194,ROW()-4,FALSE)</f>
        <v>0</v>
      </c>
      <c r="N130" s="173">
        <f>'Indicator Data'!D130/HLOOKUP('Indicator Data'!$D$3,'Population Data'!$C$3:$M$194,ROW()-4,FALSE)</f>
        <v>0</v>
      </c>
      <c r="O130" s="245">
        <f>'Indicator Data'!E130/HLOOKUP('Indicator Data'!$E$3,'Population Data'!$C$3:$M$194,ROW()-4,FALSE)</f>
        <v>5.0130874983692749E-3</v>
      </c>
      <c r="P130" s="173">
        <f>'Indicator Data'!F130/HLOOKUP('Indicator Data'!$F$3,'Population Data'!$C$3:$M$194,ROW()-4,FALSE)</f>
        <v>0</v>
      </c>
      <c r="Q130" s="173">
        <f>'Indicator Data'!G130/HLOOKUP('Indicator Data'!$G$3,'Population Data'!$C$3:$M$194,ROW()-4,FALSE)</f>
        <v>0</v>
      </c>
      <c r="R130" s="173">
        <f>'Indicator Data'!H130/HLOOKUP('Indicator Data'!$H$3,'Population Data'!$C$3:$M$194,ROW()-4,FALSE)</f>
        <v>0</v>
      </c>
      <c r="S130" s="173">
        <f>'Indicator Data'!I130/HLOOKUP('Indicator Data'!$I$3,'Population Data'!$C$3:$M$194,ROW()-4,FALSE)</f>
        <v>0</v>
      </c>
      <c r="T130" s="173">
        <f>'Indicator Data'!J130/HLOOKUP('Indicator Date'!$J128,'Population Data'!$C$3:$M$194,ROW()-4,FALSE)</f>
        <v>3.1306769948991064E-2</v>
      </c>
      <c r="U130" s="171">
        <f t="shared" si="140"/>
        <v>0</v>
      </c>
      <c r="V130" s="171">
        <f t="shared" si="141"/>
        <v>0</v>
      </c>
      <c r="W130" s="172">
        <f t="shared" si="142"/>
        <v>0</v>
      </c>
      <c r="X130" s="172">
        <f t="shared" si="118"/>
        <v>6.3</v>
      </c>
      <c r="Y130" s="172">
        <f t="shared" si="119"/>
        <v>0</v>
      </c>
      <c r="Z130" s="171">
        <f t="shared" si="143"/>
        <v>0</v>
      </c>
      <c r="AA130" s="171">
        <f t="shared" si="143"/>
        <v>0</v>
      </c>
      <c r="AB130" s="171">
        <f t="shared" si="144"/>
        <v>0</v>
      </c>
      <c r="AC130" s="172">
        <f t="shared" si="120"/>
        <v>0</v>
      </c>
      <c r="AD130" s="172">
        <f t="shared" si="121"/>
        <v>10</v>
      </c>
      <c r="AE130" s="171">
        <f>ROUND(IF('Indicator Data'!K130=0,0,IF('Indicator Data'!K130&gt;AE$3,10,IF('Indicator Data'!K130&lt;AE$4,0,10-(AE$3-'Indicator Data'!K130)/(AE$3-AE$4)*10))),1)</f>
        <v>9.5</v>
      </c>
      <c r="AF130" s="174">
        <f t="shared" si="145"/>
        <v>0.1</v>
      </c>
      <c r="AG130" s="174">
        <f t="shared" si="146"/>
        <v>0.1</v>
      </c>
      <c r="AH130" s="172">
        <f t="shared" si="147"/>
        <v>0</v>
      </c>
      <c r="AI130" s="172">
        <f t="shared" si="148"/>
        <v>0</v>
      </c>
      <c r="AJ130" s="174">
        <f t="shared" si="149"/>
        <v>0</v>
      </c>
      <c r="AK130" s="172">
        <f t="shared" si="150"/>
        <v>10</v>
      </c>
      <c r="AL130" s="175">
        <f t="shared" si="151"/>
        <v>0.1</v>
      </c>
      <c r="AM130" s="175">
        <f t="shared" si="152"/>
        <v>6.6</v>
      </c>
      <c r="AN130" s="175">
        <f t="shared" si="153"/>
        <v>0</v>
      </c>
      <c r="AO130" s="175">
        <f t="shared" si="154"/>
        <v>0</v>
      </c>
      <c r="AP130" s="175">
        <f t="shared" si="155"/>
        <v>0</v>
      </c>
      <c r="AQ130" s="174">
        <f t="shared" si="156"/>
        <v>9.8000000000000007</v>
      </c>
      <c r="AR130" s="174">
        <f>IF('Indicator Data'!L130="No data","x",IF('Indicator Data'!BW130&lt;1000,"x",ROUND((IF('Indicator Data'!L130&gt;AR$3,10,IF('Indicator Data'!L130&lt;AR$4,0,10-(AR$3-'Indicator Data'!L130)/(AR$3-AR$4)*10))),1)))</f>
        <v>4.2</v>
      </c>
      <c r="AS130" s="175">
        <f t="shared" si="157"/>
        <v>7</v>
      </c>
      <c r="AT130" s="176">
        <f>IF('Indicator Data'!M130="No data","x",ROUND(IF('Indicator Data'!M130=0,0,IF(LOG('Indicator Data'!M130)&gt;AT$3,10,IF(LOG('Indicator Data'!M130)&lt;AT$4,0,10-(AT$3-LOG('Indicator Data'!M130))/(AT$3-AT$4)*10))),1))</f>
        <v>9</v>
      </c>
      <c r="AU130" s="246">
        <f>IF(AT130="x","x",'Indicator Data'!M130/HLOOKUP('Indicator Data'!$M$3,'Population Data'!$C$3:$M$194,ROW()-4,FALSE))</f>
        <v>0.7076815685783463</v>
      </c>
      <c r="AV130" s="176">
        <f t="shared" si="158"/>
        <v>7.9</v>
      </c>
      <c r="AW130" s="172">
        <f t="shared" si="122"/>
        <v>8.5</v>
      </c>
      <c r="AX130" s="176">
        <f>IF('Indicator Data'!N130="No data","x",ROUND(IF('Indicator Data'!N130=0,0,IF(LOG('Indicator Data'!N130)&gt;AX$3,10,IF(LOG('Indicator Data'!N130)&lt;AX$4,0,10-(AX$3-LOG('Indicator Data'!N130))/(AX$3-AX$4)*10))),1))</f>
        <v>0</v>
      </c>
      <c r="AY130" s="246">
        <f>IF(AX130="x","x",'Indicator Data'!N130/HLOOKUP('Indicator Data'!$N$3,'Population Data'!$C$3:$M$194,ROW()-4,FALSE))</f>
        <v>0</v>
      </c>
      <c r="AZ130" s="176">
        <f t="shared" si="159"/>
        <v>0</v>
      </c>
      <c r="BA130" s="172">
        <f t="shared" si="123"/>
        <v>0</v>
      </c>
      <c r="BB130" s="176">
        <f>IF('Indicator Data'!O130="No data","x",ROUND(IF('Indicator Data'!O130=0,0,IF(LOG('Indicator Data'!O130)&gt;BB$3,10,IF(LOG('Indicator Data'!O130)&lt;BB$4,0,10-(BB$3-LOG('Indicator Data'!O130))/(BB$3-BB$4)*10))),1))</f>
        <v>7</v>
      </c>
      <c r="BC130" s="246">
        <f>IF(BB130="x","x",'Indicator Data'!O130/HLOOKUP('Indicator Data'!$O$3,'Population Data'!$C$3:$M$194,ROW()-4,FALSE))</f>
        <v>5.93313360521764E-3</v>
      </c>
      <c r="BD130" s="176">
        <f t="shared" si="160"/>
        <v>0.6</v>
      </c>
      <c r="BE130" s="172">
        <f t="shared" si="124"/>
        <v>4.5</v>
      </c>
      <c r="BF130" s="176">
        <f>IF('Indicator Data'!P130="No data","x",ROUND(IF('Indicator Data'!P130=0,0,IF(LOG('Indicator Data'!P130)&gt;BF$3,10,IF(LOG('Indicator Data'!P130)&lt;BF$4,0,10-(BF$3-LOG('Indicator Data'!P130))/(BF$3-BF$4)*10))),1))</f>
        <v>0</v>
      </c>
      <c r="BG130" s="246">
        <f>IF(BF130="x","x",'Indicator Data'!P130/HLOOKUP('Indicator Data'!$P$3,'Population Data'!$C$3:$M$194,ROW()-4,FALSE))</f>
        <v>0</v>
      </c>
      <c r="BH130" s="176">
        <f t="shared" si="125"/>
        <v>0</v>
      </c>
      <c r="BI130" s="172">
        <f t="shared" si="126"/>
        <v>0</v>
      </c>
      <c r="BJ130" s="174">
        <f t="shared" si="127"/>
        <v>4.3</v>
      </c>
      <c r="BK130" s="176">
        <f>ROUND(IF('Indicator Data'!Q130=0,0,IF(LOG('Indicator Data'!Q130)&gt;BK$3,10,IF(LOG('Indicator Data'!Q130)&lt;BK$4,0,10-(BK$3-LOG('Indicator Data'!Q130))/(BK$3-BK$4)*10))),1)</f>
        <v>9.1999999999999993</v>
      </c>
      <c r="BL130" s="224">
        <f>IF(BK130="x","x",'Indicator Data'!Q130/HLOOKUP('Indicator Data'!$Q$3,'Population Data'!$C$3:$M$194,ROW()-4,FALSE))</f>
        <v>1</v>
      </c>
      <c r="BM130" s="176">
        <f t="shared" si="161"/>
        <v>10</v>
      </c>
      <c r="BN130" s="172">
        <f t="shared" si="162"/>
        <v>9.6999999999999993</v>
      </c>
      <c r="BO130" s="176">
        <f>ROUND(IF('Indicator Data'!S130=0,0,IF(LOG('Indicator Data'!S130)&gt;BO$3,10,IF(LOG('Indicator Data'!S130)&lt;BO$4,0,10-(BO$3-LOG('Indicator Data'!S130))/(BO$3-BO$4)*10))),1)</f>
        <v>7.5</v>
      </c>
      <c r="BP130" s="246">
        <f>IF(BO130="x","x",'Indicator Data'!S130/HLOOKUP('Indicator Data'!$S$3,'Population Data'!$C$3:$M$194,ROW()-4,FALSE))</f>
        <v>6.1815843544163009E-2</v>
      </c>
      <c r="BQ130" s="176">
        <f t="shared" si="163"/>
        <v>0.7</v>
      </c>
      <c r="BR130" s="172">
        <f t="shared" si="128"/>
        <v>5</v>
      </c>
      <c r="BS130" s="176">
        <f>ROUND(IF('Indicator Data'!T130=0,0,IF(LOG('Indicator Data'!T130)&gt;BS$3,10,IF(LOG('Indicator Data'!T130)&lt;BS$4,0,10-(BS$3-LOG('Indicator Data'!T130))/(BS$3-BS$4)*10))),1)</f>
        <v>9.1999999999999993</v>
      </c>
      <c r="BT130" s="173">
        <f>IF('Indicator Data'!T130/HLOOKUP('Indicator Data'!$T$3,'Population Data'!$C$3:$M$194,ROW()-4,FALSE)&gt;1,1,'Indicator Data'!T130/HLOOKUP('Indicator Data'!$T$3,'Population Data'!$C$3:$M$194,ROW()-4,FALSE))</f>
        <v>0.9908872036843267</v>
      </c>
      <c r="BU130" s="176">
        <f t="shared" si="164"/>
        <v>9.9</v>
      </c>
      <c r="BV130" s="172">
        <f t="shared" si="129"/>
        <v>9.6</v>
      </c>
      <c r="BW130" s="176">
        <f>ROUND(IF('Indicator Data'!U130=0,0,IF(LOG('Indicator Data'!U130)&gt;BW$3,10,IF(LOG('Indicator Data'!U130)&lt;BW$4,0,10-(BW$3-LOG('Indicator Data'!U130))/(BW$3-BW$4)*10))),1)</f>
        <v>9.1</v>
      </c>
      <c r="BX130" s="246">
        <f>IF(BW130="x","x",'Indicator Data'!U130/HLOOKUP('Indicator Data'!$U$3,'Population Data'!$C$3:$M$194,ROW()-4,FALSE))</f>
        <v>0.81937515289154295</v>
      </c>
      <c r="BY130" s="176">
        <f t="shared" si="165"/>
        <v>8.1999999999999993</v>
      </c>
      <c r="BZ130" s="172">
        <f t="shared" si="130"/>
        <v>8.6999999999999993</v>
      </c>
      <c r="CA130" s="174">
        <f t="shared" si="113"/>
        <v>8.6999999999999993</v>
      </c>
      <c r="CB130" s="176">
        <f>IF('Indicator Data'!BN130="No data","x",ROUND(IF('Indicator Data'!BN130&gt;CB$3,0,IF('Indicator Data'!BN130&lt;CB$4,10,(CB$3-'Indicator Data'!BN130)/(CB$3-CB$4)*10)),1))</f>
        <v>9.3000000000000007</v>
      </c>
      <c r="CC130" s="176">
        <f>IF('Indicator Data'!BO130="No data","x",ROUND(IF('Indicator Data'!BO130&gt;CC$3,0,IF('Indicator Data'!BO130&lt;CC$4,10,(CC$3-'Indicator Data'!BO130)/(CC$3-CC$4)*10)),1))</f>
        <v>8.5</v>
      </c>
      <c r="CD130" s="176">
        <f>IF('Indicator Data'!AA130="No data","x",ROUND(IF('Indicator Data'!AA130&gt;CD$3,0,IF('Indicator Data'!AA130&lt;CD$4,10,(CD$3-'Indicator Data'!AA130)/(CD$3-CD$4)*10)),1))</f>
        <v>7.5</v>
      </c>
      <c r="CE130" s="172">
        <f t="shared" si="166"/>
        <v>8.4</v>
      </c>
      <c r="CF130" s="176">
        <f>IF('Indicator Data'!V130="No data","x",ROUND(IF(LOG('Indicator Data'!V130)&gt;CF$3,10,IF(LOG('Indicator Data'!V130)&lt;CF$4,0,10-(CF$3-LOG('Indicator Data'!V130))/(CF$3-CF$4)*10)),1))</f>
        <v>4.3</v>
      </c>
      <c r="CG130" s="176">
        <f>IF('Indicator Data'!W130="No data","x",ROUND(IF('Indicator Data'!W130&gt;CG$3,10,IF('Indicator Data'!W130&lt;CG$4,0,10-(CG$3-'Indicator Data'!W130)/(CG$3-CG$4)*10)),1))</f>
        <v>9.3000000000000007</v>
      </c>
      <c r="CH130" s="176">
        <f>IF('Indicator Data'!X130="No data","x",ROUND(IF('Indicator Data'!X130&gt;CH$3,10,IF('Indicator Data'!X130&lt;CH$4,0,10-(CH$3-'Indicator Data'!X130)/(CH$3-CH$4)*10)),1))</f>
        <v>1.7</v>
      </c>
      <c r="CI130" s="176">
        <f>IF('Indicator Data'!Y130="No data","x",ROUND(IF('Indicator Data'!Y130&gt;CI$3,10,IF('Indicator Data'!Y130&lt;CI$4,0,10-(CI$3-'Indicator Data'!Y130)/(CI$3-CI$4)*10)),1))</f>
        <v>9.8000000000000007</v>
      </c>
      <c r="CJ130" s="172">
        <f t="shared" si="131"/>
        <v>6.3</v>
      </c>
      <c r="CK130" s="174">
        <f t="shared" si="132"/>
        <v>7</v>
      </c>
      <c r="CL130" s="176">
        <f>IF('Indicator Data'!AD130="No data","x",ROUND(IF('Indicator Data'!AD130&gt;CL$3,10,IF('Indicator Data'!AD130&lt;CL$4,0,10-(CL$3-'Indicator Data'!AD130)/(CL$3-CL$4)*10)),1))</f>
        <v>7.8</v>
      </c>
      <c r="CM130" s="176">
        <f>IF('Indicator Data'!AE130="No data","x",ROUND(IF('Indicator Data'!AE130&gt;CM$3,10,IF('Indicator Data'!AE130&lt;CM$4,0,10-(CM$3-'Indicator Data'!AE130)/(CM$3-CM$4)*10)),1))</f>
        <v>8.5</v>
      </c>
      <c r="CN130" s="172">
        <f t="shared" si="133"/>
        <v>6.9</v>
      </c>
      <c r="CO130" s="176">
        <f>IF('Indicator Data'!Z130="No data","x",ROUND(IF('Indicator Data'!Z130&gt;CO$3,10,IF('Indicator Data'!Z130&lt;CO$4,0,10-(CO$3-'Indicator Data'!Z130)/(CO$3-CO$4)*10)),1))</f>
        <v>10</v>
      </c>
      <c r="CP130" s="172">
        <f t="shared" si="134"/>
        <v>8.8000000000000007</v>
      </c>
      <c r="CQ130" s="246" t="str">
        <f>IF('Indicator Data'!AB130="No data","x",'Indicator Data'!AB130/HLOOKUP('Indicator Date'!$AB128,'Population Data'!$C$3:$M$194,ROW()-4,FALSE))</f>
        <v>x</v>
      </c>
      <c r="CR130" s="176" t="str">
        <f t="shared" si="167"/>
        <v>x</v>
      </c>
      <c r="CS130" s="176">
        <f>IF('Indicator Data'!AC130="No data","x",ROUND(IF('Indicator Data'!AC130&gt;CS$3,0,IF('Indicator Data'!AC130&lt;CS$4,10,(CS$3-'Indicator Data'!AC130)/(CS$3-CS$4)*10)),1))</f>
        <v>8</v>
      </c>
      <c r="CT130" s="172">
        <f t="shared" si="135"/>
        <v>8</v>
      </c>
      <c r="CU130" s="174">
        <f t="shared" si="136"/>
        <v>7.9</v>
      </c>
      <c r="CV130" s="175">
        <f t="shared" si="168"/>
        <v>7.3</v>
      </c>
      <c r="CW130" s="177">
        <f t="shared" si="169"/>
        <v>3.8</v>
      </c>
      <c r="CX130" s="175">
        <f>ROUND(IF('Indicator Data'!AF130=0,0,IF('Indicator Data'!AF130&gt;CX$3,10,IF('Indicator Data'!AF130&lt;CX$4,0,10-(CX$3-'Indicator Data'!AF130)/(CX$3-CX$4)*10))),1)</f>
        <v>9.8000000000000007</v>
      </c>
      <c r="CY130" s="175">
        <f>(ROUND(IF('Indicator Data'!AG130=0,0,IF(LOG('Indicator Data'!AG130)&gt;CY$3,10,IF(LOG('Indicator Data'!AG130)&lt;CY$4,0,10-(CY$3-LOG('Indicator Data'!AG130))/(CY$3-CY$4)*10))),1))</f>
        <v>7.8</v>
      </c>
      <c r="CZ130" s="177">
        <f t="shared" si="137"/>
        <v>9</v>
      </c>
      <c r="DA130" s="11"/>
      <c r="DB130" s="22"/>
    </row>
    <row r="131" spans="1:106">
      <c r="A131" s="179" t="str">
        <f>'Indicator Data'!A131</f>
        <v>Nigeria</v>
      </c>
      <c r="B131" s="180" t="str">
        <f>'Indicator Data'!B131</f>
        <v>NGA</v>
      </c>
      <c r="C131" s="178">
        <f>ROUND(IF('Indicator Data'!C131=0,0.1,IF(LOG('Indicator Data'!C131)&gt;C$3,10,IF(LOG('Indicator Data'!C131)&lt;C$4,0,10-(C$3-LOG('Indicator Data'!C131))/(C$3-C$4)*10))),1)</f>
        <v>0.1</v>
      </c>
      <c r="D131" s="171">
        <f>ROUND(IF('Indicator Data'!D131=0,0.1,IF(LOG('Indicator Data'!D131)&gt;D$3,10,IF(LOG('Indicator Data'!D131)&lt;D$4,0,10-(D$3-LOG('Indicator Data'!D131))/(D$3-D$4)*10))),1)</f>
        <v>0.1</v>
      </c>
      <c r="E131" s="172">
        <f t="shared" si="138"/>
        <v>0.1</v>
      </c>
      <c r="F131" s="172">
        <f>(ROUND(IF('Indicator Data'!E131=0,0,IF(LOG('Indicator Data'!E131)&gt;F$3,10,IF(LOG('Indicator Data'!E131)&lt;F$4,0,10-(F$3-LOG('Indicator Data'!E131))/(F$3-F$4)*10))),1))</f>
        <v>9.1999999999999993</v>
      </c>
      <c r="G131" s="172">
        <f>ROUND(IF('Indicator Data'!F131=0,0,IF(LOG('Indicator Data'!F131)&gt;G$3,10,IF(LOG('Indicator Data'!F131)&lt;G$4,0,10-(G$3-LOG('Indicator Data'!F131))/(G$3-G$4)*10))),1)</f>
        <v>0</v>
      </c>
      <c r="H131" s="171">
        <f>ROUND(IF('Indicator Data'!G131=0,0,IF(LOG('Indicator Data'!G131)&gt;H$3,10,IF(LOG('Indicator Data'!G131)&lt;H$4,0,10-(H$3-LOG('Indicator Data'!G131))/(H$3-H$4)*10))),1)</f>
        <v>0</v>
      </c>
      <c r="I131" s="171">
        <f>ROUND(IF('Indicator Data'!H131=0,0,IF(LOG('Indicator Data'!H131)&gt;I$3,10,IF(LOG('Indicator Data'!H131)&lt;I$4,0,10-(I$3-LOG('Indicator Data'!H131))/(I$3-I$4)*10))),1)</f>
        <v>0</v>
      </c>
      <c r="J131" s="171">
        <f t="shared" si="139"/>
        <v>0</v>
      </c>
      <c r="K131" s="171">
        <f>ROUND(IF('Indicator Data'!I131=0,0,IF(LOG('Indicator Data'!I131)&gt;K$3,10,IF(LOG('Indicator Data'!I131)&lt;K$4,0,10-(K$3-LOG('Indicator Data'!I131))/(K$3-K$4)*10))),1)</f>
        <v>8.1999999999999993</v>
      </c>
      <c r="L131" s="172">
        <f>ROUND(IF('Indicator Data'!J131=0,0,IF(LOG('Indicator Data'!J131)&gt;L$3,10,IF(LOG('Indicator Data'!J131)&lt;L$4,0,10-(L$3-LOG('Indicator Data'!J131))/(L$3-L$4)*10))),1)</f>
        <v>10</v>
      </c>
      <c r="M131" s="173">
        <f>'Indicator Data'!C131/HLOOKUP('Indicator Data'!$C$3,'Population Data'!$C$3:$M$194,ROW()-4,FALSE)</f>
        <v>0</v>
      </c>
      <c r="N131" s="173">
        <f>'Indicator Data'!D131/HLOOKUP('Indicator Data'!$D$3,'Population Data'!$C$3:$M$194,ROW()-4,FALSE)</f>
        <v>0</v>
      </c>
      <c r="O131" s="245">
        <f>'Indicator Data'!E131/HLOOKUP('Indicator Data'!$E$3,'Population Data'!$C$3:$M$194,ROW()-4,FALSE)</f>
        <v>6.6889441222381888E-3</v>
      </c>
      <c r="P131" s="173">
        <f>'Indicator Data'!F131/HLOOKUP('Indicator Data'!$F$3,'Population Data'!$C$3:$M$194,ROW()-4,FALSE)</f>
        <v>0</v>
      </c>
      <c r="Q131" s="173">
        <f>'Indicator Data'!G131/HLOOKUP('Indicator Data'!$G$3,'Population Data'!$C$3:$M$194,ROW()-4,FALSE)</f>
        <v>0</v>
      </c>
      <c r="R131" s="173">
        <f>'Indicator Data'!H131/HLOOKUP('Indicator Data'!$H$3,'Population Data'!$C$3:$M$194,ROW()-4,FALSE)</f>
        <v>0</v>
      </c>
      <c r="S131" s="173">
        <f>'Indicator Data'!I131/HLOOKUP('Indicator Data'!$I$3,'Population Data'!$C$3:$M$194,ROW()-4,FALSE)</f>
        <v>3.0915272030730559E-4</v>
      </c>
      <c r="T131" s="173">
        <f>'Indicator Data'!J131/HLOOKUP('Indicator Date'!$J129,'Population Data'!$C$3:$M$194,ROW()-4,FALSE)</f>
        <v>2.3827453303670197E-3</v>
      </c>
      <c r="U131" s="171">
        <f t="shared" si="140"/>
        <v>0</v>
      </c>
      <c r="V131" s="171">
        <f t="shared" si="141"/>
        <v>0</v>
      </c>
      <c r="W131" s="172">
        <f t="shared" si="142"/>
        <v>0</v>
      </c>
      <c r="X131" s="172">
        <f t="shared" si="118"/>
        <v>6.8</v>
      </c>
      <c r="Y131" s="172">
        <f t="shared" si="119"/>
        <v>0</v>
      </c>
      <c r="Z131" s="171">
        <f t="shared" si="143"/>
        <v>0</v>
      </c>
      <c r="AA131" s="171">
        <f t="shared" si="143"/>
        <v>0</v>
      </c>
      <c r="AB131" s="171">
        <f t="shared" si="144"/>
        <v>0</v>
      </c>
      <c r="AC131" s="172">
        <f t="shared" si="120"/>
        <v>3.8</v>
      </c>
      <c r="AD131" s="172">
        <f t="shared" si="121"/>
        <v>0.8</v>
      </c>
      <c r="AE131" s="171">
        <f>ROUND(IF('Indicator Data'!K131=0,0,IF('Indicator Data'!K131&gt;AE$3,10,IF('Indicator Data'!K131&lt;AE$4,0,10-(AE$3-'Indicator Data'!K131)/(AE$3-AE$4)*10))),1)</f>
        <v>1</v>
      </c>
      <c r="AF131" s="174">
        <f t="shared" si="145"/>
        <v>0.1</v>
      </c>
      <c r="AG131" s="174">
        <f t="shared" si="146"/>
        <v>0.1</v>
      </c>
      <c r="AH131" s="172">
        <f t="shared" si="147"/>
        <v>0</v>
      </c>
      <c r="AI131" s="172">
        <f t="shared" si="148"/>
        <v>0</v>
      </c>
      <c r="AJ131" s="174">
        <f t="shared" si="149"/>
        <v>0</v>
      </c>
      <c r="AK131" s="172">
        <f t="shared" si="150"/>
        <v>7.7</v>
      </c>
      <c r="AL131" s="175">
        <f t="shared" si="151"/>
        <v>0.1</v>
      </c>
      <c r="AM131" s="175">
        <f t="shared" si="152"/>
        <v>8.1999999999999993</v>
      </c>
      <c r="AN131" s="175">
        <f t="shared" si="153"/>
        <v>0</v>
      </c>
      <c r="AO131" s="175">
        <f t="shared" si="154"/>
        <v>0</v>
      </c>
      <c r="AP131" s="175">
        <f t="shared" si="155"/>
        <v>6.5</v>
      </c>
      <c r="AQ131" s="174">
        <f t="shared" si="156"/>
        <v>4.4000000000000004</v>
      </c>
      <c r="AR131" s="174">
        <f>IF('Indicator Data'!L131="No data","x",IF('Indicator Data'!BW131&lt;1000,"x",ROUND((IF('Indicator Data'!L131&gt;AR$3,10,IF('Indicator Data'!L131&lt;AR$4,0,10-(AR$3-'Indicator Data'!L131)/(AR$3-AR$4)*10))),1)))</f>
        <v>1.7</v>
      </c>
      <c r="AS131" s="175">
        <f t="shared" si="157"/>
        <v>3.1</v>
      </c>
      <c r="AT131" s="176">
        <f>IF('Indicator Data'!M131="No data","x",ROUND(IF('Indicator Data'!M131=0,0,IF(LOG('Indicator Data'!M131)&gt;AT$3,10,IF(LOG('Indicator Data'!M131)&lt;AT$4,0,10-(AT$3-LOG('Indicator Data'!M131))/(AT$3-AT$4)*10))),1))</f>
        <v>10</v>
      </c>
      <c r="AU131" s="246">
        <f>IF(AT131="x","x",'Indicator Data'!M131/HLOOKUP('Indicator Data'!$M$3,'Population Data'!$C$3:$M$194,ROW()-4,FALSE))</f>
        <v>0.4099782809432736</v>
      </c>
      <c r="AV131" s="176">
        <f t="shared" si="158"/>
        <v>4.5999999999999996</v>
      </c>
      <c r="AW131" s="172">
        <f t="shared" si="122"/>
        <v>8.4</v>
      </c>
      <c r="AX131" s="176">
        <f>IF('Indicator Data'!N131="No data","x",ROUND(IF('Indicator Data'!N131=0,0,IF(LOG('Indicator Data'!N131)&gt;AX$3,10,IF(LOG('Indicator Data'!N131)&lt;AX$4,0,10-(AX$3-LOG('Indicator Data'!N131))/(AX$3-AX$4)*10))),1))</f>
        <v>9.6</v>
      </c>
      <c r="AY131" s="246">
        <f>IF(AX131="x","x",'Indicator Data'!N131/HLOOKUP('Indicator Data'!$N$3,'Population Data'!$C$3:$M$194,ROW()-4,FALSE))</f>
        <v>2.5211962055771864E-2</v>
      </c>
      <c r="AZ131" s="176">
        <f t="shared" si="159"/>
        <v>5</v>
      </c>
      <c r="BA131" s="172">
        <f t="shared" si="123"/>
        <v>8.1</v>
      </c>
      <c r="BB131" s="176">
        <f>IF('Indicator Data'!O131="No data","x",ROUND(IF('Indicator Data'!O131=0,0,IF(LOG('Indicator Data'!O131)&gt;BB$3,10,IF(LOG('Indicator Data'!O131)&lt;BB$4,0,10-(BB$3-LOG('Indicator Data'!O131))/(BB$3-BB$4)*10))),1))</f>
        <v>10</v>
      </c>
      <c r="BC131" s="246">
        <f>IF(BB131="x","x",'Indicator Data'!O131/HLOOKUP('Indicator Data'!$O$3,'Population Data'!$C$3:$M$194,ROW()-4,FALSE))</f>
        <v>0.31669038576222897</v>
      </c>
      <c r="BD131" s="176">
        <f t="shared" si="160"/>
        <v>10</v>
      </c>
      <c r="BE131" s="172">
        <f t="shared" si="124"/>
        <v>10</v>
      </c>
      <c r="BF131" s="176">
        <f>IF('Indicator Data'!P131="No data","x",ROUND(IF('Indicator Data'!P131=0,0,IF(LOG('Indicator Data'!P131)&gt;BF$3,10,IF(LOG('Indicator Data'!P131)&lt;BF$4,0,10-(BF$3-LOG('Indicator Data'!P131))/(BF$3-BF$4)*10))),1))</f>
        <v>9.4</v>
      </c>
      <c r="BG131" s="246">
        <f>IF(BF131="x","x",'Indicator Data'!P131/HLOOKUP('Indicator Data'!$P$3,'Population Data'!$C$3:$M$194,ROW()-4,FALSE))</f>
        <v>1.8893637847719361E-2</v>
      </c>
      <c r="BH131" s="176">
        <f t="shared" si="125"/>
        <v>6.6</v>
      </c>
      <c r="BI131" s="172">
        <f t="shared" si="126"/>
        <v>8.3000000000000007</v>
      </c>
      <c r="BJ131" s="174">
        <f t="shared" si="127"/>
        <v>8.9</v>
      </c>
      <c r="BK131" s="176">
        <f>ROUND(IF('Indicator Data'!Q131=0,0,IF(LOG('Indicator Data'!Q131)&gt;BK$3,10,IF(LOG('Indicator Data'!Q131)&lt;BK$4,0,10-(BK$3-LOG('Indicator Data'!Q131))/(BK$3-BK$4)*10))),1)</f>
        <v>10</v>
      </c>
      <c r="BL131" s="224">
        <f>IF(BK131="x","x",'Indicator Data'!Q131/HLOOKUP('Indicator Data'!$Q$3,'Population Data'!$C$3:$M$194,ROW()-4,FALSE))</f>
        <v>1.0000000305473806</v>
      </c>
      <c r="BM131" s="176">
        <f t="shared" si="161"/>
        <v>10</v>
      </c>
      <c r="BN131" s="172">
        <f t="shared" si="162"/>
        <v>10</v>
      </c>
      <c r="BO131" s="176">
        <f>ROUND(IF('Indicator Data'!S131=0,0,IF(LOG('Indicator Data'!S131)&gt;BO$3,10,IF(LOG('Indicator Data'!S131)&lt;BO$4,0,10-(BO$3-LOG('Indicator Data'!S131))/(BO$3-BO$4)*10))),1)</f>
        <v>10</v>
      </c>
      <c r="BP131" s="246">
        <f>IF(BO131="x","x",'Indicator Data'!S131/HLOOKUP('Indicator Data'!$S$3,'Population Data'!$C$3:$M$194,ROW()-4,FALSE))</f>
        <v>0.60072174645379928</v>
      </c>
      <c r="BQ131" s="176">
        <f t="shared" si="163"/>
        <v>6.7</v>
      </c>
      <c r="BR131" s="172">
        <f t="shared" si="128"/>
        <v>8.9</v>
      </c>
      <c r="BS131" s="176">
        <f>ROUND(IF('Indicator Data'!T131=0,0,IF(LOG('Indicator Data'!T131)&gt;BS$3,10,IF(LOG('Indicator Data'!T131)&lt;BS$4,0,10-(BS$3-LOG('Indicator Data'!T131))/(BS$3-BS$4)*10))),1)</f>
        <v>10</v>
      </c>
      <c r="BT131" s="173">
        <f>IF('Indicator Data'!T131/HLOOKUP('Indicator Data'!$T$3,'Population Data'!$C$3:$M$194,ROW()-4,FALSE)&gt;1,1,'Indicator Data'!T131/HLOOKUP('Indicator Data'!$T$3,'Population Data'!$C$3:$M$194,ROW()-4,FALSE))</f>
        <v>0.96686076574157687</v>
      </c>
      <c r="BU131" s="176">
        <f t="shared" si="164"/>
        <v>9.6999999999999993</v>
      </c>
      <c r="BV131" s="172">
        <f t="shared" si="129"/>
        <v>9.9</v>
      </c>
      <c r="BW131" s="176">
        <f>ROUND(IF('Indicator Data'!U131=0,0,IF(LOG('Indicator Data'!U131)&gt;BW$3,10,IF(LOG('Indicator Data'!U131)&lt;BW$4,0,10-(BW$3-LOG('Indicator Data'!U131))/(BW$3-BW$4)*10))),1)</f>
        <v>10</v>
      </c>
      <c r="BX131" s="246">
        <f>IF(BW131="x","x",'Indicator Data'!U131/HLOOKUP('Indicator Data'!$U$3,'Population Data'!$C$3:$M$194,ROW()-4,FALSE))</f>
        <v>0.99584824003688344</v>
      </c>
      <c r="BY131" s="176">
        <f t="shared" si="165"/>
        <v>10</v>
      </c>
      <c r="BZ131" s="172">
        <f t="shared" si="130"/>
        <v>10</v>
      </c>
      <c r="CA131" s="174">
        <f t="shared" si="113"/>
        <v>9.8000000000000007</v>
      </c>
      <c r="CB131" s="176">
        <f>IF('Indicator Data'!BN131="No data","x",ROUND(IF('Indicator Data'!BN131&gt;CB$3,0,IF('Indicator Data'!BN131&lt;CB$4,10,(CB$3-'Indicator Data'!BN131)/(CB$3-CB$4)*10)),1))</f>
        <v>5.9</v>
      </c>
      <c r="CC131" s="176">
        <f>IF('Indicator Data'!BO131="No data","x",ROUND(IF('Indicator Data'!BO131&gt;CC$3,0,IF('Indicator Data'!BO131&lt;CC$4,10,(CC$3-'Indicator Data'!BO131)/(CC$3-CC$4)*10)),1))</f>
        <v>3.4</v>
      </c>
      <c r="CD131" s="176">
        <f>IF('Indicator Data'!AA131="No data","x",ROUND(IF('Indicator Data'!AA131&gt;CD$3,0,IF('Indicator Data'!AA131&lt;CD$4,10,(CD$3-'Indicator Data'!AA131)/(CD$3-CD$4)*10)),1))</f>
        <v>6.9</v>
      </c>
      <c r="CE131" s="172">
        <f t="shared" si="166"/>
        <v>5.4</v>
      </c>
      <c r="CF131" s="176">
        <f>IF('Indicator Data'!V131="No data","x",ROUND(IF(LOG('Indicator Data'!V131)&gt;CF$3,10,IF(LOG('Indicator Data'!V131)&lt;CF$4,0,10-(CF$3-LOG('Indicator Data'!V131))/(CF$3-CF$4)*10)),1))</f>
        <v>7.9</v>
      </c>
      <c r="CG131" s="176">
        <f>IF('Indicator Data'!W131="No data","x",ROUND(IF('Indicator Data'!W131&gt;CG$3,10,IF('Indicator Data'!W131&lt;CG$4,0,10-(CG$3-'Indicator Data'!W131)/(CG$3-CG$4)*10)),1))</f>
        <v>7.6</v>
      </c>
      <c r="CH131" s="176">
        <f>IF('Indicator Data'!X131="No data","x",ROUND(IF('Indicator Data'!X131&gt;CH$3,10,IF('Indicator Data'!X131&lt;CH$4,0,10-(CH$3-'Indicator Data'!X131)/(CH$3-CH$4)*10)),1))</f>
        <v>5.4</v>
      </c>
      <c r="CI131" s="176">
        <f>IF('Indicator Data'!Y131="No data","x",ROUND(IF('Indicator Data'!Y131&gt;CI$3,10,IF('Indicator Data'!Y131&lt;CI$4,0,10-(CI$3-'Indicator Data'!Y131)/(CI$3-CI$4)*10)),1))</f>
        <v>6.6</v>
      </c>
      <c r="CJ131" s="172">
        <f t="shared" si="131"/>
        <v>6.9</v>
      </c>
      <c r="CK131" s="174">
        <f t="shared" si="132"/>
        <v>6.4</v>
      </c>
      <c r="CL131" s="176">
        <f>IF('Indicator Data'!AD131="No data","x",ROUND(IF('Indicator Data'!AD131&gt;CL$3,10,IF('Indicator Data'!AD131&lt;CL$4,0,10-(CL$3-'Indicator Data'!AD131)/(CL$3-CL$4)*10)),1))</f>
        <v>5.4</v>
      </c>
      <c r="CM131" s="176">
        <f>IF('Indicator Data'!AE131="No data","x",ROUND(IF('Indicator Data'!AE131&gt;CM$3,10,IF('Indicator Data'!AE131&lt;CM$4,0,10-(CM$3-'Indicator Data'!AE131)/(CM$3-CM$4)*10)),1))</f>
        <v>6.4</v>
      </c>
      <c r="CN131" s="172">
        <f t="shared" si="133"/>
        <v>6.6</v>
      </c>
      <c r="CO131" s="176">
        <f>IF('Indicator Data'!Z131="No data","x",ROUND(IF('Indicator Data'!Z131&gt;CO$3,10,IF('Indicator Data'!Z131&lt;CO$4,0,10-(CO$3-'Indicator Data'!Z131)/(CO$3-CO$4)*10)),1))</f>
        <v>6.1</v>
      </c>
      <c r="CP131" s="172">
        <f t="shared" si="134"/>
        <v>5.6</v>
      </c>
      <c r="CQ131" s="246">
        <f>IF('Indicator Data'!AB131="No data","x",'Indicator Data'!AB131/HLOOKUP('Indicator Date'!$AB129,'Population Data'!$C$3:$M$194,ROW()-4,FALSE))</f>
        <v>1.8801576144697293E-6</v>
      </c>
      <c r="CR131" s="176">
        <f t="shared" si="167"/>
        <v>10</v>
      </c>
      <c r="CS131" s="176">
        <f>IF('Indicator Data'!AC131="No data","x",ROUND(IF('Indicator Data'!AC131&gt;CS$3,0,IF('Indicator Data'!AC131&lt;CS$4,10,(CS$3-'Indicator Data'!AC131)/(CS$3-CS$4)*10)),1))</f>
        <v>6</v>
      </c>
      <c r="CT131" s="172">
        <f t="shared" si="135"/>
        <v>8</v>
      </c>
      <c r="CU131" s="174">
        <f t="shared" si="136"/>
        <v>6.7</v>
      </c>
      <c r="CV131" s="175">
        <f t="shared" si="168"/>
        <v>8.3000000000000007</v>
      </c>
      <c r="CW131" s="177">
        <f t="shared" si="169"/>
        <v>4.8</v>
      </c>
      <c r="CX131" s="175">
        <f>ROUND(IF('Indicator Data'!AF131=0,0,IF('Indicator Data'!AF131&gt;CX$3,10,IF('Indicator Data'!AF131&lt;CX$4,0,10-(CX$3-'Indicator Data'!AF131)/(CX$3-CX$4)*10))),1)</f>
        <v>10</v>
      </c>
      <c r="CY131" s="175">
        <f>(ROUND(IF('Indicator Data'!AG131=0,0,IF(LOG('Indicator Data'!AG131)&gt;CY$3,10,IF(LOG('Indicator Data'!AG131)&lt;CY$4,0,10-(CY$3-LOG('Indicator Data'!AG131))/(CY$3-CY$4)*10))),1))</f>
        <v>10</v>
      </c>
      <c r="CZ131" s="177">
        <f t="shared" si="137"/>
        <v>10</v>
      </c>
      <c r="DA131" s="11"/>
      <c r="DB131" s="22"/>
    </row>
    <row r="132" spans="1:106">
      <c r="A132" s="179" t="str">
        <f>'Indicator Data'!A132</f>
        <v>North Macedonia</v>
      </c>
      <c r="B132" s="180" t="str">
        <f>'Indicator Data'!B132</f>
        <v>MKD</v>
      </c>
      <c r="C132" s="178">
        <f>ROUND(IF('Indicator Data'!C132=0,0.1,IF(LOG('Indicator Data'!C132)&gt;C$3,10,IF(LOG('Indicator Data'!C132)&lt;C$4,0,10-(C$3-LOG('Indicator Data'!C132))/(C$3-C$4)*10))),1)</f>
        <v>5.5</v>
      </c>
      <c r="D132" s="171">
        <f>ROUND(IF('Indicator Data'!D132=0,0.1,IF(LOG('Indicator Data'!D132)&gt;D$3,10,IF(LOG('Indicator Data'!D132)&lt;D$4,0,10-(D$3-LOG('Indicator Data'!D132))/(D$3-D$4)*10))),1)</f>
        <v>4.4000000000000004</v>
      </c>
      <c r="E132" s="172">
        <f t="shared" si="138"/>
        <v>5</v>
      </c>
      <c r="F132" s="172">
        <f>(ROUND(IF('Indicator Data'!E132=0,0,IF(LOG('Indicator Data'!E132)&gt;F$3,10,IF(LOG('Indicator Data'!E132)&lt;F$4,0,10-(F$3-LOG('Indicator Data'!E132))/(F$3-F$4)*10))),1))</f>
        <v>3.4</v>
      </c>
      <c r="G132" s="172">
        <f>ROUND(IF('Indicator Data'!F132=0,0,IF(LOG('Indicator Data'!F132)&gt;G$3,10,IF(LOG('Indicator Data'!F132)&lt;G$4,0,10-(G$3-LOG('Indicator Data'!F132))/(G$3-G$4)*10))),1)</f>
        <v>0</v>
      </c>
      <c r="H132" s="171">
        <f>ROUND(IF('Indicator Data'!G132=0,0,IF(LOG('Indicator Data'!G132)&gt;H$3,10,IF(LOG('Indicator Data'!G132)&lt;H$4,0,10-(H$3-LOG('Indicator Data'!G132))/(H$3-H$4)*10))),1)</f>
        <v>0</v>
      </c>
      <c r="I132" s="171">
        <f>ROUND(IF('Indicator Data'!H132=0,0,IF(LOG('Indicator Data'!H132)&gt;I$3,10,IF(LOG('Indicator Data'!H132)&lt;I$4,0,10-(I$3-LOG('Indicator Data'!H132))/(I$3-I$4)*10))),1)</f>
        <v>0</v>
      </c>
      <c r="J132" s="171">
        <f t="shared" si="139"/>
        <v>0</v>
      </c>
      <c r="K132" s="171">
        <f>ROUND(IF('Indicator Data'!I132=0,0,IF(LOG('Indicator Data'!I132)&gt;K$3,10,IF(LOG('Indicator Data'!I132)&lt;K$4,0,10-(K$3-LOG('Indicator Data'!I132))/(K$3-K$4)*10))),1)</f>
        <v>0</v>
      </c>
      <c r="L132" s="172">
        <f>ROUND(IF('Indicator Data'!J132=0,0,IF(LOG('Indicator Data'!J132)&gt;L$3,10,IF(LOG('Indicator Data'!J132)&lt;L$4,0,10-(L$3-LOG('Indicator Data'!J132))/(L$3-L$4)*10))),1)</f>
        <v>3.6</v>
      </c>
      <c r="M132" s="173">
        <f>'Indicator Data'!C132/HLOOKUP('Indicator Data'!$C$3,'Population Data'!$C$3:$M$194,ROW()-4,FALSE)</f>
        <v>2.1102994377416927E-3</v>
      </c>
      <c r="N132" s="173">
        <f>'Indicator Data'!D132/HLOOKUP('Indicator Data'!$D$3,'Population Data'!$C$3:$M$194,ROW()-4,FALSE)</f>
        <v>1.8079365933669944E-4</v>
      </c>
      <c r="O132" s="245">
        <f>'Indicator Data'!E132/HLOOKUP('Indicator Data'!$E$3,'Population Data'!$C$3:$M$194,ROW()-4,FALSE)</f>
        <v>2.0686583831623375E-3</v>
      </c>
      <c r="P132" s="173">
        <f>'Indicator Data'!F132/HLOOKUP('Indicator Data'!$F$3,'Population Data'!$C$3:$M$194,ROW()-4,FALSE)</f>
        <v>0</v>
      </c>
      <c r="Q132" s="173">
        <f>'Indicator Data'!G132/HLOOKUP('Indicator Data'!$G$3,'Population Data'!$C$3:$M$194,ROW()-4,FALSE)</f>
        <v>0</v>
      </c>
      <c r="R132" s="173">
        <f>'Indicator Data'!H132/HLOOKUP('Indicator Data'!$H$3,'Population Data'!$C$3:$M$194,ROW()-4,FALSE)</f>
        <v>0</v>
      </c>
      <c r="S132" s="173">
        <f>'Indicator Data'!I132/HLOOKUP('Indicator Data'!$I$3,'Population Data'!$C$3:$M$194,ROW()-4,FALSE)</f>
        <v>0</v>
      </c>
      <c r="T132" s="173">
        <f>'Indicator Data'!J132/HLOOKUP('Indicator Date'!$J130,'Population Data'!$C$3:$M$194,ROW()-4,FALSE)</f>
        <v>1.3718417022546328E-4</v>
      </c>
      <c r="U132" s="171">
        <f t="shared" si="140"/>
        <v>10</v>
      </c>
      <c r="V132" s="171">
        <f t="shared" si="141"/>
        <v>0.9</v>
      </c>
      <c r="W132" s="172">
        <f t="shared" si="142"/>
        <v>7.7</v>
      </c>
      <c r="X132" s="172">
        <f t="shared" si="118"/>
        <v>4.9000000000000004</v>
      </c>
      <c r="Y132" s="172">
        <f t="shared" si="119"/>
        <v>0</v>
      </c>
      <c r="Z132" s="171">
        <f t="shared" si="143"/>
        <v>0</v>
      </c>
      <c r="AA132" s="171">
        <f t="shared" si="143"/>
        <v>0</v>
      </c>
      <c r="AB132" s="171">
        <f t="shared" si="144"/>
        <v>0</v>
      </c>
      <c r="AC132" s="172">
        <f t="shared" si="120"/>
        <v>0</v>
      </c>
      <c r="AD132" s="172">
        <f t="shared" si="121"/>
        <v>0</v>
      </c>
      <c r="AE132" s="171">
        <f>ROUND(IF('Indicator Data'!K132=0,0,IF('Indicator Data'!K132&gt;AE$3,10,IF('Indicator Data'!K132&lt;AE$4,0,10-(AE$3-'Indicator Data'!K132)/(AE$3-AE$4)*10))),1)</f>
        <v>1</v>
      </c>
      <c r="AF132" s="174">
        <f t="shared" si="145"/>
        <v>7.8</v>
      </c>
      <c r="AG132" s="174">
        <f t="shared" si="146"/>
        <v>2.7</v>
      </c>
      <c r="AH132" s="172">
        <f t="shared" si="147"/>
        <v>0</v>
      </c>
      <c r="AI132" s="172">
        <f t="shared" si="148"/>
        <v>0</v>
      </c>
      <c r="AJ132" s="174">
        <f t="shared" si="149"/>
        <v>0</v>
      </c>
      <c r="AK132" s="172">
        <f t="shared" si="150"/>
        <v>2</v>
      </c>
      <c r="AL132" s="175">
        <f t="shared" si="151"/>
        <v>6.5</v>
      </c>
      <c r="AM132" s="175">
        <f t="shared" si="152"/>
        <v>4.2</v>
      </c>
      <c r="AN132" s="175">
        <f t="shared" si="153"/>
        <v>0</v>
      </c>
      <c r="AO132" s="175">
        <f t="shared" si="154"/>
        <v>0</v>
      </c>
      <c r="AP132" s="175">
        <f t="shared" si="155"/>
        <v>0</v>
      </c>
      <c r="AQ132" s="174">
        <f t="shared" si="156"/>
        <v>1.5</v>
      </c>
      <c r="AR132" s="174">
        <f>IF('Indicator Data'!L132="No data","x",IF('Indicator Data'!BW132&lt;1000,"x",ROUND((IF('Indicator Data'!L132&gt;AR$3,10,IF('Indicator Data'!L132&lt;AR$4,0,10-(AR$3-'Indicator Data'!L132)/(AR$3-AR$4)*10))),1)))</f>
        <v>5.8</v>
      </c>
      <c r="AS132" s="175">
        <f t="shared" si="157"/>
        <v>3.7</v>
      </c>
      <c r="AT132" s="176">
        <f>IF('Indicator Data'!M132="No data","x",ROUND(IF('Indicator Data'!M132=0,0,IF(LOG('Indicator Data'!M132)&gt;AT$3,10,IF(LOG('Indicator Data'!M132)&lt;AT$4,0,10-(AT$3-LOG('Indicator Data'!M132))/(AT$3-AT$4)*10))),1))</f>
        <v>7.5</v>
      </c>
      <c r="AU132" s="246">
        <f>IF(AT132="x","x",'Indicator Data'!M132/HLOOKUP('Indicator Data'!$M$3,'Population Data'!$C$3:$M$194,ROW()-4,FALSE))</f>
        <v>0.88666631296015841</v>
      </c>
      <c r="AV132" s="176">
        <f t="shared" si="158"/>
        <v>9.9</v>
      </c>
      <c r="AW132" s="172">
        <f t="shared" si="122"/>
        <v>9</v>
      </c>
      <c r="AX132" s="176" t="str">
        <f>IF('Indicator Data'!N132="No data","x",ROUND(IF('Indicator Data'!N132=0,0,IF(LOG('Indicator Data'!N132)&gt;AX$3,10,IF(LOG('Indicator Data'!N132)&lt;AX$4,0,10-(AX$3-LOG('Indicator Data'!N132))/(AX$3-AX$4)*10))),1))</f>
        <v>x</v>
      </c>
      <c r="AY132" s="246" t="str">
        <f>IF(AX132="x","x",'Indicator Data'!N132/HLOOKUP('Indicator Data'!$N$3,'Population Data'!$C$3:$M$194,ROW()-4,FALSE))</f>
        <v>x</v>
      </c>
      <c r="AZ132" s="176" t="str">
        <f t="shared" si="159"/>
        <v>x</v>
      </c>
      <c r="BA132" s="172" t="str">
        <f t="shared" si="123"/>
        <v>x</v>
      </c>
      <c r="BB132" s="176" t="str">
        <f>IF('Indicator Data'!O132="No data","x",ROUND(IF('Indicator Data'!O132=0,0,IF(LOG('Indicator Data'!O132)&gt;BB$3,10,IF(LOG('Indicator Data'!O132)&lt;BB$4,0,10-(BB$3-LOG('Indicator Data'!O132))/(BB$3-BB$4)*10))),1))</f>
        <v>x</v>
      </c>
      <c r="BC132" s="246" t="str">
        <f>IF(BB132="x","x",'Indicator Data'!O132/HLOOKUP('Indicator Data'!$O$3,'Population Data'!$C$3:$M$194,ROW()-4,FALSE))</f>
        <v>x</v>
      </c>
      <c r="BD132" s="176" t="str">
        <f t="shared" si="160"/>
        <v>x</v>
      </c>
      <c r="BE132" s="172" t="str">
        <f t="shared" si="124"/>
        <v>x</v>
      </c>
      <c r="BF132" s="176" t="str">
        <f>IF('Indicator Data'!P132="No data","x",ROUND(IF('Indicator Data'!P132=0,0,IF(LOG('Indicator Data'!P132)&gt;BF$3,10,IF(LOG('Indicator Data'!P132)&lt;BF$4,0,10-(BF$3-LOG('Indicator Data'!P132))/(BF$3-BF$4)*10))),1))</f>
        <v>x</v>
      </c>
      <c r="BG132" s="246" t="str">
        <f>IF(BF132="x","x",'Indicator Data'!P132/HLOOKUP('Indicator Data'!$P$3,'Population Data'!$C$3:$M$194,ROW()-4,FALSE))</f>
        <v>x</v>
      </c>
      <c r="BH132" s="176" t="str">
        <f t="shared" si="125"/>
        <v>x</v>
      </c>
      <c r="BI132" s="172" t="str">
        <f t="shared" si="126"/>
        <v>x</v>
      </c>
      <c r="BJ132" s="174">
        <f t="shared" si="127"/>
        <v>9</v>
      </c>
      <c r="BK132" s="176">
        <f>ROUND(IF('Indicator Data'!Q132=0,0,IF(LOG('Indicator Data'!Q132)&gt;BK$3,10,IF(LOG('Indicator Data'!Q132)&lt;BK$4,0,10-(BK$3-LOG('Indicator Data'!Q132))/(BK$3-BK$4)*10))),1)</f>
        <v>0</v>
      </c>
      <c r="BL132" s="224">
        <f>IF(BK132="x","x",'Indicator Data'!Q132/HLOOKUP('Indicator Data'!$Q$3,'Population Data'!$C$3:$M$194,ROW()-4,FALSE))</f>
        <v>0</v>
      </c>
      <c r="BM132" s="176">
        <f t="shared" si="161"/>
        <v>0</v>
      </c>
      <c r="BN132" s="172">
        <f t="shared" si="162"/>
        <v>0</v>
      </c>
      <c r="BO132" s="176">
        <f>ROUND(IF('Indicator Data'!S132=0,0,IF(LOG('Indicator Data'!S132)&gt;BO$3,10,IF(LOG('Indicator Data'!S132)&lt;BO$4,0,10-(BO$3-LOG('Indicator Data'!S132))/(BO$3-BO$4)*10))),1)</f>
        <v>0</v>
      </c>
      <c r="BP132" s="246">
        <f>IF(BO132="x","x",'Indicator Data'!S132/HLOOKUP('Indicator Data'!$S$3,'Population Data'!$C$3:$M$194,ROW()-4,FALSE))</f>
        <v>0</v>
      </c>
      <c r="BQ132" s="176">
        <f t="shared" si="163"/>
        <v>0</v>
      </c>
      <c r="BR132" s="172">
        <f t="shared" si="128"/>
        <v>0</v>
      </c>
      <c r="BS132" s="176">
        <f>ROUND(IF('Indicator Data'!T132=0,0,IF(LOG('Indicator Data'!T132)&gt;BS$3,10,IF(LOG('Indicator Data'!T132)&lt;BS$4,0,10-(BS$3-LOG('Indicator Data'!T132))/(BS$3-BS$4)*10))),1)</f>
        <v>0</v>
      </c>
      <c r="BT132" s="173">
        <f>IF('Indicator Data'!T132/HLOOKUP('Indicator Data'!$T$3,'Population Data'!$C$3:$M$194,ROW()-4,FALSE)&gt;1,1,'Indicator Data'!T132/HLOOKUP('Indicator Data'!$T$3,'Population Data'!$C$3:$M$194,ROW()-4,FALSE))</f>
        <v>0</v>
      </c>
      <c r="BU132" s="176">
        <f t="shared" si="164"/>
        <v>0</v>
      </c>
      <c r="BV132" s="172">
        <f t="shared" si="129"/>
        <v>0</v>
      </c>
      <c r="BW132" s="176">
        <f>ROUND(IF('Indicator Data'!U132=0,0,IF(LOG('Indicator Data'!U132)&gt;BW$3,10,IF(LOG('Indicator Data'!U132)&lt;BW$4,0,10-(BW$3-LOG('Indicator Data'!U132))/(BW$3-BW$4)*10))),1)</f>
        <v>0</v>
      </c>
      <c r="BX132" s="246">
        <f>IF(BW132="x","x",'Indicator Data'!U132/HLOOKUP('Indicator Data'!$U$3,'Population Data'!$C$3:$M$194,ROW()-4,FALSE))</f>
        <v>0</v>
      </c>
      <c r="BY132" s="176">
        <f t="shared" si="165"/>
        <v>0</v>
      </c>
      <c r="BZ132" s="172">
        <f t="shared" si="130"/>
        <v>0</v>
      </c>
      <c r="CA132" s="174">
        <f t="shared" si="113"/>
        <v>0</v>
      </c>
      <c r="CB132" s="176">
        <f>IF('Indicator Data'!BN132="No data","x",ROUND(IF('Indicator Data'!BN132&gt;CB$3,0,IF('Indicator Data'!BN132&lt;CB$4,10,(CB$3-'Indicator Data'!BN132)/(CB$3-CB$4)*10)),1))</f>
        <v>0.1</v>
      </c>
      <c r="CC132" s="176">
        <f>IF('Indicator Data'!BO132="No data","x",ROUND(IF('Indicator Data'!BO132&gt;CC$3,0,IF('Indicator Data'!BO132&lt;CC$4,10,(CC$3-'Indicator Data'!BO132)/(CC$3-CC$4)*10)),1))</f>
        <v>0.4</v>
      </c>
      <c r="CD132" s="176">
        <f>IF('Indicator Data'!AA132="No data","x",ROUND(IF('Indicator Data'!AA132&gt;CD$3,0,IF('Indicator Data'!AA132&lt;CD$4,10,(CD$3-'Indicator Data'!AA132)/(CD$3-CD$4)*10)),1))</f>
        <v>0</v>
      </c>
      <c r="CE132" s="172">
        <f t="shared" si="166"/>
        <v>0.2</v>
      </c>
      <c r="CF132" s="176">
        <f>IF('Indicator Data'!V132="No data","x",ROUND(IF(LOG('Indicator Data'!V132)&gt;CF$3,10,IF(LOG('Indicator Data'!V132)&lt;CF$4,0,10-(CF$3-LOG('Indicator Data'!V132))/(CF$3-CF$4)*10)),1))</f>
        <v>6.2</v>
      </c>
      <c r="CG132" s="176">
        <f>IF('Indicator Data'!W132="No data","x",ROUND(IF('Indicator Data'!W132&gt;CG$3,10,IF('Indicator Data'!W132&lt;CG$4,0,10-(CG$3-'Indicator Data'!W132)/(CG$3-CG$4)*10)),1))</f>
        <v>0</v>
      </c>
      <c r="CH132" s="176">
        <f>IF('Indicator Data'!X132="No data","x",ROUND(IF('Indicator Data'!X132&gt;CH$3,10,IF('Indicator Data'!X132&lt;CH$4,0,10-(CH$3-'Indicator Data'!X132)/(CH$3-CH$4)*10)),1))</f>
        <v>5.9</v>
      </c>
      <c r="CI132" s="176">
        <f>IF('Indicator Data'!Y132="No data","x",ROUND(IF('Indicator Data'!Y132&gt;CI$3,10,IF('Indicator Data'!Y132&lt;CI$4,0,10-(CI$3-'Indicator Data'!Y132)/(CI$3-CI$4)*10)),1))</f>
        <v>3.6</v>
      </c>
      <c r="CJ132" s="172">
        <f t="shared" si="131"/>
        <v>3.9</v>
      </c>
      <c r="CK132" s="174">
        <f t="shared" si="132"/>
        <v>2.7</v>
      </c>
      <c r="CL132" s="176">
        <f>IF('Indicator Data'!AD132="No data","x",ROUND(IF('Indicator Data'!AD132&gt;CL$3,10,IF('Indicator Data'!AD132&lt;CL$4,0,10-(CL$3-'Indicator Data'!AD132)/(CL$3-CL$4)*10)),1))</f>
        <v>0</v>
      </c>
      <c r="CM132" s="176">
        <f>IF('Indicator Data'!AE132="No data","x",ROUND(IF('Indicator Data'!AE132&gt;CM$3,10,IF('Indicator Data'!AE132&lt;CM$4,0,10-(CM$3-'Indicator Data'!AE132)/(CM$3-CM$4)*10)),1))</f>
        <v>0</v>
      </c>
      <c r="CN132" s="172">
        <f t="shared" si="133"/>
        <v>2.6</v>
      </c>
      <c r="CO132" s="176">
        <f>IF('Indicator Data'!Z132="No data","x",ROUND(IF('Indicator Data'!Z132&gt;CO$3,10,IF('Indicator Data'!Z132&lt;CO$4,0,10-(CO$3-'Indicator Data'!Z132)/(CO$3-CO$4)*10)),1))</f>
        <v>0</v>
      </c>
      <c r="CP132" s="172">
        <f t="shared" si="134"/>
        <v>0.1</v>
      </c>
      <c r="CQ132" s="246">
        <f>IF('Indicator Data'!AB132="No data","x",'Indicator Data'!AB132/HLOOKUP('Indicator Date'!$AB130,'Population Data'!$C$3:$M$194,ROW()-4,FALSE))</f>
        <v>2.3752171170825898E-4</v>
      </c>
      <c r="CR132" s="176">
        <f t="shared" si="167"/>
        <v>7.6</v>
      </c>
      <c r="CS132" s="176">
        <f>IF('Indicator Data'!AC132="No data","x",ROUND(IF('Indicator Data'!AC132&gt;CS$3,0,IF('Indicator Data'!AC132&lt;CS$4,10,(CS$3-'Indicator Data'!AC132)/(CS$3-CS$4)*10)),1))</f>
        <v>4</v>
      </c>
      <c r="CT132" s="172">
        <f t="shared" si="135"/>
        <v>5.8</v>
      </c>
      <c r="CU132" s="174">
        <f t="shared" si="136"/>
        <v>2.8</v>
      </c>
      <c r="CV132" s="175">
        <f t="shared" si="168"/>
        <v>4.7</v>
      </c>
      <c r="CW132" s="177">
        <f t="shared" si="169"/>
        <v>3.1</v>
      </c>
      <c r="CX132" s="175">
        <f>ROUND(IF('Indicator Data'!AF132=0,0,IF('Indicator Data'!AF132&gt;CX$3,10,IF('Indicator Data'!AF132&lt;CX$4,0,10-(CX$3-'Indicator Data'!AF132)/(CX$3-CX$4)*10))),1)</f>
        <v>0.1</v>
      </c>
      <c r="CY132" s="175">
        <f>(ROUND(IF('Indicator Data'!AG132=0,0,IF(LOG('Indicator Data'!AG132)&gt;CY$3,10,IF(LOG('Indicator Data'!AG132)&lt;CY$4,0,10-(CY$3-LOG('Indicator Data'!AG132))/(CY$3-CY$4)*10))),1))</f>
        <v>0</v>
      </c>
      <c r="CZ132" s="177">
        <f t="shared" si="137"/>
        <v>0.1</v>
      </c>
      <c r="DA132" s="11"/>
      <c r="DB132" s="22"/>
    </row>
    <row r="133" spans="1:106">
      <c r="A133" s="179" t="str">
        <f>'Indicator Data'!A133</f>
        <v>Norway</v>
      </c>
      <c r="B133" s="180" t="str">
        <f>'Indicator Data'!B133</f>
        <v>NOR</v>
      </c>
      <c r="C133" s="178">
        <f>ROUND(IF('Indicator Data'!C133=0,0.1,IF(LOG('Indicator Data'!C133)&gt;C$3,10,IF(LOG('Indicator Data'!C133)&lt;C$4,0,10-(C$3-LOG('Indicator Data'!C133))/(C$3-C$4)*10))),1)</f>
        <v>1.2</v>
      </c>
      <c r="D133" s="171">
        <f>ROUND(IF('Indicator Data'!D133=0,0.1,IF(LOG('Indicator Data'!D133)&gt;D$3,10,IF(LOG('Indicator Data'!D133)&lt;D$4,0,10-(D$3-LOG('Indicator Data'!D133))/(D$3-D$4)*10))),1)</f>
        <v>0.1</v>
      </c>
      <c r="E133" s="172">
        <f t="shared" si="138"/>
        <v>0.7</v>
      </c>
      <c r="F133" s="172">
        <f>(ROUND(IF('Indicator Data'!E133=0,0,IF(LOG('Indicator Data'!E133)&gt;F$3,10,IF(LOG('Indicator Data'!E133)&lt;F$4,0,10-(F$3-LOG('Indicator Data'!E133))/(F$3-F$4)*10))),1))</f>
        <v>5.3</v>
      </c>
      <c r="G133" s="172">
        <f>ROUND(IF('Indicator Data'!F133=0,0,IF(LOG('Indicator Data'!F133)&gt;G$3,10,IF(LOG('Indicator Data'!F133)&lt;G$4,0,10-(G$3-LOG('Indicator Data'!F133))/(G$3-G$4)*10))),1)</f>
        <v>0</v>
      </c>
      <c r="H133" s="171">
        <f>ROUND(IF('Indicator Data'!G133=0,0,IF(LOG('Indicator Data'!G133)&gt;H$3,10,IF(LOG('Indicator Data'!G133)&lt;H$4,0,10-(H$3-LOG('Indicator Data'!G133))/(H$3-H$4)*10))),1)</f>
        <v>0</v>
      </c>
      <c r="I133" s="171">
        <f>ROUND(IF('Indicator Data'!H133=0,0,IF(LOG('Indicator Data'!H133)&gt;I$3,10,IF(LOG('Indicator Data'!H133)&lt;I$4,0,10-(I$3-LOG('Indicator Data'!H133))/(I$3-I$4)*10))),1)</f>
        <v>0</v>
      </c>
      <c r="J133" s="171">
        <f t="shared" si="139"/>
        <v>0</v>
      </c>
      <c r="K133" s="171">
        <f>ROUND(IF('Indicator Data'!I133=0,0,IF(LOG('Indicator Data'!I133)&gt;K$3,10,IF(LOG('Indicator Data'!I133)&lt;K$4,0,10-(K$3-LOG('Indicator Data'!I133))/(K$3-K$4)*10))),1)</f>
        <v>6.7</v>
      </c>
      <c r="L133" s="172">
        <f>ROUND(IF('Indicator Data'!J133=0,0,IF(LOG('Indicator Data'!J133)&gt;L$3,10,IF(LOG('Indicator Data'!J133)&lt;L$4,0,10-(L$3-LOG('Indicator Data'!J133))/(L$3-L$4)*10))),1)</f>
        <v>0</v>
      </c>
      <c r="M133" s="173">
        <f>'Indicator Data'!C133/HLOOKUP('Indicator Data'!$C$3,'Population Data'!$C$3:$M$194,ROW()-4,FALSE)</f>
        <v>2.577762146945355E-5</v>
      </c>
      <c r="N133" s="173">
        <f>'Indicator Data'!D133/HLOOKUP('Indicator Data'!$D$3,'Population Data'!$C$3:$M$194,ROW()-4,FALSE)</f>
        <v>0</v>
      </c>
      <c r="O133" s="245">
        <f>'Indicator Data'!E133/HLOOKUP('Indicator Data'!$E$3,'Population Data'!$C$3:$M$194,ROW()-4,FALSE)</f>
        <v>5.3462497865844755E-3</v>
      </c>
      <c r="P133" s="173">
        <f>'Indicator Data'!F133/HLOOKUP('Indicator Data'!$F$3,'Population Data'!$C$3:$M$194,ROW()-4,FALSE)</f>
        <v>0</v>
      </c>
      <c r="Q133" s="173">
        <f>'Indicator Data'!G133/HLOOKUP('Indicator Data'!$G$3,'Population Data'!$C$3:$M$194,ROW()-4,FALSE)</f>
        <v>0</v>
      </c>
      <c r="R133" s="173">
        <f>'Indicator Data'!H133/HLOOKUP('Indicator Data'!$H$3,'Population Data'!$C$3:$M$194,ROW()-4,FALSE)</f>
        <v>0</v>
      </c>
      <c r="S133" s="173">
        <f>'Indicator Data'!I133/HLOOKUP('Indicator Data'!$I$3,'Population Data'!$C$3:$M$194,ROW()-4,FALSE)</f>
        <v>2.8058042437659999E-3</v>
      </c>
      <c r="T133" s="173">
        <f>'Indicator Data'!J133/HLOOKUP('Indicator Date'!$J131,'Population Data'!$C$3:$M$194,ROW()-4,FALSE)</f>
        <v>0</v>
      </c>
      <c r="U133" s="171">
        <f t="shared" si="140"/>
        <v>0.1</v>
      </c>
      <c r="V133" s="171">
        <f t="shared" si="141"/>
        <v>0</v>
      </c>
      <c r="W133" s="172">
        <f t="shared" si="142"/>
        <v>0.1</v>
      </c>
      <c r="X133" s="172">
        <f t="shared" si="118"/>
        <v>6.5</v>
      </c>
      <c r="Y133" s="172">
        <f t="shared" si="119"/>
        <v>0</v>
      </c>
      <c r="Z133" s="171">
        <f t="shared" si="143"/>
        <v>0</v>
      </c>
      <c r="AA133" s="171">
        <f t="shared" si="143"/>
        <v>0</v>
      </c>
      <c r="AB133" s="171">
        <f t="shared" si="144"/>
        <v>0</v>
      </c>
      <c r="AC133" s="172">
        <f t="shared" si="120"/>
        <v>6.5</v>
      </c>
      <c r="AD133" s="172">
        <f t="shared" si="121"/>
        <v>0</v>
      </c>
      <c r="AE133" s="171">
        <f>ROUND(IF('Indicator Data'!K133=0,0,IF('Indicator Data'!K133&gt;AE$3,10,IF('Indicator Data'!K133&lt;AE$4,0,10-(AE$3-'Indicator Data'!K133)/(AE$3-AE$4)*10))),1)</f>
        <v>0</v>
      </c>
      <c r="AF133" s="174">
        <f t="shared" si="145"/>
        <v>0.7</v>
      </c>
      <c r="AG133" s="174">
        <f t="shared" si="146"/>
        <v>0.1</v>
      </c>
      <c r="AH133" s="172">
        <f t="shared" si="147"/>
        <v>0</v>
      </c>
      <c r="AI133" s="172">
        <f t="shared" si="148"/>
        <v>0</v>
      </c>
      <c r="AJ133" s="174">
        <f t="shared" si="149"/>
        <v>0</v>
      </c>
      <c r="AK133" s="172">
        <f t="shared" si="150"/>
        <v>0</v>
      </c>
      <c r="AL133" s="175">
        <f t="shared" si="151"/>
        <v>0.4</v>
      </c>
      <c r="AM133" s="175">
        <f t="shared" si="152"/>
        <v>5.9</v>
      </c>
      <c r="AN133" s="175">
        <f t="shared" si="153"/>
        <v>0</v>
      </c>
      <c r="AO133" s="175">
        <f t="shared" si="154"/>
        <v>0</v>
      </c>
      <c r="AP133" s="175">
        <f t="shared" si="155"/>
        <v>6.6</v>
      </c>
      <c r="AQ133" s="174">
        <f t="shared" si="156"/>
        <v>0</v>
      </c>
      <c r="AR133" s="174">
        <f>IF('Indicator Data'!L133="No data","x",IF('Indicator Data'!BW133&lt;1000,"x",ROUND((IF('Indicator Data'!L133&gt;AR$3,10,IF('Indicator Data'!L133&lt;AR$4,0,10-(AR$3-'Indicator Data'!L133)/(AR$3-AR$4)*10))),1)))</f>
        <v>4.2</v>
      </c>
      <c r="AS133" s="175">
        <f t="shared" si="157"/>
        <v>2.1</v>
      </c>
      <c r="AT133" s="176">
        <f>IF('Indicator Data'!M133="No data","x",ROUND(IF('Indicator Data'!M133=0,0,IF(LOG('Indicator Data'!M133)&gt;AT$3,10,IF(LOG('Indicator Data'!M133)&lt;AT$4,0,10-(AT$3-LOG('Indicator Data'!M133))/(AT$3-AT$4)*10))),1))</f>
        <v>0</v>
      </c>
      <c r="AU133" s="246">
        <f>IF(AT133="x","x",'Indicator Data'!M133/HLOOKUP('Indicator Data'!$M$3,'Population Data'!$C$3:$M$194,ROW()-4,FALSE))</f>
        <v>0</v>
      </c>
      <c r="AV133" s="176">
        <f t="shared" si="158"/>
        <v>0</v>
      </c>
      <c r="AW133" s="172">
        <f t="shared" si="122"/>
        <v>0</v>
      </c>
      <c r="AX133" s="176" t="str">
        <f>IF('Indicator Data'!N133="No data","x",ROUND(IF('Indicator Data'!N133=0,0,IF(LOG('Indicator Data'!N133)&gt;AX$3,10,IF(LOG('Indicator Data'!N133)&lt;AX$4,0,10-(AX$3-LOG('Indicator Data'!N133))/(AX$3-AX$4)*10))),1))</f>
        <v>x</v>
      </c>
      <c r="AY133" s="246" t="str">
        <f>IF(AX133="x","x",'Indicator Data'!N133/HLOOKUP('Indicator Data'!$N$3,'Population Data'!$C$3:$M$194,ROW()-4,FALSE))</f>
        <v>x</v>
      </c>
      <c r="AZ133" s="176" t="str">
        <f t="shared" si="159"/>
        <v>x</v>
      </c>
      <c r="BA133" s="172" t="str">
        <f t="shared" si="123"/>
        <v>x</v>
      </c>
      <c r="BB133" s="176" t="str">
        <f>IF('Indicator Data'!O133="No data","x",ROUND(IF('Indicator Data'!O133=0,0,IF(LOG('Indicator Data'!O133)&gt;BB$3,10,IF(LOG('Indicator Data'!O133)&lt;BB$4,0,10-(BB$3-LOG('Indicator Data'!O133))/(BB$3-BB$4)*10))),1))</f>
        <v>x</v>
      </c>
      <c r="BC133" s="246" t="str">
        <f>IF(BB133="x","x",'Indicator Data'!O133/HLOOKUP('Indicator Data'!$O$3,'Population Data'!$C$3:$M$194,ROW()-4,FALSE))</f>
        <v>x</v>
      </c>
      <c r="BD133" s="176" t="str">
        <f t="shared" si="160"/>
        <v>x</v>
      </c>
      <c r="BE133" s="172" t="str">
        <f t="shared" si="124"/>
        <v>x</v>
      </c>
      <c r="BF133" s="176" t="str">
        <f>IF('Indicator Data'!P133="No data","x",ROUND(IF('Indicator Data'!P133=0,0,IF(LOG('Indicator Data'!P133)&gt;BF$3,10,IF(LOG('Indicator Data'!P133)&lt;BF$4,0,10-(BF$3-LOG('Indicator Data'!P133))/(BF$3-BF$4)*10))),1))</f>
        <v>x</v>
      </c>
      <c r="BG133" s="246" t="str">
        <f>IF(BF133="x","x",'Indicator Data'!P133/HLOOKUP('Indicator Data'!$P$3,'Population Data'!$C$3:$M$194,ROW()-4,FALSE))</f>
        <v>x</v>
      </c>
      <c r="BH133" s="176" t="str">
        <f t="shared" si="125"/>
        <v>x</v>
      </c>
      <c r="BI133" s="172" t="str">
        <f t="shared" si="126"/>
        <v>x</v>
      </c>
      <c r="BJ133" s="174">
        <f t="shared" si="127"/>
        <v>0</v>
      </c>
      <c r="BK133" s="176">
        <f>ROUND(IF('Indicator Data'!Q133=0,0,IF(LOG('Indicator Data'!Q133)&gt;BK$3,10,IF(LOG('Indicator Data'!Q133)&lt;BK$4,0,10-(BK$3-LOG('Indicator Data'!Q133))/(BK$3-BK$4)*10))),1)</f>
        <v>0</v>
      </c>
      <c r="BL133" s="224">
        <f>IF(BK133="x","x",'Indicator Data'!Q133/HLOOKUP('Indicator Data'!$Q$3,'Population Data'!$C$3:$M$194,ROW()-4,FALSE))</f>
        <v>0</v>
      </c>
      <c r="BM133" s="176">
        <f t="shared" si="161"/>
        <v>0</v>
      </c>
      <c r="BN133" s="172">
        <f t="shared" si="162"/>
        <v>0</v>
      </c>
      <c r="BO133" s="176">
        <f>ROUND(IF('Indicator Data'!S133=0,0,IF(LOG('Indicator Data'!S133)&gt;BO$3,10,IF(LOG('Indicator Data'!S133)&lt;BO$4,0,10-(BO$3-LOG('Indicator Data'!S133))/(BO$3-BO$4)*10))),1)</f>
        <v>0</v>
      </c>
      <c r="BP133" s="246">
        <f>IF(BO133="x","x",'Indicator Data'!S133/HLOOKUP('Indicator Data'!$S$3,'Population Data'!$C$3:$M$194,ROW()-4,FALSE))</f>
        <v>0</v>
      </c>
      <c r="BQ133" s="176">
        <f t="shared" si="163"/>
        <v>0</v>
      </c>
      <c r="BR133" s="172">
        <f t="shared" si="128"/>
        <v>0</v>
      </c>
      <c r="BS133" s="176">
        <f>ROUND(IF('Indicator Data'!T133=0,0,IF(LOG('Indicator Data'!T133)&gt;BS$3,10,IF(LOG('Indicator Data'!T133)&lt;BS$4,0,10-(BS$3-LOG('Indicator Data'!T133))/(BS$3-BS$4)*10))),1)</f>
        <v>0</v>
      </c>
      <c r="BT133" s="173">
        <f>IF('Indicator Data'!T133/HLOOKUP('Indicator Data'!$T$3,'Population Data'!$C$3:$M$194,ROW()-4,FALSE)&gt;1,1,'Indicator Data'!T133/HLOOKUP('Indicator Data'!$T$3,'Population Data'!$C$3:$M$194,ROW()-4,FALSE))</f>
        <v>0</v>
      </c>
      <c r="BU133" s="176">
        <f t="shared" si="164"/>
        <v>0</v>
      </c>
      <c r="BV133" s="172">
        <f t="shared" si="129"/>
        <v>0</v>
      </c>
      <c r="BW133" s="176">
        <f>ROUND(IF('Indicator Data'!U133=0,0,IF(LOG('Indicator Data'!U133)&gt;BW$3,10,IF(LOG('Indicator Data'!U133)&lt;BW$4,0,10-(BW$3-LOG('Indicator Data'!U133))/(BW$3-BW$4)*10))),1)</f>
        <v>0</v>
      </c>
      <c r="BX133" s="246">
        <f>IF(BW133="x","x",'Indicator Data'!U133/HLOOKUP('Indicator Data'!$U$3,'Population Data'!$C$3:$M$194,ROW()-4,FALSE))</f>
        <v>0</v>
      </c>
      <c r="BY133" s="176">
        <f t="shared" si="165"/>
        <v>0</v>
      </c>
      <c r="BZ133" s="172">
        <f t="shared" si="130"/>
        <v>0</v>
      </c>
      <c r="CA133" s="174">
        <f t="shared" si="113"/>
        <v>0</v>
      </c>
      <c r="CB133" s="176">
        <f>IF('Indicator Data'!BN133="No data","x",ROUND(IF('Indicator Data'!BN133&gt;CB$3,0,IF('Indicator Data'!BN133&lt;CB$4,10,(CB$3-'Indicator Data'!BN133)/(CB$3-CB$4)*10)),1))</f>
        <v>0.2</v>
      </c>
      <c r="CC133" s="176">
        <f>IF('Indicator Data'!BO133="No data","x",ROUND(IF('Indicator Data'!BO133&gt;CC$3,0,IF('Indicator Data'!BO133&lt;CC$4,10,(CC$3-'Indicator Data'!BO133)/(CC$3-CC$4)*10)),1))</f>
        <v>0</v>
      </c>
      <c r="CD133" s="176" t="str">
        <f>IF('Indicator Data'!AA133="No data","x",ROUND(IF('Indicator Data'!AA133&gt;CD$3,0,IF('Indicator Data'!AA133&lt;CD$4,10,(CD$3-'Indicator Data'!AA133)/(CD$3-CD$4)*10)),1))</f>
        <v>x</v>
      </c>
      <c r="CE133" s="172">
        <f t="shared" si="166"/>
        <v>0.1</v>
      </c>
      <c r="CF133" s="176">
        <f>IF('Indicator Data'!V133="No data","x",ROUND(IF(LOG('Indicator Data'!V133)&gt;CF$3,10,IF(LOG('Indicator Data'!V133)&lt;CF$4,0,10-(CF$3-LOG('Indicator Data'!V133))/(CF$3-CF$4)*10)),1))</f>
        <v>3.9</v>
      </c>
      <c r="CG133" s="176">
        <f>IF('Indicator Data'!W133="No data","x",ROUND(IF('Indicator Data'!W133&gt;CG$3,10,IF('Indicator Data'!W133&lt;CG$4,0,10-(CG$3-'Indicator Data'!W133)/(CG$3-CG$4)*10)),1))</f>
        <v>3.1</v>
      </c>
      <c r="CH133" s="176">
        <f>IF('Indicator Data'!X133="No data","x",ROUND(IF('Indicator Data'!X133&gt;CH$3,10,IF('Indicator Data'!X133&lt;CH$4,0,10-(CH$3-'Indicator Data'!X133)/(CH$3-CH$4)*10)),1))</f>
        <v>8.4</v>
      </c>
      <c r="CI133" s="176">
        <f>IF('Indicator Data'!Y133="No data","x",ROUND(IF('Indicator Data'!Y133&gt;CI$3,10,IF('Indicator Data'!Y133&lt;CI$4,0,10-(CI$3-'Indicator Data'!Y133)/(CI$3-CI$4)*10)),1))</f>
        <v>0.6</v>
      </c>
      <c r="CJ133" s="172">
        <f t="shared" si="131"/>
        <v>4</v>
      </c>
      <c r="CK133" s="174">
        <f t="shared" si="132"/>
        <v>2.7</v>
      </c>
      <c r="CL133" s="176">
        <f>IF('Indicator Data'!AD133="No data","x",ROUND(IF('Indicator Data'!AD133&gt;CL$3,10,IF('Indicator Data'!AD133&lt;CL$4,0,10-(CL$3-'Indicator Data'!AD133)/(CL$3-CL$4)*10)),1))</f>
        <v>0</v>
      </c>
      <c r="CM133" s="176">
        <f>IF('Indicator Data'!AE133="No data","x",ROUND(IF('Indicator Data'!AE133&gt;CM$3,10,IF('Indicator Data'!AE133&lt;CM$4,0,10-(CM$3-'Indicator Data'!AE133)/(CM$3-CM$4)*10)),1))</f>
        <v>0</v>
      </c>
      <c r="CN133" s="172">
        <f t="shared" si="133"/>
        <v>2.7</v>
      </c>
      <c r="CO133" s="176">
        <f>IF('Indicator Data'!Z133="No data","x",ROUND(IF('Indicator Data'!Z133&gt;CO$3,10,IF('Indicator Data'!Z133&lt;CO$4,0,10-(CO$3-'Indicator Data'!Z133)/(CO$3-CO$4)*10)),1))</f>
        <v>0</v>
      </c>
      <c r="CP133" s="172">
        <f t="shared" si="134"/>
        <v>0.1</v>
      </c>
      <c r="CQ133" s="246">
        <f>IF('Indicator Data'!AB133="No data","x",'Indicator Data'!AB133/HLOOKUP('Indicator Date'!$AB131,'Population Data'!$C$3:$M$194,ROW()-4,FALSE))</f>
        <v>4.2279079573519668E-4</v>
      </c>
      <c r="CR133" s="176">
        <f t="shared" si="167"/>
        <v>5.8</v>
      </c>
      <c r="CS133" s="176">
        <f>IF('Indicator Data'!AC133="No data","x",ROUND(IF('Indicator Data'!AC133&gt;CS$3,0,IF('Indicator Data'!AC133&lt;CS$4,10,(CS$3-'Indicator Data'!AC133)/(CS$3-CS$4)*10)),1))</f>
        <v>0</v>
      </c>
      <c r="CT133" s="172">
        <f t="shared" si="135"/>
        <v>2.9</v>
      </c>
      <c r="CU133" s="174">
        <f t="shared" si="136"/>
        <v>1.9</v>
      </c>
      <c r="CV133" s="175">
        <f t="shared" si="168"/>
        <v>1.2</v>
      </c>
      <c r="CW133" s="177">
        <f t="shared" si="169"/>
        <v>2.8</v>
      </c>
      <c r="CX133" s="175">
        <f>ROUND(IF('Indicator Data'!AF133=0,0,IF('Indicator Data'!AF133&gt;CX$3,10,IF('Indicator Data'!AF133&lt;CX$4,0,10-(CX$3-'Indicator Data'!AF133)/(CX$3-CX$4)*10))),1)</f>
        <v>0</v>
      </c>
      <c r="CY133" s="175">
        <f>(ROUND(IF('Indicator Data'!AG133=0,0,IF(LOG('Indicator Data'!AG133)&gt;CY$3,10,IF(LOG('Indicator Data'!AG133)&lt;CY$4,0,10-(CY$3-LOG('Indicator Data'!AG133))/(CY$3-CY$4)*10))),1))</f>
        <v>0</v>
      </c>
      <c r="CZ133" s="177">
        <f t="shared" si="137"/>
        <v>0</v>
      </c>
      <c r="DA133" s="11"/>
      <c r="DB133" s="22"/>
    </row>
    <row r="134" spans="1:106">
      <c r="A134" s="179" t="str">
        <f>'Indicator Data'!A134</f>
        <v>Oman</v>
      </c>
      <c r="B134" s="180" t="str">
        <f>'Indicator Data'!B134</f>
        <v>OMN</v>
      </c>
      <c r="C134" s="178">
        <f>ROUND(IF('Indicator Data'!C134=0,0.1,IF(LOG('Indicator Data'!C134)&gt;C$3,10,IF(LOG('Indicator Data'!C134)&lt;C$4,0,10-(C$3-LOG('Indicator Data'!C134))/(C$3-C$4)*10))),1)</f>
        <v>0.1</v>
      </c>
      <c r="D134" s="171">
        <f>ROUND(IF('Indicator Data'!D134=0,0.1,IF(LOG('Indicator Data'!D134)&gt;D$3,10,IF(LOG('Indicator Data'!D134)&lt;D$4,0,10-(D$3-LOG('Indicator Data'!D134))/(D$3-D$4)*10))),1)</f>
        <v>0.1</v>
      </c>
      <c r="E134" s="172">
        <f t="shared" ref="E134:E165" si="170">ROUND((10-GEOMEAN(((10-C134)/10*9+1),((10-D134)/10*9+1)))/9*10,1)</f>
        <v>0.1</v>
      </c>
      <c r="F134" s="172">
        <f>(ROUND(IF('Indicator Data'!E134=0,0,IF(LOG('Indicator Data'!E134)&gt;F$3,10,IF(LOG('Indicator Data'!E134)&lt;F$4,0,10-(F$3-LOG('Indicator Data'!E134))/(F$3-F$4)*10))),1))</f>
        <v>2.2999999999999998</v>
      </c>
      <c r="G134" s="172">
        <f>ROUND(IF('Indicator Data'!F134=0,0,IF(LOG('Indicator Data'!F134)&gt;G$3,10,IF(LOG('Indicator Data'!F134)&lt;G$4,0,10-(G$3-LOG('Indicator Data'!F134))/(G$3-G$4)*10))),1)</f>
        <v>8.1</v>
      </c>
      <c r="H134" s="171">
        <f>ROUND(IF('Indicator Data'!G134=0,0,IF(LOG('Indicator Data'!G134)&gt;H$3,10,IF(LOG('Indicator Data'!G134)&lt;H$4,0,10-(H$3-LOG('Indicator Data'!G134))/(H$3-H$4)*10))),1)</f>
        <v>5.8</v>
      </c>
      <c r="I134" s="171">
        <f>ROUND(IF('Indicator Data'!H134=0,0,IF(LOG('Indicator Data'!H134)&gt;I$3,10,IF(LOG('Indicator Data'!H134)&lt;I$4,0,10-(I$3-LOG('Indicator Data'!H134))/(I$3-I$4)*10))),1)</f>
        <v>6.3</v>
      </c>
      <c r="J134" s="171">
        <f t="shared" ref="J134:J165" si="171">ROUND((10-GEOMEAN(((10-H134)/10*9+1),((10-I134)/10*9+1)))/9*10,1)</f>
        <v>6.1</v>
      </c>
      <c r="K134" s="171">
        <f>ROUND(IF('Indicator Data'!I134=0,0,IF(LOG('Indicator Data'!I134)&gt;K$3,10,IF(LOG('Indicator Data'!I134)&lt;K$4,0,10-(K$3-LOG('Indicator Data'!I134))/(K$3-K$4)*10))),1)</f>
        <v>5.7</v>
      </c>
      <c r="L134" s="172">
        <f>ROUND(IF('Indicator Data'!J134=0,0,IF(LOG('Indicator Data'!J134)&gt;L$3,10,IF(LOG('Indicator Data'!J134)&lt;L$4,0,10-(L$3-LOG('Indicator Data'!J134))/(L$3-L$4)*10))),1)</f>
        <v>0</v>
      </c>
      <c r="M134" s="173">
        <f>'Indicator Data'!C134/HLOOKUP('Indicator Data'!$C$3,'Population Data'!$C$3:$M$194,ROW()-4,FALSE)</f>
        <v>0</v>
      </c>
      <c r="N134" s="173">
        <f>'Indicator Data'!D134/HLOOKUP('Indicator Data'!$D$3,'Population Data'!$C$3:$M$194,ROW()-4,FALSE)</f>
        <v>0</v>
      </c>
      <c r="O134" s="245">
        <f>'Indicator Data'!E134/HLOOKUP('Indicator Data'!$E$3,'Population Data'!$C$3:$M$194,ROW()-4,FALSE)</f>
        <v>3.0938490010050542E-4</v>
      </c>
      <c r="P134" s="173">
        <f>'Indicator Data'!F134/HLOOKUP('Indicator Data'!$F$3,'Population Data'!$C$3:$M$194,ROW()-4,FALSE)</f>
        <v>9.3920997413436059E-5</v>
      </c>
      <c r="Q134" s="173">
        <f>'Indicator Data'!G134/HLOOKUP('Indicator Data'!$G$3,'Population Data'!$C$3:$M$194,ROW()-4,FALSE)</f>
        <v>3.7390256783205789E-3</v>
      </c>
      <c r="R134" s="173">
        <f>'Indicator Data'!H134/HLOOKUP('Indicator Data'!$H$3,'Population Data'!$C$3:$M$194,ROW()-4,FALSE)</f>
        <v>1.8394762401101675E-4</v>
      </c>
      <c r="S134" s="173">
        <f>'Indicator Data'!I134/HLOOKUP('Indicator Data'!$I$3,'Population Data'!$C$3:$M$194,ROW()-4,FALSE)</f>
        <v>1.2599855754379975E-3</v>
      </c>
      <c r="T134" s="173">
        <f>'Indicator Data'!J134/HLOOKUP('Indicator Date'!$J132,'Population Data'!$C$3:$M$194,ROW()-4,FALSE)</f>
        <v>0</v>
      </c>
      <c r="U134" s="171">
        <f t="shared" ref="U134:U165" si="172">ROUND(IF(M134&gt;U$3,10,IF(M134&lt;U$4,0,10-(U$3-M134)/(U$3-U$4)*10)),1)</f>
        <v>0</v>
      </c>
      <c r="V134" s="171">
        <f t="shared" ref="V134:V165" si="173">ROUND(IF(N134&gt;V$3,10,IF(N134&lt;V$4,0,10-(V$3-N134)/(V$3-V$4)*10)),1)</f>
        <v>0</v>
      </c>
      <c r="W134" s="172">
        <f t="shared" ref="W134:W165" si="174">ROUND(((10-GEOMEAN(((10-U134)/10*9+1),((10-V134)/10*9+1)))/9*10),1)</f>
        <v>0</v>
      </c>
      <c r="X134" s="172">
        <f t="shared" si="118"/>
        <v>1.7</v>
      </c>
      <c r="Y134" s="172">
        <f t="shared" si="119"/>
        <v>9.6999999999999993</v>
      </c>
      <c r="Z134" s="171">
        <f t="shared" ref="Z134:AA165" si="175">ROUND(IF(Q134&gt;Z$3,10,IF(Q134&lt;Z$4,0,10-(Z$3-Q134)/(Z$3-Z$4)*10)),1)</f>
        <v>0.4</v>
      </c>
      <c r="AA134" s="171">
        <f t="shared" si="175"/>
        <v>0.1</v>
      </c>
      <c r="AB134" s="171">
        <f t="shared" ref="AB134:AB165" si="176">ROUND(((10-GEOMEAN(((10-Z134)/10*9+1),((10-AA134)/10*9+1)))/9*10),1)</f>
        <v>0.3</v>
      </c>
      <c r="AC134" s="172">
        <f t="shared" si="120"/>
        <v>5.5</v>
      </c>
      <c r="AD134" s="172">
        <f t="shared" si="121"/>
        <v>0</v>
      </c>
      <c r="AE134" s="171">
        <f>ROUND(IF('Indicator Data'!K134=0,0,IF('Indicator Data'!K134&gt;AE$3,10,IF('Indicator Data'!K134&lt;AE$4,0,10-(AE$3-'Indicator Data'!K134)/(AE$3-AE$4)*10))),1)</f>
        <v>0</v>
      </c>
      <c r="AF134" s="174">
        <f t="shared" ref="AF134:AF165" si="177">ROUND(AVERAGE(C134,U134),1)</f>
        <v>0.1</v>
      </c>
      <c r="AG134" s="174">
        <f t="shared" ref="AG134:AG165" si="178">ROUND(AVERAGE(D134,V134),1)</f>
        <v>0.1</v>
      </c>
      <c r="AH134" s="172">
        <f t="shared" ref="AH134:AH165" si="179">ROUND(AVERAGE(Z134,H134),1)</f>
        <v>3.1</v>
      </c>
      <c r="AI134" s="172">
        <f t="shared" ref="AI134:AI165" si="180">ROUND(AVERAGE(AA134,I134),1)</f>
        <v>3.2</v>
      </c>
      <c r="AJ134" s="174">
        <f t="shared" ref="AJ134:AJ165" si="181">ROUND((10-GEOMEAN(((10-AH134)/10*9+1),((10-AI134)/10*9+1)))/9*10,1)</f>
        <v>3.2</v>
      </c>
      <c r="AK134" s="172">
        <f t="shared" ref="AK134:AK165" si="182">ROUND((10-GEOMEAN(((10-L134)/10*9+1),((10-AD134)/10*9+1)))/9*10,1)</f>
        <v>0</v>
      </c>
      <c r="AL134" s="175">
        <f t="shared" ref="AL134:AL165" si="183">ROUND((10-GEOMEAN(((10-E134)/10*9+1),((10-W134)/10*9+1)))/9*10,1)</f>
        <v>0.1</v>
      </c>
      <c r="AM134" s="175">
        <f t="shared" ref="AM134:AM165" si="184">IF(AND(X134="x",F134="x"),"x",ROUND((10-GEOMEAN(((10-F134)/10*9+1),((10-X134)/10*9+1)))/9*10,1))</f>
        <v>2</v>
      </c>
      <c r="AN134" s="175">
        <f t="shared" ref="AN134:AN165" si="185">ROUND((10-GEOMEAN(((10-G134)/10*9+1),((10-Y134)/10*9+1)))/9*10,1)</f>
        <v>9</v>
      </c>
      <c r="AO134" s="175">
        <f t="shared" ref="AO134:AO165" si="186">ROUND((10-GEOMEAN(((10-J134)/10*9+1),((10-AB134)/10*9+1)))/9*10,1)</f>
        <v>3.8</v>
      </c>
      <c r="AP134" s="175">
        <f t="shared" ref="AP134:AP165" si="187">ROUND((10-GEOMEAN(((10-K134)/10*9+1),((10-AC134)/10*9+1)))/9*10,1)</f>
        <v>5.6</v>
      </c>
      <c r="AQ134" s="174">
        <f t="shared" ref="AQ134:AQ165" si="188">ROUND(AVERAGE(AE134,AK134),1)</f>
        <v>0</v>
      </c>
      <c r="AR134" s="174">
        <f>IF('Indicator Data'!L134="No data","x",IF('Indicator Data'!BW134&lt;1000,"x",ROUND((IF('Indicator Data'!L134&gt;AR$3,10,IF('Indicator Data'!L134&lt;AR$4,0,10-(AR$3-'Indicator Data'!L134)/(AR$3-AR$4)*10))),1)))</f>
        <v>6.7</v>
      </c>
      <c r="AS134" s="175">
        <f t="shared" ref="AS134:AS165" si="189">ROUND(AVERAGE(AQ134,AR134),1)</f>
        <v>3.4</v>
      </c>
      <c r="AT134" s="176">
        <f>IF('Indicator Data'!M134="No data","x",ROUND(IF('Indicator Data'!M134=0,0,IF(LOG('Indicator Data'!M134)&gt;AT$3,10,IF(LOG('Indicator Data'!M134)&lt;AT$4,0,10-(AT$3-LOG('Indicator Data'!M134))/(AT$3-AT$4)*10))),1))</f>
        <v>7.6</v>
      </c>
      <c r="AU134" s="246">
        <f>IF(AT134="x","x",'Indicator Data'!M134/HLOOKUP('Indicator Data'!$M$3,'Population Data'!$C$3:$M$194,ROW()-4,FALSE))</f>
        <v>0.47749113036386776</v>
      </c>
      <c r="AV134" s="176">
        <f t="shared" ref="AV134:AV165" si="190">IF(AT134="x","x",ROUND(IF(AU134&gt;AV$3,10,IF(AU134&lt;AV$4,0,10-(AV$3-AU134)/(AV$3-AV$4)*10)),1))</f>
        <v>5.3</v>
      </c>
      <c r="AW134" s="172">
        <f t="shared" si="122"/>
        <v>6.6</v>
      </c>
      <c r="AX134" s="176" t="str">
        <f>IF('Indicator Data'!N134="No data","x",ROUND(IF('Indicator Data'!N134=0,0,IF(LOG('Indicator Data'!N134)&gt;AX$3,10,IF(LOG('Indicator Data'!N134)&lt;AX$4,0,10-(AX$3-LOG('Indicator Data'!N134))/(AX$3-AX$4)*10))),1))</f>
        <v>x</v>
      </c>
      <c r="AY134" s="246" t="str">
        <f>IF(AX134="x","x",'Indicator Data'!N134/HLOOKUP('Indicator Data'!$N$3,'Population Data'!$C$3:$M$194,ROW()-4,FALSE))</f>
        <v>x</v>
      </c>
      <c r="AZ134" s="176" t="str">
        <f t="shared" ref="AZ134:AZ165" si="191">IF(AX134="x","x",ROUND(IF(AY134&gt;AZ$3,10,IF(AY134&lt;AZ$4,0,10-(AZ$3-AY134)/(AZ$3-AZ$4)*10)),1))</f>
        <v>x</v>
      </c>
      <c r="BA134" s="172" t="str">
        <f t="shared" si="123"/>
        <v>x</v>
      </c>
      <c r="BB134" s="176" t="str">
        <f>IF('Indicator Data'!O134="No data","x",ROUND(IF('Indicator Data'!O134=0,0,IF(LOG('Indicator Data'!O134)&gt;BB$3,10,IF(LOG('Indicator Data'!O134)&lt;BB$4,0,10-(BB$3-LOG('Indicator Data'!O134))/(BB$3-BB$4)*10))),1))</f>
        <v>x</v>
      </c>
      <c r="BC134" s="246" t="str">
        <f>IF(BB134="x","x",'Indicator Data'!O134/HLOOKUP('Indicator Data'!$O$3,'Population Data'!$C$3:$M$194,ROW()-4,FALSE))</f>
        <v>x</v>
      </c>
      <c r="BD134" s="176" t="str">
        <f t="shared" ref="BD134:BD165" si="192">IF(BB134="x","x",ROUND(IF(BC134&gt;BD$3,10,IF(BC134&lt;BD$4,0,10-(BD$3-BC134)/(BD$3-BD$4)*10)),1))</f>
        <v>x</v>
      </c>
      <c r="BE134" s="172" t="str">
        <f t="shared" si="124"/>
        <v>x</v>
      </c>
      <c r="BF134" s="176" t="str">
        <f>IF('Indicator Data'!P134="No data","x",ROUND(IF('Indicator Data'!P134=0,0,IF(LOG('Indicator Data'!P134)&gt;BF$3,10,IF(LOG('Indicator Data'!P134)&lt;BF$4,0,10-(BF$3-LOG('Indicator Data'!P134))/(BF$3-BF$4)*10))),1))</f>
        <v>x</v>
      </c>
      <c r="BG134" s="246" t="str">
        <f>IF(BF134="x","x",'Indicator Data'!P134/HLOOKUP('Indicator Data'!$P$3,'Population Data'!$C$3:$M$194,ROW()-4,FALSE))</f>
        <v>x</v>
      </c>
      <c r="BH134" s="176" t="str">
        <f t="shared" si="125"/>
        <v>x</v>
      </c>
      <c r="BI134" s="172" t="str">
        <f t="shared" si="126"/>
        <v>x</v>
      </c>
      <c r="BJ134" s="174">
        <f t="shared" si="127"/>
        <v>6.6</v>
      </c>
      <c r="BK134" s="176">
        <f>ROUND(IF('Indicator Data'!Q134=0,0,IF(LOG('Indicator Data'!Q134)&gt;BK$3,10,IF(LOG('Indicator Data'!Q134)&lt;BK$4,0,10-(BK$3-LOG('Indicator Data'!Q134))/(BK$3-BK$4)*10))),1)</f>
        <v>0</v>
      </c>
      <c r="BL134" s="224">
        <f>IF(BK134="x","x",'Indicator Data'!Q134/HLOOKUP('Indicator Data'!$Q$3,'Population Data'!$C$3:$M$194,ROW()-4,FALSE))</f>
        <v>0</v>
      </c>
      <c r="BM134" s="176">
        <f t="shared" ref="BM134:BM165" si="193">ROUND(IF(BL134&gt;BM$3,10,IF(BL134&lt;BM$4,0,10-(BM$3-BL134)/(BM$3-BM$4)*10)),1)</f>
        <v>0</v>
      </c>
      <c r="BN134" s="172">
        <f t="shared" ref="BN134:BN165" si="194">ROUND((10-GEOMEAN(((10-BM134)/10*9+1),((10-BK134)/10*9+1)))/9*10,1)</f>
        <v>0</v>
      </c>
      <c r="BO134" s="176">
        <f>ROUND(IF('Indicator Data'!S134=0,0,IF(LOG('Indicator Data'!S134)&gt;BO$3,10,IF(LOG('Indicator Data'!S134)&lt;BO$4,0,10-(BO$3-LOG('Indicator Data'!S134))/(BO$3-BO$4)*10))),1)</f>
        <v>6.7</v>
      </c>
      <c r="BP134" s="246">
        <f>IF(BO134="x","x",'Indicator Data'!S134/HLOOKUP('Indicator Data'!$S$3,'Population Data'!$C$3:$M$194,ROW()-4,FALSE))</f>
        <v>0.10158067730436042</v>
      </c>
      <c r="BQ134" s="176">
        <f t="shared" ref="BQ134:BQ165" si="195">ROUND(IF(BP134&gt;BQ$3,10,IF(BP134&lt;BQ$4,0,10-(BQ$3-BP134)/(BQ$3-BQ$4)*10)),1)</f>
        <v>1.1000000000000001</v>
      </c>
      <c r="BR134" s="172">
        <f t="shared" si="128"/>
        <v>4.5</v>
      </c>
      <c r="BS134" s="176">
        <f>ROUND(IF('Indicator Data'!T134=0,0,IF(LOG('Indicator Data'!T134)&gt;BS$3,10,IF(LOG('Indicator Data'!T134)&lt;BS$4,0,10-(BS$3-LOG('Indicator Data'!T134))/(BS$3-BS$4)*10))),1)</f>
        <v>8</v>
      </c>
      <c r="BT134" s="173">
        <f>IF('Indicator Data'!T134/HLOOKUP('Indicator Data'!$T$3,'Population Data'!$C$3:$M$194,ROW()-4,FALSE)&gt;1,1,'Indicator Data'!T134/HLOOKUP('Indicator Data'!$T$3,'Population Data'!$C$3:$M$194,ROW()-4,FALSE))</f>
        <v>0.80340292132071067</v>
      </c>
      <c r="BU134" s="176">
        <f t="shared" ref="BU134:BU165" si="196">ROUND(IF(BT134&gt;BU$3,10,IF(BT134&lt;BU$4,0,10-(BU$3-BT134)/(BU$3-BU$4)*10)),1)</f>
        <v>8</v>
      </c>
      <c r="BV134" s="172">
        <f t="shared" si="129"/>
        <v>8</v>
      </c>
      <c r="BW134" s="176">
        <f>ROUND(IF('Indicator Data'!U134=0,0,IF(LOG('Indicator Data'!U134)&gt;BW$3,10,IF(LOG('Indicator Data'!U134)&lt;BW$4,0,10-(BW$3-LOG('Indicator Data'!U134))/(BW$3-BW$4)*10))),1)</f>
        <v>7.9</v>
      </c>
      <c r="BX134" s="246">
        <f>IF(BW134="x","x",'Indicator Data'!U134/HLOOKUP('Indicator Data'!$U$3,'Population Data'!$C$3:$M$194,ROW()-4,FALSE))</f>
        <v>0.73186580271824675</v>
      </c>
      <c r="BY134" s="176">
        <f t="shared" ref="BY134:BY165" si="197">ROUND(IF(BX134&gt;BY$3,10,IF(BX134&lt;BY$4,0,10-(BY$3-BX134)/(BY$3-BY$4)*10)),1)</f>
        <v>7.3</v>
      </c>
      <c r="BZ134" s="172">
        <f t="shared" si="130"/>
        <v>7.6</v>
      </c>
      <c r="CA134" s="174">
        <f t="shared" ref="CA134:CA191" si="198">ROUND((10-GEOMEAN(((10-BV134)/10*9+1),((10-BN134)/10*9+1),((10-BR134)/10*9+1),((10-BZ134)/10*9+1)))/9*10,1)</f>
        <v>5.8</v>
      </c>
      <c r="CB134" s="176">
        <f>IF('Indicator Data'!BN134="No data","x",ROUND(IF('Indicator Data'!BN134&gt;CB$3,0,IF('Indicator Data'!BN134&lt;CB$4,10,(CB$3-'Indicator Data'!BN134)/(CB$3-CB$4)*10)),1))</f>
        <v>0.1</v>
      </c>
      <c r="CC134" s="176">
        <f>IF('Indicator Data'!BO134="No data","x",ROUND(IF('Indicator Data'!BO134&gt;CC$3,0,IF('Indicator Data'!BO134&lt;CC$4,10,(CC$3-'Indicator Data'!BO134)/(CC$3-CC$4)*10)),1))</f>
        <v>1.3</v>
      </c>
      <c r="CD134" s="176">
        <f>IF('Indicator Data'!AA134="No data","x",ROUND(IF('Indicator Data'!AA134&gt;CD$3,0,IF('Indicator Data'!AA134&lt;CD$4,10,(CD$3-'Indicator Data'!AA134)/(CD$3-CD$4)*10)),1))</f>
        <v>0.3</v>
      </c>
      <c r="CE134" s="172">
        <f t="shared" ref="CE134:CE165" si="199">IF(AND(CC134="x",CB134="x",CD134="x"),"x",ROUND(AVERAGE(CB134:CD134),1))</f>
        <v>0.6</v>
      </c>
      <c r="CF134" s="176">
        <f>IF('Indicator Data'!V134="No data","x",ROUND(IF(LOG('Indicator Data'!V134)&gt;CF$3,10,IF(LOG('Indicator Data'!V134)&lt;CF$4,0,10-(CF$3-LOG('Indicator Data'!V134))/(CF$3-CF$4)*10)),1))</f>
        <v>3.9</v>
      </c>
      <c r="CG134" s="176">
        <f>IF('Indicator Data'!W134="No data","x",ROUND(IF('Indicator Data'!W134&gt;CG$3,10,IF('Indicator Data'!W134&lt;CG$4,0,10-(CG$3-'Indicator Data'!W134)/(CG$3-CG$4)*10)),1))</f>
        <v>4.4000000000000004</v>
      </c>
      <c r="CH134" s="176">
        <f>IF('Indicator Data'!X134="No data","x",ROUND(IF('Indicator Data'!X134&gt;CH$3,10,IF('Indicator Data'!X134&lt;CH$4,0,10-(CH$3-'Indicator Data'!X134)/(CH$3-CH$4)*10)),1))</f>
        <v>8.8000000000000007</v>
      </c>
      <c r="CI134" s="176" t="str">
        <f>IF('Indicator Data'!Y134="No data","x",ROUND(IF('Indicator Data'!Y134&gt;CI$3,10,IF('Indicator Data'!Y134&lt;CI$4,0,10-(CI$3-'Indicator Data'!Y134)/(CI$3-CI$4)*10)),1))</f>
        <v>x</v>
      </c>
      <c r="CJ134" s="172">
        <f t="shared" si="131"/>
        <v>5.7</v>
      </c>
      <c r="CK134" s="174">
        <f t="shared" si="132"/>
        <v>4</v>
      </c>
      <c r="CL134" s="176">
        <f>IF('Indicator Data'!AD134="No data","x",ROUND(IF('Indicator Data'!AD134&gt;CL$3,10,IF('Indicator Data'!AD134&lt;CL$4,0,10-(CL$3-'Indicator Data'!AD134)/(CL$3-CL$4)*10)),1))</f>
        <v>0</v>
      </c>
      <c r="CM134" s="176">
        <f>IF('Indicator Data'!AE134="No data","x",ROUND(IF('Indicator Data'!AE134&gt;CM$3,10,IF('Indicator Data'!AE134&lt;CM$4,0,10-(CM$3-'Indicator Data'!AE134)/(CM$3-CM$4)*10)),1))</f>
        <v>2.1</v>
      </c>
      <c r="CN134" s="172">
        <f t="shared" si="133"/>
        <v>3.8</v>
      </c>
      <c r="CO134" s="176">
        <f>IF('Indicator Data'!Z134="No data","x",ROUND(IF('Indicator Data'!Z134&gt;CO$3,10,IF('Indicator Data'!Z134&lt;CO$4,0,10-(CO$3-'Indicator Data'!Z134)/(CO$3-CO$4)*10)),1))</f>
        <v>0</v>
      </c>
      <c r="CP134" s="172">
        <f t="shared" si="134"/>
        <v>0.4</v>
      </c>
      <c r="CQ134" s="246">
        <f>IF('Indicator Data'!AB134="No data","x",'Indicator Data'!AB134/HLOOKUP('Indicator Date'!$AB132,'Population Data'!$C$3:$M$194,ROW()-4,FALSE))</f>
        <v>1.1388442382740337E-4</v>
      </c>
      <c r="CR134" s="176">
        <f t="shared" ref="CR134:CR165" si="200">IF(CQ134="x","x",ROUND(IF(CQ134&gt;CR$3,0,IF(CQ134&lt;CR$4,10,(CR$3-CQ134)/(CR$3-CR$4)*10)),1))</f>
        <v>8.9</v>
      </c>
      <c r="CS134" s="176">
        <f>IF('Indicator Data'!AC134="No data","x",ROUND(IF('Indicator Data'!AC134&gt;CS$3,0,IF('Indicator Data'!AC134&lt;CS$4,10,(CS$3-'Indicator Data'!AC134)/(CS$3-CS$4)*10)),1))</f>
        <v>2</v>
      </c>
      <c r="CT134" s="172">
        <f t="shared" si="135"/>
        <v>5.5</v>
      </c>
      <c r="CU134" s="174">
        <f t="shared" si="136"/>
        <v>3.2</v>
      </c>
      <c r="CV134" s="175">
        <f t="shared" ref="CV134:CV165" si="201">IF(BJ134="x",ROUND((10-GEOMEAN(((10-CU134)/10*9+1),((10-CA134)/10*9+1),((10-CK134)/10*9+1)))/9*10,1),ROUND((10-GEOMEAN(((10-BJ134)/10*9+1),((10-CU134)/10*9+1),((10-CA134)/10*9+1),((10-CK134)/10*9+1)))/9*10,1))</f>
        <v>5.0999999999999996</v>
      </c>
      <c r="CW134" s="177">
        <f t="shared" ref="CW134:CW165" si="202">IF(ROUND(IF(AM134="x",(10-GEOMEAN(((10-AL134)/10*9+1),((10-CV134)/10*9+1),((10-AP134)/10*9+1),((10-AS134)/10*9+1),((10-AN134)/10*9+1),((10-AO134)/10*9+1)))/9*10,(10-GEOMEAN(((10-AL134)/10*9+1),((10-CV134)/10*9+1),((10-AP134)/10*9+1),((10-AM134)/10*9+1),((10-AN134)/10*9+1),((10-AO134)/10*9+1),((10-AS134)/10*9+1)))/9*10),1)=0,0.1,ROUND(IF(AM134="x",(10-GEOMEAN(((10-AL134)/10*9+1),((10-CV134)/10*9+1),((10-AP134)/10*9+1),((10-AS134)/10*9+1),((10-AN134)/10*9+1),((10-AO134)/10*9+1)))/9*10,(10-GEOMEAN(((10-AL134)/10*9+1),((10-CV134)/10*9+1),((10-AP134)/10*9+1),((10-AM134)/10*9+1),((10-AN134)/10*9+1),((10-AO134)/10*9+1),((10-AS134)/10*9+1)))/9*10),1))</f>
        <v>4.8</v>
      </c>
      <c r="CX134" s="175">
        <f>ROUND(IF('Indicator Data'!AF134=0,0,IF('Indicator Data'!AF134&gt;CX$3,10,IF('Indicator Data'!AF134&lt;CX$4,0,10-(CX$3-'Indicator Data'!AF134)/(CX$3-CX$4)*10))),1)</f>
        <v>0.1</v>
      </c>
      <c r="CY134" s="175">
        <f>(ROUND(IF('Indicator Data'!AG134=0,0,IF(LOG('Indicator Data'!AG134)&gt;CY$3,10,IF(LOG('Indicator Data'!AG134)&lt;CY$4,0,10-(CY$3-LOG('Indicator Data'!AG134))/(CY$3-CY$4)*10))),1))</f>
        <v>0</v>
      </c>
      <c r="CZ134" s="177">
        <f t="shared" si="137"/>
        <v>0.1</v>
      </c>
      <c r="DA134" s="11"/>
      <c r="DB134" s="22"/>
    </row>
    <row r="135" spans="1:106">
      <c r="A135" s="179" t="str">
        <f>'Indicator Data'!A135</f>
        <v>Pakistan</v>
      </c>
      <c r="B135" s="180" t="str">
        <f>'Indicator Data'!B135</f>
        <v>PAK</v>
      </c>
      <c r="C135" s="178">
        <f>ROUND(IF('Indicator Data'!C135=0,0.1,IF(LOG('Indicator Data'!C135)&gt;C$3,10,IF(LOG('Indicator Data'!C135)&lt;C$4,0,10-(C$3-LOG('Indicator Data'!C135))/(C$3-C$4)*10))),1)</f>
        <v>10</v>
      </c>
      <c r="D135" s="171">
        <f>ROUND(IF('Indicator Data'!D135=0,0.1,IF(LOG('Indicator Data'!D135)&gt;D$3,10,IF(LOG('Indicator Data'!D135)&lt;D$4,0,10-(D$3-LOG('Indicator Data'!D135))/(D$3-D$4)*10))),1)</f>
        <v>10</v>
      </c>
      <c r="E135" s="172">
        <f t="shared" si="170"/>
        <v>10</v>
      </c>
      <c r="F135" s="172">
        <f>(ROUND(IF('Indicator Data'!E135=0,0,IF(LOG('Indicator Data'!E135)&gt;F$3,10,IF(LOG('Indicator Data'!E135)&lt;F$4,0,10-(F$3-LOG('Indicator Data'!E135))/(F$3-F$4)*10))),1))</f>
        <v>10</v>
      </c>
      <c r="G135" s="172">
        <f>ROUND(IF('Indicator Data'!F135=0,0,IF(LOG('Indicator Data'!F135)&gt;G$3,10,IF(LOG('Indicator Data'!F135)&lt;G$4,0,10-(G$3-LOG('Indicator Data'!F135))/(G$3-G$4)*10))),1)</f>
        <v>7.3</v>
      </c>
      <c r="H135" s="171">
        <f>ROUND(IF('Indicator Data'!G135=0,0,IF(LOG('Indicator Data'!G135)&gt;H$3,10,IF(LOG('Indicator Data'!G135)&lt;H$4,0,10-(H$3-LOG('Indicator Data'!G135))/(H$3-H$4)*10))),1)</f>
        <v>9.8000000000000007</v>
      </c>
      <c r="I135" s="171">
        <f>ROUND(IF('Indicator Data'!H135=0,0,IF(LOG('Indicator Data'!H135)&gt;I$3,10,IF(LOG('Indicator Data'!H135)&lt;I$4,0,10-(I$3-LOG('Indicator Data'!H135))/(I$3-I$4)*10))),1)</f>
        <v>9.3000000000000007</v>
      </c>
      <c r="J135" s="171">
        <f t="shared" si="171"/>
        <v>9.6</v>
      </c>
      <c r="K135" s="171">
        <f>ROUND(IF('Indicator Data'!I135=0,0,IF(LOG('Indicator Data'!I135)&gt;K$3,10,IF(LOG('Indicator Data'!I135)&lt;K$4,0,10-(K$3-LOG('Indicator Data'!I135))/(K$3-K$4)*10))),1)</f>
        <v>6.4</v>
      </c>
      <c r="L135" s="172">
        <f>ROUND(IF('Indicator Data'!J135=0,0,IF(LOG('Indicator Data'!J135)&gt;L$3,10,IF(LOG('Indicator Data'!J135)&lt;L$4,0,10-(L$3-LOG('Indicator Data'!J135))/(L$3-L$4)*10))),1)</f>
        <v>10</v>
      </c>
      <c r="M135" s="173">
        <f>'Indicator Data'!C135/HLOOKUP('Indicator Data'!$C$3,'Population Data'!$C$3:$M$194,ROW()-4,FALSE)</f>
        <v>2.1046481067462648E-3</v>
      </c>
      <c r="N135" s="173">
        <f>'Indicator Data'!D135/HLOOKUP('Indicator Data'!$D$3,'Population Data'!$C$3:$M$194,ROW()-4,FALSE)</f>
        <v>3.3196092820770277E-4</v>
      </c>
      <c r="O135" s="245">
        <f>'Indicator Data'!E135/HLOOKUP('Indicator Data'!$E$3,'Population Data'!$C$3:$M$194,ROW()-4,FALSE)</f>
        <v>2.3345743630426279E-2</v>
      </c>
      <c r="P135" s="173">
        <f>'Indicator Data'!F135/HLOOKUP('Indicator Data'!$F$3,'Population Data'!$C$3:$M$194,ROW()-4,FALSE)</f>
        <v>8.3796645440024406E-7</v>
      </c>
      <c r="Q135" s="173">
        <f>'Indicator Data'!G135/HLOOKUP('Indicator Data'!$G$3,'Population Data'!$C$3:$M$194,ROW()-4,FALSE)</f>
        <v>3.976089297338733E-3</v>
      </c>
      <c r="R135" s="173">
        <f>'Indicator Data'!H135/HLOOKUP('Indicator Data'!$H$3,'Population Data'!$C$3:$M$194,ROW()-4,FALSE)</f>
        <v>2.5013091110308571E-4</v>
      </c>
      <c r="S135" s="173">
        <f>'Indicator Data'!I135/HLOOKUP('Indicator Data'!$I$3,'Population Data'!$C$3:$M$194,ROW()-4,FALSE)</f>
        <v>5.0882938934834483E-5</v>
      </c>
      <c r="T135" s="173">
        <f>'Indicator Data'!J135/HLOOKUP('Indicator Date'!$J133,'Population Data'!$C$3:$M$194,ROW()-4,FALSE)</f>
        <v>8.0175209778306754E-4</v>
      </c>
      <c r="U135" s="171">
        <f t="shared" si="172"/>
        <v>10</v>
      </c>
      <c r="V135" s="171">
        <f t="shared" si="173"/>
        <v>1.7</v>
      </c>
      <c r="W135" s="172">
        <f t="shared" si="174"/>
        <v>7.9</v>
      </c>
      <c r="X135" s="172">
        <f t="shared" ref="X135:X196" si="203">ROUND(IF(O135=0,0,IF(LOG(O135)&gt;X$3,10,IF(LOG(O135)&lt;=X$4,0,10-(X$3-LOG(O135))/(X$3-X$4)*10))),1)</f>
        <v>8.9</v>
      </c>
      <c r="Y135" s="172">
        <f t="shared" ref="Y135:Y196" si="204">ROUND(IF(P135=0,0,IF(LOG(P135)&gt;Y$3,10,IF(LOG(P135)&lt;=Y$4,0,10-(Y$3-LOG(P135))/(Y$3-Y$4)*10))),1)</f>
        <v>4.5</v>
      </c>
      <c r="Z135" s="171">
        <f t="shared" si="175"/>
        <v>0.4</v>
      </c>
      <c r="AA135" s="171">
        <f t="shared" si="175"/>
        <v>0.1</v>
      </c>
      <c r="AB135" s="171">
        <f t="shared" si="176"/>
        <v>0.3</v>
      </c>
      <c r="AC135" s="172">
        <f t="shared" ref="AC135:AC196" si="205">ROUND(IF(S135=0,0,IF(LOG(S135)&gt;AC$3,10,IF(LOG(S135)&lt;=AC$4,0,10-(AC$3-LOG(S135))/(AC$3-AC$4)*10))),1)</f>
        <v>1.5</v>
      </c>
      <c r="AD135" s="172">
        <f t="shared" ref="AD135:AD196" si="206">ROUND(IF(T135&gt;AD$3,10,IF(T135&lt;AD$4,0,10-(AD$3-T135)/(AD$3-AD$4)*10)),1)</f>
        <v>0.3</v>
      </c>
      <c r="AE135" s="171">
        <f>ROUND(IF('Indicator Data'!K135=0,0,IF('Indicator Data'!K135&gt;AE$3,10,IF('Indicator Data'!K135&lt;AE$4,0,10-(AE$3-'Indicator Data'!K135)/(AE$3-AE$4)*10))),1)</f>
        <v>1.9</v>
      </c>
      <c r="AF135" s="174">
        <f t="shared" si="177"/>
        <v>10</v>
      </c>
      <c r="AG135" s="174">
        <f t="shared" si="178"/>
        <v>5.9</v>
      </c>
      <c r="AH135" s="172">
        <f t="shared" si="179"/>
        <v>5.0999999999999996</v>
      </c>
      <c r="AI135" s="172">
        <f t="shared" si="180"/>
        <v>4.7</v>
      </c>
      <c r="AJ135" s="174">
        <f t="shared" si="181"/>
        <v>4.9000000000000004</v>
      </c>
      <c r="AK135" s="172">
        <f t="shared" si="182"/>
        <v>7.6</v>
      </c>
      <c r="AL135" s="175">
        <f t="shared" si="183"/>
        <v>9.1999999999999993</v>
      </c>
      <c r="AM135" s="175">
        <f t="shared" si="184"/>
        <v>9.5</v>
      </c>
      <c r="AN135" s="175">
        <f t="shared" si="185"/>
        <v>6.1</v>
      </c>
      <c r="AO135" s="175">
        <f t="shared" si="186"/>
        <v>7.1</v>
      </c>
      <c r="AP135" s="175">
        <f t="shared" si="187"/>
        <v>4.4000000000000004</v>
      </c>
      <c r="AQ135" s="174">
        <f t="shared" si="188"/>
        <v>4.8</v>
      </c>
      <c r="AR135" s="174">
        <f>IF('Indicator Data'!L135="No data","x",IF('Indicator Data'!BW135&lt;1000,"x",ROUND((IF('Indicator Data'!L135&gt;AR$3,10,IF('Indicator Data'!L135&lt;AR$4,0,10-(AR$3-'Indicator Data'!L135)/(AR$3-AR$4)*10))),1)))</f>
        <v>5</v>
      </c>
      <c r="AS135" s="175">
        <f t="shared" si="189"/>
        <v>4.9000000000000004</v>
      </c>
      <c r="AT135" s="176">
        <f>IF('Indicator Data'!M135="No data","x",ROUND(IF('Indicator Data'!M135=0,0,IF(LOG('Indicator Data'!M135)&gt;AT$3,10,IF(LOG('Indicator Data'!M135)&lt;AT$4,0,10-(AT$3-LOG('Indicator Data'!M135))/(AT$3-AT$4)*10))),1))</f>
        <v>10</v>
      </c>
      <c r="AU135" s="246">
        <f>IF(AT135="x","x",'Indicator Data'!M135/HLOOKUP('Indicator Data'!$M$3,'Population Data'!$C$3:$M$194,ROW()-4,FALSE))</f>
        <v>0.77698553470632681</v>
      </c>
      <c r="AV135" s="176">
        <f t="shared" si="190"/>
        <v>8.6</v>
      </c>
      <c r="AW135" s="172">
        <f t="shared" ref="AW135:AW196" si="207">IF(AND(AT135="x",AV135="x"),"x",ROUND((10-GEOMEAN(((10-AT135)/10*9+1),((10-AV135)/10*9+1)))/9*10,1))</f>
        <v>9.4</v>
      </c>
      <c r="AX135" s="176" t="str">
        <f>IF('Indicator Data'!N135="No data","x",ROUND(IF('Indicator Data'!N135=0,0,IF(LOG('Indicator Data'!N135)&gt;AX$3,10,IF(LOG('Indicator Data'!N135)&lt;AX$4,0,10-(AX$3-LOG('Indicator Data'!N135))/(AX$3-AX$4)*10))),1))</f>
        <v>x</v>
      </c>
      <c r="AY135" s="246" t="str">
        <f>IF(AX135="x","x",'Indicator Data'!N135/HLOOKUP('Indicator Data'!$N$3,'Population Data'!$C$3:$M$194,ROW()-4,FALSE))</f>
        <v>x</v>
      </c>
      <c r="AZ135" s="176" t="str">
        <f t="shared" si="191"/>
        <v>x</v>
      </c>
      <c r="BA135" s="172" t="str">
        <f t="shared" ref="BA135:BA196" si="208">IF(AND(AX135="x",AZ135="x"),"x",ROUND((10-GEOMEAN(((10-AX135)/10*9+1),((10-AZ135)/10*9+1)))/9*10,1))</f>
        <v>x</v>
      </c>
      <c r="BB135" s="176" t="str">
        <f>IF('Indicator Data'!O135="No data","x",ROUND(IF('Indicator Data'!O135=0,0,IF(LOG('Indicator Data'!O135)&gt;BB$3,10,IF(LOG('Indicator Data'!O135)&lt;BB$4,0,10-(BB$3-LOG('Indicator Data'!O135))/(BB$3-BB$4)*10))),1))</f>
        <v>x</v>
      </c>
      <c r="BC135" s="246" t="str">
        <f>IF(BB135="x","x",'Indicator Data'!O135/HLOOKUP('Indicator Data'!$O$3,'Population Data'!$C$3:$M$194,ROW()-4,FALSE))</f>
        <v>x</v>
      </c>
      <c r="BD135" s="176" t="str">
        <f t="shared" si="192"/>
        <v>x</v>
      </c>
      <c r="BE135" s="172" t="str">
        <f t="shared" ref="BE135:BE196" si="209">IF(AND(BB135="x",BD135="x"),"x",ROUND((10-GEOMEAN(((10-BB135)/10*9+1),((10-BD135)/10*9+1)))/9*10,1))</f>
        <v>x</v>
      </c>
      <c r="BF135" s="176" t="str">
        <f>IF('Indicator Data'!P135="No data","x",ROUND(IF('Indicator Data'!P135=0,0,IF(LOG('Indicator Data'!P135)&gt;BF$3,10,IF(LOG('Indicator Data'!P135)&lt;BF$4,0,10-(BF$3-LOG('Indicator Data'!P135))/(BF$3-BF$4)*10))),1))</f>
        <v>x</v>
      </c>
      <c r="BG135" s="246" t="str">
        <f>IF(BF135="x","x",'Indicator Data'!P135/HLOOKUP('Indicator Data'!$P$3,'Population Data'!$C$3:$M$194,ROW()-4,FALSE))</f>
        <v>x</v>
      </c>
      <c r="BH135" s="176" t="str">
        <f t="shared" ref="BH135:BH196" si="210">IF(BG135="x","x",ROUND(IF(BG135=0,0,IF(LOG(BG135)&gt;BH$3,10,IF(LOG(BG135)&lt;BH$4,0,10-(BH$3-LOG(BG135))/(BH$3-BH$4)*10))),1))</f>
        <v>x</v>
      </c>
      <c r="BI135" s="172" t="str">
        <f t="shared" ref="BI135:BI196" si="211">IF(AND(BF135="x",BH135="x"),"x",ROUND((10-GEOMEAN(((10-BF135)/10*9+1),((10-BH135)/10*9+1)))/9*10,1))</f>
        <v>x</v>
      </c>
      <c r="BJ135" s="174">
        <f t="shared" ref="BJ135:BJ196" si="212">IF(AND(BA135="x",BE135="x",BI135="x",AW135="x"),"x",IF(AND(BA135="x",BE135="x",BI135="x"),AW135,ROUND((10-GEOMEAN(((10-AW135)/10*9+1),((10-BA135)/10*9+1),((10-BE135)/10*9+1),((10-BI135)/10*9+1)))/9*10,1)))</f>
        <v>9.4</v>
      </c>
      <c r="BK135" s="176">
        <f>ROUND(IF('Indicator Data'!Q135=0,0,IF(LOG('Indicator Data'!Q135)&gt;BK$3,10,IF(LOG('Indicator Data'!Q135)&lt;BK$4,0,10-(BK$3-LOG('Indicator Data'!Q135))/(BK$3-BK$4)*10))),1)</f>
        <v>10</v>
      </c>
      <c r="BL135" s="224">
        <f>IF(BK135="x","x",'Indicator Data'!Q135/HLOOKUP('Indicator Data'!$Q$3,'Population Data'!$C$3:$M$194,ROW()-4,FALSE))</f>
        <v>0.98310002402187679</v>
      </c>
      <c r="BM135" s="176">
        <f t="shared" si="193"/>
        <v>9.8000000000000007</v>
      </c>
      <c r="BN135" s="172">
        <f t="shared" si="194"/>
        <v>9.9</v>
      </c>
      <c r="BO135" s="176">
        <f>ROUND(IF('Indicator Data'!S135=0,0,IF(LOG('Indicator Data'!S135)&gt;BO$3,10,IF(LOG('Indicator Data'!S135)&lt;BO$4,0,10-(BO$3-LOG('Indicator Data'!S135))/(BO$3-BO$4)*10))),1)</f>
        <v>9.6999999999999993</v>
      </c>
      <c r="BP135" s="246">
        <f>IF(BO135="x","x",'Indicator Data'!S135/HLOOKUP('Indicator Data'!$S$3,'Population Data'!$C$3:$M$194,ROW()-4,FALSE))</f>
        <v>0.24678685783117263</v>
      </c>
      <c r="BQ135" s="176">
        <f t="shared" si="195"/>
        <v>2.7</v>
      </c>
      <c r="BR135" s="172">
        <f t="shared" ref="BR135:BR196" si="213">ROUND((10-GEOMEAN(((10-BO135)/10*9+1),((10-BQ135)/10*9+1)))/9*10,1)</f>
        <v>7.7</v>
      </c>
      <c r="BS135" s="176">
        <f>ROUND(IF('Indicator Data'!T135=0,0,IF(LOG('Indicator Data'!T135)&gt;BS$3,10,IF(LOG('Indicator Data'!T135)&lt;BS$4,0,10-(BS$3-LOG('Indicator Data'!T135))/(BS$3-BS$4)*10))),1)</f>
        <v>10</v>
      </c>
      <c r="BT135" s="173">
        <f>IF('Indicator Data'!T135/HLOOKUP('Indicator Data'!$T$3,'Population Data'!$C$3:$M$194,ROW()-4,FALSE)&gt;1,1,'Indicator Data'!T135/HLOOKUP('Indicator Data'!$T$3,'Population Data'!$C$3:$M$194,ROW()-4,FALSE))</f>
        <v>0.80606678486313121</v>
      </c>
      <c r="BU135" s="176">
        <f t="shared" si="196"/>
        <v>8.1</v>
      </c>
      <c r="BV135" s="172">
        <f t="shared" ref="BV135:BV196" si="214">ROUND((10-GEOMEAN(((10-BS135)/10*9+1),((10-BU135)/10*9+1)))/9*10,1)</f>
        <v>9.3000000000000007</v>
      </c>
      <c r="BW135" s="176">
        <f>ROUND(IF('Indicator Data'!U135=0,0,IF(LOG('Indicator Data'!U135)&gt;BW$3,10,IF(LOG('Indicator Data'!U135)&lt;BW$4,0,10-(BW$3-LOG('Indicator Data'!U135))/(BW$3-BW$4)*10))),1)</f>
        <v>10</v>
      </c>
      <c r="BX135" s="246">
        <f>IF(BW135="x","x",'Indicator Data'!U135/HLOOKUP('Indicator Data'!$U$3,'Population Data'!$C$3:$M$194,ROW()-4,FALSE))</f>
        <v>0.86147474618226538</v>
      </c>
      <c r="BY135" s="176">
        <f t="shared" si="197"/>
        <v>8.6</v>
      </c>
      <c r="BZ135" s="172">
        <f t="shared" ref="BZ135:BZ196" si="215">ROUND((10-GEOMEAN(((10-BW135)/10*9+1),((10-BY135)/10*9+1)))/9*10,1)</f>
        <v>9.4</v>
      </c>
      <c r="CA135" s="174">
        <f t="shared" si="198"/>
        <v>9.1999999999999993</v>
      </c>
      <c r="CB135" s="176">
        <f>IF('Indicator Data'!BN135="No data","x",ROUND(IF('Indicator Data'!BN135&gt;CB$3,0,IF('Indicator Data'!BN135&lt;CB$4,10,(CB$3-'Indicator Data'!BN135)/(CB$3-CB$4)*10)),1))</f>
        <v>3.3</v>
      </c>
      <c r="CC135" s="176">
        <f>IF('Indicator Data'!BO135="No data","x",ROUND(IF('Indicator Data'!BO135&gt;CC$3,0,IF('Indicator Data'!BO135&lt;CC$4,10,(CC$3-'Indicator Data'!BO135)/(CC$3-CC$4)*10)),1))</f>
        <v>1.6</v>
      </c>
      <c r="CD135" s="176">
        <f>IF('Indicator Data'!AA135="No data","x",ROUND(IF('Indicator Data'!AA135&gt;CD$3,0,IF('Indicator Data'!AA135&lt;CD$4,10,(CD$3-'Indicator Data'!AA135)/(CD$3-CD$4)*10)),1))</f>
        <v>1.5</v>
      </c>
      <c r="CE135" s="172">
        <f t="shared" si="199"/>
        <v>2.1</v>
      </c>
      <c r="CF135" s="176">
        <f>IF('Indicator Data'!V135="No data","x",ROUND(IF(LOG('Indicator Data'!V135)&gt;CF$3,10,IF(LOG('Indicator Data'!V135)&lt;CF$4,0,10-(CF$3-LOG('Indicator Data'!V135))/(CF$3-CF$4)*10)),1))</f>
        <v>8.3000000000000007</v>
      </c>
      <c r="CG135" s="176">
        <f>IF('Indicator Data'!W135="No data","x",ROUND(IF('Indicator Data'!W135&gt;CG$3,10,IF('Indicator Data'!W135&lt;CG$4,0,10-(CG$3-'Indicator Data'!W135)/(CG$3-CG$4)*10)),1))</f>
        <v>5.5</v>
      </c>
      <c r="CH135" s="176">
        <f>IF('Indicator Data'!X135="No data","x",ROUND(IF('Indicator Data'!X135&gt;CH$3,10,IF('Indicator Data'!X135&lt;CH$4,0,10-(CH$3-'Indicator Data'!X135)/(CH$3-CH$4)*10)),1))</f>
        <v>3.8</v>
      </c>
      <c r="CI135" s="176">
        <f>IF('Indicator Data'!Y135="No data","x",ROUND(IF('Indicator Data'!Y135&gt;CI$3,10,IF('Indicator Data'!Y135&lt;CI$4,0,10-(CI$3-'Indicator Data'!Y135)/(CI$3-CI$4)*10)),1))</f>
        <v>10</v>
      </c>
      <c r="CJ135" s="172">
        <f t="shared" ref="CJ135:CJ196" si="216">ROUND(AVERAGE(CF135:CI135),1)</f>
        <v>6.9</v>
      </c>
      <c r="CK135" s="174">
        <f t="shared" ref="CK135:CK196" si="217">ROUND(AVERAGE(CE135,CJ135,CJ135),1)</f>
        <v>5.3</v>
      </c>
      <c r="CL135" s="176">
        <f>IF('Indicator Data'!AD135="No data","x",ROUND(IF('Indicator Data'!AD135&gt;CL$3,10,IF('Indicator Data'!AD135&lt;CL$4,0,10-(CL$3-'Indicator Data'!AD135)/(CL$3-CL$4)*10)),1))</f>
        <v>6.2</v>
      </c>
      <c r="CM135" s="176">
        <f>IF('Indicator Data'!AE135="No data","x",ROUND(IF('Indicator Data'!AE135&gt;CM$3,10,IF('Indicator Data'!AE135&lt;CM$4,0,10-(CM$3-'Indicator Data'!AE135)/(CM$3-CM$4)*10)),1))</f>
        <v>5.2</v>
      </c>
      <c r="CN135" s="172">
        <f t="shared" ref="CN135:CN196" si="218">ROUND(AVERAGE(CF135,CG135,CH135,CI135,CL135,CM135),1)</f>
        <v>6.5</v>
      </c>
      <c r="CO135" s="176">
        <f>IF('Indicator Data'!Z135="No data","x",ROUND(IF('Indicator Data'!Z135&gt;CO$3,10,IF('Indicator Data'!Z135&lt;CO$4,0,10-(CO$3-'Indicator Data'!Z135)/(CO$3-CO$4)*10)),1))</f>
        <v>2.2999999999999998</v>
      </c>
      <c r="CP135" s="172">
        <f t="shared" ref="CP135:CP196" si="219">IF(AND(CC135="x",CB135="x",CD135="x"),"x",ROUND(AVERAGE(CB135:CD135,CO135),1))</f>
        <v>2.2000000000000002</v>
      </c>
      <c r="CQ135" s="246">
        <f>IF('Indicator Data'!AB135="No data","x",'Indicator Data'!AB135/HLOOKUP('Indicator Date'!$AB133,'Population Data'!$C$3:$M$194,ROW()-4,FALSE))</f>
        <v>1.1520424890964302E-4</v>
      </c>
      <c r="CR135" s="176">
        <f t="shared" si="200"/>
        <v>8.8000000000000007</v>
      </c>
      <c r="CS135" s="176">
        <f>IF('Indicator Data'!AC135="No data","x",ROUND(IF('Indicator Data'!AC135&gt;CS$3,0,IF('Indicator Data'!AC135&lt;CS$4,10,(CS$3-'Indicator Data'!AC135)/(CS$3-CS$4)*10)),1))</f>
        <v>6</v>
      </c>
      <c r="CT135" s="172">
        <f t="shared" ref="CT135:CT196" si="220">IF(AND(CR135="x",CS135="x"),"x",ROUND(AVERAGE(CR135:CS135),1))</f>
        <v>7.4</v>
      </c>
      <c r="CU135" s="174">
        <f t="shared" ref="CU135:CU196" si="221">ROUND(AVERAGE(CP135,CT135,CN135),1)</f>
        <v>5.4</v>
      </c>
      <c r="CV135" s="175">
        <f t="shared" si="201"/>
        <v>7.9</v>
      </c>
      <c r="CW135" s="177">
        <f t="shared" si="202"/>
        <v>7.5</v>
      </c>
      <c r="CX135" s="175">
        <f>ROUND(IF('Indicator Data'!AF135=0,0,IF('Indicator Data'!AF135&gt;CX$3,10,IF('Indicator Data'!AF135&lt;CX$4,0,10-(CX$3-'Indicator Data'!AF135)/(CX$3-CX$4)*10))),1)</f>
        <v>10</v>
      </c>
      <c r="CY135" s="175">
        <f>(ROUND(IF('Indicator Data'!AG135=0,0,IF(LOG('Indicator Data'!AG135)&gt;CY$3,10,IF(LOG('Indicator Data'!AG135)&lt;CY$4,0,10-(CY$3-LOG('Indicator Data'!AG135))/(CY$3-CY$4)*10))),1))</f>
        <v>8.6999999999999993</v>
      </c>
      <c r="CZ135" s="177">
        <f t="shared" ref="CZ135:CZ196" si="222">ROUND((10-GEOMEAN(((10-CX135)/10*9+1),((10-CY135)/10*9+1)))/9*10,1)</f>
        <v>9.5</v>
      </c>
      <c r="DA135" s="11"/>
      <c r="DB135" s="22"/>
    </row>
    <row r="136" spans="1:106">
      <c r="A136" s="179" t="str">
        <f>'Indicator Data'!A136</f>
        <v>Palau</v>
      </c>
      <c r="B136" s="180" t="str">
        <f>'Indicator Data'!B136</f>
        <v>PLW</v>
      </c>
      <c r="C136" s="178">
        <f>ROUND(IF('Indicator Data'!C136=0,0.1,IF(LOG('Indicator Data'!C136)&gt;C$3,10,IF(LOG('Indicator Data'!C136)&lt;C$4,0,10-(C$3-LOG('Indicator Data'!C136))/(C$3-C$4)*10))),1)</f>
        <v>0.1</v>
      </c>
      <c r="D136" s="171">
        <f>ROUND(IF('Indicator Data'!D136=0,0.1,IF(LOG('Indicator Data'!D136)&gt;D$3,10,IF(LOG('Indicator Data'!D136)&lt;D$4,0,10-(D$3-LOG('Indicator Data'!D136))/(D$3-D$4)*10))),1)</f>
        <v>0.1</v>
      </c>
      <c r="E136" s="172">
        <f t="shared" si="170"/>
        <v>0.1</v>
      </c>
      <c r="F136" s="172">
        <f>(ROUND(IF('Indicator Data'!E136=0,0,IF(LOG('Indicator Data'!E136)&gt;F$3,10,IF(LOG('Indicator Data'!E136)&lt;F$4,0,10-(F$3-LOG('Indicator Data'!E136))/(F$3-F$4)*10))),1))</f>
        <v>0</v>
      </c>
      <c r="G136" s="172">
        <f>ROUND(IF('Indicator Data'!F136=0,0,IF(LOG('Indicator Data'!F136)&gt;G$3,10,IF(LOG('Indicator Data'!F136)&lt;G$4,0,10-(G$3-LOG('Indicator Data'!F136))/(G$3-G$4)*10))),1)</f>
        <v>0.1</v>
      </c>
      <c r="H136" s="171">
        <f>ROUND(IF('Indicator Data'!G136=0,0,IF(LOG('Indicator Data'!G136)&gt;H$3,10,IF(LOG('Indicator Data'!G136)&lt;H$4,0,10-(H$3-LOG('Indicator Data'!G136))/(H$3-H$4)*10))),1)</f>
        <v>1</v>
      </c>
      <c r="I136" s="171">
        <f>ROUND(IF('Indicator Data'!H136=0,0,IF(LOG('Indicator Data'!H136)&gt;I$3,10,IF(LOG('Indicator Data'!H136)&lt;I$4,0,10-(I$3-LOG('Indicator Data'!H136))/(I$3-I$4)*10))),1)</f>
        <v>0</v>
      </c>
      <c r="J136" s="171">
        <f t="shared" si="171"/>
        <v>0.5</v>
      </c>
      <c r="K136" s="171">
        <f>ROUND(IF('Indicator Data'!I136=0,0,IF(LOG('Indicator Data'!I136)&gt;K$3,10,IF(LOG('Indicator Data'!I136)&lt;K$4,0,10-(K$3-LOG('Indicator Data'!I136))/(K$3-K$4)*10))),1)</f>
        <v>1</v>
      </c>
      <c r="L136" s="172">
        <f>ROUND(IF('Indicator Data'!J136=0,0,IF(LOG('Indicator Data'!J136)&gt;L$3,10,IF(LOG('Indicator Data'!J136)&lt;L$4,0,10-(L$3-LOG('Indicator Data'!J136))/(L$3-L$4)*10))),1)</f>
        <v>4</v>
      </c>
      <c r="M136" s="173">
        <f>'Indicator Data'!C136/HLOOKUP('Indicator Data'!$C$3,'Population Data'!$C$3:$M$194,ROW()-4,FALSE)</f>
        <v>0</v>
      </c>
      <c r="N136" s="173">
        <f>'Indicator Data'!D136/HLOOKUP('Indicator Data'!$D$3,'Population Data'!$C$3:$M$194,ROW()-4,FALSE)</f>
        <v>0</v>
      </c>
      <c r="O136" s="245">
        <f>'Indicator Data'!E136/HLOOKUP('Indicator Data'!$E$3,'Population Data'!$C$3:$M$194,ROW()-4,FALSE)</f>
        <v>0</v>
      </c>
      <c r="P136" s="173">
        <f>'Indicator Data'!F136/HLOOKUP('Indicator Data'!$F$3,'Population Data'!$C$3:$M$194,ROW()-4,FALSE)</f>
        <v>8.3097892615624878E-6</v>
      </c>
      <c r="Q136" s="173">
        <f>'Indicator Data'!G136/HLOOKUP('Indicator Data'!$G$3,'Population Data'!$C$3:$M$194,ROW()-4,FALSE)</f>
        <v>8.0977821276132563E-3</v>
      </c>
      <c r="R136" s="173">
        <f>'Indicator Data'!H136/HLOOKUP('Indicator Data'!$H$3,'Population Data'!$C$3:$M$194,ROW()-4,FALSE)</f>
        <v>0</v>
      </c>
      <c r="S136" s="173">
        <f>'Indicator Data'!I136/HLOOKUP('Indicator Data'!$I$3,'Population Data'!$C$3:$M$194,ROW()-4,FALSE)</f>
        <v>3.1266134535861499E-3</v>
      </c>
      <c r="T136" s="173">
        <f>'Indicator Data'!J136/HLOOKUP('Indicator Date'!$J134,'Population Data'!$C$3:$M$194,ROW()-4,FALSE)</f>
        <v>2.2476001021195156E-2</v>
      </c>
      <c r="U136" s="171">
        <f t="shared" si="172"/>
        <v>0</v>
      </c>
      <c r="V136" s="171">
        <f t="shared" si="173"/>
        <v>0</v>
      </c>
      <c r="W136" s="172">
        <f t="shared" si="174"/>
        <v>0</v>
      </c>
      <c r="X136" s="172">
        <f t="shared" si="203"/>
        <v>0</v>
      </c>
      <c r="Y136" s="172">
        <f t="shared" si="204"/>
        <v>7</v>
      </c>
      <c r="Z136" s="171">
        <f t="shared" si="175"/>
        <v>0.9</v>
      </c>
      <c r="AA136" s="171">
        <f t="shared" si="175"/>
        <v>0</v>
      </c>
      <c r="AB136" s="171">
        <f t="shared" si="176"/>
        <v>0.5</v>
      </c>
      <c r="AC136" s="172">
        <f t="shared" si="205"/>
        <v>6.7</v>
      </c>
      <c r="AD136" s="172">
        <f t="shared" si="206"/>
        <v>7.5</v>
      </c>
      <c r="AE136" s="171">
        <f>ROUND(IF('Indicator Data'!K136=0,0,IF('Indicator Data'!K136&gt;AE$3,10,IF('Indicator Data'!K136&lt;AE$4,0,10-(AE$3-'Indicator Data'!K136)/(AE$3-AE$4)*10))),1)</f>
        <v>1</v>
      </c>
      <c r="AF136" s="174">
        <f t="shared" si="177"/>
        <v>0.1</v>
      </c>
      <c r="AG136" s="174">
        <f t="shared" si="178"/>
        <v>0.1</v>
      </c>
      <c r="AH136" s="172">
        <f t="shared" si="179"/>
        <v>1</v>
      </c>
      <c r="AI136" s="172">
        <f t="shared" si="180"/>
        <v>0</v>
      </c>
      <c r="AJ136" s="174">
        <f t="shared" si="181"/>
        <v>0.5</v>
      </c>
      <c r="AK136" s="172">
        <f t="shared" si="182"/>
        <v>6</v>
      </c>
      <c r="AL136" s="175">
        <f t="shared" si="183"/>
        <v>0.1</v>
      </c>
      <c r="AM136" s="175">
        <f t="shared" si="184"/>
        <v>0</v>
      </c>
      <c r="AN136" s="175">
        <f t="shared" si="185"/>
        <v>4.4000000000000004</v>
      </c>
      <c r="AO136" s="175">
        <f t="shared" si="186"/>
        <v>0.5</v>
      </c>
      <c r="AP136" s="175">
        <f t="shared" si="187"/>
        <v>4.4000000000000004</v>
      </c>
      <c r="AQ136" s="174">
        <f t="shared" si="188"/>
        <v>3.5</v>
      </c>
      <c r="AR136" s="174" t="str">
        <f>IF('Indicator Data'!L136="No data","x",IF('Indicator Data'!BW136&lt;1000,"x",ROUND((IF('Indicator Data'!L136&gt;AR$3,10,IF('Indicator Data'!L136&lt;AR$4,0,10-(AR$3-'Indicator Data'!L136)/(AR$3-AR$4)*10))),1)))</f>
        <v>x</v>
      </c>
      <c r="AS136" s="175">
        <f t="shared" si="189"/>
        <v>3.5</v>
      </c>
      <c r="AT136" s="176">
        <f>IF('Indicator Data'!M136="No data","x",ROUND(IF('Indicator Data'!M136=0,0,IF(LOG('Indicator Data'!M136)&gt;AT$3,10,IF(LOG('Indicator Data'!M136)&lt;AT$4,0,10-(AT$3-LOG('Indicator Data'!M136))/(AT$3-AT$4)*10))),1))</f>
        <v>0</v>
      </c>
      <c r="AU136" s="246">
        <f>IF(AT136="x","x",'Indicator Data'!M136/HLOOKUP('Indicator Data'!$M$3,'Population Data'!$C$3:$M$194,ROW()-4,FALSE))</f>
        <v>0</v>
      </c>
      <c r="AV136" s="176">
        <f t="shared" si="190"/>
        <v>0</v>
      </c>
      <c r="AW136" s="172">
        <f t="shared" si="207"/>
        <v>0</v>
      </c>
      <c r="AX136" s="176" t="str">
        <f>IF('Indicator Data'!N136="No data","x",ROUND(IF('Indicator Data'!N136=0,0,IF(LOG('Indicator Data'!N136)&gt;AX$3,10,IF(LOG('Indicator Data'!N136)&lt;AX$4,0,10-(AX$3-LOG('Indicator Data'!N136))/(AX$3-AX$4)*10))),1))</f>
        <v>x</v>
      </c>
      <c r="AY136" s="246" t="str">
        <f>IF(AX136="x","x",'Indicator Data'!N136/HLOOKUP('Indicator Data'!$N$3,'Population Data'!$C$3:$M$194,ROW()-4,FALSE))</f>
        <v>x</v>
      </c>
      <c r="AZ136" s="176" t="str">
        <f t="shared" si="191"/>
        <v>x</v>
      </c>
      <c r="BA136" s="172" t="str">
        <f t="shared" si="208"/>
        <v>x</v>
      </c>
      <c r="BB136" s="176" t="str">
        <f>IF('Indicator Data'!O136="No data","x",ROUND(IF('Indicator Data'!O136=0,0,IF(LOG('Indicator Data'!O136)&gt;BB$3,10,IF(LOG('Indicator Data'!O136)&lt;BB$4,0,10-(BB$3-LOG('Indicator Data'!O136))/(BB$3-BB$4)*10))),1))</f>
        <v>x</v>
      </c>
      <c r="BC136" s="246" t="str">
        <f>IF(BB136="x","x",'Indicator Data'!O136/HLOOKUP('Indicator Data'!$O$3,'Population Data'!$C$3:$M$194,ROW()-4,FALSE))</f>
        <v>x</v>
      </c>
      <c r="BD136" s="176" t="str">
        <f t="shared" si="192"/>
        <v>x</v>
      </c>
      <c r="BE136" s="172" t="str">
        <f t="shared" si="209"/>
        <v>x</v>
      </c>
      <c r="BF136" s="176" t="str">
        <f>IF('Indicator Data'!P136="No data","x",ROUND(IF('Indicator Data'!P136=0,0,IF(LOG('Indicator Data'!P136)&gt;BF$3,10,IF(LOG('Indicator Data'!P136)&lt;BF$4,0,10-(BF$3-LOG('Indicator Data'!P136))/(BF$3-BF$4)*10))),1))</f>
        <v>x</v>
      </c>
      <c r="BG136" s="246" t="str">
        <f>IF(BF136="x","x",'Indicator Data'!P136/HLOOKUP('Indicator Data'!$P$3,'Population Data'!$C$3:$M$194,ROW()-4,FALSE))</f>
        <v>x</v>
      </c>
      <c r="BH136" s="176" t="str">
        <f t="shared" si="210"/>
        <v>x</v>
      </c>
      <c r="BI136" s="172" t="str">
        <f t="shared" si="211"/>
        <v>x</v>
      </c>
      <c r="BJ136" s="174">
        <f t="shared" si="212"/>
        <v>0</v>
      </c>
      <c r="BK136" s="176">
        <f>ROUND(IF('Indicator Data'!Q136=0,0,IF(LOG('Indicator Data'!Q136)&gt;BK$3,10,IF(LOG('Indicator Data'!Q136)&lt;BK$4,0,10-(BK$3-LOG('Indicator Data'!Q136))/(BK$3-BK$4)*10))),1)</f>
        <v>0</v>
      </c>
      <c r="BL136" s="224">
        <f>IF(BK136="x","x",'Indicator Data'!Q136/HLOOKUP('Indicator Data'!$Q$3,'Population Data'!$C$3:$M$194,ROW()-4,FALSE))</f>
        <v>0</v>
      </c>
      <c r="BM136" s="176">
        <f t="shared" si="193"/>
        <v>0</v>
      </c>
      <c r="BN136" s="172">
        <f t="shared" si="194"/>
        <v>0</v>
      </c>
      <c r="BO136" s="176">
        <f>ROUND(IF('Indicator Data'!S136=0,0,IF(LOG('Indicator Data'!S136)&gt;BO$3,10,IF(LOG('Indicator Data'!S136)&lt;BO$4,0,10-(BO$3-LOG('Indicator Data'!S136))/(BO$3-BO$4)*10))),1)</f>
        <v>0</v>
      </c>
      <c r="BP136" s="246">
        <f>IF(BO136="x","x",'Indicator Data'!S136/HLOOKUP('Indicator Data'!$S$3,'Population Data'!$C$3:$M$194,ROW()-4,FALSE))</f>
        <v>0</v>
      </c>
      <c r="BQ136" s="176">
        <f t="shared" si="195"/>
        <v>0</v>
      </c>
      <c r="BR136" s="172">
        <f t="shared" si="213"/>
        <v>0</v>
      </c>
      <c r="BS136" s="176">
        <f>ROUND(IF('Indicator Data'!T136=0,0,IF(LOG('Indicator Data'!T136)&gt;BS$3,10,IF(LOG('Indicator Data'!T136)&lt;BS$4,0,10-(BS$3-LOG('Indicator Data'!T136))/(BS$3-BS$4)*10))),1)</f>
        <v>4.3</v>
      </c>
      <c r="BT136" s="173">
        <f>IF('Indicator Data'!T136/HLOOKUP('Indicator Data'!$T$3,'Population Data'!$C$3:$M$194,ROW()-4,FALSE)&gt;1,1,'Indicator Data'!T136/HLOOKUP('Indicator Data'!$T$3,'Population Data'!$C$3:$M$194,ROW()-4,FALSE))</f>
        <v>0.59463518728186804</v>
      </c>
      <c r="BU136" s="176">
        <f t="shared" si="196"/>
        <v>5.9</v>
      </c>
      <c r="BV136" s="172">
        <f t="shared" si="214"/>
        <v>5.2</v>
      </c>
      <c r="BW136" s="176">
        <f>ROUND(IF('Indicator Data'!U136=0,0,IF(LOG('Indicator Data'!U136)&gt;BW$3,10,IF(LOG('Indicator Data'!U136)&lt;BW$4,0,10-(BW$3-LOG('Indicator Data'!U136))/(BW$3-BW$4)*10))),1)</f>
        <v>3.8</v>
      </c>
      <c r="BX136" s="246">
        <f>IF(BW136="x","x",'Indicator Data'!U136/HLOOKUP('Indicator Data'!$U$3,'Population Data'!$C$3:$M$194,ROW()-4,FALSE))</f>
        <v>0.26731692929062101</v>
      </c>
      <c r="BY136" s="176">
        <f t="shared" si="197"/>
        <v>2.7</v>
      </c>
      <c r="BZ136" s="172">
        <f t="shared" si="215"/>
        <v>3.3</v>
      </c>
      <c r="CA136" s="174">
        <f t="shared" si="198"/>
        <v>2.4</v>
      </c>
      <c r="CB136" s="176">
        <f>IF('Indicator Data'!BN136="No data","x",ROUND(IF('Indicator Data'!BN136&gt;CB$3,0,IF('Indicator Data'!BN136&lt;CB$4,10,(CB$3-'Indicator Data'!BN136)/(CB$3-CB$4)*10)),1))</f>
        <v>0.1</v>
      </c>
      <c r="CC136" s="176">
        <f>IF('Indicator Data'!BO136="No data","x",ROUND(IF('Indicator Data'!BO136&gt;CC$3,0,IF('Indicator Data'!BO136&lt;CC$4,10,(CC$3-'Indicator Data'!BO136)/(CC$3-CC$4)*10)),1))</f>
        <v>0.1</v>
      </c>
      <c r="CD136" s="176" t="str">
        <f>IF('Indicator Data'!AA136="No data","x",ROUND(IF('Indicator Data'!AA136&gt;CD$3,0,IF('Indicator Data'!AA136&lt;CD$4,10,(CD$3-'Indicator Data'!AA136)/(CD$3-CD$4)*10)),1))</f>
        <v>x</v>
      </c>
      <c r="CE136" s="172">
        <f t="shared" si="199"/>
        <v>0.1</v>
      </c>
      <c r="CF136" s="176">
        <f>IF('Indicator Data'!V136="No data","x",ROUND(IF(LOG('Indicator Data'!V136)&gt;CF$3,10,IF(LOG('Indicator Data'!V136)&lt;CF$4,0,10-(CF$3-LOG('Indicator Data'!V136))/(CF$3-CF$4)*10)),1))</f>
        <v>5.3</v>
      </c>
      <c r="CG136" s="176">
        <f>IF('Indicator Data'!W136="No data","x",ROUND(IF('Indicator Data'!W136&gt;CG$3,10,IF('Indicator Data'!W136&lt;CG$4,0,10-(CG$3-'Indicator Data'!W136)/(CG$3-CG$4)*10)),1))</f>
        <v>1.1000000000000001</v>
      </c>
      <c r="CH136" s="176">
        <f>IF('Indicator Data'!X136="No data","x",ROUND(IF('Indicator Data'!X136&gt;CH$3,10,IF('Indicator Data'!X136&lt;CH$4,0,10-(CH$3-'Indicator Data'!X136)/(CH$3-CH$4)*10)),1))</f>
        <v>8.1999999999999993</v>
      </c>
      <c r="CI136" s="176" t="str">
        <f>IF('Indicator Data'!Y136="No data","x",ROUND(IF('Indicator Data'!Y136&gt;CI$3,10,IF('Indicator Data'!Y136&lt;CI$4,0,10-(CI$3-'Indicator Data'!Y136)/(CI$3-CI$4)*10)),1))</f>
        <v>x</v>
      </c>
      <c r="CJ136" s="172">
        <f t="shared" si="216"/>
        <v>4.9000000000000004</v>
      </c>
      <c r="CK136" s="174">
        <f t="shared" si="217"/>
        <v>3.3</v>
      </c>
      <c r="CL136" s="176">
        <f>IF('Indicator Data'!AD136="No data","x",ROUND(IF('Indicator Data'!AD136&gt;CL$3,10,IF('Indicator Data'!AD136&lt;CL$4,0,10-(CL$3-'Indicator Data'!AD136)/(CL$3-CL$4)*10)),1))</f>
        <v>0.1</v>
      </c>
      <c r="CM136" s="176">
        <f>IF('Indicator Data'!AE136="No data","x",ROUND(IF('Indicator Data'!AE136&gt;CM$3,10,IF('Indicator Data'!AE136&lt;CM$4,0,10-(CM$3-'Indicator Data'!AE136)/(CM$3-CM$4)*10)),1))</f>
        <v>0.3</v>
      </c>
      <c r="CN136" s="172">
        <f t="shared" si="218"/>
        <v>3</v>
      </c>
      <c r="CO136" s="176">
        <f>IF('Indicator Data'!Z136="No data","x",ROUND(IF('Indicator Data'!Z136&gt;CO$3,10,IF('Indicator Data'!Z136&lt;CO$4,0,10-(CO$3-'Indicator Data'!Z136)/(CO$3-CO$4)*10)),1))</f>
        <v>0</v>
      </c>
      <c r="CP136" s="172">
        <f t="shared" si="219"/>
        <v>0.1</v>
      </c>
      <c r="CQ136" s="246">
        <f>IF('Indicator Data'!AB136="No data","x",'Indicator Data'!AB136/HLOOKUP('Indicator Date'!$AB134,'Population Data'!$C$3:$M$194,ROW()-4,FALSE))</f>
        <v>5.6198718669214342E-4</v>
      </c>
      <c r="CR136" s="176">
        <f t="shared" si="200"/>
        <v>4.4000000000000004</v>
      </c>
      <c r="CS136" s="176">
        <f>IF('Indicator Data'!AC136="No data","x",ROUND(IF('Indicator Data'!AC136&gt;CS$3,0,IF('Indicator Data'!AC136&lt;CS$4,10,(CS$3-'Indicator Data'!AC136)/(CS$3-CS$4)*10)),1))</f>
        <v>4</v>
      </c>
      <c r="CT136" s="172">
        <f t="shared" si="220"/>
        <v>4.2</v>
      </c>
      <c r="CU136" s="174">
        <f t="shared" si="221"/>
        <v>2.4</v>
      </c>
      <c r="CV136" s="175">
        <f t="shared" si="201"/>
        <v>2.1</v>
      </c>
      <c r="CW136" s="177">
        <f t="shared" si="202"/>
        <v>2.2999999999999998</v>
      </c>
      <c r="CX136" s="175">
        <f>ROUND(IF('Indicator Data'!AF136=0,0,IF('Indicator Data'!AF136&gt;CX$3,10,IF('Indicator Data'!AF136&lt;CX$4,0,10-(CX$3-'Indicator Data'!AF136)/(CX$3-CX$4)*10))),1)</f>
        <v>0</v>
      </c>
      <c r="CY136" s="175">
        <f>(ROUND(IF('Indicator Data'!AG136=0,0,IF(LOG('Indicator Data'!AG136)&gt;CY$3,10,IF(LOG('Indicator Data'!AG136)&lt;CY$4,0,10-(CY$3-LOG('Indicator Data'!AG136))/(CY$3-CY$4)*10))),1))</f>
        <v>0</v>
      </c>
      <c r="CZ136" s="177">
        <f t="shared" si="222"/>
        <v>0</v>
      </c>
      <c r="DA136" s="11"/>
      <c r="DB136" s="22"/>
    </row>
    <row r="137" spans="1:106">
      <c r="A137" s="179" t="str">
        <f>'Indicator Data'!A137</f>
        <v>Palestine</v>
      </c>
      <c r="B137" s="180" t="str">
        <f>'Indicator Data'!B137</f>
        <v>PSE</v>
      </c>
      <c r="C137" s="178">
        <f>ROUND(IF('Indicator Data'!C137=0,0.1,IF(LOG('Indicator Data'!C137)&gt;C$3,10,IF(LOG('Indicator Data'!C137)&lt;C$4,0,10-(C$3-LOG('Indicator Data'!C137))/(C$3-C$4)*10))),1)</f>
        <v>6.1</v>
      </c>
      <c r="D137" s="171">
        <f>ROUND(IF('Indicator Data'!D137=0,0.1,IF(LOG('Indicator Data'!D137)&gt;D$3,10,IF(LOG('Indicator Data'!D137)&lt;D$4,0,10-(D$3-LOG('Indicator Data'!D137))/(D$3-D$4)*10))),1)</f>
        <v>3.9</v>
      </c>
      <c r="E137" s="172">
        <f t="shared" si="170"/>
        <v>5.0999999999999996</v>
      </c>
      <c r="F137" s="172">
        <f>(ROUND(IF('Indicator Data'!E137=0,0,IF(LOG('Indicator Data'!E137)&gt;F$3,10,IF(LOG('Indicator Data'!E137)&lt;F$4,0,10-(F$3-LOG('Indicator Data'!E137))/(F$3-F$4)*10))),1))</f>
        <v>0</v>
      </c>
      <c r="G137" s="172">
        <f>ROUND(IF('Indicator Data'!F137=0,0,IF(LOG('Indicator Data'!F137)&gt;G$3,10,IF(LOG('Indicator Data'!F137)&lt;G$4,0,10-(G$3-LOG('Indicator Data'!F137))/(G$3-G$4)*10))),1)</f>
        <v>0.6</v>
      </c>
      <c r="H137" s="171">
        <f>ROUND(IF('Indicator Data'!G137=0,0,IF(LOG('Indicator Data'!G137)&gt;H$3,10,IF(LOG('Indicator Data'!G137)&lt;H$4,0,10-(H$3-LOG('Indicator Data'!G137))/(H$3-H$4)*10))),1)</f>
        <v>0</v>
      </c>
      <c r="I137" s="171">
        <f>ROUND(IF('Indicator Data'!H137=0,0,IF(LOG('Indicator Data'!H137)&gt;I$3,10,IF(LOG('Indicator Data'!H137)&lt;I$4,0,10-(I$3-LOG('Indicator Data'!H137))/(I$3-I$4)*10))),1)</f>
        <v>0</v>
      </c>
      <c r="J137" s="171">
        <f t="shared" si="171"/>
        <v>0</v>
      </c>
      <c r="K137" s="171">
        <f>ROUND(IF('Indicator Data'!I137=0,0,IF(LOG('Indicator Data'!I137)&gt;K$3,10,IF(LOG('Indicator Data'!I137)&lt;K$4,0,10-(K$3-LOG('Indicator Data'!I137))/(K$3-K$4)*10))),1)</f>
        <v>0</v>
      </c>
      <c r="L137" s="172">
        <f>ROUND(IF('Indicator Data'!J137=0,0,IF(LOG('Indicator Data'!J137)&gt;L$3,10,IF(LOG('Indicator Data'!J137)&lt;L$4,0,10-(L$3-LOG('Indicator Data'!J137))/(L$3-L$4)*10))),1)</f>
        <v>0</v>
      </c>
      <c r="M137" s="173">
        <f>'Indicator Data'!C137/HLOOKUP('Indicator Data'!$C$3,'Population Data'!$C$3:$M$194,ROW()-4,FALSE)</f>
        <v>1.3558189406757261E-3</v>
      </c>
      <c r="N137" s="173">
        <f>'Indicator Data'!D137/HLOOKUP('Indicator Data'!$D$3,'Population Data'!$C$3:$M$194,ROW()-4,FALSE)</f>
        <v>4.408848414270065E-5</v>
      </c>
      <c r="O137" s="245">
        <f>'Indicator Data'!E137/HLOOKUP('Indicator Data'!$E$3,'Population Data'!$C$3:$M$194,ROW()-4,FALSE)</f>
        <v>4.2758947567896092E-6</v>
      </c>
      <c r="P137" s="173">
        <f>'Indicator Data'!F137/HLOOKUP('Indicator Data'!$F$3,'Population Data'!$C$3:$M$194,ROW()-4,FALSE)</f>
        <v>4.389473708065853E-8</v>
      </c>
      <c r="Q137" s="173">
        <f>'Indicator Data'!G137/HLOOKUP('Indicator Data'!$G$3,'Population Data'!$C$3:$M$194,ROW()-4,FALSE)</f>
        <v>0</v>
      </c>
      <c r="R137" s="173">
        <f>'Indicator Data'!H137/HLOOKUP('Indicator Data'!$H$3,'Population Data'!$C$3:$M$194,ROW()-4,FALSE)</f>
        <v>0</v>
      </c>
      <c r="S137" s="173">
        <f>'Indicator Data'!I137/HLOOKUP('Indicator Data'!$I$3,'Population Data'!$C$3:$M$194,ROW()-4,FALSE)</f>
        <v>3.283006021922688E-8</v>
      </c>
      <c r="T137" s="173">
        <f>'Indicator Data'!J137/HLOOKUP('Indicator Date'!$J135,'Population Data'!$C$3:$M$194,ROW()-4,FALSE)</f>
        <v>0</v>
      </c>
      <c r="U137" s="171">
        <f t="shared" si="172"/>
        <v>6.8</v>
      </c>
      <c r="V137" s="171">
        <f t="shared" si="173"/>
        <v>0.2</v>
      </c>
      <c r="W137" s="172">
        <f t="shared" si="174"/>
        <v>4.3</v>
      </c>
      <c r="X137" s="172">
        <f t="shared" si="203"/>
        <v>0</v>
      </c>
      <c r="Y137" s="172">
        <f t="shared" si="204"/>
        <v>1.2</v>
      </c>
      <c r="Z137" s="171">
        <f t="shared" si="175"/>
        <v>0</v>
      </c>
      <c r="AA137" s="171">
        <f t="shared" si="175"/>
        <v>0</v>
      </c>
      <c r="AB137" s="171">
        <f t="shared" si="176"/>
        <v>0</v>
      </c>
      <c r="AC137" s="172">
        <f t="shared" si="205"/>
        <v>0</v>
      </c>
      <c r="AD137" s="172">
        <f t="shared" si="206"/>
        <v>0</v>
      </c>
      <c r="AE137" s="171">
        <f>ROUND(IF('Indicator Data'!K137=0,0,IF('Indicator Data'!K137&gt;AE$3,10,IF('Indicator Data'!K137&lt;AE$4,0,10-(AE$3-'Indicator Data'!K137)/(AE$3-AE$4)*10))),1)</f>
        <v>0</v>
      </c>
      <c r="AF137" s="174">
        <f t="shared" si="177"/>
        <v>6.5</v>
      </c>
      <c r="AG137" s="174">
        <f t="shared" si="178"/>
        <v>2.1</v>
      </c>
      <c r="AH137" s="172">
        <f t="shared" si="179"/>
        <v>0</v>
      </c>
      <c r="AI137" s="172">
        <f t="shared" si="180"/>
        <v>0</v>
      </c>
      <c r="AJ137" s="174">
        <f t="shared" si="181"/>
        <v>0</v>
      </c>
      <c r="AK137" s="172">
        <f t="shared" si="182"/>
        <v>0</v>
      </c>
      <c r="AL137" s="175">
        <f t="shared" si="183"/>
        <v>4.7</v>
      </c>
      <c r="AM137" s="175">
        <f t="shared" si="184"/>
        <v>0</v>
      </c>
      <c r="AN137" s="175">
        <f t="shared" si="185"/>
        <v>0.9</v>
      </c>
      <c r="AO137" s="175">
        <f t="shared" si="186"/>
        <v>0</v>
      </c>
      <c r="AP137" s="175">
        <f t="shared" si="187"/>
        <v>0</v>
      </c>
      <c r="AQ137" s="174">
        <f t="shared" si="188"/>
        <v>0</v>
      </c>
      <c r="AR137" s="174" t="str">
        <f>IF('Indicator Data'!L137="No data","x",IF('Indicator Data'!BW137&lt;1000,"x",ROUND((IF('Indicator Data'!L137&gt;AR$3,10,IF('Indicator Data'!L137&lt;AR$4,0,10-(AR$3-'Indicator Data'!L137)/(AR$3-AR$4)*10))),1)))</f>
        <v>x</v>
      </c>
      <c r="AS137" s="175">
        <f t="shared" si="189"/>
        <v>0</v>
      </c>
      <c r="AT137" s="176">
        <f>IF('Indicator Data'!M137="No data","x",ROUND(IF('Indicator Data'!M137=0,0,IF(LOG('Indicator Data'!M137)&gt;AT$3,10,IF(LOG('Indicator Data'!M137)&lt;AT$4,0,10-(AT$3-LOG('Indicator Data'!M137))/(AT$3-AT$4)*10))),1))</f>
        <v>0</v>
      </c>
      <c r="AU137" s="246">
        <f>IF(AT137="x","x",'Indicator Data'!M137/HLOOKUP('Indicator Data'!$M$3,'Population Data'!$C$3:$M$194,ROW()-4,FALSE))</f>
        <v>0</v>
      </c>
      <c r="AV137" s="176">
        <f t="shared" si="190"/>
        <v>0</v>
      </c>
      <c r="AW137" s="172">
        <f t="shared" si="207"/>
        <v>0</v>
      </c>
      <c r="AX137" s="176" t="str">
        <f>IF('Indicator Data'!N137="No data","x",ROUND(IF('Indicator Data'!N137=0,0,IF(LOG('Indicator Data'!N137)&gt;AX$3,10,IF(LOG('Indicator Data'!N137)&lt;AX$4,0,10-(AX$3-LOG('Indicator Data'!N137))/(AX$3-AX$4)*10))),1))</f>
        <v>x</v>
      </c>
      <c r="AY137" s="246" t="str">
        <f>IF(AX137="x","x",'Indicator Data'!N137/HLOOKUP('Indicator Data'!$N$3,'Population Data'!$C$3:$M$194,ROW()-4,FALSE))</f>
        <v>x</v>
      </c>
      <c r="AZ137" s="176" t="str">
        <f t="shared" si="191"/>
        <v>x</v>
      </c>
      <c r="BA137" s="172" t="str">
        <f t="shared" si="208"/>
        <v>x</v>
      </c>
      <c r="BB137" s="176" t="str">
        <f>IF('Indicator Data'!O137="No data","x",ROUND(IF('Indicator Data'!O137=0,0,IF(LOG('Indicator Data'!O137)&gt;BB$3,10,IF(LOG('Indicator Data'!O137)&lt;BB$4,0,10-(BB$3-LOG('Indicator Data'!O137))/(BB$3-BB$4)*10))),1))</f>
        <v>x</v>
      </c>
      <c r="BC137" s="246" t="str">
        <f>IF(BB137="x","x",'Indicator Data'!O137/HLOOKUP('Indicator Data'!$O$3,'Population Data'!$C$3:$M$194,ROW()-4,FALSE))</f>
        <v>x</v>
      </c>
      <c r="BD137" s="176" t="str">
        <f t="shared" si="192"/>
        <v>x</v>
      </c>
      <c r="BE137" s="172" t="str">
        <f t="shared" si="209"/>
        <v>x</v>
      </c>
      <c r="BF137" s="176" t="str">
        <f>IF('Indicator Data'!P137="No data","x",ROUND(IF('Indicator Data'!P137=0,0,IF(LOG('Indicator Data'!P137)&gt;BF$3,10,IF(LOG('Indicator Data'!P137)&lt;BF$4,0,10-(BF$3-LOG('Indicator Data'!P137))/(BF$3-BF$4)*10))),1))</f>
        <v>x</v>
      </c>
      <c r="BG137" s="246" t="str">
        <f>IF(BF137="x","x",'Indicator Data'!P137/HLOOKUP('Indicator Data'!$P$3,'Population Data'!$C$3:$M$194,ROW()-4,FALSE))</f>
        <v>x</v>
      </c>
      <c r="BH137" s="176" t="str">
        <f t="shared" si="210"/>
        <v>x</v>
      </c>
      <c r="BI137" s="172" t="str">
        <f t="shared" si="211"/>
        <v>x</v>
      </c>
      <c r="BJ137" s="174">
        <f t="shared" si="212"/>
        <v>0</v>
      </c>
      <c r="BK137" s="176">
        <f>ROUND(IF('Indicator Data'!Q137=0,0,IF(LOG('Indicator Data'!Q137)&gt;BK$3,10,IF(LOG('Indicator Data'!Q137)&lt;BK$4,0,10-(BK$3-LOG('Indicator Data'!Q137))/(BK$3-BK$4)*10))),1)</f>
        <v>0</v>
      </c>
      <c r="BL137" s="224">
        <f>IF(BK137="x","x",'Indicator Data'!Q137/HLOOKUP('Indicator Data'!$Q$3,'Population Data'!$C$3:$M$194,ROW()-4,FALSE))</f>
        <v>0</v>
      </c>
      <c r="BM137" s="176">
        <f t="shared" si="193"/>
        <v>0</v>
      </c>
      <c r="BN137" s="172">
        <f t="shared" si="194"/>
        <v>0</v>
      </c>
      <c r="BO137" s="176">
        <f>ROUND(IF('Indicator Data'!S137=0,0,IF(LOG('Indicator Data'!S137)&gt;BO$3,10,IF(LOG('Indicator Data'!S137)&lt;BO$4,0,10-(BO$3-LOG('Indicator Data'!S137))/(BO$3-BO$4)*10))),1)</f>
        <v>5.4</v>
      </c>
      <c r="BP137" s="246">
        <f>IF(BO137="x","x",'Indicator Data'!S137/HLOOKUP('Indicator Data'!$S$3,'Population Data'!$C$3:$M$194,ROW()-4,FALSE))</f>
        <v>1.1737169564486684E-2</v>
      </c>
      <c r="BQ137" s="176">
        <f t="shared" si="195"/>
        <v>0.1</v>
      </c>
      <c r="BR137" s="172">
        <f t="shared" si="213"/>
        <v>3.2</v>
      </c>
      <c r="BS137" s="176">
        <f>ROUND(IF('Indicator Data'!T137=0,0,IF(LOG('Indicator Data'!T137)&gt;BS$3,10,IF(LOG('Indicator Data'!T137)&lt;BS$4,0,10-(BS$3-LOG('Indicator Data'!T137))/(BS$3-BS$4)*10))),1)</f>
        <v>8.1999999999999993</v>
      </c>
      <c r="BT137" s="173">
        <f>IF('Indicator Data'!T137/HLOOKUP('Indicator Data'!$T$3,'Population Data'!$C$3:$M$194,ROW()-4,FALSE)&gt;1,1,'Indicator Data'!T137/HLOOKUP('Indicator Data'!$T$3,'Population Data'!$C$3:$M$194,ROW()-4,FALSE))</f>
        <v>0.95631700225879546</v>
      </c>
      <c r="BU137" s="176">
        <f t="shared" si="196"/>
        <v>9.6</v>
      </c>
      <c r="BV137" s="172">
        <f t="shared" si="214"/>
        <v>9</v>
      </c>
      <c r="BW137" s="176">
        <f>ROUND(IF('Indicator Data'!U137=0,0,IF(LOG('Indicator Data'!U137)&gt;BW$3,10,IF(LOG('Indicator Data'!U137)&lt;BW$4,0,10-(BW$3-LOG('Indicator Data'!U137))/(BW$3-BW$4)*10))),1)</f>
        <v>7.3</v>
      </c>
      <c r="BX137" s="246">
        <f>IF(BW137="x","x",'Indicator Data'!U137/HLOOKUP('Indicator Data'!$U$3,'Population Data'!$C$3:$M$194,ROW()-4,FALSE))</f>
        <v>0.25070742046717687</v>
      </c>
      <c r="BY137" s="176">
        <f t="shared" si="197"/>
        <v>2.5</v>
      </c>
      <c r="BZ137" s="172">
        <f t="shared" si="215"/>
        <v>5.4</v>
      </c>
      <c r="CA137" s="174">
        <f t="shared" si="198"/>
        <v>5.4</v>
      </c>
      <c r="CB137" s="176">
        <f>IF('Indicator Data'!BN137="No data","x",ROUND(IF('Indicator Data'!BN137&gt;CB$3,0,IF('Indicator Data'!BN137&lt;CB$4,10,(CB$3-'Indicator Data'!BN137)/(CB$3-CB$4)*10)),1))</f>
        <v>0.1</v>
      </c>
      <c r="CC137" s="176">
        <f>IF('Indicator Data'!BO137="No data","x",ROUND(IF('Indicator Data'!BO137&gt;CC$3,0,IF('Indicator Data'!BO137&lt;CC$4,10,(CC$3-'Indicator Data'!BO137)/(CC$3-CC$4)*10)),1))</f>
        <v>0.3</v>
      </c>
      <c r="CD137" s="176">
        <f>IF('Indicator Data'!AA137="No data","x",ROUND(IF('Indicator Data'!AA137&gt;CD$3,0,IF('Indicator Data'!AA137&lt;CD$4,10,(CD$3-'Indicator Data'!AA137)/(CD$3-CD$4)*10)),1))</f>
        <v>0.5</v>
      </c>
      <c r="CE137" s="172">
        <f t="shared" si="199"/>
        <v>0.3</v>
      </c>
      <c r="CF137" s="176">
        <f>IF('Indicator Data'!V137="No data","x",ROUND(IF(LOG('Indicator Data'!V137)&gt;CF$3,10,IF(LOG('Indicator Data'!V137)&lt;CF$4,0,10-(CF$3-LOG('Indicator Data'!V137))/(CF$3-CF$4)*10)),1))</f>
        <v>9.6999999999999993</v>
      </c>
      <c r="CG137" s="176">
        <f>IF('Indicator Data'!W137="No data","x",ROUND(IF('Indicator Data'!W137&gt;CG$3,10,IF('Indicator Data'!W137&lt;CG$4,0,10-(CG$3-'Indicator Data'!W137)/(CG$3-CG$4)*10)),1))</f>
        <v>5.5</v>
      </c>
      <c r="CH137" s="176">
        <f>IF('Indicator Data'!X137="No data","x",ROUND(IF('Indicator Data'!X137&gt;CH$3,10,IF('Indicator Data'!X137&lt;CH$4,0,10-(CH$3-'Indicator Data'!X137)/(CH$3-CH$4)*10)),1))</f>
        <v>7.8</v>
      </c>
      <c r="CI137" s="176">
        <f>IF('Indicator Data'!Y137="No data","x",ROUND(IF('Indicator Data'!Y137&gt;CI$3,10,IF('Indicator Data'!Y137&lt;CI$4,0,10-(CI$3-'Indicator Data'!Y137)/(CI$3-CI$4)*10)),1))</f>
        <v>7.6</v>
      </c>
      <c r="CJ137" s="172">
        <f t="shared" si="216"/>
        <v>7.7</v>
      </c>
      <c r="CK137" s="174">
        <f t="shared" si="217"/>
        <v>5.2</v>
      </c>
      <c r="CL137" s="176">
        <f>IF('Indicator Data'!AD137="No data","x",ROUND(IF('Indicator Data'!AD137&gt;CL$3,10,IF('Indicator Data'!AD137&lt;CL$4,0,10-(CL$3-'Indicator Data'!AD137)/(CL$3-CL$4)*10)),1))</f>
        <v>2.2000000000000002</v>
      </c>
      <c r="CM137" s="176">
        <f>IF('Indicator Data'!AE137="No data","x",ROUND(IF('Indicator Data'!AE137&gt;CM$3,10,IF('Indicator Data'!AE137&lt;CM$4,0,10-(CM$3-'Indicator Data'!AE137)/(CM$3-CM$4)*10)),1))</f>
        <v>5.4</v>
      </c>
      <c r="CN137" s="172">
        <f t="shared" si="218"/>
        <v>6.4</v>
      </c>
      <c r="CO137" s="176">
        <f>IF('Indicator Data'!Z137="No data","x",ROUND(IF('Indicator Data'!Z137&gt;CO$3,10,IF('Indicator Data'!Z137&lt;CO$4,0,10-(CO$3-'Indicator Data'!Z137)/(CO$3-CO$4)*10)),1))</f>
        <v>0</v>
      </c>
      <c r="CP137" s="172">
        <f t="shared" si="219"/>
        <v>0.2</v>
      </c>
      <c r="CQ137" s="246">
        <f>IF('Indicator Data'!AB137="No data","x",'Indicator Data'!AB137/HLOOKUP('Indicator Date'!$AB135,'Population Data'!$C$3:$M$194,ROW()-4,FALSE))</f>
        <v>7.4952518190752118E-5</v>
      </c>
      <c r="CR137" s="176">
        <f t="shared" si="200"/>
        <v>9.3000000000000007</v>
      </c>
      <c r="CS137" s="176" t="str">
        <f>IF('Indicator Data'!AC137="No data","x",ROUND(IF('Indicator Data'!AC137&gt;CS$3,0,IF('Indicator Data'!AC137&lt;CS$4,10,(CS$3-'Indicator Data'!AC137)/(CS$3-CS$4)*10)),1))</f>
        <v>x</v>
      </c>
      <c r="CT137" s="172">
        <f t="shared" si="220"/>
        <v>9.3000000000000007</v>
      </c>
      <c r="CU137" s="174">
        <f t="shared" si="221"/>
        <v>5.3</v>
      </c>
      <c r="CV137" s="175">
        <f t="shared" si="201"/>
        <v>4.3</v>
      </c>
      <c r="CW137" s="177">
        <f t="shared" si="202"/>
        <v>1.6</v>
      </c>
      <c r="CX137" s="175">
        <f>ROUND(IF('Indicator Data'!AF137=0,0,IF('Indicator Data'!AF137&gt;CX$3,10,IF('Indicator Data'!AF137&lt;CX$4,0,10-(CX$3-'Indicator Data'!AF137)/(CX$3-CX$4)*10))),1)</f>
        <v>10</v>
      </c>
      <c r="CY137" s="175">
        <f>(ROUND(IF('Indicator Data'!AG137=0,0,IF(LOG('Indicator Data'!AG137)&gt;CY$3,10,IF(LOG('Indicator Data'!AG137)&lt;CY$4,0,10-(CY$3-LOG('Indicator Data'!AG137))/(CY$3-CY$4)*10))),1))</f>
        <v>10</v>
      </c>
      <c r="CZ137" s="177">
        <f t="shared" si="222"/>
        <v>10</v>
      </c>
      <c r="DA137" s="11"/>
      <c r="DB137" s="22"/>
    </row>
    <row r="138" spans="1:106">
      <c r="A138" s="179" t="str">
        <f>'Indicator Data'!A138</f>
        <v>Panama</v>
      </c>
      <c r="B138" s="180" t="str">
        <f>'Indicator Data'!B138</f>
        <v>PAN</v>
      </c>
      <c r="C138" s="178">
        <f>ROUND(IF('Indicator Data'!C138=0,0.1,IF(LOG('Indicator Data'!C138)&gt;C$3,10,IF(LOG('Indicator Data'!C138)&lt;C$4,0,10-(C$3-LOG('Indicator Data'!C138))/(C$3-C$4)*10))),1)</f>
        <v>6.4</v>
      </c>
      <c r="D138" s="171">
        <f>ROUND(IF('Indicator Data'!D138=0,0.1,IF(LOG('Indicator Data'!D138)&gt;D$3,10,IF(LOG('Indicator Data'!D138)&lt;D$4,0,10-(D$3-LOG('Indicator Data'!D138))/(D$3-D$4)*10))),1)</f>
        <v>7.2</v>
      </c>
      <c r="E138" s="172">
        <f t="shared" si="170"/>
        <v>6.8</v>
      </c>
      <c r="F138" s="172">
        <f>(ROUND(IF('Indicator Data'!E138=0,0,IF(LOG('Indicator Data'!E138)&gt;F$3,10,IF(LOG('Indicator Data'!E138)&lt;F$4,0,10-(F$3-LOG('Indicator Data'!E138))/(F$3-F$4)*10))),1))</f>
        <v>0.4</v>
      </c>
      <c r="G138" s="172">
        <f>ROUND(IF('Indicator Data'!F138=0,0,IF(LOG('Indicator Data'!F138)&gt;G$3,10,IF(LOG('Indicator Data'!F138)&lt;G$4,0,10-(G$3-LOG('Indicator Data'!F138))/(G$3-G$4)*10))),1)</f>
        <v>7.6</v>
      </c>
      <c r="H138" s="171">
        <f>ROUND(IF('Indicator Data'!G138=0,0,IF(LOG('Indicator Data'!G138)&gt;H$3,10,IF(LOG('Indicator Data'!G138)&lt;H$4,0,10-(H$3-LOG('Indicator Data'!G138))/(H$3-H$4)*10))),1)</f>
        <v>0</v>
      </c>
      <c r="I138" s="171">
        <f>ROUND(IF('Indicator Data'!H138=0,0,IF(LOG('Indicator Data'!H138)&gt;I$3,10,IF(LOG('Indicator Data'!H138)&lt;I$4,0,10-(I$3-LOG('Indicator Data'!H138))/(I$3-I$4)*10))),1)</f>
        <v>0</v>
      </c>
      <c r="J138" s="171">
        <f t="shared" si="171"/>
        <v>0</v>
      </c>
      <c r="K138" s="171">
        <f>ROUND(IF('Indicator Data'!I138=0,0,IF(LOG('Indicator Data'!I138)&gt;K$3,10,IF(LOG('Indicator Data'!I138)&lt;K$4,0,10-(K$3-LOG('Indicator Data'!I138))/(K$3-K$4)*10))),1)</f>
        <v>5.9</v>
      </c>
      <c r="L138" s="172">
        <f>ROUND(IF('Indicator Data'!J138=0,0,IF(LOG('Indicator Data'!J138)&gt;L$3,10,IF(LOG('Indicator Data'!J138)&lt;L$4,0,10-(L$3-LOG('Indicator Data'!J138))/(L$3-L$4)*10))),1)</f>
        <v>0</v>
      </c>
      <c r="M138" s="173">
        <f>'Indicator Data'!C138/HLOOKUP('Indicator Data'!$C$3,'Population Data'!$C$3:$M$194,ROW()-4,FALSE)</f>
        <v>2.0811312752031211E-3</v>
      </c>
      <c r="N138" s="173">
        <f>'Indicator Data'!D138/HLOOKUP('Indicator Data'!$D$3,'Population Data'!$C$3:$M$194,ROW()-4,FALSE)</f>
        <v>1.0376269744055326E-3</v>
      </c>
      <c r="O138" s="245">
        <f>'Indicator Data'!E138/HLOOKUP('Indicator Data'!$E$3,'Population Data'!$C$3:$M$194,ROW()-4,FALSE)</f>
        <v>4.6958141598185698E-5</v>
      </c>
      <c r="P138" s="173">
        <f>'Indicator Data'!F138/HLOOKUP('Indicator Data'!$F$3,'Population Data'!$C$3:$M$194,ROW()-4,FALSE)</f>
        <v>6.2084719258845202E-5</v>
      </c>
      <c r="Q138" s="173">
        <f>'Indicator Data'!G138/HLOOKUP('Indicator Data'!$G$3,'Population Data'!$C$3:$M$194,ROW()-4,FALSE)</f>
        <v>5.9224371764545945E-6</v>
      </c>
      <c r="R138" s="173">
        <f>'Indicator Data'!H138/HLOOKUP('Indicator Data'!$H$3,'Population Data'!$C$3:$M$194,ROW()-4,FALSE)</f>
        <v>0</v>
      </c>
      <c r="S138" s="173">
        <f>'Indicator Data'!I138/HLOOKUP('Indicator Data'!$I$3,'Population Data'!$C$3:$M$194,ROW()-4,FALSE)</f>
        <v>1.5569767884001762E-3</v>
      </c>
      <c r="T138" s="173">
        <f>'Indicator Data'!J138/HLOOKUP('Indicator Date'!$J136,'Population Data'!$C$3:$M$194,ROW()-4,FALSE)</f>
        <v>0</v>
      </c>
      <c r="U138" s="171">
        <f t="shared" si="172"/>
        <v>10</v>
      </c>
      <c r="V138" s="171">
        <f t="shared" si="173"/>
        <v>5.2</v>
      </c>
      <c r="W138" s="172">
        <f t="shared" si="174"/>
        <v>8.5</v>
      </c>
      <c r="X138" s="172">
        <f t="shared" si="203"/>
        <v>0</v>
      </c>
      <c r="Y138" s="172">
        <f t="shared" si="204"/>
        <v>9.1999999999999993</v>
      </c>
      <c r="Z138" s="171">
        <f t="shared" si="175"/>
        <v>0</v>
      </c>
      <c r="AA138" s="171">
        <f t="shared" si="175"/>
        <v>0</v>
      </c>
      <c r="AB138" s="171">
        <f t="shared" si="176"/>
        <v>0</v>
      </c>
      <c r="AC138" s="172">
        <f t="shared" si="205"/>
        <v>5.8</v>
      </c>
      <c r="AD138" s="172">
        <f t="shared" si="206"/>
        <v>0</v>
      </c>
      <c r="AE138" s="171">
        <f>ROUND(IF('Indicator Data'!K138=0,0,IF('Indicator Data'!K138&gt;AE$3,10,IF('Indicator Data'!K138&lt;AE$4,0,10-(AE$3-'Indicator Data'!K138)/(AE$3-AE$4)*10))),1)</f>
        <v>2.9</v>
      </c>
      <c r="AF138" s="174">
        <f t="shared" si="177"/>
        <v>8.1999999999999993</v>
      </c>
      <c r="AG138" s="174">
        <f t="shared" si="178"/>
        <v>6.2</v>
      </c>
      <c r="AH138" s="172">
        <f t="shared" si="179"/>
        <v>0</v>
      </c>
      <c r="AI138" s="172">
        <f t="shared" si="180"/>
        <v>0</v>
      </c>
      <c r="AJ138" s="174">
        <f t="shared" si="181"/>
        <v>0</v>
      </c>
      <c r="AK138" s="172">
        <f t="shared" si="182"/>
        <v>0</v>
      </c>
      <c r="AL138" s="175">
        <f t="shared" si="183"/>
        <v>7.8</v>
      </c>
      <c r="AM138" s="175">
        <f t="shared" si="184"/>
        <v>0.2</v>
      </c>
      <c r="AN138" s="175">
        <f t="shared" si="185"/>
        <v>8.5</v>
      </c>
      <c r="AO138" s="175">
        <f t="shared" si="186"/>
        <v>0</v>
      </c>
      <c r="AP138" s="175">
        <f t="shared" si="187"/>
        <v>5.9</v>
      </c>
      <c r="AQ138" s="174">
        <f t="shared" si="188"/>
        <v>1.5</v>
      </c>
      <c r="AR138" s="174">
        <f>IF('Indicator Data'!L138="No data","x",IF('Indicator Data'!BW138&lt;1000,"x",ROUND((IF('Indicator Data'!L138&gt;AR$3,10,IF('Indicator Data'!L138&lt;AR$4,0,10-(AR$3-'Indicator Data'!L138)/(AR$3-AR$4)*10))),1)))</f>
        <v>0.8</v>
      </c>
      <c r="AS138" s="175">
        <f t="shared" si="189"/>
        <v>1.2</v>
      </c>
      <c r="AT138" s="176" t="str">
        <f>IF('Indicator Data'!M138="No data","x",ROUND(IF('Indicator Data'!M138=0,0,IF(LOG('Indicator Data'!M138)&gt;AT$3,10,IF(LOG('Indicator Data'!M138)&lt;AT$4,0,10-(AT$3-LOG('Indicator Data'!M138))/(AT$3-AT$4)*10))),1))</f>
        <v>x</v>
      </c>
      <c r="AU138" s="246" t="str">
        <f>IF(AT138="x","x",'Indicator Data'!M138/HLOOKUP('Indicator Data'!$M$3,'Population Data'!$C$3:$M$194,ROW()-4,FALSE))</f>
        <v>x</v>
      </c>
      <c r="AV138" s="176" t="str">
        <f t="shared" si="190"/>
        <v>x</v>
      </c>
      <c r="AW138" s="172" t="str">
        <f t="shared" si="207"/>
        <v>x</v>
      </c>
      <c r="AX138" s="176" t="str">
        <f>IF('Indicator Data'!N138="No data","x",ROUND(IF('Indicator Data'!N138=0,0,IF(LOG('Indicator Data'!N138)&gt;AX$3,10,IF(LOG('Indicator Data'!N138)&lt;AX$4,0,10-(AX$3-LOG('Indicator Data'!N138))/(AX$3-AX$4)*10))),1))</f>
        <v>x</v>
      </c>
      <c r="AY138" s="246" t="str">
        <f>IF(AX138="x","x",'Indicator Data'!N138/HLOOKUP('Indicator Data'!$N$3,'Population Data'!$C$3:$M$194,ROW()-4,FALSE))</f>
        <v>x</v>
      </c>
      <c r="AZ138" s="176" t="str">
        <f t="shared" si="191"/>
        <v>x</v>
      </c>
      <c r="BA138" s="172" t="str">
        <f t="shared" si="208"/>
        <v>x</v>
      </c>
      <c r="BB138" s="176" t="str">
        <f>IF('Indicator Data'!O138="No data","x",ROUND(IF('Indicator Data'!O138=0,0,IF(LOG('Indicator Data'!O138)&gt;BB$3,10,IF(LOG('Indicator Data'!O138)&lt;BB$4,0,10-(BB$3-LOG('Indicator Data'!O138))/(BB$3-BB$4)*10))),1))</f>
        <v>x</v>
      </c>
      <c r="BC138" s="246" t="str">
        <f>IF(BB138="x","x",'Indicator Data'!O138/HLOOKUP('Indicator Data'!$O$3,'Population Data'!$C$3:$M$194,ROW()-4,FALSE))</f>
        <v>x</v>
      </c>
      <c r="BD138" s="176" t="str">
        <f t="shared" si="192"/>
        <v>x</v>
      </c>
      <c r="BE138" s="172" t="str">
        <f t="shared" si="209"/>
        <v>x</v>
      </c>
      <c r="BF138" s="176" t="str">
        <f>IF('Indicator Data'!P138="No data","x",ROUND(IF('Indicator Data'!P138=0,0,IF(LOG('Indicator Data'!P138)&gt;BF$3,10,IF(LOG('Indicator Data'!P138)&lt;BF$4,0,10-(BF$3-LOG('Indicator Data'!P138))/(BF$3-BF$4)*10))),1))</f>
        <v>x</v>
      </c>
      <c r="BG138" s="246" t="str">
        <f>IF(BF138="x","x",'Indicator Data'!P138/HLOOKUP('Indicator Data'!$P$3,'Population Data'!$C$3:$M$194,ROW()-4,FALSE))</f>
        <v>x</v>
      </c>
      <c r="BH138" s="176" t="str">
        <f t="shared" si="210"/>
        <v>x</v>
      </c>
      <c r="BI138" s="172" t="str">
        <f t="shared" si="211"/>
        <v>x</v>
      </c>
      <c r="BJ138" s="174" t="str">
        <f t="shared" si="212"/>
        <v>x</v>
      </c>
      <c r="BK138" s="176">
        <f>ROUND(IF('Indicator Data'!Q138=0,0,IF(LOG('Indicator Data'!Q138)&gt;BK$3,10,IF(LOG('Indicator Data'!Q138)&lt;BK$4,0,10-(BK$3-LOG('Indicator Data'!Q138))/(BK$3-BK$4)*10))),1)</f>
        <v>7.8</v>
      </c>
      <c r="BL138" s="224">
        <f>IF(BK138="x","x",'Indicator Data'!Q138/HLOOKUP('Indicator Data'!$Q$3,'Population Data'!$C$3:$M$194,ROW()-4,FALSE))</f>
        <v>0.669999973498005</v>
      </c>
      <c r="BM138" s="176">
        <f t="shared" si="193"/>
        <v>6.7</v>
      </c>
      <c r="BN138" s="172">
        <f t="shared" si="194"/>
        <v>7.3</v>
      </c>
      <c r="BO138" s="176">
        <f>ROUND(IF('Indicator Data'!S138=0,0,IF(LOG('Indicator Data'!S138)&gt;BO$3,10,IF(LOG('Indicator Data'!S138)&lt;BO$4,0,10-(BO$3-LOG('Indicator Data'!S138))/(BO$3-BO$4)*10))),1)</f>
        <v>7.9</v>
      </c>
      <c r="BP138" s="246">
        <f>IF(BO138="x","x",'Indicator Data'!S138/HLOOKUP('Indicator Data'!$S$3,'Population Data'!$C$3:$M$194,ROW()-4,FALSE))</f>
        <v>0.80083927401318167</v>
      </c>
      <c r="BQ138" s="176">
        <f t="shared" si="195"/>
        <v>8.9</v>
      </c>
      <c r="BR138" s="172">
        <f t="shared" si="213"/>
        <v>8.4</v>
      </c>
      <c r="BS138" s="176">
        <f>ROUND(IF('Indicator Data'!T138=0,0,IF(LOG('Indicator Data'!T138)&gt;BS$3,10,IF(LOG('Indicator Data'!T138)&lt;BS$4,0,10-(BS$3-LOG('Indicator Data'!T138))/(BS$3-BS$4)*10))),1)</f>
        <v>7.9</v>
      </c>
      <c r="BT138" s="173">
        <f>IF('Indicator Data'!T138/HLOOKUP('Indicator Data'!$T$3,'Population Data'!$C$3:$M$194,ROW()-4,FALSE)&gt;1,1,'Indicator Data'!T138/HLOOKUP('Indicator Data'!$T$3,'Population Data'!$C$3:$M$194,ROW()-4,FALSE))</f>
        <v>0.74738878051290636</v>
      </c>
      <c r="BU138" s="176">
        <f t="shared" si="196"/>
        <v>7.5</v>
      </c>
      <c r="BV138" s="172">
        <f t="shared" si="214"/>
        <v>7.7</v>
      </c>
      <c r="BW138" s="176">
        <f>ROUND(IF('Indicator Data'!U138=0,0,IF(LOG('Indicator Data'!U138)&gt;BW$3,10,IF(LOG('Indicator Data'!U138)&lt;BW$4,0,10-(BW$3-LOG('Indicator Data'!U138))/(BW$3-BW$4)*10))),1)</f>
        <v>8.1</v>
      </c>
      <c r="BX138" s="246">
        <f>IF(BW138="x","x",'Indicator Data'!U138/HLOOKUP('Indicator Data'!$U$3,'Population Data'!$C$3:$M$194,ROW()-4,FALSE))</f>
        <v>0.96347936742388018</v>
      </c>
      <c r="BY138" s="176">
        <f t="shared" si="197"/>
        <v>9.6</v>
      </c>
      <c r="BZ138" s="172">
        <f t="shared" si="215"/>
        <v>9</v>
      </c>
      <c r="CA138" s="174">
        <f t="shared" si="198"/>
        <v>8.1999999999999993</v>
      </c>
      <c r="CB138" s="176">
        <f>IF('Indicator Data'!BN138="No data","x",ROUND(IF('Indicator Data'!BN138&gt;CB$3,0,IF('Indicator Data'!BN138&lt;CB$4,10,(CB$3-'Indicator Data'!BN138)/(CB$3-CB$4)*10)),1))</f>
        <v>1.6</v>
      </c>
      <c r="CC138" s="176">
        <f>IF('Indicator Data'!BO138="No data","x",ROUND(IF('Indicator Data'!BO138&gt;CC$3,0,IF('Indicator Data'!BO138&lt;CC$4,10,(CC$3-'Indicator Data'!BO138)/(CC$3-CC$4)*10)),1))</f>
        <v>0.9</v>
      </c>
      <c r="CD138" s="176" t="str">
        <f>IF('Indicator Data'!AA138="No data","x",ROUND(IF('Indicator Data'!AA138&gt;CD$3,0,IF('Indicator Data'!AA138&lt;CD$4,10,(CD$3-'Indicator Data'!AA138)/(CD$3-CD$4)*10)),1))</f>
        <v>x</v>
      </c>
      <c r="CE138" s="172">
        <f t="shared" si="199"/>
        <v>1.3</v>
      </c>
      <c r="CF138" s="176">
        <f>IF('Indicator Data'!V138="No data","x",ROUND(IF(LOG('Indicator Data'!V138)&gt;CF$3,10,IF(LOG('Indicator Data'!V138)&lt;CF$4,0,10-(CF$3-LOG('Indicator Data'!V138))/(CF$3-CF$4)*10)),1))</f>
        <v>5.9</v>
      </c>
      <c r="CG138" s="176">
        <f>IF('Indicator Data'!W138="No data","x",ROUND(IF('Indicator Data'!W138&gt;CG$3,10,IF('Indicator Data'!W138&lt;CG$4,0,10-(CG$3-'Indicator Data'!W138)/(CG$3-CG$4)*10)),1))</f>
        <v>3.8</v>
      </c>
      <c r="CH138" s="176">
        <f>IF('Indicator Data'!X138="No data","x",ROUND(IF('Indicator Data'!X138&gt;CH$3,10,IF('Indicator Data'!X138&lt;CH$4,0,10-(CH$3-'Indicator Data'!X138)/(CH$3-CH$4)*10)),1))</f>
        <v>7</v>
      </c>
      <c r="CI138" s="176">
        <f>IF('Indicator Data'!Y138="No data","x",ROUND(IF('Indicator Data'!Y138&gt;CI$3,10,IF('Indicator Data'!Y138&lt;CI$4,0,10-(CI$3-'Indicator Data'!Y138)/(CI$3-CI$4)*10)),1))</f>
        <v>4.0999999999999996</v>
      </c>
      <c r="CJ138" s="172">
        <f t="shared" si="216"/>
        <v>5.2</v>
      </c>
      <c r="CK138" s="174">
        <f t="shared" si="217"/>
        <v>3.9</v>
      </c>
      <c r="CL138" s="176">
        <f>IF('Indicator Data'!AD138="No data","x",ROUND(IF('Indicator Data'!AD138&gt;CL$3,10,IF('Indicator Data'!AD138&lt;CL$4,0,10-(CL$3-'Indicator Data'!AD138)/(CL$3-CL$4)*10)),1))</f>
        <v>1.8</v>
      </c>
      <c r="CM138" s="176">
        <f>IF('Indicator Data'!AE138="No data","x",ROUND(IF('Indicator Data'!AE138&gt;CM$3,10,IF('Indicator Data'!AE138&lt;CM$4,0,10-(CM$3-'Indicator Data'!AE138)/(CM$3-CM$4)*10)),1))</f>
        <v>1.9</v>
      </c>
      <c r="CN138" s="172">
        <f t="shared" si="218"/>
        <v>4.0999999999999996</v>
      </c>
      <c r="CO138" s="176">
        <f>IF('Indicator Data'!Z138="No data","x",ROUND(IF('Indicator Data'!Z138&gt;CO$3,10,IF('Indicator Data'!Z138&lt;CO$4,0,10-(CO$3-'Indicator Data'!Z138)/(CO$3-CO$4)*10)),1))</f>
        <v>1.3</v>
      </c>
      <c r="CP138" s="172">
        <f t="shared" si="219"/>
        <v>1.3</v>
      </c>
      <c r="CQ138" s="246">
        <f>IF('Indicator Data'!AB138="No data","x",'Indicator Data'!AB138/HLOOKUP('Indicator Date'!$AB136,'Population Data'!$C$3:$M$194,ROW()-4,FALSE))</f>
        <v>1.7165819899578753E-4</v>
      </c>
      <c r="CR138" s="176">
        <f t="shared" si="200"/>
        <v>8.3000000000000007</v>
      </c>
      <c r="CS138" s="176">
        <f>IF('Indicator Data'!AC138="No data","x",ROUND(IF('Indicator Data'!AC138&gt;CS$3,0,IF('Indicator Data'!AC138&lt;CS$4,10,(CS$3-'Indicator Data'!AC138)/(CS$3-CS$4)*10)),1))</f>
        <v>2</v>
      </c>
      <c r="CT138" s="172">
        <f t="shared" si="220"/>
        <v>5.2</v>
      </c>
      <c r="CU138" s="174">
        <f t="shared" si="221"/>
        <v>3.5</v>
      </c>
      <c r="CV138" s="175">
        <f t="shared" si="201"/>
        <v>5.7</v>
      </c>
      <c r="CW138" s="177">
        <f t="shared" si="202"/>
        <v>5.0999999999999996</v>
      </c>
      <c r="CX138" s="175">
        <f>ROUND(IF('Indicator Data'!AF138=0,0,IF('Indicator Data'!AF138&gt;CX$3,10,IF('Indicator Data'!AF138&lt;CX$4,0,10-(CX$3-'Indicator Data'!AF138)/(CX$3-CX$4)*10))),1)</f>
        <v>0.2</v>
      </c>
      <c r="CY138" s="175">
        <f>(ROUND(IF('Indicator Data'!AG138=0,0,IF(LOG('Indicator Data'!AG138)&gt;CY$3,10,IF(LOG('Indicator Data'!AG138)&lt;CY$4,0,10-(CY$3-LOG('Indicator Data'!AG138))/(CY$3-CY$4)*10))),1))</f>
        <v>0</v>
      </c>
      <c r="CZ138" s="177">
        <f t="shared" si="222"/>
        <v>0.1</v>
      </c>
      <c r="DA138" s="11"/>
      <c r="DB138" s="22"/>
    </row>
    <row r="139" spans="1:106">
      <c r="A139" s="179" t="str">
        <f>'Indicator Data'!A139</f>
        <v>Papua New Guinea</v>
      </c>
      <c r="B139" s="180" t="str">
        <f>'Indicator Data'!B139</f>
        <v>PNG</v>
      </c>
      <c r="C139" s="178">
        <f>ROUND(IF('Indicator Data'!C139=0,0.1,IF(LOG('Indicator Data'!C139)&gt;C$3,10,IF(LOG('Indicator Data'!C139)&lt;C$4,0,10-(C$3-LOG('Indicator Data'!C139))/(C$3-C$4)*10))),1)</f>
        <v>7.5</v>
      </c>
      <c r="D139" s="171">
        <f>ROUND(IF('Indicator Data'!D139=0,0.1,IF(LOG('Indicator Data'!D139)&gt;D$3,10,IF(LOG('Indicator Data'!D139)&lt;D$4,0,10-(D$3-LOG('Indicator Data'!D139))/(D$3-D$4)*10))),1)</f>
        <v>8.8000000000000007</v>
      </c>
      <c r="E139" s="172">
        <f t="shared" si="170"/>
        <v>8.1999999999999993</v>
      </c>
      <c r="F139" s="172">
        <f>(ROUND(IF('Indicator Data'!E139=0,0,IF(LOG('Indicator Data'!E139)&gt;F$3,10,IF(LOG('Indicator Data'!E139)&lt;F$4,0,10-(F$3-LOG('Indicator Data'!E139))/(F$3-F$4)*10))),1))</f>
        <v>4.7</v>
      </c>
      <c r="G139" s="172">
        <f>ROUND(IF('Indicator Data'!F139=0,0,IF(LOG('Indicator Data'!F139)&gt;G$3,10,IF(LOG('Indicator Data'!F139)&lt;G$4,0,10-(G$3-LOG('Indicator Data'!F139))/(G$3-G$4)*10))),1)</f>
        <v>6.8</v>
      </c>
      <c r="H139" s="171">
        <f>ROUND(IF('Indicator Data'!G139=0,0,IF(LOG('Indicator Data'!G139)&gt;H$3,10,IF(LOG('Indicator Data'!G139)&lt;H$4,0,10-(H$3-LOG('Indicator Data'!G139))/(H$3-H$4)*10))),1)</f>
        <v>5</v>
      </c>
      <c r="I139" s="171">
        <f>ROUND(IF('Indicator Data'!H139=0,0,IF(LOG('Indicator Data'!H139)&gt;I$3,10,IF(LOG('Indicator Data'!H139)&lt;I$4,0,10-(I$3-LOG('Indicator Data'!H139))/(I$3-I$4)*10))),1)</f>
        <v>4.8</v>
      </c>
      <c r="J139" s="171">
        <f t="shared" si="171"/>
        <v>4.9000000000000004</v>
      </c>
      <c r="K139" s="171">
        <f>ROUND(IF('Indicator Data'!I139=0,0,IF(LOG('Indicator Data'!I139)&gt;K$3,10,IF(LOG('Indicator Data'!I139)&lt;K$4,0,10-(K$3-LOG('Indicator Data'!I139))/(K$3-K$4)*10))),1)</f>
        <v>6.7</v>
      </c>
      <c r="L139" s="172">
        <f>ROUND(IF('Indicator Data'!J139=0,0,IF(LOG('Indicator Data'!J139)&gt;L$3,10,IF(LOG('Indicator Data'!J139)&lt;L$4,0,10-(L$3-LOG('Indicator Data'!J139))/(L$3-L$4)*10))),1)</f>
        <v>9.8000000000000007</v>
      </c>
      <c r="M139" s="173">
        <f>'Indicator Data'!C139/HLOOKUP('Indicator Data'!$C$3,'Population Data'!$C$3:$M$194,ROW()-4,FALSE)</f>
        <v>2.0158242509976426E-3</v>
      </c>
      <c r="N139" s="173">
        <f>'Indicator Data'!D139/HLOOKUP('Indicator Data'!$D$3,'Population Data'!$C$3:$M$194,ROW()-4,FALSE)</f>
        <v>1.9669661673238372E-3</v>
      </c>
      <c r="O139" s="245">
        <f>'Indicator Data'!E139/HLOOKUP('Indicator Data'!$E$3,'Population Data'!$C$3:$M$194,ROW()-4,FALSE)</f>
        <v>1.5740134916660548E-3</v>
      </c>
      <c r="P139" s="173">
        <f>'Indicator Data'!F139/HLOOKUP('Indicator Data'!$F$3,'Population Data'!$C$3:$M$194,ROW()-4,FALSE)</f>
        <v>1.1656453846858796E-5</v>
      </c>
      <c r="Q139" s="173">
        <f>'Indicator Data'!G139/HLOOKUP('Indicator Data'!$G$3,'Population Data'!$C$3:$M$194,ROW()-4,FALSE)</f>
        <v>7.9146210024869275E-4</v>
      </c>
      <c r="R139" s="173">
        <f>'Indicator Data'!H139/HLOOKUP('Indicator Data'!$H$3,'Population Data'!$C$3:$M$194,ROW()-4,FALSE)</f>
        <v>1.0805363073944892E-5</v>
      </c>
      <c r="S139" s="173">
        <f>'Indicator Data'!I139/HLOOKUP('Indicator Data'!$I$3,'Population Data'!$C$3:$M$194,ROW()-4,FALSE)</f>
        <v>1.5917465005951051E-3</v>
      </c>
      <c r="T139" s="173">
        <f>'Indicator Data'!J139/HLOOKUP('Indicator Date'!$J137,'Population Data'!$C$3:$M$194,ROW()-4,FALSE)</f>
        <v>8.2053490368482127E-3</v>
      </c>
      <c r="U139" s="171">
        <f t="shared" si="172"/>
        <v>10</v>
      </c>
      <c r="V139" s="171">
        <f t="shared" si="173"/>
        <v>9.8000000000000007</v>
      </c>
      <c r="W139" s="172">
        <f t="shared" si="174"/>
        <v>9.9</v>
      </c>
      <c r="X139" s="172">
        <f t="shared" si="203"/>
        <v>4.4000000000000004</v>
      </c>
      <c r="Y139" s="172">
        <f t="shared" si="204"/>
        <v>7.4</v>
      </c>
      <c r="Z139" s="171">
        <f t="shared" si="175"/>
        <v>0.1</v>
      </c>
      <c r="AA139" s="171">
        <f t="shared" si="175"/>
        <v>0</v>
      </c>
      <c r="AB139" s="171">
        <f t="shared" si="176"/>
        <v>0.1</v>
      </c>
      <c r="AC139" s="172">
        <f t="shared" si="205"/>
        <v>5.8</v>
      </c>
      <c r="AD139" s="172">
        <f t="shared" si="206"/>
        <v>2.7</v>
      </c>
      <c r="AE139" s="171">
        <f>ROUND(IF('Indicator Data'!K139=0,0,IF('Indicator Data'!K139&gt;AE$3,10,IF('Indicator Data'!K139&lt;AE$4,0,10-(AE$3-'Indicator Data'!K139)/(AE$3-AE$4)*10))),1)</f>
        <v>1.9</v>
      </c>
      <c r="AF139" s="174">
        <f t="shared" si="177"/>
        <v>8.8000000000000007</v>
      </c>
      <c r="AG139" s="174">
        <f t="shared" si="178"/>
        <v>9.3000000000000007</v>
      </c>
      <c r="AH139" s="172">
        <f t="shared" si="179"/>
        <v>2.6</v>
      </c>
      <c r="AI139" s="172">
        <f t="shared" si="180"/>
        <v>2.4</v>
      </c>
      <c r="AJ139" s="174">
        <f t="shared" si="181"/>
        <v>2.5</v>
      </c>
      <c r="AK139" s="172">
        <f t="shared" si="182"/>
        <v>7.8</v>
      </c>
      <c r="AL139" s="175">
        <f t="shared" si="183"/>
        <v>9.1999999999999993</v>
      </c>
      <c r="AM139" s="175">
        <f t="shared" si="184"/>
        <v>4.5999999999999996</v>
      </c>
      <c r="AN139" s="175">
        <f t="shared" si="185"/>
        <v>7.1</v>
      </c>
      <c r="AO139" s="175">
        <f t="shared" si="186"/>
        <v>2.8</v>
      </c>
      <c r="AP139" s="175">
        <f t="shared" si="187"/>
        <v>6.3</v>
      </c>
      <c r="AQ139" s="174">
        <f t="shared" si="188"/>
        <v>4.9000000000000004</v>
      </c>
      <c r="AR139" s="174">
        <f>IF('Indicator Data'!L139="No data","x",IF('Indicator Data'!BW139&lt;1000,"x",ROUND((IF('Indicator Data'!L139&gt;AR$3,10,IF('Indicator Data'!L139&lt;AR$4,0,10-(AR$3-'Indicator Data'!L139)/(AR$3-AR$4)*10))),1)))</f>
        <v>0</v>
      </c>
      <c r="AS139" s="175">
        <f t="shared" si="189"/>
        <v>2.5</v>
      </c>
      <c r="AT139" s="176">
        <f>IF('Indicator Data'!M139="No data","x",ROUND(IF('Indicator Data'!M139=0,0,IF(LOG('Indicator Data'!M139)&gt;AT$3,10,IF(LOG('Indicator Data'!M139)&lt;AT$4,0,10-(AT$3-LOG('Indicator Data'!M139))/(AT$3-AT$4)*10))),1))</f>
        <v>8</v>
      </c>
      <c r="AU139" s="246">
        <f>IF(AT139="x","x",'Indicator Data'!M139/HLOOKUP('Indicator Data'!$M$3,'Population Data'!$C$3:$M$194,ROW()-4,FALSE))</f>
        <v>0.39957404999035734</v>
      </c>
      <c r="AV139" s="176">
        <f t="shared" si="190"/>
        <v>4.4000000000000004</v>
      </c>
      <c r="AW139" s="172">
        <f t="shared" si="207"/>
        <v>6.5</v>
      </c>
      <c r="AX139" s="176" t="str">
        <f>IF('Indicator Data'!N139="No data","x",ROUND(IF('Indicator Data'!N139=0,0,IF(LOG('Indicator Data'!N139)&gt;AX$3,10,IF(LOG('Indicator Data'!N139)&lt;AX$4,0,10-(AX$3-LOG('Indicator Data'!N139))/(AX$3-AX$4)*10))),1))</f>
        <v>x</v>
      </c>
      <c r="AY139" s="246" t="str">
        <f>IF(AX139="x","x",'Indicator Data'!N139/HLOOKUP('Indicator Data'!$N$3,'Population Data'!$C$3:$M$194,ROW()-4,FALSE))</f>
        <v>x</v>
      </c>
      <c r="AZ139" s="176" t="str">
        <f t="shared" si="191"/>
        <v>x</v>
      </c>
      <c r="BA139" s="172" t="str">
        <f t="shared" si="208"/>
        <v>x</v>
      </c>
      <c r="BB139" s="176" t="str">
        <f>IF('Indicator Data'!O139="No data","x",ROUND(IF('Indicator Data'!O139=0,0,IF(LOG('Indicator Data'!O139)&gt;BB$3,10,IF(LOG('Indicator Data'!O139)&lt;BB$4,0,10-(BB$3-LOG('Indicator Data'!O139))/(BB$3-BB$4)*10))),1))</f>
        <v>x</v>
      </c>
      <c r="BC139" s="246" t="str">
        <f>IF(BB139="x","x",'Indicator Data'!O139/HLOOKUP('Indicator Data'!$O$3,'Population Data'!$C$3:$M$194,ROW()-4,FALSE))</f>
        <v>x</v>
      </c>
      <c r="BD139" s="176" t="str">
        <f t="shared" si="192"/>
        <v>x</v>
      </c>
      <c r="BE139" s="172" t="str">
        <f t="shared" si="209"/>
        <v>x</v>
      </c>
      <c r="BF139" s="176" t="str">
        <f>IF('Indicator Data'!P139="No data","x",ROUND(IF('Indicator Data'!P139=0,0,IF(LOG('Indicator Data'!P139)&gt;BF$3,10,IF(LOG('Indicator Data'!P139)&lt;BF$4,0,10-(BF$3-LOG('Indicator Data'!P139))/(BF$3-BF$4)*10))),1))</f>
        <v>x</v>
      </c>
      <c r="BG139" s="246" t="str">
        <f>IF(BF139="x","x",'Indicator Data'!P139/HLOOKUP('Indicator Data'!$P$3,'Population Data'!$C$3:$M$194,ROW()-4,FALSE))</f>
        <v>x</v>
      </c>
      <c r="BH139" s="176" t="str">
        <f t="shared" si="210"/>
        <v>x</v>
      </c>
      <c r="BI139" s="172" t="str">
        <f t="shared" si="211"/>
        <v>x</v>
      </c>
      <c r="BJ139" s="174">
        <f t="shared" si="212"/>
        <v>6.5</v>
      </c>
      <c r="BK139" s="176">
        <f>ROUND(IF('Indicator Data'!Q139=0,0,IF(LOG('Indicator Data'!Q139)&gt;BK$3,10,IF(LOG('Indicator Data'!Q139)&lt;BK$4,0,10-(BK$3-LOG('Indicator Data'!Q139))/(BK$3-BK$4)*10))),1)</f>
        <v>8.6</v>
      </c>
      <c r="BL139" s="224">
        <f>IF(BK139="x","x",'Indicator Data'!Q139/HLOOKUP('Indicator Data'!$Q$3,'Population Data'!$C$3:$M$194,ROW()-4,FALSE))</f>
        <v>1</v>
      </c>
      <c r="BM139" s="176">
        <f t="shared" si="193"/>
        <v>10</v>
      </c>
      <c r="BN139" s="172">
        <f t="shared" si="194"/>
        <v>9.4</v>
      </c>
      <c r="BO139" s="176">
        <f>ROUND(IF('Indicator Data'!S139=0,0,IF(LOG('Indicator Data'!S139)&gt;BO$3,10,IF(LOG('Indicator Data'!S139)&lt;BO$4,0,10-(BO$3-LOG('Indicator Data'!S139))/(BO$3-BO$4)*10))),1)</f>
        <v>7.9</v>
      </c>
      <c r="BP139" s="246">
        <f>IF(BO139="x","x",'Indicator Data'!S139/HLOOKUP('Indicator Data'!$S$3,'Population Data'!$C$3:$M$194,ROW()-4,FALSE))</f>
        <v>0.32168768522149743</v>
      </c>
      <c r="BQ139" s="176">
        <f t="shared" si="195"/>
        <v>3.6</v>
      </c>
      <c r="BR139" s="172">
        <f t="shared" si="213"/>
        <v>6.2</v>
      </c>
      <c r="BS139" s="176">
        <f>ROUND(IF('Indicator Data'!T139=0,0,IF(LOG('Indicator Data'!T139)&gt;BS$3,10,IF(LOG('Indicator Data'!T139)&lt;BS$4,0,10-(BS$3-LOG('Indicator Data'!T139))/(BS$3-BS$4)*10))),1)</f>
        <v>7.7</v>
      </c>
      <c r="BT139" s="173">
        <f>IF('Indicator Data'!T139/HLOOKUP('Indicator Data'!$T$3,'Population Data'!$C$3:$M$194,ROW()-4,FALSE)&gt;1,1,'Indicator Data'!T139/HLOOKUP('Indicator Data'!$T$3,'Population Data'!$C$3:$M$194,ROW()-4,FALSE))</f>
        <v>0.22642917962971487</v>
      </c>
      <c r="BU139" s="176">
        <f t="shared" si="196"/>
        <v>2.2999999999999998</v>
      </c>
      <c r="BV139" s="172">
        <f t="shared" si="214"/>
        <v>5.6</v>
      </c>
      <c r="BW139" s="176">
        <f>ROUND(IF('Indicator Data'!U139=0,0,IF(LOG('Indicator Data'!U139)&gt;BW$3,10,IF(LOG('Indicator Data'!U139)&lt;BW$4,0,10-(BW$3-LOG('Indicator Data'!U139))/(BW$3-BW$4)*10))),1)</f>
        <v>8.5</v>
      </c>
      <c r="BX139" s="246">
        <f>IF(BW139="x","x",'Indicator Data'!U139/HLOOKUP('Indicator Data'!$U$3,'Population Data'!$C$3:$M$194,ROW()-4,FALSE))</f>
        <v>0.81263496373262756</v>
      </c>
      <c r="BY139" s="176">
        <f t="shared" si="197"/>
        <v>8.1</v>
      </c>
      <c r="BZ139" s="172">
        <f t="shared" si="215"/>
        <v>8.3000000000000007</v>
      </c>
      <c r="CA139" s="174">
        <f t="shared" si="198"/>
        <v>7.7</v>
      </c>
      <c r="CB139" s="176">
        <f>IF('Indicator Data'!BN139="No data","x",ROUND(IF('Indicator Data'!BN139&gt;CB$3,0,IF('Indicator Data'!BN139&lt;CB$4,10,(CB$3-'Indicator Data'!BN139)/(CB$3-CB$4)*10)),1))</f>
        <v>9</v>
      </c>
      <c r="CC139" s="176">
        <f>IF('Indicator Data'!BO139="No data","x",ROUND(IF('Indicator Data'!BO139&gt;CC$3,0,IF('Indicator Data'!BO139&lt;CC$4,10,(CC$3-'Indicator Data'!BO139)/(CC$3-CC$4)*10)),1))</f>
        <v>8.3000000000000007</v>
      </c>
      <c r="CD139" s="176">
        <f>IF('Indicator Data'!AA139="No data","x",ROUND(IF('Indicator Data'!AA139&gt;CD$3,0,IF('Indicator Data'!AA139&lt;CD$4,10,(CD$3-'Indicator Data'!AA139)/(CD$3-CD$4)*10)),1))</f>
        <v>7</v>
      </c>
      <c r="CE139" s="172">
        <f t="shared" si="199"/>
        <v>8.1</v>
      </c>
      <c r="CF139" s="176">
        <f>IF('Indicator Data'!V139="No data","x",ROUND(IF(LOG('Indicator Data'!V139)&gt;CF$3,10,IF(LOG('Indicator Data'!V139)&lt;CF$4,0,10-(CF$3-LOG('Indicator Data'!V139))/(CF$3-CF$4)*10)),1))</f>
        <v>4.5</v>
      </c>
      <c r="CG139" s="176">
        <f>IF('Indicator Data'!W139="No data","x",ROUND(IF('Indicator Data'!W139&gt;CG$3,10,IF('Indicator Data'!W139&lt;CG$4,0,10-(CG$3-'Indicator Data'!W139)/(CG$3-CG$4)*10)),1))</f>
        <v>5.7</v>
      </c>
      <c r="CH139" s="176">
        <f>IF('Indicator Data'!X139="No data","x",ROUND(IF('Indicator Data'!X139&gt;CH$3,10,IF('Indicator Data'!X139&lt;CH$4,0,10-(CH$3-'Indicator Data'!X139)/(CH$3-CH$4)*10)),1))</f>
        <v>1.4</v>
      </c>
      <c r="CI139" s="176" t="str">
        <f>IF('Indicator Data'!Y139="No data","x",ROUND(IF('Indicator Data'!Y139&gt;CI$3,10,IF('Indicator Data'!Y139&lt;CI$4,0,10-(CI$3-'Indicator Data'!Y139)/(CI$3-CI$4)*10)),1))</f>
        <v>x</v>
      </c>
      <c r="CJ139" s="172">
        <f t="shared" si="216"/>
        <v>3.9</v>
      </c>
      <c r="CK139" s="174">
        <f t="shared" si="217"/>
        <v>5.3</v>
      </c>
      <c r="CL139" s="176">
        <f>IF('Indicator Data'!AD139="No data","x",ROUND(IF('Indicator Data'!AD139&gt;CL$3,10,IF('Indicator Data'!AD139&lt;CL$4,0,10-(CL$3-'Indicator Data'!AD139)/(CL$3-CL$4)*10)),1))</f>
        <v>2.5</v>
      </c>
      <c r="CM139" s="176">
        <f>IF('Indicator Data'!AE139="No data","x",ROUND(IF('Indicator Data'!AE139&gt;CM$3,10,IF('Indicator Data'!AE139&lt;CM$4,0,10-(CM$3-'Indicator Data'!AE139)/(CM$3-CM$4)*10)),1))</f>
        <v>4.4000000000000004</v>
      </c>
      <c r="CN139" s="172">
        <f t="shared" si="218"/>
        <v>3.7</v>
      </c>
      <c r="CO139" s="176">
        <f>IF('Indicator Data'!Z139="No data","x",ROUND(IF('Indicator Data'!Z139&gt;CO$3,10,IF('Indicator Data'!Z139&lt;CO$4,0,10-(CO$3-'Indicator Data'!Z139)/(CO$3-CO$4)*10)),1))</f>
        <v>5.4</v>
      </c>
      <c r="CP139" s="172">
        <f t="shared" si="219"/>
        <v>7.4</v>
      </c>
      <c r="CQ139" s="246">
        <f>IF('Indicator Data'!AB139="No data","x",'Indicator Data'!AB139/HLOOKUP('Indicator Date'!$AB137,'Population Data'!$C$3:$M$194,ROW()-4,FALSE))</f>
        <v>9.6471015229879171E-6</v>
      </c>
      <c r="CR139" s="176">
        <f t="shared" si="200"/>
        <v>9.9</v>
      </c>
      <c r="CS139" s="176" t="str">
        <f>IF('Indicator Data'!AC139="No data","x",ROUND(IF('Indicator Data'!AC139&gt;CS$3,0,IF('Indicator Data'!AC139&lt;CS$4,10,(CS$3-'Indicator Data'!AC139)/(CS$3-CS$4)*10)),1))</f>
        <v>x</v>
      </c>
      <c r="CT139" s="172">
        <f t="shared" si="220"/>
        <v>9.9</v>
      </c>
      <c r="CU139" s="174">
        <f t="shared" si="221"/>
        <v>7</v>
      </c>
      <c r="CV139" s="175">
        <f t="shared" si="201"/>
        <v>6.7</v>
      </c>
      <c r="CW139" s="177">
        <f t="shared" si="202"/>
        <v>6.1</v>
      </c>
      <c r="CX139" s="175">
        <f>ROUND(IF('Indicator Data'!AF139=0,0,IF('Indicator Data'!AF139&gt;CX$3,10,IF('Indicator Data'!AF139&lt;CX$4,0,10-(CX$3-'Indicator Data'!AF139)/(CX$3-CX$4)*10))),1)</f>
        <v>1.7</v>
      </c>
      <c r="CY139" s="175">
        <f>(ROUND(IF('Indicator Data'!AG139=0,0,IF(LOG('Indicator Data'!AG139)&gt;CY$3,10,IF(LOG('Indicator Data'!AG139)&lt;CY$4,0,10-(CY$3-LOG('Indicator Data'!AG139))/(CY$3-CY$4)*10))),1))</f>
        <v>0</v>
      </c>
      <c r="CZ139" s="177">
        <f t="shared" si="222"/>
        <v>0.9</v>
      </c>
      <c r="DA139" s="11"/>
      <c r="DB139" s="22"/>
    </row>
    <row r="140" spans="1:106">
      <c r="A140" s="179" t="str">
        <f>'Indicator Data'!A140</f>
        <v>Paraguay</v>
      </c>
      <c r="B140" s="180" t="str">
        <f>'Indicator Data'!B140</f>
        <v>PRY</v>
      </c>
      <c r="C140" s="178">
        <f>ROUND(IF('Indicator Data'!C140=0,0.1,IF(LOG('Indicator Data'!C140)&gt;C$3,10,IF(LOG('Indicator Data'!C140)&lt;C$4,0,10-(C$3-LOG('Indicator Data'!C140))/(C$3-C$4)*10))),1)</f>
        <v>0</v>
      </c>
      <c r="D140" s="171">
        <f>ROUND(IF('Indicator Data'!D140=0,0.1,IF(LOG('Indicator Data'!D140)&gt;D$3,10,IF(LOG('Indicator Data'!D140)&lt;D$4,0,10-(D$3-LOG('Indicator Data'!D140))/(D$3-D$4)*10))),1)</f>
        <v>0.1</v>
      </c>
      <c r="E140" s="172">
        <f t="shared" si="170"/>
        <v>0.1</v>
      </c>
      <c r="F140" s="172">
        <f>(ROUND(IF('Indicator Data'!E140=0,0,IF(LOG('Indicator Data'!E140)&gt;F$3,10,IF(LOG('Indicator Data'!E140)&lt;F$4,0,10-(F$3-LOG('Indicator Data'!E140))/(F$3-F$4)*10))),1))</f>
        <v>5.2</v>
      </c>
      <c r="G140" s="172">
        <f>ROUND(IF('Indicator Data'!F140=0,0,IF(LOG('Indicator Data'!F140)&gt;G$3,10,IF(LOG('Indicator Data'!F140)&lt;G$4,0,10-(G$3-LOG('Indicator Data'!F140))/(G$3-G$4)*10))),1)</f>
        <v>0</v>
      </c>
      <c r="H140" s="171">
        <f>ROUND(IF('Indicator Data'!G140=0,0,IF(LOG('Indicator Data'!G140)&gt;H$3,10,IF(LOG('Indicator Data'!G140)&lt;H$4,0,10-(H$3-LOG('Indicator Data'!G140))/(H$3-H$4)*10))),1)</f>
        <v>0</v>
      </c>
      <c r="I140" s="171">
        <f>ROUND(IF('Indicator Data'!H140=0,0,IF(LOG('Indicator Data'!H140)&gt;I$3,10,IF(LOG('Indicator Data'!H140)&lt;I$4,0,10-(I$3-LOG('Indicator Data'!H140))/(I$3-I$4)*10))),1)</f>
        <v>0</v>
      </c>
      <c r="J140" s="171">
        <f t="shared" si="171"/>
        <v>0</v>
      </c>
      <c r="K140" s="171">
        <f>ROUND(IF('Indicator Data'!I140=0,0,IF(LOG('Indicator Data'!I140)&gt;K$3,10,IF(LOG('Indicator Data'!I140)&lt;K$4,0,10-(K$3-LOG('Indicator Data'!I140))/(K$3-K$4)*10))),1)</f>
        <v>0</v>
      </c>
      <c r="L140" s="172">
        <f>ROUND(IF('Indicator Data'!J140=0,0,IF(LOG('Indicator Data'!J140)&gt;L$3,10,IF(LOG('Indicator Data'!J140)&lt;L$4,0,10-(L$3-LOG('Indicator Data'!J140))/(L$3-L$4)*10))),1)</f>
        <v>9.3000000000000007</v>
      </c>
      <c r="M140" s="173">
        <f>'Indicator Data'!C140/HLOOKUP('Indicator Data'!$C$3,'Population Data'!$C$3:$M$194,ROW()-4,FALSE)</f>
        <v>7.8027095352067595E-9</v>
      </c>
      <c r="N140" s="173">
        <f>'Indicator Data'!D140/HLOOKUP('Indicator Data'!$D$3,'Population Data'!$C$3:$M$194,ROW()-4,FALSE)</f>
        <v>0</v>
      </c>
      <c r="O140" s="245">
        <f>'Indicator Data'!E140/HLOOKUP('Indicator Data'!$E$3,'Population Data'!$C$3:$M$194,ROW()-4,FALSE)</f>
        <v>3.8373267934742714E-3</v>
      </c>
      <c r="P140" s="173">
        <f>'Indicator Data'!F140/HLOOKUP('Indicator Data'!$F$3,'Population Data'!$C$3:$M$194,ROW()-4,FALSE)</f>
        <v>0</v>
      </c>
      <c r="Q140" s="173">
        <f>'Indicator Data'!G140/HLOOKUP('Indicator Data'!$G$3,'Population Data'!$C$3:$M$194,ROW()-4,FALSE)</f>
        <v>0</v>
      </c>
      <c r="R140" s="173">
        <f>'Indicator Data'!H140/HLOOKUP('Indicator Data'!$H$3,'Population Data'!$C$3:$M$194,ROW()-4,FALSE)</f>
        <v>0</v>
      </c>
      <c r="S140" s="173">
        <f>'Indicator Data'!I140/HLOOKUP('Indicator Data'!$I$3,'Population Data'!$C$3:$M$194,ROW()-4,FALSE)</f>
        <v>0</v>
      </c>
      <c r="T140" s="173">
        <f>'Indicator Data'!J140/HLOOKUP('Indicator Date'!$J138,'Population Data'!$C$3:$M$194,ROW()-4,FALSE)</f>
        <v>7.3117721736379905E-3</v>
      </c>
      <c r="U140" s="171">
        <f t="shared" si="172"/>
        <v>0</v>
      </c>
      <c r="V140" s="171">
        <f t="shared" si="173"/>
        <v>0</v>
      </c>
      <c r="W140" s="172">
        <f t="shared" si="174"/>
        <v>0</v>
      </c>
      <c r="X140" s="172">
        <f t="shared" si="203"/>
        <v>5.9</v>
      </c>
      <c r="Y140" s="172">
        <f t="shared" si="204"/>
        <v>0</v>
      </c>
      <c r="Z140" s="171">
        <f t="shared" si="175"/>
        <v>0</v>
      </c>
      <c r="AA140" s="171">
        <f t="shared" si="175"/>
        <v>0</v>
      </c>
      <c r="AB140" s="171">
        <f t="shared" si="176"/>
        <v>0</v>
      </c>
      <c r="AC140" s="172">
        <f t="shared" si="205"/>
        <v>0</v>
      </c>
      <c r="AD140" s="172">
        <f t="shared" si="206"/>
        <v>2.4</v>
      </c>
      <c r="AE140" s="171">
        <f>ROUND(IF('Indicator Data'!K140=0,0,IF('Indicator Data'!K140&gt;AE$3,10,IF('Indicator Data'!K140&lt;AE$4,0,10-(AE$3-'Indicator Data'!K140)/(AE$3-AE$4)*10))),1)</f>
        <v>6.7</v>
      </c>
      <c r="AF140" s="174">
        <f t="shared" si="177"/>
        <v>0</v>
      </c>
      <c r="AG140" s="174">
        <f t="shared" si="178"/>
        <v>0.1</v>
      </c>
      <c r="AH140" s="172">
        <f t="shared" si="179"/>
        <v>0</v>
      </c>
      <c r="AI140" s="172">
        <f t="shared" si="180"/>
        <v>0</v>
      </c>
      <c r="AJ140" s="174">
        <f t="shared" si="181"/>
        <v>0</v>
      </c>
      <c r="AK140" s="172">
        <f t="shared" si="182"/>
        <v>7.1</v>
      </c>
      <c r="AL140" s="175">
        <f t="shared" si="183"/>
        <v>0.1</v>
      </c>
      <c r="AM140" s="175">
        <f t="shared" si="184"/>
        <v>5.6</v>
      </c>
      <c r="AN140" s="175">
        <f t="shared" si="185"/>
        <v>0</v>
      </c>
      <c r="AO140" s="175">
        <f t="shared" si="186"/>
        <v>0</v>
      </c>
      <c r="AP140" s="175">
        <f t="shared" si="187"/>
        <v>0</v>
      </c>
      <c r="AQ140" s="174">
        <f t="shared" si="188"/>
        <v>6.9</v>
      </c>
      <c r="AR140" s="174">
        <f>IF('Indicator Data'!L140="No data","x",IF('Indicator Data'!BW140&lt;1000,"x",ROUND((IF('Indicator Data'!L140&gt;AR$3,10,IF('Indicator Data'!L140&lt;AR$4,0,10-(AR$3-'Indicator Data'!L140)/(AR$3-AR$4)*10))),1)))</f>
        <v>0.8</v>
      </c>
      <c r="AS140" s="175">
        <f t="shared" si="189"/>
        <v>3.9</v>
      </c>
      <c r="AT140" s="176" t="str">
        <f>IF('Indicator Data'!M140="No data","x",ROUND(IF('Indicator Data'!M140=0,0,IF(LOG('Indicator Data'!M140)&gt;AT$3,10,IF(LOG('Indicator Data'!M140)&lt;AT$4,0,10-(AT$3-LOG('Indicator Data'!M140))/(AT$3-AT$4)*10))),1))</f>
        <v>x</v>
      </c>
      <c r="AU140" s="246" t="str">
        <f>IF(AT140="x","x",'Indicator Data'!M140/HLOOKUP('Indicator Data'!$M$3,'Population Data'!$C$3:$M$194,ROW()-4,FALSE))</f>
        <v>x</v>
      </c>
      <c r="AV140" s="176" t="str">
        <f t="shared" si="190"/>
        <v>x</v>
      </c>
      <c r="AW140" s="172" t="str">
        <f t="shared" si="207"/>
        <v>x</v>
      </c>
      <c r="AX140" s="176" t="str">
        <f>IF('Indicator Data'!N140="No data","x",ROUND(IF('Indicator Data'!N140=0,0,IF(LOG('Indicator Data'!N140)&gt;AX$3,10,IF(LOG('Indicator Data'!N140)&lt;AX$4,0,10-(AX$3-LOG('Indicator Data'!N140))/(AX$3-AX$4)*10))),1))</f>
        <v>x</v>
      </c>
      <c r="AY140" s="246" t="str">
        <f>IF(AX140="x","x",'Indicator Data'!N140/HLOOKUP('Indicator Data'!$N$3,'Population Data'!$C$3:$M$194,ROW()-4,FALSE))</f>
        <v>x</v>
      </c>
      <c r="AZ140" s="176" t="str">
        <f t="shared" si="191"/>
        <v>x</v>
      </c>
      <c r="BA140" s="172" t="str">
        <f t="shared" si="208"/>
        <v>x</v>
      </c>
      <c r="BB140" s="176" t="str">
        <f>IF('Indicator Data'!O140="No data","x",ROUND(IF('Indicator Data'!O140=0,0,IF(LOG('Indicator Data'!O140)&gt;BB$3,10,IF(LOG('Indicator Data'!O140)&lt;BB$4,0,10-(BB$3-LOG('Indicator Data'!O140))/(BB$3-BB$4)*10))),1))</f>
        <v>x</v>
      </c>
      <c r="BC140" s="246" t="str">
        <f>IF(BB140="x","x",'Indicator Data'!O140/HLOOKUP('Indicator Data'!$O$3,'Population Data'!$C$3:$M$194,ROW()-4,FALSE))</f>
        <v>x</v>
      </c>
      <c r="BD140" s="176" t="str">
        <f t="shared" si="192"/>
        <v>x</v>
      </c>
      <c r="BE140" s="172" t="str">
        <f t="shared" si="209"/>
        <v>x</v>
      </c>
      <c r="BF140" s="176" t="str">
        <f>IF('Indicator Data'!P140="No data","x",ROUND(IF('Indicator Data'!P140=0,0,IF(LOG('Indicator Data'!P140)&gt;BF$3,10,IF(LOG('Indicator Data'!P140)&lt;BF$4,0,10-(BF$3-LOG('Indicator Data'!P140))/(BF$3-BF$4)*10))),1))</f>
        <v>x</v>
      </c>
      <c r="BG140" s="246" t="str">
        <f>IF(BF140="x","x",'Indicator Data'!P140/HLOOKUP('Indicator Data'!$P$3,'Population Data'!$C$3:$M$194,ROW()-4,FALSE))</f>
        <v>x</v>
      </c>
      <c r="BH140" s="176" t="str">
        <f t="shared" si="210"/>
        <v>x</v>
      </c>
      <c r="BI140" s="172" t="str">
        <f t="shared" si="211"/>
        <v>x</v>
      </c>
      <c r="BJ140" s="174" t="str">
        <f t="shared" si="212"/>
        <v>x</v>
      </c>
      <c r="BK140" s="176">
        <f>ROUND(IF('Indicator Data'!Q140=0,0,IF(LOG('Indicator Data'!Q140)&gt;BK$3,10,IF(LOG('Indicator Data'!Q140)&lt;BK$4,0,10-(BK$3-LOG('Indicator Data'!Q140))/(BK$3-BK$4)*10))),1)</f>
        <v>0</v>
      </c>
      <c r="BL140" s="224">
        <f>IF(BK140="x","x",'Indicator Data'!Q140/HLOOKUP('Indicator Data'!$Q$3,'Population Data'!$C$3:$M$194,ROW()-4,FALSE))</f>
        <v>0</v>
      </c>
      <c r="BM140" s="176">
        <f t="shared" si="193"/>
        <v>0</v>
      </c>
      <c r="BN140" s="172">
        <f t="shared" si="194"/>
        <v>0</v>
      </c>
      <c r="BO140" s="176">
        <f>ROUND(IF('Indicator Data'!S140=0,0,IF(LOG('Indicator Data'!S140)&gt;BO$3,10,IF(LOG('Indicator Data'!S140)&lt;BO$4,0,10-(BO$3-LOG('Indicator Data'!S140))/(BO$3-BO$4)*10))),1)</f>
        <v>8.1999999999999993</v>
      </c>
      <c r="BP140" s="246">
        <f>IF(BO140="x","x",'Indicator Data'!S140/HLOOKUP('Indicator Data'!$S$3,'Population Data'!$C$3:$M$194,ROW()-4,FALSE))</f>
        <v>0.78112222498909645</v>
      </c>
      <c r="BQ140" s="176">
        <f t="shared" si="195"/>
        <v>8.6999999999999993</v>
      </c>
      <c r="BR140" s="172">
        <f t="shared" si="213"/>
        <v>8.5</v>
      </c>
      <c r="BS140" s="176">
        <f>ROUND(IF('Indicator Data'!T140=0,0,IF(LOG('Indicator Data'!T140)&gt;BS$3,10,IF(LOG('Indicator Data'!T140)&lt;BS$4,0,10-(BS$3-LOG('Indicator Data'!T140))/(BS$3-BS$4)*10))),1)</f>
        <v>8.3000000000000007</v>
      </c>
      <c r="BT140" s="173">
        <f>IF('Indicator Data'!T140/HLOOKUP('Indicator Data'!$T$3,'Population Data'!$C$3:$M$194,ROW()-4,FALSE)&gt;1,1,'Indicator Data'!T140/HLOOKUP('Indicator Data'!$T$3,'Population Data'!$C$3:$M$194,ROW()-4,FALSE))</f>
        <v>0.99261076653131375</v>
      </c>
      <c r="BU140" s="176">
        <f t="shared" si="196"/>
        <v>9.9</v>
      </c>
      <c r="BV140" s="172">
        <f t="shared" si="214"/>
        <v>9.3000000000000007</v>
      </c>
      <c r="BW140" s="176">
        <f>ROUND(IF('Indicator Data'!U140=0,0,IF(LOG('Indicator Data'!U140)&gt;BW$3,10,IF(LOG('Indicator Data'!U140)&lt;BW$4,0,10-(BW$3-LOG('Indicator Data'!U140))/(BW$3-BW$4)*10))),1)</f>
        <v>8.3000000000000007</v>
      </c>
      <c r="BX140" s="246">
        <f>IF(BW140="x","x",'Indicator Data'!U140/HLOOKUP('Indicator Data'!$U$3,'Population Data'!$C$3:$M$194,ROW()-4,FALSE))</f>
        <v>0.86402263047211347</v>
      </c>
      <c r="BY140" s="176">
        <f t="shared" si="197"/>
        <v>8.6</v>
      </c>
      <c r="BZ140" s="172">
        <f t="shared" si="215"/>
        <v>8.5</v>
      </c>
      <c r="CA140" s="174">
        <f t="shared" si="198"/>
        <v>7.7</v>
      </c>
      <c r="CB140" s="176">
        <f>IF('Indicator Data'!BN140="No data","x",ROUND(IF('Indicator Data'!BN140&gt;CB$3,0,IF('Indicator Data'!BN140&lt;CB$4,10,(CB$3-'Indicator Data'!BN140)/(CB$3-CB$4)*10)),1))</f>
        <v>0.6</v>
      </c>
      <c r="CC140" s="176">
        <f>IF('Indicator Data'!BO140="No data","x",ROUND(IF('Indicator Data'!BO140&gt;CC$3,0,IF('Indicator Data'!BO140&lt;CC$4,10,(CC$3-'Indicator Data'!BO140)/(CC$3-CC$4)*10)),1))</f>
        <v>0.1</v>
      </c>
      <c r="CD140" s="176">
        <f>IF('Indicator Data'!AA140="No data","x",ROUND(IF('Indicator Data'!AA140&gt;CD$3,0,IF('Indicator Data'!AA140&lt;CD$4,10,(CD$3-'Indicator Data'!AA140)/(CD$3-CD$4)*10)),1))</f>
        <v>2</v>
      </c>
      <c r="CE140" s="172">
        <f t="shared" si="199"/>
        <v>0.9</v>
      </c>
      <c r="CF140" s="176">
        <f>IF('Indicator Data'!V140="No data","x",ROUND(IF(LOG('Indicator Data'!V140)&gt;CF$3,10,IF(LOG('Indicator Data'!V140)&lt;CF$4,0,10-(CF$3-LOG('Indicator Data'!V140))/(CF$3-CF$4)*10)),1))</f>
        <v>4.0999999999999996</v>
      </c>
      <c r="CG140" s="176">
        <f>IF('Indicator Data'!W140="No data","x",ROUND(IF('Indicator Data'!W140&gt;CG$3,10,IF('Indicator Data'!W140&lt;CG$4,0,10-(CG$3-'Indicator Data'!W140)/(CG$3-CG$4)*10)),1))</f>
        <v>3.4</v>
      </c>
      <c r="CH140" s="176">
        <f>IF('Indicator Data'!X140="No data","x",ROUND(IF('Indicator Data'!X140&gt;CH$3,10,IF('Indicator Data'!X140&lt;CH$4,0,10-(CH$3-'Indicator Data'!X140)/(CH$3-CH$4)*10)),1))</f>
        <v>6.3</v>
      </c>
      <c r="CI140" s="176">
        <f>IF('Indicator Data'!Y140="No data","x",ROUND(IF('Indicator Data'!Y140&gt;CI$3,10,IF('Indicator Data'!Y140&lt;CI$4,0,10-(CI$3-'Indicator Data'!Y140)/(CI$3-CI$4)*10)),1))</f>
        <v>4.7</v>
      </c>
      <c r="CJ140" s="172">
        <f t="shared" si="216"/>
        <v>4.5999999999999996</v>
      </c>
      <c r="CK140" s="174">
        <f t="shared" si="217"/>
        <v>3.4</v>
      </c>
      <c r="CL140" s="176">
        <f>IF('Indicator Data'!AD140="No data","x",ROUND(IF('Indicator Data'!AD140&gt;CL$3,10,IF('Indicator Data'!AD140&lt;CL$4,0,10-(CL$3-'Indicator Data'!AD140)/(CL$3-CL$4)*10)),1))</f>
        <v>1.7</v>
      </c>
      <c r="CM140" s="176">
        <f>IF('Indicator Data'!AE140="No data","x",ROUND(IF('Indicator Data'!AE140&gt;CM$3,10,IF('Indicator Data'!AE140&lt;CM$4,0,10-(CM$3-'Indicator Data'!AE140)/(CM$3-CM$4)*10)),1))</f>
        <v>3.2</v>
      </c>
      <c r="CN140" s="172">
        <f t="shared" si="218"/>
        <v>3.9</v>
      </c>
      <c r="CO140" s="176">
        <f>IF('Indicator Data'!Z140="No data","x",ROUND(IF('Indicator Data'!Z140&gt;CO$3,10,IF('Indicator Data'!Z140&lt;CO$4,0,10-(CO$3-'Indicator Data'!Z140)/(CO$3-CO$4)*10)),1))</f>
        <v>0.1</v>
      </c>
      <c r="CP140" s="172">
        <f t="shared" si="219"/>
        <v>0.7</v>
      </c>
      <c r="CQ140" s="246">
        <f>IF('Indicator Data'!AB140="No data","x",'Indicator Data'!AB140/HLOOKUP('Indicator Date'!$AB138,'Population Data'!$C$3:$M$194,ROW()-4,FALSE))</f>
        <v>1.7595642038791269E-4</v>
      </c>
      <c r="CR140" s="176">
        <f t="shared" si="200"/>
        <v>8.1999999999999993</v>
      </c>
      <c r="CS140" s="176">
        <f>IF('Indicator Data'!AC140="No data","x",ROUND(IF('Indicator Data'!AC140&gt;CS$3,0,IF('Indicator Data'!AC140&lt;CS$4,10,(CS$3-'Indicator Data'!AC140)/(CS$3-CS$4)*10)),1))</f>
        <v>2</v>
      </c>
      <c r="CT140" s="172">
        <f t="shared" si="220"/>
        <v>5.0999999999999996</v>
      </c>
      <c r="CU140" s="174">
        <f t="shared" si="221"/>
        <v>3.2</v>
      </c>
      <c r="CV140" s="175">
        <f t="shared" si="201"/>
        <v>5.2</v>
      </c>
      <c r="CW140" s="177">
        <f t="shared" si="202"/>
        <v>2.5</v>
      </c>
      <c r="CX140" s="175">
        <f>ROUND(IF('Indicator Data'!AF140=0,0,IF('Indicator Data'!AF140&gt;CX$3,10,IF('Indicator Data'!AF140&lt;CX$4,0,10-(CX$3-'Indicator Data'!AF140)/(CX$3-CX$4)*10))),1)</f>
        <v>0.2</v>
      </c>
      <c r="CY140" s="175">
        <f>(ROUND(IF('Indicator Data'!AG140=0,0,IF(LOG('Indicator Data'!AG140)&gt;CY$3,10,IF(LOG('Indicator Data'!AG140)&lt;CY$4,0,10-(CY$3-LOG('Indicator Data'!AG140))/(CY$3-CY$4)*10))),1))</f>
        <v>0</v>
      </c>
      <c r="CZ140" s="177">
        <f t="shared" si="222"/>
        <v>0.1</v>
      </c>
      <c r="DA140" s="11"/>
      <c r="DB140" s="22"/>
    </row>
    <row r="141" spans="1:106">
      <c r="A141" s="179" t="str">
        <f>'Indicator Data'!A141</f>
        <v>Peru</v>
      </c>
      <c r="B141" s="180" t="str">
        <f>'Indicator Data'!B141</f>
        <v>PER</v>
      </c>
      <c r="C141" s="178">
        <f>ROUND(IF('Indicator Data'!C141=0,0.1,IF(LOG('Indicator Data'!C141)&gt;C$3,10,IF(LOG('Indicator Data'!C141)&lt;C$4,0,10-(C$3-LOG('Indicator Data'!C141))/(C$3-C$4)*10))),1)</f>
        <v>9</v>
      </c>
      <c r="D141" s="171">
        <f>ROUND(IF('Indicator Data'!D141=0,0.1,IF(LOG('Indicator Data'!D141)&gt;D$3,10,IF(LOG('Indicator Data'!D141)&lt;D$4,0,10-(D$3-LOG('Indicator Data'!D141))/(D$3-D$4)*10))),1)</f>
        <v>10</v>
      </c>
      <c r="E141" s="172">
        <f t="shared" si="170"/>
        <v>9.6</v>
      </c>
      <c r="F141" s="172">
        <f>(ROUND(IF('Indicator Data'!E141=0,0,IF(LOG('Indicator Data'!E141)&gt;F$3,10,IF(LOG('Indicator Data'!E141)&lt;F$4,0,10-(F$3-LOG('Indicator Data'!E141))/(F$3-F$4)*10))),1))</f>
        <v>6.9</v>
      </c>
      <c r="G141" s="172">
        <f>ROUND(IF('Indicator Data'!F141=0,0,IF(LOG('Indicator Data'!F141)&gt;G$3,10,IF(LOG('Indicator Data'!F141)&lt;G$4,0,10-(G$3-LOG('Indicator Data'!F141))/(G$3-G$4)*10))),1)</f>
        <v>9.3000000000000007</v>
      </c>
      <c r="H141" s="171">
        <f>ROUND(IF('Indicator Data'!G141=0,0,IF(LOG('Indicator Data'!G141)&gt;H$3,10,IF(LOG('Indicator Data'!G141)&lt;H$4,0,10-(H$3-LOG('Indicator Data'!G141))/(H$3-H$4)*10))),1)</f>
        <v>0</v>
      </c>
      <c r="I141" s="171">
        <f>ROUND(IF('Indicator Data'!H141=0,0,IF(LOG('Indicator Data'!H141)&gt;I$3,10,IF(LOG('Indicator Data'!H141)&lt;I$4,0,10-(I$3-LOG('Indicator Data'!H141))/(I$3-I$4)*10))),1)</f>
        <v>0</v>
      </c>
      <c r="J141" s="171">
        <f t="shared" si="171"/>
        <v>0</v>
      </c>
      <c r="K141" s="171">
        <f>ROUND(IF('Indicator Data'!I141=0,0,IF(LOG('Indicator Data'!I141)&gt;K$3,10,IF(LOG('Indicator Data'!I141)&lt;K$4,0,10-(K$3-LOG('Indicator Data'!I141))/(K$3-K$4)*10))),1)</f>
        <v>4.5999999999999996</v>
      </c>
      <c r="L141" s="172">
        <f>ROUND(IF('Indicator Data'!J141=0,0,IF(LOG('Indicator Data'!J141)&gt;L$3,10,IF(LOG('Indicator Data'!J141)&lt;L$4,0,10-(L$3-LOG('Indicator Data'!J141))/(L$3-L$4)*10))),1)</f>
        <v>9.9</v>
      </c>
      <c r="M141" s="173">
        <f>'Indicator Data'!C141/HLOOKUP('Indicator Data'!$C$3,'Population Data'!$C$3:$M$194,ROW()-4,FALSE)</f>
        <v>2.0442858846428285E-3</v>
      </c>
      <c r="N141" s="173">
        <f>'Indicator Data'!D141/HLOOKUP('Indicator Data'!$D$3,'Population Data'!$C$3:$M$194,ROW()-4,FALSE)</f>
        <v>1.7857619618167101E-3</v>
      </c>
      <c r="O141" s="245">
        <f>'Indicator Data'!E141/HLOOKUP('Indicator Data'!$E$3,'Population Data'!$C$3:$M$194,ROW()-4,FALSE)</f>
        <v>4.4222477228616627E-3</v>
      </c>
      <c r="P141" s="173">
        <f>'Indicator Data'!F141/HLOOKUP('Indicator Data'!$F$3,'Population Data'!$C$3:$M$194,ROW()-4,FALSE)</f>
        <v>4.3054904189977141E-5</v>
      </c>
      <c r="Q141" s="173">
        <f>'Indicator Data'!G141/HLOOKUP('Indicator Data'!$G$3,'Population Data'!$C$3:$M$194,ROW()-4,FALSE)</f>
        <v>0</v>
      </c>
      <c r="R141" s="173">
        <f>'Indicator Data'!H141/HLOOKUP('Indicator Data'!$H$3,'Population Data'!$C$3:$M$194,ROW()-4,FALSE)</f>
        <v>0</v>
      </c>
      <c r="S141" s="173">
        <f>'Indicator Data'!I141/HLOOKUP('Indicator Data'!$I$3,'Population Data'!$C$3:$M$194,ROW()-4,FALSE)</f>
        <v>5.8218769075879184E-5</v>
      </c>
      <c r="T141" s="173">
        <f>'Indicator Data'!J141/HLOOKUP('Indicator Date'!$J139,'Population Data'!$C$3:$M$194,ROW()-4,FALSE)</f>
        <v>2.7361757961521928E-3</v>
      </c>
      <c r="U141" s="171">
        <f t="shared" si="172"/>
        <v>10</v>
      </c>
      <c r="V141" s="171">
        <f t="shared" si="173"/>
        <v>8.9</v>
      </c>
      <c r="W141" s="172">
        <f t="shared" si="174"/>
        <v>9.5</v>
      </c>
      <c r="X141" s="172">
        <f t="shared" si="203"/>
        <v>6.1</v>
      </c>
      <c r="Y141" s="172">
        <f t="shared" si="204"/>
        <v>8.8000000000000007</v>
      </c>
      <c r="Z141" s="171">
        <f t="shared" si="175"/>
        <v>0</v>
      </c>
      <c r="AA141" s="171">
        <f t="shared" si="175"/>
        <v>0</v>
      </c>
      <c r="AB141" s="171">
        <f t="shared" si="176"/>
        <v>0</v>
      </c>
      <c r="AC141" s="172">
        <f t="shared" si="205"/>
        <v>1.7</v>
      </c>
      <c r="AD141" s="172">
        <f t="shared" si="206"/>
        <v>0.9</v>
      </c>
      <c r="AE141" s="171">
        <f>ROUND(IF('Indicator Data'!K141=0,0,IF('Indicator Data'!K141&gt;AE$3,10,IF('Indicator Data'!K141&lt;AE$4,0,10-(AE$3-'Indicator Data'!K141)/(AE$3-AE$4)*10))),1)</f>
        <v>4.8</v>
      </c>
      <c r="AF141" s="174">
        <f t="shared" si="177"/>
        <v>9.5</v>
      </c>
      <c r="AG141" s="174">
        <f t="shared" si="178"/>
        <v>9.5</v>
      </c>
      <c r="AH141" s="172">
        <f t="shared" si="179"/>
        <v>0</v>
      </c>
      <c r="AI141" s="172">
        <f t="shared" si="180"/>
        <v>0</v>
      </c>
      <c r="AJ141" s="174">
        <f t="shared" si="181"/>
        <v>0</v>
      </c>
      <c r="AK141" s="172">
        <f t="shared" si="182"/>
        <v>7.6</v>
      </c>
      <c r="AL141" s="175">
        <f t="shared" si="183"/>
        <v>9.6</v>
      </c>
      <c r="AM141" s="175">
        <f t="shared" si="184"/>
        <v>6.5</v>
      </c>
      <c r="AN141" s="175">
        <f t="shared" si="185"/>
        <v>9.1</v>
      </c>
      <c r="AO141" s="175">
        <f t="shared" si="186"/>
        <v>0</v>
      </c>
      <c r="AP141" s="175">
        <f t="shared" si="187"/>
        <v>3.3</v>
      </c>
      <c r="AQ141" s="174">
        <f t="shared" si="188"/>
        <v>6.2</v>
      </c>
      <c r="AR141" s="174">
        <f>IF('Indicator Data'!L141="No data","x",IF('Indicator Data'!BW141&lt;1000,"x",ROUND((IF('Indicator Data'!L141&gt;AR$3,10,IF('Indicator Data'!L141&lt;AR$4,0,10-(AR$3-'Indicator Data'!L141)/(AR$3-AR$4)*10))),1)))</f>
        <v>2.5</v>
      </c>
      <c r="AS141" s="175">
        <f t="shared" si="189"/>
        <v>4.4000000000000004</v>
      </c>
      <c r="AT141" s="176" t="str">
        <f>IF('Indicator Data'!M141="No data","x",ROUND(IF('Indicator Data'!M141=0,0,IF(LOG('Indicator Data'!M141)&gt;AT$3,10,IF(LOG('Indicator Data'!M141)&lt;AT$4,0,10-(AT$3-LOG('Indicator Data'!M141))/(AT$3-AT$4)*10))),1))</f>
        <v>x</v>
      </c>
      <c r="AU141" s="246" t="str">
        <f>IF(AT141="x","x",'Indicator Data'!M141/HLOOKUP('Indicator Data'!$M$3,'Population Data'!$C$3:$M$194,ROW()-4,FALSE))</f>
        <v>x</v>
      </c>
      <c r="AV141" s="176" t="str">
        <f t="shared" si="190"/>
        <v>x</v>
      </c>
      <c r="AW141" s="172" t="str">
        <f t="shared" si="207"/>
        <v>x</v>
      </c>
      <c r="AX141" s="176" t="str">
        <f>IF('Indicator Data'!N141="No data","x",ROUND(IF('Indicator Data'!N141=0,0,IF(LOG('Indicator Data'!N141)&gt;AX$3,10,IF(LOG('Indicator Data'!N141)&lt;AX$4,0,10-(AX$3-LOG('Indicator Data'!N141))/(AX$3-AX$4)*10))),1))</f>
        <v>x</v>
      </c>
      <c r="AY141" s="246" t="str">
        <f>IF(AX141="x","x",'Indicator Data'!N141/HLOOKUP('Indicator Data'!$N$3,'Population Data'!$C$3:$M$194,ROW()-4,FALSE))</f>
        <v>x</v>
      </c>
      <c r="AZ141" s="176" t="str">
        <f t="shared" si="191"/>
        <v>x</v>
      </c>
      <c r="BA141" s="172" t="str">
        <f t="shared" si="208"/>
        <v>x</v>
      </c>
      <c r="BB141" s="176" t="str">
        <f>IF('Indicator Data'!O141="No data","x",ROUND(IF('Indicator Data'!O141=0,0,IF(LOG('Indicator Data'!O141)&gt;BB$3,10,IF(LOG('Indicator Data'!O141)&lt;BB$4,0,10-(BB$3-LOG('Indicator Data'!O141))/(BB$3-BB$4)*10))),1))</f>
        <v>x</v>
      </c>
      <c r="BC141" s="246" t="str">
        <f>IF(BB141="x","x",'Indicator Data'!O141/HLOOKUP('Indicator Data'!$O$3,'Population Data'!$C$3:$M$194,ROW()-4,FALSE))</f>
        <v>x</v>
      </c>
      <c r="BD141" s="176" t="str">
        <f t="shared" si="192"/>
        <v>x</v>
      </c>
      <c r="BE141" s="172" t="str">
        <f t="shared" si="209"/>
        <v>x</v>
      </c>
      <c r="BF141" s="176" t="str">
        <f>IF('Indicator Data'!P141="No data","x",ROUND(IF('Indicator Data'!P141=0,0,IF(LOG('Indicator Data'!P141)&gt;BF$3,10,IF(LOG('Indicator Data'!P141)&lt;BF$4,0,10-(BF$3-LOG('Indicator Data'!P141))/(BF$3-BF$4)*10))),1))</f>
        <v>x</v>
      </c>
      <c r="BG141" s="246" t="str">
        <f>IF(BF141="x","x",'Indicator Data'!P141/HLOOKUP('Indicator Data'!$P$3,'Population Data'!$C$3:$M$194,ROW()-4,FALSE))</f>
        <v>x</v>
      </c>
      <c r="BH141" s="176" t="str">
        <f t="shared" si="210"/>
        <v>x</v>
      </c>
      <c r="BI141" s="172" t="str">
        <f t="shared" si="211"/>
        <v>x</v>
      </c>
      <c r="BJ141" s="174" t="str">
        <f t="shared" si="212"/>
        <v>x</v>
      </c>
      <c r="BK141" s="176">
        <f>ROUND(IF('Indicator Data'!Q141=0,0,IF(LOG('Indicator Data'!Q141)&gt;BK$3,10,IF(LOG('Indicator Data'!Q141)&lt;BK$4,0,10-(BK$3-LOG('Indicator Data'!Q141))/(BK$3-BK$4)*10))),1)</f>
        <v>8.8000000000000007</v>
      </c>
      <c r="BL141" s="224">
        <f>IF(BK141="x","x",'Indicator Data'!Q141/HLOOKUP('Indicator Data'!$Q$3,'Population Data'!$C$3:$M$194,ROW()-4,FALSE))</f>
        <v>0.392800005674177</v>
      </c>
      <c r="BM141" s="176">
        <f t="shared" si="193"/>
        <v>3.9</v>
      </c>
      <c r="BN141" s="172">
        <f t="shared" si="194"/>
        <v>7</v>
      </c>
      <c r="BO141" s="176">
        <f>ROUND(IF('Indicator Data'!S141=0,0,IF(LOG('Indicator Data'!S141)&gt;BO$3,10,IF(LOG('Indicator Data'!S141)&lt;BO$4,0,10-(BO$3-LOG('Indicator Data'!S141))/(BO$3-BO$4)*10))),1)</f>
        <v>8.3000000000000007</v>
      </c>
      <c r="BP141" s="246">
        <f>IF(BO141="x","x",'Indicator Data'!S141/HLOOKUP('Indicator Data'!$S$3,'Population Data'!$C$3:$M$194,ROW()-4,FALSE))</f>
        <v>0.19493611995394691</v>
      </c>
      <c r="BQ141" s="176">
        <f t="shared" si="195"/>
        <v>2.2000000000000002</v>
      </c>
      <c r="BR141" s="172">
        <f t="shared" si="213"/>
        <v>6.1</v>
      </c>
      <c r="BS141" s="176">
        <f>ROUND(IF('Indicator Data'!T141=0,0,IF(LOG('Indicator Data'!T141)&gt;BS$3,10,IF(LOG('Indicator Data'!T141)&lt;BS$4,0,10-(BS$3-LOG('Indicator Data'!T141))/(BS$3-BS$4)*10))),1)</f>
        <v>8.9</v>
      </c>
      <c r="BT141" s="173">
        <f>IF('Indicator Data'!T141/HLOOKUP('Indicator Data'!$T$3,'Population Data'!$C$3:$M$194,ROW()-4,FALSE)&gt;1,1,'Indicator Data'!T141/HLOOKUP('Indicator Data'!$T$3,'Population Data'!$C$3:$M$194,ROW()-4,FALSE))</f>
        <v>0.48623031784271481</v>
      </c>
      <c r="BU141" s="176">
        <f t="shared" si="196"/>
        <v>4.9000000000000004</v>
      </c>
      <c r="BV141" s="172">
        <f t="shared" si="214"/>
        <v>7.4</v>
      </c>
      <c r="BW141" s="176">
        <f>ROUND(IF('Indicator Data'!U141=0,0,IF(LOG('Indicator Data'!U141)&gt;BW$3,10,IF(LOG('Indicator Data'!U141)&lt;BW$4,0,10-(BW$3-LOG('Indicator Data'!U141))/(BW$3-BW$4)*10))),1)</f>
        <v>9</v>
      </c>
      <c r="BX141" s="246">
        <f>IF(BW141="x","x",'Indicator Data'!U141/HLOOKUP('Indicator Data'!$U$3,'Population Data'!$C$3:$M$194,ROW()-4,FALSE))</f>
        <v>0.60052675276422951</v>
      </c>
      <c r="BY141" s="176">
        <f t="shared" si="197"/>
        <v>6</v>
      </c>
      <c r="BZ141" s="172">
        <f t="shared" si="215"/>
        <v>7.8</v>
      </c>
      <c r="CA141" s="174">
        <f t="shared" si="198"/>
        <v>7.1</v>
      </c>
      <c r="CB141" s="176">
        <f>IF('Indicator Data'!BN141="No data","x",ROUND(IF('Indicator Data'!BN141&gt;CB$3,0,IF('Indicator Data'!BN141&lt;CB$4,10,(CB$3-'Indicator Data'!BN141)/(CB$3-CB$4)*10)),1))</f>
        <v>2.4</v>
      </c>
      <c r="CC141" s="176">
        <f>IF('Indicator Data'!BO141="No data","x",ROUND(IF('Indicator Data'!BO141&gt;CC$3,0,IF('Indicator Data'!BO141&lt;CC$4,10,(CC$3-'Indicator Data'!BO141)/(CC$3-CC$4)*10)),1))</f>
        <v>0.9</v>
      </c>
      <c r="CD141" s="176" t="str">
        <f>IF('Indicator Data'!AA141="No data","x",ROUND(IF('Indicator Data'!AA141&gt;CD$3,0,IF('Indicator Data'!AA141&lt;CD$4,10,(CD$3-'Indicator Data'!AA141)/(CD$3-CD$4)*10)),1))</f>
        <v>x</v>
      </c>
      <c r="CE141" s="172">
        <f t="shared" si="199"/>
        <v>1.7</v>
      </c>
      <c r="CF141" s="176">
        <f>IF('Indicator Data'!V141="No data","x",ROUND(IF(LOG('Indicator Data'!V141)&gt;CF$3,10,IF(LOG('Indicator Data'!V141)&lt;CF$4,0,10-(CF$3-LOG('Indicator Data'!V141))/(CF$3-CF$4)*10)),1))</f>
        <v>4.7</v>
      </c>
      <c r="CG141" s="176">
        <f>IF('Indicator Data'!W141="No data","x",ROUND(IF('Indicator Data'!W141&gt;CG$3,10,IF('Indicator Data'!W141&lt;CG$4,0,10-(CG$3-'Indicator Data'!W141)/(CG$3-CG$4)*10)),1))</f>
        <v>2.2999999999999998</v>
      </c>
      <c r="CH141" s="176">
        <f>IF('Indicator Data'!X141="No data","x",ROUND(IF('Indicator Data'!X141&gt;CH$3,10,IF('Indicator Data'!X141&lt;CH$4,0,10-(CH$3-'Indicator Data'!X141)/(CH$3-CH$4)*10)),1))</f>
        <v>7.9</v>
      </c>
      <c r="CI141" s="176">
        <f>IF('Indicator Data'!Y141="No data","x",ROUND(IF('Indicator Data'!Y141&gt;CI$3,10,IF('Indicator Data'!Y141&lt;CI$4,0,10-(CI$3-'Indicator Data'!Y141)/(CI$3-CI$4)*10)),1))</f>
        <v>3.7</v>
      </c>
      <c r="CJ141" s="172">
        <f t="shared" si="216"/>
        <v>4.7</v>
      </c>
      <c r="CK141" s="174">
        <f t="shared" si="217"/>
        <v>3.7</v>
      </c>
      <c r="CL141" s="176">
        <f>IF('Indicator Data'!AD141="No data","x",ROUND(IF('Indicator Data'!AD141&gt;CL$3,10,IF('Indicator Data'!AD141&lt;CL$4,0,10-(CL$3-'Indicator Data'!AD141)/(CL$3-CL$4)*10)),1))</f>
        <v>5</v>
      </c>
      <c r="CM141" s="176">
        <f>IF('Indicator Data'!AE141="No data","x",ROUND(IF('Indicator Data'!AE141&gt;CM$3,10,IF('Indicator Data'!AE141&lt;CM$4,0,10-(CM$3-'Indicator Data'!AE141)/(CM$3-CM$4)*10)),1))</f>
        <v>1.9</v>
      </c>
      <c r="CN141" s="172">
        <f t="shared" si="218"/>
        <v>4.3</v>
      </c>
      <c r="CO141" s="176">
        <f>IF('Indicator Data'!Z141="No data","x",ROUND(IF('Indicator Data'!Z141&gt;CO$3,10,IF('Indicator Data'!Z141&lt;CO$4,0,10-(CO$3-'Indicator Data'!Z141)/(CO$3-CO$4)*10)),1))</f>
        <v>1</v>
      </c>
      <c r="CP141" s="172">
        <f t="shared" si="219"/>
        <v>1.4</v>
      </c>
      <c r="CQ141" s="246">
        <f>IF('Indicator Data'!AB141="No data","x",'Indicator Data'!AB141/HLOOKUP('Indicator Date'!$AB139,'Population Data'!$C$3:$M$194,ROW()-4,FALSE))</f>
        <v>2.3723802277137234E-5</v>
      </c>
      <c r="CR141" s="176">
        <f t="shared" si="200"/>
        <v>9.8000000000000007</v>
      </c>
      <c r="CS141" s="176">
        <f>IF('Indicator Data'!AC141="No data","x",ROUND(IF('Indicator Data'!AC141&gt;CS$3,0,IF('Indicator Data'!AC141&lt;CS$4,10,(CS$3-'Indicator Data'!AC141)/(CS$3-CS$4)*10)),1))</f>
        <v>2</v>
      </c>
      <c r="CT141" s="172">
        <f t="shared" si="220"/>
        <v>5.9</v>
      </c>
      <c r="CU141" s="174">
        <f t="shared" si="221"/>
        <v>3.9</v>
      </c>
      <c r="CV141" s="175">
        <f t="shared" si="201"/>
        <v>5.0999999999999996</v>
      </c>
      <c r="CW141" s="177">
        <f t="shared" si="202"/>
        <v>6.4</v>
      </c>
      <c r="CX141" s="175">
        <f>ROUND(IF('Indicator Data'!AF141=0,0,IF('Indicator Data'!AF141&gt;CX$3,10,IF('Indicator Data'!AF141&lt;CX$4,0,10-(CX$3-'Indicator Data'!AF141)/(CX$3-CX$4)*10))),1)</f>
        <v>3.8</v>
      </c>
      <c r="CY141" s="175">
        <f>(ROUND(IF('Indicator Data'!AG141=0,0,IF(LOG('Indicator Data'!AG141)&gt;CY$3,10,IF(LOG('Indicator Data'!AG141)&lt;CY$4,0,10-(CY$3-LOG('Indicator Data'!AG141))/(CY$3-CY$4)*10))),1))</f>
        <v>3.1</v>
      </c>
      <c r="CZ141" s="177">
        <f t="shared" si="222"/>
        <v>3.5</v>
      </c>
      <c r="DA141" s="11"/>
      <c r="DB141" s="22"/>
    </row>
    <row r="142" spans="1:106">
      <c r="A142" s="179" t="str">
        <f>'Indicator Data'!A142</f>
        <v>Philippines</v>
      </c>
      <c r="B142" s="180" t="str">
        <f>'Indicator Data'!B142</f>
        <v>PHL</v>
      </c>
      <c r="C142" s="178">
        <f>ROUND(IF('Indicator Data'!C142=0,0.1,IF(LOG('Indicator Data'!C142)&gt;C$3,10,IF(LOG('Indicator Data'!C142)&lt;C$4,0,10-(C$3-LOG('Indicator Data'!C142))/(C$3-C$4)*10))),1)</f>
        <v>10</v>
      </c>
      <c r="D142" s="171">
        <f>ROUND(IF('Indicator Data'!D142=0,0.1,IF(LOG('Indicator Data'!D142)&gt;D$3,10,IF(LOG('Indicator Data'!D142)&lt;D$4,0,10-(D$3-LOG('Indicator Data'!D142))/(D$3-D$4)*10))),1)</f>
        <v>10</v>
      </c>
      <c r="E142" s="172">
        <f t="shared" si="170"/>
        <v>10</v>
      </c>
      <c r="F142" s="172">
        <f>(ROUND(IF('Indicator Data'!E142=0,0,IF(LOG('Indicator Data'!E142)&gt;F$3,10,IF(LOG('Indicator Data'!E142)&lt;F$4,0,10-(F$3-LOG('Indicator Data'!E142))/(F$3-F$4)*10))),1))</f>
        <v>7.7</v>
      </c>
      <c r="G142" s="172">
        <f>ROUND(IF('Indicator Data'!F142=0,0,IF(LOG('Indicator Data'!F142)&gt;G$3,10,IF(LOG('Indicator Data'!F142)&lt;G$4,0,10-(G$3-LOG('Indicator Data'!F142))/(G$3-G$4)*10))),1)</f>
        <v>10</v>
      </c>
      <c r="H142" s="171">
        <f>ROUND(IF('Indicator Data'!G142=0,0,IF(LOG('Indicator Data'!G142)&gt;H$3,10,IF(LOG('Indicator Data'!G142)&lt;H$4,0,10-(H$3-LOG('Indicator Data'!G142))/(H$3-H$4)*10))),1)</f>
        <v>10</v>
      </c>
      <c r="I142" s="171">
        <f>ROUND(IF('Indicator Data'!H142=0,0,IF(LOG('Indicator Data'!H142)&gt;I$3,10,IF(LOG('Indicator Data'!H142)&lt;I$4,0,10-(I$3-LOG('Indicator Data'!H142))/(I$3-I$4)*10))),1)</f>
        <v>10</v>
      </c>
      <c r="J142" s="171">
        <f t="shared" si="171"/>
        <v>10</v>
      </c>
      <c r="K142" s="171">
        <f>ROUND(IF('Indicator Data'!I142=0,0,IF(LOG('Indicator Data'!I142)&gt;K$3,10,IF(LOG('Indicator Data'!I142)&lt;K$4,0,10-(K$3-LOG('Indicator Data'!I142))/(K$3-K$4)*10))),1)</f>
        <v>10</v>
      </c>
      <c r="L142" s="172">
        <f>ROUND(IF('Indicator Data'!J142=0,0,IF(LOG('Indicator Data'!J142)&gt;L$3,10,IF(LOG('Indicator Data'!J142)&lt;L$4,0,10-(L$3-LOG('Indicator Data'!J142))/(L$3-L$4)*10))),1)</f>
        <v>9.9</v>
      </c>
      <c r="M142" s="173">
        <f>'Indicator Data'!C142/HLOOKUP('Indicator Data'!$C$3,'Population Data'!$C$3:$M$194,ROW()-4,FALSE)</f>
        <v>1.9758183722204141E-3</v>
      </c>
      <c r="N142" s="173">
        <f>'Indicator Data'!D142/HLOOKUP('Indicator Data'!$D$3,'Population Data'!$C$3:$M$194,ROW()-4,FALSE)</f>
        <v>1.6759732367134736E-3</v>
      </c>
      <c r="O142" s="245">
        <f>'Indicator Data'!E142/HLOOKUP('Indicator Data'!$E$3,'Population Data'!$C$3:$M$194,ROW()-4,FALSE)</f>
        <v>2.8079981991537234E-3</v>
      </c>
      <c r="P142" s="173">
        <f>'Indicator Data'!F142/HLOOKUP('Indicator Data'!$F$3,'Population Data'!$C$3:$M$194,ROW()-4,FALSE)</f>
        <v>2.9523680488456255E-5</v>
      </c>
      <c r="Q142" s="173">
        <f>'Indicator Data'!G142/HLOOKUP('Indicator Data'!$G$3,'Population Data'!$C$3:$M$194,ROW()-4,FALSE)</f>
        <v>7.5052475847106032E-2</v>
      </c>
      <c r="R142" s="173">
        <f>'Indicator Data'!H142/HLOOKUP('Indicator Data'!$H$3,'Population Data'!$C$3:$M$194,ROW()-4,FALSE)</f>
        <v>1.4413714643493357E-2</v>
      </c>
      <c r="S142" s="173">
        <f>'Indicator Data'!I142/HLOOKUP('Indicator Data'!$I$3,'Population Data'!$C$3:$M$194,ROW()-4,FALSE)</f>
        <v>3.8049730192941051E-3</v>
      </c>
      <c r="T142" s="173">
        <f>'Indicator Data'!J142/HLOOKUP('Indicator Date'!$J140,'Population Data'!$C$3:$M$194,ROW()-4,FALSE)</f>
        <v>7.3211217902013253E-4</v>
      </c>
      <c r="U142" s="171">
        <f t="shared" si="172"/>
        <v>9.9</v>
      </c>
      <c r="V142" s="171">
        <f t="shared" si="173"/>
        <v>8.4</v>
      </c>
      <c r="W142" s="172">
        <f t="shared" si="174"/>
        <v>9.3000000000000007</v>
      </c>
      <c r="X142" s="172">
        <f t="shared" si="203"/>
        <v>5.4</v>
      </c>
      <c r="Y142" s="172">
        <f t="shared" si="204"/>
        <v>8.4</v>
      </c>
      <c r="Z142" s="171">
        <f t="shared" si="175"/>
        <v>8.3000000000000007</v>
      </c>
      <c r="AA142" s="171">
        <f t="shared" si="175"/>
        <v>7.2</v>
      </c>
      <c r="AB142" s="171">
        <f t="shared" si="176"/>
        <v>7.8</v>
      </c>
      <c r="AC142" s="172">
        <f t="shared" si="205"/>
        <v>6.9</v>
      </c>
      <c r="AD142" s="172">
        <f t="shared" si="206"/>
        <v>0.2</v>
      </c>
      <c r="AE142" s="171">
        <f>ROUND(IF('Indicator Data'!K142=0,0,IF('Indicator Data'!K142&gt;AE$3,10,IF('Indicator Data'!K142&lt;AE$4,0,10-(AE$3-'Indicator Data'!K142)/(AE$3-AE$4)*10))),1)</f>
        <v>5.7</v>
      </c>
      <c r="AF142" s="174">
        <f t="shared" si="177"/>
        <v>10</v>
      </c>
      <c r="AG142" s="174">
        <f t="shared" si="178"/>
        <v>9.1999999999999993</v>
      </c>
      <c r="AH142" s="172">
        <f t="shared" si="179"/>
        <v>9.1999999999999993</v>
      </c>
      <c r="AI142" s="172">
        <f t="shared" si="180"/>
        <v>8.6</v>
      </c>
      <c r="AJ142" s="174">
        <f t="shared" si="181"/>
        <v>8.9</v>
      </c>
      <c r="AK142" s="172">
        <f t="shared" si="182"/>
        <v>7.5</v>
      </c>
      <c r="AL142" s="175">
        <f t="shared" si="183"/>
        <v>9.6999999999999993</v>
      </c>
      <c r="AM142" s="175">
        <f t="shared" si="184"/>
        <v>6.7</v>
      </c>
      <c r="AN142" s="175">
        <f t="shared" si="185"/>
        <v>9.4</v>
      </c>
      <c r="AO142" s="175">
        <f t="shared" si="186"/>
        <v>9.1999999999999993</v>
      </c>
      <c r="AP142" s="175">
        <f t="shared" si="187"/>
        <v>8.9</v>
      </c>
      <c r="AQ142" s="174">
        <f t="shared" si="188"/>
        <v>6.6</v>
      </c>
      <c r="AR142" s="174">
        <f>IF('Indicator Data'!L142="No data","x",IF('Indicator Data'!BW142&lt;1000,"x",ROUND((IF('Indicator Data'!L142&gt;AR$3,10,IF('Indicator Data'!L142&lt;AR$4,0,10-(AR$3-'Indicator Data'!L142)/(AR$3-AR$4)*10))),1)))</f>
        <v>0.8</v>
      </c>
      <c r="AS142" s="175">
        <f t="shared" si="189"/>
        <v>3.7</v>
      </c>
      <c r="AT142" s="176">
        <f>IF('Indicator Data'!M142="No data","x",ROUND(IF('Indicator Data'!M142=0,0,IF(LOG('Indicator Data'!M142)&gt;AT$3,10,IF(LOG('Indicator Data'!M142)&lt;AT$4,0,10-(AT$3-LOG('Indicator Data'!M142))/(AT$3-AT$4)*10))),1))</f>
        <v>9</v>
      </c>
      <c r="AU142" s="246">
        <f>IF(AT142="x","x",'Indicator Data'!M142/HLOOKUP('Indicator Data'!$M$3,'Population Data'!$C$3:$M$194,ROW()-4,FALSE))</f>
        <v>0.15663819549849889</v>
      </c>
      <c r="AV142" s="176">
        <f t="shared" si="190"/>
        <v>1.7</v>
      </c>
      <c r="AW142" s="172">
        <f t="shared" si="207"/>
        <v>6.7</v>
      </c>
      <c r="AX142" s="176" t="str">
        <f>IF('Indicator Data'!N142="No data","x",ROUND(IF('Indicator Data'!N142=0,0,IF(LOG('Indicator Data'!N142)&gt;AX$3,10,IF(LOG('Indicator Data'!N142)&lt;AX$4,0,10-(AX$3-LOG('Indicator Data'!N142))/(AX$3-AX$4)*10))),1))</f>
        <v>x</v>
      </c>
      <c r="AY142" s="246" t="str">
        <f>IF(AX142="x","x",'Indicator Data'!N142/HLOOKUP('Indicator Data'!$N$3,'Population Data'!$C$3:$M$194,ROW()-4,FALSE))</f>
        <v>x</v>
      </c>
      <c r="AZ142" s="176" t="str">
        <f t="shared" si="191"/>
        <v>x</v>
      </c>
      <c r="BA142" s="172" t="str">
        <f t="shared" si="208"/>
        <v>x</v>
      </c>
      <c r="BB142" s="176" t="str">
        <f>IF('Indicator Data'!O142="No data","x",ROUND(IF('Indicator Data'!O142=0,0,IF(LOG('Indicator Data'!O142)&gt;BB$3,10,IF(LOG('Indicator Data'!O142)&lt;BB$4,0,10-(BB$3-LOG('Indicator Data'!O142))/(BB$3-BB$4)*10))),1))</f>
        <v>x</v>
      </c>
      <c r="BC142" s="246" t="str">
        <f>IF(BB142="x","x",'Indicator Data'!O142/HLOOKUP('Indicator Data'!$O$3,'Population Data'!$C$3:$M$194,ROW()-4,FALSE))</f>
        <v>x</v>
      </c>
      <c r="BD142" s="176" t="str">
        <f t="shared" si="192"/>
        <v>x</v>
      </c>
      <c r="BE142" s="172" t="str">
        <f t="shared" si="209"/>
        <v>x</v>
      </c>
      <c r="BF142" s="176" t="str">
        <f>IF('Indicator Data'!P142="No data","x",ROUND(IF('Indicator Data'!P142=0,0,IF(LOG('Indicator Data'!P142)&gt;BF$3,10,IF(LOG('Indicator Data'!P142)&lt;BF$4,0,10-(BF$3-LOG('Indicator Data'!P142))/(BF$3-BF$4)*10))),1))</f>
        <v>x</v>
      </c>
      <c r="BG142" s="246" t="str">
        <f>IF(BF142="x","x",'Indicator Data'!P142/HLOOKUP('Indicator Data'!$P$3,'Population Data'!$C$3:$M$194,ROW()-4,FALSE))</f>
        <v>x</v>
      </c>
      <c r="BH142" s="176" t="str">
        <f t="shared" si="210"/>
        <v>x</v>
      </c>
      <c r="BI142" s="172" t="str">
        <f t="shared" si="211"/>
        <v>x</v>
      </c>
      <c r="BJ142" s="174">
        <f t="shared" si="212"/>
        <v>6.7</v>
      </c>
      <c r="BK142" s="176">
        <f>ROUND(IF('Indicator Data'!Q142=0,0,IF(LOG('Indicator Data'!Q142)&gt;BK$3,10,IF(LOG('Indicator Data'!Q142)&lt;BK$4,0,10-(BK$3-LOG('Indicator Data'!Q142))/(BK$3-BK$4)*10))),1)</f>
        <v>9.8000000000000007</v>
      </c>
      <c r="BL142" s="224">
        <f>IF(BK142="x","x",'Indicator Data'!Q142/HLOOKUP('Indicator Data'!$Q$3,'Population Data'!$C$3:$M$194,ROW()-4,FALSE))</f>
        <v>0.58040003014452046</v>
      </c>
      <c r="BM142" s="176">
        <f t="shared" si="193"/>
        <v>5.8</v>
      </c>
      <c r="BN142" s="172">
        <f t="shared" si="194"/>
        <v>8.5</v>
      </c>
      <c r="BO142" s="176">
        <f>ROUND(IF('Indicator Data'!S142=0,0,IF(LOG('Indicator Data'!S142)&gt;BO$3,10,IF(LOG('Indicator Data'!S142)&lt;BO$4,0,10-(BO$3-LOG('Indicator Data'!S142))/(BO$3-BO$4)*10))),1)</f>
        <v>10</v>
      </c>
      <c r="BP142" s="246">
        <f>IF(BO142="x","x",'Indicator Data'!S142/HLOOKUP('Indicator Data'!$S$3,'Population Data'!$C$3:$M$194,ROW()-4,FALSE))</f>
        <v>0.79977429223178131</v>
      </c>
      <c r="BQ142" s="176">
        <f t="shared" si="195"/>
        <v>8.9</v>
      </c>
      <c r="BR142" s="172">
        <f t="shared" si="213"/>
        <v>9.5</v>
      </c>
      <c r="BS142" s="176">
        <f>ROUND(IF('Indicator Data'!T142=0,0,IF(LOG('Indicator Data'!T142)&gt;BS$3,10,IF(LOG('Indicator Data'!T142)&lt;BS$4,0,10-(BS$3-LOG('Indicator Data'!T142))/(BS$3-BS$4)*10))),1)</f>
        <v>10</v>
      </c>
      <c r="BT142" s="173">
        <f>IF('Indicator Data'!T142/HLOOKUP('Indicator Data'!$T$3,'Population Data'!$C$3:$M$194,ROW()-4,FALSE)&gt;1,1,'Indicator Data'!T142/HLOOKUP('Indicator Data'!$T$3,'Population Data'!$C$3:$M$194,ROW()-4,FALSE))</f>
        <v>0.84020455555706308</v>
      </c>
      <c r="BU142" s="176">
        <f t="shared" si="196"/>
        <v>8.4</v>
      </c>
      <c r="BV142" s="172">
        <f t="shared" si="214"/>
        <v>9.4</v>
      </c>
      <c r="BW142" s="176">
        <f>ROUND(IF('Indicator Data'!U142=0,0,IF(LOG('Indicator Data'!U142)&gt;BW$3,10,IF(LOG('Indicator Data'!U142)&lt;BW$4,0,10-(BW$3-LOG('Indicator Data'!U142))/(BW$3-BW$4)*10))),1)</f>
        <v>10</v>
      </c>
      <c r="BX142" s="246">
        <f>IF(BW142="x","x",'Indicator Data'!U142/HLOOKUP('Indicator Data'!$U$3,'Population Data'!$C$3:$M$194,ROW()-4,FALSE))</f>
        <v>0.84913762357204781</v>
      </c>
      <c r="BY142" s="176">
        <f t="shared" si="197"/>
        <v>8.5</v>
      </c>
      <c r="BZ142" s="172">
        <f t="shared" si="215"/>
        <v>9.4</v>
      </c>
      <c r="CA142" s="174">
        <f t="shared" si="198"/>
        <v>9.1999999999999993</v>
      </c>
      <c r="CB142" s="176">
        <f>IF('Indicator Data'!BN142="No data","x",ROUND(IF('Indicator Data'!BN142&gt;CB$3,0,IF('Indicator Data'!BN142&lt;CB$4,10,(CB$3-'Indicator Data'!BN142)/(CB$3-CB$4)*10)),1))</f>
        <v>1.7</v>
      </c>
      <c r="CC142" s="176">
        <f>IF('Indicator Data'!BO142="No data","x",ROUND(IF('Indicator Data'!BO142&gt;CC$3,0,IF('Indicator Data'!BO142&lt;CC$4,10,(CC$3-'Indicator Data'!BO142)/(CC$3-CC$4)*10)),1))</f>
        <v>0.9</v>
      </c>
      <c r="CD142" s="176">
        <f>IF('Indicator Data'!AA142="No data","x",ROUND(IF('Indicator Data'!AA142&gt;CD$3,0,IF('Indicator Data'!AA142&lt;CD$4,10,(CD$3-'Indicator Data'!AA142)/(CD$3-CD$4)*10)),1))</f>
        <v>1.8</v>
      </c>
      <c r="CE142" s="172">
        <f t="shared" si="199"/>
        <v>1.5</v>
      </c>
      <c r="CF142" s="176">
        <f>IF('Indicator Data'!V142="No data","x",ROUND(IF(LOG('Indicator Data'!V142)&gt;CF$3,10,IF(LOG('Indicator Data'!V142)&lt;CF$4,0,10-(CF$3-LOG('Indicator Data'!V142))/(CF$3-CF$4)*10)),1))</f>
        <v>8.6</v>
      </c>
      <c r="CG142" s="176">
        <f>IF('Indicator Data'!W142="No data","x",ROUND(IF('Indicator Data'!W142&gt;CG$3,10,IF('Indicator Data'!W142&lt;CG$4,0,10-(CG$3-'Indicator Data'!W142)/(CG$3-CG$4)*10)),1))</f>
        <v>4.3</v>
      </c>
      <c r="CH142" s="176">
        <f>IF('Indicator Data'!X142="No data","x",ROUND(IF('Indicator Data'!X142&gt;CH$3,10,IF('Indicator Data'!X142&lt;CH$4,0,10-(CH$3-'Indicator Data'!X142)/(CH$3-CH$4)*10)),1))</f>
        <v>4.8</v>
      </c>
      <c r="CI142" s="176">
        <f>IF('Indicator Data'!Y142="No data","x",ROUND(IF('Indicator Data'!Y142&gt;CI$3,10,IF('Indicator Data'!Y142&lt;CI$4,0,10-(CI$3-'Indicator Data'!Y142)/(CI$3-CI$4)*10)),1))</f>
        <v>5.6</v>
      </c>
      <c r="CJ142" s="172">
        <f t="shared" si="216"/>
        <v>5.8</v>
      </c>
      <c r="CK142" s="174">
        <f t="shared" si="217"/>
        <v>4.4000000000000004</v>
      </c>
      <c r="CL142" s="176">
        <f>IF('Indicator Data'!AD142="No data","x",ROUND(IF('Indicator Data'!AD142&gt;CL$3,10,IF('Indicator Data'!AD142&lt;CL$4,0,10-(CL$3-'Indicator Data'!AD142)/(CL$3-CL$4)*10)),1))</f>
        <v>4</v>
      </c>
      <c r="CM142" s="176">
        <f>IF('Indicator Data'!AE142="No data","x",ROUND(IF('Indicator Data'!AE142&gt;CM$3,10,IF('Indicator Data'!AE142&lt;CM$4,0,10-(CM$3-'Indicator Data'!AE142)/(CM$3-CM$4)*10)),1))</f>
        <v>1.9</v>
      </c>
      <c r="CN142" s="172">
        <f t="shared" si="218"/>
        <v>4.9000000000000004</v>
      </c>
      <c r="CO142" s="176">
        <f>IF('Indicator Data'!Z142="No data","x",ROUND(IF('Indicator Data'!Z142&gt;CO$3,10,IF('Indicator Data'!Z142&lt;CO$4,0,10-(CO$3-'Indicator Data'!Z142)/(CO$3-CO$4)*10)),1))</f>
        <v>1</v>
      </c>
      <c r="CP142" s="172">
        <f t="shared" si="219"/>
        <v>1.4</v>
      </c>
      <c r="CQ142" s="246">
        <f>IF('Indicator Data'!AB142="No data","x",'Indicator Data'!AB142/HLOOKUP('Indicator Date'!$AB140,'Population Data'!$C$3:$M$194,ROW()-4,FALSE))</f>
        <v>6.2311161159072666E-5</v>
      </c>
      <c r="CR142" s="176">
        <f t="shared" si="200"/>
        <v>9.4</v>
      </c>
      <c r="CS142" s="176">
        <f>IF('Indicator Data'!AC142="No data","x",ROUND(IF('Indicator Data'!AC142&gt;CS$3,0,IF('Indicator Data'!AC142&lt;CS$4,10,(CS$3-'Indicator Data'!AC142)/(CS$3-CS$4)*10)),1))</f>
        <v>2</v>
      </c>
      <c r="CT142" s="172">
        <f t="shared" si="220"/>
        <v>5.7</v>
      </c>
      <c r="CU142" s="174">
        <f t="shared" si="221"/>
        <v>4</v>
      </c>
      <c r="CV142" s="175">
        <f t="shared" si="201"/>
        <v>6.6</v>
      </c>
      <c r="CW142" s="177">
        <f t="shared" si="202"/>
        <v>8.3000000000000007</v>
      </c>
      <c r="CX142" s="175">
        <f>ROUND(IF('Indicator Data'!AF142=0,0,IF('Indicator Data'!AF142&gt;CX$3,10,IF('Indicator Data'!AF142&lt;CX$4,0,10-(CX$3-'Indicator Data'!AF142)/(CX$3-CX$4)*10))),1)</f>
        <v>9.5</v>
      </c>
      <c r="CY142" s="175">
        <f>(ROUND(IF('Indicator Data'!AG142=0,0,IF(LOG('Indicator Data'!AG142)&gt;CY$3,10,IF(LOG('Indicator Data'!AG142)&lt;CY$4,0,10-(CY$3-LOG('Indicator Data'!AG142))/(CY$3-CY$4)*10))),1))</f>
        <v>6.9</v>
      </c>
      <c r="CZ142" s="177">
        <f t="shared" si="222"/>
        <v>8.5</v>
      </c>
      <c r="DA142" s="11"/>
      <c r="DB142" s="22"/>
    </row>
    <row r="143" spans="1:106">
      <c r="A143" s="179" t="str">
        <f>'Indicator Data'!A143</f>
        <v>Poland</v>
      </c>
      <c r="B143" s="180" t="str">
        <f>'Indicator Data'!B143</f>
        <v>POL</v>
      </c>
      <c r="C143" s="178">
        <f>ROUND(IF('Indicator Data'!C143=0,0.1,IF(LOG('Indicator Data'!C143)&gt;C$3,10,IF(LOG('Indicator Data'!C143)&lt;C$4,0,10-(C$3-LOG('Indicator Data'!C143))/(C$3-C$4)*10))),1)</f>
        <v>2.5</v>
      </c>
      <c r="D143" s="171">
        <f>ROUND(IF('Indicator Data'!D143=0,0.1,IF(LOG('Indicator Data'!D143)&gt;D$3,10,IF(LOG('Indicator Data'!D143)&lt;D$4,0,10-(D$3-LOG('Indicator Data'!D143))/(D$3-D$4)*10))),1)</f>
        <v>0.1</v>
      </c>
      <c r="E143" s="172">
        <f t="shared" si="170"/>
        <v>1.4</v>
      </c>
      <c r="F143" s="172">
        <f>(ROUND(IF('Indicator Data'!E143=0,0,IF(LOG('Indicator Data'!E143)&gt;F$3,10,IF(LOG('Indicator Data'!E143)&lt;F$4,0,10-(F$3-LOG('Indicator Data'!E143))/(F$3-F$4)*10))),1))</f>
        <v>6.5</v>
      </c>
      <c r="G143" s="172">
        <f>ROUND(IF('Indicator Data'!F143=0,0,IF(LOG('Indicator Data'!F143)&gt;G$3,10,IF(LOG('Indicator Data'!F143)&lt;G$4,0,10-(G$3-LOG('Indicator Data'!F143))/(G$3-G$4)*10))),1)</f>
        <v>0</v>
      </c>
      <c r="H143" s="171">
        <f>ROUND(IF('Indicator Data'!G143=0,0,IF(LOG('Indicator Data'!G143)&gt;H$3,10,IF(LOG('Indicator Data'!G143)&lt;H$4,0,10-(H$3-LOG('Indicator Data'!G143))/(H$3-H$4)*10))),1)</f>
        <v>0</v>
      </c>
      <c r="I143" s="171">
        <f>ROUND(IF('Indicator Data'!H143=0,0,IF(LOG('Indicator Data'!H143)&gt;I$3,10,IF(LOG('Indicator Data'!H143)&lt;I$4,0,10-(I$3-LOG('Indicator Data'!H143))/(I$3-I$4)*10))),1)</f>
        <v>0</v>
      </c>
      <c r="J143" s="171">
        <f t="shared" si="171"/>
        <v>0</v>
      </c>
      <c r="K143" s="171">
        <f>ROUND(IF('Indicator Data'!I143=0,0,IF(LOG('Indicator Data'!I143)&gt;K$3,10,IF(LOG('Indicator Data'!I143)&lt;K$4,0,10-(K$3-LOG('Indicator Data'!I143))/(K$3-K$4)*10))),1)</f>
        <v>6.8</v>
      </c>
      <c r="L143" s="172">
        <f>ROUND(IF('Indicator Data'!J143=0,0,IF(LOG('Indicator Data'!J143)&gt;L$3,10,IF(LOG('Indicator Data'!J143)&lt;L$4,0,10-(L$3-LOG('Indicator Data'!J143))/(L$3-L$4)*10))),1)</f>
        <v>0</v>
      </c>
      <c r="M143" s="173">
        <f>'Indicator Data'!C143/HLOOKUP('Indicator Data'!$C$3,'Population Data'!$C$3:$M$194,ROW()-4,FALSE)</f>
        <v>1.0229135161422151E-5</v>
      </c>
      <c r="N143" s="173">
        <f>'Indicator Data'!D143/HLOOKUP('Indicator Data'!$D$3,'Population Data'!$C$3:$M$194,ROW()-4,FALSE)</f>
        <v>0</v>
      </c>
      <c r="O143" s="245">
        <f>'Indicator Data'!E143/HLOOKUP('Indicator Data'!$E$3,'Population Data'!$C$3:$M$194,ROW()-4,FALSE)</f>
        <v>2.5205028884762431E-3</v>
      </c>
      <c r="P143" s="173">
        <f>'Indicator Data'!F143/HLOOKUP('Indicator Data'!$F$3,'Population Data'!$C$3:$M$194,ROW()-4,FALSE)</f>
        <v>0</v>
      </c>
      <c r="Q143" s="173">
        <f>'Indicator Data'!G143/HLOOKUP('Indicator Data'!$G$3,'Population Data'!$C$3:$M$194,ROW()-4,FALSE)</f>
        <v>0</v>
      </c>
      <c r="R143" s="173">
        <f>'Indicator Data'!H143/HLOOKUP('Indicator Data'!$H$3,'Population Data'!$C$3:$M$194,ROW()-4,FALSE)</f>
        <v>0</v>
      </c>
      <c r="S143" s="173">
        <f>'Indicator Data'!I143/HLOOKUP('Indicator Data'!$I$3,'Population Data'!$C$3:$M$194,ROW()-4,FALSE)</f>
        <v>4.4003916603740478E-4</v>
      </c>
      <c r="T143" s="173">
        <f>'Indicator Data'!J143/HLOOKUP('Indicator Date'!$J141,'Population Data'!$C$3:$M$194,ROW()-4,FALSE)</f>
        <v>0</v>
      </c>
      <c r="U143" s="171">
        <f t="shared" si="172"/>
        <v>0.1</v>
      </c>
      <c r="V143" s="171">
        <f t="shared" si="173"/>
        <v>0</v>
      </c>
      <c r="W143" s="172">
        <f t="shared" si="174"/>
        <v>0.1</v>
      </c>
      <c r="X143" s="172">
        <f t="shared" si="203"/>
        <v>5.2</v>
      </c>
      <c r="Y143" s="172">
        <f t="shared" si="204"/>
        <v>0</v>
      </c>
      <c r="Z143" s="171">
        <f t="shared" si="175"/>
        <v>0</v>
      </c>
      <c r="AA143" s="171">
        <f t="shared" si="175"/>
        <v>0</v>
      </c>
      <c r="AB143" s="171">
        <f t="shared" si="176"/>
        <v>0</v>
      </c>
      <c r="AC143" s="172">
        <f t="shared" si="205"/>
        <v>4.2</v>
      </c>
      <c r="AD143" s="172">
        <f t="shared" si="206"/>
        <v>0</v>
      </c>
      <c r="AE143" s="171">
        <f>ROUND(IF('Indicator Data'!K143=0,0,IF('Indicator Data'!K143&gt;AE$3,10,IF('Indicator Data'!K143&lt;AE$4,0,10-(AE$3-'Indicator Data'!K143)/(AE$3-AE$4)*10))),1)</f>
        <v>1</v>
      </c>
      <c r="AF143" s="174">
        <f t="shared" si="177"/>
        <v>1.3</v>
      </c>
      <c r="AG143" s="174">
        <f t="shared" si="178"/>
        <v>0.1</v>
      </c>
      <c r="AH143" s="172">
        <f t="shared" si="179"/>
        <v>0</v>
      </c>
      <c r="AI143" s="172">
        <f t="shared" si="180"/>
        <v>0</v>
      </c>
      <c r="AJ143" s="174">
        <f t="shared" si="181"/>
        <v>0</v>
      </c>
      <c r="AK143" s="172">
        <f t="shared" si="182"/>
        <v>0</v>
      </c>
      <c r="AL143" s="175">
        <f t="shared" si="183"/>
        <v>0.8</v>
      </c>
      <c r="AM143" s="175">
        <f t="shared" si="184"/>
        <v>5.9</v>
      </c>
      <c r="AN143" s="175">
        <f t="shared" si="185"/>
        <v>0</v>
      </c>
      <c r="AO143" s="175">
        <f t="shared" si="186"/>
        <v>0</v>
      </c>
      <c r="AP143" s="175">
        <f t="shared" si="187"/>
        <v>5.7</v>
      </c>
      <c r="AQ143" s="174">
        <f t="shared" si="188"/>
        <v>0.5</v>
      </c>
      <c r="AR143" s="174">
        <f>IF('Indicator Data'!L143="No data","x",IF('Indicator Data'!BW143&lt;1000,"x",ROUND((IF('Indicator Data'!L143&gt;AR$3,10,IF('Indicator Data'!L143&lt;AR$4,0,10-(AR$3-'Indicator Data'!L143)/(AR$3-AR$4)*10))),1)))</f>
        <v>5</v>
      </c>
      <c r="AS143" s="175">
        <f t="shared" si="189"/>
        <v>2.8</v>
      </c>
      <c r="AT143" s="176">
        <f>IF('Indicator Data'!M143="No data","x",ROUND(IF('Indicator Data'!M143=0,0,IF(LOG('Indicator Data'!M143)&gt;AT$3,10,IF(LOG('Indicator Data'!M143)&lt;AT$4,0,10-(AT$3-LOG('Indicator Data'!M143))/(AT$3-AT$4)*10))),1))</f>
        <v>1.8</v>
      </c>
      <c r="AU143" s="246">
        <f>IF(AT143="x","x",'Indicator Data'!M143/HLOOKUP('Indicator Data'!$M$3,'Population Data'!$C$3:$M$194,ROW()-4,FALSE))</f>
        <v>4.6762702759986996E-6</v>
      </c>
      <c r="AV143" s="176">
        <f t="shared" si="190"/>
        <v>0</v>
      </c>
      <c r="AW143" s="172">
        <f t="shared" si="207"/>
        <v>0.9</v>
      </c>
      <c r="AX143" s="176" t="str">
        <f>IF('Indicator Data'!N143="No data","x",ROUND(IF('Indicator Data'!N143=0,0,IF(LOG('Indicator Data'!N143)&gt;AX$3,10,IF(LOG('Indicator Data'!N143)&lt;AX$4,0,10-(AX$3-LOG('Indicator Data'!N143))/(AX$3-AX$4)*10))),1))</f>
        <v>x</v>
      </c>
      <c r="AY143" s="246" t="str">
        <f>IF(AX143="x","x",'Indicator Data'!N143/HLOOKUP('Indicator Data'!$N$3,'Population Data'!$C$3:$M$194,ROW()-4,FALSE))</f>
        <v>x</v>
      </c>
      <c r="AZ143" s="176" t="str">
        <f t="shared" si="191"/>
        <v>x</v>
      </c>
      <c r="BA143" s="172" t="str">
        <f t="shared" si="208"/>
        <v>x</v>
      </c>
      <c r="BB143" s="176" t="str">
        <f>IF('Indicator Data'!O143="No data","x",ROUND(IF('Indicator Data'!O143=0,0,IF(LOG('Indicator Data'!O143)&gt;BB$3,10,IF(LOG('Indicator Data'!O143)&lt;BB$4,0,10-(BB$3-LOG('Indicator Data'!O143))/(BB$3-BB$4)*10))),1))</f>
        <v>x</v>
      </c>
      <c r="BC143" s="246" t="str">
        <f>IF(BB143="x","x",'Indicator Data'!O143/HLOOKUP('Indicator Data'!$O$3,'Population Data'!$C$3:$M$194,ROW()-4,FALSE))</f>
        <v>x</v>
      </c>
      <c r="BD143" s="176" t="str">
        <f t="shared" si="192"/>
        <v>x</v>
      </c>
      <c r="BE143" s="172" t="str">
        <f t="shared" si="209"/>
        <v>x</v>
      </c>
      <c r="BF143" s="176" t="str">
        <f>IF('Indicator Data'!P143="No data","x",ROUND(IF('Indicator Data'!P143=0,0,IF(LOG('Indicator Data'!P143)&gt;BF$3,10,IF(LOG('Indicator Data'!P143)&lt;BF$4,0,10-(BF$3-LOG('Indicator Data'!P143))/(BF$3-BF$4)*10))),1))</f>
        <v>x</v>
      </c>
      <c r="BG143" s="246" t="str">
        <f>IF(BF143="x","x",'Indicator Data'!P143/HLOOKUP('Indicator Data'!$P$3,'Population Data'!$C$3:$M$194,ROW()-4,FALSE))</f>
        <v>x</v>
      </c>
      <c r="BH143" s="176" t="str">
        <f t="shared" si="210"/>
        <v>x</v>
      </c>
      <c r="BI143" s="172" t="str">
        <f t="shared" si="211"/>
        <v>x</v>
      </c>
      <c r="BJ143" s="174">
        <f t="shared" si="212"/>
        <v>0.9</v>
      </c>
      <c r="BK143" s="176">
        <f>ROUND(IF('Indicator Data'!Q143=0,0,IF(LOG('Indicator Data'!Q143)&gt;BK$3,10,IF(LOG('Indicator Data'!Q143)&lt;BK$4,0,10-(BK$3-LOG('Indicator Data'!Q143))/(BK$3-BK$4)*10))),1)</f>
        <v>0</v>
      </c>
      <c r="BL143" s="224">
        <f>IF(BK143="x","x",'Indicator Data'!Q143/HLOOKUP('Indicator Data'!$Q$3,'Population Data'!$C$3:$M$194,ROW()-4,FALSE))</f>
        <v>0</v>
      </c>
      <c r="BM143" s="176">
        <f t="shared" si="193"/>
        <v>0</v>
      </c>
      <c r="BN143" s="172">
        <f t="shared" si="194"/>
        <v>0</v>
      </c>
      <c r="BO143" s="176">
        <f>ROUND(IF('Indicator Data'!S143=0,0,IF(LOG('Indicator Data'!S143)&gt;BO$3,10,IF(LOG('Indicator Data'!S143)&lt;BO$4,0,10-(BO$3-LOG('Indicator Data'!S143))/(BO$3-BO$4)*10))),1)</f>
        <v>0</v>
      </c>
      <c r="BP143" s="246">
        <f>IF(BO143="x","x",'Indicator Data'!S143/HLOOKUP('Indicator Data'!$S$3,'Population Data'!$C$3:$M$194,ROW()-4,FALSE))</f>
        <v>0</v>
      </c>
      <c r="BQ143" s="176">
        <f t="shared" si="195"/>
        <v>0</v>
      </c>
      <c r="BR143" s="172">
        <f t="shared" si="213"/>
        <v>0</v>
      </c>
      <c r="BS143" s="176">
        <f>ROUND(IF('Indicator Data'!T143=0,0,IF(LOG('Indicator Data'!T143)&gt;BS$3,10,IF(LOG('Indicator Data'!T143)&lt;BS$4,0,10-(BS$3-LOG('Indicator Data'!T143))/(BS$3-BS$4)*10))),1)</f>
        <v>0</v>
      </c>
      <c r="BT143" s="173">
        <f>IF('Indicator Data'!T143/HLOOKUP('Indicator Data'!$T$3,'Population Data'!$C$3:$M$194,ROW()-4,FALSE)&gt;1,1,'Indicator Data'!T143/HLOOKUP('Indicator Data'!$T$3,'Population Data'!$C$3:$M$194,ROW()-4,FALSE))</f>
        <v>0</v>
      </c>
      <c r="BU143" s="176">
        <f t="shared" si="196"/>
        <v>0</v>
      </c>
      <c r="BV143" s="172">
        <f t="shared" si="214"/>
        <v>0</v>
      </c>
      <c r="BW143" s="176">
        <f>ROUND(IF('Indicator Data'!U143=0,0,IF(LOG('Indicator Data'!U143)&gt;BW$3,10,IF(LOG('Indicator Data'!U143)&lt;BW$4,0,10-(BW$3-LOG('Indicator Data'!U143))/(BW$3-BW$4)*10))),1)</f>
        <v>0</v>
      </c>
      <c r="BX143" s="246">
        <f>IF(BW143="x","x",'Indicator Data'!U143/HLOOKUP('Indicator Data'!$U$3,'Population Data'!$C$3:$M$194,ROW()-4,FALSE))</f>
        <v>0</v>
      </c>
      <c r="BY143" s="176">
        <f t="shared" si="197"/>
        <v>0</v>
      </c>
      <c r="BZ143" s="172">
        <f t="shared" si="215"/>
        <v>0</v>
      </c>
      <c r="CA143" s="174">
        <f t="shared" si="198"/>
        <v>0</v>
      </c>
      <c r="CB143" s="176">
        <f>IF('Indicator Data'!BN143="No data","x",ROUND(IF('Indicator Data'!BN143&gt;CB$3,0,IF('Indicator Data'!BN143&lt;CB$4,10,(CB$3-'Indicator Data'!BN143)/(CB$3-CB$4)*10)),1))</f>
        <v>0.1</v>
      </c>
      <c r="CC143" s="176">
        <f>IF('Indicator Data'!BO143="No data","x",ROUND(IF('Indicator Data'!BO143&gt;CC$3,0,IF('Indicator Data'!BO143&lt;CC$4,10,(CC$3-'Indicator Data'!BO143)/(CC$3-CC$4)*10)),1))</f>
        <v>1.6</v>
      </c>
      <c r="CD143" s="176" t="str">
        <f>IF('Indicator Data'!AA143="No data","x",ROUND(IF('Indicator Data'!AA143&gt;CD$3,0,IF('Indicator Data'!AA143&lt;CD$4,10,(CD$3-'Indicator Data'!AA143)/(CD$3-CD$4)*10)),1))</f>
        <v>x</v>
      </c>
      <c r="CE143" s="172">
        <f t="shared" si="199"/>
        <v>0.9</v>
      </c>
      <c r="CF143" s="176">
        <f>IF('Indicator Data'!V143="No data","x",ROUND(IF(LOG('Indicator Data'!V143)&gt;CF$3,10,IF(LOG('Indicator Data'!V143)&lt;CF$4,0,10-(CF$3-LOG('Indicator Data'!V143))/(CF$3-CF$4)*10)),1))</f>
        <v>7</v>
      </c>
      <c r="CG143" s="176">
        <f>IF('Indicator Data'!W143="No data","x",ROUND(IF('Indicator Data'!W143&gt;CG$3,10,IF('Indicator Data'!W143&lt;CG$4,0,10-(CG$3-'Indicator Data'!W143)/(CG$3-CG$4)*10)),1))</f>
        <v>0</v>
      </c>
      <c r="CH143" s="176">
        <f>IF('Indicator Data'!X143="No data","x",ROUND(IF('Indicator Data'!X143&gt;CH$3,10,IF('Indicator Data'!X143&lt;CH$4,0,10-(CH$3-'Indicator Data'!X143)/(CH$3-CH$4)*10)),1))</f>
        <v>6</v>
      </c>
      <c r="CI143" s="176">
        <f>IF('Indicator Data'!Y143="No data","x",ROUND(IF('Indicator Data'!Y143&gt;CI$3,10,IF('Indicator Data'!Y143&lt;CI$4,0,10-(CI$3-'Indicator Data'!Y143)/(CI$3-CI$4)*10)),1))</f>
        <v>2</v>
      </c>
      <c r="CJ143" s="172">
        <f t="shared" si="216"/>
        <v>3.8</v>
      </c>
      <c r="CK143" s="174">
        <f t="shared" si="217"/>
        <v>2.8</v>
      </c>
      <c r="CL143" s="176">
        <f>IF('Indicator Data'!AD143="No data","x",ROUND(IF('Indicator Data'!AD143&gt;CL$3,10,IF('Indicator Data'!AD143&lt;CL$4,0,10-(CL$3-'Indicator Data'!AD143)/(CL$3-CL$4)*10)),1))</f>
        <v>0.5</v>
      </c>
      <c r="CM143" s="176">
        <f>IF('Indicator Data'!AE143="No data","x",ROUND(IF('Indicator Data'!AE143&gt;CM$3,10,IF('Indicator Data'!AE143&lt;CM$4,0,10-(CM$3-'Indicator Data'!AE143)/(CM$3-CM$4)*10)),1))</f>
        <v>0</v>
      </c>
      <c r="CN143" s="172">
        <f t="shared" si="218"/>
        <v>2.6</v>
      </c>
      <c r="CO143" s="176">
        <f>IF('Indicator Data'!Z143="No data","x",ROUND(IF('Indicator Data'!Z143&gt;CO$3,10,IF('Indicator Data'!Z143&lt;CO$4,0,10-(CO$3-'Indicator Data'!Z143)/(CO$3-CO$4)*10)),1))</f>
        <v>0</v>
      </c>
      <c r="CP143" s="172">
        <f t="shared" si="219"/>
        <v>0.6</v>
      </c>
      <c r="CQ143" s="246">
        <f>IF('Indicator Data'!AB143="No data","x",'Indicator Data'!AB143/HLOOKUP('Indicator Date'!$AB141,'Population Data'!$C$3:$M$194,ROW()-4,FALSE))</f>
        <v>3.8757621207256549E-5</v>
      </c>
      <c r="CR143" s="176">
        <f t="shared" si="200"/>
        <v>9.6</v>
      </c>
      <c r="CS143" s="176" t="str">
        <f>IF('Indicator Data'!AC143="No data","x",ROUND(IF('Indicator Data'!AC143&gt;CS$3,0,IF('Indicator Data'!AC143&lt;CS$4,10,(CS$3-'Indicator Data'!AC143)/(CS$3-CS$4)*10)),1))</f>
        <v>x</v>
      </c>
      <c r="CT143" s="172">
        <f t="shared" si="220"/>
        <v>9.6</v>
      </c>
      <c r="CU143" s="174">
        <f t="shared" si="221"/>
        <v>4.3</v>
      </c>
      <c r="CV143" s="175">
        <f t="shared" si="201"/>
        <v>2.2000000000000002</v>
      </c>
      <c r="CW143" s="177">
        <f t="shared" si="202"/>
        <v>2.8</v>
      </c>
      <c r="CX143" s="175">
        <f>ROUND(IF('Indicator Data'!AF143=0,0,IF('Indicator Data'!AF143&gt;CX$3,10,IF('Indicator Data'!AF143&lt;CX$4,0,10-(CX$3-'Indicator Data'!AF143)/(CX$3-CX$4)*10))),1)</f>
        <v>0.1</v>
      </c>
      <c r="CY143" s="175">
        <f>(ROUND(IF('Indicator Data'!AG143=0,0,IF(LOG('Indicator Data'!AG143)&gt;CY$3,10,IF(LOG('Indicator Data'!AG143)&lt;CY$4,0,10-(CY$3-LOG('Indicator Data'!AG143))/(CY$3-CY$4)*10))),1))</f>
        <v>0</v>
      </c>
      <c r="CZ143" s="177">
        <f t="shared" si="222"/>
        <v>0.1</v>
      </c>
      <c r="DA143" s="11"/>
      <c r="DB143" s="22"/>
    </row>
    <row r="144" spans="1:106">
      <c r="A144" s="179" t="str">
        <f>'Indicator Data'!A144</f>
        <v>Portugal</v>
      </c>
      <c r="B144" s="180" t="str">
        <f>'Indicator Data'!B144</f>
        <v>PRT</v>
      </c>
      <c r="C144" s="178">
        <f>ROUND(IF('Indicator Data'!C144=0,0.1,IF(LOG('Indicator Data'!C144)&gt;C$3,10,IF(LOG('Indicator Data'!C144)&lt;C$4,0,10-(C$3-LOG('Indicator Data'!C144))/(C$3-C$4)*10))),1)</f>
        <v>6.5</v>
      </c>
      <c r="D144" s="171">
        <f>ROUND(IF('Indicator Data'!D144=0,0.1,IF(LOG('Indicator Data'!D144)&gt;D$3,10,IF(LOG('Indicator Data'!D144)&lt;D$4,0,10-(D$3-LOG('Indicator Data'!D144))/(D$3-D$4)*10))),1)</f>
        <v>0.1</v>
      </c>
      <c r="E144" s="172">
        <f t="shared" si="170"/>
        <v>4</v>
      </c>
      <c r="F144" s="172">
        <f>(ROUND(IF('Indicator Data'!E144=0,0,IF(LOG('Indicator Data'!E144)&gt;F$3,10,IF(LOG('Indicator Data'!E144)&lt;F$4,0,10-(F$3-LOG('Indicator Data'!E144))/(F$3-F$4)*10))),1))</f>
        <v>4.0999999999999996</v>
      </c>
      <c r="G144" s="172">
        <f>ROUND(IF('Indicator Data'!F144=0,0,IF(LOG('Indicator Data'!F144)&gt;G$3,10,IF(LOG('Indicator Data'!F144)&lt;G$4,0,10-(G$3-LOG('Indicator Data'!F144))/(G$3-G$4)*10))),1)</f>
        <v>4.0999999999999996</v>
      </c>
      <c r="H144" s="171">
        <f>ROUND(IF('Indicator Data'!G144=0,0,IF(LOG('Indicator Data'!G144)&gt;H$3,10,IF(LOG('Indicator Data'!G144)&lt;H$4,0,10-(H$3-LOG('Indicator Data'!G144))/(H$3-H$4)*10))),1)</f>
        <v>0</v>
      </c>
      <c r="I144" s="171">
        <f>ROUND(IF('Indicator Data'!H144=0,0,IF(LOG('Indicator Data'!H144)&gt;I$3,10,IF(LOG('Indicator Data'!H144)&lt;I$4,0,10-(I$3-LOG('Indicator Data'!H144))/(I$3-I$4)*10))),1)</f>
        <v>0</v>
      </c>
      <c r="J144" s="171">
        <f t="shared" si="171"/>
        <v>0</v>
      </c>
      <c r="K144" s="171">
        <f>ROUND(IF('Indicator Data'!I144=0,0,IF(LOG('Indicator Data'!I144)&gt;K$3,10,IF(LOG('Indicator Data'!I144)&lt;K$4,0,10-(K$3-LOG('Indicator Data'!I144))/(K$3-K$4)*10))),1)</f>
        <v>5.2</v>
      </c>
      <c r="L144" s="172">
        <f>ROUND(IF('Indicator Data'!J144=0,0,IF(LOG('Indicator Data'!J144)&gt;L$3,10,IF(LOG('Indicator Data'!J144)&lt;L$4,0,10-(L$3-LOG('Indicator Data'!J144))/(L$3-L$4)*10))),1)</f>
        <v>0</v>
      </c>
      <c r="M144" s="173">
        <f>'Indicator Data'!C144/HLOOKUP('Indicator Data'!$C$3,'Population Data'!$C$3:$M$194,ROW()-4,FALSE)</f>
        <v>9.4729078951802284E-4</v>
      </c>
      <c r="N144" s="173">
        <f>'Indicator Data'!D144/HLOOKUP('Indicator Data'!$D$3,'Population Data'!$C$3:$M$194,ROW()-4,FALSE)</f>
        <v>0</v>
      </c>
      <c r="O144" s="245">
        <f>'Indicator Data'!E144/HLOOKUP('Indicator Data'!$E$3,'Population Data'!$C$3:$M$194,ROW()-4,FALSE)</f>
        <v>8.8432132109510502E-4</v>
      </c>
      <c r="P144" s="173">
        <f>'Indicator Data'!F144/HLOOKUP('Indicator Data'!$F$3,'Population Data'!$C$3:$M$194,ROW()-4,FALSE)</f>
        <v>8.1754037929998492E-7</v>
      </c>
      <c r="Q144" s="173">
        <f>'Indicator Data'!G144/HLOOKUP('Indicator Data'!$G$3,'Population Data'!$C$3:$M$194,ROW()-4,FALSE)</f>
        <v>0</v>
      </c>
      <c r="R144" s="173">
        <f>'Indicator Data'!H144/HLOOKUP('Indicator Data'!$H$3,'Population Data'!$C$3:$M$194,ROW()-4,FALSE)</f>
        <v>0</v>
      </c>
      <c r="S144" s="173">
        <f>'Indicator Data'!I144/HLOOKUP('Indicator Data'!$I$3,'Population Data'!$C$3:$M$194,ROW()-4,FALSE)</f>
        <v>3.4290634329441294E-4</v>
      </c>
      <c r="T144" s="173">
        <f>'Indicator Data'!J144/HLOOKUP('Indicator Date'!$J142,'Population Data'!$C$3:$M$194,ROW()-4,FALSE)</f>
        <v>0</v>
      </c>
      <c r="U144" s="171">
        <f t="shared" si="172"/>
        <v>4.7</v>
      </c>
      <c r="V144" s="171">
        <f t="shared" si="173"/>
        <v>0</v>
      </c>
      <c r="W144" s="172">
        <f t="shared" si="174"/>
        <v>2.7</v>
      </c>
      <c r="X144" s="172">
        <f t="shared" si="203"/>
        <v>3.5</v>
      </c>
      <c r="Y144" s="172">
        <f t="shared" si="204"/>
        <v>4.4000000000000004</v>
      </c>
      <c r="Z144" s="171">
        <f t="shared" si="175"/>
        <v>0</v>
      </c>
      <c r="AA144" s="171">
        <f t="shared" si="175"/>
        <v>0</v>
      </c>
      <c r="AB144" s="171">
        <f t="shared" si="176"/>
        <v>0</v>
      </c>
      <c r="AC144" s="172">
        <f t="shared" si="205"/>
        <v>3.9</v>
      </c>
      <c r="AD144" s="172">
        <f t="shared" si="206"/>
        <v>0</v>
      </c>
      <c r="AE144" s="171">
        <f>ROUND(IF('Indicator Data'!K144=0,0,IF('Indicator Data'!K144&gt;AE$3,10,IF('Indicator Data'!K144&lt;AE$4,0,10-(AE$3-'Indicator Data'!K144)/(AE$3-AE$4)*10))),1)</f>
        <v>2.9</v>
      </c>
      <c r="AF144" s="174">
        <f t="shared" si="177"/>
        <v>5.6</v>
      </c>
      <c r="AG144" s="174">
        <f t="shared" si="178"/>
        <v>0.1</v>
      </c>
      <c r="AH144" s="172">
        <f t="shared" si="179"/>
        <v>0</v>
      </c>
      <c r="AI144" s="172">
        <f t="shared" si="180"/>
        <v>0</v>
      </c>
      <c r="AJ144" s="174">
        <f t="shared" si="181"/>
        <v>0</v>
      </c>
      <c r="AK144" s="172">
        <f t="shared" si="182"/>
        <v>0</v>
      </c>
      <c r="AL144" s="175">
        <f t="shared" si="183"/>
        <v>3.4</v>
      </c>
      <c r="AM144" s="175">
        <f t="shared" si="184"/>
        <v>3.8</v>
      </c>
      <c r="AN144" s="175">
        <f t="shared" si="185"/>
        <v>4.3</v>
      </c>
      <c r="AO144" s="175">
        <f t="shared" si="186"/>
        <v>0</v>
      </c>
      <c r="AP144" s="175">
        <f t="shared" si="187"/>
        <v>4.5999999999999996</v>
      </c>
      <c r="AQ144" s="174">
        <f t="shared" si="188"/>
        <v>1.5</v>
      </c>
      <c r="AR144" s="174">
        <f>IF('Indicator Data'!L144="No data","x",IF('Indicator Data'!BW144&lt;1000,"x",ROUND((IF('Indicator Data'!L144&gt;AR$3,10,IF('Indicator Data'!L144&lt;AR$4,0,10-(AR$3-'Indicator Data'!L144)/(AR$3-AR$4)*10))),1)))</f>
        <v>5</v>
      </c>
      <c r="AS144" s="175">
        <f t="shared" si="189"/>
        <v>3.3</v>
      </c>
      <c r="AT144" s="176">
        <f>IF('Indicator Data'!M144="No data","x",ROUND(IF('Indicator Data'!M144=0,0,IF(LOG('Indicator Data'!M144)&gt;AT$3,10,IF(LOG('Indicator Data'!M144)&lt;AT$4,0,10-(AT$3-LOG('Indicator Data'!M144))/(AT$3-AT$4)*10))),1))</f>
        <v>0</v>
      </c>
      <c r="AU144" s="246">
        <f>IF(AT144="x","x",'Indicator Data'!M144/HLOOKUP('Indicator Data'!$M$3,'Population Data'!$C$3:$M$194,ROW()-4,FALSE))</f>
        <v>0</v>
      </c>
      <c r="AV144" s="176">
        <f t="shared" si="190"/>
        <v>0</v>
      </c>
      <c r="AW144" s="172">
        <f t="shared" si="207"/>
        <v>0</v>
      </c>
      <c r="AX144" s="176" t="str">
        <f>IF('Indicator Data'!N144="No data","x",ROUND(IF('Indicator Data'!N144=0,0,IF(LOG('Indicator Data'!N144)&gt;AX$3,10,IF(LOG('Indicator Data'!N144)&lt;AX$4,0,10-(AX$3-LOG('Indicator Data'!N144))/(AX$3-AX$4)*10))),1))</f>
        <v>x</v>
      </c>
      <c r="AY144" s="246" t="str">
        <f>IF(AX144="x","x",'Indicator Data'!N144/HLOOKUP('Indicator Data'!$N$3,'Population Data'!$C$3:$M$194,ROW()-4,FALSE))</f>
        <v>x</v>
      </c>
      <c r="AZ144" s="176" t="str">
        <f t="shared" si="191"/>
        <v>x</v>
      </c>
      <c r="BA144" s="172" t="str">
        <f t="shared" si="208"/>
        <v>x</v>
      </c>
      <c r="BB144" s="176" t="str">
        <f>IF('Indicator Data'!O144="No data","x",ROUND(IF('Indicator Data'!O144=0,0,IF(LOG('Indicator Data'!O144)&gt;BB$3,10,IF(LOG('Indicator Data'!O144)&lt;BB$4,0,10-(BB$3-LOG('Indicator Data'!O144))/(BB$3-BB$4)*10))),1))</f>
        <v>x</v>
      </c>
      <c r="BC144" s="246" t="str">
        <f>IF(BB144="x","x",'Indicator Data'!O144/HLOOKUP('Indicator Data'!$O$3,'Population Data'!$C$3:$M$194,ROW()-4,FALSE))</f>
        <v>x</v>
      </c>
      <c r="BD144" s="176" t="str">
        <f t="shared" si="192"/>
        <v>x</v>
      </c>
      <c r="BE144" s="172" t="str">
        <f t="shared" si="209"/>
        <v>x</v>
      </c>
      <c r="BF144" s="176" t="str">
        <f>IF('Indicator Data'!P144="No data","x",ROUND(IF('Indicator Data'!P144=0,0,IF(LOG('Indicator Data'!P144)&gt;BF$3,10,IF(LOG('Indicator Data'!P144)&lt;BF$4,0,10-(BF$3-LOG('Indicator Data'!P144))/(BF$3-BF$4)*10))),1))</f>
        <v>x</v>
      </c>
      <c r="BG144" s="246" t="str">
        <f>IF(BF144="x","x",'Indicator Data'!P144/HLOOKUP('Indicator Data'!$P$3,'Population Data'!$C$3:$M$194,ROW()-4,FALSE))</f>
        <v>x</v>
      </c>
      <c r="BH144" s="176" t="str">
        <f t="shared" si="210"/>
        <v>x</v>
      </c>
      <c r="BI144" s="172" t="str">
        <f t="shared" si="211"/>
        <v>x</v>
      </c>
      <c r="BJ144" s="174">
        <f t="shared" si="212"/>
        <v>0</v>
      </c>
      <c r="BK144" s="176">
        <f>ROUND(IF('Indicator Data'!Q144=0,0,IF(LOG('Indicator Data'!Q144)&gt;BK$3,10,IF(LOG('Indicator Data'!Q144)&lt;BK$4,0,10-(BK$3-LOG('Indicator Data'!Q144))/(BK$3-BK$4)*10))),1)</f>
        <v>0</v>
      </c>
      <c r="BL144" s="224">
        <f>IF(BK144="x","x",'Indicator Data'!Q144/HLOOKUP('Indicator Data'!$Q$3,'Population Data'!$C$3:$M$194,ROW()-4,FALSE))</f>
        <v>0</v>
      </c>
      <c r="BM144" s="176">
        <f t="shared" si="193"/>
        <v>0</v>
      </c>
      <c r="BN144" s="172">
        <f t="shared" si="194"/>
        <v>0</v>
      </c>
      <c r="BO144" s="176">
        <f>ROUND(IF('Indicator Data'!S144=0,0,IF(LOG('Indicator Data'!S144)&gt;BO$3,10,IF(LOG('Indicator Data'!S144)&lt;BO$4,0,10-(BO$3-LOG('Indicator Data'!S144))/(BO$3-BO$4)*10))),1)</f>
        <v>0</v>
      </c>
      <c r="BP144" s="246">
        <f>IF(BO144="x","x",'Indicator Data'!S144/HLOOKUP('Indicator Data'!$S$3,'Population Data'!$C$3:$M$194,ROW()-4,FALSE))</f>
        <v>0</v>
      </c>
      <c r="BQ144" s="176">
        <f t="shared" si="195"/>
        <v>0</v>
      </c>
      <c r="BR144" s="172">
        <f t="shared" si="213"/>
        <v>0</v>
      </c>
      <c r="BS144" s="176">
        <f>ROUND(IF('Indicator Data'!T144=0,0,IF(LOG('Indicator Data'!T144)&gt;BS$3,10,IF(LOG('Indicator Data'!T144)&lt;BS$4,0,10-(BS$3-LOG('Indicator Data'!T144))/(BS$3-BS$4)*10))),1)</f>
        <v>7.2</v>
      </c>
      <c r="BT144" s="173">
        <f>IF('Indicator Data'!T144/HLOOKUP('Indicator Data'!$T$3,'Population Data'!$C$3:$M$194,ROW()-4,FALSE)&gt;1,1,'Indicator Data'!T144/HLOOKUP('Indicator Data'!$T$3,'Population Data'!$C$3:$M$194,ROW()-4,FALSE))</f>
        <v>0.11270522631138058</v>
      </c>
      <c r="BU144" s="176">
        <f t="shared" si="196"/>
        <v>1.1000000000000001</v>
      </c>
      <c r="BV144" s="172">
        <f t="shared" si="214"/>
        <v>4.9000000000000004</v>
      </c>
      <c r="BW144" s="176">
        <f>ROUND(IF('Indicator Data'!U144=0,0,IF(LOG('Indicator Data'!U144)&gt;BW$3,10,IF(LOG('Indicator Data'!U144)&lt;BW$4,0,10-(BW$3-LOG('Indicator Data'!U144))/(BW$3-BW$4)*10))),1)</f>
        <v>6.4</v>
      </c>
      <c r="BX144" s="246">
        <f>IF(BW144="x","x",'Indicator Data'!U144/HLOOKUP('Indicator Data'!$U$3,'Population Data'!$C$3:$M$194,ROW()-4,FALSE))</f>
        <v>2.7984188129955078E-2</v>
      </c>
      <c r="BY144" s="176">
        <f t="shared" si="197"/>
        <v>0.3</v>
      </c>
      <c r="BZ144" s="172">
        <f t="shared" si="215"/>
        <v>4</v>
      </c>
      <c r="CA144" s="174">
        <f t="shared" si="198"/>
        <v>2.5</v>
      </c>
      <c r="CB144" s="176">
        <f>IF('Indicator Data'!BN144="No data","x",ROUND(IF('Indicator Data'!BN144&gt;CB$3,0,IF('Indicator Data'!BN144&lt;CB$4,10,(CB$3-'Indicator Data'!BN144)/(CB$3-CB$4)*10)),1))</f>
        <v>0</v>
      </c>
      <c r="CC144" s="176">
        <f>IF('Indicator Data'!BO144="No data","x",ROUND(IF('Indicator Data'!BO144&gt;CC$3,0,IF('Indicator Data'!BO144&lt;CC$4,10,(CC$3-'Indicator Data'!BO144)/(CC$3-CC$4)*10)),1))</f>
        <v>0.1</v>
      </c>
      <c r="CD144" s="176" t="str">
        <f>IF('Indicator Data'!AA144="No data","x",ROUND(IF('Indicator Data'!AA144&gt;CD$3,0,IF('Indicator Data'!AA144&lt;CD$4,10,(CD$3-'Indicator Data'!AA144)/(CD$3-CD$4)*10)),1))</f>
        <v>x</v>
      </c>
      <c r="CE144" s="172">
        <f t="shared" si="199"/>
        <v>0.1</v>
      </c>
      <c r="CF144" s="176">
        <f>IF('Indicator Data'!V144="No data","x",ROUND(IF(LOG('Indicator Data'!V144)&gt;CF$3,10,IF(LOG('Indicator Data'!V144)&lt;CF$4,0,10-(CF$3-LOG('Indicator Data'!V144))/(CF$3-CF$4)*10)),1))</f>
        <v>6.8</v>
      </c>
      <c r="CG144" s="176">
        <f>IF('Indicator Data'!W144="No data","x",ROUND(IF('Indicator Data'!W144&gt;CG$3,10,IF('Indicator Data'!W144&lt;CG$4,0,10-(CG$3-'Indicator Data'!W144)/(CG$3-CG$4)*10)),1))</f>
        <v>3.8</v>
      </c>
      <c r="CH144" s="176">
        <f>IF('Indicator Data'!X144="No data","x",ROUND(IF('Indicator Data'!X144&gt;CH$3,10,IF('Indicator Data'!X144&lt;CH$4,0,10-(CH$3-'Indicator Data'!X144)/(CH$3-CH$4)*10)),1))</f>
        <v>6.8</v>
      </c>
      <c r="CI144" s="176">
        <f>IF('Indicator Data'!Y144="No data","x",ROUND(IF('Indicator Data'!Y144&gt;CI$3,10,IF('Indicator Data'!Y144&lt;CI$4,0,10-(CI$3-'Indicator Data'!Y144)/(CI$3-CI$4)*10)),1))</f>
        <v>1.7</v>
      </c>
      <c r="CJ144" s="172">
        <f t="shared" si="216"/>
        <v>4.8</v>
      </c>
      <c r="CK144" s="174">
        <f t="shared" si="217"/>
        <v>3.2</v>
      </c>
      <c r="CL144" s="176">
        <f>IF('Indicator Data'!AD144="No data","x",ROUND(IF('Indicator Data'!AD144&gt;CL$3,10,IF('Indicator Data'!AD144&lt;CL$4,0,10-(CL$3-'Indicator Data'!AD144)/(CL$3-CL$4)*10)),1))</f>
        <v>0</v>
      </c>
      <c r="CM144" s="176">
        <f>IF('Indicator Data'!AE144="No data","x",ROUND(IF('Indicator Data'!AE144&gt;CM$3,10,IF('Indicator Data'!AE144&lt;CM$4,0,10-(CM$3-'Indicator Data'!AE144)/(CM$3-CM$4)*10)),1))</f>
        <v>0</v>
      </c>
      <c r="CN144" s="172">
        <f t="shared" si="218"/>
        <v>3.2</v>
      </c>
      <c r="CO144" s="176">
        <f>IF('Indicator Data'!Z144="No data","x",ROUND(IF('Indicator Data'!Z144&gt;CO$3,10,IF('Indicator Data'!Z144&lt;CO$4,0,10-(CO$3-'Indicator Data'!Z144)/(CO$3-CO$4)*10)),1))</f>
        <v>0</v>
      </c>
      <c r="CP144" s="172">
        <f t="shared" si="219"/>
        <v>0</v>
      </c>
      <c r="CQ144" s="246">
        <f>IF('Indicator Data'!AB144="No data","x",'Indicator Data'!AB144/HLOOKUP('Indicator Date'!$AB142,'Population Data'!$C$3:$M$194,ROW()-4,FALSE))</f>
        <v>2.8999245183856091E-4</v>
      </c>
      <c r="CR144" s="176">
        <f t="shared" si="200"/>
        <v>7.1</v>
      </c>
      <c r="CS144" s="176">
        <f>IF('Indicator Data'!AC144="No data","x",ROUND(IF('Indicator Data'!AC144&gt;CS$3,0,IF('Indicator Data'!AC144&lt;CS$4,10,(CS$3-'Indicator Data'!AC144)/(CS$3-CS$4)*10)),1))</f>
        <v>2</v>
      </c>
      <c r="CT144" s="172">
        <f t="shared" si="220"/>
        <v>4.5999999999999996</v>
      </c>
      <c r="CU144" s="174">
        <f t="shared" si="221"/>
        <v>2.6</v>
      </c>
      <c r="CV144" s="175">
        <f t="shared" si="201"/>
        <v>2.2000000000000002</v>
      </c>
      <c r="CW144" s="177">
        <f t="shared" si="202"/>
        <v>3.2</v>
      </c>
      <c r="CX144" s="175">
        <f>ROUND(IF('Indicator Data'!AF144=0,0,IF('Indicator Data'!AF144&gt;CX$3,10,IF('Indicator Data'!AF144&lt;CX$4,0,10-(CX$3-'Indicator Data'!AF144)/(CX$3-CX$4)*10))),1)</f>
        <v>0.1</v>
      </c>
      <c r="CY144" s="175">
        <f>(ROUND(IF('Indicator Data'!AG144=0,0,IF(LOG('Indicator Data'!AG144)&gt;CY$3,10,IF(LOG('Indicator Data'!AG144)&lt;CY$4,0,10-(CY$3-LOG('Indicator Data'!AG144))/(CY$3-CY$4)*10))),1))</f>
        <v>0</v>
      </c>
      <c r="CZ144" s="177">
        <f t="shared" si="222"/>
        <v>0.1</v>
      </c>
      <c r="DA144" s="11"/>
      <c r="DB144" s="22"/>
    </row>
    <row r="145" spans="1:106">
      <c r="A145" s="179" t="str">
        <f>'Indicator Data'!A145</f>
        <v>Qatar</v>
      </c>
      <c r="B145" s="180" t="str">
        <f>'Indicator Data'!B145</f>
        <v>QAT</v>
      </c>
      <c r="C145" s="178">
        <f>ROUND(IF('Indicator Data'!C145=0,0.1,IF(LOG('Indicator Data'!C145)&gt;C$3,10,IF(LOG('Indicator Data'!C145)&lt;C$4,0,10-(C$3-LOG('Indicator Data'!C145))/(C$3-C$4)*10))),1)</f>
        <v>0.1</v>
      </c>
      <c r="D145" s="171">
        <f>ROUND(IF('Indicator Data'!D145=0,0.1,IF(LOG('Indicator Data'!D145)&gt;D$3,10,IF(LOG('Indicator Data'!D145)&lt;D$4,0,10-(D$3-LOG('Indicator Data'!D145))/(D$3-D$4)*10))),1)</f>
        <v>0.1</v>
      </c>
      <c r="E145" s="172">
        <f t="shared" si="170"/>
        <v>0.1</v>
      </c>
      <c r="F145" s="172">
        <f>(ROUND(IF('Indicator Data'!E145=0,0,IF(LOG('Indicator Data'!E145)&gt;F$3,10,IF(LOG('Indicator Data'!E145)&lt;F$4,0,10-(F$3-LOG('Indicator Data'!E145))/(F$3-F$4)*10))),1))</f>
        <v>0</v>
      </c>
      <c r="G145" s="172">
        <f>ROUND(IF('Indicator Data'!F145=0,0,IF(LOG('Indicator Data'!F145)&gt;G$3,10,IF(LOG('Indicator Data'!F145)&lt;G$4,0,10-(G$3-LOG('Indicator Data'!F145))/(G$3-G$4)*10))),1)</f>
        <v>0</v>
      </c>
      <c r="H145" s="171">
        <f>ROUND(IF('Indicator Data'!G145=0,0,IF(LOG('Indicator Data'!G145)&gt;H$3,10,IF(LOG('Indicator Data'!G145)&lt;H$4,0,10-(H$3-LOG('Indicator Data'!G145))/(H$3-H$4)*10))),1)</f>
        <v>0</v>
      </c>
      <c r="I145" s="171">
        <f>ROUND(IF('Indicator Data'!H145=0,0,IF(LOG('Indicator Data'!H145)&gt;I$3,10,IF(LOG('Indicator Data'!H145)&lt;I$4,0,10-(I$3-LOG('Indicator Data'!H145))/(I$3-I$4)*10))),1)</f>
        <v>0</v>
      </c>
      <c r="J145" s="171">
        <f t="shared" si="171"/>
        <v>0</v>
      </c>
      <c r="K145" s="171">
        <f>ROUND(IF('Indicator Data'!I145=0,0,IF(LOG('Indicator Data'!I145)&gt;K$3,10,IF(LOG('Indicator Data'!I145)&lt;K$4,0,10-(K$3-LOG('Indicator Data'!I145))/(K$3-K$4)*10))),1)</f>
        <v>3.5</v>
      </c>
      <c r="L145" s="172">
        <f>ROUND(IF('Indicator Data'!J145=0,0,IF(LOG('Indicator Data'!J145)&gt;L$3,10,IF(LOG('Indicator Data'!J145)&lt;L$4,0,10-(L$3-LOG('Indicator Data'!J145))/(L$3-L$4)*10))),1)</f>
        <v>0</v>
      </c>
      <c r="M145" s="173">
        <f>'Indicator Data'!C145/HLOOKUP('Indicator Data'!$C$3,'Population Data'!$C$3:$M$194,ROW()-4,FALSE)</f>
        <v>0</v>
      </c>
      <c r="N145" s="173">
        <f>'Indicator Data'!D145/HLOOKUP('Indicator Data'!$D$3,'Population Data'!$C$3:$M$194,ROW()-4,FALSE)</f>
        <v>0</v>
      </c>
      <c r="O145" s="245">
        <f>'Indicator Data'!E145/HLOOKUP('Indicator Data'!$E$3,'Population Data'!$C$3:$M$194,ROW()-4,FALSE)</f>
        <v>0</v>
      </c>
      <c r="P145" s="173">
        <f>'Indicator Data'!F145/HLOOKUP('Indicator Data'!$F$3,'Population Data'!$C$3:$M$194,ROW()-4,FALSE)</f>
        <v>7.3071082266522472E-10</v>
      </c>
      <c r="Q145" s="173">
        <f>'Indicator Data'!G145/HLOOKUP('Indicator Data'!$G$3,'Population Data'!$C$3:$M$194,ROW()-4,FALSE)</f>
        <v>0</v>
      </c>
      <c r="R145" s="173">
        <f>'Indicator Data'!H145/HLOOKUP('Indicator Data'!$H$3,'Population Data'!$C$3:$M$194,ROW()-4,FALSE)</f>
        <v>0</v>
      </c>
      <c r="S145" s="173">
        <f>'Indicator Data'!I145/HLOOKUP('Indicator Data'!$I$3,'Population Data'!$C$3:$M$194,ROW()-4,FALSE)</f>
        <v>2.4740186342183046E-4</v>
      </c>
      <c r="T145" s="173">
        <f>'Indicator Data'!J145/HLOOKUP('Indicator Date'!$J143,'Population Data'!$C$3:$M$194,ROW()-4,FALSE)</f>
        <v>0</v>
      </c>
      <c r="U145" s="171">
        <f t="shared" si="172"/>
        <v>0</v>
      </c>
      <c r="V145" s="171">
        <f t="shared" si="173"/>
        <v>0</v>
      </c>
      <c r="W145" s="172">
        <f t="shared" si="174"/>
        <v>0</v>
      </c>
      <c r="X145" s="172">
        <f t="shared" si="203"/>
        <v>0</v>
      </c>
      <c r="Y145" s="172">
        <f t="shared" si="204"/>
        <v>0</v>
      </c>
      <c r="Z145" s="171">
        <f t="shared" si="175"/>
        <v>0</v>
      </c>
      <c r="AA145" s="171">
        <f t="shared" si="175"/>
        <v>0</v>
      </c>
      <c r="AB145" s="171">
        <f t="shared" si="176"/>
        <v>0</v>
      </c>
      <c r="AC145" s="172">
        <f t="shared" si="205"/>
        <v>3.5</v>
      </c>
      <c r="AD145" s="172">
        <f t="shared" si="206"/>
        <v>0</v>
      </c>
      <c r="AE145" s="171">
        <f>ROUND(IF('Indicator Data'!K145=0,0,IF('Indicator Data'!K145&gt;AE$3,10,IF('Indicator Data'!K145&lt;AE$4,0,10-(AE$3-'Indicator Data'!K145)/(AE$3-AE$4)*10))),1)</f>
        <v>0</v>
      </c>
      <c r="AF145" s="174">
        <f t="shared" si="177"/>
        <v>0.1</v>
      </c>
      <c r="AG145" s="174">
        <f t="shared" si="178"/>
        <v>0.1</v>
      </c>
      <c r="AH145" s="172">
        <f t="shared" si="179"/>
        <v>0</v>
      </c>
      <c r="AI145" s="172">
        <f t="shared" si="180"/>
        <v>0</v>
      </c>
      <c r="AJ145" s="174">
        <f t="shared" si="181"/>
        <v>0</v>
      </c>
      <c r="AK145" s="172">
        <f t="shared" si="182"/>
        <v>0</v>
      </c>
      <c r="AL145" s="175">
        <f t="shared" si="183"/>
        <v>0.1</v>
      </c>
      <c r="AM145" s="175">
        <f t="shared" si="184"/>
        <v>0</v>
      </c>
      <c r="AN145" s="175">
        <f t="shared" si="185"/>
        <v>0</v>
      </c>
      <c r="AO145" s="175">
        <f t="shared" si="186"/>
        <v>0</v>
      </c>
      <c r="AP145" s="175">
        <f t="shared" si="187"/>
        <v>3.5</v>
      </c>
      <c r="AQ145" s="174">
        <f t="shared" si="188"/>
        <v>0</v>
      </c>
      <c r="AR145" s="174">
        <f>IF('Indicator Data'!L145="No data","x",IF('Indicator Data'!BW145&lt;1000,"x",ROUND((IF('Indicator Data'!L145&gt;AR$3,10,IF('Indicator Data'!L145&lt;AR$4,0,10-(AR$3-'Indicator Data'!L145)/(AR$3-AR$4)*10))),1)))</f>
        <v>10</v>
      </c>
      <c r="AS145" s="175">
        <f t="shared" si="189"/>
        <v>5</v>
      </c>
      <c r="AT145" s="176">
        <f>IF('Indicator Data'!M145="No data","x",ROUND(IF('Indicator Data'!M145=0,0,IF(LOG('Indicator Data'!M145)&gt;AT$3,10,IF(LOG('Indicator Data'!M145)&lt;AT$4,0,10-(AT$3-LOG('Indicator Data'!M145))/(AT$3-AT$4)*10))),1))</f>
        <v>0</v>
      </c>
      <c r="AU145" s="246">
        <f>IF(AT145="x","x",'Indicator Data'!M145/HLOOKUP('Indicator Data'!$M$3,'Population Data'!$C$3:$M$194,ROW()-4,FALSE))</f>
        <v>1.5450752768901335E-6</v>
      </c>
      <c r="AV145" s="176">
        <f t="shared" si="190"/>
        <v>0</v>
      </c>
      <c r="AW145" s="172">
        <f t="shared" si="207"/>
        <v>0</v>
      </c>
      <c r="AX145" s="176" t="str">
        <f>IF('Indicator Data'!N145="No data","x",ROUND(IF('Indicator Data'!N145=0,0,IF(LOG('Indicator Data'!N145)&gt;AX$3,10,IF(LOG('Indicator Data'!N145)&lt;AX$4,0,10-(AX$3-LOG('Indicator Data'!N145))/(AX$3-AX$4)*10))),1))</f>
        <v>x</v>
      </c>
      <c r="AY145" s="246" t="str">
        <f>IF(AX145="x","x",'Indicator Data'!N145/HLOOKUP('Indicator Data'!$N$3,'Population Data'!$C$3:$M$194,ROW()-4,FALSE))</f>
        <v>x</v>
      </c>
      <c r="AZ145" s="176" t="str">
        <f t="shared" si="191"/>
        <v>x</v>
      </c>
      <c r="BA145" s="172" t="str">
        <f t="shared" si="208"/>
        <v>x</v>
      </c>
      <c r="BB145" s="176" t="str">
        <f>IF('Indicator Data'!O145="No data","x",ROUND(IF('Indicator Data'!O145=0,0,IF(LOG('Indicator Data'!O145)&gt;BB$3,10,IF(LOG('Indicator Data'!O145)&lt;BB$4,0,10-(BB$3-LOG('Indicator Data'!O145))/(BB$3-BB$4)*10))),1))</f>
        <v>x</v>
      </c>
      <c r="BC145" s="246" t="str">
        <f>IF(BB145="x","x",'Indicator Data'!O145/HLOOKUP('Indicator Data'!$O$3,'Population Data'!$C$3:$M$194,ROW()-4,FALSE))</f>
        <v>x</v>
      </c>
      <c r="BD145" s="176" t="str">
        <f t="shared" si="192"/>
        <v>x</v>
      </c>
      <c r="BE145" s="172" t="str">
        <f t="shared" si="209"/>
        <v>x</v>
      </c>
      <c r="BF145" s="176" t="str">
        <f>IF('Indicator Data'!P145="No data","x",ROUND(IF('Indicator Data'!P145=0,0,IF(LOG('Indicator Data'!P145)&gt;BF$3,10,IF(LOG('Indicator Data'!P145)&lt;BF$4,0,10-(BF$3-LOG('Indicator Data'!P145))/(BF$3-BF$4)*10))),1))</f>
        <v>x</v>
      </c>
      <c r="BG145" s="246" t="str">
        <f>IF(BF145="x","x",'Indicator Data'!P145/HLOOKUP('Indicator Data'!$P$3,'Population Data'!$C$3:$M$194,ROW()-4,FALSE))</f>
        <v>x</v>
      </c>
      <c r="BH145" s="176" t="str">
        <f t="shared" si="210"/>
        <v>x</v>
      </c>
      <c r="BI145" s="172" t="str">
        <f t="shared" si="211"/>
        <v>x</v>
      </c>
      <c r="BJ145" s="174">
        <f t="shared" si="212"/>
        <v>0</v>
      </c>
      <c r="BK145" s="176">
        <f>ROUND(IF('Indicator Data'!Q145=0,0,IF(LOG('Indicator Data'!Q145)&gt;BK$3,10,IF(LOG('Indicator Data'!Q145)&lt;BK$4,0,10-(BK$3-LOG('Indicator Data'!Q145))/(BK$3-BK$4)*10))),1)</f>
        <v>0</v>
      </c>
      <c r="BL145" s="224">
        <f>IF(BK145="x","x",'Indicator Data'!Q145/HLOOKUP('Indicator Data'!$Q$3,'Population Data'!$C$3:$M$194,ROW()-4,FALSE))</f>
        <v>0</v>
      </c>
      <c r="BM145" s="176">
        <f t="shared" si="193"/>
        <v>0</v>
      </c>
      <c r="BN145" s="172">
        <f t="shared" si="194"/>
        <v>0</v>
      </c>
      <c r="BO145" s="176">
        <f>ROUND(IF('Indicator Data'!S145=0,0,IF(LOG('Indicator Data'!S145)&gt;BO$3,10,IF(LOG('Indicator Data'!S145)&lt;BO$4,0,10-(BO$3-LOG('Indicator Data'!S145))/(BO$3-BO$4)*10))),1)</f>
        <v>0</v>
      </c>
      <c r="BP145" s="246">
        <f>IF(BO145="x","x",'Indicator Data'!S145/HLOOKUP('Indicator Data'!$S$3,'Population Data'!$C$3:$M$194,ROW()-4,FALSE))</f>
        <v>0</v>
      </c>
      <c r="BQ145" s="176">
        <f t="shared" si="195"/>
        <v>0</v>
      </c>
      <c r="BR145" s="172">
        <f t="shared" si="213"/>
        <v>0</v>
      </c>
      <c r="BS145" s="176">
        <f>ROUND(IF('Indicator Data'!T145=0,0,IF(LOG('Indicator Data'!T145)&gt;BS$3,10,IF(LOG('Indicator Data'!T145)&lt;BS$4,0,10-(BS$3-LOG('Indicator Data'!T145))/(BS$3-BS$4)*10))),1)</f>
        <v>7.3</v>
      </c>
      <c r="BT145" s="173">
        <f>IF('Indicator Data'!T145/HLOOKUP('Indicator Data'!$T$3,'Population Data'!$C$3:$M$194,ROW()-4,FALSE)&gt;1,1,'Indicator Data'!T145/HLOOKUP('Indicator Data'!$T$3,'Population Data'!$C$3:$M$194,ROW()-4,FALSE))</f>
        <v>0.48467019003230105</v>
      </c>
      <c r="BU145" s="176">
        <f t="shared" si="196"/>
        <v>4.8</v>
      </c>
      <c r="BV145" s="172">
        <f t="shared" si="214"/>
        <v>6.2</v>
      </c>
      <c r="BW145" s="176">
        <f>ROUND(IF('Indicator Data'!U145=0,0,IF(LOG('Indicator Data'!U145)&gt;BW$3,10,IF(LOG('Indicator Data'!U145)&lt;BW$4,0,10-(BW$3-LOG('Indicator Data'!U145))/(BW$3-BW$4)*10))),1)</f>
        <v>7</v>
      </c>
      <c r="BX145" s="246">
        <f>IF(BW145="x","x",'Indicator Data'!U145/HLOOKUP('Indicator Data'!$U$3,'Population Data'!$C$3:$M$194,ROW()-4,FALSE))</f>
        <v>0.30651285265472711</v>
      </c>
      <c r="BY145" s="176">
        <f t="shared" si="197"/>
        <v>3.1</v>
      </c>
      <c r="BZ145" s="172">
        <f t="shared" si="215"/>
        <v>5.4</v>
      </c>
      <c r="CA145" s="174">
        <f t="shared" si="198"/>
        <v>3.4</v>
      </c>
      <c r="CB145" s="176">
        <f>IF('Indicator Data'!BN145="No data","x",ROUND(IF('Indicator Data'!BN145&gt;CB$3,0,IF('Indicator Data'!BN145&lt;CB$4,10,(CB$3-'Indicator Data'!BN145)/(CB$3-CB$4)*10)),1))</f>
        <v>0</v>
      </c>
      <c r="CC145" s="176">
        <f>IF('Indicator Data'!BO145="No data","x",ROUND(IF('Indicator Data'!BO145&gt;CC$3,0,IF('Indicator Data'!BO145&lt;CC$4,10,(CC$3-'Indicator Data'!BO145)/(CC$3-CC$4)*10)),1))</f>
        <v>0</v>
      </c>
      <c r="CD145" s="176" t="str">
        <f>IF('Indicator Data'!AA145="No data","x",ROUND(IF('Indicator Data'!AA145&gt;CD$3,0,IF('Indicator Data'!AA145&lt;CD$4,10,(CD$3-'Indicator Data'!AA145)/(CD$3-CD$4)*10)),1))</f>
        <v>x</v>
      </c>
      <c r="CE145" s="172">
        <f t="shared" si="199"/>
        <v>0</v>
      </c>
      <c r="CF145" s="176">
        <f>IF('Indicator Data'!V145="No data","x",ROUND(IF(LOG('Indicator Data'!V145)&gt;CF$3,10,IF(LOG('Indicator Data'!V145)&lt;CF$4,0,10-(CF$3-LOG('Indicator Data'!V145))/(CF$3-CF$4)*10)),1))</f>
        <v>7.9</v>
      </c>
      <c r="CG145" s="176">
        <f>IF('Indicator Data'!W145="No data","x",ROUND(IF('Indicator Data'!W145&gt;CG$3,10,IF('Indicator Data'!W145&lt;CG$4,0,10-(CG$3-'Indicator Data'!W145)/(CG$3-CG$4)*10)),1))</f>
        <v>1.6</v>
      </c>
      <c r="CH145" s="176">
        <f>IF('Indicator Data'!X145="No data","x",ROUND(IF('Indicator Data'!X145&gt;CH$3,10,IF('Indicator Data'!X145&lt;CH$4,0,10-(CH$3-'Indicator Data'!X145)/(CH$3-CH$4)*10)),1))</f>
        <v>9.9</v>
      </c>
      <c r="CI145" s="176">
        <f>IF('Indicator Data'!Y145="No data","x",ROUND(IF('Indicator Data'!Y145&gt;CI$3,10,IF('Indicator Data'!Y145&lt;CI$4,0,10-(CI$3-'Indicator Data'!Y145)/(CI$3-CI$4)*10)),1))</f>
        <v>6.7</v>
      </c>
      <c r="CJ145" s="172">
        <f t="shared" si="216"/>
        <v>6.5</v>
      </c>
      <c r="CK145" s="174">
        <f t="shared" si="217"/>
        <v>4.3</v>
      </c>
      <c r="CL145" s="176">
        <f>IF('Indicator Data'!AD145="No data","x",ROUND(IF('Indicator Data'!AD145&gt;CL$3,10,IF('Indicator Data'!AD145&lt;CL$4,0,10-(CL$3-'Indicator Data'!AD145)/(CL$3-CL$4)*10)),1))</f>
        <v>0.1</v>
      </c>
      <c r="CM145" s="176">
        <f>IF('Indicator Data'!AE145="No data","x",ROUND(IF('Indicator Data'!AE145&gt;CM$3,10,IF('Indicator Data'!AE145&lt;CM$4,0,10-(CM$3-'Indicator Data'!AE145)/(CM$3-CM$4)*10)),1))</f>
        <v>0.1</v>
      </c>
      <c r="CN145" s="172">
        <f t="shared" si="218"/>
        <v>4.4000000000000004</v>
      </c>
      <c r="CO145" s="176">
        <f>IF('Indicator Data'!Z145="No data","x",ROUND(IF('Indicator Data'!Z145&gt;CO$3,10,IF('Indicator Data'!Z145&lt;CO$4,0,10-(CO$3-'Indicator Data'!Z145)/(CO$3-CO$4)*10)),1))</f>
        <v>0</v>
      </c>
      <c r="CP145" s="172">
        <f t="shared" si="219"/>
        <v>0</v>
      </c>
      <c r="CQ145" s="246">
        <f>IF('Indicator Data'!AB145="No data","x",'Indicator Data'!AB145/HLOOKUP('Indicator Date'!$AB143,'Population Data'!$C$3:$M$194,ROW()-4,FALSE))</f>
        <v>1.4605118559721575E-4</v>
      </c>
      <c r="CR145" s="176">
        <f t="shared" si="200"/>
        <v>8.5</v>
      </c>
      <c r="CS145" s="176">
        <f>IF('Indicator Data'!AC145="No data","x",ROUND(IF('Indicator Data'!AC145&gt;CS$3,0,IF('Indicator Data'!AC145&lt;CS$4,10,(CS$3-'Indicator Data'!AC145)/(CS$3-CS$4)*10)),1))</f>
        <v>2</v>
      </c>
      <c r="CT145" s="172">
        <f t="shared" si="220"/>
        <v>5.3</v>
      </c>
      <c r="CU145" s="174">
        <f t="shared" si="221"/>
        <v>3.2</v>
      </c>
      <c r="CV145" s="175">
        <f t="shared" si="201"/>
        <v>2.9</v>
      </c>
      <c r="CW145" s="177">
        <f t="shared" si="202"/>
        <v>1.9</v>
      </c>
      <c r="CX145" s="175">
        <f>ROUND(IF('Indicator Data'!AF145=0,0,IF('Indicator Data'!AF145&gt;CX$3,10,IF('Indicator Data'!AF145&lt;CX$4,0,10-(CX$3-'Indicator Data'!AF145)/(CX$3-CX$4)*10))),1)</f>
        <v>0.1</v>
      </c>
      <c r="CY145" s="175">
        <f>(ROUND(IF('Indicator Data'!AG145=0,0,IF(LOG('Indicator Data'!AG145)&gt;CY$3,10,IF(LOG('Indicator Data'!AG145)&lt;CY$4,0,10-(CY$3-LOG('Indicator Data'!AG145))/(CY$3-CY$4)*10))),1))</f>
        <v>0</v>
      </c>
      <c r="CZ145" s="177">
        <f t="shared" si="222"/>
        <v>0.1</v>
      </c>
      <c r="DA145" s="11"/>
      <c r="DB145" s="22"/>
    </row>
    <row r="146" spans="1:106">
      <c r="A146" s="179" t="str">
        <f>'Indicator Data'!A146</f>
        <v>Romania</v>
      </c>
      <c r="B146" s="180" t="str">
        <f>'Indicator Data'!B146</f>
        <v>ROU</v>
      </c>
      <c r="C146" s="178">
        <f>ROUND(IF('Indicator Data'!C146=0,0.1,IF(LOG('Indicator Data'!C146)&gt;C$3,10,IF(LOG('Indicator Data'!C146)&lt;C$4,0,10-(C$3-LOG('Indicator Data'!C146))/(C$3-C$4)*10))),1)</f>
        <v>8.1</v>
      </c>
      <c r="D146" s="171">
        <f>ROUND(IF('Indicator Data'!D146=0,0.1,IF(LOG('Indicator Data'!D146)&gt;D$3,10,IF(LOG('Indicator Data'!D146)&lt;D$4,0,10-(D$3-LOG('Indicator Data'!D146))/(D$3-D$4)*10))),1)</f>
        <v>0.1</v>
      </c>
      <c r="E146" s="172">
        <f t="shared" si="170"/>
        <v>5.4</v>
      </c>
      <c r="F146" s="172">
        <f>(ROUND(IF('Indicator Data'!E146=0,0,IF(LOG('Indicator Data'!E146)&gt;F$3,10,IF(LOG('Indicator Data'!E146)&lt;F$4,0,10-(F$3-LOG('Indicator Data'!E146))/(F$3-F$4)*10))),1))</f>
        <v>6.3</v>
      </c>
      <c r="G146" s="172">
        <f>ROUND(IF('Indicator Data'!F146=0,0,IF(LOG('Indicator Data'!F146)&gt;G$3,10,IF(LOG('Indicator Data'!F146)&lt;G$4,0,10-(G$3-LOG('Indicator Data'!F146))/(G$3-G$4)*10))),1)</f>
        <v>0</v>
      </c>
      <c r="H146" s="171">
        <f>ROUND(IF('Indicator Data'!G146=0,0,IF(LOG('Indicator Data'!G146)&gt;H$3,10,IF(LOG('Indicator Data'!G146)&lt;H$4,0,10-(H$3-LOG('Indicator Data'!G146))/(H$3-H$4)*10))),1)</f>
        <v>0</v>
      </c>
      <c r="I146" s="171">
        <f>ROUND(IF('Indicator Data'!H146=0,0,IF(LOG('Indicator Data'!H146)&gt;I$3,10,IF(LOG('Indicator Data'!H146)&lt;I$4,0,10-(I$3-LOG('Indicator Data'!H146))/(I$3-I$4)*10))),1)</f>
        <v>0</v>
      </c>
      <c r="J146" s="171">
        <f t="shared" si="171"/>
        <v>0</v>
      </c>
      <c r="K146" s="171">
        <f>ROUND(IF('Indicator Data'!I146=0,0,IF(LOG('Indicator Data'!I146)&gt;K$3,10,IF(LOG('Indicator Data'!I146)&lt;K$4,0,10-(K$3-LOG('Indicator Data'!I146))/(K$3-K$4)*10))),1)</f>
        <v>4</v>
      </c>
      <c r="L146" s="172">
        <f>ROUND(IF('Indicator Data'!J146=0,0,IF(LOG('Indicator Data'!J146)&gt;L$3,10,IF(LOG('Indicator Data'!J146)&lt;L$4,0,10-(L$3-LOG('Indicator Data'!J146))/(L$3-L$4)*10))),1)</f>
        <v>0</v>
      </c>
      <c r="M146" s="173">
        <f>'Indicator Data'!C146/HLOOKUP('Indicator Data'!$C$3,'Population Data'!$C$3:$M$194,ROW()-4,FALSE)</f>
        <v>1.878856458493085E-3</v>
      </c>
      <c r="N146" s="173">
        <f>'Indicator Data'!D146/HLOOKUP('Indicator Data'!$D$3,'Population Data'!$C$3:$M$194,ROW()-4,FALSE)</f>
        <v>0</v>
      </c>
      <c r="O146" s="245">
        <f>'Indicator Data'!E146/HLOOKUP('Indicator Data'!$E$3,'Population Data'!$C$3:$M$194,ROW()-4,FALSE)</f>
        <v>3.9213708680607305E-3</v>
      </c>
      <c r="P146" s="173">
        <f>'Indicator Data'!F146/HLOOKUP('Indicator Data'!$F$3,'Population Data'!$C$3:$M$194,ROW()-4,FALSE)</f>
        <v>0</v>
      </c>
      <c r="Q146" s="173">
        <f>'Indicator Data'!G146/HLOOKUP('Indicator Data'!$G$3,'Population Data'!$C$3:$M$194,ROW()-4,FALSE)</f>
        <v>0</v>
      </c>
      <c r="R146" s="173">
        <f>'Indicator Data'!H146/HLOOKUP('Indicator Data'!$H$3,'Population Data'!$C$3:$M$194,ROW()-4,FALSE)</f>
        <v>0</v>
      </c>
      <c r="S146" s="173">
        <f>'Indicator Data'!I146/HLOOKUP('Indicator Data'!$I$3,'Population Data'!$C$3:$M$194,ROW()-4,FALSE)</f>
        <v>5.4957915084489414E-5</v>
      </c>
      <c r="T146" s="173">
        <f>'Indicator Data'!J146/HLOOKUP('Indicator Date'!$J144,'Population Data'!$C$3:$M$194,ROW()-4,FALSE)</f>
        <v>0</v>
      </c>
      <c r="U146" s="171">
        <f t="shared" si="172"/>
        <v>9.4</v>
      </c>
      <c r="V146" s="171">
        <f t="shared" si="173"/>
        <v>0</v>
      </c>
      <c r="W146" s="172">
        <f t="shared" si="174"/>
        <v>6.8</v>
      </c>
      <c r="X146" s="172">
        <f t="shared" si="203"/>
        <v>5.9</v>
      </c>
      <c r="Y146" s="172">
        <f t="shared" si="204"/>
        <v>0</v>
      </c>
      <c r="Z146" s="171">
        <f t="shared" si="175"/>
        <v>0</v>
      </c>
      <c r="AA146" s="171">
        <f t="shared" si="175"/>
        <v>0</v>
      </c>
      <c r="AB146" s="171">
        <f t="shared" si="176"/>
        <v>0</v>
      </c>
      <c r="AC146" s="172">
        <f t="shared" si="205"/>
        <v>1.6</v>
      </c>
      <c r="AD146" s="172">
        <f t="shared" si="206"/>
        <v>0</v>
      </c>
      <c r="AE146" s="171">
        <f>ROUND(IF('Indicator Data'!K146=0,0,IF('Indicator Data'!K146&gt;AE$3,10,IF('Indicator Data'!K146&lt;AE$4,0,10-(AE$3-'Indicator Data'!K146)/(AE$3-AE$4)*10))),1)</f>
        <v>1</v>
      </c>
      <c r="AF146" s="174">
        <f t="shared" si="177"/>
        <v>8.8000000000000007</v>
      </c>
      <c r="AG146" s="174">
        <f t="shared" si="178"/>
        <v>0.1</v>
      </c>
      <c r="AH146" s="172">
        <f t="shared" si="179"/>
        <v>0</v>
      </c>
      <c r="AI146" s="172">
        <f t="shared" si="180"/>
        <v>0</v>
      </c>
      <c r="AJ146" s="174">
        <f t="shared" si="181"/>
        <v>0</v>
      </c>
      <c r="AK146" s="172">
        <f t="shared" si="182"/>
        <v>0</v>
      </c>
      <c r="AL146" s="175">
        <f t="shared" si="183"/>
        <v>6.1</v>
      </c>
      <c r="AM146" s="175">
        <f t="shared" si="184"/>
        <v>6.1</v>
      </c>
      <c r="AN146" s="175">
        <f t="shared" si="185"/>
        <v>0</v>
      </c>
      <c r="AO146" s="175">
        <f t="shared" si="186"/>
        <v>0</v>
      </c>
      <c r="AP146" s="175">
        <f t="shared" si="187"/>
        <v>2.9</v>
      </c>
      <c r="AQ146" s="174">
        <f t="shared" si="188"/>
        <v>0.5</v>
      </c>
      <c r="AR146" s="174">
        <f>IF('Indicator Data'!L146="No data","x",IF('Indicator Data'!BW146&lt;1000,"x",ROUND((IF('Indicator Data'!L146&gt;AR$3,10,IF('Indicator Data'!L146&lt;AR$4,0,10-(AR$3-'Indicator Data'!L146)/(AR$3-AR$4)*10))),1)))</f>
        <v>5</v>
      </c>
      <c r="AS146" s="175">
        <f t="shared" si="189"/>
        <v>2.8</v>
      </c>
      <c r="AT146" s="176">
        <f>IF('Indicator Data'!M146="No data","x",ROUND(IF('Indicator Data'!M146=0,0,IF(LOG('Indicator Data'!M146)&gt;AT$3,10,IF(LOG('Indicator Data'!M146)&lt;AT$4,0,10-(AT$3-LOG('Indicator Data'!M146))/(AT$3-AT$4)*10))),1))</f>
        <v>8.9</v>
      </c>
      <c r="AU146" s="246">
        <f>IF(AT146="x","x",'Indicator Data'!M146/HLOOKUP('Indicator Data'!$M$3,'Population Data'!$C$3:$M$194,ROW()-4,FALSE))</f>
        <v>0.81898288780934558</v>
      </c>
      <c r="AV146" s="176">
        <f t="shared" si="190"/>
        <v>9.1</v>
      </c>
      <c r="AW146" s="172">
        <f t="shared" si="207"/>
        <v>9</v>
      </c>
      <c r="AX146" s="176" t="str">
        <f>IF('Indicator Data'!N146="No data","x",ROUND(IF('Indicator Data'!N146=0,0,IF(LOG('Indicator Data'!N146)&gt;AX$3,10,IF(LOG('Indicator Data'!N146)&lt;AX$4,0,10-(AX$3-LOG('Indicator Data'!N146))/(AX$3-AX$4)*10))),1))</f>
        <v>x</v>
      </c>
      <c r="AY146" s="246" t="str">
        <f>IF(AX146="x","x",'Indicator Data'!N146/HLOOKUP('Indicator Data'!$N$3,'Population Data'!$C$3:$M$194,ROW()-4,FALSE))</f>
        <v>x</v>
      </c>
      <c r="AZ146" s="176" t="str">
        <f t="shared" si="191"/>
        <v>x</v>
      </c>
      <c r="BA146" s="172" t="str">
        <f t="shared" si="208"/>
        <v>x</v>
      </c>
      <c r="BB146" s="176" t="str">
        <f>IF('Indicator Data'!O146="No data","x",ROUND(IF('Indicator Data'!O146=0,0,IF(LOG('Indicator Data'!O146)&gt;BB$3,10,IF(LOG('Indicator Data'!O146)&lt;BB$4,0,10-(BB$3-LOG('Indicator Data'!O146))/(BB$3-BB$4)*10))),1))</f>
        <v>x</v>
      </c>
      <c r="BC146" s="246" t="str">
        <f>IF(BB146="x","x",'Indicator Data'!O146/HLOOKUP('Indicator Data'!$O$3,'Population Data'!$C$3:$M$194,ROW()-4,FALSE))</f>
        <v>x</v>
      </c>
      <c r="BD146" s="176" t="str">
        <f t="shared" si="192"/>
        <v>x</v>
      </c>
      <c r="BE146" s="172" t="str">
        <f t="shared" si="209"/>
        <v>x</v>
      </c>
      <c r="BF146" s="176" t="str">
        <f>IF('Indicator Data'!P146="No data","x",ROUND(IF('Indicator Data'!P146=0,0,IF(LOG('Indicator Data'!P146)&gt;BF$3,10,IF(LOG('Indicator Data'!P146)&lt;BF$4,0,10-(BF$3-LOG('Indicator Data'!P146))/(BF$3-BF$4)*10))),1))</f>
        <v>x</v>
      </c>
      <c r="BG146" s="246" t="str">
        <f>IF(BF146="x","x",'Indicator Data'!P146/HLOOKUP('Indicator Data'!$P$3,'Population Data'!$C$3:$M$194,ROW()-4,FALSE))</f>
        <v>x</v>
      </c>
      <c r="BH146" s="176" t="str">
        <f t="shared" si="210"/>
        <v>x</v>
      </c>
      <c r="BI146" s="172" t="str">
        <f t="shared" si="211"/>
        <v>x</v>
      </c>
      <c r="BJ146" s="174">
        <f t="shared" si="212"/>
        <v>9</v>
      </c>
      <c r="BK146" s="176">
        <f>ROUND(IF('Indicator Data'!Q146=0,0,IF(LOG('Indicator Data'!Q146)&gt;BK$3,10,IF(LOG('Indicator Data'!Q146)&lt;BK$4,0,10-(BK$3-LOG('Indicator Data'!Q146))/(BK$3-BK$4)*10))),1)</f>
        <v>0</v>
      </c>
      <c r="BL146" s="224">
        <f>IF(BK146="x","x",'Indicator Data'!Q146/HLOOKUP('Indicator Data'!$Q$3,'Population Data'!$C$3:$M$194,ROW()-4,FALSE))</f>
        <v>0</v>
      </c>
      <c r="BM146" s="176">
        <f t="shared" si="193"/>
        <v>0</v>
      </c>
      <c r="BN146" s="172">
        <f t="shared" si="194"/>
        <v>0</v>
      </c>
      <c r="BO146" s="176">
        <f>ROUND(IF('Indicator Data'!S146=0,0,IF(LOG('Indicator Data'!S146)&gt;BO$3,10,IF(LOG('Indicator Data'!S146)&lt;BO$4,0,10-(BO$3-LOG('Indicator Data'!S146))/(BO$3-BO$4)*10))),1)</f>
        <v>0</v>
      </c>
      <c r="BP146" s="246">
        <f>IF(BO146="x","x",'Indicator Data'!S146/HLOOKUP('Indicator Data'!$S$3,'Population Data'!$C$3:$M$194,ROW()-4,FALSE))</f>
        <v>0</v>
      </c>
      <c r="BQ146" s="176">
        <f t="shared" si="195"/>
        <v>0</v>
      </c>
      <c r="BR146" s="172">
        <f t="shared" si="213"/>
        <v>0</v>
      </c>
      <c r="BS146" s="176">
        <f>ROUND(IF('Indicator Data'!T146=0,0,IF(LOG('Indicator Data'!T146)&gt;BS$3,10,IF(LOG('Indicator Data'!T146)&lt;BS$4,0,10-(BS$3-LOG('Indicator Data'!T146))/(BS$3-BS$4)*10))),1)</f>
        <v>0</v>
      </c>
      <c r="BT146" s="173">
        <f>IF('Indicator Data'!T146/HLOOKUP('Indicator Data'!$T$3,'Population Data'!$C$3:$M$194,ROW()-4,FALSE)&gt;1,1,'Indicator Data'!T146/HLOOKUP('Indicator Data'!$T$3,'Population Data'!$C$3:$M$194,ROW()-4,FALSE))</f>
        <v>0</v>
      </c>
      <c r="BU146" s="176">
        <f t="shared" si="196"/>
        <v>0</v>
      </c>
      <c r="BV146" s="172">
        <f t="shared" si="214"/>
        <v>0</v>
      </c>
      <c r="BW146" s="176">
        <f>ROUND(IF('Indicator Data'!U146=0,0,IF(LOG('Indicator Data'!U146)&gt;BW$3,10,IF(LOG('Indicator Data'!U146)&lt;BW$4,0,10-(BW$3-LOG('Indicator Data'!U146))/(BW$3-BW$4)*10))),1)</f>
        <v>0</v>
      </c>
      <c r="BX146" s="246">
        <f>IF(BW146="x","x",'Indicator Data'!U146/HLOOKUP('Indicator Data'!$U$3,'Population Data'!$C$3:$M$194,ROW()-4,FALSE))</f>
        <v>0</v>
      </c>
      <c r="BY146" s="176">
        <f t="shared" si="197"/>
        <v>0</v>
      </c>
      <c r="BZ146" s="172">
        <f t="shared" si="215"/>
        <v>0</v>
      </c>
      <c r="CA146" s="174">
        <f t="shared" si="198"/>
        <v>0</v>
      </c>
      <c r="CB146" s="176">
        <f>IF('Indicator Data'!BN146="No data","x",ROUND(IF('Indicator Data'!BN146&gt;CB$3,0,IF('Indicator Data'!BN146&lt;CB$4,10,(CB$3-'Indicator Data'!BN146)/(CB$3-CB$4)*10)),1))</f>
        <v>1.3</v>
      </c>
      <c r="CC146" s="176">
        <f>IF('Indicator Data'!BO146="No data","x",ROUND(IF('Indicator Data'!BO146&gt;CC$3,0,IF('Indicator Data'!BO146&lt;CC$4,10,(CC$3-'Indicator Data'!BO146)/(CC$3-CC$4)*10)),1))</f>
        <v>0</v>
      </c>
      <c r="CD146" s="176" t="str">
        <f>IF('Indicator Data'!AA146="No data","x",ROUND(IF('Indicator Data'!AA146&gt;CD$3,0,IF('Indicator Data'!AA146&lt;CD$4,10,(CD$3-'Indicator Data'!AA146)/(CD$3-CD$4)*10)),1))</f>
        <v>x</v>
      </c>
      <c r="CE146" s="172">
        <f t="shared" si="199"/>
        <v>0.7</v>
      </c>
      <c r="CF146" s="176">
        <f>IF('Indicator Data'!V146="No data","x",ROUND(IF(LOG('Indicator Data'!V146)&gt;CF$3,10,IF(LOG('Indicator Data'!V146)&lt;CF$4,0,10-(CF$3-LOG('Indicator Data'!V146))/(CF$3-CF$4)*10)),1))</f>
        <v>6.4</v>
      </c>
      <c r="CG146" s="176">
        <f>IF('Indicator Data'!W146="No data","x",ROUND(IF('Indicator Data'!W146&gt;CG$3,10,IF('Indicator Data'!W146&lt;CG$4,0,10-(CG$3-'Indicator Data'!W146)/(CG$3-CG$4)*10)),1))</f>
        <v>0.8</v>
      </c>
      <c r="CH146" s="176">
        <f>IF('Indicator Data'!X146="No data","x",ROUND(IF('Indicator Data'!X146&gt;CH$3,10,IF('Indicator Data'!X146&lt;CH$4,0,10-(CH$3-'Indicator Data'!X146)/(CH$3-CH$4)*10)),1))</f>
        <v>5.5</v>
      </c>
      <c r="CI146" s="176">
        <f>IF('Indicator Data'!Y146="No data","x",ROUND(IF('Indicator Data'!Y146&gt;CI$3,10,IF('Indicator Data'!Y146&lt;CI$4,0,10-(CI$3-'Indicator Data'!Y146)/(CI$3-CI$4)*10)),1))</f>
        <v>2.2000000000000002</v>
      </c>
      <c r="CJ146" s="172">
        <f t="shared" si="216"/>
        <v>3.7</v>
      </c>
      <c r="CK146" s="174">
        <f t="shared" si="217"/>
        <v>2.7</v>
      </c>
      <c r="CL146" s="176">
        <f>IF('Indicator Data'!AD146="No data","x",ROUND(IF('Indicator Data'!AD146&gt;CL$3,10,IF('Indicator Data'!AD146&lt;CL$4,0,10-(CL$3-'Indicator Data'!AD146)/(CL$3-CL$4)*10)),1))</f>
        <v>0.3</v>
      </c>
      <c r="CM146" s="176">
        <f>IF('Indicator Data'!AE146="No data","x",ROUND(IF('Indicator Data'!AE146&gt;CM$3,10,IF('Indicator Data'!AE146&lt;CM$4,0,10-(CM$3-'Indicator Data'!AE146)/(CM$3-CM$4)*10)),1))</f>
        <v>0</v>
      </c>
      <c r="CN146" s="172">
        <f t="shared" si="218"/>
        <v>2.5</v>
      </c>
      <c r="CO146" s="176">
        <f>IF('Indicator Data'!Z146="No data","x",ROUND(IF('Indicator Data'!Z146&gt;CO$3,10,IF('Indicator Data'!Z146&lt;CO$4,0,10-(CO$3-'Indicator Data'!Z146)/(CO$3-CO$4)*10)),1))</f>
        <v>0</v>
      </c>
      <c r="CP146" s="172">
        <f t="shared" si="219"/>
        <v>0.4</v>
      </c>
      <c r="CQ146" s="246">
        <f>IF('Indicator Data'!AB146="No data","x",'Indicator Data'!AB146/HLOOKUP('Indicator Date'!$AB144,'Population Data'!$C$3:$M$194,ROW()-4,FALSE))</f>
        <v>3.393213460872189E-4</v>
      </c>
      <c r="CR146" s="176">
        <f t="shared" si="200"/>
        <v>6.6</v>
      </c>
      <c r="CS146" s="176">
        <f>IF('Indicator Data'!AC146="No data","x",ROUND(IF('Indicator Data'!AC146&gt;CS$3,0,IF('Indicator Data'!AC146&lt;CS$4,10,(CS$3-'Indicator Data'!AC146)/(CS$3-CS$4)*10)),1))</f>
        <v>2</v>
      </c>
      <c r="CT146" s="172">
        <f t="shared" si="220"/>
        <v>4.3</v>
      </c>
      <c r="CU146" s="174">
        <f t="shared" si="221"/>
        <v>2.4</v>
      </c>
      <c r="CV146" s="175">
        <f t="shared" si="201"/>
        <v>4.7</v>
      </c>
      <c r="CW146" s="177">
        <f t="shared" si="202"/>
        <v>3.6</v>
      </c>
      <c r="CX146" s="175">
        <f>ROUND(IF('Indicator Data'!AF146=0,0,IF('Indicator Data'!AF146&gt;CX$3,10,IF('Indicator Data'!AF146&lt;CX$4,0,10-(CX$3-'Indicator Data'!AF146)/(CX$3-CX$4)*10))),1)</f>
        <v>0.1</v>
      </c>
      <c r="CY146" s="175">
        <f>(ROUND(IF('Indicator Data'!AG146=0,0,IF(LOG('Indicator Data'!AG146)&gt;CY$3,10,IF(LOG('Indicator Data'!AG146)&lt;CY$4,0,10-(CY$3-LOG('Indicator Data'!AG146))/(CY$3-CY$4)*10))),1))</f>
        <v>0</v>
      </c>
      <c r="CZ146" s="177">
        <f t="shared" si="222"/>
        <v>0.1</v>
      </c>
      <c r="DA146" s="11"/>
      <c r="DB146" s="22"/>
    </row>
    <row r="147" spans="1:106">
      <c r="A147" s="179" t="str">
        <f>'Indicator Data'!A147</f>
        <v>Russian Federation</v>
      </c>
      <c r="B147" s="180" t="str">
        <f>'Indicator Data'!B147</f>
        <v>RUS</v>
      </c>
      <c r="C147" s="178">
        <f>ROUND(IF('Indicator Data'!C147=0,0.1,IF(LOG('Indicator Data'!C147)&gt;C$3,10,IF(LOG('Indicator Data'!C147)&lt;C$4,0,10-(C$3-LOG('Indicator Data'!C147))/(C$3-C$4)*10))),1)</f>
        <v>7.5</v>
      </c>
      <c r="D147" s="171">
        <f>ROUND(IF('Indicator Data'!D147=0,0.1,IF(LOG('Indicator Data'!D147)&gt;D$3,10,IF(LOG('Indicator Data'!D147)&lt;D$4,0,10-(D$3-LOG('Indicator Data'!D147))/(D$3-D$4)*10))),1)</f>
        <v>5.6</v>
      </c>
      <c r="E147" s="172">
        <f t="shared" si="170"/>
        <v>6.7</v>
      </c>
      <c r="F147" s="172">
        <f>(ROUND(IF('Indicator Data'!E147=0,0,IF(LOG('Indicator Data'!E147)&gt;F$3,10,IF(LOG('Indicator Data'!E147)&lt;F$4,0,10-(F$3-LOG('Indicator Data'!E147))/(F$3-F$4)*10))),1))</f>
        <v>9.1</v>
      </c>
      <c r="G147" s="172">
        <f>ROUND(IF('Indicator Data'!F147=0,0,IF(LOG('Indicator Data'!F147)&gt;G$3,10,IF(LOG('Indicator Data'!F147)&lt;G$4,0,10-(G$3-LOG('Indicator Data'!F147))/(G$3-G$4)*10))),1)</f>
        <v>5.3</v>
      </c>
      <c r="H147" s="171">
        <f>ROUND(IF('Indicator Data'!G147=0,0,IF(LOG('Indicator Data'!G147)&gt;H$3,10,IF(LOG('Indicator Data'!G147)&lt;H$4,0,10-(H$3-LOG('Indicator Data'!G147))/(H$3-H$4)*10))),1)</f>
        <v>6.5</v>
      </c>
      <c r="I147" s="171">
        <f>ROUND(IF('Indicator Data'!H147=0,0,IF(LOG('Indicator Data'!H147)&gt;I$3,10,IF(LOG('Indicator Data'!H147)&lt;I$4,0,10-(I$3-LOG('Indicator Data'!H147))/(I$3-I$4)*10))),1)</f>
        <v>0</v>
      </c>
      <c r="J147" s="171">
        <f t="shared" si="171"/>
        <v>4</v>
      </c>
      <c r="K147" s="171">
        <f>ROUND(IF('Indicator Data'!I147=0,0,IF(LOG('Indicator Data'!I147)&gt;K$3,10,IF(LOG('Indicator Data'!I147)&lt;K$4,0,10-(K$3-LOG('Indicator Data'!I147))/(K$3-K$4)*10))),1)</f>
        <v>7</v>
      </c>
      <c r="L147" s="172">
        <f>ROUND(IF('Indicator Data'!J147=0,0,IF(LOG('Indicator Data'!J147)&gt;L$3,10,IF(LOG('Indicator Data'!J147)&lt;L$4,0,10-(L$3-LOG('Indicator Data'!J147))/(L$3-L$4)*10))),1)</f>
        <v>8.6</v>
      </c>
      <c r="M147" s="173">
        <f>'Indicator Data'!C147/HLOOKUP('Indicator Data'!$C$3,'Population Data'!$C$3:$M$194,ROW()-4,FALSE)</f>
        <v>1.4930922077082586E-4</v>
      </c>
      <c r="N147" s="173">
        <f>'Indicator Data'!D147/HLOOKUP('Indicator Data'!$D$3,'Population Data'!$C$3:$M$194,ROW()-4,FALSE)</f>
        <v>7.9633857404878692E-6</v>
      </c>
      <c r="O147" s="245">
        <f>'Indicator Data'!E147/HLOOKUP('Indicator Data'!$E$3,'Population Data'!$C$3:$M$194,ROW()-4,FALSE)</f>
        <v>9.2401882455546928E-3</v>
      </c>
      <c r="P147" s="173">
        <f>'Indicator Data'!F147/HLOOKUP('Indicator Data'!$F$3,'Population Data'!$C$3:$M$194,ROW()-4,FALSE)</f>
        <v>1.8160968160059102E-7</v>
      </c>
      <c r="Q147" s="173">
        <f>'Indicator Data'!G147/HLOOKUP('Indicator Data'!$G$3,'Population Data'!$C$3:$M$194,ROW()-4,FALSE)</f>
        <v>2.5865527648803765E-4</v>
      </c>
      <c r="R147" s="173">
        <f>'Indicator Data'!H147/HLOOKUP('Indicator Data'!$H$3,'Population Data'!$C$3:$M$194,ROW()-4,FALSE)</f>
        <v>0</v>
      </c>
      <c r="S147" s="173">
        <f>'Indicator Data'!I147/HLOOKUP('Indicator Data'!$I$3,'Population Data'!$C$3:$M$194,ROW()-4,FALSE)</f>
        <v>1.4707687948834305E-4</v>
      </c>
      <c r="T147" s="173">
        <f>'Indicator Data'!J147/HLOOKUP('Indicator Date'!$J145,'Population Data'!$C$3:$M$194,ROW()-4,FALSE)</f>
        <v>1.9847185099419008E-4</v>
      </c>
      <c r="U147" s="171">
        <f t="shared" si="172"/>
        <v>0.7</v>
      </c>
      <c r="V147" s="171">
        <f t="shared" si="173"/>
        <v>0</v>
      </c>
      <c r="W147" s="172">
        <f t="shared" si="174"/>
        <v>0.4</v>
      </c>
      <c r="X147" s="172">
        <f t="shared" si="203"/>
        <v>7.4</v>
      </c>
      <c r="Y147" s="172">
        <f t="shared" si="204"/>
        <v>2.8</v>
      </c>
      <c r="Z147" s="171">
        <f t="shared" si="175"/>
        <v>0</v>
      </c>
      <c r="AA147" s="171">
        <f t="shared" si="175"/>
        <v>0</v>
      </c>
      <c r="AB147" s="171">
        <f t="shared" si="176"/>
        <v>0</v>
      </c>
      <c r="AC147" s="172">
        <f t="shared" si="205"/>
        <v>2.8</v>
      </c>
      <c r="AD147" s="172">
        <f t="shared" si="206"/>
        <v>0.1</v>
      </c>
      <c r="AE147" s="171">
        <f>ROUND(IF('Indicator Data'!K147=0,0,IF('Indicator Data'!K147&gt;AE$3,10,IF('Indicator Data'!K147&lt;AE$4,0,10-(AE$3-'Indicator Data'!K147)/(AE$3-AE$4)*10))),1)</f>
        <v>4.8</v>
      </c>
      <c r="AF147" s="174">
        <f t="shared" si="177"/>
        <v>4.0999999999999996</v>
      </c>
      <c r="AG147" s="174">
        <f t="shared" si="178"/>
        <v>2.8</v>
      </c>
      <c r="AH147" s="172">
        <f t="shared" si="179"/>
        <v>3.3</v>
      </c>
      <c r="AI147" s="172">
        <f t="shared" si="180"/>
        <v>0</v>
      </c>
      <c r="AJ147" s="174">
        <f t="shared" si="181"/>
        <v>1.8</v>
      </c>
      <c r="AK147" s="172">
        <f t="shared" si="182"/>
        <v>5.9</v>
      </c>
      <c r="AL147" s="175">
        <f t="shared" si="183"/>
        <v>4.2</v>
      </c>
      <c r="AM147" s="175">
        <f t="shared" si="184"/>
        <v>8.4</v>
      </c>
      <c r="AN147" s="175">
        <f t="shared" si="185"/>
        <v>4.2</v>
      </c>
      <c r="AO147" s="175">
        <f t="shared" si="186"/>
        <v>2.2000000000000002</v>
      </c>
      <c r="AP147" s="175">
        <f t="shared" si="187"/>
        <v>5.3</v>
      </c>
      <c r="AQ147" s="174">
        <f t="shared" si="188"/>
        <v>5.4</v>
      </c>
      <c r="AR147" s="174">
        <f>IF('Indicator Data'!L147="No data","x",IF('Indicator Data'!BW147&lt;1000,"x",ROUND((IF('Indicator Data'!L147&gt;AR$3,10,IF('Indicator Data'!L147&lt;AR$4,0,10-(AR$3-'Indicator Data'!L147)/(AR$3-AR$4)*10))),1)))</f>
        <v>6.7</v>
      </c>
      <c r="AS147" s="175">
        <f t="shared" si="189"/>
        <v>6.1</v>
      </c>
      <c r="AT147" s="176">
        <f>IF('Indicator Data'!M147="No data","x",ROUND(IF('Indicator Data'!M147=0,0,IF(LOG('Indicator Data'!M147)&gt;AT$3,10,IF(LOG('Indicator Data'!M147)&lt;AT$4,0,10-(AT$3-LOG('Indicator Data'!M147))/(AT$3-AT$4)*10))),1))</f>
        <v>8.9</v>
      </c>
      <c r="AU147" s="246">
        <f>IF(AT147="x","x",'Indicator Data'!M147/HLOOKUP('Indicator Data'!$M$3,'Population Data'!$C$3:$M$194,ROW()-4,FALSE))</f>
        <v>0.11115315913817034</v>
      </c>
      <c r="AV147" s="176">
        <f t="shared" si="190"/>
        <v>1.2</v>
      </c>
      <c r="AW147" s="172">
        <f t="shared" si="207"/>
        <v>6.4</v>
      </c>
      <c r="AX147" s="176" t="str">
        <f>IF('Indicator Data'!N147="No data","x",ROUND(IF('Indicator Data'!N147=0,0,IF(LOG('Indicator Data'!N147)&gt;AX$3,10,IF(LOG('Indicator Data'!N147)&lt;AX$4,0,10-(AX$3-LOG('Indicator Data'!N147))/(AX$3-AX$4)*10))),1))</f>
        <v>x</v>
      </c>
      <c r="AY147" s="246" t="str">
        <f>IF(AX147="x","x",'Indicator Data'!N147/HLOOKUP('Indicator Data'!$N$3,'Population Data'!$C$3:$M$194,ROW()-4,FALSE))</f>
        <v>x</v>
      </c>
      <c r="AZ147" s="176" t="str">
        <f t="shared" si="191"/>
        <v>x</v>
      </c>
      <c r="BA147" s="172" t="str">
        <f t="shared" si="208"/>
        <v>x</v>
      </c>
      <c r="BB147" s="176" t="str">
        <f>IF('Indicator Data'!O147="No data","x",ROUND(IF('Indicator Data'!O147=0,0,IF(LOG('Indicator Data'!O147)&gt;BB$3,10,IF(LOG('Indicator Data'!O147)&lt;BB$4,0,10-(BB$3-LOG('Indicator Data'!O147))/(BB$3-BB$4)*10))),1))</f>
        <v>x</v>
      </c>
      <c r="BC147" s="246" t="str">
        <f>IF(BB147="x","x",'Indicator Data'!O147/HLOOKUP('Indicator Data'!$O$3,'Population Data'!$C$3:$M$194,ROW()-4,FALSE))</f>
        <v>x</v>
      </c>
      <c r="BD147" s="176" t="str">
        <f t="shared" si="192"/>
        <v>x</v>
      </c>
      <c r="BE147" s="172" t="str">
        <f t="shared" si="209"/>
        <v>x</v>
      </c>
      <c r="BF147" s="176" t="str">
        <f>IF('Indicator Data'!P147="No data","x",ROUND(IF('Indicator Data'!P147=0,0,IF(LOG('Indicator Data'!P147)&gt;BF$3,10,IF(LOG('Indicator Data'!P147)&lt;BF$4,0,10-(BF$3-LOG('Indicator Data'!P147))/(BF$3-BF$4)*10))),1))</f>
        <v>x</v>
      </c>
      <c r="BG147" s="246" t="str">
        <f>IF(BF147="x","x",'Indicator Data'!P147/HLOOKUP('Indicator Data'!$P$3,'Population Data'!$C$3:$M$194,ROW()-4,FALSE))</f>
        <v>x</v>
      </c>
      <c r="BH147" s="176" t="str">
        <f t="shared" si="210"/>
        <v>x</v>
      </c>
      <c r="BI147" s="172" t="str">
        <f t="shared" si="211"/>
        <v>x</v>
      </c>
      <c r="BJ147" s="174">
        <f t="shared" si="212"/>
        <v>6.4</v>
      </c>
      <c r="BK147" s="176">
        <f>ROUND(IF('Indicator Data'!Q147=0,0,IF(LOG('Indicator Data'!Q147)&gt;BK$3,10,IF(LOG('Indicator Data'!Q147)&lt;BK$4,0,10-(BK$3-LOG('Indicator Data'!Q147))/(BK$3-BK$4)*10))),1)</f>
        <v>0</v>
      </c>
      <c r="BL147" s="224">
        <f>IF(BK147="x","x",'Indicator Data'!Q147/HLOOKUP('Indicator Data'!$Q$3,'Population Data'!$C$3:$M$194,ROW()-4,FALSE))</f>
        <v>0</v>
      </c>
      <c r="BM147" s="176">
        <f t="shared" si="193"/>
        <v>0</v>
      </c>
      <c r="BN147" s="172">
        <f t="shared" si="194"/>
        <v>0</v>
      </c>
      <c r="BO147" s="176">
        <f>ROUND(IF('Indicator Data'!S147=0,0,IF(LOG('Indicator Data'!S147)&gt;BO$3,10,IF(LOG('Indicator Data'!S147)&lt;BO$4,0,10-(BO$3-LOG('Indicator Data'!S147))/(BO$3-BO$4)*10))),1)</f>
        <v>0</v>
      </c>
      <c r="BP147" s="246">
        <f>IF(BO147="x","x",'Indicator Data'!S147/HLOOKUP('Indicator Data'!$S$3,'Population Data'!$C$3:$M$194,ROW()-4,FALSE))</f>
        <v>0</v>
      </c>
      <c r="BQ147" s="176">
        <f t="shared" si="195"/>
        <v>0</v>
      </c>
      <c r="BR147" s="172">
        <f t="shared" si="213"/>
        <v>0</v>
      </c>
      <c r="BS147" s="176">
        <f>ROUND(IF('Indicator Data'!T147=0,0,IF(LOG('Indicator Data'!T147)&gt;BS$3,10,IF(LOG('Indicator Data'!T147)&lt;BS$4,0,10-(BS$3-LOG('Indicator Data'!T147))/(BS$3-BS$4)*10))),1)</f>
        <v>0</v>
      </c>
      <c r="BT147" s="173">
        <f>IF('Indicator Data'!T147/HLOOKUP('Indicator Data'!$T$3,'Population Data'!$C$3:$M$194,ROW()-4,FALSE)&gt;1,1,'Indicator Data'!T147/HLOOKUP('Indicator Data'!$T$3,'Population Data'!$C$3:$M$194,ROW()-4,FALSE))</f>
        <v>0</v>
      </c>
      <c r="BU147" s="176">
        <f t="shared" si="196"/>
        <v>0</v>
      </c>
      <c r="BV147" s="172">
        <f t="shared" si="214"/>
        <v>0</v>
      </c>
      <c r="BW147" s="176">
        <f>ROUND(IF('Indicator Data'!U147=0,0,IF(LOG('Indicator Data'!U147)&gt;BW$3,10,IF(LOG('Indicator Data'!U147)&lt;BW$4,0,10-(BW$3-LOG('Indicator Data'!U147))/(BW$3-BW$4)*10))),1)</f>
        <v>6.2</v>
      </c>
      <c r="BX147" s="246">
        <f>IF(BW147="x","x",'Indicator Data'!U147/HLOOKUP('Indicator Data'!$U$3,'Population Data'!$C$3:$M$194,ROW()-4,FALSE))</f>
        <v>1.4326413278199493E-3</v>
      </c>
      <c r="BY147" s="176">
        <f t="shared" si="197"/>
        <v>0</v>
      </c>
      <c r="BZ147" s="172">
        <f t="shared" si="215"/>
        <v>3.7</v>
      </c>
      <c r="CA147" s="174">
        <f t="shared" si="198"/>
        <v>1.1000000000000001</v>
      </c>
      <c r="CB147" s="176">
        <f>IF('Indicator Data'!BN147="No data","x",ROUND(IF('Indicator Data'!BN147&gt;CB$3,0,IF('Indicator Data'!BN147&lt;CB$4,10,(CB$3-'Indicator Data'!BN147)/(CB$3-CB$4)*10)),1))</f>
        <v>1.2</v>
      </c>
      <c r="CC147" s="176">
        <f>IF('Indicator Data'!BO147="No data","x",ROUND(IF('Indicator Data'!BO147&gt;CC$3,0,IF('Indicator Data'!BO147&lt;CC$4,10,(CC$3-'Indicator Data'!BO147)/(CC$3-CC$4)*10)),1))</f>
        <v>0.5</v>
      </c>
      <c r="CD147" s="176" t="str">
        <f>IF('Indicator Data'!AA147="No data","x",ROUND(IF('Indicator Data'!AA147&gt;CD$3,0,IF('Indicator Data'!AA147&lt;CD$4,10,(CD$3-'Indicator Data'!AA147)/(CD$3-CD$4)*10)),1))</f>
        <v>x</v>
      </c>
      <c r="CE147" s="172">
        <f t="shared" si="199"/>
        <v>0.9</v>
      </c>
      <c r="CF147" s="176">
        <f>IF('Indicator Data'!V147="No data","x",ROUND(IF(LOG('Indicator Data'!V147)&gt;CF$3,10,IF(LOG('Indicator Data'!V147)&lt;CF$4,0,10-(CF$3-LOG('Indicator Data'!V147))/(CF$3-CF$4)*10)),1))</f>
        <v>3.2</v>
      </c>
      <c r="CG147" s="176">
        <f>IF('Indicator Data'!W147="No data","x",ROUND(IF('Indicator Data'!W147&gt;CG$3,10,IF('Indicator Data'!W147&lt;CG$4,0,10-(CG$3-'Indicator Data'!W147)/(CG$3-CG$4)*10)),1))</f>
        <v>0</v>
      </c>
      <c r="CH147" s="176">
        <f>IF('Indicator Data'!X147="No data","x",ROUND(IF('Indicator Data'!X147&gt;CH$3,10,IF('Indicator Data'!X147&lt;CH$4,0,10-(CH$3-'Indicator Data'!X147)/(CH$3-CH$4)*10)),1))</f>
        <v>7.5</v>
      </c>
      <c r="CI147" s="176">
        <f>IF('Indicator Data'!Y147="No data","x",ROUND(IF('Indicator Data'!Y147&gt;CI$3,10,IF('Indicator Data'!Y147&lt;CI$4,0,10-(CI$3-'Indicator Data'!Y147)/(CI$3-CI$4)*10)),1))</f>
        <v>1.4</v>
      </c>
      <c r="CJ147" s="172">
        <f t="shared" si="216"/>
        <v>3</v>
      </c>
      <c r="CK147" s="174">
        <f t="shared" si="217"/>
        <v>2.2999999999999998</v>
      </c>
      <c r="CL147" s="176">
        <f>IF('Indicator Data'!AD147="No data","x",ROUND(IF('Indicator Data'!AD147&gt;CL$3,10,IF('Indicator Data'!AD147&lt;CL$4,0,10-(CL$3-'Indicator Data'!AD147)/(CL$3-CL$4)*10)),1))</f>
        <v>0.3</v>
      </c>
      <c r="CM147" s="176">
        <f>IF('Indicator Data'!AE147="No data","x",ROUND(IF('Indicator Data'!AE147&gt;CM$3,10,IF('Indicator Data'!AE147&lt;CM$4,0,10-(CM$3-'Indicator Data'!AE147)/(CM$3-CM$4)*10)),1))</f>
        <v>0</v>
      </c>
      <c r="CN147" s="172">
        <f t="shared" si="218"/>
        <v>2.1</v>
      </c>
      <c r="CO147" s="176">
        <f>IF('Indicator Data'!Z147="No data","x",ROUND(IF('Indicator Data'!Z147&gt;CO$3,10,IF('Indicator Data'!Z147&lt;CO$4,0,10-(CO$3-'Indicator Data'!Z147)/(CO$3-CO$4)*10)),1))</f>
        <v>0</v>
      </c>
      <c r="CP147" s="172">
        <f t="shared" si="219"/>
        <v>0.6</v>
      </c>
      <c r="CQ147" s="246">
        <f>IF('Indicator Data'!AB147="No data","x",'Indicator Data'!AB147/HLOOKUP('Indicator Date'!$AB145,'Population Data'!$C$3:$M$194,ROW()-4,FALSE))</f>
        <v>4.9798862081798273E-4</v>
      </c>
      <c r="CR147" s="176">
        <f t="shared" si="200"/>
        <v>5</v>
      </c>
      <c r="CS147" s="176">
        <f>IF('Indicator Data'!AC147="No data","x",ROUND(IF('Indicator Data'!AC147&gt;CS$3,0,IF('Indicator Data'!AC147&lt;CS$4,10,(CS$3-'Indicator Data'!AC147)/(CS$3-CS$4)*10)),1))</f>
        <v>0</v>
      </c>
      <c r="CT147" s="172">
        <f t="shared" si="220"/>
        <v>2.5</v>
      </c>
      <c r="CU147" s="174">
        <f t="shared" si="221"/>
        <v>1.7</v>
      </c>
      <c r="CV147" s="175">
        <f t="shared" si="201"/>
        <v>3.2</v>
      </c>
      <c r="CW147" s="177">
        <f t="shared" si="202"/>
        <v>5.2</v>
      </c>
      <c r="CX147" s="175">
        <f>ROUND(IF('Indicator Data'!AF147=0,0,IF('Indicator Data'!AF147&gt;CX$3,10,IF('Indicator Data'!AF147&lt;CX$4,0,10-(CX$3-'Indicator Data'!AF147)/(CX$3-CX$4)*10))),1)</f>
        <v>10</v>
      </c>
      <c r="CY147" s="175">
        <f>(ROUND(IF('Indicator Data'!AG147=0,0,IF(LOG('Indicator Data'!AG147)&gt;CY$3,10,IF(LOG('Indicator Data'!AG147)&lt;CY$4,0,10-(CY$3-LOG('Indicator Data'!AG147))/(CY$3-CY$4)*10))),1))</f>
        <v>6.6</v>
      </c>
      <c r="CZ147" s="177">
        <f t="shared" si="222"/>
        <v>8.9</v>
      </c>
      <c r="DA147" s="11"/>
      <c r="DB147" s="22"/>
    </row>
    <row r="148" spans="1:106">
      <c r="A148" s="179" t="str">
        <f>'Indicator Data'!A148</f>
        <v>Rwanda</v>
      </c>
      <c r="B148" s="180" t="str">
        <f>'Indicator Data'!B148</f>
        <v>RWA</v>
      </c>
      <c r="C148" s="178">
        <f>ROUND(IF('Indicator Data'!C148=0,0.1,IF(LOG('Indicator Data'!C148)&gt;C$3,10,IF(LOG('Indicator Data'!C148)&lt;C$4,0,10-(C$3-LOG('Indicator Data'!C148))/(C$3-C$4)*10))),1)</f>
        <v>7.1</v>
      </c>
      <c r="D148" s="171">
        <f>ROUND(IF('Indicator Data'!D148=0,0.1,IF(LOG('Indicator Data'!D148)&gt;D$3,10,IF(LOG('Indicator Data'!D148)&lt;D$4,0,10-(D$3-LOG('Indicator Data'!D148))/(D$3-D$4)*10))),1)</f>
        <v>0.1</v>
      </c>
      <c r="E148" s="172">
        <f t="shared" si="170"/>
        <v>4.5</v>
      </c>
      <c r="F148" s="172">
        <f>(ROUND(IF('Indicator Data'!E148=0,0,IF(LOG('Indicator Data'!E148)&gt;F$3,10,IF(LOG('Indicator Data'!E148)&lt;F$4,0,10-(F$3-LOG('Indicator Data'!E148))/(F$3-F$4)*10))),1))</f>
        <v>3.5</v>
      </c>
      <c r="G148" s="172">
        <f>ROUND(IF('Indicator Data'!F148=0,0,IF(LOG('Indicator Data'!F148)&gt;G$3,10,IF(LOG('Indicator Data'!F148)&lt;G$4,0,10-(G$3-LOG('Indicator Data'!F148))/(G$3-G$4)*10))),1)</f>
        <v>0</v>
      </c>
      <c r="H148" s="171">
        <f>ROUND(IF('Indicator Data'!G148=0,0,IF(LOG('Indicator Data'!G148)&gt;H$3,10,IF(LOG('Indicator Data'!G148)&lt;H$4,0,10-(H$3-LOG('Indicator Data'!G148))/(H$3-H$4)*10))),1)</f>
        <v>0</v>
      </c>
      <c r="I148" s="171">
        <f>ROUND(IF('Indicator Data'!H148=0,0,IF(LOG('Indicator Data'!H148)&gt;I$3,10,IF(LOG('Indicator Data'!H148)&lt;I$4,0,10-(I$3-LOG('Indicator Data'!H148))/(I$3-I$4)*10))),1)</f>
        <v>0</v>
      </c>
      <c r="J148" s="171">
        <f t="shared" si="171"/>
        <v>0</v>
      </c>
      <c r="K148" s="171">
        <f>ROUND(IF('Indicator Data'!I148=0,0,IF(LOG('Indicator Data'!I148)&gt;K$3,10,IF(LOG('Indicator Data'!I148)&lt;K$4,0,10-(K$3-LOG('Indicator Data'!I148))/(K$3-K$4)*10))),1)</f>
        <v>0</v>
      </c>
      <c r="L148" s="172">
        <f>ROUND(IF('Indicator Data'!J148=0,0,IF(LOG('Indicator Data'!J148)&gt;L$3,10,IF(LOG('Indicator Data'!J148)&lt;L$4,0,10-(L$3-LOG('Indicator Data'!J148))/(L$3-L$4)*10))),1)</f>
        <v>9.4</v>
      </c>
      <c r="M148" s="173">
        <f>'Indicator Data'!C148/HLOOKUP('Indicator Data'!$C$3,'Population Data'!$C$3:$M$194,ROW()-4,FALSE)</f>
        <v>1.1464895007148848E-3</v>
      </c>
      <c r="N148" s="173">
        <f>'Indicator Data'!D148/HLOOKUP('Indicator Data'!$D$3,'Population Data'!$C$3:$M$194,ROW()-4,FALSE)</f>
        <v>0</v>
      </c>
      <c r="O148" s="245">
        <f>'Indicator Data'!E148/HLOOKUP('Indicator Data'!$E$3,'Population Data'!$C$3:$M$194,ROW()-4,FALSE)</f>
        <v>3.243554546993356E-4</v>
      </c>
      <c r="P148" s="173">
        <f>'Indicator Data'!F148/HLOOKUP('Indicator Data'!$F$3,'Population Data'!$C$3:$M$194,ROW()-4,FALSE)</f>
        <v>0</v>
      </c>
      <c r="Q148" s="173">
        <f>'Indicator Data'!G148/HLOOKUP('Indicator Data'!$G$3,'Population Data'!$C$3:$M$194,ROW()-4,FALSE)</f>
        <v>0</v>
      </c>
      <c r="R148" s="173">
        <f>'Indicator Data'!H148/HLOOKUP('Indicator Data'!$H$3,'Population Data'!$C$3:$M$194,ROW()-4,FALSE)</f>
        <v>0</v>
      </c>
      <c r="S148" s="173">
        <f>'Indicator Data'!I148/HLOOKUP('Indicator Data'!$I$3,'Population Data'!$C$3:$M$194,ROW()-4,FALSE)</f>
        <v>0</v>
      </c>
      <c r="T148" s="173">
        <f>'Indicator Data'!J148/HLOOKUP('Indicator Date'!$J146,'Population Data'!$C$3:$M$194,ROW()-4,FALSE)</f>
        <v>4.0365843421845855E-3</v>
      </c>
      <c r="U148" s="171">
        <f t="shared" si="172"/>
        <v>5.7</v>
      </c>
      <c r="V148" s="171">
        <f t="shared" si="173"/>
        <v>0</v>
      </c>
      <c r="W148" s="172">
        <f t="shared" si="174"/>
        <v>3.4</v>
      </c>
      <c r="X148" s="172">
        <f t="shared" si="203"/>
        <v>1.8</v>
      </c>
      <c r="Y148" s="172">
        <f t="shared" si="204"/>
        <v>0</v>
      </c>
      <c r="Z148" s="171">
        <f t="shared" si="175"/>
        <v>0</v>
      </c>
      <c r="AA148" s="171">
        <f t="shared" si="175"/>
        <v>0</v>
      </c>
      <c r="AB148" s="171">
        <f t="shared" si="176"/>
        <v>0</v>
      </c>
      <c r="AC148" s="172">
        <f t="shared" si="205"/>
        <v>0</v>
      </c>
      <c r="AD148" s="172">
        <f t="shared" si="206"/>
        <v>1.3</v>
      </c>
      <c r="AE148" s="171">
        <f>ROUND(IF('Indicator Data'!K148=0,0,IF('Indicator Data'!K148&gt;AE$3,10,IF('Indicator Data'!K148&lt;AE$4,0,10-(AE$3-'Indicator Data'!K148)/(AE$3-AE$4)*10))),1)</f>
        <v>3.8</v>
      </c>
      <c r="AF148" s="174">
        <f t="shared" si="177"/>
        <v>6.4</v>
      </c>
      <c r="AG148" s="174">
        <f t="shared" si="178"/>
        <v>0.1</v>
      </c>
      <c r="AH148" s="172">
        <f t="shared" si="179"/>
        <v>0</v>
      </c>
      <c r="AI148" s="172">
        <f t="shared" si="180"/>
        <v>0</v>
      </c>
      <c r="AJ148" s="174">
        <f t="shared" si="181"/>
        <v>0</v>
      </c>
      <c r="AK148" s="172">
        <f t="shared" si="182"/>
        <v>7</v>
      </c>
      <c r="AL148" s="175">
        <f t="shared" si="183"/>
        <v>4</v>
      </c>
      <c r="AM148" s="175">
        <f t="shared" si="184"/>
        <v>2.7</v>
      </c>
      <c r="AN148" s="175">
        <f t="shared" si="185"/>
        <v>0</v>
      </c>
      <c r="AO148" s="175">
        <f t="shared" si="186"/>
        <v>0</v>
      </c>
      <c r="AP148" s="175">
        <f t="shared" si="187"/>
        <v>0</v>
      </c>
      <c r="AQ148" s="174">
        <f t="shared" si="188"/>
        <v>5.4</v>
      </c>
      <c r="AR148" s="174">
        <f>IF('Indicator Data'!L148="No data","x",IF('Indicator Data'!BW148&lt;1000,"x",ROUND((IF('Indicator Data'!L148&gt;AR$3,10,IF('Indicator Data'!L148&lt;AR$4,0,10-(AR$3-'Indicator Data'!L148)/(AR$3-AR$4)*10))),1)))</f>
        <v>3.3</v>
      </c>
      <c r="AS148" s="175">
        <f t="shared" si="189"/>
        <v>4.4000000000000004</v>
      </c>
      <c r="AT148" s="176">
        <f>IF('Indicator Data'!M148="No data","x",ROUND(IF('Indicator Data'!M148=0,0,IF(LOG('Indicator Data'!M148)&gt;AT$3,10,IF(LOG('Indicator Data'!M148)&lt;AT$4,0,10-(AT$3-LOG('Indicator Data'!M148))/(AT$3-AT$4)*10))),1))</f>
        <v>8</v>
      </c>
      <c r="AU148" s="246">
        <f>IF(AT148="x","x",'Indicator Data'!M148/HLOOKUP('Indicator Data'!$M$3,'Population Data'!$C$3:$M$194,ROW()-4,FALSE))</f>
        <v>0.29606064137757365</v>
      </c>
      <c r="AV148" s="176">
        <f t="shared" si="190"/>
        <v>3.3</v>
      </c>
      <c r="AW148" s="172">
        <f t="shared" si="207"/>
        <v>6.2</v>
      </c>
      <c r="AX148" s="176">
        <f>IF('Indicator Data'!N148="No data","x",ROUND(IF('Indicator Data'!N148=0,0,IF(LOG('Indicator Data'!N148)&gt;AX$3,10,IF(LOG('Indicator Data'!N148)&lt;AX$4,0,10-(AX$3-LOG('Indicator Data'!N148))/(AX$3-AX$4)*10))),1))</f>
        <v>5.9</v>
      </c>
      <c r="AY148" s="246">
        <f>IF(AX148="x","x",'Indicator Data'!N148/HLOOKUP('Indicator Data'!$N$3,'Population Data'!$C$3:$M$194,ROW()-4,FALSE))</f>
        <v>2.3518931526454205E-3</v>
      </c>
      <c r="AZ148" s="176">
        <f t="shared" si="191"/>
        <v>0.5</v>
      </c>
      <c r="BA148" s="172">
        <f t="shared" si="208"/>
        <v>3.7</v>
      </c>
      <c r="BB148" s="176">
        <f>IF('Indicator Data'!O148="No data","x",ROUND(IF('Indicator Data'!O148=0,0,IF(LOG('Indicator Data'!O148)&gt;BB$3,10,IF(LOG('Indicator Data'!O148)&lt;BB$4,0,10-(BB$3-LOG('Indicator Data'!O148))/(BB$3-BB$4)*10))),1))</f>
        <v>0</v>
      </c>
      <c r="BC148" s="246">
        <f>IF(BB148="x","x",'Indicator Data'!O148/HLOOKUP('Indicator Data'!$O$3,'Population Data'!$C$3:$M$194,ROW()-4,FALSE))</f>
        <v>0</v>
      </c>
      <c r="BD148" s="176">
        <f t="shared" si="192"/>
        <v>0</v>
      </c>
      <c r="BE148" s="172">
        <f t="shared" si="209"/>
        <v>0</v>
      </c>
      <c r="BF148" s="176">
        <f>IF('Indicator Data'!P148="No data","x",ROUND(IF('Indicator Data'!P148=0,0,IF(LOG('Indicator Data'!P148)&gt;BF$3,10,IF(LOG('Indicator Data'!P148)&lt;BF$4,0,10-(BF$3-LOG('Indicator Data'!P148))/(BF$3-BF$4)*10))),1))</f>
        <v>9</v>
      </c>
      <c r="BG148" s="246">
        <f>IF(BF148="x","x",'Indicator Data'!P148/HLOOKUP('Indicator Data'!$P$3,'Population Data'!$C$3:$M$194,ROW()-4,FALSE))</f>
        <v>0.17189444817900354</v>
      </c>
      <c r="BH148" s="176">
        <f t="shared" si="210"/>
        <v>8.5</v>
      </c>
      <c r="BI148" s="172">
        <f t="shared" si="211"/>
        <v>8.8000000000000007</v>
      </c>
      <c r="BJ148" s="174">
        <f t="shared" si="212"/>
        <v>5.6</v>
      </c>
      <c r="BK148" s="176">
        <f>ROUND(IF('Indicator Data'!Q148=0,0,IF(LOG('Indicator Data'!Q148)&gt;BK$3,10,IF(LOG('Indicator Data'!Q148)&lt;BK$4,0,10-(BK$3-LOG('Indicator Data'!Q148))/(BK$3-BK$4)*10))),1)</f>
        <v>8.8000000000000007</v>
      </c>
      <c r="BL148" s="224">
        <f>IF(BK148="x","x",'Indicator Data'!Q148/HLOOKUP('Indicator Data'!$Q$3,'Population Data'!$C$3:$M$194,ROW()-4,FALSE))</f>
        <v>1</v>
      </c>
      <c r="BM148" s="176">
        <f t="shared" si="193"/>
        <v>10</v>
      </c>
      <c r="BN148" s="172">
        <f t="shared" si="194"/>
        <v>9.5</v>
      </c>
      <c r="BO148" s="176">
        <f>ROUND(IF('Indicator Data'!S148=0,0,IF(LOG('Indicator Data'!S148)&gt;BO$3,10,IF(LOG('Indicator Data'!S148)&lt;BO$4,0,10-(BO$3-LOG('Indicator Data'!S148))/(BO$3-BO$4)*10))),1)</f>
        <v>8.5</v>
      </c>
      <c r="BP148" s="246">
        <f>IF(BO148="x","x",'Indicator Data'!S148/HLOOKUP('Indicator Data'!$S$3,'Population Data'!$C$3:$M$194,ROW()-4,FALSE))</f>
        <v>0.62833670137378594</v>
      </c>
      <c r="BQ148" s="176">
        <f t="shared" si="195"/>
        <v>7</v>
      </c>
      <c r="BR148" s="172">
        <f t="shared" si="213"/>
        <v>7.8</v>
      </c>
      <c r="BS148" s="176">
        <f>ROUND(IF('Indicator Data'!T148=0,0,IF(LOG('Indicator Data'!T148)&gt;BS$3,10,IF(LOG('Indicator Data'!T148)&lt;BS$4,0,10-(BS$3-LOG('Indicator Data'!T148))/(BS$3-BS$4)*10))),1)</f>
        <v>8.3000000000000007</v>
      </c>
      <c r="BT148" s="173">
        <f>IF('Indicator Data'!T148/HLOOKUP('Indicator Data'!$T$3,'Population Data'!$C$3:$M$194,ROW()-4,FALSE)&gt;1,1,'Indicator Data'!T148/HLOOKUP('Indicator Data'!$T$3,'Population Data'!$C$3:$M$194,ROW()-4,FALSE))</f>
        <v>0.47784467610272974</v>
      </c>
      <c r="BU148" s="176">
        <f t="shared" si="196"/>
        <v>4.8</v>
      </c>
      <c r="BV148" s="172">
        <f t="shared" si="214"/>
        <v>6.9</v>
      </c>
      <c r="BW148" s="176">
        <f>ROUND(IF('Indicator Data'!U148=0,0,IF(LOG('Indicator Data'!U148)&gt;BW$3,10,IF(LOG('Indicator Data'!U148)&lt;BW$4,0,10-(BW$3-LOG('Indicator Data'!U148))/(BW$3-BW$4)*10))),1)</f>
        <v>7.5</v>
      </c>
      <c r="BX148" s="246">
        <f>IF(BW148="x","x",'Indicator Data'!U148/HLOOKUP('Indicator Data'!$U$3,'Population Data'!$C$3:$M$194,ROW()-4,FALSE))</f>
        <v>0.12186196445208468</v>
      </c>
      <c r="BY148" s="176">
        <f t="shared" si="197"/>
        <v>1.2</v>
      </c>
      <c r="BZ148" s="172">
        <f t="shared" si="215"/>
        <v>5.0999999999999996</v>
      </c>
      <c r="CA148" s="174">
        <f t="shared" si="198"/>
        <v>7.7</v>
      </c>
      <c r="CB148" s="176">
        <f>IF('Indicator Data'!BN148="No data","x",ROUND(IF('Indicator Data'!BN148&gt;CB$3,0,IF('Indicator Data'!BN148&lt;CB$4,10,(CB$3-'Indicator Data'!BN148)/(CB$3-CB$4)*10)),1))</f>
        <v>2.9</v>
      </c>
      <c r="CC148" s="176">
        <f>IF('Indicator Data'!BO148="No data","x",ROUND(IF('Indicator Data'!BO148&gt;CC$3,0,IF('Indicator Data'!BO148&lt;CC$4,10,(CC$3-'Indicator Data'!BO148)/(CC$3-CC$4)*10)),1))</f>
        <v>5.8</v>
      </c>
      <c r="CD148" s="176">
        <f>IF('Indicator Data'!AA148="No data","x",ROUND(IF('Indicator Data'!AA148&gt;CD$3,0,IF('Indicator Data'!AA148&lt;CD$4,10,(CD$3-'Indicator Data'!AA148)/(CD$3-CD$4)*10)),1))</f>
        <v>8.1999999999999993</v>
      </c>
      <c r="CE148" s="172">
        <f t="shared" si="199"/>
        <v>5.6</v>
      </c>
      <c r="CF148" s="176">
        <f>IF('Indicator Data'!V148="No data","x",ROUND(IF(LOG('Indicator Data'!V148)&gt;CF$3,10,IF(LOG('Indicator Data'!V148)&lt;CF$4,0,10-(CF$3-LOG('Indicator Data'!V148))/(CF$3-CF$4)*10)),1))</f>
        <v>9.1</v>
      </c>
      <c r="CG148" s="176">
        <f>IF('Indicator Data'!W148="No data","x",ROUND(IF('Indicator Data'!W148&gt;CG$3,10,IF('Indicator Data'!W148&lt;CG$4,0,10-(CG$3-'Indicator Data'!W148)/(CG$3-CG$4)*10)),1))</f>
        <v>6.5</v>
      </c>
      <c r="CH148" s="176">
        <f>IF('Indicator Data'!X148="No data","x",ROUND(IF('Indicator Data'!X148&gt;CH$3,10,IF('Indicator Data'!X148&lt;CH$4,0,10-(CH$3-'Indicator Data'!X148)/(CH$3-CH$4)*10)),1))</f>
        <v>1.8</v>
      </c>
      <c r="CI148" s="176">
        <f>IF('Indicator Data'!Y148="No data","x",ROUND(IF('Indicator Data'!Y148&gt;CI$3,10,IF('Indicator Data'!Y148&lt;CI$4,0,10-(CI$3-'Indicator Data'!Y148)/(CI$3-CI$4)*10)),1))</f>
        <v>5.7</v>
      </c>
      <c r="CJ148" s="172">
        <f t="shared" si="216"/>
        <v>5.8</v>
      </c>
      <c r="CK148" s="174">
        <f t="shared" si="217"/>
        <v>5.7</v>
      </c>
      <c r="CL148" s="176">
        <f>IF('Indicator Data'!AD148="No data","x",ROUND(IF('Indicator Data'!AD148&gt;CL$3,10,IF('Indicator Data'!AD148&lt;CL$4,0,10-(CL$3-'Indicator Data'!AD148)/(CL$3-CL$4)*10)),1))</f>
        <v>4.3</v>
      </c>
      <c r="CM148" s="176">
        <f>IF('Indicator Data'!AE148="No data","x",ROUND(IF('Indicator Data'!AE148&gt;CM$3,10,IF('Indicator Data'!AE148&lt;CM$4,0,10-(CM$3-'Indicator Data'!AE148)/(CM$3-CM$4)*10)),1))</f>
        <v>5.5</v>
      </c>
      <c r="CN148" s="172">
        <f t="shared" si="218"/>
        <v>5.5</v>
      </c>
      <c r="CO148" s="176">
        <f>IF('Indicator Data'!Z148="No data","x",ROUND(IF('Indicator Data'!Z148&gt;CO$3,10,IF('Indicator Data'!Z148&lt;CO$4,0,10-(CO$3-'Indicator Data'!Z148)/(CO$3-CO$4)*10)),1))</f>
        <v>0.6</v>
      </c>
      <c r="CP148" s="172">
        <f t="shared" si="219"/>
        <v>4.4000000000000004</v>
      </c>
      <c r="CQ148" s="246">
        <f>IF('Indicator Data'!AB148="No data","x",'Indicator Data'!AB148/HLOOKUP('Indicator Date'!$AB146,'Population Data'!$C$3:$M$194,ROW()-4,FALSE))</f>
        <v>2.9883956089975206E-4</v>
      </c>
      <c r="CR148" s="176">
        <f t="shared" si="200"/>
        <v>7</v>
      </c>
      <c r="CS148" s="176">
        <f>IF('Indicator Data'!AC148="No data","x",ROUND(IF('Indicator Data'!AC148&gt;CS$3,0,IF('Indicator Data'!AC148&lt;CS$4,10,(CS$3-'Indicator Data'!AC148)/(CS$3-CS$4)*10)),1))</f>
        <v>6</v>
      </c>
      <c r="CT148" s="172">
        <f t="shared" si="220"/>
        <v>6.5</v>
      </c>
      <c r="CU148" s="174">
        <f t="shared" si="221"/>
        <v>5.5</v>
      </c>
      <c r="CV148" s="175">
        <f t="shared" si="201"/>
        <v>6.2</v>
      </c>
      <c r="CW148" s="177">
        <f t="shared" si="202"/>
        <v>2.8</v>
      </c>
      <c r="CX148" s="175">
        <f>ROUND(IF('Indicator Data'!AF148=0,0,IF('Indicator Data'!AF148&gt;CX$3,10,IF('Indicator Data'!AF148&lt;CX$4,0,10-(CX$3-'Indicator Data'!AF148)/(CX$3-CX$4)*10))),1)</f>
        <v>0.6</v>
      </c>
      <c r="CY148" s="175">
        <f>(ROUND(IF('Indicator Data'!AG148=0,0,IF(LOG('Indicator Data'!AG148)&gt;CY$3,10,IF(LOG('Indicator Data'!AG148)&lt;CY$4,0,10-(CY$3-LOG('Indicator Data'!AG148))/(CY$3-CY$4)*10))),1))</f>
        <v>0</v>
      </c>
      <c r="CZ148" s="177">
        <f t="shared" si="222"/>
        <v>0.3</v>
      </c>
      <c r="DA148" s="11"/>
      <c r="DB148" s="22"/>
    </row>
    <row r="149" spans="1:106">
      <c r="A149" s="179" t="str">
        <f>'Indicator Data'!A149</f>
        <v>Saint Kitts and Nevis</v>
      </c>
      <c r="B149" s="180" t="str">
        <f>'Indicator Data'!B149</f>
        <v>KNA</v>
      </c>
      <c r="C149" s="178">
        <f>ROUND(IF('Indicator Data'!C149=0,0.1,IF(LOG('Indicator Data'!C149)&gt;C$3,10,IF(LOG('Indicator Data'!C149)&lt;C$4,0,10-(C$3-LOG('Indicator Data'!C149))/(C$3-C$4)*10))),1)</f>
        <v>0.5</v>
      </c>
      <c r="D149" s="171">
        <f>ROUND(IF('Indicator Data'!D149=0,0.1,IF(LOG('Indicator Data'!D149)&gt;D$3,10,IF(LOG('Indicator Data'!D149)&lt;D$4,0,10-(D$3-LOG('Indicator Data'!D149))/(D$3-D$4)*10))),1)</f>
        <v>0.1</v>
      </c>
      <c r="E149" s="172">
        <f t="shared" si="170"/>
        <v>0.3</v>
      </c>
      <c r="F149" s="172">
        <f>(ROUND(IF('Indicator Data'!E149=0,0,IF(LOG('Indicator Data'!E149)&gt;F$3,10,IF(LOG('Indicator Data'!E149)&lt;F$4,0,10-(F$3-LOG('Indicator Data'!E149))/(F$3-F$4)*10))),1))</f>
        <v>0</v>
      </c>
      <c r="G149" s="172">
        <f>ROUND(IF('Indicator Data'!F149=0,0,IF(LOG('Indicator Data'!F149)&gt;G$3,10,IF(LOG('Indicator Data'!F149)&lt;G$4,0,10-(G$3-LOG('Indicator Data'!F149))/(G$3-G$4)*10))),1)</f>
        <v>0</v>
      </c>
      <c r="H149" s="171">
        <f>ROUND(IF('Indicator Data'!G149=0,0,IF(LOG('Indicator Data'!G149)&gt;H$3,10,IF(LOG('Indicator Data'!G149)&lt;H$4,0,10-(H$3-LOG('Indicator Data'!G149))/(H$3-H$4)*10))),1)</f>
        <v>4.5</v>
      </c>
      <c r="I149" s="171">
        <f>ROUND(IF('Indicator Data'!H149=0,0,IF(LOG('Indicator Data'!H149)&gt;I$3,10,IF(LOG('Indicator Data'!H149)&lt;I$4,0,10-(I$3-LOG('Indicator Data'!H149))/(I$3-I$4)*10))),1)</f>
        <v>6.3</v>
      </c>
      <c r="J149" s="171">
        <f t="shared" si="171"/>
        <v>5.5</v>
      </c>
      <c r="K149" s="171">
        <f>ROUND(IF('Indicator Data'!I149=0,0,IF(LOG('Indicator Data'!I149)&gt;K$3,10,IF(LOG('Indicator Data'!I149)&lt;K$4,0,10-(K$3-LOG('Indicator Data'!I149))/(K$3-K$4)*10))),1)</f>
        <v>0</v>
      </c>
      <c r="L149" s="172">
        <f>ROUND(IF('Indicator Data'!J149=0,0,IF(LOG('Indicator Data'!J149)&gt;L$3,10,IF(LOG('Indicator Data'!J149)&lt;L$4,0,10-(L$3-LOG('Indicator Data'!J149))/(L$3-L$4)*10))),1)</f>
        <v>0</v>
      </c>
      <c r="M149" s="173">
        <f>'Indicator Data'!C149/HLOOKUP('Indicator Data'!$C$3,'Population Data'!$C$3:$M$194,ROW()-4,FALSE)</f>
        <v>1.7358252632781639E-3</v>
      </c>
      <c r="N149" s="173">
        <f>'Indicator Data'!D149/HLOOKUP('Indicator Data'!$D$3,'Population Data'!$C$3:$M$194,ROW()-4,FALSE)</f>
        <v>0</v>
      </c>
      <c r="O149" s="245">
        <f>'Indicator Data'!E149/HLOOKUP('Indicator Data'!$E$3,'Population Data'!$C$3:$M$194,ROW()-4,FALSE)</f>
        <v>0</v>
      </c>
      <c r="P149" s="173">
        <f>'Indicator Data'!F149/HLOOKUP('Indicator Data'!$F$3,'Population Data'!$C$3:$M$194,ROW()-4,FALSE)</f>
        <v>0</v>
      </c>
      <c r="Q149" s="173">
        <f>'Indicator Data'!G149/HLOOKUP('Indicator Data'!$G$3,'Population Data'!$C$3:$M$194,ROW()-4,FALSE)</f>
        <v>9.9055883450764937E-2</v>
      </c>
      <c r="R149" s="173">
        <f>'Indicator Data'!H149/HLOOKUP('Indicator Data'!$H$3,'Population Data'!$C$3:$M$194,ROW()-4,FALSE)</f>
        <v>2.0102490690540945E-2</v>
      </c>
      <c r="S149" s="173">
        <f>'Indicator Data'!I149/HLOOKUP('Indicator Data'!$I$3,'Population Data'!$C$3:$M$194,ROW()-4,FALSE)</f>
        <v>1.06903254321833E-5</v>
      </c>
      <c r="T149" s="173">
        <f>'Indicator Data'!J149/HLOOKUP('Indicator Date'!$J147,'Population Data'!$C$3:$M$194,ROW()-4,FALSE)</f>
        <v>0</v>
      </c>
      <c r="U149" s="171">
        <f t="shared" si="172"/>
        <v>8.6999999999999993</v>
      </c>
      <c r="V149" s="171">
        <f t="shared" si="173"/>
        <v>0</v>
      </c>
      <c r="W149" s="172">
        <f t="shared" si="174"/>
        <v>5.9</v>
      </c>
      <c r="X149" s="172">
        <f t="shared" si="203"/>
        <v>0</v>
      </c>
      <c r="Y149" s="172">
        <f t="shared" si="204"/>
        <v>0</v>
      </c>
      <c r="Z149" s="171">
        <f t="shared" si="175"/>
        <v>10</v>
      </c>
      <c r="AA149" s="171">
        <f t="shared" si="175"/>
        <v>10</v>
      </c>
      <c r="AB149" s="171">
        <f t="shared" si="176"/>
        <v>10</v>
      </c>
      <c r="AC149" s="172">
        <f t="shared" si="205"/>
        <v>0</v>
      </c>
      <c r="AD149" s="172">
        <f t="shared" si="206"/>
        <v>0</v>
      </c>
      <c r="AE149" s="171">
        <f>ROUND(IF('Indicator Data'!K149=0,0,IF('Indicator Data'!K149&gt;AE$3,10,IF('Indicator Data'!K149&lt;AE$4,0,10-(AE$3-'Indicator Data'!K149)/(AE$3-AE$4)*10))),1)</f>
        <v>0</v>
      </c>
      <c r="AF149" s="174">
        <f t="shared" si="177"/>
        <v>4.5999999999999996</v>
      </c>
      <c r="AG149" s="174">
        <f t="shared" si="178"/>
        <v>0.1</v>
      </c>
      <c r="AH149" s="172">
        <f t="shared" si="179"/>
        <v>7.3</v>
      </c>
      <c r="AI149" s="172">
        <f t="shared" si="180"/>
        <v>8.1999999999999993</v>
      </c>
      <c r="AJ149" s="174">
        <f t="shared" si="181"/>
        <v>7.8</v>
      </c>
      <c r="AK149" s="172">
        <f t="shared" si="182"/>
        <v>0</v>
      </c>
      <c r="AL149" s="175">
        <f t="shared" si="183"/>
        <v>3.6</v>
      </c>
      <c r="AM149" s="175">
        <f t="shared" si="184"/>
        <v>0</v>
      </c>
      <c r="AN149" s="175">
        <f t="shared" si="185"/>
        <v>0</v>
      </c>
      <c r="AO149" s="175">
        <f t="shared" si="186"/>
        <v>8.6</v>
      </c>
      <c r="AP149" s="175">
        <f t="shared" si="187"/>
        <v>0</v>
      </c>
      <c r="AQ149" s="174">
        <f t="shared" si="188"/>
        <v>0</v>
      </c>
      <c r="AR149" s="174" t="str">
        <f>IF('Indicator Data'!L149="No data","x",IF('Indicator Data'!BW149&lt;1000,"x",ROUND((IF('Indicator Data'!L149&gt;AR$3,10,IF('Indicator Data'!L149&lt;AR$4,0,10-(AR$3-'Indicator Data'!L149)/(AR$3-AR$4)*10))),1)))</f>
        <v>x</v>
      </c>
      <c r="AS149" s="175">
        <f t="shared" si="189"/>
        <v>0</v>
      </c>
      <c r="AT149" s="176" t="str">
        <f>IF('Indicator Data'!M149="No data","x",ROUND(IF('Indicator Data'!M149=0,0,IF(LOG('Indicator Data'!M149)&gt;AT$3,10,IF(LOG('Indicator Data'!M149)&lt;AT$4,0,10-(AT$3-LOG('Indicator Data'!M149))/(AT$3-AT$4)*10))),1))</f>
        <v>x</v>
      </c>
      <c r="AU149" s="246" t="str">
        <f>IF(AT149="x","x",'Indicator Data'!M149/HLOOKUP('Indicator Data'!$M$3,'Population Data'!$C$3:$M$194,ROW()-4,FALSE))</f>
        <v>x</v>
      </c>
      <c r="AV149" s="176" t="str">
        <f t="shared" si="190"/>
        <v>x</v>
      </c>
      <c r="AW149" s="172" t="str">
        <f t="shared" si="207"/>
        <v>x</v>
      </c>
      <c r="AX149" s="176" t="str">
        <f>IF('Indicator Data'!N149="No data","x",ROUND(IF('Indicator Data'!N149=0,0,IF(LOG('Indicator Data'!N149)&gt;AX$3,10,IF(LOG('Indicator Data'!N149)&lt;AX$4,0,10-(AX$3-LOG('Indicator Data'!N149))/(AX$3-AX$4)*10))),1))</f>
        <v>x</v>
      </c>
      <c r="AY149" s="246" t="str">
        <f>IF(AX149="x","x",'Indicator Data'!N149/HLOOKUP('Indicator Data'!$N$3,'Population Data'!$C$3:$M$194,ROW()-4,FALSE))</f>
        <v>x</v>
      </c>
      <c r="AZ149" s="176" t="str">
        <f t="shared" si="191"/>
        <v>x</v>
      </c>
      <c r="BA149" s="172" t="str">
        <f t="shared" si="208"/>
        <v>x</v>
      </c>
      <c r="BB149" s="176" t="str">
        <f>IF('Indicator Data'!O149="No data","x",ROUND(IF('Indicator Data'!O149=0,0,IF(LOG('Indicator Data'!O149)&gt;BB$3,10,IF(LOG('Indicator Data'!O149)&lt;BB$4,0,10-(BB$3-LOG('Indicator Data'!O149))/(BB$3-BB$4)*10))),1))</f>
        <v>x</v>
      </c>
      <c r="BC149" s="246" t="str">
        <f>IF(BB149="x","x",'Indicator Data'!O149/HLOOKUP('Indicator Data'!$O$3,'Population Data'!$C$3:$M$194,ROW()-4,FALSE))</f>
        <v>x</v>
      </c>
      <c r="BD149" s="176" t="str">
        <f t="shared" si="192"/>
        <v>x</v>
      </c>
      <c r="BE149" s="172" t="str">
        <f t="shared" si="209"/>
        <v>x</v>
      </c>
      <c r="BF149" s="176" t="str">
        <f>IF('Indicator Data'!P149="No data","x",ROUND(IF('Indicator Data'!P149=0,0,IF(LOG('Indicator Data'!P149)&gt;BF$3,10,IF(LOG('Indicator Data'!P149)&lt;BF$4,0,10-(BF$3-LOG('Indicator Data'!P149))/(BF$3-BF$4)*10))),1))</f>
        <v>x</v>
      </c>
      <c r="BG149" s="246" t="str">
        <f>IF(BF149="x","x",'Indicator Data'!P149/HLOOKUP('Indicator Data'!$P$3,'Population Data'!$C$3:$M$194,ROW()-4,FALSE))</f>
        <v>x</v>
      </c>
      <c r="BH149" s="176" t="str">
        <f t="shared" si="210"/>
        <v>x</v>
      </c>
      <c r="BI149" s="172" t="str">
        <f t="shared" si="211"/>
        <v>x</v>
      </c>
      <c r="BJ149" s="174" t="str">
        <f t="shared" si="212"/>
        <v>x</v>
      </c>
      <c r="BK149" s="176">
        <f>ROUND(IF('Indicator Data'!Q149=0,0,IF(LOG('Indicator Data'!Q149)&gt;BK$3,10,IF(LOG('Indicator Data'!Q149)&lt;BK$4,0,10-(BK$3-LOG('Indicator Data'!Q149))/(BK$3-BK$4)*10))),1)</f>
        <v>0</v>
      </c>
      <c r="BL149" s="224">
        <f>IF(BK149="x","x",'Indicator Data'!Q149/HLOOKUP('Indicator Data'!$Q$3,'Population Data'!$C$3:$M$194,ROW()-4,FALSE))</f>
        <v>0</v>
      </c>
      <c r="BM149" s="176">
        <f t="shared" si="193"/>
        <v>0</v>
      </c>
      <c r="BN149" s="172">
        <f t="shared" si="194"/>
        <v>0</v>
      </c>
      <c r="BO149" s="176">
        <f>ROUND(IF('Indicator Data'!S149=0,0,IF(LOG('Indicator Data'!S149)&gt;BO$3,10,IF(LOG('Indicator Data'!S149)&lt;BO$4,0,10-(BO$3-LOG('Indicator Data'!S149))/(BO$3-BO$4)*10))),1)</f>
        <v>4.3</v>
      </c>
      <c r="BP149" s="246">
        <f>IF(BO149="x","x",'Indicator Data'!S149/HLOOKUP('Indicator Data'!$S$3,'Population Data'!$C$3:$M$194,ROW()-4,FALSE))</f>
        <v>0.2173385388908918</v>
      </c>
      <c r="BQ149" s="176">
        <f t="shared" si="195"/>
        <v>2.4</v>
      </c>
      <c r="BR149" s="172">
        <f t="shared" si="213"/>
        <v>3.4</v>
      </c>
      <c r="BS149" s="176">
        <f>ROUND(IF('Indicator Data'!T149=0,0,IF(LOG('Indicator Data'!T149)&gt;BS$3,10,IF(LOG('Indicator Data'!T149)&lt;BS$4,0,10-(BS$3-LOG('Indicator Data'!T149))/(BS$3-BS$4)*10))),1)</f>
        <v>4.7</v>
      </c>
      <c r="BT149" s="173">
        <f>IF('Indicator Data'!T149/HLOOKUP('Indicator Data'!$T$3,'Population Data'!$C$3:$M$194,ROW()-4,FALSE)&gt;1,1,'Indicator Data'!T149/HLOOKUP('Indicator Data'!$T$3,'Population Data'!$C$3:$M$194,ROW()-4,FALSE))</f>
        <v>0.43145117836541474</v>
      </c>
      <c r="BU149" s="176">
        <f t="shared" si="196"/>
        <v>4.3</v>
      </c>
      <c r="BV149" s="172">
        <f t="shared" si="214"/>
        <v>4.5</v>
      </c>
      <c r="BW149" s="176">
        <f>ROUND(IF('Indicator Data'!U149=0,0,IF(LOG('Indicator Data'!U149)&gt;BW$3,10,IF(LOG('Indicator Data'!U149)&lt;BW$4,0,10-(BW$3-LOG('Indicator Data'!U149))/(BW$3-BW$4)*10))),1)</f>
        <v>4.9000000000000004</v>
      </c>
      <c r="BX149" s="246">
        <f>IF(BW149="x","x",'Indicator Data'!U149/HLOOKUP('Indicator Data'!$U$3,'Population Data'!$C$3:$M$194,ROW()-4,FALSE))</f>
        <v>0.55229694553733777</v>
      </c>
      <c r="BY149" s="176">
        <f t="shared" si="197"/>
        <v>5.5</v>
      </c>
      <c r="BZ149" s="172">
        <f t="shared" si="215"/>
        <v>5.2</v>
      </c>
      <c r="CA149" s="174">
        <f t="shared" si="198"/>
        <v>3.5</v>
      </c>
      <c r="CB149" s="176">
        <f>IF('Indicator Data'!BN149="No data","x",ROUND(IF('Indicator Data'!BN149&gt;CB$3,0,IF('Indicator Data'!BN149&lt;CB$4,10,(CB$3-'Indicator Data'!BN149)/(CB$3-CB$4)*10)),1))</f>
        <v>0.6</v>
      </c>
      <c r="CC149" s="176">
        <f>IF('Indicator Data'!BO149="No data","x",ROUND(IF('Indicator Data'!BO149&gt;CC$3,0,IF('Indicator Data'!BO149&lt;CC$4,10,(CC$3-'Indicator Data'!BO149)/(CC$3-CC$4)*10)),1))</f>
        <v>0.2</v>
      </c>
      <c r="CD149" s="176" t="str">
        <f>IF('Indicator Data'!AA149="No data","x",ROUND(IF('Indicator Data'!AA149&gt;CD$3,0,IF('Indicator Data'!AA149&lt;CD$4,10,(CD$3-'Indicator Data'!AA149)/(CD$3-CD$4)*10)),1))</f>
        <v>x</v>
      </c>
      <c r="CE149" s="172">
        <f t="shared" si="199"/>
        <v>0.4</v>
      </c>
      <c r="CF149" s="176">
        <f>IF('Indicator Data'!V149="No data","x",ROUND(IF(LOG('Indicator Data'!V149)&gt;CF$3,10,IF(LOG('Indicator Data'!V149)&lt;CF$4,0,10-(CF$3-LOG('Indicator Data'!V149))/(CF$3-CF$4)*10)),1))</f>
        <v>7.5</v>
      </c>
      <c r="CG149" s="176">
        <f>IF('Indicator Data'!W149="No data","x",ROUND(IF('Indicator Data'!W149&gt;CG$3,10,IF('Indicator Data'!W149&lt;CG$4,0,10-(CG$3-'Indicator Data'!W149)/(CG$3-CG$4)*10)),1))</f>
        <v>1.1000000000000001</v>
      </c>
      <c r="CH149" s="176">
        <f>IF('Indicator Data'!X149="No data","x",ROUND(IF('Indicator Data'!X149&gt;CH$3,10,IF('Indicator Data'!X149&lt;CH$4,0,10-(CH$3-'Indicator Data'!X149)/(CH$3-CH$4)*10)),1))</f>
        <v>3.1</v>
      </c>
      <c r="CI149" s="176" t="str">
        <f>IF('Indicator Data'!Y149="No data","x",ROUND(IF('Indicator Data'!Y149&gt;CI$3,10,IF('Indicator Data'!Y149&lt;CI$4,0,10-(CI$3-'Indicator Data'!Y149)/(CI$3-CI$4)*10)),1))</f>
        <v>x</v>
      </c>
      <c r="CJ149" s="172">
        <f t="shared" si="216"/>
        <v>3.9</v>
      </c>
      <c r="CK149" s="174">
        <f t="shared" si="217"/>
        <v>2.7</v>
      </c>
      <c r="CL149" s="176" t="str">
        <f>IF('Indicator Data'!AD149="No data","x",ROUND(IF('Indicator Data'!AD149&gt;CL$3,10,IF('Indicator Data'!AD149&lt;CL$4,0,10-(CL$3-'Indicator Data'!AD149)/(CL$3-CL$4)*10)),1))</f>
        <v>x</v>
      </c>
      <c r="CM149" s="176">
        <f>IF('Indicator Data'!AE149="No data","x",ROUND(IF('Indicator Data'!AE149&gt;CM$3,10,IF('Indicator Data'!AE149&lt;CM$4,0,10-(CM$3-'Indicator Data'!AE149)/(CM$3-CM$4)*10)),1))</f>
        <v>0.6</v>
      </c>
      <c r="CN149" s="172">
        <f t="shared" si="218"/>
        <v>3.1</v>
      </c>
      <c r="CO149" s="176">
        <f>IF('Indicator Data'!Z149="No data","x",ROUND(IF('Indicator Data'!Z149&gt;CO$3,10,IF('Indicator Data'!Z149&lt;CO$4,0,10-(CO$3-'Indicator Data'!Z149)/(CO$3-CO$4)*10)),1))</f>
        <v>0.4</v>
      </c>
      <c r="CP149" s="172">
        <f t="shared" si="219"/>
        <v>0.4</v>
      </c>
      <c r="CQ149" s="246" t="str">
        <f>IF('Indicator Data'!AB149="No data","x",'Indicator Data'!AB149/HLOOKUP('Indicator Date'!$AB147,'Population Data'!$C$3:$M$194,ROW()-4,FALSE))</f>
        <v>x</v>
      </c>
      <c r="CR149" s="176" t="str">
        <f t="shared" si="200"/>
        <v>x</v>
      </c>
      <c r="CS149" s="176">
        <f>IF('Indicator Data'!AC149="No data","x",ROUND(IF('Indicator Data'!AC149&gt;CS$3,0,IF('Indicator Data'!AC149&lt;CS$4,10,(CS$3-'Indicator Data'!AC149)/(CS$3-CS$4)*10)),1))</f>
        <v>2</v>
      </c>
      <c r="CT149" s="172">
        <f t="shared" si="220"/>
        <v>2</v>
      </c>
      <c r="CU149" s="174">
        <f t="shared" si="221"/>
        <v>1.8</v>
      </c>
      <c r="CV149" s="175">
        <f t="shared" si="201"/>
        <v>2.7</v>
      </c>
      <c r="CW149" s="177">
        <f t="shared" si="202"/>
        <v>2.9</v>
      </c>
      <c r="CX149" s="175">
        <f>ROUND(IF('Indicator Data'!AF149=0,0,IF('Indicator Data'!AF149&gt;CX$3,10,IF('Indicator Data'!AF149&lt;CX$4,0,10-(CX$3-'Indicator Data'!AF149)/(CX$3-CX$4)*10))),1)</f>
        <v>0</v>
      </c>
      <c r="CY149" s="175">
        <f>(ROUND(IF('Indicator Data'!AG149=0,0,IF(LOG('Indicator Data'!AG149)&gt;CY$3,10,IF(LOG('Indicator Data'!AG149)&lt;CY$4,0,10-(CY$3-LOG('Indicator Data'!AG149))/(CY$3-CY$4)*10))),1))</f>
        <v>0</v>
      </c>
      <c r="CZ149" s="177">
        <f t="shared" si="222"/>
        <v>0</v>
      </c>
      <c r="DA149" s="11"/>
      <c r="DB149" s="22"/>
    </row>
    <row r="150" spans="1:106">
      <c r="A150" s="179" t="str">
        <f>'Indicator Data'!A150</f>
        <v>Saint Lucia</v>
      </c>
      <c r="B150" s="180" t="str">
        <f>'Indicator Data'!B150</f>
        <v>LCA</v>
      </c>
      <c r="C150" s="178">
        <f>ROUND(IF('Indicator Data'!C150=0,0.1,IF(LOG('Indicator Data'!C150)&gt;C$3,10,IF(LOG('Indicator Data'!C150)&lt;C$4,0,10-(C$3-LOG('Indicator Data'!C150))/(C$3-C$4)*10))),1)</f>
        <v>2.2999999999999998</v>
      </c>
      <c r="D150" s="171">
        <f>ROUND(IF('Indicator Data'!D150=0,0.1,IF(LOG('Indicator Data'!D150)&gt;D$3,10,IF(LOG('Indicator Data'!D150)&lt;D$4,0,10-(D$3-LOG('Indicator Data'!D150))/(D$3-D$4)*10))),1)</f>
        <v>0.1</v>
      </c>
      <c r="E150" s="172">
        <f t="shared" si="170"/>
        <v>1.3</v>
      </c>
      <c r="F150" s="172">
        <f>(ROUND(IF('Indicator Data'!E150=0,0,IF(LOG('Indicator Data'!E150)&gt;F$3,10,IF(LOG('Indicator Data'!E150)&lt;F$4,0,10-(F$3-LOG('Indicator Data'!E150))/(F$3-F$4)*10))),1))</f>
        <v>0</v>
      </c>
      <c r="G150" s="172">
        <f>ROUND(IF('Indicator Data'!F150=0,0,IF(LOG('Indicator Data'!F150)&gt;G$3,10,IF(LOG('Indicator Data'!F150)&lt;G$4,0,10-(G$3-LOG('Indicator Data'!F150))/(G$3-G$4)*10))),1)</f>
        <v>0</v>
      </c>
      <c r="H150" s="171">
        <f>ROUND(IF('Indicator Data'!G150=0,0,IF(LOG('Indicator Data'!G150)&gt;H$3,10,IF(LOG('Indicator Data'!G150)&lt;H$4,0,10-(H$3-LOG('Indicator Data'!G150))/(H$3-H$4)*10))),1)</f>
        <v>5.8</v>
      </c>
      <c r="I150" s="171">
        <f>ROUND(IF('Indicator Data'!H150=0,0,IF(LOG('Indicator Data'!H150)&gt;I$3,10,IF(LOG('Indicator Data'!H150)&lt;I$4,0,10-(I$3-LOG('Indicator Data'!H150))/(I$3-I$4)*10))),1)</f>
        <v>7</v>
      </c>
      <c r="J150" s="171">
        <f t="shared" si="171"/>
        <v>6.4</v>
      </c>
      <c r="K150" s="171">
        <f>ROUND(IF('Indicator Data'!I150=0,0,IF(LOG('Indicator Data'!I150)&gt;K$3,10,IF(LOG('Indicator Data'!I150)&lt;K$4,0,10-(K$3-LOG('Indicator Data'!I150))/(K$3-K$4)*10))),1)</f>
        <v>1.1000000000000001</v>
      </c>
      <c r="L150" s="172">
        <f>ROUND(IF('Indicator Data'!J150=0,0,IF(LOG('Indicator Data'!J150)&gt;L$3,10,IF(LOG('Indicator Data'!J150)&lt;L$4,0,10-(L$3-LOG('Indicator Data'!J150))/(L$3-L$4)*10))),1)</f>
        <v>0</v>
      </c>
      <c r="M150" s="173">
        <f>'Indicator Data'!C150/HLOOKUP('Indicator Data'!$C$3,'Population Data'!$C$3:$M$194,ROW()-4,FALSE)</f>
        <v>1.8345507777392253E-3</v>
      </c>
      <c r="N150" s="173">
        <f>'Indicator Data'!D150/HLOOKUP('Indicator Data'!$D$3,'Population Data'!$C$3:$M$194,ROW()-4,FALSE)</f>
        <v>0</v>
      </c>
      <c r="O150" s="245">
        <f>'Indicator Data'!E150/HLOOKUP('Indicator Data'!$E$3,'Population Data'!$C$3:$M$194,ROW()-4,FALSE)</f>
        <v>0</v>
      </c>
      <c r="P150" s="173">
        <f>'Indicator Data'!F150/HLOOKUP('Indicator Data'!$F$3,'Population Data'!$C$3:$M$194,ROW()-4,FALSE)</f>
        <v>0</v>
      </c>
      <c r="Q150" s="173">
        <f>'Indicator Data'!G150/HLOOKUP('Indicator Data'!$G$3,'Population Data'!$C$3:$M$194,ROW()-4,FALSE)</f>
        <v>9.9049487448494233E-2</v>
      </c>
      <c r="R150" s="173">
        <f>'Indicator Data'!H150/HLOOKUP('Indicator Data'!$H$3,'Population Data'!$C$3:$M$194,ROW()-4,FALSE)</f>
        <v>1.400699870241766E-2</v>
      </c>
      <c r="S150" s="173">
        <f>'Indicator Data'!I150/HLOOKUP('Indicator Data'!$I$3,'Population Data'!$C$3:$M$194,ROW()-4,FALSE)</f>
        <v>3.327866952993751E-4</v>
      </c>
      <c r="T150" s="173">
        <f>'Indicator Data'!J150/HLOOKUP('Indicator Date'!$J148,'Population Data'!$C$3:$M$194,ROW()-4,FALSE)</f>
        <v>0</v>
      </c>
      <c r="U150" s="171">
        <f t="shared" si="172"/>
        <v>9.1999999999999993</v>
      </c>
      <c r="V150" s="171">
        <f t="shared" si="173"/>
        <v>0</v>
      </c>
      <c r="W150" s="172">
        <f t="shared" si="174"/>
        <v>6.5</v>
      </c>
      <c r="X150" s="172">
        <f t="shared" si="203"/>
        <v>0</v>
      </c>
      <c r="Y150" s="172">
        <f t="shared" si="204"/>
        <v>0</v>
      </c>
      <c r="Z150" s="171">
        <f t="shared" si="175"/>
        <v>10</v>
      </c>
      <c r="AA150" s="171">
        <f t="shared" si="175"/>
        <v>7</v>
      </c>
      <c r="AB150" s="171">
        <f t="shared" si="176"/>
        <v>9</v>
      </c>
      <c r="AC150" s="172">
        <f t="shared" si="205"/>
        <v>3.9</v>
      </c>
      <c r="AD150" s="172">
        <f t="shared" si="206"/>
        <v>0</v>
      </c>
      <c r="AE150" s="171">
        <f>ROUND(IF('Indicator Data'!K150=0,0,IF('Indicator Data'!K150&gt;AE$3,10,IF('Indicator Data'!K150&lt;AE$4,0,10-(AE$3-'Indicator Data'!K150)/(AE$3-AE$4)*10))),1)</f>
        <v>1</v>
      </c>
      <c r="AF150" s="174">
        <f t="shared" si="177"/>
        <v>5.8</v>
      </c>
      <c r="AG150" s="174">
        <f t="shared" si="178"/>
        <v>0.1</v>
      </c>
      <c r="AH150" s="172">
        <f t="shared" si="179"/>
        <v>7.9</v>
      </c>
      <c r="AI150" s="172">
        <f t="shared" si="180"/>
        <v>7</v>
      </c>
      <c r="AJ150" s="174">
        <f t="shared" si="181"/>
        <v>7.5</v>
      </c>
      <c r="AK150" s="172">
        <f t="shared" si="182"/>
        <v>0</v>
      </c>
      <c r="AL150" s="175">
        <f t="shared" si="183"/>
        <v>4.4000000000000004</v>
      </c>
      <c r="AM150" s="175">
        <f t="shared" si="184"/>
        <v>0</v>
      </c>
      <c r="AN150" s="175">
        <f t="shared" si="185"/>
        <v>0</v>
      </c>
      <c r="AO150" s="175">
        <f t="shared" si="186"/>
        <v>8</v>
      </c>
      <c r="AP150" s="175">
        <f t="shared" si="187"/>
        <v>2.6</v>
      </c>
      <c r="AQ150" s="174">
        <f t="shared" si="188"/>
        <v>0.5</v>
      </c>
      <c r="AR150" s="174" t="str">
        <f>IF('Indicator Data'!L150="No data","x",IF('Indicator Data'!BW150&lt;1000,"x",ROUND((IF('Indicator Data'!L150&gt;AR$3,10,IF('Indicator Data'!L150&lt;AR$4,0,10-(AR$3-'Indicator Data'!L150)/(AR$3-AR$4)*10))),1)))</f>
        <v>x</v>
      </c>
      <c r="AS150" s="175">
        <f t="shared" si="189"/>
        <v>0.5</v>
      </c>
      <c r="AT150" s="176" t="str">
        <f>IF('Indicator Data'!M150="No data","x",ROUND(IF('Indicator Data'!M150=0,0,IF(LOG('Indicator Data'!M150)&gt;AT$3,10,IF(LOG('Indicator Data'!M150)&lt;AT$4,0,10-(AT$3-LOG('Indicator Data'!M150))/(AT$3-AT$4)*10))),1))</f>
        <v>x</v>
      </c>
      <c r="AU150" s="246" t="str">
        <f>IF(AT150="x","x",'Indicator Data'!M150/HLOOKUP('Indicator Data'!$M$3,'Population Data'!$C$3:$M$194,ROW()-4,FALSE))</f>
        <v>x</v>
      </c>
      <c r="AV150" s="176" t="str">
        <f t="shared" si="190"/>
        <v>x</v>
      </c>
      <c r="AW150" s="172" t="str">
        <f t="shared" si="207"/>
        <v>x</v>
      </c>
      <c r="AX150" s="176" t="str">
        <f>IF('Indicator Data'!N150="No data","x",ROUND(IF('Indicator Data'!N150=0,0,IF(LOG('Indicator Data'!N150)&gt;AX$3,10,IF(LOG('Indicator Data'!N150)&lt;AX$4,0,10-(AX$3-LOG('Indicator Data'!N150))/(AX$3-AX$4)*10))),1))</f>
        <v>x</v>
      </c>
      <c r="AY150" s="246" t="str">
        <f>IF(AX150="x","x",'Indicator Data'!N150/HLOOKUP('Indicator Data'!$N$3,'Population Data'!$C$3:$M$194,ROW()-4,FALSE))</f>
        <v>x</v>
      </c>
      <c r="AZ150" s="176" t="str">
        <f t="shared" si="191"/>
        <v>x</v>
      </c>
      <c r="BA150" s="172" t="str">
        <f t="shared" si="208"/>
        <v>x</v>
      </c>
      <c r="BB150" s="176" t="str">
        <f>IF('Indicator Data'!O150="No data","x",ROUND(IF('Indicator Data'!O150=0,0,IF(LOG('Indicator Data'!O150)&gt;BB$3,10,IF(LOG('Indicator Data'!O150)&lt;BB$4,0,10-(BB$3-LOG('Indicator Data'!O150))/(BB$3-BB$4)*10))),1))</f>
        <v>x</v>
      </c>
      <c r="BC150" s="246" t="str">
        <f>IF(BB150="x","x",'Indicator Data'!O150/HLOOKUP('Indicator Data'!$O$3,'Population Data'!$C$3:$M$194,ROW()-4,FALSE))</f>
        <v>x</v>
      </c>
      <c r="BD150" s="176" t="str">
        <f t="shared" si="192"/>
        <v>x</v>
      </c>
      <c r="BE150" s="172" t="str">
        <f t="shared" si="209"/>
        <v>x</v>
      </c>
      <c r="BF150" s="176" t="str">
        <f>IF('Indicator Data'!P150="No data","x",ROUND(IF('Indicator Data'!P150=0,0,IF(LOG('Indicator Data'!P150)&gt;BF$3,10,IF(LOG('Indicator Data'!P150)&lt;BF$4,0,10-(BF$3-LOG('Indicator Data'!P150))/(BF$3-BF$4)*10))),1))</f>
        <v>x</v>
      </c>
      <c r="BG150" s="246" t="str">
        <f>IF(BF150="x","x",'Indicator Data'!P150/HLOOKUP('Indicator Data'!$P$3,'Population Data'!$C$3:$M$194,ROW()-4,FALSE))</f>
        <v>x</v>
      </c>
      <c r="BH150" s="176" t="str">
        <f t="shared" si="210"/>
        <v>x</v>
      </c>
      <c r="BI150" s="172" t="str">
        <f t="shared" si="211"/>
        <v>x</v>
      </c>
      <c r="BJ150" s="174" t="str">
        <f t="shared" si="212"/>
        <v>x</v>
      </c>
      <c r="BK150" s="176">
        <f>ROUND(IF('Indicator Data'!Q150=0,0,IF(LOG('Indicator Data'!Q150)&gt;BK$3,10,IF(LOG('Indicator Data'!Q150)&lt;BK$4,0,10-(BK$3-LOG('Indicator Data'!Q150))/(BK$3-BK$4)*10))),1)</f>
        <v>0</v>
      </c>
      <c r="BL150" s="224">
        <f>IF(BK150="x","x",'Indicator Data'!Q150/HLOOKUP('Indicator Data'!$Q$3,'Population Data'!$C$3:$M$194,ROW()-4,FALSE))</f>
        <v>0</v>
      </c>
      <c r="BM150" s="176">
        <f t="shared" si="193"/>
        <v>0</v>
      </c>
      <c r="BN150" s="172">
        <f t="shared" si="194"/>
        <v>0</v>
      </c>
      <c r="BO150" s="176">
        <f>ROUND(IF('Indicator Data'!S150=0,0,IF(LOG('Indicator Data'!S150)&gt;BO$3,10,IF(LOG('Indicator Data'!S150)&lt;BO$4,0,10-(BO$3-LOG('Indicator Data'!S150))/(BO$3-BO$4)*10))),1)</f>
        <v>6</v>
      </c>
      <c r="BP150" s="246">
        <f>IF(BO150="x","x",'Indicator Data'!S150/HLOOKUP('Indicator Data'!$S$3,'Population Data'!$C$3:$M$194,ROW()-4,FALSE))</f>
        <v>0.90393111708746987</v>
      </c>
      <c r="BQ150" s="176">
        <f t="shared" si="195"/>
        <v>10</v>
      </c>
      <c r="BR150" s="172">
        <f t="shared" si="213"/>
        <v>8.6999999999999993</v>
      </c>
      <c r="BS150" s="176">
        <f>ROUND(IF('Indicator Data'!T150=0,0,IF(LOG('Indicator Data'!T150)&gt;BS$3,10,IF(LOG('Indicator Data'!T150)&lt;BS$4,0,10-(BS$3-LOG('Indicator Data'!T150))/(BS$3-BS$4)*10))),1)</f>
        <v>6</v>
      </c>
      <c r="BT150" s="173">
        <f>IF('Indicator Data'!T150/HLOOKUP('Indicator Data'!$T$3,'Population Data'!$C$3:$M$194,ROW()-4,FALSE)&gt;1,1,'Indicator Data'!T150/HLOOKUP('Indicator Data'!$T$3,'Population Data'!$C$3:$M$194,ROW()-4,FALSE))</f>
        <v>0.9390660863914162</v>
      </c>
      <c r="BU150" s="176">
        <f t="shared" si="196"/>
        <v>9.4</v>
      </c>
      <c r="BV150" s="172">
        <f t="shared" si="214"/>
        <v>8.1999999999999993</v>
      </c>
      <c r="BW150" s="176">
        <f>ROUND(IF('Indicator Data'!U150=0,0,IF(LOG('Indicator Data'!U150)&gt;BW$3,10,IF(LOG('Indicator Data'!U150)&lt;BW$4,0,10-(BW$3-LOG('Indicator Data'!U150))/(BW$3-BW$4)*10))),1)</f>
        <v>6</v>
      </c>
      <c r="BX150" s="246">
        <f>IF(BW150="x","x",'Indicator Data'!U150/HLOOKUP('Indicator Data'!$U$3,'Population Data'!$C$3:$M$194,ROW()-4,FALSE))</f>
        <v>0.89216628411824894</v>
      </c>
      <c r="BY150" s="176">
        <f t="shared" si="197"/>
        <v>8.9</v>
      </c>
      <c r="BZ150" s="172">
        <f t="shared" si="215"/>
        <v>7.7</v>
      </c>
      <c r="CA150" s="174">
        <f t="shared" si="198"/>
        <v>7.1</v>
      </c>
      <c r="CB150" s="176">
        <f>IF('Indicator Data'!BN150="No data","x",ROUND(IF('Indicator Data'!BN150&gt;CB$3,0,IF('Indicator Data'!BN150&lt;CB$4,10,(CB$3-'Indicator Data'!BN150)/(CB$3-CB$4)*10)),1))</f>
        <v>1.8</v>
      </c>
      <c r="CC150" s="176">
        <f>IF('Indicator Data'!BO150="No data","x",ROUND(IF('Indicator Data'!BO150&gt;CC$3,0,IF('Indicator Data'!BO150&lt;CC$4,10,(CC$3-'Indicator Data'!BO150)/(CC$3-CC$4)*10)),1))</f>
        <v>0.5</v>
      </c>
      <c r="CD150" s="176" t="str">
        <f>IF('Indicator Data'!AA150="No data","x",ROUND(IF('Indicator Data'!AA150&gt;CD$3,0,IF('Indicator Data'!AA150&lt;CD$4,10,(CD$3-'Indicator Data'!AA150)/(CD$3-CD$4)*10)),1))</f>
        <v>x</v>
      </c>
      <c r="CE150" s="172">
        <f t="shared" si="199"/>
        <v>1.2</v>
      </c>
      <c r="CF150" s="176">
        <f>IF('Indicator Data'!V150="No data","x",ROUND(IF(LOG('Indicator Data'!V150)&gt;CF$3,10,IF(LOG('Indicator Data'!V150)&lt;CF$4,0,10-(CF$3-LOG('Indicator Data'!V150))/(CF$3-CF$4)*10)),1))</f>
        <v>8.1999999999999993</v>
      </c>
      <c r="CG150" s="176">
        <f>IF('Indicator Data'!W150="No data","x",ROUND(IF('Indicator Data'!W150&gt;CG$3,10,IF('Indicator Data'!W150&lt;CG$4,0,10-(CG$3-'Indicator Data'!W150)/(CG$3-CG$4)*10)),1))</f>
        <v>1.7</v>
      </c>
      <c r="CH150" s="176">
        <f>IF('Indicator Data'!X150="No data","x",ROUND(IF('Indicator Data'!X150&gt;CH$3,10,IF('Indicator Data'!X150&lt;CH$4,0,10-(CH$3-'Indicator Data'!X150)/(CH$3-CH$4)*10)),1))</f>
        <v>1.9</v>
      </c>
      <c r="CI150" s="176">
        <f>IF('Indicator Data'!Y150="No data","x",ROUND(IF('Indicator Data'!Y150&gt;CI$3,10,IF('Indicator Data'!Y150&lt;CI$4,0,10-(CI$3-'Indicator Data'!Y150)/(CI$3-CI$4)*10)),1))</f>
        <v>2.2000000000000002</v>
      </c>
      <c r="CJ150" s="172">
        <f t="shared" si="216"/>
        <v>3.5</v>
      </c>
      <c r="CK150" s="174">
        <f t="shared" si="217"/>
        <v>2.7</v>
      </c>
      <c r="CL150" s="176">
        <f>IF('Indicator Data'!AD150="No data","x",ROUND(IF('Indicator Data'!AD150&gt;CL$3,10,IF('Indicator Data'!AD150&lt;CL$4,0,10-(CL$3-'Indicator Data'!AD150)/(CL$3-CL$4)*10)),1))</f>
        <v>0</v>
      </c>
      <c r="CM150" s="176">
        <f>IF('Indicator Data'!AE150="No data","x",ROUND(IF('Indicator Data'!AE150&gt;CM$3,10,IF('Indicator Data'!AE150&lt;CM$4,0,10-(CM$3-'Indicator Data'!AE150)/(CM$3-CM$4)*10)),1))</f>
        <v>0.4</v>
      </c>
      <c r="CN150" s="172">
        <f t="shared" si="218"/>
        <v>2.4</v>
      </c>
      <c r="CO150" s="176">
        <f>IF('Indicator Data'!Z150="No data","x",ROUND(IF('Indicator Data'!Z150&gt;CO$3,10,IF('Indicator Data'!Z150&lt;CO$4,0,10-(CO$3-'Indicator Data'!Z150)/(CO$3-CO$4)*10)),1))</f>
        <v>2.1</v>
      </c>
      <c r="CP150" s="172">
        <f t="shared" si="219"/>
        <v>1.5</v>
      </c>
      <c r="CQ150" s="246">
        <f>IF('Indicator Data'!AB150="No data","x",'Indicator Data'!AB150/HLOOKUP('Indicator Date'!$AB148,'Population Data'!$C$3:$M$194,ROW()-4,FALSE))</f>
        <v>5.0593631948192121E-5</v>
      </c>
      <c r="CR150" s="176">
        <f t="shared" si="200"/>
        <v>9.5</v>
      </c>
      <c r="CS150" s="176">
        <f>IF('Indicator Data'!AC150="No data","x",ROUND(IF('Indicator Data'!AC150&gt;CS$3,0,IF('Indicator Data'!AC150&lt;CS$4,10,(CS$3-'Indicator Data'!AC150)/(CS$3-CS$4)*10)),1))</f>
        <v>2</v>
      </c>
      <c r="CT150" s="172">
        <f t="shared" si="220"/>
        <v>5.8</v>
      </c>
      <c r="CU150" s="174">
        <f t="shared" si="221"/>
        <v>3.2</v>
      </c>
      <c r="CV150" s="175">
        <f t="shared" si="201"/>
        <v>4.7</v>
      </c>
      <c r="CW150" s="177">
        <f t="shared" si="202"/>
        <v>3.5</v>
      </c>
      <c r="CX150" s="175">
        <f>ROUND(IF('Indicator Data'!AF150=0,0,IF('Indicator Data'!AF150&gt;CX$3,10,IF('Indicator Data'!AF150&lt;CX$4,0,10-(CX$3-'Indicator Data'!AF150)/(CX$3-CX$4)*10))),1)</f>
        <v>0</v>
      </c>
      <c r="CY150" s="175">
        <f>(ROUND(IF('Indicator Data'!AG150=0,0,IF(LOG('Indicator Data'!AG150)&gt;CY$3,10,IF(LOG('Indicator Data'!AG150)&lt;CY$4,0,10-(CY$3-LOG('Indicator Data'!AG150))/(CY$3-CY$4)*10))),1))</f>
        <v>0</v>
      </c>
      <c r="CZ150" s="177">
        <f t="shared" si="222"/>
        <v>0</v>
      </c>
      <c r="DA150" s="11"/>
      <c r="DB150" s="22"/>
    </row>
    <row r="151" spans="1:106">
      <c r="A151" s="179" t="str">
        <f>'Indicator Data'!A151</f>
        <v>Saint Vincent and the Grenadines</v>
      </c>
      <c r="B151" s="180" t="str">
        <f>'Indicator Data'!B151</f>
        <v>VCT</v>
      </c>
      <c r="C151" s="178">
        <f>ROUND(IF('Indicator Data'!C151=0,0.1,IF(LOG('Indicator Data'!C151)&gt;C$3,10,IF(LOG('Indicator Data'!C151)&lt;C$4,0,10-(C$3-LOG('Indicator Data'!C151))/(C$3-C$4)*10))),1)</f>
        <v>1.6</v>
      </c>
      <c r="D151" s="171">
        <f>ROUND(IF('Indicator Data'!D151=0,0.1,IF(LOG('Indicator Data'!D151)&gt;D$3,10,IF(LOG('Indicator Data'!D151)&lt;D$4,0,10-(D$3-LOG('Indicator Data'!D151))/(D$3-D$4)*10))),1)</f>
        <v>0.1</v>
      </c>
      <c r="E151" s="172">
        <f t="shared" si="170"/>
        <v>0.9</v>
      </c>
      <c r="F151" s="172">
        <f>(ROUND(IF('Indicator Data'!E151=0,0,IF(LOG('Indicator Data'!E151)&gt;F$3,10,IF(LOG('Indicator Data'!E151)&lt;F$4,0,10-(F$3-LOG('Indicator Data'!E151))/(F$3-F$4)*10))),1))</f>
        <v>0</v>
      </c>
      <c r="G151" s="172">
        <f>ROUND(IF('Indicator Data'!F151=0,0,IF(LOG('Indicator Data'!F151)&gt;G$3,10,IF(LOG('Indicator Data'!F151)&lt;G$4,0,10-(G$3-LOG('Indicator Data'!F151))/(G$3-G$4)*10))),1)</f>
        <v>0</v>
      </c>
      <c r="H151" s="171">
        <f>ROUND(IF('Indicator Data'!G151=0,0,IF(LOG('Indicator Data'!G151)&gt;H$3,10,IF(LOG('Indicator Data'!G151)&lt;H$4,0,10-(H$3-LOG('Indicator Data'!G151))/(H$3-H$4)*10))),1)</f>
        <v>5.2</v>
      </c>
      <c r="I151" s="171">
        <f>ROUND(IF('Indicator Data'!H151=0,0,IF(LOG('Indicator Data'!H151)&gt;I$3,10,IF(LOG('Indicator Data'!H151)&lt;I$4,0,10-(I$3-LOG('Indicator Data'!H151))/(I$3-I$4)*10))),1)</f>
        <v>6.6</v>
      </c>
      <c r="J151" s="171">
        <f t="shared" si="171"/>
        <v>5.9</v>
      </c>
      <c r="K151" s="171">
        <f>ROUND(IF('Indicator Data'!I151=0,0,IF(LOG('Indicator Data'!I151)&gt;K$3,10,IF(LOG('Indicator Data'!I151)&lt;K$4,0,10-(K$3-LOG('Indicator Data'!I151))/(K$3-K$4)*10))),1)</f>
        <v>0.1</v>
      </c>
      <c r="L151" s="172">
        <f>ROUND(IF('Indicator Data'!J151=0,0,IF(LOG('Indicator Data'!J151)&gt;L$3,10,IF(LOG('Indicator Data'!J151)&lt;L$4,0,10-(L$3-LOG('Indicator Data'!J151))/(L$3-L$4)*10))),1)</f>
        <v>0</v>
      </c>
      <c r="M151" s="173">
        <f>'Indicator Data'!C151/HLOOKUP('Indicator Data'!$C$3,'Population Data'!$C$3:$M$194,ROW()-4,FALSE)</f>
        <v>1.9402397316689603E-3</v>
      </c>
      <c r="N151" s="173">
        <f>'Indicator Data'!D151/HLOOKUP('Indicator Data'!$D$3,'Population Data'!$C$3:$M$194,ROW()-4,FALSE)</f>
        <v>0</v>
      </c>
      <c r="O151" s="245">
        <f>'Indicator Data'!E151/HLOOKUP('Indicator Data'!$E$3,'Population Data'!$C$3:$M$194,ROW()-4,FALSE)</f>
        <v>0</v>
      </c>
      <c r="P151" s="173">
        <f>'Indicator Data'!F151/HLOOKUP('Indicator Data'!$F$3,'Population Data'!$C$3:$M$194,ROW()-4,FALSE)</f>
        <v>0</v>
      </c>
      <c r="Q151" s="173">
        <f>'Indicator Data'!G151/HLOOKUP('Indicator Data'!$G$3,'Population Data'!$C$3:$M$194,ROW()-4,FALSE)</f>
        <v>9.8674791793254432E-2</v>
      </c>
      <c r="R151" s="173">
        <f>'Indicator Data'!H151/HLOOKUP('Indicator Data'!$H$3,'Population Data'!$C$3:$M$194,ROW()-4,FALSE)</f>
        <v>1.4039089032571034E-2</v>
      </c>
      <c r="S151" s="173">
        <f>'Indicator Data'!I151/HLOOKUP('Indicator Data'!$I$3,'Population Data'!$C$3:$M$194,ROW()-4,FALSE)</f>
        <v>2.0932457257412618E-4</v>
      </c>
      <c r="T151" s="173">
        <f>'Indicator Data'!J151/HLOOKUP('Indicator Date'!$J149,'Population Data'!$C$3:$M$194,ROW()-4,FALSE)</f>
        <v>0</v>
      </c>
      <c r="U151" s="171">
        <f t="shared" si="172"/>
        <v>9.6999999999999993</v>
      </c>
      <c r="V151" s="171">
        <f t="shared" si="173"/>
        <v>0</v>
      </c>
      <c r="W151" s="172">
        <f t="shared" si="174"/>
        <v>7.2</v>
      </c>
      <c r="X151" s="172">
        <f t="shared" si="203"/>
        <v>0</v>
      </c>
      <c r="Y151" s="172">
        <f t="shared" si="204"/>
        <v>0</v>
      </c>
      <c r="Z151" s="171">
        <f t="shared" si="175"/>
        <v>10</v>
      </c>
      <c r="AA151" s="171">
        <f t="shared" si="175"/>
        <v>7</v>
      </c>
      <c r="AB151" s="171">
        <f t="shared" si="176"/>
        <v>9</v>
      </c>
      <c r="AC151" s="172">
        <f t="shared" si="205"/>
        <v>3.3</v>
      </c>
      <c r="AD151" s="172">
        <f t="shared" si="206"/>
        <v>0</v>
      </c>
      <c r="AE151" s="171">
        <f>ROUND(IF('Indicator Data'!K151=0,0,IF('Indicator Data'!K151&gt;AE$3,10,IF('Indicator Data'!K151&lt;AE$4,0,10-(AE$3-'Indicator Data'!K151)/(AE$3-AE$4)*10))),1)</f>
        <v>1</v>
      </c>
      <c r="AF151" s="174">
        <f t="shared" si="177"/>
        <v>5.7</v>
      </c>
      <c r="AG151" s="174">
        <f t="shared" si="178"/>
        <v>0.1</v>
      </c>
      <c r="AH151" s="172">
        <f t="shared" si="179"/>
        <v>7.6</v>
      </c>
      <c r="AI151" s="172">
        <f t="shared" si="180"/>
        <v>6.8</v>
      </c>
      <c r="AJ151" s="174">
        <f t="shared" si="181"/>
        <v>7.2</v>
      </c>
      <c r="AK151" s="172">
        <f t="shared" si="182"/>
        <v>0</v>
      </c>
      <c r="AL151" s="175">
        <f t="shared" si="183"/>
        <v>4.8</v>
      </c>
      <c r="AM151" s="175">
        <f t="shared" si="184"/>
        <v>0</v>
      </c>
      <c r="AN151" s="175">
        <f t="shared" si="185"/>
        <v>0</v>
      </c>
      <c r="AO151" s="175">
        <f t="shared" si="186"/>
        <v>7.8</v>
      </c>
      <c r="AP151" s="175">
        <f t="shared" si="187"/>
        <v>1.8</v>
      </c>
      <c r="AQ151" s="174">
        <f t="shared" si="188"/>
        <v>0.5</v>
      </c>
      <c r="AR151" s="174" t="str">
        <f>IF('Indicator Data'!L151="No data","x",IF('Indicator Data'!BW151&lt;1000,"x",ROUND((IF('Indicator Data'!L151&gt;AR$3,10,IF('Indicator Data'!L151&lt;AR$4,0,10-(AR$3-'Indicator Data'!L151)/(AR$3-AR$4)*10))),1)))</f>
        <v>x</v>
      </c>
      <c r="AS151" s="175">
        <f t="shared" si="189"/>
        <v>0.5</v>
      </c>
      <c r="AT151" s="176" t="str">
        <f>IF('Indicator Data'!M151="No data","x",ROUND(IF('Indicator Data'!M151=0,0,IF(LOG('Indicator Data'!M151)&gt;AT$3,10,IF(LOG('Indicator Data'!M151)&lt;AT$4,0,10-(AT$3-LOG('Indicator Data'!M151))/(AT$3-AT$4)*10))),1))</f>
        <v>x</v>
      </c>
      <c r="AU151" s="246" t="str">
        <f>IF(AT151="x","x",'Indicator Data'!M151/HLOOKUP('Indicator Data'!$M$3,'Population Data'!$C$3:$M$194,ROW()-4,FALSE))</f>
        <v>x</v>
      </c>
      <c r="AV151" s="176" t="str">
        <f t="shared" si="190"/>
        <v>x</v>
      </c>
      <c r="AW151" s="172" t="str">
        <f t="shared" si="207"/>
        <v>x</v>
      </c>
      <c r="AX151" s="176" t="str">
        <f>IF('Indicator Data'!N151="No data","x",ROUND(IF('Indicator Data'!N151=0,0,IF(LOG('Indicator Data'!N151)&gt;AX$3,10,IF(LOG('Indicator Data'!N151)&lt;AX$4,0,10-(AX$3-LOG('Indicator Data'!N151))/(AX$3-AX$4)*10))),1))</f>
        <v>x</v>
      </c>
      <c r="AY151" s="246" t="str">
        <f>IF(AX151="x","x",'Indicator Data'!N151/HLOOKUP('Indicator Data'!$N$3,'Population Data'!$C$3:$M$194,ROW()-4,FALSE))</f>
        <v>x</v>
      </c>
      <c r="AZ151" s="176" t="str">
        <f t="shared" si="191"/>
        <v>x</v>
      </c>
      <c r="BA151" s="172" t="str">
        <f t="shared" si="208"/>
        <v>x</v>
      </c>
      <c r="BB151" s="176" t="str">
        <f>IF('Indicator Data'!O151="No data","x",ROUND(IF('Indicator Data'!O151=0,0,IF(LOG('Indicator Data'!O151)&gt;BB$3,10,IF(LOG('Indicator Data'!O151)&lt;BB$4,0,10-(BB$3-LOG('Indicator Data'!O151))/(BB$3-BB$4)*10))),1))</f>
        <v>x</v>
      </c>
      <c r="BC151" s="246" t="str">
        <f>IF(BB151="x","x",'Indicator Data'!O151/HLOOKUP('Indicator Data'!$O$3,'Population Data'!$C$3:$M$194,ROW()-4,FALSE))</f>
        <v>x</v>
      </c>
      <c r="BD151" s="176" t="str">
        <f t="shared" si="192"/>
        <v>x</v>
      </c>
      <c r="BE151" s="172" t="str">
        <f t="shared" si="209"/>
        <v>x</v>
      </c>
      <c r="BF151" s="176" t="str">
        <f>IF('Indicator Data'!P151="No data","x",ROUND(IF('Indicator Data'!P151=0,0,IF(LOG('Indicator Data'!P151)&gt;BF$3,10,IF(LOG('Indicator Data'!P151)&lt;BF$4,0,10-(BF$3-LOG('Indicator Data'!P151))/(BF$3-BF$4)*10))),1))</f>
        <v>x</v>
      </c>
      <c r="BG151" s="246" t="str">
        <f>IF(BF151="x","x",'Indicator Data'!P151/HLOOKUP('Indicator Data'!$P$3,'Population Data'!$C$3:$M$194,ROW()-4,FALSE))</f>
        <v>x</v>
      </c>
      <c r="BH151" s="176" t="str">
        <f t="shared" si="210"/>
        <v>x</v>
      </c>
      <c r="BI151" s="172" t="str">
        <f t="shared" si="211"/>
        <v>x</v>
      </c>
      <c r="BJ151" s="174" t="str">
        <f t="shared" si="212"/>
        <v>x</v>
      </c>
      <c r="BK151" s="176">
        <f>ROUND(IF('Indicator Data'!Q151=0,0,IF(LOG('Indicator Data'!Q151)&gt;BK$3,10,IF(LOG('Indicator Data'!Q151)&lt;BK$4,0,10-(BK$3-LOG('Indicator Data'!Q151))/(BK$3-BK$4)*10))),1)</f>
        <v>0</v>
      </c>
      <c r="BL151" s="224">
        <f>IF(BK151="x","x",'Indicator Data'!Q151/HLOOKUP('Indicator Data'!$Q$3,'Population Data'!$C$3:$M$194,ROW()-4,FALSE))</f>
        <v>0</v>
      </c>
      <c r="BM151" s="176">
        <f t="shared" si="193"/>
        <v>0</v>
      </c>
      <c r="BN151" s="172">
        <f t="shared" si="194"/>
        <v>0</v>
      </c>
      <c r="BO151" s="176">
        <f>ROUND(IF('Indicator Data'!S151=0,0,IF(LOG('Indicator Data'!S151)&gt;BO$3,10,IF(LOG('Indicator Data'!S151)&lt;BO$4,0,10-(BO$3-LOG('Indicator Data'!S151))/(BO$3-BO$4)*10))),1)</f>
        <v>5.3</v>
      </c>
      <c r="BP151" s="246">
        <f>IF(BO151="x","x",'Indicator Data'!S151/HLOOKUP('Indicator Data'!$S$3,'Population Data'!$C$3:$M$194,ROW()-4,FALSE))</f>
        <v>0.45833359705785903</v>
      </c>
      <c r="BQ151" s="176">
        <f t="shared" si="195"/>
        <v>5.0999999999999996</v>
      </c>
      <c r="BR151" s="172">
        <f t="shared" si="213"/>
        <v>5.2</v>
      </c>
      <c r="BS151" s="176">
        <f>ROUND(IF('Indicator Data'!T151=0,0,IF(LOG('Indicator Data'!T151)&gt;BS$3,10,IF(LOG('Indicator Data'!T151)&lt;BS$4,0,10-(BS$3-LOG('Indicator Data'!T151))/(BS$3-BS$4)*10))),1)</f>
        <v>5.7</v>
      </c>
      <c r="BT151" s="173">
        <f>IF('Indicator Data'!T151/HLOOKUP('Indicator Data'!$T$3,'Population Data'!$C$3:$M$194,ROW()-4,FALSE)&gt;1,1,'Indicator Data'!T151/HLOOKUP('Indicator Data'!$T$3,'Population Data'!$C$3:$M$194,ROW()-4,FALSE))</f>
        <v>0.91841440677353081</v>
      </c>
      <c r="BU151" s="176">
        <f t="shared" si="196"/>
        <v>9.1999999999999993</v>
      </c>
      <c r="BV151" s="172">
        <f t="shared" si="214"/>
        <v>7.9</v>
      </c>
      <c r="BW151" s="176">
        <f>ROUND(IF('Indicator Data'!U151=0,0,IF(LOG('Indicator Data'!U151)&gt;BW$3,10,IF(LOG('Indicator Data'!U151)&lt;BW$4,0,10-(BW$3-LOG('Indicator Data'!U151))/(BW$3-BW$4)*10))),1)</f>
        <v>5.5</v>
      </c>
      <c r="BX151" s="246">
        <f>IF(BW151="x","x",'Indicator Data'!U151/HLOOKUP('Indicator Data'!$U$3,'Population Data'!$C$3:$M$194,ROW()-4,FALSE))</f>
        <v>0.69788961606531452</v>
      </c>
      <c r="BY151" s="176">
        <f t="shared" si="197"/>
        <v>7</v>
      </c>
      <c r="BZ151" s="172">
        <f t="shared" si="215"/>
        <v>6.3</v>
      </c>
      <c r="CA151" s="174">
        <f t="shared" si="198"/>
        <v>5.5</v>
      </c>
      <c r="CB151" s="176">
        <f>IF('Indicator Data'!BN151="No data","x",ROUND(IF('Indicator Data'!BN151&gt;CB$3,0,IF('Indicator Data'!BN151&lt;CB$4,10,(CB$3-'Indicator Data'!BN151)/(CB$3-CB$4)*10)),1))</f>
        <v>1.1000000000000001</v>
      </c>
      <c r="CC151" s="176">
        <f>IF('Indicator Data'!BO151="No data","x",ROUND(IF('Indicator Data'!BO151&gt;CC$3,0,IF('Indicator Data'!BO151&lt;CC$4,10,(CC$3-'Indicator Data'!BO151)/(CC$3-CC$4)*10)),1))</f>
        <v>0.4</v>
      </c>
      <c r="CD151" s="176" t="str">
        <f>IF('Indicator Data'!AA151="No data","x",ROUND(IF('Indicator Data'!AA151&gt;CD$3,0,IF('Indicator Data'!AA151&lt;CD$4,10,(CD$3-'Indicator Data'!AA151)/(CD$3-CD$4)*10)),1))</f>
        <v>x</v>
      </c>
      <c r="CE151" s="172">
        <f t="shared" si="199"/>
        <v>0.8</v>
      </c>
      <c r="CF151" s="176">
        <f>IF('Indicator Data'!V151="No data","x",ROUND(IF(LOG('Indicator Data'!V151)&gt;CF$3,10,IF(LOG('Indicator Data'!V151)&lt;CF$4,0,10-(CF$3-LOG('Indicator Data'!V151))/(CF$3-CF$4)*10)),1))</f>
        <v>8.1</v>
      </c>
      <c r="CG151" s="176">
        <f>IF('Indicator Data'!W151="No data","x",ROUND(IF('Indicator Data'!W151&gt;CG$3,10,IF('Indicator Data'!W151&lt;CG$4,0,10-(CG$3-'Indicator Data'!W151)/(CG$3-CG$4)*10)),1))</f>
        <v>1.1000000000000001</v>
      </c>
      <c r="CH151" s="176">
        <f>IF('Indicator Data'!X151="No data","x",ROUND(IF('Indicator Data'!X151&gt;CH$3,10,IF('Indicator Data'!X151&lt;CH$4,0,10-(CH$3-'Indicator Data'!X151)/(CH$3-CH$4)*10)),1))</f>
        <v>5.4</v>
      </c>
      <c r="CI151" s="176" t="str">
        <f>IF('Indicator Data'!Y151="No data","x",ROUND(IF('Indicator Data'!Y151&gt;CI$3,10,IF('Indicator Data'!Y151&lt;CI$4,0,10-(CI$3-'Indicator Data'!Y151)/(CI$3-CI$4)*10)),1))</f>
        <v>x</v>
      </c>
      <c r="CJ151" s="172">
        <f t="shared" si="216"/>
        <v>4.9000000000000004</v>
      </c>
      <c r="CK151" s="174">
        <f t="shared" si="217"/>
        <v>3.5</v>
      </c>
      <c r="CL151" s="176">
        <f>IF('Indicator Data'!AD151="No data","x",ROUND(IF('Indicator Data'!AD151&gt;CL$3,10,IF('Indicator Data'!AD151&lt;CL$4,0,10-(CL$3-'Indicator Data'!AD151)/(CL$3-CL$4)*10)),1))</f>
        <v>0.3</v>
      </c>
      <c r="CM151" s="176">
        <f>IF('Indicator Data'!AE151="No data","x",ROUND(IF('Indicator Data'!AE151&gt;CM$3,10,IF('Indicator Data'!AE151&lt;CM$4,0,10-(CM$3-'Indicator Data'!AE151)/(CM$3-CM$4)*10)),1))</f>
        <v>0.7</v>
      </c>
      <c r="CN151" s="172">
        <f t="shared" si="218"/>
        <v>3.1</v>
      </c>
      <c r="CO151" s="176">
        <f>IF('Indicator Data'!Z151="No data","x",ROUND(IF('Indicator Data'!Z151&gt;CO$3,10,IF('Indicator Data'!Z151&lt;CO$4,0,10-(CO$3-'Indicator Data'!Z151)/(CO$3-CO$4)*10)),1))</f>
        <v>0.8</v>
      </c>
      <c r="CP151" s="172">
        <f t="shared" si="219"/>
        <v>0.8</v>
      </c>
      <c r="CQ151" s="246">
        <f>IF('Indicator Data'!AB151="No data","x",'Indicator Data'!AB151/HLOOKUP('Indicator Date'!$AB149,'Population Data'!$C$3:$M$194,ROW()-4,FALSE))</f>
        <v>3.1265395838860044E-4</v>
      </c>
      <c r="CR151" s="176">
        <f t="shared" si="200"/>
        <v>6.9</v>
      </c>
      <c r="CS151" s="176" t="str">
        <f>IF('Indicator Data'!AC151="No data","x",ROUND(IF('Indicator Data'!AC151&gt;CS$3,0,IF('Indicator Data'!AC151&lt;CS$4,10,(CS$3-'Indicator Data'!AC151)/(CS$3-CS$4)*10)),1))</f>
        <v>x</v>
      </c>
      <c r="CT151" s="172">
        <f t="shared" si="220"/>
        <v>6.9</v>
      </c>
      <c r="CU151" s="174">
        <f t="shared" si="221"/>
        <v>3.6</v>
      </c>
      <c r="CV151" s="175">
        <f t="shared" si="201"/>
        <v>4.3</v>
      </c>
      <c r="CW151" s="177">
        <f t="shared" si="202"/>
        <v>3.3</v>
      </c>
      <c r="CX151" s="175">
        <f>ROUND(IF('Indicator Data'!AF151=0,0,IF('Indicator Data'!AF151&gt;CX$3,10,IF('Indicator Data'!AF151&lt;CX$4,0,10-(CX$3-'Indicator Data'!AF151)/(CX$3-CX$4)*10))),1)</f>
        <v>0</v>
      </c>
      <c r="CY151" s="175">
        <f>(ROUND(IF('Indicator Data'!AG151=0,0,IF(LOG('Indicator Data'!AG151)&gt;CY$3,10,IF(LOG('Indicator Data'!AG151)&lt;CY$4,0,10-(CY$3-LOG('Indicator Data'!AG151))/(CY$3-CY$4)*10))),1))</f>
        <v>0</v>
      </c>
      <c r="CZ151" s="177">
        <f t="shared" si="222"/>
        <v>0</v>
      </c>
      <c r="DA151" s="11"/>
      <c r="DB151" s="22"/>
    </row>
    <row r="152" spans="1:106">
      <c r="A152" s="179" t="str">
        <f>'Indicator Data'!A152</f>
        <v>Samoa</v>
      </c>
      <c r="B152" s="180" t="str">
        <f>'Indicator Data'!B152</f>
        <v>WSM</v>
      </c>
      <c r="C152" s="178">
        <f>ROUND(IF('Indicator Data'!C152=0,0.1,IF(LOG('Indicator Data'!C152)&gt;C$3,10,IF(LOG('Indicator Data'!C152)&lt;C$4,0,10-(C$3-LOG('Indicator Data'!C152))/(C$3-C$4)*10))),1)</f>
        <v>2.6</v>
      </c>
      <c r="D152" s="171">
        <f>ROUND(IF('Indicator Data'!D152=0,0.1,IF(LOG('Indicator Data'!D152)&gt;D$3,10,IF(LOG('Indicator Data'!D152)&lt;D$4,0,10-(D$3-LOG('Indicator Data'!D152))/(D$3-D$4)*10))),1)</f>
        <v>0.1</v>
      </c>
      <c r="E152" s="172">
        <f t="shared" si="170"/>
        <v>1.4</v>
      </c>
      <c r="F152" s="172">
        <f>(ROUND(IF('Indicator Data'!E152=0,0,IF(LOG('Indicator Data'!E152)&gt;F$3,10,IF(LOG('Indicator Data'!E152)&lt;F$4,0,10-(F$3-LOG('Indicator Data'!E152))/(F$3-F$4)*10))),1))</f>
        <v>0</v>
      </c>
      <c r="G152" s="172">
        <f>ROUND(IF('Indicator Data'!F152=0,0,IF(LOG('Indicator Data'!F152)&gt;G$3,10,IF(LOG('Indicator Data'!F152)&lt;G$4,0,10-(G$3-LOG('Indicator Data'!F152))/(G$3-G$4)*10))),1)</f>
        <v>1.8</v>
      </c>
      <c r="H152" s="171">
        <f>ROUND(IF('Indicator Data'!G152=0,0,IF(LOG('Indicator Data'!G152)&gt;H$3,10,IF(LOG('Indicator Data'!G152)&lt;H$4,0,10-(H$3-LOG('Indicator Data'!G152))/(H$3-H$4)*10))),1)</f>
        <v>5.7</v>
      </c>
      <c r="I152" s="171">
        <f>ROUND(IF('Indicator Data'!H152=0,0,IF(LOG('Indicator Data'!H152)&gt;I$3,10,IF(LOG('Indicator Data'!H152)&lt;I$4,0,10-(I$3-LOG('Indicator Data'!H152))/(I$3-I$4)*10))),1)</f>
        <v>6.7</v>
      </c>
      <c r="J152" s="171">
        <f t="shared" si="171"/>
        <v>6.2</v>
      </c>
      <c r="K152" s="171">
        <f>ROUND(IF('Indicator Data'!I152=0,0,IF(LOG('Indicator Data'!I152)&gt;K$3,10,IF(LOG('Indicator Data'!I152)&lt;K$4,0,10-(K$3-LOG('Indicator Data'!I152))/(K$3-K$4)*10))),1)</f>
        <v>0</v>
      </c>
      <c r="L152" s="172">
        <f>ROUND(IF('Indicator Data'!J152=0,0,IF(LOG('Indicator Data'!J152)&gt;L$3,10,IF(LOG('Indicator Data'!J152)&lt;L$4,0,10-(L$3-LOG('Indicator Data'!J152))/(L$3-L$4)*10))),1)</f>
        <v>0</v>
      </c>
      <c r="M152" s="173">
        <f>'Indicator Data'!C152/HLOOKUP('Indicator Data'!$C$3,'Population Data'!$C$3:$M$194,ROW()-4,FALSE)</f>
        <v>1.8375228423737722E-3</v>
      </c>
      <c r="N152" s="173">
        <f>'Indicator Data'!D152/HLOOKUP('Indicator Data'!$D$3,'Population Data'!$C$3:$M$194,ROW()-4,FALSE)</f>
        <v>0</v>
      </c>
      <c r="O152" s="245">
        <f>'Indicator Data'!E152/HLOOKUP('Indicator Data'!$E$3,'Population Data'!$C$3:$M$194,ROW()-4,FALSE)</f>
        <v>0</v>
      </c>
      <c r="P152" s="173">
        <f>'Indicator Data'!F152/HLOOKUP('Indicator Data'!$F$3,'Population Data'!$C$3:$M$194,ROW()-4,FALSE)</f>
        <v>3.4345711595718495E-6</v>
      </c>
      <c r="Q152" s="173">
        <f>'Indicator Data'!G152/HLOOKUP('Indicator Data'!$G$3,'Population Data'!$C$3:$M$194,ROW()-4,FALSE)</f>
        <v>7.3907039554999429E-2</v>
      </c>
      <c r="R152" s="173">
        <f>'Indicator Data'!H152/HLOOKUP('Indicator Data'!$H$3,'Population Data'!$C$3:$M$194,ROW()-4,FALSE)</f>
        <v>6.5811346623584396E-3</v>
      </c>
      <c r="S152" s="173">
        <f>'Indicator Data'!I152/HLOOKUP('Indicator Data'!$I$3,'Population Data'!$C$3:$M$194,ROW()-4,FALSE)</f>
        <v>0</v>
      </c>
      <c r="T152" s="173">
        <f>'Indicator Data'!J152/HLOOKUP('Indicator Date'!$J150,'Population Data'!$C$3:$M$194,ROW()-4,FALSE)</f>
        <v>0</v>
      </c>
      <c r="U152" s="171">
        <f t="shared" si="172"/>
        <v>9.1999999999999993</v>
      </c>
      <c r="V152" s="171">
        <f t="shared" si="173"/>
        <v>0</v>
      </c>
      <c r="W152" s="172">
        <f t="shared" si="174"/>
        <v>6.5</v>
      </c>
      <c r="X152" s="172">
        <f t="shared" si="203"/>
        <v>0</v>
      </c>
      <c r="Y152" s="172">
        <f t="shared" si="204"/>
        <v>6</v>
      </c>
      <c r="Z152" s="171">
        <f t="shared" si="175"/>
        <v>8.1999999999999993</v>
      </c>
      <c r="AA152" s="171">
        <f t="shared" si="175"/>
        <v>3.3</v>
      </c>
      <c r="AB152" s="171">
        <f t="shared" si="176"/>
        <v>6.3</v>
      </c>
      <c r="AC152" s="172">
        <f t="shared" si="205"/>
        <v>0</v>
      </c>
      <c r="AD152" s="172">
        <f t="shared" si="206"/>
        <v>0</v>
      </c>
      <c r="AE152" s="171">
        <f>ROUND(IF('Indicator Data'!K152=0,0,IF('Indicator Data'!K152&gt;AE$3,10,IF('Indicator Data'!K152&lt;AE$4,0,10-(AE$3-'Indicator Data'!K152)/(AE$3-AE$4)*10))),1)</f>
        <v>1</v>
      </c>
      <c r="AF152" s="174">
        <f t="shared" si="177"/>
        <v>5.9</v>
      </c>
      <c r="AG152" s="174">
        <f t="shared" si="178"/>
        <v>0.1</v>
      </c>
      <c r="AH152" s="172">
        <f t="shared" si="179"/>
        <v>7</v>
      </c>
      <c r="AI152" s="172">
        <f t="shared" si="180"/>
        <v>5</v>
      </c>
      <c r="AJ152" s="174">
        <f t="shared" si="181"/>
        <v>6.1</v>
      </c>
      <c r="AK152" s="172">
        <f t="shared" si="182"/>
        <v>0</v>
      </c>
      <c r="AL152" s="175">
        <f t="shared" si="183"/>
        <v>4.4000000000000004</v>
      </c>
      <c r="AM152" s="175">
        <f t="shared" si="184"/>
        <v>0</v>
      </c>
      <c r="AN152" s="175">
        <f t="shared" si="185"/>
        <v>4.2</v>
      </c>
      <c r="AO152" s="175">
        <f t="shared" si="186"/>
        <v>6.3</v>
      </c>
      <c r="AP152" s="175">
        <f t="shared" si="187"/>
        <v>0</v>
      </c>
      <c r="AQ152" s="174">
        <f t="shared" si="188"/>
        <v>0.5</v>
      </c>
      <c r="AR152" s="174" t="str">
        <f>IF('Indicator Data'!L152="No data","x",IF('Indicator Data'!BW152&lt;1000,"x",ROUND((IF('Indicator Data'!L152&gt;AR$3,10,IF('Indicator Data'!L152&lt;AR$4,0,10-(AR$3-'Indicator Data'!L152)/(AR$3-AR$4)*10))),1)))</f>
        <v>x</v>
      </c>
      <c r="AS152" s="175">
        <f t="shared" si="189"/>
        <v>0.5</v>
      </c>
      <c r="AT152" s="176" t="str">
        <f>IF('Indicator Data'!M152="No data","x",ROUND(IF('Indicator Data'!M152=0,0,IF(LOG('Indicator Data'!M152)&gt;AT$3,10,IF(LOG('Indicator Data'!M152)&lt;AT$4,0,10-(AT$3-LOG('Indicator Data'!M152))/(AT$3-AT$4)*10))),1))</f>
        <v>x</v>
      </c>
      <c r="AU152" s="246" t="str">
        <f>IF(AT152="x","x",'Indicator Data'!M152/HLOOKUP('Indicator Data'!$M$3,'Population Data'!$C$3:$M$194,ROW()-4,FALSE))</f>
        <v>x</v>
      </c>
      <c r="AV152" s="176" t="str">
        <f t="shared" si="190"/>
        <v>x</v>
      </c>
      <c r="AW152" s="172" t="str">
        <f t="shared" si="207"/>
        <v>x</v>
      </c>
      <c r="AX152" s="176" t="str">
        <f>IF('Indicator Data'!N152="No data","x",ROUND(IF('Indicator Data'!N152=0,0,IF(LOG('Indicator Data'!N152)&gt;AX$3,10,IF(LOG('Indicator Data'!N152)&lt;AX$4,0,10-(AX$3-LOG('Indicator Data'!N152))/(AX$3-AX$4)*10))),1))</f>
        <v>x</v>
      </c>
      <c r="AY152" s="246" t="str">
        <f>IF(AX152="x","x",'Indicator Data'!N152/HLOOKUP('Indicator Data'!$N$3,'Population Data'!$C$3:$M$194,ROW()-4,FALSE))</f>
        <v>x</v>
      </c>
      <c r="AZ152" s="176" t="str">
        <f t="shared" si="191"/>
        <v>x</v>
      </c>
      <c r="BA152" s="172" t="str">
        <f t="shared" si="208"/>
        <v>x</v>
      </c>
      <c r="BB152" s="176" t="str">
        <f>IF('Indicator Data'!O152="No data","x",ROUND(IF('Indicator Data'!O152=0,0,IF(LOG('Indicator Data'!O152)&gt;BB$3,10,IF(LOG('Indicator Data'!O152)&lt;BB$4,0,10-(BB$3-LOG('Indicator Data'!O152))/(BB$3-BB$4)*10))),1))</f>
        <v>x</v>
      </c>
      <c r="BC152" s="246" t="str">
        <f>IF(BB152="x","x",'Indicator Data'!O152/HLOOKUP('Indicator Data'!$O$3,'Population Data'!$C$3:$M$194,ROW()-4,FALSE))</f>
        <v>x</v>
      </c>
      <c r="BD152" s="176" t="str">
        <f t="shared" si="192"/>
        <v>x</v>
      </c>
      <c r="BE152" s="172" t="str">
        <f t="shared" si="209"/>
        <v>x</v>
      </c>
      <c r="BF152" s="176" t="str">
        <f>IF('Indicator Data'!P152="No data","x",ROUND(IF('Indicator Data'!P152=0,0,IF(LOG('Indicator Data'!P152)&gt;BF$3,10,IF(LOG('Indicator Data'!P152)&lt;BF$4,0,10-(BF$3-LOG('Indicator Data'!P152))/(BF$3-BF$4)*10))),1))</f>
        <v>x</v>
      </c>
      <c r="BG152" s="246" t="str">
        <f>IF(BF152="x","x",'Indicator Data'!P152/HLOOKUP('Indicator Data'!$P$3,'Population Data'!$C$3:$M$194,ROW()-4,FALSE))</f>
        <v>x</v>
      </c>
      <c r="BH152" s="176" t="str">
        <f t="shared" si="210"/>
        <v>x</v>
      </c>
      <c r="BI152" s="172" t="str">
        <f t="shared" si="211"/>
        <v>x</v>
      </c>
      <c r="BJ152" s="174" t="str">
        <f t="shared" si="212"/>
        <v>x</v>
      </c>
      <c r="BK152" s="176">
        <f>ROUND(IF('Indicator Data'!Q152=0,0,IF(LOG('Indicator Data'!Q152)&gt;BK$3,10,IF(LOG('Indicator Data'!Q152)&lt;BK$4,0,10-(BK$3-LOG('Indicator Data'!Q152))/(BK$3-BK$4)*10))),1)</f>
        <v>0</v>
      </c>
      <c r="BL152" s="224">
        <f>IF(BK152="x","x",'Indicator Data'!Q152/HLOOKUP('Indicator Data'!$Q$3,'Population Data'!$C$3:$M$194,ROW()-4,FALSE))</f>
        <v>0</v>
      </c>
      <c r="BM152" s="176">
        <f t="shared" si="193"/>
        <v>0</v>
      </c>
      <c r="BN152" s="172">
        <f t="shared" si="194"/>
        <v>0</v>
      </c>
      <c r="BO152" s="176">
        <f>ROUND(IF('Indicator Data'!S152=0,0,IF(LOG('Indicator Data'!S152)&gt;BO$3,10,IF(LOG('Indicator Data'!S152)&lt;BO$4,0,10-(BO$3-LOG('Indicator Data'!S152))/(BO$3-BO$4)*10))),1)</f>
        <v>4.8</v>
      </c>
      <c r="BP152" s="246">
        <f>IF(BO152="x","x",'Indicator Data'!S152/HLOOKUP('Indicator Data'!$S$3,'Population Data'!$C$3:$M$194,ROW()-4,FALSE))</f>
        <v>9.3114798908462387E-2</v>
      </c>
      <c r="BQ152" s="176">
        <f t="shared" si="195"/>
        <v>1</v>
      </c>
      <c r="BR152" s="172">
        <f t="shared" si="213"/>
        <v>3.1</v>
      </c>
      <c r="BS152" s="176">
        <f>ROUND(IF('Indicator Data'!T152=0,0,IF(LOG('Indicator Data'!T152)&gt;BS$3,10,IF(LOG('Indicator Data'!T152)&lt;BS$4,0,10-(BS$3-LOG('Indicator Data'!T152))/(BS$3-BS$4)*10))),1)</f>
        <v>4.8</v>
      </c>
      <c r="BT152" s="173">
        <f>IF('Indicator Data'!T152/HLOOKUP('Indicator Data'!$T$3,'Population Data'!$C$3:$M$194,ROW()-4,FALSE)&gt;1,1,'Indicator Data'!T152/HLOOKUP('Indicator Data'!$T$3,'Population Data'!$C$3:$M$194,ROW()-4,FALSE))</f>
        <v>0.10513973178605121</v>
      </c>
      <c r="BU152" s="176">
        <f t="shared" si="196"/>
        <v>1.1000000000000001</v>
      </c>
      <c r="BV152" s="172">
        <f t="shared" si="214"/>
        <v>3.2</v>
      </c>
      <c r="BW152" s="176">
        <f>ROUND(IF('Indicator Data'!U152=0,0,IF(LOG('Indicator Data'!U152)&gt;BW$3,10,IF(LOG('Indicator Data'!U152)&lt;BW$4,0,10-(BW$3-LOG('Indicator Data'!U152))/(BW$3-BW$4)*10))),1)</f>
        <v>6</v>
      </c>
      <c r="BX152" s="246">
        <f>IF(BW152="x","x",'Indicator Data'!U152/HLOOKUP('Indicator Data'!$U$3,'Population Data'!$C$3:$M$194,ROW()-4,FALSE))</f>
        <v>0.70507234152668952</v>
      </c>
      <c r="BY152" s="176">
        <f t="shared" si="197"/>
        <v>7.1</v>
      </c>
      <c r="BZ152" s="172">
        <f t="shared" si="215"/>
        <v>6.6</v>
      </c>
      <c r="CA152" s="174">
        <f t="shared" si="198"/>
        <v>3.6</v>
      </c>
      <c r="CB152" s="176">
        <f>IF('Indicator Data'!BN152="No data","x",ROUND(IF('Indicator Data'!BN152&gt;CB$3,0,IF('Indicator Data'!BN152&lt;CB$4,10,(CB$3-'Indicator Data'!BN152)/(CB$3-CB$4)*10)),1))</f>
        <v>0.2</v>
      </c>
      <c r="CC152" s="176">
        <f>IF('Indicator Data'!BO152="No data","x",ROUND(IF('Indicator Data'!BO152&gt;CC$3,0,IF('Indicator Data'!BO152&lt;CC$4,10,(CC$3-'Indicator Data'!BO152)/(CC$3-CC$4)*10)),1))</f>
        <v>0.2</v>
      </c>
      <c r="CD152" s="176">
        <f>IF('Indicator Data'!AA152="No data","x",ROUND(IF('Indicator Data'!AA152&gt;CD$3,0,IF('Indicator Data'!AA152&lt;CD$4,10,(CD$3-'Indicator Data'!AA152)/(CD$3-CD$4)*10)),1))</f>
        <v>2.8</v>
      </c>
      <c r="CE152" s="172">
        <f t="shared" si="199"/>
        <v>1.1000000000000001</v>
      </c>
      <c r="CF152" s="176">
        <f>IF('Indicator Data'!V152="No data","x",ROUND(IF(LOG('Indicator Data'!V152)&gt;CF$3,10,IF(LOG('Indicator Data'!V152)&lt;CF$4,0,10-(CF$3-LOG('Indicator Data'!V152))/(CF$3-CF$4)*10)),1))</f>
        <v>6.3</v>
      </c>
      <c r="CG152" s="176">
        <f>IF('Indicator Data'!W152="No data","x",ROUND(IF('Indicator Data'!W152&gt;CG$3,10,IF('Indicator Data'!W152&lt;CG$4,0,10-(CG$3-'Indicator Data'!W152)/(CG$3-CG$4)*10)),1))</f>
        <v>1.7</v>
      </c>
      <c r="CH152" s="176">
        <f>IF('Indicator Data'!X152="No data","x",ROUND(IF('Indicator Data'!X152&gt;CH$3,10,IF('Indicator Data'!X152&lt;CH$4,0,10-(CH$3-'Indicator Data'!X152)/(CH$3-CH$4)*10)),1))</f>
        <v>1.8</v>
      </c>
      <c r="CI152" s="176">
        <f>IF('Indicator Data'!Y152="No data","x",ROUND(IF('Indicator Data'!Y152&gt;CI$3,10,IF('Indicator Data'!Y152&lt;CI$4,0,10-(CI$3-'Indicator Data'!Y152)/(CI$3-CI$4)*10)),1))</f>
        <v>10</v>
      </c>
      <c r="CJ152" s="172">
        <f t="shared" si="216"/>
        <v>5</v>
      </c>
      <c r="CK152" s="174">
        <f t="shared" si="217"/>
        <v>3.7</v>
      </c>
      <c r="CL152" s="176">
        <f>IF('Indicator Data'!AD152="No data","x",ROUND(IF('Indicator Data'!AD152&gt;CL$3,10,IF('Indicator Data'!AD152&lt;CL$4,0,10-(CL$3-'Indicator Data'!AD152)/(CL$3-CL$4)*10)),1))</f>
        <v>3.8</v>
      </c>
      <c r="CM152" s="176">
        <f>IF('Indicator Data'!AE152="No data","x",ROUND(IF('Indicator Data'!AE152&gt;CM$3,10,IF('Indicator Data'!AE152&lt;CM$4,0,10-(CM$3-'Indicator Data'!AE152)/(CM$3-CM$4)*10)),1))</f>
        <v>5.0999999999999996</v>
      </c>
      <c r="CN152" s="172">
        <f t="shared" si="218"/>
        <v>4.8</v>
      </c>
      <c r="CO152" s="176">
        <f>IF('Indicator Data'!Z152="No data","x",ROUND(IF('Indicator Data'!Z152&gt;CO$3,10,IF('Indicator Data'!Z152&lt;CO$4,0,10-(CO$3-'Indicator Data'!Z152)/(CO$3-CO$4)*10)),1))</f>
        <v>0</v>
      </c>
      <c r="CP152" s="172">
        <f t="shared" si="219"/>
        <v>0.8</v>
      </c>
      <c r="CQ152" s="246">
        <f>IF('Indicator Data'!AB152="No data","x",'Indicator Data'!AB152/HLOOKUP('Indicator Date'!$AB150,'Population Data'!$C$3:$M$194,ROW()-4,FALSE))</f>
        <v>4.7686944745137126E-5</v>
      </c>
      <c r="CR152" s="176">
        <f t="shared" si="200"/>
        <v>9.5</v>
      </c>
      <c r="CS152" s="176" t="str">
        <f>IF('Indicator Data'!AC152="No data","x",ROUND(IF('Indicator Data'!AC152&gt;CS$3,0,IF('Indicator Data'!AC152&lt;CS$4,10,(CS$3-'Indicator Data'!AC152)/(CS$3-CS$4)*10)),1))</f>
        <v>x</v>
      </c>
      <c r="CT152" s="172">
        <f t="shared" si="220"/>
        <v>9.5</v>
      </c>
      <c r="CU152" s="174">
        <f t="shared" si="221"/>
        <v>5</v>
      </c>
      <c r="CV152" s="175">
        <f t="shared" si="201"/>
        <v>4.0999999999999996</v>
      </c>
      <c r="CW152" s="177">
        <f t="shared" si="202"/>
        <v>3.1</v>
      </c>
      <c r="CX152" s="175">
        <f>ROUND(IF('Indicator Data'!AF152=0,0,IF('Indicator Data'!AF152&gt;CX$3,10,IF('Indicator Data'!AF152&lt;CX$4,0,10-(CX$3-'Indicator Data'!AF152)/(CX$3-CX$4)*10))),1)</f>
        <v>0</v>
      </c>
      <c r="CY152" s="175">
        <f>(ROUND(IF('Indicator Data'!AG152=0,0,IF(LOG('Indicator Data'!AG152)&gt;CY$3,10,IF(LOG('Indicator Data'!AG152)&lt;CY$4,0,10-(CY$3-LOG('Indicator Data'!AG152))/(CY$3-CY$4)*10))),1))</f>
        <v>0</v>
      </c>
      <c r="CZ152" s="177">
        <f t="shared" si="222"/>
        <v>0</v>
      </c>
      <c r="DA152" s="11"/>
      <c r="DB152" s="22"/>
    </row>
    <row r="153" spans="1:106">
      <c r="A153" s="179" t="str">
        <f>'Indicator Data'!A153</f>
        <v>Sao Tome and Principe</v>
      </c>
      <c r="B153" s="180" t="str">
        <f>'Indicator Data'!B153</f>
        <v>STP</v>
      </c>
      <c r="C153" s="178">
        <f>ROUND(IF('Indicator Data'!C153=0,0.1,IF(LOG('Indicator Data'!C153)&gt;C$3,10,IF(LOG('Indicator Data'!C153)&lt;C$4,0,10-(C$3-LOG('Indicator Data'!C153))/(C$3-C$4)*10))),1)</f>
        <v>0.1</v>
      </c>
      <c r="D153" s="171">
        <f>ROUND(IF('Indicator Data'!D153=0,0.1,IF(LOG('Indicator Data'!D153)&gt;D$3,10,IF(LOG('Indicator Data'!D153)&lt;D$4,0,10-(D$3-LOG('Indicator Data'!D153))/(D$3-D$4)*10))),1)</f>
        <v>0.1</v>
      </c>
      <c r="E153" s="172">
        <f t="shared" si="170"/>
        <v>0.1</v>
      </c>
      <c r="F153" s="172">
        <f>(ROUND(IF('Indicator Data'!E153=0,0,IF(LOG('Indicator Data'!E153)&gt;F$3,10,IF(LOG('Indicator Data'!E153)&lt;F$4,0,10-(F$3-LOG('Indicator Data'!E153))/(F$3-F$4)*10))),1))</f>
        <v>0</v>
      </c>
      <c r="G153" s="172">
        <f>ROUND(IF('Indicator Data'!F153=0,0,IF(LOG('Indicator Data'!F153)&gt;G$3,10,IF(LOG('Indicator Data'!F153)&lt;G$4,0,10-(G$3-LOG('Indicator Data'!F153))/(G$3-G$4)*10))),1)</f>
        <v>0</v>
      </c>
      <c r="H153" s="171">
        <f>ROUND(IF('Indicator Data'!G153=0,0,IF(LOG('Indicator Data'!G153)&gt;H$3,10,IF(LOG('Indicator Data'!G153)&lt;H$4,0,10-(H$3-LOG('Indicator Data'!G153))/(H$3-H$4)*10))),1)</f>
        <v>0</v>
      </c>
      <c r="I153" s="171">
        <f>ROUND(IF('Indicator Data'!H153=0,0,IF(LOG('Indicator Data'!H153)&gt;I$3,10,IF(LOG('Indicator Data'!H153)&lt;I$4,0,10-(I$3-LOG('Indicator Data'!H153))/(I$3-I$4)*10))),1)</f>
        <v>0</v>
      </c>
      <c r="J153" s="171">
        <f t="shared" si="171"/>
        <v>0</v>
      </c>
      <c r="K153" s="171">
        <f>ROUND(IF('Indicator Data'!I153=0,0,IF(LOG('Indicator Data'!I153)&gt;K$3,10,IF(LOG('Indicator Data'!I153)&lt;K$4,0,10-(K$3-LOG('Indicator Data'!I153))/(K$3-K$4)*10))),1)</f>
        <v>0.9</v>
      </c>
      <c r="L153" s="172">
        <f>ROUND(IF('Indicator Data'!J153=0,0,IF(LOG('Indicator Data'!J153)&gt;L$3,10,IF(LOG('Indicator Data'!J153)&lt;L$4,0,10-(L$3-LOG('Indicator Data'!J153))/(L$3-L$4)*10))),1)</f>
        <v>0</v>
      </c>
      <c r="M153" s="173">
        <f>'Indicator Data'!C153/HLOOKUP('Indicator Data'!$C$3,'Population Data'!$C$3:$M$194,ROW()-4,FALSE)</f>
        <v>0</v>
      </c>
      <c r="N153" s="173">
        <f>'Indicator Data'!D153/HLOOKUP('Indicator Data'!$D$3,'Population Data'!$C$3:$M$194,ROW()-4,FALSE)</f>
        <v>0</v>
      </c>
      <c r="O153" s="245">
        <f>'Indicator Data'!E153/HLOOKUP('Indicator Data'!$E$3,'Population Data'!$C$3:$M$194,ROW()-4,FALSE)</f>
        <v>0</v>
      </c>
      <c r="P153" s="173">
        <f>'Indicator Data'!F153/HLOOKUP('Indicator Data'!$F$3,'Population Data'!$C$3:$M$194,ROW()-4,FALSE)</f>
        <v>0</v>
      </c>
      <c r="Q153" s="173">
        <f>'Indicator Data'!G153/HLOOKUP('Indicator Data'!$G$3,'Population Data'!$C$3:$M$194,ROW()-4,FALSE)</f>
        <v>0</v>
      </c>
      <c r="R153" s="173">
        <f>'Indicator Data'!H153/HLOOKUP('Indicator Data'!$H$3,'Population Data'!$C$3:$M$194,ROW()-4,FALSE)</f>
        <v>0</v>
      </c>
      <c r="S153" s="173">
        <f>'Indicator Data'!I153/HLOOKUP('Indicator Data'!$I$3,'Population Data'!$C$3:$M$194,ROW()-4,FALSE)</f>
        <v>1.9849902556822162E-4</v>
      </c>
      <c r="T153" s="173">
        <f>'Indicator Data'!J153/HLOOKUP('Indicator Date'!$J151,'Population Data'!$C$3:$M$194,ROW()-4,FALSE)</f>
        <v>0</v>
      </c>
      <c r="U153" s="171">
        <f t="shared" si="172"/>
        <v>0</v>
      </c>
      <c r="V153" s="171">
        <f t="shared" si="173"/>
        <v>0</v>
      </c>
      <c r="W153" s="172">
        <f t="shared" si="174"/>
        <v>0</v>
      </c>
      <c r="X153" s="172">
        <f t="shared" si="203"/>
        <v>0</v>
      </c>
      <c r="Y153" s="172">
        <f t="shared" si="204"/>
        <v>0</v>
      </c>
      <c r="Z153" s="171">
        <f t="shared" si="175"/>
        <v>0</v>
      </c>
      <c r="AA153" s="171">
        <f t="shared" si="175"/>
        <v>0</v>
      </c>
      <c r="AB153" s="171">
        <f t="shared" si="176"/>
        <v>0</v>
      </c>
      <c r="AC153" s="172">
        <f t="shared" si="205"/>
        <v>3.2</v>
      </c>
      <c r="AD153" s="172">
        <f t="shared" si="206"/>
        <v>0</v>
      </c>
      <c r="AE153" s="171">
        <f>ROUND(IF('Indicator Data'!K153=0,0,IF('Indicator Data'!K153&gt;AE$3,10,IF('Indicator Data'!K153&lt;AE$4,0,10-(AE$3-'Indicator Data'!K153)/(AE$3-AE$4)*10))),1)</f>
        <v>0</v>
      </c>
      <c r="AF153" s="174">
        <f t="shared" si="177"/>
        <v>0.1</v>
      </c>
      <c r="AG153" s="174">
        <f t="shared" si="178"/>
        <v>0.1</v>
      </c>
      <c r="AH153" s="172">
        <f t="shared" si="179"/>
        <v>0</v>
      </c>
      <c r="AI153" s="172">
        <f t="shared" si="180"/>
        <v>0</v>
      </c>
      <c r="AJ153" s="174">
        <f t="shared" si="181"/>
        <v>0</v>
      </c>
      <c r="AK153" s="172">
        <f t="shared" si="182"/>
        <v>0</v>
      </c>
      <c r="AL153" s="175">
        <f t="shared" si="183"/>
        <v>0.1</v>
      </c>
      <c r="AM153" s="175">
        <f t="shared" si="184"/>
        <v>0</v>
      </c>
      <c r="AN153" s="175">
        <f t="shared" si="185"/>
        <v>0</v>
      </c>
      <c r="AO153" s="175">
        <f t="shared" si="186"/>
        <v>0</v>
      </c>
      <c r="AP153" s="175">
        <f t="shared" si="187"/>
        <v>2.1</v>
      </c>
      <c r="AQ153" s="174">
        <f t="shared" si="188"/>
        <v>0</v>
      </c>
      <c r="AR153" s="174" t="str">
        <f>IF('Indicator Data'!L153="No data","x",IF('Indicator Data'!BW153&lt;1000,"x",ROUND((IF('Indicator Data'!L153&gt;AR$3,10,IF('Indicator Data'!L153&lt;AR$4,0,10-(AR$3-'Indicator Data'!L153)/(AR$3-AR$4)*10))),1)))</f>
        <v>x</v>
      </c>
      <c r="AS153" s="175">
        <f t="shared" si="189"/>
        <v>0</v>
      </c>
      <c r="AT153" s="176">
        <f>IF('Indicator Data'!M153="No data","x",ROUND(IF('Indicator Data'!M153=0,0,IF(LOG('Indicator Data'!M153)&gt;AT$3,10,IF(LOG('Indicator Data'!M153)&lt;AT$4,0,10-(AT$3-LOG('Indicator Data'!M153))/(AT$3-AT$4)*10))),1))</f>
        <v>4.5999999999999996</v>
      </c>
      <c r="AU153" s="246">
        <f>IF(AT153="x","x",'Indicator Data'!M153/HLOOKUP('Indicator Data'!$M$3,'Population Data'!$C$3:$M$194,ROW()-4,FALSE))</f>
        <v>7.3490169207762052E-2</v>
      </c>
      <c r="AV153" s="176">
        <f t="shared" si="190"/>
        <v>0.8</v>
      </c>
      <c r="AW153" s="172">
        <f t="shared" si="207"/>
        <v>2.9</v>
      </c>
      <c r="AX153" s="176">
        <f>IF('Indicator Data'!N153="No data","x",ROUND(IF('Indicator Data'!N153=0,0,IF(LOG('Indicator Data'!N153)&gt;AX$3,10,IF(LOG('Indicator Data'!N153)&lt;AX$4,0,10-(AX$3-LOG('Indicator Data'!N153))/(AX$3-AX$4)*10))),1))</f>
        <v>0</v>
      </c>
      <c r="AY153" s="246">
        <f>IF(AX153="x","x",'Indicator Data'!N153/HLOOKUP('Indicator Data'!$N$3,'Population Data'!$C$3:$M$194,ROW()-4,FALSE))</f>
        <v>0</v>
      </c>
      <c r="AZ153" s="176">
        <f t="shared" si="191"/>
        <v>0</v>
      </c>
      <c r="BA153" s="172">
        <f t="shared" si="208"/>
        <v>0</v>
      </c>
      <c r="BB153" s="176">
        <f>IF('Indicator Data'!O153="No data","x",ROUND(IF('Indicator Data'!O153=0,0,IF(LOG('Indicator Data'!O153)&gt;BB$3,10,IF(LOG('Indicator Data'!O153)&lt;BB$4,0,10-(BB$3-LOG('Indicator Data'!O153))/(BB$3-BB$4)*10))),1))</f>
        <v>0</v>
      </c>
      <c r="BC153" s="246">
        <f>IF(BB153="x","x",'Indicator Data'!O153/HLOOKUP('Indicator Data'!$O$3,'Population Data'!$C$3:$M$194,ROW()-4,FALSE))</f>
        <v>0</v>
      </c>
      <c r="BD153" s="176">
        <f t="shared" si="192"/>
        <v>0</v>
      </c>
      <c r="BE153" s="172">
        <f t="shared" si="209"/>
        <v>0</v>
      </c>
      <c r="BF153" s="176">
        <f>IF('Indicator Data'!P153="No data","x",ROUND(IF('Indicator Data'!P153=0,0,IF(LOG('Indicator Data'!P153)&gt;BF$3,10,IF(LOG('Indicator Data'!P153)&lt;BF$4,0,10-(BF$3-LOG('Indicator Data'!P153))/(BF$3-BF$4)*10))),1))</f>
        <v>4.2</v>
      </c>
      <c r="BG153" s="246">
        <f>IF(BF153="x","x",'Indicator Data'!P153/HLOOKUP('Indicator Data'!$P$3,'Population Data'!$C$3:$M$194,ROW()-4,FALSE))</f>
        <v>1.38054411908767E-2</v>
      </c>
      <c r="BH153" s="176">
        <f t="shared" si="210"/>
        <v>6.3</v>
      </c>
      <c r="BI153" s="172">
        <f t="shared" si="211"/>
        <v>5.3</v>
      </c>
      <c r="BJ153" s="174">
        <f t="shared" si="212"/>
        <v>2.4</v>
      </c>
      <c r="BK153" s="176">
        <f>ROUND(IF('Indicator Data'!Q153=0,0,IF(LOG('Indicator Data'!Q153)&gt;BK$3,10,IF(LOG('Indicator Data'!Q153)&lt;BK$4,0,10-(BK$3-LOG('Indicator Data'!Q153))/(BK$3-BK$4)*10))),1)</f>
        <v>6.2</v>
      </c>
      <c r="BL153" s="224">
        <f>IF(BK153="x","x",'Indicator Data'!Q153/HLOOKUP('Indicator Data'!$Q$3,'Population Data'!$C$3:$M$194,ROW()-4,FALSE))</f>
        <v>1</v>
      </c>
      <c r="BM153" s="176">
        <f t="shared" si="193"/>
        <v>10</v>
      </c>
      <c r="BN153" s="172">
        <f t="shared" si="194"/>
        <v>8.8000000000000007</v>
      </c>
      <c r="BO153" s="176">
        <f>ROUND(IF('Indicator Data'!S153=0,0,IF(LOG('Indicator Data'!S153)&gt;BO$3,10,IF(LOG('Indicator Data'!S153)&lt;BO$4,0,10-(BO$3-LOG('Indicator Data'!S153))/(BO$3-BO$4)*10))),1)</f>
        <v>6</v>
      </c>
      <c r="BP153" s="246">
        <f>IF(BO153="x","x",'Indicator Data'!S153/HLOOKUP('Indicator Data'!$S$3,'Population Data'!$C$3:$M$194,ROW()-4,FALSE))</f>
        <v>0.64846298190209872</v>
      </c>
      <c r="BQ153" s="176">
        <f t="shared" si="195"/>
        <v>7.2</v>
      </c>
      <c r="BR153" s="172">
        <f t="shared" si="213"/>
        <v>6.6</v>
      </c>
      <c r="BS153" s="176">
        <f>ROUND(IF('Indicator Data'!T153=0,0,IF(LOG('Indicator Data'!T153)&gt;BS$3,10,IF(LOG('Indicator Data'!T153)&lt;BS$4,0,10-(BS$3-LOG('Indicator Data'!T153))/(BS$3-BS$4)*10))),1)</f>
        <v>5.8</v>
      </c>
      <c r="BT153" s="173">
        <f>IF('Indicator Data'!T153/HLOOKUP('Indicator Data'!$T$3,'Population Data'!$C$3:$M$194,ROW()-4,FALSE)&gt;1,1,'Indicator Data'!T153/HLOOKUP('Indicator Data'!$T$3,'Population Data'!$C$3:$M$194,ROW()-4,FALSE))</f>
        <v>0.50447955974676473</v>
      </c>
      <c r="BU153" s="176">
        <f t="shared" si="196"/>
        <v>5</v>
      </c>
      <c r="BV153" s="172">
        <f t="shared" si="214"/>
        <v>5.4</v>
      </c>
      <c r="BW153" s="176">
        <f>ROUND(IF('Indicator Data'!U153=0,0,IF(LOG('Indicator Data'!U153)&gt;BW$3,10,IF(LOG('Indicator Data'!U153)&lt;BW$4,0,10-(BW$3-LOG('Indicator Data'!U153))/(BW$3-BW$4)*10))),1)</f>
        <v>6.2</v>
      </c>
      <c r="BX153" s="246">
        <f>IF(BW153="x","x",'Indicator Data'!U153/HLOOKUP('Indicator Data'!$U$3,'Population Data'!$C$3:$M$194,ROW()-4,FALSE))</f>
        <v>0.93721080850406757</v>
      </c>
      <c r="BY153" s="176">
        <f t="shared" si="197"/>
        <v>9.4</v>
      </c>
      <c r="BZ153" s="172">
        <f t="shared" si="215"/>
        <v>8.1999999999999993</v>
      </c>
      <c r="CA153" s="174">
        <f t="shared" si="198"/>
        <v>7.5</v>
      </c>
      <c r="CB153" s="176">
        <f>IF('Indicator Data'!BN153="No data","x",ROUND(IF('Indicator Data'!BN153&gt;CB$3,0,IF('Indicator Data'!BN153&lt;CB$4,10,(CB$3-'Indicator Data'!BN153)/(CB$3-CB$4)*10)),1))</f>
        <v>5.8</v>
      </c>
      <c r="CC153" s="176">
        <f>IF('Indicator Data'!BO153="No data","x",ROUND(IF('Indicator Data'!BO153&gt;CC$3,0,IF('Indicator Data'!BO153&lt;CC$4,10,(CC$3-'Indicator Data'!BO153)/(CC$3-CC$4)*10)),1))</f>
        <v>3.8</v>
      </c>
      <c r="CD153" s="176">
        <f>IF('Indicator Data'!AA153="No data","x",ROUND(IF('Indicator Data'!AA153&gt;CD$3,0,IF('Indicator Data'!AA153&lt;CD$4,10,(CD$3-'Indicator Data'!AA153)/(CD$3-CD$4)*10)),1))</f>
        <v>4.2</v>
      </c>
      <c r="CE153" s="172">
        <f t="shared" si="199"/>
        <v>4.5999999999999996</v>
      </c>
      <c r="CF153" s="176">
        <f>IF('Indicator Data'!V153="No data","x",ROUND(IF(LOG('Indicator Data'!V153)&gt;CF$3,10,IF(LOG('Indicator Data'!V153)&lt;CF$4,0,10-(CF$3-LOG('Indicator Data'!V153))/(CF$3-CF$4)*10)),1))</f>
        <v>7.9</v>
      </c>
      <c r="CG153" s="176">
        <f>IF('Indicator Data'!W153="No data","x",ROUND(IF('Indicator Data'!W153&gt;CG$3,10,IF('Indicator Data'!W153&lt;CG$4,0,10-(CG$3-'Indicator Data'!W153)/(CG$3-CG$4)*10)),1))</f>
        <v>5.6</v>
      </c>
      <c r="CH153" s="176">
        <f>IF('Indicator Data'!X153="No data","x",ROUND(IF('Indicator Data'!X153&gt;CH$3,10,IF('Indicator Data'!X153&lt;CH$4,0,10-(CH$3-'Indicator Data'!X153)/(CH$3-CH$4)*10)),1))</f>
        <v>7.6</v>
      </c>
      <c r="CI153" s="176">
        <f>IF('Indicator Data'!Y153="No data","x",ROUND(IF('Indicator Data'!Y153&gt;CI$3,10,IF('Indicator Data'!Y153&lt;CI$4,0,10-(CI$3-'Indicator Data'!Y153)/(CI$3-CI$4)*10)),1))</f>
        <v>5.0999999999999996</v>
      </c>
      <c r="CJ153" s="172">
        <f t="shared" si="216"/>
        <v>6.6</v>
      </c>
      <c r="CK153" s="174">
        <f t="shared" si="217"/>
        <v>5.9</v>
      </c>
      <c r="CL153" s="176">
        <f>IF('Indicator Data'!AD153="No data","x",ROUND(IF('Indicator Data'!AD153&gt;CL$3,10,IF('Indicator Data'!AD153&lt;CL$4,0,10-(CL$3-'Indicator Data'!AD153)/(CL$3-CL$4)*10)),1))</f>
        <v>9.1999999999999993</v>
      </c>
      <c r="CM153" s="176">
        <f>IF('Indicator Data'!AE153="No data","x",ROUND(IF('Indicator Data'!AE153&gt;CM$3,10,IF('Indicator Data'!AE153&lt;CM$4,0,10-(CM$3-'Indicator Data'!AE153)/(CM$3-CM$4)*10)),1))</f>
        <v>5.5</v>
      </c>
      <c r="CN153" s="172">
        <f t="shared" si="218"/>
        <v>6.8</v>
      </c>
      <c r="CO153" s="176">
        <f>IF('Indicator Data'!Z153="No data","x",ROUND(IF('Indicator Data'!Z153&gt;CO$3,10,IF('Indicator Data'!Z153&lt;CO$4,0,10-(CO$3-'Indicator Data'!Z153)/(CO$3-CO$4)*10)),1))</f>
        <v>10</v>
      </c>
      <c r="CP153" s="172">
        <f t="shared" si="219"/>
        <v>6</v>
      </c>
      <c r="CQ153" s="246">
        <f>IF('Indicator Data'!AB153="No data","x",'Indicator Data'!AB153/HLOOKUP('Indicator Date'!$AB151,'Population Data'!$C$3:$M$194,ROW()-4,FALSE))</f>
        <v>3.0282383223559692E-4</v>
      </c>
      <c r="CR153" s="176">
        <f t="shared" si="200"/>
        <v>7</v>
      </c>
      <c r="CS153" s="176">
        <f>IF('Indicator Data'!AC153="No data","x",ROUND(IF('Indicator Data'!AC153&gt;CS$3,0,IF('Indicator Data'!AC153&lt;CS$4,10,(CS$3-'Indicator Data'!AC153)/(CS$3-CS$4)*10)),1))</f>
        <v>6</v>
      </c>
      <c r="CT153" s="172">
        <f t="shared" si="220"/>
        <v>6.5</v>
      </c>
      <c r="CU153" s="174">
        <f t="shared" si="221"/>
        <v>6.4</v>
      </c>
      <c r="CV153" s="175">
        <f t="shared" si="201"/>
        <v>5.8</v>
      </c>
      <c r="CW153" s="177">
        <f t="shared" si="202"/>
        <v>1.4</v>
      </c>
      <c r="CX153" s="175">
        <f>ROUND(IF('Indicator Data'!AF153=0,0,IF('Indicator Data'!AF153&gt;CX$3,10,IF('Indicator Data'!AF153&lt;CX$4,0,10-(CX$3-'Indicator Data'!AF153)/(CX$3-CX$4)*10))),1)</f>
        <v>0</v>
      </c>
      <c r="CY153" s="175">
        <f>(ROUND(IF('Indicator Data'!AG153=0,0,IF(LOG('Indicator Data'!AG153)&gt;CY$3,10,IF(LOG('Indicator Data'!AG153)&lt;CY$4,0,10-(CY$3-LOG('Indicator Data'!AG153))/(CY$3-CY$4)*10))),1))</f>
        <v>0</v>
      </c>
      <c r="CZ153" s="177">
        <f t="shared" si="222"/>
        <v>0</v>
      </c>
      <c r="DA153" s="11"/>
      <c r="DB153" s="22"/>
    </row>
    <row r="154" spans="1:106">
      <c r="A154" s="179" t="str">
        <f>'Indicator Data'!A154</f>
        <v>Saudi Arabia</v>
      </c>
      <c r="B154" s="180" t="str">
        <f>'Indicator Data'!B154</f>
        <v>SAU</v>
      </c>
      <c r="C154" s="178">
        <f>ROUND(IF('Indicator Data'!C154=0,0.1,IF(LOG('Indicator Data'!C154)&gt;C$3,10,IF(LOG('Indicator Data'!C154)&lt;C$4,0,10-(C$3-LOG('Indicator Data'!C154))/(C$3-C$4)*10))),1)</f>
        <v>4.7</v>
      </c>
      <c r="D154" s="171">
        <f>ROUND(IF('Indicator Data'!D154=0,0.1,IF(LOG('Indicator Data'!D154)&gt;D$3,10,IF(LOG('Indicator Data'!D154)&lt;D$4,0,10-(D$3-LOG('Indicator Data'!D154))/(D$3-D$4)*10))),1)</f>
        <v>1.4</v>
      </c>
      <c r="E154" s="172">
        <f t="shared" si="170"/>
        <v>3.2</v>
      </c>
      <c r="F154" s="172">
        <f>(ROUND(IF('Indicator Data'!E154=0,0,IF(LOG('Indicator Data'!E154)&gt;F$3,10,IF(LOG('Indicator Data'!E154)&lt;F$4,0,10-(F$3-LOG('Indicator Data'!E154))/(F$3-F$4)*10))),1))</f>
        <v>5.6</v>
      </c>
      <c r="G154" s="172">
        <f>ROUND(IF('Indicator Data'!F154=0,0,IF(LOG('Indicator Data'!F154)&gt;G$3,10,IF(LOG('Indicator Data'!F154)&lt;G$4,0,10-(G$3-LOG('Indicator Data'!F154))/(G$3-G$4)*10))),1)</f>
        <v>0</v>
      </c>
      <c r="H154" s="171">
        <f>ROUND(IF('Indicator Data'!G154=0,0,IF(LOG('Indicator Data'!G154)&gt;H$3,10,IF(LOG('Indicator Data'!G154)&lt;H$4,0,10-(H$3-LOG('Indicator Data'!G154))/(H$3-H$4)*10))),1)</f>
        <v>0</v>
      </c>
      <c r="I154" s="171">
        <f>ROUND(IF('Indicator Data'!H154=0,0,IF(LOG('Indicator Data'!H154)&gt;I$3,10,IF(LOG('Indicator Data'!H154)&lt;I$4,0,10-(I$3-LOG('Indicator Data'!H154))/(I$3-I$4)*10))),1)</f>
        <v>0</v>
      </c>
      <c r="J154" s="171">
        <f t="shared" si="171"/>
        <v>0</v>
      </c>
      <c r="K154" s="171">
        <f>ROUND(IF('Indicator Data'!I154=0,0,IF(LOG('Indicator Data'!I154)&gt;K$3,10,IF(LOG('Indicator Data'!I154)&lt;K$4,0,10-(K$3-LOG('Indicator Data'!I154))/(K$3-K$4)*10))),1)</f>
        <v>5.9</v>
      </c>
      <c r="L154" s="172">
        <f>ROUND(IF('Indicator Data'!J154=0,0,IF(LOG('Indicator Data'!J154)&gt;L$3,10,IF(LOG('Indicator Data'!J154)&lt;L$4,0,10-(L$3-LOG('Indicator Data'!J154))/(L$3-L$4)*10))),1)</f>
        <v>0</v>
      </c>
      <c r="M154" s="173">
        <f>'Indicator Data'!C154/HLOOKUP('Indicator Data'!$C$3,'Population Data'!$C$3:$M$194,ROW()-4,FALSE)</f>
        <v>6.1666268827588935E-5</v>
      </c>
      <c r="N154" s="173">
        <f>'Indicator Data'!D154/HLOOKUP('Indicator Data'!$D$3,'Population Data'!$C$3:$M$194,ROW()-4,FALSE)</f>
        <v>6.687242761858148E-7</v>
      </c>
      <c r="O154" s="245">
        <f>'Indicator Data'!E154/HLOOKUP('Indicator Data'!$E$3,'Population Data'!$C$3:$M$194,ROW()-4,FALSE)</f>
        <v>1.0615323522913129E-3</v>
      </c>
      <c r="P154" s="173">
        <f>'Indicator Data'!F154/HLOOKUP('Indicator Data'!$F$3,'Population Data'!$C$3:$M$194,ROW()-4,FALSE)</f>
        <v>0</v>
      </c>
      <c r="Q154" s="173">
        <f>'Indicator Data'!G154/HLOOKUP('Indicator Data'!$G$3,'Population Data'!$C$3:$M$194,ROW()-4,FALSE)</f>
        <v>4.6753305682076246E-10</v>
      </c>
      <c r="R154" s="173">
        <f>'Indicator Data'!H154/HLOOKUP('Indicator Data'!$H$3,'Population Data'!$C$3:$M$194,ROW()-4,FALSE)</f>
        <v>0</v>
      </c>
      <c r="S154" s="173">
        <f>'Indicator Data'!I154/HLOOKUP('Indicator Data'!$I$3,'Population Data'!$C$3:$M$194,ROW()-4,FALSE)</f>
        <v>1.9077391508826936E-4</v>
      </c>
      <c r="T154" s="173">
        <f>'Indicator Data'!J154/HLOOKUP('Indicator Date'!$J152,'Population Data'!$C$3:$M$194,ROW()-4,FALSE)</f>
        <v>0</v>
      </c>
      <c r="U154" s="171">
        <f t="shared" si="172"/>
        <v>0.3</v>
      </c>
      <c r="V154" s="171">
        <f t="shared" si="173"/>
        <v>0</v>
      </c>
      <c r="W154" s="172">
        <f t="shared" si="174"/>
        <v>0.2</v>
      </c>
      <c r="X154" s="172">
        <f t="shared" si="203"/>
        <v>3.8</v>
      </c>
      <c r="Y154" s="172">
        <f t="shared" si="204"/>
        <v>0</v>
      </c>
      <c r="Z154" s="171">
        <f t="shared" si="175"/>
        <v>0</v>
      </c>
      <c r="AA154" s="171">
        <f t="shared" si="175"/>
        <v>0</v>
      </c>
      <c r="AB154" s="171">
        <f t="shared" si="176"/>
        <v>0</v>
      </c>
      <c r="AC154" s="172">
        <f t="shared" si="205"/>
        <v>3.2</v>
      </c>
      <c r="AD154" s="172">
        <f t="shared" si="206"/>
        <v>0</v>
      </c>
      <c r="AE154" s="171">
        <f>ROUND(IF('Indicator Data'!K154=0,0,IF('Indicator Data'!K154&gt;AE$3,10,IF('Indicator Data'!K154&lt;AE$4,0,10-(AE$3-'Indicator Data'!K154)/(AE$3-AE$4)*10))),1)</f>
        <v>0</v>
      </c>
      <c r="AF154" s="174">
        <f t="shared" si="177"/>
        <v>2.5</v>
      </c>
      <c r="AG154" s="174">
        <f t="shared" si="178"/>
        <v>0.7</v>
      </c>
      <c r="AH154" s="172">
        <f t="shared" si="179"/>
        <v>0</v>
      </c>
      <c r="AI154" s="172">
        <f t="shared" si="180"/>
        <v>0</v>
      </c>
      <c r="AJ154" s="174">
        <f t="shared" si="181"/>
        <v>0</v>
      </c>
      <c r="AK154" s="172">
        <f t="shared" si="182"/>
        <v>0</v>
      </c>
      <c r="AL154" s="175">
        <f t="shared" si="183"/>
        <v>1.8</v>
      </c>
      <c r="AM154" s="175">
        <f t="shared" si="184"/>
        <v>4.8</v>
      </c>
      <c r="AN154" s="175">
        <f t="shared" si="185"/>
        <v>0</v>
      </c>
      <c r="AO154" s="175">
        <f t="shared" si="186"/>
        <v>0</v>
      </c>
      <c r="AP154" s="175">
        <f t="shared" si="187"/>
        <v>4.7</v>
      </c>
      <c r="AQ154" s="174">
        <f t="shared" si="188"/>
        <v>0</v>
      </c>
      <c r="AR154" s="174">
        <f>IF('Indicator Data'!L154="No data","x",IF('Indicator Data'!BW154&lt;1000,"x",ROUND((IF('Indicator Data'!L154&gt;AR$3,10,IF('Indicator Data'!L154&lt;AR$4,0,10-(AR$3-'Indicator Data'!L154)/(AR$3-AR$4)*10))),1)))</f>
        <v>10</v>
      </c>
      <c r="AS154" s="175">
        <f t="shared" si="189"/>
        <v>5</v>
      </c>
      <c r="AT154" s="176">
        <f>IF('Indicator Data'!M154="No data","x",ROUND(IF('Indicator Data'!M154=0,0,IF(LOG('Indicator Data'!M154)&gt;AT$3,10,IF(LOG('Indicator Data'!M154)&lt;AT$4,0,10-(AT$3-LOG('Indicator Data'!M154))/(AT$3-AT$4)*10))),1))</f>
        <v>9.1</v>
      </c>
      <c r="AU154" s="246">
        <f>IF(AT154="x","x",'Indicator Data'!M154/HLOOKUP('Indicator Data'!$M$3,'Population Data'!$C$3:$M$194,ROW()-4,FALSE))</f>
        <v>0.60620965028220952</v>
      </c>
      <c r="AV154" s="176">
        <f t="shared" si="190"/>
        <v>6.7</v>
      </c>
      <c r="AW154" s="172">
        <f t="shared" si="207"/>
        <v>8.1</v>
      </c>
      <c r="AX154" s="176" t="str">
        <f>IF('Indicator Data'!N154="No data","x",ROUND(IF('Indicator Data'!N154=0,0,IF(LOG('Indicator Data'!N154)&gt;AX$3,10,IF(LOG('Indicator Data'!N154)&lt;AX$4,0,10-(AX$3-LOG('Indicator Data'!N154))/(AX$3-AX$4)*10))),1))</f>
        <v>x</v>
      </c>
      <c r="AY154" s="246" t="str">
        <f>IF(AX154="x","x",'Indicator Data'!N154/HLOOKUP('Indicator Data'!$N$3,'Population Data'!$C$3:$M$194,ROW()-4,FALSE))</f>
        <v>x</v>
      </c>
      <c r="AZ154" s="176" t="str">
        <f t="shared" si="191"/>
        <v>x</v>
      </c>
      <c r="BA154" s="172" t="str">
        <f t="shared" si="208"/>
        <v>x</v>
      </c>
      <c r="BB154" s="176" t="str">
        <f>IF('Indicator Data'!O154="No data","x",ROUND(IF('Indicator Data'!O154=0,0,IF(LOG('Indicator Data'!O154)&gt;BB$3,10,IF(LOG('Indicator Data'!O154)&lt;BB$4,0,10-(BB$3-LOG('Indicator Data'!O154))/(BB$3-BB$4)*10))),1))</f>
        <v>x</v>
      </c>
      <c r="BC154" s="246" t="str">
        <f>IF(BB154="x","x",'Indicator Data'!O154/HLOOKUP('Indicator Data'!$O$3,'Population Data'!$C$3:$M$194,ROW()-4,FALSE))</f>
        <v>x</v>
      </c>
      <c r="BD154" s="176" t="str">
        <f t="shared" si="192"/>
        <v>x</v>
      </c>
      <c r="BE154" s="172" t="str">
        <f t="shared" si="209"/>
        <v>x</v>
      </c>
      <c r="BF154" s="176" t="str">
        <f>IF('Indicator Data'!P154="No data","x",ROUND(IF('Indicator Data'!P154=0,0,IF(LOG('Indicator Data'!P154)&gt;BF$3,10,IF(LOG('Indicator Data'!P154)&lt;BF$4,0,10-(BF$3-LOG('Indicator Data'!P154))/(BF$3-BF$4)*10))),1))</f>
        <v>x</v>
      </c>
      <c r="BG154" s="246" t="str">
        <f>IF(BF154="x","x",'Indicator Data'!P154/HLOOKUP('Indicator Data'!$P$3,'Population Data'!$C$3:$M$194,ROW()-4,FALSE))</f>
        <v>x</v>
      </c>
      <c r="BH154" s="176" t="str">
        <f t="shared" si="210"/>
        <v>x</v>
      </c>
      <c r="BI154" s="172" t="str">
        <f t="shared" si="211"/>
        <v>x</v>
      </c>
      <c r="BJ154" s="174">
        <f t="shared" si="212"/>
        <v>8.1</v>
      </c>
      <c r="BK154" s="176">
        <f>ROUND(IF('Indicator Data'!Q154=0,0,IF(LOG('Indicator Data'!Q154)&gt;BK$3,10,IF(LOG('Indicator Data'!Q154)&lt;BK$4,0,10-(BK$3-LOG('Indicator Data'!Q154))/(BK$3-BK$4)*10))),1)</f>
        <v>8</v>
      </c>
      <c r="BL154" s="224">
        <f>IF(BK154="x","x",'Indicator Data'!Q154/HLOOKUP('Indicator Data'!$Q$3,'Population Data'!$C$3:$M$194,ROW()-4,FALSE))</f>
        <v>0.10719999877247996</v>
      </c>
      <c r="BM154" s="176">
        <f t="shared" si="193"/>
        <v>1.1000000000000001</v>
      </c>
      <c r="BN154" s="172">
        <f t="shared" si="194"/>
        <v>5.5</v>
      </c>
      <c r="BO154" s="176">
        <f>ROUND(IF('Indicator Data'!S154=0,0,IF(LOG('Indicator Data'!S154)&gt;BO$3,10,IF(LOG('Indicator Data'!S154)&lt;BO$4,0,10-(BO$3-LOG('Indicator Data'!S154))/(BO$3-BO$4)*10))),1)</f>
        <v>8.3000000000000007</v>
      </c>
      <c r="BP154" s="246">
        <f>IF(BO154="x","x",'Indicator Data'!S154/HLOOKUP('Indicator Data'!$S$3,'Population Data'!$C$3:$M$194,ROW()-4,FALSE))</f>
        <v>0.17673330499363157</v>
      </c>
      <c r="BQ154" s="176">
        <f t="shared" si="195"/>
        <v>2</v>
      </c>
      <c r="BR154" s="172">
        <f t="shared" si="213"/>
        <v>6.1</v>
      </c>
      <c r="BS154" s="176">
        <f>ROUND(IF('Indicator Data'!T154=0,0,IF(LOG('Indicator Data'!T154)&gt;BS$3,10,IF(LOG('Indicator Data'!T154)&lt;BS$4,0,10-(BS$3-LOG('Indicator Data'!T154))/(BS$3-BS$4)*10))),1)</f>
        <v>9.1</v>
      </c>
      <c r="BT154" s="173">
        <f>IF('Indicator Data'!T154/HLOOKUP('Indicator Data'!$T$3,'Population Data'!$C$3:$M$194,ROW()-4,FALSE)&gt;1,1,'Indicator Data'!T154/HLOOKUP('Indicator Data'!$T$3,'Population Data'!$C$3:$M$194,ROW()-4,FALSE))</f>
        <v>0.57733635089781088</v>
      </c>
      <c r="BU154" s="176">
        <f t="shared" si="196"/>
        <v>5.8</v>
      </c>
      <c r="BV154" s="172">
        <f t="shared" si="214"/>
        <v>7.8</v>
      </c>
      <c r="BW154" s="176">
        <f>ROUND(IF('Indicator Data'!U154=0,0,IF(LOG('Indicator Data'!U154)&gt;BW$3,10,IF(LOG('Indicator Data'!U154)&lt;BW$4,0,10-(BW$3-LOG('Indicator Data'!U154))/(BW$3-BW$4)*10))),1)</f>
        <v>8.6999999999999993</v>
      </c>
      <c r="BX154" s="246">
        <f>IF(BW154="x","x",'Indicator Data'!U154/HLOOKUP('Indicator Data'!$U$3,'Population Data'!$C$3:$M$194,ROW()-4,FALSE))</f>
        <v>0.32614137348284528</v>
      </c>
      <c r="BY154" s="176">
        <f t="shared" si="197"/>
        <v>3.3</v>
      </c>
      <c r="BZ154" s="172">
        <f t="shared" si="215"/>
        <v>6.8</v>
      </c>
      <c r="CA154" s="174">
        <f t="shared" si="198"/>
        <v>6.6</v>
      </c>
      <c r="CB154" s="176">
        <f>IF('Indicator Data'!BN154="No data","x",ROUND(IF('Indicator Data'!BN154&gt;CB$3,0,IF('Indicator Data'!BN154&lt;CB$4,10,(CB$3-'Indicator Data'!BN154)/(CB$3-CB$4)*10)),1))</f>
        <v>0.5</v>
      </c>
      <c r="CC154" s="176">
        <f>IF('Indicator Data'!BO154="No data","x",ROUND(IF('Indicator Data'!BO154&gt;CC$3,0,IF('Indicator Data'!BO154&lt;CC$4,10,(CC$3-'Indicator Data'!BO154)/(CC$3-CC$4)*10)),1))</f>
        <v>0.2</v>
      </c>
      <c r="CD154" s="176" t="str">
        <f>IF('Indicator Data'!AA154="No data","x",ROUND(IF('Indicator Data'!AA154&gt;CD$3,0,IF('Indicator Data'!AA154&lt;CD$4,10,(CD$3-'Indicator Data'!AA154)/(CD$3-CD$4)*10)),1))</f>
        <v>x</v>
      </c>
      <c r="CE154" s="172">
        <f t="shared" si="199"/>
        <v>0.4</v>
      </c>
      <c r="CF154" s="176">
        <f>IF('Indicator Data'!V154="No data","x",ROUND(IF(LOG('Indicator Data'!V154)&gt;CF$3,10,IF(LOG('Indicator Data'!V154)&lt;CF$4,0,10-(CF$3-LOG('Indicator Data'!V154))/(CF$3-CF$4)*10)),1))</f>
        <v>4.0999999999999996</v>
      </c>
      <c r="CG154" s="176">
        <f>IF('Indicator Data'!W154="No data","x",ROUND(IF('Indicator Data'!W154&gt;CG$3,10,IF('Indicator Data'!W154&lt;CG$4,0,10-(CG$3-'Indicator Data'!W154)/(CG$3-CG$4)*10)),1))</f>
        <v>3.5</v>
      </c>
      <c r="CH154" s="176">
        <f>IF('Indicator Data'!X154="No data","x",ROUND(IF('Indicator Data'!X154&gt;CH$3,10,IF('Indicator Data'!X154&lt;CH$4,0,10-(CH$3-'Indicator Data'!X154)/(CH$3-CH$4)*10)),1))</f>
        <v>8.5</v>
      </c>
      <c r="CI154" s="176" t="str">
        <f>IF('Indicator Data'!Y154="No data","x",ROUND(IF('Indicator Data'!Y154&gt;CI$3,10,IF('Indicator Data'!Y154&lt;CI$4,0,10-(CI$3-'Indicator Data'!Y154)/(CI$3-CI$4)*10)),1))</f>
        <v>x</v>
      </c>
      <c r="CJ154" s="172">
        <f t="shared" si="216"/>
        <v>5.4</v>
      </c>
      <c r="CK154" s="174">
        <f t="shared" si="217"/>
        <v>3.7</v>
      </c>
      <c r="CL154" s="176">
        <f>IF('Indicator Data'!AD154="No data","x",ROUND(IF('Indicator Data'!AD154&gt;CL$3,10,IF('Indicator Data'!AD154&lt;CL$4,0,10-(CL$3-'Indicator Data'!AD154)/(CL$3-CL$4)*10)),1))</f>
        <v>0.1</v>
      </c>
      <c r="CM154" s="176">
        <f>IF('Indicator Data'!AE154="No data","x",ROUND(IF('Indicator Data'!AE154&gt;CM$3,10,IF('Indicator Data'!AE154&lt;CM$4,0,10-(CM$3-'Indicator Data'!AE154)/(CM$3-CM$4)*10)),1))</f>
        <v>1.9</v>
      </c>
      <c r="CN154" s="172">
        <f t="shared" si="218"/>
        <v>3.6</v>
      </c>
      <c r="CO154" s="176">
        <f>IF('Indicator Data'!Z154="No data","x",ROUND(IF('Indicator Data'!Z154&gt;CO$3,10,IF('Indicator Data'!Z154&lt;CO$4,0,10-(CO$3-'Indicator Data'!Z154)/(CO$3-CO$4)*10)),1))</f>
        <v>0</v>
      </c>
      <c r="CP154" s="172">
        <f t="shared" si="219"/>
        <v>0.2</v>
      </c>
      <c r="CQ154" s="246">
        <f>IF('Indicator Data'!AB154="No data","x",'Indicator Data'!AB154/HLOOKUP('Indicator Date'!$AB152,'Population Data'!$C$3:$M$194,ROW()-4,FALSE))</f>
        <v>8.3528153828189529E-5</v>
      </c>
      <c r="CR154" s="176">
        <f t="shared" si="200"/>
        <v>9.1999999999999993</v>
      </c>
      <c r="CS154" s="176">
        <f>IF('Indicator Data'!AC154="No data","x",ROUND(IF('Indicator Data'!AC154&gt;CS$3,0,IF('Indicator Data'!AC154&lt;CS$4,10,(CS$3-'Indicator Data'!AC154)/(CS$3-CS$4)*10)),1))</f>
        <v>2</v>
      </c>
      <c r="CT154" s="172">
        <f t="shared" si="220"/>
        <v>5.6</v>
      </c>
      <c r="CU154" s="174">
        <f t="shared" si="221"/>
        <v>3.1</v>
      </c>
      <c r="CV154" s="175">
        <f t="shared" si="201"/>
        <v>5.8</v>
      </c>
      <c r="CW154" s="177">
        <f t="shared" si="202"/>
        <v>3.5</v>
      </c>
      <c r="CX154" s="175">
        <f>ROUND(IF('Indicator Data'!AF154=0,0,IF('Indicator Data'!AF154&gt;CX$3,10,IF('Indicator Data'!AF154&lt;CX$4,0,10-(CX$3-'Indicator Data'!AF154)/(CX$3-CX$4)*10))),1)</f>
        <v>3.6</v>
      </c>
      <c r="CY154" s="175">
        <f>(ROUND(IF('Indicator Data'!AG154=0,0,IF(LOG('Indicator Data'!AG154)&gt;CY$3,10,IF(LOG('Indicator Data'!AG154)&lt;CY$4,0,10-(CY$3-LOG('Indicator Data'!AG154))/(CY$3-CY$4)*10))),1))</f>
        <v>2.7</v>
      </c>
      <c r="CZ154" s="177">
        <f t="shared" si="222"/>
        <v>3.2</v>
      </c>
      <c r="DA154" s="11"/>
      <c r="DB154" s="22"/>
    </row>
    <row r="155" spans="1:106">
      <c r="A155" s="179" t="str">
        <f>'Indicator Data'!A155</f>
        <v>Senegal</v>
      </c>
      <c r="B155" s="180" t="str">
        <f>'Indicator Data'!B155</f>
        <v>SEN</v>
      </c>
      <c r="C155" s="178">
        <f>ROUND(IF('Indicator Data'!C155=0,0.1,IF(LOG('Indicator Data'!C155)&gt;C$3,10,IF(LOG('Indicator Data'!C155)&lt;C$4,0,10-(C$3-LOG('Indicator Data'!C155))/(C$3-C$4)*10))),1)</f>
        <v>0.1</v>
      </c>
      <c r="D155" s="171">
        <f>ROUND(IF('Indicator Data'!D155=0,0.1,IF(LOG('Indicator Data'!D155)&gt;D$3,10,IF(LOG('Indicator Data'!D155)&lt;D$4,0,10-(D$3-LOG('Indicator Data'!D155))/(D$3-D$4)*10))),1)</f>
        <v>0.1</v>
      </c>
      <c r="E155" s="172">
        <f t="shared" si="170"/>
        <v>0.1</v>
      </c>
      <c r="F155" s="172">
        <f>(ROUND(IF('Indicator Data'!E155=0,0,IF(LOG('Indicator Data'!E155)&gt;F$3,10,IF(LOG('Indicator Data'!E155)&lt;F$4,0,10-(F$3-LOG('Indicator Data'!E155))/(F$3-F$4)*10))),1))</f>
        <v>6.4</v>
      </c>
      <c r="G155" s="172">
        <f>ROUND(IF('Indicator Data'!F155=0,0,IF(LOG('Indicator Data'!F155)&gt;G$3,10,IF(LOG('Indicator Data'!F155)&lt;G$4,0,10-(G$3-LOG('Indicator Data'!F155))/(G$3-G$4)*10))),1)</f>
        <v>4.0999999999999996</v>
      </c>
      <c r="H155" s="171">
        <f>ROUND(IF('Indicator Data'!G155=0,0,IF(LOG('Indicator Data'!G155)&gt;H$3,10,IF(LOG('Indicator Data'!G155)&lt;H$4,0,10-(H$3-LOG('Indicator Data'!G155))/(H$3-H$4)*10))),1)</f>
        <v>0</v>
      </c>
      <c r="I155" s="171">
        <f>ROUND(IF('Indicator Data'!H155=0,0,IF(LOG('Indicator Data'!H155)&gt;I$3,10,IF(LOG('Indicator Data'!H155)&lt;I$4,0,10-(I$3-LOG('Indicator Data'!H155))/(I$3-I$4)*10))),1)</f>
        <v>0</v>
      </c>
      <c r="J155" s="171">
        <f t="shared" si="171"/>
        <v>0</v>
      </c>
      <c r="K155" s="171">
        <f>ROUND(IF('Indicator Data'!I155=0,0,IF(LOG('Indicator Data'!I155)&gt;K$3,10,IF(LOG('Indicator Data'!I155)&lt;K$4,0,10-(K$3-LOG('Indicator Data'!I155))/(K$3-K$4)*10))),1)</f>
        <v>6.3</v>
      </c>
      <c r="L155" s="172">
        <f>ROUND(IF('Indicator Data'!J155=0,0,IF(LOG('Indicator Data'!J155)&gt;L$3,10,IF(LOG('Indicator Data'!J155)&lt;L$4,0,10-(L$3-LOG('Indicator Data'!J155))/(L$3-L$4)*10))),1)</f>
        <v>9.4</v>
      </c>
      <c r="M155" s="173">
        <f>'Indicator Data'!C155/HLOOKUP('Indicator Data'!$C$3,'Population Data'!$C$3:$M$194,ROW()-4,FALSE)</f>
        <v>0</v>
      </c>
      <c r="N155" s="173">
        <f>'Indicator Data'!D155/HLOOKUP('Indicator Data'!$D$3,'Population Data'!$C$3:$M$194,ROW()-4,FALSE)</f>
        <v>0</v>
      </c>
      <c r="O155" s="245">
        <f>'Indicator Data'!E155/HLOOKUP('Indicator Data'!$E$3,'Population Data'!$C$3:$M$194,ROW()-4,FALSE)</f>
        <v>4.7195039708988803E-3</v>
      </c>
      <c r="P155" s="173">
        <f>'Indicator Data'!F155/HLOOKUP('Indicator Data'!$F$3,'Population Data'!$C$3:$M$194,ROW()-4,FALSE)</f>
        <v>4.3704255285461489E-7</v>
      </c>
      <c r="Q155" s="173">
        <f>'Indicator Data'!G155/HLOOKUP('Indicator Data'!$G$3,'Population Data'!$C$3:$M$194,ROW()-4,FALSE)</f>
        <v>0</v>
      </c>
      <c r="R155" s="173">
        <f>'Indicator Data'!H155/HLOOKUP('Indicator Data'!$H$3,'Population Data'!$C$3:$M$194,ROW()-4,FALSE)</f>
        <v>0</v>
      </c>
      <c r="S155" s="173">
        <f>'Indicator Data'!I155/HLOOKUP('Indicator Data'!$I$3,'Population Data'!$C$3:$M$194,ROW()-4,FALSE)</f>
        <v>6.1132812810843875E-4</v>
      </c>
      <c r="T155" s="173">
        <f>'Indicator Data'!J155/HLOOKUP('Indicator Date'!$J153,'Population Data'!$C$3:$M$194,ROW()-4,FALSE)</f>
        <v>3.2829261387755508E-3</v>
      </c>
      <c r="U155" s="171">
        <f t="shared" si="172"/>
        <v>0</v>
      </c>
      <c r="V155" s="171">
        <f t="shared" si="173"/>
        <v>0</v>
      </c>
      <c r="W155" s="172">
        <f t="shared" si="174"/>
        <v>0</v>
      </c>
      <c r="X155" s="172">
        <f t="shared" si="203"/>
        <v>6.2</v>
      </c>
      <c r="Y155" s="172">
        <f t="shared" si="204"/>
        <v>3.7</v>
      </c>
      <c r="Z155" s="171">
        <f t="shared" si="175"/>
        <v>0</v>
      </c>
      <c r="AA155" s="171">
        <f t="shared" si="175"/>
        <v>0</v>
      </c>
      <c r="AB155" s="171">
        <f t="shared" si="176"/>
        <v>0</v>
      </c>
      <c r="AC155" s="172">
        <f t="shared" si="205"/>
        <v>4.5999999999999996</v>
      </c>
      <c r="AD155" s="172">
        <f t="shared" si="206"/>
        <v>1.1000000000000001</v>
      </c>
      <c r="AE155" s="171">
        <f>ROUND(IF('Indicator Data'!K155=0,0,IF('Indicator Data'!K155&gt;AE$3,10,IF('Indicator Data'!K155&lt;AE$4,0,10-(AE$3-'Indicator Data'!K155)/(AE$3-AE$4)*10))),1)</f>
        <v>3.8</v>
      </c>
      <c r="AF155" s="174">
        <f t="shared" si="177"/>
        <v>0.1</v>
      </c>
      <c r="AG155" s="174">
        <f t="shared" si="178"/>
        <v>0.1</v>
      </c>
      <c r="AH155" s="172">
        <f t="shared" si="179"/>
        <v>0</v>
      </c>
      <c r="AI155" s="172">
        <f t="shared" si="180"/>
        <v>0</v>
      </c>
      <c r="AJ155" s="174">
        <f t="shared" si="181"/>
        <v>0</v>
      </c>
      <c r="AK155" s="172">
        <f t="shared" si="182"/>
        <v>7</v>
      </c>
      <c r="AL155" s="175">
        <f t="shared" si="183"/>
        <v>0.1</v>
      </c>
      <c r="AM155" s="175">
        <f t="shared" si="184"/>
        <v>6.3</v>
      </c>
      <c r="AN155" s="175">
        <f t="shared" si="185"/>
        <v>3.9</v>
      </c>
      <c r="AO155" s="175">
        <f t="shared" si="186"/>
        <v>0</v>
      </c>
      <c r="AP155" s="175">
        <f t="shared" si="187"/>
        <v>5.5</v>
      </c>
      <c r="AQ155" s="174">
        <f t="shared" si="188"/>
        <v>5.4</v>
      </c>
      <c r="AR155" s="174">
        <f>IF('Indicator Data'!L155="No data","x",IF('Indicator Data'!BW155&lt;1000,"x",ROUND((IF('Indicator Data'!L155&gt;AR$3,10,IF('Indicator Data'!L155&lt;AR$4,0,10-(AR$3-'Indicator Data'!L155)/(AR$3-AR$4)*10))),1)))</f>
        <v>7.5</v>
      </c>
      <c r="AS155" s="175">
        <f t="shared" si="189"/>
        <v>6.5</v>
      </c>
      <c r="AT155" s="176">
        <f>IF('Indicator Data'!M155="No data","x",ROUND(IF('Indicator Data'!M155=0,0,IF(LOG('Indicator Data'!M155)&gt;AT$3,10,IF(LOG('Indicator Data'!M155)&lt;AT$4,0,10-(AT$3-LOG('Indicator Data'!M155))/(AT$3-AT$4)*10))),1))</f>
        <v>8.4</v>
      </c>
      <c r="AU155" s="246">
        <f>IF(AT155="x","x",'Indicator Data'!M155/HLOOKUP('Indicator Data'!$M$3,'Population Data'!$C$3:$M$194,ROW()-4,FALSE))</f>
        <v>0.41453034747231127</v>
      </c>
      <c r="AV155" s="176">
        <f t="shared" si="190"/>
        <v>4.5999999999999996</v>
      </c>
      <c r="AW155" s="172">
        <f t="shared" si="207"/>
        <v>6.9</v>
      </c>
      <c r="AX155" s="176">
        <f>IF('Indicator Data'!N155="No data","x",ROUND(IF('Indicator Data'!N155=0,0,IF(LOG('Indicator Data'!N155)&gt;AX$3,10,IF(LOG('Indicator Data'!N155)&lt;AX$4,0,10-(AX$3-LOG('Indicator Data'!N155))/(AX$3-AX$4)*10))),1))</f>
        <v>0</v>
      </c>
      <c r="AY155" s="246">
        <f>IF(AX155="x","x",'Indicator Data'!N155/HLOOKUP('Indicator Data'!$N$3,'Population Data'!$C$3:$M$194,ROW()-4,FALSE))</f>
        <v>0</v>
      </c>
      <c r="AZ155" s="176">
        <f t="shared" si="191"/>
        <v>0</v>
      </c>
      <c r="BA155" s="172">
        <f t="shared" si="208"/>
        <v>0</v>
      </c>
      <c r="BB155" s="176">
        <f>IF('Indicator Data'!O155="No data","x",ROUND(IF('Indicator Data'!O155=0,0,IF(LOG('Indicator Data'!O155)&gt;BB$3,10,IF(LOG('Indicator Data'!O155)&lt;BB$4,0,10-(BB$3-LOG('Indicator Data'!O155))/(BB$3-BB$4)*10))),1))</f>
        <v>7.2</v>
      </c>
      <c r="BC155" s="246">
        <f>IF(BB155="x","x",'Indicator Data'!O155/HLOOKUP('Indicator Data'!$O$3,'Population Data'!$C$3:$M$194,ROW()-4,FALSE))</f>
        <v>1.2166581913619174E-2</v>
      </c>
      <c r="BD155" s="176">
        <f t="shared" si="192"/>
        <v>1.2</v>
      </c>
      <c r="BE155" s="172">
        <f t="shared" si="209"/>
        <v>4.9000000000000004</v>
      </c>
      <c r="BF155" s="176">
        <f>IF('Indicator Data'!P155="No data","x",ROUND(IF('Indicator Data'!P155=0,0,IF(LOG('Indicator Data'!P155)&gt;BF$3,10,IF(LOG('Indicator Data'!P155)&lt;BF$4,0,10-(BF$3-LOG('Indicator Data'!P155))/(BF$3-BF$4)*10))),1))</f>
        <v>0</v>
      </c>
      <c r="BG155" s="246">
        <f>IF(BF155="x","x",'Indicator Data'!P155/HLOOKUP('Indicator Data'!$P$3,'Population Data'!$C$3:$M$194,ROW()-4,FALSE))</f>
        <v>0</v>
      </c>
      <c r="BH155" s="176">
        <f t="shared" si="210"/>
        <v>0</v>
      </c>
      <c r="BI155" s="172">
        <f t="shared" si="211"/>
        <v>0</v>
      </c>
      <c r="BJ155" s="174">
        <f t="shared" si="212"/>
        <v>3.6</v>
      </c>
      <c r="BK155" s="176">
        <f>ROUND(IF('Indicator Data'!Q155=0,0,IF(LOG('Indicator Data'!Q155)&gt;BK$3,10,IF(LOG('Indicator Data'!Q155)&lt;BK$4,0,10-(BK$3-LOG('Indicator Data'!Q155))/(BK$3-BK$4)*10))),1)</f>
        <v>8.9</v>
      </c>
      <c r="BL155" s="224">
        <f>IF(BK155="x","x",'Indicator Data'!Q155/HLOOKUP('Indicator Data'!$Q$3,'Population Data'!$C$3:$M$194,ROW()-4,FALSE))</f>
        <v>1.0000000548800221</v>
      </c>
      <c r="BM155" s="176">
        <f t="shared" si="193"/>
        <v>10</v>
      </c>
      <c r="BN155" s="172">
        <f t="shared" si="194"/>
        <v>9.5</v>
      </c>
      <c r="BO155" s="176">
        <f>ROUND(IF('Indicator Data'!S155=0,0,IF(LOG('Indicator Data'!S155)&gt;BO$3,10,IF(LOG('Indicator Data'!S155)&lt;BO$4,0,10-(BO$3-LOG('Indicator Data'!S155))/(BO$3-BO$4)*10))),1)</f>
        <v>8</v>
      </c>
      <c r="BP155" s="246">
        <f>IF(BO155="x","x",'Indicator Data'!S155/HLOOKUP('Indicator Data'!$S$3,'Population Data'!$C$3:$M$194,ROW()-4,FALSE))</f>
        <v>0.20650910539142983</v>
      </c>
      <c r="BQ155" s="176">
        <f t="shared" si="195"/>
        <v>2.2999999999999998</v>
      </c>
      <c r="BR155" s="172">
        <f t="shared" si="213"/>
        <v>5.9</v>
      </c>
      <c r="BS155" s="176">
        <f>ROUND(IF('Indicator Data'!T155=0,0,IF(LOG('Indicator Data'!T155)&gt;BS$3,10,IF(LOG('Indicator Data'!T155)&lt;BS$4,0,10-(BS$3-LOG('Indicator Data'!T155))/(BS$3-BS$4)*10))),1)</f>
        <v>8.9</v>
      </c>
      <c r="BT155" s="173">
        <f>IF('Indicator Data'!T155/HLOOKUP('Indicator Data'!$T$3,'Population Data'!$C$3:$M$194,ROW()-4,FALSE)&gt;1,1,'Indicator Data'!T155/HLOOKUP('Indicator Data'!$T$3,'Population Data'!$C$3:$M$194,ROW()-4,FALSE))</f>
        <v>0.94685270481951411</v>
      </c>
      <c r="BU155" s="176">
        <f t="shared" si="196"/>
        <v>9.5</v>
      </c>
      <c r="BV155" s="172">
        <f t="shared" si="214"/>
        <v>9.1999999999999993</v>
      </c>
      <c r="BW155" s="176">
        <f>ROUND(IF('Indicator Data'!U155=0,0,IF(LOG('Indicator Data'!U155)&gt;BW$3,10,IF(LOG('Indicator Data'!U155)&lt;BW$4,0,10-(BW$3-LOG('Indicator Data'!U155))/(BW$3-BW$4)*10))),1)</f>
        <v>8.9</v>
      </c>
      <c r="BX155" s="246">
        <f>IF(BW155="x","x",'Indicator Data'!U155/HLOOKUP('Indicator Data'!$U$3,'Population Data'!$C$3:$M$194,ROW()-4,FALSE))</f>
        <v>0.91658324445971084</v>
      </c>
      <c r="BY155" s="176">
        <f t="shared" si="197"/>
        <v>9.1999999999999993</v>
      </c>
      <c r="BZ155" s="172">
        <f t="shared" si="215"/>
        <v>9.1</v>
      </c>
      <c r="CA155" s="174">
        <f t="shared" si="198"/>
        <v>8.6999999999999993</v>
      </c>
      <c r="CB155" s="176">
        <f>IF('Indicator Data'!BN155="No data","x",ROUND(IF('Indicator Data'!BN155&gt;CB$3,0,IF('Indicator Data'!BN155&lt;CB$4,10,(CB$3-'Indicator Data'!BN155)/(CB$3-CB$4)*10)),1))</f>
        <v>4.4000000000000004</v>
      </c>
      <c r="CC155" s="176">
        <f>IF('Indicator Data'!BO155="No data","x",ROUND(IF('Indicator Data'!BO155&gt;CC$3,0,IF('Indicator Data'!BO155&lt;CC$4,10,(CC$3-'Indicator Data'!BO155)/(CC$3-CC$4)*10)),1))</f>
        <v>2.2999999999999998</v>
      </c>
      <c r="CD155" s="176">
        <f>IF('Indicator Data'!AA155="No data","x",ROUND(IF('Indicator Data'!AA155&gt;CD$3,0,IF('Indicator Data'!AA155&lt;CD$4,10,(CD$3-'Indicator Data'!AA155)/(CD$3-CD$4)*10)),1))</f>
        <v>7.8</v>
      </c>
      <c r="CE155" s="172">
        <f t="shared" si="199"/>
        <v>4.8</v>
      </c>
      <c r="CF155" s="176">
        <f>IF('Indicator Data'!V155="No data","x",ROUND(IF(LOG('Indicator Data'!V155)&gt;CF$3,10,IF(LOG('Indicator Data'!V155)&lt;CF$4,0,10-(CF$3-LOG('Indicator Data'!V155))/(CF$3-CF$4)*10)),1))</f>
        <v>6.5</v>
      </c>
      <c r="CG155" s="176">
        <f>IF('Indicator Data'!W155="No data","x",ROUND(IF('Indicator Data'!W155&gt;CG$3,10,IF('Indicator Data'!W155&lt;CG$4,0,10-(CG$3-'Indicator Data'!W155)/(CG$3-CG$4)*10)),1))</f>
        <v>7.1</v>
      </c>
      <c r="CH155" s="176">
        <f>IF('Indicator Data'!X155="No data","x",ROUND(IF('Indicator Data'!X155&gt;CH$3,10,IF('Indicator Data'!X155&lt;CH$4,0,10-(CH$3-'Indicator Data'!X155)/(CH$3-CH$4)*10)),1))</f>
        <v>5</v>
      </c>
      <c r="CI155" s="176">
        <f>IF('Indicator Data'!Y155="No data","x",ROUND(IF('Indicator Data'!Y155&gt;CI$3,10,IF('Indicator Data'!Y155&lt;CI$4,0,10-(CI$3-'Indicator Data'!Y155)/(CI$3-CI$4)*10)),1))</f>
        <v>10</v>
      </c>
      <c r="CJ155" s="172">
        <f t="shared" si="216"/>
        <v>7.2</v>
      </c>
      <c r="CK155" s="174">
        <f t="shared" si="217"/>
        <v>6.4</v>
      </c>
      <c r="CL155" s="176">
        <f>IF('Indicator Data'!AD155="No data","x",ROUND(IF('Indicator Data'!AD155&gt;CL$3,10,IF('Indicator Data'!AD155&lt;CL$4,0,10-(CL$3-'Indicator Data'!AD155)/(CL$3-CL$4)*10)),1))</f>
        <v>5.2</v>
      </c>
      <c r="CM155" s="176">
        <f>IF('Indicator Data'!AE155="No data","x",ROUND(IF('Indicator Data'!AE155&gt;CM$3,10,IF('Indicator Data'!AE155&lt;CM$4,0,10-(CM$3-'Indicator Data'!AE155)/(CM$3-CM$4)*10)),1))</f>
        <v>5.7</v>
      </c>
      <c r="CN155" s="172">
        <f t="shared" si="218"/>
        <v>6.6</v>
      </c>
      <c r="CO155" s="176">
        <f>IF('Indicator Data'!Z155="No data","x",ROUND(IF('Indicator Data'!Z155&gt;CO$3,10,IF('Indicator Data'!Z155&lt;CO$4,0,10-(CO$3-'Indicator Data'!Z155)/(CO$3-CO$4)*10)),1))</f>
        <v>2.6</v>
      </c>
      <c r="CP155" s="172">
        <f t="shared" si="219"/>
        <v>4.3</v>
      </c>
      <c r="CQ155" s="246">
        <f>IF('Indicator Data'!AB155="No data","x",'Indicator Data'!AB155/HLOOKUP('Indicator Date'!$AB153,'Population Data'!$C$3:$M$194,ROW()-4,FALSE))</f>
        <v>5.3483458555038751E-5</v>
      </c>
      <c r="CR155" s="176">
        <f t="shared" si="200"/>
        <v>9.5</v>
      </c>
      <c r="CS155" s="176">
        <f>IF('Indicator Data'!AC155="No data","x",ROUND(IF('Indicator Data'!AC155&gt;CS$3,0,IF('Indicator Data'!AC155&lt;CS$4,10,(CS$3-'Indicator Data'!AC155)/(CS$3-CS$4)*10)),1))</f>
        <v>2</v>
      </c>
      <c r="CT155" s="172">
        <f t="shared" si="220"/>
        <v>5.8</v>
      </c>
      <c r="CU155" s="174">
        <f t="shared" si="221"/>
        <v>5.6</v>
      </c>
      <c r="CV155" s="175">
        <f t="shared" si="201"/>
        <v>6.5</v>
      </c>
      <c r="CW155" s="177">
        <f t="shared" si="202"/>
        <v>4.5999999999999996</v>
      </c>
      <c r="CX155" s="175">
        <f>ROUND(IF('Indicator Data'!AF155=0,0,IF('Indicator Data'!AF155&gt;CX$3,10,IF('Indicator Data'!AF155&lt;CX$4,0,10-(CX$3-'Indicator Data'!AF155)/(CX$3-CX$4)*10))),1)</f>
        <v>0.3</v>
      </c>
      <c r="CY155" s="175">
        <f>(ROUND(IF('Indicator Data'!AG155=0,0,IF(LOG('Indicator Data'!AG155)&gt;CY$3,10,IF(LOG('Indicator Data'!AG155)&lt;CY$4,0,10-(CY$3-LOG('Indicator Data'!AG155))/(CY$3-CY$4)*10))),1))</f>
        <v>0</v>
      </c>
      <c r="CZ155" s="177">
        <f t="shared" si="222"/>
        <v>0.2</v>
      </c>
      <c r="DA155" s="11"/>
      <c r="DB155" s="22"/>
    </row>
    <row r="156" spans="1:106">
      <c r="A156" s="179" t="str">
        <f>'Indicator Data'!A156</f>
        <v>Serbia</v>
      </c>
      <c r="B156" s="180" t="str">
        <f>'Indicator Data'!B156</f>
        <v>SRB</v>
      </c>
      <c r="C156" s="178">
        <f>ROUND(IF('Indicator Data'!C156=0,0.1,IF(LOG('Indicator Data'!C156)&gt;C$3,10,IF(LOG('Indicator Data'!C156)&lt;C$4,0,10-(C$3-LOG('Indicator Data'!C156))/(C$3-C$4)*10))),1)</f>
        <v>6.8</v>
      </c>
      <c r="D156" s="171">
        <f>ROUND(IF('Indicator Data'!D156=0,0.1,IF(LOG('Indicator Data'!D156)&gt;D$3,10,IF(LOG('Indicator Data'!D156)&lt;D$4,0,10-(D$3-LOG('Indicator Data'!D156))/(D$3-D$4)*10))),1)</f>
        <v>0.1</v>
      </c>
      <c r="E156" s="172">
        <f t="shared" si="170"/>
        <v>4.2</v>
      </c>
      <c r="F156" s="172">
        <f>(ROUND(IF('Indicator Data'!E156=0,0,IF(LOG('Indicator Data'!E156)&gt;F$3,10,IF(LOG('Indicator Data'!E156)&lt;F$4,0,10-(F$3-LOG('Indicator Data'!E156))/(F$3-F$4)*10))),1))</f>
        <v>6.7</v>
      </c>
      <c r="G156" s="172">
        <f>ROUND(IF('Indicator Data'!F156=0,0,IF(LOG('Indicator Data'!F156)&gt;G$3,10,IF(LOG('Indicator Data'!F156)&lt;G$4,0,10-(G$3-LOG('Indicator Data'!F156))/(G$3-G$4)*10))),1)</f>
        <v>0</v>
      </c>
      <c r="H156" s="171">
        <f>ROUND(IF('Indicator Data'!G156=0,0,IF(LOG('Indicator Data'!G156)&gt;H$3,10,IF(LOG('Indicator Data'!G156)&lt;H$4,0,10-(H$3-LOG('Indicator Data'!G156))/(H$3-H$4)*10))),1)</f>
        <v>0</v>
      </c>
      <c r="I156" s="171">
        <f>ROUND(IF('Indicator Data'!H156=0,0,IF(LOG('Indicator Data'!H156)&gt;I$3,10,IF(LOG('Indicator Data'!H156)&lt;I$4,0,10-(I$3-LOG('Indicator Data'!H156))/(I$3-I$4)*10))),1)</f>
        <v>0</v>
      </c>
      <c r="J156" s="171">
        <f t="shared" si="171"/>
        <v>0</v>
      </c>
      <c r="K156" s="171">
        <f>ROUND(IF('Indicator Data'!I156=0,0,IF(LOG('Indicator Data'!I156)&gt;K$3,10,IF(LOG('Indicator Data'!I156)&lt;K$4,0,10-(K$3-LOG('Indicator Data'!I156))/(K$3-K$4)*10))),1)</f>
        <v>0</v>
      </c>
      <c r="L156" s="172">
        <f>ROUND(IF('Indicator Data'!J156=0,0,IF(LOG('Indicator Data'!J156)&gt;L$3,10,IF(LOG('Indicator Data'!J156)&lt;L$4,0,10-(L$3-LOG('Indicator Data'!J156))/(L$3-L$4)*10))),1)</f>
        <v>0</v>
      </c>
      <c r="M156" s="173">
        <f>'Indicator Data'!C156/HLOOKUP('Indicator Data'!$C$3,'Population Data'!$C$3:$M$194,ROW()-4,FALSE)</f>
        <v>1.7800729458954509E-3</v>
      </c>
      <c r="N156" s="173">
        <f>'Indicator Data'!D156/HLOOKUP('Indicator Data'!$D$3,'Population Data'!$C$3:$M$194,ROW()-4,FALSE)</f>
        <v>0</v>
      </c>
      <c r="O156" s="245">
        <f>'Indicator Data'!E156/HLOOKUP('Indicator Data'!$E$3,'Population Data'!$C$3:$M$194,ROW()-4,FALSE)</f>
        <v>1.7016799584981205E-2</v>
      </c>
      <c r="P156" s="173">
        <f>'Indicator Data'!F156/HLOOKUP('Indicator Data'!$F$3,'Population Data'!$C$3:$M$194,ROW()-4,FALSE)</f>
        <v>0</v>
      </c>
      <c r="Q156" s="173">
        <f>'Indicator Data'!G156/HLOOKUP('Indicator Data'!$G$3,'Population Data'!$C$3:$M$194,ROW()-4,FALSE)</f>
        <v>0</v>
      </c>
      <c r="R156" s="173">
        <f>'Indicator Data'!H156/HLOOKUP('Indicator Data'!$H$3,'Population Data'!$C$3:$M$194,ROW()-4,FALSE)</f>
        <v>0</v>
      </c>
      <c r="S156" s="173">
        <f>'Indicator Data'!I156/HLOOKUP('Indicator Data'!$I$3,'Population Data'!$C$3:$M$194,ROW()-4,FALSE)</f>
        <v>0</v>
      </c>
      <c r="T156" s="173">
        <f>'Indicator Data'!J156/HLOOKUP('Indicator Date'!$J154,'Population Data'!$C$3:$M$194,ROW()-4,FALSE)</f>
        <v>0</v>
      </c>
      <c r="U156" s="171">
        <f t="shared" si="172"/>
        <v>8.9</v>
      </c>
      <c r="V156" s="171">
        <f t="shared" si="173"/>
        <v>0</v>
      </c>
      <c r="W156" s="172">
        <f t="shared" si="174"/>
        <v>6.2</v>
      </c>
      <c r="X156" s="172">
        <f t="shared" si="203"/>
        <v>8.4</v>
      </c>
      <c r="Y156" s="172">
        <f t="shared" si="204"/>
        <v>0</v>
      </c>
      <c r="Z156" s="171">
        <f t="shared" si="175"/>
        <v>0</v>
      </c>
      <c r="AA156" s="171">
        <f t="shared" si="175"/>
        <v>0</v>
      </c>
      <c r="AB156" s="171">
        <f t="shared" si="176"/>
        <v>0</v>
      </c>
      <c r="AC156" s="172">
        <f t="shared" si="205"/>
        <v>0</v>
      </c>
      <c r="AD156" s="172">
        <f t="shared" si="206"/>
        <v>0</v>
      </c>
      <c r="AE156" s="171">
        <f>ROUND(IF('Indicator Data'!K156=0,0,IF('Indicator Data'!K156&gt;AE$3,10,IF('Indicator Data'!K156&lt;AE$4,0,10-(AE$3-'Indicator Data'!K156)/(AE$3-AE$4)*10))),1)</f>
        <v>0</v>
      </c>
      <c r="AF156" s="174">
        <f t="shared" si="177"/>
        <v>7.9</v>
      </c>
      <c r="AG156" s="174">
        <f t="shared" si="178"/>
        <v>0.1</v>
      </c>
      <c r="AH156" s="172">
        <f t="shared" si="179"/>
        <v>0</v>
      </c>
      <c r="AI156" s="172">
        <f t="shared" si="180"/>
        <v>0</v>
      </c>
      <c r="AJ156" s="174">
        <f t="shared" si="181"/>
        <v>0</v>
      </c>
      <c r="AK156" s="172">
        <f t="shared" si="182"/>
        <v>0</v>
      </c>
      <c r="AL156" s="175">
        <f t="shared" si="183"/>
        <v>5.3</v>
      </c>
      <c r="AM156" s="175">
        <f t="shared" si="184"/>
        <v>7.7</v>
      </c>
      <c r="AN156" s="175">
        <f t="shared" si="185"/>
        <v>0</v>
      </c>
      <c r="AO156" s="175">
        <f t="shared" si="186"/>
        <v>0</v>
      </c>
      <c r="AP156" s="175">
        <f t="shared" si="187"/>
        <v>0</v>
      </c>
      <c r="AQ156" s="174">
        <f t="shared" si="188"/>
        <v>0</v>
      </c>
      <c r="AR156" s="174">
        <f>IF('Indicator Data'!L156="No data","x",IF('Indicator Data'!BW156&lt;1000,"x",ROUND((IF('Indicator Data'!L156&gt;AR$3,10,IF('Indicator Data'!L156&lt;AR$4,0,10-(AR$3-'Indicator Data'!L156)/(AR$3-AR$4)*10))),1)))</f>
        <v>5.8</v>
      </c>
      <c r="AS156" s="175">
        <f t="shared" si="189"/>
        <v>2.9</v>
      </c>
      <c r="AT156" s="176">
        <f>IF('Indicator Data'!M156="No data","x",ROUND(IF('Indicator Data'!M156=0,0,IF(LOG('Indicator Data'!M156)&gt;AT$3,10,IF(LOG('Indicator Data'!M156)&lt;AT$4,0,10-(AT$3-LOG('Indicator Data'!M156))/(AT$3-AT$4)*10))),1))</f>
        <v>8.1</v>
      </c>
      <c r="AU156" s="246">
        <f>IF(AT156="x","x",'Indicator Data'!M156/HLOOKUP('Indicator Data'!$M$3,'Population Data'!$C$3:$M$194,ROW()-4,FALSE))</f>
        <v>0.7022407830432682</v>
      </c>
      <c r="AV156" s="176">
        <f t="shared" si="190"/>
        <v>7.8</v>
      </c>
      <c r="AW156" s="172">
        <f t="shared" si="207"/>
        <v>8</v>
      </c>
      <c r="AX156" s="176" t="str">
        <f>IF('Indicator Data'!N156="No data","x",ROUND(IF('Indicator Data'!N156=0,0,IF(LOG('Indicator Data'!N156)&gt;AX$3,10,IF(LOG('Indicator Data'!N156)&lt;AX$4,0,10-(AX$3-LOG('Indicator Data'!N156))/(AX$3-AX$4)*10))),1))</f>
        <v>x</v>
      </c>
      <c r="AY156" s="246" t="str">
        <f>IF(AX156="x","x",'Indicator Data'!N156/HLOOKUP('Indicator Data'!$N$3,'Population Data'!$C$3:$M$194,ROW()-4,FALSE))</f>
        <v>x</v>
      </c>
      <c r="AZ156" s="176" t="str">
        <f t="shared" si="191"/>
        <v>x</v>
      </c>
      <c r="BA156" s="172" t="str">
        <f t="shared" si="208"/>
        <v>x</v>
      </c>
      <c r="BB156" s="176" t="str">
        <f>IF('Indicator Data'!O156="No data","x",ROUND(IF('Indicator Data'!O156=0,0,IF(LOG('Indicator Data'!O156)&gt;BB$3,10,IF(LOG('Indicator Data'!O156)&lt;BB$4,0,10-(BB$3-LOG('Indicator Data'!O156))/(BB$3-BB$4)*10))),1))</f>
        <v>x</v>
      </c>
      <c r="BC156" s="246" t="str">
        <f>IF(BB156="x","x",'Indicator Data'!O156/HLOOKUP('Indicator Data'!$O$3,'Population Data'!$C$3:$M$194,ROW()-4,FALSE))</f>
        <v>x</v>
      </c>
      <c r="BD156" s="176" t="str">
        <f t="shared" si="192"/>
        <v>x</v>
      </c>
      <c r="BE156" s="172" t="str">
        <f t="shared" si="209"/>
        <v>x</v>
      </c>
      <c r="BF156" s="176" t="str">
        <f>IF('Indicator Data'!P156="No data","x",ROUND(IF('Indicator Data'!P156=0,0,IF(LOG('Indicator Data'!P156)&gt;BF$3,10,IF(LOG('Indicator Data'!P156)&lt;BF$4,0,10-(BF$3-LOG('Indicator Data'!P156))/(BF$3-BF$4)*10))),1))</f>
        <v>x</v>
      </c>
      <c r="BG156" s="246" t="str">
        <f>IF(BF156="x","x",'Indicator Data'!P156/HLOOKUP('Indicator Data'!$P$3,'Population Data'!$C$3:$M$194,ROW()-4,FALSE))</f>
        <v>x</v>
      </c>
      <c r="BH156" s="176" t="str">
        <f t="shared" si="210"/>
        <v>x</v>
      </c>
      <c r="BI156" s="172" t="str">
        <f t="shared" si="211"/>
        <v>x</v>
      </c>
      <c r="BJ156" s="174">
        <f t="shared" si="212"/>
        <v>8</v>
      </c>
      <c r="BK156" s="176">
        <f>ROUND(IF('Indicator Data'!Q156=0,0,IF(LOG('Indicator Data'!Q156)&gt;BK$3,10,IF(LOG('Indicator Data'!Q156)&lt;BK$4,0,10-(BK$3-LOG('Indicator Data'!Q156))/(BK$3-BK$4)*10))),1)</f>
        <v>0</v>
      </c>
      <c r="BL156" s="224">
        <f>IF(BK156="x","x",'Indicator Data'!Q156/HLOOKUP('Indicator Data'!$Q$3,'Population Data'!$C$3:$M$194,ROW()-4,FALSE))</f>
        <v>0</v>
      </c>
      <c r="BM156" s="176">
        <f t="shared" si="193"/>
        <v>0</v>
      </c>
      <c r="BN156" s="172">
        <f t="shared" si="194"/>
        <v>0</v>
      </c>
      <c r="BO156" s="176">
        <f>ROUND(IF('Indicator Data'!S156=0,0,IF(LOG('Indicator Data'!S156)&gt;BO$3,10,IF(LOG('Indicator Data'!S156)&lt;BO$4,0,10-(BO$3-LOG('Indicator Data'!S156))/(BO$3-BO$4)*10))),1)</f>
        <v>0</v>
      </c>
      <c r="BP156" s="246">
        <f>IF(BO156="x","x",'Indicator Data'!S156/HLOOKUP('Indicator Data'!$S$3,'Population Data'!$C$3:$M$194,ROW()-4,FALSE))</f>
        <v>0</v>
      </c>
      <c r="BQ156" s="176">
        <f t="shared" si="195"/>
        <v>0</v>
      </c>
      <c r="BR156" s="172">
        <f t="shared" si="213"/>
        <v>0</v>
      </c>
      <c r="BS156" s="176">
        <f>ROUND(IF('Indicator Data'!T156=0,0,IF(LOG('Indicator Data'!T156)&gt;BS$3,10,IF(LOG('Indicator Data'!T156)&lt;BS$4,0,10-(BS$3-LOG('Indicator Data'!T156))/(BS$3-BS$4)*10))),1)</f>
        <v>0</v>
      </c>
      <c r="BT156" s="173">
        <f>IF('Indicator Data'!T156/HLOOKUP('Indicator Data'!$T$3,'Population Data'!$C$3:$M$194,ROW()-4,FALSE)&gt;1,1,'Indicator Data'!T156/HLOOKUP('Indicator Data'!$T$3,'Population Data'!$C$3:$M$194,ROW()-4,FALSE))</f>
        <v>0</v>
      </c>
      <c r="BU156" s="176">
        <f t="shared" si="196"/>
        <v>0</v>
      </c>
      <c r="BV156" s="172">
        <f t="shared" si="214"/>
        <v>0</v>
      </c>
      <c r="BW156" s="176">
        <f>ROUND(IF('Indicator Data'!U156=0,0,IF(LOG('Indicator Data'!U156)&gt;BW$3,10,IF(LOG('Indicator Data'!U156)&lt;BW$4,0,10-(BW$3-LOG('Indicator Data'!U156))/(BW$3-BW$4)*10))),1)</f>
        <v>0</v>
      </c>
      <c r="BX156" s="246">
        <f>IF(BW156="x","x",'Indicator Data'!U156/HLOOKUP('Indicator Data'!$U$3,'Population Data'!$C$3:$M$194,ROW()-4,FALSE))</f>
        <v>0</v>
      </c>
      <c r="BY156" s="176">
        <f t="shared" si="197"/>
        <v>0</v>
      </c>
      <c r="BZ156" s="172">
        <f t="shared" si="215"/>
        <v>0</v>
      </c>
      <c r="CA156" s="174">
        <f t="shared" si="198"/>
        <v>0</v>
      </c>
      <c r="CB156" s="176">
        <f>IF('Indicator Data'!BN156="No data","x",ROUND(IF('Indicator Data'!BN156&gt;CB$3,0,IF('Indicator Data'!BN156&lt;CB$4,10,(CB$3-'Indicator Data'!BN156)/(CB$3-CB$4)*10)),1))</f>
        <v>0.2</v>
      </c>
      <c r="CC156" s="176">
        <f>IF('Indicator Data'!BO156="No data","x",ROUND(IF('Indicator Data'!BO156&gt;CC$3,0,IF('Indicator Data'!BO156&lt;CC$4,10,(CC$3-'Indicator Data'!BO156)/(CC$3-CC$4)*10)),1))</f>
        <v>0.7</v>
      </c>
      <c r="CD156" s="176" t="str">
        <f>IF('Indicator Data'!AA156="No data","x",ROUND(IF('Indicator Data'!AA156&gt;CD$3,0,IF('Indicator Data'!AA156&lt;CD$4,10,(CD$3-'Indicator Data'!AA156)/(CD$3-CD$4)*10)),1))</f>
        <v>x</v>
      </c>
      <c r="CE156" s="172">
        <f t="shared" si="199"/>
        <v>0.5</v>
      </c>
      <c r="CF156" s="176">
        <f>IF('Indicator Data'!V156="No data","x",ROUND(IF(LOG('Indicator Data'!V156)&gt;CF$3,10,IF(LOG('Indicator Data'!V156)&lt;CF$4,0,10-(CF$3-LOG('Indicator Data'!V156))/(CF$3-CF$4)*10)),1))</f>
        <v>6.4</v>
      </c>
      <c r="CG156" s="176">
        <f>IF('Indicator Data'!W156="No data","x",ROUND(IF('Indicator Data'!W156&gt;CG$3,10,IF('Indicator Data'!W156&lt;CG$4,0,10-(CG$3-'Indicator Data'!W156)/(CG$3-CG$4)*10)),1))</f>
        <v>0</v>
      </c>
      <c r="CH156" s="176">
        <f>IF('Indicator Data'!X156="No data","x",ROUND(IF('Indicator Data'!X156&gt;CH$3,10,IF('Indicator Data'!X156&lt;CH$4,0,10-(CH$3-'Indicator Data'!X156)/(CH$3-CH$4)*10)),1))</f>
        <v>5.7</v>
      </c>
      <c r="CI156" s="176">
        <f>IF('Indicator Data'!Y156="No data","x",ROUND(IF('Indicator Data'!Y156&gt;CI$3,10,IF('Indicator Data'!Y156&lt;CI$4,0,10-(CI$3-'Indicator Data'!Y156)/(CI$3-CI$4)*10)),1))</f>
        <v>2.1</v>
      </c>
      <c r="CJ156" s="172">
        <f t="shared" si="216"/>
        <v>3.6</v>
      </c>
      <c r="CK156" s="174">
        <f t="shared" si="217"/>
        <v>2.6</v>
      </c>
      <c r="CL156" s="176">
        <f>IF('Indicator Data'!AD156="No data","x",ROUND(IF('Indicator Data'!AD156&gt;CL$3,10,IF('Indicator Data'!AD156&lt;CL$4,0,10-(CL$3-'Indicator Data'!AD156)/(CL$3-CL$4)*10)),1))</f>
        <v>0.2</v>
      </c>
      <c r="CM156" s="176">
        <f>IF('Indicator Data'!AE156="No data","x",ROUND(IF('Indicator Data'!AE156&gt;CM$3,10,IF('Indicator Data'!AE156&lt;CM$4,0,10-(CM$3-'Indicator Data'!AE156)/(CM$3-CM$4)*10)),1))</f>
        <v>0</v>
      </c>
      <c r="CN156" s="172">
        <f t="shared" si="218"/>
        <v>2.4</v>
      </c>
      <c r="CO156" s="176">
        <f>IF('Indicator Data'!Z156="No data","x",ROUND(IF('Indicator Data'!Z156&gt;CO$3,10,IF('Indicator Data'!Z156&lt;CO$4,0,10-(CO$3-'Indicator Data'!Z156)/(CO$3-CO$4)*10)),1))</f>
        <v>0</v>
      </c>
      <c r="CP156" s="172">
        <f t="shared" si="219"/>
        <v>0.3</v>
      </c>
      <c r="CQ156" s="246">
        <f>IF('Indicator Data'!AB156="No data","x",'Indicator Data'!AB156/HLOOKUP('Indicator Date'!$AB154,'Population Data'!$C$3:$M$194,ROW()-4,FALSE))</f>
        <v>3.9818031595608073E-4</v>
      </c>
      <c r="CR156" s="176">
        <f t="shared" si="200"/>
        <v>6</v>
      </c>
      <c r="CS156" s="176">
        <f>IF('Indicator Data'!AC156="No data","x",ROUND(IF('Indicator Data'!AC156&gt;CS$3,0,IF('Indicator Data'!AC156&lt;CS$4,10,(CS$3-'Indicator Data'!AC156)/(CS$3-CS$4)*10)),1))</f>
        <v>2</v>
      </c>
      <c r="CT156" s="172">
        <f t="shared" si="220"/>
        <v>4</v>
      </c>
      <c r="CU156" s="174">
        <f t="shared" si="221"/>
        <v>2.2000000000000002</v>
      </c>
      <c r="CV156" s="175">
        <f t="shared" si="201"/>
        <v>4</v>
      </c>
      <c r="CW156" s="177">
        <f t="shared" si="202"/>
        <v>3.4</v>
      </c>
      <c r="CX156" s="175">
        <f>ROUND(IF('Indicator Data'!AF156=0,0,IF('Indicator Data'!AF156&gt;CX$3,10,IF('Indicator Data'!AF156&lt;CX$4,0,10-(CX$3-'Indicator Data'!AF156)/(CX$3-CX$4)*10))),1)</f>
        <v>0.2</v>
      </c>
      <c r="CY156" s="175">
        <f>(ROUND(IF('Indicator Data'!AG156=0,0,IF(LOG('Indicator Data'!AG156)&gt;CY$3,10,IF(LOG('Indicator Data'!AG156)&lt;CY$4,0,10-(CY$3-LOG('Indicator Data'!AG156))/(CY$3-CY$4)*10))),1))</f>
        <v>0</v>
      </c>
      <c r="CZ156" s="177">
        <f t="shared" si="222"/>
        <v>0.1</v>
      </c>
      <c r="DA156" s="11"/>
      <c r="DB156" s="22"/>
    </row>
    <row r="157" spans="1:106">
      <c r="A157" s="179" t="str">
        <f>'Indicator Data'!A157</f>
        <v>Seychelles</v>
      </c>
      <c r="B157" s="180" t="str">
        <f>'Indicator Data'!B157</f>
        <v>SYC</v>
      </c>
      <c r="C157" s="178">
        <f>ROUND(IF('Indicator Data'!C157=0,0.1,IF(LOG('Indicator Data'!C157)&gt;C$3,10,IF(LOG('Indicator Data'!C157)&lt;C$4,0,10-(C$3-LOG('Indicator Data'!C157))/(C$3-C$4)*10))),1)</f>
        <v>0.1</v>
      </c>
      <c r="D157" s="171">
        <f>ROUND(IF('Indicator Data'!D157=0,0.1,IF(LOG('Indicator Data'!D157)&gt;D$3,10,IF(LOG('Indicator Data'!D157)&lt;D$4,0,10-(D$3-LOG('Indicator Data'!D157))/(D$3-D$4)*10))),1)</f>
        <v>0.1</v>
      </c>
      <c r="E157" s="172">
        <f t="shared" si="170"/>
        <v>0.1</v>
      </c>
      <c r="F157" s="172">
        <f>(ROUND(IF('Indicator Data'!E157=0,0,IF(LOG('Indicator Data'!E157)&gt;F$3,10,IF(LOG('Indicator Data'!E157)&lt;F$4,0,10-(F$3-LOG('Indicator Data'!E157))/(F$3-F$4)*10))),1))</f>
        <v>0</v>
      </c>
      <c r="G157" s="172">
        <f>ROUND(IF('Indicator Data'!F157=0,0,IF(LOG('Indicator Data'!F157)&gt;G$3,10,IF(LOG('Indicator Data'!F157)&lt;G$4,0,10-(G$3-LOG('Indicator Data'!F157))/(G$3-G$4)*10))),1)</f>
        <v>4.0999999999999996</v>
      </c>
      <c r="H157" s="171">
        <f>ROUND(IF('Indicator Data'!G157=0,0,IF(LOG('Indicator Data'!G157)&gt;H$3,10,IF(LOG('Indicator Data'!G157)&lt;H$4,0,10-(H$3-LOG('Indicator Data'!G157))/(H$3-H$4)*10))),1)</f>
        <v>0</v>
      </c>
      <c r="I157" s="171">
        <f>ROUND(IF('Indicator Data'!H157=0,0,IF(LOG('Indicator Data'!H157)&gt;I$3,10,IF(LOG('Indicator Data'!H157)&lt;I$4,0,10-(I$3-LOG('Indicator Data'!H157))/(I$3-I$4)*10))),1)</f>
        <v>0</v>
      </c>
      <c r="J157" s="171">
        <f t="shared" si="171"/>
        <v>0</v>
      </c>
      <c r="K157" s="171">
        <f>ROUND(IF('Indicator Data'!I157=0,0,IF(LOG('Indicator Data'!I157)&gt;K$3,10,IF(LOG('Indicator Data'!I157)&lt;K$4,0,10-(K$3-LOG('Indicator Data'!I157))/(K$3-K$4)*10))),1)</f>
        <v>0</v>
      </c>
      <c r="L157" s="172">
        <f>ROUND(IF('Indicator Data'!J157=0,0,IF(LOG('Indicator Data'!J157)&gt;L$3,10,IF(LOG('Indicator Data'!J157)&lt;L$4,0,10-(L$3-LOG('Indicator Data'!J157))/(L$3-L$4)*10))),1)</f>
        <v>0</v>
      </c>
      <c r="M157" s="173">
        <f>'Indicator Data'!C157/HLOOKUP('Indicator Data'!$C$3,'Population Data'!$C$3:$M$194,ROW()-4,FALSE)</f>
        <v>0</v>
      </c>
      <c r="N157" s="173">
        <f>'Indicator Data'!D157/HLOOKUP('Indicator Data'!$D$3,'Population Data'!$C$3:$M$194,ROW()-4,FALSE)</f>
        <v>0</v>
      </c>
      <c r="O157" s="245">
        <f>'Indicator Data'!E157/HLOOKUP('Indicator Data'!$E$3,'Population Data'!$C$3:$M$194,ROW()-4,FALSE)</f>
        <v>0</v>
      </c>
      <c r="P157" s="173">
        <f>'Indicator Data'!F157/HLOOKUP('Indicator Data'!$F$3,'Population Data'!$C$3:$M$194,ROW()-4,FALSE)</f>
        <v>7.6129422112445328E-5</v>
      </c>
      <c r="Q157" s="173">
        <f>'Indicator Data'!G157/HLOOKUP('Indicator Data'!$G$3,'Population Data'!$C$3:$M$194,ROW()-4,FALSE)</f>
        <v>7.4427689216187207E-7</v>
      </c>
      <c r="R157" s="173">
        <f>'Indicator Data'!H157/HLOOKUP('Indicator Data'!$H$3,'Population Data'!$C$3:$M$194,ROW()-4,FALSE)</f>
        <v>0</v>
      </c>
      <c r="S157" s="173">
        <f>'Indicator Data'!I157/HLOOKUP('Indicator Data'!$I$3,'Population Data'!$C$3:$M$194,ROW()-4,FALSE)</f>
        <v>0</v>
      </c>
      <c r="T157" s="173">
        <f>'Indicator Data'!J157/HLOOKUP('Indicator Date'!$J155,'Population Data'!$C$3:$M$194,ROW()-4,FALSE)</f>
        <v>0</v>
      </c>
      <c r="U157" s="171">
        <f t="shared" si="172"/>
        <v>0</v>
      </c>
      <c r="V157" s="171">
        <f t="shared" si="173"/>
        <v>0</v>
      </c>
      <c r="W157" s="172">
        <f t="shared" si="174"/>
        <v>0</v>
      </c>
      <c r="X157" s="172">
        <f t="shared" si="203"/>
        <v>0</v>
      </c>
      <c r="Y157" s="172">
        <f t="shared" si="204"/>
        <v>9.5</v>
      </c>
      <c r="Z157" s="171">
        <f t="shared" si="175"/>
        <v>0</v>
      </c>
      <c r="AA157" s="171">
        <f t="shared" si="175"/>
        <v>0</v>
      </c>
      <c r="AB157" s="171">
        <f t="shared" si="176"/>
        <v>0</v>
      </c>
      <c r="AC157" s="172">
        <f t="shared" si="205"/>
        <v>0</v>
      </c>
      <c r="AD157" s="172">
        <f t="shared" si="206"/>
        <v>0</v>
      </c>
      <c r="AE157" s="171">
        <f>ROUND(IF('Indicator Data'!K157=0,0,IF('Indicator Data'!K157&gt;AE$3,10,IF('Indicator Data'!K157&lt;AE$4,0,10-(AE$3-'Indicator Data'!K157)/(AE$3-AE$4)*10))),1)</f>
        <v>0</v>
      </c>
      <c r="AF157" s="174">
        <f t="shared" si="177"/>
        <v>0.1</v>
      </c>
      <c r="AG157" s="174">
        <f t="shared" si="178"/>
        <v>0.1</v>
      </c>
      <c r="AH157" s="172">
        <f t="shared" si="179"/>
        <v>0</v>
      </c>
      <c r="AI157" s="172">
        <f t="shared" si="180"/>
        <v>0</v>
      </c>
      <c r="AJ157" s="174">
        <f t="shared" si="181"/>
        <v>0</v>
      </c>
      <c r="AK157" s="172">
        <f t="shared" si="182"/>
        <v>0</v>
      </c>
      <c r="AL157" s="175">
        <f t="shared" si="183"/>
        <v>0.1</v>
      </c>
      <c r="AM157" s="175">
        <f t="shared" si="184"/>
        <v>0</v>
      </c>
      <c r="AN157" s="175">
        <f t="shared" si="185"/>
        <v>7.8</v>
      </c>
      <c r="AO157" s="175">
        <f t="shared" si="186"/>
        <v>0</v>
      </c>
      <c r="AP157" s="175">
        <f t="shared" si="187"/>
        <v>0</v>
      </c>
      <c r="AQ157" s="174">
        <f t="shared" si="188"/>
        <v>0</v>
      </c>
      <c r="AR157" s="174" t="str">
        <f>IF('Indicator Data'!L157="No data","x",IF('Indicator Data'!BW157&lt;1000,"x",ROUND((IF('Indicator Data'!L157&gt;AR$3,10,IF('Indicator Data'!L157&lt;AR$4,0,10-(AR$3-'Indicator Data'!L157)/(AR$3-AR$4)*10))),1)))</f>
        <v>x</v>
      </c>
      <c r="AS157" s="175">
        <f t="shared" si="189"/>
        <v>0</v>
      </c>
      <c r="AT157" s="176">
        <f>IF('Indicator Data'!M157="No data","x",ROUND(IF('Indicator Data'!M157=0,0,IF(LOG('Indicator Data'!M157)&gt;AT$3,10,IF(LOG('Indicator Data'!M157)&lt;AT$4,0,10-(AT$3-LOG('Indicator Data'!M157))/(AT$3-AT$4)*10))),1))</f>
        <v>0</v>
      </c>
      <c r="AU157" s="246">
        <f>IF(AT157="x","x",'Indicator Data'!M157/HLOOKUP('Indicator Data'!$M$3,'Population Data'!$C$3:$M$194,ROW()-4,FALSE))</f>
        <v>0</v>
      </c>
      <c r="AV157" s="176">
        <f t="shared" si="190"/>
        <v>0</v>
      </c>
      <c r="AW157" s="172">
        <f t="shared" si="207"/>
        <v>0</v>
      </c>
      <c r="AX157" s="176">
        <f>IF('Indicator Data'!N157="No data","x",ROUND(IF('Indicator Data'!N157=0,0,IF(LOG('Indicator Data'!N157)&gt;AX$3,10,IF(LOG('Indicator Data'!N157)&lt;AX$4,0,10-(AX$3-LOG('Indicator Data'!N157))/(AX$3-AX$4)*10))),1))</f>
        <v>0</v>
      </c>
      <c r="AY157" s="246">
        <f>IF(AX157="x","x",'Indicator Data'!N157/HLOOKUP('Indicator Data'!$N$3,'Population Data'!$C$3:$M$194,ROW()-4,FALSE))</f>
        <v>0</v>
      </c>
      <c r="AZ157" s="176">
        <f t="shared" si="191"/>
        <v>0</v>
      </c>
      <c r="BA157" s="172">
        <f t="shared" si="208"/>
        <v>0</v>
      </c>
      <c r="BB157" s="176">
        <f>IF('Indicator Data'!O157="No data","x",ROUND(IF('Indicator Data'!O157=0,0,IF(LOG('Indicator Data'!O157)&gt;BB$3,10,IF(LOG('Indicator Data'!O157)&lt;BB$4,0,10-(BB$3-LOG('Indicator Data'!O157))/(BB$3-BB$4)*10))),1))</f>
        <v>0</v>
      </c>
      <c r="BC157" s="246">
        <f>IF(BB157="x","x",'Indicator Data'!O157/HLOOKUP('Indicator Data'!$O$3,'Population Data'!$C$3:$M$194,ROW()-4,FALSE))</f>
        <v>0</v>
      </c>
      <c r="BD157" s="176">
        <f t="shared" si="192"/>
        <v>0</v>
      </c>
      <c r="BE157" s="172">
        <f t="shared" si="209"/>
        <v>0</v>
      </c>
      <c r="BF157" s="176">
        <f>IF('Indicator Data'!P157="No data","x",ROUND(IF('Indicator Data'!P157=0,0,IF(LOG('Indicator Data'!P157)&gt;BF$3,10,IF(LOG('Indicator Data'!P157)&lt;BF$4,0,10-(BF$3-LOG('Indicator Data'!P157))/(BF$3-BF$4)*10))),1))</f>
        <v>0</v>
      </c>
      <c r="BG157" s="246">
        <f>IF(BF157="x","x",'Indicator Data'!P157/HLOOKUP('Indicator Data'!$P$3,'Population Data'!$C$3:$M$194,ROW()-4,FALSE))</f>
        <v>0</v>
      </c>
      <c r="BH157" s="176">
        <f t="shared" si="210"/>
        <v>0</v>
      </c>
      <c r="BI157" s="172">
        <f t="shared" si="211"/>
        <v>0</v>
      </c>
      <c r="BJ157" s="174">
        <f t="shared" si="212"/>
        <v>0</v>
      </c>
      <c r="BK157" s="176">
        <f>ROUND(IF('Indicator Data'!Q157=0,0,IF(LOG('Indicator Data'!Q157)&gt;BK$3,10,IF(LOG('Indicator Data'!Q157)&lt;BK$4,0,10-(BK$3-LOG('Indicator Data'!Q157))/(BK$3-BK$4)*10))),1)</f>
        <v>0</v>
      </c>
      <c r="BL157" s="224">
        <f>IF(BK157="x","x",'Indicator Data'!Q157/HLOOKUP('Indicator Data'!$Q$3,'Population Data'!$C$3:$M$194,ROW()-4,FALSE))</f>
        <v>0</v>
      </c>
      <c r="BM157" s="176">
        <f t="shared" si="193"/>
        <v>0</v>
      </c>
      <c r="BN157" s="172">
        <f t="shared" si="194"/>
        <v>0</v>
      </c>
      <c r="BO157" s="176">
        <f>ROUND(IF('Indicator Data'!S157=0,0,IF(LOG('Indicator Data'!S157)&gt;BO$3,10,IF(LOG('Indicator Data'!S157)&lt;BO$4,0,10-(BO$3-LOG('Indicator Data'!S157))/(BO$3-BO$4)*10))),1)</f>
        <v>5.0999999999999996</v>
      </c>
      <c r="BP157" s="246">
        <f>IF(BO157="x","x",'Indicator Data'!S157/HLOOKUP('Indicator Data'!$S$3,'Population Data'!$C$3:$M$194,ROW()-4,FALSE))</f>
        <v>0.37172246346859039</v>
      </c>
      <c r="BQ157" s="176">
        <f t="shared" si="195"/>
        <v>4.0999999999999996</v>
      </c>
      <c r="BR157" s="172">
        <f t="shared" si="213"/>
        <v>4.5999999999999996</v>
      </c>
      <c r="BS157" s="176">
        <f>ROUND(IF('Indicator Data'!T157=0,0,IF(LOG('Indicator Data'!T157)&gt;BS$3,10,IF(LOG('Indicator Data'!T157)&lt;BS$4,0,10-(BS$3-LOG('Indicator Data'!T157))/(BS$3-BS$4)*10))),1)</f>
        <v>5.5</v>
      </c>
      <c r="BT157" s="173">
        <f>IF('Indicator Data'!T157/HLOOKUP('Indicator Data'!$T$3,'Population Data'!$C$3:$M$194,ROW()-4,FALSE)&gt;1,1,'Indicator Data'!T157/HLOOKUP('Indicator Data'!$T$3,'Population Data'!$C$3:$M$194,ROW()-4,FALSE))</f>
        <v>0.66110031243361078</v>
      </c>
      <c r="BU157" s="176">
        <f t="shared" si="196"/>
        <v>6.6</v>
      </c>
      <c r="BV157" s="172">
        <f t="shared" si="214"/>
        <v>6.1</v>
      </c>
      <c r="BW157" s="176">
        <f>ROUND(IF('Indicator Data'!U157=0,0,IF(LOG('Indicator Data'!U157)&gt;BW$3,10,IF(LOG('Indicator Data'!U157)&lt;BW$4,0,10-(BW$3-LOG('Indicator Data'!U157))/(BW$3-BW$4)*10))),1)</f>
        <v>5.0999999999999996</v>
      </c>
      <c r="BX157" s="246">
        <f>IF(BW157="x","x",'Indicator Data'!U157/HLOOKUP('Indicator Data'!$U$3,'Population Data'!$C$3:$M$194,ROW()-4,FALSE))</f>
        <v>0.35315573389569843</v>
      </c>
      <c r="BY157" s="176">
        <f t="shared" si="197"/>
        <v>3.5</v>
      </c>
      <c r="BZ157" s="172">
        <f t="shared" si="215"/>
        <v>4.3</v>
      </c>
      <c r="CA157" s="174">
        <f t="shared" si="198"/>
        <v>4.0999999999999996</v>
      </c>
      <c r="CB157" s="176">
        <f>IF('Indicator Data'!BN157="No data","x",ROUND(IF('Indicator Data'!BN157&gt;CB$3,0,IF('Indicator Data'!BN157&lt;CB$4,10,(CB$3-'Indicator Data'!BN157)/(CB$3-CB$4)*10)),1))</f>
        <v>0</v>
      </c>
      <c r="CC157" s="176">
        <f>IF('Indicator Data'!BO157="No data","x",ROUND(IF('Indicator Data'!BO157&gt;CC$3,0,IF('Indicator Data'!BO157&lt;CC$4,10,(CC$3-'Indicator Data'!BO157)/(CC$3-CC$4)*10)),1))</f>
        <v>0.6</v>
      </c>
      <c r="CD157" s="176" t="str">
        <f>IF('Indicator Data'!AA157="No data","x",ROUND(IF('Indicator Data'!AA157&gt;CD$3,0,IF('Indicator Data'!AA157&lt;CD$4,10,(CD$3-'Indicator Data'!AA157)/(CD$3-CD$4)*10)),1))</f>
        <v>x</v>
      </c>
      <c r="CE157" s="172">
        <f t="shared" si="199"/>
        <v>0.3</v>
      </c>
      <c r="CF157" s="176">
        <f>IF('Indicator Data'!V157="No data","x",ROUND(IF(LOG('Indicator Data'!V157)&gt;CF$3,10,IF(LOG('Indicator Data'!V157)&lt;CF$4,0,10-(CF$3-LOG('Indicator Data'!V157))/(CF$3-CF$4)*10)),1))</f>
        <v>7.8</v>
      </c>
      <c r="CG157" s="176">
        <f>IF('Indicator Data'!W157="No data","x",ROUND(IF('Indicator Data'!W157&gt;CG$3,10,IF('Indicator Data'!W157&lt;CG$4,0,10-(CG$3-'Indicator Data'!W157)/(CG$3-CG$4)*10)),1))</f>
        <v>1.3</v>
      </c>
      <c r="CH157" s="176">
        <f>IF('Indicator Data'!X157="No data","x",ROUND(IF('Indicator Data'!X157&gt;CH$3,10,IF('Indicator Data'!X157&lt;CH$4,0,10-(CH$3-'Indicator Data'!X157)/(CH$3-CH$4)*10)),1))</f>
        <v>5.9</v>
      </c>
      <c r="CI157" s="176" t="str">
        <f>IF('Indicator Data'!Y157="No data","x",ROUND(IF('Indicator Data'!Y157&gt;CI$3,10,IF('Indicator Data'!Y157&lt;CI$4,0,10-(CI$3-'Indicator Data'!Y157)/(CI$3-CI$4)*10)),1))</f>
        <v>x</v>
      </c>
      <c r="CJ157" s="172">
        <f t="shared" si="216"/>
        <v>5</v>
      </c>
      <c r="CK157" s="174">
        <f t="shared" si="217"/>
        <v>3.4</v>
      </c>
      <c r="CL157" s="176">
        <f>IF('Indicator Data'!AD157="No data","x",ROUND(IF('Indicator Data'!AD157&gt;CL$3,10,IF('Indicator Data'!AD157&lt;CL$4,0,10-(CL$3-'Indicator Data'!AD157)/(CL$3-CL$4)*10)),1))</f>
        <v>5.4</v>
      </c>
      <c r="CM157" s="176">
        <f>IF('Indicator Data'!AE157="No data","x",ROUND(IF('Indicator Data'!AE157&gt;CM$3,10,IF('Indicator Data'!AE157&lt;CM$4,0,10-(CM$3-'Indicator Data'!AE157)/(CM$3-CM$4)*10)),1))</f>
        <v>1.2</v>
      </c>
      <c r="CN157" s="172">
        <f t="shared" si="218"/>
        <v>4.3</v>
      </c>
      <c r="CO157" s="176">
        <f>IF('Indicator Data'!Z157="No data","x",ROUND(IF('Indicator Data'!Z157&gt;CO$3,10,IF('Indicator Data'!Z157&lt;CO$4,0,10-(CO$3-'Indicator Data'!Z157)/(CO$3-CO$4)*10)),1))</f>
        <v>0</v>
      </c>
      <c r="CP157" s="172">
        <f t="shared" si="219"/>
        <v>0.2</v>
      </c>
      <c r="CQ157" s="246">
        <f>IF('Indicator Data'!AB157="No data","x",'Indicator Data'!AB157/HLOOKUP('Indicator Date'!$AB155,'Population Data'!$C$3:$M$194,ROW()-4,FALSE))</f>
        <v>9.6992269716103627E-5</v>
      </c>
      <c r="CR157" s="176">
        <f t="shared" si="200"/>
        <v>9</v>
      </c>
      <c r="CS157" s="176">
        <f>IF('Indicator Data'!AC157="No data","x",ROUND(IF('Indicator Data'!AC157&gt;CS$3,0,IF('Indicator Data'!AC157&lt;CS$4,10,(CS$3-'Indicator Data'!AC157)/(CS$3-CS$4)*10)),1))</f>
        <v>2</v>
      </c>
      <c r="CT157" s="172">
        <f t="shared" si="220"/>
        <v>5.5</v>
      </c>
      <c r="CU157" s="174">
        <f t="shared" si="221"/>
        <v>3.3</v>
      </c>
      <c r="CV157" s="175">
        <f t="shared" si="201"/>
        <v>2.8</v>
      </c>
      <c r="CW157" s="177">
        <f t="shared" si="202"/>
        <v>2.2000000000000002</v>
      </c>
      <c r="CX157" s="175">
        <f>ROUND(IF('Indicator Data'!AF157=0,0,IF('Indicator Data'!AF157&gt;CX$3,10,IF('Indicator Data'!AF157&lt;CX$4,0,10-(CX$3-'Indicator Data'!AF157)/(CX$3-CX$4)*10))),1)</f>
        <v>0</v>
      </c>
      <c r="CY157" s="175">
        <f>(ROUND(IF('Indicator Data'!AG157=0,0,IF(LOG('Indicator Data'!AG157)&gt;CY$3,10,IF(LOG('Indicator Data'!AG157)&lt;CY$4,0,10-(CY$3-LOG('Indicator Data'!AG157))/(CY$3-CY$4)*10))),1))</f>
        <v>0</v>
      </c>
      <c r="CZ157" s="177">
        <f t="shared" si="222"/>
        <v>0</v>
      </c>
      <c r="DA157" s="11"/>
      <c r="DB157" s="22"/>
    </row>
    <row r="158" spans="1:106">
      <c r="A158" s="179" t="str">
        <f>'Indicator Data'!A158</f>
        <v>Sierra Leone</v>
      </c>
      <c r="B158" s="180" t="str">
        <f>'Indicator Data'!B158</f>
        <v>SLE</v>
      </c>
      <c r="C158" s="178">
        <f>ROUND(IF('Indicator Data'!C158=0,0.1,IF(LOG('Indicator Data'!C158)&gt;C$3,10,IF(LOG('Indicator Data'!C158)&lt;C$4,0,10-(C$3-LOG('Indicator Data'!C158))/(C$3-C$4)*10))),1)</f>
        <v>0.1</v>
      </c>
      <c r="D158" s="171">
        <f>ROUND(IF('Indicator Data'!D158=0,0.1,IF(LOG('Indicator Data'!D158)&gt;D$3,10,IF(LOG('Indicator Data'!D158)&lt;D$4,0,10-(D$3-LOG('Indicator Data'!D158))/(D$3-D$4)*10))),1)</f>
        <v>0.1</v>
      </c>
      <c r="E158" s="172">
        <f t="shared" si="170"/>
        <v>0.1</v>
      </c>
      <c r="F158" s="172">
        <f>(ROUND(IF('Indicator Data'!E158=0,0,IF(LOG('Indicator Data'!E158)&gt;F$3,10,IF(LOG('Indicator Data'!E158)&lt;F$4,0,10-(F$3-LOG('Indicator Data'!E158))/(F$3-F$4)*10))),1))</f>
        <v>5.5</v>
      </c>
      <c r="G158" s="172">
        <f>ROUND(IF('Indicator Data'!F158=0,0,IF(LOG('Indicator Data'!F158)&gt;G$3,10,IF(LOG('Indicator Data'!F158)&lt;G$4,0,10-(G$3-LOG('Indicator Data'!F158))/(G$3-G$4)*10))),1)</f>
        <v>2.7</v>
      </c>
      <c r="H158" s="171">
        <f>ROUND(IF('Indicator Data'!G158=0,0,IF(LOG('Indicator Data'!G158)&gt;H$3,10,IF(LOG('Indicator Data'!G158)&lt;H$4,0,10-(H$3-LOG('Indicator Data'!G158))/(H$3-H$4)*10))),1)</f>
        <v>0</v>
      </c>
      <c r="I158" s="171">
        <f>ROUND(IF('Indicator Data'!H158=0,0,IF(LOG('Indicator Data'!H158)&gt;I$3,10,IF(LOG('Indicator Data'!H158)&lt;I$4,0,10-(I$3-LOG('Indicator Data'!H158))/(I$3-I$4)*10))),1)</f>
        <v>0</v>
      </c>
      <c r="J158" s="171">
        <f t="shared" si="171"/>
        <v>0</v>
      </c>
      <c r="K158" s="171">
        <f>ROUND(IF('Indicator Data'!I158=0,0,IF(LOG('Indicator Data'!I158)&gt;K$3,10,IF(LOG('Indicator Data'!I158)&lt;K$4,0,10-(K$3-LOG('Indicator Data'!I158))/(K$3-K$4)*10))),1)</f>
        <v>5.2</v>
      </c>
      <c r="L158" s="172">
        <f>ROUND(IF('Indicator Data'!J158=0,0,IF(LOG('Indicator Data'!J158)&gt;L$3,10,IF(LOG('Indicator Data'!J158)&lt;L$4,0,10-(L$3-LOG('Indicator Data'!J158))/(L$3-L$4)*10))),1)</f>
        <v>0</v>
      </c>
      <c r="M158" s="173">
        <f>'Indicator Data'!C158/HLOOKUP('Indicator Data'!$C$3,'Population Data'!$C$3:$M$194,ROW()-4,FALSE)</f>
        <v>0</v>
      </c>
      <c r="N158" s="173">
        <f>'Indicator Data'!D158/HLOOKUP('Indicator Data'!$D$3,'Population Data'!$C$3:$M$194,ROW()-4,FALSE)</f>
        <v>0</v>
      </c>
      <c r="O158" s="245">
        <f>'Indicator Data'!E158/HLOOKUP('Indicator Data'!$E$3,'Population Data'!$C$3:$M$194,ROW()-4,FALSE)</f>
        <v>4.1143826801865726E-3</v>
      </c>
      <c r="P158" s="173">
        <f>'Indicator Data'!F158/HLOOKUP('Indicator Data'!$F$3,'Population Data'!$C$3:$M$194,ROW()-4,FALSE)</f>
        <v>2.282920782043597E-7</v>
      </c>
      <c r="Q158" s="173">
        <f>'Indicator Data'!G158/HLOOKUP('Indicator Data'!$G$3,'Population Data'!$C$3:$M$194,ROW()-4,FALSE)</f>
        <v>0</v>
      </c>
      <c r="R158" s="173">
        <f>'Indicator Data'!H158/HLOOKUP('Indicator Data'!$H$3,'Population Data'!$C$3:$M$194,ROW()-4,FALSE)</f>
        <v>0</v>
      </c>
      <c r="S158" s="173">
        <f>'Indicator Data'!I158/HLOOKUP('Indicator Data'!$I$3,'Population Data'!$C$3:$M$194,ROW()-4,FALSE)</f>
        <v>4.173486595946306E-4</v>
      </c>
      <c r="T158" s="173">
        <f>'Indicator Data'!J158/HLOOKUP('Indicator Date'!$J156,'Population Data'!$C$3:$M$194,ROW()-4,FALSE)</f>
        <v>0</v>
      </c>
      <c r="U158" s="171">
        <f t="shared" si="172"/>
        <v>0</v>
      </c>
      <c r="V158" s="171">
        <f t="shared" si="173"/>
        <v>0</v>
      </c>
      <c r="W158" s="172">
        <f t="shared" si="174"/>
        <v>0</v>
      </c>
      <c r="X158" s="172">
        <f t="shared" si="203"/>
        <v>6</v>
      </c>
      <c r="Y158" s="172">
        <f t="shared" si="204"/>
        <v>3</v>
      </c>
      <c r="Z158" s="171">
        <f t="shared" si="175"/>
        <v>0</v>
      </c>
      <c r="AA158" s="171">
        <f t="shared" si="175"/>
        <v>0</v>
      </c>
      <c r="AB158" s="171">
        <f t="shared" si="176"/>
        <v>0</v>
      </c>
      <c r="AC158" s="172">
        <f t="shared" si="205"/>
        <v>4.2</v>
      </c>
      <c r="AD158" s="172">
        <f t="shared" si="206"/>
        <v>0</v>
      </c>
      <c r="AE158" s="171">
        <f>ROUND(IF('Indicator Data'!K158=0,0,IF('Indicator Data'!K158&gt;AE$3,10,IF('Indicator Data'!K158&lt;AE$4,0,10-(AE$3-'Indicator Data'!K158)/(AE$3-AE$4)*10))),1)</f>
        <v>0</v>
      </c>
      <c r="AF158" s="174">
        <f t="shared" si="177"/>
        <v>0.1</v>
      </c>
      <c r="AG158" s="174">
        <f t="shared" si="178"/>
        <v>0.1</v>
      </c>
      <c r="AH158" s="172">
        <f t="shared" si="179"/>
        <v>0</v>
      </c>
      <c r="AI158" s="172">
        <f t="shared" si="180"/>
        <v>0</v>
      </c>
      <c r="AJ158" s="174">
        <f t="shared" si="181"/>
        <v>0</v>
      </c>
      <c r="AK158" s="172">
        <f t="shared" si="182"/>
        <v>0</v>
      </c>
      <c r="AL158" s="175">
        <f t="shared" si="183"/>
        <v>0.1</v>
      </c>
      <c r="AM158" s="175">
        <f t="shared" si="184"/>
        <v>5.8</v>
      </c>
      <c r="AN158" s="175">
        <f t="shared" si="185"/>
        <v>2.9</v>
      </c>
      <c r="AO158" s="175">
        <f t="shared" si="186"/>
        <v>0</v>
      </c>
      <c r="AP158" s="175">
        <f t="shared" si="187"/>
        <v>4.7</v>
      </c>
      <c r="AQ158" s="174">
        <f t="shared" si="188"/>
        <v>0</v>
      </c>
      <c r="AR158" s="174">
        <f>IF('Indicator Data'!L158="No data","x",IF('Indicator Data'!BW158&lt;1000,"x",ROUND((IF('Indicator Data'!L158&gt;AR$3,10,IF('Indicator Data'!L158&lt;AR$4,0,10-(AR$3-'Indicator Data'!L158)/(AR$3-AR$4)*10))),1)))</f>
        <v>1.7</v>
      </c>
      <c r="AS158" s="175">
        <f t="shared" si="189"/>
        <v>0.9</v>
      </c>
      <c r="AT158" s="176">
        <f>IF('Indicator Data'!M158="No data","x",ROUND(IF('Indicator Data'!M158=0,0,IF(LOG('Indicator Data'!M158)&gt;AT$3,10,IF(LOG('Indicator Data'!M158)&lt;AT$4,0,10-(AT$3-LOG('Indicator Data'!M158))/(AT$3-AT$4)*10))),1))</f>
        <v>7.5</v>
      </c>
      <c r="AU158" s="246">
        <f>IF(AT158="x","x",'Indicator Data'!M158/HLOOKUP('Indicator Data'!$M$3,'Population Data'!$C$3:$M$194,ROW()-4,FALSE))</f>
        <v>0.20362527305721159</v>
      </c>
      <c r="AV158" s="176">
        <f t="shared" si="190"/>
        <v>2.2999999999999998</v>
      </c>
      <c r="AW158" s="172">
        <f t="shared" si="207"/>
        <v>5.5</v>
      </c>
      <c r="AX158" s="176">
        <f>IF('Indicator Data'!N158="No data","x",ROUND(IF('Indicator Data'!N158=0,0,IF(LOG('Indicator Data'!N158)&gt;AX$3,10,IF(LOG('Indicator Data'!N158)&lt;AX$4,0,10-(AX$3-LOG('Indicator Data'!N158))/(AX$3-AX$4)*10))),1))</f>
        <v>8.1999999999999993</v>
      </c>
      <c r="AY158" s="246">
        <f>IF(AX158="x","x",'Indicator Data'!N158/HLOOKUP('Indicator Data'!$N$3,'Population Data'!$C$3:$M$194,ROW()-4,FALSE))</f>
        <v>9.2937762002376481E-2</v>
      </c>
      <c r="AZ158" s="176">
        <f t="shared" si="191"/>
        <v>10</v>
      </c>
      <c r="BA158" s="172">
        <f t="shared" si="208"/>
        <v>9.3000000000000007</v>
      </c>
      <c r="BB158" s="176">
        <f>IF('Indicator Data'!O158="No data","x",ROUND(IF('Indicator Data'!O158=0,0,IF(LOG('Indicator Data'!O158)&gt;BB$3,10,IF(LOG('Indicator Data'!O158)&lt;BB$4,0,10-(BB$3-LOG('Indicator Data'!O158))/(BB$3-BB$4)*10))),1))</f>
        <v>9.6</v>
      </c>
      <c r="BC158" s="246">
        <f>IF(BB158="x","x",'Indicator Data'!O158/HLOOKUP('Indicator Data'!$O$3,'Population Data'!$C$3:$M$194,ROW()-4,FALSE))</f>
        <v>0.66054321621854017</v>
      </c>
      <c r="BD158" s="176">
        <f t="shared" si="192"/>
        <v>10</v>
      </c>
      <c r="BE158" s="172">
        <f t="shared" si="209"/>
        <v>9.8000000000000007</v>
      </c>
      <c r="BF158" s="176">
        <f>IF('Indicator Data'!P158="No data","x",ROUND(IF('Indicator Data'!P158=0,0,IF(LOG('Indicator Data'!P158)&gt;BF$3,10,IF(LOG('Indicator Data'!P158)&lt;BF$4,0,10-(BF$3-LOG('Indicator Data'!P158))/(BF$3-BF$4)*10))),1))</f>
        <v>6.6</v>
      </c>
      <c r="BG158" s="246">
        <f>IF(BF158="x","x",'Indicator Data'!P158/HLOOKUP('Indicator Data'!$P$3,'Population Data'!$C$3:$M$194,ROW()-4,FALSE))</f>
        <v>1.0311010207817535E-2</v>
      </c>
      <c r="BH158" s="176">
        <f t="shared" si="210"/>
        <v>6</v>
      </c>
      <c r="BI158" s="172">
        <f t="shared" si="211"/>
        <v>6.3</v>
      </c>
      <c r="BJ158" s="174">
        <f t="shared" si="212"/>
        <v>8.3000000000000007</v>
      </c>
      <c r="BK158" s="176">
        <f>ROUND(IF('Indicator Data'!Q158=0,0,IF(LOG('Indicator Data'!Q158)&gt;BK$3,10,IF(LOG('Indicator Data'!Q158)&lt;BK$4,0,10-(BK$3-LOG('Indicator Data'!Q158))/(BK$3-BK$4)*10))),1)</f>
        <v>8.5</v>
      </c>
      <c r="BL158" s="224">
        <f>IF(BK158="x","x",'Indicator Data'!Q158/HLOOKUP('Indicator Data'!$Q$3,'Population Data'!$C$3:$M$194,ROW()-4,FALSE))</f>
        <v>1</v>
      </c>
      <c r="BM158" s="176">
        <f t="shared" si="193"/>
        <v>10</v>
      </c>
      <c r="BN158" s="172">
        <f t="shared" si="194"/>
        <v>9.4</v>
      </c>
      <c r="BO158" s="176">
        <f>ROUND(IF('Indicator Data'!S158=0,0,IF(LOG('Indicator Data'!S158)&gt;BO$3,10,IF(LOG('Indicator Data'!S158)&lt;BO$4,0,10-(BO$3-LOG('Indicator Data'!S158))/(BO$3-BO$4)*10))),1)</f>
        <v>8.3000000000000007</v>
      </c>
      <c r="BP158" s="246">
        <f>IF(BO158="x","x",'Indicator Data'!S158/HLOOKUP('Indicator Data'!$S$3,'Population Data'!$C$3:$M$194,ROW()-4,FALSE))</f>
        <v>0.75902503371585472</v>
      </c>
      <c r="BQ158" s="176">
        <f t="shared" si="195"/>
        <v>8.4</v>
      </c>
      <c r="BR158" s="172">
        <f t="shared" si="213"/>
        <v>8.4</v>
      </c>
      <c r="BS158" s="176">
        <f>ROUND(IF('Indicator Data'!T158=0,0,IF(LOG('Indicator Data'!T158)&gt;BS$3,10,IF(LOG('Indicator Data'!T158)&lt;BS$4,0,10-(BS$3-LOG('Indicator Data'!T158))/(BS$3-BS$4)*10))),1)</f>
        <v>8.3000000000000007</v>
      </c>
      <c r="BT158" s="173">
        <f>IF('Indicator Data'!T158/HLOOKUP('Indicator Data'!$T$3,'Population Data'!$C$3:$M$194,ROW()-4,FALSE)&gt;1,1,'Indicator Data'!T158/HLOOKUP('Indicator Data'!$T$3,'Population Data'!$C$3:$M$194,ROW()-4,FALSE))</f>
        <v>0.76094573473831284</v>
      </c>
      <c r="BU158" s="176">
        <f t="shared" si="196"/>
        <v>7.6</v>
      </c>
      <c r="BV158" s="172">
        <f t="shared" si="214"/>
        <v>8</v>
      </c>
      <c r="BW158" s="176">
        <f>ROUND(IF('Indicator Data'!U158=0,0,IF(LOG('Indicator Data'!U158)&gt;BW$3,10,IF(LOG('Indicator Data'!U158)&lt;BW$4,0,10-(BW$3-LOG('Indicator Data'!U158))/(BW$3-BW$4)*10))),1)</f>
        <v>8.5</v>
      </c>
      <c r="BX158" s="246">
        <f>IF(BW158="x","x",'Indicator Data'!U158/HLOOKUP('Indicator Data'!$U$3,'Population Data'!$C$3:$M$194,ROW()-4,FALSE))</f>
        <v>0.96848308281647566</v>
      </c>
      <c r="BY158" s="176">
        <f t="shared" si="197"/>
        <v>9.6999999999999993</v>
      </c>
      <c r="BZ158" s="172">
        <f t="shared" si="215"/>
        <v>9.1999999999999993</v>
      </c>
      <c r="CA158" s="174">
        <f t="shared" si="198"/>
        <v>8.8000000000000007</v>
      </c>
      <c r="CB158" s="176">
        <f>IF('Indicator Data'!BN158="No data","x",ROUND(IF('Indicator Data'!BN158&gt;CB$3,0,IF('Indicator Data'!BN158&lt;CB$4,10,(CB$3-'Indicator Data'!BN158)/(CB$3-CB$4)*10)),1))</f>
        <v>8.6</v>
      </c>
      <c r="CC158" s="176">
        <f>IF('Indicator Data'!BO158="No data","x",ROUND(IF('Indicator Data'!BO158&gt;CC$3,0,IF('Indicator Data'!BO158&lt;CC$4,10,(CC$3-'Indicator Data'!BO158)/(CC$3-CC$4)*10)),1))</f>
        <v>5.8</v>
      </c>
      <c r="CD158" s="176">
        <f>IF('Indicator Data'!AA158="No data","x",ROUND(IF('Indicator Data'!AA158&gt;CD$3,0,IF('Indicator Data'!AA158&lt;CD$4,10,(CD$3-'Indicator Data'!AA158)/(CD$3-CD$4)*10)),1))</f>
        <v>8.1999999999999993</v>
      </c>
      <c r="CE158" s="172">
        <f t="shared" si="199"/>
        <v>7.5</v>
      </c>
      <c r="CF158" s="176">
        <f>IF('Indicator Data'!V158="No data","x",ROUND(IF(LOG('Indicator Data'!V158)&gt;CF$3,10,IF(LOG('Indicator Data'!V158)&lt;CF$4,0,10-(CF$3-LOG('Indicator Data'!V158))/(CF$3-CF$4)*10)),1))</f>
        <v>6.9</v>
      </c>
      <c r="CG158" s="176">
        <f>IF('Indicator Data'!W158="No data","x",ROUND(IF('Indicator Data'!W158&gt;CG$3,10,IF('Indicator Data'!W158&lt;CG$4,0,10-(CG$3-'Indicator Data'!W158)/(CG$3-CG$4)*10)),1))</f>
        <v>6.4</v>
      </c>
      <c r="CH158" s="176">
        <f>IF('Indicator Data'!X158="No data","x",ROUND(IF('Indicator Data'!X158&gt;CH$3,10,IF('Indicator Data'!X158&lt;CH$4,0,10-(CH$3-'Indicator Data'!X158)/(CH$3-CH$4)*10)),1))</f>
        <v>4.4000000000000004</v>
      </c>
      <c r="CI158" s="176">
        <f>IF('Indicator Data'!Y158="No data","x",ROUND(IF('Indicator Data'!Y158&gt;CI$3,10,IF('Indicator Data'!Y158&lt;CI$4,0,10-(CI$3-'Indicator Data'!Y158)/(CI$3-CI$4)*10)),1))</f>
        <v>8.1999999999999993</v>
      </c>
      <c r="CJ158" s="172">
        <f t="shared" si="216"/>
        <v>6.5</v>
      </c>
      <c r="CK158" s="174">
        <f t="shared" si="217"/>
        <v>6.8</v>
      </c>
      <c r="CL158" s="176">
        <f>IF('Indicator Data'!AD158="No data","x",ROUND(IF('Indicator Data'!AD158&gt;CL$3,10,IF('Indicator Data'!AD158&lt;CL$4,0,10-(CL$3-'Indicator Data'!AD158)/(CL$3-CL$4)*10)),1))</f>
        <v>5.5</v>
      </c>
      <c r="CM158" s="176">
        <f>IF('Indicator Data'!AE158="No data","x",ROUND(IF('Indicator Data'!AE158&gt;CM$3,10,IF('Indicator Data'!AE158&lt;CM$4,0,10-(CM$3-'Indicator Data'!AE158)/(CM$3-CM$4)*10)),1))</f>
        <v>5.7</v>
      </c>
      <c r="CN158" s="172">
        <f t="shared" si="218"/>
        <v>6.2</v>
      </c>
      <c r="CO158" s="176">
        <f>IF('Indicator Data'!Z158="No data","x",ROUND(IF('Indicator Data'!Z158&gt;CO$3,10,IF('Indicator Data'!Z158&lt;CO$4,0,10-(CO$3-'Indicator Data'!Z158)/(CO$3-CO$4)*10)),1))</f>
        <v>5.5</v>
      </c>
      <c r="CP158" s="172">
        <f t="shared" si="219"/>
        <v>7</v>
      </c>
      <c r="CQ158" s="246">
        <f>IF('Indicator Data'!AB158="No data","x",'Indicator Data'!AB158/HLOOKUP('Indicator Date'!$AB156,'Population Data'!$C$3:$M$194,ROW()-4,FALSE))</f>
        <v>3.2810314140985644E-5</v>
      </c>
      <c r="CR158" s="176">
        <f t="shared" si="200"/>
        <v>9.6999999999999993</v>
      </c>
      <c r="CS158" s="176">
        <f>IF('Indicator Data'!AC158="No data","x",ROUND(IF('Indicator Data'!AC158&gt;CS$3,0,IF('Indicator Data'!AC158&lt;CS$4,10,(CS$3-'Indicator Data'!AC158)/(CS$3-CS$4)*10)),1))</f>
        <v>8</v>
      </c>
      <c r="CT158" s="172">
        <f t="shared" si="220"/>
        <v>8.9</v>
      </c>
      <c r="CU158" s="174">
        <f t="shared" si="221"/>
        <v>7.4</v>
      </c>
      <c r="CV158" s="175">
        <f t="shared" si="201"/>
        <v>7.9</v>
      </c>
      <c r="CW158" s="177">
        <f t="shared" si="202"/>
        <v>3.8</v>
      </c>
      <c r="CX158" s="175">
        <f>ROUND(IF('Indicator Data'!AF158=0,0,IF('Indicator Data'!AF158&gt;CX$3,10,IF('Indicator Data'!AF158&lt;CX$4,0,10-(CX$3-'Indicator Data'!AF158)/(CX$3-CX$4)*10))),1)</f>
        <v>0.1</v>
      </c>
      <c r="CY158" s="175">
        <f>(ROUND(IF('Indicator Data'!AG158=0,0,IF(LOG('Indicator Data'!AG158)&gt;CY$3,10,IF(LOG('Indicator Data'!AG158)&lt;CY$4,0,10-(CY$3-LOG('Indicator Data'!AG158))/(CY$3-CY$4)*10))),1))</f>
        <v>0</v>
      </c>
      <c r="CZ158" s="177">
        <f t="shared" si="222"/>
        <v>0.1</v>
      </c>
      <c r="DA158" s="11"/>
      <c r="DB158" s="22"/>
    </row>
    <row r="159" spans="1:106">
      <c r="A159" s="179" t="str">
        <f>'Indicator Data'!A159</f>
        <v>Singapore</v>
      </c>
      <c r="B159" s="180" t="str">
        <f>'Indicator Data'!B159</f>
        <v>SGP</v>
      </c>
      <c r="C159" s="178">
        <f>ROUND(IF('Indicator Data'!C159=0,0.1,IF(LOG('Indicator Data'!C159)&gt;C$3,10,IF(LOG('Indicator Data'!C159)&lt;C$4,0,10-(C$3-LOG('Indicator Data'!C159))/(C$3-C$4)*10))),1)</f>
        <v>0.1</v>
      </c>
      <c r="D159" s="171">
        <f>ROUND(IF('Indicator Data'!D159=0,0.1,IF(LOG('Indicator Data'!D159)&gt;D$3,10,IF(LOG('Indicator Data'!D159)&lt;D$4,0,10-(D$3-LOG('Indicator Data'!D159))/(D$3-D$4)*10))),1)</f>
        <v>0.1</v>
      </c>
      <c r="E159" s="172">
        <f t="shared" si="170"/>
        <v>0.1</v>
      </c>
      <c r="F159" s="172">
        <f>(ROUND(IF('Indicator Data'!E159=0,0,IF(LOG('Indicator Data'!E159)&gt;F$3,10,IF(LOG('Indicator Data'!E159)&lt;F$4,0,10-(F$3-LOG('Indicator Data'!E159))/(F$3-F$4)*10))),1))</f>
        <v>0</v>
      </c>
      <c r="G159" s="172">
        <f>ROUND(IF('Indicator Data'!F159=0,0,IF(LOG('Indicator Data'!F159)&gt;G$3,10,IF(LOG('Indicator Data'!F159)&lt;G$4,0,10-(G$3-LOG('Indicator Data'!F159))/(G$3-G$4)*10))),1)</f>
        <v>0</v>
      </c>
      <c r="H159" s="171">
        <f>ROUND(IF('Indicator Data'!G159=0,0,IF(LOG('Indicator Data'!G159)&gt;H$3,10,IF(LOG('Indicator Data'!G159)&lt;H$4,0,10-(H$3-LOG('Indicator Data'!G159))/(H$3-H$4)*10))),1)</f>
        <v>0</v>
      </c>
      <c r="I159" s="171">
        <f>ROUND(IF('Indicator Data'!H159=0,0,IF(LOG('Indicator Data'!H159)&gt;I$3,10,IF(LOG('Indicator Data'!H159)&lt;I$4,0,10-(I$3-LOG('Indicator Data'!H159))/(I$3-I$4)*10))),1)</f>
        <v>0</v>
      </c>
      <c r="J159" s="171">
        <f t="shared" si="171"/>
        <v>0</v>
      </c>
      <c r="K159" s="171">
        <f>ROUND(IF('Indicator Data'!I159=0,0,IF(LOG('Indicator Data'!I159)&gt;K$3,10,IF(LOG('Indicator Data'!I159)&lt;K$4,0,10-(K$3-LOG('Indicator Data'!I159))/(K$3-K$4)*10))),1)</f>
        <v>2.6</v>
      </c>
      <c r="L159" s="172">
        <f>ROUND(IF('Indicator Data'!J159=0,0,IF(LOG('Indicator Data'!J159)&gt;L$3,10,IF(LOG('Indicator Data'!J159)&lt;L$4,0,10-(L$3-LOG('Indicator Data'!J159))/(L$3-L$4)*10))),1)</f>
        <v>0</v>
      </c>
      <c r="M159" s="173">
        <f>'Indicator Data'!C159/HLOOKUP('Indicator Data'!$C$3,'Population Data'!$C$3:$M$194,ROW()-4,FALSE)</f>
        <v>0</v>
      </c>
      <c r="N159" s="173">
        <f>'Indicator Data'!D159/HLOOKUP('Indicator Data'!$D$3,'Population Data'!$C$3:$M$194,ROW()-4,FALSE)</f>
        <v>0</v>
      </c>
      <c r="O159" s="245">
        <f>'Indicator Data'!E159/HLOOKUP('Indicator Data'!$E$3,'Population Data'!$C$3:$M$194,ROW()-4,FALSE)</f>
        <v>0</v>
      </c>
      <c r="P159" s="173">
        <f>'Indicator Data'!F159/HLOOKUP('Indicator Data'!$F$3,'Population Data'!$C$3:$M$194,ROW()-4,FALSE)</f>
        <v>0</v>
      </c>
      <c r="Q159" s="173">
        <f>'Indicator Data'!G159/HLOOKUP('Indicator Data'!$G$3,'Population Data'!$C$3:$M$194,ROW()-4,FALSE)</f>
        <v>0</v>
      </c>
      <c r="R159" s="173">
        <f>'Indicator Data'!H159/HLOOKUP('Indicator Data'!$H$3,'Population Data'!$C$3:$M$194,ROW()-4,FALSE)</f>
        <v>0</v>
      </c>
      <c r="S159" s="173">
        <f>'Indicator Data'!I159/HLOOKUP('Indicator Data'!$I$3,'Population Data'!$C$3:$M$194,ROW()-4,FALSE)</f>
        <v>4.3457873057197725E-5</v>
      </c>
      <c r="T159" s="173">
        <f>'Indicator Data'!J159/HLOOKUP('Indicator Date'!$J157,'Population Data'!$C$3:$M$194,ROW()-4,FALSE)</f>
        <v>0</v>
      </c>
      <c r="U159" s="171">
        <f t="shared" si="172"/>
        <v>0</v>
      </c>
      <c r="V159" s="171">
        <f t="shared" si="173"/>
        <v>0</v>
      </c>
      <c r="W159" s="172">
        <f t="shared" si="174"/>
        <v>0</v>
      </c>
      <c r="X159" s="172">
        <f t="shared" si="203"/>
        <v>0</v>
      </c>
      <c r="Y159" s="172">
        <f t="shared" si="204"/>
        <v>0</v>
      </c>
      <c r="Z159" s="171">
        <f t="shared" si="175"/>
        <v>0</v>
      </c>
      <c r="AA159" s="171">
        <f t="shared" si="175"/>
        <v>0</v>
      </c>
      <c r="AB159" s="171">
        <f t="shared" si="176"/>
        <v>0</v>
      </c>
      <c r="AC159" s="172">
        <f t="shared" si="205"/>
        <v>1.3</v>
      </c>
      <c r="AD159" s="172">
        <f t="shared" si="206"/>
        <v>0</v>
      </c>
      <c r="AE159" s="171">
        <f>ROUND(IF('Indicator Data'!K159=0,0,IF('Indicator Data'!K159&gt;AE$3,10,IF('Indicator Data'!K159&lt;AE$4,0,10-(AE$3-'Indicator Data'!K159)/(AE$3-AE$4)*10))),1)</f>
        <v>0</v>
      </c>
      <c r="AF159" s="174">
        <f t="shared" si="177"/>
        <v>0.1</v>
      </c>
      <c r="AG159" s="174">
        <f t="shared" si="178"/>
        <v>0.1</v>
      </c>
      <c r="AH159" s="172">
        <f t="shared" si="179"/>
        <v>0</v>
      </c>
      <c r="AI159" s="172">
        <f t="shared" si="180"/>
        <v>0</v>
      </c>
      <c r="AJ159" s="174">
        <f t="shared" si="181"/>
        <v>0</v>
      </c>
      <c r="AK159" s="172">
        <f t="shared" si="182"/>
        <v>0</v>
      </c>
      <c r="AL159" s="175">
        <f t="shared" si="183"/>
        <v>0.1</v>
      </c>
      <c r="AM159" s="175">
        <f t="shared" si="184"/>
        <v>0</v>
      </c>
      <c r="AN159" s="175">
        <f t="shared" si="185"/>
        <v>0</v>
      </c>
      <c r="AO159" s="175">
        <f t="shared" si="186"/>
        <v>0</v>
      </c>
      <c r="AP159" s="175">
        <f t="shared" si="187"/>
        <v>2</v>
      </c>
      <c r="AQ159" s="174">
        <f t="shared" si="188"/>
        <v>0</v>
      </c>
      <c r="AR159" s="174" t="str">
        <f>IF('Indicator Data'!L159="No data","x",IF('Indicator Data'!BW159&lt;1000,"x",ROUND((IF('Indicator Data'!L159&gt;AR$3,10,IF('Indicator Data'!L159&lt;AR$4,0,10-(AR$3-'Indicator Data'!L159)/(AR$3-AR$4)*10))),1)))</f>
        <v>x</v>
      </c>
      <c r="AS159" s="175">
        <f t="shared" si="189"/>
        <v>0</v>
      </c>
      <c r="AT159" s="176">
        <f>IF('Indicator Data'!M159="No data","x",ROUND(IF('Indicator Data'!M159=0,0,IF(LOG('Indicator Data'!M159)&gt;AT$3,10,IF(LOG('Indicator Data'!M159)&lt;AT$4,0,10-(AT$3-LOG('Indicator Data'!M159))/(AT$3-AT$4)*10))),1))</f>
        <v>0</v>
      </c>
      <c r="AU159" s="246">
        <f>IF(AT159="x","x",'Indicator Data'!M159/HLOOKUP('Indicator Data'!$M$3,'Population Data'!$C$3:$M$194,ROW()-4,FALSE))</f>
        <v>0</v>
      </c>
      <c r="AV159" s="176">
        <f t="shared" si="190"/>
        <v>0</v>
      </c>
      <c r="AW159" s="172">
        <f t="shared" si="207"/>
        <v>0</v>
      </c>
      <c r="AX159" s="176" t="str">
        <f>IF('Indicator Data'!N159="No data","x",ROUND(IF('Indicator Data'!N159=0,0,IF(LOG('Indicator Data'!N159)&gt;AX$3,10,IF(LOG('Indicator Data'!N159)&lt;AX$4,0,10-(AX$3-LOG('Indicator Data'!N159))/(AX$3-AX$4)*10))),1))</f>
        <v>x</v>
      </c>
      <c r="AY159" s="246" t="str">
        <f>IF(AX159="x","x",'Indicator Data'!N159/HLOOKUP('Indicator Data'!$N$3,'Population Data'!$C$3:$M$194,ROW()-4,FALSE))</f>
        <v>x</v>
      </c>
      <c r="AZ159" s="176" t="str">
        <f t="shared" si="191"/>
        <v>x</v>
      </c>
      <c r="BA159" s="172" t="str">
        <f t="shared" si="208"/>
        <v>x</v>
      </c>
      <c r="BB159" s="176" t="str">
        <f>IF('Indicator Data'!O159="No data","x",ROUND(IF('Indicator Data'!O159=0,0,IF(LOG('Indicator Data'!O159)&gt;BB$3,10,IF(LOG('Indicator Data'!O159)&lt;BB$4,0,10-(BB$3-LOG('Indicator Data'!O159))/(BB$3-BB$4)*10))),1))</f>
        <v>x</v>
      </c>
      <c r="BC159" s="246" t="str">
        <f>IF(BB159="x","x",'Indicator Data'!O159/HLOOKUP('Indicator Data'!$O$3,'Population Data'!$C$3:$M$194,ROW()-4,FALSE))</f>
        <v>x</v>
      </c>
      <c r="BD159" s="176" t="str">
        <f t="shared" si="192"/>
        <v>x</v>
      </c>
      <c r="BE159" s="172" t="str">
        <f t="shared" si="209"/>
        <v>x</v>
      </c>
      <c r="BF159" s="176" t="str">
        <f>IF('Indicator Data'!P159="No data","x",ROUND(IF('Indicator Data'!P159=0,0,IF(LOG('Indicator Data'!P159)&gt;BF$3,10,IF(LOG('Indicator Data'!P159)&lt;BF$4,0,10-(BF$3-LOG('Indicator Data'!P159))/(BF$3-BF$4)*10))),1))</f>
        <v>x</v>
      </c>
      <c r="BG159" s="246" t="str">
        <f>IF(BF159="x","x",'Indicator Data'!P159/HLOOKUP('Indicator Data'!$P$3,'Population Data'!$C$3:$M$194,ROW()-4,FALSE))</f>
        <v>x</v>
      </c>
      <c r="BH159" s="176" t="str">
        <f t="shared" si="210"/>
        <v>x</v>
      </c>
      <c r="BI159" s="172" t="str">
        <f t="shared" si="211"/>
        <v>x</v>
      </c>
      <c r="BJ159" s="174">
        <f t="shared" si="212"/>
        <v>0</v>
      </c>
      <c r="BK159" s="176">
        <f>ROUND(IF('Indicator Data'!Q159=0,0,IF(LOG('Indicator Data'!Q159)&gt;BK$3,10,IF(LOG('Indicator Data'!Q159)&lt;BK$4,0,10-(BK$3-LOG('Indicator Data'!Q159))/(BK$3-BK$4)*10))),1)</f>
        <v>0</v>
      </c>
      <c r="BL159" s="224">
        <f>IF(BK159="x","x",'Indicator Data'!Q159/HLOOKUP('Indicator Data'!$Q$3,'Population Data'!$C$3:$M$194,ROW()-4,FALSE))</f>
        <v>0</v>
      </c>
      <c r="BM159" s="176">
        <f t="shared" si="193"/>
        <v>0</v>
      </c>
      <c r="BN159" s="172">
        <f t="shared" si="194"/>
        <v>0</v>
      </c>
      <c r="BO159" s="176">
        <f>ROUND(IF('Indicator Data'!S159=0,0,IF(LOG('Indicator Data'!S159)&gt;BO$3,10,IF(LOG('Indicator Data'!S159)&lt;BO$4,0,10-(BO$3-LOG('Indicator Data'!S159))/(BO$3-BO$4)*10))),1)</f>
        <v>8.1999999999999993</v>
      </c>
      <c r="BP159" s="246">
        <f>IF(BO159="x","x",'Indicator Data'!S159/HLOOKUP('Indicator Data'!$S$3,'Population Data'!$C$3:$M$194,ROW()-4,FALSE))</f>
        <v>0.87182551286944199</v>
      </c>
      <c r="BQ159" s="176">
        <f t="shared" si="195"/>
        <v>9.6999999999999993</v>
      </c>
      <c r="BR159" s="172">
        <f t="shared" si="213"/>
        <v>9.1</v>
      </c>
      <c r="BS159" s="176">
        <f>ROUND(IF('Indicator Data'!T159=0,0,IF(LOG('Indicator Data'!T159)&gt;BS$3,10,IF(LOG('Indicator Data'!T159)&lt;BS$4,0,10-(BS$3-LOG('Indicator Data'!T159))/(BS$3-BS$4)*10))),1)</f>
        <v>8.1999999999999993</v>
      </c>
      <c r="BT159" s="173">
        <f>IF('Indicator Data'!T159/HLOOKUP('Indicator Data'!$T$3,'Population Data'!$C$3:$M$194,ROW()-4,FALSE)&gt;1,1,'Indicator Data'!T159/HLOOKUP('Indicator Data'!$T$3,'Population Data'!$C$3:$M$194,ROW()-4,FALSE))</f>
        <v>0.94967336944938718</v>
      </c>
      <c r="BU159" s="176">
        <f t="shared" si="196"/>
        <v>9.5</v>
      </c>
      <c r="BV159" s="172">
        <f t="shared" si="214"/>
        <v>8.9</v>
      </c>
      <c r="BW159" s="176">
        <f>ROUND(IF('Indicator Data'!U159=0,0,IF(LOG('Indicator Data'!U159)&gt;BW$3,10,IF(LOG('Indicator Data'!U159)&lt;BW$4,0,10-(BW$3-LOG('Indicator Data'!U159))/(BW$3-BW$4)*10))),1)</f>
        <v>8.1999999999999993</v>
      </c>
      <c r="BX159" s="246">
        <f>IF(BW159="x","x",'Indicator Data'!U159/HLOOKUP('Indicator Data'!$U$3,'Population Data'!$C$3:$M$194,ROW()-4,FALSE))</f>
        <v>0.92978839230691712</v>
      </c>
      <c r="BY159" s="176">
        <f t="shared" si="197"/>
        <v>9.3000000000000007</v>
      </c>
      <c r="BZ159" s="172">
        <f t="shared" si="215"/>
        <v>8.8000000000000007</v>
      </c>
      <c r="CA159" s="174">
        <f t="shared" si="198"/>
        <v>7.8</v>
      </c>
      <c r="CB159" s="176">
        <f>IF('Indicator Data'!BN159="No data","x",ROUND(IF('Indicator Data'!BN159&gt;CB$3,0,IF('Indicator Data'!BN159&lt;CB$4,10,(CB$3-'Indicator Data'!BN159)/(CB$3-CB$4)*10)),1))</f>
        <v>0</v>
      </c>
      <c r="CC159" s="176">
        <f>IF('Indicator Data'!BO159="No data","x",ROUND(IF('Indicator Data'!BO159&gt;CC$3,0,IF('Indicator Data'!BO159&lt;CC$4,10,(CC$3-'Indicator Data'!BO159)/(CC$3-CC$4)*10)),1))</f>
        <v>0</v>
      </c>
      <c r="CD159" s="176" t="str">
        <f>IF('Indicator Data'!AA159="No data","x",ROUND(IF('Indicator Data'!AA159&gt;CD$3,0,IF('Indicator Data'!AA159&lt;CD$4,10,(CD$3-'Indicator Data'!AA159)/(CD$3-CD$4)*10)),1))</f>
        <v>x</v>
      </c>
      <c r="CE159" s="172">
        <f t="shared" si="199"/>
        <v>0</v>
      </c>
      <c r="CF159" s="176">
        <f>IF('Indicator Data'!V159="No data","x",ROUND(IF(LOG('Indicator Data'!V159)&gt;CF$3,10,IF(LOG('Indicator Data'!V159)&lt;CF$4,0,10-(CF$3-LOG('Indicator Data'!V159))/(CF$3-CF$4)*10)),1))</f>
        <v>10</v>
      </c>
      <c r="CG159" s="176">
        <f>IF('Indicator Data'!W159="No data","x",ROUND(IF('Indicator Data'!W159&gt;CG$3,10,IF('Indicator Data'!W159&lt;CG$4,0,10-(CG$3-'Indicator Data'!W159)/(CG$3-CG$4)*10)),1))</f>
        <v>9.6999999999999993</v>
      </c>
      <c r="CH159" s="176">
        <f>IF('Indicator Data'!X159="No data","x",ROUND(IF('Indicator Data'!X159&gt;CH$3,10,IF('Indicator Data'!X159&lt;CH$4,0,10-(CH$3-'Indicator Data'!X159)/(CH$3-CH$4)*10)),1))</f>
        <v>10</v>
      </c>
      <c r="CI159" s="176">
        <f>IF('Indicator Data'!Y159="No data","x",ROUND(IF('Indicator Data'!Y159&gt;CI$3,10,IF('Indicator Data'!Y159&lt;CI$4,0,10-(CI$3-'Indicator Data'!Y159)/(CI$3-CI$4)*10)),1))</f>
        <v>2.4</v>
      </c>
      <c r="CJ159" s="172">
        <f t="shared" si="216"/>
        <v>8</v>
      </c>
      <c r="CK159" s="174">
        <f t="shared" si="217"/>
        <v>5.3</v>
      </c>
      <c r="CL159" s="176">
        <f>IF('Indicator Data'!AD159="No data","x",ROUND(IF('Indicator Data'!AD159&gt;CL$3,10,IF('Indicator Data'!AD159&lt;CL$4,0,10-(CL$3-'Indicator Data'!AD159)/(CL$3-CL$4)*10)),1))</f>
        <v>2.4</v>
      </c>
      <c r="CM159" s="176">
        <f>IF('Indicator Data'!AE159="No data","x",ROUND(IF('Indicator Data'!AE159&gt;CM$3,10,IF('Indicator Data'!AE159&lt;CM$4,0,10-(CM$3-'Indicator Data'!AE159)/(CM$3-CM$4)*10)),1))</f>
        <v>0</v>
      </c>
      <c r="CN159" s="172">
        <f t="shared" si="218"/>
        <v>5.8</v>
      </c>
      <c r="CO159" s="176">
        <f>IF('Indicator Data'!Z159="No data","x",ROUND(IF('Indicator Data'!Z159&gt;CO$3,10,IF('Indicator Data'!Z159&lt;CO$4,0,10-(CO$3-'Indicator Data'!Z159)/(CO$3-CO$4)*10)),1))</f>
        <v>0</v>
      </c>
      <c r="CP159" s="172">
        <f t="shared" si="219"/>
        <v>0</v>
      </c>
      <c r="CQ159" s="246">
        <f>IF('Indicator Data'!AB159="No data","x",'Indicator Data'!AB159/HLOOKUP('Indicator Date'!$AB157,'Population Data'!$C$3:$M$194,ROW()-4,FALSE))</f>
        <v>1.040495750649751E-4</v>
      </c>
      <c r="CR159" s="176">
        <f t="shared" si="200"/>
        <v>9</v>
      </c>
      <c r="CS159" s="176">
        <f>IF('Indicator Data'!AC159="No data","x",ROUND(IF('Indicator Data'!AC159&gt;CS$3,0,IF('Indicator Data'!AC159&lt;CS$4,10,(CS$3-'Indicator Data'!AC159)/(CS$3-CS$4)*10)),1))</f>
        <v>2</v>
      </c>
      <c r="CT159" s="172">
        <f t="shared" si="220"/>
        <v>5.5</v>
      </c>
      <c r="CU159" s="174">
        <f t="shared" si="221"/>
        <v>3.8</v>
      </c>
      <c r="CV159" s="175">
        <f t="shared" si="201"/>
        <v>4.8</v>
      </c>
      <c r="CW159" s="177">
        <f t="shared" si="202"/>
        <v>1.2</v>
      </c>
      <c r="CX159" s="175">
        <f>ROUND(IF('Indicator Data'!AF159=0,0,IF('Indicator Data'!AF159&gt;CX$3,10,IF('Indicator Data'!AF159&lt;CX$4,0,10-(CX$3-'Indicator Data'!AF159)/(CX$3-CX$4)*10))),1)</f>
        <v>0</v>
      </c>
      <c r="CY159" s="175">
        <f>(ROUND(IF('Indicator Data'!AG159=0,0,IF(LOG('Indicator Data'!AG159)&gt;CY$3,10,IF(LOG('Indicator Data'!AG159)&lt;CY$4,0,10-(CY$3-LOG('Indicator Data'!AG159))/(CY$3-CY$4)*10))),1))</f>
        <v>0</v>
      </c>
      <c r="CZ159" s="177">
        <f t="shared" si="222"/>
        <v>0</v>
      </c>
      <c r="DA159" s="11"/>
      <c r="DB159" s="22"/>
    </row>
    <row r="160" spans="1:106">
      <c r="A160" s="179" t="str">
        <f>'Indicator Data'!A160</f>
        <v>Slovakia</v>
      </c>
      <c r="B160" s="180" t="str">
        <f>'Indicator Data'!B160</f>
        <v>SVK</v>
      </c>
      <c r="C160" s="178">
        <f>ROUND(IF('Indicator Data'!C160=0,0.1,IF(LOG('Indicator Data'!C160)&gt;C$3,10,IF(LOG('Indicator Data'!C160)&lt;C$4,0,10-(C$3-LOG('Indicator Data'!C160))/(C$3-C$4)*10))),1)</f>
        <v>6.1</v>
      </c>
      <c r="D160" s="171">
        <f>ROUND(IF('Indicator Data'!D160=0,0.1,IF(LOG('Indicator Data'!D160)&gt;D$3,10,IF(LOG('Indicator Data'!D160)&lt;D$4,0,10-(D$3-LOG('Indicator Data'!D160))/(D$3-D$4)*10))),1)</f>
        <v>0.1</v>
      </c>
      <c r="E160" s="172">
        <f t="shared" si="170"/>
        <v>3.7</v>
      </c>
      <c r="F160" s="172">
        <f>(ROUND(IF('Indicator Data'!E160=0,0,IF(LOG('Indicator Data'!E160)&gt;F$3,10,IF(LOG('Indicator Data'!E160)&lt;F$4,0,10-(F$3-LOG('Indicator Data'!E160))/(F$3-F$4)*10))),1))</f>
        <v>6</v>
      </c>
      <c r="G160" s="172">
        <f>ROUND(IF('Indicator Data'!F160=0,0,IF(LOG('Indicator Data'!F160)&gt;G$3,10,IF(LOG('Indicator Data'!F160)&lt;G$4,0,10-(G$3-LOG('Indicator Data'!F160))/(G$3-G$4)*10))),1)</f>
        <v>0</v>
      </c>
      <c r="H160" s="171">
        <f>ROUND(IF('Indicator Data'!G160=0,0,IF(LOG('Indicator Data'!G160)&gt;H$3,10,IF(LOG('Indicator Data'!G160)&lt;H$4,0,10-(H$3-LOG('Indicator Data'!G160))/(H$3-H$4)*10))),1)</f>
        <v>0</v>
      </c>
      <c r="I160" s="171">
        <f>ROUND(IF('Indicator Data'!H160=0,0,IF(LOG('Indicator Data'!H160)&gt;I$3,10,IF(LOG('Indicator Data'!H160)&lt;I$4,0,10-(I$3-LOG('Indicator Data'!H160))/(I$3-I$4)*10))),1)</f>
        <v>0</v>
      </c>
      <c r="J160" s="171">
        <f t="shared" si="171"/>
        <v>0</v>
      </c>
      <c r="K160" s="171">
        <f>ROUND(IF('Indicator Data'!I160=0,0,IF(LOG('Indicator Data'!I160)&gt;K$3,10,IF(LOG('Indicator Data'!I160)&lt;K$4,0,10-(K$3-LOG('Indicator Data'!I160))/(K$3-K$4)*10))),1)</f>
        <v>0</v>
      </c>
      <c r="L160" s="172">
        <f>ROUND(IF('Indicator Data'!J160=0,0,IF(LOG('Indicator Data'!J160)&gt;L$3,10,IF(LOG('Indicator Data'!J160)&lt;L$4,0,10-(L$3-LOG('Indicator Data'!J160))/(L$3-L$4)*10))),1)</f>
        <v>0</v>
      </c>
      <c r="M160" s="173">
        <f>'Indicator Data'!C160/HLOOKUP('Indicator Data'!$C$3,'Population Data'!$C$3:$M$194,ROW()-4,FALSE)</f>
        <v>1.2500910217995637E-3</v>
      </c>
      <c r="N160" s="173">
        <f>'Indicator Data'!D160/HLOOKUP('Indicator Data'!$D$3,'Population Data'!$C$3:$M$194,ROW()-4,FALSE)</f>
        <v>0</v>
      </c>
      <c r="O160" s="245">
        <f>'Indicator Data'!E160/HLOOKUP('Indicator Data'!$E$3,'Population Data'!$C$3:$M$194,ROW()-4,FALSE)</f>
        <v>1.0098322229420401E-2</v>
      </c>
      <c r="P160" s="173">
        <f>'Indicator Data'!F160/HLOOKUP('Indicator Data'!$F$3,'Population Data'!$C$3:$M$194,ROW()-4,FALSE)</f>
        <v>0</v>
      </c>
      <c r="Q160" s="173">
        <f>'Indicator Data'!G160/HLOOKUP('Indicator Data'!$G$3,'Population Data'!$C$3:$M$194,ROW()-4,FALSE)</f>
        <v>0</v>
      </c>
      <c r="R160" s="173">
        <f>'Indicator Data'!H160/HLOOKUP('Indicator Data'!$H$3,'Population Data'!$C$3:$M$194,ROW()-4,FALSE)</f>
        <v>0</v>
      </c>
      <c r="S160" s="173">
        <f>'Indicator Data'!I160/HLOOKUP('Indicator Data'!$I$3,'Population Data'!$C$3:$M$194,ROW()-4,FALSE)</f>
        <v>0</v>
      </c>
      <c r="T160" s="173">
        <f>'Indicator Data'!J160/HLOOKUP('Indicator Date'!$J158,'Population Data'!$C$3:$M$194,ROW()-4,FALSE)</f>
        <v>0</v>
      </c>
      <c r="U160" s="171">
        <f t="shared" si="172"/>
        <v>6.3</v>
      </c>
      <c r="V160" s="171">
        <f t="shared" si="173"/>
        <v>0</v>
      </c>
      <c r="W160" s="172">
        <f t="shared" si="174"/>
        <v>3.8</v>
      </c>
      <c r="X160" s="172">
        <f t="shared" si="203"/>
        <v>7.5</v>
      </c>
      <c r="Y160" s="172">
        <f t="shared" si="204"/>
        <v>0</v>
      </c>
      <c r="Z160" s="171">
        <f t="shared" si="175"/>
        <v>0</v>
      </c>
      <c r="AA160" s="171">
        <f t="shared" si="175"/>
        <v>0</v>
      </c>
      <c r="AB160" s="171">
        <f t="shared" si="176"/>
        <v>0</v>
      </c>
      <c r="AC160" s="172">
        <f t="shared" si="205"/>
        <v>0</v>
      </c>
      <c r="AD160" s="172">
        <f t="shared" si="206"/>
        <v>0</v>
      </c>
      <c r="AE160" s="171">
        <f>ROUND(IF('Indicator Data'!K160=0,0,IF('Indicator Data'!K160&gt;AE$3,10,IF('Indicator Data'!K160&lt;AE$4,0,10-(AE$3-'Indicator Data'!K160)/(AE$3-AE$4)*10))),1)</f>
        <v>0</v>
      </c>
      <c r="AF160" s="174">
        <f t="shared" si="177"/>
        <v>6.2</v>
      </c>
      <c r="AG160" s="174">
        <f t="shared" si="178"/>
        <v>0.1</v>
      </c>
      <c r="AH160" s="172">
        <f t="shared" si="179"/>
        <v>0</v>
      </c>
      <c r="AI160" s="172">
        <f t="shared" si="180"/>
        <v>0</v>
      </c>
      <c r="AJ160" s="174">
        <f t="shared" si="181"/>
        <v>0</v>
      </c>
      <c r="AK160" s="172">
        <f t="shared" si="182"/>
        <v>0</v>
      </c>
      <c r="AL160" s="175">
        <f t="shared" si="183"/>
        <v>3.8</v>
      </c>
      <c r="AM160" s="175">
        <f t="shared" si="184"/>
        <v>6.8</v>
      </c>
      <c r="AN160" s="175">
        <f t="shared" si="185"/>
        <v>0</v>
      </c>
      <c r="AO160" s="175">
        <f t="shared" si="186"/>
        <v>0</v>
      </c>
      <c r="AP160" s="175">
        <f t="shared" si="187"/>
        <v>0</v>
      </c>
      <c r="AQ160" s="174">
        <f t="shared" si="188"/>
        <v>0</v>
      </c>
      <c r="AR160" s="174">
        <f>IF('Indicator Data'!L160="No data","x",IF('Indicator Data'!BW160&lt;1000,"x",ROUND((IF('Indicator Data'!L160&gt;AR$3,10,IF('Indicator Data'!L160&lt;AR$4,0,10-(AR$3-'Indicator Data'!L160)/(AR$3-AR$4)*10))),1)))</f>
        <v>2.5</v>
      </c>
      <c r="AS160" s="175">
        <f t="shared" si="189"/>
        <v>1.3</v>
      </c>
      <c r="AT160" s="176">
        <f>IF('Indicator Data'!M160="No data","x",ROUND(IF('Indicator Data'!M160=0,0,IF(LOG('Indicator Data'!M160)&gt;AT$3,10,IF(LOG('Indicator Data'!M160)&lt;AT$4,0,10-(AT$3-LOG('Indicator Data'!M160))/(AT$3-AT$4)*10))),1))</f>
        <v>4.0999999999999996</v>
      </c>
      <c r="AU160" s="246">
        <f>IF(AT160="x","x",'Indicator Data'!M160/HLOOKUP('Indicator Data'!$M$3,'Population Data'!$C$3:$M$194,ROW()-4,FALSE))</f>
        <v>1.3867520667801541E-3</v>
      </c>
      <c r="AV160" s="176">
        <f t="shared" si="190"/>
        <v>0</v>
      </c>
      <c r="AW160" s="172">
        <f t="shared" si="207"/>
        <v>2.2999999999999998</v>
      </c>
      <c r="AX160" s="176" t="str">
        <f>IF('Indicator Data'!N160="No data","x",ROUND(IF('Indicator Data'!N160=0,0,IF(LOG('Indicator Data'!N160)&gt;AX$3,10,IF(LOG('Indicator Data'!N160)&lt;AX$4,0,10-(AX$3-LOG('Indicator Data'!N160))/(AX$3-AX$4)*10))),1))</f>
        <v>x</v>
      </c>
      <c r="AY160" s="246" t="str">
        <f>IF(AX160="x","x",'Indicator Data'!N160/HLOOKUP('Indicator Data'!$N$3,'Population Data'!$C$3:$M$194,ROW()-4,FALSE))</f>
        <v>x</v>
      </c>
      <c r="AZ160" s="176" t="str">
        <f t="shared" si="191"/>
        <v>x</v>
      </c>
      <c r="BA160" s="172" t="str">
        <f t="shared" si="208"/>
        <v>x</v>
      </c>
      <c r="BB160" s="176" t="str">
        <f>IF('Indicator Data'!O160="No data","x",ROUND(IF('Indicator Data'!O160=0,0,IF(LOG('Indicator Data'!O160)&gt;BB$3,10,IF(LOG('Indicator Data'!O160)&lt;BB$4,0,10-(BB$3-LOG('Indicator Data'!O160))/(BB$3-BB$4)*10))),1))</f>
        <v>x</v>
      </c>
      <c r="BC160" s="246" t="str">
        <f>IF(BB160="x","x",'Indicator Data'!O160/HLOOKUP('Indicator Data'!$O$3,'Population Data'!$C$3:$M$194,ROW()-4,FALSE))</f>
        <v>x</v>
      </c>
      <c r="BD160" s="176" t="str">
        <f t="shared" si="192"/>
        <v>x</v>
      </c>
      <c r="BE160" s="172" t="str">
        <f t="shared" si="209"/>
        <v>x</v>
      </c>
      <c r="BF160" s="176" t="str">
        <f>IF('Indicator Data'!P160="No data","x",ROUND(IF('Indicator Data'!P160=0,0,IF(LOG('Indicator Data'!P160)&gt;BF$3,10,IF(LOG('Indicator Data'!P160)&lt;BF$4,0,10-(BF$3-LOG('Indicator Data'!P160))/(BF$3-BF$4)*10))),1))</f>
        <v>x</v>
      </c>
      <c r="BG160" s="246" t="str">
        <f>IF(BF160="x","x",'Indicator Data'!P160/HLOOKUP('Indicator Data'!$P$3,'Population Data'!$C$3:$M$194,ROW()-4,FALSE))</f>
        <v>x</v>
      </c>
      <c r="BH160" s="176" t="str">
        <f t="shared" si="210"/>
        <v>x</v>
      </c>
      <c r="BI160" s="172" t="str">
        <f t="shared" si="211"/>
        <v>x</v>
      </c>
      <c r="BJ160" s="174">
        <f t="shared" si="212"/>
        <v>2.2999999999999998</v>
      </c>
      <c r="BK160" s="176">
        <f>ROUND(IF('Indicator Data'!Q160=0,0,IF(LOG('Indicator Data'!Q160)&gt;BK$3,10,IF(LOG('Indicator Data'!Q160)&lt;BK$4,0,10-(BK$3-LOG('Indicator Data'!Q160))/(BK$3-BK$4)*10))),1)</f>
        <v>0</v>
      </c>
      <c r="BL160" s="224">
        <f>IF(BK160="x","x",'Indicator Data'!Q160/HLOOKUP('Indicator Data'!$Q$3,'Population Data'!$C$3:$M$194,ROW()-4,FALSE))</f>
        <v>0</v>
      </c>
      <c r="BM160" s="176">
        <f t="shared" si="193"/>
        <v>0</v>
      </c>
      <c r="BN160" s="172">
        <f t="shared" si="194"/>
        <v>0</v>
      </c>
      <c r="BO160" s="176">
        <f>ROUND(IF('Indicator Data'!S160=0,0,IF(LOG('Indicator Data'!S160)&gt;BO$3,10,IF(LOG('Indicator Data'!S160)&lt;BO$4,0,10-(BO$3-LOG('Indicator Data'!S160))/(BO$3-BO$4)*10))),1)</f>
        <v>0</v>
      </c>
      <c r="BP160" s="246">
        <f>IF(BO160="x","x",'Indicator Data'!S160/HLOOKUP('Indicator Data'!$S$3,'Population Data'!$C$3:$M$194,ROW()-4,FALSE))</f>
        <v>0</v>
      </c>
      <c r="BQ160" s="176">
        <f t="shared" si="195"/>
        <v>0</v>
      </c>
      <c r="BR160" s="172">
        <f t="shared" si="213"/>
        <v>0</v>
      </c>
      <c r="BS160" s="176">
        <f>ROUND(IF('Indicator Data'!T160=0,0,IF(LOG('Indicator Data'!T160)&gt;BS$3,10,IF(LOG('Indicator Data'!T160)&lt;BS$4,0,10-(BS$3-LOG('Indicator Data'!T160))/(BS$3-BS$4)*10))),1)</f>
        <v>0</v>
      </c>
      <c r="BT160" s="173">
        <f>IF('Indicator Data'!T160/HLOOKUP('Indicator Data'!$T$3,'Population Data'!$C$3:$M$194,ROW()-4,FALSE)&gt;1,1,'Indicator Data'!T160/HLOOKUP('Indicator Data'!$T$3,'Population Data'!$C$3:$M$194,ROW()-4,FALSE))</f>
        <v>0</v>
      </c>
      <c r="BU160" s="176">
        <f t="shared" si="196"/>
        <v>0</v>
      </c>
      <c r="BV160" s="172">
        <f t="shared" si="214"/>
        <v>0</v>
      </c>
      <c r="BW160" s="176">
        <f>ROUND(IF('Indicator Data'!U160=0,0,IF(LOG('Indicator Data'!U160)&gt;BW$3,10,IF(LOG('Indicator Data'!U160)&lt;BW$4,0,10-(BW$3-LOG('Indicator Data'!U160))/(BW$3-BW$4)*10))),1)</f>
        <v>0</v>
      </c>
      <c r="BX160" s="246">
        <f>IF(BW160="x","x",'Indicator Data'!U160/HLOOKUP('Indicator Data'!$U$3,'Population Data'!$C$3:$M$194,ROW()-4,FALSE))</f>
        <v>0</v>
      </c>
      <c r="BY160" s="176">
        <f t="shared" si="197"/>
        <v>0</v>
      </c>
      <c r="BZ160" s="172">
        <f t="shared" si="215"/>
        <v>0</v>
      </c>
      <c r="CA160" s="174">
        <f t="shared" si="198"/>
        <v>0</v>
      </c>
      <c r="CB160" s="176">
        <f>IF('Indicator Data'!BN160="No data","x",ROUND(IF('Indicator Data'!BN160&gt;CB$3,0,IF('Indicator Data'!BN160&lt;CB$4,10,(CB$3-'Indicator Data'!BN160)/(CB$3-CB$4)*10)),1))</f>
        <v>0.3</v>
      </c>
      <c r="CC160" s="176">
        <f>IF('Indicator Data'!BO160="No data","x",ROUND(IF('Indicator Data'!BO160&gt;CC$3,0,IF('Indicator Data'!BO160&lt;CC$4,10,(CC$3-'Indicator Data'!BO160)/(CC$3-CC$4)*10)),1))</f>
        <v>0</v>
      </c>
      <c r="CD160" s="176" t="str">
        <f>IF('Indicator Data'!AA160="No data","x",ROUND(IF('Indicator Data'!AA160&gt;CD$3,0,IF('Indicator Data'!AA160&lt;CD$4,10,(CD$3-'Indicator Data'!AA160)/(CD$3-CD$4)*10)),1))</f>
        <v>x</v>
      </c>
      <c r="CE160" s="172">
        <f t="shared" si="199"/>
        <v>0.2</v>
      </c>
      <c r="CF160" s="176">
        <f>IF('Indicator Data'!V160="No data","x",ROUND(IF(LOG('Indicator Data'!V160)&gt;CF$3,10,IF(LOG('Indicator Data'!V160)&lt;CF$4,0,10-(CF$3-LOG('Indicator Data'!V160))/(CF$3-CF$4)*10)),1))</f>
        <v>6.8</v>
      </c>
      <c r="CG160" s="176">
        <f>IF('Indicator Data'!W160="No data","x",ROUND(IF('Indicator Data'!W160&gt;CG$3,10,IF('Indicator Data'!W160&lt;CG$4,0,10-(CG$3-'Indicator Data'!W160)/(CG$3-CG$4)*10)),1))</f>
        <v>0.3</v>
      </c>
      <c r="CH160" s="176">
        <f>IF('Indicator Data'!X160="No data","x",ROUND(IF('Indicator Data'!X160&gt;CH$3,10,IF('Indicator Data'!X160&lt;CH$4,0,10-(CH$3-'Indicator Data'!X160)/(CH$3-CH$4)*10)),1))</f>
        <v>5.4</v>
      </c>
      <c r="CI160" s="176">
        <f>IF('Indicator Data'!Y160="No data","x",ROUND(IF('Indicator Data'!Y160&gt;CI$3,10,IF('Indicator Data'!Y160&lt;CI$4,0,10-(CI$3-'Indicator Data'!Y160)/(CI$3-CI$4)*10)),1))</f>
        <v>2.2999999999999998</v>
      </c>
      <c r="CJ160" s="172">
        <f t="shared" si="216"/>
        <v>3.7</v>
      </c>
      <c r="CK160" s="174">
        <f t="shared" si="217"/>
        <v>2.5</v>
      </c>
      <c r="CL160" s="176">
        <f>IF('Indicator Data'!AD160="No data","x",ROUND(IF('Indicator Data'!AD160&gt;CL$3,10,IF('Indicator Data'!AD160&lt;CL$4,0,10-(CL$3-'Indicator Data'!AD160)/(CL$3-CL$4)*10)),1))</f>
        <v>0</v>
      </c>
      <c r="CM160" s="176">
        <f>IF('Indicator Data'!AE160="No data","x",ROUND(IF('Indicator Data'!AE160&gt;CM$3,10,IF('Indicator Data'!AE160&lt;CM$4,0,10-(CM$3-'Indicator Data'!AE160)/(CM$3-CM$4)*10)),1))</f>
        <v>0</v>
      </c>
      <c r="CN160" s="172">
        <f t="shared" si="218"/>
        <v>2.5</v>
      </c>
      <c r="CO160" s="176">
        <f>IF('Indicator Data'!Z160="No data","x",ROUND(IF('Indicator Data'!Z160&gt;CO$3,10,IF('Indicator Data'!Z160&lt;CO$4,0,10-(CO$3-'Indicator Data'!Z160)/(CO$3-CO$4)*10)),1))</f>
        <v>0</v>
      </c>
      <c r="CP160" s="172">
        <f t="shared" si="219"/>
        <v>0.1</v>
      </c>
      <c r="CQ160" s="246">
        <f>IF('Indicator Data'!AB160="No data","x",'Indicator Data'!AB160/HLOOKUP('Indicator Date'!$AB158,'Population Data'!$C$3:$M$194,ROW()-4,FALSE))</f>
        <v>3.1064419012746325E-4</v>
      </c>
      <c r="CR160" s="176">
        <f t="shared" si="200"/>
        <v>6.9</v>
      </c>
      <c r="CS160" s="176">
        <f>IF('Indicator Data'!AC160="No data","x",ROUND(IF('Indicator Data'!AC160&gt;CS$3,0,IF('Indicator Data'!AC160&lt;CS$4,10,(CS$3-'Indicator Data'!AC160)/(CS$3-CS$4)*10)),1))</f>
        <v>4</v>
      </c>
      <c r="CT160" s="172">
        <f t="shared" si="220"/>
        <v>5.5</v>
      </c>
      <c r="CU160" s="174">
        <f t="shared" si="221"/>
        <v>2.7</v>
      </c>
      <c r="CV160" s="175">
        <f t="shared" si="201"/>
        <v>1.9</v>
      </c>
      <c r="CW160" s="177">
        <f t="shared" si="202"/>
        <v>2.4</v>
      </c>
      <c r="CX160" s="175">
        <f>ROUND(IF('Indicator Data'!AF160=0,0,IF('Indicator Data'!AF160&gt;CX$3,10,IF('Indicator Data'!AF160&lt;CX$4,0,10-(CX$3-'Indicator Data'!AF160)/(CX$3-CX$4)*10))),1)</f>
        <v>0.1</v>
      </c>
      <c r="CY160" s="175">
        <f>(ROUND(IF('Indicator Data'!AG160=0,0,IF(LOG('Indicator Data'!AG160)&gt;CY$3,10,IF(LOG('Indicator Data'!AG160)&lt;CY$4,0,10-(CY$3-LOG('Indicator Data'!AG160))/(CY$3-CY$4)*10))),1))</f>
        <v>0</v>
      </c>
      <c r="CZ160" s="177">
        <f t="shared" si="222"/>
        <v>0.1</v>
      </c>
      <c r="DA160" s="11"/>
      <c r="DB160" s="22"/>
    </row>
    <row r="161" spans="1:106">
      <c r="A161" s="179" t="str">
        <f>'Indicator Data'!A161</f>
        <v>Slovenia</v>
      </c>
      <c r="B161" s="180" t="str">
        <f>'Indicator Data'!B161</f>
        <v>SVN</v>
      </c>
      <c r="C161" s="178">
        <f>ROUND(IF('Indicator Data'!C161=0,0.1,IF(LOG('Indicator Data'!C161)&gt;C$3,10,IF(LOG('Indicator Data'!C161)&lt;C$4,0,10-(C$3-LOG('Indicator Data'!C161))/(C$3-C$4)*10))),1)</f>
        <v>5.5</v>
      </c>
      <c r="D161" s="171">
        <f>ROUND(IF('Indicator Data'!D161=0,0.1,IF(LOG('Indicator Data'!D161)&gt;D$3,10,IF(LOG('Indicator Data'!D161)&lt;D$4,0,10-(D$3-LOG('Indicator Data'!D161))/(D$3-D$4)*10))),1)</f>
        <v>0.1</v>
      </c>
      <c r="E161" s="172">
        <f t="shared" si="170"/>
        <v>3.3</v>
      </c>
      <c r="F161" s="172">
        <f>(ROUND(IF('Indicator Data'!E161=0,0,IF(LOG('Indicator Data'!E161)&gt;F$3,10,IF(LOG('Indicator Data'!E161)&lt;F$4,0,10-(F$3-LOG('Indicator Data'!E161))/(F$3-F$4)*10))),1))</f>
        <v>4.4000000000000004</v>
      </c>
      <c r="G161" s="172">
        <f>ROUND(IF('Indicator Data'!F161=0,0,IF(LOG('Indicator Data'!F161)&gt;G$3,10,IF(LOG('Indicator Data'!F161)&lt;G$4,0,10-(G$3-LOG('Indicator Data'!F161))/(G$3-G$4)*10))),1)</f>
        <v>2.5</v>
      </c>
      <c r="H161" s="171">
        <f>ROUND(IF('Indicator Data'!G161=0,0,IF(LOG('Indicator Data'!G161)&gt;H$3,10,IF(LOG('Indicator Data'!G161)&lt;H$4,0,10-(H$3-LOG('Indicator Data'!G161))/(H$3-H$4)*10))),1)</f>
        <v>0</v>
      </c>
      <c r="I161" s="171">
        <f>ROUND(IF('Indicator Data'!H161=0,0,IF(LOG('Indicator Data'!H161)&gt;I$3,10,IF(LOG('Indicator Data'!H161)&lt;I$4,0,10-(I$3-LOG('Indicator Data'!H161))/(I$3-I$4)*10))),1)</f>
        <v>0</v>
      </c>
      <c r="J161" s="171">
        <f t="shared" si="171"/>
        <v>0</v>
      </c>
      <c r="K161" s="171">
        <f>ROUND(IF('Indicator Data'!I161=0,0,IF(LOG('Indicator Data'!I161)&gt;K$3,10,IF(LOG('Indicator Data'!I161)&lt;K$4,0,10-(K$3-LOG('Indicator Data'!I161))/(K$3-K$4)*10))),1)</f>
        <v>2.9</v>
      </c>
      <c r="L161" s="172">
        <f>ROUND(IF('Indicator Data'!J161=0,0,IF(LOG('Indicator Data'!J161)&gt;L$3,10,IF(LOG('Indicator Data'!J161)&lt;L$4,0,10-(L$3-LOG('Indicator Data'!J161))/(L$3-L$4)*10))),1)</f>
        <v>0</v>
      </c>
      <c r="M161" s="173">
        <f>'Indicator Data'!C161/HLOOKUP('Indicator Data'!$C$3,'Population Data'!$C$3:$M$194,ROW()-4,FALSE)</f>
        <v>2.0322594384965067E-3</v>
      </c>
      <c r="N161" s="173">
        <f>'Indicator Data'!D161/HLOOKUP('Indicator Data'!$D$3,'Population Data'!$C$3:$M$194,ROW()-4,FALSE)</f>
        <v>0</v>
      </c>
      <c r="O161" s="245">
        <f>'Indicator Data'!E161/HLOOKUP('Indicator Data'!$E$3,'Population Data'!$C$3:$M$194,ROW()-4,FALSE)</f>
        <v>5.6370625665124246E-3</v>
      </c>
      <c r="P161" s="173">
        <f>'Indicator Data'!F161/HLOOKUP('Indicator Data'!$F$3,'Population Data'!$C$3:$M$194,ROW()-4,FALSE)</f>
        <v>8.1605878602587157E-7</v>
      </c>
      <c r="Q161" s="173">
        <f>'Indicator Data'!G161/HLOOKUP('Indicator Data'!$G$3,'Population Data'!$C$3:$M$194,ROW()-4,FALSE)</f>
        <v>0</v>
      </c>
      <c r="R161" s="173">
        <f>'Indicator Data'!H161/HLOOKUP('Indicator Data'!$H$3,'Population Data'!$C$3:$M$194,ROW()-4,FALSE)</f>
        <v>0</v>
      </c>
      <c r="S161" s="173">
        <f>'Indicator Data'!I161/HLOOKUP('Indicator Data'!$I$3,'Population Data'!$C$3:$M$194,ROW()-4,FALSE)</f>
        <v>1.6999195396451657E-4</v>
      </c>
      <c r="T161" s="173">
        <f>'Indicator Data'!J161/HLOOKUP('Indicator Date'!$J159,'Population Data'!$C$3:$M$194,ROW()-4,FALSE)</f>
        <v>0</v>
      </c>
      <c r="U161" s="171">
        <f t="shared" si="172"/>
        <v>10</v>
      </c>
      <c r="V161" s="171">
        <f t="shared" si="173"/>
        <v>0</v>
      </c>
      <c r="W161" s="172">
        <f t="shared" si="174"/>
        <v>7.6</v>
      </c>
      <c r="X161" s="172">
        <f t="shared" si="203"/>
        <v>6.5</v>
      </c>
      <c r="Y161" s="172">
        <f t="shared" si="204"/>
        <v>4.4000000000000004</v>
      </c>
      <c r="Z161" s="171">
        <f t="shared" si="175"/>
        <v>0</v>
      </c>
      <c r="AA161" s="171">
        <f t="shared" si="175"/>
        <v>0</v>
      </c>
      <c r="AB161" s="171">
        <f t="shared" si="176"/>
        <v>0</v>
      </c>
      <c r="AC161" s="172">
        <f t="shared" si="205"/>
        <v>3</v>
      </c>
      <c r="AD161" s="172">
        <f t="shared" si="206"/>
        <v>0</v>
      </c>
      <c r="AE161" s="171">
        <f>ROUND(IF('Indicator Data'!K161=0,0,IF('Indicator Data'!K161&gt;AE$3,10,IF('Indicator Data'!K161&lt;AE$4,0,10-(AE$3-'Indicator Data'!K161)/(AE$3-AE$4)*10))),1)</f>
        <v>0</v>
      </c>
      <c r="AF161" s="174">
        <f t="shared" si="177"/>
        <v>7.8</v>
      </c>
      <c r="AG161" s="174">
        <f t="shared" si="178"/>
        <v>0.1</v>
      </c>
      <c r="AH161" s="172">
        <f t="shared" si="179"/>
        <v>0</v>
      </c>
      <c r="AI161" s="172">
        <f t="shared" si="180"/>
        <v>0</v>
      </c>
      <c r="AJ161" s="174">
        <f t="shared" si="181"/>
        <v>0</v>
      </c>
      <c r="AK161" s="172">
        <f t="shared" si="182"/>
        <v>0</v>
      </c>
      <c r="AL161" s="175">
        <f t="shared" si="183"/>
        <v>5.9</v>
      </c>
      <c r="AM161" s="175">
        <f t="shared" si="184"/>
        <v>5.5</v>
      </c>
      <c r="AN161" s="175">
        <f t="shared" si="185"/>
        <v>3.5</v>
      </c>
      <c r="AO161" s="175">
        <f t="shared" si="186"/>
        <v>0</v>
      </c>
      <c r="AP161" s="175">
        <f t="shared" si="187"/>
        <v>3</v>
      </c>
      <c r="AQ161" s="174">
        <f t="shared" si="188"/>
        <v>0</v>
      </c>
      <c r="AR161" s="174">
        <f>IF('Indicator Data'!L161="No data","x",IF('Indicator Data'!BW161&lt;1000,"x",ROUND((IF('Indicator Data'!L161&gt;AR$3,10,IF('Indicator Data'!L161&lt;AR$4,0,10-(AR$3-'Indicator Data'!L161)/(AR$3-AR$4)*10))),1)))</f>
        <v>1.7</v>
      </c>
      <c r="AS161" s="175">
        <f t="shared" si="189"/>
        <v>0.9</v>
      </c>
      <c r="AT161" s="176">
        <f>IF('Indicator Data'!M161="No data","x",ROUND(IF('Indicator Data'!M161=0,0,IF(LOG('Indicator Data'!M161)&gt;AT$3,10,IF(LOG('Indicator Data'!M161)&lt;AT$4,0,10-(AT$3-LOG('Indicator Data'!M161))/(AT$3-AT$4)*10))),1))</f>
        <v>2.1</v>
      </c>
      <c r="AU161" s="246">
        <f>IF(AT161="x","x",'Indicator Data'!M161/HLOOKUP('Indicator Data'!$M$3,'Population Data'!$C$3:$M$194,ROW()-4,FALSE))</f>
        <v>1.324750486464279E-4</v>
      </c>
      <c r="AV161" s="176">
        <f t="shared" si="190"/>
        <v>0</v>
      </c>
      <c r="AW161" s="172">
        <f t="shared" si="207"/>
        <v>1.1000000000000001</v>
      </c>
      <c r="AX161" s="176" t="str">
        <f>IF('Indicator Data'!N161="No data","x",ROUND(IF('Indicator Data'!N161=0,0,IF(LOG('Indicator Data'!N161)&gt;AX$3,10,IF(LOG('Indicator Data'!N161)&lt;AX$4,0,10-(AX$3-LOG('Indicator Data'!N161))/(AX$3-AX$4)*10))),1))</f>
        <v>x</v>
      </c>
      <c r="AY161" s="246" t="str">
        <f>IF(AX161="x","x",'Indicator Data'!N161/HLOOKUP('Indicator Data'!$N$3,'Population Data'!$C$3:$M$194,ROW()-4,FALSE))</f>
        <v>x</v>
      </c>
      <c r="AZ161" s="176" t="str">
        <f t="shared" si="191"/>
        <v>x</v>
      </c>
      <c r="BA161" s="172" t="str">
        <f t="shared" si="208"/>
        <v>x</v>
      </c>
      <c r="BB161" s="176" t="str">
        <f>IF('Indicator Data'!O161="No data","x",ROUND(IF('Indicator Data'!O161=0,0,IF(LOG('Indicator Data'!O161)&gt;BB$3,10,IF(LOG('Indicator Data'!O161)&lt;BB$4,0,10-(BB$3-LOG('Indicator Data'!O161))/(BB$3-BB$4)*10))),1))</f>
        <v>x</v>
      </c>
      <c r="BC161" s="246" t="str">
        <f>IF(BB161="x","x",'Indicator Data'!O161/HLOOKUP('Indicator Data'!$O$3,'Population Data'!$C$3:$M$194,ROW()-4,FALSE))</f>
        <v>x</v>
      </c>
      <c r="BD161" s="176" t="str">
        <f t="shared" si="192"/>
        <v>x</v>
      </c>
      <c r="BE161" s="172" t="str">
        <f t="shared" si="209"/>
        <v>x</v>
      </c>
      <c r="BF161" s="176" t="str">
        <f>IF('Indicator Data'!P161="No data","x",ROUND(IF('Indicator Data'!P161=0,0,IF(LOG('Indicator Data'!P161)&gt;BF$3,10,IF(LOG('Indicator Data'!P161)&lt;BF$4,0,10-(BF$3-LOG('Indicator Data'!P161))/(BF$3-BF$4)*10))),1))</f>
        <v>x</v>
      </c>
      <c r="BG161" s="246" t="str">
        <f>IF(BF161="x","x",'Indicator Data'!P161/HLOOKUP('Indicator Data'!$P$3,'Population Data'!$C$3:$M$194,ROW()-4,FALSE))</f>
        <v>x</v>
      </c>
      <c r="BH161" s="176" t="str">
        <f t="shared" si="210"/>
        <v>x</v>
      </c>
      <c r="BI161" s="172" t="str">
        <f t="shared" si="211"/>
        <v>x</v>
      </c>
      <c r="BJ161" s="174">
        <f t="shared" si="212"/>
        <v>1.1000000000000001</v>
      </c>
      <c r="BK161" s="176">
        <f>ROUND(IF('Indicator Data'!Q161=0,0,IF(LOG('Indicator Data'!Q161)&gt;BK$3,10,IF(LOG('Indicator Data'!Q161)&lt;BK$4,0,10-(BK$3-LOG('Indicator Data'!Q161))/(BK$3-BK$4)*10))),1)</f>
        <v>0</v>
      </c>
      <c r="BL161" s="224">
        <f>IF(BK161="x","x",'Indicator Data'!Q161/HLOOKUP('Indicator Data'!$Q$3,'Population Data'!$C$3:$M$194,ROW()-4,FALSE))</f>
        <v>0</v>
      </c>
      <c r="BM161" s="176">
        <f t="shared" si="193"/>
        <v>0</v>
      </c>
      <c r="BN161" s="172">
        <f t="shared" si="194"/>
        <v>0</v>
      </c>
      <c r="BO161" s="176">
        <f>ROUND(IF('Indicator Data'!S161=0,0,IF(LOG('Indicator Data'!S161)&gt;BO$3,10,IF(LOG('Indicator Data'!S161)&lt;BO$4,0,10-(BO$3-LOG('Indicator Data'!S161))/(BO$3-BO$4)*10))),1)</f>
        <v>0</v>
      </c>
      <c r="BP161" s="246">
        <f>IF(BO161="x","x",'Indicator Data'!S161/HLOOKUP('Indicator Data'!$S$3,'Population Data'!$C$3:$M$194,ROW()-4,FALSE))</f>
        <v>0</v>
      </c>
      <c r="BQ161" s="176">
        <f t="shared" si="195"/>
        <v>0</v>
      </c>
      <c r="BR161" s="172">
        <f t="shared" si="213"/>
        <v>0</v>
      </c>
      <c r="BS161" s="176">
        <f>ROUND(IF('Indicator Data'!T161=0,0,IF(LOG('Indicator Data'!T161)&gt;BS$3,10,IF(LOG('Indicator Data'!T161)&lt;BS$4,0,10-(BS$3-LOG('Indicator Data'!T161))/(BS$3-BS$4)*10))),1)</f>
        <v>3.6</v>
      </c>
      <c r="BT161" s="173">
        <f>IF('Indicator Data'!T161/HLOOKUP('Indicator Data'!$T$3,'Population Data'!$C$3:$M$194,ROW()-4,FALSE)&gt;1,1,'Indicator Data'!T161/HLOOKUP('Indicator Data'!$T$3,'Population Data'!$C$3:$M$194,ROW()-4,FALSE))</f>
        <v>1.6794066933178463E-3</v>
      </c>
      <c r="BU161" s="176">
        <f t="shared" si="196"/>
        <v>0</v>
      </c>
      <c r="BV161" s="172">
        <f t="shared" si="214"/>
        <v>2</v>
      </c>
      <c r="BW161" s="176">
        <f>ROUND(IF('Indicator Data'!U161=0,0,IF(LOG('Indicator Data'!U161)&gt;BW$3,10,IF(LOG('Indicator Data'!U161)&lt;BW$4,0,10-(BW$3-LOG('Indicator Data'!U161))/(BW$3-BW$4)*10))),1)</f>
        <v>0</v>
      </c>
      <c r="BX161" s="246">
        <f>IF(BW161="x","x",'Indicator Data'!U161/HLOOKUP('Indicator Data'!$U$3,'Population Data'!$C$3:$M$194,ROW()-4,FALSE))</f>
        <v>0</v>
      </c>
      <c r="BY161" s="176">
        <f t="shared" si="197"/>
        <v>0</v>
      </c>
      <c r="BZ161" s="172">
        <f t="shared" si="215"/>
        <v>0</v>
      </c>
      <c r="CA161" s="174">
        <f t="shared" si="198"/>
        <v>0.5</v>
      </c>
      <c r="CB161" s="176">
        <f>IF('Indicator Data'!BN161="No data","x",ROUND(IF('Indicator Data'!BN161&gt;CB$3,0,IF('Indicator Data'!BN161&lt;CB$4,10,(CB$3-'Indicator Data'!BN161)/(CB$3-CB$4)*10)),1))</f>
        <v>0.2</v>
      </c>
      <c r="CC161" s="176">
        <f>IF('Indicator Data'!BO161="No data","x",ROUND(IF('Indicator Data'!BO161&gt;CC$3,0,IF('Indicator Data'!BO161&lt;CC$4,10,(CC$3-'Indicator Data'!BO161)/(CC$3-CC$4)*10)),1))</f>
        <v>0.1</v>
      </c>
      <c r="CD161" s="176" t="str">
        <f>IF('Indicator Data'!AA161="No data","x",ROUND(IF('Indicator Data'!AA161&gt;CD$3,0,IF('Indicator Data'!AA161&lt;CD$4,10,(CD$3-'Indicator Data'!AA161)/(CD$3-CD$4)*10)),1))</f>
        <v>x</v>
      </c>
      <c r="CE161" s="172">
        <f t="shared" si="199"/>
        <v>0.2</v>
      </c>
      <c r="CF161" s="176">
        <f>IF('Indicator Data'!V161="No data","x",ROUND(IF(LOG('Indicator Data'!V161)&gt;CF$3,10,IF(LOG('Indicator Data'!V161)&lt;CF$4,0,10-(CF$3-LOG('Indicator Data'!V161))/(CF$3-CF$4)*10)),1))</f>
        <v>6.7</v>
      </c>
      <c r="CG161" s="176">
        <f>IF('Indicator Data'!W161="No data","x",ROUND(IF('Indicator Data'!W161&gt;CG$3,10,IF('Indicator Data'!W161&lt;CG$4,0,10-(CG$3-'Indicator Data'!W161)/(CG$3-CG$4)*10)),1))</f>
        <v>2.1</v>
      </c>
      <c r="CH161" s="176">
        <f>IF('Indicator Data'!X161="No data","x",ROUND(IF('Indicator Data'!X161&gt;CH$3,10,IF('Indicator Data'!X161&lt;CH$4,0,10-(CH$3-'Indicator Data'!X161)/(CH$3-CH$4)*10)),1))</f>
        <v>5.6</v>
      </c>
      <c r="CI161" s="176">
        <f>IF('Indicator Data'!Y161="No data","x",ROUND(IF('Indicator Data'!Y161&gt;CI$3,10,IF('Indicator Data'!Y161&lt;CI$4,0,10-(CI$3-'Indicator Data'!Y161)/(CI$3-CI$4)*10)),1))</f>
        <v>1.2</v>
      </c>
      <c r="CJ161" s="172">
        <f t="shared" si="216"/>
        <v>3.9</v>
      </c>
      <c r="CK161" s="174">
        <f t="shared" si="217"/>
        <v>2.7</v>
      </c>
      <c r="CL161" s="176">
        <f>IF('Indicator Data'!AD161="No data","x",ROUND(IF('Indicator Data'!AD161&gt;CL$3,10,IF('Indicator Data'!AD161&lt;CL$4,0,10-(CL$3-'Indicator Data'!AD161)/(CL$3-CL$4)*10)),1))</f>
        <v>0.1</v>
      </c>
      <c r="CM161" s="176">
        <f>IF('Indicator Data'!AE161="No data","x",ROUND(IF('Indicator Data'!AE161&gt;CM$3,10,IF('Indicator Data'!AE161&lt;CM$4,0,10-(CM$3-'Indicator Data'!AE161)/(CM$3-CM$4)*10)),1))</f>
        <v>0</v>
      </c>
      <c r="CN161" s="172">
        <f t="shared" si="218"/>
        <v>2.6</v>
      </c>
      <c r="CO161" s="176">
        <f>IF('Indicator Data'!Z161="No data","x",ROUND(IF('Indicator Data'!Z161&gt;CO$3,10,IF('Indicator Data'!Z161&lt;CO$4,0,10-(CO$3-'Indicator Data'!Z161)/(CO$3-CO$4)*10)),1))</f>
        <v>0</v>
      </c>
      <c r="CP161" s="172">
        <f t="shared" si="219"/>
        <v>0.1</v>
      </c>
      <c r="CQ161" s="246">
        <f>IF('Indicator Data'!AB161="No data","x",'Indicator Data'!AB161/HLOOKUP('Indicator Date'!$AB159,'Population Data'!$C$3:$M$194,ROW()-4,FALSE))</f>
        <v>5.0666595755592323E-4</v>
      </c>
      <c r="CR161" s="176">
        <f t="shared" si="200"/>
        <v>4.9000000000000004</v>
      </c>
      <c r="CS161" s="176" t="str">
        <f>IF('Indicator Data'!AC161="No data","x",ROUND(IF('Indicator Data'!AC161&gt;CS$3,0,IF('Indicator Data'!AC161&lt;CS$4,10,(CS$3-'Indicator Data'!AC161)/(CS$3-CS$4)*10)),1))</f>
        <v>x</v>
      </c>
      <c r="CT161" s="172">
        <f t="shared" si="220"/>
        <v>4.9000000000000004</v>
      </c>
      <c r="CU161" s="174">
        <f t="shared" si="221"/>
        <v>2.5</v>
      </c>
      <c r="CV161" s="175">
        <f t="shared" si="201"/>
        <v>1.7</v>
      </c>
      <c r="CW161" s="177">
        <f t="shared" si="202"/>
        <v>3.2</v>
      </c>
      <c r="CX161" s="175">
        <f>ROUND(IF('Indicator Data'!AF161=0,0,IF('Indicator Data'!AF161&gt;CX$3,10,IF('Indicator Data'!AF161&lt;CX$4,0,10-(CX$3-'Indicator Data'!AF161)/(CX$3-CX$4)*10))),1)</f>
        <v>0</v>
      </c>
      <c r="CY161" s="175">
        <f>(ROUND(IF('Indicator Data'!AG161=0,0,IF(LOG('Indicator Data'!AG161)&gt;CY$3,10,IF(LOG('Indicator Data'!AG161)&lt;CY$4,0,10-(CY$3-LOG('Indicator Data'!AG161))/(CY$3-CY$4)*10))),1))</f>
        <v>0</v>
      </c>
      <c r="CZ161" s="177">
        <f t="shared" si="222"/>
        <v>0</v>
      </c>
      <c r="DA161" s="11"/>
      <c r="DB161" s="22"/>
    </row>
    <row r="162" spans="1:106">
      <c r="A162" s="179" t="str">
        <f>'Indicator Data'!A162</f>
        <v>Solomon Islands</v>
      </c>
      <c r="B162" s="180" t="str">
        <f>'Indicator Data'!B162</f>
        <v>SLB</v>
      </c>
      <c r="C162" s="178">
        <f>ROUND(IF('Indicator Data'!C162=0,0.1,IF(LOG('Indicator Data'!C162)&gt;C$3,10,IF(LOG('Indicator Data'!C162)&lt;C$4,0,10-(C$3-LOG('Indicator Data'!C162))/(C$3-C$4)*10))),1)</f>
        <v>4</v>
      </c>
      <c r="D162" s="171">
        <f>ROUND(IF('Indicator Data'!D162=0,0.1,IF(LOG('Indicator Data'!D162)&gt;D$3,10,IF(LOG('Indicator Data'!D162)&lt;D$4,0,10-(D$3-LOG('Indicator Data'!D162))/(D$3-D$4)*10))),1)</f>
        <v>5.7</v>
      </c>
      <c r="E162" s="172">
        <f t="shared" si="170"/>
        <v>4.9000000000000004</v>
      </c>
      <c r="F162" s="172">
        <f>(ROUND(IF('Indicator Data'!E162=0,0,IF(LOG('Indicator Data'!E162)&gt;F$3,10,IF(LOG('Indicator Data'!E162)&lt;F$4,0,10-(F$3-LOG('Indicator Data'!E162))/(F$3-F$4)*10))),1))</f>
        <v>0</v>
      </c>
      <c r="G162" s="172">
        <f>ROUND(IF('Indicator Data'!F162=0,0,IF(LOG('Indicator Data'!F162)&gt;G$3,10,IF(LOG('Indicator Data'!F162)&lt;G$4,0,10-(G$3-LOG('Indicator Data'!F162))/(G$3-G$4)*10))),1)</f>
        <v>5.7</v>
      </c>
      <c r="H162" s="171">
        <f>ROUND(IF('Indicator Data'!G162=0,0,IF(LOG('Indicator Data'!G162)&gt;H$3,10,IF(LOG('Indicator Data'!G162)&lt;H$4,0,10-(H$3-LOG('Indicator Data'!G162))/(H$3-H$4)*10))),1)</f>
        <v>5.0999999999999996</v>
      </c>
      <c r="I162" s="171">
        <f>ROUND(IF('Indicator Data'!H162=0,0,IF(LOG('Indicator Data'!H162)&gt;I$3,10,IF(LOG('Indicator Data'!H162)&lt;I$4,0,10-(I$3-LOG('Indicator Data'!H162))/(I$3-I$4)*10))),1)</f>
        <v>6</v>
      </c>
      <c r="J162" s="171">
        <f t="shared" si="171"/>
        <v>5.6</v>
      </c>
      <c r="K162" s="171">
        <f>ROUND(IF('Indicator Data'!I162=0,0,IF(LOG('Indicator Data'!I162)&gt;K$3,10,IF(LOG('Indicator Data'!I162)&lt;K$4,0,10-(K$3-LOG('Indicator Data'!I162))/(K$3-K$4)*10))),1)</f>
        <v>5.6</v>
      </c>
      <c r="L162" s="172">
        <f>ROUND(IF('Indicator Data'!J162=0,0,IF(LOG('Indicator Data'!J162)&gt;L$3,10,IF(LOG('Indicator Data'!J162)&lt;L$4,0,10-(L$3-LOG('Indicator Data'!J162))/(L$3-L$4)*10))),1)</f>
        <v>0.1</v>
      </c>
      <c r="M162" s="173">
        <f>'Indicator Data'!C162/HLOOKUP('Indicator Data'!$C$3,'Population Data'!$C$3:$M$194,ROW()-4,FALSE)</f>
        <v>1.7957147065748426E-3</v>
      </c>
      <c r="N162" s="173">
        <f>'Indicator Data'!D162/HLOOKUP('Indicator Data'!$D$3,'Population Data'!$C$3:$M$194,ROW()-4,FALSE)</f>
        <v>1.5834342856864384E-3</v>
      </c>
      <c r="O162" s="245">
        <f>'Indicator Data'!E162/HLOOKUP('Indicator Data'!$E$3,'Population Data'!$C$3:$M$194,ROW()-4,FALSE)</f>
        <v>0</v>
      </c>
      <c r="P162" s="173">
        <f>'Indicator Data'!F162/HLOOKUP('Indicator Data'!$F$3,'Population Data'!$C$3:$M$194,ROW()-4,FALSE)</f>
        <v>5.5565805548889469E-5</v>
      </c>
      <c r="Q162" s="173">
        <f>'Indicator Data'!G162/HLOOKUP('Indicator Data'!$G$3,'Population Data'!$C$3:$M$194,ROW()-4,FALSE)</f>
        <v>1.1513614494980666E-2</v>
      </c>
      <c r="R162" s="173">
        <f>'Indicator Data'!H162/HLOOKUP('Indicator Data'!$H$3,'Population Data'!$C$3:$M$194,ROW()-4,FALSE)</f>
        <v>7.4899348528477915E-4</v>
      </c>
      <c r="S162" s="173">
        <f>'Indicator Data'!I162/HLOOKUP('Indicator Data'!$I$3,'Population Data'!$C$3:$M$194,ROW()-4,FALSE)</f>
        <v>6.9357065891734746E-3</v>
      </c>
      <c r="T162" s="173">
        <f>'Indicator Data'!J162/HLOOKUP('Indicator Date'!$J160,'Population Data'!$C$3:$M$194,ROW()-4,FALSE)</f>
        <v>1.434850734718689E-5</v>
      </c>
      <c r="U162" s="171">
        <f t="shared" si="172"/>
        <v>9</v>
      </c>
      <c r="V162" s="171">
        <f t="shared" si="173"/>
        <v>7.9</v>
      </c>
      <c r="W162" s="172">
        <f t="shared" si="174"/>
        <v>8.5</v>
      </c>
      <c r="X162" s="172">
        <f t="shared" si="203"/>
        <v>0</v>
      </c>
      <c r="Y162" s="172">
        <f t="shared" si="204"/>
        <v>9.1</v>
      </c>
      <c r="Z162" s="171">
        <f t="shared" si="175"/>
        <v>1.3</v>
      </c>
      <c r="AA162" s="171">
        <f t="shared" si="175"/>
        <v>0.4</v>
      </c>
      <c r="AB162" s="171">
        <f t="shared" si="176"/>
        <v>0.9</v>
      </c>
      <c r="AC162" s="172">
        <f t="shared" si="205"/>
        <v>7.7</v>
      </c>
      <c r="AD162" s="172">
        <f t="shared" si="206"/>
        <v>0</v>
      </c>
      <c r="AE162" s="171">
        <f>ROUND(IF('Indicator Data'!K162=0,0,IF('Indicator Data'!K162&gt;AE$3,10,IF('Indicator Data'!K162&lt;AE$4,0,10-(AE$3-'Indicator Data'!K162)/(AE$3-AE$4)*10))),1)</f>
        <v>2.9</v>
      </c>
      <c r="AF162" s="174">
        <f t="shared" si="177"/>
        <v>6.5</v>
      </c>
      <c r="AG162" s="174">
        <f t="shared" si="178"/>
        <v>6.8</v>
      </c>
      <c r="AH162" s="172">
        <f t="shared" si="179"/>
        <v>3.2</v>
      </c>
      <c r="AI162" s="172">
        <f t="shared" si="180"/>
        <v>3.2</v>
      </c>
      <c r="AJ162" s="174">
        <f t="shared" si="181"/>
        <v>3.2</v>
      </c>
      <c r="AK162" s="172">
        <f t="shared" si="182"/>
        <v>0.1</v>
      </c>
      <c r="AL162" s="175">
        <f t="shared" si="183"/>
        <v>7.1</v>
      </c>
      <c r="AM162" s="175">
        <f t="shared" si="184"/>
        <v>0</v>
      </c>
      <c r="AN162" s="175">
        <f t="shared" si="185"/>
        <v>7.8</v>
      </c>
      <c r="AO162" s="175">
        <f t="shared" si="186"/>
        <v>3.6</v>
      </c>
      <c r="AP162" s="175">
        <f t="shared" si="187"/>
        <v>6.8</v>
      </c>
      <c r="AQ162" s="174">
        <f t="shared" si="188"/>
        <v>1.5</v>
      </c>
      <c r="AR162" s="174">
        <f>IF('Indicator Data'!L162="No data","x",IF('Indicator Data'!BW162&lt;1000,"x",ROUND((IF('Indicator Data'!L162&gt;AR$3,10,IF('Indicator Data'!L162&lt;AR$4,0,10-(AR$3-'Indicator Data'!L162)/(AR$3-AR$4)*10))),1)))</f>
        <v>4.2</v>
      </c>
      <c r="AS162" s="175">
        <f t="shared" si="189"/>
        <v>2.9</v>
      </c>
      <c r="AT162" s="176">
        <f>IF('Indicator Data'!M162="No data","x",ROUND(IF('Indicator Data'!M162=0,0,IF(LOG('Indicator Data'!M162)&gt;AT$3,10,IF(LOG('Indicator Data'!M162)&lt;AT$4,0,10-(AT$3-LOG('Indicator Data'!M162))/(AT$3-AT$4)*10))),1))</f>
        <v>5.7</v>
      </c>
      <c r="AU162" s="246">
        <f>IF(AT162="x","x",'Indicator Data'!M162/HLOOKUP('Indicator Data'!$M$3,'Population Data'!$C$3:$M$194,ROW()-4,FALSE))</f>
        <v>0.11920519107303806</v>
      </c>
      <c r="AV162" s="176">
        <f t="shared" si="190"/>
        <v>1.3</v>
      </c>
      <c r="AW162" s="172">
        <f t="shared" si="207"/>
        <v>3.8</v>
      </c>
      <c r="AX162" s="176" t="str">
        <f>IF('Indicator Data'!N162="No data","x",ROUND(IF('Indicator Data'!N162=0,0,IF(LOG('Indicator Data'!N162)&gt;AX$3,10,IF(LOG('Indicator Data'!N162)&lt;AX$4,0,10-(AX$3-LOG('Indicator Data'!N162))/(AX$3-AX$4)*10))),1))</f>
        <v>x</v>
      </c>
      <c r="AY162" s="246" t="str">
        <f>IF(AX162="x","x",'Indicator Data'!N162/HLOOKUP('Indicator Data'!$N$3,'Population Data'!$C$3:$M$194,ROW()-4,FALSE))</f>
        <v>x</v>
      </c>
      <c r="AZ162" s="176" t="str">
        <f t="shared" si="191"/>
        <v>x</v>
      </c>
      <c r="BA162" s="172" t="str">
        <f t="shared" si="208"/>
        <v>x</v>
      </c>
      <c r="BB162" s="176" t="str">
        <f>IF('Indicator Data'!O162="No data","x",ROUND(IF('Indicator Data'!O162=0,0,IF(LOG('Indicator Data'!O162)&gt;BB$3,10,IF(LOG('Indicator Data'!O162)&lt;BB$4,0,10-(BB$3-LOG('Indicator Data'!O162))/(BB$3-BB$4)*10))),1))</f>
        <v>x</v>
      </c>
      <c r="BC162" s="246" t="str">
        <f>IF(BB162="x","x",'Indicator Data'!O162/HLOOKUP('Indicator Data'!$O$3,'Population Data'!$C$3:$M$194,ROW()-4,FALSE))</f>
        <v>x</v>
      </c>
      <c r="BD162" s="176" t="str">
        <f t="shared" si="192"/>
        <v>x</v>
      </c>
      <c r="BE162" s="172" t="str">
        <f t="shared" si="209"/>
        <v>x</v>
      </c>
      <c r="BF162" s="176" t="str">
        <f>IF('Indicator Data'!P162="No data","x",ROUND(IF('Indicator Data'!P162=0,0,IF(LOG('Indicator Data'!P162)&gt;BF$3,10,IF(LOG('Indicator Data'!P162)&lt;BF$4,0,10-(BF$3-LOG('Indicator Data'!P162))/(BF$3-BF$4)*10))),1))</f>
        <v>x</v>
      </c>
      <c r="BG162" s="246" t="str">
        <f>IF(BF162="x","x",'Indicator Data'!P162/HLOOKUP('Indicator Data'!$P$3,'Population Data'!$C$3:$M$194,ROW()-4,FALSE))</f>
        <v>x</v>
      </c>
      <c r="BH162" s="176" t="str">
        <f t="shared" si="210"/>
        <v>x</v>
      </c>
      <c r="BI162" s="172" t="str">
        <f t="shared" si="211"/>
        <v>x</v>
      </c>
      <c r="BJ162" s="174">
        <f t="shared" si="212"/>
        <v>3.8</v>
      </c>
      <c r="BK162" s="176">
        <f>ROUND(IF('Indicator Data'!Q162=0,0,IF(LOG('Indicator Data'!Q162)&gt;BK$3,10,IF(LOG('Indicator Data'!Q162)&lt;BK$4,0,10-(BK$3-LOG('Indicator Data'!Q162))/(BK$3-BK$4)*10))),1)</f>
        <v>7</v>
      </c>
      <c r="BL162" s="224">
        <f>IF(BK162="x","x",'Indicator Data'!Q162/HLOOKUP('Indicator Data'!$Q$3,'Population Data'!$C$3:$M$194,ROW()-4,FALSE))</f>
        <v>0.98999998678426904</v>
      </c>
      <c r="BM162" s="176">
        <f t="shared" si="193"/>
        <v>9.9</v>
      </c>
      <c r="BN162" s="172">
        <f t="shared" si="194"/>
        <v>8.9</v>
      </c>
      <c r="BO162" s="176">
        <f>ROUND(IF('Indicator Data'!S162=0,0,IF(LOG('Indicator Data'!S162)&gt;BO$3,10,IF(LOG('Indicator Data'!S162)&lt;BO$4,0,10-(BO$3-LOG('Indicator Data'!S162))/(BO$3-BO$4)*10))),1)</f>
        <v>6.4</v>
      </c>
      <c r="BP162" s="246">
        <f>IF(BO162="x","x",'Indicator Data'!S162/HLOOKUP('Indicator Data'!$S$3,'Population Data'!$C$3:$M$194,ROW()-4,FALSE))</f>
        <v>0.38777767076706743</v>
      </c>
      <c r="BQ162" s="176">
        <f t="shared" si="195"/>
        <v>4.3</v>
      </c>
      <c r="BR162" s="172">
        <f t="shared" si="213"/>
        <v>5.4</v>
      </c>
      <c r="BS162" s="176">
        <f>ROUND(IF('Indicator Data'!T162=0,0,IF(LOG('Indicator Data'!T162)&gt;BS$3,10,IF(LOG('Indicator Data'!T162)&lt;BS$4,0,10-(BS$3-LOG('Indicator Data'!T162))/(BS$3-BS$4)*10))),1)</f>
        <v>6.3</v>
      </c>
      <c r="BT162" s="173">
        <f>IF('Indicator Data'!T162/HLOOKUP('Indicator Data'!$T$3,'Population Data'!$C$3:$M$194,ROW()-4,FALSE)&gt;1,1,'Indicator Data'!T162/HLOOKUP('Indicator Data'!$T$3,'Population Data'!$C$3:$M$194,ROW()-4,FALSE))</f>
        <v>0.34503225629531342</v>
      </c>
      <c r="BU162" s="176">
        <f t="shared" si="196"/>
        <v>3.5</v>
      </c>
      <c r="BV162" s="172">
        <f t="shared" si="214"/>
        <v>5.0999999999999996</v>
      </c>
      <c r="BW162" s="176">
        <f>ROUND(IF('Indicator Data'!U162=0,0,IF(LOG('Indicator Data'!U162)&gt;BW$3,10,IF(LOG('Indicator Data'!U162)&lt;BW$4,0,10-(BW$3-LOG('Indicator Data'!U162))/(BW$3-BW$4)*10))),1)</f>
        <v>6.7</v>
      </c>
      <c r="BX162" s="246">
        <f>IF(BW162="x","x",'Indicator Data'!U162/HLOOKUP('Indicator Data'!$U$3,'Population Data'!$C$3:$M$194,ROW()-4,FALSE))</f>
        <v>0.60691410699984405</v>
      </c>
      <c r="BY162" s="176">
        <f t="shared" si="197"/>
        <v>6.1</v>
      </c>
      <c r="BZ162" s="172">
        <f t="shared" si="215"/>
        <v>6.4</v>
      </c>
      <c r="CA162" s="174">
        <f t="shared" si="198"/>
        <v>6.8</v>
      </c>
      <c r="CB162" s="176">
        <f>IF('Indicator Data'!BN162="No data","x",ROUND(IF('Indicator Data'!BN162&gt;CB$3,0,IF('Indicator Data'!BN162&lt;CB$4,10,(CB$3-'Indicator Data'!BN162)/(CB$3-CB$4)*10)),1))</f>
        <v>7.2</v>
      </c>
      <c r="CC162" s="176">
        <f>IF('Indicator Data'!BO162="No data","x",ROUND(IF('Indicator Data'!BO162&gt;CC$3,0,IF('Indicator Data'!BO162&lt;CC$4,10,(CC$3-'Indicator Data'!BO162)/(CC$3-CC$4)*10)),1))</f>
        <v>5.4</v>
      </c>
      <c r="CD162" s="176">
        <f>IF('Indicator Data'!AA162="No data","x",ROUND(IF('Indicator Data'!AA162&gt;CD$3,0,IF('Indicator Data'!AA162&lt;CD$4,10,(CD$3-'Indicator Data'!AA162)/(CD$3-CD$4)*10)),1))</f>
        <v>6.1</v>
      </c>
      <c r="CE162" s="172">
        <f t="shared" si="199"/>
        <v>6.2</v>
      </c>
      <c r="CF162" s="176">
        <f>IF('Indicator Data'!V162="No data","x",ROUND(IF(LOG('Indicator Data'!V162)&gt;CF$3,10,IF(LOG('Indicator Data'!V162)&lt;CF$4,0,10-(CF$3-LOG('Indicator Data'!V162))/(CF$3-CF$4)*10)),1))</f>
        <v>4.7</v>
      </c>
      <c r="CG162" s="176">
        <f>IF('Indicator Data'!W162="No data","x",ROUND(IF('Indicator Data'!W162&gt;CG$3,10,IF('Indicator Data'!W162&lt;CG$4,0,10-(CG$3-'Indicator Data'!W162)/(CG$3-CG$4)*10)),1))</f>
        <v>7.9</v>
      </c>
      <c r="CH162" s="176">
        <f>IF('Indicator Data'!X162="No data","x",ROUND(IF('Indicator Data'!X162&gt;CH$3,10,IF('Indicator Data'!X162&lt;CH$4,0,10-(CH$3-'Indicator Data'!X162)/(CH$3-CH$4)*10)),1))</f>
        <v>2.6</v>
      </c>
      <c r="CI162" s="176" t="str">
        <f>IF('Indicator Data'!Y162="No data","x",ROUND(IF('Indicator Data'!Y162&gt;CI$3,10,IF('Indicator Data'!Y162&lt;CI$4,0,10-(CI$3-'Indicator Data'!Y162)/(CI$3-CI$4)*10)),1))</f>
        <v>x</v>
      </c>
      <c r="CJ162" s="172">
        <f t="shared" si="216"/>
        <v>5.0999999999999996</v>
      </c>
      <c r="CK162" s="174">
        <f t="shared" si="217"/>
        <v>5.5</v>
      </c>
      <c r="CL162" s="176">
        <f>IF('Indicator Data'!AD162="No data","x",ROUND(IF('Indicator Data'!AD162&gt;CL$3,10,IF('Indicator Data'!AD162&lt;CL$4,0,10-(CL$3-'Indicator Data'!AD162)/(CL$3-CL$4)*10)),1))</f>
        <v>0.2</v>
      </c>
      <c r="CM162" s="176">
        <f>IF('Indicator Data'!AE162="No data","x",ROUND(IF('Indicator Data'!AE162&gt;CM$3,10,IF('Indicator Data'!AE162&lt;CM$4,0,10-(CM$3-'Indicator Data'!AE162)/(CM$3-CM$4)*10)),1))</f>
        <v>5.2</v>
      </c>
      <c r="CN162" s="172">
        <f t="shared" si="218"/>
        <v>4.0999999999999996</v>
      </c>
      <c r="CO162" s="176">
        <f>IF('Indicator Data'!Z162="No data","x",ROUND(IF('Indicator Data'!Z162&gt;CO$3,10,IF('Indicator Data'!Z162&lt;CO$4,0,10-(CO$3-'Indicator Data'!Z162)/(CO$3-CO$4)*10)),1))</f>
        <v>10</v>
      </c>
      <c r="CP162" s="172">
        <f t="shared" si="219"/>
        <v>7.2</v>
      </c>
      <c r="CQ162" s="246">
        <f>IF('Indicator Data'!AB162="No data","x",'Indicator Data'!AB162/HLOOKUP('Indicator Date'!$AB160,'Population Data'!$C$3:$M$194,ROW()-4,FALSE))</f>
        <v>5.8589565031069212E-5</v>
      </c>
      <c r="CR162" s="176">
        <f t="shared" si="200"/>
        <v>9.4</v>
      </c>
      <c r="CS162" s="176">
        <f>IF('Indicator Data'!AC162="No data","x",ROUND(IF('Indicator Data'!AC162&gt;CS$3,0,IF('Indicator Data'!AC162&lt;CS$4,10,(CS$3-'Indicator Data'!AC162)/(CS$3-CS$4)*10)),1))</f>
        <v>8</v>
      </c>
      <c r="CT162" s="172">
        <f t="shared" si="220"/>
        <v>8.6999999999999993</v>
      </c>
      <c r="CU162" s="174">
        <f t="shared" si="221"/>
        <v>6.7</v>
      </c>
      <c r="CV162" s="175">
        <f t="shared" si="201"/>
        <v>5.8</v>
      </c>
      <c r="CW162" s="177">
        <f t="shared" si="202"/>
        <v>5.4</v>
      </c>
      <c r="CX162" s="175">
        <f>ROUND(IF('Indicator Data'!AF162=0,0,IF('Indicator Data'!AF162&gt;CX$3,10,IF('Indicator Data'!AF162&lt;CX$4,0,10-(CX$3-'Indicator Data'!AF162)/(CX$3-CX$4)*10))),1)</f>
        <v>0.1</v>
      </c>
      <c r="CY162" s="175">
        <f>(ROUND(IF('Indicator Data'!AG162=0,0,IF(LOG('Indicator Data'!AG162)&gt;CY$3,10,IF(LOG('Indicator Data'!AG162)&lt;CY$4,0,10-(CY$3-LOG('Indicator Data'!AG162))/(CY$3-CY$4)*10))),1))</f>
        <v>0</v>
      </c>
      <c r="CZ162" s="177">
        <f t="shared" si="222"/>
        <v>0.1</v>
      </c>
      <c r="DA162" s="11"/>
      <c r="DB162" s="22"/>
    </row>
    <row r="163" spans="1:106">
      <c r="A163" s="179" t="str">
        <f>'Indicator Data'!A163</f>
        <v>Somalia</v>
      </c>
      <c r="B163" s="180" t="str">
        <f>'Indicator Data'!B163</f>
        <v>SOM</v>
      </c>
      <c r="C163" s="178">
        <f>ROUND(IF('Indicator Data'!C163=0,0.1,IF(LOG('Indicator Data'!C163)&gt;C$3,10,IF(LOG('Indicator Data'!C163)&lt;C$4,0,10-(C$3-LOG('Indicator Data'!C163))/(C$3-C$4)*10))),1)</f>
        <v>3.8</v>
      </c>
      <c r="D163" s="171">
        <f>ROUND(IF('Indicator Data'!D163=0,0.1,IF(LOG('Indicator Data'!D163)&gt;D$3,10,IF(LOG('Indicator Data'!D163)&lt;D$4,0,10-(D$3-LOG('Indicator Data'!D163))/(D$3-D$4)*10))),1)</f>
        <v>0.1</v>
      </c>
      <c r="E163" s="172">
        <f t="shared" si="170"/>
        <v>2.1</v>
      </c>
      <c r="F163" s="172">
        <f>(ROUND(IF('Indicator Data'!E163=0,0,IF(LOG('Indicator Data'!E163)&gt;F$3,10,IF(LOG('Indicator Data'!E163)&lt;F$4,0,10-(F$3-LOG('Indicator Data'!E163))/(F$3-F$4)*10))),1))</f>
        <v>7.5</v>
      </c>
      <c r="G163" s="172">
        <f>ROUND(IF('Indicator Data'!F163=0,0,IF(LOG('Indicator Data'!F163)&gt;G$3,10,IF(LOG('Indicator Data'!F163)&lt;G$4,0,10-(G$3-LOG('Indicator Data'!F163))/(G$3-G$4)*10))),1)</f>
        <v>6.7</v>
      </c>
      <c r="H163" s="171">
        <f>ROUND(IF('Indicator Data'!G163=0,0,IF(LOG('Indicator Data'!G163)&gt;H$3,10,IF(LOG('Indicator Data'!G163)&lt;H$4,0,10-(H$3-LOG('Indicator Data'!G163))/(H$3-H$4)*10))),1)</f>
        <v>3.8</v>
      </c>
      <c r="I163" s="171">
        <f>ROUND(IF('Indicator Data'!H163=0,0,IF(LOG('Indicator Data'!H163)&gt;I$3,10,IF(LOG('Indicator Data'!H163)&lt;I$4,0,10-(I$3-LOG('Indicator Data'!H163))/(I$3-I$4)*10))),1)</f>
        <v>2.8</v>
      </c>
      <c r="J163" s="171">
        <f t="shared" si="171"/>
        <v>3.3</v>
      </c>
      <c r="K163" s="171">
        <f>ROUND(IF('Indicator Data'!I163=0,0,IF(LOG('Indicator Data'!I163)&gt;K$3,10,IF(LOG('Indicator Data'!I163)&lt;K$4,0,10-(K$3-LOG('Indicator Data'!I163))/(K$3-K$4)*10))),1)</f>
        <v>6.6</v>
      </c>
      <c r="L163" s="172">
        <f>ROUND(IF('Indicator Data'!J163=0,0,IF(LOG('Indicator Data'!J163)&gt;L$3,10,IF(LOG('Indicator Data'!J163)&lt;L$4,0,10-(L$3-LOG('Indicator Data'!J163))/(L$3-L$4)*10))),1)</f>
        <v>10</v>
      </c>
      <c r="M163" s="173">
        <f>'Indicator Data'!C163/HLOOKUP('Indicator Data'!$C$3,'Population Data'!$C$3:$M$194,ROW()-4,FALSE)</f>
        <v>6.185923707019051E-5</v>
      </c>
      <c r="N163" s="173">
        <f>'Indicator Data'!D163/HLOOKUP('Indicator Data'!$D$3,'Population Data'!$C$3:$M$194,ROW()-4,FALSE)</f>
        <v>0</v>
      </c>
      <c r="O163" s="245">
        <f>'Indicator Data'!E163/HLOOKUP('Indicator Data'!$E$3,'Population Data'!$C$3:$M$194,ROW()-4,FALSE)</f>
        <v>1.4129084811493841E-2</v>
      </c>
      <c r="P163" s="173">
        <f>'Indicator Data'!F163/HLOOKUP('Indicator Data'!$F$3,'Population Data'!$C$3:$M$194,ROW()-4,FALSE)</f>
        <v>6.003039991234595E-6</v>
      </c>
      <c r="Q163" s="173">
        <f>'Indicator Data'!G163/HLOOKUP('Indicator Data'!$G$3,'Population Data'!$C$3:$M$194,ROW()-4,FALSE)</f>
        <v>1.2627194488906967E-4</v>
      </c>
      <c r="R163" s="173">
        <f>'Indicator Data'!H163/HLOOKUP('Indicator Data'!$H$3,'Population Data'!$C$3:$M$194,ROW()-4,FALSE)</f>
        <v>3.4183952747783296E-7</v>
      </c>
      <c r="S163" s="173">
        <f>'Indicator Data'!I163/HLOOKUP('Indicator Data'!$I$3,'Population Data'!$C$3:$M$194,ROW()-4,FALSE)</f>
        <v>8.0806616203683856E-4</v>
      </c>
      <c r="T163" s="173">
        <f>'Indicator Data'!J163/HLOOKUP('Indicator Date'!$J161,'Population Data'!$C$3:$M$194,ROW()-4,FALSE)</f>
        <v>4.2055669286481231E-2</v>
      </c>
      <c r="U163" s="171">
        <f t="shared" si="172"/>
        <v>0.3</v>
      </c>
      <c r="V163" s="171">
        <f t="shared" si="173"/>
        <v>0</v>
      </c>
      <c r="W163" s="172">
        <f t="shared" si="174"/>
        <v>0.2</v>
      </c>
      <c r="X163" s="172">
        <f t="shared" si="203"/>
        <v>8.1</v>
      </c>
      <c r="Y163" s="172">
        <f t="shared" si="204"/>
        <v>6.6</v>
      </c>
      <c r="Z163" s="171">
        <f t="shared" si="175"/>
        <v>0</v>
      </c>
      <c r="AA163" s="171">
        <f t="shared" si="175"/>
        <v>0</v>
      </c>
      <c r="AB163" s="171">
        <f t="shared" si="176"/>
        <v>0</v>
      </c>
      <c r="AC163" s="172">
        <f t="shared" si="205"/>
        <v>5</v>
      </c>
      <c r="AD163" s="172">
        <f t="shared" si="206"/>
        <v>10</v>
      </c>
      <c r="AE163" s="171">
        <f>ROUND(IF('Indicator Data'!K163=0,0,IF('Indicator Data'!K163&gt;AE$3,10,IF('Indicator Data'!K163&lt;AE$4,0,10-(AE$3-'Indicator Data'!K163)/(AE$3-AE$4)*10))),1)</f>
        <v>9.5</v>
      </c>
      <c r="AF163" s="174">
        <f t="shared" si="177"/>
        <v>2.1</v>
      </c>
      <c r="AG163" s="174">
        <f t="shared" si="178"/>
        <v>0.1</v>
      </c>
      <c r="AH163" s="172">
        <f t="shared" si="179"/>
        <v>1.9</v>
      </c>
      <c r="AI163" s="172">
        <f t="shared" si="180"/>
        <v>1.4</v>
      </c>
      <c r="AJ163" s="174">
        <f t="shared" si="181"/>
        <v>1.7</v>
      </c>
      <c r="AK163" s="172">
        <f t="shared" si="182"/>
        <v>10</v>
      </c>
      <c r="AL163" s="175">
        <f t="shared" si="183"/>
        <v>1.2</v>
      </c>
      <c r="AM163" s="175">
        <f t="shared" si="184"/>
        <v>7.8</v>
      </c>
      <c r="AN163" s="175">
        <f t="shared" si="185"/>
        <v>6.7</v>
      </c>
      <c r="AO163" s="175">
        <f t="shared" si="186"/>
        <v>1.8</v>
      </c>
      <c r="AP163" s="175">
        <f t="shared" si="187"/>
        <v>5.9</v>
      </c>
      <c r="AQ163" s="174">
        <f t="shared" si="188"/>
        <v>9.8000000000000007</v>
      </c>
      <c r="AR163" s="174">
        <f>IF('Indicator Data'!L163="No data","x",IF('Indicator Data'!BW163&lt;1000,"x",ROUND((IF('Indicator Data'!L163&gt;AR$3,10,IF('Indicator Data'!L163&lt;AR$4,0,10-(AR$3-'Indicator Data'!L163)/(AR$3-AR$4)*10))),1)))</f>
        <v>10</v>
      </c>
      <c r="AS163" s="175">
        <f t="shared" si="189"/>
        <v>9.9</v>
      </c>
      <c r="AT163" s="176">
        <f>IF('Indicator Data'!M163="No data","x",ROUND(IF('Indicator Data'!M163=0,0,IF(LOG('Indicator Data'!M163)&gt;AT$3,10,IF(LOG('Indicator Data'!M163)&lt;AT$4,0,10-(AT$3-LOG('Indicator Data'!M163))/(AT$3-AT$4)*10))),1))</f>
        <v>8.4</v>
      </c>
      <c r="AU163" s="246">
        <f>IF(AT163="x","x",'Indicator Data'!M163/HLOOKUP('Indicator Data'!$M$3,'Population Data'!$C$3:$M$194,ROW()-4,FALSE))</f>
        <v>0.4185690729880629</v>
      </c>
      <c r="AV163" s="176">
        <f t="shared" si="190"/>
        <v>4.7</v>
      </c>
      <c r="AW163" s="172">
        <f t="shared" si="207"/>
        <v>6.9</v>
      </c>
      <c r="AX163" s="176">
        <f>IF('Indicator Data'!N163="No data","x",ROUND(IF('Indicator Data'!N163=0,0,IF(LOG('Indicator Data'!N163)&gt;AX$3,10,IF(LOG('Indicator Data'!N163)&lt;AX$4,0,10-(AX$3-LOG('Indicator Data'!N163))/(AX$3-AX$4)*10))),1))</f>
        <v>0</v>
      </c>
      <c r="AY163" s="246">
        <f>IF(AX163="x","x",'Indicator Data'!N163/HLOOKUP('Indicator Data'!$N$3,'Population Data'!$C$3:$M$194,ROW()-4,FALSE))</f>
        <v>0</v>
      </c>
      <c r="AZ163" s="176">
        <f t="shared" si="191"/>
        <v>0</v>
      </c>
      <c r="BA163" s="172">
        <f t="shared" si="208"/>
        <v>0</v>
      </c>
      <c r="BB163" s="176">
        <f>IF('Indicator Data'!O163="No data","x",ROUND(IF('Indicator Data'!O163=0,0,IF(LOG('Indicator Data'!O163)&gt;BB$3,10,IF(LOG('Indicator Data'!O163)&lt;BB$4,0,10-(BB$3-LOG('Indicator Data'!O163))/(BB$3-BB$4)*10))),1))</f>
        <v>0</v>
      </c>
      <c r="BC163" s="246">
        <f>IF(BB163="x","x",'Indicator Data'!O163/HLOOKUP('Indicator Data'!$O$3,'Population Data'!$C$3:$M$194,ROW()-4,FALSE))</f>
        <v>0</v>
      </c>
      <c r="BD163" s="176">
        <f t="shared" si="192"/>
        <v>0</v>
      </c>
      <c r="BE163" s="172">
        <f t="shared" si="209"/>
        <v>0</v>
      </c>
      <c r="BF163" s="176">
        <f>IF('Indicator Data'!P163="No data","x",ROUND(IF('Indicator Data'!P163=0,0,IF(LOG('Indicator Data'!P163)&gt;BF$3,10,IF(LOG('Indicator Data'!P163)&lt;BF$4,0,10-(BF$3-LOG('Indicator Data'!P163))/(BF$3-BF$4)*10))),1))</f>
        <v>0</v>
      </c>
      <c r="BG163" s="246">
        <f>IF(BF163="x","x",'Indicator Data'!P163/HLOOKUP('Indicator Data'!$P$3,'Population Data'!$C$3:$M$194,ROW()-4,FALSE))</f>
        <v>0</v>
      </c>
      <c r="BH163" s="176">
        <f t="shared" si="210"/>
        <v>0</v>
      </c>
      <c r="BI163" s="172">
        <f t="shared" si="211"/>
        <v>0</v>
      </c>
      <c r="BJ163" s="174">
        <f t="shared" si="212"/>
        <v>2.4</v>
      </c>
      <c r="BK163" s="176">
        <f>ROUND(IF('Indicator Data'!Q163=0,0,IF(LOG('Indicator Data'!Q163)&gt;BK$3,10,IF(LOG('Indicator Data'!Q163)&lt;BK$4,0,10-(BK$3-LOG('Indicator Data'!Q163))/(BK$3-BK$4)*10))),1)</f>
        <v>9</v>
      </c>
      <c r="BL163" s="224">
        <f>IF(BK163="x","x",'Indicator Data'!Q163/HLOOKUP('Indicator Data'!$Q$3,'Population Data'!$C$3:$M$194,ROW()-4,FALSE))</f>
        <v>1</v>
      </c>
      <c r="BM163" s="176">
        <f t="shared" si="193"/>
        <v>10</v>
      </c>
      <c r="BN163" s="172">
        <f t="shared" si="194"/>
        <v>9.6</v>
      </c>
      <c r="BO163" s="176">
        <f>ROUND(IF('Indicator Data'!S163=0,0,IF(LOG('Indicator Data'!S163)&gt;BO$3,10,IF(LOG('Indicator Data'!S163)&lt;BO$4,0,10-(BO$3-LOG('Indicator Data'!S163))/(BO$3-BO$4)*10))),1)</f>
        <v>7.8</v>
      </c>
      <c r="BP163" s="246">
        <f>IF(BO163="x","x",'Indicator Data'!S163/HLOOKUP('Indicator Data'!$S$3,'Population Data'!$C$3:$M$194,ROW()-4,FALSE))</f>
        <v>0.14758228264382564</v>
      </c>
      <c r="BQ163" s="176">
        <f t="shared" si="195"/>
        <v>1.6</v>
      </c>
      <c r="BR163" s="172">
        <f t="shared" si="213"/>
        <v>5.5</v>
      </c>
      <c r="BS163" s="176">
        <f>ROUND(IF('Indicator Data'!T163=0,0,IF(LOG('Indicator Data'!T163)&gt;BS$3,10,IF(LOG('Indicator Data'!T163)&lt;BS$4,0,10-(BS$3-LOG('Indicator Data'!T163))/(BS$3-BS$4)*10))),1)</f>
        <v>8.8000000000000007</v>
      </c>
      <c r="BT163" s="173">
        <f>IF('Indicator Data'!T163/HLOOKUP('Indicator Data'!$T$3,'Population Data'!$C$3:$M$194,ROW()-4,FALSE)&gt;1,1,'Indicator Data'!T163/HLOOKUP('Indicator Data'!$T$3,'Population Data'!$C$3:$M$194,ROW()-4,FALSE))</f>
        <v>0.79361484481519728</v>
      </c>
      <c r="BU163" s="176">
        <f t="shared" si="196"/>
        <v>7.9</v>
      </c>
      <c r="BV163" s="172">
        <f t="shared" si="214"/>
        <v>8.4</v>
      </c>
      <c r="BW163" s="176">
        <f>ROUND(IF('Indicator Data'!U163=0,0,IF(LOG('Indicator Data'!U163)&gt;BW$3,10,IF(LOG('Indicator Data'!U163)&lt;BW$4,0,10-(BW$3-LOG('Indicator Data'!U163))/(BW$3-BW$4)*10))),1)</f>
        <v>8.8000000000000007</v>
      </c>
      <c r="BX163" s="246">
        <f>IF(BW163="x","x",'Indicator Data'!U163/HLOOKUP('Indicator Data'!$U$3,'Population Data'!$C$3:$M$194,ROW()-4,FALSE))</f>
        <v>0.79864314396564007</v>
      </c>
      <c r="BY163" s="176">
        <f t="shared" si="197"/>
        <v>8</v>
      </c>
      <c r="BZ163" s="172">
        <f t="shared" si="215"/>
        <v>8.4</v>
      </c>
      <c r="CA163" s="174">
        <f t="shared" si="198"/>
        <v>8.3000000000000007</v>
      </c>
      <c r="CB163" s="176">
        <f>IF('Indicator Data'!BN163="No data","x",ROUND(IF('Indicator Data'!BN163&gt;CB$3,0,IF('Indicator Data'!BN163&lt;CB$4,10,(CB$3-'Indicator Data'!BN163)/(CB$3-CB$4)*10)),1))</f>
        <v>6.6</v>
      </c>
      <c r="CC163" s="176">
        <f>IF('Indicator Data'!BO163="No data","x",ROUND(IF('Indicator Data'!BO163&gt;CC$3,0,IF('Indicator Data'!BO163&lt;CC$4,10,(CC$3-'Indicator Data'!BO163)/(CC$3-CC$4)*10)),1))</f>
        <v>7</v>
      </c>
      <c r="CD163" s="176">
        <f>IF('Indicator Data'!AA163="No data","x",ROUND(IF('Indicator Data'!AA163&gt;CD$3,0,IF('Indicator Data'!AA163&lt;CD$4,10,(CD$3-'Indicator Data'!AA163)/(CD$3-CD$4)*10)),1))</f>
        <v>7.5</v>
      </c>
      <c r="CE163" s="172">
        <f t="shared" si="199"/>
        <v>7</v>
      </c>
      <c r="CF163" s="176">
        <f>IF('Indicator Data'!V163="No data","x",ROUND(IF(LOG('Indicator Data'!V163)&gt;CF$3,10,IF(LOG('Indicator Data'!V163)&lt;CF$4,0,10-(CF$3-LOG('Indicator Data'!V163))/(CF$3-CF$4)*10)),1))</f>
        <v>4.8</v>
      </c>
      <c r="CG163" s="176">
        <f>IF('Indicator Data'!W163="No data","x",ROUND(IF('Indicator Data'!W163&gt;CG$3,10,IF('Indicator Data'!W163&lt;CG$4,0,10-(CG$3-'Indicator Data'!W163)/(CG$3-CG$4)*10)),1))</f>
        <v>8.6</v>
      </c>
      <c r="CH163" s="176">
        <f>IF('Indicator Data'!X163="No data","x",ROUND(IF('Indicator Data'!X163&gt;CH$3,10,IF('Indicator Data'!X163&lt;CH$4,0,10-(CH$3-'Indicator Data'!X163)/(CH$3-CH$4)*10)),1))</f>
        <v>4.8</v>
      </c>
      <c r="CI163" s="176">
        <f>IF('Indicator Data'!Y163="No data","x",ROUND(IF('Indicator Data'!Y163&gt;CI$3,10,IF('Indicator Data'!Y163&lt;CI$4,0,10-(CI$3-'Indicator Data'!Y163)/(CI$3-CI$4)*10)),1))</f>
        <v>10</v>
      </c>
      <c r="CJ163" s="172">
        <f t="shared" si="216"/>
        <v>7.1</v>
      </c>
      <c r="CK163" s="174">
        <f t="shared" si="217"/>
        <v>7.1</v>
      </c>
      <c r="CL163" s="176">
        <f>IF('Indicator Data'!AD163="No data","x",ROUND(IF('Indicator Data'!AD163&gt;CL$3,10,IF('Indicator Data'!AD163&lt;CL$4,0,10-(CL$3-'Indicator Data'!AD163)/(CL$3-CL$4)*10)),1))</f>
        <v>5.4</v>
      </c>
      <c r="CM163" s="176">
        <f>IF('Indicator Data'!AE163="No data","x",ROUND(IF('Indicator Data'!AE163&gt;CM$3,10,IF('Indicator Data'!AE163&lt;CM$4,0,10-(CM$3-'Indicator Data'!AE163)/(CM$3-CM$4)*10)),1))</f>
        <v>8.9</v>
      </c>
      <c r="CN163" s="172">
        <f t="shared" si="218"/>
        <v>7.1</v>
      </c>
      <c r="CO163" s="176">
        <f>IF('Indicator Data'!Z163="No data","x",ROUND(IF('Indicator Data'!Z163&gt;CO$3,10,IF('Indicator Data'!Z163&lt;CO$4,0,10-(CO$3-'Indicator Data'!Z163)/(CO$3-CO$4)*10)),1))</f>
        <v>7.1</v>
      </c>
      <c r="CP163" s="172">
        <f t="shared" si="219"/>
        <v>7.1</v>
      </c>
      <c r="CQ163" s="246">
        <f>IF('Indicator Data'!AB163="No data","x",'Indicator Data'!AB163/HLOOKUP('Indicator Date'!$AB161,'Population Data'!$C$3:$M$194,ROW()-4,FALSE))</f>
        <v>2.4284632664426549E-4</v>
      </c>
      <c r="CR163" s="176">
        <f t="shared" si="200"/>
        <v>7.6</v>
      </c>
      <c r="CS163" s="176" t="str">
        <f>IF('Indicator Data'!AC163="No data","x",ROUND(IF('Indicator Data'!AC163&gt;CS$3,0,IF('Indicator Data'!AC163&lt;CS$4,10,(CS$3-'Indicator Data'!AC163)/(CS$3-CS$4)*10)),1))</f>
        <v>x</v>
      </c>
      <c r="CT163" s="172">
        <f t="shared" si="220"/>
        <v>7.6</v>
      </c>
      <c r="CU163" s="174">
        <f t="shared" si="221"/>
        <v>7.3</v>
      </c>
      <c r="CV163" s="175">
        <f t="shared" si="201"/>
        <v>6.7</v>
      </c>
      <c r="CW163" s="177">
        <f t="shared" si="202"/>
        <v>6.6</v>
      </c>
      <c r="CX163" s="175">
        <f>ROUND(IF('Indicator Data'!AF163=0,0,IF('Indicator Data'!AF163&gt;CX$3,10,IF('Indicator Data'!AF163&lt;CX$4,0,10-(CX$3-'Indicator Data'!AF163)/(CX$3-CX$4)*10))),1)</f>
        <v>10</v>
      </c>
      <c r="CY163" s="175">
        <f>(ROUND(IF('Indicator Data'!AG163=0,0,IF(LOG('Indicator Data'!AG163)&gt;CY$3,10,IF(LOG('Indicator Data'!AG163)&lt;CY$4,0,10-(CY$3-LOG('Indicator Data'!AG163))/(CY$3-CY$4)*10))),1))</f>
        <v>10</v>
      </c>
      <c r="CZ163" s="177">
        <f t="shared" si="222"/>
        <v>10</v>
      </c>
      <c r="DA163" s="11"/>
      <c r="DB163" s="22"/>
    </row>
    <row r="164" spans="1:106">
      <c r="A164" s="179" t="str">
        <f>'Indicator Data'!A164</f>
        <v>South Africa</v>
      </c>
      <c r="B164" s="180" t="str">
        <f>'Indicator Data'!B164</f>
        <v>ZAF</v>
      </c>
      <c r="C164" s="178">
        <f>ROUND(IF('Indicator Data'!C164=0,0.1,IF(LOG('Indicator Data'!C164)&gt;C$3,10,IF(LOG('Indicator Data'!C164)&lt;C$4,0,10-(C$3-LOG('Indicator Data'!C164))/(C$3-C$4)*10))),1)</f>
        <v>4.7</v>
      </c>
      <c r="D164" s="171">
        <f>ROUND(IF('Indicator Data'!D164=0,0.1,IF(LOG('Indicator Data'!D164)&gt;D$3,10,IF(LOG('Indicator Data'!D164)&lt;D$4,0,10-(D$3-LOG('Indicator Data'!D164))/(D$3-D$4)*10))),1)</f>
        <v>0.1</v>
      </c>
      <c r="E164" s="172">
        <f t="shared" si="170"/>
        <v>2.7</v>
      </c>
      <c r="F164" s="172">
        <f>(ROUND(IF('Indicator Data'!E164=0,0,IF(LOG('Indicator Data'!E164)&gt;F$3,10,IF(LOG('Indicator Data'!E164)&lt;F$4,0,10-(F$3-LOG('Indicator Data'!E164))/(F$3-F$4)*10))),1))</f>
        <v>4.7</v>
      </c>
      <c r="G164" s="172">
        <f>ROUND(IF('Indicator Data'!F164=0,0,IF(LOG('Indicator Data'!F164)&gt;G$3,10,IF(LOG('Indicator Data'!F164)&lt;G$4,0,10-(G$3-LOG('Indicator Data'!F164))/(G$3-G$4)*10))),1)</f>
        <v>2</v>
      </c>
      <c r="H164" s="171">
        <f>ROUND(IF('Indicator Data'!G164=0,0,IF(LOG('Indicator Data'!G164)&gt;H$3,10,IF(LOG('Indicator Data'!G164)&lt;H$4,0,10-(H$3-LOG('Indicator Data'!G164))/(H$3-H$4)*10))),1)</f>
        <v>4.5</v>
      </c>
      <c r="I164" s="171">
        <f>ROUND(IF('Indicator Data'!H164=0,0,IF(LOG('Indicator Data'!H164)&gt;I$3,10,IF(LOG('Indicator Data'!H164)&lt;I$4,0,10-(I$3-LOG('Indicator Data'!H164))/(I$3-I$4)*10))),1)</f>
        <v>0</v>
      </c>
      <c r="J164" s="171">
        <f t="shared" si="171"/>
        <v>2.5</v>
      </c>
      <c r="K164" s="171">
        <f>ROUND(IF('Indicator Data'!I164=0,0,IF(LOG('Indicator Data'!I164)&gt;K$3,10,IF(LOG('Indicator Data'!I164)&lt;K$4,0,10-(K$3-LOG('Indicator Data'!I164))/(K$3-K$4)*10))),1)</f>
        <v>4.4000000000000004</v>
      </c>
      <c r="L164" s="172">
        <f>ROUND(IF('Indicator Data'!J164=0,0,IF(LOG('Indicator Data'!J164)&gt;L$3,10,IF(LOG('Indicator Data'!J164)&lt;L$4,0,10-(L$3-LOG('Indicator Data'!J164))/(L$3-L$4)*10))),1)</f>
        <v>10</v>
      </c>
      <c r="M164" s="173">
        <f>'Indicator Data'!C164/HLOOKUP('Indicator Data'!$C$3,'Population Data'!$C$3:$M$194,ROW()-4,FALSE)</f>
        <v>3.761946144971353E-5</v>
      </c>
      <c r="N164" s="173">
        <f>'Indicator Data'!D164/HLOOKUP('Indicator Data'!$D$3,'Population Data'!$C$3:$M$194,ROW()-4,FALSE)</f>
        <v>0</v>
      </c>
      <c r="O164" s="245">
        <f>'Indicator Data'!E164/HLOOKUP('Indicator Data'!$E$3,'Population Data'!$C$3:$M$194,ROW()-4,FALSE)</f>
        <v>2.5935540004230729E-4</v>
      </c>
      <c r="P164" s="173">
        <f>'Indicator Data'!F164/HLOOKUP('Indicator Data'!$F$3,'Population Data'!$C$3:$M$194,ROW()-4,FALSE)</f>
        <v>1.5843927776687803E-8</v>
      </c>
      <c r="Q164" s="173">
        <f>'Indicator Data'!G164/HLOOKUP('Indicator Data'!$G$3,'Population Data'!$C$3:$M$194,ROW()-4,FALSE)</f>
        <v>8.0602219293420782E-5</v>
      </c>
      <c r="R164" s="173">
        <f>'Indicator Data'!H164/HLOOKUP('Indicator Data'!$H$3,'Population Data'!$C$3:$M$194,ROW()-4,FALSE)</f>
        <v>0</v>
      </c>
      <c r="S164" s="173">
        <f>'Indicator Data'!I164/HLOOKUP('Indicator Data'!$I$3,'Population Data'!$C$3:$M$194,ROW()-4,FALSE)</f>
        <v>2.7783050488449967E-5</v>
      </c>
      <c r="T164" s="173">
        <f>'Indicator Data'!J164/HLOOKUP('Indicator Date'!$J162,'Population Data'!$C$3:$M$194,ROW()-4,FALSE)</f>
        <v>1.4398037619365554E-2</v>
      </c>
      <c r="U164" s="171">
        <f t="shared" si="172"/>
        <v>0.2</v>
      </c>
      <c r="V164" s="171">
        <f t="shared" si="173"/>
        <v>0</v>
      </c>
      <c r="W164" s="172">
        <f t="shared" si="174"/>
        <v>0.1</v>
      </c>
      <c r="X164" s="172">
        <f t="shared" si="203"/>
        <v>1.4</v>
      </c>
      <c r="Y164" s="172">
        <f t="shared" si="204"/>
        <v>0</v>
      </c>
      <c r="Z164" s="171">
        <f t="shared" si="175"/>
        <v>0</v>
      </c>
      <c r="AA164" s="171">
        <f t="shared" si="175"/>
        <v>0</v>
      </c>
      <c r="AB164" s="171">
        <f t="shared" si="176"/>
        <v>0</v>
      </c>
      <c r="AC164" s="172">
        <f t="shared" si="205"/>
        <v>0.8</v>
      </c>
      <c r="AD164" s="172">
        <f t="shared" si="206"/>
        <v>4.8</v>
      </c>
      <c r="AE164" s="171">
        <f>ROUND(IF('Indicator Data'!K164=0,0,IF('Indicator Data'!K164&gt;AE$3,10,IF('Indicator Data'!K164&lt;AE$4,0,10-(AE$3-'Indicator Data'!K164)/(AE$3-AE$4)*10))),1)</f>
        <v>6.7</v>
      </c>
      <c r="AF164" s="174">
        <f t="shared" si="177"/>
        <v>2.5</v>
      </c>
      <c r="AG164" s="174">
        <f t="shared" si="178"/>
        <v>0.1</v>
      </c>
      <c r="AH164" s="172">
        <f t="shared" si="179"/>
        <v>2.2999999999999998</v>
      </c>
      <c r="AI164" s="172">
        <f t="shared" si="180"/>
        <v>0</v>
      </c>
      <c r="AJ164" s="174">
        <f t="shared" si="181"/>
        <v>1.2</v>
      </c>
      <c r="AK164" s="172">
        <f t="shared" si="182"/>
        <v>8.5</v>
      </c>
      <c r="AL164" s="175">
        <f t="shared" si="183"/>
        <v>1.5</v>
      </c>
      <c r="AM164" s="175">
        <f t="shared" si="184"/>
        <v>3.2</v>
      </c>
      <c r="AN164" s="175">
        <f t="shared" si="185"/>
        <v>1</v>
      </c>
      <c r="AO164" s="175">
        <f t="shared" si="186"/>
        <v>1.3</v>
      </c>
      <c r="AP164" s="175">
        <f t="shared" si="187"/>
        <v>2.8</v>
      </c>
      <c r="AQ164" s="174">
        <f t="shared" si="188"/>
        <v>7.6</v>
      </c>
      <c r="AR164" s="174">
        <f>IF('Indicator Data'!L164="No data","x",IF('Indicator Data'!BW164&lt;1000,"x",ROUND((IF('Indicator Data'!L164&gt;AR$3,10,IF('Indicator Data'!L164&lt;AR$4,0,10-(AR$3-'Indicator Data'!L164)/(AR$3-AR$4)*10))),1)))</f>
        <v>10</v>
      </c>
      <c r="AS164" s="175">
        <f t="shared" si="189"/>
        <v>8.8000000000000007</v>
      </c>
      <c r="AT164" s="176">
        <f>IF('Indicator Data'!M164="No data","x",ROUND(IF('Indicator Data'!M164=0,0,IF(LOG('Indicator Data'!M164)&gt;AT$3,10,IF(LOG('Indicator Data'!M164)&lt;AT$4,0,10-(AT$3-LOG('Indicator Data'!M164))/(AT$3-AT$4)*10))),1))</f>
        <v>9.6</v>
      </c>
      <c r="AU164" s="246">
        <f>IF(AT164="x","x",'Indicator Data'!M164/HLOOKUP('Indicator Data'!$M$3,'Population Data'!$C$3:$M$194,ROW()-4,FALSE))</f>
        <v>0.82395807776572949</v>
      </c>
      <c r="AV164" s="176">
        <f t="shared" si="190"/>
        <v>9.1999999999999993</v>
      </c>
      <c r="AW164" s="172">
        <f t="shared" si="207"/>
        <v>9.4</v>
      </c>
      <c r="AX164" s="176">
        <f>IF('Indicator Data'!N164="No data","x",ROUND(IF('Indicator Data'!N164=0,0,IF(LOG('Indicator Data'!N164)&gt;AX$3,10,IF(LOG('Indicator Data'!N164)&lt;AX$4,0,10-(AX$3-LOG('Indicator Data'!N164))/(AX$3-AX$4)*10))),1))</f>
        <v>0</v>
      </c>
      <c r="AY164" s="246">
        <f>IF(AX164="x","x",'Indicator Data'!N164/HLOOKUP('Indicator Data'!$N$3,'Population Data'!$C$3:$M$194,ROW()-4,FALSE))</f>
        <v>0</v>
      </c>
      <c r="AZ164" s="176">
        <f t="shared" si="191"/>
        <v>0</v>
      </c>
      <c r="BA164" s="172">
        <f t="shared" si="208"/>
        <v>0</v>
      </c>
      <c r="BB164" s="176">
        <f>IF('Indicator Data'!O164="No data","x",ROUND(IF('Indicator Data'!O164=0,0,IF(LOG('Indicator Data'!O164)&gt;BB$3,10,IF(LOG('Indicator Data'!O164)&lt;BB$4,0,10-(BB$3-LOG('Indicator Data'!O164))/(BB$3-BB$4)*10))),1))</f>
        <v>0</v>
      </c>
      <c r="BC164" s="246">
        <f>IF(BB164="x","x",'Indicator Data'!O164/HLOOKUP('Indicator Data'!$O$3,'Population Data'!$C$3:$M$194,ROW()-4,FALSE))</f>
        <v>0</v>
      </c>
      <c r="BD164" s="176">
        <f t="shared" si="192"/>
        <v>0</v>
      </c>
      <c r="BE164" s="172">
        <f t="shared" si="209"/>
        <v>0</v>
      </c>
      <c r="BF164" s="176">
        <f>IF('Indicator Data'!P164="No data","x",ROUND(IF('Indicator Data'!P164=0,0,IF(LOG('Indicator Data'!P164)&gt;BF$3,10,IF(LOG('Indicator Data'!P164)&lt;BF$4,0,10-(BF$3-LOG('Indicator Data'!P164))/(BF$3-BF$4)*10))),1))</f>
        <v>5.4</v>
      </c>
      <c r="BG164" s="246">
        <f>IF(BF164="x","x",'Indicator Data'!P164/HLOOKUP('Indicator Data'!$P$3,'Population Data'!$C$3:$M$194,ROW()-4,FALSE))</f>
        <v>2.9052225854565486E-4</v>
      </c>
      <c r="BH164" s="176">
        <f t="shared" si="210"/>
        <v>2.9</v>
      </c>
      <c r="BI164" s="172">
        <f t="shared" si="211"/>
        <v>4.3</v>
      </c>
      <c r="BJ164" s="174">
        <f t="shared" si="212"/>
        <v>5</v>
      </c>
      <c r="BK164" s="176">
        <f>ROUND(IF('Indicator Data'!Q164=0,0,IF(LOG('Indicator Data'!Q164)&gt;BK$3,10,IF(LOG('Indicator Data'!Q164)&lt;BK$4,0,10-(BK$3-LOG('Indicator Data'!Q164))/(BK$3-BK$4)*10))),1)</f>
        <v>8.3000000000000007</v>
      </c>
      <c r="BL164" s="224">
        <f>IF(BK164="x","x",'Indicator Data'!Q164/HLOOKUP('Indicator Data'!$Q$3,'Population Data'!$C$3:$M$194,ROW()-4,FALSE))</f>
        <v>9.999999836119898E-2</v>
      </c>
      <c r="BM164" s="176">
        <f t="shared" si="193"/>
        <v>1</v>
      </c>
      <c r="BN164" s="172">
        <f t="shared" si="194"/>
        <v>5.8</v>
      </c>
      <c r="BO164" s="176">
        <f>ROUND(IF('Indicator Data'!S164=0,0,IF(LOG('Indicator Data'!S164)&gt;BO$3,10,IF(LOG('Indicator Data'!S164)&lt;BO$4,0,10-(BO$3-LOG('Indicator Data'!S164))/(BO$3-BO$4)*10))),1)</f>
        <v>7.2</v>
      </c>
      <c r="BP164" s="246">
        <f>IF(BO164="x","x",'Indicator Data'!S164/HLOOKUP('Indicator Data'!$S$3,'Population Data'!$C$3:$M$194,ROW()-4,FALSE))</f>
        <v>1.8054252868077943E-2</v>
      </c>
      <c r="BQ164" s="176">
        <f t="shared" si="195"/>
        <v>0.2</v>
      </c>
      <c r="BR164" s="172">
        <f t="shared" si="213"/>
        <v>4.5999999999999996</v>
      </c>
      <c r="BS164" s="176">
        <f>ROUND(IF('Indicator Data'!T164=0,0,IF(LOG('Indicator Data'!T164)&gt;BS$3,10,IF(LOG('Indicator Data'!T164)&lt;BS$4,0,10-(BS$3-LOG('Indicator Data'!T164))/(BS$3-BS$4)*10))),1)</f>
        <v>9.1999999999999993</v>
      </c>
      <c r="BT164" s="173">
        <f>IF('Indicator Data'!T164/HLOOKUP('Indicator Data'!$T$3,'Population Data'!$C$3:$M$194,ROW()-4,FALSE)&gt;1,1,'Indicator Data'!T164/HLOOKUP('Indicator Data'!$T$3,'Population Data'!$C$3:$M$194,ROW()-4,FALSE))</f>
        <v>0.44252179945398756</v>
      </c>
      <c r="BU164" s="176">
        <f t="shared" si="196"/>
        <v>4.4000000000000004</v>
      </c>
      <c r="BV164" s="172">
        <f t="shared" si="214"/>
        <v>7.5</v>
      </c>
      <c r="BW164" s="176">
        <f>ROUND(IF('Indicator Data'!U164=0,0,IF(LOG('Indicator Data'!U164)&gt;BW$3,10,IF(LOG('Indicator Data'!U164)&lt;BW$4,0,10-(BW$3-LOG('Indicator Data'!U164))/(BW$3-BW$4)*10))),1)</f>
        <v>7.2</v>
      </c>
      <c r="BX164" s="246">
        <f>IF(BW164="x","x",'Indicator Data'!U164/HLOOKUP('Indicator Data'!$U$3,'Population Data'!$C$3:$M$194,ROW()-4,FALSE))</f>
        <v>1.9331005864433037E-2</v>
      </c>
      <c r="BY164" s="176">
        <f t="shared" si="197"/>
        <v>0.2</v>
      </c>
      <c r="BZ164" s="172">
        <f t="shared" si="215"/>
        <v>4.5999999999999996</v>
      </c>
      <c r="CA164" s="174">
        <f t="shared" si="198"/>
        <v>5.8</v>
      </c>
      <c r="CB164" s="176">
        <f>IF('Indicator Data'!BN164="No data","x",ROUND(IF('Indicator Data'!BN164&gt;CB$3,0,IF('Indicator Data'!BN164&lt;CB$4,10,(CB$3-'Indicator Data'!BN164)/(CB$3-CB$4)*10)),1))</f>
        <v>2.5</v>
      </c>
      <c r="CC164" s="176">
        <f>IF('Indicator Data'!BO164="No data","x",ROUND(IF('Indicator Data'!BO164&gt;CC$3,0,IF('Indicator Data'!BO164&lt;CC$4,10,(CC$3-'Indicator Data'!BO164)/(CC$3-CC$4)*10)),1))</f>
        <v>0.9</v>
      </c>
      <c r="CD164" s="176">
        <f>IF('Indicator Data'!AA164="No data","x",ROUND(IF('Indicator Data'!AA164&gt;CD$3,0,IF('Indicator Data'!AA164&lt;CD$4,10,(CD$3-'Indicator Data'!AA164)/(CD$3-CD$4)*10)),1))</f>
        <v>5.6</v>
      </c>
      <c r="CE164" s="172">
        <f t="shared" si="199"/>
        <v>3</v>
      </c>
      <c r="CF164" s="176">
        <f>IF('Indicator Data'!V164="No data","x",ROUND(IF(LOG('Indicator Data'!V164)&gt;CF$3,10,IF(LOG('Indicator Data'!V164)&lt;CF$4,0,10-(CF$3-LOG('Indicator Data'!V164))/(CF$3-CF$4)*10)),1))</f>
        <v>5.6</v>
      </c>
      <c r="CG164" s="176">
        <f>IF('Indicator Data'!W164="No data","x",ROUND(IF('Indicator Data'!W164&gt;CG$3,10,IF('Indicator Data'!W164&lt;CG$4,0,10-(CG$3-'Indicator Data'!W164)/(CG$3-CG$4)*10)),1))</f>
        <v>3.1</v>
      </c>
      <c r="CH164" s="176">
        <f>IF('Indicator Data'!X164="No data","x",ROUND(IF('Indicator Data'!X164&gt;CH$3,10,IF('Indicator Data'!X164&lt;CH$4,0,10-(CH$3-'Indicator Data'!X164)/(CH$3-CH$4)*10)),1))</f>
        <v>6.9</v>
      </c>
      <c r="CI164" s="176">
        <f>IF('Indicator Data'!Y164="No data","x",ROUND(IF('Indicator Data'!Y164&gt;CI$3,10,IF('Indicator Data'!Y164&lt;CI$4,0,10-(CI$3-'Indicator Data'!Y164)/(CI$3-CI$4)*10)),1))</f>
        <v>3.4</v>
      </c>
      <c r="CJ164" s="172">
        <f t="shared" si="216"/>
        <v>4.8</v>
      </c>
      <c r="CK164" s="174">
        <f t="shared" si="217"/>
        <v>4.2</v>
      </c>
      <c r="CL164" s="176">
        <f>IF('Indicator Data'!AD164="No data","x",ROUND(IF('Indicator Data'!AD164&gt;CL$3,10,IF('Indicator Data'!AD164&lt;CL$4,0,10-(CL$3-'Indicator Data'!AD164)/(CL$3-CL$4)*10)),1))</f>
        <v>2.7</v>
      </c>
      <c r="CM164" s="176">
        <f>IF('Indicator Data'!AE164="No data","x",ROUND(IF('Indicator Data'!AE164&gt;CM$3,10,IF('Indicator Data'!AE164&lt;CM$4,0,10-(CM$3-'Indicator Data'!AE164)/(CM$3-CM$4)*10)),1))</f>
        <v>2.8</v>
      </c>
      <c r="CN164" s="172">
        <f t="shared" si="218"/>
        <v>4.0999999999999996</v>
      </c>
      <c r="CO164" s="176">
        <f>IF('Indicator Data'!Z164="No data","x",ROUND(IF('Indicator Data'!Z164&gt;CO$3,10,IF('Indicator Data'!Z164&lt;CO$4,0,10-(CO$3-'Indicator Data'!Z164)/(CO$3-CO$4)*10)),1))</f>
        <v>0</v>
      </c>
      <c r="CP164" s="172">
        <f t="shared" si="219"/>
        <v>2.2999999999999998</v>
      </c>
      <c r="CQ164" s="246">
        <f>IF('Indicator Data'!AB164="No data","x",'Indicator Data'!AB164/HLOOKUP('Indicator Date'!$AB162,'Population Data'!$C$3:$M$194,ROW()-4,FALSE))</f>
        <v>3.1409338409635848E-5</v>
      </c>
      <c r="CR164" s="176">
        <f t="shared" si="200"/>
        <v>9.6999999999999993</v>
      </c>
      <c r="CS164" s="176">
        <f>IF('Indicator Data'!AC164="No data","x",ROUND(IF('Indicator Data'!AC164&gt;CS$3,0,IF('Indicator Data'!AC164&lt;CS$4,10,(CS$3-'Indicator Data'!AC164)/(CS$3-CS$4)*10)),1))</f>
        <v>0</v>
      </c>
      <c r="CT164" s="172">
        <f t="shared" si="220"/>
        <v>4.9000000000000004</v>
      </c>
      <c r="CU164" s="174">
        <f t="shared" si="221"/>
        <v>3.8</v>
      </c>
      <c r="CV164" s="175">
        <f t="shared" si="201"/>
        <v>4.7</v>
      </c>
      <c r="CW164" s="177">
        <f t="shared" si="202"/>
        <v>4</v>
      </c>
      <c r="CX164" s="175">
        <f>ROUND(IF('Indicator Data'!AF164=0,0,IF('Indicator Data'!AF164&gt;CX$3,10,IF('Indicator Data'!AF164&lt;CX$4,0,10-(CX$3-'Indicator Data'!AF164)/(CX$3-CX$4)*10))),1)</f>
        <v>4.5999999999999996</v>
      </c>
      <c r="CY164" s="175">
        <f>(ROUND(IF('Indicator Data'!AG164=0,0,IF(LOG('Indicator Data'!AG164)&gt;CY$3,10,IF(LOG('Indicator Data'!AG164)&lt;CY$4,0,10-(CY$3-LOG('Indicator Data'!AG164))/(CY$3-CY$4)*10))),1))</f>
        <v>2</v>
      </c>
      <c r="CZ164" s="177">
        <f t="shared" si="222"/>
        <v>3.4</v>
      </c>
      <c r="DA164" s="11"/>
      <c r="DB164" s="22"/>
    </row>
    <row r="165" spans="1:106">
      <c r="A165" s="179" t="str">
        <f>'Indicator Data'!A165</f>
        <v>South Sudan</v>
      </c>
      <c r="B165" s="180" t="str">
        <f>'Indicator Data'!B165</f>
        <v>SSD</v>
      </c>
      <c r="C165" s="178">
        <f>ROUND(IF('Indicator Data'!C165=0,0.1,IF(LOG('Indicator Data'!C165)&gt;C$3,10,IF(LOG('Indicator Data'!C165)&lt;C$4,0,10-(C$3-LOG('Indicator Data'!C165))/(C$3-C$4)*10))),1)</f>
        <v>6</v>
      </c>
      <c r="D165" s="171">
        <f>ROUND(IF('Indicator Data'!D165=0,0.1,IF(LOG('Indicator Data'!D165)&gt;D$3,10,IF(LOG('Indicator Data'!D165)&lt;D$4,0,10-(D$3-LOG('Indicator Data'!D165))/(D$3-D$4)*10))),1)</f>
        <v>0.1</v>
      </c>
      <c r="E165" s="172">
        <f t="shared" si="170"/>
        <v>3.6</v>
      </c>
      <c r="F165" s="172">
        <f>(ROUND(IF('Indicator Data'!E165=0,0,IF(LOG('Indicator Data'!E165)&gt;F$3,10,IF(LOG('Indicator Data'!E165)&lt;F$4,0,10-(F$3-LOG('Indicator Data'!E165))/(F$3-F$4)*10))),1))</f>
        <v>7.1</v>
      </c>
      <c r="G165" s="172">
        <f>ROUND(IF('Indicator Data'!F165=0,0,IF(LOG('Indicator Data'!F165)&gt;G$3,10,IF(LOG('Indicator Data'!F165)&lt;G$4,0,10-(G$3-LOG('Indicator Data'!F165))/(G$3-G$4)*10))),1)</f>
        <v>0</v>
      </c>
      <c r="H165" s="171">
        <f>ROUND(IF('Indicator Data'!G165=0,0,IF(LOG('Indicator Data'!G165)&gt;H$3,10,IF(LOG('Indicator Data'!G165)&lt;H$4,0,10-(H$3-LOG('Indicator Data'!G165))/(H$3-H$4)*10))),1)</f>
        <v>0</v>
      </c>
      <c r="I165" s="171">
        <f>ROUND(IF('Indicator Data'!H165=0,0,IF(LOG('Indicator Data'!H165)&gt;I$3,10,IF(LOG('Indicator Data'!H165)&lt;I$4,0,10-(I$3-LOG('Indicator Data'!H165))/(I$3-I$4)*10))),1)</f>
        <v>0</v>
      </c>
      <c r="J165" s="171">
        <f t="shared" si="171"/>
        <v>0</v>
      </c>
      <c r="K165" s="171">
        <f>ROUND(IF('Indicator Data'!I165=0,0,IF(LOG('Indicator Data'!I165)&gt;K$3,10,IF(LOG('Indicator Data'!I165)&lt;K$4,0,10-(K$3-LOG('Indicator Data'!I165))/(K$3-K$4)*10))),1)</f>
        <v>0</v>
      </c>
      <c r="L165" s="172">
        <f>ROUND(IF('Indicator Data'!J165=0,0,IF(LOG('Indicator Data'!J165)&gt;L$3,10,IF(LOG('Indicator Data'!J165)&lt;L$4,0,10-(L$3-LOG('Indicator Data'!J165))/(L$3-L$4)*10))),1)</f>
        <v>10</v>
      </c>
      <c r="M165" s="173">
        <f>'Indicator Data'!C165/HLOOKUP('Indicator Data'!$C$3,'Population Data'!$C$3:$M$194,ROW()-4,FALSE)</f>
        <v>5.7653044899008536E-4</v>
      </c>
      <c r="N165" s="173">
        <f>'Indicator Data'!D165/HLOOKUP('Indicator Data'!$D$3,'Population Data'!$C$3:$M$194,ROW()-4,FALSE)</f>
        <v>0</v>
      </c>
      <c r="O165" s="245">
        <f>'Indicator Data'!E165/HLOOKUP('Indicator Data'!$E$3,'Population Data'!$C$3:$M$194,ROW()-4,FALSE)</f>
        <v>1.6265899655248002E-2</v>
      </c>
      <c r="P165" s="173">
        <f>'Indicator Data'!F165/HLOOKUP('Indicator Data'!$F$3,'Population Data'!$C$3:$M$194,ROW()-4,FALSE)</f>
        <v>0</v>
      </c>
      <c r="Q165" s="173">
        <f>'Indicator Data'!G165/HLOOKUP('Indicator Data'!$G$3,'Population Data'!$C$3:$M$194,ROW()-4,FALSE)</f>
        <v>0</v>
      </c>
      <c r="R165" s="173">
        <f>'Indicator Data'!H165/HLOOKUP('Indicator Data'!$H$3,'Population Data'!$C$3:$M$194,ROW()-4,FALSE)</f>
        <v>0</v>
      </c>
      <c r="S165" s="173">
        <f>'Indicator Data'!I165/HLOOKUP('Indicator Data'!$I$3,'Population Data'!$C$3:$M$194,ROW()-4,FALSE)</f>
        <v>0</v>
      </c>
      <c r="T165" s="173">
        <f>'Indicator Data'!J165/HLOOKUP('Indicator Date'!$J163,'Population Data'!$C$3:$M$194,ROW()-4,FALSE)</f>
        <v>3.9583836196423687E-2</v>
      </c>
      <c r="U165" s="171">
        <f t="shared" si="172"/>
        <v>2.9</v>
      </c>
      <c r="V165" s="171">
        <f t="shared" si="173"/>
        <v>0</v>
      </c>
      <c r="W165" s="172">
        <f t="shared" si="174"/>
        <v>1.6</v>
      </c>
      <c r="X165" s="172">
        <f t="shared" si="203"/>
        <v>8.3000000000000007</v>
      </c>
      <c r="Y165" s="172">
        <f t="shared" si="204"/>
        <v>0</v>
      </c>
      <c r="Z165" s="171">
        <f t="shared" si="175"/>
        <v>0</v>
      </c>
      <c r="AA165" s="171">
        <f t="shared" si="175"/>
        <v>0</v>
      </c>
      <c r="AB165" s="171">
        <f t="shared" si="176"/>
        <v>0</v>
      </c>
      <c r="AC165" s="172">
        <f t="shared" si="205"/>
        <v>0</v>
      </c>
      <c r="AD165" s="172">
        <f t="shared" si="206"/>
        <v>10</v>
      </c>
      <c r="AE165" s="171">
        <f>ROUND(IF('Indicator Data'!K165=0,0,IF('Indicator Data'!K165&gt;AE$3,10,IF('Indicator Data'!K165&lt;AE$4,0,10-(AE$3-'Indicator Data'!K165)/(AE$3-AE$4)*10))),1)</f>
        <v>2.9</v>
      </c>
      <c r="AF165" s="174">
        <f t="shared" si="177"/>
        <v>4.5</v>
      </c>
      <c r="AG165" s="174">
        <f t="shared" si="178"/>
        <v>0.1</v>
      </c>
      <c r="AH165" s="172">
        <f t="shared" si="179"/>
        <v>0</v>
      </c>
      <c r="AI165" s="172">
        <f t="shared" si="180"/>
        <v>0</v>
      </c>
      <c r="AJ165" s="174">
        <f t="shared" si="181"/>
        <v>0</v>
      </c>
      <c r="AK165" s="172">
        <f t="shared" si="182"/>
        <v>10</v>
      </c>
      <c r="AL165" s="175">
        <f t="shared" si="183"/>
        <v>2.7</v>
      </c>
      <c r="AM165" s="175">
        <f t="shared" si="184"/>
        <v>7.8</v>
      </c>
      <c r="AN165" s="175">
        <f t="shared" si="185"/>
        <v>0</v>
      </c>
      <c r="AO165" s="175">
        <f t="shared" si="186"/>
        <v>0</v>
      </c>
      <c r="AP165" s="175">
        <f t="shared" si="187"/>
        <v>0</v>
      </c>
      <c r="AQ165" s="174">
        <f t="shared" si="188"/>
        <v>6.5</v>
      </c>
      <c r="AR165" s="174">
        <f>IF('Indicator Data'!L165="No data","x",IF('Indicator Data'!BW165&lt;1000,"x",ROUND((IF('Indicator Data'!L165&gt;AR$3,10,IF('Indicator Data'!L165&lt;AR$4,0,10-(AR$3-'Indicator Data'!L165)/(AR$3-AR$4)*10))),1)))</f>
        <v>0.8</v>
      </c>
      <c r="AS165" s="175">
        <f t="shared" si="189"/>
        <v>3.7</v>
      </c>
      <c r="AT165" s="176">
        <f>IF('Indicator Data'!M165="No data","x",ROUND(IF('Indicator Data'!M165=0,0,IF(LOG('Indicator Data'!M165)&gt;AT$3,10,IF(LOG('Indicator Data'!M165)&lt;AT$4,0,10-(AT$3-LOG('Indicator Data'!M165))/(AT$3-AT$4)*10))),1))</f>
        <v>8.1999999999999993</v>
      </c>
      <c r="AU165" s="246">
        <f>IF(AT165="x","x",'Indicator Data'!M165/HLOOKUP('Indicator Data'!$M$3,'Population Data'!$C$3:$M$194,ROW()-4,FALSE))</f>
        <v>0.47291664375886977</v>
      </c>
      <c r="AV165" s="176">
        <f t="shared" si="190"/>
        <v>5.3</v>
      </c>
      <c r="AW165" s="172">
        <f t="shared" si="207"/>
        <v>7</v>
      </c>
      <c r="AX165" s="176">
        <f>IF('Indicator Data'!N165="No data","x",ROUND(IF('Indicator Data'!N165=0,0,IF(LOG('Indicator Data'!N165)&gt;AX$3,10,IF(LOG('Indicator Data'!N165)&lt;AX$4,0,10-(AX$3-LOG('Indicator Data'!N165))/(AX$3-AX$4)*10))),1))</f>
        <v>7.1</v>
      </c>
      <c r="AY165" s="246">
        <f>IF(AX165="x","x",'Indicator Data'!N165/HLOOKUP('Indicator Data'!$N$3,'Population Data'!$C$3:$M$194,ROW()-4,FALSE))</f>
        <v>1.7110392355582451E-2</v>
      </c>
      <c r="AZ165" s="176">
        <f t="shared" si="191"/>
        <v>3.4</v>
      </c>
      <c r="BA165" s="172">
        <f t="shared" si="208"/>
        <v>5.5</v>
      </c>
      <c r="BB165" s="176">
        <f>IF('Indicator Data'!O165="No data","x",ROUND(IF('Indicator Data'!O165=0,0,IF(LOG('Indicator Data'!O165)&gt;BB$3,10,IF(LOG('Indicator Data'!O165)&lt;BB$4,0,10-(BB$3-LOG('Indicator Data'!O165))/(BB$3-BB$4)*10))),1))</f>
        <v>0</v>
      </c>
      <c r="BC165" s="246">
        <f>IF(BB165="x","x",'Indicator Data'!O165/HLOOKUP('Indicator Data'!$O$3,'Population Data'!$C$3:$M$194,ROW()-4,FALSE))</f>
        <v>0</v>
      </c>
      <c r="BD165" s="176">
        <f t="shared" si="192"/>
        <v>0</v>
      </c>
      <c r="BE165" s="172">
        <f t="shared" si="209"/>
        <v>0</v>
      </c>
      <c r="BF165" s="176">
        <f>IF('Indicator Data'!P165="No data","x",ROUND(IF('Indicator Data'!P165=0,0,IF(LOG('Indicator Data'!P165)&gt;BF$3,10,IF(LOG('Indicator Data'!P165)&lt;BF$4,0,10-(BF$3-LOG('Indicator Data'!P165))/(BF$3-BF$4)*10))),1))</f>
        <v>7.7</v>
      </c>
      <c r="BG165" s="246">
        <f>IF(BF165="x","x",'Indicator Data'!P165/HLOOKUP('Indicator Data'!$P$3,'Population Data'!$C$3:$M$194,ROW()-4,FALSE))</f>
        <v>3.8799100978337324E-2</v>
      </c>
      <c r="BH165" s="176">
        <f t="shared" si="210"/>
        <v>7.2</v>
      </c>
      <c r="BI165" s="172">
        <f t="shared" si="211"/>
        <v>7.5</v>
      </c>
      <c r="BJ165" s="174">
        <f t="shared" si="212"/>
        <v>5.6</v>
      </c>
      <c r="BK165" s="176">
        <f>ROUND(IF('Indicator Data'!Q165=0,0,IF(LOG('Indicator Data'!Q165)&gt;BK$3,10,IF(LOG('Indicator Data'!Q165)&lt;BK$4,0,10-(BK$3-LOG('Indicator Data'!Q165))/(BK$3-BK$4)*10))),1)</f>
        <v>8.6</v>
      </c>
      <c r="BL165" s="224">
        <f>IF(BK165="x","x",'Indicator Data'!Q165/HLOOKUP('Indicator Data'!$Q$3,'Population Data'!$C$3:$M$194,ROW()-4,FALSE))</f>
        <v>1</v>
      </c>
      <c r="BM165" s="176">
        <f t="shared" si="193"/>
        <v>10</v>
      </c>
      <c r="BN165" s="172">
        <f t="shared" si="194"/>
        <v>9.4</v>
      </c>
      <c r="BO165" s="176">
        <f>ROUND(IF('Indicator Data'!S165=0,0,IF(LOG('Indicator Data'!S165)&gt;BO$3,10,IF(LOG('Indicator Data'!S165)&lt;BO$4,0,10-(BO$3-LOG('Indicator Data'!S165))/(BO$3-BO$4)*10))),1)</f>
        <v>7.7</v>
      </c>
      <c r="BP165" s="246">
        <f>IF(BO165="x","x",'Indicator Data'!S165/HLOOKUP('Indicator Data'!$S$3,'Population Data'!$C$3:$M$194,ROW()-4,FALSE))</f>
        <v>0.20297542132315671</v>
      </c>
      <c r="BQ165" s="176">
        <f t="shared" si="195"/>
        <v>2.2999999999999998</v>
      </c>
      <c r="BR165" s="172">
        <f t="shared" si="213"/>
        <v>5.6</v>
      </c>
      <c r="BS165" s="176">
        <f>ROUND(IF('Indicator Data'!T165=0,0,IF(LOG('Indicator Data'!T165)&gt;BS$3,10,IF(LOG('Indicator Data'!T165)&lt;BS$4,0,10-(BS$3-LOG('Indicator Data'!T165))/(BS$3-BS$4)*10))),1)</f>
        <v>8.6</v>
      </c>
      <c r="BT165" s="173">
        <f>IF('Indicator Data'!T165/HLOOKUP('Indicator Data'!$T$3,'Population Data'!$C$3:$M$194,ROW()-4,FALSE)&gt;1,1,'Indicator Data'!T165/HLOOKUP('Indicator Data'!$T$3,'Population Data'!$C$3:$M$194,ROW()-4,FALSE))</f>
        <v>0.99073156448488675</v>
      </c>
      <c r="BU165" s="176">
        <f t="shared" si="196"/>
        <v>9.9</v>
      </c>
      <c r="BV165" s="172">
        <f t="shared" si="214"/>
        <v>9.4</v>
      </c>
      <c r="BW165" s="176">
        <f>ROUND(IF('Indicator Data'!U165=0,0,IF(LOG('Indicator Data'!U165)&gt;BW$3,10,IF(LOG('Indicator Data'!U165)&lt;BW$4,0,10-(BW$3-LOG('Indicator Data'!U165))/(BW$3-BW$4)*10))),1)</f>
        <v>8.4</v>
      </c>
      <c r="BX165" s="246">
        <f>IF(BW165="x","x",'Indicator Data'!U165/HLOOKUP('Indicator Data'!$U$3,'Population Data'!$C$3:$M$194,ROW()-4,FALSE))</f>
        <v>0.72423116704199986</v>
      </c>
      <c r="BY165" s="176">
        <f t="shared" si="197"/>
        <v>7.2</v>
      </c>
      <c r="BZ165" s="172">
        <f t="shared" si="215"/>
        <v>7.9</v>
      </c>
      <c r="CA165" s="174">
        <f t="shared" si="198"/>
        <v>8.4</v>
      </c>
      <c r="CB165" s="176">
        <f>IF('Indicator Data'!BN165="No data","x",ROUND(IF('Indicator Data'!BN165&gt;CB$3,0,IF('Indicator Data'!BN165&lt;CB$4,10,(CB$3-'Indicator Data'!BN165)/(CB$3-CB$4)*10)),1))</f>
        <v>9.3000000000000007</v>
      </c>
      <c r="CC165" s="176">
        <f>IF('Indicator Data'!BO165="No data","x",ROUND(IF('Indicator Data'!BO165&gt;CC$3,0,IF('Indicator Data'!BO165&lt;CC$4,10,(CC$3-'Indicator Data'!BO165)/(CC$3-CC$4)*10)),1))</f>
        <v>9.8000000000000007</v>
      </c>
      <c r="CD165" s="176">
        <f>IF('Indicator Data'!AA165="No data","x",ROUND(IF('Indicator Data'!AA165&gt;CD$3,0,IF('Indicator Data'!AA165&lt;CD$4,10,(CD$3-'Indicator Data'!AA165)/(CD$3-CD$4)*10)),1))</f>
        <v>9.4</v>
      </c>
      <c r="CE165" s="172">
        <f t="shared" si="199"/>
        <v>9.5</v>
      </c>
      <c r="CF165" s="176">
        <f>IF('Indicator Data'!V165="No data","x",ROUND(IF(LOG('Indicator Data'!V165)&gt;CF$3,10,IF(LOG('Indicator Data'!V165)&lt;CF$4,0,10-(CF$3-LOG('Indicator Data'!V165))/(CF$3-CF$4)*10)),1))</f>
        <v>4.0999999999999996</v>
      </c>
      <c r="CG165" s="176">
        <f>IF('Indicator Data'!W165="No data","x",ROUND(IF('Indicator Data'!W165&gt;CG$3,10,IF('Indicator Data'!W165&lt;CG$4,0,10-(CG$3-'Indicator Data'!W165)/(CG$3-CG$4)*10)),1))</f>
        <v>6.5</v>
      </c>
      <c r="CH165" s="176">
        <f>IF('Indicator Data'!X165="No data","x",ROUND(IF('Indicator Data'!X165&gt;CH$3,10,IF('Indicator Data'!X165&lt;CH$4,0,10-(CH$3-'Indicator Data'!X165)/(CH$3-CH$4)*10)),1))</f>
        <v>2.1</v>
      </c>
      <c r="CI165" s="176">
        <f>IF('Indicator Data'!Y165="No data","x",ROUND(IF('Indicator Data'!Y165&gt;CI$3,10,IF('Indicator Data'!Y165&lt;CI$4,0,10-(CI$3-'Indicator Data'!Y165)/(CI$3-CI$4)*10)),1))</f>
        <v>10</v>
      </c>
      <c r="CJ165" s="172">
        <f t="shared" si="216"/>
        <v>5.7</v>
      </c>
      <c r="CK165" s="174">
        <f t="shared" si="217"/>
        <v>7</v>
      </c>
      <c r="CL165" s="176">
        <f>IF('Indicator Data'!AD165="No data","x",ROUND(IF('Indicator Data'!AD165&gt;CL$3,10,IF('Indicator Data'!AD165&lt;CL$4,0,10-(CL$3-'Indicator Data'!AD165)/(CL$3-CL$4)*10)),1))</f>
        <v>10</v>
      </c>
      <c r="CM165" s="176">
        <f>IF('Indicator Data'!AE165="No data","x",ROUND(IF('Indicator Data'!AE165&gt;CM$3,10,IF('Indicator Data'!AE165&lt;CM$4,0,10-(CM$3-'Indicator Data'!AE165)/(CM$3-CM$4)*10)),1))</f>
        <v>5.3</v>
      </c>
      <c r="CN165" s="172">
        <f t="shared" si="218"/>
        <v>6.3</v>
      </c>
      <c r="CO165" s="176">
        <f>IF('Indicator Data'!Z165="No data","x",ROUND(IF('Indicator Data'!Z165&gt;CO$3,10,IF('Indicator Data'!Z165&lt;CO$4,0,10-(CO$3-'Indicator Data'!Z165)/(CO$3-CO$4)*10)),1))</f>
        <v>10</v>
      </c>
      <c r="CP165" s="172">
        <f t="shared" si="219"/>
        <v>9.6</v>
      </c>
      <c r="CQ165" s="246">
        <f>IF('Indicator Data'!AB165="No data","x",'Indicator Data'!AB165/HLOOKUP('Indicator Date'!$AB163,'Population Data'!$C$3:$M$194,ROW()-4,FALSE))</f>
        <v>2.6946322962189019E-4</v>
      </c>
      <c r="CR165" s="176">
        <f t="shared" si="200"/>
        <v>7.3</v>
      </c>
      <c r="CS165" s="176">
        <f>IF('Indicator Data'!AC165="No data","x",ROUND(IF('Indicator Data'!AC165&gt;CS$3,0,IF('Indicator Data'!AC165&lt;CS$4,10,(CS$3-'Indicator Data'!AC165)/(CS$3-CS$4)*10)),1))</f>
        <v>8</v>
      </c>
      <c r="CT165" s="172">
        <f t="shared" si="220"/>
        <v>7.7</v>
      </c>
      <c r="CU165" s="174">
        <f t="shared" si="221"/>
        <v>7.9</v>
      </c>
      <c r="CV165" s="175">
        <f t="shared" si="201"/>
        <v>7.4</v>
      </c>
      <c r="CW165" s="177">
        <f t="shared" si="202"/>
        <v>3.9</v>
      </c>
      <c r="CX165" s="175">
        <f>ROUND(IF('Indicator Data'!AF165=0,0,IF('Indicator Data'!AF165&gt;CX$3,10,IF('Indicator Data'!AF165&lt;CX$4,0,10-(CX$3-'Indicator Data'!AF165)/(CX$3-CX$4)*10))),1)</f>
        <v>9.6999999999999993</v>
      </c>
      <c r="CY165" s="175">
        <f>(ROUND(IF('Indicator Data'!AG165=0,0,IF(LOG('Indicator Data'!AG165)&gt;CY$3,10,IF(LOG('Indicator Data'!AG165)&lt;CY$4,0,10-(CY$3-LOG('Indicator Data'!AG165))/(CY$3-CY$4)*10))),1))</f>
        <v>6.5</v>
      </c>
      <c r="CZ165" s="177">
        <f t="shared" si="222"/>
        <v>8.6</v>
      </c>
      <c r="DA165" s="11"/>
      <c r="DB165" s="22"/>
    </row>
    <row r="166" spans="1:106">
      <c r="A166" s="179" t="str">
        <f>'Indicator Data'!A166</f>
        <v>Spain</v>
      </c>
      <c r="B166" s="180" t="str">
        <f>'Indicator Data'!B166</f>
        <v>ESP</v>
      </c>
      <c r="C166" s="178">
        <f>ROUND(IF('Indicator Data'!C166=0,0.1,IF(LOG('Indicator Data'!C166)&gt;C$3,10,IF(LOG('Indicator Data'!C166)&lt;C$4,0,10-(C$3-LOG('Indicator Data'!C166))/(C$3-C$4)*10))),1)</f>
        <v>7.2</v>
      </c>
      <c r="D166" s="171">
        <f>ROUND(IF('Indicator Data'!D166=0,0.1,IF(LOG('Indicator Data'!D166)&gt;D$3,10,IF(LOG('Indicator Data'!D166)&lt;D$4,0,10-(D$3-LOG('Indicator Data'!D166))/(D$3-D$4)*10))),1)</f>
        <v>0.1</v>
      </c>
      <c r="E166" s="172">
        <f t="shared" ref="E166:E196" si="223">ROUND((10-GEOMEAN(((10-C166)/10*9+1),((10-D166)/10*9+1)))/9*10,1)</f>
        <v>4.5</v>
      </c>
      <c r="F166" s="172">
        <f>(ROUND(IF('Indicator Data'!E166=0,0,IF(LOG('Indicator Data'!E166)&gt;F$3,10,IF(LOG('Indicator Data'!E166)&lt;F$4,0,10-(F$3-LOG('Indicator Data'!E166))/(F$3-F$4)*10))),1))</f>
        <v>7</v>
      </c>
      <c r="G166" s="172">
        <f>ROUND(IF('Indicator Data'!F166=0,0,IF(LOG('Indicator Data'!F166)&gt;G$3,10,IF(LOG('Indicator Data'!F166)&lt;G$4,0,10-(G$3-LOG('Indicator Data'!F166))/(G$3-G$4)*10))),1)</f>
        <v>5.2</v>
      </c>
      <c r="H166" s="171">
        <f>ROUND(IF('Indicator Data'!G166=0,0,IF(LOG('Indicator Data'!G166)&gt;H$3,10,IF(LOG('Indicator Data'!G166)&lt;H$4,0,10-(H$3-LOG('Indicator Data'!G166))/(H$3-H$4)*10))),1)</f>
        <v>0</v>
      </c>
      <c r="I166" s="171">
        <f>ROUND(IF('Indicator Data'!H166=0,0,IF(LOG('Indicator Data'!H166)&gt;I$3,10,IF(LOG('Indicator Data'!H166)&lt;I$4,0,10-(I$3-LOG('Indicator Data'!H166))/(I$3-I$4)*10))),1)</f>
        <v>0</v>
      </c>
      <c r="J166" s="171">
        <f t="shared" ref="J166:J196" si="224">ROUND((10-GEOMEAN(((10-H166)/10*9+1),((10-I166)/10*9+1)))/9*10,1)</f>
        <v>0</v>
      </c>
      <c r="K166" s="171">
        <f>ROUND(IF('Indicator Data'!I166=0,0,IF(LOG('Indicator Data'!I166)&gt;K$3,10,IF(LOG('Indicator Data'!I166)&lt;K$4,0,10-(K$3-LOG('Indicator Data'!I166))/(K$3-K$4)*10))),1)</f>
        <v>6.2</v>
      </c>
      <c r="L166" s="172">
        <f>ROUND(IF('Indicator Data'!J166=0,0,IF(LOG('Indicator Data'!J166)&gt;L$3,10,IF(LOG('Indicator Data'!J166)&lt;L$4,0,10-(L$3-LOG('Indicator Data'!J166))/(L$3-L$4)*10))),1)</f>
        <v>10</v>
      </c>
      <c r="M166" s="173">
        <f>'Indicator Data'!C166/HLOOKUP('Indicator Data'!$C$3,'Population Data'!$C$3:$M$194,ROW()-4,FALSE)</f>
        <v>3.5487006381977533E-4</v>
      </c>
      <c r="N166" s="173">
        <f>'Indicator Data'!D166/HLOOKUP('Indicator Data'!$D$3,'Population Data'!$C$3:$M$194,ROW()-4,FALSE)</f>
        <v>0</v>
      </c>
      <c r="O166" s="245">
        <f>'Indicator Data'!E166/HLOOKUP('Indicator Data'!$E$3,'Population Data'!$C$3:$M$194,ROW()-4,FALSE)</f>
        <v>3.2671604143232041E-3</v>
      </c>
      <c r="P166" s="173">
        <f>'Indicator Data'!F166/HLOOKUP('Indicator Data'!$F$3,'Population Data'!$C$3:$M$194,ROW()-4,FALSE)</f>
        <v>5.3709266782918341E-7</v>
      </c>
      <c r="Q166" s="173">
        <f>'Indicator Data'!G166/HLOOKUP('Indicator Data'!$G$3,'Population Data'!$C$3:$M$194,ROW()-4,FALSE)</f>
        <v>0</v>
      </c>
      <c r="R166" s="173">
        <f>'Indicator Data'!H166/HLOOKUP('Indicator Data'!$H$3,'Population Data'!$C$3:$M$194,ROW()-4,FALSE)</f>
        <v>0</v>
      </c>
      <c r="S166" s="173">
        <f>'Indicator Data'!I166/HLOOKUP('Indicator Data'!$I$3,'Population Data'!$C$3:$M$194,ROW()-4,FALSE)</f>
        <v>2.1117759001451191E-4</v>
      </c>
      <c r="T166" s="173">
        <f>'Indicator Data'!J166/HLOOKUP('Indicator Date'!$J164,'Population Data'!$C$3:$M$194,ROW()-4,FALSE)</f>
        <v>3.6266945235806187E-3</v>
      </c>
      <c r="U166" s="171">
        <f t="shared" ref="U166:U196" si="225">ROUND(IF(M166&gt;U$3,10,IF(M166&lt;U$4,0,10-(U$3-M166)/(U$3-U$4)*10)),1)</f>
        <v>1.8</v>
      </c>
      <c r="V166" s="171">
        <f t="shared" ref="V166:V196" si="226">ROUND(IF(N166&gt;V$3,10,IF(N166&lt;V$4,0,10-(V$3-N166)/(V$3-V$4)*10)),1)</f>
        <v>0</v>
      </c>
      <c r="W166" s="172">
        <f t="shared" ref="W166:W196" si="227">ROUND(((10-GEOMEAN(((10-U166)/10*9+1),((10-V166)/10*9+1)))/9*10),1)</f>
        <v>0.9</v>
      </c>
      <c r="X166" s="172">
        <f t="shared" si="203"/>
        <v>5.6</v>
      </c>
      <c r="Y166" s="172">
        <f t="shared" si="204"/>
        <v>4</v>
      </c>
      <c r="Z166" s="171">
        <f t="shared" ref="Z166:AA196" si="228">ROUND(IF(Q166&gt;Z$3,10,IF(Q166&lt;Z$4,0,10-(Z$3-Q166)/(Z$3-Z$4)*10)),1)</f>
        <v>0</v>
      </c>
      <c r="AA166" s="171">
        <f t="shared" si="228"/>
        <v>0</v>
      </c>
      <c r="AB166" s="171">
        <f t="shared" ref="AB166:AB196" si="229">ROUND(((10-GEOMEAN(((10-Z166)/10*9+1),((10-AA166)/10*9+1)))/9*10),1)</f>
        <v>0</v>
      </c>
      <c r="AC166" s="172">
        <f t="shared" si="205"/>
        <v>3.3</v>
      </c>
      <c r="AD166" s="172">
        <f t="shared" si="206"/>
        <v>1.2</v>
      </c>
      <c r="AE166" s="171">
        <f>ROUND(IF('Indicator Data'!K166=0,0,IF('Indicator Data'!K166&gt;AE$3,10,IF('Indicator Data'!K166&lt;AE$4,0,10-(AE$3-'Indicator Data'!K166)/(AE$3-AE$4)*10))),1)</f>
        <v>2.9</v>
      </c>
      <c r="AF166" s="174">
        <f t="shared" ref="AF166:AF196" si="230">ROUND(AVERAGE(C166,U166),1)</f>
        <v>4.5</v>
      </c>
      <c r="AG166" s="174">
        <f t="shared" ref="AG166:AG196" si="231">ROUND(AVERAGE(D166,V166),1)</f>
        <v>0.1</v>
      </c>
      <c r="AH166" s="172">
        <f t="shared" ref="AH166:AH196" si="232">ROUND(AVERAGE(Z166,H166),1)</f>
        <v>0</v>
      </c>
      <c r="AI166" s="172">
        <f t="shared" ref="AI166:AI196" si="233">ROUND(AVERAGE(AA166,I166),1)</f>
        <v>0</v>
      </c>
      <c r="AJ166" s="174">
        <f t="shared" ref="AJ166:AJ196" si="234">ROUND((10-GEOMEAN(((10-AH166)/10*9+1),((10-AI166)/10*9+1)))/9*10,1)</f>
        <v>0</v>
      </c>
      <c r="AK166" s="172">
        <f t="shared" ref="AK166:AK196" si="235">ROUND((10-GEOMEAN(((10-L166)/10*9+1),((10-AD166)/10*9+1)))/9*10,1)</f>
        <v>7.8</v>
      </c>
      <c r="AL166" s="175">
        <f t="shared" ref="AL166:AL196" si="236">ROUND((10-GEOMEAN(((10-E166)/10*9+1),((10-W166)/10*9+1)))/9*10,1)</f>
        <v>2.9</v>
      </c>
      <c r="AM166" s="175">
        <f t="shared" ref="AM166:AM196" si="237">IF(AND(X166="x",F166="x"),"x",ROUND((10-GEOMEAN(((10-F166)/10*9+1),((10-X166)/10*9+1)))/9*10,1))</f>
        <v>6.4</v>
      </c>
      <c r="AN166" s="175">
        <f t="shared" ref="AN166:AN196" si="238">ROUND((10-GEOMEAN(((10-G166)/10*9+1),((10-Y166)/10*9+1)))/9*10,1)</f>
        <v>4.5999999999999996</v>
      </c>
      <c r="AO166" s="175">
        <f t="shared" ref="AO166:AO196" si="239">ROUND((10-GEOMEAN(((10-J166)/10*9+1),((10-AB166)/10*9+1)))/9*10,1)</f>
        <v>0</v>
      </c>
      <c r="AP166" s="175">
        <f t="shared" ref="AP166:AP196" si="240">ROUND((10-GEOMEAN(((10-K166)/10*9+1),((10-AC166)/10*9+1)))/9*10,1)</f>
        <v>4.9000000000000004</v>
      </c>
      <c r="AQ166" s="174">
        <f t="shared" ref="AQ166:AQ196" si="241">ROUND(AVERAGE(AE166,AK166),1)</f>
        <v>5.4</v>
      </c>
      <c r="AR166" s="174">
        <f>IF('Indicator Data'!L166="No data","x",IF('Indicator Data'!BW166&lt;1000,"x",ROUND((IF('Indicator Data'!L166&gt;AR$3,10,IF('Indicator Data'!L166&lt;AR$4,0,10-(AR$3-'Indicator Data'!L166)/(AR$3-AR$4)*10))),1)))</f>
        <v>4.2</v>
      </c>
      <c r="AS166" s="175">
        <f t="shared" ref="AS166:AS196" si="242">ROUND(AVERAGE(AQ166,AR166),1)</f>
        <v>4.8</v>
      </c>
      <c r="AT166" s="176">
        <f>IF('Indicator Data'!M166="No data","x",ROUND(IF('Indicator Data'!M166=0,0,IF(LOG('Indicator Data'!M166)&gt;AT$3,10,IF(LOG('Indicator Data'!M166)&lt;AT$4,0,10-(AT$3-LOG('Indicator Data'!M166))/(AT$3-AT$4)*10))),1))</f>
        <v>0</v>
      </c>
      <c r="AU166" s="246">
        <f>IF(AT166="x","x",'Indicator Data'!M166/HLOOKUP('Indicator Data'!$M$3,'Population Data'!$C$3:$M$194,ROW()-4,FALSE))</f>
        <v>0</v>
      </c>
      <c r="AV166" s="176">
        <f t="shared" ref="AV166:AV196" si="243">IF(AT166="x","x",ROUND(IF(AU166&gt;AV$3,10,IF(AU166&lt;AV$4,0,10-(AV$3-AU166)/(AV$3-AV$4)*10)),1))</f>
        <v>0</v>
      </c>
      <c r="AW166" s="172">
        <f t="shared" si="207"/>
        <v>0</v>
      </c>
      <c r="AX166" s="176" t="str">
        <f>IF('Indicator Data'!N166="No data","x",ROUND(IF('Indicator Data'!N166=0,0,IF(LOG('Indicator Data'!N166)&gt;AX$3,10,IF(LOG('Indicator Data'!N166)&lt;AX$4,0,10-(AX$3-LOG('Indicator Data'!N166))/(AX$3-AX$4)*10))),1))</f>
        <v>x</v>
      </c>
      <c r="AY166" s="246" t="str">
        <f>IF(AX166="x","x",'Indicator Data'!N166/HLOOKUP('Indicator Data'!$N$3,'Population Data'!$C$3:$M$194,ROW()-4,FALSE))</f>
        <v>x</v>
      </c>
      <c r="AZ166" s="176" t="str">
        <f t="shared" ref="AZ166:AZ196" si="244">IF(AX166="x","x",ROUND(IF(AY166&gt;AZ$3,10,IF(AY166&lt;AZ$4,0,10-(AZ$3-AY166)/(AZ$3-AZ$4)*10)),1))</f>
        <v>x</v>
      </c>
      <c r="BA166" s="172" t="str">
        <f t="shared" si="208"/>
        <v>x</v>
      </c>
      <c r="BB166" s="176" t="str">
        <f>IF('Indicator Data'!O166="No data","x",ROUND(IF('Indicator Data'!O166=0,0,IF(LOG('Indicator Data'!O166)&gt;BB$3,10,IF(LOG('Indicator Data'!O166)&lt;BB$4,0,10-(BB$3-LOG('Indicator Data'!O166))/(BB$3-BB$4)*10))),1))</f>
        <v>x</v>
      </c>
      <c r="BC166" s="246" t="str">
        <f>IF(BB166="x","x",'Indicator Data'!O166/HLOOKUP('Indicator Data'!$O$3,'Population Data'!$C$3:$M$194,ROW()-4,FALSE))</f>
        <v>x</v>
      </c>
      <c r="BD166" s="176" t="str">
        <f t="shared" ref="BD166:BD196" si="245">IF(BB166="x","x",ROUND(IF(BC166&gt;BD$3,10,IF(BC166&lt;BD$4,0,10-(BD$3-BC166)/(BD$3-BD$4)*10)),1))</f>
        <v>x</v>
      </c>
      <c r="BE166" s="172" t="str">
        <f t="shared" si="209"/>
        <v>x</v>
      </c>
      <c r="BF166" s="176" t="str">
        <f>IF('Indicator Data'!P166="No data","x",ROUND(IF('Indicator Data'!P166=0,0,IF(LOG('Indicator Data'!P166)&gt;BF$3,10,IF(LOG('Indicator Data'!P166)&lt;BF$4,0,10-(BF$3-LOG('Indicator Data'!P166))/(BF$3-BF$4)*10))),1))</f>
        <v>x</v>
      </c>
      <c r="BG166" s="246" t="str">
        <f>IF(BF166="x","x",'Indicator Data'!P166/HLOOKUP('Indicator Data'!$P$3,'Population Data'!$C$3:$M$194,ROW()-4,FALSE))</f>
        <v>x</v>
      </c>
      <c r="BH166" s="176" t="str">
        <f t="shared" si="210"/>
        <v>x</v>
      </c>
      <c r="BI166" s="172" t="str">
        <f t="shared" si="211"/>
        <v>x</v>
      </c>
      <c r="BJ166" s="174">
        <f t="shared" si="212"/>
        <v>0</v>
      </c>
      <c r="BK166" s="176">
        <f>ROUND(IF('Indicator Data'!Q166=0,0,IF(LOG('Indicator Data'!Q166)&gt;BK$3,10,IF(LOG('Indicator Data'!Q166)&lt;BK$4,0,10-(BK$3-LOG('Indicator Data'!Q166))/(BK$3-BK$4)*10))),1)</f>
        <v>0</v>
      </c>
      <c r="BL166" s="224">
        <f>IF(BK166="x","x",'Indicator Data'!Q166/HLOOKUP('Indicator Data'!$Q$3,'Population Data'!$C$3:$M$194,ROW()-4,FALSE))</f>
        <v>0</v>
      </c>
      <c r="BM166" s="176">
        <f t="shared" ref="BM166:BM196" si="246">ROUND(IF(BL166&gt;BM$3,10,IF(BL166&lt;BM$4,0,10-(BM$3-BL166)/(BM$3-BM$4)*10)),1)</f>
        <v>0</v>
      </c>
      <c r="BN166" s="172">
        <f t="shared" ref="BN166:BN196" si="247">ROUND((10-GEOMEAN(((10-BM166)/10*9+1),((10-BK166)/10*9+1)))/9*10,1)</f>
        <v>0</v>
      </c>
      <c r="BO166" s="176">
        <f>ROUND(IF('Indicator Data'!S166=0,0,IF(LOG('Indicator Data'!S166)&gt;BO$3,10,IF(LOG('Indicator Data'!S166)&lt;BO$4,0,10-(BO$3-LOG('Indicator Data'!S166))/(BO$3-BO$4)*10))),1)</f>
        <v>5.7</v>
      </c>
      <c r="BP166" s="246">
        <f>IF(BO166="x","x",'Indicator Data'!S166/HLOOKUP('Indicator Data'!$S$3,'Population Data'!$C$3:$M$194,ROW()-4,FALSE))</f>
        <v>1.9545313393362633E-3</v>
      </c>
      <c r="BQ166" s="176">
        <f t="shared" ref="BQ166:BQ196" si="248">ROUND(IF(BP166&gt;BQ$3,10,IF(BP166&lt;BQ$4,0,10-(BQ$3-BP166)/(BQ$3-BQ$4)*10)),1)</f>
        <v>0</v>
      </c>
      <c r="BR166" s="172">
        <f t="shared" si="213"/>
        <v>3.4</v>
      </c>
      <c r="BS166" s="176">
        <f>ROUND(IF('Indicator Data'!T166=0,0,IF(LOG('Indicator Data'!T166)&gt;BS$3,10,IF(LOG('Indicator Data'!T166)&lt;BS$4,0,10-(BS$3-LOG('Indicator Data'!T166))/(BS$3-BS$4)*10))),1)</f>
        <v>8.4</v>
      </c>
      <c r="BT166" s="173">
        <f>IF('Indicator Data'!T166/HLOOKUP('Indicator Data'!$T$3,'Population Data'!$C$3:$M$194,ROW()-4,FALSE)&gt;1,1,'Indicator Data'!T166/HLOOKUP('Indicator Data'!$T$3,'Population Data'!$C$3:$M$194,ROW()-4,FALSE))</f>
        <v>0.16034393637882019</v>
      </c>
      <c r="BU166" s="176">
        <f t="shared" ref="BU166:BU196" si="249">ROUND(IF(BT166&gt;BU$3,10,IF(BT166&lt;BU$4,0,10-(BU$3-BT166)/(BU$3-BU$4)*10)),1)</f>
        <v>1.6</v>
      </c>
      <c r="BV166" s="172">
        <f t="shared" si="214"/>
        <v>6</v>
      </c>
      <c r="BW166" s="176">
        <f>ROUND(IF('Indicator Data'!U166=0,0,IF(LOG('Indicator Data'!U166)&gt;BW$3,10,IF(LOG('Indicator Data'!U166)&lt;BW$4,0,10-(BW$3-LOG('Indicator Data'!U166))/(BW$3-BW$4)*10))),1)</f>
        <v>7.3</v>
      </c>
      <c r="BX166" s="246">
        <f>IF(BW166="x","x",'Indicator Data'!U166/HLOOKUP('Indicator Data'!$U$3,'Population Data'!$C$3:$M$194,ROW()-4,FALSE))</f>
        <v>2.816905910603824E-2</v>
      </c>
      <c r="BY166" s="176">
        <f t="shared" ref="BY166:BY196" si="250">ROUND(IF(BX166&gt;BY$3,10,IF(BX166&lt;BY$4,0,10-(BY$3-BX166)/(BY$3-BY$4)*10)),1)</f>
        <v>0.3</v>
      </c>
      <c r="BZ166" s="172">
        <f t="shared" si="215"/>
        <v>4.7</v>
      </c>
      <c r="CA166" s="174">
        <f t="shared" si="198"/>
        <v>3.8</v>
      </c>
      <c r="CB166" s="176">
        <f>IF('Indicator Data'!BN166="No data","x",ROUND(IF('Indicator Data'!BN166&gt;CB$3,0,IF('Indicator Data'!BN166&lt;CB$4,10,(CB$3-'Indicator Data'!BN166)/(CB$3-CB$4)*10)),1))</f>
        <v>0</v>
      </c>
      <c r="CC166" s="176">
        <f>IF('Indicator Data'!BO166="No data","x",ROUND(IF('Indicator Data'!BO166&gt;CC$3,0,IF('Indicator Data'!BO166&lt;CC$4,10,(CC$3-'Indicator Data'!BO166)/(CC$3-CC$4)*10)),1))</f>
        <v>0</v>
      </c>
      <c r="CD166" s="176" t="str">
        <f>IF('Indicator Data'!AA166="No data","x",ROUND(IF('Indicator Data'!AA166&gt;CD$3,0,IF('Indicator Data'!AA166&lt;CD$4,10,(CD$3-'Indicator Data'!AA166)/(CD$3-CD$4)*10)),1))</f>
        <v>x</v>
      </c>
      <c r="CE166" s="172">
        <f t="shared" ref="CE166:CE196" si="251">IF(AND(CC166="x",CB166="x",CD166="x"),"x",ROUND(AVERAGE(CB166:CD166),1))</f>
        <v>0</v>
      </c>
      <c r="CF166" s="176">
        <f>IF('Indicator Data'!V166="No data","x",ROUND(IF(LOG('Indicator Data'!V166)&gt;CF$3,10,IF(LOG('Indicator Data'!V166)&lt;CF$4,0,10-(CF$3-LOG('Indicator Data'!V166))/(CF$3-CF$4)*10)),1))</f>
        <v>6.6</v>
      </c>
      <c r="CG166" s="176">
        <f>IF('Indicator Data'!W166="No data","x",ROUND(IF('Indicator Data'!W166&gt;CG$3,10,IF('Indicator Data'!W166&lt;CG$4,0,10-(CG$3-'Indicator Data'!W166)/(CG$3-CG$4)*10)),1))</f>
        <v>3.1</v>
      </c>
      <c r="CH166" s="176">
        <f>IF('Indicator Data'!X166="No data","x",ROUND(IF('Indicator Data'!X166&gt;CH$3,10,IF('Indicator Data'!X166&lt;CH$4,0,10-(CH$3-'Indicator Data'!X166)/(CH$3-CH$4)*10)),1))</f>
        <v>8.1999999999999993</v>
      </c>
      <c r="CI166" s="176">
        <f>IF('Indicator Data'!Y166="No data","x",ROUND(IF('Indicator Data'!Y166&gt;CI$3,10,IF('Indicator Data'!Y166&lt;CI$4,0,10-(CI$3-'Indicator Data'!Y166)/(CI$3-CI$4)*10)),1))</f>
        <v>1.7</v>
      </c>
      <c r="CJ166" s="172">
        <f t="shared" si="216"/>
        <v>4.9000000000000004</v>
      </c>
      <c r="CK166" s="174">
        <f t="shared" si="217"/>
        <v>3.3</v>
      </c>
      <c r="CL166" s="176">
        <f>IF('Indicator Data'!AD166="No data","x",ROUND(IF('Indicator Data'!AD166&gt;CL$3,10,IF('Indicator Data'!AD166&lt;CL$4,0,10-(CL$3-'Indicator Data'!AD166)/(CL$3-CL$4)*10)),1))</f>
        <v>0</v>
      </c>
      <c r="CM166" s="176">
        <f>IF('Indicator Data'!AE166="No data","x",ROUND(IF('Indicator Data'!AE166&gt;CM$3,10,IF('Indicator Data'!AE166&lt;CM$4,0,10-(CM$3-'Indicator Data'!AE166)/(CM$3-CM$4)*10)),1))</f>
        <v>0</v>
      </c>
      <c r="CN166" s="172">
        <f t="shared" si="218"/>
        <v>3.3</v>
      </c>
      <c r="CO166" s="176">
        <f>IF('Indicator Data'!Z166="No data","x",ROUND(IF('Indicator Data'!Z166&gt;CO$3,10,IF('Indicator Data'!Z166&lt;CO$4,0,10-(CO$3-'Indicator Data'!Z166)/(CO$3-CO$4)*10)),1))</f>
        <v>0</v>
      </c>
      <c r="CP166" s="172">
        <f t="shared" si="219"/>
        <v>0</v>
      </c>
      <c r="CQ166" s="246">
        <f>IF('Indicator Data'!AB166="No data","x",'Indicator Data'!AB166/HLOOKUP('Indicator Date'!$AB164,'Population Data'!$C$3:$M$194,ROW()-4,FALSE))</f>
        <v>4.1865957137848651E-4</v>
      </c>
      <c r="CR166" s="176">
        <f t="shared" ref="CR166:CR196" si="252">IF(CQ166="x","x",ROUND(IF(CQ166&gt;CR$3,0,IF(CQ166&lt;CR$4,10,(CR$3-CQ166)/(CR$3-CR$4)*10)),1))</f>
        <v>5.8</v>
      </c>
      <c r="CS166" s="176">
        <f>IF('Indicator Data'!AC166="No data","x",ROUND(IF('Indicator Data'!AC166&gt;CS$3,0,IF('Indicator Data'!AC166&lt;CS$4,10,(CS$3-'Indicator Data'!AC166)/(CS$3-CS$4)*10)),1))</f>
        <v>2</v>
      </c>
      <c r="CT166" s="172">
        <f t="shared" si="220"/>
        <v>3.9</v>
      </c>
      <c r="CU166" s="174">
        <f t="shared" si="221"/>
        <v>2.4</v>
      </c>
      <c r="CV166" s="175">
        <f t="shared" ref="CV166:CV196" si="253">IF(BJ166="x",ROUND((10-GEOMEAN(((10-CU166)/10*9+1),((10-CA166)/10*9+1),((10-CK166)/10*9+1)))/9*10,1),ROUND((10-GEOMEAN(((10-BJ166)/10*9+1),((10-CU166)/10*9+1),((10-CA166)/10*9+1),((10-CK166)/10*9+1)))/9*10,1))</f>
        <v>2.5</v>
      </c>
      <c r="CW166" s="177">
        <f t="shared" ref="CW166:CW196" si="254">IF(ROUND(IF(AM166="x",(10-GEOMEAN(((10-AL166)/10*9+1),((10-CV166)/10*9+1),((10-AP166)/10*9+1),((10-AS166)/10*9+1),((10-AN166)/10*9+1),((10-AO166)/10*9+1)))/9*10,(10-GEOMEAN(((10-AL166)/10*9+1),((10-CV166)/10*9+1),((10-AP166)/10*9+1),((10-AM166)/10*9+1),((10-AN166)/10*9+1),((10-AO166)/10*9+1),((10-AS166)/10*9+1)))/9*10),1)=0,0.1,ROUND(IF(AM166="x",(10-GEOMEAN(((10-AL166)/10*9+1),((10-CV166)/10*9+1),((10-AP166)/10*9+1),((10-AS166)/10*9+1),((10-AN166)/10*9+1),((10-AO166)/10*9+1)))/9*10,(10-GEOMEAN(((10-AL166)/10*9+1),((10-CV166)/10*9+1),((10-AP166)/10*9+1),((10-AM166)/10*9+1),((10-AN166)/10*9+1),((10-AO166)/10*9+1),((10-AS166)/10*9+1)))/9*10),1))</f>
        <v>4</v>
      </c>
      <c r="CX166" s="175">
        <f>ROUND(IF('Indicator Data'!AF166=0,0,IF('Indicator Data'!AF166&gt;CX$3,10,IF('Indicator Data'!AF166&lt;CX$4,0,10-(CX$3-'Indicator Data'!AF166)/(CX$3-CX$4)*10))),1)</f>
        <v>0.3</v>
      </c>
      <c r="CY166" s="175">
        <f>(ROUND(IF('Indicator Data'!AG166=0,0,IF(LOG('Indicator Data'!AG166)&gt;CY$3,10,IF(LOG('Indicator Data'!AG166)&lt;CY$4,0,10-(CY$3-LOG('Indicator Data'!AG166))/(CY$3-CY$4)*10))),1))</f>
        <v>0.9</v>
      </c>
      <c r="CZ166" s="177">
        <f t="shared" si="222"/>
        <v>0.6</v>
      </c>
      <c r="DA166" s="11"/>
      <c r="DB166" s="22"/>
    </row>
    <row r="167" spans="1:106">
      <c r="A167" s="179" t="str">
        <f>'Indicator Data'!A167</f>
        <v>Sri Lanka</v>
      </c>
      <c r="B167" s="180" t="str">
        <f>'Indicator Data'!B167</f>
        <v>LKA</v>
      </c>
      <c r="C167" s="178">
        <f>ROUND(IF('Indicator Data'!C167=0,0.1,IF(LOG('Indicator Data'!C167)&gt;C$3,10,IF(LOG('Indicator Data'!C167)&lt;C$4,0,10-(C$3-LOG('Indicator Data'!C167))/(C$3-C$4)*10))),1)</f>
        <v>0.1</v>
      </c>
      <c r="D167" s="171">
        <f>ROUND(IF('Indicator Data'!D167=0,0.1,IF(LOG('Indicator Data'!D167)&gt;D$3,10,IF(LOG('Indicator Data'!D167)&lt;D$4,0,10-(D$3-LOG('Indicator Data'!D167))/(D$3-D$4)*10))),1)</f>
        <v>0.1</v>
      </c>
      <c r="E167" s="172">
        <f t="shared" si="223"/>
        <v>0.1</v>
      </c>
      <c r="F167" s="172">
        <f>(ROUND(IF('Indicator Data'!E167=0,0,IF(LOG('Indicator Data'!E167)&gt;F$3,10,IF(LOG('Indicator Data'!E167)&lt;F$4,0,10-(F$3-LOG('Indicator Data'!E167))/(F$3-F$4)*10))),1))</f>
        <v>3.1</v>
      </c>
      <c r="G167" s="172">
        <f>ROUND(IF('Indicator Data'!F167=0,0,IF(LOG('Indicator Data'!F167)&gt;G$3,10,IF(LOG('Indicator Data'!F167)&lt;G$4,0,10-(G$3-LOG('Indicator Data'!F167))/(G$3-G$4)*10))),1)</f>
        <v>8</v>
      </c>
      <c r="H167" s="171">
        <f>ROUND(IF('Indicator Data'!G167=0,0,IF(LOG('Indicator Data'!G167)&gt;H$3,10,IF(LOG('Indicator Data'!G167)&lt;H$4,0,10-(H$3-LOG('Indicator Data'!G167))/(H$3-H$4)*10))),1)</f>
        <v>6.4</v>
      </c>
      <c r="I167" s="171">
        <f>ROUND(IF('Indicator Data'!H167=0,0,IF(LOG('Indicator Data'!H167)&gt;I$3,10,IF(LOG('Indicator Data'!H167)&lt;I$4,0,10-(I$3-LOG('Indicator Data'!H167))/(I$3-I$4)*10))),1)</f>
        <v>0</v>
      </c>
      <c r="J167" s="171">
        <f t="shared" si="224"/>
        <v>3.9</v>
      </c>
      <c r="K167" s="171">
        <f>ROUND(IF('Indicator Data'!I167=0,0,IF(LOG('Indicator Data'!I167)&gt;K$3,10,IF(LOG('Indicator Data'!I167)&lt;K$4,0,10-(K$3-LOG('Indicator Data'!I167))/(K$3-K$4)*10))),1)</f>
        <v>4.4000000000000004</v>
      </c>
      <c r="L167" s="172">
        <f>ROUND(IF('Indicator Data'!J167=0,0,IF(LOG('Indicator Data'!J167)&gt;L$3,10,IF(LOG('Indicator Data'!J167)&lt;L$4,0,10-(L$3-LOG('Indicator Data'!J167))/(L$3-L$4)*10))),1)</f>
        <v>10</v>
      </c>
      <c r="M167" s="173">
        <f>'Indicator Data'!C167/HLOOKUP('Indicator Data'!$C$3,'Population Data'!$C$3:$M$194,ROW()-4,FALSE)</f>
        <v>0</v>
      </c>
      <c r="N167" s="173">
        <f>'Indicator Data'!D167/HLOOKUP('Indicator Data'!$D$3,'Population Data'!$C$3:$M$194,ROW()-4,FALSE)</f>
        <v>0</v>
      </c>
      <c r="O167" s="245">
        <f>'Indicator Data'!E167/HLOOKUP('Indicator Data'!$E$3,'Population Data'!$C$3:$M$194,ROW()-4,FALSE)</f>
        <v>1.4804252464492779E-4</v>
      </c>
      <c r="P167" s="173">
        <f>'Indicator Data'!F167/HLOOKUP('Indicator Data'!$F$3,'Population Data'!$C$3:$M$194,ROW()-4,FALSE)</f>
        <v>1.8659501922673029E-5</v>
      </c>
      <c r="Q167" s="173">
        <f>'Indicator Data'!G167/HLOOKUP('Indicator Data'!$G$3,'Population Data'!$C$3:$M$194,ROW()-4,FALSE)</f>
        <v>1.4274596907969778E-3</v>
      </c>
      <c r="R167" s="173">
        <f>'Indicator Data'!H167/HLOOKUP('Indicator Data'!$H$3,'Population Data'!$C$3:$M$194,ROW()-4,FALSE)</f>
        <v>0</v>
      </c>
      <c r="S167" s="173">
        <f>'Indicator Data'!I167/HLOOKUP('Indicator Data'!$I$3,'Population Data'!$C$3:$M$194,ROW()-4,FALSE)</f>
        <v>7.3972098880544109E-5</v>
      </c>
      <c r="T167" s="173">
        <f>'Indicator Data'!J167/HLOOKUP('Indicator Date'!$J165,'Population Data'!$C$3:$M$194,ROW()-4,FALSE)</f>
        <v>7.4484630876984143E-3</v>
      </c>
      <c r="U167" s="171">
        <f t="shared" si="225"/>
        <v>0</v>
      </c>
      <c r="V167" s="171">
        <f t="shared" si="226"/>
        <v>0</v>
      </c>
      <c r="W167" s="172">
        <f t="shared" si="227"/>
        <v>0</v>
      </c>
      <c r="X167" s="172">
        <f t="shared" si="203"/>
        <v>0.5</v>
      </c>
      <c r="Y167" s="172">
        <f t="shared" si="204"/>
        <v>7.9</v>
      </c>
      <c r="Z167" s="171">
        <f t="shared" si="228"/>
        <v>0.2</v>
      </c>
      <c r="AA167" s="171">
        <f t="shared" si="228"/>
        <v>0</v>
      </c>
      <c r="AB167" s="171">
        <f t="shared" si="229"/>
        <v>0.1</v>
      </c>
      <c r="AC167" s="172">
        <f t="shared" si="205"/>
        <v>2</v>
      </c>
      <c r="AD167" s="172">
        <f t="shared" si="206"/>
        <v>2.5</v>
      </c>
      <c r="AE167" s="171">
        <f>ROUND(IF('Indicator Data'!K167=0,0,IF('Indicator Data'!K167&gt;AE$3,10,IF('Indicator Data'!K167&lt;AE$4,0,10-(AE$3-'Indicator Data'!K167)/(AE$3-AE$4)*10))),1)</f>
        <v>4.8</v>
      </c>
      <c r="AF167" s="174">
        <f t="shared" si="230"/>
        <v>0.1</v>
      </c>
      <c r="AG167" s="174">
        <f t="shared" si="231"/>
        <v>0.1</v>
      </c>
      <c r="AH167" s="172">
        <f t="shared" si="232"/>
        <v>3.3</v>
      </c>
      <c r="AI167" s="172">
        <f t="shared" si="233"/>
        <v>0</v>
      </c>
      <c r="AJ167" s="174">
        <f t="shared" si="234"/>
        <v>1.8</v>
      </c>
      <c r="AK167" s="172">
        <f t="shared" si="235"/>
        <v>8</v>
      </c>
      <c r="AL167" s="175">
        <f t="shared" si="236"/>
        <v>0.1</v>
      </c>
      <c r="AM167" s="175">
        <f t="shared" si="237"/>
        <v>1.9</v>
      </c>
      <c r="AN167" s="175">
        <f t="shared" si="238"/>
        <v>8</v>
      </c>
      <c r="AO167" s="175">
        <f t="shared" si="239"/>
        <v>2.2000000000000002</v>
      </c>
      <c r="AP167" s="175">
        <f t="shared" si="240"/>
        <v>3.3</v>
      </c>
      <c r="AQ167" s="174">
        <f t="shared" si="241"/>
        <v>6.4</v>
      </c>
      <c r="AR167" s="174">
        <f>IF('Indicator Data'!L167="No data","x",IF('Indicator Data'!BW167&lt;1000,"x",ROUND((IF('Indicator Data'!L167&gt;AR$3,10,IF('Indicator Data'!L167&lt;AR$4,0,10-(AR$3-'Indicator Data'!L167)/(AR$3-AR$4)*10))),1)))</f>
        <v>0</v>
      </c>
      <c r="AS167" s="175">
        <f t="shared" si="242"/>
        <v>3.2</v>
      </c>
      <c r="AT167" s="176">
        <f>IF('Indicator Data'!M167="No data","x",ROUND(IF('Indicator Data'!M167=0,0,IF(LOG('Indicator Data'!M167)&gt;AT$3,10,IF(LOG('Indicator Data'!M167)&lt;AT$4,0,10-(AT$3-LOG('Indicator Data'!M167))/(AT$3-AT$4)*10))),1))</f>
        <v>8.1999999999999993</v>
      </c>
      <c r="AU167" s="246">
        <f>IF(AT167="x","x",'Indicator Data'!M167/HLOOKUP('Indicator Data'!$M$3,'Population Data'!$C$3:$M$194,ROW()-4,FALSE))</f>
        <v>0.25961091276483572</v>
      </c>
      <c r="AV167" s="176">
        <f t="shared" si="243"/>
        <v>2.9</v>
      </c>
      <c r="AW167" s="172">
        <f t="shared" si="207"/>
        <v>6.2</v>
      </c>
      <c r="AX167" s="176" t="str">
        <f>IF('Indicator Data'!N167="No data","x",ROUND(IF('Indicator Data'!N167=0,0,IF(LOG('Indicator Data'!N167)&gt;AX$3,10,IF(LOG('Indicator Data'!N167)&lt;AX$4,0,10-(AX$3-LOG('Indicator Data'!N167))/(AX$3-AX$4)*10))),1))</f>
        <v>x</v>
      </c>
      <c r="AY167" s="246" t="str">
        <f>IF(AX167="x","x",'Indicator Data'!N167/HLOOKUP('Indicator Data'!$N$3,'Population Data'!$C$3:$M$194,ROW()-4,FALSE))</f>
        <v>x</v>
      </c>
      <c r="AZ167" s="176" t="str">
        <f t="shared" si="244"/>
        <v>x</v>
      </c>
      <c r="BA167" s="172" t="str">
        <f t="shared" si="208"/>
        <v>x</v>
      </c>
      <c r="BB167" s="176" t="str">
        <f>IF('Indicator Data'!O167="No data","x",ROUND(IF('Indicator Data'!O167=0,0,IF(LOG('Indicator Data'!O167)&gt;BB$3,10,IF(LOG('Indicator Data'!O167)&lt;BB$4,0,10-(BB$3-LOG('Indicator Data'!O167))/(BB$3-BB$4)*10))),1))</f>
        <v>x</v>
      </c>
      <c r="BC167" s="246" t="str">
        <f>IF(BB167="x","x",'Indicator Data'!O167/HLOOKUP('Indicator Data'!$O$3,'Population Data'!$C$3:$M$194,ROW()-4,FALSE))</f>
        <v>x</v>
      </c>
      <c r="BD167" s="176" t="str">
        <f t="shared" si="245"/>
        <v>x</v>
      </c>
      <c r="BE167" s="172" t="str">
        <f t="shared" si="209"/>
        <v>x</v>
      </c>
      <c r="BF167" s="176" t="str">
        <f>IF('Indicator Data'!P167="No data","x",ROUND(IF('Indicator Data'!P167=0,0,IF(LOG('Indicator Data'!P167)&gt;BF$3,10,IF(LOG('Indicator Data'!P167)&lt;BF$4,0,10-(BF$3-LOG('Indicator Data'!P167))/(BF$3-BF$4)*10))),1))</f>
        <v>x</v>
      </c>
      <c r="BG167" s="246" t="str">
        <f>IF(BF167="x","x",'Indicator Data'!P167/HLOOKUP('Indicator Data'!$P$3,'Population Data'!$C$3:$M$194,ROW()-4,FALSE))</f>
        <v>x</v>
      </c>
      <c r="BH167" s="176" t="str">
        <f t="shared" si="210"/>
        <v>x</v>
      </c>
      <c r="BI167" s="172" t="str">
        <f t="shared" si="211"/>
        <v>x</v>
      </c>
      <c r="BJ167" s="174">
        <f t="shared" si="212"/>
        <v>6.2</v>
      </c>
      <c r="BK167" s="176">
        <f>ROUND(IF('Indicator Data'!Q167=0,0,IF(LOG('Indicator Data'!Q167)&gt;BK$3,10,IF(LOG('Indicator Data'!Q167)&lt;BK$4,0,10-(BK$3-LOG('Indicator Data'!Q167))/(BK$3-BK$4)*10))),1)</f>
        <v>0</v>
      </c>
      <c r="BL167" s="224">
        <f>IF(BK167="x","x",'Indicator Data'!Q167/HLOOKUP('Indicator Data'!$Q$3,'Population Data'!$C$3:$M$194,ROW()-4,FALSE))</f>
        <v>0</v>
      </c>
      <c r="BM167" s="176">
        <f t="shared" si="246"/>
        <v>0</v>
      </c>
      <c r="BN167" s="172">
        <f t="shared" si="247"/>
        <v>0</v>
      </c>
      <c r="BO167" s="176">
        <f>ROUND(IF('Indicator Data'!S167=0,0,IF(LOG('Indicator Data'!S167)&gt;BO$3,10,IF(LOG('Indicator Data'!S167)&lt;BO$4,0,10-(BO$3-LOG('Indicator Data'!S167))/(BO$3-BO$4)*10))),1)</f>
        <v>8.9</v>
      </c>
      <c r="BP167" s="246">
        <f>IF(BO167="x","x",'Indicator Data'!S167/HLOOKUP('Indicator Data'!$S$3,'Population Data'!$C$3:$M$194,ROW()-4,FALSE))</f>
        <v>0.72592858221968948</v>
      </c>
      <c r="BQ167" s="176">
        <f t="shared" si="248"/>
        <v>8.1</v>
      </c>
      <c r="BR167" s="172">
        <f t="shared" si="213"/>
        <v>8.5</v>
      </c>
      <c r="BS167" s="176">
        <f>ROUND(IF('Indicator Data'!T167=0,0,IF(LOG('Indicator Data'!T167)&gt;BS$3,10,IF(LOG('Indicator Data'!T167)&lt;BS$4,0,10-(BS$3-LOG('Indicator Data'!T167))/(BS$3-BS$4)*10))),1)</f>
        <v>9</v>
      </c>
      <c r="BT167" s="173">
        <f>IF('Indicator Data'!T167/HLOOKUP('Indicator Data'!$T$3,'Population Data'!$C$3:$M$194,ROW()-4,FALSE)&gt;1,1,'Indicator Data'!T167/HLOOKUP('Indicator Data'!$T$3,'Population Data'!$C$3:$M$194,ROW()-4,FALSE))</f>
        <v>0.8980335927375801</v>
      </c>
      <c r="BU167" s="176">
        <f t="shared" si="249"/>
        <v>9</v>
      </c>
      <c r="BV167" s="172">
        <f t="shared" si="214"/>
        <v>9</v>
      </c>
      <c r="BW167" s="176">
        <f>ROUND(IF('Indicator Data'!U167=0,0,IF(LOG('Indicator Data'!U167)&gt;BW$3,10,IF(LOG('Indicator Data'!U167)&lt;BW$4,0,10-(BW$3-LOG('Indicator Data'!U167))/(BW$3-BW$4)*10))),1)</f>
        <v>9</v>
      </c>
      <c r="BX167" s="246">
        <f>IF(BW167="x","x",'Indicator Data'!U167/HLOOKUP('Indicator Data'!$U$3,'Population Data'!$C$3:$M$194,ROW()-4,FALSE))</f>
        <v>0.93900097260646687</v>
      </c>
      <c r="BY167" s="176">
        <f t="shared" si="250"/>
        <v>9.4</v>
      </c>
      <c r="BZ167" s="172">
        <f t="shared" si="215"/>
        <v>9.1999999999999993</v>
      </c>
      <c r="CA167" s="174">
        <f t="shared" si="198"/>
        <v>7.8</v>
      </c>
      <c r="CB167" s="176">
        <f>IF('Indicator Data'!BN167="No data","x",ROUND(IF('Indicator Data'!BN167&gt;CB$3,0,IF('Indicator Data'!BN167&lt;CB$4,10,(CB$3-'Indicator Data'!BN167)/(CB$3-CB$4)*10)),1))</f>
        <v>0.5</v>
      </c>
      <c r="CC167" s="176">
        <f>IF('Indicator Data'!BO167="No data","x",ROUND(IF('Indicator Data'!BO167&gt;CC$3,0,IF('Indicator Data'!BO167&lt;CC$4,10,(CC$3-'Indicator Data'!BO167)/(CC$3-CC$4)*10)),1))</f>
        <v>1.8</v>
      </c>
      <c r="CD167" s="176">
        <f>IF('Indicator Data'!AA167="No data","x",ROUND(IF('Indicator Data'!AA167&gt;CD$3,0,IF('Indicator Data'!AA167&lt;CD$4,10,(CD$3-'Indicator Data'!AA167)/(CD$3-CD$4)*10)),1))</f>
        <v>1.5</v>
      </c>
      <c r="CE167" s="172">
        <f t="shared" si="251"/>
        <v>1.3</v>
      </c>
      <c r="CF167" s="176">
        <f>IF('Indicator Data'!V167="No data","x",ROUND(IF(LOG('Indicator Data'!V167)&gt;CF$3,10,IF(LOG('Indicator Data'!V167)&lt;CF$4,0,10-(CF$3-LOG('Indicator Data'!V167))/(CF$3-CF$4)*10)),1))</f>
        <v>8.5</v>
      </c>
      <c r="CG167" s="176">
        <f>IF('Indicator Data'!W167="No data","x",ROUND(IF('Indicator Data'!W167&gt;CG$3,10,IF('Indicator Data'!W167&lt;CG$4,0,10-(CG$3-'Indicator Data'!W167)/(CG$3-CG$4)*10)),1))</f>
        <v>0.6</v>
      </c>
      <c r="CH167" s="176">
        <f>IF('Indicator Data'!X167="No data","x",ROUND(IF('Indicator Data'!X167&gt;CH$3,10,IF('Indicator Data'!X167&lt;CH$4,0,10-(CH$3-'Indicator Data'!X167)/(CH$3-CH$4)*10)),1))</f>
        <v>1.9</v>
      </c>
      <c r="CI167" s="176" t="str">
        <f>IF('Indicator Data'!Y167="No data","x",ROUND(IF('Indicator Data'!Y167&gt;CI$3,10,IF('Indicator Data'!Y167&lt;CI$4,0,10-(CI$3-'Indicator Data'!Y167)/(CI$3-CI$4)*10)),1))</f>
        <v>x</v>
      </c>
      <c r="CJ167" s="172">
        <f t="shared" si="216"/>
        <v>3.7</v>
      </c>
      <c r="CK167" s="174">
        <f t="shared" si="217"/>
        <v>2.9</v>
      </c>
      <c r="CL167" s="176">
        <f>IF('Indicator Data'!AD167="No data","x",ROUND(IF('Indicator Data'!AD167&gt;CL$3,10,IF('Indicator Data'!AD167&lt;CL$4,0,10-(CL$3-'Indicator Data'!AD167)/(CL$3-CL$4)*10)),1))</f>
        <v>5</v>
      </c>
      <c r="CM167" s="176">
        <f>IF('Indicator Data'!AE167="No data","x",ROUND(IF('Indicator Data'!AE167&gt;CM$3,10,IF('Indicator Data'!AE167&lt;CM$4,0,10-(CM$3-'Indicator Data'!AE167)/(CM$3-CM$4)*10)),1))</f>
        <v>1.3</v>
      </c>
      <c r="CN167" s="172">
        <f t="shared" si="218"/>
        <v>3.5</v>
      </c>
      <c r="CO167" s="176">
        <f>IF('Indicator Data'!Z167="No data","x",ROUND(IF('Indicator Data'!Z167&gt;CO$3,10,IF('Indicator Data'!Z167&lt;CO$4,0,10-(CO$3-'Indicator Data'!Z167)/(CO$3-CO$4)*10)),1))</f>
        <v>0</v>
      </c>
      <c r="CP167" s="172">
        <f t="shared" si="219"/>
        <v>1</v>
      </c>
      <c r="CQ167" s="246">
        <f>IF('Indicator Data'!AB167="No data","x",'Indicator Data'!AB167/HLOOKUP('Indicator Date'!$AB165,'Population Data'!$C$3:$M$194,ROW()-4,FALSE))</f>
        <v>1.5638966465885505E-4</v>
      </c>
      <c r="CR167" s="176">
        <f t="shared" si="252"/>
        <v>8.4</v>
      </c>
      <c r="CS167" s="176">
        <f>IF('Indicator Data'!AC167="No data","x",ROUND(IF('Indicator Data'!AC167&gt;CS$3,0,IF('Indicator Data'!AC167&lt;CS$4,10,(CS$3-'Indicator Data'!AC167)/(CS$3-CS$4)*10)),1))</f>
        <v>6</v>
      </c>
      <c r="CT167" s="172">
        <f t="shared" si="220"/>
        <v>7.2</v>
      </c>
      <c r="CU167" s="174">
        <f t="shared" si="221"/>
        <v>3.9</v>
      </c>
      <c r="CV167" s="175">
        <f t="shared" si="253"/>
        <v>5.5</v>
      </c>
      <c r="CW167" s="177">
        <f t="shared" si="254"/>
        <v>3.9</v>
      </c>
      <c r="CX167" s="175">
        <f>ROUND(IF('Indicator Data'!AF167=0,0,IF('Indicator Data'!AF167&gt;CX$3,10,IF('Indicator Data'!AF167&lt;CX$4,0,10-(CX$3-'Indicator Data'!AF167)/(CX$3-CX$4)*10))),1)</f>
        <v>0.6</v>
      </c>
      <c r="CY167" s="175">
        <f>(ROUND(IF('Indicator Data'!AG167=0,0,IF(LOG('Indicator Data'!AG167)&gt;CY$3,10,IF(LOG('Indicator Data'!AG167)&lt;CY$4,0,10-(CY$3-LOG('Indicator Data'!AG167))/(CY$3-CY$4)*10))),1))</f>
        <v>0</v>
      </c>
      <c r="CZ167" s="177">
        <f t="shared" si="222"/>
        <v>0.3</v>
      </c>
      <c r="DA167" s="11"/>
      <c r="DB167" s="22"/>
    </row>
    <row r="168" spans="1:106">
      <c r="A168" s="179" t="str">
        <f>'Indicator Data'!A168</f>
        <v>Sudan</v>
      </c>
      <c r="B168" s="180" t="str">
        <f>'Indicator Data'!B168</f>
        <v>SDN</v>
      </c>
      <c r="C168" s="178">
        <f>ROUND(IF('Indicator Data'!C168=0,0.1,IF(LOG('Indicator Data'!C168)&gt;C$3,10,IF(LOG('Indicator Data'!C168)&lt;C$4,0,10-(C$3-LOG('Indicator Data'!C168))/(C$3-C$4)*10))),1)</f>
        <v>0.1</v>
      </c>
      <c r="D168" s="171">
        <f>ROUND(IF('Indicator Data'!D168=0,0.1,IF(LOG('Indicator Data'!D168)&gt;D$3,10,IF(LOG('Indicator Data'!D168)&lt;D$4,0,10-(D$3-LOG('Indicator Data'!D168))/(D$3-D$4)*10))),1)</f>
        <v>0.1</v>
      </c>
      <c r="E168" s="172">
        <f t="shared" si="223"/>
        <v>0.1</v>
      </c>
      <c r="F168" s="172">
        <f>(ROUND(IF('Indicator Data'!E168=0,0,IF(LOG('Indicator Data'!E168)&gt;F$3,10,IF(LOG('Indicator Data'!E168)&lt;F$4,0,10-(F$3-LOG('Indicator Data'!E168))/(F$3-F$4)*10))),1))</f>
        <v>8.6999999999999993</v>
      </c>
      <c r="G168" s="172">
        <f>ROUND(IF('Indicator Data'!F168=0,0,IF(LOG('Indicator Data'!F168)&gt;G$3,10,IF(LOG('Indicator Data'!F168)&lt;G$4,0,10-(G$3-LOG('Indicator Data'!F168))/(G$3-G$4)*10))),1)</f>
        <v>0</v>
      </c>
      <c r="H168" s="171">
        <f>ROUND(IF('Indicator Data'!G168=0,0,IF(LOG('Indicator Data'!G168)&gt;H$3,10,IF(LOG('Indicator Data'!G168)&lt;H$4,0,10-(H$3-LOG('Indicator Data'!G168))/(H$3-H$4)*10))),1)</f>
        <v>0</v>
      </c>
      <c r="I168" s="171">
        <f>ROUND(IF('Indicator Data'!H168=0,0,IF(LOG('Indicator Data'!H168)&gt;I$3,10,IF(LOG('Indicator Data'!H168)&lt;I$4,0,10-(I$3-LOG('Indicator Data'!H168))/(I$3-I$4)*10))),1)</f>
        <v>0</v>
      </c>
      <c r="J168" s="171">
        <f t="shared" si="224"/>
        <v>0</v>
      </c>
      <c r="K168" s="171">
        <f>ROUND(IF('Indicator Data'!I168=0,0,IF(LOG('Indicator Data'!I168)&gt;K$3,10,IF(LOG('Indicator Data'!I168)&lt;K$4,0,10-(K$3-LOG('Indicator Data'!I168))/(K$3-K$4)*10))),1)</f>
        <v>1.6</v>
      </c>
      <c r="L168" s="172">
        <f>ROUND(IF('Indicator Data'!J168=0,0,IF(LOG('Indicator Data'!J168)&gt;L$3,10,IF(LOG('Indicator Data'!J168)&lt;L$4,0,10-(L$3-LOG('Indicator Data'!J168))/(L$3-L$4)*10))),1)</f>
        <v>10</v>
      </c>
      <c r="M168" s="173">
        <f>'Indicator Data'!C168/HLOOKUP('Indicator Data'!$C$3,'Population Data'!$C$3:$M$194,ROW()-4,FALSE)</f>
        <v>0</v>
      </c>
      <c r="N168" s="173">
        <f>'Indicator Data'!D168/HLOOKUP('Indicator Data'!$D$3,'Population Data'!$C$3:$M$194,ROW()-4,FALSE)</f>
        <v>0</v>
      </c>
      <c r="O168" s="245">
        <f>'Indicator Data'!E168/HLOOKUP('Indicator Data'!$E$3,'Population Data'!$C$3:$M$194,ROW()-4,FALSE)</f>
        <v>1.8520463295400313E-2</v>
      </c>
      <c r="P168" s="173">
        <f>'Indicator Data'!F168/HLOOKUP('Indicator Data'!$F$3,'Population Data'!$C$3:$M$194,ROW()-4,FALSE)</f>
        <v>0</v>
      </c>
      <c r="Q168" s="173">
        <f>'Indicator Data'!G168/HLOOKUP('Indicator Data'!$G$3,'Population Data'!$C$3:$M$194,ROW()-4,FALSE)</f>
        <v>0</v>
      </c>
      <c r="R168" s="173">
        <f>'Indicator Data'!H168/HLOOKUP('Indicator Data'!$H$3,'Population Data'!$C$3:$M$194,ROW()-4,FALSE)</f>
        <v>0</v>
      </c>
      <c r="S168" s="173">
        <f>'Indicator Data'!I168/HLOOKUP('Indicator Data'!$I$3,'Population Data'!$C$3:$M$194,ROW()-4,FALSE)</f>
        <v>1.9486517872267005E-6</v>
      </c>
      <c r="T168" s="173">
        <f>'Indicator Data'!J168/HLOOKUP('Indicator Date'!$J166,'Population Data'!$C$3:$M$194,ROW()-4,FALSE)</f>
        <v>1.5744545671291115E-2</v>
      </c>
      <c r="U168" s="171">
        <f t="shared" si="225"/>
        <v>0</v>
      </c>
      <c r="V168" s="171">
        <f t="shared" si="226"/>
        <v>0</v>
      </c>
      <c r="W168" s="172">
        <f t="shared" si="227"/>
        <v>0</v>
      </c>
      <c r="X168" s="172">
        <f t="shared" si="203"/>
        <v>8.5</v>
      </c>
      <c r="Y168" s="172">
        <f t="shared" si="204"/>
        <v>0</v>
      </c>
      <c r="Z168" s="171">
        <f t="shared" si="228"/>
        <v>0</v>
      </c>
      <c r="AA168" s="171">
        <f t="shared" si="228"/>
        <v>0</v>
      </c>
      <c r="AB168" s="171">
        <f t="shared" si="229"/>
        <v>0</v>
      </c>
      <c r="AC168" s="172">
        <f t="shared" si="205"/>
        <v>0</v>
      </c>
      <c r="AD168" s="172">
        <f t="shared" si="206"/>
        <v>5.2</v>
      </c>
      <c r="AE168" s="171">
        <f>ROUND(IF('Indicator Data'!K168=0,0,IF('Indicator Data'!K168&gt;AE$3,10,IF('Indicator Data'!K168&lt;AE$4,0,10-(AE$3-'Indicator Data'!K168)/(AE$3-AE$4)*10))),1)</f>
        <v>6.7</v>
      </c>
      <c r="AF168" s="174">
        <f t="shared" si="230"/>
        <v>0.1</v>
      </c>
      <c r="AG168" s="174">
        <f t="shared" si="231"/>
        <v>0.1</v>
      </c>
      <c r="AH168" s="172">
        <f t="shared" si="232"/>
        <v>0</v>
      </c>
      <c r="AI168" s="172">
        <f t="shared" si="233"/>
        <v>0</v>
      </c>
      <c r="AJ168" s="174">
        <f t="shared" si="234"/>
        <v>0</v>
      </c>
      <c r="AK168" s="172">
        <f t="shared" si="235"/>
        <v>8.5</v>
      </c>
      <c r="AL168" s="175">
        <f t="shared" si="236"/>
        <v>0.1</v>
      </c>
      <c r="AM168" s="175">
        <f t="shared" si="237"/>
        <v>8.6</v>
      </c>
      <c r="AN168" s="175">
        <f t="shared" si="238"/>
        <v>0</v>
      </c>
      <c r="AO168" s="175">
        <f t="shared" si="239"/>
        <v>0</v>
      </c>
      <c r="AP168" s="175">
        <f t="shared" si="240"/>
        <v>0.8</v>
      </c>
      <c r="AQ168" s="174">
        <f t="shared" si="241"/>
        <v>7.6</v>
      </c>
      <c r="AR168" s="174">
        <f>IF('Indicator Data'!L168="No data","x",IF('Indicator Data'!BW168&lt;1000,"x",ROUND((IF('Indicator Data'!L168&gt;AR$3,10,IF('Indicator Data'!L168&lt;AR$4,0,10-(AR$3-'Indicator Data'!L168)/(AR$3-AR$4)*10))),1)))</f>
        <v>5</v>
      </c>
      <c r="AS168" s="175">
        <f t="shared" si="242"/>
        <v>6.3</v>
      </c>
      <c r="AT168" s="176">
        <f>IF('Indicator Data'!M168="No data","x",ROUND(IF('Indicator Data'!M168=0,0,IF(LOG('Indicator Data'!M168)&gt;AT$3,10,IF(LOG('Indicator Data'!M168)&lt;AT$4,0,10-(AT$3-LOG('Indicator Data'!M168))/(AT$3-AT$4)*10))),1))</f>
        <v>9.1999999999999993</v>
      </c>
      <c r="AU168" s="246">
        <f>IF(AT168="x","x",'Indicator Data'!M168/HLOOKUP('Indicator Data'!$M$3,'Population Data'!$C$3:$M$194,ROW()-4,FALSE))</f>
        <v>0.5874367694075241</v>
      </c>
      <c r="AV168" s="176">
        <f t="shared" si="243"/>
        <v>6.5</v>
      </c>
      <c r="AW168" s="172">
        <f t="shared" si="207"/>
        <v>8.1</v>
      </c>
      <c r="AX168" s="176">
        <f>IF('Indicator Data'!N168="No data","x",ROUND(IF('Indicator Data'!N168=0,0,IF(LOG('Indicator Data'!N168)&gt;AX$3,10,IF(LOG('Indicator Data'!N168)&lt;AX$4,0,10-(AX$3-LOG('Indicator Data'!N168))/(AX$3-AX$4)*10))),1))</f>
        <v>0</v>
      </c>
      <c r="AY168" s="246">
        <f>IF(AX168="x","x",'Indicator Data'!N168/HLOOKUP('Indicator Data'!$N$3,'Population Data'!$C$3:$M$194,ROW()-4,FALSE))</f>
        <v>0</v>
      </c>
      <c r="AZ168" s="176">
        <f t="shared" si="244"/>
        <v>0</v>
      </c>
      <c r="BA168" s="172">
        <f t="shared" si="208"/>
        <v>0</v>
      </c>
      <c r="BB168" s="176">
        <f>IF('Indicator Data'!O168="No data","x",ROUND(IF('Indicator Data'!O168=0,0,IF(LOG('Indicator Data'!O168)&gt;BB$3,10,IF(LOG('Indicator Data'!O168)&lt;BB$4,0,10-(BB$3-LOG('Indicator Data'!O168))/(BB$3-BB$4)*10))),1))</f>
        <v>0</v>
      </c>
      <c r="BC168" s="246">
        <f>IF(BB168="x","x",'Indicator Data'!O168/HLOOKUP('Indicator Data'!$O$3,'Population Data'!$C$3:$M$194,ROW()-4,FALSE))</f>
        <v>0</v>
      </c>
      <c r="BD168" s="176">
        <f t="shared" si="245"/>
        <v>0</v>
      </c>
      <c r="BE168" s="172">
        <f t="shared" si="209"/>
        <v>0</v>
      </c>
      <c r="BF168" s="176">
        <f>IF('Indicator Data'!P168="No data","x",ROUND(IF('Indicator Data'!P168=0,0,IF(LOG('Indicator Data'!P168)&gt;BF$3,10,IF(LOG('Indicator Data'!P168)&lt;BF$4,0,10-(BF$3-LOG('Indicator Data'!P168))/(BF$3-BF$4)*10))),1))</f>
        <v>0</v>
      </c>
      <c r="BG168" s="246">
        <f>IF(BF168="x","x",'Indicator Data'!P168/HLOOKUP('Indicator Data'!$P$3,'Population Data'!$C$3:$M$194,ROW()-4,FALSE))</f>
        <v>0</v>
      </c>
      <c r="BH168" s="176">
        <f t="shared" si="210"/>
        <v>0</v>
      </c>
      <c r="BI168" s="172">
        <f t="shared" si="211"/>
        <v>0</v>
      </c>
      <c r="BJ168" s="174">
        <f t="shared" si="212"/>
        <v>3.1</v>
      </c>
      <c r="BK168" s="176">
        <f>ROUND(IF('Indicator Data'!Q168=0,0,IF(LOG('Indicator Data'!Q168)&gt;BK$3,10,IF(LOG('Indicator Data'!Q168)&lt;BK$4,0,10-(BK$3-LOG('Indicator Data'!Q168))/(BK$3-BK$4)*10))),1)</f>
        <v>9.6</v>
      </c>
      <c r="BL168" s="224">
        <f>IF(BK168="x","x",'Indicator Data'!Q168/HLOOKUP('Indicator Data'!$Q$3,'Population Data'!$C$3:$M$194,ROW()-4,FALSE))</f>
        <v>1</v>
      </c>
      <c r="BM168" s="176">
        <f t="shared" si="246"/>
        <v>10</v>
      </c>
      <c r="BN168" s="172">
        <f t="shared" si="247"/>
        <v>9.8000000000000007</v>
      </c>
      <c r="BO168" s="176">
        <f>ROUND(IF('Indicator Data'!S168=0,0,IF(LOG('Indicator Data'!S168)&gt;BO$3,10,IF(LOG('Indicator Data'!S168)&lt;BO$4,0,10-(BO$3-LOG('Indicator Data'!S168))/(BO$3-BO$4)*10))),1)</f>
        <v>8.6</v>
      </c>
      <c r="BP168" s="246">
        <f>IF(BO168="x","x",'Indicator Data'!S168/HLOOKUP('Indicator Data'!$S$3,'Population Data'!$C$3:$M$194,ROW()-4,FALSE))</f>
        <v>0.22831800201579361</v>
      </c>
      <c r="BQ168" s="176">
        <f t="shared" si="248"/>
        <v>2.5</v>
      </c>
      <c r="BR168" s="172">
        <f t="shared" si="213"/>
        <v>6.5</v>
      </c>
      <c r="BS168" s="176">
        <f>ROUND(IF('Indicator Data'!T168=0,0,IF(LOG('Indicator Data'!T168)&gt;BS$3,10,IF(LOG('Indicator Data'!T168)&lt;BS$4,0,10-(BS$3-LOG('Indicator Data'!T168))/(BS$3-BS$4)*10))),1)</f>
        <v>9.5</v>
      </c>
      <c r="BT168" s="173">
        <f>IF('Indicator Data'!T168/HLOOKUP('Indicator Data'!$T$3,'Population Data'!$C$3:$M$194,ROW()-4,FALSE)&gt;1,1,'Indicator Data'!T168/HLOOKUP('Indicator Data'!$T$3,'Population Data'!$C$3:$M$194,ROW()-4,FALSE))</f>
        <v>0.95302221951728083</v>
      </c>
      <c r="BU168" s="176">
        <f t="shared" si="249"/>
        <v>9.5</v>
      </c>
      <c r="BV168" s="172">
        <f t="shared" si="214"/>
        <v>9.5</v>
      </c>
      <c r="BW168" s="176">
        <f>ROUND(IF('Indicator Data'!U168=0,0,IF(LOG('Indicator Data'!U168)&gt;BW$3,10,IF(LOG('Indicator Data'!U168)&lt;BW$4,0,10-(BW$3-LOG('Indicator Data'!U168))/(BW$3-BW$4)*10))),1)</f>
        <v>8.8000000000000007</v>
      </c>
      <c r="BX168" s="246">
        <f>IF(BW168="x","x",'Indicator Data'!U168/HLOOKUP('Indicator Data'!$U$3,'Population Data'!$C$3:$M$194,ROW()-4,FALSE))</f>
        <v>0.30124055507016984</v>
      </c>
      <c r="BY168" s="176">
        <f t="shared" si="250"/>
        <v>3</v>
      </c>
      <c r="BZ168" s="172">
        <f t="shared" si="215"/>
        <v>6.8</v>
      </c>
      <c r="CA168" s="174">
        <f t="shared" si="198"/>
        <v>8.6</v>
      </c>
      <c r="CB168" s="176">
        <f>IF('Indicator Data'!BN168="No data","x",ROUND(IF('Indicator Data'!BN168&gt;CB$3,0,IF('Indicator Data'!BN168&lt;CB$4,10,(CB$3-'Indicator Data'!BN168)/(CB$3-CB$4)*10)),1))</f>
        <v>7</v>
      </c>
      <c r="CC168" s="176">
        <f>IF('Indicator Data'!BO168="No data","x",ROUND(IF('Indicator Data'!BO168&gt;CC$3,0,IF('Indicator Data'!BO168&lt;CC$4,10,(CC$3-'Indicator Data'!BO168)/(CC$3-CC$4)*10)),1))</f>
        <v>5.8</v>
      </c>
      <c r="CD168" s="176">
        <f>IF('Indicator Data'!AA168="No data","x",ROUND(IF('Indicator Data'!AA168&gt;CD$3,0,IF('Indicator Data'!AA168&lt;CD$4,10,(CD$3-'Indicator Data'!AA168)/(CD$3-CD$4)*10)),1))</f>
        <v>8.9</v>
      </c>
      <c r="CE168" s="172">
        <f t="shared" si="251"/>
        <v>7.2</v>
      </c>
      <c r="CF168" s="176">
        <f>IF('Indicator Data'!V168="No data","x",ROUND(IF(LOG('Indicator Data'!V168)&gt;CF$3,10,IF(LOG('Indicator Data'!V168)&lt;CF$4,0,10-(CF$3-LOG('Indicator Data'!V168))/(CF$3-CF$4)*10)),1))</f>
        <v>4.5999999999999996</v>
      </c>
      <c r="CG168" s="176">
        <f>IF('Indicator Data'!W168="No data","x",ROUND(IF('Indicator Data'!W168&gt;CG$3,10,IF('Indicator Data'!W168&lt;CG$4,0,10-(CG$3-'Indicator Data'!W168)/(CG$3-CG$4)*10)),1))</f>
        <v>7.3</v>
      </c>
      <c r="CH168" s="176">
        <f>IF('Indicator Data'!X168="No data","x",ROUND(IF('Indicator Data'!X168&gt;CH$3,10,IF('Indicator Data'!X168&lt;CH$4,0,10-(CH$3-'Indicator Data'!X168)/(CH$3-CH$4)*10)),1))</f>
        <v>3.6</v>
      </c>
      <c r="CI168" s="176">
        <f>IF('Indicator Data'!Y168="No data","x",ROUND(IF('Indicator Data'!Y168&gt;CI$3,10,IF('Indicator Data'!Y168&lt;CI$4,0,10-(CI$3-'Indicator Data'!Y168)/(CI$3-CI$4)*10)),1))</f>
        <v>9.6999999999999993</v>
      </c>
      <c r="CJ168" s="172">
        <f t="shared" si="216"/>
        <v>6.3</v>
      </c>
      <c r="CK168" s="174">
        <f t="shared" si="217"/>
        <v>6.6</v>
      </c>
      <c r="CL168" s="176">
        <f>IF('Indicator Data'!AD168="No data","x",ROUND(IF('Indicator Data'!AD168&gt;CL$3,10,IF('Indicator Data'!AD168&lt;CL$4,0,10-(CL$3-'Indicator Data'!AD168)/(CL$3-CL$4)*10)),1))</f>
        <v>8.1999999999999993</v>
      </c>
      <c r="CM168" s="176">
        <f>IF('Indicator Data'!AE168="No data","x",ROUND(IF('Indicator Data'!AE168&gt;CM$3,10,IF('Indicator Data'!AE168&lt;CM$4,0,10-(CM$3-'Indicator Data'!AE168)/(CM$3-CM$4)*10)),1))</f>
        <v>6.8</v>
      </c>
      <c r="CN168" s="172">
        <f t="shared" si="218"/>
        <v>6.7</v>
      </c>
      <c r="CO168" s="176">
        <f>IF('Indicator Data'!Z168="No data","x",ROUND(IF('Indicator Data'!Z168&gt;CO$3,10,IF('Indicator Data'!Z168&lt;CO$4,0,10-(CO$3-'Indicator Data'!Z168)/(CO$3-CO$4)*10)),1))</f>
        <v>5.8</v>
      </c>
      <c r="CP168" s="172">
        <f t="shared" si="219"/>
        <v>6.9</v>
      </c>
      <c r="CQ168" s="246">
        <f>IF('Indicator Data'!AB168="No data","x",'Indicator Data'!AB168/HLOOKUP('Indicator Date'!$AB166,'Population Data'!$C$3:$M$194,ROW()-4,FALSE))</f>
        <v>2.6896685293492499E-4</v>
      </c>
      <c r="CR168" s="176">
        <f t="shared" si="252"/>
        <v>7.3</v>
      </c>
      <c r="CS168" s="176">
        <f>IF('Indicator Data'!AC168="No data","x",ROUND(IF('Indicator Data'!AC168&gt;CS$3,0,IF('Indicator Data'!AC168&lt;CS$4,10,(CS$3-'Indicator Data'!AC168)/(CS$3-CS$4)*10)),1))</f>
        <v>2</v>
      </c>
      <c r="CT168" s="172">
        <f t="shared" si="220"/>
        <v>4.7</v>
      </c>
      <c r="CU168" s="174">
        <f t="shared" si="221"/>
        <v>6.1</v>
      </c>
      <c r="CV168" s="175">
        <f t="shared" si="253"/>
        <v>6.5</v>
      </c>
      <c r="CW168" s="177">
        <f t="shared" si="254"/>
        <v>4.2</v>
      </c>
      <c r="CX168" s="175">
        <f>ROUND(IF('Indicator Data'!AF168=0,0,IF('Indicator Data'!AF168&gt;CX$3,10,IF('Indicator Data'!AF168&lt;CX$4,0,10-(CX$3-'Indicator Data'!AF168)/(CX$3-CX$4)*10))),1)</f>
        <v>10</v>
      </c>
      <c r="CY168" s="175">
        <f>(ROUND(IF('Indicator Data'!AG168=0,0,IF(LOG('Indicator Data'!AG168)&gt;CY$3,10,IF(LOG('Indicator Data'!AG168)&lt;CY$4,0,10-(CY$3-LOG('Indicator Data'!AG168))/(CY$3-CY$4)*10))),1))</f>
        <v>10</v>
      </c>
      <c r="CZ168" s="177">
        <f t="shared" si="222"/>
        <v>10</v>
      </c>
      <c r="DA168" s="11"/>
      <c r="DB168" s="22"/>
    </row>
    <row r="169" spans="1:106">
      <c r="A169" s="179" t="str">
        <f>'Indicator Data'!A169</f>
        <v>Suriname</v>
      </c>
      <c r="B169" s="180" t="str">
        <f>'Indicator Data'!B169</f>
        <v>SUR</v>
      </c>
      <c r="C169" s="178">
        <f>ROUND(IF('Indicator Data'!C169=0,0.1,IF(LOG('Indicator Data'!C169)&gt;C$3,10,IF(LOG('Indicator Data'!C169)&lt;C$4,0,10-(C$3-LOG('Indicator Data'!C169))/(C$3-C$4)*10))),1)</f>
        <v>0.1</v>
      </c>
      <c r="D169" s="171">
        <f>ROUND(IF('Indicator Data'!D169=0,0.1,IF(LOG('Indicator Data'!D169)&gt;D$3,10,IF(LOG('Indicator Data'!D169)&lt;D$4,0,10-(D$3-LOG('Indicator Data'!D169))/(D$3-D$4)*10))),1)</f>
        <v>0.1</v>
      </c>
      <c r="E169" s="172">
        <f t="shared" si="223"/>
        <v>0.1</v>
      </c>
      <c r="F169" s="172">
        <f>(ROUND(IF('Indicator Data'!E169=0,0,IF(LOG('Indicator Data'!E169)&gt;F$3,10,IF(LOG('Indicator Data'!E169)&lt;F$4,0,10-(F$3-LOG('Indicator Data'!E169))/(F$3-F$4)*10))),1))</f>
        <v>5.5</v>
      </c>
      <c r="G169" s="172">
        <f>ROUND(IF('Indicator Data'!F169=0,0,IF(LOG('Indicator Data'!F169)&gt;G$3,10,IF(LOG('Indicator Data'!F169)&lt;G$4,0,10-(G$3-LOG('Indicator Data'!F169))/(G$3-G$4)*10))),1)</f>
        <v>0</v>
      </c>
      <c r="H169" s="171">
        <f>ROUND(IF('Indicator Data'!G169=0,0,IF(LOG('Indicator Data'!G169)&gt;H$3,10,IF(LOG('Indicator Data'!G169)&lt;H$4,0,10-(H$3-LOG('Indicator Data'!G169))/(H$3-H$4)*10))),1)</f>
        <v>0</v>
      </c>
      <c r="I169" s="171">
        <f>ROUND(IF('Indicator Data'!H169=0,0,IF(LOG('Indicator Data'!H169)&gt;I$3,10,IF(LOG('Indicator Data'!H169)&lt;I$4,0,10-(I$3-LOG('Indicator Data'!H169))/(I$3-I$4)*10))),1)</f>
        <v>0</v>
      </c>
      <c r="J169" s="171">
        <f t="shared" si="224"/>
        <v>0</v>
      </c>
      <c r="K169" s="171">
        <f>ROUND(IF('Indicator Data'!I169=0,0,IF(LOG('Indicator Data'!I169)&gt;K$3,10,IF(LOG('Indicator Data'!I169)&lt;K$4,0,10-(K$3-LOG('Indicator Data'!I169))/(K$3-K$4)*10))),1)</f>
        <v>0.9</v>
      </c>
      <c r="L169" s="172">
        <f>ROUND(IF('Indicator Data'!J169=0,0,IF(LOG('Indicator Data'!J169)&gt;L$3,10,IF(LOG('Indicator Data'!J169)&lt;L$4,0,10-(L$3-LOG('Indicator Data'!J169))/(L$3-L$4)*10))),1)</f>
        <v>0</v>
      </c>
      <c r="M169" s="173">
        <f>'Indicator Data'!C169/HLOOKUP('Indicator Data'!$C$3,'Population Data'!$C$3:$M$194,ROW()-4,FALSE)</f>
        <v>0</v>
      </c>
      <c r="N169" s="173">
        <f>'Indicator Data'!D169/HLOOKUP('Indicator Data'!$D$3,'Population Data'!$C$3:$M$194,ROW()-4,FALSE)</f>
        <v>0</v>
      </c>
      <c r="O169" s="245">
        <f>'Indicator Data'!E169/HLOOKUP('Indicator Data'!$E$3,'Population Data'!$C$3:$M$194,ROW()-4,FALSE)</f>
        <v>5.4898583838539662E-2</v>
      </c>
      <c r="P169" s="173">
        <f>'Indicator Data'!F169/HLOOKUP('Indicator Data'!$F$3,'Population Data'!$C$3:$M$194,ROW()-4,FALSE)</f>
        <v>1.2722930186072226E-8</v>
      </c>
      <c r="Q169" s="173">
        <f>'Indicator Data'!G169/HLOOKUP('Indicator Data'!$G$3,'Population Data'!$C$3:$M$194,ROW()-4,FALSE)</f>
        <v>0</v>
      </c>
      <c r="R169" s="173">
        <f>'Indicator Data'!H169/HLOOKUP('Indicator Data'!$H$3,'Population Data'!$C$3:$M$194,ROW()-4,FALSE)</f>
        <v>0</v>
      </c>
      <c r="S169" s="173">
        <f>'Indicator Data'!I169/HLOOKUP('Indicator Data'!$I$3,'Population Data'!$C$3:$M$194,ROW()-4,FALSE)</f>
        <v>8.0312855974508192E-5</v>
      </c>
      <c r="T169" s="173">
        <f>'Indicator Data'!J169/HLOOKUP('Indicator Date'!$J167,'Population Data'!$C$3:$M$194,ROW()-4,FALSE)</f>
        <v>0</v>
      </c>
      <c r="U169" s="171">
        <f t="shared" si="225"/>
        <v>0</v>
      </c>
      <c r="V169" s="171">
        <f t="shared" si="226"/>
        <v>0</v>
      </c>
      <c r="W169" s="172">
        <f t="shared" si="227"/>
        <v>0</v>
      </c>
      <c r="X169" s="172">
        <f t="shared" si="203"/>
        <v>10</v>
      </c>
      <c r="Y169" s="172">
        <f t="shared" si="204"/>
        <v>0</v>
      </c>
      <c r="Z169" s="171">
        <f t="shared" si="228"/>
        <v>0</v>
      </c>
      <c r="AA169" s="171">
        <f t="shared" si="228"/>
        <v>0</v>
      </c>
      <c r="AB169" s="171">
        <f t="shared" si="229"/>
        <v>0</v>
      </c>
      <c r="AC169" s="172">
        <f t="shared" si="205"/>
        <v>2.1</v>
      </c>
      <c r="AD169" s="172">
        <f t="shared" si="206"/>
        <v>0</v>
      </c>
      <c r="AE169" s="171">
        <f>ROUND(IF('Indicator Data'!K169=0,0,IF('Indicator Data'!K169&gt;AE$3,10,IF('Indicator Data'!K169&lt;AE$4,0,10-(AE$3-'Indicator Data'!K169)/(AE$3-AE$4)*10))),1)</f>
        <v>0</v>
      </c>
      <c r="AF169" s="174">
        <f t="shared" si="230"/>
        <v>0.1</v>
      </c>
      <c r="AG169" s="174">
        <f t="shared" si="231"/>
        <v>0.1</v>
      </c>
      <c r="AH169" s="172">
        <f t="shared" si="232"/>
        <v>0</v>
      </c>
      <c r="AI169" s="172">
        <f t="shared" si="233"/>
        <v>0</v>
      </c>
      <c r="AJ169" s="174">
        <f t="shared" si="234"/>
        <v>0</v>
      </c>
      <c r="AK169" s="172">
        <f t="shared" si="235"/>
        <v>0</v>
      </c>
      <c r="AL169" s="175">
        <f t="shared" si="236"/>
        <v>0.1</v>
      </c>
      <c r="AM169" s="175">
        <f t="shared" si="237"/>
        <v>8.6</v>
      </c>
      <c r="AN169" s="175">
        <f t="shared" si="238"/>
        <v>0</v>
      </c>
      <c r="AO169" s="175">
        <f t="shared" si="239"/>
        <v>0</v>
      </c>
      <c r="AP169" s="175">
        <f t="shared" si="240"/>
        <v>1.5</v>
      </c>
      <c r="AQ169" s="174">
        <f t="shared" si="241"/>
        <v>0</v>
      </c>
      <c r="AR169" s="174">
        <f>IF('Indicator Data'!L169="No data","x",IF('Indicator Data'!BW169&lt;1000,"x",ROUND((IF('Indicator Data'!L169&gt;AR$3,10,IF('Indicator Data'!L169&lt;AR$4,0,10-(AR$3-'Indicator Data'!L169)/(AR$3-AR$4)*10))),1)))</f>
        <v>2.5</v>
      </c>
      <c r="AS169" s="175">
        <f t="shared" si="242"/>
        <v>1.3</v>
      </c>
      <c r="AT169" s="176" t="str">
        <f>IF('Indicator Data'!M169="No data","x",ROUND(IF('Indicator Data'!M169=0,0,IF(LOG('Indicator Data'!M169)&gt;AT$3,10,IF(LOG('Indicator Data'!M169)&lt;AT$4,0,10-(AT$3-LOG('Indicator Data'!M169))/(AT$3-AT$4)*10))),1))</f>
        <v>x</v>
      </c>
      <c r="AU169" s="246" t="str">
        <f>IF(AT169="x","x",'Indicator Data'!M169/HLOOKUP('Indicator Data'!$M$3,'Population Data'!$C$3:$M$194,ROW()-4,FALSE))</f>
        <v>x</v>
      </c>
      <c r="AV169" s="176" t="str">
        <f t="shared" si="243"/>
        <v>x</v>
      </c>
      <c r="AW169" s="172" t="str">
        <f t="shared" si="207"/>
        <v>x</v>
      </c>
      <c r="AX169" s="176" t="str">
        <f>IF('Indicator Data'!N169="No data","x",ROUND(IF('Indicator Data'!N169=0,0,IF(LOG('Indicator Data'!N169)&gt;AX$3,10,IF(LOG('Indicator Data'!N169)&lt;AX$4,0,10-(AX$3-LOG('Indicator Data'!N169))/(AX$3-AX$4)*10))),1))</f>
        <v>x</v>
      </c>
      <c r="AY169" s="246" t="str">
        <f>IF(AX169="x","x",'Indicator Data'!N169/HLOOKUP('Indicator Data'!$N$3,'Population Data'!$C$3:$M$194,ROW()-4,FALSE))</f>
        <v>x</v>
      </c>
      <c r="AZ169" s="176" t="str">
        <f t="shared" si="244"/>
        <v>x</v>
      </c>
      <c r="BA169" s="172" t="str">
        <f t="shared" si="208"/>
        <v>x</v>
      </c>
      <c r="BB169" s="176" t="str">
        <f>IF('Indicator Data'!O169="No data","x",ROUND(IF('Indicator Data'!O169=0,0,IF(LOG('Indicator Data'!O169)&gt;BB$3,10,IF(LOG('Indicator Data'!O169)&lt;BB$4,0,10-(BB$3-LOG('Indicator Data'!O169))/(BB$3-BB$4)*10))),1))</f>
        <v>x</v>
      </c>
      <c r="BC169" s="246" t="str">
        <f>IF(BB169="x","x",'Indicator Data'!O169/HLOOKUP('Indicator Data'!$O$3,'Population Data'!$C$3:$M$194,ROW()-4,FALSE))</f>
        <v>x</v>
      </c>
      <c r="BD169" s="176" t="str">
        <f t="shared" si="245"/>
        <v>x</v>
      </c>
      <c r="BE169" s="172" t="str">
        <f t="shared" si="209"/>
        <v>x</v>
      </c>
      <c r="BF169" s="176" t="str">
        <f>IF('Indicator Data'!P169="No data","x",ROUND(IF('Indicator Data'!P169=0,0,IF(LOG('Indicator Data'!P169)&gt;BF$3,10,IF(LOG('Indicator Data'!P169)&lt;BF$4,0,10-(BF$3-LOG('Indicator Data'!P169))/(BF$3-BF$4)*10))),1))</f>
        <v>x</v>
      </c>
      <c r="BG169" s="246" t="str">
        <f>IF(BF169="x","x",'Indicator Data'!P169/HLOOKUP('Indicator Data'!$P$3,'Population Data'!$C$3:$M$194,ROW()-4,FALSE))</f>
        <v>x</v>
      </c>
      <c r="BH169" s="176" t="str">
        <f t="shared" si="210"/>
        <v>x</v>
      </c>
      <c r="BI169" s="172" t="str">
        <f t="shared" si="211"/>
        <v>x</v>
      </c>
      <c r="BJ169" s="174" t="str">
        <f t="shared" si="212"/>
        <v>x</v>
      </c>
      <c r="BK169" s="176">
        <f>ROUND(IF('Indicator Data'!Q169=0,0,IF(LOG('Indicator Data'!Q169)&gt;BK$3,10,IF(LOG('Indicator Data'!Q169)&lt;BK$4,0,10-(BK$3-LOG('Indicator Data'!Q169))/(BK$3-BK$4)*10))),1)</f>
        <v>5.7</v>
      </c>
      <c r="BL169" s="224">
        <f>IF(BK169="x","x",'Indicator Data'!Q169/HLOOKUP('Indicator Data'!$Q$3,'Population Data'!$C$3:$M$194,ROW()-4,FALSE))</f>
        <v>0.14770000495001478</v>
      </c>
      <c r="BM169" s="176">
        <f t="shared" si="246"/>
        <v>1.5</v>
      </c>
      <c r="BN169" s="172">
        <f t="shared" si="247"/>
        <v>3.9</v>
      </c>
      <c r="BO169" s="176">
        <f>ROUND(IF('Indicator Data'!S169=0,0,IF(LOG('Indicator Data'!S169)&gt;BO$3,10,IF(LOG('Indicator Data'!S169)&lt;BO$4,0,10-(BO$3-LOG('Indicator Data'!S169))/(BO$3-BO$4)*10))),1)</f>
        <v>6.9</v>
      </c>
      <c r="BP169" s="246">
        <f>IF(BO169="x","x",'Indicator Data'!S169/HLOOKUP('Indicator Data'!$S$3,'Population Data'!$C$3:$M$194,ROW()-4,FALSE))</f>
        <v>1.0116487366130926</v>
      </c>
      <c r="BQ169" s="176">
        <f t="shared" si="248"/>
        <v>10</v>
      </c>
      <c r="BR169" s="172">
        <f t="shared" si="213"/>
        <v>8.9</v>
      </c>
      <c r="BS169" s="176">
        <f>ROUND(IF('Indicator Data'!T169=0,0,IF(LOG('Indicator Data'!T169)&gt;BS$3,10,IF(LOG('Indicator Data'!T169)&lt;BS$4,0,10-(BS$3-LOG('Indicator Data'!T169))/(BS$3-BS$4)*10))),1)</f>
        <v>6.8</v>
      </c>
      <c r="BT169" s="173">
        <f>IF('Indicator Data'!T169/HLOOKUP('Indicator Data'!$T$3,'Population Data'!$C$3:$M$194,ROW()-4,FALSE)&gt;1,1,'Indicator Data'!T169/HLOOKUP('Indicator Data'!$T$3,'Population Data'!$C$3:$M$194,ROW()-4,FALSE))</f>
        <v>0.98881743947861434</v>
      </c>
      <c r="BU169" s="176">
        <f t="shared" si="249"/>
        <v>9.9</v>
      </c>
      <c r="BV169" s="172">
        <f t="shared" si="214"/>
        <v>8.8000000000000007</v>
      </c>
      <c r="BW169" s="176">
        <f>ROUND(IF('Indicator Data'!U169=0,0,IF(LOG('Indicator Data'!U169)&gt;BW$3,10,IF(LOG('Indicator Data'!U169)&lt;BW$4,0,10-(BW$3-LOG('Indicator Data'!U169))/(BW$3-BW$4)*10))),1)</f>
        <v>6.9</v>
      </c>
      <c r="BX169" s="246">
        <f>IF(BW169="x","x",'Indicator Data'!U169/HLOOKUP('Indicator Data'!$U$3,'Population Data'!$C$3:$M$194,ROW()-4,FALSE))</f>
        <v>1.0113859285989193</v>
      </c>
      <c r="BY169" s="176">
        <f t="shared" si="250"/>
        <v>10</v>
      </c>
      <c r="BZ169" s="172">
        <f t="shared" si="215"/>
        <v>8.9</v>
      </c>
      <c r="CA169" s="174">
        <f t="shared" si="198"/>
        <v>8.1</v>
      </c>
      <c r="CB169" s="176">
        <f>IF('Indicator Data'!BN169="No data","x",ROUND(IF('Indicator Data'!BN169&gt;CB$3,0,IF('Indicator Data'!BN169&lt;CB$4,10,(CB$3-'Indicator Data'!BN169)/(CB$3-CB$4)*10)),1))</f>
        <v>1.1000000000000001</v>
      </c>
      <c r="CC169" s="176">
        <f>IF('Indicator Data'!BO169="No data","x",ROUND(IF('Indicator Data'!BO169&gt;CC$3,0,IF('Indicator Data'!BO169&lt;CC$4,10,(CC$3-'Indicator Data'!BO169)/(CC$3-CC$4)*10)),1))</f>
        <v>0.3</v>
      </c>
      <c r="CD169" s="176">
        <f>IF('Indicator Data'!AA169="No data","x",ROUND(IF('Indicator Data'!AA169&gt;CD$3,0,IF('Indicator Data'!AA169&lt;CD$4,10,(CD$3-'Indicator Data'!AA169)/(CD$3-CD$4)*10)),1))</f>
        <v>2.8</v>
      </c>
      <c r="CE169" s="172">
        <f t="shared" si="251"/>
        <v>1.4</v>
      </c>
      <c r="CF169" s="176">
        <f>IF('Indicator Data'!V169="No data","x",ROUND(IF(LOG('Indicator Data'!V169)&gt;CF$3,10,IF(LOG('Indicator Data'!V169)&lt;CF$4,0,10-(CF$3-LOG('Indicator Data'!V169))/(CF$3-CF$4)*10)),1))</f>
        <v>2</v>
      </c>
      <c r="CG169" s="176">
        <f>IF('Indicator Data'!W169="No data","x",ROUND(IF('Indicator Data'!W169&gt;CG$3,10,IF('Indicator Data'!W169&lt;CG$4,0,10-(CG$3-'Indicator Data'!W169)/(CG$3-CG$4)*10)),1))</f>
        <v>2</v>
      </c>
      <c r="CH169" s="176">
        <f>IF('Indicator Data'!X169="No data","x",ROUND(IF('Indicator Data'!X169&gt;CH$3,10,IF('Indicator Data'!X169&lt;CH$4,0,10-(CH$3-'Indicator Data'!X169)/(CH$3-CH$4)*10)),1))</f>
        <v>6.6</v>
      </c>
      <c r="CI169" s="176">
        <f>IF('Indicator Data'!Y169="No data","x",ROUND(IF('Indicator Data'!Y169&gt;CI$3,10,IF('Indicator Data'!Y169&lt;CI$4,0,10-(CI$3-'Indicator Data'!Y169)/(CI$3-CI$4)*10)),1))</f>
        <v>4.5999999999999996</v>
      </c>
      <c r="CJ169" s="172">
        <f t="shared" si="216"/>
        <v>3.8</v>
      </c>
      <c r="CK169" s="174">
        <f t="shared" si="217"/>
        <v>3</v>
      </c>
      <c r="CL169" s="176">
        <f>IF('Indicator Data'!AD169="No data","x",ROUND(IF('Indicator Data'!AD169&gt;CL$3,10,IF('Indicator Data'!AD169&lt;CL$4,0,10-(CL$3-'Indicator Data'!AD169)/(CL$3-CL$4)*10)),1))</f>
        <v>1.8</v>
      </c>
      <c r="CM169" s="176">
        <f>IF('Indicator Data'!AE169="No data","x",ROUND(IF('Indicator Data'!AE169&gt;CM$3,10,IF('Indicator Data'!AE169&lt;CM$4,0,10-(CM$3-'Indicator Data'!AE169)/(CM$3-CM$4)*10)),1))</f>
        <v>2.2999999999999998</v>
      </c>
      <c r="CN169" s="172">
        <f t="shared" si="218"/>
        <v>3.2</v>
      </c>
      <c r="CO169" s="176">
        <f>IF('Indicator Data'!Z169="No data","x",ROUND(IF('Indicator Data'!Z169&gt;CO$3,10,IF('Indicator Data'!Z169&lt;CO$4,0,10-(CO$3-'Indicator Data'!Z169)/(CO$3-CO$4)*10)),1))</f>
        <v>0.4</v>
      </c>
      <c r="CP169" s="172">
        <f t="shared" si="219"/>
        <v>1.2</v>
      </c>
      <c r="CQ169" s="246">
        <f>IF('Indicator Data'!AB169="No data","x",'Indicator Data'!AB169/HLOOKUP('Indicator Date'!$AB167,'Population Data'!$C$3:$M$194,ROW()-4,FALSE))</f>
        <v>6.2319568007491828E-5</v>
      </c>
      <c r="CR169" s="176">
        <f t="shared" si="252"/>
        <v>9.4</v>
      </c>
      <c r="CS169" s="176">
        <f>IF('Indicator Data'!AC169="No data","x",ROUND(IF('Indicator Data'!AC169&gt;CS$3,0,IF('Indicator Data'!AC169&lt;CS$4,10,(CS$3-'Indicator Data'!AC169)/(CS$3-CS$4)*10)),1))</f>
        <v>2</v>
      </c>
      <c r="CT169" s="172">
        <f t="shared" si="220"/>
        <v>5.7</v>
      </c>
      <c r="CU169" s="174">
        <f t="shared" si="221"/>
        <v>3.4</v>
      </c>
      <c r="CV169" s="175">
        <f t="shared" si="253"/>
        <v>5.4</v>
      </c>
      <c r="CW169" s="177">
        <f t="shared" si="254"/>
        <v>3.3</v>
      </c>
      <c r="CX169" s="175">
        <f>ROUND(IF('Indicator Data'!AF169=0,0,IF('Indicator Data'!AF169&gt;CX$3,10,IF('Indicator Data'!AF169&lt;CX$4,0,10-(CX$3-'Indicator Data'!AF169)/(CX$3-CX$4)*10))),1)</f>
        <v>0.1</v>
      </c>
      <c r="CY169" s="175">
        <f>(ROUND(IF('Indicator Data'!AG169=0,0,IF(LOG('Indicator Data'!AG169)&gt;CY$3,10,IF(LOG('Indicator Data'!AG169)&lt;CY$4,0,10-(CY$3-LOG('Indicator Data'!AG169))/(CY$3-CY$4)*10))),1))</f>
        <v>0</v>
      </c>
      <c r="CZ169" s="177">
        <f t="shared" si="222"/>
        <v>0.1</v>
      </c>
      <c r="DA169" s="11"/>
      <c r="DB169" s="22"/>
    </row>
    <row r="170" spans="1:106">
      <c r="A170" s="179" t="str">
        <f>'Indicator Data'!A170</f>
        <v>Sweden</v>
      </c>
      <c r="B170" s="180" t="str">
        <f>'Indicator Data'!B170</f>
        <v>SWE</v>
      </c>
      <c r="C170" s="178">
        <f>ROUND(IF('Indicator Data'!C170=0,0.1,IF(LOG('Indicator Data'!C170)&gt;C$3,10,IF(LOG('Indicator Data'!C170)&lt;C$4,0,10-(C$3-LOG('Indicator Data'!C170))/(C$3-C$4)*10))),1)</f>
        <v>0.1</v>
      </c>
      <c r="D170" s="171">
        <f>ROUND(IF('Indicator Data'!D170=0,0.1,IF(LOG('Indicator Data'!D170)&gt;D$3,10,IF(LOG('Indicator Data'!D170)&lt;D$4,0,10-(D$3-LOG('Indicator Data'!D170))/(D$3-D$4)*10))),1)</f>
        <v>0.1</v>
      </c>
      <c r="E170" s="172">
        <f t="shared" si="223"/>
        <v>0.1</v>
      </c>
      <c r="F170" s="172">
        <f>(ROUND(IF('Indicator Data'!E170=0,0,IF(LOG('Indicator Data'!E170)&gt;F$3,10,IF(LOG('Indicator Data'!E170)&lt;F$4,0,10-(F$3-LOG('Indicator Data'!E170))/(F$3-F$4)*10))),1))</f>
        <v>6</v>
      </c>
      <c r="G170" s="172">
        <f>ROUND(IF('Indicator Data'!F170=0,0,IF(LOG('Indicator Data'!F170)&gt;G$3,10,IF(LOG('Indicator Data'!F170)&lt;G$4,0,10-(G$3-LOG('Indicator Data'!F170))/(G$3-G$4)*10))),1)</f>
        <v>0</v>
      </c>
      <c r="H170" s="171">
        <f>ROUND(IF('Indicator Data'!G170=0,0,IF(LOG('Indicator Data'!G170)&gt;H$3,10,IF(LOG('Indicator Data'!G170)&lt;H$4,0,10-(H$3-LOG('Indicator Data'!G170))/(H$3-H$4)*10))),1)</f>
        <v>0</v>
      </c>
      <c r="I170" s="171">
        <f>ROUND(IF('Indicator Data'!H170=0,0,IF(LOG('Indicator Data'!H170)&gt;I$3,10,IF(LOG('Indicator Data'!H170)&lt;I$4,0,10-(I$3-LOG('Indicator Data'!H170))/(I$3-I$4)*10))),1)</f>
        <v>0</v>
      </c>
      <c r="J170" s="171">
        <f t="shared" si="224"/>
        <v>0</v>
      </c>
      <c r="K170" s="171">
        <f>ROUND(IF('Indicator Data'!I170=0,0,IF(LOG('Indicator Data'!I170)&gt;K$3,10,IF(LOG('Indicator Data'!I170)&lt;K$4,0,10-(K$3-LOG('Indicator Data'!I170))/(K$3-K$4)*10))),1)</f>
        <v>6.3</v>
      </c>
      <c r="L170" s="172">
        <f>ROUND(IF('Indicator Data'!J170=0,0,IF(LOG('Indicator Data'!J170)&gt;L$3,10,IF(LOG('Indicator Data'!J170)&lt;L$4,0,10-(L$3-LOG('Indicator Data'!J170))/(L$3-L$4)*10))),1)</f>
        <v>0</v>
      </c>
      <c r="M170" s="173">
        <f>'Indicator Data'!C170/HLOOKUP('Indicator Data'!$C$3,'Population Data'!$C$3:$M$194,ROW()-4,FALSE)</f>
        <v>0</v>
      </c>
      <c r="N170" s="173">
        <f>'Indicator Data'!D170/HLOOKUP('Indicator Data'!$D$3,'Population Data'!$C$3:$M$194,ROW()-4,FALSE)</f>
        <v>0</v>
      </c>
      <c r="O170" s="245">
        <f>'Indicator Data'!E170/HLOOKUP('Indicator Data'!$E$3,'Population Data'!$C$3:$M$194,ROW()-4,FALSE)</f>
        <v>5.7466494508215072E-3</v>
      </c>
      <c r="P170" s="173">
        <f>'Indicator Data'!F170/HLOOKUP('Indicator Data'!$F$3,'Population Data'!$C$3:$M$194,ROW()-4,FALSE)</f>
        <v>0</v>
      </c>
      <c r="Q170" s="173">
        <f>'Indicator Data'!G170/HLOOKUP('Indicator Data'!$G$3,'Population Data'!$C$3:$M$194,ROW()-4,FALSE)</f>
        <v>0</v>
      </c>
      <c r="R170" s="173">
        <f>'Indicator Data'!H170/HLOOKUP('Indicator Data'!$H$3,'Population Data'!$C$3:$M$194,ROW()-4,FALSE)</f>
        <v>0</v>
      </c>
      <c r="S170" s="173">
        <f>'Indicator Data'!I170/HLOOKUP('Indicator Data'!$I$3,'Population Data'!$C$3:$M$194,ROW()-4,FALSE)</f>
        <v>1.0476337267020153E-3</v>
      </c>
      <c r="T170" s="173">
        <f>'Indicator Data'!J170/HLOOKUP('Indicator Date'!$J168,'Population Data'!$C$3:$M$194,ROW()-4,FALSE)</f>
        <v>0</v>
      </c>
      <c r="U170" s="171">
        <f t="shared" si="225"/>
        <v>0</v>
      </c>
      <c r="V170" s="171">
        <f t="shared" si="226"/>
        <v>0</v>
      </c>
      <c r="W170" s="172">
        <f t="shared" si="227"/>
        <v>0</v>
      </c>
      <c r="X170" s="172">
        <f t="shared" si="203"/>
        <v>6.6</v>
      </c>
      <c r="Y170" s="172">
        <f t="shared" si="204"/>
        <v>0</v>
      </c>
      <c r="Z170" s="171">
        <f t="shared" si="228"/>
        <v>0</v>
      </c>
      <c r="AA170" s="171">
        <f t="shared" si="228"/>
        <v>0</v>
      </c>
      <c r="AB170" s="171">
        <f t="shared" si="229"/>
        <v>0</v>
      </c>
      <c r="AC170" s="172">
        <f t="shared" si="205"/>
        <v>5.3</v>
      </c>
      <c r="AD170" s="172">
        <f t="shared" si="206"/>
        <v>0</v>
      </c>
      <c r="AE170" s="171">
        <f>ROUND(IF('Indicator Data'!K170=0,0,IF('Indicator Data'!K170&gt;AE$3,10,IF('Indicator Data'!K170&lt;AE$4,0,10-(AE$3-'Indicator Data'!K170)/(AE$3-AE$4)*10))),1)</f>
        <v>0</v>
      </c>
      <c r="AF170" s="174">
        <f t="shared" si="230"/>
        <v>0.1</v>
      </c>
      <c r="AG170" s="174">
        <f t="shared" si="231"/>
        <v>0.1</v>
      </c>
      <c r="AH170" s="172">
        <f t="shared" si="232"/>
        <v>0</v>
      </c>
      <c r="AI170" s="172">
        <f t="shared" si="233"/>
        <v>0</v>
      </c>
      <c r="AJ170" s="174">
        <f t="shared" si="234"/>
        <v>0</v>
      </c>
      <c r="AK170" s="172">
        <f t="shared" si="235"/>
        <v>0</v>
      </c>
      <c r="AL170" s="175">
        <f t="shared" si="236"/>
        <v>0.1</v>
      </c>
      <c r="AM170" s="175">
        <f t="shared" si="237"/>
        <v>6.3</v>
      </c>
      <c r="AN170" s="175">
        <f t="shared" si="238"/>
        <v>0</v>
      </c>
      <c r="AO170" s="175">
        <f t="shared" si="239"/>
        <v>0</v>
      </c>
      <c r="AP170" s="175">
        <f t="shared" si="240"/>
        <v>5.8</v>
      </c>
      <c r="AQ170" s="174">
        <f t="shared" si="241"/>
        <v>0</v>
      </c>
      <c r="AR170" s="174">
        <f>IF('Indicator Data'!L170="No data","x",IF('Indicator Data'!BW170&lt;1000,"x",ROUND((IF('Indicator Data'!L170&gt;AR$3,10,IF('Indicator Data'!L170&lt;AR$4,0,10-(AR$3-'Indicator Data'!L170)/(AR$3-AR$4)*10))),1)))</f>
        <v>2.5</v>
      </c>
      <c r="AS170" s="175">
        <f t="shared" si="242"/>
        <v>1.3</v>
      </c>
      <c r="AT170" s="176">
        <f>IF('Indicator Data'!M170="No data","x",ROUND(IF('Indicator Data'!M170=0,0,IF(LOG('Indicator Data'!M170)&gt;AT$3,10,IF(LOG('Indicator Data'!M170)&lt;AT$4,0,10-(AT$3-LOG('Indicator Data'!M170))/(AT$3-AT$4)*10))),1))</f>
        <v>0</v>
      </c>
      <c r="AU170" s="246">
        <f>IF(AT170="x","x",'Indicator Data'!M170/HLOOKUP('Indicator Data'!$M$3,'Population Data'!$C$3:$M$194,ROW()-4,FALSE))</f>
        <v>0</v>
      </c>
      <c r="AV170" s="176">
        <f t="shared" si="243"/>
        <v>0</v>
      </c>
      <c r="AW170" s="172">
        <f t="shared" si="207"/>
        <v>0</v>
      </c>
      <c r="AX170" s="176" t="str">
        <f>IF('Indicator Data'!N170="No data","x",ROUND(IF('Indicator Data'!N170=0,0,IF(LOG('Indicator Data'!N170)&gt;AX$3,10,IF(LOG('Indicator Data'!N170)&lt;AX$4,0,10-(AX$3-LOG('Indicator Data'!N170))/(AX$3-AX$4)*10))),1))</f>
        <v>x</v>
      </c>
      <c r="AY170" s="246" t="str">
        <f>IF(AX170="x","x",'Indicator Data'!N170/HLOOKUP('Indicator Data'!$N$3,'Population Data'!$C$3:$M$194,ROW()-4,FALSE))</f>
        <v>x</v>
      </c>
      <c r="AZ170" s="176" t="str">
        <f t="shared" si="244"/>
        <v>x</v>
      </c>
      <c r="BA170" s="172" t="str">
        <f t="shared" si="208"/>
        <v>x</v>
      </c>
      <c r="BB170" s="176" t="str">
        <f>IF('Indicator Data'!O170="No data","x",ROUND(IF('Indicator Data'!O170=0,0,IF(LOG('Indicator Data'!O170)&gt;BB$3,10,IF(LOG('Indicator Data'!O170)&lt;BB$4,0,10-(BB$3-LOG('Indicator Data'!O170))/(BB$3-BB$4)*10))),1))</f>
        <v>x</v>
      </c>
      <c r="BC170" s="246" t="str">
        <f>IF(BB170="x","x",'Indicator Data'!O170/HLOOKUP('Indicator Data'!$O$3,'Population Data'!$C$3:$M$194,ROW()-4,FALSE))</f>
        <v>x</v>
      </c>
      <c r="BD170" s="176" t="str">
        <f t="shared" si="245"/>
        <v>x</v>
      </c>
      <c r="BE170" s="172" t="str">
        <f t="shared" si="209"/>
        <v>x</v>
      </c>
      <c r="BF170" s="176" t="str">
        <f>IF('Indicator Data'!P170="No data","x",ROUND(IF('Indicator Data'!P170=0,0,IF(LOG('Indicator Data'!P170)&gt;BF$3,10,IF(LOG('Indicator Data'!P170)&lt;BF$4,0,10-(BF$3-LOG('Indicator Data'!P170))/(BF$3-BF$4)*10))),1))</f>
        <v>x</v>
      </c>
      <c r="BG170" s="246" t="str">
        <f>IF(BF170="x","x",'Indicator Data'!P170/HLOOKUP('Indicator Data'!$P$3,'Population Data'!$C$3:$M$194,ROW()-4,FALSE))</f>
        <v>x</v>
      </c>
      <c r="BH170" s="176" t="str">
        <f t="shared" si="210"/>
        <v>x</v>
      </c>
      <c r="BI170" s="172" t="str">
        <f t="shared" si="211"/>
        <v>x</v>
      </c>
      <c r="BJ170" s="174">
        <f t="shared" si="212"/>
        <v>0</v>
      </c>
      <c r="BK170" s="176">
        <f>ROUND(IF('Indicator Data'!Q170=0,0,IF(LOG('Indicator Data'!Q170)&gt;BK$3,10,IF(LOG('Indicator Data'!Q170)&lt;BK$4,0,10-(BK$3-LOG('Indicator Data'!Q170))/(BK$3-BK$4)*10))),1)</f>
        <v>0</v>
      </c>
      <c r="BL170" s="224">
        <f>IF(BK170="x","x",'Indicator Data'!Q170/HLOOKUP('Indicator Data'!$Q$3,'Population Data'!$C$3:$M$194,ROW()-4,FALSE))</f>
        <v>0</v>
      </c>
      <c r="BM170" s="176">
        <f t="shared" si="246"/>
        <v>0</v>
      </c>
      <c r="BN170" s="172">
        <f t="shared" si="247"/>
        <v>0</v>
      </c>
      <c r="BO170" s="176">
        <f>ROUND(IF('Indicator Data'!S170=0,0,IF(LOG('Indicator Data'!S170)&gt;BO$3,10,IF(LOG('Indicator Data'!S170)&lt;BO$4,0,10-(BO$3-LOG('Indicator Data'!S170))/(BO$3-BO$4)*10))),1)</f>
        <v>0</v>
      </c>
      <c r="BP170" s="246">
        <f>IF(BO170="x","x",'Indicator Data'!S170/HLOOKUP('Indicator Data'!$S$3,'Population Data'!$C$3:$M$194,ROW()-4,FALSE))</f>
        <v>0</v>
      </c>
      <c r="BQ170" s="176">
        <f t="shared" si="248"/>
        <v>0</v>
      </c>
      <c r="BR170" s="172">
        <f t="shared" si="213"/>
        <v>0</v>
      </c>
      <c r="BS170" s="176">
        <f>ROUND(IF('Indicator Data'!T170=0,0,IF(LOG('Indicator Data'!T170)&gt;BS$3,10,IF(LOG('Indicator Data'!T170)&lt;BS$4,0,10-(BS$3-LOG('Indicator Data'!T170))/(BS$3-BS$4)*10))),1)</f>
        <v>0</v>
      </c>
      <c r="BT170" s="173">
        <f>IF('Indicator Data'!T170/HLOOKUP('Indicator Data'!$T$3,'Population Data'!$C$3:$M$194,ROW()-4,FALSE)&gt;1,1,'Indicator Data'!T170/HLOOKUP('Indicator Data'!$T$3,'Population Data'!$C$3:$M$194,ROW()-4,FALSE))</f>
        <v>0</v>
      </c>
      <c r="BU170" s="176">
        <f t="shared" si="249"/>
        <v>0</v>
      </c>
      <c r="BV170" s="172">
        <f t="shared" si="214"/>
        <v>0</v>
      </c>
      <c r="BW170" s="176">
        <f>ROUND(IF('Indicator Data'!U170=0,0,IF(LOG('Indicator Data'!U170)&gt;BW$3,10,IF(LOG('Indicator Data'!U170)&lt;BW$4,0,10-(BW$3-LOG('Indicator Data'!U170))/(BW$3-BW$4)*10))),1)</f>
        <v>0</v>
      </c>
      <c r="BX170" s="246">
        <f>IF(BW170="x","x",'Indicator Data'!U170/HLOOKUP('Indicator Data'!$U$3,'Population Data'!$C$3:$M$194,ROW()-4,FALSE))</f>
        <v>0</v>
      </c>
      <c r="BY170" s="176">
        <f t="shared" si="250"/>
        <v>0</v>
      </c>
      <c r="BZ170" s="172">
        <f t="shared" si="215"/>
        <v>0</v>
      </c>
      <c r="CA170" s="174">
        <f t="shared" si="198"/>
        <v>0</v>
      </c>
      <c r="CB170" s="176">
        <f>IF('Indicator Data'!BN170="No data","x",ROUND(IF('Indicator Data'!BN170&gt;CB$3,0,IF('Indicator Data'!BN170&lt;CB$4,10,(CB$3-'Indicator Data'!BN170)/(CB$3-CB$4)*10)),1))</f>
        <v>0.1</v>
      </c>
      <c r="CC170" s="176">
        <f>IF('Indicator Data'!BO170="No data","x",ROUND(IF('Indicator Data'!BO170&gt;CC$3,0,IF('Indicator Data'!BO170&lt;CC$4,10,(CC$3-'Indicator Data'!BO170)/(CC$3-CC$4)*10)),1))</f>
        <v>0</v>
      </c>
      <c r="CD170" s="176" t="str">
        <f>IF('Indicator Data'!AA170="No data","x",ROUND(IF('Indicator Data'!AA170&gt;CD$3,0,IF('Indicator Data'!AA170&lt;CD$4,10,(CD$3-'Indicator Data'!AA170)/(CD$3-CD$4)*10)),1))</f>
        <v>x</v>
      </c>
      <c r="CE170" s="172">
        <f t="shared" si="251"/>
        <v>0.1</v>
      </c>
      <c r="CF170" s="176">
        <f>IF('Indicator Data'!V170="No data","x",ROUND(IF(LOG('Indicator Data'!V170)&gt;CF$3,10,IF(LOG('Indicator Data'!V170)&lt;CF$4,0,10-(CF$3-LOG('Indicator Data'!V170))/(CF$3-CF$4)*10)),1))</f>
        <v>4.7</v>
      </c>
      <c r="CG170" s="176">
        <f>IF('Indicator Data'!W170="No data","x",ROUND(IF('Indicator Data'!W170&gt;CG$3,10,IF('Indicator Data'!W170&lt;CG$4,0,10-(CG$3-'Indicator Data'!W170)/(CG$3-CG$4)*10)),1))</f>
        <v>1.5</v>
      </c>
      <c r="CH170" s="176">
        <f>IF('Indicator Data'!X170="No data","x",ROUND(IF('Indicator Data'!X170&gt;CH$3,10,IF('Indicator Data'!X170&lt;CH$4,0,10-(CH$3-'Indicator Data'!X170)/(CH$3-CH$4)*10)),1))</f>
        <v>8.9</v>
      </c>
      <c r="CI170" s="176" t="str">
        <f>IF('Indicator Data'!Y170="No data","x",ROUND(IF('Indicator Data'!Y170&gt;CI$3,10,IF('Indicator Data'!Y170&lt;CI$4,0,10-(CI$3-'Indicator Data'!Y170)/(CI$3-CI$4)*10)),1))</f>
        <v>x</v>
      </c>
      <c r="CJ170" s="172">
        <f t="shared" si="216"/>
        <v>5</v>
      </c>
      <c r="CK170" s="174">
        <f t="shared" si="217"/>
        <v>3.4</v>
      </c>
      <c r="CL170" s="176">
        <f>IF('Indicator Data'!AD170="No data","x",ROUND(IF('Indicator Data'!AD170&gt;CL$3,10,IF('Indicator Data'!AD170&lt;CL$4,0,10-(CL$3-'Indicator Data'!AD170)/(CL$3-CL$4)*10)),1))</f>
        <v>0</v>
      </c>
      <c r="CM170" s="176">
        <f>IF('Indicator Data'!AE170="No data","x",ROUND(IF('Indicator Data'!AE170&gt;CM$3,10,IF('Indicator Data'!AE170&lt;CM$4,0,10-(CM$3-'Indicator Data'!AE170)/(CM$3-CM$4)*10)),1))</f>
        <v>0.1</v>
      </c>
      <c r="CN170" s="172">
        <f t="shared" si="218"/>
        <v>3</v>
      </c>
      <c r="CO170" s="176">
        <f>IF('Indicator Data'!Z170="No data","x",ROUND(IF('Indicator Data'!Z170&gt;CO$3,10,IF('Indicator Data'!Z170&lt;CO$4,0,10-(CO$3-'Indicator Data'!Z170)/(CO$3-CO$4)*10)),1))</f>
        <v>0</v>
      </c>
      <c r="CP170" s="172">
        <f t="shared" si="219"/>
        <v>0</v>
      </c>
      <c r="CQ170" s="246">
        <f>IF('Indicator Data'!AB170="No data","x",'Indicator Data'!AB170/HLOOKUP('Indicator Date'!$AB168,'Population Data'!$C$3:$M$194,ROW()-4,FALSE))</f>
        <v>1.1326178389966522E-4</v>
      </c>
      <c r="CR170" s="176">
        <f t="shared" si="252"/>
        <v>8.9</v>
      </c>
      <c r="CS170" s="176">
        <f>IF('Indicator Data'!AC170="No data","x",ROUND(IF('Indicator Data'!AC170&gt;CS$3,0,IF('Indicator Data'!AC170&lt;CS$4,10,(CS$3-'Indicator Data'!AC170)/(CS$3-CS$4)*10)),1))</f>
        <v>2</v>
      </c>
      <c r="CT170" s="172">
        <f t="shared" si="220"/>
        <v>5.5</v>
      </c>
      <c r="CU170" s="174">
        <f t="shared" si="221"/>
        <v>2.8</v>
      </c>
      <c r="CV170" s="175">
        <f t="shared" si="253"/>
        <v>1.7</v>
      </c>
      <c r="CW170" s="177">
        <f t="shared" si="254"/>
        <v>2.6</v>
      </c>
      <c r="CX170" s="175">
        <f>ROUND(IF('Indicator Data'!AF170=0,0,IF('Indicator Data'!AF170&gt;CX$3,10,IF('Indicator Data'!AF170&lt;CX$4,0,10-(CX$3-'Indicator Data'!AF170)/(CX$3-CX$4)*10))),1)</f>
        <v>0</v>
      </c>
      <c r="CY170" s="175">
        <f>(ROUND(IF('Indicator Data'!AG170=0,0,IF(LOG('Indicator Data'!AG170)&gt;CY$3,10,IF(LOG('Indicator Data'!AG170)&lt;CY$4,0,10-(CY$3-LOG('Indicator Data'!AG170))/(CY$3-CY$4)*10))),1))</f>
        <v>0</v>
      </c>
      <c r="CZ170" s="177">
        <f t="shared" si="222"/>
        <v>0</v>
      </c>
      <c r="DA170" s="11"/>
      <c r="DB170" s="22"/>
    </row>
    <row r="171" spans="1:106">
      <c r="A171" s="179" t="str">
        <f>'Indicator Data'!A171</f>
        <v>Switzerland</v>
      </c>
      <c r="B171" s="180" t="str">
        <f>'Indicator Data'!B171</f>
        <v>CHE</v>
      </c>
      <c r="C171" s="178">
        <f>ROUND(IF('Indicator Data'!C171=0,0.1,IF(LOG('Indicator Data'!C171)&gt;C$3,10,IF(LOG('Indicator Data'!C171)&lt;C$4,0,10-(C$3-LOG('Indicator Data'!C171))/(C$3-C$4)*10))),1)</f>
        <v>6.9</v>
      </c>
      <c r="D171" s="171">
        <f>ROUND(IF('Indicator Data'!D171=0,0.1,IF(LOG('Indicator Data'!D171)&gt;D$3,10,IF(LOG('Indicator Data'!D171)&lt;D$4,0,10-(D$3-LOG('Indicator Data'!D171))/(D$3-D$4)*10))),1)</f>
        <v>0.1</v>
      </c>
      <c r="E171" s="172">
        <f t="shared" si="223"/>
        <v>4.3</v>
      </c>
      <c r="F171" s="172">
        <f>(ROUND(IF('Indicator Data'!E171=0,0,IF(LOG('Indicator Data'!E171)&gt;F$3,10,IF(LOG('Indicator Data'!E171)&lt;F$4,0,10-(F$3-LOG('Indicator Data'!E171))/(F$3-F$4)*10))),1))</f>
        <v>5.6</v>
      </c>
      <c r="G171" s="172">
        <f>ROUND(IF('Indicator Data'!F171=0,0,IF(LOG('Indicator Data'!F171)&gt;G$3,10,IF(LOG('Indicator Data'!F171)&lt;G$4,0,10-(G$3-LOG('Indicator Data'!F171))/(G$3-G$4)*10))),1)</f>
        <v>0</v>
      </c>
      <c r="H171" s="171">
        <f>ROUND(IF('Indicator Data'!G171=0,0,IF(LOG('Indicator Data'!G171)&gt;H$3,10,IF(LOG('Indicator Data'!G171)&lt;H$4,0,10-(H$3-LOG('Indicator Data'!G171))/(H$3-H$4)*10))),1)</f>
        <v>0</v>
      </c>
      <c r="I171" s="171">
        <f>ROUND(IF('Indicator Data'!H171=0,0,IF(LOG('Indicator Data'!H171)&gt;I$3,10,IF(LOG('Indicator Data'!H171)&lt;I$4,0,10-(I$3-LOG('Indicator Data'!H171))/(I$3-I$4)*10))),1)</f>
        <v>0</v>
      </c>
      <c r="J171" s="171">
        <f t="shared" si="224"/>
        <v>0</v>
      </c>
      <c r="K171" s="171">
        <f>ROUND(IF('Indicator Data'!I171=0,0,IF(LOG('Indicator Data'!I171)&gt;K$3,10,IF(LOG('Indicator Data'!I171)&lt;K$4,0,10-(K$3-LOG('Indicator Data'!I171))/(K$3-K$4)*10))),1)</f>
        <v>0</v>
      </c>
      <c r="L171" s="172">
        <f>ROUND(IF('Indicator Data'!J171=0,0,IF(LOG('Indicator Data'!J171)&gt;L$3,10,IF(LOG('Indicator Data'!J171)&lt;L$4,0,10-(L$3-LOG('Indicator Data'!J171))/(L$3-L$4)*10))),1)</f>
        <v>0</v>
      </c>
      <c r="M171" s="173">
        <f>'Indicator Data'!C171/HLOOKUP('Indicator Data'!$C$3,'Population Data'!$C$3:$M$194,ROW()-4,FALSE)</f>
        <v>1.5228191810171712E-3</v>
      </c>
      <c r="N171" s="173">
        <f>'Indicator Data'!D171/HLOOKUP('Indicator Data'!$D$3,'Population Data'!$C$3:$M$194,ROW()-4,FALSE)</f>
        <v>0</v>
      </c>
      <c r="O171" s="245">
        <f>'Indicator Data'!E171/HLOOKUP('Indicator Data'!$E$3,'Population Data'!$C$3:$M$194,ROW()-4,FALSE)</f>
        <v>4.4797024733910255E-3</v>
      </c>
      <c r="P171" s="173">
        <f>'Indicator Data'!F171/HLOOKUP('Indicator Data'!$F$3,'Population Data'!$C$3:$M$194,ROW()-4,FALSE)</f>
        <v>0</v>
      </c>
      <c r="Q171" s="173">
        <f>'Indicator Data'!G171/HLOOKUP('Indicator Data'!$G$3,'Population Data'!$C$3:$M$194,ROW()-4,FALSE)</f>
        <v>0</v>
      </c>
      <c r="R171" s="173">
        <f>'Indicator Data'!H171/HLOOKUP('Indicator Data'!$H$3,'Population Data'!$C$3:$M$194,ROW()-4,FALSE)</f>
        <v>0</v>
      </c>
      <c r="S171" s="173">
        <f>'Indicator Data'!I171/HLOOKUP('Indicator Data'!$I$3,'Population Data'!$C$3:$M$194,ROW()-4,FALSE)</f>
        <v>0</v>
      </c>
      <c r="T171" s="173">
        <f>'Indicator Data'!J171/HLOOKUP('Indicator Date'!$J169,'Population Data'!$C$3:$M$194,ROW()-4,FALSE)</f>
        <v>0</v>
      </c>
      <c r="U171" s="171">
        <f t="shared" si="225"/>
        <v>7.6</v>
      </c>
      <c r="V171" s="171">
        <f t="shared" si="226"/>
        <v>0</v>
      </c>
      <c r="W171" s="172">
        <f t="shared" si="227"/>
        <v>4.9000000000000004</v>
      </c>
      <c r="X171" s="172">
        <f t="shared" si="203"/>
        <v>6.2</v>
      </c>
      <c r="Y171" s="172">
        <f t="shared" si="204"/>
        <v>0</v>
      </c>
      <c r="Z171" s="171">
        <f t="shared" si="228"/>
        <v>0</v>
      </c>
      <c r="AA171" s="171">
        <f t="shared" si="228"/>
        <v>0</v>
      </c>
      <c r="AB171" s="171">
        <f t="shared" si="229"/>
        <v>0</v>
      </c>
      <c r="AC171" s="172">
        <f t="shared" si="205"/>
        <v>0</v>
      </c>
      <c r="AD171" s="172">
        <f t="shared" si="206"/>
        <v>0</v>
      </c>
      <c r="AE171" s="171">
        <f>ROUND(IF('Indicator Data'!K171=0,0,IF('Indicator Data'!K171&gt;AE$3,10,IF('Indicator Data'!K171&lt;AE$4,0,10-(AE$3-'Indicator Data'!K171)/(AE$3-AE$4)*10))),1)</f>
        <v>0</v>
      </c>
      <c r="AF171" s="174">
        <f t="shared" si="230"/>
        <v>7.3</v>
      </c>
      <c r="AG171" s="174">
        <f t="shared" si="231"/>
        <v>0.1</v>
      </c>
      <c r="AH171" s="172">
        <f t="shared" si="232"/>
        <v>0</v>
      </c>
      <c r="AI171" s="172">
        <f t="shared" si="233"/>
        <v>0</v>
      </c>
      <c r="AJ171" s="174">
        <f t="shared" si="234"/>
        <v>0</v>
      </c>
      <c r="AK171" s="172">
        <f t="shared" si="235"/>
        <v>0</v>
      </c>
      <c r="AL171" s="175">
        <f t="shared" si="236"/>
        <v>4.5999999999999996</v>
      </c>
      <c r="AM171" s="175">
        <f t="shared" si="237"/>
        <v>5.9</v>
      </c>
      <c r="AN171" s="175">
        <f t="shared" si="238"/>
        <v>0</v>
      </c>
      <c r="AO171" s="175">
        <f t="shared" si="239"/>
        <v>0</v>
      </c>
      <c r="AP171" s="175">
        <f t="shared" si="240"/>
        <v>0</v>
      </c>
      <c r="AQ171" s="174">
        <f t="shared" si="241"/>
        <v>0</v>
      </c>
      <c r="AR171" s="174">
        <f>IF('Indicator Data'!L171="No data","x",IF('Indicator Data'!BW171&lt;1000,"x",ROUND((IF('Indicator Data'!L171&gt;AR$3,10,IF('Indicator Data'!L171&lt;AR$4,0,10-(AR$3-'Indicator Data'!L171)/(AR$3-AR$4)*10))),1)))</f>
        <v>1.7</v>
      </c>
      <c r="AS171" s="175">
        <f t="shared" si="242"/>
        <v>0.9</v>
      </c>
      <c r="AT171" s="176">
        <f>IF('Indicator Data'!M171="No data","x",ROUND(IF('Indicator Data'!M171=0,0,IF(LOG('Indicator Data'!M171)&gt;AT$3,10,IF(LOG('Indicator Data'!M171)&lt;AT$4,0,10-(AT$3-LOG('Indicator Data'!M171))/(AT$3-AT$4)*10))),1))</f>
        <v>0</v>
      </c>
      <c r="AU171" s="246">
        <f>IF(AT171="x","x",'Indicator Data'!M171/HLOOKUP('Indicator Data'!$M$3,'Population Data'!$C$3:$M$194,ROW()-4,FALSE))</f>
        <v>0</v>
      </c>
      <c r="AV171" s="176">
        <f t="shared" si="243"/>
        <v>0</v>
      </c>
      <c r="AW171" s="172">
        <f t="shared" si="207"/>
        <v>0</v>
      </c>
      <c r="AX171" s="176" t="str">
        <f>IF('Indicator Data'!N171="No data","x",ROUND(IF('Indicator Data'!N171=0,0,IF(LOG('Indicator Data'!N171)&gt;AX$3,10,IF(LOG('Indicator Data'!N171)&lt;AX$4,0,10-(AX$3-LOG('Indicator Data'!N171))/(AX$3-AX$4)*10))),1))</f>
        <v>x</v>
      </c>
      <c r="AY171" s="246" t="str">
        <f>IF(AX171="x","x",'Indicator Data'!N171/HLOOKUP('Indicator Data'!$N$3,'Population Data'!$C$3:$M$194,ROW()-4,FALSE))</f>
        <v>x</v>
      </c>
      <c r="AZ171" s="176" t="str">
        <f t="shared" si="244"/>
        <v>x</v>
      </c>
      <c r="BA171" s="172" t="str">
        <f t="shared" si="208"/>
        <v>x</v>
      </c>
      <c r="BB171" s="176" t="str">
        <f>IF('Indicator Data'!O171="No data","x",ROUND(IF('Indicator Data'!O171=0,0,IF(LOG('Indicator Data'!O171)&gt;BB$3,10,IF(LOG('Indicator Data'!O171)&lt;BB$4,0,10-(BB$3-LOG('Indicator Data'!O171))/(BB$3-BB$4)*10))),1))</f>
        <v>x</v>
      </c>
      <c r="BC171" s="246" t="str">
        <f>IF(BB171="x","x",'Indicator Data'!O171/HLOOKUP('Indicator Data'!$O$3,'Population Data'!$C$3:$M$194,ROW()-4,FALSE))</f>
        <v>x</v>
      </c>
      <c r="BD171" s="176" t="str">
        <f t="shared" si="245"/>
        <v>x</v>
      </c>
      <c r="BE171" s="172" t="str">
        <f t="shared" si="209"/>
        <v>x</v>
      </c>
      <c r="BF171" s="176" t="str">
        <f>IF('Indicator Data'!P171="No data","x",ROUND(IF('Indicator Data'!P171=0,0,IF(LOG('Indicator Data'!P171)&gt;BF$3,10,IF(LOG('Indicator Data'!P171)&lt;BF$4,0,10-(BF$3-LOG('Indicator Data'!P171))/(BF$3-BF$4)*10))),1))</f>
        <v>x</v>
      </c>
      <c r="BG171" s="246" t="str">
        <f>IF(BF171="x","x",'Indicator Data'!P171/HLOOKUP('Indicator Data'!$P$3,'Population Data'!$C$3:$M$194,ROW()-4,FALSE))</f>
        <v>x</v>
      </c>
      <c r="BH171" s="176" t="str">
        <f t="shared" si="210"/>
        <v>x</v>
      </c>
      <c r="BI171" s="172" t="str">
        <f t="shared" si="211"/>
        <v>x</v>
      </c>
      <c r="BJ171" s="174">
        <f t="shared" si="212"/>
        <v>0</v>
      </c>
      <c r="BK171" s="176">
        <f>ROUND(IF('Indicator Data'!Q171=0,0,IF(LOG('Indicator Data'!Q171)&gt;BK$3,10,IF(LOG('Indicator Data'!Q171)&lt;BK$4,0,10-(BK$3-LOG('Indicator Data'!Q171))/(BK$3-BK$4)*10))),1)</f>
        <v>0</v>
      </c>
      <c r="BL171" s="224">
        <f>IF(BK171="x","x",'Indicator Data'!Q171/HLOOKUP('Indicator Data'!$Q$3,'Population Data'!$C$3:$M$194,ROW()-4,FALSE))</f>
        <v>0</v>
      </c>
      <c r="BM171" s="176">
        <f t="shared" si="246"/>
        <v>0</v>
      </c>
      <c r="BN171" s="172">
        <f t="shared" si="247"/>
        <v>0</v>
      </c>
      <c r="BO171" s="176">
        <f>ROUND(IF('Indicator Data'!S171=0,0,IF(LOG('Indicator Data'!S171)&gt;BO$3,10,IF(LOG('Indicator Data'!S171)&lt;BO$4,0,10-(BO$3-LOG('Indicator Data'!S171))/(BO$3-BO$4)*10))),1)</f>
        <v>0</v>
      </c>
      <c r="BP171" s="246">
        <f>IF(BO171="x","x",'Indicator Data'!S171/HLOOKUP('Indicator Data'!$S$3,'Population Data'!$C$3:$M$194,ROW()-4,FALSE))</f>
        <v>0</v>
      </c>
      <c r="BQ171" s="176">
        <f t="shared" si="248"/>
        <v>0</v>
      </c>
      <c r="BR171" s="172">
        <f t="shared" si="213"/>
        <v>0</v>
      </c>
      <c r="BS171" s="176">
        <f>ROUND(IF('Indicator Data'!T171=0,0,IF(LOG('Indicator Data'!T171)&gt;BS$3,10,IF(LOG('Indicator Data'!T171)&lt;BS$4,0,10-(BS$3-LOG('Indicator Data'!T171))/(BS$3-BS$4)*10))),1)</f>
        <v>0</v>
      </c>
      <c r="BT171" s="173">
        <f>IF('Indicator Data'!T171/HLOOKUP('Indicator Data'!$T$3,'Population Data'!$C$3:$M$194,ROW()-4,FALSE)&gt;1,1,'Indicator Data'!T171/HLOOKUP('Indicator Data'!$T$3,'Population Data'!$C$3:$M$194,ROW()-4,FALSE))</f>
        <v>0</v>
      </c>
      <c r="BU171" s="176">
        <f t="shared" si="249"/>
        <v>0</v>
      </c>
      <c r="BV171" s="172">
        <f t="shared" si="214"/>
        <v>0</v>
      </c>
      <c r="BW171" s="176">
        <f>ROUND(IF('Indicator Data'!U171=0,0,IF(LOG('Indicator Data'!U171)&gt;BW$3,10,IF(LOG('Indicator Data'!U171)&lt;BW$4,0,10-(BW$3-LOG('Indicator Data'!U171))/(BW$3-BW$4)*10))),1)</f>
        <v>0</v>
      </c>
      <c r="BX171" s="246">
        <f>IF(BW171="x","x",'Indicator Data'!U171/HLOOKUP('Indicator Data'!$U$3,'Population Data'!$C$3:$M$194,ROW()-4,FALSE))</f>
        <v>0</v>
      </c>
      <c r="BY171" s="176">
        <f t="shared" si="250"/>
        <v>0</v>
      </c>
      <c r="BZ171" s="172">
        <f t="shared" si="215"/>
        <v>0</v>
      </c>
      <c r="CA171" s="174">
        <f t="shared" si="198"/>
        <v>0</v>
      </c>
      <c r="CB171" s="176">
        <f>IF('Indicator Data'!BN171="No data","x",ROUND(IF('Indicator Data'!BN171&gt;CB$3,0,IF('Indicator Data'!BN171&lt;CB$4,10,(CB$3-'Indicator Data'!BN171)/(CB$3-CB$4)*10)),1))</f>
        <v>0</v>
      </c>
      <c r="CC171" s="176">
        <f>IF('Indicator Data'!BO171="No data","x",ROUND(IF('Indicator Data'!BO171&gt;CC$3,0,IF('Indicator Data'!BO171&lt;CC$4,10,(CC$3-'Indicator Data'!BO171)/(CC$3-CC$4)*10)),1))</f>
        <v>0</v>
      </c>
      <c r="CD171" s="176" t="str">
        <f>IF('Indicator Data'!AA171="No data","x",ROUND(IF('Indicator Data'!AA171&gt;CD$3,0,IF('Indicator Data'!AA171&lt;CD$4,10,(CD$3-'Indicator Data'!AA171)/(CD$3-CD$4)*10)),1))</f>
        <v>x</v>
      </c>
      <c r="CE171" s="172">
        <f t="shared" si="251"/>
        <v>0</v>
      </c>
      <c r="CF171" s="176">
        <f>IF('Indicator Data'!V171="No data","x",ROUND(IF(LOG('Indicator Data'!V171)&gt;CF$3,10,IF(LOG('Indicator Data'!V171)&lt;CF$4,0,10-(CF$3-LOG('Indicator Data'!V171))/(CF$3-CF$4)*10)),1))</f>
        <v>7.8</v>
      </c>
      <c r="CG171" s="176">
        <f>IF('Indicator Data'!W171="No data","x",ROUND(IF('Indicator Data'!W171&gt;CG$3,10,IF('Indicator Data'!W171&lt;CG$4,0,10-(CG$3-'Indicator Data'!W171)/(CG$3-CG$4)*10)),1))</f>
        <v>2</v>
      </c>
      <c r="CH171" s="176">
        <f>IF('Indicator Data'!X171="No data","x",ROUND(IF('Indicator Data'!X171&gt;CH$3,10,IF('Indicator Data'!X171&lt;CH$4,0,10-(CH$3-'Indicator Data'!X171)/(CH$3-CH$4)*10)),1))</f>
        <v>7.4</v>
      </c>
      <c r="CI171" s="176" t="str">
        <f>IF('Indicator Data'!Y171="No data","x",ROUND(IF('Indicator Data'!Y171&gt;CI$3,10,IF('Indicator Data'!Y171&lt;CI$4,0,10-(CI$3-'Indicator Data'!Y171)/(CI$3-CI$4)*10)),1))</f>
        <v>x</v>
      </c>
      <c r="CJ171" s="172">
        <f t="shared" si="216"/>
        <v>5.7</v>
      </c>
      <c r="CK171" s="174">
        <f t="shared" si="217"/>
        <v>3.8</v>
      </c>
      <c r="CL171" s="176">
        <f>IF('Indicator Data'!AD171="No data","x",ROUND(IF('Indicator Data'!AD171&gt;CL$3,10,IF('Indicator Data'!AD171&lt;CL$4,0,10-(CL$3-'Indicator Data'!AD171)/(CL$3-CL$4)*10)),1))</f>
        <v>0</v>
      </c>
      <c r="CM171" s="176">
        <f>IF('Indicator Data'!AE171="No data","x",ROUND(IF('Indicator Data'!AE171&gt;CM$3,10,IF('Indicator Data'!AE171&lt;CM$4,0,10-(CM$3-'Indicator Data'!AE171)/(CM$3-CM$4)*10)),1))</f>
        <v>0</v>
      </c>
      <c r="CN171" s="172">
        <f t="shared" si="218"/>
        <v>3.4</v>
      </c>
      <c r="CO171" s="176">
        <f>IF('Indicator Data'!Z171="No data","x",ROUND(IF('Indicator Data'!Z171&gt;CO$3,10,IF('Indicator Data'!Z171&lt;CO$4,0,10-(CO$3-'Indicator Data'!Z171)/(CO$3-CO$4)*10)),1))</f>
        <v>0</v>
      </c>
      <c r="CP171" s="172">
        <f t="shared" si="219"/>
        <v>0</v>
      </c>
      <c r="CQ171" s="246">
        <f>IF('Indicator Data'!AB171="No data","x",'Indicator Data'!AB171/HLOOKUP('Indicator Date'!$AB169,'Population Data'!$C$3:$M$194,ROW()-4,FALSE))</f>
        <v>1.250817141808839E-4</v>
      </c>
      <c r="CR171" s="176">
        <f t="shared" si="252"/>
        <v>8.6999999999999993</v>
      </c>
      <c r="CS171" s="176" t="str">
        <f>IF('Indicator Data'!AC171="No data","x",ROUND(IF('Indicator Data'!AC171&gt;CS$3,0,IF('Indicator Data'!AC171&lt;CS$4,10,(CS$3-'Indicator Data'!AC171)/(CS$3-CS$4)*10)),1))</f>
        <v>x</v>
      </c>
      <c r="CT171" s="172">
        <f t="shared" si="220"/>
        <v>8.6999999999999993</v>
      </c>
      <c r="CU171" s="174">
        <f t="shared" si="221"/>
        <v>4</v>
      </c>
      <c r="CV171" s="175">
        <f t="shared" si="253"/>
        <v>2.2000000000000002</v>
      </c>
      <c r="CW171" s="177">
        <f t="shared" si="254"/>
        <v>2.2999999999999998</v>
      </c>
      <c r="CX171" s="175">
        <f>ROUND(IF('Indicator Data'!AF171=0,0,IF('Indicator Data'!AF171&gt;CX$3,10,IF('Indicator Data'!AF171&lt;CX$4,0,10-(CX$3-'Indicator Data'!AF171)/(CX$3-CX$4)*10))),1)</f>
        <v>0.1</v>
      </c>
      <c r="CY171" s="175">
        <f>(ROUND(IF('Indicator Data'!AG171=0,0,IF(LOG('Indicator Data'!AG171)&gt;CY$3,10,IF(LOG('Indicator Data'!AG171)&lt;CY$4,0,10-(CY$3-LOG('Indicator Data'!AG171))/(CY$3-CY$4)*10))),1))</f>
        <v>0</v>
      </c>
      <c r="CZ171" s="177">
        <f t="shared" si="222"/>
        <v>0.1</v>
      </c>
      <c r="DA171" s="11"/>
      <c r="DB171" s="22"/>
    </row>
    <row r="172" spans="1:106">
      <c r="A172" s="179" t="str">
        <f>'Indicator Data'!A172</f>
        <v>Syria</v>
      </c>
      <c r="B172" s="180" t="str">
        <f>'Indicator Data'!B172</f>
        <v>SYR</v>
      </c>
      <c r="C172" s="178">
        <f>ROUND(IF('Indicator Data'!C172=0,0.1,IF(LOG('Indicator Data'!C172)&gt;C$3,10,IF(LOG('Indicator Data'!C172)&lt;C$4,0,10-(C$3-LOG('Indicator Data'!C172))/(C$3-C$4)*10))),1)</f>
        <v>8.4</v>
      </c>
      <c r="D172" s="171">
        <f>ROUND(IF('Indicator Data'!D172=0,0.1,IF(LOG('Indicator Data'!D172)&gt;D$3,10,IF(LOG('Indicator Data'!D172)&lt;D$4,0,10-(D$3-LOG('Indicator Data'!D172))/(D$3-D$4)*10))),1)</f>
        <v>7.2</v>
      </c>
      <c r="E172" s="172">
        <f t="shared" si="223"/>
        <v>7.9</v>
      </c>
      <c r="F172" s="172">
        <f>(ROUND(IF('Indicator Data'!E172=0,0,IF(LOG('Indicator Data'!E172)&gt;F$3,10,IF(LOG('Indicator Data'!E172)&lt;F$4,0,10-(F$3-LOG('Indicator Data'!E172))/(F$3-F$4)*10))),1))</f>
        <v>6.5</v>
      </c>
      <c r="G172" s="172">
        <f>ROUND(IF('Indicator Data'!F172=0,0,IF(LOG('Indicator Data'!F172)&gt;G$3,10,IF(LOG('Indicator Data'!F172)&lt;G$4,0,10-(G$3-LOG('Indicator Data'!F172))/(G$3-G$4)*10))),1)</f>
        <v>2.7</v>
      </c>
      <c r="H172" s="171">
        <f>ROUND(IF('Indicator Data'!G172=0,0,IF(LOG('Indicator Data'!G172)&gt;H$3,10,IF(LOG('Indicator Data'!G172)&lt;H$4,0,10-(H$3-LOG('Indicator Data'!G172))/(H$3-H$4)*10))),1)</f>
        <v>0</v>
      </c>
      <c r="I172" s="171">
        <f>ROUND(IF('Indicator Data'!H172=0,0,IF(LOG('Indicator Data'!H172)&gt;I$3,10,IF(LOG('Indicator Data'!H172)&lt;I$4,0,10-(I$3-LOG('Indicator Data'!H172))/(I$3-I$4)*10))),1)</f>
        <v>0</v>
      </c>
      <c r="J172" s="171">
        <f t="shared" si="224"/>
        <v>0</v>
      </c>
      <c r="K172" s="171">
        <f>ROUND(IF('Indicator Data'!I172=0,0,IF(LOG('Indicator Data'!I172)&gt;K$3,10,IF(LOG('Indicator Data'!I172)&lt;K$4,0,10-(K$3-LOG('Indicator Data'!I172))/(K$3-K$4)*10))),1)</f>
        <v>3.4</v>
      </c>
      <c r="L172" s="172">
        <f>ROUND(IF('Indicator Data'!J172=0,0,IF(LOG('Indicator Data'!J172)&gt;L$3,10,IF(LOG('Indicator Data'!J172)&lt;L$4,0,10-(L$3-LOG('Indicator Data'!J172))/(L$3-L$4)*10))),1)</f>
        <v>10</v>
      </c>
      <c r="M172" s="173">
        <f>'Indicator Data'!C172/HLOOKUP('Indicator Data'!$C$3,'Population Data'!$C$3:$M$194,ROW()-4,FALSE)</f>
        <v>1.7938475537448517E-3</v>
      </c>
      <c r="N172" s="173">
        <f>'Indicator Data'!D172/HLOOKUP('Indicator Data'!$D$3,'Population Data'!$C$3:$M$194,ROW()-4,FALSE)</f>
        <v>2.0607146554362066E-4</v>
      </c>
      <c r="O172" s="245">
        <f>'Indicator Data'!E172/HLOOKUP('Indicator Data'!$E$3,'Population Data'!$C$3:$M$194,ROW()-4,FALSE)</f>
        <v>4.1577917056653362E-3</v>
      </c>
      <c r="P172" s="173">
        <f>'Indicator Data'!F172/HLOOKUP('Indicator Data'!$F$3,'Population Data'!$C$3:$M$194,ROW()-4,FALSE)</f>
        <v>8.5624916495750464E-8</v>
      </c>
      <c r="Q172" s="173">
        <f>'Indicator Data'!G172/HLOOKUP('Indicator Data'!$G$3,'Population Data'!$C$3:$M$194,ROW()-4,FALSE)</f>
        <v>0</v>
      </c>
      <c r="R172" s="173">
        <f>'Indicator Data'!H172/HLOOKUP('Indicator Data'!$H$3,'Population Data'!$C$3:$M$194,ROW()-4,FALSE)</f>
        <v>0</v>
      </c>
      <c r="S172" s="173">
        <f>'Indicator Data'!I172/HLOOKUP('Indicator Data'!$I$3,'Population Data'!$C$3:$M$194,ROW()-4,FALSE)</f>
        <v>2.3579307531989826E-5</v>
      </c>
      <c r="T172" s="173">
        <f>'Indicator Data'!J172/HLOOKUP('Indicator Date'!$J170,'Population Data'!$C$3:$M$194,ROW()-4,FALSE)</f>
        <v>8.3655854843917091E-3</v>
      </c>
      <c r="U172" s="171">
        <f t="shared" si="225"/>
        <v>9</v>
      </c>
      <c r="V172" s="171">
        <f t="shared" si="226"/>
        <v>1</v>
      </c>
      <c r="W172" s="172">
        <f t="shared" si="227"/>
        <v>6.5</v>
      </c>
      <c r="X172" s="172">
        <f t="shared" si="203"/>
        <v>6</v>
      </c>
      <c r="Y172" s="172">
        <f t="shared" si="204"/>
        <v>1.9</v>
      </c>
      <c r="Z172" s="171">
        <f t="shared" si="228"/>
        <v>0</v>
      </c>
      <c r="AA172" s="171">
        <f t="shared" si="228"/>
        <v>0</v>
      </c>
      <c r="AB172" s="171">
        <f t="shared" si="229"/>
        <v>0</v>
      </c>
      <c r="AC172" s="172">
        <f t="shared" si="205"/>
        <v>0.6</v>
      </c>
      <c r="AD172" s="172">
        <f t="shared" si="206"/>
        <v>2.8</v>
      </c>
      <c r="AE172" s="171">
        <f>ROUND(IF('Indicator Data'!K172=0,0,IF('Indicator Data'!K172&gt;AE$3,10,IF('Indicator Data'!K172&lt;AE$4,0,10-(AE$3-'Indicator Data'!K172)/(AE$3-AE$4)*10))),1)</f>
        <v>2.9</v>
      </c>
      <c r="AF172" s="174">
        <f t="shared" si="230"/>
        <v>8.6999999999999993</v>
      </c>
      <c r="AG172" s="174">
        <f t="shared" si="231"/>
        <v>4.0999999999999996</v>
      </c>
      <c r="AH172" s="172">
        <f t="shared" si="232"/>
        <v>0</v>
      </c>
      <c r="AI172" s="172">
        <f t="shared" si="233"/>
        <v>0</v>
      </c>
      <c r="AJ172" s="174">
        <f t="shared" si="234"/>
        <v>0</v>
      </c>
      <c r="AK172" s="172">
        <f t="shared" si="235"/>
        <v>8.1</v>
      </c>
      <c r="AL172" s="175">
        <f t="shared" si="236"/>
        <v>7.3</v>
      </c>
      <c r="AM172" s="175">
        <f t="shared" si="237"/>
        <v>6.3</v>
      </c>
      <c r="AN172" s="175">
        <f t="shared" si="238"/>
        <v>2.2999999999999998</v>
      </c>
      <c r="AO172" s="175">
        <f t="shared" si="239"/>
        <v>0</v>
      </c>
      <c r="AP172" s="175">
        <f t="shared" si="240"/>
        <v>2.1</v>
      </c>
      <c r="AQ172" s="174">
        <f t="shared" si="241"/>
        <v>5.5</v>
      </c>
      <c r="AR172" s="174">
        <f>IF('Indicator Data'!L172="No data","x",IF('Indicator Data'!BW172&lt;1000,"x",ROUND((IF('Indicator Data'!L172&gt;AR$3,10,IF('Indicator Data'!L172&lt;AR$4,0,10-(AR$3-'Indicator Data'!L172)/(AR$3-AR$4)*10))),1)))</f>
        <v>10</v>
      </c>
      <c r="AS172" s="175">
        <f t="shared" si="242"/>
        <v>7.8</v>
      </c>
      <c r="AT172" s="176">
        <f>IF('Indicator Data'!M172="No data","x",ROUND(IF('Indicator Data'!M172=0,0,IF(LOG('Indicator Data'!M172)&gt;AT$3,10,IF(LOG('Indicator Data'!M172)&lt;AT$4,0,10-(AT$3-LOG('Indicator Data'!M172))/(AT$3-AT$4)*10))),1))</f>
        <v>9</v>
      </c>
      <c r="AU172" s="246">
        <f>IF(AT172="x","x",'Indicator Data'!M172/HLOOKUP('Indicator Data'!$M$3,'Population Data'!$C$3:$M$194,ROW()-4,FALSE))</f>
        <v>0.76119532021718528</v>
      </c>
      <c r="AV172" s="176">
        <f t="shared" si="243"/>
        <v>8.5</v>
      </c>
      <c r="AW172" s="172">
        <f t="shared" si="207"/>
        <v>8.8000000000000007</v>
      </c>
      <c r="AX172" s="176" t="str">
        <f>IF('Indicator Data'!N172="No data","x",ROUND(IF('Indicator Data'!N172=0,0,IF(LOG('Indicator Data'!N172)&gt;AX$3,10,IF(LOG('Indicator Data'!N172)&lt;AX$4,0,10-(AX$3-LOG('Indicator Data'!N172))/(AX$3-AX$4)*10))),1))</f>
        <v>x</v>
      </c>
      <c r="AY172" s="246" t="str">
        <f>IF(AX172="x","x",'Indicator Data'!N172/HLOOKUP('Indicator Data'!$N$3,'Population Data'!$C$3:$M$194,ROW()-4,FALSE))</f>
        <v>x</v>
      </c>
      <c r="AZ172" s="176" t="str">
        <f t="shared" si="244"/>
        <v>x</v>
      </c>
      <c r="BA172" s="172" t="str">
        <f t="shared" si="208"/>
        <v>x</v>
      </c>
      <c r="BB172" s="176" t="str">
        <f>IF('Indicator Data'!O172="No data","x",ROUND(IF('Indicator Data'!O172=0,0,IF(LOG('Indicator Data'!O172)&gt;BB$3,10,IF(LOG('Indicator Data'!O172)&lt;BB$4,0,10-(BB$3-LOG('Indicator Data'!O172))/(BB$3-BB$4)*10))),1))</f>
        <v>x</v>
      </c>
      <c r="BC172" s="246" t="str">
        <f>IF(BB172="x","x",'Indicator Data'!O172/HLOOKUP('Indicator Data'!$O$3,'Population Data'!$C$3:$M$194,ROW()-4,FALSE))</f>
        <v>x</v>
      </c>
      <c r="BD172" s="176" t="str">
        <f t="shared" si="245"/>
        <v>x</v>
      </c>
      <c r="BE172" s="172" t="str">
        <f t="shared" si="209"/>
        <v>x</v>
      </c>
      <c r="BF172" s="176" t="str">
        <f>IF('Indicator Data'!P172="No data","x",ROUND(IF('Indicator Data'!P172=0,0,IF(LOG('Indicator Data'!P172)&gt;BF$3,10,IF(LOG('Indicator Data'!P172)&lt;BF$4,0,10-(BF$3-LOG('Indicator Data'!P172))/(BF$3-BF$4)*10))),1))</f>
        <v>x</v>
      </c>
      <c r="BG172" s="246" t="str">
        <f>IF(BF172="x","x",'Indicator Data'!P172/HLOOKUP('Indicator Data'!$P$3,'Population Data'!$C$3:$M$194,ROW()-4,FALSE))</f>
        <v>x</v>
      </c>
      <c r="BH172" s="176" t="str">
        <f t="shared" si="210"/>
        <v>x</v>
      </c>
      <c r="BI172" s="172" t="str">
        <f t="shared" si="211"/>
        <v>x</v>
      </c>
      <c r="BJ172" s="174">
        <f t="shared" si="212"/>
        <v>8.8000000000000007</v>
      </c>
      <c r="BK172" s="176">
        <f>ROUND(IF('Indicator Data'!Q172=0,0,IF(LOG('Indicator Data'!Q172)&gt;BK$3,10,IF(LOG('Indicator Data'!Q172)&lt;BK$4,0,10-(BK$3-LOG('Indicator Data'!Q172))/(BK$3-BK$4)*10))),1)</f>
        <v>0</v>
      </c>
      <c r="BL172" s="224">
        <f>IF(BK172="x","x",'Indicator Data'!Q172/HLOOKUP('Indicator Data'!$Q$3,'Population Data'!$C$3:$M$194,ROW()-4,FALSE))</f>
        <v>0</v>
      </c>
      <c r="BM172" s="176">
        <f t="shared" si="246"/>
        <v>0</v>
      </c>
      <c r="BN172" s="172">
        <f t="shared" si="247"/>
        <v>0</v>
      </c>
      <c r="BO172" s="176">
        <f>ROUND(IF('Indicator Data'!S172=0,0,IF(LOG('Indicator Data'!S172)&gt;BO$3,10,IF(LOG('Indicator Data'!S172)&lt;BO$4,0,10-(BO$3-LOG('Indicator Data'!S172))/(BO$3-BO$4)*10))),1)</f>
        <v>6.6</v>
      </c>
      <c r="BP172" s="246">
        <f>IF(BO172="x","x",'Indicator Data'!S172/HLOOKUP('Indicator Data'!$S$3,'Population Data'!$C$3:$M$194,ROW()-4,FALSE))</f>
        <v>1.6310884539720693E-2</v>
      </c>
      <c r="BQ172" s="176">
        <f t="shared" si="248"/>
        <v>0.2</v>
      </c>
      <c r="BR172" s="172">
        <f t="shared" si="213"/>
        <v>4.0999999999999996</v>
      </c>
      <c r="BS172" s="176">
        <f>ROUND(IF('Indicator Data'!T172=0,0,IF(LOG('Indicator Data'!T172)&gt;BS$3,10,IF(LOG('Indicator Data'!T172)&lt;BS$4,0,10-(BS$3-LOG('Indicator Data'!T172))/(BS$3-BS$4)*10))),1)</f>
        <v>8.9</v>
      </c>
      <c r="BT172" s="173">
        <f>IF('Indicator Data'!T172/HLOOKUP('Indicator Data'!$T$3,'Population Data'!$C$3:$M$194,ROW()-4,FALSE)&gt;1,1,'Indicator Data'!T172/HLOOKUP('Indicator Data'!$T$3,'Population Data'!$C$3:$M$194,ROW()-4,FALSE))</f>
        <v>0.71562494134541266</v>
      </c>
      <c r="BU172" s="176">
        <f t="shared" si="249"/>
        <v>7.2</v>
      </c>
      <c r="BV172" s="172">
        <f t="shared" si="214"/>
        <v>8.1999999999999993</v>
      </c>
      <c r="BW172" s="176">
        <f>ROUND(IF('Indicator Data'!U172=0,0,IF(LOG('Indicator Data'!U172)&gt;BW$3,10,IF(LOG('Indicator Data'!U172)&lt;BW$4,0,10-(BW$3-LOG('Indicator Data'!U172))/(BW$3-BW$4)*10))),1)</f>
        <v>7.2</v>
      </c>
      <c r="BX172" s="246">
        <f>IF(BW172="x","x",'Indicator Data'!U172/HLOOKUP('Indicator Data'!$U$3,'Population Data'!$C$3:$M$194,ROW()-4,FALSE))</f>
        <v>4.3458777792211967E-2</v>
      </c>
      <c r="BY172" s="176">
        <f t="shared" si="250"/>
        <v>0.4</v>
      </c>
      <c r="BZ172" s="172">
        <f t="shared" si="215"/>
        <v>4.5999999999999996</v>
      </c>
      <c r="CA172" s="174">
        <f t="shared" si="198"/>
        <v>4.9000000000000004</v>
      </c>
      <c r="CB172" s="176">
        <f>IF('Indicator Data'!BN172="No data","x",ROUND(IF('Indicator Data'!BN172&gt;CB$3,0,IF('Indicator Data'!BN172&lt;CB$4,10,(CB$3-'Indicator Data'!BN172)/(CB$3-CB$4)*10)),1))</f>
        <v>0.6</v>
      </c>
      <c r="CC172" s="176">
        <f>IF('Indicator Data'!BO172="No data","x",ROUND(IF('Indicator Data'!BO172&gt;CC$3,0,IF('Indicator Data'!BO172&lt;CC$4,10,(CC$3-'Indicator Data'!BO172)/(CC$3-CC$4)*10)),1))</f>
        <v>1</v>
      </c>
      <c r="CD172" s="176">
        <f>IF('Indicator Data'!AA172="No data","x",ROUND(IF('Indicator Data'!AA172&gt;CD$3,0,IF('Indicator Data'!AA172&lt;CD$4,10,(CD$3-'Indicator Data'!AA172)/(CD$3-CD$4)*10)),1))</f>
        <v>1.6</v>
      </c>
      <c r="CE172" s="172">
        <f t="shared" si="251"/>
        <v>1.1000000000000001</v>
      </c>
      <c r="CF172" s="176">
        <f>IF('Indicator Data'!V172="No data","x",ROUND(IF(LOG('Indicator Data'!V172)&gt;CF$3,10,IF(LOG('Indicator Data'!V172)&lt;CF$4,0,10-(CF$3-LOG('Indicator Data'!V172))/(CF$3-CF$4)*10)),1))</f>
        <v>6.9</v>
      </c>
      <c r="CG172" s="176">
        <f>IF('Indicator Data'!W172="No data","x",ROUND(IF('Indicator Data'!W172&gt;CG$3,10,IF('Indicator Data'!W172&lt;CG$4,0,10-(CG$3-'Indicator Data'!W172)/(CG$3-CG$4)*10)),1))</f>
        <v>10</v>
      </c>
      <c r="CH172" s="176">
        <f>IF('Indicator Data'!X172="No data","x",ROUND(IF('Indicator Data'!X172&gt;CH$3,10,IF('Indicator Data'!X172&lt;CH$4,0,10-(CH$3-'Indicator Data'!X172)/(CH$3-CH$4)*10)),1))</f>
        <v>5.7</v>
      </c>
      <c r="CI172" s="176">
        <f>IF('Indicator Data'!Y172="No data","x",ROUND(IF('Indicator Data'!Y172&gt;CI$3,10,IF('Indicator Data'!Y172&lt;CI$4,0,10-(CI$3-'Indicator Data'!Y172)/(CI$3-CI$4)*10)),1))</f>
        <v>9.1</v>
      </c>
      <c r="CJ172" s="172">
        <f t="shared" si="216"/>
        <v>7.9</v>
      </c>
      <c r="CK172" s="174">
        <f t="shared" si="217"/>
        <v>5.6</v>
      </c>
      <c r="CL172" s="176">
        <f>IF('Indicator Data'!AD172="No data","x",ROUND(IF('Indicator Data'!AD172&gt;CL$3,10,IF('Indicator Data'!AD172&lt;CL$4,0,10-(CL$3-'Indicator Data'!AD172)/(CL$3-CL$4)*10)),1))</f>
        <v>4.5999999999999996</v>
      </c>
      <c r="CM172" s="176">
        <f>IF('Indicator Data'!AE172="No data","x",ROUND(IF('Indicator Data'!AE172&gt;CM$3,10,IF('Indicator Data'!AE172&lt;CM$4,0,10-(CM$3-'Indicator Data'!AE172)/(CM$3-CM$4)*10)),1))</f>
        <v>3.3</v>
      </c>
      <c r="CN172" s="172">
        <f t="shared" si="218"/>
        <v>6.6</v>
      </c>
      <c r="CO172" s="176">
        <f>IF('Indicator Data'!Z172="No data","x",ROUND(IF('Indicator Data'!Z172&gt;CO$3,10,IF('Indicator Data'!Z172&lt;CO$4,0,10-(CO$3-'Indicator Data'!Z172)/(CO$3-CO$4)*10)),1))</f>
        <v>0.2</v>
      </c>
      <c r="CP172" s="172">
        <f t="shared" si="219"/>
        <v>0.9</v>
      </c>
      <c r="CQ172" s="246">
        <f>IF('Indicator Data'!AB172="No data","x",'Indicator Data'!AB172/HLOOKUP('Indicator Date'!$AB170,'Population Data'!$C$3:$M$194,ROW()-4,FALSE))</f>
        <v>5.4004699214871982E-4</v>
      </c>
      <c r="CR172" s="176">
        <f t="shared" si="252"/>
        <v>4.5999999999999996</v>
      </c>
      <c r="CS172" s="176">
        <f>IF('Indicator Data'!AC172="No data","x",ROUND(IF('Indicator Data'!AC172&gt;CS$3,0,IF('Indicator Data'!AC172&lt;CS$4,10,(CS$3-'Indicator Data'!AC172)/(CS$3-CS$4)*10)),1))</f>
        <v>6</v>
      </c>
      <c r="CT172" s="172">
        <f t="shared" si="220"/>
        <v>5.3</v>
      </c>
      <c r="CU172" s="174">
        <f t="shared" si="221"/>
        <v>4.3</v>
      </c>
      <c r="CV172" s="175">
        <f t="shared" si="253"/>
        <v>6.3</v>
      </c>
      <c r="CW172" s="177">
        <f t="shared" si="254"/>
        <v>5.2</v>
      </c>
      <c r="CX172" s="175">
        <f>ROUND(IF('Indicator Data'!AF172=0,0,IF('Indicator Data'!AF172&gt;CX$3,10,IF('Indicator Data'!AF172&lt;CX$4,0,10-(CX$3-'Indicator Data'!AF172)/(CX$3-CX$4)*10))),1)</f>
        <v>10</v>
      </c>
      <c r="CY172" s="175">
        <f>(ROUND(IF('Indicator Data'!AG172=0,0,IF(LOG('Indicator Data'!AG172)&gt;CY$3,10,IF(LOG('Indicator Data'!AG172)&lt;CY$4,0,10-(CY$3-LOG('Indicator Data'!AG172))/(CY$3-CY$4)*10))),1))</f>
        <v>9.5</v>
      </c>
      <c r="CZ172" s="177">
        <f t="shared" si="222"/>
        <v>9.8000000000000007</v>
      </c>
      <c r="DA172" s="11"/>
      <c r="DB172" s="22"/>
    </row>
    <row r="173" spans="1:106">
      <c r="A173" s="179" t="str">
        <f>'Indicator Data'!A173</f>
        <v>Tajikistan</v>
      </c>
      <c r="B173" s="180" t="str">
        <f>'Indicator Data'!B173</f>
        <v>TJK</v>
      </c>
      <c r="C173" s="178">
        <f>ROUND(IF('Indicator Data'!C173=0,0.1,IF(LOG('Indicator Data'!C173)&gt;C$3,10,IF(LOG('Indicator Data'!C173)&lt;C$4,0,10-(C$3-LOG('Indicator Data'!C173))/(C$3-C$4)*10))),1)</f>
        <v>7.5</v>
      </c>
      <c r="D173" s="171">
        <f>ROUND(IF('Indicator Data'!D173=0,0.1,IF(LOG('Indicator Data'!D173)&gt;D$3,10,IF(LOG('Indicator Data'!D173)&lt;D$4,0,10-(D$3-LOG('Indicator Data'!D173))/(D$3-D$4)*10))),1)</f>
        <v>8</v>
      </c>
      <c r="E173" s="172">
        <f t="shared" si="223"/>
        <v>7.8</v>
      </c>
      <c r="F173" s="172">
        <f>(ROUND(IF('Indicator Data'!E173=0,0,IF(LOG('Indicator Data'!E173)&gt;F$3,10,IF(LOG('Indicator Data'!E173)&lt;F$4,0,10-(F$3-LOG('Indicator Data'!E173))/(F$3-F$4)*10))),1))</f>
        <v>6.2</v>
      </c>
      <c r="G173" s="172">
        <f>ROUND(IF('Indicator Data'!F173=0,0,IF(LOG('Indicator Data'!F173)&gt;G$3,10,IF(LOG('Indicator Data'!F173)&lt;G$4,0,10-(G$3-LOG('Indicator Data'!F173))/(G$3-G$4)*10))),1)</f>
        <v>0</v>
      </c>
      <c r="H173" s="171">
        <f>ROUND(IF('Indicator Data'!G173=0,0,IF(LOG('Indicator Data'!G173)&gt;H$3,10,IF(LOG('Indicator Data'!G173)&lt;H$4,0,10-(H$3-LOG('Indicator Data'!G173))/(H$3-H$4)*10))),1)</f>
        <v>0</v>
      </c>
      <c r="I173" s="171">
        <f>ROUND(IF('Indicator Data'!H173=0,0,IF(LOG('Indicator Data'!H173)&gt;I$3,10,IF(LOG('Indicator Data'!H173)&lt;I$4,0,10-(I$3-LOG('Indicator Data'!H173))/(I$3-I$4)*10))),1)</f>
        <v>0</v>
      </c>
      <c r="J173" s="171">
        <f t="shared" si="224"/>
        <v>0</v>
      </c>
      <c r="K173" s="171">
        <f>ROUND(IF('Indicator Data'!I173=0,0,IF(LOG('Indicator Data'!I173)&gt;K$3,10,IF(LOG('Indicator Data'!I173)&lt;K$4,0,10-(K$3-LOG('Indicator Data'!I173))/(K$3-K$4)*10))),1)</f>
        <v>0</v>
      </c>
      <c r="L173" s="172">
        <f>ROUND(IF('Indicator Data'!J173=0,0,IF(LOG('Indicator Data'!J173)&gt;L$3,10,IF(LOG('Indicator Data'!J173)&lt;L$4,0,10-(L$3-LOG('Indicator Data'!J173))/(L$3-L$4)*10))),1)</f>
        <v>10</v>
      </c>
      <c r="M173" s="173">
        <f>'Indicator Data'!C173/HLOOKUP('Indicator Data'!$C$3,'Population Data'!$C$3:$M$194,ROW()-4,FALSE)</f>
        <v>2.1082350486806723E-3</v>
      </c>
      <c r="N173" s="173">
        <f>'Indicator Data'!D173/HLOOKUP('Indicator Data'!$D$3,'Population Data'!$C$3:$M$194,ROW()-4,FALSE)</f>
        <v>9.2070081331504887E-4</v>
      </c>
      <c r="O173" s="245">
        <f>'Indicator Data'!E173/HLOOKUP('Indicator Data'!$E$3,'Population Data'!$C$3:$M$194,ROW()-4,FALSE)</f>
        <v>6.9105356652505784E-3</v>
      </c>
      <c r="P173" s="173">
        <f>'Indicator Data'!F173/HLOOKUP('Indicator Data'!$F$3,'Population Data'!$C$3:$M$194,ROW()-4,FALSE)</f>
        <v>0</v>
      </c>
      <c r="Q173" s="173">
        <f>'Indicator Data'!G173/HLOOKUP('Indicator Data'!$G$3,'Population Data'!$C$3:$M$194,ROW()-4,FALSE)</f>
        <v>0</v>
      </c>
      <c r="R173" s="173">
        <f>'Indicator Data'!H173/HLOOKUP('Indicator Data'!$H$3,'Population Data'!$C$3:$M$194,ROW()-4,FALSE)</f>
        <v>0</v>
      </c>
      <c r="S173" s="173">
        <f>'Indicator Data'!I173/HLOOKUP('Indicator Data'!$I$3,'Population Data'!$C$3:$M$194,ROW()-4,FALSE)</f>
        <v>0</v>
      </c>
      <c r="T173" s="173">
        <f>'Indicator Data'!J173/HLOOKUP('Indicator Date'!$J171,'Population Data'!$C$3:$M$194,ROW()-4,FALSE)</f>
        <v>1.0508763787791779E-2</v>
      </c>
      <c r="U173" s="171">
        <f t="shared" si="225"/>
        <v>10</v>
      </c>
      <c r="V173" s="171">
        <f t="shared" si="226"/>
        <v>4.5999999999999996</v>
      </c>
      <c r="W173" s="172">
        <f t="shared" si="227"/>
        <v>8.4</v>
      </c>
      <c r="X173" s="172">
        <f t="shared" si="203"/>
        <v>6.9</v>
      </c>
      <c r="Y173" s="172">
        <f t="shared" si="204"/>
        <v>0</v>
      </c>
      <c r="Z173" s="171">
        <f t="shared" si="228"/>
        <v>0</v>
      </c>
      <c r="AA173" s="171">
        <f t="shared" si="228"/>
        <v>0</v>
      </c>
      <c r="AB173" s="171">
        <f t="shared" si="229"/>
        <v>0</v>
      </c>
      <c r="AC173" s="172">
        <f t="shared" si="205"/>
        <v>0</v>
      </c>
      <c r="AD173" s="172">
        <f t="shared" si="206"/>
        <v>3.5</v>
      </c>
      <c r="AE173" s="171">
        <f>ROUND(IF('Indicator Data'!K173=0,0,IF('Indicator Data'!K173&gt;AE$3,10,IF('Indicator Data'!K173&lt;AE$4,0,10-(AE$3-'Indicator Data'!K173)/(AE$3-AE$4)*10))),1)</f>
        <v>1.9</v>
      </c>
      <c r="AF173" s="174">
        <f t="shared" si="230"/>
        <v>8.8000000000000007</v>
      </c>
      <c r="AG173" s="174">
        <f t="shared" si="231"/>
        <v>6.3</v>
      </c>
      <c r="AH173" s="172">
        <f t="shared" si="232"/>
        <v>0</v>
      </c>
      <c r="AI173" s="172">
        <f t="shared" si="233"/>
        <v>0</v>
      </c>
      <c r="AJ173" s="174">
        <f t="shared" si="234"/>
        <v>0</v>
      </c>
      <c r="AK173" s="172">
        <f t="shared" si="235"/>
        <v>8.1999999999999993</v>
      </c>
      <c r="AL173" s="175">
        <f t="shared" si="236"/>
        <v>8.1</v>
      </c>
      <c r="AM173" s="175">
        <f t="shared" si="237"/>
        <v>6.6</v>
      </c>
      <c r="AN173" s="175">
        <f t="shared" si="238"/>
        <v>0</v>
      </c>
      <c r="AO173" s="175">
        <f t="shared" si="239"/>
        <v>0</v>
      </c>
      <c r="AP173" s="175">
        <f t="shared" si="240"/>
        <v>0</v>
      </c>
      <c r="AQ173" s="174">
        <f t="shared" si="241"/>
        <v>5.0999999999999996</v>
      </c>
      <c r="AR173" s="174">
        <f>IF('Indicator Data'!L173="No data","x",IF('Indicator Data'!BW173&lt;1000,"x",ROUND((IF('Indicator Data'!L173&gt;AR$3,10,IF('Indicator Data'!L173&lt;AR$4,0,10-(AR$3-'Indicator Data'!L173)/(AR$3-AR$4)*10))),1)))</f>
        <v>10</v>
      </c>
      <c r="AS173" s="175">
        <f t="shared" si="242"/>
        <v>7.6</v>
      </c>
      <c r="AT173" s="176">
        <f>IF('Indicator Data'!M173="No data","x",ROUND(IF('Indicator Data'!M173=0,0,IF(LOG('Indicator Data'!M173)&gt;AT$3,10,IF(LOG('Indicator Data'!M173)&lt;AT$4,0,10-(AT$3-LOG('Indicator Data'!M173))/(AT$3-AT$4)*10))),1))</f>
        <v>8.5</v>
      </c>
      <c r="AU173" s="246">
        <f>IF(AT173="x","x",'Indicator Data'!M173/HLOOKUP('Indicator Data'!$M$3,'Population Data'!$C$3:$M$194,ROW()-4,FALSE))</f>
        <v>0.83974070399950129</v>
      </c>
      <c r="AV173" s="176">
        <f t="shared" si="243"/>
        <v>9.3000000000000007</v>
      </c>
      <c r="AW173" s="172">
        <f t="shared" si="207"/>
        <v>8.9</v>
      </c>
      <c r="AX173" s="176" t="str">
        <f>IF('Indicator Data'!N173="No data","x",ROUND(IF('Indicator Data'!N173=0,0,IF(LOG('Indicator Data'!N173)&gt;AX$3,10,IF(LOG('Indicator Data'!N173)&lt;AX$4,0,10-(AX$3-LOG('Indicator Data'!N173))/(AX$3-AX$4)*10))),1))</f>
        <v>x</v>
      </c>
      <c r="AY173" s="246" t="str">
        <f>IF(AX173="x","x",'Indicator Data'!N173/HLOOKUP('Indicator Data'!$N$3,'Population Data'!$C$3:$M$194,ROW()-4,FALSE))</f>
        <v>x</v>
      </c>
      <c r="AZ173" s="176" t="str">
        <f t="shared" si="244"/>
        <v>x</v>
      </c>
      <c r="BA173" s="172" t="str">
        <f t="shared" si="208"/>
        <v>x</v>
      </c>
      <c r="BB173" s="176" t="str">
        <f>IF('Indicator Data'!O173="No data","x",ROUND(IF('Indicator Data'!O173=0,0,IF(LOG('Indicator Data'!O173)&gt;BB$3,10,IF(LOG('Indicator Data'!O173)&lt;BB$4,0,10-(BB$3-LOG('Indicator Data'!O173))/(BB$3-BB$4)*10))),1))</f>
        <v>x</v>
      </c>
      <c r="BC173" s="246" t="str">
        <f>IF(BB173="x","x",'Indicator Data'!O173/HLOOKUP('Indicator Data'!$O$3,'Population Data'!$C$3:$M$194,ROW()-4,FALSE))</f>
        <v>x</v>
      </c>
      <c r="BD173" s="176" t="str">
        <f t="shared" si="245"/>
        <v>x</v>
      </c>
      <c r="BE173" s="172" t="str">
        <f t="shared" si="209"/>
        <v>x</v>
      </c>
      <c r="BF173" s="176" t="str">
        <f>IF('Indicator Data'!P173="No data","x",ROUND(IF('Indicator Data'!P173=0,0,IF(LOG('Indicator Data'!P173)&gt;BF$3,10,IF(LOG('Indicator Data'!P173)&lt;BF$4,0,10-(BF$3-LOG('Indicator Data'!P173))/(BF$3-BF$4)*10))),1))</f>
        <v>x</v>
      </c>
      <c r="BG173" s="246" t="str">
        <f>IF(BF173="x","x",'Indicator Data'!P173/HLOOKUP('Indicator Data'!$P$3,'Population Data'!$C$3:$M$194,ROW()-4,FALSE))</f>
        <v>x</v>
      </c>
      <c r="BH173" s="176" t="str">
        <f t="shared" si="210"/>
        <v>x</v>
      </c>
      <c r="BI173" s="172" t="str">
        <f t="shared" si="211"/>
        <v>x</v>
      </c>
      <c r="BJ173" s="174">
        <f t="shared" si="212"/>
        <v>8.9</v>
      </c>
      <c r="BK173" s="176">
        <f>ROUND(IF('Indicator Data'!Q173=0,0,IF(LOG('Indicator Data'!Q173)&gt;BK$3,10,IF(LOG('Indicator Data'!Q173)&lt;BK$4,0,10-(BK$3-LOG('Indicator Data'!Q173))/(BK$3-BK$4)*10))),1)</f>
        <v>0</v>
      </c>
      <c r="BL173" s="224">
        <f>IF(BK173="x","x",'Indicator Data'!Q173/HLOOKUP('Indicator Data'!$Q$3,'Population Data'!$C$3:$M$194,ROW()-4,FALSE))</f>
        <v>0</v>
      </c>
      <c r="BM173" s="176">
        <f t="shared" si="246"/>
        <v>0</v>
      </c>
      <c r="BN173" s="172">
        <f t="shared" si="247"/>
        <v>0</v>
      </c>
      <c r="BO173" s="176">
        <f>ROUND(IF('Indicator Data'!S173=0,0,IF(LOG('Indicator Data'!S173)&gt;BO$3,10,IF(LOG('Indicator Data'!S173)&lt;BO$4,0,10-(BO$3-LOG('Indicator Data'!S173))/(BO$3-BO$4)*10))),1)</f>
        <v>7</v>
      </c>
      <c r="BP173" s="246">
        <f>IF(BO173="x","x",'Indicator Data'!S173/HLOOKUP('Indicator Data'!$S$3,'Population Data'!$C$3:$M$194,ROW()-4,FALSE))</f>
        <v>7.5383295747679935E-2</v>
      </c>
      <c r="BQ173" s="176">
        <f t="shared" si="248"/>
        <v>0.8</v>
      </c>
      <c r="BR173" s="172">
        <f t="shared" si="213"/>
        <v>4.5999999999999996</v>
      </c>
      <c r="BS173" s="176">
        <f>ROUND(IF('Indicator Data'!T173=0,0,IF(LOG('Indicator Data'!T173)&gt;BS$3,10,IF(LOG('Indicator Data'!T173)&lt;BS$4,0,10-(BS$3-LOG('Indicator Data'!T173))/(BS$3-BS$4)*10))),1)</f>
        <v>8.1999999999999993</v>
      </c>
      <c r="BT173" s="173">
        <f>IF('Indicator Data'!T173/HLOOKUP('Indicator Data'!$T$3,'Population Data'!$C$3:$M$194,ROW()-4,FALSE)&gt;1,1,'Indicator Data'!T173/HLOOKUP('Indicator Data'!$T$3,'Population Data'!$C$3:$M$194,ROW()-4,FALSE))</f>
        <v>0.54782760279157561</v>
      </c>
      <c r="BU173" s="176">
        <f t="shared" si="249"/>
        <v>5.5</v>
      </c>
      <c r="BV173" s="172">
        <f t="shared" si="214"/>
        <v>7.1</v>
      </c>
      <c r="BW173" s="176">
        <f>ROUND(IF('Indicator Data'!U173=0,0,IF(LOG('Indicator Data'!U173)&gt;BW$3,10,IF(LOG('Indicator Data'!U173)&lt;BW$4,0,10-(BW$3-LOG('Indicator Data'!U173))/(BW$3-BW$4)*10))),1)</f>
        <v>6.9</v>
      </c>
      <c r="BX173" s="246">
        <f>IF(BW173="x","x",'Indicator Data'!U173/HLOOKUP('Indicator Data'!$U$3,'Population Data'!$C$3:$M$194,ROW()-4,FALSE))</f>
        <v>6.2056200045433808E-2</v>
      </c>
      <c r="BY173" s="176">
        <f t="shared" si="250"/>
        <v>0.6</v>
      </c>
      <c r="BZ173" s="172">
        <f t="shared" si="215"/>
        <v>4.5</v>
      </c>
      <c r="CA173" s="174">
        <f t="shared" si="198"/>
        <v>4.5</v>
      </c>
      <c r="CB173" s="176">
        <f>IF('Indicator Data'!BN173="No data","x",ROUND(IF('Indicator Data'!BN173&gt;CB$3,0,IF('Indicator Data'!BN173&lt;CB$4,10,(CB$3-'Indicator Data'!BN173)/(CB$3-CB$4)*10)),1))</f>
        <v>0.4</v>
      </c>
      <c r="CC173" s="176">
        <f>IF('Indicator Data'!BO173="No data","x",ROUND(IF('Indicator Data'!BO173&gt;CC$3,0,IF('Indicator Data'!BO173&lt;CC$4,10,(CC$3-'Indicator Data'!BO173)/(CC$3-CC$4)*10)),1))</f>
        <v>3</v>
      </c>
      <c r="CD173" s="176">
        <f>IF('Indicator Data'!AA173="No data","x",ROUND(IF('Indicator Data'!AA173&gt;CD$3,0,IF('Indicator Data'!AA173&lt;CD$4,10,(CD$3-'Indicator Data'!AA173)/(CD$3-CD$4)*10)),1))</f>
        <v>2.7</v>
      </c>
      <c r="CE173" s="172">
        <f t="shared" si="251"/>
        <v>2</v>
      </c>
      <c r="CF173" s="176">
        <f>IF('Indicator Data'!V173="No data","x",ROUND(IF(LOG('Indicator Data'!V173)&gt;CF$3,10,IF(LOG('Indicator Data'!V173)&lt;CF$4,0,10-(CF$3-LOG('Indicator Data'!V173))/(CF$3-CF$4)*10)),1))</f>
        <v>6.2</v>
      </c>
      <c r="CG173" s="176">
        <f>IF('Indicator Data'!W173="No data","x",ROUND(IF('Indicator Data'!W173&gt;CG$3,10,IF('Indicator Data'!W173&lt;CG$4,0,10-(CG$3-'Indicator Data'!W173)/(CG$3-CG$4)*10)),1))</f>
        <v>5.7</v>
      </c>
      <c r="CH173" s="176">
        <f>IF('Indicator Data'!X173="No data","x",ROUND(IF('Indicator Data'!X173&gt;CH$3,10,IF('Indicator Data'!X173&lt;CH$4,0,10-(CH$3-'Indicator Data'!X173)/(CH$3-CH$4)*10)),1))</f>
        <v>2.8</v>
      </c>
      <c r="CI173" s="176">
        <f>IF('Indicator Data'!Y173="No data","x",ROUND(IF('Indicator Data'!Y173&gt;CI$3,10,IF('Indicator Data'!Y173&lt;CI$4,0,10-(CI$3-'Indicator Data'!Y173)/(CI$3-CI$4)*10)),1))</f>
        <v>10</v>
      </c>
      <c r="CJ173" s="172">
        <f t="shared" si="216"/>
        <v>6.2</v>
      </c>
      <c r="CK173" s="174">
        <f t="shared" si="217"/>
        <v>4.8</v>
      </c>
      <c r="CL173" s="176">
        <f>IF('Indicator Data'!AD173="No data","x",ROUND(IF('Indicator Data'!AD173&gt;CL$3,10,IF('Indicator Data'!AD173&lt;CL$4,0,10-(CL$3-'Indicator Data'!AD173)/(CL$3-CL$4)*10)),1))</f>
        <v>1.9</v>
      </c>
      <c r="CM173" s="176">
        <f>IF('Indicator Data'!AE173="No data","x",ROUND(IF('Indicator Data'!AE173&gt;CM$3,10,IF('Indicator Data'!AE173&lt;CM$4,0,10-(CM$3-'Indicator Data'!AE173)/(CM$3-CM$4)*10)),1))</f>
        <v>5</v>
      </c>
      <c r="CN173" s="172">
        <f t="shared" si="218"/>
        <v>5.3</v>
      </c>
      <c r="CO173" s="176">
        <f>IF('Indicator Data'!Z173="No data","x",ROUND(IF('Indicator Data'!Z173&gt;CO$3,10,IF('Indicator Data'!Z173&lt;CO$4,0,10-(CO$3-'Indicator Data'!Z173)/(CO$3-CO$4)*10)),1))</f>
        <v>0.1</v>
      </c>
      <c r="CP173" s="172">
        <f t="shared" si="219"/>
        <v>1.6</v>
      </c>
      <c r="CQ173" s="246">
        <f>IF('Indicator Data'!AB173="No data","x",'Indicator Data'!AB173/HLOOKUP('Indicator Date'!$AB171,'Population Data'!$C$3:$M$194,ROW()-4,FALSE))</f>
        <v>2.7838840214911622E-4</v>
      </c>
      <c r="CR173" s="176">
        <f t="shared" si="252"/>
        <v>7.2</v>
      </c>
      <c r="CS173" s="176" t="str">
        <f>IF('Indicator Data'!AC173="No data","x",ROUND(IF('Indicator Data'!AC173&gt;CS$3,0,IF('Indicator Data'!AC173&lt;CS$4,10,(CS$3-'Indicator Data'!AC173)/(CS$3-CS$4)*10)),1))</f>
        <v>x</v>
      </c>
      <c r="CT173" s="172">
        <f t="shared" si="220"/>
        <v>7.2</v>
      </c>
      <c r="CU173" s="174">
        <f t="shared" si="221"/>
        <v>4.7</v>
      </c>
      <c r="CV173" s="175">
        <f t="shared" si="253"/>
        <v>6.2</v>
      </c>
      <c r="CW173" s="177">
        <f t="shared" si="254"/>
        <v>5</v>
      </c>
      <c r="CX173" s="175">
        <f>ROUND(IF('Indicator Data'!AF173=0,0,IF('Indicator Data'!AF173&gt;CX$3,10,IF('Indicator Data'!AF173&lt;CX$4,0,10-(CX$3-'Indicator Data'!AF173)/(CX$3-CX$4)*10))),1)</f>
        <v>1.2</v>
      </c>
      <c r="CY173" s="175">
        <f>(ROUND(IF('Indicator Data'!AG173=0,0,IF(LOG('Indicator Data'!AG173)&gt;CY$3,10,IF(LOG('Indicator Data'!AG173)&lt;CY$4,0,10-(CY$3-LOG('Indicator Data'!AG173))/(CY$3-CY$4)*10))),1))</f>
        <v>0</v>
      </c>
      <c r="CZ173" s="177">
        <f t="shared" si="222"/>
        <v>0.6</v>
      </c>
      <c r="DA173" s="11"/>
      <c r="DB173" s="22"/>
    </row>
    <row r="174" spans="1:106">
      <c r="A174" s="179" t="str">
        <f>'Indicator Data'!A174</f>
        <v>Tanzania</v>
      </c>
      <c r="B174" s="180" t="str">
        <f>'Indicator Data'!B174</f>
        <v>TZA</v>
      </c>
      <c r="C174" s="178">
        <f>ROUND(IF('Indicator Data'!C174=0,0.1,IF(LOG('Indicator Data'!C174)&gt;C$3,10,IF(LOG('Indicator Data'!C174)&lt;C$4,0,10-(C$3-LOG('Indicator Data'!C174))/(C$3-C$4)*10))),1)</f>
        <v>8.6999999999999993</v>
      </c>
      <c r="D174" s="171">
        <f>ROUND(IF('Indicator Data'!D174=0,0.1,IF(LOG('Indicator Data'!D174)&gt;D$3,10,IF(LOG('Indicator Data'!D174)&lt;D$4,0,10-(D$3-LOG('Indicator Data'!D174))/(D$3-D$4)*10))),1)</f>
        <v>0.1</v>
      </c>
      <c r="E174" s="172">
        <f t="shared" si="223"/>
        <v>6</v>
      </c>
      <c r="F174" s="172">
        <f>(ROUND(IF('Indicator Data'!E174=0,0,IF(LOG('Indicator Data'!E174)&gt;F$3,10,IF(LOG('Indicator Data'!E174)&lt;F$4,0,10-(F$3-LOG('Indicator Data'!E174))/(F$3-F$4)*10))),1))</f>
        <v>5.5</v>
      </c>
      <c r="G174" s="172">
        <f>ROUND(IF('Indicator Data'!F174=0,0,IF(LOG('Indicator Data'!F174)&gt;G$3,10,IF(LOG('Indicator Data'!F174)&lt;G$4,0,10-(G$3-LOG('Indicator Data'!F174))/(G$3-G$4)*10))),1)</f>
        <v>4</v>
      </c>
      <c r="H174" s="171">
        <f>ROUND(IF('Indicator Data'!G174=0,0,IF(LOG('Indicator Data'!G174)&gt;H$3,10,IF(LOG('Indicator Data'!G174)&lt;H$4,0,10-(H$3-LOG('Indicator Data'!G174))/(H$3-H$4)*10))),1)</f>
        <v>2.4</v>
      </c>
      <c r="I174" s="171">
        <f>ROUND(IF('Indicator Data'!H174=0,0,IF(LOG('Indicator Data'!H174)&gt;I$3,10,IF(LOG('Indicator Data'!H174)&lt;I$4,0,10-(I$3-LOG('Indicator Data'!H174))/(I$3-I$4)*10))),1)</f>
        <v>0</v>
      </c>
      <c r="J174" s="171">
        <f t="shared" si="224"/>
        <v>1.3</v>
      </c>
      <c r="K174" s="171">
        <f>ROUND(IF('Indicator Data'!I174=0,0,IF(LOG('Indicator Data'!I174)&gt;K$3,10,IF(LOG('Indicator Data'!I174)&lt;K$4,0,10-(K$3-LOG('Indicator Data'!I174))/(K$3-K$4)*10))),1)</f>
        <v>4.9000000000000004</v>
      </c>
      <c r="L174" s="172">
        <f>ROUND(IF('Indicator Data'!J174=0,0,IF(LOG('Indicator Data'!J174)&gt;L$3,10,IF(LOG('Indicator Data'!J174)&lt;L$4,0,10-(L$3-LOG('Indicator Data'!J174))/(L$3-L$4)*10))),1)</f>
        <v>10</v>
      </c>
      <c r="M174" s="173">
        <f>'Indicator Data'!C174/HLOOKUP('Indicator Data'!$C$3,'Population Data'!$C$3:$M$194,ROW()-4,FALSE)</f>
        <v>8.3810613231971565E-4</v>
      </c>
      <c r="N174" s="173">
        <f>'Indicator Data'!D174/HLOOKUP('Indicator Data'!$D$3,'Population Data'!$C$3:$M$194,ROW()-4,FALSE)</f>
        <v>0</v>
      </c>
      <c r="O174" s="245">
        <f>'Indicator Data'!E174/HLOOKUP('Indicator Data'!$E$3,'Population Data'!$C$3:$M$194,ROW()-4,FALSE)</f>
        <v>5.2237101637398701E-4</v>
      </c>
      <c r="P174" s="173">
        <f>'Indicator Data'!F174/HLOOKUP('Indicator Data'!$F$3,'Population Data'!$C$3:$M$194,ROW()-4,FALSE)</f>
        <v>1.0194892599492198E-7</v>
      </c>
      <c r="Q174" s="173">
        <f>'Indicator Data'!G174/HLOOKUP('Indicator Data'!$G$3,'Population Data'!$C$3:$M$194,ROW()-4,FALSE)</f>
        <v>8.7508886305663609E-6</v>
      </c>
      <c r="R174" s="173">
        <f>'Indicator Data'!H174/HLOOKUP('Indicator Data'!$H$3,'Population Data'!$C$3:$M$194,ROW()-4,FALSE)</f>
        <v>0</v>
      </c>
      <c r="S174" s="173">
        <f>'Indicator Data'!I174/HLOOKUP('Indicator Data'!$I$3,'Population Data'!$C$3:$M$194,ROW()-4,FALSE)</f>
        <v>3.7691996506943418E-5</v>
      </c>
      <c r="T174" s="173">
        <f>'Indicator Data'!J174/HLOOKUP('Indicator Date'!$J172,'Population Data'!$C$3:$M$194,ROW()-4,FALSE)</f>
        <v>5.2492778173514358E-3</v>
      </c>
      <c r="U174" s="171">
        <f t="shared" si="225"/>
        <v>4.2</v>
      </c>
      <c r="V174" s="171">
        <f t="shared" si="226"/>
        <v>0</v>
      </c>
      <c r="W174" s="172">
        <f t="shared" si="227"/>
        <v>2.2999999999999998</v>
      </c>
      <c r="X174" s="172">
        <f t="shared" si="203"/>
        <v>2.6</v>
      </c>
      <c r="Y174" s="172">
        <f t="shared" si="204"/>
        <v>2.1</v>
      </c>
      <c r="Z174" s="171">
        <f t="shared" si="228"/>
        <v>0</v>
      </c>
      <c r="AA174" s="171">
        <f t="shared" si="228"/>
        <v>0</v>
      </c>
      <c r="AB174" s="171">
        <f t="shared" si="229"/>
        <v>0</v>
      </c>
      <c r="AC174" s="172">
        <f t="shared" si="205"/>
        <v>1.1000000000000001</v>
      </c>
      <c r="AD174" s="172">
        <f t="shared" si="206"/>
        <v>1.7</v>
      </c>
      <c r="AE174" s="171">
        <f>ROUND(IF('Indicator Data'!K174=0,0,IF('Indicator Data'!K174&gt;AE$3,10,IF('Indicator Data'!K174&lt;AE$4,0,10-(AE$3-'Indicator Data'!K174)/(AE$3-AE$4)*10))),1)</f>
        <v>6.7</v>
      </c>
      <c r="AF174" s="174">
        <f t="shared" si="230"/>
        <v>6.5</v>
      </c>
      <c r="AG174" s="174">
        <f t="shared" si="231"/>
        <v>0.1</v>
      </c>
      <c r="AH174" s="172">
        <f t="shared" si="232"/>
        <v>1.2</v>
      </c>
      <c r="AI174" s="172">
        <f t="shared" si="233"/>
        <v>0</v>
      </c>
      <c r="AJ174" s="174">
        <f t="shared" si="234"/>
        <v>0.6</v>
      </c>
      <c r="AK174" s="172">
        <f t="shared" si="235"/>
        <v>7.9</v>
      </c>
      <c r="AL174" s="175">
        <f t="shared" si="236"/>
        <v>4.4000000000000004</v>
      </c>
      <c r="AM174" s="175">
        <f t="shared" si="237"/>
        <v>4.2</v>
      </c>
      <c r="AN174" s="175">
        <f t="shared" si="238"/>
        <v>3.1</v>
      </c>
      <c r="AO174" s="175">
        <f t="shared" si="239"/>
        <v>0.7</v>
      </c>
      <c r="AP174" s="175">
        <f t="shared" si="240"/>
        <v>3.2</v>
      </c>
      <c r="AQ174" s="174">
        <f t="shared" si="241"/>
        <v>7.3</v>
      </c>
      <c r="AR174" s="174">
        <f>IF('Indicator Data'!L174="No data","x",IF('Indicator Data'!BW174&lt;1000,"x",ROUND((IF('Indicator Data'!L174&gt;AR$3,10,IF('Indicator Data'!L174&lt;AR$4,0,10-(AR$3-'Indicator Data'!L174)/(AR$3-AR$4)*10))),1)))</f>
        <v>2.5</v>
      </c>
      <c r="AS174" s="175">
        <f t="shared" si="242"/>
        <v>4.9000000000000004</v>
      </c>
      <c r="AT174" s="176">
        <f>IF('Indicator Data'!M174="No data","x",ROUND(IF('Indicator Data'!M174=0,0,IF(LOG('Indicator Data'!M174)&gt;AT$3,10,IF(LOG('Indicator Data'!M174)&lt;AT$4,0,10-(AT$3-LOG('Indicator Data'!M174))/(AT$3-AT$4)*10))),1))</f>
        <v>9.1999999999999993</v>
      </c>
      <c r="AU174" s="246">
        <f>IF(AT174="x","x",'Indicator Data'!M174/HLOOKUP('Indicator Data'!$M$3,'Population Data'!$C$3:$M$194,ROW()-4,FALSE))</f>
        <v>0.40636944258820629</v>
      </c>
      <c r="AV174" s="176">
        <f t="shared" si="243"/>
        <v>4.5</v>
      </c>
      <c r="AW174" s="172">
        <f t="shared" si="207"/>
        <v>7.6</v>
      </c>
      <c r="AX174" s="176">
        <f>IF('Indicator Data'!N174="No data","x",ROUND(IF('Indicator Data'!N174=0,0,IF(LOG('Indicator Data'!N174)&gt;AX$3,10,IF(LOG('Indicator Data'!N174)&lt;AX$4,0,10-(AX$3-LOG('Indicator Data'!N174))/(AX$3-AX$4)*10))),1))</f>
        <v>7.5</v>
      </c>
      <c r="AY174" s="246">
        <f>IF(AX174="x","x",'Indicator Data'!N174/HLOOKUP('Indicator Data'!$N$3,'Population Data'!$C$3:$M$194,ROW()-4,FALSE))</f>
        <v>4.5540762262843816E-3</v>
      </c>
      <c r="AZ174" s="176">
        <f t="shared" si="244"/>
        <v>0.9</v>
      </c>
      <c r="BA174" s="172">
        <f t="shared" si="208"/>
        <v>5</v>
      </c>
      <c r="BB174" s="176">
        <f>IF('Indicator Data'!O174="No data","x",ROUND(IF('Indicator Data'!O174=0,0,IF(LOG('Indicator Data'!O174)&gt;BB$3,10,IF(LOG('Indicator Data'!O174)&lt;BB$4,0,10-(BB$3-LOG('Indicator Data'!O174))/(BB$3-BB$4)*10))),1))</f>
        <v>0</v>
      </c>
      <c r="BC174" s="246">
        <f>IF(BB174="x","x",'Indicator Data'!O174/HLOOKUP('Indicator Data'!$O$3,'Population Data'!$C$3:$M$194,ROW()-4,FALSE))</f>
        <v>0</v>
      </c>
      <c r="BD174" s="176">
        <f t="shared" si="245"/>
        <v>0</v>
      </c>
      <c r="BE174" s="172">
        <f t="shared" si="209"/>
        <v>0</v>
      </c>
      <c r="BF174" s="176">
        <f>IF('Indicator Data'!P174="No data","x",ROUND(IF('Indicator Data'!P174=0,0,IF(LOG('Indicator Data'!P174)&gt;BF$3,10,IF(LOG('Indicator Data'!P174)&lt;BF$4,0,10-(BF$3-LOG('Indicator Data'!P174))/(BF$3-BF$4)*10))),1))</f>
        <v>9</v>
      </c>
      <c r="BG174" s="246">
        <f>IF(BF174="x","x",'Indicator Data'!P174/HLOOKUP('Indicator Data'!$P$3,'Population Data'!$C$3:$M$194,ROW()-4,FALSE))</f>
        <v>3.5702659123667643E-2</v>
      </c>
      <c r="BH174" s="176">
        <f t="shared" si="210"/>
        <v>7.1</v>
      </c>
      <c r="BI174" s="172">
        <f t="shared" si="211"/>
        <v>8.1999999999999993</v>
      </c>
      <c r="BJ174" s="174">
        <f t="shared" si="212"/>
        <v>6</v>
      </c>
      <c r="BK174" s="176">
        <f>ROUND(IF('Indicator Data'!Q174=0,0,IF(LOG('Indicator Data'!Q174)&gt;BK$3,10,IF(LOG('Indicator Data'!Q174)&lt;BK$4,0,10-(BK$3-LOG('Indicator Data'!Q174))/(BK$3-BK$4)*10))),1)</f>
        <v>9.8000000000000007</v>
      </c>
      <c r="BL174" s="224">
        <f>IF(BK174="x","x",'Indicator Data'!Q174/HLOOKUP('Indicator Data'!$Q$3,'Population Data'!$C$3:$M$194,ROW()-4,FALSE))</f>
        <v>0.99999998559473702</v>
      </c>
      <c r="BM174" s="176">
        <f t="shared" si="246"/>
        <v>10</v>
      </c>
      <c r="BN174" s="172">
        <f t="shared" si="247"/>
        <v>9.9</v>
      </c>
      <c r="BO174" s="176">
        <f>ROUND(IF('Indicator Data'!S174=0,0,IF(LOG('Indicator Data'!S174)&gt;BO$3,10,IF(LOG('Indicator Data'!S174)&lt;BO$4,0,10-(BO$3-LOG('Indicator Data'!S174))/(BO$3-BO$4)*10))),1)</f>
        <v>9.3000000000000007</v>
      </c>
      <c r="BP174" s="246">
        <f>IF(BO174="x","x",'Indicator Data'!S174/HLOOKUP('Indicator Data'!$S$3,'Population Data'!$C$3:$M$194,ROW()-4,FALSE))</f>
        <v>0.44581741965929161</v>
      </c>
      <c r="BQ174" s="176">
        <f t="shared" si="248"/>
        <v>5</v>
      </c>
      <c r="BR174" s="172">
        <f t="shared" si="213"/>
        <v>7.8</v>
      </c>
      <c r="BS174" s="176">
        <f>ROUND(IF('Indicator Data'!T174=0,0,IF(LOG('Indicator Data'!T174)&gt;BS$3,10,IF(LOG('Indicator Data'!T174)&lt;BS$4,0,10-(BS$3-LOG('Indicator Data'!T174))/(BS$3-BS$4)*10))),1)</f>
        <v>9.6999999999999993</v>
      </c>
      <c r="BT174" s="173">
        <f>IF('Indicator Data'!T174/HLOOKUP('Indicator Data'!$T$3,'Population Data'!$C$3:$M$194,ROW()-4,FALSE)&gt;1,1,'Indicator Data'!T174/HLOOKUP('Indicator Data'!$T$3,'Population Data'!$C$3:$M$194,ROW()-4,FALSE))</f>
        <v>0.86092558452919699</v>
      </c>
      <c r="BU174" s="176">
        <f t="shared" si="249"/>
        <v>8.6</v>
      </c>
      <c r="BV174" s="172">
        <f t="shared" si="214"/>
        <v>9.1999999999999993</v>
      </c>
      <c r="BW174" s="176">
        <f>ROUND(IF('Indicator Data'!U174=0,0,IF(LOG('Indicator Data'!U174)&gt;BW$3,10,IF(LOG('Indicator Data'!U174)&lt;BW$4,0,10-(BW$3-LOG('Indicator Data'!U174))/(BW$3-BW$4)*10))),1)</f>
        <v>9.5</v>
      </c>
      <c r="BX174" s="246">
        <f>IF(BW174="x","x",'Indicator Data'!U174/HLOOKUP('Indicator Data'!$U$3,'Population Data'!$C$3:$M$194,ROW()-4,FALSE))</f>
        <v>0.60310197458269144</v>
      </c>
      <c r="BY174" s="176">
        <f t="shared" si="250"/>
        <v>6</v>
      </c>
      <c r="BZ174" s="172">
        <f t="shared" si="215"/>
        <v>8.1999999999999993</v>
      </c>
      <c r="CA174" s="174">
        <f t="shared" si="198"/>
        <v>8.9</v>
      </c>
      <c r="CB174" s="176">
        <f>IF('Indicator Data'!BN174="No data","x",ROUND(IF('Indicator Data'!BN174&gt;CB$3,0,IF('Indicator Data'!BN174&lt;CB$4,10,(CB$3-'Indicator Data'!BN174)/(CB$3-CB$4)*10)),1))</f>
        <v>7.7</v>
      </c>
      <c r="CC174" s="176">
        <f>IF('Indicator Data'!BO174="No data","x",ROUND(IF('Indicator Data'!BO174&gt;CC$3,0,IF('Indicator Data'!BO174&lt;CC$4,10,(CC$3-'Indicator Data'!BO174)/(CC$3-CC$4)*10)),1))</f>
        <v>6.5</v>
      </c>
      <c r="CD174" s="176">
        <f>IF('Indicator Data'!AA174="No data","x",ROUND(IF('Indicator Data'!AA174&gt;CD$3,0,IF('Indicator Data'!AA174&lt;CD$4,10,(CD$3-'Indicator Data'!AA174)/(CD$3-CD$4)*10)),1))</f>
        <v>7.1</v>
      </c>
      <c r="CE174" s="172">
        <f t="shared" si="251"/>
        <v>7.1</v>
      </c>
      <c r="CF174" s="176">
        <f>IF('Indicator Data'!V174="No data","x",ROUND(IF(LOG('Indicator Data'!V174)&gt;CF$3,10,IF(LOG('Indicator Data'!V174)&lt;CF$4,0,10-(CF$3-LOG('Indicator Data'!V174))/(CF$3-CF$4)*10)),1))</f>
        <v>6.2</v>
      </c>
      <c r="CG174" s="176">
        <f>IF('Indicator Data'!W174="No data","x",ROUND(IF('Indicator Data'!W174&gt;CG$3,10,IF('Indicator Data'!W174&lt;CG$4,0,10-(CG$3-'Indicator Data'!W174)/(CG$3-CG$4)*10)),1))</f>
        <v>9.8000000000000007</v>
      </c>
      <c r="CH174" s="176">
        <f>IF('Indicator Data'!X174="No data","x",ROUND(IF('Indicator Data'!X174&gt;CH$3,10,IF('Indicator Data'!X174&lt;CH$4,0,10-(CH$3-'Indicator Data'!X174)/(CH$3-CH$4)*10)),1))</f>
        <v>3.7</v>
      </c>
      <c r="CI174" s="176">
        <f>IF('Indicator Data'!Y174="No data","x",ROUND(IF('Indicator Data'!Y174&gt;CI$3,10,IF('Indicator Data'!Y174&lt;CI$4,0,10-(CI$3-'Indicator Data'!Y174)/(CI$3-CI$4)*10)),1))</f>
        <v>7.1</v>
      </c>
      <c r="CJ174" s="172">
        <f t="shared" si="216"/>
        <v>6.7</v>
      </c>
      <c r="CK174" s="174">
        <f t="shared" si="217"/>
        <v>6.8</v>
      </c>
      <c r="CL174" s="176">
        <f>IF('Indicator Data'!AD174="No data","x",ROUND(IF('Indicator Data'!AD174&gt;CL$3,10,IF('Indicator Data'!AD174&lt;CL$4,0,10-(CL$3-'Indicator Data'!AD174)/(CL$3-CL$4)*10)),1))</f>
        <v>7.8</v>
      </c>
      <c r="CM174" s="176">
        <f>IF('Indicator Data'!AE174="No data","x",ROUND(IF('Indicator Data'!AE174&gt;CM$3,10,IF('Indicator Data'!AE174&lt;CM$4,0,10-(CM$3-'Indicator Data'!AE174)/(CM$3-CM$4)*10)),1))</f>
        <v>7.4</v>
      </c>
      <c r="CN174" s="172">
        <f t="shared" si="218"/>
        <v>7</v>
      </c>
      <c r="CO174" s="176">
        <f>IF('Indicator Data'!Z174="No data","x",ROUND(IF('Indicator Data'!Z174&gt;CO$3,10,IF('Indicator Data'!Z174&lt;CO$4,0,10-(CO$3-'Indicator Data'!Z174)/(CO$3-CO$4)*10)),1))</f>
        <v>2.1</v>
      </c>
      <c r="CP174" s="172">
        <f t="shared" si="219"/>
        <v>5.9</v>
      </c>
      <c r="CQ174" s="246">
        <f>IF('Indicator Data'!AB174="No data","x",'Indicator Data'!AB174/HLOOKUP('Indicator Date'!$AB172,'Population Data'!$C$3:$M$194,ROW()-4,FALSE))</f>
        <v>7.131982105903375E-5</v>
      </c>
      <c r="CR174" s="176">
        <f t="shared" si="252"/>
        <v>9.3000000000000007</v>
      </c>
      <c r="CS174" s="176">
        <f>IF('Indicator Data'!AC174="No data","x",ROUND(IF('Indicator Data'!AC174&gt;CS$3,0,IF('Indicator Data'!AC174&lt;CS$4,10,(CS$3-'Indicator Data'!AC174)/(CS$3-CS$4)*10)),1))</f>
        <v>4</v>
      </c>
      <c r="CT174" s="172">
        <f t="shared" si="220"/>
        <v>6.7</v>
      </c>
      <c r="CU174" s="174">
        <f t="shared" si="221"/>
        <v>6.5</v>
      </c>
      <c r="CV174" s="175">
        <f t="shared" si="253"/>
        <v>7.2</v>
      </c>
      <c r="CW174" s="177">
        <f t="shared" si="254"/>
        <v>4.2</v>
      </c>
      <c r="CX174" s="175">
        <f>ROUND(IF('Indicator Data'!AF174=0,0,IF('Indicator Data'!AF174&gt;CX$3,10,IF('Indicator Data'!AF174&lt;CX$4,0,10-(CX$3-'Indicator Data'!AF174)/(CX$3-CX$4)*10))),1)</f>
        <v>0.8</v>
      </c>
      <c r="CY174" s="175">
        <f>(ROUND(IF('Indicator Data'!AG174=0,0,IF(LOG('Indicator Data'!AG174)&gt;CY$3,10,IF(LOG('Indicator Data'!AG174)&lt;CY$4,0,10-(CY$3-LOG('Indicator Data'!AG174))/(CY$3-CY$4)*10))),1))</f>
        <v>0</v>
      </c>
      <c r="CZ174" s="177">
        <f t="shared" si="222"/>
        <v>0.4</v>
      </c>
      <c r="DA174" s="11"/>
      <c r="DB174" s="22"/>
    </row>
    <row r="175" spans="1:106">
      <c r="A175" s="179" t="str">
        <f>'Indicator Data'!A175</f>
        <v>Thailand</v>
      </c>
      <c r="B175" s="180" t="str">
        <f>'Indicator Data'!B175</f>
        <v>THA</v>
      </c>
      <c r="C175" s="178">
        <f>ROUND(IF('Indicator Data'!C175=0,0.1,IF(LOG('Indicator Data'!C175)&gt;C$3,10,IF(LOG('Indicator Data'!C175)&lt;C$4,0,10-(C$3-LOG('Indicator Data'!C175))/(C$3-C$4)*10))),1)</f>
        <v>5.2</v>
      </c>
      <c r="D175" s="171">
        <f>ROUND(IF('Indicator Data'!D175=0,0.1,IF(LOG('Indicator Data'!D175)&gt;D$3,10,IF(LOG('Indicator Data'!D175)&lt;D$4,0,10-(D$3-LOG('Indicator Data'!D175))/(D$3-D$4)*10))),1)</f>
        <v>0.1</v>
      </c>
      <c r="E175" s="172">
        <f t="shared" si="223"/>
        <v>3</v>
      </c>
      <c r="F175" s="172">
        <f>(ROUND(IF('Indicator Data'!E175=0,0,IF(LOG('Indicator Data'!E175)&gt;F$3,10,IF(LOG('Indicator Data'!E175)&lt;F$4,0,10-(F$3-LOG('Indicator Data'!E175))/(F$3-F$4)*10))),1))</f>
        <v>9.8000000000000007</v>
      </c>
      <c r="G175" s="172">
        <f>ROUND(IF('Indicator Data'!F175=0,0,IF(LOG('Indicator Data'!F175)&gt;G$3,10,IF(LOG('Indicator Data'!F175)&lt;G$4,0,10-(G$3-LOG('Indicator Data'!F175))/(G$3-G$4)*10))),1)</f>
        <v>6.5</v>
      </c>
      <c r="H175" s="171">
        <f>ROUND(IF('Indicator Data'!G175=0,0,IF(LOG('Indicator Data'!G175)&gt;H$3,10,IF(LOG('Indicator Data'!G175)&lt;H$4,0,10-(H$3-LOG('Indicator Data'!G175))/(H$3-H$4)*10))),1)</f>
        <v>5</v>
      </c>
      <c r="I175" s="171">
        <f>ROUND(IF('Indicator Data'!H175=0,0,IF(LOG('Indicator Data'!H175)&gt;I$3,10,IF(LOG('Indicator Data'!H175)&lt;I$4,0,10-(I$3-LOG('Indicator Data'!H175))/(I$3-I$4)*10))),1)</f>
        <v>0</v>
      </c>
      <c r="J175" s="171">
        <f t="shared" si="224"/>
        <v>2.9</v>
      </c>
      <c r="K175" s="171">
        <f>ROUND(IF('Indicator Data'!I175=0,0,IF(LOG('Indicator Data'!I175)&gt;K$3,10,IF(LOG('Indicator Data'!I175)&lt;K$4,0,10-(K$3-LOG('Indicator Data'!I175))/(K$3-K$4)*10))),1)</f>
        <v>6.9</v>
      </c>
      <c r="L175" s="172">
        <f>ROUND(IF('Indicator Data'!J175=0,0,IF(LOG('Indicator Data'!J175)&gt;L$3,10,IF(LOG('Indicator Data'!J175)&lt;L$4,0,10-(L$3-LOG('Indicator Data'!J175))/(L$3-L$4)*10))),1)</f>
        <v>10</v>
      </c>
      <c r="M175" s="173">
        <f>'Indicator Data'!C175/HLOOKUP('Indicator Data'!$C$3,'Population Data'!$C$3:$M$194,ROW()-4,FALSE)</f>
        <v>4.8099349306112601E-5</v>
      </c>
      <c r="N175" s="173">
        <f>'Indicator Data'!D175/HLOOKUP('Indicator Data'!$D$3,'Population Data'!$C$3:$M$194,ROW()-4,FALSE)</f>
        <v>0</v>
      </c>
      <c r="O175" s="245">
        <f>'Indicator Data'!E175/HLOOKUP('Indicator Data'!$E$3,'Population Data'!$C$3:$M$194,ROW()-4,FALSE)</f>
        <v>3.69105099603887E-2</v>
      </c>
      <c r="P175" s="173">
        <f>'Indicator Data'!F175/HLOOKUP('Indicator Data'!$F$3,'Population Data'!$C$3:$M$194,ROW()-4,FALSE)</f>
        <v>1.3002568312651449E-6</v>
      </c>
      <c r="Q175" s="173">
        <f>'Indicator Data'!G175/HLOOKUP('Indicator Data'!$G$3,'Population Data'!$C$3:$M$194,ROW()-4,FALSE)</f>
        <v>1.0972564720762859E-4</v>
      </c>
      <c r="R175" s="173">
        <f>'Indicator Data'!H175/HLOOKUP('Indicator Data'!$H$3,'Population Data'!$C$3:$M$194,ROW()-4,FALSE)</f>
        <v>0</v>
      </c>
      <c r="S175" s="173">
        <f>'Indicator Data'!I175/HLOOKUP('Indicator Data'!$I$3,'Population Data'!$C$3:$M$194,ROW()-4,FALSE)</f>
        <v>2.875843456751451E-4</v>
      </c>
      <c r="T175" s="173">
        <f>'Indicator Data'!J175/HLOOKUP('Indicator Date'!$J173,'Population Data'!$C$3:$M$194,ROW()-4,FALSE)</f>
        <v>1.6686228597111372E-2</v>
      </c>
      <c r="U175" s="171">
        <f t="shared" si="225"/>
        <v>0.2</v>
      </c>
      <c r="V175" s="171">
        <f t="shared" si="226"/>
        <v>0</v>
      </c>
      <c r="W175" s="172">
        <f t="shared" si="227"/>
        <v>0.1</v>
      </c>
      <c r="X175" s="172">
        <f t="shared" si="203"/>
        <v>9.6999999999999993</v>
      </c>
      <c r="Y175" s="172">
        <f t="shared" si="204"/>
        <v>4.9000000000000004</v>
      </c>
      <c r="Z175" s="171">
        <f t="shared" si="228"/>
        <v>0</v>
      </c>
      <c r="AA175" s="171">
        <f t="shared" si="228"/>
        <v>0</v>
      </c>
      <c r="AB175" s="171">
        <f t="shared" si="229"/>
        <v>0</v>
      </c>
      <c r="AC175" s="172">
        <f t="shared" si="205"/>
        <v>3.7</v>
      </c>
      <c r="AD175" s="172">
        <f t="shared" si="206"/>
        <v>5.6</v>
      </c>
      <c r="AE175" s="171">
        <f>ROUND(IF('Indicator Data'!K175=0,0,IF('Indicator Data'!K175&gt;AE$3,10,IF('Indicator Data'!K175&lt;AE$4,0,10-(AE$3-'Indicator Data'!K175)/(AE$3-AE$4)*10))),1)</f>
        <v>10</v>
      </c>
      <c r="AF175" s="174">
        <f t="shared" si="230"/>
        <v>2.7</v>
      </c>
      <c r="AG175" s="174">
        <f t="shared" si="231"/>
        <v>0.1</v>
      </c>
      <c r="AH175" s="172">
        <f t="shared" si="232"/>
        <v>2.5</v>
      </c>
      <c r="AI175" s="172">
        <f t="shared" si="233"/>
        <v>0</v>
      </c>
      <c r="AJ175" s="174">
        <f t="shared" si="234"/>
        <v>1.3</v>
      </c>
      <c r="AK175" s="172">
        <f t="shared" si="235"/>
        <v>8.6</v>
      </c>
      <c r="AL175" s="175">
        <f t="shared" si="236"/>
        <v>1.7</v>
      </c>
      <c r="AM175" s="175">
        <f t="shared" si="237"/>
        <v>9.8000000000000007</v>
      </c>
      <c r="AN175" s="175">
        <f t="shared" si="238"/>
        <v>5.8</v>
      </c>
      <c r="AO175" s="175">
        <f t="shared" si="239"/>
        <v>1.6</v>
      </c>
      <c r="AP175" s="175">
        <f t="shared" si="240"/>
        <v>5.5</v>
      </c>
      <c r="AQ175" s="174">
        <f t="shared" si="241"/>
        <v>9.3000000000000007</v>
      </c>
      <c r="AR175" s="174">
        <f>IF('Indicator Data'!L175="No data","x",IF('Indicator Data'!BW175&lt;1000,"x",ROUND((IF('Indicator Data'!L175&gt;AR$3,10,IF('Indicator Data'!L175&lt;AR$4,0,10-(AR$3-'Indicator Data'!L175)/(AR$3-AR$4)*10))),1)))</f>
        <v>1.7</v>
      </c>
      <c r="AS175" s="175">
        <f t="shared" si="242"/>
        <v>5.5</v>
      </c>
      <c r="AT175" s="176">
        <f>IF('Indicator Data'!M175="No data","x",ROUND(IF('Indicator Data'!M175=0,0,IF(LOG('Indicator Data'!M175)&gt;AT$3,10,IF(LOG('Indicator Data'!M175)&lt;AT$4,0,10-(AT$3-LOG('Indicator Data'!M175))/(AT$3-AT$4)*10))),1))</f>
        <v>5.3</v>
      </c>
      <c r="AU175" s="246">
        <f>IF(AT175="x","x",'Indicator Data'!M175/HLOOKUP('Indicator Data'!$M$3,'Population Data'!$C$3:$M$194,ROW()-4,FALSE))</f>
        <v>7.6821474111667034E-4</v>
      </c>
      <c r="AV175" s="176">
        <f t="shared" si="243"/>
        <v>0</v>
      </c>
      <c r="AW175" s="172">
        <f t="shared" si="207"/>
        <v>3.1</v>
      </c>
      <c r="AX175" s="176" t="str">
        <f>IF('Indicator Data'!N175="No data","x",ROUND(IF('Indicator Data'!N175=0,0,IF(LOG('Indicator Data'!N175)&gt;AX$3,10,IF(LOG('Indicator Data'!N175)&lt;AX$4,0,10-(AX$3-LOG('Indicator Data'!N175))/(AX$3-AX$4)*10))),1))</f>
        <v>x</v>
      </c>
      <c r="AY175" s="246" t="str">
        <f>IF(AX175="x","x",'Indicator Data'!N175/HLOOKUP('Indicator Data'!$N$3,'Population Data'!$C$3:$M$194,ROW()-4,FALSE))</f>
        <v>x</v>
      </c>
      <c r="AZ175" s="176" t="str">
        <f t="shared" si="244"/>
        <v>x</v>
      </c>
      <c r="BA175" s="172" t="str">
        <f t="shared" si="208"/>
        <v>x</v>
      </c>
      <c r="BB175" s="176" t="str">
        <f>IF('Indicator Data'!O175="No data","x",ROUND(IF('Indicator Data'!O175=0,0,IF(LOG('Indicator Data'!O175)&gt;BB$3,10,IF(LOG('Indicator Data'!O175)&lt;BB$4,0,10-(BB$3-LOG('Indicator Data'!O175))/(BB$3-BB$4)*10))),1))</f>
        <v>x</v>
      </c>
      <c r="BC175" s="246" t="str">
        <f>IF(BB175="x","x",'Indicator Data'!O175/HLOOKUP('Indicator Data'!$O$3,'Population Data'!$C$3:$M$194,ROW()-4,FALSE))</f>
        <v>x</v>
      </c>
      <c r="BD175" s="176" t="str">
        <f t="shared" si="245"/>
        <v>x</v>
      </c>
      <c r="BE175" s="172" t="str">
        <f t="shared" si="209"/>
        <v>x</v>
      </c>
      <c r="BF175" s="176" t="str">
        <f>IF('Indicator Data'!P175="No data","x",ROUND(IF('Indicator Data'!P175=0,0,IF(LOG('Indicator Data'!P175)&gt;BF$3,10,IF(LOG('Indicator Data'!P175)&lt;BF$4,0,10-(BF$3-LOG('Indicator Data'!P175))/(BF$3-BF$4)*10))),1))</f>
        <v>x</v>
      </c>
      <c r="BG175" s="246" t="str">
        <f>IF(BF175="x","x",'Indicator Data'!P175/HLOOKUP('Indicator Data'!$P$3,'Population Data'!$C$3:$M$194,ROW()-4,FALSE))</f>
        <v>x</v>
      </c>
      <c r="BH175" s="176" t="str">
        <f t="shared" si="210"/>
        <v>x</v>
      </c>
      <c r="BI175" s="172" t="str">
        <f t="shared" si="211"/>
        <v>x</v>
      </c>
      <c r="BJ175" s="174">
        <f t="shared" si="212"/>
        <v>3.1</v>
      </c>
      <c r="BK175" s="176">
        <f>ROUND(IF('Indicator Data'!Q175=0,0,IF(LOG('Indicator Data'!Q175)&gt;BK$3,10,IF(LOG('Indicator Data'!Q175)&lt;BK$4,0,10-(BK$3-LOG('Indicator Data'!Q175))/(BK$3-BK$4)*10))),1)</f>
        <v>8.8000000000000007</v>
      </c>
      <c r="BL175" s="224">
        <f>IF(BK175="x","x",'Indicator Data'!Q175/HLOOKUP('Indicator Data'!$Q$3,'Population Data'!$C$3:$M$194,ROW()-4,FALSE))</f>
        <v>0.1898000048660515</v>
      </c>
      <c r="BM175" s="176">
        <f t="shared" si="246"/>
        <v>1.9</v>
      </c>
      <c r="BN175" s="172">
        <f t="shared" si="247"/>
        <v>6.5</v>
      </c>
      <c r="BO175" s="176">
        <f>ROUND(IF('Indicator Data'!S175=0,0,IF(LOG('Indicator Data'!S175)&gt;BO$3,10,IF(LOG('Indicator Data'!S175)&lt;BO$4,0,10-(BO$3-LOG('Indicator Data'!S175))/(BO$3-BO$4)*10))),1)</f>
        <v>9.6999999999999993</v>
      </c>
      <c r="BP175" s="246">
        <f>IF(BO175="x","x",'Indicator Data'!S175/HLOOKUP('Indicator Data'!$S$3,'Population Data'!$C$3:$M$194,ROW()-4,FALSE))</f>
        <v>0.8467623487081225</v>
      </c>
      <c r="BQ175" s="176">
        <f t="shared" si="248"/>
        <v>9.4</v>
      </c>
      <c r="BR175" s="172">
        <f t="shared" si="213"/>
        <v>9.6</v>
      </c>
      <c r="BS175" s="176">
        <f>ROUND(IF('Indicator Data'!T175=0,0,IF(LOG('Indicator Data'!T175)&gt;BS$3,10,IF(LOG('Indicator Data'!T175)&lt;BS$4,0,10-(BS$3-LOG('Indicator Data'!T175))/(BS$3-BS$4)*10))),1)</f>
        <v>9.8000000000000007</v>
      </c>
      <c r="BT175" s="173">
        <f>IF('Indicator Data'!T175/HLOOKUP('Indicator Data'!$T$3,'Population Data'!$C$3:$M$194,ROW()-4,FALSE)&gt;1,1,'Indicator Data'!T175/HLOOKUP('Indicator Data'!$T$3,'Population Data'!$C$3:$M$194,ROW()-4,FALSE))</f>
        <v>0.96213339716791635</v>
      </c>
      <c r="BU175" s="176">
        <f t="shared" si="249"/>
        <v>9.6</v>
      </c>
      <c r="BV175" s="172">
        <f t="shared" si="214"/>
        <v>9.6999999999999993</v>
      </c>
      <c r="BW175" s="176">
        <f>ROUND(IF('Indicator Data'!U175=0,0,IF(LOG('Indicator Data'!U175)&gt;BW$3,10,IF(LOG('Indicator Data'!U175)&lt;BW$4,0,10-(BW$3-LOG('Indicator Data'!U175))/(BW$3-BW$4)*10))),1)</f>
        <v>9.8000000000000007</v>
      </c>
      <c r="BX175" s="246">
        <f>IF(BW175="x","x",'Indicator Data'!U175/HLOOKUP('Indicator Data'!$U$3,'Population Data'!$C$3:$M$194,ROW()-4,FALSE))</f>
        <v>0.98843244407702835</v>
      </c>
      <c r="BY175" s="176">
        <f t="shared" si="250"/>
        <v>9.9</v>
      </c>
      <c r="BZ175" s="172">
        <f t="shared" si="215"/>
        <v>9.9</v>
      </c>
      <c r="CA175" s="174">
        <f t="shared" si="198"/>
        <v>9.3000000000000007</v>
      </c>
      <c r="CB175" s="176">
        <f>IF('Indicator Data'!BN175="No data","x",ROUND(IF('Indicator Data'!BN175&gt;CB$3,0,IF('Indicator Data'!BN175&lt;CB$4,10,(CB$3-'Indicator Data'!BN175)/(CB$3-CB$4)*10)),1))</f>
        <v>0.1</v>
      </c>
      <c r="CC175" s="176">
        <f>IF('Indicator Data'!BO175="No data","x",ROUND(IF('Indicator Data'!BO175&gt;CC$3,0,IF('Indicator Data'!BO175&lt;CC$4,10,(CC$3-'Indicator Data'!BO175)/(CC$3-CC$4)*10)),1))</f>
        <v>0</v>
      </c>
      <c r="CD175" s="176">
        <f>IF('Indicator Data'!AA175="No data","x",ROUND(IF('Indicator Data'!AA175&gt;CD$3,0,IF('Indicator Data'!AA175&lt;CD$4,10,(CD$3-'Indicator Data'!AA175)/(CD$3-CD$4)*10)),1))</f>
        <v>1.5</v>
      </c>
      <c r="CE175" s="172">
        <f t="shared" si="251"/>
        <v>0.5</v>
      </c>
      <c r="CF175" s="176">
        <f>IF('Indicator Data'!V175="No data","x",ROUND(IF(LOG('Indicator Data'!V175)&gt;CF$3,10,IF(LOG('Indicator Data'!V175)&lt;CF$4,0,10-(CF$3-LOG('Indicator Data'!V175))/(CF$3-CF$4)*10)),1))</f>
        <v>7.2</v>
      </c>
      <c r="CG175" s="176">
        <f>IF('Indicator Data'!W175="No data","x",ROUND(IF('Indicator Data'!W175&gt;CG$3,10,IF('Indicator Data'!W175&lt;CG$4,0,10-(CG$3-'Indicator Data'!W175)/(CG$3-CG$4)*10)),1))</f>
        <v>3</v>
      </c>
      <c r="CH175" s="176">
        <f>IF('Indicator Data'!X175="No data","x",ROUND(IF('Indicator Data'!X175&gt;CH$3,10,IF('Indicator Data'!X175&lt;CH$4,0,10-(CH$3-'Indicator Data'!X175)/(CH$3-CH$4)*10)),1))</f>
        <v>5.4</v>
      </c>
      <c r="CI175" s="176">
        <f>IF('Indicator Data'!Y175="No data","x",ROUND(IF('Indicator Data'!Y175&gt;CI$3,10,IF('Indicator Data'!Y175&lt;CI$4,0,10-(CI$3-'Indicator Data'!Y175)/(CI$3-CI$4)*10)),1))</f>
        <v>2.1</v>
      </c>
      <c r="CJ175" s="172">
        <f t="shared" si="216"/>
        <v>4.4000000000000004</v>
      </c>
      <c r="CK175" s="174">
        <f t="shared" si="217"/>
        <v>3.1</v>
      </c>
      <c r="CL175" s="176">
        <f>IF('Indicator Data'!AD175="No data","x",ROUND(IF('Indicator Data'!AD175&gt;CL$3,10,IF('Indicator Data'!AD175&lt;CL$4,0,10-(CL$3-'Indicator Data'!AD175)/(CL$3-CL$4)*10)),1))</f>
        <v>0.2</v>
      </c>
      <c r="CM175" s="176">
        <f>IF('Indicator Data'!AE175="No data","x",ROUND(IF('Indicator Data'!AE175&gt;CM$3,10,IF('Indicator Data'!AE175&lt;CM$4,0,10-(CM$3-'Indicator Data'!AE175)/(CM$3-CM$4)*10)),1))</f>
        <v>0</v>
      </c>
      <c r="CN175" s="172">
        <f t="shared" si="218"/>
        <v>3</v>
      </c>
      <c r="CO175" s="176">
        <f>IF('Indicator Data'!Z175="No data","x",ROUND(IF('Indicator Data'!Z175&gt;CO$3,10,IF('Indicator Data'!Z175&lt;CO$4,0,10-(CO$3-'Indicator Data'!Z175)/(CO$3-CO$4)*10)),1))</f>
        <v>0</v>
      </c>
      <c r="CP175" s="172">
        <f t="shared" si="219"/>
        <v>0.4</v>
      </c>
      <c r="CQ175" s="246">
        <f>IF('Indicator Data'!AB175="No data","x",'Indicator Data'!AB175/HLOOKUP('Indicator Date'!$AB173,'Population Data'!$C$3:$M$194,ROW()-4,FALSE))</f>
        <v>1.5734612232892511E-5</v>
      </c>
      <c r="CR175" s="176">
        <f t="shared" si="252"/>
        <v>9.8000000000000007</v>
      </c>
      <c r="CS175" s="176">
        <f>IF('Indicator Data'!AC175="No data","x",ROUND(IF('Indicator Data'!AC175&gt;CS$3,0,IF('Indicator Data'!AC175&lt;CS$4,10,(CS$3-'Indicator Data'!AC175)/(CS$3-CS$4)*10)),1))</f>
        <v>2</v>
      </c>
      <c r="CT175" s="172">
        <f t="shared" si="220"/>
        <v>5.9</v>
      </c>
      <c r="CU175" s="174">
        <f t="shared" si="221"/>
        <v>3.1</v>
      </c>
      <c r="CV175" s="175">
        <f t="shared" si="253"/>
        <v>5.6</v>
      </c>
      <c r="CW175" s="177">
        <f t="shared" si="254"/>
        <v>5.9</v>
      </c>
      <c r="CX175" s="175">
        <f>ROUND(IF('Indicator Data'!AF175=0,0,IF('Indicator Data'!AF175&gt;CX$3,10,IF('Indicator Data'!AF175&lt;CX$4,0,10-(CX$3-'Indicator Data'!AF175)/(CX$3-CX$4)*10))),1)</f>
        <v>7.7</v>
      </c>
      <c r="CY175" s="175">
        <f>(ROUND(IF('Indicator Data'!AG175=0,0,IF(LOG('Indicator Data'!AG175)&gt;CY$3,10,IF(LOG('Indicator Data'!AG175)&lt;CY$4,0,10-(CY$3-LOG('Indicator Data'!AG175))/(CY$3-CY$4)*10))),1))</f>
        <v>4.3</v>
      </c>
      <c r="CZ175" s="177">
        <f t="shared" si="222"/>
        <v>6.3</v>
      </c>
      <c r="DA175" s="11"/>
      <c r="DB175" s="22"/>
    </row>
    <row r="176" spans="1:106">
      <c r="A176" s="179" t="str">
        <f>'Indicator Data'!A176</f>
        <v>Timor-Leste</v>
      </c>
      <c r="B176" s="180" t="str">
        <f>'Indicator Data'!B176</f>
        <v>TLS</v>
      </c>
      <c r="C176" s="178">
        <f>ROUND(IF('Indicator Data'!C176=0,0.1,IF(LOG('Indicator Data'!C176)&gt;C$3,10,IF(LOG('Indicator Data'!C176)&lt;C$4,0,10-(C$3-LOG('Indicator Data'!C176))/(C$3-C$4)*10))),1)</f>
        <v>4.8</v>
      </c>
      <c r="D176" s="171">
        <f>ROUND(IF('Indicator Data'!D176=0,0.1,IF(LOG('Indicator Data'!D176)&gt;D$3,10,IF(LOG('Indicator Data'!D176)&lt;D$4,0,10-(D$3-LOG('Indicator Data'!D176))/(D$3-D$4)*10))),1)</f>
        <v>3.4</v>
      </c>
      <c r="E176" s="172">
        <f t="shared" si="223"/>
        <v>4.0999999999999996</v>
      </c>
      <c r="F176" s="172">
        <f>(ROUND(IF('Indicator Data'!E176=0,0,IF(LOG('Indicator Data'!E176)&gt;F$3,10,IF(LOG('Indicator Data'!E176)&lt;F$4,0,10-(F$3-LOG('Indicator Data'!E176))/(F$3-F$4)*10))),1))</f>
        <v>0</v>
      </c>
      <c r="G176" s="172">
        <f>ROUND(IF('Indicator Data'!F176=0,0,IF(LOG('Indicator Data'!F176)&gt;G$3,10,IF(LOG('Indicator Data'!F176)&lt;G$4,0,10-(G$3-LOG('Indicator Data'!F176))/(G$3-G$4)*10))),1)</f>
        <v>2.6</v>
      </c>
      <c r="H176" s="171">
        <f>ROUND(IF('Indicator Data'!G176=0,0,IF(LOG('Indicator Data'!G176)&gt;H$3,10,IF(LOG('Indicator Data'!G176)&lt;H$4,0,10-(H$3-LOG('Indicator Data'!G176))/(H$3-H$4)*10))),1)</f>
        <v>1.7</v>
      </c>
      <c r="I176" s="171">
        <f>ROUND(IF('Indicator Data'!H176=0,0,IF(LOG('Indicator Data'!H176)&gt;I$3,10,IF(LOG('Indicator Data'!H176)&lt;I$4,0,10-(I$3-LOG('Indicator Data'!H176))/(I$3-I$4)*10))),1)</f>
        <v>0</v>
      </c>
      <c r="J176" s="171">
        <f t="shared" si="224"/>
        <v>0.9</v>
      </c>
      <c r="K176" s="171">
        <f>ROUND(IF('Indicator Data'!I176=0,0,IF(LOG('Indicator Data'!I176)&gt;K$3,10,IF(LOG('Indicator Data'!I176)&lt;K$4,0,10-(K$3-LOG('Indicator Data'!I176))/(K$3-K$4)*10))),1)</f>
        <v>2.9</v>
      </c>
      <c r="L176" s="172">
        <f>ROUND(IF('Indicator Data'!J176=0,0,IF(LOG('Indicator Data'!J176)&gt;L$3,10,IF(LOG('Indicator Data'!J176)&lt;L$4,0,10-(L$3-LOG('Indicator Data'!J176))/(L$3-L$4)*10))),1)</f>
        <v>6.3</v>
      </c>
      <c r="M176" s="173">
        <f>'Indicator Data'!C176/HLOOKUP('Indicator Data'!$C$3,'Population Data'!$C$3:$M$194,ROW()-4,FALSE)</f>
        <v>1.9041304914415751E-3</v>
      </c>
      <c r="N176" s="173">
        <f>'Indicator Data'!D176/HLOOKUP('Indicator Data'!$D$3,'Population Data'!$C$3:$M$194,ROW()-4,FALSE)</f>
        <v>1.1926797521270259E-4</v>
      </c>
      <c r="O176" s="245">
        <f>'Indicator Data'!E176/HLOOKUP('Indicator Data'!$E$3,'Population Data'!$C$3:$M$194,ROW()-4,FALSE)</f>
        <v>0</v>
      </c>
      <c r="P176" s="173">
        <f>'Indicator Data'!F176/HLOOKUP('Indicator Data'!$F$3,'Population Data'!$C$3:$M$194,ROW()-4,FALSE)</f>
        <v>1.3766384751400656E-6</v>
      </c>
      <c r="Q176" s="173">
        <f>'Indicator Data'!G176/HLOOKUP('Indicator Data'!$G$3,'Population Data'!$C$3:$M$194,ROW()-4,FALSE)</f>
        <v>2.1700954676869569E-4</v>
      </c>
      <c r="R176" s="173">
        <f>'Indicator Data'!H176/HLOOKUP('Indicator Data'!$H$3,'Population Data'!$C$3:$M$194,ROW()-4,FALSE)</f>
        <v>0</v>
      </c>
      <c r="S176" s="173">
        <f>'Indicator Data'!I176/HLOOKUP('Indicator Data'!$I$3,'Population Data'!$C$3:$M$194,ROW()-4,FALSE)</f>
        <v>2.6408006850433608E-4</v>
      </c>
      <c r="T176" s="173">
        <f>'Indicator Data'!J176/HLOOKUP('Indicator Date'!$J174,'Population Data'!$C$3:$M$194,ROW()-4,FALSE)</f>
        <v>2.4846827833976686E-3</v>
      </c>
      <c r="U176" s="171">
        <f t="shared" si="225"/>
        <v>9.5</v>
      </c>
      <c r="V176" s="171">
        <f t="shared" si="226"/>
        <v>0.6</v>
      </c>
      <c r="W176" s="172">
        <f t="shared" si="227"/>
        <v>7</v>
      </c>
      <c r="X176" s="172">
        <f t="shared" si="203"/>
        <v>0</v>
      </c>
      <c r="Y176" s="172">
        <f t="shared" si="204"/>
        <v>5</v>
      </c>
      <c r="Z176" s="171">
        <f t="shared" si="228"/>
        <v>0</v>
      </c>
      <c r="AA176" s="171">
        <f t="shared" si="228"/>
        <v>0</v>
      </c>
      <c r="AB176" s="171">
        <f t="shared" si="229"/>
        <v>0</v>
      </c>
      <c r="AC176" s="172">
        <f t="shared" si="205"/>
        <v>3.6</v>
      </c>
      <c r="AD176" s="172">
        <f t="shared" si="206"/>
        <v>0.8</v>
      </c>
      <c r="AE176" s="171">
        <f>ROUND(IF('Indicator Data'!K176=0,0,IF('Indicator Data'!K176&gt;AE$3,10,IF('Indicator Data'!K176&lt;AE$4,0,10-(AE$3-'Indicator Data'!K176)/(AE$3-AE$4)*10))),1)</f>
        <v>1.9</v>
      </c>
      <c r="AF176" s="174">
        <f t="shared" si="230"/>
        <v>7.2</v>
      </c>
      <c r="AG176" s="174">
        <f t="shared" si="231"/>
        <v>2</v>
      </c>
      <c r="AH176" s="172">
        <f t="shared" si="232"/>
        <v>0.9</v>
      </c>
      <c r="AI176" s="172">
        <f t="shared" si="233"/>
        <v>0</v>
      </c>
      <c r="AJ176" s="174">
        <f t="shared" si="234"/>
        <v>0.5</v>
      </c>
      <c r="AK176" s="172">
        <f t="shared" si="235"/>
        <v>4.0999999999999996</v>
      </c>
      <c r="AL176" s="175">
        <f t="shared" si="236"/>
        <v>5.7</v>
      </c>
      <c r="AM176" s="175">
        <f t="shared" si="237"/>
        <v>0</v>
      </c>
      <c r="AN176" s="175">
        <f t="shared" si="238"/>
        <v>3.9</v>
      </c>
      <c r="AO176" s="175">
        <f t="shared" si="239"/>
        <v>0.5</v>
      </c>
      <c r="AP176" s="175">
        <f t="shared" si="240"/>
        <v>3.3</v>
      </c>
      <c r="AQ176" s="174">
        <f t="shared" si="241"/>
        <v>3</v>
      </c>
      <c r="AR176" s="174">
        <f>IF('Indicator Data'!L176="No data","x",IF('Indicator Data'!BW176&lt;1000,"x",ROUND((IF('Indicator Data'!L176&gt;AR$3,10,IF('Indicator Data'!L176&lt;AR$4,0,10-(AR$3-'Indicator Data'!L176)/(AR$3-AR$4)*10))),1)))</f>
        <v>0.8</v>
      </c>
      <c r="AS176" s="175">
        <f t="shared" si="242"/>
        <v>1.9</v>
      </c>
      <c r="AT176" s="176">
        <f>IF('Indicator Data'!M176="No data","x",ROUND(IF('Indicator Data'!M176=0,0,IF(LOG('Indicator Data'!M176)&gt;AT$3,10,IF(LOG('Indicator Data'!M176)&lt;AT$4,0,10-(AT$3-LOG('Indicator Data'!M176))/(AT$3-AT$4)*10))),1))</f>
        <v>6.6</v>
      </c>
      <c r="AU176" s="246">
        <f>IF(AT176="x","x",'Indicator Data'!M176/HLOOKUP('Indicator Data'!$M$3,'Population Data'!$C$3:$M$194,ROW()-4,FALSE))</f>
        <v>0.30131859458374372</v>
      </c>
      <c r="AV176" s="176">
        <f t="shared" si="243"/>
        <v>3.3</v>
      </c>
      <c r="AW176" s="172">
        <f t="shared" si="207"/>
        <v>5.2</v>
      </c>
      <c r="AX176" s="176" t="str">
        <f>IF('Indicator Data'!N176="No data","x",ROUND(IF('Indicator Data'!N176=0,0,IF(LOG('Indicator Data'!N176)&gt;AX$3,10,IF(LOG('Indicator Data'!N176)&lt;AX$4,0,10-(AX$3-LOG('Indicator Data'!N176))/(AX$3-AX$4)*10))),1))</f>
        <v>x</v>
      </c>
      <c r="AY176" s="246" t="str">
        <f>IF(AX176="x","x",'Indicator Data'!N176/HLOOKUP('Indicator Data'!$N$3,'Population Data'!$C$3:$M$194,ROW()-4,FALSE))</f>
        <v>x</v>
      </c>
      <c r="AZ176" s="176" t="str">
        <f t="shared" si="244"/>
        <v>x</v>
      </c>
      <c r="BA176" s="172" t="str">
        <f t="shared" si="208"/>
        <v>x</v>
      </c>
      <c r="BB176" s="176" t="str">
        <f>IF('Indicator Data'!O176="No data","x",ROUND(IF('Indicator Data'!O176=0,0,IF(LOG('Indicator Data'!O176)&gt;BB$3,10,IF(LOG('Indicator Data'!O176)&lt;BB$4,0,10-(BB$3-LOG('Indicator Data'!O176))/(BB$3-BB$4)*10))),1))</f>
        <v>x</v>
      </c>
      <c r="BC176" s="246" t="str">
        <f>IF(BB176="x","x",'Indicator Data'!O176/HLOOKUP('Indicator Data'!$O$3,'Population Data'!$C$3:$M$194,ROW()-4,FALSE))</f>
        <v>x</v>
      </c>
      <c r="BD176" s="176" t="str">
        <f t="shared" si="245"/>
        <v>x</v>
      </c>
      <c r="BE176" s="172" t="str">
        <f t="shared" si="209"/>
        <v>x</v>
      </c>
      <c r="BF176" s="176" t="str">
        <f>IF('Indicator Data'!P176="No data","x",ROUND(IF('Indicator Data'!P176=0,0,IF(LOG('Indicator Data'!P176)&gt;BF$3,10,IF(LOG('Indicator Data'!P176)&lt;BF$4,0,10-(BF$3-LOG('Indicator Data'!P176))/(BF$3-BF$4)*10))),1))</f>
        <v>x</v>
      </c>
      <c r="BG176" s="246" t="str">
        <f>IF(BF176="x","x",'Indicator Data'!P176/HLOOKUP('Indicator Data'!$P$3,'Population Data'!$C$3:$M$194,ROW()-4,FALSE))</f>
        <v>x</v>
      </c>
      <c r="BH176" s="176" t="str">
        <f t="shared" si="210"/>
        <v>x</v>
      </c>
      <c r="BI176" s="172" t="str">
        <f t="shared" si="211"/>
        <v>x</v>
      </c>
      <c r="BJ176" s="174">
        <f t="shared" si="212"/>
        <v>5.2</v>
      </c>
      <c r="BK176" s="176">
        <f>ROUND(IF('Indicator Data'!Q176=0,0,IF(LOG('Indicator Data'!Q176)&gt;BK$3,10,IF(LOG('Indicator Data'!Q176)&lt;BK$4,0,10-(BK$3-LOG('Indicator Data'!Q176))/(BK$3-BK$4)*10))),1)</f>
        <v>7.3</v>
      </c>
      <c r="BL176" s="224">
        <f>IF(BK176="x","x",'Indicator Data'!Q176/HLOOKUP('Indicator Data'!$Q$3,'Population Data'!$C$3:$M$194,ROW()-4,FALSE))</f>
        <v>0.94050002790091625</v>
      </c>
      <c r="BM176" s="176">
        <f t="shared" si="246"/>
        <v>9.4</v>
      </c>
      <c r="BN176" s="172">
        <f t="shared" si="247"/>
        <v>8.6</v>
      </c>
      <c r="BO176" s="176">
        <f>ROUND(IF('Indicator Data'!S176=0,0,IF(LOG('Indicator Data'!S176)&gt;BO$3,10,IF(LOG('Indicator Data'!S176)&lt;BO$4,0,10-(BO$3-LOG('Indicator Data'!S176))/(BO$3-BO$4)*10))),1)</f>
        <v>7</v>
      </c>
      <c r="BP176" s="246">
        <f>IF(BO176="x","x",'Indicator Data'!S176/HLOOKUP('Indicator Data'!$S$3,'Population Data'!$C$3:$M$194,ROW()-4,FALSE))</f>
        <v>0.57721623862312965</v>
      </c>
      <c r="BQ176" s="176">
        <f t="shared" si="248"/>
        <v>6.4</v>
      </c>
      <c r="BR176" s="172">
        <f t="shared" si="213"/>
        <v>6.7</v>
      </c>
      <c r="BS176" s="176">
        <f>ROUND(IF('Indicator Data'!T176=0,0,IF(LOG('Indicator Data'!T176)&gt;BS$3,10,IF(LOG('Indicator Data'!T176)&lt;BS$4,0,10-(BS$3-LOG('Indicator Data'!T176))/(BS$3-BS$4)*10))),1)</f>
        <v>7.2</v>
      </c>
      <c r="BT176" s="173">
        <f>IF('Indicator Data'!T176/HLOOKUP('Indicator Data'!$T$3,'Population Data'!$C$3:$M$194,ROW()-4,FALSE)&gt;1,1,'Indicator Data'!T176/HLOOKUP('Indicator Data'!$T$3,'Population Data'!$C$3:$M$194,ROW()-4,FALSE))</f>
        <v>0.743539488492865</v>
      </c>
      <c r="BU176" s="176">
        <f t="shared" si="249"/>
        <v>7.4</v>
      </c>
      <c r="BV176" s="172">
        <f t="shared" si="214"/>
        <v>7.3</v>
      </c>
      <c r="BW176" s="176">
        <f>ROUND(IF('Indicator Data'!U176=0,0,IF(LOG('Indicator Data'!U176)&gt;BW$3,10,IF(LOG('Indicator Data'!U176)&lt;BW$4,0,10-(BW$3-LOG('Indicator Data'!U176))/(BW$3-BW$4)*10))),1)</f>
        <v>7.3</v>
      </c>
      <c r="BX176" s="246">
        <f>IF(BW176="x","x",'Indicator Data'!U176/HLOOKUP('Indicator Data'!$U$3,'Population Data'!$C$3:$M$194,ROW()-4,FALSE))</f>
        <v>0.94977508962716406</v>
      </c>
      <c r="BY176" s="176">
        <f t="shared" si="250"/>
        <v>9.5</v>
      </c>
      <c r="BZ176" s="172">
        <f t="shared" si="215"/>
        <v>8.6</v>
      </c>
      <c r="CA176" s="174">
        <f t="shared" si="198"/>
        <v>7.9</v>
      </c>
      <c r="CB176" s="176">
        <f>IF('Indicator Data'!BN176="No data","x",ROUND(IF('Indicator Data'!BN176&gt;CB$3,0,IF('Indicator Data'!BN176&lt;CB$4,10,(CB$3-'Indicator Data'!BN176)/(CB$3-CB$4)*10)),1))</f>
        <v>4.5999999999999996</v>
      </c>
      <c r="CC176" s="176">
        <f>IF('Indicator Data'!BO176="No data","x",ROUND(IF('Indicator Data'!BO176&gt;CC$3,0,IF('Indicator Data'!BO176&lt;CC$4,10,(CC$3-'Indicator Data'!BO176)/(CC$3-CC$4)*10)),1))</f>
        <v>2.2000000000000002</v>
      </c>
      <c r="CD176" s="176">
        <f>IF('Indicator Data'!AA176="No data","x",ROUND(IF('Indicator Data'!AA176&gt;CD$3,0,IF('Indicator Data'!AA176&lt;CD$4,10,(CD$3-'Indicator Data'!AA176)/(CD$3-CD$4)*10)),1))</f>
        <v>7.2</v>
      </c>
      <c r="CE176" s="172">
        <f t="shared" si="251"/>
        <v>4.7</v>
      </c>
      <c r="CF176" s="176">
        <f>IF('Indicator Data'!V176="No data","x",ROUND(IF(LOG('Indicator Data'!V176)&gt;CF$3,10,IF(LOG('Indicator Data'!V176)&lt;CF$4,0,10-(CF$3-LOG('Indicator Data'!V176))/(CF$3-CF$4)*10)),1))</f>
        <v>6.5</v>
      </c>
      <c r="CG176" s="176">
        <f>IF('Indicator Data'!W176="No data","x",ROUND(IF('Indicator Data'!W176&gt;CG$3,10,IF('Indicator Data'!W176&lt;CG$4,0,10-(CG$3-'Indicator Data'!W176)/(CG$3-CG$4)*10)),1))</f>
        <v>5.2</v>
      </c>
      <c r="CH176" s="176">
        <f>IF('Indicator Data'!X176="No data","x",ROUND(IF('Indicator Data'!X176&gt;CH$3,10,IF('Indicator Data'!X176&lt;CH$4,0,10-(CH$3-'Indicator Data'!X176)/(CH$3-CH$4)*10)),1))</f>
        <v>3.2</v>
      </c>
      <c r="CI176" s="176">
        <f>IF('Indicator Data'!Y176="No data","x",ROUND(IF('Indicator Data'!Y176&gt;CI$3,10,IF('Indicator Data'!Y176&lt;CI$4,0,10-(CI$3-'Indicator Data'!Y176)/(CI$3-CI$4)*10)),1))</f>
        <v>8.1999999999999993</v>
      </c>
      <c r="CJ176" s="172">
        <f t="shared" si="216"/>
        <v>5.8</v>
      </c>
      <c r="CK176" s="174">
        <f t="shared" si="217"/>
        <v>5.4</v>
      </c>
      <c r="CL176" s="176">
        <f>IF('Indicator Data'!AD176="No data","x",ROUND(IF('Indicator Data'!AD176&gt;CL$3,10,IF('Indicator Data'!AD176&lt;CL$4,0,10-(CL$3-'Indicator Data'!AD176)/(CL$3-CL$4)*10)),1))</f>
        <v>3.8</v>
      </c>
      <c r="CM176" s="176">
        <f>IF('Indicator Data'!AE176="No data","x",ROUND(IF('Indicator Data'!AE176&gt;CM$3,10,IF('Indicator Data'!AE176&lt;CM$4,0,10-(CM$3-'Indicator Data'!AE176)/(CM$3-CM$4)*10)),1))</f>
        <v>3.9</v>
      </c>
      <c r="CN176" s="172">
        <f t="shared" si="218"/>
        <v>5.0999999999999996</v>
      </c>
      <c r="CO176" s="176">
        <f>IF('Indicator Data'!Z176="No data","x",ROUND(IF('Indicator Data'!Z176&gt;CO$3,10,IF('Indicator Data'!Z176&lt;CO$4,0,10-(CO$3-'Indicator Data'!Z176)/(CO$3-CO$4)*10)),1))</f>
        <v>3.5</v>
      </c>
      <c r="CP176" s="172">
        <f t="shared" si="219"/>
        <v>4.4000000000000004</v>
      </c>
      <c r="CQ176" s="246" t="str">
        <f>IF('Indicator Data'!AB176="No data","x",'Indicator Data'!AB176/HLOOKUP('Indicator Date'!$AB174,'Population Data'!$C$3:$M$194,ROW()-4,FALSE))</f>
        <v>x</v>
      </c>
      <c r="CR176" s="176" t="str">
        <f t="shared" si="252"/>
        <v>x</v>
      </c>
      <c r="CS176" s="176">
        <f>IF('Indicator Data'!AC176="No data","x",ROUND(IF('Indicator Data'!AC176&gt;CS$3,0,IF('Indicator Data'!AC176&lt;CS$4,10,(CS$3-'Indicator Data'!AC176)/(CS$3-CS$4)*10)),1))</f>
        <v>6</v>
      </c>
      <c r="CT176" s="172">
        <f t="shared" si="220"/>
        <v>6</v>
      </c>
      <c r="CU176" s="174">
        <f t="shared" si="221"/>
        <v>5.2</v>
      </c>
      <c r="CV176" s="175">
        <f t="shared" si="253"/>
        <v>6.1</v>
      </c>
      <c r="CW176" s="177">
        <f t="shared" si="254"/>
        <v>3.4</v>
      </c>
      <c r="CX176" s="175">
        <f>ROUND(IF('Indicator Data'!AF176=0,0,IF('Indicator Data'!AF176&gt;CX$3,10,IF('Indicator Data'!AF176&lt;CX$4,0,10-(CX$3-'Indicator Data'!AF176)/(CX$3-CX$4)*10))),1)</f>
        <v>0.1</v>
      </c>
      <c r="CY176" s="175">
        <f>(ROUND(IF('Indicator Data'!AG176=0,0,IF(LOG('Indicator Data'!AG176)&gt;CY$3,10,IF(LOG('Indicator Data'!AG176)&lt;CY$4,0,10-(CY$3-LOG('Indicator Data'!AG176))/(CY$3-CY$4)*10))),1))</f>
        <v>0</v>
      </c>
      <c r="CZ176" s="177">
        <f t="shared" si="222"/>
        <v>0.1</v>
      </c>
      <c r="DA176" s="11"/>
      <c r="DB176" s="22"/>
    </row>
    <row r="177" spans="1:106">
      <c r="A177" s="179" t="str">
        <f>'Indicator Data'!A177</f>
        <v>Togo</v>
      </c>
      <c r="B177" s="180" t="str">
        <f>'Indicator Data'!B177</f>
        <v>TGO</v>
      </c>
      <c r="C177" s="178">
        <f>ROUND(IF('Indicator Data'!C177=0,0.1,IF(LOG('Indicator Data'!C177)&gt;C$3,10,IF(LOG('Indicator Data'!C177)&lt;C$4,0,10-(C$3-LOG('Indicator Data'!C177))/(C$3-C$4)*10))),1)</f>
        <v>0.1</v>
      </c>
      <c r="D177" s="171">
        <f>ROUND(IF('Indicator Data'!D177=0,0.1,IF(LOG('Indicator Data'!D177)&gt;D$3,10,IF(LOG('Indicator Data'!D177)&lt;D$4,0,10-(D$3-LOG('Indicator Data'!D177))/(D$3-D$4)*10))),1)</f>
        <v>0.1</v>
      </c>
      <c r="E177" s="172">
        <f t="shared" si="223"/>
        <v>0.1</v>
      </c>
      <c r="F177" s="172">
        <f>(ROUND(IF('Indicator Data'!E177=0,0,IF(LOG('Indicator Data'!E177)&gt;F$3,10,IF(LOG('Indicator Data'!E177)&lt;F$4,0,10-(F$3-LOG('Indicator Data'!E177))/(F$3-F$4)*10))),1))</f>
        <v>3.5</v>
      </c>
      <c r="G177" s="172">
        <f>ROUND(IF('Indicator Data'!F177=0,0,IF(LOG('Indicator Data'!F177)&gt;G$3,10,IF(LOG('Indicator Data'!F177)&lt;G$4,0,10-(G$3-LOG('Indicator Data'!F177))/(G$3-G$4)*10))),1)</f>
        <v>0</v>
      </c>
      <c r="H177" s="171">
        <f>ROUND(IF('Indicator Data'!G177=0,0,IF(LOG('Indicator Data'!G177)&gt;H$3,10,IF(LOG('Indicator Data'!G177)&lt;H$4,0,10-(H$3-LOG('Indicator Data'!G177))/(H$3-H$4)*10))),1)</f>
        <v>0</v>
      </c>
      <c r="I177" s="171">
        <f>ROUND(IF('Indicator Data'!H177=0,0,IF(LOG('Indicator Data'!H177)&gt;I$3,10,IF(LOG('Indicator Data'!H177)&lt;I$4,0,10-(I$3-LOG('Indicator Data'!H177))/(I$3-I$4)*10))),1)</f>
        <v>0</v>
      </c>
      <c r="J177" s="171">
        <f t="shared" si="224"/>
        <v>0</v>
      </c>
      <c r="K177" s="171">
        <f>ROUND(IF('Indicator Data'!I177=0,0,IF(LOG('Indicator Data'!I177)&gt;K$3,10,IF(LOG('Indicator Data'!I177)&lt;K$4,0,10-(K$3-LOG('Indicator Data'!I177))/(K$3-K$4)*10))),1)</f>
        <v>1.4</v>
      </c>
      <c r="L177" s="172">
        <f>ROUND(IF('Indicator Data'!J177=0,0,IF(LOG('Indicator Data'!J177)&gt;L$3,10,IF(LOG('Indicator Data'!J177)&lt;L$4,0,10-(L$3-LOG('Indicator Data'!J177))/(L$3-L$4)*10))),1)</f>
        <v>7.6</v>
      </c>
      <c r="M177" s="173">
        <f>'Indicator Data'!C177/HLOOKUP('Indicator Data'!$C$3,'Population Data'!$C$3:$M$194,ROW()-4,FALSE)</f>
        <v>0</v>
      </c>
      <c r="N177" s="173">
        <f>'Indicator Data'!D177/HLOOKUP('Indicator Data'!$D$3,'Population Data'!$C$3:$M$194,ROW()-4,FALSE)</f>
        <v>0</v>
      </c>
      <c r="O177" s="245">
        <f>'Indicator Data'!E177/HLOOKUP('Indicator Data'!$E$3,'Population Data'!$C$3:$M$194,ROW()-4,FALSE)</f>
        <v>5.0930232749814167E-4</v>
      </c>
      <c r="P177" s="173">
        <f>'Indicator Data'!F177/HLOOKUP('Indicator Data'!$F$3,'Population Data'!$C$3:$M$194,ROW()-4,FALSE)</f>
        <v>0</v>
      </c>
      <c r="Q177" s="173">
        <f>'Indicator Data'!G177/HLOOKUP('Indicator Data'!$G$3,'Population Data'!$C$3:$M$194,ROW()-4,FALSE)</f>
        <v>0</v>
      </c>
      <c r="R177" s="173">
        <f>'Indicator Data'!H177/HLOOKUP('Indicator Data'!$H$3,'Population Data'!$C$3:$M$194,ROW()-4,FALSE)</f>
        <v>0</v>
      </c>
      <c r="S177" s="173">
        <f>'Indicator Data'!I177/HLOOKUP('Indicator Data'!$I$3,'Population Data'!$C$3:$M$194,ROW()-4,FALSE)</f>
        <v>8.5899330144590853E-6</v>
      </c>
      <c r="T177" s="173">
        <f>'Indicator Data'!J177/HLOOKUP('Indicator Date'!$J175,'Population Data'!$C$3:$M$194,ROW()-4,FALSE)</f>
        <v>1.2340718197635231E-3</v>
      </c>
      <c r="U177" s="171">
        <f t="shared" si="225"/>
        <v>0</v>
      </c>
      <c r="V177" s="171">
        <f t="shared" si="226"/>
        <v>0</v>
      </c>
      <c r="W177" s="172">
        <f t="shared" si="227"/>
        <v>0</v>
      </c>
      <c r="X177" s="172">
        <f t="shared" si="203"/>
        <v>2.5</v>
      </c>
      <c r="Y177" s="172">
        <f t="shared" si="204"/>
        <v>0</v>
      </c>
      <c r="Z177" s="171">
        <f t="shared" si="228"/>
        <v>0</v>
      </c>
      <c r="AA177" s="171">
        <f t="shared" si="228"/>
        <v>0</v>
      </c>
      <c r="AB177" s="171">
        <f t="shared" si="229"/>
        <v>0</v>
      </c>
      <c r="AC177" s="172">
        <f t="shared" si="205"/>
        <v>0</v>
      </c>
      <c r="AD177" s="172">
        <f t="shared" si="206"/>
        <v>0.4</v>
      </c>
      <c r="AE177" s="171">
        <f>ROUND(IF('Indicator Data'!K177=0,0,IF('Indicator Data'!K177&gt;AE$3,10,IF('Indicator Data'!K177&lt;AE$4,0,10-(AE$3-'Indicator Data'!K177)/(AE$3-AE$4)*10))),1)</f>
        <v>1</v>
      </c>
      <c r="AF177" s="174">
        <f t="shared" si="230"/>
        <v>0.1</v>
      </c>
      <c r="AG177" s="174">
        <f t="shared" si="231"/>
        <v>0.1</v>
      </c>
      <c r="AH177" s="172">
        <f t="shared" si="232"/>
        <v>0</v>
      </c>
      <c r="AI177" s="172">
        <f t="shared" si="233"/>
        <v>0</v>
      </c>
      <c r="AJ177" s="174">
        <f t="shared" si="234"/>
        <v>0</v>
      </c>
      <c r="AK177" s="172">
        <f t="shared" si="235"/>
        <v>5</v>
      </c>
      <c r="AL177" s="175">
        <f t="shared" si="236"/>
        <v>0.1</v>
      </c>
      <c r="AM177" s="175">
        <f t="shared" si="237"/>
        <v>3</v>
      </c>
      <c r="AN177" s="175">
        <f t="shared" si="238"/>
        <v>0</v>
      </c>
      <c r="AO177" s="175">
        <f t="shared" si="239"/>
        <v>0</v>
      </c>
      <c r="AP177" s="175">
        <f t="shared" si="240"/>
        <v>0.7</v>
      </c>
      <c r="AQ177" s="174">
        <f t="shared" si="241"/>
        <v>3</v>
      </c>
      <c r="AR177" s="174">
        <f>IF('Indicator Data'!L177="No data","x",IF('Indicator Data'!BW177&lt;1000,"x",ROUND((IF('Indicator Data'!L177&gt;AR$3,10,IF('Indicator Data'!L177&lt;AR$4,0,10-(AR$3-'Indicator Data'!L177)/(AR$3-AR$4)*10))),1)))</f>
        <v>2.5</v>
      </c>
      <c r="AS177" s="175">
        <f t="shared" si="242"/>
        <v>2.8</v>
      </c>
      <c r="AT177" s="176">
        <f>IF('Indicator Data'!M177="No data","x",ROUND(IF('Indicator Data'!M177=0,0,IF(LOG('Indicator Data'!M177)&gt;AT$3,10,IF(LOG('Indicator Data'!M177)&lt;AT$4,0,10-(AT$3-LOG('Indicator Data'!M177))/(AT$3-AT$4)*10))),1))</f>
        <v>8</v>
      </c>
      <c r="AU177" s="246">
        <f>IF(AT177="x","x",'Indicator Data'!M177/HLOOKUP('Indicator Data'!$M$3,'Population Data'!$C$3:$M$194,ROW()-4,FALSE))</f>
        <v>0.42313622141519408</v>
      </c>
      <c r="AV177" s="176">
        <f t="shared" si="243"/>
        <v>4.7</v>
      </c>
      <c r="AW177" s="172">
        <f t="shared" si="207"/>
        <v>6.6</v>
      </c>
      <c r="AX177" s="176">
        <f>IF('Indicator Data'!N177="No data","x",ROUND(IF('Indicator Data'!N177=0,0,IF(LOG('Indicator Data'!N177)&gt;AX$3,10,IF(LOG('Indicator Data'!N177)&lt;AX$4,0,10-(AX$3-LOG('Indicator Data'!N177))/(AX$3-AX$4)*10))),1))</f>
        <v>7.3</v>
      </c>
      <c r="AY177" s="246">
        <f>IF(AX177="x","x",'Indicator Data'!N177/HLOOKUP('Indicator Data'!$N$3,'Population Data'!$C$3:$M$194,ROW()-4,FALSE))</f>
        <v>2.6576703250906178E-2</v>
      </c>
      <c r="AZ177" s="176">
        <f t="shared" si="244"/>
        <v>5.3</v>
      </c>
      <c r="BA177" s="172">
        <f t="shared" si="208"/>
        <v>6.4</v>
      </c>
      <c r="BB177" s="176">
        <f>IF('Indicator Data'!O177="No data","x",ROUND(IF('Indicator Data'!O177=0,0,IF(LOG('Indicator Data'!O177)&gt;BB$3,10,IF(LOG('Indicator Data'!O177)&lt;BB$4,0,10-(BB$3-LOG('Indicator Data'!O177))/(BB$3-BB$4)*10))),1))</f>
        <v>9.1</v>
      </c>
      <c r="BC177" s="246">
        <f>IF(BB177="x","x",'Indicator Data'!O177/HLOOKUP('Indicator Data'!$O$3,'Population Data'!$C$3:$M$194,ROW()-4,FALSE))</f>
        <v>0.29125589685800374</v>
      </c>
      <c r="BD177" s="176">
        <f t="shared" si="245"/>
        <v>10</v>
      </c>
      <c r="BE177" s="172">
        <f t="shared" si="209"/>
        <v>9.6</v>
      </c>
      <c r="BF177" s="176">
        <f>IF('Indicator Data'!P177="No data","x",ROUND(IF('Indicator Data'!P177=0,0,IF(LOG('Indicator Data'!P177)&gt;BF$3,10,IF(LOG('Indicator Data'!P177)&lt;BF$4,0,10-(BF$3-LOG('Indicator Data'!P177))/(BF$3-BF$4)*10))),1))</f>
        <v>7.3</v>
      </c>
      <c r="BG177" s="246">
        <f>IF(BF177="x","x",'Indicator Data'!P177/HLOOKUP('Indicator Data'!$P$3,'Population Data'!$C$3:$M$194,ROW()-4,FALSE))</f>
        <v>2.711091197862316E-2</v>
      </c>
      <c r="BH177" s="176">
        <f t="shared" si="210"/>
        <v>6.9</v>
      </c>
      <c r="BI177" s="172">
        <f t="shared" si="211"/>
        <v>7.1</v>
      </c>
      <c r="BJ177" s="174">
        <f t="shared" si="212"/>
        <v>7.7</v>
      </c>
      <c r="BK177" s="176">
        <f>ROUND(IF('Indicator Data'!Q177=0,0,IF(LOG('Indicator Data'!Q177)&gt;BK$3,10,IF(LOG('Indicator Data'!Q177)&lt;BK$4,0,10-(BK$3-LOG('Indicator Data'!Q177))/(BK$3-BK$4)*10))),1)</f>
        <v>8.5</v>
      </c>
      <c r="BL177" s="224">
        <f>IF(BK177="x","x",'Indicator Data'!Q177/HLOOKUP('Indicator Data'!$Q$3,'Population Data'!$C$3:$M$194,ROW()-4,FALSE))</f>
        <v>1</v>
      </c>
      <c r="BM177" s="176">
        <f t="shared" si="246"/>
        <v>10</v>
      </c>
      <c r="BN177" s="172">
        <f t="shared" si="247"/>
        <v>9.4</v>
      </c>
      <c r="BO177" s="176">
        <f>ROUND(IF('Indicator Data'!S177=0,0,IF(LOG('Indicator Data'!S177)&gt;BO$3,10,IF(LOG('Indicator Data'!S177)&lt;BO$4,0,10-(BO$3-LOG('Indicator Data'!S177))/(BO$3-BO$4)*10))),1)</f>
        <v>8.1999999999999993</v>
      </c>
      <c r="BP177" s="246">
        <f>IF(BO177="x","x",'Indicator Data'!S177/HLOOKUP('Indicator Data'!$S$3,'Population Data'!$C$3:$M$194,ROW()-4,FALSE))</f>
        <v>0.6121254453148216</v>
      </c>
      <c r="BQ177" s="176">
        <f t="shared" si="248"/>
        <v>6.8</v>
      </c>
      <c r="BR177" s="172">
        <f t="shared" si="213"/>
        <v>7.6</v>
      </c>
      <c r="BS177" s="176">
        <f>ROUND(IF('Indicator Data'!T177=0,0,IF(LOG('Indicator Data'!T177)&gt;BS$3,10,IF(LOG('Indicator Data'!T177)&lt;BS$4,0,10-(BS$3-LOG('Indicator Data'!T177))/(BS$3-BS$4)*10))),1)</f>
        <v>8.5</v>
      </c>
      <c r="BT177" s="173">
        <f>IF('Indicator Data'!T177/HLOOKUP('Indicator Data'!$T$3,'Population Data'!$C$3:$M$194,ROW()-4,FALSE)&gt;1,1,'Indicator Data'!T177/HLOOKUP('Indicator Data'!$T$3,'Population Data'!$C$3:$M$194,ROW()-4,FALSE))</f>
        <v>0.94987778678101742</v>
      </c>
      <c r="BU177" s="176">
        <f t="shared" si="249"/>
        <v>9.5</v>
      </c>
      <c r="BV177" s="172">
        <f t="shared" si="214"/>
        <v>9.1</v>
      </c>
      <c r="BW177" s="176">
        <f>ROUND(IF('Indicator Data'!U177=0,0,IF(LOG('Indicator Data'!U177)&gt;BW$3,10,IF(LOG('Indicator Data'!U177)&lt;BW$4,0,10-(BW$3-LOG('Indicator Data'!U177))/(BW$3-BW$4)*10))),1)</f>
        <v>8.5</v>
      </c>
      <c r="BX177" s="246">
        <f>IF(BW177="x","x",'Indicator Data'!U177/HLOOKUP('Indicator Data'!$U$3,'Population Data'!$C$3:$M$194,ROW()-4,FALSE))</f>
        <v>0.98939170254524844</v>
      </c>
      <c r="BY177" s="176">
        <f t="shared" si="250"/>
        <v>9.9</v>
      </c>
      <c r="BZ177" s="172">
        <f t="shared" si="215"/>
        <v>9.3000000000000007</v>
      </c>
      <c r="CA177" s="174">
        <f t="shared" si="198"/>
        <v>8.9</v>
      </c>
      <c r="CB177" s="176">
        <f>IF('Indicator Data'!BN177="No data","x",ROUND(IF('Indicator Data'!BN177&gt;CB$3,0,IF('Indicator Data'!BN177&lt;CB$4,10,(CB$3-'Indicator Data'!BN177)/(CB$3-CB$4)*10)),1))</f>
        <v>9</v>
      </c>
      <c r="CC177" s="176">
        <f>IF('Indicator Data'!BO177="No data","x",ROUND(IF('Indicator Data'!BO177&gt;CC$3,0,IF('Indicator Data'!BO177&lt;CC$4,10,(CC$3-'Indicator Data'!BO177)/(CC$3-CC$4)*10)),1))</f>
        <v>4.8</v>
      </c>
      <c r="CD177" s="176">
        <f>IF('Indicator Data'!AA177="No data","x",ROUND(IF('Indicator Data'!AA177&gt;CD$3,0,IF('Indicator Data'!AA177&lt;CD$4,10,(CD$3-'Indicator Data'!AA177)/(CD$3-CD$4)*10)),1))</f>
        <v>8.3000000000000007</v>
      </c>
      <c r="CE177" s="172">
        <f t="shared" si="251"/>
        <v>7.4</v>
      </c>
      <c r="CF177" s="176">
        <f>IF('Indicator Data'!V177="No data","x",ROUND(IF(LOG('Indicator Data'!V177)&gt;CF$3,10,IF(LOG('Indicator Data'!V177)&lt;CF$4,0,10-(CF$3-LOG('Indicator Data'!V177))/(CF$3-CF$4)*10)),1))</f>
        <v>7.3</v>
      </c>
      <c r="CG177" s="176">
        <f>IF('Indicator Data'!W177="No data","x",ROUND(IF('Indicator Data'!W177&gt;CG$3,10,IF('Indicator Data'!W177&lt;CG$4,0,10-(CG$3-'Indicator Data'!W177)/(CG$3-CG$4)*10)),1))</f>
        <v>7.2</v>
      </c>
      <c r="CH177" s="176">
        <f>IF('Indicator Data'!X177="No data","x",ROUND(IF('Indicator Data'!X177&gt;CH$3,10,IF('Indicator Data'!X177&lt;CH$4,0,10-(CH$3-'Indicator Data'!X177)/(CH$3-CH$4)*10)),1))</f>
        <v>4.4000000000000004</v>
      </c>
      <c r="CI177" s="176">
        <f>IF('Indicator Data'!Y177="No data","x",ROUND(IF('Indicator Data'!Y177&gt;CI$3,10,IF('Indicator Data'!Y177&lt;CI$4,0,10-(CI$3-'Indicator Data'!Y177)/(CI$3-CI$4)*10)),1))</f>
        <v>5.9</v>
      </c>
      <c r="CJ177" s="172">
        <f t="shared" si="216"/>
        <v>6.2</v>
      </c>
      <c r="CK177" s="174">
        <f t="shared" si="217"/>
        <v>6.6</v>
      </c>
      <c r="CL177" s="176">
        <f>IF('Indicator Data'!AD177="No data","x",ROUND(IF('Indicator Data'!AD177&gt;CL$3,10,IF('Indicator Data'!AD177&lt;CL$4,0,10-(CL$3-'Indicator Data'!AD177)/(CL$3-CL$4)*10)),1))</f>
        <v>4.3</v>
      </c>
      <c r="CM177" s="176">
        <f>IF('Indicator Data'!AE177="No data","x",ROUND(IF('Indicator Data'!AE177&gt;CM$3,10,IF('Indicator Data'!AE177&lt;CM$4,0,10-(CM$3-'Indicator Data'!AE177)/(CM$3-CM$4)*10)),1))</f>
        <v>6.2</v>
      </c>
      <c r="CN177" s="172">
        <f t="shared" si="218"/>
        <v>5.9</v>
      </c>
      <c r="CO177" s="176">
        <f>IF('Indicator Data'!Z177="No data","x",ROUND(IF('Indicator Data'!Z177&gt;CO$3,10,IF('Indicator Data'!Z177&lt;CO$4,0,10-(CO$3-'Indicator Data'!Z177)/(CO$3-CO$4)*10)),1))</f>
        <v>10</v>
      </c>
      <c r="CP177" s="172">
        <f t="shared" si="219"/>
        <v>8</v>
      </c>
      <c r="CQ177" s="246">
        <f>IF('Indicator Data'!AB177="No data","x",'Indicator Data'!AB177/HLOOKUP('Indicator Date'!$AB175,'Population Data'!$C$3:$M$194,ROW()-4,FALSE))</f>
        <v>3.0498695050615738E-4</v>
      </c>
      <c r="CR177" s="176">
        <f t="shared" si="252"/>
        <v>7</v>
      </c>
      <c r="CS177" s="176">
        <f>IF('Indicator Data'!AC177="No data","x",ROUND(IF('Indicator Data'!AC177&gt;CS$3,0,IF('Indicator Data'!AC177&lt;CS$4,10,(CS$3-'Indicator Data'!AC177)/(CS$3-CS$4)*10)),1))</f>
        <v>6</v>
      </c>
      <c r="CT177" s="172">
        <f t="shared" si="220"/>
        <v>6.5</v>
      </c>
      <c r="CU177" s="174">
        <f t="shared" si="221"/>
        <v>6.8</v>
      </c>
      <c r="CV177" s="175">
        <f t="shared" si="253"/>
        <v>7.6</v>
      </c>
      <c r="CW177" s="177">
        <f t="shared" si="254"/>
        <v>2.6</v>
      </c>
      <c r="CX177" s="175">
        <f>ROUND(IF('Indicator Data'!AF177=0,0,IF('Indicator Data'!AF177&gt;CX$3,10,IF('Indicator Data'!AF177&lt;CX$4,0,10-(CX$3-'Indicator Data'!AF177)/(CX$3-CX$4)*10))),1)</f>
        <v>6.8</v>
      </c>
      <c r="CY177" s="175">
        <f>(ROUND(IF('Indicator Data'!AG177=0,0,IF(LOG('Indicator Data'!AG177)&gt;CY$3,10,IF(LOG('Indicator Data'!AG177)&lt;CY$4,0,10-(CY$3-LOG('Indicator Data'!AG177))/(CY$3-CY$4)*10))),1))</f>
        <v>5.4</v>
      </c>
      <c r="CZ177" s="177">
        <f t="shared" si="222"/>
        <v>6.1</v>
      </c>
      <c r="DA177" s="11"/>
      <c r="DB177" s="22"/>
    </row>
    <row r="178" spans="1:106">
      <c r="A178" s="179" t="str">
        <f>'Indicator Data'!A178</f>
        <v>Tonga</v>
      </c>
      <c r="B178" s="180" t="str">
        <f>'Indicator Data'!B178</f>
        <v>TON</v>
      </c>
      <c r="C178" s="178">
        <f>ROUND(IF('Indicator Data'!C178=0,0.1,IF(LOG('Indicator Data'!C178)&gt;C$3,10,IF(LOG('Indicator Data'!C178)&lt;C$4,0,10-(C$3-LOG('Indicator Data'!C178))/(C$3-C$4)*10))),1)</f>
        <v>1.6</v>
      </c>
      <c r="D178" s="171">
        <f>ROUND(IF('Indicator Data'!D178=0,0.1,IF(LOG('Indicator Data'!D178)&gt;D$3,10,IF(LOG('Indicator Data'!D178)&lt;D$4,0,10-(D$3-LOG('Indicator Data'!D178))/(D$3-D$4)*10))),1)</f>
        <v>3.7</v>
      </c>
      <c r="E178" s="172">
        <f t="shared" si="223"/>
        <v>2.7</v>
      </c>
      <c r="F178" s="172">
        <f>(ROUND(IF('Indicator Data'!E178=0,0,IF(LOG('Indicator Data'!E178)&gt;F$3,10,IF(LOG('Indicator Data'!E178)&lt;F$4,0,10-(F$3-LOG('Indicator Data'!E178))/(F$3-F$4)*10))),1))</f>
        <v>0</v>
      </c>
      <c r="G178" s="172">
        <f>ROUND(IF('Indicator Data'!F178=0,0,IF(LOG('Indicator Data'!F178)&gt;G$3,10,IF(LOG('Indicator Data'!F178)&lt;G$4,0,10-(G$3-LOG('Indicator Data'!F178))/(G$3-G$4)*10))),1)</f>
        <v>2.5</v>
      </c>
      <c r="H178" s="171">
        <f>ROUND(IF('Indicator Data'!G178=0,0,IF(LOG('Indicator Data'!G178)&gt;H$3,10,IF(LOG('Indicator Data'!G178)&lt;H$4,0,10-(H$3-LOG('Indicator Data'!G178))/(H$3-H$4)*10))),1)</f>
        <v>5</v>
      </c>
      <c r="I178" s="171">
        <f>ROUND(IF('Indicator Data'!H178=0,0,IF(LOG('Indicator Data'!H178)&gt;I$3,10,IF(LOG('Indicator Data'!H178)&lt;I$4,0,10-(I$3-LOG('Indicator Data'!H178))/(I$3-I$4)*10))),1)</f>
        <v>5.5</v>
      </c>
      <c r="J178" s="171">
        <f t="shared" si="224"/>
        <v>5.3</v>
      </c>
      <c r="K178" s="171">
        <f>ROUND(IF('Indicator Data'!I178=0,0,IF(LOG('Indicator Data'!I178)&gt;K$3,10,IF(LOG('Indicator Data'!I178)&lt;K$4,0,10-(K$3-LOG('Indicator Data'!I178))/(K$3-K$4)*10))),1)</f>
        <v>0</v>
      </c>
      <c r="L178" s="172">
        <f>ROUND(IF('Indicator Data'!J178=0,0,IF(LOG('Indicator Data'!J178)&gt;L$3,10,IF(LOG('Indicator Data'!J178)&lt;L$4,0,10-(L$3-LOG('Indicator Data'!J178))/(L$3-L$4)*10))),1)</f>
        <v>0</v>
      </c>
      <c r="M178" s="173">
        <f>'Indicator Data'!C178/HLOOKUP('Indicator Data'!$C$3,'Population Data'!$C$3:$M$194,ROW()-4,FALSE)</f>
        <v>1.8309065684523021E-3</v>
      </c>
      <c r="N178" s="173">
        <f>'Indicator Data'!D178/HLOOKUP('Indicator Data'!$D$3,'Population Data'!$C$3:$M$194,ROW()-4,FALSE)</f>
        <v>1.8309065684523021E-3</v>
      </c>
      <c r="O178" s="245">
        <f>'Indicator Data'!E178/HLOOKUP('Indicator Data'!$E$3,'Population Data'!$C$3:$M$194,ROW()-4,FALSE)</f>
        <v>0</v>
      </c>
      <c r="P178" s="173">
        <f>'Indicator Data'!F178/HLOOKUP('Indicator Data'!$F$3,'Population Data'!$C$3:$M$194,ROW()-4,FALSE)</f>
        <v>1.5726470787563808E-5</v>
      </c>
      <c r="Q178" s="173">
        <f>'Indicator Data'!G178/HLOOKUP('Indicator Data'!$G$3,'Population Data'!$C$3:$M$194,ROW()-4,FALSE)</f>
        <v>7.4004164670705169E-2</v>
      </c>
      <c r="R178" s="173">
        <f>'Indicator Data'!H178/HLOOKUP('Indicator Data'!$H$3,'Population Data'!$C$3:$M$194,ROW()-4,FALSE)</f>
        <v>2.7594101235610389E-3</v>
      </c>
      <c r="S178" s="173">
        <f>'Indicator Data'!I178/HLOOKUP('Indicator Data'!$I$3,'Population Data'!$C$3:$M$194,ROW()-4,FALSE)</f>
        <v>0</v>
      </c>
      <c r="T178" s="173">
        <f>'Indicator Data'!J178/HLOOKUP('Indicator Date'!$J176,'Population Data'!$C$3:$M$194,ROW()-4,FALSE)</f>
        <v>0</v>
      </c>
      <c r="U178" s="171">
        <f t="shared" si="225"/>
        <v>9.1999999999999993</v>
      </c>
      <c r="V178" s="171">
        <f t="shared" si="226"/>
        <v>9.1999999999999993</v>
      </c>
      <c r="W178" s="172">
        <f t="shared" si="227"/>
        <v>9.1999999999999993</v>
      </c>
      <c r="X178" s="172">
        <f t="shared" si="203"/>
        <v>0</v>
      </c>
      <c r="Y178" s="172">
        <f t="shared" si="204"/>
        <v>7.7</v>
      </c>
      <c r="Z178" s="171">
        <f t="shared" si="228"/>
        <v>8.1999999999999993</v>
      </c>
      <c r="AA178" s="171">
        <f t="shared" si="228"/>
        <v>1.4</v>
      </c>
      <c r="AB178" s="171">
        <f t="shared" si="229"/>
        <v>5.8</v>
      </c>
      <c r="AC178" s="172">
        <f t="shared" si="205"/>
        <v>0</v>
      </c>
      <c r="AD178" s="172">
        <f t="shared" si="206"/>
        <v>0</v>
      </c>
      <c r="AE178" s="171">
        <f>ROUND(IF('Indicator Data'!K178=0,0,IF('Indicator Data'!K178&gt;AE$3,10,IF('Indicator Data'!K178&lt;AE$4,0,10-(AE$3-'Indicator Data'!K178)/(AE$3-AE$4)*10))),1)</f>
        <v>1</v>
      </c>
      <c r="AF178" s="174">
        <f t="shared" si="230"/>
        <v>5.4</v>
      </c>
      <c r="AG178" s="174">
        <f t="shared" si="231"/>
        <v>6.5</v>
      </c>
      <c r="AH178" s="172">
        <f t="shared" si="232"/>
        <v>6.6</v>
      </c>
      <c r="AI178" s="172">
        <f t="shared" si="233"/>
        <v>3.5</v>
      </c>
      <c r="AJ178" s="174">
        <f t="shared" si="234"/>
        <v>5.3</v>
      </c>
      <c r="AK178" s="172">
        <f t="shared" si="235"/>
        <v>0</v>
      </c>
      <c r="AL178" s="175">
        <f t="shared" si="236"/>
        <v>7.1</v>
      </c>
      <c r="AM178" s="175">
        <f t="shared" si="237"/>
        <v>0</v>
      </c>
      <c r="AN178" s="175">
        <f t="shared" si="238"/>
        <v>5.7</v>
      </c>
      <c r="AO178" s="175">
        <f t="shared" si="239"/>
        <v>5.6</v>
      </c>
      <c r="AP178" s="175">
        <f t="shared" si="240"/>
        <v>0</v>
      </c>
      <c r="AQ178" s="174">
        <f t="shared" si="241"/>
        <v>0.5</v>
      </c>
      <c r="AR178" s="174" t="str">
        <f>IF('Indicator Data'!L178="No data","x",IF('Indicator Data'!BW178&lt;1000,"x",ROUND((IF('Indicator Data'!L178&gt;AR$3,10,IF('Indicator Data'!L178&lt;AR$4,0,10-(AR$3-'Indicator Data'!L178)/(AR$3-AR$4)*10))),1)))</f>
        <v>x</v>
      </c>
      <c r="AS178" s="175">
        <f t="shared" si="242"/>
        <v>0.5</v>
      </c>
      <c r="AT178" s="176" t="str">
        <f>IF('Indicator Data'!M178="No data","x",ROUND(IF('Indicator Data'!M178=0,0,IF(LOG('Indicator Data'!M178)&gt;AT$3,10,IF(LOG('Indicator Data'!M178)&lt;AT$4,0,10-(AT$3-LOG('Indicator Data'!M178))/(AT$3-AT$4)*10))),1))</f>
        <v>x</v>
      </c>
      <c r="AU178" s="246" t="str">
        <f>IF(AT178="x","x",'Indicator Data'!M178/HLOOKUP('Indicator Data'!$M$3,'Population Data'!$C$3:$M$194,ROW()-4,FALSE))</f>
        <v>x</v>
      </c>
      <c r="AV178" s="176" t="str">
        <f t="shared" si="243"/>
        <v>x</v>
      </c>
      <c r="AW178" s="172" t="str">
        <f t="shared" si="207"/>
        <v>x</v>
      </c>
      <c r="AX178" s="176" t="str">
        <f>IF('Indicator Data'!N178="No data","x",ROUND(IF('Indicator Data'!N178=0,0,IF(LOG('Indicator Data'!N178)&gt;AX$3,10,IF(LOG('Indicator Data'!N178)&lt;AX$4,0,10-(AX$3-LOG('Indicator Data'!N178))/(AX$3-AX$4)*10))),1))</f>
        <v>x</v>
      </c>
      <c r="AY178" s="246" t="str">
        <f>IF(AX178="x","x",'Indicator Data'!N178/HLOOKUP('Indicator Data'!$N$3,'Population Data'!$C$3:$M$194,ROW()-4,FALSE))</f>
        <v>x</v>
      </c>
      <c r="AZ178" s="176" t="str">
        <f t="shared" si="244"/>
        <v>x</v>
      </c>
      <c r="BA178" s="172" t="str">
        <f t="shared" si="208"/>
        <v>x</v>
      </c>
      <c r="BB178" s="176" t="str">
        <f>IF('Indicator Data'!O178="No data","x",ROUND(IF('Indicator Data'!O178=0,0,IF(LOG('Indicator Data'!O178)&gt;BB$3,10,IF(LOG('Indicator Data'!O178)&lt;BB$4,0,10-(BB$3-LOG('Indicator Data'!O178))/(BB$3-BB$4)*10))),1))</f>
        <v>x</v>
      </c>
      <c r="BC178" s="246" t="str">
        <f>IF(BB178="x","x",'Indicator Data'!O178/HLOOKUP('Indicator Data'!$O$3,'Population Data'!$C$3:$M$194,ROW()-4,FALSE))</f>
        <v>x</v>
      </c>
      <c r="BD178" s="176" t="str">
        <f t="shared" si="245"/>
        <v>x</v>
      </c>
      <c r="BE178" s="172" t="str">
        <f t="shared" si="209"/>
        <v>x</v>
      </c>
      <c r="BF178" s="176" t="str">
        <f>IF('Indicator Data'!P178="No data","x",ROUND(IF('Indicator Data'!P178=0,0,IF(LOG('Indicator Data'!P178)&gt;BF$3,10,IF(LOG('Indicator Data'!P178)&lt;BF$4,0,10-(BF$3-LOG('Indicator Data'!P178))/(BF$3-BF$4)*10))),1))</f>
        <v>x</v>
      </c>
      <c r="BG178" s="246" t="str">
        <f>IF(BF178="x","x",'Indicator Data'!P178/HLOOKUP('Indicator Data'!$P$3,'Population Data'!$C$3:$M$194,ROW()-4,FALSE))</f>
        <v>x</v>
      </c>
      <c r="BH178" s="176" t="str">
        <f t="shared" si="210"/>
        <v>x</v>
      </c>
      <c r="BI178" s="172" t="str">
        <f t="shared" si="211"/>
        <v>x</v>
      </c>
      <c r="BJ178" s="174" t="str">
        <f t="shared" si="212"/>
        <v>x</v>
      </c>
      <c r="BK178" s="176">
        <f>ROUND(IF('Indicator Data'!Q178=0,0,IF(LOG('Indicator Data'!Q178)&gt;BK$3,10,IF(LOG('Indicator Data'!Q178)&lt;BK$4,0,10-(BK$3-LOG('Indicator Data'!Q178))/(BK$3-BK$4)*10))),1)</f>
        <v>0</v>
      </c>
      <c r="BL178" s="224">
        <f>IF(BK178="x","x",'Indicator Data'!Q178/HLOOKUP('Indicator Data'!$Q$3,'Population Data'!$C$3:$M$194,ROW()-4,FALSE))</f>
        <v>0</v>
      </c>
      <c r="BM178" s="176">
        <f t="shared" si="246"/>
        <v>0</v>
      </c>
      <c r="BN178" s="172">
        <f t="shared" si="247"/>
        <v>0</v>
      </c>
      <c r="BO178" s="176">
        <f>ROUND(IF('Indicator Data'!S178=0,0,IF(LOG('Indicator Data'!S178)&gt;BO$3,10,IF(LOG('Indicator Data'!S178)&lt;BO$4,0,10-(BO$3-LOG('Indicator Data'!S178))/(BO$3-BO$4)*10))),1)</f>
        <v>5.2</v>
      </c>
      <c r="BP178" s="246">
        <f>IF(BO178="x","x",'Indicator Data'!S178/HLOOKUP('Indicator Data'!$S$3,'Population Data'!$C$3:$M$194,ROW()-4,FALSE))</f>
        <v>0.42296586603930697</v>
      </c>
      <c r="BQ178" s="176">
        <f t="shared" si="248"/>
        <v>4.7</v>
      </c>
      <c r="BR178" s="172">
        <f t="shared" si="213"/>
        <v>5</v>
      </c>
      <c r="BS178" s="176">
        <f>ROUND(IF('Indicator Data'!T178=0,0,IF(LOG('Indicator Data'!T178)&gt;BS$3,10,IF(LOG('Indicator Data'!T178)&lt;BS$4,0,10-(BS$3-LOG('Indicator Data'!T178))/(BS$3-BS$4)*10))),1)</f>
        <v>5.7</v>
      </c>
      <c r="BT178" s="173">
        <f>IF('Indicator Data'!T178/HLOOKUP('Indicator Data'!$T$3,'Population Data'!$C$3:$M$194,ROW()-4,FALSE)&gt;1,1,'Indicator Data'!T178/HLOOKUP('Indicator Data'!$T$3,'Population Data'!$C$3:$M$194,ROW()-4,FALSE))</f>
        <v>0.83814640399142459</v>
      </c>
      <c r="BU178" s="176">
        <f t="shared" si="249"/>
        <v>8.4</v>
      </c>
      <c r="BV178" s="172">
        <f t="shared" si="214"/>
        <v>7.3</v>
      </c>
      <c r="BW178" s="176">
        <f>ROUND(IF('Indicator Data'!U178=0,0,IF(LOG('Indicator Data'!U178)&gt;BW$3,10,IF(LOG('Indicator Data'!U178)&lt;BW$4,0,10-(BW$3-LOG('Indicator Data'!U178))/(BW$3-BW$4)*10))),1)</f>
        <v>5.7</v>
      </c>
      <c r="BX178" s="246">
        <f>IF(BW178="x","x",'Indicator Data'!U178/HLOOKUP('Indicator Data'!$U$3,'Population Data'!$C$3:$M$194,ROW()-4,FALSE))</f>
        <v>0.85138969238519369</v>
      </c>
      <c r="BY178" s="176">
        <f t="shared" si="250"/>
        <v>8.5</v>
      </c>
      <c r="BZ178" s="172">
        <f t="shared" si="215"/>
        <v>7.4</v>
      </c>
      <c r="CA178" s="174">
        <f t="shared" si="198"/>
        <v>5.5</v>
      </c>
      <c r="CB178" s="176">
        <f>IF('Indicator Data'!BN178="No data","x",ROUND(IF('Indicator Data'!BN178&gt;CB$3,0,IF('Indicator Data'!BN178&lt;CB$4,10,(CB$3-'Indicator Data'!BN178)/(CB$3-CB$4)*10)),1))</f>
        <v>0.5</v>
      </c>
      <c r="CC178" s="176">
        <f>IF('Indicator Data'!BO178="No data","x",ROUND(IF('Indicator Data'!BO178&gt;CC$3,0,IF('Indicator Data'!BO178&lt;CC$4,10,(CC$3-'Indicator Data'!BO178)/(CC$3-CC$4)*10)),1))</f>
        <v>0.2</v>
      </c>
      <c r="CD178" s="176">
        <f>IF('Indicator Data'!AA178="No data","x",ROUND(IF('Indicator Data'!AA178&gt;CD$3,0,IF('Indicator Data'!AA178&lt;CD$4,10,(CD$3-'Indicator Data'!AA178)/(CD$3-CD$4)*10)),1))</f>
        <v>3</v>
      </c>
      <c r="CE178" s="172">
        <f t="shared" si="251"/>
        <v>1.2</v>
      </c>
      <c r="CF178" s="176">
        <f>IF('Indicator Data'!V178="No data","x",ROUND(IF(LOG('Indicator Data'!V178)&gt;CF$3,10,IF(LOG('Indicator Data'!V178)&lt;CF$4,0,10-(CF$3-LOG('Indicator Data'!V178))/(CF$3-CF$4)*10)),1))</f>
        <v>7.2</v>
      </c>
      <c r="CG178" s="176">
        <f>IF('Indicator Data'!W178="No data","x",ROUND(IF('Indicator Data'!W178&gt;CG$3,10,IF('Indicator Data'!W178&lt;CG$4,0,10-(CG$3-'Indicator Data'!W178)/(CG$3-CG$4)*10)),1))</f>
        <v>2</v>
      </c>
      <c r="CH178" s="176">
        <f>IF('Indicator Data'!X178="No data","x",ROUND(IF('Indicator Data'!X178&gt;CH$3,10,IF('Indicator Data'!X178&lt;CH$4,0,10-(CH$3-'Indicator Data'!X178)/(CH$3-CH$4)*10)),1))</f>
        <v>2.2999999999999998</v>
      </c>
      <c r="CI178" s="176">
        <f>IF('Indicator Data'!Y178="No data","x",ROUND(IF('Indicator Data'!Y178&gt;CI$3,10,IF('Indicator Data'!Y178&lt;CI$4,0,10-(CI$3-'Indicator Data'!Y178)/(CI$3-CI$4)*10)),1))</f>
        <v>8.3000000000000007</v>
      </c>
      <c r="CJ178" s="172">
        <f t="shared" si="216"/>
        <v>5</v>
      </c>
      <c r="CK178" s="174">
        <f t="shared" si="217"/>
        <v>3.7</v>
      </c>
      <c r="CL178" s="176">
        <f>IF('Indicator Data'!AD178="No data","x",ROUND(IF('Indicator Data'!AD178&gt;CL$3,10,IF('Indicator Data'!AD178&lt;CL$4,0,10-(CL$3-'Indicator Data'!AD178)/(CL$3-CL$4)*10)),1))</f>
        <v>0</v>
      </c>
      <c r="CM178" s="176">
        <f>IF('Indicator Data'!AE178="No data","x",ROUND(IF('Indicator Data'!AE178&gt;CM$3,10,IF('Indicator Data'!AE178&lt;CM$4,0,10-(CM$3-'Indicator Data'!AE178)/(CM$3-CM$4)*10)),1))</f>
        <v>4.2</v>
      </c>
      <c r="CN178" s="172">
        <f t="shared" si="218"/>
        <v>4</v>
      </c>
      <c r="CO178" s="176">
        <f>IF('Indicator Data'!Z178="No data","x",ROUND(IF('Indicator Data'!Z178&gt;CO$3,10,IF('Indicator Data'!Z178&lt;CO$4,0,10-(CO$3-'Indicator Data'!Z178)/(CO$3-CO$4)*10)),1))</f>
        <v>0</v>
      </c>
      <c r="CP178" s="172">
        <f t="shared" si="219"/>
        <v>0.9</v>
      </c>
      <c r="CQ178" s="246">
        <f>IF('Indicator Data'!AB178="No data","x",'Indicator Data'!AB178/HLOOKUP('Indicator Date'!$AB176,'Population Data'!$C$3:$M$194,ROW()-4,FALSE))</f>
        <v>1.7118402282453638E-4</v>
      </c>
      <c r="CR178" s="176">
        <f t="shared" si="252"/>
        <v>8.3000000000000007</v>
      </c>
      <c r="CS178" s="176">
        <f>IF('Indicator Data'!AC178="No data","x",ROUND(IF('Indicator Data'!AC178&gt;CS$3,0,IF('Indicator Data'!AC178&lt;CS$4,10,(CS$3-'Indicator Data'!AC178)/(CS$3-CS$4)*10)),1))</f>
        <v>2</v>
      </c>
      <c r="CT178" s="172">
        <f t="shared" si="220"/>
        <v>5.2</v>
      </c>
      <c r="CU178" s="174">
        <f t="shared" si="221"/>
        <v>3.4</v>
      </c>
      <c r="CV178" s="175">
        <f t="shared" si="253"/>
        <v>4.3</v>
      </c>
      <c r="CW178" s="177">
        <f t="shared" si="254"/>
        <v>3.8</v>
      </c>
      <c r="CX178" s="175">
        <f>ROUND(IF('Indicator Data'!AF178=0,0,IF('Indicator Data'!AF178&gt;CX$3,10,IF('Indicator Data'!AF178&lt;CX$4,0,10-(CX$3-'Indicator Data'!AF178)/(CX$3-CX$4)*10))),1)</f>
        <v>0</v>
      </c>
      <c r="CY178" s="175">
        <f>(ROUND(IF('Indicator Data'!AG178=0,0,IF(LOG('Indicator Data'!AG178)&gt;CY$3,10,IF(LOG('Indicator Data'!AG178)&lt;CY$4,0,10-(CY$3-LOG('Indicator Data'!AG178))/(CY$3-CY$4)*10))),1))</f>
        <v>0</v>
      </c>
      <c r="CZ178" s="177">
        <f t="shared" si="222"/>
        <v>0</v>
      </c>
      <c r="DA178" s="11"/>
      <c r="DB178" s="22"/>
    </row>
    <row r="179" spans="1:106">
      <c r="A179" s="179" t="str">
        <f>'Indicator Data'!A179</f>
        <v>Trinidad and Tobago</v>
      </c>
      <c r="B179" s="180" t="str">
        <f>'Indicator Data'!B179</f>
        <v>TTO</v>
      </c>
      <c r="C179" s="178">
        <f>ROUND(IF('Indicator Data'!C179=0,0.1,IF(LOG('Indicator Data'!C179)&gt;C$3,10,IF(LOG('Indicator Data'!C179)&lt;C$4,0,10-(C$3-LOG('Indicator Data'!C179))/(C$3-C$4)*10))),1)</f>
        <v>4.9000000000000004</v>
      </c>
      <c r="D179" s="171">
        <f>ROUND(IF('Indicator Data'!D179=0,0.1,IF(LOG('Indicator Data'!D179)&gt;D$3,10,IF(LOG('Indicator Data'!D179)&lt;D$4,0,10-(D$3-LOG('Indicator Data'!D179))/(D$3-D$4)*10))),1)</f>
        <v>4.2</v>
      </c>
      <c r="E179" s="172">
        <f t="shared" si="223"/>
        <v>4.5999999999999996</v>
      </c>
      <c r="F179" s="172">
        <f>(ROUND(IF('Indicator Data'!E179=0,0,IF(LOG('Indicator Data'!E179)&gt;F$3,10,IF(LOG('Indicator Data'!E179)&lt;F$4,0,10-(F$3-LOG('Indicator Data'!E179))/(F$3-F$4)*10))),1))</f>
        <v>0</v>
      </c>
      <c r="G179" s="172">
        <f>ROUND(IF('Indicator Data'!F179=0,0,IF(LOG('Indicator Data'!F179)&gt;G$3,10,IF(LOG('Indicator Data'!F179)&lt;G$4,0,10-(G$3-LOG('Indicator Data'!F179))/(G$3-G$4)*10))),1)</f>
        <v>0</v>
      </c>
      <c r="H179" s="171">
        <f>ROUND(IF('Indicator Data'!G179=0,0,IF(LOG('Indicator Data'!G179)&gt;H$3,10,IF(LOG('Indicator Data'!G179)&lt;H$4,0,10-(H$3-LOG('Indicator Data'!G179))/(H$3-H$4)*10))),1)</f>
        <v>6.9</v>
      </c>
      <c r="I179" s="171">
        <f>ROUND(IF('Indicator Data'!H179=0,0,IF(LOG('Indicator Data'!H179)&gt;I$3,10,IF(LOG('Indicator Data'!H179)&lt;I$4,0,10-(I$3-LOG('Indicator Data'!H179))/(I$3-I$4)*10))),1)</f>
        <v>7.8</v>
      </c>
      <c r="J179" s="171">
        <f t="shared" si="224"/>
        <v>7.4</v>
      </c>
      <c r="K179" s="171">
        <f>ROUND(IF('Indicator Data'!I179=0,0,IF(LOG('Indicator Data'!I179)&gt;K$3,10,IF(LOG('Indicator Data'!I179)&lt;K$4,0,10-(K$3-LOG('Indicator Data'!I179))/(K$3-K$4)*10))),1)</f>
        <v>2.5</v>
      </c>
      <c r="L179" s="172">
        <f>ROUND(IF('Indicator Data'!J179=0,0,IF(LOG('Indicator Data'!J179)&gt;L$3,10,IF(LOG('Indicator Data'!J179)&lt;L$4,0,10-(L$3-LOG('Indicator Data'!J179))/(L$3-L$4)*10))),1)</f>
        <v>0</v>
      </c>
      <c r="M179" s="173">
        <f>'Indicator Data'!C179/HLOOKUP('Indicator Data'!$C$3,'Population Data'!$C$3:$M$194,ROW()-4,FALSE)</f>
        <v>1.8495587120904303E-3</v>
      </c>
      <c r="N179" s="173">
        <f>'Indicator Data'!D179/HLOOKUP('Indicator Data'!$D$3,'Population Data'!$C$3:$M$194,ROW()-4,FALSE)</f>
        <v>2.1957387541038227E-4</v>
      </c>
      <c r="O179" s="245">
        <f>'Indicator Data'!E179/HLOOKUP('Indicator Data'!$E$3,'Population Data'!$C$3:$M$194,ROW()-4,FALSE)</f>
        <v>0</v>
      </c>
      <c r="P179" s="173">
        <f>'Indicator Data'!F179/HLOOKUP('Indicator Data'!$F$3,'Population Data'!$C$3:$M$194,ROW()-4,FALSE)</f>
        <v>0</v>
      </c>
      <c r="Q179" s="173">
        <f>'Indicator Data'!G179/HLOOKUP('Indicator Data'!$G$3,'Population Data'!$C$3:$M$194,ROW()-4,FALSE)</f>
        <v>3.5859154064003383E-2</v>
      </c>
      <c r="R179" s="173">
        <f>'Indicator Data'!H179/HLOOKUP('Indicator Data'!$H$3,'Population Data'!$C$3:$M$194,ROW()-4,FALSE)</f>
        <v>5.0067417222646599E-3</v>
      </c>
      <c r="S179" s="173">
        <f>'Indicator Data'!I179/HLOOKUP('Indicator Data'!$I$3,'Population Data'!$C$3:$M$194,ROW()-4,FALSE)</f>
        <v>1.5608848420002884E-4</v>
      </c>
      <c r="T179" s="173">
        <f>'Indicator Data'!J179/HLOOKUP('Indicator Date'!$J177,'Population Data'!$C$3:$M$194,ROW()-4,FALSE)</f>
        <v>0</v>
      </c>
      <c r="U179" s="171">
        <f t="shared" si="225"/>
        <v>9.1999999999999993</v>
      </c>
      <c r="V179" s="171">
        <f t="shared" si="226"/>
        <v>1.1000000000000001</v>
      </c>
      <c r="W179" s="172">
        <f t="shared" si="227"/>
        <v>6.7</v>
      </c>
      <c r="X179" s="172">
        <f t="shared" si="203"/>
        <v>0</v>
      </c>
      <c r="Y179" s="172">
        <f t="shared" si="204"/>
        <v>0</v>
      </c>
      <c r="Z179" s="171">
        <f t="shared" si="228"/>
        <v>4</v>
      </c>
      <c r="AA179" s="171">
        <f t="shared" si="228"/>
        <v>2.5</v>
      </c>
      <c r="AB179" s="171">
        <f t="shared" si="229"/>
        <v>3.3</v>
      </c>
      <c r="AC179" s="172">
        <f t="shared" si="205"/>
        <v>2.9</v>
      </c>
      <c r="AD179" s="172">
        <f t="shared" si="206"/>
        <v>0</v>
      </c>
      <c r="AE179" s="171">
        <f>ROUND(IF('Indicator Data'!K179=0,0,IF('Indicator Data'!K179&gt;AE$3,10,IF('Indicator Data'!K179&lt;AE$4,0,10-(AE$3-'Indicator Data'!K179)/(AE$3-AE$4)*10))),1)</f>
        <v>1</v>
      </c>
      <c r="AF179" s="174">
        <f t="shared" si="230"/>
        <v>7.1</v>
      </c>
      <c r="AG179" s="174">
        <f t="shared" si="231"/>
        <v>2.7</v>
      </c>
      <c r="AH179" s="172">
        <f t="shared" si="232"/>
        <v>5.5</v>
      </c>
      <c r="AI179" s="172">
        <f t="shared" si="233"/>
        <v>5.2</v>
      </c>
      <c r="AJ179" s="174">
        <f t="shared" si="234"/>
        <v>5.4</v>
      </c>
      <c r="AK179" s="172">
        <f t="shared" si="235"/>
        <v>0</v>
      </c>
      <c r="AL179" s="175">
        <f t="shared" si="236"/>
        <v>5.8</v>
      </c>
      <c r="AM179" s="175">
        <f t="shared" si="237"/>
        <v>0</v>
      </c>
      <c r="AN179" s="175">
        <f t="shared" si="238"/>
        <v>0</v>
      </c>
      <c r="AO179" s="175">
        <f t="shared" si="239"/>
        <v>5.7</v>
      </c>
      <c r="AP179" s="175">
        <f t="shared" si="240"/>
        <v>2.7</v>
      </c>
      <c r="AQ179" s="174">
        <f t="shared" si="241"/>
        <v>0.5</v>
      </c>
      <c r="AR179" s="174">
        <f>IF('Indicator Data'!L179="No data","x",IF('Indicator Data'!BW179&lt;1000,"x",ROUND((IF('Indicator Data'!L179&gt;AR$3,10,IF('Indicator Data'!L179&lt;AR$4,0,10-(AR$3-'Indicator Data'!L179)/(AR$3-AR$4)*10))),1)))</f>
        <v>5</v>
      </c>
      <c r="AS179" s="175">
        <f t="shared" si="242"/>
        <v>2.8</v>
      </c>
      <c r="AT179" s="176" t="str">
        <f>IF('Indicator Data'!M179="No data","x",ROUND(IF('Indicator Data'!M179=0,0,IF(LOG('Indicator Data'!M179)&gt;AT$3,10,IF(LOG('Indicator Data'!M179)&lt;AT$4,0,10-(AT$3-LOG('Indicator Data'!M179))/(AT$3-AT$4)*10))),1))</f>
        <v>x</v>
      </c>
      <c r="AU179" s="246" t="str">
        <f>IF(AT179="x","x",'Indicator Data'!M179/HLOOKUP('Indicator Data'!$M$3,'Population Data'!$C$3:$M$194,ROW()-4,FALSE))</f>
        <v>x</v>
      </c>
      <c r="AV179" s="176" t="str">
        <f t="shared" si="243"/>
        <v>x</v>
      </c>
      <c r="AW179" s="172" t="str">
        <f t="shared" si="207"/>
        <v>x</v>
      </c>
      <c r="AX179" s="176" t="str">
        <f>IF('Indicator Data'!N179="No data","x",ROUND(IF('Indicator Data'!N179=0,0,IF(LOG('Indicator Data'!N179)&gt;AX$3,10,IF(LOG('Indicator Data'!N179)&lt;AX$4,0,10-(AX$3-LOG('Indicator Data'!N179))/(AX$3-AX$4)*10))),1))</f>
        <v>x</v>
      </c>
      <c r="AY179" s="246" t="str">
        <f>IF(AX179="x","x",'Indicator Data'!N179/HLOOKUP('Indicator Data'!$N$3,'Population Data'!$C$3:$M$194,ROW()-4,FALSE))</f>
        <v>x</v>
      </c>
      <c r="AZ179" s="176" t="str">
        <f t="shared" si="244"/>
        <v>x</v>
      </c>
      <c r="BA179" s="172" t="str">
        <f t="shared" si="208"/>
        <v>x</v>
      </c>
      <c r="BB179" s="176" t="str">
        <f>IF('Indicator Data'!O179="No data","x",ROUND(IF('Indicator Data'!O179=0,0,IF(LOG('Indicator Data'!O179)&gt;BB$3,10,IF(LOG('Indicator Data'!O179)&lt;BB$4,0,10-(BB$3-LOG('Indicator Data'!O179))/(BB$3-BB$4)*10))),1))</f>
        <v>x</v>
      </c>
      <c r="BC179" s="246" t="str">
        <f>IF(BB179="x","x",'Indicator Data'!O179/HLOOKUP('Indicator Data'!$O$3,'Population Data'!$C$3:$M$194,ROW()-4,FALSE))</f>
        <v>x</v>
      </c>
      <c r="BD179" s="176" t="str">
        <f t="shared" si="245"/>
        <v>x</v>
      </c>
      <c r="BE179" s="172" t="str">
        <f t="shared" si="209"/>
        <v>x</v>
      </c>
      <c r="BF179" s="176" t="str">
        <f>IF('Indicator Data'!P179="No data","x",ROUND(IF('Indicator Data'!P179=0,0,IF(LOG('Indicator Data'!P179)&gt;BF$3,10,IF(LOG('Indicator Data'!P179)&lt;BF$4,0,10-(BF$3-LOG('Indicator Data'!P179))/(BF$3-BF$4)*10))),1))</f>
        <v>x</v>
      </c>
      <c r="BG179" s="246" t="str">
        <f>IF(BF179="x","x",'Indicator Data'!P179/HLOOKUP('Indicator Data'!$P$3,'Population Data'!$C$3:$M$194,ROW()-4,FALSE))</f>
        <v>x</v>
      </c>
      <c r="BH179" s="176" t="str">
        <f t="shared" si="210"/>
        <v>x</v>
      </c>
      <c r="BI179" s="172" t="str">
        <f t="shared" si="211"/>
        <v>x</v>
      </c>
      <c r="BJ179" s="174" t="str">
        <f t="shared" si="212"/>
        <v>x</v>
      </c>
      <c r="BK179" s="176">
        <f>ROUND(IF('Indicator Data'!Q179=0,0,IF(LOG('Indicator Data'!Q179)&gt;BK$3,10,IF(LOG('Indicator Data'!Q179)&lt;BK$4,0,10-(BK$3-LOG('Indicator Data'!Q179))/(BK$3-BK$4)*10))),1)</f>
        <v>0</v>
      </c>
      <c r="BL179" s="224">
        <f>IF(BK179="x","x",'Indicator Data'!Q179/HLOOKUP('Indicator Data'!$Q$3,'Population Data'!$C$3:$M$194,ROW()-4,FALSE))</f>
        <v>0</v>
      </c>
      <c r="BM179" s="176">
        <f t="shared" si="246"/>
        <v>0</v>
      </c>
      <c r="BN179" s="172">
        <f t="shared" si="247"/>
        <v>0</v>
      </c>
      <c r="BO179" s="176">
        <f>ROUND(IF('Indicator Data'!S179=0,0,IF(LOG('Indicator Data'!S179)&gt;BO$3,10,IF(LOG('Indicator Data'!S179)&lt;BO$4,0,10-(BO$3-LOG('Indicator Data'!S179))/(BO$3-BO$4)*10))),1)</f>
        <v>7.3</v>
      </c>
      <c r="BP179" s="246">
        <f>IF(BO179="x","x",'Indicator Data'!S179/HLOOKUP('Indicator Data'!$S$3,'Population Data'!$C$3:$M$194,ROW()-4,FALSE))</f>
        <v>0.85573332466519303</v>
      </c>
      <c r="BQ179" s="176">
        <f t="shared" si="248"/>
        <v>9.5</v>
      </c>
      <c r="BR179" s="172">
        <f t="shared" si="213"/>
        <v>8.6</v>
      </c>
      <c r="BS179" s="176">
        <f>ROUND(IF('Indicator Data'!T179=0,0,IF(LOG('Indicator Data'!T179)&gt;BS$3,10,IF(LOG('Indicator Data'!T179)&lt;BS$4,0,10-(BS$3-LOG('Indicator Data'!T179))/(BS$3-BS$4)*10))),1)</f>
        <v>7.3</v>
      </c>
      <c r="BT179" s="173">
        <f>IF('Indicator Data'!T179/HLOOKUP('Indicator Data'!$T$3,'Population Data'!$C$3:$M$194,ROW()-4,FALSE)&gt;1,1,'Indicator Data'!T179/HLOOKUP('Indicator Data'!$T$3,'Population Data'!$C$3:$M$194,ROW()-4,FALSE))</f>
        <v>0.90253819399297885</v>
      </c>
      <c r="BU179" s="176">
        <f t="shared" si="249"/>
        <v>9</v>
      </c>
      <c r="BV179" s="172">
        <f t="shared" si="214"/>
        <v>8.3000000000000007</v>
      </c>
      <c r="BW179" s="176">
        <f>ROUND(IF('Indicator Data'!U179=0,0,IF(LOG('Indicator Data'!U179)&gt;BW$3,10,IF(LOG('Indicator Data'!U179)&lt;BW$4,0,10-(BW$3-LOG('Indicator Data'!U179))/(BW$3-BW$4)*10))),1)</f>
        <v>7.4</v>
      </c>
      <c r="BX179" s="246">
        <f>IF(BW179="x","x",'Indicator Data'!U179/HLOOKUP('Indicator Data'!$U$3,'Population Data'!$C$3:$M$194,ROW()-4,FALSE))</f>
        <v>0.93477993758939015</v>
      </c>
      <c r="BY179" s="176">
        <f t="shared" si="250"/>
        <v>9.3000000000000007</v>
      </c>
      <c r="BZ179" s="172">
        <f t="shared" si="215"/>
        <v>8.5</v>
      </c>
      <c r="CA179" s="174">
        <f t="shared" si="198"/>
        <v>7.3</v>
      </c>
      <c r="CB179" s="176">
        <f>IF('Indicator Data'!BN179="No data","x",ROUND(IF('Indicator Data'!BN179&gt;CB$3,0,IF('Indicator Data'!BN179&lt;CB$4,10,(CB$3-'Indicator Data'!BN179)/(CB$3-CB$4)*10)),1))</f>
        <v>0.7</v>
      </c>
      <c r="CC179" s="176">
        <f>IF('Indicator Data'!BO179="No data","x",ROUND(IF('Indicator Data'!BO179&gt;CC$3,0,IF('Indicator Data'!BO179&lt;CC$4,10,(CC$3-'Indicator Data'!BO179)/(CC$3-CC$4)*10)),1))</f>
        <v>0.2</v>
      </c>
      <c r="CD179" s="176" t="str">
        <f>IF('Indicator Data'!AA179="No data","x",ROUND(IF('Indicator Data'!AA179&gt;CD$3,0,IF('Indicator Data'!AA179&lt;CD$4,10,(CD$3-'Indicator Data'!AA179)/(CD$3-CD$4)*10)),1))</f>
        <v>x</v>
      </c>
      <c r="CE179" s="172">
        <f t="shared" si="251"/>
        <v>0.5</v>
      </c>
      <c r="CF179" s="176">
        <f>IF('Indicator Data'!V179="No data","x",ROUND(IF(LOG('Indicator Data'!V179)&gt;CF$3,10,IF(LOG('Indicator Data'!V179)&lt;CF$4,0,10-(CF$3-LOG('Indicator Data'!V179))/(CF$3-CF$4)*10)),1))</f>
        <v>8.1999999999999993</v>
      </c>
      <c r="CG179" s="176">
        <f>IF('Indicator Data'!W179="No data","x",ROUND(IF('Indicator Data'!W179&gt;CG$3,10,IF('Indicator Data'!W179&lt;CG$4,0,10-(CG$3-'Indicator Data'!W179)/(CG$3-CG$4)*10)),1))</f>
        <v>0.9</v>
      </c>
      <c r="CH179" s="176">
        <f>IF('Indicator Data'!X179="No data","x",ROUND(IF('Indicator Data'!X179&gt;CH$3,10,IF('Indicator Data'!X179&lt;CH$4,0,10-(CH$3-'Indicator Data'!X179)/(CH$3-CH$4)*10)),1))</f>
        <v>5.3</v>
      </c>
      <c r="CI179" s="176">
        <f>IF('Indicator Data'!Y179="No data","x",ROUND(IF('Indicator Data'!Y179&gt;CI$3,10,IF('Indicator Data'!Y179&lt;CI$4,0,10-(CI$3-'Indicator Data'!Y179)/(CI$3-CI$4)*10)),1))</f>
        <v>3.2</v>
      </c>
      <c r="CJ179" s="172">
        <f t="shared" si="216"/>
        <v>4.4000000000000004</v>
      </c>
      <c r="CK179" s="174">
        <f t="shared" si="217"/>
        <v>3.1</v>
      </c>
      <c r="CL179" s="176">
        <f>IF('Indicator Data'!AD179="No data","x",ROUND(IF('Indicator Data'!AD179&gt;CL$3,10,IF('Indicator Data'!AD179&lt;CL$4,0,10-(CL$3-'Indicator Data'!AD179)/(CL$3-CL$4)*10)),1))</f>
        <v>1</v>
      </c>
      <c r="CM179" s="176">
        <f>IF('Indicator Data'!AE179="No data","x",ROUND(IF('Indicator Data'!AE179&gt;CM$3,10,IF('Indicator Data'!AE179&lt;CM$4,0,10-(CM$3-'Indicator Data'!AE179)/(CM$3-CM$4)*10)),1))</f>
        <v>0.3</v>
      </c>
      <c r="CN179" s="172">
        <f t="shared" si="218"/>
        <v>3.2</v>
      </c>
      <c r="CO179" s="176">
        <f>IF('Indicator Data'!Z179="No data","x",ROUND(IF('Indicator Data'!Z179&gt;CO$3,10,IF('Indicator Data'!Z179&lt;CO$4,0,10-(CO$3-'Indicator Data'!Z179)/(CO$3-CO$4)*10)),1))</f>
        <v>0</v>
      </c>
      <c r="CP179" s="172">
        <f t="shared" si="219"/>
        <v>0.3</v>
      </c>
      <c r="CQ179" s="246">
        <f>IF('Indicator Data'!AB179="No data","x",'Indicator Data'!AB179/HLOOKUP('Indicator Date'!$AB177,'Population Data'!$C$3:$M$194,ROW()-4,FALSE))</f>
        <v>5.8839164159239069E-5</v>
      </c>
      <c r="CR179" s="176">
        <f t="shared" si="252"/>
        <v>9.4</v>
      </c>
      <c r="CS179" s="176" t="str">
        <f>IF('Indicator Data'!AC179="No data","x",ROUND(IF('Indicator Data'!AC179&gt;CS$3,0,IF('Indicator Data'!AC179&lt;CS$4,10,(CS$3-'Indicator Data'!AC179)/(CS$3-CS$4)*10)),1))</f>
        <v>x</v>
      </c>
      <c r="CT179" s="172">
        <f t="shared" si="220"/>
        <v>9.4</v>
      </c>
      <c r="CU179" s="174">
        <f t="shared" si="221"/>
        <v>4.3</v>
      </c>
      <c r="CV179" s="175">
        <f t="shared" si="253"/>
        <v>5.2</v>
      </c>
      <c r="CW179" s="177">
        <f t="shared" si="254"/>
        <v>3.5</v>
      </c>
      <c r="CX179" s="175">
        <f>ROUND(IF('Indicator Data'!AF179=0,0,IF('Indicator Data'!AF179&gt;CX$3,10,IF('Indicator Data'!AF179&lt;CX$4,0,10-(CX$3-'Indicator Data'!AF179)/(CX$3-CX$4)*10))),1)</f>
        <v>0.1</v>
      </c>
      <c r="CY179" s="175">
        <f>(ROUND(IF('Indicator Data'!AG179=0,0,IF(LOG('Indicator Data'!AG179)&gt;CY$3,10,IF(LOG('Indicator Data'!AG179)&lt;CY$4,0,10-(CY$3-LOG('Indicator Data'!AG179))/(CY$3-CY$4)*10))),1))</f>
        <v>0</v>
      </c>
      <c r="CZ179" s="177">
        <f t="shared" si="222"/>
        <v>0.1</v>
      </c>
      <c r="DA179" s="11"/>
      <c r="DB179" s="22"/>
    </row>
    <row r="180" spans="1:106">
      <c r="A180" s="179" t="str">
        <f>'Indicator Data'!A180</f>
        <v>Tunisia</v>
      </c>
      <c r="B180" s="180" t="str">
        <f>'Indicator Data'!B180</f>
        <v>TUN</v>
      </c>
      <c r="C180" s="178">
        <f>ROUND(IF('Indicator Data'!C180=0,0.1,IF(LOG('Indicator Data'!C180)&gt;C$3,10,IF(LOG('Indicator Data'!C180)&lt;C$4,0,10-(C$3-LOG('Indicator Data'!C180))/(C$3-C$4)*10))),1)</f>
        <v>7.5</v>
      </c>
      <c r="D180" s="171">
        <f>ROUND(IF('Indicator Data'!D180=0,0.1,IF(LOG('Indicator Data'!D180)&gt;D$3,10,IF(LOG('Indicator Data'!D180)&lt;D$4,0,10-(D$3-LOG('Indicator Data'!D180))/(D$3-D$4)*10))),1)</f>
        <v>0.1</v>
      </c>
      <c r="E180" s="172">
        <f t="shared" si="223"/>
        <v>4.8</v>
      </c>
      <c r="F180" s="172">
        <f>(ROUND(IF('Indicator Data'!E180=0,0,IF(LOG('Indicator Data'!E180)&gt;F$3,10,IF(LOG('Indicator Data'!E180)&lt;F$4,0,10-(F$3-LOG('Indicator Data'!E180))/(F$3-F$4)*10))),1))</f>
        <v>4.2</v>
      </c>
      <c r="G180" s="172">
        <f>ROUND(IF('Indicator Data'!F180=0,0,IF(LOG('Indicator Data'!F180)&gt;G$3,10,IF(LOG('Indicator Data'!F180)&lt;G$4,0,10-(G$3-LOG('Indicator Data'!F180))/(G$3-G$4)*10))),1)</f>
        <v>5.7</v>
      </c>
      <c r="H180" s="171">
        <f>ROUND(IF('Indicator Data'!G180=0,0,IF(LOG('Indicator Data'!G180)&gt;H$3,10,IF(LOG('Indicator Data'!G180)&lt;H$4,0,10-(H$3-LOG('Indicator Data'!G180))/(H$3-H$4)*10))),1)</f>
        <v>0</v>
      </c>
      <c r="I180" s="171">
        <f>ROUND(IF('Indicator Data'!H180=0,0,IF(LOG('Indicator Data'!H180)&gt;I$3,10,IF(LOG('Indicator Data'!H180)&lt;I$4,0,10-(I$3-LOG('Indicator Data'!H180))/(I$3-I$4)*10))),1)</f>
        <v>0</v>
      </c>
      <c r="J180" s="171">
        <f t="shared" si="224"/>
        <v>0</v>
      </c>
      <c r="K180" s="171">
        <f>ROUND(IF('Indicator Data'!I180=0,0,IF(LOG('Indicator Data'!I180)&gt;K$3,10,IF(LOG('Indicator Data'!I180)&lt;K$4,0,10-(K$3-LOG('Indicator Data'!I180))/(K$3-K$4)*10))),1)</f>
        <v>7</v>
      </c>
      <c r="L180" s="172">
        <f>ROUND(IF('Indicator Data'!J180=0,0,IF(LOG('Indicator Data'!J180)&gt;L$3,10,IF(LOG('Indicator Data'!J180)&lt;L$4,0,10-(L$3-LOG('Indicator Data'!J180))/(L$3-L$4)*10))),1)</f>
        <v>0</v>
      </c>
      <c r="M180" s="173">
        <f>'Indicator Data'!C180/HLOOKUP('Indicator Data'!$C$3,'Population Data'!$C$3:$M$194,ROW()-4,FALSE)</f>
        <v>1.7563814527164182E-3</v>
      </c>
      <c r="N180" s="173">
        <f>'Indicator Data'!D180/HLOOKUP('Indicator Data'!$D$3,'Population Data'!$C$3:$M$194,ROW()-4,FALSE)</f>
        <v>0</v>
      </c>
      <c r="O180" s="245">
        <f>'Indicator Data'!E180/HLOOKUP('Indicator Data'!$E$3,'Population Data'!$C$3:$M$194,ROW()-4,FALSE)</f>
        <v>7.7811348185776819E-4</v>
      </c>
      <c r="P180" s="173">
        <f>'Indicator Data'!F180/HLOOKUP('Indicator Data'!$F$3,'Population Data'!$C$3:$M$194,ROW()-4,FALSE)</f>
        <v>3.2715811379121929E-6</v>
      </c>
      <c r="Q180" s="173">
        <f>'Indicator Data'!G180/HLOOKUP('Indicator Data'!$G$3,'Population Data'!$C$3:$M$194,ROW()-4,FALSE)</f>
        <v>0</v>
      </c>
      <c r="R180" s="173">
        <f>'Indicator Data'!H180/HLOOKUP('Indicator Data'!$H$3,'Population Data'!$C$3:$M$194,ROW()-4,FALSE)</f>
        <v>0</v>
      </c>
      <c r="S180" s="173">
        <f>'Indicator Data'!I180/HLOOKUP('Indicator Data'!$I$3,'Population Data'!$C$3:$M$194,ROW()-4,FALSE)</f>
        <v>1.6846030707067241E-3</v>
      </c>
      <c r="T180" s="173">
        <f>'Indicator Data'!J180/HLOOKUP('Indicator Date'!$J178,'Population Data'!$C$3:$M$194,ROW()-4,FALSE)</f>
        <v>0</v>
      </c>
      <c r="U180" s="171">
        <f t="shared" si="225"/>
        <v>8.8000000000000007</v>
      </c>
      <c r="V180" s="171">
        <f t="shared" si="226"/>
        <v>0</v>
      </c>
      <c r="W180" s="172">
        <f t="shared" si="227"/>
        <v>6</v>
      </c>
      <c r="X180" s="172">
        <f t="shared" si="203"/>
        <v>3.2</v>
      </c>
      <c r="Y180" s="172">
        <f t="shared" si="204"/>
        <v>6</v>
      </c>
      <c r="Z180" s="171">
        <f t="shared" si="228"/>
        <v>0</v>
      </c>
      <c r="AA180" s="171">
        <f t="shared" si="228"/>
        <v>0</v>
      </c>
      <c r="AB180" s="171">
        <f t="shared" si="229"/>
        <v>0</v>
      </c>
      <c r="AC180" s="172">
        <f t="shared" si="205"/>
        <v>5.9</v>
      </c>
      <c r="AD180" s="172">
        <f t="shared" si="206"/>
        <v>0</v>
      </c>
      <c r="AE180" s="171">
        <f>ROUND(IF('Indicator Data'!K180=0,0,IF('Indicator Data'!K180&gt;AE$3,10,IF('Indicator Data'!K180&lt;AE$4,0,10-(AE$3-'Indicator Data'!K180)/(AE$3-AE$4)*10))),1)</f>
        <v>0</v>
      </c>
      <c r="AF180" s="174">
        <f t="shared" si="230"/>
        <v>8.1999999999999993</v>
      </c>
      <c r="AG180" s="174">
        <f t="shared" si="231"/>
        <v>0.1</v>
      </c>
      <c r="AH180" s="172">
        <f t="shared" si="232"/>
        <v>0</v>
      </c>
      <c r="AI180" s="172">
        <f t="shared" si="233"/>
        <v>0</v>
      </c>
      <c r="AJ180" s="174">
        <f t="shared" si="234"/>
        <v>0</v>
      </c>
      <c r="AK180" s="172">
        <f t="shared" si="235"/>
        <v>0</v>
      </c>
      <c r="AL180" s="175">
        <f t="shared" si="236"/>
        <v>5.4</v>
      </c>
      <c r="AM180" s="175">
        <f t="shared" si="237"/>
        <v>3.7</v>
      </c>
      <c r="AN180" s="175">
        <f t="shared" si="238"/>
        <v>5.9</v>
      </c>
      <c r="AO180" s="175">
        <f t="shared" si="239"/>
        <v>0</v>
      </c>
      <c r="AP180" s="175">
        <f t="shared" si="240"/>
        <v>6.5</v>
      </c>
      <c r="AQ180" s="174">
        <f t="shared" si="241"/>
        <v>0</v>
      </c>
      <c r="AR180" s="174">
        <f>IF('Indicator Data'!L180="No data","x",IF('Indicator Data'!BW180&lt;1000,"x",ROUND((IF('Indicator Data'!L180&gt;AR$3,10,IF('Indicator Data'!L180&lt;AR$4,0,10-(AR$3-'Indicator Data'!L180)/(AR$3-AR$4)*10))),1)))</f>
        <v>8.3000000000000007</v>
      </c>
      <c r="AS180" s="175">
        <f t="shared" si="242"/>
        <v>4.2</v>
      </c>
      <c r="AT180" s="176">
        <f>IF('Indicator Data'!M180="No data","x",ROUND(IF('Indicator Data'!M180=0,0,IF(LOG('Indicator Data'!M180)&gt;AT$3,10,IF(LOG('Indicator Data'!M180)&lt;AT$4,0,10-(AT$3-LOG('Indicator Data'!M180))/(AT$3-AT$4)*10))),1))</f>
        <v>0</v>
      </c>
      <c r="AU180" s="246">
        <f>IF(AT180="x","x",'Indicator Data'!M180/HLOOKUP('Indicator Data'!$M$3,'Population Data'!$C$3:$M$194,ROW()-4,FALSE))</f>
        <v>0</v>
      </c>
      <c r="AV180" s="176">
        <f t="shared" si="243"/>
        <v>0</v>
      </c>
      <c r="AW180" s="172">
        <f t="shared" si="207"/>
        <v>0</v>
      </c>
      <c r="AX180" s="176">
        <f>IF('Indicator Data'!N180="No data","x",ROUND(IF('Indicator Data'!N180=0,0,IF(LOG('Indicator Data'!N180)&gt;AX$3,10,IF(LOG('Indicator Data'!N180)&lt;AX$4,0,10-(AX$3-LOG('Indicator Data'!N180))/(AX$3-AX$4)*10))),1))</f>
        <v>0</v>
      </c>
      <c r="AY180" s="246">
        <f>IF(AX180="x","x",'Indicator Data'!N180/HLOOKUP('Indicator Data'!$N$3,'Population Data'!$C$3:$M$194,ROW()-4,FALSE))</f>
        <v>0</v>
      </c>
      <c r="AZ180" s="176">
        <f t="shared" si="244"/>
        <v>0</v>
      </c>
      <c r="BA180" s="172">
        <f t="shared" si="208"/>
        <v>0</v>
      </c>
      <c r="BB180" s="176">
        <f>IF('Indicator Data'!O180="No data","x",ROUND(IF('Indicator Data'!O180=0,0,IF(LOG('Indicator Data'!O180)&gt;BB$3,10,IF(LOG('Indicator Data'!O180)&lt;BB$4,0,10-(BB$3-LOG('Indicator Data'!O180))/(BB$3-BB$4)*10))),1))</f>
        <v>0</v>
      </c>
      <c r="BC180" s="246">
        <f>IF(BB180="x","x",'Indicator Data'!O180/HLOOKUP('Indicator Data'!$O$3,'Population Data'!$C$3:$M$194,ROW()-4,FALSE))</f>
        <v>0</v>
      </c>
      <c r="BD180" s="176">
        <f t="shared" si="245"/>
        <v>0</v>
      </c>
      <c r="BE180" s="172">
        <f t="shared" si="209"/>
        <v>0</v>
      </c>
      <c r="BF180" s="176">
        <f>IF('Indicator Data'!P180="No data","x",ROUND(IF('Indicator Data'!P180=0,0,IF(LOG('Indicator Data'!P180)&gt;BF$3,10,IF(LOG('Indicator Data'!P180)&lt;BF$4,0,10-(BF$3-LOG('Indicator Data'!P180))/(BF$3-BF$4)*10))),1))</f>
        <v>0</v>
      </c>
      <c r="BG180" s="246">
        <f>IF(BF180="x","x",'Indicator Data'!P180/HLOOKUP('Indicator Data'!$P$3,'Population Data'!$C$3:$M$194,ROW()-4,FALSE))</f>
        <v>0</v>
      </c>
      <c r="BH180" s="176">
        <f t="shared" si="210"/>
        <v>0</v>
      </c>
      <c r="BI180" s="172">
        <f t="shared" si="211"/>
        <v>0</v>
      </c>
      <c r="BJ180" s="174">
        <f t="shared" si="212"/>
        <v>0</v>
      </c>
      <c r="BK180" s="176">
        <f>ROUND(IF('Indicator Data'!Q180=0,0,IF(LOG('Indicator Data'!Q180)&gt;BK$3,10,IF(LOG('Indicator Data'!Q180)&lt;BK$4,0,10-(BK$3-LOG('Indicator Data'!Q180))/(BK$3-BK$4)*10))),1)</f>
        <v>0</v>
      </c>
      <c r="BL180" s="224">
        <f>IF(BK180="x","x",'Indicator Data'!Q180/HLOOKUP('Indicator Data'!$Q$3,'Population Data'!$C$3:$M$194,ROW()-4,FALSE))</f>
        <v>0</v>
      </c>
      <c r="BM180" s="176">
        <f t="shared" si="246"/>
        <v>0</v>
      </c>
      <c r="BN180" s="172">
        <f t="shared" si="247"/>
        <v>0</v>
      </c>
      <c r="BO180" s="176">
        <f>ROUND(IF('Indicator Data'!S180=0,0,IF(LOG('Indicator Data'!S180)&gt;BO$3,10,IF(LOG('Indicator Data'!S180)&lt;BO$4,0,10-(BO$3-LOG('Indicator Data'!S180))/(BO$3-BO$4)*10))),1)</f>
        <v>0</v>
      </c>
      <c r="BP180" s="246">
        <f>IF(BO180="x","x",'Indicator Data'!S180/HLOOKUP('Indicator Data'!$S$3,'Population Data'!$C$3:$M$194,ROW()-4,FALSE))</f>
        <v>0</v>
      </c>
      <c r="BQ180" s="176">
        <f t="shared" si="248"/>
        <v>0</v>
      </c>
      <c r="BR180" s="172">
        <f t="shared" si="213"/>
        <v>0</v>
      </c>
      <c r="BS180" s="176">
        <f>ROUND(IF('Indicator Data'!T180=0,0,IF(LOG('Indicator Data'!T180)&gt;BS$3,10,IF(LOG('Indicator Data'!T180)&lt;BS$4,0,10-(BS$3-LOG('Indicator Data'!T180))/(BS$3-BS$4)*10))),1)</f>
        <v>8.3000000000000007</v>
      </c>
      <c r="BT180" s="173">
        <f>IF('Indicator Data'!T180/HLOOKUP('Indicator Data'!$T$3,'Population Data'!$C$3:$M$194,ROW()-4,FALSE)&gt;1,1,'Indicator Data'!T180/HLOOKUP('Indicator Data'!$T$3,'Population Data'!$C$3:$M$194,ROW()-4,FALSE))</f>
        <v>0.49091788105539264</v>
      </c>
      <c r="BU180" s="176">
        <f t="shared" si="249"/>
        <v>4.9000000000000004</v>
      </c>
      <c r="BV180" s="172">
        <f t="shared" si="214"/>
        <v>6.9</v>
      </c>
      <c r="BW180" s="176">
        <f>ROUND(IF('Indicator Data'!U180=0,0,IF(LOG('Indicator Data'!U180)&gt;BW$3,10,IF(LOG('Indicator Data'!U180)&lt;BW$4,0,10-(BW$3-LOG('Indicator Data'!U180))/(BW$3-BW$4)*10))),1)</f>
        <v>5.8</v>
      </c>
      <c r="BX180" s="246">
        <f>IF(BW180="x","x",'Indicator Data'!U180/HLOOKUP('Indicator Data'!$U$3,'Population Data'!$C$3:$M$194,ROW()-4,FALSE))</f>
        <v>8.8392582777018988E-3</v>
      </c>
      <c r="BY180" s="176">
        <f t="shared" si="250"/>
        <v>0.1</v>
      </c>
      <c r="BZ180" s="172">
        <f t="shared" si="215"/>
        <v>3.5</v>
      </c>
      <c r="CA180" s="174">
        <f t="shared" si="198"/>
        <v>3.2</v>
      </c>
      <c r="CB180" s="176">
        <f>IF('Indicator Data'!BN180="No data","x",ROUND(IF('Indicator Data'!BN180&gt;CB$3,0,IF('Indicator Data'!BN180&lt;CB$4,10,(CB$3-'Indicator Data'!BN180)/(CB$3-CB$4)*10)),1))</f>
        <v>0.3</v>
      </c>
      <c r="CC180" s="176">
        <f>IF('Indicator Data'!BO180="No data","x",ROUND(IF('Indicator Data'!BO180&gt;CC$3,0,IF('Indicator Data'!BO180&lt;CC$4,10,(CC$3-'Indicator Data'!BO180)/(CC$3-CC$4)*10)),1))</f>
        <v>0.5</v>
      </c>
      <c r="CD180" s="176">
        <f>IF('Indicator Data'!AA180="No data","x",ROUND(IF('Indicator Data'!AA180&gt;CD$3,0,IF('Indicator Data'!AA180&lt;CD$4,10,(CD$3-'Indicator Data'!AA180)/(CD$3-CD$4)*10)),1))</f>
        <v>1.6</v>
      </c>
      <c r="CE180" s="172">
        <f t="shared" si="251"/>
        <v>0.8</v>
      </c>
      <c r="CF180" s="176">
        <f>IF('Indicator Data'!V180="No data","x",ROUND(IF(LOG('Indicator Data'!V180)&gt;CF$3,10,IF(LOG('Indicator Data'!V180)&lt;CF$4,0,10-(CF$3-LOG('Indicator Data'!V180))/(CF$3-CF$4)*10)),1))</f>
        <v>6.3</v>
      </c>
      <c r="CG180" s="176">
        <f>IF('Indicator Data'!W180="No data","x",ROUND(IF('Indicator Data'!W180&gt;CG$3,10,IF('Indicator Data'!W180&lt;CG$4,0,10-(CG$3-'Indicator Data'!W180)/(CG$3-CG$4)*10)),1))</f>
        <v>2.6</v>
      </c>
      <c r="CH180" s="176">
        <f>IF('Indicator Data'!X180="No data","x",ROUND(IF('Indicator Data'!X180&gt;CH$3,10,IF('Indicator Data'!X180&lt;CH$4,0,10-(CH$3-'Indicator Data'!X180)/(CH$3-CH$4)*10)),1))</f>
        <v>7.1</v>
      </c>
      <c r="CI180" s="176">
        <f>IF('Indicator Data'!Y180="No data","x",ROUND(IF('Indicator Data'!Y180&gt;CI$3,10,IF('Indicator Data'!Y180&lt;CI$4,0,10-(CI$3-'Indicator Data'!Y180)/(CI$3-CI$4)*10)),1))</f>
        <v>4.7</v>
      </c>
      <c r="CJ180" s="172">
        <f t="shared" si="216"/>
        <v>5.2</v>
      </c>
      <c r="CK180" s="174">
        <f t="shared" si="217"/>
        <v>3.7</v>
      </c>
      <c r="CL180" s="176">
        <f>IF('Indicator Data'!AD180="No data","x",ROUND(IF('Indicator Data'!AD180&gt;CL$3,10,IF('Indicator Data'!AD180&lt;CL$4,0,10-(CL$3-'Indicator Data'!AD180)/(CL$3-CL$4)*10)),1))</f>
        <v>0.8</v>
      </c>
      <c r="CM180" s="176">
        <f>IF('Indicator Data'!AE180="No data","x",ROUND(IF('Indicator Data'!AE180&gt;CM$3,10,IF('Indicator Data'!AE180&lt;CM$4,0,10-(CM$3-'Indicator Data'!AE180)/(CM$3-CM$4)*10)),1))</f>
        <v>1.4</v>
      </c>
      <c r="CN180" s="172">
        <f t="shared" si="218"/>
        <v>3.8</v>
      </c>
      <c r="CO180" s="176">
        <f>IF('Indicator Data'!Z180="No data","x",ROUND(IF('Indicator Data'!Z180&gt;CO$3,10,IF('Indicator Data'!Z180&lt;CO$4,0,10-(CO$3-'Indicator Data'!Z180)/(CO$3-CO$4)*10)),1))</f>
        <v>0</v>
      </c>
      <c r="CP180" s="172">
        <f t="shared" si="219"/>
        <v>0.6</v>
      </c>
      <c r="CQ180" s="246">
        <f>IF('Indicator Data'!AB180="No data","x",'Indicator Data'!AB180/HLOOKUP('Indicator Date'!$AB178,'Population Data'!$C$3:$M$194,ROW()-4,FALSE))</f>
        <v>1.0374554954218715E-4</v>
      </c>
      <c r="CR180" s="176">
        <f t="shared" si="252"/>
        <v>9</v>
      </c>
      <c r="CS180" s="176">
        <f>IF('Indicator Data'!AC180="No data","x",ROUND(IF('Indicator Data'!AC180&gt;CS$3,0,IF('Indicator Data'!AC180&lt;CS$4,10,(CS$3-'Indicator Data'!AC180)/(CS$3-CS$4)*10)),1))</f>
        <v>2</v>
      </c>
      <c r="CT180" s="172">
        <f t="shared" si="220"/>
        <v>5.5</v>
      </c>
      <c r="CU180" s="174">
        <f t="shared" si="221"/>
        <v>3.3</v>
      </c>
      <c r="CV180" s="175">
        <f t="shared" si="253"/>
        <v>2.7</v>
      </c>
      <c r="CW180" s="177">
        <f t="shared" si="254"/>
        <v>4.3</v>
      </c>
      <c r="CX180" s="175">
        <f>ROUND(IF('Indicator Data'!AF180=0,0,IF('Indicator Data'!AF180&gt;CX$3,10,IF('Indicator Data'!AF180&lt;CX$4,0,10-(CX$3-'Indicator Data'!AF180)/(CX$3-CX$4)*10))),1)</f>
        <v>0.8</v>
      </c>
      <c r="CY180" s="175">
        <f>(ROUND(IF('Indicator Data'!AG180=0,0,IF(LOG('Indicator Data'!AG180)&gt;CY$3,10,IF(LOG('Indicator Data'!AG180)&lt;CY$4,0,10-(CY$3-LOG('Indicator Data'!AG180))/(CY$3-CY$4)*10))),1))</f>
        <v>1.4</v>
      </c>
      <c r="CZ180" s="177">
        <f t="shared" si="222"/>
        <v>1.1000000000000001</v>
      </c>
      <c r="DA180" s="11"/>
      <c r="DB180" s="22"/>
    </row>
    <row r="181" spans="1:106">
      <c r="A181" s="179" t="str">
        <f>'Indicator Data'!A181</f>
        <v>Türkiye</v>
      </c>
      <c r="B181" s="180" t="str">
        <f>'Indicator Data'!B181</f>
        <v>TUR</v>
      </c>
      <c r="C181" s="178">
        <f>ROUND(IF('Indicator Data'!C181=0,0.1,IF(LOG('Indicator Data'!C181)&gt;C$3,10,IF(LOG('Indicator Data'!C181)&lt;C$4,0,10-(C$3-LOG('Indicator Data'!C181))/(C$3-C$4)*10))),1)</f>
        <v>10</v>
      </c>
      <c r="D181" s="171">
        <f>ROUND(IF('Indicator Data'!D181=0,0.1,IF(LOG('Indicator Data'!D181)&gt;D$3,10,IF(LOG('Indicator Data'!D181)&lt;D$4,0,10-(D$3-LOG('Indicator Data'!D181))/(D$3-D$4)*10))),1)</f>
        <v>10</v>
      </c>
      <c r="E181" s="172">
        <f t="shared" si="223"/>
        <v>10</v>
      </c>
      <c r="F181" s="172">
        <f>(ROUND(IF('Indicator Data'!E181=0,0,IF(LOG('Indicator Data'!E181)&gt;F$3,10,IF(LOG('Indicator Data'!E181)&lt;F$4,0,10-(F$3-LOG('Indicator Data'!E181))/(F$3-F$4)*10))),1))</f>
        <v>7</v>
      </c>
      <c r="G181" s="172">
        <f>ROUND(IF('Indicator Data'!F181=0,0,IF(LOG('Indicator Data'!F181)&gt;G$3,10,IF(LOG('Indicator Data'!F181)&lt;G$4,0,10-(G$3-LOG('Indicator Data'!F181))/(G$3-G$4)*10))),1)</f>
        <v>5.9</v>
      </c>
      <c r="H181" s="171">
        <f>ROUND(IF('Indicator Data'!G181=0,0,IF(LOG('Indicator Data'!G181)&gt;H$3,10,IF(LOG('Indicator Data'!G181)&lt;H$4,0,10-(H$3-LOG('Indicator Data'!G181))/(H$3-H$4)*10))),1)</f>
        <v>0</v>
      </c>
      <c r="I181" s="171">
        <f>ROUND(IF('Indicator Data'!H181=0,0,IF(LOG('Indicator Data'!H181)&gt;I$3,10,IF(LOG('Indicator Data'!H181)&lt;I$4,0,10-(I$3-LOG('Indicator Data'!H181))/(I$3-I$4)*10))),1)</f>
        <v>0</v>
      </c>
      <c r="J181" s="171">
        <f t="shared" si="224"/>
        <v>0</v>
      </c>
      <c r="K181" s="171">
        <f>ROUND(IF('Indicator Data'!I181=0,0,IF(LOG('Indicator Data'!I181)&gt;K$3,10,IF(LOG('Indicator Data'!I181)&lt;K$4,0,10-(K$3-LOG('Indicator Data'!I181))/(K$3-K$4)*10))),1)</f>
        <v>6.2</v>
      </c>
      <c r="L181" s="172">
        <f>ROUND(IF('Indicator Data'!J181=0,0,IF(LOG('Indicator Data'!J181)&gt;L$3,10,IF(LOG('Indicator Data'!J181)&lt;L$4,0,10-(L$3-LOG('Indicator Data'!J181))/(L$3-L$4)*10))),1)</f>
        <v>0</v>
      </c>
      <c r="M181" s="173">
        <f>'Indicator Data'!C181/HLOOKUP('Indicator Data'!$C$3,'Population Data'!$C$3:$M$194,ROW()-4,FALSE)</f>
        <v>2.0156476796883557E-3</v>
      </c>
      <c r="N181" s="173">
        <f>'Indicator Data'!D181/HLOOKUP('Indicator Data'!$D$3,'Population Data'!$C$3:$M$194,ROW()-4,FALSE)</f>
        <v>8.4427194456989469E-4</v>
      </c>
      <c r="O181" s="245">
        <f>'Indicator Data'!E181/HLOOKUP('Indicator Data'!$E$3,'Population Data'!$C$3:$M$194,ROW()-4,FALSE)</f>
        <v>1.9210563867318193E-3</v>
      </c>
      <c r="P181" s="173">
        <f>'Indicator Data'!F181/HLOOKUP('Indicator Data'!$F$3,'Population Data'!$C$3:$M$194,ROW()-4,FALSE)</f>
        <v>5.706951449595013E-7</v>
      </c>
      <c r="Q181" s="173">
        <f>'Indicator Data'!G181/HLOOKUP('Indicator Data'!$G$3,'Population Data'!$C$3:$M$194,ROW()-4,FALSE)</f>
        <v>0</v>
      </c>
      <c r="R181" s="173">
        <f>'Indicator Data'!H181/HLOOKUP('Indicator Data'!$H$3,'Population Data'!$C$3:$M$194,ROW()-4,FALSE)</f>
        <v>0</v>
      </c>
      <c r="S181" s="173">
        <f>'Indicator Data'!I181/HLOOKUP('Indicator Data'!$I$3,'Population Data'!$C$3:$M$194,ROW()-4,FALSE)</f>
        <v>1.1547337233484508E-4</v>
      </c>
      <c r="T181" s="173">
        <f>'Indicator Data'!J181/HLOOKUP('Indicator Date'!$J179,'Population Data'!$C$3:$M$194,ROW()-4,FALSE)</f>
        <v>0</v>
      </c>
      <c r="U181" s="171">
        <f t="shared" si="225"/>
        <v>10</v>
      </c>
      <c r="V181" s="171">
        <f t="shared" si="226"/>
        <v>4.2</v>
      </c>
      <c r="W181" s="172">
        <f t="shared" si="227"/>
        <v>8.3000000000000007</v>
      </c>
      <c r="X181" s="172">
        <f t="shared" si="203"/>
        <v>4.7</v>
      </c>
      <c r="Y181" s="172">
        <f t="shared" si="204"/>
        <v>4</v>
      </c>
      <c r="Z181" s="171">
        <f t="shared" si="228"/>
        <v>0</v>
      </c>
      <c r="AA181" s="171">
        <f t="shared" si="228"/>
        <v>0</v>
      </c>
      <c r="AB181" s="171">
        <f t="shared" si="229"/>
        <v>0</v>
      </c>
      <c r="AC181" s="172">
        <f t="shared" si="205"/>
        <v>2.5</v>
      </c>
      <c r="AD181" s="172">
        <f t="shared" si="206"/>
        <v>0</v>
      </c>
      <c r="AE181" s="171">
        <f>ROUND(IF('Indicator Data'!K181=0,0,IF('Indicator Data'!K181&gt;AE$3,10,IF('Indicator Data'!K181&lt;AE$4,0,10-(AE$3-'Indicator Data'!K181)/(AE$3-AE$4)*10))),1)</f>
        <v>0</v>
      </c>
      <c r="AF181" s="174">
        <f t="shared" si="230"/>
        <v>10</v>
      </c>
      <c r="AG181" s="174">
        <f t="shared" si="231"/>
        <v>7.1</v>
      </c>
      <c r="AH181" s="172">
        <f t="shared" si="232"/>
        <v>0</v>
      </c>
      <c r="AI181" s="172">
        <f t="shared" si="233"/>
        <v>0</v>
      </c>
      <c r="AJ181" s="174">
        <f t="shared" si="234"/>
        <v>0</v>
      </c>
      <c r="AK181" s="172">
        <f t="shared" si="235"/>
        <v>0</v>
      </c>
      <c r="AL181" s="175">
        <f t="shared" si="236"/>
        <v>9.3000000000000007</v>
      </c>
      <c r="AM181" s="175">
        <f t="shared" si="237"/>
        <v>6</v>
      </c>
      <c r="AN181" s="175">
        <f t="shared" si="238"/>
        <v>5</v>
      </c>
      <c r="AO181" s="175">
        <f t="shared" si="239"/>
        <v>0</v>
      </c>
      <c r="AP181" s="175">
        <f t="shared" si="240"/>
        <v>4.5999999999999996</v>
      </c>
      <c r="AQ181" s="174">
        <f t="shared" si="241"/>
        <v>0</v>
      </c>
      <c r="AR181" s="174">
        <f>IF('Indicator Data'!L181="No data","x",IF('Indicator Data'!BW181&lt;1000,"x",ROUND((IF('Indicator Data'!L181&gt;AR$3,10,IF('Indicator Data'!L181&lt;AR$4,0,10-(AR$3-'Indicator Data'!L181)/(AR$3-AR$4)*10))),1)))</f>
        <v>5</v>
      </c>
      <c r="AS181" s="175">
        <f t="shared" si="242"/>
        <v>2.5</v>
      </c>
      <c r="AT181" s="176">
        <f>IF('Indicator Data'!M181="No data","x",ROUND(IF('Indicator Data'!M181=0,0,IF(LOG('Indicator Data'!M181)&gt;AT$3,10,IF(LOG('Indicator Data'!M181)&lt;AT$4,0,10-(AT$3-LOG('Indicator Data'!M181))/(AT$3-AT$4)*10))),1))</f>
        <v>9.8000000000000007</v>
      </c>
      <c r="AU181" s="246">
        <f>IF(AT181="x","x",'Indicator Data'!M181/HLOOKUP('Indicator Data'!$M$3,'Population Data'!$C$3:$M$194,ROW()-4,FALSE))</f>
        <v>0.78392785882312621</v>
      </c>
      <c r="AV181" s="176">
        <f t="shared" si="243"/>
        <v>8.6999999999999993</v>
      </c>
      <c r="AW181" s="172">
        <f t="shared" si="207"/>
        <v>9.3000000000000007</v>
      </c>
      <c r="AX181" s="176" t="str">
        <f>IF('Indicator Data'!N181="No data","x",ROUND(IF('Indicator Data'!N181=0,0,IF(LOG('Indicator Data'!N181)&gt;AX$3,10,IF(LOG('Indicator Data'!N181)&lt;AX$4,0,10-(AX$3-LOG('Indicator Data'!N181))/(AX$3-AX$4)*10))),1))</f>
        <v>x</v>
      </c>
      <c r="AY181" s="246" t="str">
        <f>IF(AX181="x","x",'Indicator Data'!N181/HLOOKUP('Indicator Data'!$N$3,'Population Data'!$C$3:$M$194,ROW()-4,FALSE))</f>
        <v>x</v>
      </c>
      <c r="AZ181" s="176" t="str">
        <f t="shared" si="244"/>
        <v>x</v>
      </c>
      <c r="BA181" s="172" t="str">
        <f t="shared" si="208"/>
        <v>x</v>
      </c>
      <c r="BB181" s="176" t="str">
        <f>IF('Indicator Data'!O181="No data","x",ROUND(IF('Indicator Data'!O181=0,0,IF(LOG('Indicator Data'!O181)&gt;BB$3,10,IF(LOG('Indicator Data'!O181)&lt;BB$4,0,10-(BB$3-LOG('Indicator Data'!O181))/(BB$3-BB$4)*10))),1))</f>
        <v>x</v>
      </c>
      <c r="BC181" s="246" t="str">
        <f>IF(BB181="x","x",'Indicator Data'!O181/HLOOKUP('Indicator Data'!$O$3,'Population Data'!$C$3:$M$194,ROW()-4,FALSE))</f>
        <v>x</v>
      </c>
      <c r="BD181" s="176" t="str">
        <f t="shared" si="245"/>
        <v>x</v>
      </c>
      <c r="BE181" s="172" t="str">
        <f t="shared" si="209"/>
        <v>x</v>
      </c>
      <c r="BF181" s="176" t="str">
        <f>IF('Indicator Data'!P181="No data","x",ROUND(IF('Indicator Data'!P181=0,0,IF(LOG('Indicator Data'!P181)&gt;BF$3,10,IF(LOG('Indicator Data'!P181)&lt;BF$4,0,10-(BF$3-LOG('Indicator Data'!P181))/(BF$3-BF$4)*10))),1))</f>
        <v>x</v>
      </c>
      <c r="BG181" s="246" t="str">
        <f>IF(BF181="x","x",'Indicator Data'!P181/HLOOKUP('Indicator Data'!$P$3,'Population Data'!$C$3:$M$194,ROW()-4,FALSE))</f>
        <v>x</v>
      </c>
      <c r="BH181" s="176" t="str">
        <f t="shared" si="210"/>
        <v>x</v>
      </c>
      <c r="BI181" s="172" t="str">
        <f t="shared" si="211"/>
        <v>x</v>
      </c>
      <c r="BJ181" s="174">
        <f t="shared" si="212"/>
        <v>9.3000000000000007</v>
      </c>
      <c r="BK181" s="176">
        <f>ROUND(IF('Indicator Data'!Q181=0,0,IF(LOG('Indicator Data'!Q181)&gt;BK$3,10,IF(LOG('Indicator Data'!Q181)&lt;BK$4,0,10-(BK$3-LOG('Indicator Data'!Q181))/(BK$3-BK$4)*10))),1)</f>
        <v>0</v>
      </c>
      <c r="BL181" s="224">
        <f>IF(BK181="x","x",'Indicator Data'!Q181/HLOOKUP('Indicator Data'!$Q$3,'Population Data'!$C$3:$M$194,ROW()-4,FALSE))</f>
        <v>0</v>
      </c>
      <c r="BM181" s="176">
        <f t="shared" si="246"/>
        <v>0</v>
      </c>
      <c r="BN181" s="172">
        <f t="shared" si="247"/>
        <v>0</v>
      </c>
      <c r="BO181" s="176">
        <f>ROUND(IF('Indicator Data'!S181=0,0,IF(LOG('Indicator Data'!S181)&gt;BO$3,10,IF(LOG('Indicator Data'!S181)&lt;BO$4,0,10-(BO$3-LOG('Indicator Data'!S181))/(BO$3-BO$4)*10))),1)</f>
        <v>7.2</v>
      </c>
      <c r="BP181" s="246">
        <f>IF(BO181="x","x",'Indicator Data'!S181/HLOOKUP('Indicator Data'!$S$3,'Population Data'!$C$3:$M$194,ROW()-4,FALSE))</f>
        <v>1.2448166115403779E-2</v>
      </c>
      <c r="BQ181" s="176">
        <f t="shared" si="248"/>
        <v>0.1</v>
      </c>
      <c r="BR181" s="172">
        <f t="shared" si="213"/>
        <v>4.5</v>
      </c>
      <c r="BS181" s="176">
        <f>ROUND(IF('Indicator Data'!T181=0,0,IF(LOG('Indicator Data'!T181)&gt;BS$3,10,IF(LOG('Indicator Data'!T181)&lt;BS$4,0,10-(BS$3-LOG('Indicator Data'!T181))/(BS$3-BS$4)*10))),1)</f>
        <v>9</v>
      </c>
      <c r="BT181" s="173">
        <f>IF('Indicator Data'!T181/HLOOKUP('Indicator Data'!$T$3,'Population Data'!$C$3:$M$194,ROW()-4,FALSE)&gt;1,1,'Indicator Data'!T181/HLOOKUP('Indicator Data'!$T$3,'Population Data'!$C$3:$M$194,ROW()-4,FALSE))</f>
        <v>0.22538984479984603</v>
      </c>
      <c r="BU181" s="176">
        <f t="shared" si="249"/>
        <v>2.2999999999999998</v>
      </c>
      <c r="BV181" s="172">
        <f t="shared" si="214"/>
        <v>6.8</v>
      </c>
      <c r="BW181" s="176">
        <f>ROUND(IF('Indicator Data'!U181=0,0,IF(LOG('Indicator Data'!U181)&gt;BW$3,10,IF(LOG('Indicator Data'!U181)&lt;BW$4,0,10-(BW$3-LOG('Indicator Data'!U181))/(BW$3-BW$4)*10))),1)</f>
        <v>8.4</v>
      </c>
      <c r="BX181" s="246">
        <f>IF(BW181="x","x",'Indicator Data'!U181/HLOOKUP('Indicator Data'!$U$3,'Population Data'!$C$3:$M$194,ROW()-4,FALSE))</f>
        <v>8.2068117059995199E-2</v>
      </c>
      <c r="BY181" s="176">
        <f t="shared" si="250"/>
        <v>0.8</v>
      </c>
      <c r="BZ181" s="172">
        <f t="shared" si="215"/>
        <v>5.8</v>
      </c>
      <c r="CA181" s="174">
        <f t="shared" si="198"/>
        <v>4.7</v>
      </c>
      <c r="CB181" s="176">
        <f>IF('Indicator Data'!BN181="No data","x",ROUND(IF('Indicator Data'!BN181&gt;CB$3,0,IF('Indicator Data'!BN181&lt;CB$4,10,(CB$3-'Indicator Data'!BN181)/(CB$3-CB$4)*10)),1))</f>
        <v>0.1</v>
      </c>
      <c r="CC181" s="176">
        <f>IF('Indicator Data'!BO181="No data","x",ROUND(IF('Indicator Data'!BO181&gt;CC$3,0,IF('Indicator Data'!BO181&lt;CC$4,10,(CC$3-'Indicator Data'!BO181)/(CC$3-CC$4)*10)),1))</f>
        <v>0.5</v>
      </c>
      <c r="CD181" s="176" t="str">
        <f>IF('Indicator Data'!AA181="No data","x",ROUND(IF('Indicator Data'!AA181&gt;CD$3,0,IF('Indicator Data'!AA181&lt;CD$4,10,(CD$3-'Indicator Data'!AA181)/(CD$3-CD$4)*10)),1))</f>
        <v>x</v>
      </c>
      <c r="CE181" s="172">
        <f t="shared" si="251"/>
        <v>0.3</v>
      </c>
      <c r="CF181" s="176">
        <f>IF('Indicator Data'!V181="No data","x",ROUND(IF(LOG('Indicator Data'!V181)&gt;CF$3,10,IF(LOG('Indicator Data'!V181)&lt;CF$4,0,10-(CF$3-LOG('Indicator Data'!V181))/(CF$3-CF$4)*10)),1))</f>
        <v>6.8</v>
      </c>
      <c r="CG181" s="176">
        <f>IF('Indicator Data'!W181="No data","x",ROUND(IF('Indicator Data'!W181&gt;CG$3,10,IF('Indicator Data'!W181&lt;CG$4,0,10-(CG$3-'Indicator Data'!W181)/(CG$3-CG$4)*10)),1))</f>
        <v>2</v>
      </c>
      <c r="CH181" s="176">
        <f>IF('Indicator Data'!X181="No data","x",ROUND(IF('Indicator Data'!X181&gt;CH$3,10,IF('Indicator Data'!X181&lt;CH$4,0,10-(CH$3-'Indicator Data'!X181)/(CH$3-CH$4)*10)),1))</f>
        <v>7.7</v>
      </c>
      <c r="CI181" s="176">
        <f>IF('Indicator Data'!Y181="No data","x",ROUND(IF('Indicator Data'!Y181&gt;CI$3,10,IF('Indicator Data'!Y181&lt;CI$4,0,10-(CI$3-'Indicator Data'!Y181)/(CI$3-CI$4)*10)),1))</f>
        <v>5.2</v>
      </c>
      <c r="CJ181" s="172">
        <f t="shared" si="216"/>
        <v>5.4</v>
      </c>
      <c r="CK181" s="174">
        <f t="shared" si="217"/>
        <v>3.7</v>
      </c>
      <c r="CL181" s="176" t="str">
        <f>IF('Indicator Data'!AD181="No data","x",ROUND(IF('Indicator Data'!AD181&gt;CL$3,10,IF('Indicator Data'!AD181&lt;CL$4,0,10-(CL$3-'Indicator Data'!AD181)/(CL$3-CL$4)*10)),1))</f>
        <v>x</v>
      </c>
      <c r="CM181" s="176">
        <f>IF('Indicator Data'!AE181="No data","x",ROUND(IF('Indicator Data'!AE181&gt;CM$3,10,IF('Indicator Data'!AE181&lt;CM$4,0,10-(CM$3-'Indicator Data'!AE181)/(CM$3-CM$4)*10)),1))</f>
        <v>0.9</v>
      </c>
      <c r="CN181" s="172">
        <f t="shared" si="218"/>
        <v>4.5</v>
      </c>
      <c r="CO181" s="176">
        <f>IF('Indicator Data'!Z181="No data","x",ROUND(IF('Indicator Data'!Z181&gt;CO$3,10,IF('Indicator Data'!Z181&lt;CO$4,0,10-(CO$3-'Indicator Data'!Z181)/(CO$3-CO$4)*10)),1))</f>
        <v>0</v>
      </c>
      <c r="CP181" s="172">
        <f t="shared" si="219"/>
        <v>0.2</v>
      </c>
      <c r="CQ181" s="246">
        <f>IF('Indicator Data'!AB181="No data","x",'Indicator Data'!AB181/HLOOKUP('Indicator Date'!$AB179,'Population Data'!$C$3:$M$194,ROW()-4,FALSE))</f>
        <v>1.3667668706826759E-4</v>
      </c>
      <c r="CR181" s="176">
        <f t="shared" si="252"/>
        <v>8.6</v>
      </c>
      <c r="CS181" s="176">
        <f>IF('Indicator Data'!AC181="No data","x",ROUND(IF('Indicator Data'!AC181&gt;CS$3,0,IF('Indicator Data'!AC181&lt;CS$4,10,(CS$3-'Indicator Data'!AC181)/(CS$3-CS$4)*10)),1))</f>
        <v>2</v>
      </c>
      <c r="CT181" s="172">
        <f t="shared" si="220"/>
        <v>5.3</v>
      </c>
      <c r="CU181" s="174">
        <f t="shared" si="221"/>
        <v>3.3</v>
      </c>
      <c r="CV181" s="175">
        <f t="shared" si="253"/>
        <v>6</v>
      </c>
      <c r="CW181" s="177">
        <f t="shared" si="254"/>
        <v>5.5</v>
      </c>
      <c r="CX181" s="175">
        <f>ROUND(IF('Indicator Data'!AF181=0,0,IF('Indicator Data'!AF181&gt;CX$3,10,IF('Indicator Data'!AF181&lt;CX$4,0,10-(CX$3-'Indicator Data'!AF181)/(CX$3-CX$4)*10))),1)</f>
        <v>9.5</v>
      </c>
      <c r="CY181" s="175">
        <f>(ROUND(IF('Indicator Data'!AG181=0,0,IF(LOG('Indicator Data'!AG181)&gt;CY$3,10,IF(LOG('Indicator Data'!AG181)&lt;CY$4,0,10-(CY$3-LOG('Indicator Data'!AG181))/(CY$3-CY$4)*10))),1))</f>
        <v>5.7</v>
      </c>
      <c r="CZ181" s="177">
        <f t="shared" si="222"/>
        <v>8.1999999999999993</v>
      </c>
      <c r="DA181" s="11"/>
      <c r="DB181" s="22"/>
    </row>
    <row r="182" spans="1:106">
      <c r="A182" s="179" t="str">
        <f>'Indicator Data'!A182</f>
        <v>Turkmenistan</v>
      </c>
      <c r="B182" s="180" t="str">
        <f>'Indicator Data'!B182</f>
        <v>TKM</v>
      </c>
      <c r="C182" s="178">
        <f>ROUND(IF('Indicator Data'!C182=0,0.1,IF(LOG('Indicator Data'!C182)&gt;C$3,10,IF(LOG('Indicator Data'!C182)&lt;C$4,0,10-(C$3-LOG('Indicator Data'!C182))/(C$3-C$4)*10))),1)</f>
        <v>5.8</v>
      </c>
      <c r="D182" s="171">
        <f>ROUND(IF('Indicator Data'!D182=0,0.1,IF(LOG('Indicator Data'!D182)&gt;D$3,10,IF(LOG('Indicator Data'!D182)&lt;D$4,0,10-(D$3-LOG('Indicator Data'!D182))/(D$3-D$4)*10))),1)</f>
        <v>0</v>
      </c>
      <c r="E182" s="172">
        <f t="shared" si="223"/>
        <v>3.4</v>
      </c>
      <c r="F182" s="172">
        <f>(ROUND(IF('Indicator Data'!E182=0,0,IF(LOG('Indicator Data'!E182)&gt;F$3,10,IF(LOG('Indicator Data'!E182)&lt;F$4,0,10-(F$3-LOG('Indicator Data'!E182))/(F$3-F$4)*10))),1))</f>
        <v>7.1</v>
      </c>
      <c r="G182" s="172">
        <f>ROUND(IF('Indicator Data'!F182=0,0,IF(LOG('Indicator Data'!F182)&gt;G$3,10,IF(LOG('Indicator Data'!F182)&lt;G$4,0,10-(G$3-LOG('Indicator Data'!F182))/(G$3-G$4)*10))),1)</f>
        <v>0</v>
      </c>
      <c r="H182" s="171">
        <f>ROUND(IF('Indicator Data'!G182=0,0,IF(LOG('Indicator Data'!G182)&gt;H$3,10,IF(LOG('Indicator Data'!G182)&lt;H$4,0,10-(H$3-LOG('Indicator Data'!G182))/(H$3-H$4)*10))),1)</f>
        <v>0</v>
      </c>
      <c r="I182" s="171">
        <f>ROUND(IF('Indicator Data'!H182=0,0,IF(LOG('Indicator Data'!H182)&gt;I$3,10,IF(LOG('Indicator Data'!H182)&lt;I$4,0,10-(I$3-LOG('Indicator Data'!H182))/(I$3-I$4)*10))),1)</f>
        <v>0</v>
      </c>
      <c r="J182" s="171">
        <f t="shared" si="224"/>
        <v>0</v>
      </c>
      <c r="K182" s="171">
        <f>ROUND(IF('Indicator Data'!I182=0,0,IF(LOG('Indicator Data'!I182)&gt;K$3,10,IF(LOG('Indicator Data'!I182)&lt;K$4,0,10-(K$3-LOG('Indicator Data'!I182))/(K$3-K$4)*10))),1)</f>
        <v>4.7</v>
      </c>
      <c r="L182" s="172">
        <f>ROUND(IF('Indicator Data'!J182=0,0,IF(LOG('Indicator Data'!J182)&gt;L$3,10,IF(LOG('Indicator Data'!J182)&lt;L$4,0,10-(L$3-LOG('Indicator Data'!J182))/(L$3-L$4)*10))),1)</f>
        <v>0</v>
      </c>
      <c r="M182" s="173">
        <f>'Indicator Data'!C182/HLOOKUP('Indicator Data'!$C$3,'Population Data'!$C$3:$M$194,ROW()-4,FALSE)</f>
        <v>8.8789156437256433E-4</v>
      </c>
      <c r="N182" s="173">
        <f>'Indicator Data'!D182/HLOOKUP('Indicator Data'!$D$3,'Population Data'!$C$3:$M$194,ROW()-4,FALSE)</f>
        <v>1.7864454892673302E-8</v>
      </c>
      <c r="O182" s="245">
        <f>'Indicator Data'!E182/HLOOKUP('Indicator Data'!$E$3,'Population Data'!$C$3:$M$194,ROW()-4,FALSE)</f>
        <v>2.690838068429394E-2</v>
      </c>
      <c r="P182" s="173">
        <f>'Indicator Data'!F182/HLOOKUP('Indicator Data'!$F$3,'Population Data'!$C$3:$M$194,ROW()-4,FALSE)</f>
        <v>0</v>
      </c>
      <c r="Q182" s="173">
        <f>'Indicator Data'!G182/HLOOKUP('Indicator Data'!$G$3,'Population Data'!$C$3:$M$194,ROW()-4,FALSE)</f>
        <v>0</v>
      </c>
      <c r="R182" s="173">
        <f>'Indicator Data'!H182/HLOOKUP('Indicator Data'!$H$3,'Population Data'!$C$3:$M$194,ROW()-4,FALSE)</f>
        <v>0</v>
      </c>
      <c r="S182" s="173">
        <f>'Indicator Data'!I182/HLOOKUP('Indicator Data'!$I$3,'Population Data'!$C$3:$M$194,ROW()-4,FALSE)</f>
        <v>3.4486656805640621E-4</v>
      </c>
      <c r="T182" s="173">
        <f>'Indicator Data'!J182/HLOOKUP('Indicator Date'!$J180,'Population Data'!$C$3:$M$194,ROW()-4,FALSE)</f>
        <v>0</v>
      </c>
      <c r="U182" s="171">
        <f t="shared" si="225"/>
        <v>4.4000000000000004</v>
      </c>
      <c r="V182" s="171">
        <f t="shared" si="226"/>
        <v>0</v>
      </c>
      <c r="W182" s="172">
        <f t="shared" si="227"/>
        <v>2.5</v>
      </c>
      <c r="X182" s="172">
        <f t="shared" si="203"/>
        <v>9.1</v>
      </c>
      <c r="Y182" s="172">
        <f t="shared" si="204"/>
        <v>0</v>
      </c>
      <c r="Z182" s="171">
        <f t="shared" si="228"/>
        <v>0</v>
      </c>
      <c r="AA182" s="171">
        <f t="shared" si="228"/>
        <v>0</v>
      </c>
      <c r="AB182" s="171">
        <f t="shared" si="229"/>
        <v>0</v>
      </c>
      <c r="AC182" s="172">
        <f t="shared" si="205"/>
        <v>3.9</v>
      </c>
      <c r="AD182" s="172">
        <f t="shared" si="206"/>
        <v>0</v>
      </c>
      <c r="AE182" s="171">
        <f>ROUND(IF('Indicator Data'!K182=0,0,IF('Indicator Data'!K182&gt;AE$3,10,IF('Indicator Data'!K182&lt;AE$4,0,10-(AE$3-'Indicator Data'!K182)/(AE$3-AE$4)*10))),1)</f>
        <v>0</v>
      </c>
      <c r="AF182" s="174">
        <f t="shared" si="230"/>
        <v>5.0999999999999996</v>
      </c>
      <c r="AG182" s="174">
        <f t="shared" si="231"/>
        <v>0</v>
      </c>
      <c r="AH182" s="172">
        <f t="shared" si="232"/>
        <v>0</v>
      </c>
      <c r="AI182" s="172">
        <f t="shared" si="233"/>
        <v>0</v>
      </c>
      <c r="AJ182" s="174">
        <f t="shared" si="234"/>
        <v>0</v>
      </c>
      <c r="AK182" s="172">
        <f t="shared" si="235"/>
        <v>0</v>
      </c>
      <c r="AL182" s="175">
        <f t="shared" si="236"/>
        <v>3</v>
      </c>
      <c r="AM182" s="175">
        <f t="shared" si="237"/>
        <v>8.3000000000000007</v>
      </c>
      <c r="AN182" s="175">
        <f t="shared" si="238"/>
        <v>0</v>
      </c>
      <c r="AO182" s="175">
        <f t="shared" si="239"/>
        <v>0</v>
      </c>
      <c r="AP182" s="175">
        <f t="shared" si="240"/>
        <v>4.3</v>
      </c>
      <c r="AQ182" s="174">
        <f t="shared" si="241"/>
        <v>0</v>
      </c>
      <c r="AR182" s="174">
        <f>IF('Indicator Data'!L182="No data","x",IF('Indicator Data'!BW182&lt;1000,"x",ROUND((IF('Indicator Data'!L182&gt;AR$3,10,IF('Indicator Data'!L182&lt;AR$4,0,10-(AR$3-'Indicator Data'!L182)/(AR$3-AR$4)*10))),1)))</f>
        <v>10</v>
      </c>
      <c r="AS182" s="175">
        <f t="shared" si="242"/>
        <v>5</v>
      </c>
      <c r="AT182" s="176">
        <f>IF('Indicator Data'!M182="No data","x",ROUND(IF('Indicator Data'!M182=0,0,IF(LOG('Indicator Data'!M182)&gt;AT$3,10,IF(LOG('Indicator Data'!M182)&lt;AT$4,0,10-(AT$3-LOG('Indicator Data'!M182))/(AT$3-AT$4)*10))),1))</f>
        <v>8.1999999999999993</v>
      </c>
      <c r="AU182" s="246">
        <f>IF(AT182="x","x",'Indicator Data'!M182/HLOOKUP('Indicator Data'!$M$3,'Population Data'!$C$3:$M$194,ROW()-4,FALSE))</f>
        <v>0.89913135217853823</v>
      </c>
      <c r="AV182" s="176">
        <f t="shared" si="243"/>
        <v>10</v>
      </c>
      <c r="AW182" s="172">
        <f t="shared" si="207"/>
        <v>9.3000000000000007</v>
      </c>
      <c r="AX182" s="176" t="str">
        <f>IF('Indicator Data'!N182="No data","x",ROUND(IF('Indicator Data'!N182=0,0,IF(LOG('Indicator Data'!N182)&gt;AX$3,10,IF(LOG('Indicator Data'!N182)&lt;AX$4,0,10-(AX$3-LOG('Indicator Data'!N182))/(AX$3-AX$4)*10))),1))</f>
        <v>x</v>
      </c>
      <c r="AY182" s="246" t="str">
        <f>IF(AX182="x","x",'Indicator Data'!N182/HLOOKUP('Indicator Data'!$N$3,'Population Data'!$C$3:$M$194,ROW()-4,FALSE))</f>
        <v>x</v>
      </c>
      <c r="AZ182" s="176" t="str">
        <f t="shared" si="244"/>
        <v>x</v>
      </c>
      <c r="BA182" s="172" t="str">
        <f t="shared" si="208"/>
        <v>x</v>
      </c>
      <c r="BB182" s="176" t="str">
        <f>IF('Indicator Data'!O182="No data","x",ROUND(IF('Indicator Data'!O182=0,0,IF(LOG('Indicator Data'!O182)&gt;BB$3,10,IF(LOG('Indicator Data'!O182)&lt;BB$4,0,10-(BB$3-LOG('Indicator Data'!O182))/(BB$3-BB$4)*10))),1))</f>
        <v>x</v>
      </c>
      <c r="BC182" s="246" t="str">
        <f>IF(BB182="x","x",'Indicator Data'!O182/HLOOKUP('Indicator Data'!$O$3,'Population Data'!$C$3:$M$194,ROW()-4,FALSE))</f>
        <v>x</v>
      </c>
      <c r="BD182" s="176" t="str">
        <f t="shared" si="245"/>
        <v>x</v>
      </c>
      <c r="BE182" s="172" t="str">
        <f t="shared" si="209"/>
        <v>x</v>
      </c>
      <c r="BF182" s="176" t="str">
        <f>IF('Indicator Data'!P182="No data","x",ROUND(IF('Indicator Data'!P182=0,0,IF(LOG('Indicator Data'!P182)&gt;BF$3,10,IF(LOG('Indicator Data'!P182)&lt;BF$4,0,10-(BF$3-LOG('Indicator Data'!P182))/(BF$3-BF$4)*10))),1))</f>
        <v>x</v>
      </c>
      <c r="BG182" s="246" t="str">
        <f>IF(BF182="x","x",'Indicator Data'!P182/HLOOKUP('Indicator Data'!$P$3,'Population Data'!$C$3:$M$194,ROW()-4,FALSE))</f>
        <v>x</v>
      </c>
      <c r="BH182" s="176" t="str">
        <f t="shared" si="210"/>
        <v>x</v>
      </c>
      <c r="BI182" s="172" t="str">
        <f t="shared" si="211"/>
        <v>x</v>
      </c>
      <c r="BJ182" s="174">
        <f t="shared" si="212"/>
        <v>9.3000000000000007</v>
      </c>
      <c r="BK182" s="176">
        <f>ROUND(IF('Indicator Data'!Q182=0,0,IF(LOG('Indicator Data'!Q182)&gt;BK$3,10,IF(LOG('Indicator Data'!Q182)&lt;BK$4,0,10-(BK$3-LOG('Indicator Data'!Q182))/(BK$3-BK$4)*10))),1)</f>
        <v>0</v>
      </c>
      <c r="BL182" s="224">
        <f>IF(BK182="x","x",'Indicator Data'!Q182/HLOOKUP('Indicator Data'!$Q$3,'Population Data'!$C$3:$M$194,ROW()-4,FALSE))</f>
        <v>0</v>
      </c>
      <c r="BM182" s="176">
        <f t="shared" si="246"/>
        <v>0</v>
      </c>
      <c r="BN182" s="172">
        <f t="shared" si="247"/>
        <v>0</v>
      </c>
      <c r="BO182" s="176">
        <f>ROUND(IF('Indicator Data'!S182=0,0,IF(LOG('Indicator Data'!S182)&gt;BO$3,10,IF(LOG('Indicator Data'!S182)&lt;BO$4,0,10-(BO$3-LOG('Indicator Data'!S182))/(BO$3-BO$4)*10))),1)</f>
        <v>0</v>
      </c>
      <c r="BP182" s="246">
        <f>IF(BO182="x","x",'Indicator Data'!S182/HLOOKUP('Indicator Data'!$S$3,'Population Data'!$C$3:$M$194,ROW()-4,FALSE))</f>
        <v>0</v>
      </c>
      <c r="BQ182" s="176">
        <f t="shared" si="248"/>
        <v>0</v>
      </c>
      <c r="BR182" s="172">
        <f t="shared" si="213"/>
        <v>0</v>
      </c>
      <c r="BS182" s="176">
        <f>ROUND(IF('Indicator Data'!T182=0,0,IF(LOG('Indicator Data'!T182)&gt;BS$3,10,IF(LOG('Indicator Data'!T182)&lt;BS$4,0,10-(BS$3-LOG('Indicator Data'!T182))/(BS$3-BS$4)*10))),1)</f>
        <v>7.9</v>
      </c>
      <c r="BT182" s="173">
        <f>IF('Indicator Data'!T182/HLOOKUP('Indicator Data'!$T$3,'Population Data'!$C$3:$M$194,ROW()-4,FALSE)&gt;1,1,'Indicator Data'!T182/HLOOKUP('Indicator Data'!$T$3,'Population Data'!$C$3:$M$194,ROW()-4,FALSE))</f>
        <v>0.48858992272135293</v>
      </c>
      <c r="BU182" s="176">
        <f t="shared" si="249"/>
        <v>4.9000000000000004</v>
      </c>
      <c r="BV182" s="172">
        <f t="shared" si="214"/>
        <v>6.6</v>
      </c>
      <c r="BW182" s="176">
        <f>ROUND(IF('Indicator Data'!U182=0,0,IF(LOG('Indicator Data'!U182)&gt;BW$3,10,IF(LOG('Indicator Data'!U182)&lt;BW$4,0,10-(BW$3-LOG('Indicator Data'!U182))/(BW$3-BW$4)*10))),1)</f>
        <v>5.4</v>
      </c>
      <c r="BX182" s="246">
        <f>IF(BW182="x","x",'Indicator Data'!U182/HLOOKUP('Indicator Data'!$U$3,'Population Data'!$C$3:$M$194,ROW()-4,FALSE))</f>
        <v>9.2744465816221137E-3</v>
      </c>
      <c r="BY182" s="176">
        <f t="shared" si="250"/>
        <v>0.1</v>
      </c>
      <c r="BZ182" s="172">
        <f t="shared" si="215"/>
        <v>3.2</v>
      </c>
      <c r="CA182" s="174">
        <f t="shared" si="198"/>
        <v>3</v>
      </c>
      <c r="CB182" s="176">
        <f>IF('Indicator Data'!BN182="No data","x",ROUND(IF('Indicator Data'!BN182&gt;CB$3,0,IF('Indicator Data'!BN182&lt;CB$4,10,(CB$3-'Indicator Data'!BN182)/(CB$3-CB$4)*10)),1))</f>
        <v>0</v>
      </c>
      <c r="CC182" s="176">
        <f>IF('Indicator Data'!BO182="No data","x",ROUND(IF('Indicator Data'!BO182&gt;CC$3,0,IF('Indicator Data'!BO182&lt;CC$4,10,(CC$3-'Indicator Data'!BO182)/(CC$3-CC$4)*10)),1))</f>
        <v>0</v>
      </c>
      <c r="CD182" s="176">
        <f>IF('Indicator Data'!AA182="No data","x",ROUND(IF('Indicator Data'!AA182&gt;CD$3,0,IF('Indicator Data'!AA182&lt;CD$4,10,(CD$3-'Indicator Data'!AA182)/(CD$3-CD$4)*10)),1))</f>
        <v>0</v>
      </c>
      <c r="CE182" s="172">
        <f t="shared" si="251"/>
        <v>0</v>
      </c>
      <c r="CF182" s="176">
        <f>IF('Indicator Data'!V182="No data","x",ROUND(IF(LOG('Indicator Data'!V182)&gt;CF$3,10,IF(LOG('Indicator Data'!V182)&lt;CF$4,0,10-(CF$3-LOG('Indicator Data'!V182))/(CF$3-CF$4)*10)),1))</f>
        <v>3.8</v>
      </c>
      <c r="CG182" s="176">
        <f>IF('Indicator Data'!W182="No data","x",ROUND(IF('Indicator Data'!W182&gt;CG$3,10,IF('Indicator Data'!W182&lt;CG$4,0,10-(CG$3-'Indicator Data'!W182)/(CG$3-CG$4)*10)),1))</f>
        <v>4.5</v>
      </c>
      <c r="CH182" s="176">
        <f>IF('Indicator Data'!X182="No data","x",ROUND(IF('Indicator Data'!X182&gt;CH$3,10,IF('Indicator Data'!X182&lt;CH$4,0,10-(CH$3-'Indicator Data'!X182)/(CH$3-CH$4)*10)),1))</f>
        <v>5.4</v>
      </c>
      <c r="CI182" s="176">
        <f>IF('Indicator Data'!Y182="No data","x",ROUND(IF('Indicator Data'!Y182&gt;CI$3,10,IF('Indicator Data'!Y182&lt;CI$4,0,10-(CI$3-'Indicator Data'!Y182)/(CI$3-CI$4)*10)),1))</f>
        <v>8</v>
      </c>
      <c r="CJ182" s="172">
        <f t="shared" si="216"/>
        <v>5.4</v>
      </c>
      <c r="CK182" s="174">
        <f t="shared" si="217"/>
        <v>3.6</v>
      </c>
      <c r="CL182" s="176">
        <f>IF('Indicator Data'!AD182="No data","x",ROUND(IF('Indicator Data'!AD182&gt;CL$3,10,IF('Indicator Data'!AD182&lt;CL$4,0,10-(CL$3-'Indicator Data'!AD182)/(CL$3-CL$4)*10)),1))</f>
        <v>0.9</v>
      </c>
      <c r="CM182" s="176">
        <f>IF('Indicator Data'!AE182="No data","x",ROUND(IF('Indicator Data'!AE182&gt;CM$3,10,IF('Indicator Data'!AE182&lt;CM$4,0,10-(CM$3-'Indicator Data'!AE182)/(CM$3-CM$4)*10)),1))</f>
        <v>3.7</v>
      </c>
      <c r="CN182" s="172">
        <f t="shared" si="218"/>
        <v>4.4000000000000004</v>
      </c>
      <c r="CO182" s="176">
        <f>IF('Indicator Data'!Z182="No data","x",ROUND(IF('Indicator Data'!Z182&gt;CO$3,10,IF('Indicator Data'!Z182&lt;CO$4,0,10-(CO$3-'Indicator Data'!Z182)/(CO$3-CO$4)*10)),1))</f>
        <v>0</v>
      </c>
      <c r="CP182" s="172">
        <f t="shared" si="219"/>
        <v>0</v>
      </c>
      <c r="CQ182" s="246">
        <f>IF('Indicator Data'!AB182="No data","x",'Indicator Data'!AB182/HLOOKUP('Indicator Date'!$AB180,'Population Data'!$C$3:$M$194,ROW()-4,FALSE))</f>
        <v>3.7163651640394348E-4</v>
      </c>
      <c r="CR182" s="176">
        <f t="shared" si="252"/>
        <v>6.3</v>
      </c>
      <c r="CS182" s="176">
        <f>IF('Indicator Data'!AC182="No data","x",ROUND(IF('Indicator Data'!AC182&gt;CS$3,0,IF('Indicator Data'!AC182&lt;CS$4,10,(CS$3-'Indicator Data'!AC182)/(CS$3-CS$4)*10)),1))</f>
        <v>4</v>
      </c>
      <c r="CT182" s="172">
        <f t="shared" si="220"/>
        <v>5.2</v>
      </c>
      <c r="CU182" s="174">
        <f t="shared" si="221"/>
        <v>3.2</v>
      </c>
      <c r="CV182" s="175">
        <f t="shared" si="253"/>
        <v>5.7</v>
      </c>
      <c r="CW182" s="177">
        <f t="shared" si="254"/>
        <v>4.4000000000000004</v>
      </c>
      <c r="CX182" s="175">
        <f>ROUND(IF('Indicator Data'!AF182=0,0,IF('Indicator Data'!AF182&gt;CX$3,10,IF('Indicator Data'!AF182&lt;CX$4,0,10-(CX$3-'Indicator Data'!AF182)/(CX$3-CX$4)*10))),1)</f>
        <v>0.4</v>
      </c>
      <c r="CY182" s="175">
        <f>(ROUND(IF('Indicator Data'!AG182=0,0,IF(LOG('Indicator Data'!AG182)&gt;CY$3,10,IF(LOG('Indicator Data'!AG182)&lt;CY$4,0,10-(CY$3-LOG('Indicator Data'!AG182))/(CY$3-CY$4)*10))),1))</f>
        <v>0</v>
      </c>
      <c r="CZ182" s="177">
        <f t="shared" si="222"/>
        <v>0.2</v>
      </c>
      <c r="DA182" s="11"/>
      <c r="DB182" s="22"/>
    </row>
    <row r="183" spans="1:106">
      <c r="A183" s="179" t="str">
        <f>'Indicator Data'!A183</f>
        <v>Tuvalu</v>
      </c>
      <c r="B183" s="180" t="str">
        <f>'Indicator Data'!B183</f>
        <v>TUV</v>
      </c>
      <c r="C183" s="178">
        <f>ROUND(IF('Indicator Data'!C183=0,0.1,IF(LOG('Indicator Data'!C183)&gt;C$3,10,IF(LOG('Indicator Data'!C183)&lt;C$4,0,10-(C$3-LOG('Indicator Data'!C183))/(C$3-C$4)*10))),1)</f>
        <v>0.1</v>
      </c>
      <c r="D183" s="171">
        <f>ROUND(IF('Indicator Data'!D183=0,0.1,IF(LOG('Indicator Data'!D183)&gt;D$3,10,IF(LOG('Indicator Data'!D183)&lt;D$4,0,10-(D$3-LOG('Indicator Data'!D183))/(D$3-D$4)*10))),1)</f>
        <v>0.1</v>
      </c>
      <c r="E183" s="172">
        <f t="shared" si="223"/>
        <v>0.1</v>
      </c>
      <c r="F183" s="172">
        <f>(ROUND(IF('Indicator Data'!E183=0,0,IF(LOG('Indicator Data'!E183)&gt;F$3,10,IF(LOG('Indicator Data'!E183)&lt;F$4,0,10-(F$3-LOG('Indicator Data'!E183))/(F$3-F$4)*10))),1))</f>
        <v>0</v>
      </c>
      <c r="G183" s="172">
        <f>ROUND(IF('Indicator Data'!F183=0,0,IF(LOG('Indicator Data'!F183)&gt;G$3,10,IF(LOG('Indicator Data'!F183)&lt;G$4,0,10-(G$3-LOG('Indicator Data'!F183))/(G$3-G$4)*10))),1)</f>
        <v>0.9</v>
      </c>
      <c r="H183" s="171">
        <f>ROUND(IF('Indicator Data'!G183=0,0,IF(LOG('Indicator Data'!G183)&gt;H$3,10,IF(LOG('Indicator Data'!G183)&lt;H$4,0,10-(H$3-LOG('Indicator Data'!G183))/(H$3-H$4)*10))),1)</f>
        <v>0.2</v>
      </c>
      <c r="I183" s="171">
        <f>ROUND(IF('Indicator Data'!H183=0,0,IF(LOG('Indicator Data'!H183)&gt;I$3,10,IF(LOG('Indicator Data'!H183)&lt;I$4,0,10-(I$3-LOG('Indicator Data'!H183))/(I$3-I$4)*10))),1)</f>
        <v>0</v>
      </c>
      <c r="J183" s="171">
        <f t="shared" si="224"/>
        <v>0.1</v>
      </c>
      <c r="K183" s="171">
        <f>ROUND(IF('Indicator Data'!I183=0,0,IF(LOG('Indicator Data'!I183)&gt;K$3,10,IF(LOG('Indicator Data'!I183)&lt;K$4,0,10-(K$3-LOG('Indicator Data'!I183))/(K$3-K$4)*10))),1)</f>
        <v>0</v>
      </c>
      <c r="L183" s="172">
        <f>ROUND(IF('Indicator Data'!J183=0,0,IF(LOG('Indicator Data'!J183)&gt;L$3,10,IF(LOG('Indicator Data'!J183)&lt;L$4,0,10-(L$3-LOG('Indicator Data'!J183))/(L$3-L$4)*10))),1)</f>
        <v>3.7</v>
      </c>
      <c r="M183" s="173">
        <f>'Indicator Data'!C183/HLOOKUP('Indicator Data'!$C$3,'Population Data'!$C$3:$M$194,ROW()-4,FALSE)</f>
        <v>0</v>
      </c>
      <c r="N183" s="173">
        <f>'Indicator Data'!D183/HLOOKUP('Indicator Data'!$D$3,'Population Data'!$C$3:$M$194,ROW()-4,FALSE)</f>
        <v>0</v>
      </c>
      <c r="O183" s="245">
        <f>'Indicator Data'!E183/HLOOKUP('Indicator Data'!$E$3,'Population Data'!$C$3:$M$194,ROW()-4,FALSE)</f>
        <v>0</v>
      </c>
      <c r="P183" s="173">
        <f>'Indicator Data'!F183/HLOOKUP('Indicator Data'!$F$3,'Population Data'!$C$3:$M$194,ROW()-4,FALSE)</f>
        <v>2.8855201570305139E-5</v>
      </c>
      <c r="Q183" s="173">
        <f>'Indicator Data'!G183/HLOOKUP('Indicator Data'!$G$3,'Population Data'!$C$3:$M$194,ROW()-4,FALSE)</f>
        <v>5.6204130309324765E-3</v>
      </c>
      <c r="R183" s="173">
        <f>'Indicator Data'!H183/HLOOKUP('Indicator Data'!$H$3,'Population Data'!$C$3:$M$194,ROW()-4,FALSE)</f>
        <v>9.4781310212676536E-6</v>
      </c>
      <c r="S183" s="173">
        <f>'Indicator Data'!I183/HLOOKUP('Indicator Data'!$I$3,'Population Data'!$C$3:$M$194,ROW()-4,FALSE)</f>
        <v>0</v>
      </c>
      <c r="T183" s="173">
        <f>'Indicator Data'!J183/HLOOKUP('Indicator Date'!$J181,'Population Data'!$C$3:$M$194,ROW()-4,FALSE)</f>
        <v>2.5400143463990894E-2</v>
      </c>
      <c r="U183" s="171">
        <f t="shared" si="225"/>
        <v>0</v>
      </c>
      <c r="V183" s="171">
        <f t="shared" si="226"/>
        <v>0</v>
      </c>
      <c r="W183" s="172">
        <f t="shared" si="227"/>
        <v>0</v>
      </c>
      <c r="X183" s="172">
        <f t="shared" si="203"/>
        <v>0</v>
      </c>
      <c r="Y183" s="172">
        <f t="shared" si="204"/>
        <v>8.4</v>
      </c>
      <c r="Z183" s="171">
        <f t="shared" si="228"/>
        <v>0.6</v>
      </c>
      <c r="AA183" s="171">
        <f t="shared" si="228"/>
        <v>0</v>
      </c>
      <c r="AB183" s="171">
        <f t="shared" si="229"/>
        <v>0.3</v>
      </c>
      <c r="AC183" s="172">
        <f t="shared" si="205"/>
        <v>0</v>
      </c>
      <c r="AD183" s="172">
        <f t="shared" si="206"/>
        <v>8.5</v>
      </c>
      <c r="AE183" s="171">
        <f>ROUND(IF('Indicator Data'!K183=0,0,IF('Indicator Data'!K183&gt;AE$3,10,IF('Indicator Data'!K183&lt;AE$4,0,10-(AE$3-'Indicator Data'!K183)/(AE$3-AE$4)*10))),1)</f>
        <v>1.9</v>
      </c>
      <c r="AF183" s="174">
        <f t="shared" si="230"/>
        <v>0.1</v>
      </c>
      <c r="AG183" s="174">
        <f t="shared" si="231"/>
        <v>0.1</v>
      </c>
      <c r="AH183" s="172">
        <f t="shared" si="232"/>
        <v>0.4</v>
      </c>
      <c r="AI183" s="172">
        <f t="shared" si="233"/>
        <v>0</v>
      </c>
      <c r="AJ183" s="174">
        <f t="shared" si="234"/>
        <v>0.2</v>
      </c>
      <c r="AK183" s="172">
        <f t="shared" si="235"/>
        <v>6.7</v>
      </c>
      <c r="AL183" s="175">
        <f t="shared" si="236"/>
        <v>0.1</v>
      </c>
      <c r="AM183" s="175">
        <f t="shared" si="237"/>
        <v>0</v>
      </c>
      <c r="AN183" s="175">
        <f t="shared" si="238"/>
        <v>5.8</v>
      </c>
      <c r="AO183" s="175">
        <f t="shared" si="239"/>
        <v>0.2</v>
      </c>
      <c r="AP183" s="175">
        <f t="shared" si="240"/>
        <v>0</v>
      </c>
      <c r="AQ183" s="174">
        <f t="shared" si="241"/>
        <v>4.3</v>
      </c>
      <c r="AR183" s="174" t="str">
        <f>IF('Indicator Data'!L183="No data","x",IF('Indicator Data'!BW183&lt;1000,"x",ROUND((IF('Indicator Data'!L183&gt;AR$3,10,IF('Indicator Data'!L183&lt;AR$4,0,10-(AR$3-'Indicator Data'!L183)/(AR$3-AR$4)*10))),1)))</f>
        <v>x</v>
      </c>
      <c r="AS183" s="175">
        <f t="shared" si="242"/>
        <v>4.3</v>
      </c>
      <c r="AT183" s="176" t="str">
        <f>IF('Indicator Data'!M183="No data","x",ROUND(IF('Indicator Data'!M183=0,0,IF(LOG('Indicator Data'!M183)&gt;AT$3,10,IF(LOG('Indicator Data'!M183)&lt;AT$4,0,10-(AT$3-LOG('Indicator Data'!M183))/(AT$3-AT$4)*10))),1))</f>
        <v>x</v>
      </c>
      <c r="AU183" s="246" t="str">
        <f>IF(AT183="x","x",'Indicator Data'!M183/HLOOKUP('Indicator Data'!$M$3,'Population Data'!$C$3:$M$194,ROW()-4,FALSE))</f>
        <v>x</v>
      </c>
      <c r="AV183" s="176" t="str">
        <f t="shared" si="243"/>
        <v>x</v>
      </c>
      <c r="AW183" s="172" t="str">
        <f t="shared" si="207"/>
        <v>x</v>
      </c>
      <c r="AX183" s="176" t="str">
        <f>IF('Indicator Data'!N183="No data","x",ROUND(IF('Indicator Data'!N183=0,0,IF(LOG('Indicator Data'!N183)&gt;AX$3,10,IF(LOG('Indicator Data'!N183)&lt;AX$4,0,10-(AX$3-LOG('Indicator Data'!N183))/(AX$3-AX$4)*10))),1))</f>
        <v>x</v>
      </c>
      <c r="AY183" s="246" t="str">
        <f>IF(AX183="x","x",'Indicator Data'!N183/HLOOKUP('Indicator Data'!$N$3,'Population Data'!$C$3:$M$194,ROW()-4,FALSE))</f>
        <v>x</v>
      </c>
      <c r="AZ183" s="176" t="str">
        <f t="shared" si="244"/>
        <v>x</v>
      </c>
      <c r="BA183" s="172" t="str">
        <f t="shared" si="208"/>
        <v>x</v>
      </c>
      <c r="BB183" s="176" t="str">
        <f>IF('Indicator Data'!O183="No data","x",ROUND(IF('Indicator Data'!O183=0,0,IF(LOG('Indicator Data'!O183)&gt;BB$3,10,IF(LOG('Indicator Data'!O183)&lt;BB$4,0,10-(BB$3-LOG('Indicator Data'!O183))/(BB$3-BB$4)*10))),1))</f>
        <v>x</v>
      </c>
      <c r="BC183" s="246" t="str">
        <f>IF(BB183="x","x",'Indicator Data'!O183/HLOOKUP('Indicator Data'!$O$3,'Population Data'!$C$3:$M$194,ROW()-4,FALSE))</f>
        <v>x</v>
      </c>
      <c r="BD183" s="176" t="str">
        <f t="shared" si="245"/>
        <v>x</v>
      </c>
      <c r="BE183" s="172" t="str">
        <f t="shared" si="209"/>
        <v>x</v>
      </c>
      <c r="BF183" s="176" t="str">
        <f>IF('Indicator Data'!P183="No data","x",ROUND(IF('Indicator Data'!P183=0,0,IF(LOG('Indicator Data'!P183)&gt;BF$3,10,IF(LOG('Indicator Data'!P183)&lt;BF$4,0,10-(BF$3-LOG('Indicator Data'!P183))/(BF$3-BF$4)*10))),1))</f>
        <v>x</v>
      </c>
      <c r="BG183" s="246" t="str">
        <f>IF(BF183="x","x",'Indicator Data'!P183/HLOOKUP('Indicator Data'!$P$3,'Population Data'!$C$3:$M$194,ROW()-4,FALSE))</f>
        <v>x</v>
      </c>
      <c r="BH183" s="176" t="str">
        <f t="shared" si="210"/>
        <v>x</v>
      </c>
      <c r="BI183" s="172" t="str">
        <f t="shared" si="211"/>
        <v>x</v>
      </c>
      <c r="BJ183" s="174" t="str">
        <f t="shared" si="212"/>
        <v>x</v>
      </c>
      <c r="BK183" s="176">
        <f>ROUND(IF('Indicator Data'!Q183=0,0,IF(LOG('Indicator Data'!Q183)&gt;BK$3,10,IF(LOG('Indicator Data'!Q183)&lt;BK$4,0,10-(BK$3-LOG('Indicator Data'!Q183))/(BK$3-BK$4)*10))),1)</f>
        <v>0</v>
      </c>
      <c r="BL183" s="224">
        <f>IF(BK183="x","x",'Indicator Data'!Q183/HLOOKUP('Indicator Data'!$Q$3,'Population Data'!$C$3:$M$194,ROW()-4,FALSE))</f>
        <v>0</v>
      </c>
      <c r="BM183" s="176">
        <f t="shared" si="246"/>
        <v>0</v>
      </c>
      <c r="BN183" s="172">
        <f t="shared" si="247"/>
        <v>0</v>
      </c>
      <c r="BO183" s="176">
        <f>ROUND(IF('Indicator Data'!S183=0,0,IF(LOG('Indicator Data'!S183)&gt;BO$3,10,IF(LOG('Indicator Data'!S183)&lt;BO$4,0,10-(BO$3-LOG('Indicator Data'!S183))/(BO$3-BO$4)*10))),1)</f>
        <v>0</v>
      </c>
      <c r="BP183" s="246">
        <f>IF(BO183="x","x",'Indicator Data'!S183/HLOOKUP('Indicator Data'!$S$3,'Population Data'!$C$3:$M$194,ROW()-4,FALSE))</f>
        <v>0</v>
      </c>
      <c r="BQ183" s="176">
        <f t="shared" si="248"/>
        <v>0</v>
      </c>
      <c r="BR183" s="172">
        <f t="shared" si="213"/>
        <v>0</v>
      </c>
      <c r="BS183" s="176">
        <f>ROUND(IF('Indicator Data'!T183=0,0,IF(LOG('Indicator Data'!T183)&gt;BS$3,10,IF(LOG('Indicator Data'!T183)&lt;BS$4,0,10-(BS$3-LOG('Indicator Data'!T183))/(BS$3-BS$4)*10))),1)</f>
        <v>3</v>
      </c>
      <c r="BT183" s="173">
        <f>IF('Indicator Data'!T183/HLOOKUP('Indicator Data'!$T$3,'Population Data'!$C$3:$M$194,ROW()-4,FALSE)&gt;1,1,'Indicator Data'!T183/HLOOKUP('Indicator Data'!$T$3,'Population Data'!$C$3:$M$194,ROW()-4,FALSE))</f>
        <v>0.11090554773942542</v>
      </c>
      <c r="BU183" s="176">
        <f t="shared" si="249"/>
        <v>1.1000000000000001</v>
      </c>
      <c r="BV183" s="172">
        <f t="shared" si="214"/>
        <v>2.1</v>
      </c>
      <c r="BW183" s="176">
        <f>ROUND(IF('Indicator Data'!U183=0,0,IF(LOG('Indicator Data'!U183)&gt;BW$3,10,IF(LOG('Indicator Data'!U183)&lt;BW$4,0,10-(BW$3-LOG('Indicator Data'!U183))/(BW$3-BW$4)*10))),1)</f>
        <v>4.0999999999999996</v>
      </c>
      <c r="BX183" s="246">
        <f>IF(BW183="x","x",'Indicator Data'!U183/HLOOKUP('Indicator Data'!$U$3,'Population Data'!$C$3:$M$194,ROW()-4,FALSE))</f>
        <v>0.67627638029001136</v>
      </c>
      <c r="BY183" s="176">
        <f t="shared" si="250"/>
        <v>6.8</v>
      </c>
      <c r="BZ183" s="172">
        <f t="shared" si="215"/>
        <v>5.6</v>
      </c>
      <c r="CA183" s="174">
        <f t="shared" si="198"/>
        <v>2.2999999999999998</v>
      </c>
      <c r="CB183" s="176">
        <f>IF('Indicator Data'!BN183="No data","x",ROUND(IF('Indicator Data'!BN183&gt;CB$3,0,IF('Indicator Data'!BN183&lt;CB$4,10,(CB$3-'Indicator Data'!BN183)/(CB$3-CB$4)*10)),1))</f>
        <v>1.8</v>
      </c>
      <c r="CC183" s="176">
        <f>IF('Indicator Data'!BO183="No data","x",ROUND(IF('Indicator Data'!BO183&gt;CC$3,0,IF('Indicator Data'!BO183&lt;CC$4,10,(CC$3-'Indicator Data'!BO183)/(CC$3-CC$4)*10)),1))</f>
        <v>0.1</v>
      </c>
      <c r="CD183" s="176">
        <f>IF('Indicator Data'!AA183="No data","x",ROUND(IF('Indicator Data'!AA183&gt;CD$3,0,IF('Indicator Data'!AA183&lt;CD$4,10,(CD$3-'Indicator Data'!AA183)/(CD$3-CD$4)*10)),1))</f>
        <v>0.6</v>
      </c>
      <c r="CE183" s="172">
        <f t="shared" si="251"/>
        <v>0.8</v>
      </c>
      <c r="CF183" s="176">
        <f>IF('Indicator Data'!V183="No data","x",ROUND(IF(LOG('Indicator Data'!V183)&gt;CF$3,10,IF(LOG('Indicator Data'!V183)&lt;CF$4,0,10-(CF$3-LOG('Indicator Data'!V183))/(CF$3-CF$4)*10)),1))</f>
        <v>8.6</v>
      </c>
      <c r="CG183" s="176">
        <f>IF('Indicator Data'!W183="No data","x",ROUND(IF('Indicator Data'!W183&gt;CG$3,10,IF('Indicator Data'!W183&lt;CG$4,0,10-(CG$3-'Indicator Data'!W183)/(CG$3-CG$4)*10)),1))</f>
        <v>3.7</v>
      </c>
      <c r="CH183" s="176">
        <f>IF('Indicator Data'!X183="No data","x",ROUND(IF('Indicator Data'!X183&gt;CH$3,10,IF('Indicator Data'!X183&lt;CH$4,0,10-(CH$3-'Indicator Data'!X183)/(CH$3-CH$4)*10)),1))</f>
        <v>6.6</v>
      </c>
      <c r="CI183" s="176">
        <f>IF('Indicator Data'!Y183="No data","x",ROUND(IF('Indicator Data'!Y183&gt;CI$3,10,IF('Indicator Data'!Y183&lt;CI$4,0,10-(CI$3-'Indicator Data'!Y183)/(CI$3-CI$4)*10)),1))</f>
        <v>10</v>
      </c>
      <c r="CJ183" s="172">
        <f t="shared" si="216"/>
        <v>7.2</v>
      </c>
      <c r="CK183" s="174">
        <f t="shared" si="217"/>
        <v>5.0999999999999996</v>
      </c>
      <c r="CL183" s="176">
        <f>IF('Indicator Data'!AD183="No data","x",ROUND(IF('Indicator Data'!AD183&gt;CL$3,10,IF('Indicator Data'!AD183&lt;CL$4,0,10-(CL$3-'Indicator Data'!AD183)/(CL$3-CL$4)*10)),1))</f>
        <v>5.7</v>
      </c>
      <c r="CM183" s="176">
        <f>IF('Indicator Data'!AE183="No data","x",ROUND(IF('Indicator Data'!AE183&gt;CM$3,10,IF('Indicator Data'!AE183&lt;CM$4,0,10-(CM$3-'Indicator Data'!AE183)/(CM$3-CM$4)*10)),1))</f>
        <v>4</v>
      </c>
      <c r="CN183" s="172">
        <f t="shared" si="218"/>
        <v>6.4</v>
      </c>
      <c r="CO183" s="176">
        <f>IF('Indicator Data'!Z183="No data","x",ROUND(IF('Indicator Data'!Z183&gt;CO$3,10,IF('Indicator Data'!Z183&lt;CO$4,0,10-(CO$3-'Indicator Data'!Z183)/(CO$3-CO$4)*10)),1))</f>
        <v>0.9</v>
      </c>
      <c r="CP183" s="172">
        <f t="shared" si="219"/>
        <v>0.9</v>
      </c>
      <c r="CQ183" s="246" t="str">
        <f>IF('Indicator Data'!AB183="No data","x",'Indicator Data'!AB183/HLOOKUP('Indicator Date'!$AB181,'Population Data'!$C$3:$M$194,ROW()-4,FALSE))</f>
        <v>x</v>
      </c>
      <c r="CR183" s="176" t="str">
        <f t="shared" si="252"/>
        <v>x</v>
      </c>
      <c r="CS183" s="176">
        <f>IF('Indicator Data'!AC183="No data","x",ROUND(IF('Indicator Data'!AC183&gt;CS$3,0,IF('Indicator Data'!AC183&lt;CS$4,10,(CS$3-'Indicator Data'!AC183)/(CS$3-CS$4)*10)),1))</f>
        <v>4</v>
      </c>
      <c r="CT183" s="172">
        <f t="shared" si="220"/>
        <v>4</v>
      </c>
      <c r="CU183" s="174">
        <f t="shared" si="221"/>
        <v>3.8</v>
      </c>
      <c r="CV183" s="175">
        <f t="shared" si="253"/>
        <v>3.8</v>
      </c>
      <c r="CW183" s="177">
        <f t="shared" si="254"/>
        <v>2.4</v>
      </c>
      <c r="CX183" s="175">
        <f>ROUND(IF('Indicator Data'!AF183=0,0,IF('Indicator Data'!AF183&gt;CX$3,10,IF('Indicator Data'!AF183&lt;CX$4,0,10-(CX$3-'Indicator Data'!AF183)/(CX$3-CX$4)*10))),1)</f>
        <v>0</v>
      </c>
      <c r="CY183" s="175">
        <f>(ROUND(IF('Indicator Data'!AG183=0,0,IF(LOG('Indicator Data'!AG183)&gt;CY$3,10,IF(LOG('Indicator Data'!AG183)&lt;CY$4,0,10-(CY$3-LOG('Indicator Data'!AG183))/(CY$3-CY$4)*10))),1))</f>
        <v>0</v>
      </c>
      <c r="CZ183" s="177">
        <f t="shared" si="222"/>
        <v>0</v>
      </c>
      <c r="DA183" s="11"/>
      <c r="DB183" s="22"/>
    </row>
    <row r="184" spans="1:106">
      <c r="A184" s="179" t="str">
        <f>'Indicator Data'!A184</f>
        <v>Uganda</v>
      </c>
      <c r="B184" s="180" t="str">
        <f>'Indicator Data'!B184</f>
        <v>UGA</v>
      </c>
      <c r="C184" s="178">
        <f>ROUND(IF('Indicator Data'!C184=0,0.1,IF(LOG('Indicator Data'!C184)&gt;C$3,10,IF(LOG('Indicator Data'!C184)&lt;C$4,0,10-(C$3-LOG('Indicator Data'!C184))/(C$3-C$4)*10))),1)</f>
        <v>8</v>
      </c>
      <c r="D184" s="171">
        <f>ROUND(IF('Indicator Data'!D184=0,0.1,IF(LOG('Indicator Data'!D184)&gt;D$3,10,IF(LOG('Indicator Data'!D184)&lt;D$4,0,10-(D$3-LOG('Indicator Data'!D184))/(D$3-D$4)*10))),1)</f>
        <v>0.1</v>
      </c>
      <c r="E184" s="172">
        <f t="shared" si="223"/>
        <v>5.3</v>
      </c>
      <c r="F184" s="172">
        <f>(ROUND(IF('Indicator Data'!E184=0,0,IF(LOG('Indicator Data'!E184)&gt;F$3,10,IF(LOG('Indicator Data'!E184)&lt;F$4,0,10-(F$3-LOG('Indicator Data'!E184))/(F$3-F$4)*10))),1))</f>
        <v>5.0999999999999996</v>
      </c>
      <c r="G184" s="172">
        <f>ROUND(IF('Indicator Data'!F184=0,0,IF(LOG('Indicator Data'!F184)&gt;G$3,10,IF(LOG('Indicator Data'!F184)&lt;G$4,0,10-(G$3-LOG('Indicator Data'!F184))/(G$3-G$4)*10))),1)</f>
        <v>0</v>
      </c>
      <c r="H184" s="171">
        <f>ROUND(IF('Indicator Data'!G184=0,0,IF(LOG('Indicator Data'!G184)&gt;H$3,10,IF(LOG('Indicator Data'!G184)&lt;H$4,0,10-(H$3-LOG('Indicator Data'!G184))/(H$3-H$4)*10))),1)</f>
        <v>0</v>
      </c>
      <c r="I184" s="171">
        <f>ROUND(IF('Indicator Data'!H184=0,0,IF(LOG('Indicator Data'!H184)&gt;I$3,10,IF(LOG('Indicator Data'!H184)&lt;I$4,0,10-(I$3-LOG('Indicator Data'!H184))/(I$3-I$4)*10))),1)</f>
        <v>0</v>
      </c>
      <c r="J184" s="171">
        <f t="shared" si="224"/>
        <v>0</v>
      </c>
      <c r="K184" s="171">
        <f>ROUND(IF('Indicator Data'!I184=0,0,IF(LOG('Indicator Data'!I184)&gt;K$3,10,IF(LOG('Indicator Data'!I184)&lt;K$4,0,10-(K$3-LOG('Indicator Data'!I184))/(K$3-K$4)*10))),1)</f>
        <v>0</v>
      </c>
      <c r="L184" s="172">
        <f>ROUND(IF('Indicator Data'!J184=0,0,IF(LOG('Indicator Data'!J184)&gt;L$3,10,IF(LOG('Indicator Data'!J184)&lt;L$4,0,10-(L$3-LOG('Indicator Data'!J184))/(L$3-L$4)*10))),1)</f>
        <v>10</v>
      </c>
      <c r="M184" s="173">
        <f>'Indicator Data'!C184/HLOOKUP('Indicator Data'!$C$3,'Population Data'!$C$3:$M$194,ROW()-4,FALSE)</f>
        <v>6.3483276186591638E-4</v>
      </c>
      <c r="N184" s="173">
        <f>'Indicator Data'!D184/HLOOKUP('Indicator Data'!$D$3,'Population Data'!$C$3:$M$194,ROW()-4,FALSE)</f>
        <v>0</v>
      </c>
      <c r="O184" s="245">
        <f>'Indicator Data'!E184/HLOOKUP('Indicator Data'!$E$3,'Population Data'!$C$3:$M$194,ROW()-4,FALSE)</f>
        <v>4.809328127239643E-4</v>
      </c>
      <c r="P184" s="173">
        <f>'Indicator Data'!F184/HLOOKUP('Indicator Data'!$F$3,'Population Data'!$C$3:$M$194,ROW()-4,FALSE)</f>
        <v>0</v>
      </c>
      <c r="Q184" s="173">
        <f>'Indicator Data'!G184/HLOOKUP('Indicator Data'!$G$3,'Population Data'!$C$3:$M$194,ROW()-4,FALSE)</f>
        <v>0</v>
      </c>
      <c r="R184" s="173">
        <f>'Indicator Data'!H184/HLOOKUP('Indicator Data'!$H$3,'Population Data'!$C$3:$M$194,ROW()-4,FALSE)</f>
        <v>0</v>
      </c>
      <c r="S184" s="173">
        <f>'Indicator Data'!I184/HLOOKUP('Indicator Data'!$I$3,'Population Data'!$C$3:$M$194,ROW()-4,FALSE)</f>
        <v>0</v>
      </c>
      <c r="T184" s="173">
        <f>'Indicator Data'!J184/HLOOKUP('Indicator Date'!$J182,'Population Data'!$C$3:$M$194,ROW()-4,FALSE)</f>
        <v>2.4997870774308246E-3</v>
      </c>
      <c r="U184" s="171">
        <f t="shared" si="225"/>
        <v>3.2</v>
      </c>
      <c r="V184" s="171">
        <f t="shared" si="226"/>
        <v>0</v>
      </c>
      <c r="W184" s="172">
        <f t="shared" si="227"/>
        <v>1.7</v>
      </c>
      <c r="X184" s="172">
        <f t="shared" si="203"/>
        <v>2.4</v>
      </c>
      <c r="Y184" s="172">
        <f t="shared" si="204"/>
        <v>0</v>
      </c>
      <c r="Z184" s="171">
        <f t="shared" si="228"/>
        <v>0</v>
      </c>
      <c r="AA184" s="171">
        <f t="shared" si="228"/>
        <v>0</v>
      </c>
      <c r="AB184" s="171">
        <f t="shared" si="229"/>
        <v>0</v>
      </c>
      <c r="AC184" s="172">
        <f t="shared" si="205"/>
        <v>0</v>
      </c>
      <c r="AD184" s="172">
        <f t="shared" si="206"/>
        <v>0.8</v>
      </c>
      <c r="AE184" s="171">
        <f>ROUND(IF('Indicator Data'!K184=0,0,IF('Indicator Data'!K184&gt;AE$3,10,IF('Indicator Data'!K184&lt;AE$4,0,10-(AE$3-'Indicator Data'!K184)/(AE$3-AE$4)*10))),1)</f>
        <v>6.7</v>
      </c>
      <c r="AF184" s="174">
        <f t="shared" si="230"/>
        <v>5.6</v>
      </c>
      <c r="AG184" s="174">
        <f t="shared" si="231"/>
        <v>0.1</v>
      </c>
      <c r="AH184" s="172">
        <f t="shared" si="232"/>
        <v>0</v>
      </c>
      <c r="AI184" s="172">
        <f t="shared" si="233"/>
        <v>0</v>
      </c>
      <c r="AJ184" s="174">
        <f t="shared" si="234"/>
        <v>0</v>
      </c>
      <c r="AK184" s="172">
        <f t="shared" si="235"/>
        <v>7.7</v>
      </c>
      <c r="AL184" s="175">
        <f t="shared" si="236"/>
        <v>3.7</v>
      </c>
      <c r="AM184" s="175">
        <f t="shared" si="237"/>
        <v>3.9</v>
      </c>
      <c r="AN184" s="175">
        <f t="shared" si="238"/>
        <v>0</v>
      </c>
      <c r="AO184" s="175">
        <f t="shared" si="239"/>
        <v>0</v>
      </c>
      <c r="AP184" s="175">
        <f t="shared" si="240"/>
        <v>0</v>
      </c>
      <c r="AQ184" s="174">
        <f t="shared" si="241"/>
        <v>7.2</v>
      </c>
      <c r="AR184" s="174">
        <f>IF('Indicator Data'!L184="No data","x",IF('Indicator Data'!BW184&lt;1000,"x",ROUND((IF('Indicator Data'!L184&gt;AR$3,10,IF('Indicator Data'!L184&lt;AR$4,0,10-(AR$3-'Indicator Data'!L184)/(AR$3-AR$4)*10))),1)))</f>
        <v>5</v>
      </c>
      <c r="AS184" s="175">
        <f t="shared" si="242"/>
        <v>6.1</v>
      </c>
      <c r="AT184" s="176">
        <f>IF('Indicator Data'!M184="No data","x",ROUND(IF('Indicator Data'!M184=0,0,IF(LOG('Indicator Data'!M184)&gt;AT$3,10,IF(LOG('Indicator Data'!M184)&lt;AT$4,0,10-(AT$3-LOG('Indicator Data'!M184))/(AT$3-AT$4)*10))),1))</f>
        <v>8.6999999999999993</v>
      </c>
      <c r="AU184" s="246">
        <f>IF(AT184="x","x",'Indicator Data'!M184/HLOOKUP('Indicator Data'!$M$3,'Population Data'!$C$3:$M$194,ROW()-4,FALSE))</f>
        <v>0.22913721371328707</v>
      </c>
      <c r="AV184" s="176">
        <f t="shared" si="243"/>
        <v>2.5</v>
      </c>
      <c r="AW184" s="172">
        <f t="shared" si="207"/>
        <v>6.6</v>
      </c>
      <c r="AX184" s="176">
        <f>IF('Indicator Data'!N184="No data","x",ROUND(IF('Indicator Data'!N184=0,0,IF(LOG('Indicator Data'!N184)&gt;AX$3,10,IF(LOG('Indicator Data'!N184)&lt;AX$4,0,10-(AX$3-LOG('Indicator Data'!N184))/(AX$3-AX$4)*10))),1))</f>
        <v>9.5</v>
      </c>
      <c r="AY184" s="246">
        <f>IF(AX184="x","x",'Indicator Data'!N184/HLOOKUP('Indicator Data'!$N$3,'Population Data'!$C$3:$M$194,ROW()-4,FALSE))</f>
        <v>0.10724264832250266</v>
      </c>
      <c r="AZ184" s="176">
        <f t="shared" si="244"/>
        <v>10</v>
      </c>
      <c r="BA184" s="172">
        <f t="shared" si="208"/>
        <v>9.8000000000000007</v>
      </c>
      <c r="BB184" s="176">
        <f>IF('Indicator Data'!O184="No data","x",ROUND(IF('Indicator Data'!O184=0,0,IF(LOG('Indicator Data'!O184)&gt;BB$3,10,IF(LOG('Indicator Data'!O184)&lt;BB$4,0,10-(BB$3-LOG('Indicator Data'!O184))/(BB$3-BB$4)*10))),1))</f>
        <v>0</v>
      </c>
      <c r="BC184" s="246">
        <f>IF(BB184="x","x",'Indicator Data'!O184/HLOOKUP('Indicator Data'!$O$3,'Population Data'!$C$3:$M$194,ROW()-4,FALSE))</f>
        <v>0</v>
      </c>
      <c r="BD184" s="176">
        <f t="shared" si="245"/>
        <v>0</v>
      </c>
      <c r="BE184" s="172">
        <f t="shared" si="209"/>
        <v>0</v>
      </c>
      <c r="BF184" s="176">
        <f>IF('Indicator Data'!P184="No data","x",ROUND(IF('Indicator Data'!P184=0,0,IF(LOG('Indicator Data'!P184)&gt;BF$3,10,IF(LOG('Indicator Data'!P184)&lt;BF$4,0,10-(BF$3-LOG('Indicator Data'!P184))/(BF$3-BF$4)*10))),1))</f>
        <v>10</v>
      </c>
      <c r="BG184" s="246">
        <f>IF(BF184="x","x",'Indicator Data'!P184/HLOOKUP('Indicator Data'!$P$3,'Population Data'!$C$3:$M$194,ROW()-4,FALSE))</f>
        <v>0.60471127339073605</v>
      </c>
      <c r="BH184" s="176">
        <f t="shared" si="210"/>
        <v>9.6</v>
      </c>
      <c r="BI184" s="172">
        <f t="shared" si="211"/>
        <v>9.8000000000000007</v>
      </c>
      <c r="BJ184" s="174">
        <f t="shared" si="212"/>
        <v>8.1</v>
      </c>
      <c r="BK184" s="176">
        <f>ROUND(IF('Indicator Data'!Q184=0,0,IF(LOG('Indicator Data'!Q184)&gt;BK$3,10,IF(LOG('Indicator Data'!Q184)&lt;BK$4,0,10-(BK$3-LOG('Indicator Data'!Q184))/(BK$3-BK$4)*10))),1)</f>
        <v>9.6</v>
      </c>
      <c r="BL184" s="224">
        <f>IF(BK184="x","x",'Indicator Data'!Q184/HLOOKUP('Indicator Data'!$Q$3,'Population Data'!$C$3:$M$194,ROW()-4,FALSE))</f>
        <v>1</v>
      </c>
      <c r="BM184" s="176">
        <f t="shared" si="246"/>
        <v>10</v>
      </c>
      <c r="BN184" s="172">
        <f t="shared" si="247"/>
        <v>9.8000000000000007</v>
      </c>
      <c r="BO184" s="176">
        <f>ROUND(IF('Indicator Data'!S184=0,0,IF(LOG('Indicator Data'!S184)&gt;BO$3,10,IF(LOG('Indicator Data'!S184)&lt;BO$4,0,10-(BO$3-LOG('Indicator Data'!S184))/(BO$3-BO$4)*10))),1)</f>
        <v>9.5</v>
      </c>
      <c r="BP184" s="246">
        <f>IF(BO184="x","x",'Indicator Data'!S184/HLOOKUP('Indicator Data'!$S$3,'Population Data'!$C$3:$M$194,ROW()-4,FALSE))</f>
        <v>0.86125725028389011</v>
      </c>
      <c r="BQ184" s="176">
        <f t="shared" si="248"/>
        <v>9.6</v>
      </c>
      <c r="BR184" s="172">
        <f t="shared" si="213"/>
        <v>9.6</v>
      </c>
      <c r="BS184" s="176">
        <f>ROUND(IF('Indicator Data'!T184=0,0,IF(LOG('Indicator Data'!T184)&gt;BS$3,10,IF(LOG('Indicator Data'!T184)&lt;BS$4,0,10-(BS$3-LOG('Indicator Data'!T184))/(BS$3-BS$4)*10))),1)</f>
        <v>9.4</v>
      </c>
      <c r="BT184" s="173">
        <f>IF('Indicator Data'!T184/HLOOKUP('Indicator Data'!$T$3,'Population Data'!$C$3:$M$194,ROW()-4,FALSE)&gt;1,1,'Indicator Data'!T184/HLOOKUP('Indicator Data'!$T$3,'Population Data'!$C$3:$M$194,ROW()-4,FALSE))</f>
        <v>0.818421315556215</v>
      </c>
      <c r="BU184" s="176">
        <f t="shared" si="249"/>
        <v>8.1999999999999993</v>
      </c>
      <c r="BV184" s="172">
        <f t="shared" si="214"/>
        <v>8.9</v>
      </c>
      <c r="BW184" s="176">
        <f>ROUND(IF('Indicator Data'!U184=0,0,IF(LOG('Indicator Data'!U184)&gt;BW$3,10,IF(LOG('Indicator Data'!U184)&lt;BW$4,0,10-(BW$3-LOG('Indicator Data'!U184))/(BW$3-BW$4)*10))),1)</f>
        <v>9.3000000000000007</v>
      </c>
      <c r="BX184" s="246">
        <f>IF(BW184="x","x",'Indicator Data'!U184/HLOOKUP('Indicator Data'!$U$3,'Population Data'!$C$3:$M$194,ROW()-4,FALSE))</f>
        <v>0.60398172815889162</v>
      </c>
      <c r="BY184" s="176">
        <f t="shared" si="250"/>
        <v>6</v>
      </c>
      <c r="BZ184" s="172">
        <f t="shared" si="215"/>
        <v>8.1</v>
      </c>
      <c r="CA184" s="174">
        <f t="shared" si="198"/>
        <v>9.1999999999999993</v>
      </c>
      <c r="CB184" s="176">
        <f>IF('Indicator Data'!BN184="No data","x",ROUND(IF('Indicator Data'!BN184&gt;CB$3,0,IF('Indicator Data'!BN184&lt;CB$4,10,(CB$3-'Indicator Data'!BN184)/(CB$3-CB$4)*10)),1))</f>
        <v>8.8000000000000007</v>
      </c>
      <c r="CC184" s="176">
        <f>IF('Indicator Data'!BO184="No data","x",ROUND(IF('Indicator Data'!BO184&gt;CC$3,0,IF('Indicator Data'!BO184&lt;CC$4,10,(CC$3-'Indicator Data'!BO184)/(CC$3-CC$4)*10)),1))</f>
        <v>6.8</v>
      </c>
      <c r="CD184" s="176">
        <f>IF('Indicator Data'!AA184="No data","x",ROUND(IF('Indicator Data'!AA184&gt;CD$3,0,IF('Indicator Data'!AA184&lt;CD$4,10,(CD$3-'Indicator Data'!AA184)/(CD$3-CD$4)*10)),1))</f>
        <v>6.9</v>
      </c>
      <c r="CE184" s="172">
        <f t="shared" si="251"/>
        <v>7.5</v>
      </c>
      <c r="CF184" s="176">
        <f>IF('Indicator Data'!V184="No data","x",ROUND(IF(LOG('Indicator Data'!V184)&gt;CF$3,10,IF(LOG('Indicator Data'!V184)&lt;CF$4,0,10-(CF$3-LOG('Indicator Data'!V184))/(CF$3-CF$4)*10)),1))</f>
        <v>7.9</v>
      </c>
      <c r="CG184" s="176">
        <f>IF('Indicator Data'!W184="No data","x",ROUND(IF('Indicator Data'!W184&gt;CG$3,10,IF('Indicator Data'!W184&lt;CG$4,0,10-(CG$3-'Indicator Data'!W184)/(CG$3-CG$4)*10)),1))</f>
        <v>10</v>
      </c>
      <c r="CH184" s="176">
        <f>IF('Indicator Data'!X184="No data","x",ROUND(IF('Indicator Data'!X184&gt;CH$3,10,IF('Indicator Data'!X184&lt;CH$4,0,10-(CH$3-'Indicator Data'!X184)/(CH$3-CH$4)*10)),1))</f>
        <v>2.7</v>
      </c>
      <c r="CI184" s="176">
        <f>IF('Indicator Data'!Y184="No data","x",ROUND(IF('Indicator Data'!Y184&gt;CI$3,10,IF('Indicator Data'!Y184&lt;CI$4,0,10-(CI$3-'Indicator Data'!Y184)/(CI$3-CI$4)*10)),1))</f>
        <v>7.2</v>
      </c>
      <c r="CJ184" s="172">
        <f t="shared" si="216"/>
        <v>7</v>
      </c>
      <c r="CK184" s="174">
        <f t="shared" si="217"/>
        <v>7.2</v>
      </c>
      <c r="CL184" s="176">
        <f>IF('Indicator Data'!AD184="No data","x",ROUND(IF('Indicator Data'!AD184&gt;CL$3,10,IF('Indicator Data'!AD184&lt;CL$4,0,10-(CL$3-'Indicator Data'!AD184)/(CL$3-CL$4)*10)),1))</f>
        <v>5.9</v>
      </c>
      <c r="CM184" s="176">
        <f>IF('Indicator Data'!AE184="No data","x",ROUND(IF('Indicator Data'!AE184&gt;CM$3,10,IF('Indicator Data'!AE184&lt;CM$4,0,10-(CM$3-'Indicator Data'!AE184)/(CM$3-CM$4)*10)),1))</f>
        <v>7.4</v>
      </c>
      <c r="CN184" s="172">
        <f t="shared" si="218"/>
        <v>6.9</v>
      </c>
      <c r="CO184" s="176">
        <f>IF('Indicator Data'!Z184="No data","x",ROUND(IF('Indicator Data'!Z184&gt;CO$3,10,IF('Indicator Data'!Z184&lt;CO$4,0,10-(CO$3-'Indicator Data'!Z184)/(CO$3-CO$4)*10)),1))</f>
        <v>1.3</v>
      </c>
      <c r="CP184" s="172">
        <f t="shared" si="219"/>
        <v>6</v>
      </c>
      <c r="CQ184" s="246">
        <f>IF('Indicator Data'!AB184="No data","x",'Indicator Data'!AB184/HLOOKUP('Indicator Date'!$AB182,'Population Data'!$C$3:$M$194,ROW()-4,FALSE))</f>
        <v>2.2834902570480179E-5</v>
      </c>
      <c r="CR184" s="176">
        <f t="shared" si="252"/>
        <v>9.8000000000000007</v>
      </c>
      <c r="CS184" s="176">
        <f>IF('Indicator Data'!AC184="No data","x",ROUND(IF('Indicator Data'!AC184&gt;CS$3,0,IF('Indicator Data'!AC184&lt;CS$4,10,(CS$3-'Indicator Data'!AC184)/(CS$3-CS$4)*10)),1))</f>
        <v>6</v>
      </c>
      <c r="CT184" s="172">
        <f t="shared" si="220"/>
        <v>7.9</v>
      </c>
      <c r="CU184" s="174">
        <f t="shared" si="221"/>
        <v>6.9</v>
      </c>
      <c r="CV184" s="175">
        <f t="shared" si="253"/>
        <v>8</v>
      </c>
      <c r="CW184" s="177">
        <f t="shared" si="254"/>
        <v>3.8</v>
      </c>
      <c r="CX184" s="175">
        <f>ROUND(IF('Indicator Data'!AF184=0,0,IF('Indicator Data'!AF184&gt;CX$3,10,IF('Indicator Data'!AF184&lt;CX$4,0,10-(CX$3-'Indicator Data'!AF184)/(CX$3-CX$4)*10))),1)</f>
        <v>8.6</v>
      </c>
      <c r="CY184" s="175">
        <f>(ROUND(IF('Indicator Data'!AG184=0,0,IF(LOG('Indicator Data'!AG184)&gt;CY$3,10,IF(LOG('Indicator Data'!AG184)&lt;CY$4,0,10-(CY$3-LOG('Indicator Data'!AG184))/(CY$3-CY$4)*10))),1))</f>
        <v>5.3</v>
      </c>
      <c r="CZ184" s="177">
        <f t="shared" si="222"/>
        <v>7.3</v>
      </c>
      <c r="DA184" s="11"/>
      <c r="DB184" s="22"/>
    </row>
    <row r="185" spans="1:106">
      <c r="A185" s="179" t="str">
        <f>'Indicator Data'!A185</f>
        <v>Ukraine</v>
      </c>
      <c r="B185" s="180" t="str">
        <f>'Indicator Data'!B185</f>
        <v>UKR</v>
      </c>
      <c r="C185" s="178">
        <f>ROUND(IF('Indicator Data'!C185=0,0.1,IF(LOG('Indicator Data'!C185)&gt;C$3,10,IF(LOG('Indicator Data'!C185)&lt;C$4,0,10-(C$3-LOG('Indicator Data'!C185))/(C$3-C$4)*10))),1)</f>
        <v>5.7</v>
      </c>
      <c r="D185" s="171">
        <f>ROUND(IF('Indicator Data'!D185=0,0.1,IF(LOG('Indicator Data'!D185)&gt;D$3,10,IF(LOG('Indicator Data'!D185)&lt;D$4,0,10-(D$3-LOG('Indicator Data'!D185))/(D$3-D$4)*10))),1)</f>
        <v>0.1</v>
      </c>
      <c r="E185" s="172">
        <f t="shared" si="223"/>
        <v>3.4</v>
      </c>
      <c r="F185" s="172">
        <f>(ROUND(IF('Indicator Data'!E185=0,0,IF(LOG('Indicator Data'!E185)&gt;F$3,10,IF(LOG('Indicator Data'!E185)&lt;F$4,0,10-(F$3-LOG('Indicator Data'!E185))/(F$3-F$4)*10))),1))</f>
        <v>6.7</v>
      </c>
      <c r="G185" s="172">
        <f>ROUND(IF('Indicator Data'!F185=0,0,IF(LOG('Indicator Data'!F185)&gt;G$3,10,IF(LOG('Indicator Data'!F185)&lt;G$4,0,10-(G$3-LOG('Indicator Data'!F185))/(G$3-G$4)*10))),1)</f>
        <v>0</v>
      </c>
      <c r="H185" s="171">
        <f>ROUND(IF('Indicator Data'!G185=0,0,IF(LOG('Indicator Data'!G185)&gt;H$3,10,IF(LOG('Indicator Data'!G185)&lt;H$4,0,10-(H$3-LOG('Indicator Data'!G185))/(H$3-H$4)*10))),1)</f>
        <v>0</v>
      </c>
      <c r="I185" s="171">
        <f>ROUND(IF('Indicator Data'!H185=0,0,IF(LOG('Indicator Data'!H185)&gt;I$3,10,IF(LOG('Indicator Data'!H185)&lt;I$4,0,10-(I$3-LOG('Indicator Data'!H185))/(I$3-I$4)*10))),1)</f>
        <v>0</v>
      </c>
      <c r="J185" s="171">
        <f t="shared" si="224"/>
        <v>0</v>
      </c>
      <c r="K185" s="171">
        <f>ROUND(IF('Indicator Data'!I185=0,0,IF(LOG('Indicator Data'!I185)&gt;K$3,10,IF(LOG('Indicator Data'!I185)&lt;K$4,0,10-(K$3-LOG('Indicator Data'!I185))/(K$3-K$4)*10))),1)</f>
        <v>6.2</v>
      </c>
      <c r="L185" s="172">
        <f>ROUND(IF('Indicator Data'!J185=0,0,IF(LOG('Indicator Data'!J185)&gt;L$3,10,IF(LOG('Indicator Data'!J185)&lt;L$4,0,10-(L$3-LOG('Indicator Data'!J185))/(L$3-L$4)*10))),1)</f>
        <v>0</v>
      </c>
      <c r="M185" s="173">
        <f>'Indicator Data'!C185/HLOOKUP('Indicator Data'!$C$3,'Population Data'!$C$3:$M$194,ROW()-4,FALSE)</f>
        <v>1.3368007865815037E-4</v>
      </c>
      <c r="N185" s="173">
        <f>'Indicator Data'!D185/HLOOKUP('Indicator Data'!$D$3,'Population Data'!$C$3:$M$194,ROW()-4,FALSE)</f>
        <v>0</v>
      </c>
      <c r="O185" s="245">
        <f>'Indicator Data'!E185/HLOOKUP('Indicator Data'!$E$3,'Population Data'!$C$3:$M$194,ROW()-4,FALSE)</f>
        <v>3.1478290907991022E-3</v>
      </c>
      <c r="P185" s="173">
        <f>'Indicator Data'!F185/HLOOKUP('Indicator Data'!$F$3,'Population Data'!$C$3:$M$194,ROW()-4,FALSE)</f>
        <v>0</v>
      </c>
      <c r="Q185" s="173">
        <f>'Indicator Data'!G185/HLOOKUP('Indicator Data'!$G$3,'Population Data'!$C$3:$M$194,ROW()-4,FALSE)</f>
        <v>0</v>
      </c>
      <c r="R185" s="173">
        <f>'Indicator Data'!H185/HLOOKUP('Indicator Data'!$H$3,'Population Data'!$C$3:$M$194,ROW()-4,FALSE)</f>
        <v>0</v>
      </c>
      <c r="S185" s="173">
        <f>'Indicator Data'!I185/HLOOKUP('Indicator Data'!$I$3,'Population Data'!$C$3:$M$194,ROW()-4,FALSE)</f>
        <v>2.7070042980032854E-4</v>
      </c>
      <c r="T185" s="173">
        <f>'Indicator Data'!J185/HLOOKUP('Indicator Date'!$J183,'Population Data'!$C$3:$M$194,ROW()-4,FALSE)</f>
        <v>0</v>
      </c>
      <c r="U185" s="171">
        <f t="shared" si="225"/>
        <v>0.7</v>
      </c>
      <c r="V185" s="171">
        <f t="shared" si="226"/>
        <v>0</v>
      </c>
      <c r="W185" s="172">
        <f t="shared" si="227"/>
        <v>0.4</v>
      </c>
      <c r="X185" s="172">
        <f t="shared" si="203"/>
        <v>5.6</v>
      </c>
      <c r="Y185" s="172">
        <f t="shared" si="204"/>
        <v>0</v>
      </c>
      <c r="Z185" s="171">
        <f t="shared" si="228"/>
        <v>0</v>
      </c>
      <c r="AA185" s="171">
        <f t="shared" si="228"/>
        <v>0</v>
      </c>
      <c r="AB185" s="171">
        <f t="shared" si="229"/>
        <v>0</v>
      </c>
      <c r="AC185" s="172">
        <f t="shared" si="205"/>
        <v>3.6</v>
      </c>
      <c r="AD185" s="172">
        <f t="shared" si="206"/>
        <v>0</v>
      </c>
      <c r="AE185" s="171">
        <f>ROUND(IF('Indicator Data'!K185=0,0,IF('Indicator Data'!K185&gt;AE$3,10,IF('Indicator Data'!K185&lt;AE$4,0,10-(AE$3-'Indicator Data'!K185)/(AE$3-AE$4)*10))),1)</f>
        <v>1</v>
      </c>
      <c r="AF185" s="174">
        <f t="shared" si="230"/>
        <v>3.2</v>
      </c>
      <c r="AG185" s="174">
        <f t="shared" si="231"/>
        <v>0.1</v>
      </c>
      <c r="AH185" s="172">
        <f t="shared" si="232"/>
        <v>0</v>
      </c>
      <c r="AI185" s="172">
        <f t="shared" si="233"/>
        <v>0</v>
      </c>
      <c r="AJ185" s="174">
        <f t="shared" si="234"/>
        <v>0</v>
      </c>
      <c r="AK185" s="172">
        <f t="shared" si="235"/>
        <v>0</v>
      </c>
      <c r="AL185" s="175">
        <f t="shared" si="236"/>
        <v>2</v>
      </c>
      <c r="AM185" s="175">
        <f t="shared" si="237"/>
        <v>6.2</v>
      </c>
      <c r="AN185" s="175">
        <f t="shared" si="238"/>
        <v>0</v>
      </c>
      <c r="AO185" s="175">
        <f t="shared" si="239"/>
        <v>0</v>
      </c>
      <c r="AP185" s="175">
        <f t="shared" si="240"/>
        <v>5</v>
      </c>
      <c r="AQ185" s="174">
        <f t="shared" si="241"/>
        <v>0.5</v>
      </c>
      <c r="AR185" s="174">
        <f>IF('Indicator Data'!L185="No data","x",IF('Indicator Data'!BW185&lt;1000,"x",ROUND((IF('Indicator Data'!L185&gt;AR$3,10,IF('Indicator Data'!L185&lt;AR$4,0,10-(AR$3-'Indicator Data'!L185)/(AR$3-AR$4)*10))),1)))</f>
        <v>4.2</v>
      </c>
      <c r="AS185" s="175">
        <f t="shared" si="242"/>
        <v>2.4</v>
      </c>
      <c r="AT185" s="176">
        <f>IF('Indicator Data'!M185="No data","x",ROUND(IF('Indicator Data'!M185=0,0,IF(LOG('Indicator Data'!M185)&gt;AT$3,10,IF(LOG('Indicator Data'!M185)&lt;AT$4,0,10-(AT$3-LOG('Indicator Data'!M185))/(AT$3-AT$4)*10))),1))</f>
        <v>9</v>
      </c>
      <c r="AU185" s="246">
        <f>IF(AT185="x","x",'Indicator Data'!M185/HLOOKUP('Indicator Data'!$M$3,'Population Data'!$C$3:$M$194,ROW()-4,FALSE))</f>
        <v>0.5682186799346931</v>
      </c>
      <c r="AV185" s="176">
        <f t="shared" si="243"/>
        <v>6.3</v>
      </c>
      <c r="AW185" s="172">
        <f t="shared" si="207"/>
        <v>7.9</v>
      </c>
      <c r="AX185" s="176" t="str">
        <f>IF('Indicator Data'!N185="No data","x",ROUND(IF('Indicator Data'!N185=0,0,IF(LOG('Indicator Data'!N185)&gt;AX$3,10,IF(LOG('Indicator Data'!N185)&lt;AX$4,0,10-(AX$3-LOG('Indicator Data'!N185))/(AX$3-AX$4)*10))),1))</f>
        <v>x</v>
      </c>
      <c r="AY185" s="246" t="str">
        <f>IF(AX185="x","x",'Indicator Data'!N185/HLOOKUP('Indicator Data'!$N$3,'Population Data'!$C$3:$M$194,ROW()-4,FALSE))</f>
        <v>x</v>
      </c>
      <c r="AZ185" s="176" t="str">
        <f t="shared" si="244"/>
        <v>x</v>
      </c>
      <c r="BA185" s="172" t="str">
        <f t="shared" si="208"/>
        <v>x</v>
      </c>
      <c r="BB185" s="176" t="str">
        <f>IF('Indicator Data'!O185="No data","x",ROUND(IF('Indicator Data'!O185=0,0,IF(LOG('Indicator Data'!O185)&gt;BB$3,10,IF(LOG('Indicator Data'!O185)&lt;BB$4,0,10-(BB$3-LOG('Indicator Data'!O185))/(BB$3-BB$4)*10))),1))</f>
        <v>x</v>
      </c>
      <c r="BC185" s="246" t="str">
        <f>IF(BB185="x","x",'Indicator Data'!O185/HLOOKUP('Indicator Data'!$O$3,'Population Data'!$C$3:$M$194,ROW()-4,FALSE))</f>
        <v>x</v>
      </c>
      <c r="BD185" s="176" t="str">
        <f t="shared" si="245"/>
        <v>x</v>
      </c>
      <c r="BE185" s="172" t="str">
        <f t="shared" si="209"/>
        <v>x</v>
      </c>
      <c r="BF185" s="176" t="str">
        <f>IF('Indicator Data'!P185="No data","x",ROUND(IF('Indicator Data'!P185=0,0,IF(LOG('Indicator Data'!P185)&gt;BF$3,10,IF(LOG('Indicator Data'!P185)&lt;BF$4,0,10-(BF$3-LOG('Indicator Data'!P185))/(BF$3-BF$4)*10))),1))</f>
        <v>x</v>
      </c>
      <c r="BG185" s="246" t="str">
        <f>IF(BF185="x","x",'Indicator Data'!P185/HLOOKUP('Indicator Data'!$P$3,'Population Data'!$C$3:$M$194,ROW()-4,FALSE))</f>
        <v>x</v>
      </c>
      <c r="BH185" s="176" t="str">
        <f t="shared" si="210"/>
        <v>x</v>
      </c>
      <c r="BI185" s="172" t="str">
        <f t="shared" si="211"/>
        <v>x</v>
      </c>
      <c r="BJ185" s="174">
        <f t="shared" si="212"/>
        <v>7.9</v>
      </c>
      <c r="BK185" s="176">
        <f>ROUND(IF('Indicator Data'!Q185=0,0,IF(LOG('Indicator Data'!Q185)&gt;BK$3,10,IF(LOG('Indicator Data'!Q185)&lt;BK$4,0,10-(BK$3-LOG('Indicator Data'!Q185))/(BK$3-BK$4)*10))),1)</f>
        <v>0</v>
      </c>
      <c r="BL185" s="224">
        <f>IF(BK185="x","x",'Indicator Data'!Q185/HLOOKUP('Indicator Data'!$Q$3,'Population Data'!$C$3:$M$194,ROW()-4,FALSE))</f>
        <v>0</v>
      </c>
      <c r="BM185" s="176">
        <f t="shared" si="246"/>
        <v>0</v>
      </c>
      <c r="BN185" s="172">
        <f t="shared" si="247"/>
        <v>0</v>
      </c>
      <c r="BO185" s="176">
        <f>ROUND(IF('Indicator Data'!S185=0,0,IF(LOG('Indicator Data'!S185)&gt;BO$3,10,IF(LOG('Indicator Data'!S185)&lt;BO$4,0,10-(BO$3-LOG('Indicator Data'!S185))/(BO$3-BO$4)*10))),1)</f>
        <v>0</v>
      </c>
      <c r="BP185" s="246">
        <f>IF(BO185="x","x",'Indicator Data'!S185/HLOOKUP('Indicator Data'!$S$3,'Population Data'!$C$3:$M$194,ROW()-4,FALSE))</f>
        <v>0</v>
      </c>
      <c r="BQ185" s="176">
        <f t="shared" si="248"/>
        <v>0</v>
      </c>
      <c r="BR185" s="172">
        <f t="shared" si="213"/>
        <v>0</v>
      </c>
      <c r="BS185" s="176">
        <f>ROUND(IF('Indicator Data'!T185=0,0,IF(LOG('Indicator Data'!T185)&gt;BS$3,10,IF(LOG('Indicator Data'!T185)&lt;BS$4,0,10-(BS$3-LOG('Indicator Data'!T185))/(BS$3-BS$4)*10))),1)</f>
        <v>0</v>
      </c>
      <c r="BT185" s="173">
        <f>IF('Indicator Data'!T185/HLOOKUP('Indicator Data'!$T$3,'Population Data'!$C$3:$M$194,ROW()-4,FALSE)&gt;1,1,'Indicator Data'!T185/HLOOKUP('Indicator Data'!$T$3,'Population Data'!$C$3:$M$194,ROW()-4,FALSE))</f>
        <v>0</v>
      </c>
      <c r="BU185" s="176">
        <f t="shared" si="249"/>
        <v>0</v>
      </c>
      <c r="BV185" s="172">
        <f t="shared" si="214"/>
        <v>0</v>
      </c>
      <c r="BW185" s="176">
        <f>ROUND(IF('Indicator Data'!U185=0,0,IF(LOG('Indicator Data'!U185)&gt;BW$3,10,IF(LOG('Indicator Data'!U185)&lt;BW$4,0,10-(BW$3-LOG('Indicator Data'!U185))/(BW$3-BW$4)*10))),1)</f>
        <v>0</v>
      </c>
      <c r="BX185" s="246">
        <f>IF(BW185="x","x",'Indicator Data'!U185/HLOOKUP('Indicator Data'!$U$3,'Population Data'!$C$3:$M$194,ROW()-4,FALSE))</f>
        <v>0</v>
      </c>
      <c r="BY185" s="176">
        <f t="shared" si="250"/>
        <v>0</v>
      </c>
      <c r="BZ185" s="172">
        <f t="shared" si="215"/>
        <v>0</v>
      </c>
      <c r="CA185" s="174">
        <f t="shared" si="198"/>
        <v>0</v>
      </c>
      <c r="CB185" s="176">
        <f>IF('Indicator Data'!BN185="No data","x",ROUND(IF('Indicator Data'!BN185&gt;CB$3,0,IF('Indicator Data'!BN185&lt;CB$4,10,(CB$3-'Indicator Data'!BN185)/(CB$3-CB$4)*10)),1))</f>
        <v>0.3</v>
      </c>
      <c r="CC185" s="176">
        <f>IF('Indicator Data'!BO185="No data","x",ROUND(IF('Indicator Data'!BO185&gt;CC$3,0,IF('Indicator Data'!BO185&lt;CC$4,10,(CC$3-'Indicator Data'!BO185)/(CC$3-CC$4)*10)),1))</f>
        <v>1.1000000000000001</v>
      </c>
      <c r="CD185" s="176" t="str">
        <f>IF('Indicator Data'!AA185="No data","x",ROUND(IF('Indicator Data'!AA185&gt;CD$3,0,IF('Indicator Data'!AA185&lt;CD$4,10,(CD$3-'Indicator Data'!AA185)/(CD$3-CD$4)*10)),1))</f>
        <v>x</v>
      </c>
      <c r="CE185" s="172">
        <f t="shared" si="251"/>
        <v>0.7</v>
      </c>
      <c r="CF185" s="176">
        <f>IF('Indicator Data'!V185="No data","x",ROUND(IF(LOG('Indicator Data'!V185)&gt;CF$3,10,IF(LOG('Indicator Data'!V185)&lt;CF$4,0,10-(CF$3-LOG('Indicator Data'!V185))/(CF$3-CF$4)*10)),1))</f>
        <v>6.3</v>
      </c>
      <c r="CG185" s="176">
        <f>IF('Indicator Data'!W185="No data","x",ROUND(IF('Indicator Data'!W185&gt;CG$3,10,IF('Indicator Data'!W185&lt;CG$4,0,10-(CG$3-'Indicator Data'!W185)/(CG$3-CG$4)*10)),1))</f>
        <v>0</v>
      </c>
      <c r="CH185" s="176">
        <f>IF('Indicator Data'!X185="No data","x",ROUND(IF('Indicator Data'!X185&gt;CH$3,10,IF('Indicator Data'!X185&lt;CH$4,0,10-(CH$3-'Indicator Data'!X185)/(CH$3-CH$4)*10)),1))</f>
        <v>7</v>
      </c>
      <c r="CI185" s="176">
        <f>IF('Indicator Data'!Y185="No data","x",ROUND(IF('Indicator Data'!Y185&gt;CI$3,10,IF('Indicator Data'!Y185&lt;CI$4,0,10-(CI$3-'Indicator Data'!Y185)/(CI$3-CI$4)*10)),1))</f>
        <v>1.3</v>
      </c>
      <c r="CJ185" s="172">
        <f t="shared" si="216"/>
        <v>3.7</v>
      </c>
      <c r="CK185" s="174">
        <f t="shared" si="217"/>
        <v>2.7</v>
      </c>
      <c r="CL185" s="176" t="str">
        <f>IF('Indicator Data'!AD185="No data","x",ROUND(IF('Indicator Data'!AD185&gt;CL$3,10,IF('Indicator Data'!AD185&lt;CL$4,0,10-(CL$3-'Indicator Data'!AD185)/(CL$3-CL$4)*10)),1))</f>
        <v>x</v>
      </c>
      <c r="CM185" s="176">
        <f>IF('Indicator Data'!AE185="No data","x",ROUND(IF('Indicator Data'!AE185&gt;CM$3,10,IF('Indicator Data'!AE185&lt;CM$4,0,10-(CM$3-'Indicator Data'!AE185)/(CM$3-CM$4)*10)),1))</f>
        <v>0</v>
      </c>
      <c r="CN185" s="172">
        <f t="shared" si="218"/>
        <v>2.9</v>
      </c>
      <c r="CO185" s="176">
        <f>IF('Indicator Data'!Z185="No data","x",ROUND(IF('Indicator Data'!Z185&gt;CO$3,10,IF('Indicator Data'!Z185&lt;CO$4,0,10-(CO$3-'Indicator Data'!Z185)/(CO$3-CO$4)*10)),1))</f>
        <v>0</v>
      </c>
      <c r="CP185" s="172">
        <f t="shared" si="219"/>
        <v>0.5</v>
      </c>
      <c r="CQ185" s="246">
        <f>IF('Indicator Data'!AB185="No data","x",'Indicator Data'!AB185/HLOOKUP('Indicator Date'!$AB183,'Population Data'!$C$3:$M$194,ROW()-4,FALSE))</f>
        <v>3.3552355466248598E-4</v>
      </c>
      <c r="CR185" s="176">
        <f t="shared" si="252"/>
        <v>6.6</v>
      </c>
      <c r="CS185" s="176">
        <f>IF('Indicator Data'!AC185="No data","x",ROUND(IF('Indicator Data'!AC185&gt;CS$3,0,IF('Indicator Data'!AC185&lt;CS$4,10,(CS$3-'Indicator Data'!AC185)/(CS$3-CS$4)*10)),1))</f>
        <v>4</v>
      </c>
      <c r="CT185" s="172">
        <f t="shared" si="220"/>
        <v>5.3</v>
      </c>
      <c r="CU185" s="174">
        <f t="shared" si="221"/>
        <v>2.9</v>
      </c>
      <c r="CV185" s="175">
        <f t="shared" si="253"/>
        <v>4.0999999999999996</v>
      </c>
      <c r="CW185" s="177">
        <f t="shared" si="254"/>
        <v>3.1</v>
      </c>
      <c r="CX185" s="175">
        <f>ROUND(IF('Indicator Data'!AF185=0,0,IF('Indicator Data'!AF185&gt;CX$3,10,IF('Indicator Data'!AF185&lt;CX$4,0,10-(CX$3-'Indicator Data'!AF185)/(CX$3-CX$4)*10))),1)</f>
        <v>10</v>
      </c>
      <c r="CY185" s="175">
        <f>(ROUND(IF('Indicator Data'!AG185=0,0,IF(LOG('Indicator Data'!AG185)&gt;CY$3,10,IF(LOG('Indicator Data'!AG185)&lt;CY$4,0,10-(CY$3-LOG('Indicator Data'!AG185))/(CY$3-CY$4)*10))),1))</f>
        <v>10</v>
      </c>
      <c r="CZ185" s="177">
        <f t="shared" si="222"/>
        <v>10</v>
      </c>
      <c r="DA185" s="11"/>
      <c r="DB185" s="22"/>
    </row>
    <row r="186" spans="1:106">
      <c r="A186" s="179" t="str">
        <f>'Indicator Data'!A186</f>
        <v>United Arab Emirates</v>
      </c>
      <c r="B186" s="180" t="str">
        <f>'Indicator Data'!B186</f>
        <v>ARE</v>
      </c>
      <c r="C186" s="178">
        <f>ROUND(IF('Indicator Data'!C186=0,0.1,IF(LOG('Indicator Data'!C186)&gt;C$3,10,IF(LOG('Indicator Data'!C186)&lt;C$4,0,10-(C$3-LOG('Indicator Data'!C186))/(C$3-C$4)*10))),1)</f>
        <v>0.1</v>
      </c>
      <c r="D186" s="171">
        <f>ROUND(IF('Indicator Data'!D186=0,0.1,IF(LOG('Indicator Data'!D186)&gt;D$3,10,IF(LOG('Indicator Data'!D186)&lt;D$4,0,10-(D$3-LOG('Indicator Data'!D186))/(D$3-D$4)*10))),1)</f>
        <v>0.1</v>
      </c>
      <c r="E186" s="172">
        <f t="shared" si="223"/>
        <v>0.1</v>
      </c>
      <c r="F186" s="172">
        <f>(ROUND(IF('Indicator Data'!E186=0,0,IF(LOG('Indicator Data'!E186)&gt;F$3,10,IF(LOG('Indicator Data'!E186)&lt;F$4,0,10-(F$3-LOG('Indicator Data'!E186))/(F$3-F$4)*10))),1))</f>
        <v>1.1000000000000001</v>
      </c>
      <c r="G186" s="172">
        <f>ROUND(IF('Indicator Data'!F186=0,0,IF(LOG('Indicator Data'!F186)&gt;G$3,10,IF(LOG('Indicator Data'!F186)&lt;G$4,0,10-(G$3-LOG('Indicator Data'!F186))/(G$3-G$4)*10))),1)</f>
        <v>5.7</v>
      </c>
      <c r="H186" s="171">
        <f>ROUND(IF('Indicator Data'!G186=0,0,IF(LOG('Indicator Data'!G186)&gt;H$3,10,IF(LOG('Indicator Data'!G186)&lt;H$4,0,10-(H$3-LOG('Indicator Data'!G186))/(H$3-H$4)*10))),1)</f>
        <v>1.4</v>
      </c>
      <c r="I186" s="171">
        <f>ROUND(IF('Indicator Data'!H186=0,0,IF(LOG('Indicator Data'!H186)&gt;I$3,10,IF(LOG('Indicator Data'!H186)&lt;I$4,0,10-(I$3-LOG('Indicator Data'!H186))/(I$3-I$4)*10))),1)</f>
        <v>0</v>
      </c>
      <c r="J186" s="171">
        <f t="shared" si="224"/>
        <v>0.7</v>
      </c>
      <c r="K186" s="171">
        <f>ROUND(IF('Indicator Data'!I186=0,0,IF(LOG('Indicator Data'!I186)&gt;K$3,10,IF(LOG('Indicator Data'!I186)&lt;K$4,0,10-(K$3-LOG('Indicator Data'!I186))/(K$3-K$4)*10))),1)</f>
        <v>8.5</v>
      </c>
      <c r="L186" s="172">
        <f>ROUND(IF('Indicator Data'!J186=0,0,IF(LOG('Indicator Data'!J186)&gt;L$3,10,IF(LOG('Indicator Data'!J186)&lt;L$4,0,10-(L$3-LOG('Indicator Data'!J186))/(L$3-L$4)*10))),1)</f>
        <v>0</v>
      </c>
      <c r="M186" s="173">
        <f>'Indicator Data'!C186/HLOOKUP('Indicator Data'!$C$3,'Population Data'!$C$3:$M$194,ROW()-4,FALSE)</f>
        <v>0</v>
      </c>
      <c r="N186" s="173">
        <f>'Indicator Data'!D186/HLOOKUP('Indicator Data'!$D$3,'Population Data'!$C$3:$M$194,ROW()-4,FALSE)</f>
        <v>0</v>
      </c>
      <c r="O186" s="245">
        <f>'Indicator Data'!E186/HLOOKUP('Indicator Data'!$E$3,'Population Data'!$C$3:$M$194,ROW()-4,FALSE)</f>
        <v>4.7670846588898183E-5</v>
      </c>
      <c r="P186" s="173">
        <f>'Indicator Data'!F186/HLOOKUP('Indicator Data'!$F$3,'Population Data'!$C$3:$M$194,ROW()-4,FALSE)</f>
        <v>4.1435994092098307E-6</v>
      </c>
      <c r="Q186" s="173">
        <f>'Indicator Data'!G186/HLOOKUP('Indicator Data'!$G$3,'Population Data'!$C$3:$M$194,ROW()-4,FALSE)</f>
        <v>2.2354836892329582E-5</v>
      </c>
      <c r="R186" s="173">
        <f>'Indicator Data'!H186/HLOOKUP('Indicator Data'!$H$3,'Population Data'!$C$3:$M$194,ROW()-4,FALSE)</f>
        <v>0</v>
      </c>
      <c r="S186" s="173">
        <f>'Indicator Data'!I186/HLOOKUP('Indicator Data'!$I$3,'Population Data'!$C$3:$M$194,ROW()-4,FALSE)</f>
        <v>1.0367128646349288E-2</v>
      </c>
      <c r="T186" s="173">
        <f>'Indicator Data'!J186/HLOOKUP('Indicator Date'!$J184,'Population Data'!$C$3:$M$194,ROW()-4,FALSE)</f>
        <v>0</v>
      </c>
      <c r="U186" s="171">
        <f t="shared" si="225"/>
        <v>0</v>
      </c>
      <c r="V186" s="171">
        <f t="shared" si="226"/>
        <v>0</v>
      </c>
      <c r="W186" s="172">
        <f t="shared" si="227"/>
        <v>0</v>
      </c>
      <c r="X186" s="172">
        <f t="shared" si="203"/>
        <v>0</v>
      </c>
      <c r="Y186" s="172">
        <f t="shared" si="204"/>
        <v>6.2</v>
      </c>
      <c r="Z186" s="171">
        <f t="shared" si="228"/>
        <v>0</v>
      </c>
      <c r="AA186" s="171">
        <f t="shared" si="228"/>
        <v>0</v>
      </c>
      <c r="AB186" s="171">
        <f t="shared" si="229"/>
        <v>0</v>
      </c>
      <c r="AC186" s="172">
        <f t="shared" si="205"/>
        <v>8.1999999999999993</v>
      </c>
      <c r="AD186" s="172">
        <f t="shared" si="206"/>
        <v>0</v>
      </c>
      <c r="AE186" s="171">
        <f>ROUND(IF('Indicator Data'!K186=0,0,IF('Indicator Data'!K186&gt;AE$3,10,IF('Indicator Data'!K186&lt;AE$4,0,10-(AE$3-'Indicator Data'!K186)/(AE$3-AE$4)*10))),1)</f>
        <v>0</v>
      </c>
      <c r="AF186" s="174">
        <f t="shared" si="230"/>
        <v>0.1</v>
      </c>
      <c r="AG186" s="174">
        <f t="shared" si="231"/>
        <v>0.1</v>
      </c>
      <c r="AH186" s="172">
        <f t="shared" si="232"/>
        <v>0.7</v>
      </c>
      <c r="AI186" s="172">
        <f t="shared" si="233"/>
        <v>0</v>
      </c>
      <c r="AJ186" s="174">
        <f t="shared" si="234"/>
        <v>0.4</v>
      </c>
      <c r="AK186" s="172">
        <f t="shared" si="235"/>
        <v>0</v>
      </c>
      <c r="AL186" s="175">
        <f t="shared" si="236"/>
        <v>0.1</v>
      </c>
      <c r="AM186" s="175">
        <f t="shared" si="237"/>
        <v>0.6</v>
      </c>
      <c r="AN186" s="175">
        <f t="shared" si="238"/>
        <v>6</v>
      </c>
      <c r="AO186" s="175">
        <f t="shared" si="239"/>
        <v>0.4</v>
      </c>
      <c r="AP186" s="175">
        <f t="shared" si="240"/>
        <v>8.4</v>
      </c>
      <c r="AQ186" s="174">
        <f t="shared" si="241"/>
        <v>0</v>
      </c>
      <c r="AR186" s="174">
        <f>IF('Indicator Data'!L186="No data","x",IF('Indicator Data'!BW186&lt;1000,"x",ROUND((IF('Indicator Data'!L186&gt;AR$3,10,IF('Indicator Data'!L186&lt;AR$4,0,10-(AR$3-'Indicator Data'!L186)/(AR$3-AR$4)*10))),1)))</f>
        <v>10</v>
      </c>
      <c r="AS186" s="175">
        <f t="shared" si="242"/>
        <v>5</v>
      </c>
      <c r="AT186" s="176">
        <f>IF('Indicator Data'!M186="No data","x",ROUND(IF('Indicator Data'!M186=0,0,IF(LOG('Indicator Data'!M186)&gt;AT$3,10,IF(LOG('Indicator Data'!M186)&lt;AT$4,0,10-(AT$3-LOG('Indicator Data'!M186))/(AT$3-AT$4)*10))),1))</f>
        <v>8.1</v>
      </c>
      <c r="AU186" s="246">
        <f>IF(AT186="x","x",'Indicator Data'!M186/HLOOKUP('Indicator Data'!$M$3,'Population Data'!$C$3:$M$194,ROW()-4,FALSE))</f>
        <v>0.50423890939123972</v>
      </c>
      <c r="AV186" s="176">
        <f t="shared" si="243"/>
        <v>5.6</v>
      </c>
      <c r="AW186" s="172">
        <f t="shared" si="207"/>
        <v>7</v>
      </c>
      <c r="AX186" s="176" t="str">
        <f>IF('Indicator Data'!N186="No data","x",ROUND(IF('Indicator Data'!N186=0,0,IF(LOG('Indicator Data'!N186)&gt;AX$3,10,IF(LOG('Indicator Data'!N186)&lt;AX$4,0,10-(AX$3-LOG('Indicator Data'!N186))/(AX$3-AX$4)*10))),1))</f>
        <v>x</v>
      </c>
      <c r="AY186" s="246" t="str">
        <f>IF(AX186="x","x",'Indicator Data'!N186/HLOOKUP('Indicator Data'!$N$3,'Population Data'!$C$3:$M$194,ROW()-4,FALSE))</f>
        <v>x</v>
      </c>
      <c r="AZ186" s="176" t="str">
        <f t="shared" si="244"/>
        <v>x</v>
      </c>
      <c r="BA186" s="172" t="str">
        <f t="shared" si="208"/>
        <v>x</v>
      </c>
      <c r="BB186" s="176" t="str">
        <f>IF('Indicator Data'!O186="No data","x",ROUND(IF('Indicator Data'!O186=0,0,IF(LOG('Indicator Data'!O186)&gt;BB$3,10,IF(LOG('Indicator Data'!O186)&lt;BB$4,0,10-(BB$3-LOG('Indicator Data'!O186))/(BB$3-BB$4)*10))),1))</f>
        <v>x</v>
      </c>
      <c r="BC186" s="246" t="str">
        <f>IF(BB186="x","x",'Indicator Data'!O186/HLOOKUP('Indicator Data'!$O$3,'Population Data'!$C$3:$M$194,ROW()-4,FALSE))</f>
        <v>x</v>
      </c>
      <c r="BD186" s="176" t="str">
        <f t="shared" si="245"/>
        <v>x</v>
      </c>
      <c r="BE186" s="172" t="str">
        <f t="shared" si="209"/>
        <v>x</v>
      </c>
      <c r="BF186" s="176" t="str">
        <f>IF('Indicator Data'!P186="No data","x",ROUND(IF('Indicator Data'!P186=0,0,IF(LOG('Indicator Data'!P186)&gt;BF$3,10,IF(LOG('Indicator Data'!P186)&lt;BF$4,0,10-(BF$3-LOG('Indicator Data'!P186))/(BF$3-BF$4)*10))),1))</f>
        <v>x</v>
      </c>
      <c r="BG186" s="246" t="str">
        <f>IF(BF186="x","x",'Indicator Data'!P186/HLOOKUP('Indicator Data'!$P$3,'Population Data'!$C$3:$M$194,ROW()-4,FALSE))</f>
        <v>x</v>
      </c>
      <c r="BH186" s="176" t="str">
        <f t="shared" si="210"/>
        <v>x</v>
      </c>
      <c r="BI186" s="172" t="str">
        <f t="shared" si="211"/>
        <v>x</v>
      </c>
      <c r="BJ186" s="174">
        <f t="shared" si="212"/>
        <v>7</v>
      </c>
      <c r="BK186" s="176">
        <f>ROUND(IF('Indicator Data'!Q186=0,0,IF(LOG('Indicator Data'!Q186)&gt;BK$3,10,IF(LOG('Indicator Data'!Q186)&lt;BK$4,0,10-(BK$3-LOG('Indicator Data'!Q186))/(BK$3-BK$4)*10))),1)</f>
        <v>0</v>
      </c>
      <c r="BL186" s="224">
        <f>IF(BK186="x","x",'Indicator Data'!Q186/HLOOKUP('Indicator Data'!$Q$3,'Population Data'!$C$3:$M$194,ROW()-4,FALSE))</f>
        <v>0</v>
      </c>
      <c r="BM186" s="176">
        <f t="shared" si="246"/>
        <v>0</v>
      </c>
      <c r="BN186" s="172">
        <f t="shared" si="247"/>
        <v>0</v>
      </c>
      <c r="BO186" s="176">
        <f>ROUND(IF('Indicator Data'!S186=0,0,IF(LOG('Indicator Data'!S186)&gt;BO$3,10,IF(LOG('Indicator Data'!S186)&lt;BO$4,0,10-(BO$3-LOG('Indicator Data'!S186))/(BO$3-BO$4)*10))),1)</f>
        <v>7.8</v>
      </c>
      <c r="BP186" s="246">
        <f>IF(BO186="x","x",'Indicator Data'!S186/HLOOKUP('Indicator Data'!$S$3,'Population Data'!$C$3:$M$194,ROW()-4,FALSE))</f>
        <v>0.31736721597305378</v>
      </c>
      <c r="BQ186" s="176">
        <f t="shared" si="248"/>
        <v>3.5</v>
      </c>
      <c r="BR186" s="172">
        <f t="shared" si="213"/>
        <v>6.1</v>
      </c>
      <c r="BS186" s="176">
        <f>ROUND(IF('Indicator Data'!T186=0,0,IF(LOG('Indicator Data'!T186)&gt;BS$3,10,IF(LOG('Indicator Data'!T186)&lt;BS$4,0,10-(BS$3-LOG('Indicator Data'!T186))/(BS$3-BS$4)*10))),1)</f>
        <v>8.3000000000000007</v>
      </c>
      <c r="BT186" s="173">
        <f>IF('Indicator Data'!T186/HLOOKUP('Indicator Data'!$T$3,'Population Data'!$C$3:$M$194,ROW()-4,FALSE)&gt;1,1,'Indicator Data'!T186/HLOOKUP('Indicator Data'!$T$3,'Population Data'!$C$3:$M$194,ROW()-4,FALSE))</f>
        <v>0.71451707876287529</v>
      </c>
      <c r="BU186" s="176">
        <f t="shared" si="249"/>
        <v>7.1</v>
      </c>
      <c r="BV186" s="172">
        <f t="shared" si="214"/>
        <v>7.8</v>
      </c>
      <c r="BW186" s="176">
        <f>ROUND(IF('Indicator Data'!U186=0,0,IF(LOG('Indicator Data'!U186)&gt;BW$3,10,IF(LOG('Indicator Data'!U186)&lt;BW$4,0,10-(BW$3-LOG('Indicator Data'!U186))/(BW$3-BW$4)*10))),1)</f>
        <v>8.4</v>
      </c>
      <c r="BX186" s="246">
        <f>IF(BW186="x","x",'Indicator Data'!U186/HLOOKUP('Indicator Data'!$U$3,'Population Data'!$C$3:$M$194,ROW()-4,FALSE))</f>
        <v>0.82099472114567218</v>
      </c>
      <c r="BY186" s="176">
        <f t="shared" si="250"/>
        <v>8.1999999999999993</v>
      </c>
      <c r="BZ186" s="172">
        <f t="shared" si="215"/>
        <v>8.3000000000000007</v>
      </c>
      <c r="CA186" s="174">
        <f t="shared" si="198"/>
        <v>6.3</v>
      </c>
      <c r="CB186" s="176">
        <f>IF('Indicator Data'!BN186="No data","x",ROUND(IF('Indicator Data'!BN186&gt;CB$3,0,IF('Indicator Data'!BN186&lt;CB$4,10,(CB$3-'Indicator Data'!BN186)/(CB$3-CB$4)*10)),1))</f>
        <v>0.1</v>
      </c>
      <c r="CC186" s="176">
        <f>IF('Indicator Data'!BO186="No data","x",ROUND(IF('Indicator Data'!BO186&gt;CC$3,0,IF('Indicator Data'!BO186&lt;CC$4,10,(CC$3-'Indicator Data'!BO186)/(CC$3-CC$4)*10)),1))</f>
        <v>0</v>
      </c>
      <c r="CD186" s="176" t="str">
        <f>IF('Indicator Data'!AA186="No data","x",ROUND(IF('Indicator Data'!AA186&gt;CD$3,0,IF('Indicator Data'!AA186&lt;CD$4,10,(CD$3-'Indicator Data'!AA186)/(CD$3-CD$4)*10)),1))</f>
        <v>x</v>
      </c>
      <c r="CE186" s="172">
        <f t="shared" si="251"/>
        <v>0.1</v>
      </c>
      <c r="CF186" s="176">
        <f>IF('Indicator Data'!V186="No data","x",ROUND(IF(LOG('Indicator Data'!V186)&gt;CF$3,10,IF(LOG('Indicator Data'!V186)&lt;CF$4,0,10-(CF$3-LOG('Indicator Data'!V186))/(CF$3-CF$4)*10)),1))</f>
        <v>7.1</v>
      </c>
      <c r="CG186" s="176">
        <f>IF('Indicator Data'!W186="No data","x",ROUND(IF('Indicator Data'!W186&gt;CG$3,10,IF('Indicator Data'!W186&lt;CG$4,0,10-(CG$3-'Indicator Data'!W186)/(CG$3-CG$4)*10)),1))</f>
        <v>2.1</v>
      </c>
      <c r="CH186" s="176">
        <f>IF('Indicator Data'!X186="No data","x",ROUND(IF('Indicator Data'!X186&gt;CH$3,10,IF('Indicator Data'!X186&lt;CH$4,0,10-(CH$3-'Indicator Data'!X186)/(CH$3-CH$4)*10)),1))</f>
        <v>8.8000000000000007</v>
      </c>
      <c r="CI186" s="176" t="str">
        <f>IF('Indicator Data'!Y186="No data","x",ROUND(IF('Indicator Data'!Y186&gt;CI$3,10,IF('Indicator Data'!Y186&lt;CI$4,0,10-(CI$3-'Indicator Data'!Y186)/(CI$3-CI$4)*10)),1))</f>
        <v>x</v>
      </c>
      <c r="CJ186" s="172">
        <f t="shared" si="216"/>
        <v>6</v>
      </c>
      <c r="CK186" s="174">
        <f t="shared" si="217"/>
        <v>4</v>
      </c>
      <c r="CL186" s="176">
        <f>IF('Indicator Data'!AD186="No data","x",ROUND(IF('Indicator Data'!AD186&gt;CL$3,10,IF('Indicator Data'!AD186&lt;CL$4,0,10-(CL$3-'Indicator Data'!AD186)/(CL$3-CL$4)*10)),1))</f>
        <v>0</v>
      </c>
      <c r="CM186" s="176">
        <f>IF('Indicator Data'!AE186="No data","x",ROUND(IF('Indicator Data'!AE186&gt;CM$3,10,IF('Indicator Data'!AE186&lt;CM$4,0,10-(CM$3-'Indicator Data'!AE186)/(CM$3-CM$4)*10)),1))</f>
        <v>0.2</v>
      </c>
      <c r="CN186" s="172">
        <f t="shared" si="218"/>
        <v>3.6</v>
      </c>
      <c r="CO186" s="176">
        <f>IF('Indicator Data'!Z186="No data","x",ROUND(IF('Indicator Data'!Z186&gt;CO$3,10,IF('Indicator Data'!Z186&lt;CO$4,0,10-(CO$3-'Indicator Data'!Z186)/(CO$3-CO$4)*10)),1))</f>
        <v>0</v>
      </c>
      <c r="CP186" s="172">
        <f t="shared" si="219"/>
        <v>0</v>
      </c>
      <c r="CQ186" s="246">
        <f>IF('Indicator Data'!AB186="No data","x",'Indicator Data'!AB186/HLOOKUP('Indicator Date'!$AB184,'Population Data'!$C$3:$M$194,ROW()-4,FALSE))</f>
        <v>5.8187142660652691E-5</v>
      </c>
      <c r="CR186" s="176">
        <f t="shared" si="252"/>
        <v>9.4</v>
      </c>
      <c r="CS186" s="176">
        <f>IF('Indicator Data'!AC186="No data","x",ROUND(IF('Indicator Data'!AC186&gt;CS$3,0,IF('Indicator Data'!AC186&lt;CS$4,10,(CS$3-'Indicator Data'!AC186)/(CS$3-CS$4)*10)),1))</f>
        <v>0</v>
      </c>
      <c r="CT186" s="172">
        <f t="shared" si="220"/>
        <v>4.7</v>
      </c>
      <c r="CU186" s="174">
        <f t="shared" si="221"/>
        <v>2.8</v>
      </c>
      <c r="CV186" s="175">
        <f t="shared" si="253"/>
        <v>5.3</v>
      </c>
      <c r="CW186" s="177">
        <f t="shared" si="254"/>
        <v>4.4000000000000004</v>
      </c>
      <c r="CX186" s="175">
        <f>ROUND(IF('Indicator Data'!AF186=0,0,IF('Indicator Data'!AF186&gt;CX$3,10,IF('Indicator Data'!AF186&lt;CX$4,0,10-(CX$3-'Indicator Data'!AF186)/(CX$3-CX$4)*10))),1)</f>
        <v>0.1</v>
      </c>
      <c r="CY186" s="175">
        <f>(ROUND(IF('Indicator Data'!AG186=0,0,IF(LOG('Indicator Data'!AG186)&gt;CY$3,10,IF(LOG('Indicator Data'!AG186)&lt;CY$4,0,10-(CY$3-LOG('Indicator Data'!AG186))/(CY$3-CY$4)*10))),1))</f>
        <v>0</v>
      </c>
      <c r="CZ186" s="177">
        <f t="shared" si="222"/>
        <v>0.1</v>
      </c>
      <c r="DA186" s="11"/>
      <c r="DB186" s="22"/>
    </row>
    <row r="187" spans="1:106">
      <c r="A187" s="179" t="str">
        <f>'Indicator Data'!A187</f>
        <v>United Kingdom</v>
      </c>
      <c r="B187" s="180" t="str">
        <f>'Indicator Data'!B187</f>
        <v>GBR</v>
      </c>
      <c r="C187" s="178">
        <f>ROUND(IF('Indicator Data'!C187=0,0.1,IF(LOG('Indicator Data'!C187)&gt;C$3,10,IF(LOG('Indicator Data'!C187)&lt;C$4,0,10-(C$3-LOG('Indicator Data'!C187))/(C$3-C$4)*10))),1)</f>
        <v>0.2</v>
      </c>
      <c r="D187" s="171">
        <f>ROUND(IF('Indicator Data'!D187=0,0.1,IF(LOG('Indicator Data'!D187)&gt;D$3,10,IF(LOG('Indicator Data'!D187)&lt;D$4,0,10-(D$3-LOG('Indicator Data'!D187))/(D$3-D$4)*10))),1)</f>
        <v>0.1</v>
      </c>
      <c r="E187" s="172">
        <f t="shared" si="223"/>
        <v>0.2</v>
      </c>
      <c r="F187" s="172">
        <f>(ROUND(IF('Indicator Data'!E187=0,0,IF(LOG('Indicator Data'!E187)&gt;F$3,10,IF(LOG('Indicator Data'!E187)&lt;F$4,0,10-(F$3-LOG('Indicator Data'!E187))/(F$3-F$4)*10))),1))</f>
        <v>6.6</v>
      </c>
      <c r="G187" s="172">
        <f>ROUND(IF('Indicator Data'!F187=0,0,IF(LOG('Indicator Data'!F187)&gt;G$3,10,IF(LOG('Indicator Data'!F187)&lt;G$4,0,10-(G$3-LOG('Indicator Data'!F187))/(G$3-G$4)*10))),1)</f>
        <v>2.8</v>
      </c>
      <c r="H187" s="171">
        <f>ROUND(IF('Indicator Data'!G187=0,0,IF(LOG('Indicator Data'!G187)&gt;H$3,10,IF(LOG('Indicator Data'!G187)&lt;H$4,0,10-(H$3-LOG('Indicator Data'!G187))/(H$3-H$4)*10))),1)</f>
        <v>0</v>
      </c>
      <c r="I187" s="171">
        <f>ROUND(IF('Indicator Data'!H187=0,0,IF(LOG('Indicator Data'!H187)&gt;I$3,10,IF(LOG('Indicator Data'!H187)&lt;I$4,0,10-(I$3-LOG('Indicator Data'!H187))/(I$3-I$4)*10))),1)</f>
        <v>0</v>
      </c>
      <c r="J187" s="171">
        <f t="shared" si="224"/>
        <v>0</v>
      </c>
      <c r="K187" s="171">
        <f>ROUND(IF('Indicator Data'!I187=0,0,IF(LOG('Indicator Data'!I187)&gt;K$3,10,IF(LOG('Indicator Data'!I187)&lt;K$4,0,10-(K$3-LOG('Indicator Data'!I187))/(K$3-K$4)*10))),1)</f>
        <v>9.3000000000000007</v>
      </c>
      <c r="L187" s="172">
        <f>ROUND(IF('Indicator Data'!J187=0,0,IF(LOG('Indicator Data'!J187)&gt;L$3,10,IF(LOG('Indicator Data'!J187)&lt;L$4,0,10-(L$3-LOG('Indicator Data'!J187))/(L$3-L$4)*10))),1)</f>
        <v>0</v>
      </c>
      <c r="M187" s="173">
        <f>'Indicator Data'!C187/HLOOKUP('Indicator Data'!$C$3,'Population Data'!$C$3:$M$194,ROW()-4,FALSE)</f>
        <v>9.5668269102766948E-7</v>
      </c>
      <c r="N187" s="173">
        <f>'Indicator Data'!D187/HLOOKUP('Indicator Data'!$D$3,'Population Data'!$C$3:$M$194,ROW()-4,FALSE)</f>
        <v>0</v>
      </c>
      <c r="O187" s="245">
        <f>'Indicator Data'!E187/HLOOKUP('Indicator Data'!$E$3,'Population Data'!$C$3:$M$194,ROW()-4,FALSE)</f>
        <v>1.6392241378232148E-3</v>
      </c>
      <c r="P187" s="173">
        <f>'Indicator Data'!F187/HLOOKUP('Indicator Data'!$F$3,'Population Data'!$C$3:$M$194,ROW()-4,FALSE)</f>
        <v>3.2383068610666142E-8</v>
      </c>
      <c r="Q187" s="173">
        <f>'Indicator Data'!G187/HLOOKUP('Indicator Data'!$G$3,'Population Data'!$C$3:$M$194,ROW()-4,FALSE)</f>
        <v>0</v>
      </c>
      <c r="R187" s="173">
        <f>'Indicator Data'!H187/HLOOKUP('Indicator Data'!$H$3,'Population Data'!$C$3:$M$194,ROW()-4,FALSE)</f>
        <v>0</v>
      </c>
      <c r="S187" s="173">
        <f>'Indicator Data'!I187/HLOOKUP('Indicator Data'!$I$3,'Population Data'!$C$3:$M$194,ROW()-4,FALSE)</f>
        <v>3.1802740374582122E-3</v>
      </c>
      <c r="T187" s="173">
        <f>'Indicator Data'!J187/HLOOKUP('Indicator Date'!$J185,'Population Data'!$C$3:$M$194,ROW()-4,FALSE)</f>
        <v>0</v>
      </c>
      <c r="U187" s="171">
        <f t="shared" si="225"/>
        <v>0</v>
      </c>
      <c r="V187" s="171">
        <f t="shared" si="226"/>
        <v>0</v>
      </c>
      <c r="W187" s="172">
        <f t="shared" si="227"/>
        <v>0</v>
      </c>
      <c r="X187" s="172">
        <f t="shared" si="203"/>
        <v>4.5</v>
      </c>
      <c r="Y187" s="172">
        <f t="shared" si="204"/>
        <v>0.8</v>
      </c>
      <c r="Z187" s="171">
        <f t="shared" si="228"/>
        <v>0</v>
      </c>
      <c r="AA187" s="171">
        <f t="shared" si="228"/>
        <v>0</v>
      </c>
      <c r="AB187" s="171">
        <f t="shared" si="229"/>
        <v>0</v>
      </c>
      <c r="AC187" s="172">
        <f t="shared" si="205"/>
        <v>6.7</v>
      </c>
      <c r="AD187" s="172">
        <f t="shared" si="206"/>
        <v>0</v>
      </c>
      <c r="AE187" s="171">
        <f>ROUND(IF('Indicator Data'!K187=0,0,IF('Indicator Data'!K187&gt;AE$3,10,IF('Indicator Data'!K187&lt;AE$4,0,10-(AE$3-'Indicator Data'!K187)/(AE$3-AE$4)*10))),1)</f>
        <v>1</v>
      </c>
      <c r="AF187" s="174">
        <f t="shared" si="230"/>
        <v>0.1</v>
      </c>
      <c r="AG187" s="174">
        <f t="shared" si="231"/>
        <v>0.1</v>
      </c>
      <c r="AH187" s="172">
        <f t="shared" si="232"/>
        <v>0</v>
      </c>
      <c r="AI187" s="172">
        <f t="shared" si="233"/>
        <v>0</v>
      </c>
      <c r="AJ187" s="174">
        <f t="shared" si="234"/>
        <v>0</v>
      </c>
      <c r="AK187" s="172">
        <f t="shared" si="235"/>
        <v>0</v>
      </c>
      <c r="AL187" s="175">
        <f t="shared" si="236"/>
        <v>0.1</v>
      </c>
      <c r="AM187" s="175">
        <f t="shared" si="237"/>
        <v>5.7</v>
      </c>
      <c r="AN187" s="175">
        <f t="shared" si="238"/>
        <v>1.9</v>
      </c>
      <c r="AO187" s="175">
        <f t="shared" si="239"/>
        <v>0</v>
      </c>
      <c r="AP187" s="175">
        <f t="shared" si="240"/>
        <v>8.3000000000000007</v>
      </c>
      <c r="AQ187" s="174">
        <f t="shared" si="241"/>
        <v>0.5</v>
      </c>
      <c r="AR187" s="174">
        <f>IF('Indicator Data'!L187="No data","x",IF('Indicator Data'!BW187&lt;1000,"x",ROUND((IF('Indicator Data'!L187&gt;AR$3,10,IF('Indicator Data'!L187&lt;AR$4,0,10-(AR$3-'Indicator Data'!L187)/(AR$3-AR$4)*10))),1)))</f>
        <v>2.5</v>
      </c>
      <c r="AS187" s="175">
        <f t="shared" si="242"/>
        <v>1.5</v>
      </c>
      <c r="AT187" s="176">
        <f>IF('Indicator Data'!M187="No data","x",ROUND(IF('Indicator Data'!M187=0,0,IF(LOG('Indicator Data'!M187)&gt;AT$3,10,IF(LOG('Indicator Data'!M187)&lt;AT$4,0,10-(AT$3-LOG('Indicator Data'!M187))/(AT$3-AT$4)*10))),1))</f>
        <v>0</v>
      </c>
      <c r="AU187" s="246">
        <f>IF(AT187="x","x",'Indicator Data'!M187/HLOOKUP('Indicator Data'!$M$3,'Population Data'!$C$3:$M$194,ROW()-4,FALSE))</f>
        <v>0</v>
      </c>
      <c r="AV187" s="176">
        <f t="shared" si="243"/>
        <v>0</v>
      </c>
      <c r="AW187" s="172">
        <f t="shared" si="207"/>
        <v>0</v>
      </c>
      <c r="AX187" s="176" t="str">
        <f>IF('Indicator Data'!N187="No data","x",ROUND(IF('Indicator Data'!N187=0,0,IF(LOG('Indicator Data'!N187)&gt;AX$3,10,IF(LOG('Indicator Data'!N187)&lt;AX$4,0,10-(AX$3-LOG('Indicator Data'!N187))/(AX$3-AX$4)*10))),1))</f>
        <v>x</v>
      </c>
      <c r="AY187" s="246" t="str">
        <f>IF(AX187="x","x",'Indicator Data'!N187/HLOOKUP('Indicator Data'!$N$3,'Population Data'!$C$3:$M$194,ROW()-4,FALSE))</f>
        <v>x</v>
      </c>
      <c r="AZ187" s="176" t="str">
        <f t="shared" si="244"/>
        <v>x</v>
      </c>
      <c r="BA187" s="172" t="str">
        <f t="shared" si="208"/>
        <v>x</v>
      </c>
      <c r="BB187" s="176" t="str">
        <f>IF('Indicator Data'!O187="No data","x",ROUND(IF('Indicator Data'!O187=0,0,IF(LOG('Indicator Data'!O187)&gt;BB$3,10,IF(LOG('Indicator Data'!O187)&lt;BB$4,0,10-(BB$3-LOG('Indicator Data'!O187))/(BB$3-BB$4)*10))),1))</f>
        <v>x</v>
      </c>
      <c r="BC187" s="246" t="str">
        <f>IF(BB187="x","x",'Indicator Data'!O187/HLOOKUP('Indicator Data'!$O$3,'Population Data'!$C$3:$M$194,ROW()-4,FALSE))</f>
        <v>x</v>
      </c>
      <c r="BD187" s="176" t="str">
        <f t="shared" si="245"/>
        <v>x</v>
      </c>
      <c r="BE187" s="172" t="str">
        <f t="shared" si="209"/>
        <v>x</v>
      </c>
      <c r="BF187" s="176" t="str">
        <f>IF('Indicator Data'!P187="No data","x",ROUND(IF('Indicator Data'!P187=0,0,IF(LOG('Indicator Data'!P187)&gt;BF$3,10,IF(LOG('Indicator Data'!P187)&lt;BF$4,0,10-(BF$3-LOG('Indicator Data'!P187))/(BF$3-BF$4)*10))),1))</f>
        <v>x</v>
      </c>
      <c r="BG187" s="246" t="str">
        <f>IF(BF187="x","x",'Indicator Data'!P187/HLOOKUP('Indicator Data'!$P$3,'Population Data'!$C$3:$M$194,ROW()-4,FALSE))</f>
        <v>x</v>
      </c>
      <c r="BH187" s="176" t="str">
        <f t="shared" si="210"/>
        <v>x</v>
      </c>
      <c r="BI187" s="172" t="str">
        <f t="shared" si="211"/>
        <v>x</v>
      </c>
      <c r="BJ187" s="174">
        <f t="shared" si="212"/>
        <v>0</v>
      </c>
      <c r="BK187" s="176">
        <f>ROUND(IF('Indicator Data'!Q187=0,0,IF(LOG('Indicator Data'!Q187)&gt;BK$3,10,IF(LOG('Indicator Data'!Q187)&lt;BK$4,0,10-(BK$3-LOG('Indicator Data'!Q187))/(BK$3-BK$4)*10))),1)</f>
        <v>0</v>
      </c>
      <c r="BL187" s="224">
        <f>IF(BK187="x","x",'Indicator Data'!Q187/HLOOKUP('Indicator Data'!$Q$3,'Population Data'!$C$3:$M$194,ROW()-4,FALSE))</f>
        <v>0</v>
      </c>
      <c r="BM187" s="176">
        <f t="shared" si="246"/>
        <v>0</v>
      </c>
      <c r="BN187" s="172">
        <f t="shared" si="247"/>
        <v>0</v>
      </c>
      <c r="BO187" s="176">
        <f>ROUND(IF('Indicator Data'!S187=0,0,IF(LOG('Indicator Data'!S187)&gt;BO$3,10,IF(LOG('Indicator Data'!S187)&lt;BO$4,0,10-(BO$3-LOG('Indicator Data'!S187))/(BO$3-BO$4)*10))),1)</f>
        <v>0</v>
      </c>
      <c r="BP187" s="246">
        <f>IF(BO187="x","x",'Indicator Data'!S187/HLOOKUP('Indicator Data'!$S$3,'Population Data'!$C$3:$M$194,ROW()-4,FALSE))</f>
        <v>0</v>
      </c>
      <c r="BQ187" s="176">
        <f t="shared" si="248"/>
        <v>0</v>
      </c>
      <c r="BR187" s="172">
        <f t="shared" si="213"/>
        <v>0</v>
      </c>
      <c r="BS187" s="176">
        <f>ROUND(IF('Indicator Data'!T187=0,0,IF(LOG('Indicator Data'!T187)&gt;BS$3,10,IF(LOG('Indicator Data'!T187)&lt;BS$4,0,10-(BS$3-LOG('Indicator Data'!T187))/(BS$3-BS$4)*10))),1)</f>
        <v>0</v>
      </c>
      <c r="BT187" s="173">
        <f>IF('Indicator Data'!T187/HLOOKUP('Indicator Data'!$T$3,'Population Data'!$C$3:$M$194,ROW()-4,FALSE)&gt;1,1,'Indicator Data'!T187/HLOOKUP('Indicator Data'!$T$3,'Population Data'!$C$3:$M$194,ROW()-4,FALSE))</f>
        <v>0</v>
      </c>
      <c r="BU187" s="176">
        <f t="shared" si="249"/>
        <v>0</v>
      </c>
      <c r="BV187" s="172">
        <f t="shared" si="214"/>
        <v>0</v>
      </c>
      <c r="BW187" s="176">
        <f>ROUND(IF('Indicator Data'!U187=0,0,IF(LOG('Indicator Data'!U187)&gt;BW$3,10,IF(LOG('Indicator Data'!U187)&lt;BW$4,0,10-(BW$3-LOG('Indicator Data'!U187))/(BW$3-BW$4)*10))),1)</f>
        <v>0</v>
      </c>
      <c r="BX187" s="246">
        <f>IF(BW187="x","x",'Indicator Data'!U187/HLOOKUP('Indicator Data'!$U$3,'Population Data'!$C$3:$M$194,ROW()-4,FALSE))</f>
        <v>0</v>
      </c>
      <c r="BY187" s="176">
        <f t="shared" si="250"/>
        <v>0</v>
      </c>
      <c r="BZ187" s="172">
        <f t="shared" si="215"/>
        <v>0</v>
      </c>
      <c r="CA187" s="174">
        <f t="shared" si="198"/>
        <v>0</v>
      </c>
      <c r="CB187" s="176">
        <f>IF('Indicator Data'!BN187="No data","x",ROUND(IF('Indicator Data'!BN187&gt;CB$3,0,IF('Indicator Data'!BN187&lt;CB$4,10,(CB$3-'Indicator Data'!BN187)/(CB$3-CB$4)*10)),1))</f>
        <v>0.1</v>
      </c>
      <c r="CC187" s="176">
        <f>IF('Indicator Data'!BO187="No data","x",ROUND(IF('Indicator Data'!BO187&gt;CC$3,0,IF('Indicator Data'!BO187&lt;CC$4,10,(CC$3-'Indicator Data'!BO187)/(CC$3-CC$4)*10)),1))</f>
        <v>0</v>
      </c>
      <c r="CD187" s="176" t="str">
        <f>IF('Indicator Data'!AA187="No data","x",ROUND(IF('Indicator Data'!AA187&gt;CD$3,0,IF('Indicator Data'!AA187&lt;CD$4,10,(CD$3-'Indicator Data'!AA187)/(CD$3-CD$4)*10)),1))</f>
        <v>x</v>
      </c>
      <c r="CE187" s="172">
        <f t="shared" si="251"/>
        <v>0.1</v>
      </c>
      <c r="CF187" s="176">
        <f>IF('Indicator Data'!V187="No data","x",ROUND(IF(LOG('Indicator Data'!V187)&gt;CF$3,10,IF(LOG('Indicator Data'!V187)&lt;CF$4,0,10-(CF$3-LOG('Indicator Data'!V187))/(CF$3-CF$4)*10)),1))</f>
        <v>8.1</v>
      </c>
      <c r="CG187" s="176">
        <f>IF('Indicator Data'!W187="No data","x",ROUND(IF('Indicator Data'!W187&gt;CG$3,10,IF('Indicator Data'!W187&lt;CG$4,0,10-(CG$3-'Indicator Data'!W187)/(CG$3-CG$4)*10)),1))</f>
        <v>2.2000000000000002</v>
      </c>
      <c r="CH187" s="176">
        <f>IF('Indicator Data'!X187="No data","x",ROUND(IF('Indicator Data'!X187&gt;CH$3,10,IF('Indicator Data'!X187&lt;CH$4,0,10-(CH$3-'Indicator Data'!X187)/(CH$3-CH$4)*10)),1))</f>
        <v>8.5</v>
      </c>
      <c r="CI187" s="176">
        <f>IF('Indicator Data'!Y187="No data","x",ROUND(IF('Indicator Data'!Y187&gt;CI$3,10,IF('Indicator Data'!Y187&lt;CI$4,0,10-(CI$3-'Indicator Data'!Y187)/(CI$3-CI$4)*10)),1))</f>
        <v>0.9</v>
      </c>
      <c r="CJ187" s="172">
        <f t="shared" si="216"/>
        <v>4.9000000000000004</v>
      </c>
      <c r="CK187" s="174">
        <f t="shared" si="217"/>
        <v>3.3</v>
      </c>
      <c r="CL187" s="176">
        <f>IF('Indicator Data'!AD187="No data","x",ROUND(IF('Indicator Data'!AD187&gt;CL$3,10,IF('Indicator Data'!AD187&lt;CL$4,0,10-(CL$3-'Indicator Data'!AD187)/(CL$3-CL$4)*10)),1))</f>
        <v>0</v>
      </c>
      <c r="CM187" s="176">
        <f>IF('Indicator Data'!AE187="No data","x",ROUND(IF('Indicator Data'!AE187&gt;CM$3,10,IF('Indicator Data'!AE187&lt;CM$4,0,10-(CM$3-'Indicator Data'!AE187)/(CM$3-CM$4)*10)),1))</f>
        <v>0.1</v>
      </c>
      <c r="CN187" s="172">
        <f t="shared" si="218"/>
        <v>3.3</v>
      </c>
      <c r="CO187" s="176">
        <f>IF('Indicator Data'!Z187="No data","x",ROUND(IF('Indicator Data'!Z187&gt;CO$3,10,IF('Indicator Data'!Z187&lt;CO$4,0,10-(CO$3-'Indicator Data'!Z187)/(CO$3-CO$4)*10)),1))</f>
        <v>0</v>
      </c>
      <c r="CP187" s="172">
        <f t="shared" si="219"/>
        <v>0</v>
      </c>
      <c r="CQ187" s="246">
        <f>IF('Indicator Data'!AB187="No data","x",'Indicator Data'!AB187/HLOOKUP('Indicator Date'!$AB185,'Population Data'!$C$3:$M$194,ROW()-4,FALSE))</f>
        <v>3.7260100564790149E-4</v>
      </c>
      <c r="CR187" s="176">
        <f t="shared" si="252"/>
        <v>6.3</v>
      </c>
      <c r="CS187" s="176">
        <f>IF('Indicator Data'!AC187="No data","x",ROUND(IF('Indicator Data'!AC187&gt;CS$3,0,IF('Indicator Data'!AC187&lt;CS$4,10,(CS$3-'Indicator Data'!AC187)/(CS$3-CS$4)*10)),1))</f>
        <v>0</v>
      </c>
      <c r="CT187" s="172">
        <f t="shared" si="220"/>
        <v>3.2</v>
      </c>
      <c r="CU187" s="174">
        <f t="shared" si="221"/>
        <v>2.2000000000000002</v>
      </c>
      <c r="CV187" s="175">
        <f t="shared" si="253"/>
        <v>1.5</v>
      </c>
      <c r="CW187" s="177">
        <f t="shared" si="254"/>
        <v>3.4</v>
      </c>
      <c r="CX187" s="175">
        <f>ROUND(IF('Indicator Data'!AF187=0,0,IF('Indicator Data'!AF187&gt;CX$3,10,IF('Indicator Data'!AF187&lt;CX$4,0,10-(CX$3-'Indicator Data'!AF187)/(CX$3-CX$4)*10))),1)</f>
        <v>0.2</v>
      </c>
      <c r="CY187" s="175">
        <f>(ROUND(IF('Indicator Data'!AG187=0,0,IF(LOG('Indicator Data'!AG187)&gt;CY$3,10,IF(LOG('Indicator Data'!AG187)&lt;CY$4,0,10-(CY$3-LOG('Indicator Data'!AG187))/(CY$3-CY$4)*10))),1))</f>
        <v>0</v>
      </c>
      <c r="CZ187" s="177">
        <f t="shared" si="222"/>
        <v>0.1</v>
      </c>
      <c r="DA187" s="11"/>
      <c r="DB187" s="22"/>
    </row>
    <row r="188" spans="1:106">
      <c r="A188" s="179" t="str">
        <f>'Indicator Data'!A188</f>
        <v>United States of America</v>
      </c>
      <c r="B188" s="180" t="str">
        <f>'Indicator Data'!B188</f>
        <v>USA</v>
      </c>
      <c r="C188" s="178">
        <f>ROUND(IF('Indicator Data'!C188=0,0.1,IF(LOG('Indicator Data'!C188)&gt;C$3,10,IF(LOG('Indicator Data'!C188)&lt;C$4,0,10-(C$3-LOG('Indicator Data'!C188))/(C$3-C$4)*10))),1)</f>
        <v>9.8000000000000007</v>
      </c>
      <c r="D188" s="171">
        <f>ROUND(IF('Indicator Data'!D188=0,0.1,IF(LOG('Indicator Data'!D188)&gt;D$3,10,IF(LOG('Indicator Data'!D188)&lt;D$4,0,10-(D$3-LOG('Indicator Data'!D188))/(D$3-D$4)*10))),1)</f>
        <v>10</v>
      </c>
      <c r="E188" s="172">
        <f t="shared" si="223"/>
        <v>9.9</v>
      </c>
      <c r="F188" s="172">
        <f>(ROUND(IF('Indicator Data'!E188=0,0,IF(LOG('Indicator Data'!E188)&gt;F$3,10,IF(LOG('Indicator Data'!E188)&lt;F$4,0,10-(F$3-LOG('Indicator Data'!E188))/(F$3-F$4)*10))),1))</f>
        <v>8.8000000000000007</v>
      </c>
      <c r="G188" s="172">
        <f>ROUND(IF('Indicator Data'!F188=0,0,IF(LOG('Indicator Data'!F188)&gt;G$3,10,IF(LOG('Indicator Data'!F188)&lt;G$4,0,10-(G$3-LOG('Indicator Data'!F188))/(G$3-G$4)*10))),1)</f>
        <v>8.5</v>
      </c>
      <c r="H188" s="171">
        <f>ROUND(IF('Indicator Data'!G188=0,0,IF(LOG('Indicator Data'!G188)&gt;H$3,10,IF(LOG('Indicator Data'!G188)&lt;H$4,0,10-(H$3-LOG('Indicator Data'!G188))/(H$3-H$4)*10))),1)</f>
        <v>10</v>
      </c>
      <c r="I188" s="171">
        <f>ROUND(IF('Indicator Data'!H188=0,0,IF(LOG('Indicator Data'!H188)&gt;I$3,10,IF(LOG('Indicator Data'!H188)&lt;I$4,0,10-(I$3-LOG('Indicator Data'!H188))/(I$3-I$4)*10))),1)</f>
        <v>10</v>
      </c>
      <c r="J188" s="171">
        <f t="shared" si="224"/>
        <v>10</v>
      </c>
      <c r="K188" s="171">
        <f>ROUND(IF('Indicator Data'!I188=0,0,IF(LOG('Indicator Data'!I188)&gt;K$3,10,IF(LOG('Indicator Data'!I188)&lt;K$4,0,10-(K$3-LOG('Indicator Data'!I188))/(K$3-K$4)*10))),1)</f>
        <v>9.8000000000000007</v>
      </c>
      <c r="L188" s="172">
        <f>ROUND(IF('Indicator Data'!J188=0,0,IF(LOG('Indicator Data'!J188)&gt;L$3,10,IF(LOG('Indicator Data'!J188)&lt;L$4,0,10-(L$3-LOG('Indicator Data'!J188))/(L$3-L$4)*10))),1)</f>
        <v>0</v>
      </c>
      <c r="M188" s="173">
        <f>'Indicator Data'!C188/HLOOKUP('Indicator Data'!$C$3,'Population Data'!$C$3:$M$194,ROW()-4,FALSE)</f>
        <v>3.9337240182845415E-4</v>
      </c>
      <c r="N188" s="173">
        <f>'Indicator Data'!D188/HLOOKUP('Indicator Data'!$D$3,'Population Data'!$C$3:$M$194,ROW()-4,FALSE)</f>
        <v>1.7515635750533872E-4</v>
      </c>
      <c r="O188" s="245">
        <f>'Indicator Data'!E188/HLOOKUP('Indicator Data'!$E$3,'Population Data'!$C$3:$M$194,ROW()-4,FALSE)</f>
        <v>2.7668981533897838E-3</v>
      </c>
      <c r="P188" s="173">
        <f>'Indicator Data'!F188/HLOOKUP('Indicator Data'!$F$3,'Population Data'!$C$3:$M$194,ROW()-4,FALSE)</f>
        <v>1.9750518316022551E-6</v>
      </c>
      <c r="Q188" s="173">
        <f>'Indicator Data'!G188/HLOOKUP('Indicator Data'!$G$3,'Population Data'!$C$3:$M$194,ROW()-4,FALSE)</f>
        <v>8.4144058346046369E-3</v>
      </c>
      <c r="R188" s="173">
        <f>'Indicator Data'!H188/HLOOKUP('Indicator Data'!$H$3,'Population Data'!$C$3:$M$194,ROW()-4,FALSE)</f>
        <v>6.1918471907943494E-4</v>
      </c>
      <c r="S188" s="173">
        <f>'Indicator Data'!I188/HLOOKUP('Indicator Data'!$I$3,'Population Data'!$C$3:$M$194,ROW()-4,FALSE)</f>
        <v>1.0941839251544742E-3</v>
      </c>
      <c r="T188" s="173">
        <f>'Indicator Data'!J188/HLOOKUP('Indicator Date'!$J186,'Population Data'!$C$3:$M$194,ROW()-4,FALSE)</f>
        <v>0</v>
      </c>
      <c r="U188" s="171">
        <f t="shared" si="225"/>
        <v>2</v>
      </c>
      <c r="V188" s="171">
        <f t="shared" si="226"/>
        <v>0.9</v>
      </c>
      <c r="W188" s="172">
        <f t="shared" si="227"/>
        <v>1.5</v>
      </c>
      <c r="X188" s="172">
        <f t="shared" si="203"/>
        <v>5.4</v>
      </c>
      <c r="Y188" s="172">
        <f t="shared" si="204"/>
        <v>5.4</v>
      </c>
      <c r="Z188" s="171">
        <f t="shared" si="228"/>
        <v>0.9</v>
      </c>
      <c r="AA188" s="171">
        <f t="shared" si="228"/>
        <v>0.3</v>
      </c>
      <c r="AB188" s="171">
        <f t="shared" si="229"/>
        <v>0.6</v>
      </c>
      <c r="AC188" s="172">
        <f t="shared" si="205"/>
        <v>5.4</v>
      </c>
      <c r="AD188" s="172">
        <f t="shared" si="206"/>
        <v>0</v>
      </c>
      <c r="AE188" s="171">
        <f>ROUND(IF('Indicator Data'!K188=0,0,IF('Indicator Data'!K188&gt;AE$3,10,IF('Indicator Data'!K188&lt;AE$4,0,10-(AE$3-'Indicator Data'!K188)/(AE$3-AE$4)*10))),1)</f>
        <v>10</v>
      </c>
      <c r="AF188" s="174">
        <f t="shared" si="230"/>
        <v>5.9</v>
      </c>
      <c r="AG188" s="174">
        <f t="shared" si="231"/>
        <v>5.5</v>
      </c>
      <c r="AH188" s="172">
        <f t="shared" si="232"/>
        <v>5.5</v>
      </c>
      <c r="AI188" s="172">
        <f t="shared" si="233"/>
        <v>5.2</v>
      </c>
      <c r="AJ188" s="174">
        <f t="shared" si="234"/>
        <v>5.4</v>
      </c>
      <c r="AK188" s="172">
        <f t="shared" si="235"/>
        <v>0</v>
      </c>
      <c r="AL188" s="175">
        <f t="shared" si="236"/>
        <v>7.7</v>
      </c>
      <c r="AM188" s="175">
        <f t="shared" si="237"/>
        <v>7.5</v>
      </c>
      <c r="AN188" s="175">
        <f t="shared" si="238"/>
        <v>7.2</v>
      </c>
      <c r="AO188" s="175">
        <f t="shared" si="239"/>
        <v>7.7</v>
      </c>
      <c r="AP188" s="175">
        <f t="shared" si="240"/>
        <v>8.4</v>
      </c>
      <c r="AQ188" s="174">
        <f t="shared" si="241"/>
        <v>5</v>
      </c>
      <c r="AR188" s="174">
        <f>IF('Indicator Data'!L188="No data","x",IF('Indicator Data'!BW188&lt;1000,"x",ROUND((IF('Indicator Data'!L188&gt;AR$3,10,IF('Indicator Data'!L188&lt;AR$4,0,10-(AR$3-'Indicator Data'!L188)/(AR$3-AR$4)*10))),1)))</f>
        <v>3.3</v>
      </c>
      <c r="AS188" s="175">
        <f t="shared" si="242"/>
        <v>4.2</v>
      </c>
      <c r="AT188" s="176" t="str">
        <f>IF('Indicator Data'!M188="No data","x",ROUND(IF('Indicator Data'!M188=0,0,IF(LOG('Indicator Data'!M188)&gt;AT$3,10,IF(LOG('Indicator Data'!M188)&lt;AT$4,0,10-(AT$3-LOG('Indicator Data'!M188))/(AT$3-AT$4)*10))),1))</f>
        <v>x</v>
      </c>
      <c r="AU188" s="246" t="str">
        <f>IF(AT188="x","x",'Indicator Data'!M188/HLOOKUP('Indicator Data'!$M$3,'Population Data'!$C$3:$M$194,ROW()-4,FALSE))</f>
        <v>x</v>
      </c>
      <c r="AV188" s="176" t="str">
        <f t="shared" si="243"/>
        <v>x</v>
      </c>
      <c r="AW188" s="172" t="str">
        <f t="shared" si="207"/>
        <v>x</v>
      </c>
      <c r="AX188" s="176" t="str">
        <f>IF('Indicator Data'!N188="No data","x",ROUND(IF('Indicator Data'!N188=0,0,IF(LOG('Indicator Data'!N188)&gt;AX$3,10,IF(LOG('Indicator Data'!N188)&lt;AX$4,0,10-(AX$3-LOG('Indicator Data'!N188))/(AX$3-AX$4)*10))),1))</f>
        <v>x</v>
      </c>
      <c r="AY188" s="246" t="str">
        <f>IF(AX188="x","x",'Indicator Data'!N188/HLOOKUP('Indicator Data'!$N$3,'Population Data'!$C$3:$M$194,ROW()-4,FALSE))</f>
        <v>x</v>
      </c>
      <c r="AZ188" s="176" t="str">
        <f t="shared" si="244"/>
        <v>x</v>
      </c>
      <c r="BA188" s="172" t="str">
        <f t="shared" si="208"/>
        <v>x</v>
      </c>
      <c r="BB188" s="176" t="str">
        <f>IF('Indicator Data'!O188="No data","x",ROUND(IF('Indicator Data'!O188=0,0,IF(LOG('Indicator Data'!O188)&gt;BB$3,10,IF(LOG('Indicator Data'!O188)&lt;BB$4,0,10-(BB$3-LOG('Indicator Data'!O188))/(BB$3-BB$4)*10))),1))</f>
        <v>x</v>
      </c>
      <c r="BC188" s="246" t="str">
        <f>IF(BB188="x","x",'Indicator Data'!O188/HLOOKUP('Indicator Data'!$O$3,'Population Data'!$C$3:$M$194,ROW()-4,FALSE))</f>
        <v>x</v>
      </c>
      <c r="BD188" s="176" t="str">
        <f t="shared" si="245"/>
        <v>x</v>
      </c>
      <c r="BE188" s="172" t="str">
        <f t="shared" si="209"/>
        <v>x</v>
      </c>
      <c r="BF188" s="176" t="str">
        <f>IF('Indicator Data'!P188="No data","x",ROUND(IF('Indicator Data'!P188=0,0,IF(LOG('Indicator Data'!P188)&gt;BF$3,10,IF(LOG('Indicator Data'!P188)&lt;BF$4,0,10-(BF$3-LOG('Indicator Data'!P188))/(BF$3-BF$4)*10))),1))</f>
        <v>x</v>
      </c>
      <c r="BG188" s="246" t="str">
        <f>IF(BF188="x","x",'Indicator Data'!P188/HLOOKUP('Indicator Data'!$P$3,'Population Data'!$C$3:$M$194,ROW()-4,FALSE))</f>
        <v>x</v>
      </c>
      <c r="BH188" s="176" t="str">
        <f t="shared" si="210"/>
        <v>x</v>
      </c>
      <c r="BI188" s="172" t="str">
        <f t="shared" si="211"/>
        <v>x</v>
      </c>
      <c r="BJ188" s="174" t="str">
        <f t="shared" si="212"/>
        <v>x</v>
      </c>
      <c r="BK188" s="176">
        <f>ROUND(IF('Indicator Data'!Q188=0,0,IF(LOG('Indicator Data'!Q188)&gt;BK$3,10,IF(LOG('Indicator Data'!Q188)&lt;BK$4,0,10-(BK$3-LOG('Indicator Data'!Q188))/(BK$3-BK$4)*10))),1)</f>
        <v>0</v>
      </c>
      <c r="BL188" s="224">
        <f>IF(BK188="x","x",'Indicator Data'!Q188/HLOOKUP('Indicator Data'!$Q$3,'Population Data'!$C$3:$M$194,ROW()-4,FALSE))</f>
        <v>0</v>
      </c>
      <c r="BM188" s="176">
        <f t="shared" si="246"/>
        <v>0</v>
      </c>
      <c r="BN188" s="172">
        <f t="shared" si="247"/>
        <v>0</v>
      </c>
      <c r="BO188" s="176">
        <f>ROUND(IF('Indicator Data'!S188=0,0,IF(LOG('Indicator Data'!S188)&gt;BO$3,10,IF(LOG('Indicator Data'!S188)&lt;BO$4,0,10-(BO$3-LOG('Indicator Data'!S188))/(BO$3-BO$4)*10))),1)</f>
        <v>9.6999999999999993</v>
      </c>
      <c r="BP188" s="246">
        <f>IF(BO188="x","x",'Indicator Data'!S188/HLOOKUP('Indicator Data'!$S$3,'Population Data'!$C$3:$M$194,ROW()-4,FALSE))</f>
        <v>0.17186688613078407</v>
      </c>
      <c r="BQ188" s="176">
        <f t="shared" si="248"/>
        <v>1.9</v>
      </c>
      <c r="BR188" s="172">
        <f t="shared" si="213"/>
        <v>7.5</v>
      </c>
      <c r="BS188" s="176">
        <f>ROUND(IF('Indicator Data'!T188=0,0,IF(LOG('Indicator Data'!T188)&gt;BS$3,10,IF(LOG('Indicator Data'!T188)&lt;BS$4,0,10-(BS$3-LOG('Indicator Data'!T188))/(BS$3-BS$4)*10))),1)</f>
        <v>10</v>
      </c>
      <c r="BT188" s="173">
        <f>IF('Indicator Data'!T188/HLOOKUP('Indicator Data'!$T$3,'Population Data'!$C$3:$M$194,ROW()-4,FALSE)&gt;1,1,'Indicator Data'!T188/HLOOKUP('Indicator Data'!$T$3,'Population Data'!$C$3:$M$194,ROW()-4,FALSE))</f>
        <v>0.52889649301512787</v>
      </c>
      <c r="BU188" s="176">
        <f t="shared" si="249"/>
        <v>5.3</v>
      </c>
      <c r="BV188" s="172">
        <f t="shared" si="214"/>
        <v>8.6</v>
      </c>
      <c r="BW188" s="176">
        <f>ROUND(IF('Indicator Data'!U188=0,0,IF(LOG('Indicator Data'!U188)&gt;BW$3,10,IF(LOG('Indicator Data'!U188)&lt;BW$4,0,10-(BW$3-LOG('Indicator Data'!U188))/(BW$3-BW$4)*10))),1)</f>
        <v>9.4</v>
      </c>
      <c r="BX188" s="246">
        <f>IF(BW188="x","x",'Indicator Data'!U188/HLOOKUP('Indicator Data'!$U$3,'Population Data'!$C$3:$M$194,ROW()-4,FALSE))</f>
        <v>0.11186588324740659</v>
      </c>
      <c r="BY188" s="176">
        <f t="shared" si="250"/>
        <v>1.1000000000000001</v>
      </c>
      <c r="BZ188" s="172">
        <f t="shared" si="215"/>
        <v>7</v>
      </c>
      <c r="CA188" s="174">
        <f t="shared" si="198"/>
        <v>6.6</v>
      </c>
      <c r="CB188" s="176">
        <f>IF('Indicator Data'!BN188="No data","x",ROUND(IF('Indicator Data'!BN188&gt;CB$3,0,IF('Indicator Data'!BN188&lt;CB$4,10,(CB$3-'Indicator Data'!BN188)/(CB$3-CB$4)*10)),1))</f>
        <v>0</v>
      </c>
      <c r="CC188" s="176">
        <f>IF('Indicator Data'!BO188="No data","x",ROUND(IF('Indicator Data'!BO188&gt;CC$3,0,IF('Indicator Data'!BO188&lt;CC$4,10,(CC$3-'Indicator Data'!BO188)/(CC$3-CC$4)*10)),1))</f>
        <v>0</v>
      </c>
      <c r="CD188" s="176" t="str">
        <f>IF('Indicator Data'!AA188="No data","x",ROUND(IF('Indicator Data'!AA188&gt;CD$3,0,IF('Indicator Data'!AA188&lt;CD$4,10,(CD$3-'Indicator Data'!AA188)/(CD$3-CD$4)*10)),1))</f>
        <v>x</v>
      </c>
      <c r="CE188" s="172">
        <f t="shared" si="251"/>
        <v>0</v>
      </c>
      <c r="CF188" s="176">
        <f>IF('Indicator Data'!V188="No data","x",ROUND(IF(LOG('Indicator Data'!V188)&gt;CF$3,10,IF(LOG('Indicator Data'!V188)&lt;CF$4,0,10-(CF$3-LOG('Indicator Data'!V188))/(CF$3-CF$4)*10)),1))</f>
        <v>5.2</v>
      </c>
      <c r="CG188" s="176">
        <f>IF('Indicator Data'!W188="No data","x",ROUND(IF('Indicator Data'!W188&gt;CG$3,10,IF('Indicator Data'!W188&lt;CG$4,0,10-(CG$3-'Indicator Data'!W188)/(CG$3-CG$4)*10)),1))</f>
        <v>1.5</v>
      </c>
      <c r="CH188" s="176">
        <f>IF('Indicator Data'!X188="No data","x",ROUND(IF('Indicator Data'!X188&gt;CH$3,10,IF('Indicator Data'!X188&lt;CH$4,0,10-(CH$3-'Indicator Data'!X188)/(CH$3-CH$4)*10)),1))</f>
        <v>8.3000000000000007</v>
      </c>
      <c r="CI188" s="176">
        <f>IF('Indicator Data'!Y188="No data","x",ROUND(IF('Indicator Data'!Y188&gt;CI$3,10,IF('Indicator Data'!Y188&lt;CI$4,0,10-(CI$3-'Indicator Data'!Y188)/(CI$3-CI$4)*10)),1))</f>
        <v>1.2</v>
      </c>
      <c r="CJ188" s="172">
        <f t="shared" si="216"/>
        <v>4.0999999999999996</v>
      </c>
      <c r="CK188" s="174">
        <f t="shared" si="217"/>
        <v>2.7</v>
      </c>
      <c r="CL188" s="176">
        <f>IF('Indicator Data'!AD188="No data","x",ROUND(IF('Indicator Data'!AD188&gt;CL$3,10,IF('Indicator Data'!AD188&lt;CL$4,0,10-(CL$3-'Indicator Data'!AD188)/(CL$3-CL$4)*10)),1))</f>
        <v>0</v>
      </c>
      <c r="CM188" s="176">
        <f>IF('Indicator Data'!AE188="No data","x",ROUND(IF('Indicator Data'!AE188&gt;CM$3,10,IF('Indicator Data'!AE188&lt;CM$4,0,10-(CM$3-'Indicator Data'!AE188)/(CM$3-CM$4)*10)),1))</f>
        <v>0.2</v>
      </c>
      <c r="CN188" s="172">
        <f t="shared" si="218"/>
        <v>2.7</v>
      </c>
      <c r="CO188" s="176">
        <f>IF('Indicator Data'!Z188="No data","x",ROUND(IF('Indicator Data'!Z188&gt;CO$3,10,IF('Indicator Data'!Z188&lt;CO$4,0,10-(CO$3-'Indicator Data'!Z188)/(CO$3-CO$4)*10)),1))</f>
        <v>0</v>
      </c>
      <c r="CP188" s="172">
        <f t="shared" si="219"/>
        <v>0</v>
      </c>
      <c r="CQ188" s="246">
        <f>IF('Indicator Data'!AB188="No data","x",'Indicator Data'!AB188/HLOOKUP('Indicator Date'!$AB186,'Population Data'!$C$3:$M$194,ROW()-4,FALSE))</f>
        <v>4.064490424561493E-4</v>
      </c>
      <c r="CR188" s="176">
        <f t="shared" si="252"/>
        <v>5.9</v>
      </c>
      <c r="CS188" s="176">
        <f>IF('Indicator Data'!AC188="No data","x",ROUND(IF('Indicator Data'!AC188&gt;CS$3,0,IF('Indicator Data'!AC188&lt;CS$4,10,(CS$3-'Indicator Data'!AC188)/(CS$3-CS$4)*10)),1))</f>
        <v>0</v>
      </c>
      <c r="CT188" s="172">
        <f t="shared" si="220"/>
        <v>3</v>
      </c>
      <c r="CU188" s="174">
        <f t="shared" si="221"/>
        <v>1.9</v>
      </c>
      <c r="CV188" s="175">
        <f t="shared" si="253"/>
        <v>4.0999999999999996</v>
      </c>
      <c r="CW188" s="177">
        <f t="shared" si="254"/>
        <v>7</v>
      </c>
      <c r="CX188" s="175">
        <f>ROUND(IF('Indicator Data'!AF188=0,0,IF('Indicator Data'!AF188&gt;CX$3,10,IF('Indicator Data'!AF188&lt;CX$4,0,10-(CX$3-'Indicator Data'!AF188)/(CX$3-CX$4)*10))),1)</f>
        <v>0.5</v>
      </c>
      <c r="CY188" s="175">
        <f>(ROUND(IF('Indicator Data'!AG188=0,0,IF(LOG('Indicator Data'!AG188)&gt;CY$3,10,IF(LOG('Indicator Data'!AG188)&lt;CY$4,0,10-(CY$3-LOG('Indicator Data'!AG188))/(CY$3-CY$4)*10))),1))</f>
        <v>0</v>
      </c>
      <c r="CZ188" s="177">
        <f t="shared" si="222"/>
        <v>0.3</v>
      </c>
      <c r="DA188" s="11"/>
      <c r="DB188" s="22"/>
    </row>
    <row r="189" spans="1:106">
      <c r="A189" s="179" t="str">
        <f>'Indicator Data'!A189</f>
        <v>Uruguay</v>
      </c>
      <c r="B189" s="180" t="str">
        <f>'Indicator Data'!B189</f>
        <v>URY</v>
      </c>
      <c r="C189" s="178">
        <f>ROUND(IF('Indicator Data'!C189=0,0.1,IF(LOG('Indicator Data'!C189)&gt;C$3,10,IF(LOG('Indicator Data'!C189)&lt;C$4,0,10-(C$3-LOG('Indicator Data'!C189))/(C$3-C$4)*10))),1)</f>
        <v>0</v>
      </c>
      <c r="D189" s="171">
        <f>ROUND(IF('Indicator Data'!D189=0,0.1,IF(LOG('Indicator Data'!D189)&gt;D$3,10,IF(LOG('Indicator Data'!D189)&lt;D$4,0,10-(D$3-LOG('Indicator Data'!D189))/(D$3-D$4)*10))),1)</f>
        <v>0.1</v>
      </c>
      <c r="E189" s="172">
        <f t="shared" si="223"/>
        <v>0.1</v>
      </c>
      <c r="F189" s="172">
        <f>(ROUND(IF('Indicator Data'!E189=0,0,IF(LOG('Indicator Data'!E189)&gt;F$3,10,IF(LOG('Indicator Data'!E189)&lt;F$4,0,10-(F$3-LOG('Indicator Data'!E189))/(F$3-F$4)*10))),1))</f>
        <v>3.5</v>
      </c>
      <c r="G189" s="172">
        <f>ROUND(IF('Indicator Data'!F189=0,0,IF(LOG('Indicator Data'!F189)&gt;G$3,10,IF(LOG('Indicator Data'!F189)&lt;G$4,0,10-(G$3-LOG('Indicator Data'!F189))/(G$3-G$4)*10))),1)</f>
        <v>0</v>
      </c>
      <c r="H189" s="171">
        <f>ROUND(IF('Indicator Data'!G189=0,0,IF(LOG('Indicator Data'!G189)&gt;H$3,10,IF(LOG('Indicator Data'!G189)&lt;H$4,0,10-(H$3-LOG('Indicator Data'!G189))/(H$3-H$4)*10))),1)</f>
        <v>0</v>
      </c>
      <c r="I189" s="171">
        <f>ROUND(IF('Indicator Data'!H189=0,0,IF(LOG('Indicator Data'!H189)&gt;I$3,10,IF(LOG('Indicator Data'!H189)&lt;I$4,0,10-(I$3-LOG('Indicator Data'!H189))/(I$3-I$4)*10))),1)</f>
        <v>0</v>
      </c>
      <c r="J189" s="171">
        <f t="shared" si="224"/>
        <v>0</v>
      </c>
      <c r="K189" s="171">
        <f>ROUND(IF('Indicator Data'!I189=0,0,IF(LOG('Indicator Data'!I189)&gt;K$3,10,IF(LOG('Indicator Data'!I189)&lt;K$4,0,10-(K$3-LOG('Indicator Data'!I189))/(K$3-K$4)*10))),1)</f>
        <v>3.9</v>
      </c>
      <c r="L189" s="172">
        <f>ROUND(IF('Indicator Data'!J189=0,0,IF(LOG('Indicator Data'!J189)&gt;L$3,10,IF(LOG('Indicator Data'!J189)&lt;L$4,0,10-(L$3-LOG('Indicator Data'!J189))/(L$3-L$4)*10))),1)</f>
        <v>8.5</v>
      </c>
      <c r="M189" s="173">
        <f>'Indicator Data'!C189/HLOOKUP('Indicator Data'!$C$3,'Population Data'!$C$3:$M$194,ROW()-4,FALSE)</f>
        <v>8.3747151196817463E-6</v>
      </c>
      <c r="N189" s="173">
        <f>'Indicator Data'!D189/HLOOKUP('Indicator Data'!$D$3,'Population Data'!$C$3:$M$194,ROW()-4,FALSE)</f>
        <v>0</v>
      </c>
      <c r="O189" s="245">
        <f>'Indicator Data'!E189/HLOOKUP('Indicator Data'!$E$3,'Population Data'!$C$3:$M$194,ROW()-4,FALSE)</f>
        <v>1.4200532511824792E-3</v>
      </c>
      <c r="P189" s="173">
        <f>'Indicator Data'!F189/HLOOKUP('Indicator Data'!$F$3,'Population Data'!$C$3:$M$194,ROW()-4,FALSE)</f>
        <v>0</v>
      </c>
      <c r="Q189" s="173">
        <f>'Indicator Data'!G189/HLOOKUP('Indicator Data'!$G$3,'Population Data'!$C$3:$M$194,ROW()-4,FALSE)</f>
        <v>0</v>
      </c>
      <c r="R189" s="173">
        <f>'Indicator Data'!H189/HLOOKUP('Indicator Data'!$H$3,'Population Data'!$C$3:$M$194,ROW()-4,FALSE)</f>
        <v>0</v>
      </c>
      <c r="S189" s="173">
        <f>'Indicator Data'!I189/HLOOKUP('Indicator Data'!$I$3,'Population Data'!$C$3:$M$194,ROW()-4,FALSE)</f>
        <v>2.774566465216036E-4</v>
      </c>
      <c r="T189" s="173">
        <f>'Indicator Data'!J189/HLOOKUP('Indicator Date'!$J187,'Population Data'!$C$3:$M$194,ROW()-4,FALSE)</f>
        <v>7.4550107036204082E-3</v>
      </c>
      <c r="U189" s="171">
        <f t="shared" si="225"/>
        <v>0</v>
      </c>
      <c r="V189" s="171">
        <f t="shared" si="226"/>
        <v>0</v>
      </c>
      <c r="W189" s="172">
        <f t="shared" si="227"/>
        <v>0</v>
      </c>
      <c r="X189" s="172">
        <f t="shared" si="203"/>
        <v>4.2</v>
      </c>
      <c r="Y189" s="172">
        <f t="shared" si="204"/>
        <v>0</v>
      </c>
      <c r="Z189" s="171">
        <f t="shared" si="228"/>
        <v>0</v>
      </c>
      <c r="AA189" s="171">
        <f t="shared" si="228"/>
        <v>0</v>
      </c>
      <c r="AB189" s="171">
        <f t="shared" si="229"/>
        <v>0</v>
      </c>
      <c r="AC189" s="172">
        <f t="shared" si="205"/>
        <v>3.6</v>
      </c>
      <c r="AD189" s="172">
        <f t="shared" si="206"/>
        <v>2.5</v>
      </c>
      <c r="AE189" s="171">
        <f>ROUND(IF('Indicator Data'!K189=0,0,IF('Indicator Data'!K189&gt;AE$3,10,IF('Indicator Data'!K189&lt;AE$4,0,10-(AE$3-'Indicator Data'!K189)/(AE$3-AE$4)*10))),1)</f>
        <v>3.8</v>
      </c>
      <c r="AF189" s="174">
        <f t="shared" si="230"/>
        <v>0</v>
      </c>
      <c r="AG189" s="174">
        <f t="shared" si="231"/>
        <v>0.1</v>
      </c>
      <c r="AH189" s="172">
        <f t="shared" si="232"/>
        <v>0</v>
      </c>
      <c r="AI189" s="172">
        <f t="shared" si="233"/>
        <v>0</v>
      </c>
      <c r="AJ189" s="174">
        <f t="shared" si="234"/>
        <v>0</v>
      </c>
      <c r="AK189" s="172">
        <f t="shared" si="235"/>
        <v>6.4</v>
      </c>
      <c r="AL189" s="175">
        <f t="shared" si="236"/>
        <v>0.1</v>
      </c>
      <c r="AM189" s="175">
        <f t="shared" si="237"/>
        <v>3.9</v>
      </c>
      <c r="AN189" s="175">
        <f t="shared" si="238"/>
        <v>0</v>
      </c>
      <c r="AO189" s="175">
        <f t="shared" si="239"/>
        <v>0</v>
      </c>
      <c r="AP189" s="175">
        <f t="shared" si="240"/>
        <v>3.8</v>
      </c>
      <c r="AQ189" s="174">
        <f t="shared" si="241"/>
        <v>5.0999999999999996</v>
      </c>
      <c r="AR189" s="174">
        <f>IF('Indicator Data'!L189="No data","x",IF('Indicator Data'!BW189&lt;1000,"x",ROUND((IF('Indicator Data'!L189&gt;AR$3,10,IF('Indicator Data'!L189&lt;AR$4,0,10-(AR$3-'Indicator Data'!L189)/(AR$3-AR$4)*10))),1)))</f>
        <v>2.5</v>
      </c>
      <c r="AS189" s="175">
        <f t="shared" si="242"/>
        <v>3.8</v>
      </c>
      <c r="AT189" s="176" t="str">
        <f>IF('Indicator Data'!M189="No data","x",ROUND(IF('Indicator Data'!M189=0,0,IF(LOG('Indicator Data'!M189)&gt;AT$3,10,IF(LOG('Indicator Data'!M189)&lt;AT$4,0,10-(AT$3-LOG('Indicator Data'!M189))/(AT$3-AT$4)*10))),1))</f>
        <v>x</v>
      </c>
      <c r="AU189" s="246" t="str">
        <f>IF(AT189="x","x",'Indicator Data'!M189/HLOOKUP('Indicator Data'!$M$3,'Population Data'!$C$3:$M$194,ROW()-4,FALSE))</f>
        <v>x</v>
      </c>
      <c r="AV189" s="176" t="str">
        <f t="shared" si="243"/>
        <v>x</v>
      </c>
      <c r="AW189" s="172" t="str">
        <f t="shared" si="207"/>
        <v>x</v>
      </c>
      <c r="AX189" s="176" t="str">
        <f>IF('Indicator Data'!N189="No data","x",ROUND(IF('Indicator Data'!N189=0,0,IF(LOG('Indicator Data'!N189)&gt;AX$3,10,IF(LOG('Indicator Data'!N189)&lt;AX$4,0,10-(AX$3-LOG('Indicator Data'!N189))/(AX$3-AX$4)*10))),1))</f>
        <v>x</v>
      </c>
      <c r="AY189" s="246" t="str">
        <f>IF(AX189="x","x",'Indicator Data'!N189/HLOOKUP('Indicator Data'!$N$3,'Population Data'!$C$3:$M$194,ROW()-4,FALSE))</f>
        <v>x</v>
      </c>
      <c r="AZ189" s="176" t="str">
        <f t="shared" si="244"/>
        <v>x</v>
      </c>
      <c r="BA189" s="172" t="str">
        <f t="shared" si="208"/>
        <v>x</v>
      </c>
      <c r="BB189" s="176" t="str">
        <f>IF('Indicator Data'!O189="No data","x",ROUND(IF('Indicator Data'!O189=0,0,IF(LOG('Indicator Data'!O189)&gt;BB$3,10,IF(LOG('Indicator Data'!O189)&lt;BB$4,0,10-(BB$3-LOG('Indicator Data'!O189))/(BB$3-BB$4)*10))),1))</f>
        <v>x</v>
      </c>
      <c r="BC189" s="246" t="str">
        <f>IF(BB189="x","x",'Indicator Data'!O189/HLOOKUP('Indicator Data'!$O$3,'Population Data'!$C$3:$M$194,ROW()-4,FALSE))</f>
        <v>x</v>
      </c>
      <c r="BD189" s="176" t="str">
        <f t="shared" si="245"/>
        <v>x</v>
      </c>
      <c r="BE189" s="172" t="str">
        <f t="shared" si="209"/>
        <v>x</v>
      </c>
      <c r="BF189" s="176" t="str">
        <f>IF('Indicator Data'!P189="No data","x",ROUND(IF('Indicator Data'!P189=0,0,IF(LOG('Indicator Data'!P189)&gt;BF$3,10,IF(LOG('Indicator Data'!P189)&lt;BF$4,0,10-(BF$3-LOG('Indicator Data'!P189))/(BF$3-BF$4)*10))),1))</f>
        <v>x</v>
      </c>
      <c r="BG189" s="246" t="str">
        <f>IF(BF189="x","x",'Indicator Data'!P189/HLOOKUP('Indicator Data'!$P$3,'Population Data'!$C$3:$M$194,ROW()-4,FALSE))</f>
        <v>x</v>
      </c>
      <c r="BH189" s="176" t="str">
        <f t="shared" si="210"/>
        <v>x</v>
      </c>
      <c r="BI189" s="172" t="str">
        <f t="shared" si="211"/>
        <v>x</v>
      </c>
      <c r="BJ189" s="174" t="str">
        <f t="shared" si="212"/>
        <v>x</v>
      </c>
      <c r="BK189" s="176">
        <f>ROUND(IF('Indicator Data'!Q189=0,0,IF(LOG('Indicator Data'!Q189)&gt;BK$3,10,IF(LOG('Indicator Data'!Q189)&lt;BK$4,0,10-(BK$3-LOG('Indicator Data'!Q189))/(BK$3-BK$4)*10))),1)</f>
        <v>0</v>
      </c>
      <c r="BL189" s="224">
        <f>IF(BK189="x","x",'Indicator Data'!Q189/HLOOKUP('Indicator Data'!$Q$3,'Population Data'!$C$3:$M$194,ROW()-4,FALSE))</f>
        <v>0</v>
      </c>
      <c r="BM189" s="176">
        <f t="shared" si="246"/>
        <v>0</v>
      </c>
      <c r="BN189" s="172">
        <f t="shared" si="247"/>
        <v>0</v>
      </c>
      <c r="BO189" s="176">
        <f>ROUND(IF('Indicator Data'!S189=0,0,IF(LOG('Indicator Data'!S189)&gt;BO$3,10,IF(LOG('Indicator Data'!S189)&lt;BO$4,0,10-(BO$3-LOG('Indicator Data'!S189))/(BO$3-BO$4)*10))),1)</f>
        <v>5.8</v>
      </c>
      <c r="BP189" s="246">
        <f>IF(BO189="x","x",'Indicator Data'!S189/HLOOKUP('Indicator Data'!$S$3,'Population Data'!$C$3:$M$194,ROW()-4,FALSE))</f>
        <v>3.1342200898923735E-2</v>
      </c>
      <c r="BQ189" s="176">
        <f t="shared" si="248"/>
        <v>0.3</v>
      </c>
      <c r="BR189" s="172">
        <f t="shared" si="213"/>
        <v>3.5</v>
      </c>
      <c r="BS189" s="176">
        <f>ROUND(IF('Indicator Data'!T189=0,0,IF(LOG('Indicator Data'!T189)&gt;BS$3,10,IF(LOG('Indicator Data'!T189)&lt;BS$4,0,10-(BS$3-LOG('Indicator Data'!T189))/(BS$3-BS$4)*10))),1)</f>
        <v>7.7</v>
      </c>
      <c r="BT189" s="173">
        <f>IF('Indicator Data'!T189/HLOOKUP('Indicator Data'!$T$3,'Population Data'!$C$3:$M$194,ROW()-4,FALSE)&gt;1,1,'Indicator Data'!T189/HLOOKUP('Indicator Data'!$T$3,'Population Data'!$C$3:$M$194,ROW()-4,FALSE))</f>
        <v>0.68527569467732452</v>
      </c>
      <c r="BU189" s="176">
        <f t="shared" si="249"/>
        <v>6.9</v>
      </c>
      <c r="BV189" s="172">
        <f t="shared" si="214"/>
        <v>7.3</v>
      </c>
      <c r="BW189" s="176">
        <f>ROUND(IF('Indicator Data'!U189=0,0,IF(LOG('Indicator Data'!U189)&gt;BW$3,10,IF(LOG('Indicator Data'!U189)&lt;BW$4,0,10-(BW$3-LOG('Indicator Data'!U189))/(BW$3-BW$4)*10))),1)</f>
        <v>6</v>
      </c>
      <c r="BX189" s="246">
        <f>IF(BW189="x","x",'Indicator Data'!U189/HLOOKUP('Indicator Data'!$U$3,'Population Data'!$C$3:$M$194,ROW()-4,FALSE))</f>
        <v>4.969468473696264E-2</v>
      </c>
      <c r="BY189" s="176">
        <f t="shared" si="250"/>
        <v>0.5</v>
      </c>
      <c r="BZ189" s="172">
        <f t="shared" si="215"/>
        <v>3.7</v>
      </c>
      <c r="CA189" s="174">
        <f t="shared" si="198"/>
        <v>4.0999999999999996</v>
      </c>
      <c r="CB189" s="176">
        <f>IF('Indicator Data'!BN189="No data","x",ROUND(IF('Indicator Data'!BN189&gt;CB$3,0,IF('Indicator Data'!BN189&lt;CB$4,10,(CB$3-'Indicator Data'!BN189)/(CB$3-CB$4)*10)),1))</f>
        <v>0.2</v>
      </c>
      <c r="CC189" s="176">
        <f>IF('Indicator Data'!BO189="No data","x",ROUND(IF('Indicator Data'!BO189&gt;CC$3,0,IF('Indicator Data'!BO189&lt;CC$4,10,(CC$3-'Indicator Data'!BO189)/(CC$3-CC$4)*10)),1))</f>
        <v>0.1</v>
      </c>
      <c r="CD189" s="176" t="str">
        <f>IF('Indicator Data'!AA189="No data","x",ROUND(IF('Indicator Data'!AA189&gt;CD$3,0,IF('Indicator Data'!AA189&lt;CD$4,10,(CD$3-'Indicator Data'!AA189)/(CD$3-CD$4)*10)),1))</f>
        <v>x</v>
      </c>
      <c r="CE189" s="172">
        <f t="shared" si="251"/>
        <v>0.2</v>
      </c>
      <c r="CF189" s="176">
        <f>IF('Indicator Data'!V189="No data","x",ROUND(IF(LOG('Indicator Data'!V189)&gt;CF$3,10,IF(LOG('Indicator Data'!V189)&lt;CF$4,0,10-(CF$3-LOG('Indicator Data'!V189))/(CF$3-CF$4)*10)),1))</f>
        <v>4.3</v>
      </c>
      <c r="CG189" s="176">
        <f>IF('Indicator Data'!W189="No data","x",ROUND(IF('Indicator Data'!W189&gt;CG$3,10,IF('Indicator Data'!W189&lt;CG$4,0,10-(CG$3-'Indicator Data'!W189)/(CG$3-CG$4)*10)),1))</f>
        <v>0.2</v>
      </c>
      <c r="CH189" s="176">
        <f>IF('Indicator Data'!X189="No data","x",ROUND(IF('Indicator Data'!X189&gt;CH$3,10,IF('Indicator Data'!X189&lt;CH$4,0,10-(CH$3-'Indicator Data'!X189)/(CH$3-CH$4)*10)),1))</f>
        <v>9.6</v>
      </c>
      <c r="CI189" s="176">
        <f>IF('Indicator Data'!Y189="No data","x",ROUND(IF('Indicator Data'!Y189&gt;CI$3,10,IF('Indicator Data'!Y189&lt;CI$4,0,10-(CI$3-'Indicator Data'!Y189)/(CI$3-CI$4)*10)),1))</f>
        <v>2.5</v>
      </c>
      <c r="CJ189" s="172">
        <f t="shared" si="216"/>
        <v>4.2</v>
      </c>
      <c r="CK189" s="174">
        <f t="shared" si="217"/>
        <v>2.9</v>
      </c>
      <c r="CL189" s="176">
        <f>IF('Indicator Data'!AD189="No data","x",ROUND(IF('Indicator Data'!AD189&gt;CL$3,10,IF('Indicator Data'!AD189&lt;CL$4,0,10-(CL$3-'Indicator Data'!AD189)/(CL$3-CL$4)*10)),1))</f>
        <v>0.1</v>
      </c>
      <c r="CM189" s="176">
        <f>IF('Indicator Data'!AE189="No data","x",ROUND(IF('Indicator Data'!AE189&gt;CM$3,10,IF('Indicator Data'!AE189&lt;CM$4,0,10-(CM$3-'Indicator Data'!AE189)/(CM$3-CM$4)*10)),1))</f>
        <v>0</v>
      </c>
      <c r="CN189" s="172">
        <f t="shared" si="218"/>
        <v>2.8</v>
      </c>
      <c r="CO189" s="176">
        <f>IF('Indicator Data'!Z189="No data","x",ROUND(IF('Indicator Data'!Z189&gt;CO$3,10,IF('Indicator Data'!Z189&lt;CO$4,0,10-(CO$3-'Indicator Data'!Z189)/(CO$3-CO$4)*10)),1))</f>
        <v>0.1</v>
      </c>
      <c r="CP189" s="172">
        <f t="shared" si="219"/>
        <v>0.1</v>
      </c>
      <c r="CQ189" s="246">
        <f>IF('Indicator Data'!AB189="No data","x",'Indicator Data'!AB189/HLOOKUP('Indicator Date'!$AB187,'Population Data'!$C$3:$M$194,ROW()-4,FALSE))</f>
        <v>7.9191274784098042E-4</v>
      </c>
      <c r="CR189" s="176">
        <f t="shared" si="252"/>
        <v>2.1</v>
      </c>
      <c r="CS189" s="176">
        <f>IF('Indicator Data'!AC189="No data","x",ROUND(IF('Indicator Data'!AC189&gt;CS$3,0,IF('Indicator Data'!AC189&lt;CS$4,10,(CS$3-'Indicator Data'!AC189)/(CS$3-CS$4)*10)),1))</f>
        <v>2</v>
      </c>
      <c r="CT189" s="172">
        <f t="shared" si="220"/>
        <v>2.1</v>
      </c>
      <c r="CU189" s="174">
        <f t="shared" si="221"/>
        <v>1.7</v>
      </c>
      <c r="CV189" s="175">
        <f t="shared" si="253"/>
        <v>3</v>
      </c>
      <c r="CW189" s="177">
        <f t="shared" si="254"/>
        <v>2.2999999999999998</v>
      </c>
      <c r="CX189" s="175">
        <f>ROUND(IF('Indicator Data'!AF189=0,0,IF('Indicator Data'!AF189&gt;CX$3,10,IF('Indicator Data'!AF189&lt;CX$4,0,10-(CX$3-'Indicator Data'!AF189)/(CX$3-CX$4)*10))),1)</f>
        <v>0.1</v>
      </c>
      <c r="CY189" s="175">
        <f>(ROUND(IF('Indicator Data'!AG189=0,0,IF(LOG('Indicator Data'!AG189)&gt;CY$3,10,IF(LOG('Indicator Data'!AG189)&lt;CY$4,0,10-(CY$3-LOG('Indicator Data'!AG189))/(CY$3-CY$4)*10))),1))</f>
        <v>0</v>
      </c>
      <c r="CZ189" s="177">
        <f t="shared" si="222"/>
        <v>0.1</v>
      </c>
      <c r="DA189" s="11"/>
      <c r="DB189" s="22"/>
    </row>
    <row r="190" spans="1:106">
      <c r="A190" s="179" t="str">
        <f>'Indicator Data'!A190</f>
        <v>Uzbekistan</v>
      </c>
      <c r="B190" s="180" t="str">
        <f>'Indicator Data'!B190</f>
        <v>UZB</v>
      </c>
      <c r="C190" s="178">
        <f>ROUND(IF('Indicator Data'!C190=0,0.1,IF(LOG('Indicator Data'!C190)&gt;C$3,10,IF(LOG('Indicator Data'!C190)&lt;C$4,0,10-(C$3-LOG('Indicator Data'!C190))/(C$3-C$4)*10))),1)</f>
        <v>8.6</v>
      </c>
      <c r="D190" s="171">
        <f>ROUND(IF('Indicator Data'!D190=0,0.1,IF(LOG('Indicator Data'!D190)&gt;D$3,10,IF(LOG('Indicator Data'!D190)&lt;D$4,0,10-(D$3-LOG('Indicator Data'!D190))/(D$3-D$4)*10))),1)</f>
        <v>8</v>
      </c>
      <c r="E190" s="172">
        <f t="shared" si="223"/>
        <v>8.3000000000000007</v>
      </c>
      <c r="F190" s="172">
        <f>(ROUND(IF('Indicator Data'!E190=0,0,IF(LOG('Indicator Data'!E190)&gt;F$3,10,IF(LOG('Indicator Data'!E190)&lt;F$4,0,10-(F$3-LOG('Indicator Data'!E190))/(F$3-F$4)*10))),1))</f>
        <v>8.3000000000000007</v>
      </c>
      <c r="G190" s="172">
        <f>ROUND(IF('Indicator Data'!F190=0,0,IF(LOG('Indicator Data'!F190)&gt;G$3,10,IF(LOG('Indicator Data'!F190)&lt;G$4,0,10-(G$3-LOG('Indicator Data'!F190))/(G$3-G$4)*10))),1)</f>
        <v>0</v>
      </c>
      <c r="H190" s="171">
        <f>ROUND(IF('Indicator Data'!G190=0,0,IF(LOG('Indicator Data'!G190)&gt;H$3,10,IF(LOG('Indicator Data'!G190)&lt;H$4,0,10-(H$3-LOG('Indicator Data'!G190))/(H$3-H$4)*10))),1)</f>
        <v>0</v>
      </c>
      <c r="I190" s="171">
        <f>ROUND(IF('Indicator Data'!H190=0,0,IF(LOG('Indicator Data'!H190)&gt;I$3,10,IF(LOG('Indicator Data'!H190)&lt;I$4,0,10-(I$3-LOG('Indicator Data'!H190))/(I$3-I$4)*10))),1)</f>
        <v>0</v>
      </c>
      <c r="J190" s="171">
        <f t="shared" si="224"/>
        <v>0</v>
      </c>
      <c r="K190" s="171">
        <f>ROUND(IF('Indicator Data'!I190=0,0,IF(LOG('Indicator Data'!I190)&gt;K$3,10,IF(LOG('Indicator Data'!I190)&lt;K$4,0,10-(K$3-LOG('Indicator Data'!I190))/(K$3-K$4)*10))),1)</f>
        <v>0</v>
      </c>
      <c r="L190" s="172">
        <f>ROUND(IF('Indicator Data'!J190=0,0,IF(LOG('Indicator Data'!J190)&gt;L$3,10,IF(LOG('Indicator Data'!J190)&lt;L$4,0,10-(L$3-LOG('Indicator Data'!J190))/(L$3-L$4)*10))),1)</f>
        <v>8.1</v>
      </c>
      <c r="M190" s="173">
        <f>'Indicator Data'!C190/HLOOKUP('Indicator Data'!$C$3,'Population Data'!$C$3:$M$194,ROW()-4,FALSE)</f>
        <v>1.4971737472263961E-3</v>
      </c>
      <c r="N190" s="173">
        <f>'Indicator Data'!D190/HLOOKUP('Indicator Data'!$D$3,'Population Data'!$C$3:$M$194,ROW()-4,FALSE)</f>
        <v>2.7896134386698712E-4</v>
      </c>
      <c r="O190" s="245">
        <f>'Indicator Data'!E190/HLOOKUP('Indicator Data'!$E$3,'Population Data'!$C$3:$M$194,ROW()-4,FALSE)</f>
        <v>1.6342180665678378E-2</v>
      </c>
      <c r="P190" s="173">
        <f>'Indicator Data'!F190/HLOOKUP('Indicator Data'!$F$3,'Population Data'!$C$3:$M$194,ROW()-4,FALSE)</f>
        <v>0</v>
      </c>
      <c r="Q190" s="173">
        <f>'Indicator Data'!G190/HLOOKUP('Indicator Data'!$G$3,'Population Data'!$C$3:$M$194,ROW()-4,FALSE)</f>
        <v>0</v>
      </c>
      <c r="R190" s="173">
        <f>'Indicator Data'!H190/HLOOKUP('Indicator Data'!$H$3,'Population Data'!$C$3:$M$194,ROW()-4,FALSE)</f>
        <v>0</v>
      </c>
      <c r="S190" s="173">
        <f>'Indicator Data'!I190/HLOOKUP('Indicator Data'!$I$3,'Population Data'!$C$3:$M$194,ROW()-4,FALSE)</f>
        <v>0</v>
      </c>
      <c r="T190" s="173">
        <f>'Indicator Data'!J190/HLOOKUP('Indicator Date'!$J188,'Population Data'!$C$3:$M$194,ROW()-4,FALSE)</f>
        <v>4.8054469946280469E-4</v>
      </c>
      <c r="U190" s="171">
        <f t="shared" si="225"/>
        <v>7.5</v>
      </c>
      <c r="V190" s="171">
        <f t="shared" si="226"/>
        <v>1.4</v>
      </c>
      <c r="W190" s="172">
        <f t="shared" si="227"/>
        <v>5.2</v>
      </c>
      <c r="X190" s="172">
        <f t="shared" si="203"/>
        <v>8.3000000000000007</v>
      </c>
      <c r="Y190" s="172">
        <f t="shared" si="204"/>
        <v>0</v>
      </c>
      <c r="Z190" s="171">
        <f t="shared" si="228"/>
        <v>0</v>
      </c>
      <c r="AA190" s="171">
        <f t="shared" si="228"/>
        <v>0</v>
      </c>
      <c r="AB190" s="171">
        <f t="shared" si="229"/>
        <v>0</v>
      </c>
      <c r="AC190" s="172">
        <f t="shared" si="205"/>
        <v>0</v>
      </c>
      <c r="AD190" s="172">
        <f t="shared" si="206"/>
        <v>0.2</v>
      </c>
      <c r="AE190" s="171">
        <f>ROUND(IF('Indicator Data'!K190=0,0,IF('Indicator Data'!K190&gt;AE$3,10,IF('Indicator Data'!K190&lt;AE$4,0,10-(AE$3-'Indicator Data'!K190)/(AE$3-AE$4)*10))),1)</f>
        <v>1</v>
      </c>
      <c r="AF190" s="174">
        <f t="shared" si="230"/>
        <v>8.1</v>
      </c>
      <c r="AG190" s="174">
        <f t="shared" si="231"/>
        <v>4.7</v>
      </c>
      <c r="AH190" s="172">
        <f t="shared" si="232"/>
        <v>0</v>
      </c>
      <c r="AI190" s="172">
        <f t="shared" si="233"/>
        <v>0</v>
      </c>
      <c r="AJ190" s="174">
        <f t="shared" si="234"/>
        <v>0</v>
      </c>
      <c r="AK190" s="172">
        <f t="shared" si="235"/>
        <v>5.4</v>
      </c>
      <c r="AL190" s="175">
        <f t="shared" si="236"/>
        <v>7</v>
      </c>
      <c r="AM190" s="175">
        <f t="shared" si="237"/>
        <v>8.3000000000000007</v>
      </c>
      <c r="AN190" s="175">
        <f t="shared" si="238"/>
        <v>0</v>
      </c>
      <c r="AO190" s="175">
        <f t="shared" si="239"/>
        <v>0</v>
      </c>
      <c r="AP190" s="175">
        <f t="shared" si="240"/>
        <v>0</v>
      </c>
      <c r="AQ190" s="174">
        <f t="shared" si="241"/>
        <v>3.2</v>
      </c>
      <c r="AR190" s="174">
        <f>IF('Indicator Data'!L190="No data","x",IF('Indicator Data'!BW190&lt;1000,"x",ROUND((IF('Indicator Data'!L190&gt;AR$3,10,IF('Indicator Data'!L190&lt;AR$4,0,10-(AR$3-'Indicator Data'!L190)/(AR$3-AR$4)*10))),1)))</f>
        <v>10</v>
      </c>
      <c r="AS190" s="175">
        <f t="shared" si="242"/>
        <v>6.6</v>
      </c>
      <c r="AT190" s="176">
        <f>IF('Indicator Data'!M190="No data","x",ROUND(IF('Indicator Data'!M190=0,0,IF(LOG('Indicator Data'!M190)&gt;AT$3,10,IF(LOG('Indicator Data'!M190)&lt;AT$4,0,10-(AT$3-LOG('Indicator Data'!M190))/(AT$3-AT$4)*10))),1))</f>
        <v>9.3000000000000007</v>
      </c>
      <c r="AU190" s="246">
        <f>IF(AT190="x","x",'Indicator Data'!M190/HLOOKUP('Indicator Data'!$M$3,'Population Data'!$C$3:$M$194,ROW()-4,FALSE))</f>
        <v>0.89111298587613474</v>
      </c>
      <c r="AV190" s="176">
        <f t="shared" si="243"/>
        <v>9.9</v>
      </c>
      <c r="AW190" s="172">
        <f t="shared" si="207"/>
        <v>9.6</v>
      </c>
      <c r="AX190" s="176" t="str">
        <f>IF('Indicator Data'!N190="No data","x",ROUND(IF('Indicator Data'!N190=0,0,IF(LOG('Indicator Data'!N190)&gt;AX$3,10,IF(LOG('Indicator Data'!N190)&lt;AX$4,0,10-(AX$3-LOG('Indicator Data'!N190))/(AX$3-AX$4)*10))),1))</f>
        <v>x</v>
      </c>
      <c r="AY190" s="246" t="str">
        <f>IF(AX190="x","x",'Indicator Data'!N190/HLOOKUP('Indicator Data'!$N$3,'Population Data'!$C$3:$M$194,ROW()-4,FALSE))</f>
        <v>x</v>
      </c>
      <c r="AZ190" s="176" t="str">
        <f t="shared" si="244"/>
        <v>x</v>
      </c>
      <c r="BA190" s="172" t="str">
        <f t="shared" si="208"/>
        <v>x</v>
      </c>
      <c r="BB190" s="176" t="str">
        <f>IF('Indicator Data'!O190="No data","x",ROUND(IF('Indicator Data'!O190=0,0,IF(LOG('Indicator Data'!O190)&gt;BB$3,10,IF(LOG('Indicator Data'!O190)&lt;BB$4,0,10-(BB$3-LOG('Indicator Data'!O190))/(BB$3-BB$4)*10))),1))</f>
        <v>x</v>
      </c>
      <c r="BC190" s="246" t="str">
        <f>IF(BB190="x","x",'Indicator Data'!O190/HLOOKUP('Indicator Data'!$O$3,'Population Data'!$C$3:$M$194,ROW()-4,FALSE))</f>
        <v>x</v>
      </c>
      <c r="BD190" s="176" t="str">
        <f t="shared" si="245"/>
        <v>x</v>
      </c>
      <c r="BE190" s="172" t="str">
        <f t="shared" si="209"/>
        <v>x</v>
      </c>
      <c r="BF190" s="176" t="str">
        <f>IF('Indicator Data'!P190="No data","x",ROUND(IF('Indicator Data'!P190=0,0,IF(LOG('Indicator Data'!P190)&gt;BF$3,10,IF(LOG('Indicator Data'!P190)&lt;BF$4,0,10-(BF$3-LOG('Indicator Data'!P190))/(BF$3-BF$4)*10))),1))</f>
        <v>x</v>
      </c>
      <c r="BG190" s="246" t="str">
        <f>IF(BF190="x","x",'Indicator Data'!P190/HLOOKUP('Indicator Data'!$P$3,'Population Data'!$C$3:$M$194,ROW()-4,FALSE))</f>
        <v>x</v>
      </c>
      <c r="BH190" s="176" t="str">
        <f t="shared" si="210"/>
        <v>x</v>
      </c>
      <c r="BI190" s="172" t="str">
        <f t="shared" si="211"/>
        <v>x</v>
      </c>
      <c r="BJ190" s="174">
        <f t="shared" si="212"/>
        <v>9.6</v>
      </c>
      <c r="BK190" s="176">
        <f>ROUND(IF('Indicator Data'!Q190=0,0,IF(LOG('Indicator Data'!Q190)&gt;BK$3,10,IF(LOG('Indicator Data'!Q190)&lt;BK$4,0,10-(BK$3-LOG('Indicator Data'!Q190))/(BK$3-BK$4)*10))),1)</f>
        <v>0</v>
      </c>
      <c r="BL190" s="224">
        <f>IF(BK190="x","x",'Indicator Data'!Q190/HLOOKUP('Indicator Data'!$Q$3,'Population Data'!$C$3:$M$194,ROW()-4,FALSE))</f>
        <v>0</v>
      </c>
      <c r="BM190" s="176">
        <f t="shared" si="246"/>
        <v>0</v>
      </c>
      <c r="BN190" s="172">
        <f t="shared" si="247"/>
        <v>0</v>
      </c>
      <c r="BO190" s="176">
        <f>ROUND(IF('Indicator Data'!S190=0,0,IF(LOG('Indicator Data'!S190)&gt;BO$3,10,IF(LOG('Indicator Data'!S190)&lt;BO$4,0,10-(BO$3-LOG('Indicator Data'!S190))/(BO$3-BO$4)*10))),1)</f>
        <v>0</v>
      </c>
      <c r="BP190" s="246">
        <f>IF(BO190="x","x",'Indicator Data'!S190/HLOOKUP('Indicator Data'!$S$3,'Population Data'!$C$3:$M$194,ROW()-4,FALSE))</f>
        <v>0</v>
      </c>
      <c r="BQ190" s="176">
        <f t="shared" si="248"/>
        <v>0</v>
      </c>
      <c r="BR190" s="172">
        <f t="shared" si="213"/>
        <v>0</v>
      </c>
      <c r="BS190" s="176">
        <f>ROUND(IF('Indicator Data'!T190=0,0,IF(LOG('Indicator Data'!T190)&gt;BS$3,10,IF(LOG('Indicator Data'!T190)&lt;BS$4,0,10-(BS$3-LOG('Indicator Data'!T190))/(BS$3-BS$4)*10))),1)</f>
        <v>8.9</v>
      </c>
      <c r="BT190" s="173">
        <f>IF('Indicator Data'!T190/HLOOKUP('Indicator Data'!$T$3,'Population Data'!$C$3:$M$194,ROW()-4,FALSE)&gt;1,1,'Indicator Data'!T190/HLOOKUP('Indicator Data'!$T$3,'Population Data'!$C$3:$M$194,ROW()-4,FALSE))</f>
        <v>0.45680855901994638</v>
      </c>
      <c r="BU190" s="176">
        <f t="shared" si="249"/>
        <v>4.5999999999999996</v>
      </c>
      <c r="BV190" s="172">
        <f t="shared" si="214"/>
        <v>7.3</v>
      </c>
      <c r="BW190" s="176">
        <f>ROUND(IF('Indicator Data'!U190=0,0,IF(LOG('Indicator Data'!U190)&gt;BW$3,10,IF(LOG('Indicator Data'!U190)&lt;BW$4,0,10-(BW$3-LOG('Indicator Data'!U190))/(BW$3-BW$4)*10))),1)</f>
        <v>6.3</v>
      </c>
      <c r="BX190" s="246">
        <f>IF(BW190="x","x",'Indicator Data'!U190/HLOOKUP('Indicator Data'!$U$3,'Population Data'!$C$3:$M$194,ROW()-4,FALSE))</f>
        <v>7.1076712725954318E-3</v>
      </c>
      <c r="BY190" s="176">
        <f t="shared" si="250"/>
        <v>0.1</v>
      </c>
      <c r="BZ190" s="172">
        <f t="shared" si="215"/>
        <v>3.8</v>
      </c>
      <c r="CA190" s="174">
        <f t="shared" si="198"/>
        <v>3.5</v>
      </c>
      <c r="CB190" s="176">
        <f>IF('Indicator Data'!BN190="No data","x",ROUND(IF('Indicator Data'!BN190&gt;CB$3,0,IF('Indicator Data'!BN190&lt;CB$4,10,(CB$3-'Indicator Data'!BN190)/(CB$3-CB$4)*10)),1))</f>
        <v>0.4</v>
      </c>
      <c r="CC190" s="176">
        <f>IF('Indicator Data'!BO190="No data","x",ROUND(IF('Indicator Data'!BO190&gt;CC$3,0,IF('Indicator Data'!BO190&lt;CC$4,10,(CC$3-'Indicator Data'!BO190)/(CC$3-CC$4)*10)),1))</f>
        <v>0.6</v>
      </c>
      <c r="CD190" s="176">
        <f>IF('Indicator Data'!AA190="No data","x",ROUND(IF('Indicator Data'!AA190&gt;CD$3,0,IF('Indicator Data'!AA190&lt;CD$4,10,(CD$3-'Indicator Data'!AA190)/(CD$3-CD$4)*10)),1))</f>
        <v>1.8</v>
      </c>
      <c r="CE190" s="172">
        <f t="shared" si="251"/>
        <v>0.9</v>
      </c>
      <c r="CF190" s="176">
        <f>IF('Indicator Data'!V190="No data","x",ROUND(IF(LOG('Indicator Data'!V190)&gt;CF$3,10,IF(LOG('Indicator Data'!V190)&lt;CF$4,0,10-(CF$3-LOG('Indicator Data'!V190))/(CF$3-CF$4)*10)),1))</f>
        <v>6.3</v>
      </c>
      <c r="CG190" s="176">
        <f>IF('Indicator Data'!W190="No data","x",ROUND(IF('Indicator Data'!W190&gt;CG$3,10,IF('Indicator Data'!W190&lt;CG$4,0,10-(CG$3-'Indicator Data'!W190)/(CG$3-CG$4)*10)),1))</f>
        <v>4.5</v>
      </c>
      <c r="CH190" s="176">
        <f>IF('Indicator Data'!X190="No data","x",ROUND(IF('Indicator Data'!X190&gt;CH$3,10,IF('Indicator Data'!X190&lt;CH$4,0,10-(CH$3-'Indicator Data'!X190)/(CH$3-CH$4)*10)),1))</f>
        <v>5.0999999999999996</v>
      </c>
      <c r="CI190" s="176">
        <f>IF('Indicator Data'!Y190="No data","x",ROUND(IF('Indicator Data'!Y190&gt;CI$3,10,IF('Indicator Data'!Y190&lt;CI$4,0,10-(CI$3-'Indicator Data'!Y190)/(CI$3-CI$4)*10)),1))</f>
        <v>8</v>
      </c>
      <c r="CJ190" s="172">
        <f t="shared" si="216"/>
        <v>6</v>
      </c>
      <c r="CK190" s="174">
        <f t="shared" si="217"/>
        <v>4.3</v>
      </c>
      <c r="CL190" s="176">
        <f>IF('Indicator Data'!AD190="No data","x",ROUND(IF('Indicator Data'!AD190&gt;CL$3,10,IF('Indicator Data'!AD190&lt;CL$4,0,10-(CL$3-'Indicator Data'!AD190)/(CL$3-CL$4)*10)),1))</f>
        <v>0.8</v>
      </c>
      <c r="CM190" s="176">
        <f>IF('Indicator Data'!AE190="No data","x",ROUND(IF('Indicator Data'!AE190&gt;CM$3,10,IF('Indicator Data'!AE190&lt;CM$4,0,10-(CM$3-'Indicator Data'!AE190)/(CM$3-CM$4)*10)),1))</f>
        <v>4.8</v>
      </c>
      <c r="CN190" s="172">
        <f t="shared" si="218"/>
        <v>4.9000000000000004</v>
      </c>
      <c r="CO190" s="176">
        <f>IF('Indicator Data'!Z190="No data","x",ROUND(IF('Indicator Data'!Z190&gt;CO$3,10,IF('Indicator Data'!Z190&lt;CO$4,0,10-(CO$3-'Indicator Data'!Z190)/(CO$3-CO$4)*10)),1))</f>
        <v>0</v>
      </c>
      <c r="CP190" s="172">
        <f t="shared" si="219"/>
        <v>0.7</v>
      </c>
      <c r="CQ190" s="246">
        <f>IF('Indicator Data'!AB190="No data","x",'Indicator Data'!AB190/HLOOKUP('Indicator Date'!$AB188,'Population Data'!$C$3:$M$194,ROW()-4,FALSE))</f>
        <v>4.8582421878458863E-4</v>
      </c>
      <c r="CR190" s="176">
        <f t="shared" si="252"/>
        <v>5.0999999999999996</v>
      </c>
      <c r="CS190" s="176">
        <f>IF('Indicator Data'!AC190="No data","x",ROUND(IF('Indicator Data'!AC190&gt;CS$3,0,IF('Indicator Data'!AC190&lt;CS$4,10,(CS$3-'Indicator Data'!AC190)/(CS$3-CS$4)*10)),1))</f>
        <v>8</v>
      </c>
      <c r="CT190" s="172">
        <f t="shared" si="220"/>
        <v>6.6</v>
      </c>
      <c r="CU190" s="174">
        <f t="shared" si="221"/>
        <v>4.0999999999999996</v>
      </c>
      <c r="CV190" s="175">
        <f t="shared" si="253"/>
        <v>6.3</v>
      </c>
      <c r="CW190" s="177">
        <f t="shared" si="254"/>
        <v>4.9000000000000004</v>
      </c>
      <c r="CX190" s="175">
        <f>ROUND(IF('Indicator Data'!AF190=0,0,IF('Indicator Data'!AF190&gt;CX$3,10,IF('Indicator Data'!AF190&lt;CX$4,0,10-(CX$3-'Indicator Data'!AF190)/(CX$3-CX$4)*10))),1)</f>
        <v>0.6</v>
      </c>
      <c r="CY190" s="175">
        <f>(ROUND(IF('Indicator Data'!AG190=0,0,IF(LOG('Indicator Data'!AG190)&gt;CY$3,10,IF(LOG('Indicator Data'!AG190)&lt;CY$4,0,10-(CY$3-LOG('Indicator Data'!AG190))/(CY$3-CY$4)*10))),1))</f>
        <v>0</v>
      </c>
      <c r="CZ190" s="177">
        <f t="shared" si="222"/>
        <v>0.3</v>
      </c>
      <c r="DA190" s="11"/>
      <c r="DB190" s="22"/>
    </row>
    <row r="191" spans="1:106">
      <c r="A191" s="179" t="str">
        <f>'Indicator Data'!A191</f>
        <v>Vanuatu</v>
      </c>
      <c r="B191" s="180" t="str">
        <f>'Indicator Data'!B191</f>
        <v>VUT</v>
      </c>
      <c r="C191" s="178">
        <f>ROUND(IF('Indicator Data'!C191=0,0.1,IF(LOG('Indicator Data'!C191)&gt;C$3,10,IF(LOG('Indicator Data'!C191)&lt;C$4,0,10-(C$3-LOG('Indicator Data'!C191))/(C$3-C$4)*10))),1)</f>
        <v>2.8</v>
      </c>
      <c r="D191" s="171">
        <f>ROUND(IF('Indicator Data'!D191=0,0.1,IF(LOG('Indicator Data'!D191)&gt;D$3,10,IF(LOG('Indicator Data'!D191)&lt;D$4,0,10-(D$3-LOG('Indicator Data'!D191))/(D$3-D$4)*10))),1)</f>
        <v>4.8</v>
      </c>
      <c r="E191" s="172">
        <f t="shared" si="223"/>
        <v>3.9</v>
      </c>
      <c r="F191" s="172">
        <f>(ROUND(IF('Indicator Data'!E191=0,0,IF(LOG('Indicator Data'!E191)&gt;F$3,10,IF(LOG('Indicator Data'!E191)&lt;F$4,0,10-(F$3-LOG('Indicator Data'!E191))/(F$3-F$4)*10))),1))</f>
        <v>0</v>
      </c>
      <c r="G191" s="172">
        <f>ROUND(IF('Indicator Data'!F191=0,0,IF(LOG('Indicator Data'!F191)&gt;G$3,10,IF(LOG('Indicator Data'!F191)&lt;G$4,0,10-(G$3-LOG('Indicator Data'!F191))/(G$3-G$4)*10))),1)</f>
        <v>4.5</v>
      </c>
      <c r="H191" s="171">
        <f>ROUND(IF('Indicator Data'!G191=0,0,IF(LOG('Indicator Data'!G191)&gt;H$3,10,IF(LOG('Indicator Data'!G191)&lt;H$4,0,10-(H$3-LOG('Indicator Data'!G191))/(H$3-H$4)*10))),1)</f>
        <v>6.1</v>
      </c>
      <c r="I191" s="171">
        <f>ROUND(IF('Indicator Data'!H191=0,0,IF(LOG('Indicator Data'!H191)&gt;I$3,10,IF(LOG('Indicator Data'!H191)&lt;I$4,0,10-(I$3-LOG('Indicator Data'!H191))/(I$3-I$4)*10))),1)</f>
        <v>6.9</v>
      </c>
      <c r="J191" s="171">
        <f t="shared" si="224"/>
        <v>6.5</v>
      </c>
      <c r="K191" s="171">
        <f>ROUND(IF('Indicator Data'!I191=0,0,IF(LOG('Indicator Data'!I191)&gt;K$3,10,IF(LOG('Indicator Data'!I191)&lt;K$4,0,10-(K$3-LOG('Indicator Data'!I191))/(K$3-K$4)*10))),1)</f>
        <v>3.5</v>
      </c>
      <c r="L191" s="172">
        <f>ROUND(IF('Indicator Data'!J191=0,0,IF(LOG('Indicator Data'!J191)&gt;L$3,10,IF(LOG('Indicator Data'!J191)&lt;L$4,0,10-(L$3-LOG('Indicator Data'!J191))/(L$3-L$4)*10))),1)</f>
        <v>0</v>
      </c>
      <c r="M191" s="173">
        <f>'Indicator Data'!C191/HLOOKUP('Indicator Data'!$C$3,'Population Data'!$C$3:$M$194,ROW()-4,FALSE)</f>
        <v>1.5512542362667568E-3</v>
      </c>
      <c r="N191" s="173">
        <f>'Indicator Data'!D191/HLOOKUP('Indicator Data'!$D$3,'Population Data'!$C$3:$M$194,ROW()-4,FALSE)</f>
        <v>1.5512542362667568E-3</v>
      </c>
      <c r="O191" s="245">
        <f>'Indicator Data'!E191/HLOOKUP('Indicator Data'!$E$3,'Population Data'!$C$3:$M$194,ROW()-4,FALSE)</f>
        <v>0</v>
      </c>
      <c r="P191" s="173">
        <f>'Indicator Data'!F191/HLOOKUP('Indicator Data'!$F$3,'Population Data'!$C$3:$M$194,ROW()-4,FALSE)</f>
        <v>3.3877847868325788E-5</v>
      </c>
      <c r="Q191" s="173">
        <f>'Indicator Data'!G191/HLOOKUP('Indicator Data'!$G$3,'Population Data'!$C$3:$M$194,ROW()-4,FALSE)</f>
        <v>7.3999699252389556E-2</v>
      </c>
      <c r="R191" s="173">
        <f>'Indicator Data'!H191/HLOOKUP('Indicator Data'!$H$3,'Population Data'!$C$3:$M$194,ROW()-4,FALSE)</f>
        <v>5.7823391631310903E-3</v>
      </c>
      <c r="S191" s="173">
        <f>'Indicator Data'!I191/HLOOKUP('Indicator Data'!$I$3,'Population Data'!$C$3:$M$194,ROW()-4,FALSE)</f>
        <v>1.8662270512205725E-3</v>
      </c>
      <c r="T191" s="173">
        <f>'Indicator Data'!J191/HLOOKUP('Indicator Date'!$J189,'Population Data'!$C$3:$M$194,ROW()-4,FALSE)</f>
        <v>0</v>
      </c>
      <c r="U191" s="171">
        <f t="shared" si="225"/>
        <v>7.8</v>
      </c>
      <c r="V191" s="171">
        <f t="shared" si="226"/>
        <v>7.8</v>
      </c>
      <c r="W191" s="172">
        <f t="shared" si="227"/>
        <v>7.8</v>
      </c>
      <c r="X191" s="172">
        <f t="shared" si="203"/>
        <v>0</v>
      </c>
      <c r="Y191" s="172">
        <f t="shared" si="204"/>
        <v>8.6</v>
      </c>
      <c r="Z191" s="171">
        <f t="shared" si="228"/>
        <v>8.1999999999999993</v>
      </c>
      <c r="AA191" s="171">
        <f t="shared" si="228"/>
        <v>2.9</v>
      </c>
      <c r="AB191" s="171">
        <f t="shared" si="229"/>
        <v>6.2</v>
      </c>
      <c r="AC191" s="172">
        <f t="shared" si="205"/>
        <v>6</v>
      </c>
      <c r="AD191" s="172">
        <f t="shared" si="206"/>
        <v>0</v>
      </c>
      <c r="AE191" s="171">
        <f>ROUND(IF('Indicator Data'!K191=0,0,IF('Indicator Data'!K191&gt;AE$3,10,IF('Indicator Data'!K191&lt;AE$4,0,10-(AE$3-'Indicator Data'!K191)/(AE$3-AE$4)*10))),1)</f>
        <v>0</v>
      </c>
      <c r="AF191" s="174">
        <f t="shared" si="230"/>
        <v>5.3</v>
      </c>
      <c r="AG191" s="174">
        <f t="shared" si="231"/>
        <v>6.3</v>
      </c>
      <c r="AH191" s="172">
        <f t="shared" si="232"/>
        <v>7.2</v>
      </c>
      <c r="AI191" s="172">
        <f t="shared" si="233"/>
        <v>4.9000000000000004</v>
      </c>
      <c r="AJ191" s="174">
        <f t="shared" si="234"/>
        <v>6.2</v>
      </c>
      <c r="AK191" s="172">
        <f t="shared" si="235"/>
        <v>0</v>
      </c>
      <c r="AL191" s="175">
        <f t="shared" si="236"/>
        <v>6.2</v>
      </c>
      <c r="AM191" s="175">
        <f t="shared" si="237"/>
        <v>0</v>
      </c>
      <c r="AN191" s="175">
        <f t="shared" si="238"/>
        <v>7</v>
      </c>
      <c r="AO191" s="175">
        <f t="shared" si="239"/>
        <v>6.4</v>
      </c>
      <c r="AP191" s="175">
        <f t="shared" si="240"/>
        <v>4.9000000000000004</v>
      </c>
      <c r="AQ191" s="174">
        <f t="shared" si="241"/>
        <v>0</v>
      </c>
      <c r="AR191" s="174">
        <f>IF('Indicator Data'!L191="No data","x",IF('Indicator Data'!BW191&lt;1000,"x",ROUND((IF('Indicator Data'!L191&gt;AR$3,10,IF('Indicator Data'!L191&lt;AR$4,0,10-(AR$3-'Indicator Data'!L191)/(AR$3-AR$4)*10))),1)))</f>
        <v>10</v>
      </c>
      <c r="AS191" s="175">
        <f t="shared" si="242"/>
        <v>5</v>
      </c>
      <c r="AT191" s="176">
        <f>IF('Indicator Data'!M191="No data","x",ROUND(IF('Indicator Data'!M191=0,0,IF(LOG('Indicator Data'!M191)&gt;AT$3,10,IF(LOG('Indicator Data'!M191)&lt;AT$4,0,10-(AT$3-LOG('Indicator Data'!M191))/(AT$3-AT$4)*10))),1))</f>
        <v>0</v>
      </c>
      <c r="AU191" s="246">
        <f>IF(AT191="x","x",'Indicator Data'!M191/HLOOKUP('Indicator Data'!$M$3,'Population Data'!$C$3:$M$194,ROW()-4,FALSE))</f>
        <v>0</v>
      </c>
      <c r="AV191" s="176">
        <f t="shared" si="243"/>
        <v>0</v>
      </c>
      <c r="AW191" s="172">
        <f t="shared" si="207"/>
        <v>0</v>
      </c>
      <c r="AX191" s="176" t="str">
        <f>IF('Indicator Data'!N191="No data","x",ROUND(IF('Indicator Data'!N191=0,0,IF(LOG('Indicator Data'!N191)&gt;AX$3,10,IF(LOG('Indicator Data'!N191)&lt;AX$4,0,10-(AX$3-LOG('Indicator Data'!N191))/(AX$3-AX$4)*10))),1))</f>
        <v>x</v>
      </c>
      <c r="AY191" s="246" t="str">
        <f>IF(AX191="x","x",'Indicator Data'!N191/HLOOKUP('Indicator Data'!$N$3,'Population Data'!$C$3:$M$194,ROW()-4,FALSE))</f>
        <v>x</v>
      </c>
      <c r="AZ191" s="176" t="str">
        <f t="shared" si="244"/>
        <v>x</v>
      </c>
      <c r="BA191" s="172" t="str">
        <f t="shared" si="208"/>
        <v>x</v>
      </c>
      <c r="BB191" s="176" t="str">
        <f>IF('Indicator Data'!O191="No data","x",ROUND(IF('Indicator Data'!O191=0,0,IF(LOG('Indicator Data'!O191)&gt;BB$3,10,IF(LOG('Indicator Data'!O191)&lt;BB$4,0,10-(BB$3-LOG('Indicator Data'!O191))/(BB$3-BB$4)*10))),1))</f>
        <v>x</v>
      </c>
      <c r="BC191" s="246" t="str">
        <f>IF(BB191="x","x",'Indicator Data'!O191/HLOOKUP('Indicator Data'!$O$3,'Population Data'!$C$3:$M$194,ROW()-4,FALSE))</f>
        <v>x</v>
      </c>
      <c r="BD191" s="176" t="str">
        <f t="shared" si="245"/>
        <v>x</v>
      </c>
      <c r="BE191" s="172" t="str">
        <f t="shared" si="209"/>
        <v>x</v>
      </c>
      <c r="BF191" s="176" t="str">
        <f>IF('Indicator Data'!P191="No data","x",ROUND(IF('Indicator Data'!P191=0,0,IF(LOG('Indicator Data'!P191)&gt;BF$3,10,IF(LOG('Indicator Data'!P191)&lt;BF$4,0,10-(BF$3-LOG('Indicator Data'!P191))/(BF$3-BF$4)*10))),1))</f>
        <v>x</v>
      </c>
      <c r="BG191" s="246" t="str">
        <f>IF(BF191="x","x",'Indicator Data'!P191/HLOOKUP('Indicator Data'!$P$3,'Population Data'!$C$3:$M$194,ROW()-4,FALSE))</f>
        <v>x</v>
      </c>
      <c r="BH191" s="176" t="str">
        <f t="shared" si="210"/>
        <v>x</v>
      </c>
      <c r="BI191" s="172" t="str">
        <f t="shared" si="211"/>
        <v>x</v>
      </c>
      <c r="BJ191" s="174">
        <f t="shared" si="212"/>
        <v>0</v>
      </c>
      <c r="BK191" s="176">
        <f>ROUND(IF('Indicator Data'!Q191=0,0,IF(LOG('Indicator Data'!Q191)&gt;BK$3,10,IF(LOG('Indicator Data'!Q191)&lt;BK$4,0,10-(BK$3-LOG('Indicator Data'!Q191))/(BK$3-BK$4)*10))),1)</f>
        <v>6.5</v>
      </c>
      <c r="BL191" s="224">
        <f>IF(BK191="x","x",'Indicator Data'!Q191/HLOOKUP('Indicator Data'!$Q$3,'Population Data'!$C$3:$M$194,ROW()-4,FALSE))</f>
        <v>1</v>
      </c>
      <c r="BM191" s="176">
        <f t="shared" si="246"/>
        <v>10</v>
      </c>
      <c r="BN191" s="172">
        <f t="shared" si="247"/>
        <v>8.8000000000000007</v>
      </c>
      <c r="BO191" s="176">
        <f>ROUND(IF('Indicator Data'!S191=0,0,IF(LOG('Indicator Data'!S191)&gt;BO$3,10,IF(LOG('Indicator Data'!S191)&lt;BO$4,0,10-(BO$3-LOG('Indicator Data'!S191))/(BO$3-BO$4)*10))),1)</f>
        <v>6</v>
      </c>
      <c r="BP191" s="246">
        <f>IF(BO191="x","x",'Indicator Data'!S191/HLOOKUP('Indicator Data'!$S$3,'Population Data'!$C$3:$M$194,ROW()-4,FALSE))</f>
        <v>0.43734125054042366</v>
      </c>
      <c r="BQ191" s="176">
        <f t="shared" si="248"/>
        <v>4.9000000000000004</v>
      </c>
      <c r="BR191" s="172">
        <f t="shared" si="213"/>
        <v>5.5</v>
      </c>
      <c r="BS191" s="176">
        <f>ROUND(IF('Indicator Data'!T191=0,0,IF(LOG('Indicator Data'!T191)&gt;BS$3,10,IF(LOG('Indicator Data'!T191)&lt;BS$4,0,10-(BS$3-LOG('Indicator Data'!T191))/(BS$3-BS$4)*10))),1)</f>
        <v>6.1</v>
      </c>
      <c r="BT191" s="173">
        <f>IF('Indicator Data'!T191/HLOOKUP('Indicator Data'!$T$3,'Population Data'!$C$3:$M$194,ROW()-4,FALSE)&gt;1,1,'Indicator Data'!T191/HLOOKUP('Indicator Data'!$T$3,'Population Data'!$C$3:$M$194,ROW()-4,FALSE))</f>
        <v>0.55012274555684093</v>
      </c>
      <c r="BU191" s="176">
        <f t="shared" si="249"/>
        <v>5.5</v>
      </c>
      <c r="BV191" s="172">
        <f t="shared" si="214"/>
        <v>5.8</v>
      </c>
      <c r="BW191" s="176">
        <f>ROUND(IF('Indicator Data'!U191=0,0,IF(LOG('Indicator Data'!U191)&gt;BW$3,10,IF(LOG('Indicator Data'!U191)&lt;BW$4,0,10-(BW$3-LOG('Indicator Data'!U191))/(BW$3-BW$4)*10))),1)</f>
        <v>6.2</v>
      </c>
      <c r="BX191" s="246">
        <f>IF(BW191="x","x",'Indicator Data'!U191/HLOOKUP('Indicator Data'!$U$3,'Population Data'!$C$3:$M$194,ROW()-4,FALSE))</f>
        <v>0.66333667081478365</v>
      </c>
      <c r="BY191" s="176">
        <f t="shared" si="250"/>
        <v>6.6</v>
      </c>
      <c r="BZ191" s="172">
        <f t="shared" si="215"/>
        <v>6.4</v>
      </c>
      <c r="CA191" s="174">
        <f t="shared" si="198"/>
        <v>6.9</v>
      </c>
      <c r="CB191" s="176">
        <f>IF('Indicator Data'!BN191="No data","x",ROUND(IF('Indicator Data'!BN191&gt;CB$3,0,IF('Indicator Data'!BN191&lt;CB$4,10,(CB$3-'Indicator Data'!BN191)/(CB$3-CB$4)*10)),1))</f>
        <v>5.9</v>
      </c>
      <c r="CC191" s="176">
        <f>IF('Indicator Data'!BO191="No data","x",ROUND(IF('Indicator Data'!BO191&gt;CC$3,0,IF('Indicator Data'!BO191&lt;CC$4,10,(CC$3-'Indicator Data'!BO191)/(CC$3-CC$4)*10)),1))</f>
        <v>1.4</v>
      </c>
      <c r="CD191" s="176">
        <f>IF('Indicator Data'!AA191="No data","x",ROUND(IF('Indicator Data'!AA191&gt;CD$3,0,IF('Indicator Data'!AA191&lt;CD$4,10,(CD$3-'Indicator Data'!AA191)/(CD$3-CD$4)*10)),1))</f>
        <v>2.4</v>
      </c>
      <c r="CE191" s="172">
        <f t="shared" si="251"/>
        <v>3.2</v>
      </c>
      <c r="CF191" s="176">
        <f>IF('Indicator Data'!V191="No data","x",ROUND(IF(LOG('Indicator Data'!V191)&gt;CF$3,10,IF(LOG('Indicator Data'!V191)&lt;CF$4,0,10-(CF$3-LOG('Indicator Data'!V191))/(CF$3-CF$4)*10)),1))</f>
        <v>4.7</v>
      </c>
      <c r="CG191" s="176">
        <f>IF('Indicator Data'!W191="No data","x",ROUND(IF('Indicator Data'!W191&gt;CG$3,10,IF('Indicator Data'!W191&lt;CG$4,0,10-(CG$3-'Indicator Data'!W191)/(CG$3-CG$4)*10)),1))</f>
        <v>5.9</v>
      </c>
      <c r="CH191" s="176">
        <f>IF('Indicator Data'!X191="No data","x",ROUND(IF('Indicator Data'!X191&gt;CH$3,10,IF('Indicator Data'!X191&lt;CH$4,0,10-(CH$3-'Indicator Data'!X191)/(CH$3-CH$4)*10)),1))</f>
        <v>2.6</v>
      </c>
      <c r="CI191" s="176">
        <f>IF('Indicator Data'!Y191="No data","x",ROUND(IF('Indicator Data'!Y191&gt;CI$3,10,IF('Indicator Data'!Y191&lt;CI$4,0,10-(CI$3-'Indicator Data'!Y191)/(CI$3-CI$4)*10)),1))</f>
        <v>7.7</v>
      </c>
      <c r="CJ191" s="172">
        <f t="shared" si="216"/>
        <v>5.2</v>
      </c>
      <c r="CK191" s="174">
        <f t="shared" si="217"/>
        <v>4.5</v>
      </c>
      <c r="CL191" s="176">
        <f>IF('Indicator Data'!AD191="No data","x",ROUND(IF('Indicator Data'!AD191&gt;CL$3,10,IF('Indicator Data'!AD191&lt;CL$4,0,10-(CL$3-'Indicator Data'!AD191)/(CL$3-CL$4)*10)),1))</f>
        <v>0.3</v>
      </c>
      <c r="CM191" s="176">
        <f>IF('Indicator Data'!AE191="No data","x",ROUND(IF('Indicator Data'!AE191&gt;CM$3,10,IF('Indicator Data'!AE191&lt;CM$4,0,10-(CM$3-'Indicator Data'!AE191)/(CM$3-CM$4)*10)),1))</f>
        <v>5.6</v>
      </c>
      <c r="CN191" s="172">
        <f t="shared" si="218"/>
        <v>4.5</v>
      </c>
      <c r="CO191" s="176">
        <f>IF('Indicator Data'!Z191="No data","x",ROUND(IF('Indicator Data'!Z191&gt;CO$3,10,IF('Indicator Data'!Z191&lt;CO$4,0,10-(CO$3-'Indicator Data'!Z191)/(CO$3-CO$4)*10)),1))</f>
        <v>0</v>
      </c>
      <c r="CP191" s="172">
        <f t="shared" si="219"/>
        <v>2.4</v>
      </c>
      <c r="CQ191" s="246">
        <f>IF('Indicator Data'!AB191="No data","x",'Indicator Data'!AB191/HLOOKUP('Indicator Date'!$AB189,'Population Data'!$C$3:$M$194,ROW()-4,FALSE))</f>
        <v>3.9791924409813412E-5</v>
      </c>
      <c r="CR191" s="176">
        <f t="shared" si="252"/>
        <v>9.6</v>
      </c>
      <c r="CS191" s="176">
        <f>IF('Indicator Data'!AC191="No data","x",ROUND(IF('Indicator Data'!AC191&gt;CS$3,0,IF('Indicator Data'!AC191&lt;CS$4,10,(CS$3-'Indicator Data'!AC191)/(CS$3-CS$4)*10)),1))</f>
        <v>2</v>
      </c>
      <c r="CT191" s="172">
        <f t="shared" si="220"/>
        <v>5.8</v>
      </c>
      <c r="CU191" s="174">
        <f t="shared" si="221"/>
        <v>4.2</v>
      </c>
      <c r="CV191" s="175">
        <f t="shared" si="253"/>
        <v>4.3</v>
      </c>
      <c r="CW191" s="177">
        <f t="shared" si="254"/>
        <v>5.0999999999999996</v>
      </c>
      <c r="CX191" s="175">
        <f>ROUND(IF('Indicator Data'!AF191=0,0,IF('Indicator Data'!AF191&gt;CX$3,10,IF('Indicator Data'!AF191&lt;CX$4,0,10-(CX$3-'Indicator Data'!AF191)/(CX$3-CX$4)*10))),1)</f>
        <v>0</v>
      </c>
      <c r="CY191" s="175">
        <f>(ROUND(IF('Indicator Data'!AG191=0,0,IF(LOG('Indicator Data'!AG191)&gt;CY$3,10,IF(LOG('Indicator Data'!AG191)&lt;CY$4,0,10-(CY$3-LOG('Indicator Data'!AG191))/(CY$3-CY$4)*10))),1))</f>
        <v>0</v>
      </c>
      <c r="CZ191" s="177">
        <f t="shared" si="222"/>
        <v>0</v>
      </c>
      <c r="DA191" s="11"/>
      <c r="DB191" s="22"/>
    </row>
    <row r="192" spans="1:106">
      <c r="A192" s="179" t="str">
        <f>'Indicator Data'!A192</f>
        <v>Venezuela</v>
      </c>
      <c r="B192" s="180" t="str">
        <f>'Indicator Data'!B192</f>
        <v>VEN</v>
      </c>
      <c r="C192" s="178">
        <f>ROUND(IF('Indicator Data'!C192=0,0.1,IF(LOG('Indicator Data'!C192)&gt;C$3,10,IF(LOG('Indicator Data'!C192)&lt;C$4,0,10-(C$3-LOG('Indicator Data'!C192))/(C$3-C$4)*10))),1)</f>
        <v>8.6999999999999993</v>
      </c>
      <c r="D192" s="171">
        <f>ROUND(IF('Indicator Data'!D192=0,0.1,IF(LOG('Indicator Data'!D192)&gt;D$3,10,IF(LOG('Indicator Data'!D192)&lt;D$4,0,10-(D$3-LOG('Indicator Data'!D192))/(D$3-D$4)*10))),1)</f>
        <v>8.6999999999999993</v>
      </c>
      <c r="E192" s="172">
        <f t="shared" si="223"/>
        <v>8.6999999999999993</v>
      </c>
      <c r="F192" s="172">
        <f>(ROUND(IF('Indicator Data'!E192=0,0,IF(LOG('Indicator Data'!E192)&gt;F$3,10,IF(LOG('Indicator Data'!E192)&lt;F$4,0,10-(F$3-LOG('Indicator Data'!E192))/(F$3-F$4)*10))),1))</f>
        <v>6.2</v>
      </c>
      <c r="G192" s="172">
        <f>ROUND(IF('Indicator Data'!F192=0,0,IF(LOG('Indicator Data'!F192)&gt;G$3,10,IF(LOG('Indicator Data'!F192)&lt;G$4,0,10-(G$3-LOG('Indicator Data'!F192))/(G$3-G$4)*10))),1)</f>
        <v>5.7</v>
      </c>
      <c r="H192" s="171">
        <f>ROUND(IF('Indicator Data'!G192=0,0,IF(LOG('Indicator Data'!G192)&gt;H$3,10,IF(LOG('Indicator Data'!G192)&lt;H$4,0,10-(H$3-LOG('Indicator Data'!G192))/(H$3-H$4)*10))),1)</f>
        <v>8.3000000000000007</v>
      </c>
      <c r="I192" s="171">
        <f>ROUND(IF('Indicator Data'!H192=0,0,IF(LOG('Indicator Data'!H192)&gt;I$3,10,IF(LOG('Indicator Data'!H192)&lt;I$4,0,10-(I$3-LOG('Indicator Data'!H192))/(I$3-I$4)*10))),1)</f>
        <v>8.1</v>
      </c>
      <c r="J192" s="171">
        <f t="shared" si="224"/>
        <v>8.1999999999999993</v>
      </c>
      <c r="K192" s="171">
        <f>ROUND(IF('Indicator Data'!I192=0,0,IF(LOG('Indicator Data'!I192)&gt;K$3,10,IF(LOG('Indicator Data'!I192)&lt;K$4,0,10-(K$3-LOG('Indicator Data'!I192))/(K$3-K$4)*10))),1)</f>
        <v>7.6</v>
      </c>
      <c r="L192" s="172">
        <f>ROUND(IF('Indicator Data'!J192=0,0,IF(LOG('Indicator Data'!J192)&gt;L$3,10,IF(LOG('Indicator Data'!J192)&lt;L$4,0,10-(L$3-LOG('Indicator Data'!J192))/(L$3-L$4)*10))),1)</f>
        <v>0</v>
      </c>
      <c r="M192" s="173">
        <f>'Indicator Data'!C192/HLOOKUP('Indicator Data'!$C$3,'Population Data'!$C$3:$M$194,ROW()-4,FALSE)</f>
        <v>1.8827916383770296E-3</v>
      </c>
      <c r="N192" s="173">
        <f>'Indicator Data'!D192/HLOOKUP('Indicator Data'!$D$3,'Population Data'!$C$3:$M$194,ROW()-4,FALSE)</f>
        <v>6.4893829110769757E-4</v>
      </c>
      <c r="O192" s="245">
        <f>'Indicator Data'!E192/HLOOKUP('Indicator Data'!$E$3,'Population Data'!$C$3:$M$194,ROW()-4,FALSE)</f>
        <v>2.4536302683276197E-3</v>
      </c>
      <c r="P192" s="173">
        <f>'Indicator Data'!F192/HLOOKUP('Indicator Data'!$F$3,'Population Data'!$C$3:$M$194,ROW()-4,FALSE)</f>
        <v>1.4262671124788461E-6</v>
      </c>
      <c r="Q192" s="173">
        <f>'Indicator Data'!G192/HLOOKUP('Indicator Data'!$G$3,'Population Data'!$C$3:$M$194,ROW()-4,FALSE)</f>
        <v>7.747883558662746E-3</v>
      </c>
      <c r="R192" s="173">
        <f>'Indicator Data'!H192/HLOOKUP('Indicator Data'!$H$3,'Population Data'!$C$3:$M$194,ROW()-4,FALSE)</f>
        <v>3.9782730829193843E-4</v>
      </c>
      <c r="S192" s="173">
        <f>'Indicator Data'!I192/HLOOKUP('Indicator Data'!$I$3,'Population Data'!$C$3:$M$194,ROW()-4,FALSE)</f>
        <v>1.3627783313756531E-3</v>
      </c>
      <c r="T192" s="173">
        <f>'Indicator Data'!J192/HLOOKUP('Indicator Date'!$J190,'Population Data'!$C$3:$M$194,ROW()-4,FALSE)</f>
        <v>0</v>
      </c>
      <c r="U192" s="171">
        <f t="shared" si="225"/>
        <v>9.4</v>
      </c>
      <c r="V192" s="171">
        <f t="shared" si="226"/>
        <v>3.2</v>
      </c>
      <c r="W192" s="172">
        <f t="shared" si="227"/>
        <v>7.4</v>
      </c>
      <c r="X192" s="172">
        <f t="shared" si="203"/>
        <v>5.2</v>
      </c>
      <c r="Y192" s="172">
        <f t="shared" si="204"/>
        <v>5</v>
      </c>
      <c r="Z192" s="171">
        <f t="shared" si="228"/>
        <v>0.9</v>
      </c>
      <c r="AA192" s="171">
        <f t="shared" si="228"/>
        <v>0.2</v>
      </c>
      <c r="AB192" s="171">
        <f t="shared" si="229"/>
        <v>0.6</v>
      </c>
      <c r="AC192" s="172">
        <f t="shared" si="205"/>
        <v>5.6</v>
      </c>
      <c r="AD192" s="172">
        <f t="shared" si="206"/>
        <v>0</v>
      </c>
      <c r="AE192" s="171">
        <f>ROUND(IF('Indicator Data'!K192=0,0,IF('Indicator Data'!K192&gt;AE$3,10,IF('Indicator Data'!K192&lt;AE$4,0,10-(AE$3-'Indicator Data'!K192)/(AE$3-AE$4)*10))),1)</f>
        <v>1</v>
      </c>
      <c r="AF192" s="174">
        <f t="shared" si="230"/>
        <v>9.1</v>
      </c>
      <c r="AG192" s="174">
        <f t="shared" si="231"/>
        <v>6</v>
      </c>
      <c r="AH192" s="172">
        <f t="shared" si="232"/>
        <v>4.5999999999999996</v>
      </c>
      <c r="AI192" s="172">
        <f t="shared" si="233"/>
        <v>4.2</v>
      </c>
      <c r="AJ192" s="174">
        <f t="shared" si="234"/>
        <v>4.4000000000000004</v>
      </c>
      <c r="AK192" s="172">
        <f t="shared" si="235"/>
        <v>0</v>
      </c>
      <c r="AL192" s="175">
        <f t="shared" si="236"/>
        <v>8.1</v>
      </c>
      <c r="AM192" s="175">
        <f t="shared" si="237"/>
        <v>5.7</v>
      </c>
      <c r="AN192" s="175">
        <f t="shared" si="238"/>
        <v>5.4</v>
      </c>
      <c r="AO192" s="175">
        <f t="shared" si="239"/>
        <v>5.6</v>
      </c>
      <c r="AP192" s="175">
        <f t="shared" si="240"/>
        <v>6.7</v>
      </c>
      <c r="AQ192" s="174">
        <f t="shared" si="241"/>
        <v>0.5</v>
      </c>
      <c r="AR192" s="174">
        <f>IF('Indicator Data'!L192="No data","x",IF('Indicator Data'!BW192&lt;1000,"x",ROUND((IF('Indicator Data'!L192&gt;AR$3,10,IF('Indicator Data'!L192&lt;AR$4,0,10-(AR$3-'Indicator Data'!L192)/(AR$3-AR$4)*10))),1)))</f>
        <v>3.3</v>
      </c>
      <c r="AS192" s="175">
        <f t="shared" si="242"/>
        <v>1.9</v>
      </c>
      <c r="AT192" s="176" t="str">
        <f>IF('Indicator Data'!M192="No data","x",ROUND(IF('Indicator Data'!M192=0,0,IF(LOG('Indicator Data'!M192)&gt;AT$3,10,IF(LOG('Indicator Data'!M192)&lt;AT$4,0,10-(AT$3-LOG('Indicator Data'!M192))/(AT$3-AT$4)*10))),1))</f>
        <v>x</v>
      </c>
      <c r="AU192" s="246" t="str">
        <f>IF(AT192="x","x",'Indicator Data'!M192/HLOOKUP('Indicator Data'!$M$3,'Population Data'!$C$3:$M$194,ROW()-4,FALSE))</f>
        <v>x</v>
      </c>
      <c r="AV192" s="176" t="str">
        <f t="shared" si="243"/>
        <v>x</v>
      </c>
      <c r="AW192" s="172" t="str">
        <f t="shared" si="207"/>
        <v>x</v>
      </c>
      <c r="AX192" s="176" t="str">
        <f>IF('Indicator Data'!N192="No data","x",ROUND(IF('Indicator Data'!N192=0,0,IF(LOG('Indicator Data'!N192)&gt;AX$3,10,IF(LOG('Indicator Data'!N192)&lt;AX$4,0,10-(AX$3-LOG('Indicator Data'!N192))/(AX$3-AX$4)*10))),1))</f>
        <v>x</v>
      </c>
      <c r="AY192" s="246" t="str">
        <f>IF(AX192="x","x",'Indicator Data'!N192/HLOOKUP('Indicator Data'!$N$3,'Population Data'!$C$3:$M$194,ROW()-4,FALSE))</f>
        <v>x</v>
      </c>
      <c r="AZ192" s="176" t="str">
        <f t="shared" si="244"/>
        <v>x</v>
      </c>
      <c r="BA192" s="172" t="str">
        <f t="shared" si="208"/>
        <v>x</v>
      </c>
      <c r="BB192" s="176" t="str">
        <f>IF('Indicator Data'!O192="No data","x",ROUND(IF('Indicator Data'!O192=0,0,IF(LOG('Indicator Data'!O192)&gt;BB$3,10,IF(LOG('Indicator Data'!O192)&lt;BB$4,0,10-(BB$3-LOG('Indicator Data'!O192))/(BB$3-BB$4)*10))),1))</f>
        <v>x</v>
      </c>
      <c r="BC192" s="246" t="str">
        <f>IF(BB192="x","x",'Indicator Data'!O192/HLOOKUP('Indicator Data'!$O$3,'Population Data'!$C$3:$M$194,ROW()-4,FALSE))</f>
        <v>x</v>
      </c>
      <c r="BD192" s="176" t="str">
        <f t="shared" si="245"/>
        <v>x</v>
      </c>
      <c r="BE192" s="172" t="str">
        <f t="shared" si="209"/>
        <v>x</v>
      </c>
      <c r="BF192" s="176" t="str">
        <f>IF('Indicator Data'!P192="No data","x",ROUND(IF('Indicator Data'!P192=0,0,IF(LOG('Indicator Data'!P192)&gt;BF$3,10,IF(LOG('Indicator Data'!P192)&lt;BF$4,0,10-(BF$3-LOG('Indicator Data'!P192))/(BF$3-BF$4)*10))),1))</f>
        <v>x</v>
      </c>
      <c r="BG192" s="246" t="str">
        <f>IF(BF192="x","x",'Indicator Data'!P192/HLOOKUP('Indicator Data'!$P$3,'Population Data'!$C$3:$M$194,ROW()-4,FALSE))</f>
        <v>x</v>
      </c>
      <c r="BH192" s="176" t="str">
        <f t="shared" si="210"/>
        <v>x</v>
      </c>
      <c r="BI192" s="172" t="str">
        <f t="shared" si="211"/>
        <v>x</v>
      </c>
      <c r="BJ192" s="174" t="str">
        <f t="shared" si="212"/>
        <v>x</v>
      </c>
      <c r="BK192" s="176">
        <f>ROUND(IF('Indicator Data'!Q192=0,0,IF(LOG('Indicator Data'!Q192)&gt;BK$3,10,IF(LOG('Indicator Data'!Q192)&lt;BK$4,0,10-(BK$3-LOG('Indicator Data'!Q192))/(BK$3-BK$4)*10))),1)</f>
        <v>8.8000000000000007</v>
      </c>
      <c r="BL192" s="224">
        <f>IF(BK192="x","x",'Indicator Data'!Q192/HLOOKUP('Indicator Data'!$Q$3,'Population Data'!$C$3:$M$194,ROW()-4,FALSE))</f>
        <v>0.5</v>
      </c>
      <c r="BM192" s="176">
        <f t="shared" si="246"/>
        <v>5</v>
      </c>
      <c r="BN192" s="172">
        <f t="shared" si="247"/>
        <v>7.4</v>
      </c>
      <c r="BO192" s="176">
        <f>ROUND(IF('Indicator Data'!S192=0,0,IF(LOG('Indicator Data'!S192)&gt;BO$3,10,IF(LOG('Indicator Data'!S192)&lt;BO$4,0,10-(BO$3-LOG('Indicator Data'!S192))/(BO$3-BO$4)*10))),1)</f>
        <v>9.1</v>
      </c>
      <c r="BP192" s="246">
        <f>IF(BO192="x","x",'Indicator Data'!S192/HLOOKUP('Indicator Data'!$S$3,'Population Data'!$C$3:$M$194,ROW()-4,FALSE))</f>
        <v>0.73810108774406169</v>
      </c>
      <c r="BQ192" s="176">
        <f t="shared" si="248"/>
        <v>8.1999999999999993</v>
      </c>
      <c r="BR192" s="172">
        <f t="shared" si="213"/>
        <v>8.6999999999999993</v>
      </c>
      <c r="BS192" s="176">
        <f>ROUND(IF('Indicator Data'!T192=0,0,IF(LOG('Indicator Data'!T192)&gt;BS$3,10,IF(LOG('Indicator Data'!T192)&lt;BS$4,0,10-(BS$3-LOG('Indicator Data'!T192))/(BS$3-BS$4)*10))),1)</f>
        <v>9.1999999999999993</v>
      </c>
      <c r="BT192" s="173">
        <f>IF('Indicator Data'!T192/HLOOKUP('Indicator Data'!$T$3,'Population Data'!$C$3:$M$194,ROW()-4,FALSE)&gt;1,1,'Indicator Data'!T192/HLOOKUP('Indicator Data'!$T$3,'Population Data'!$C$3:$M$194,ROW()-4,FALSE))</f>
        <v>0.90618075644250207</v>
      </c>
      <c r="BU192" s="176">
        <f t="shared" si="249"/>
        <v>9.1</v>
      </c>
      <c r="BV192" s="172">
        <f t="shared" si="214"/>
        <v>9.1999999999999993</v>
      </c>
      <c r="BW192" s="176">
        <f>ROUND(IF('Indicator Data'!U192=0,0,IF(LOG('Indicator Data'!U192)&gt;BW$3,10,IF(LOG('Indicator Data'!U192)&lt;BW$4,0,10-(BW$3-LOG('Indicator Data'!U192))/(BW$3-BW$4)*10))),1)</f>
        <v>9.1</v>
      </c>
      <c r="BX192" s="246">
        <f>IF(BW192="x","x",'Indicator Data'!U192/HLOOKUP('Indicator Data'!$U$3,'Population Data'!$C$3:$M$194,ROW()-4,FALSE))</f>
        <v>0.8162129404619114</v>
      </c>
      <c r="BY192" s="176">
        <f t="shared" si="250"/>
        <v>8.1999999999999993</v>
      </c>
      <c r="BZ192" s="172">
        <f t="shared" si="215"/>
        <v>8.6999999999999993</v>
      </c>
      <c r="CA192" s="174">
        <f>ROUND((10-GEOMEAN(((10-BV192)/10*9+1),((10-BN192)/10*9+1),((10-BR192)/10*9+1),((10-BZ192)/10*9+1)))/9*10,1)</f>
        <v>8.6</v>
      </c>
      <c r="CB192" s="176">
        <f>IF('Indicator Data'!BN192="No data","x",ROUND(IF('Indicator Data'!BN192&gt;CB$3,0,IF('Indicator Data'!BN192&lt;CB$4,10,(CB$3-'Indicator Data'!BN192)/(CB$3-CB$4)*10)),1))</f>
        <v>0.2</v>
      </c>
      <c r="CC192" s="176">
        <f>IF('Indicator Data'!BO192="No data","x",ROUND(IF('Indicator Data'!BO192&gt;CC$3,0,IF('Indicator Data'!BO192&lt;CC$4,10,(CC$3-'Indicator Data'!BO192)/(CC$3-CC$4)*10)),1))</f>
        <v>1.1000000000000001</v>
      </c>
      <c r="CD192" s="176" t="str">
        <f>IF('Indicator Data'!AA192="No data","x",ROUND(IF('Indicator Data'!AA192&gt;CD$3,0,IF('Indicator Data'!AA192&lt;CD$4,10,(CD$3-'Indicator Data'!AA192)/(CD$3-CD$4)*10)),1))</f>
        <v>x</v>
      </c>
      <c r="CE192" s="172">
        <f t="shared" si="251"/>
        <v>0.7</v>
      </c>
      <c r="CF192" s="176">
        <f>IF('Indicator Data'!V192="No data","x",ROUND(IF(LOG('Indicator Data'!V192)&gt;CF$3,10,IF(LOG('Indicator Data'!V192)&lt;CF$4,0,10-(CF$3-LOG('Indicator Data'!V192))/(CF$3-CF$4)*10)),1))</f>
        <v>5</v>
      </c>
      <c r="CG192" s="176">
        <f>IF('Indicator Data'!W192="No data","x",ROUND(IF('Indicator Data'!W192&gt;CG$3,10,IF('Indicator Data'!W192&lt;CG$4,0,10-(CG$3-'Indicator Data'!W192)/(CG$3-CG$4)*10)),1))</f>
        <v>3.9</v>
      </c>
      <c r="CH192" s="176">
        <f>IF('Indicator Data'!X192="No data","x",ROUND(IF('Indicator Data'!X192&gt;CH$3,10,IF('Indicator Data'!X192&lt;CH$4,0,10-(CH$3-'Indicator Data'!X192)/(CH$3-CH$4)*10)),1))</f>
        <v>8.8000000000000007</v>
      </c>
      <c r="CI192" s="176" t="str">
        <f>IF('Indicator Data'!Y192="No data","x",ROUND(IF('Indicator Data'!Y192&gt;CI$3,10,IF('Indicator Data'!Y192&lt;CI$4,0,10-(CI$3-'Indicator Data'!Y192)/(CI$3-CI$4)*10)),1))</f>
        <v>x</v>
      </c>
      <c r="CJ192" s="172">
        <f t="shared" si="216"/>
        <v>5.9</v>
      </c>
      <c r="CK192" s="174">
        <f t="shared" si="217"/>
        <v>4.2</v>
      </c>
      <c r="CL192" s="176">
        <f>IF('Indicator Data'!AD192="No data","x",ROUND(IF('Indicator Data'!AD192&gt;CL$3,10,IF('Indicator Data'!AD192&lt;CL$4,0,10-(CL$3-'Indicator Data'!AD192)/(CL$3-CL$4)*10)),1))</f>
        <v>2.9</v>
      </c>
      <c r="CM192" s="176">
        <f>IF('Indicator Data'!AE192="No data","x",ROUND(IF('Indicator Data'!AE192&gt;CM$3,10,IF('Indicator Data'!AE192&lt;CM$4,0,10-(CM$3-'Indicator Data'!AE192)/(CM$3-CM$4)*10)),1))</f>
        <v>1.6</v>
      </c>
      <c r="CN192" s="172">
        <f t="shared" si="218"/>
        <v>4.4000000000000004</v>
      </c>
      <c r="CO192" s="176">
        <f>IF('Indicator Data'!Z192="No data","x",ROUND(IF('Indicator Data'!Z192&gt;CO$3,10,IF('Indicator Data'!Z192&lt;CO$4,0,10-(CO$3-'Indicator Data'!Z192)/(CO$3-CO$4)*10)),1))</f>
        <v>1</v>
      </c>
      <c r="CP192" s="172">
        <f t="shared" si="219"/>
        <v>0.8</v>
      </c>
      <c r="CQ192" s="246">
        <f>IF('Indicator Data'!AB192="No data","x",'Indicator Data'!AB192/HLOOKUP('Indicator Date'!$AB190,'Population Data'!$C$3:$M$194,ROW()-4,FALSE))</f>
        <v>3.4275863130305982E-4</v>
      </c>
      <c r="CR192" s="176">
        <f t="shared" si="252"/>
        <v>6.6</v>
      </c>
      <c r="CS192" s="176">
        <f>IF('Indicator Data'!AC192="No data","x",ROUND(IF('Indicator Data'!AC192&gt;CS$3,0,IF('Indicator Data'!AC192&lt;CS$4,10,(CS$3-'Indicator Data'!AC192)/(CS$3-CS$4)*10)),1))</f>
        <v>2</v>
      </c>
      <c r="CT192" s="172">
        <f t="shared" si="220"/>
        <v>4.3</v>
      </c>
      <c r="CU192" s="174">
        <f t="shared" si="221"/>
        <v>3.2</v>
      </c>
      <c r="CV192" s="175">
        <f t="shared" si="253"/>
        <v>6</v>
      </c>
      <c r="CW192" s="177">
        <f t="shared" si="254"/>
        <v>5.9</v>
      </c>
      <c r="CX192" s="175">
        <f>ROUND(IF('Indicator Data'!AF192=0,0,IF('Indicator Data'!AF192&gt;CX$3,10,IF('Indicator Data'!AF192&lt;CX$4,0,10-(CX$3-'Indicator Data'!AF192)/(CX$3-CX$4)*10))),1)</f>
        <v>6.5</v>
      </c>
      <c r="CY192" s="175">
        <f>(ROUND(IF('Indicator Data'!AG192=0,0,IF(LOG('Indicator Data'!AG192)&gt;CY$3,10,IF(LOG('Indicator Data'!AG192)&lt;CY$4,0,10-(CY$3-LOG('Indicator Data'!AG192))/(CY$3-CY$4)*10))),1))</f>
        <v>3.4</v>
      </c>
      <c r="CZ192" s="177">
        <f t="shared" si="222"/>
        <v>5.0999999999999996</v>
      </c>
      <c r="DA192" s="11"/>
      <c r="DB192" s="22"/>
    </row>
    <row r="193" spans="1:106">
      <c r="A193" s="179" t="str">
        <f>'Indicator Data'!A193</f>
        <v>Viet Nam</v>
      </c>
      <c r="B193" s="180" t="str">
        <f>'Indicator Data'!B193</f>
        <v>VNM</v>
      </c>
      <c r="C193" s="178">
        <f>ROUND(IF('Indicator Data'!C193=0,0.1,IF(LOG('Indicator Data'!C193)&gt;C$3,10,IF(LOG('Indicator Data'!C193)&lt;C$4,0,10-(C$3-LOG('Indicator Data'!C193))/(C$3-C$4)*10))),1)</f>
        <v>8.1</v>
      </c>
      <c r="D193" s="171">
        <f>ROUND(IF('Indicator Data'!D193=0,0.1,IF(LOG('Indicator Data'!D193)&gt;D$3,10,IF(LOG('Indicator Data'!D193)&lt;D$4,0,10-(D$3-LOG('Indicator Data'!D193))/(D$3-D$4)*10))),1)</f>
        <v>0.1</v>
      </c>
      <c r="E193" s="172">
        <f t="shared" si="223"/>
        <v>5.4</v>
      </c>
      <c r="F193" s="172">
        <f>(ROUND(IF('Indicator Data'!E193=0,0,IF(LOG('Indicator Data'!E193)&gt;F$3,10,IF(LOG('Indicator Data'!E193)&lt;F$4,0,10-(F$3-LOG('Indicator Data'!E193))/(F$3-F$4)*10))),1))</f>
        <v>10</v>
      </c>
      <c r="G193" s="172">
        <f>ROUND(IF('Indicator Data'!F193=0,0,IF(LOG('Indicator Data'!F193)&gt;G$3,10,IF(LOG('Indicator Data'!F193)&lt;G$4,0,10-(G$3-LOG('Indicator Data'!F193))/(G$3-G$4)*10))),1)</f>
        <v>6.8</v>
      </c>
      <c r="H193" s="171">
        <f>ROUND(IF('Indicator Data'!G193=0,0,IF(LOG('Indicator Data'!G193)&gt;H$3,10,IF(LOG('Indicator Data'!G193)&lt;H$4,0,10-(H$3-LOG('Indicator Data'!G193))/(H$3-H$4)*10))),1)</f>
        <v>10</v>
      </c>
      <c r="I193" s="171">
        <f>ROUND(IF('Indicator Data'!H193=0,0,IF(LOG('Indicator Data'!H193)&gt;I$3,10,IF(LOG('Indicator Data'!H193)&lt;I$4,0,10-(I$3-LOG('Indicator Data'!H193))/(I$3-I$4)*10))),1)</f>
        <v>5</v>
      </c>
      <c r="J193" s="171">
        <f t="shared" si="224"/>
        <v>8.5</v>
      </c>
      <c r="K193" s="171">
        <f>ROUND(IF('Indicator Data'!I193=0,0,IF(LOG('Indicator Data'!I193)&gt;K$3,10,IF(LOG('Indicator Data'!I193)&lt;K$4,0,10-(K$3-LOG('Indicator Data'!I193))/(K$3-K$4)*10))),1)</f>
        <v>10</v>
      </c>
      <c r="L193" s="172">
        <f>ROUND(IF('Indicator Data'!J193=0,0,IF(LOG('Indicator Data'!J193)&gt;L$3,10,IF(LOG('Indicator Data'!J193)&lt;L$4,0,10-(L$3-LOG('Indicator Data'!J193))/(L$3-L$4)*10))),1)</f>
        <v>10</v>
      </c>
      <c r="M193" s="173">
        <f>'Indicator Data'!C193/HLOOKUP('Indicator Data'!$C$3,'Population Data'!$C$3:$M$194,ROW()-4,FALSE)</f>
        <v>3.5211358068851456E-4</v>
      </c>
      <c r="N193" s="173">
        <f>'Indicator Data'!D193/HLOOKUP('Indicator Data'!$D$3,'Population Data'!$C$3:$M$194,ROW()-4,FALSE)</f>
        <v>0</v>
      </c>
      <c r="O193" s="245">
        <f>'Indicator Data'!E193/HLOOKUP('Indicator Data'!$E$3,'Population Data'!$C$3:$M$194,ROW()-4,FALSE)</f>
        <v>3.8784758599396486E-2</v>
      </c>
      <c r="P193" s="173">
        <f>'Indicator Data'!F193/HLOOKUP('Indicator Data'!$F$3,'Population Data'!$C$3:$M$194,ROW()-4,FALSE)</f>
        <v>1.2343845356190482E-6</v>
      </c>
      <c r="Q193" s="173">
        <f>'Indicator Data'!G193/HLOOKUP('Indicator Data'!$G$3,'Population Data'!$C$3:$M$194,ROW()-4,FALSE)</f>
        <v>1.4450264066458635E-2</v>
      </c>
      <c r="R193" s="173">
        <f>'Indicator Data'!H193/HLOOKUP('Indicator Data'!$H$3,'Population Data'!$C$3:$M$194,ROW()-4,FALSE)</f>
        <v>1.4356864717301073E-6</v>
      </c>
      <c r="S193" s="173">
        <f>'Indicator Data'!I193/HLOOKUP('Indicator Data'!$I$3,'Population Data'!$C$3:$M$194,ROW()-4,FALSE)</f>
        <v>2.198792976881471E-2</v>
      </c>
      <c r="T193" s="173">
        <f>'Indicator Data'!J193/HLOOKUP('Indicator Date'!$J191,'Population Data'!$C$3:$M$194,ROW()-4,FALSE)</f>
        <v>2.4539144719253757E-3</v>
      </c>
      <c r="U193" s="171">
        <f t="shared" si="225"/>
        <v>1.8</v>
      </c>
      <c r="V193" s="171">
        <f t="shared" si="226"/>
        <v>0</v>
      </c>
      <c r="W193" s="172">
        <f t="shared" si="227"/>
        <v>0.9</v>
      </c>
      <c r="X193" s="172">
        <f t="shared" si="203"/>
        <v>9.8000000000000007</v>
      </c>
      <c r="Y193" s="172">
        <f t="shared" si="204"/>
        <v>4.9000000000000004</v>
      </c>
      <c r="Z193" s="171">
        <f t="shared" si="228"/>
        <v>1.6</v>
      </c>
      <c r="AA193" s="171">
        <f t="shared" si="228"/>
        <v>0</v>
      </c>
      <c r="AB193" s="171">
        <f t="shared" si="229"/>
        <v>0.8</v>
      </c>
      <c r="AC193" s="172">
        <f t="shared" si="205"/>
        <v>9.1</v>
      </c>
      <c r="AD193" s="172">
        <f t="shared" si="206"/>
        <v>0.8</v>
      </c>
      <c r="AE193" s="171">
        <f>ROUND(IF('Indicator Data'!K193=0,0,IF('Indicator Data'!K193&gt;AE$3,10,IF('Indicator Data'!K193&lt;AE$4,0,10-(AE$3-'Indicator Data'!K193)/(AE$3-AE$4)*10))),1)</f>
        <v>5.7</v>
      </c>
      <c r="AF193" s="174">
        <f t="shared" si="230"/>
        <v>5</v>
      </c>
      <c r="AG193" s="174">
        <f t="shared" si="231"/>
        <v>0.1</v>
      </c>
      <c r="AH193" s="172">
        <f t="shared" si="232"/>
        <v>5.8</v>
      </c>
      <c r="AI193" s="172">
        <f t="shared" si="233"/>
        <v>2.5</v>
      </c>
      <c r="AJ193" s="174">
        <f t="shared" si="234"/>
        <v>4.3</v>
      </c>
      <c r="AK193" s="172">
        <f t="shared" si="235"/>
        <v>7.7</v>
      </c>
      <c r="AL193" s="175">
        <f t="shared" si="236"/>
        <v>3.5</v>
      </c>
      <c r="AM193" s="175">
        <f t="shared" si="237"/>
        <v>9.9</v>
      </c>
      <c r="AN193" s="175">
        <f t="shared" si="238"/>
        <v>5.9</v>
      </c>
      <c r="AO193" s="175">
        <f t="shared" si="239"/>
        <v>5.9</v>
      </c>
      <c r="AP193" s="175">
        <f t="shared" si="240"/>
        <v>9.6</v>
      </c>
      <c r="AQ193" s="174">
        <f t="shared" si="241"/>
        <v>6.7</v>
      </c>
      <c r="AR193" s="174">
        <f>IF('Indicator Data'!L193="No data","x",IF('Indicator Data'!BW193&lt;1000,"x",ROUND((IF('Indicator Data'!L193&gt;AR$3,10,IF('Indicator Data'!L193&lt;AR$4,0,10-(AR$3-'Indicator Data'!L193)/(AR$3-AR$4)*10))),1)))</f>
        <v>1.7</v>
      </c>
      <c r="AS193" s="175">
        <f t="shared" si="242"/>
        <v>4.2</v>
      </c>
      <c r="AT193" s="176">
        <f>IF('Indicator Data'!M193="No data","x",ROUND(IF('Indicator Data'!M193=0,0,IF(LOG('Indicator Data'!M193)&gt;AT$3,10,IF(LOG('Indicator Data'!M193)&lt;AT$4,0,10-(AT$3-LOG('Indicator Data'!M193))/(AT$3-AT$4)*10))),1))</f>
        <v>9.5</v>
      </c>
      <c r="AU193" s="246">
        <f>IF(AT193="x","x",'Indicator Data'!M193/HLOOKUP('Indicator Data'!$M$3,'Population Data'!$C$3:$M$194,ROW()-4,FALSE))</f>
        <v>0.42102967626983867</v>
      </c>
      <c r="AV193" s="176">
        <f t="shared" si="243"/>
        <v>4.7</v>
      </c>
      <c r="AW193" s="172">
        <f t="shared" si="207"/>
        <v>7.9</v>
      </c>
      <c r="AX193" s="176" t="str">
        <f>IF('Indicator Data'!N193="No data","x",ROUND(IF('Indicator Data'!N193=0,0,IF(LOG('Indicator Data'!N193)&gt;AX$3,10,IF(LOG('Indicator Data'!N193)&lt;AX$4,0,10-(AX$3-LOG('Indicator Data'!N193))/(AX$3-AX$4)*10))),1))</f>
        <v>x</v>
      </c>
      <c r="AY193" s="246" t="str">
        <f>IF(AX193="x","x",'Indicator Data'!N193/HLOOKUP('Indicator Data'!$N$3,'Population Data'!$C$3:$M$194,ROW()-4,FALSE))</f>
        <v>x</v>
      </c>
      <c r="AZ193" s="176" t="str">
        <f t="shared" si="244"/>
        <v>x</v>
      </c>
      <c r="BA193" s="172" t="str">
        <f t="shared" si="208"/>
        <v>x</v>
      </c>
      <c r="BB193" s="176" t="str">
        <f>IF('Indicator Data'!O193="No data","x",ROUND(IF('Indicator Data'!O193=0,0,IF(LOG('Indicator Data'!O193)&gt;BB$3,10,IF(LOG('Indicator Data'!O193)&lt;BB$4,0,10-(BB$3-LOG('Indicator Data'!O193))/(BB$3-BB$4)*10))),1))</f>
        <v>x</v>
      </c>
      <c r="BC193" s="246" t="str">
        <f>IF(BB193="x","x",'Indicator Data'!O193/HLOOKUP('Indicator Data'!$O$3,'Population Data'!$C$3:$M$194,ROW()-4,FALSE))</f>
        <v>x</v>
      </c>
      <c r="BD193" s="176" t="str">
        <f t="shared" si="245"/>
        <v>x</v>
      </c>
      <c r="BE193" s="172" t="str">
        <f t="shared" si="209"/>
        <v>x</v>
      </c>
      <c r="BF193" s="176" t="str">
        <f>IF('Indicator Data'!P193="No data","x",ROUND(IF('Indicator Data'!P193=0,0,IF(LOG('Indicator Data'!P193)&gt;BF$3,10,IF(LOG('Indicator Data'!P193)&lt;BF$4,0,10-(BF$3-LOG('Indicator Data'!P193))/(BF$3-BF$4)*10))),1))</f>
        <v>x</v>
      </c>
      <c r="BG193" s="246" t="str">
        <f>IF(BF193="x","x",'Indicator Data'!P193/HLOOKUP('Indicator Data'!$P$3,'Population Data'!$C$3:$M$194,ROW()-4,FALSE))</f>
        <v>x</v>
      </c>
      <c r="BH193" s="176" t="str">
        <f t="shared" si="210"/>
        <v>x</v>
      </c>
      <c r="BI193" s="172" t="str">
        <f t="shared" si="211"/>
        <v>x</v>
      </c>
      <c r="BJ193" s="174">
        <f t="shared" si="212"/>
        <v>7.9</v>
      </c>
      <c r="BK193" s="176">
        <f>ROUND(IF('Indicator Data'!Q193=0,0,IF(LOG('Indicator Data'!Q193)&gt;BK$3,10,IF(LOG('Indicator Data'!Q193)&lt;BK$4,0,10-(BK$3-LOG('Indicator Data'!Q193))/(BK$3-BK$4)*10))),1)</f>
        <v>9.8000000000000007</v>
      </c>
      <c r="BL193" s="224">
        <f>IF(BK193="x","x",'Indicator Data'!Q193/HLOOKUP('Indicator Data'!$Q$3,'Population Data'!$C$3:$M$194,ROW()-4,FALSE))</f>
        <v>0.73700001849289354</v>
      </c>
      <c r="BM193" s="176">
        <f t="shared" si="246"/>
        <v>7.4</v>
      </c>
      <c r="BN193" s="172">
        <f t="shared" si="247"/>
        <v>8.9</v>
      </c>
      <c r="BO193" s="176">
        <f>ROUND(IF('Indicator Data'!S193=0,0,IF(LOG('Indicator Data'!S193)&gt;BO$3,10,IF(LOG('Indicator Data'!S193)&lt;BO$4,0,10-(BO$3-LOG('Indicator Data'!S193))/(BO$3-BO$4)*10))),1)</f>
        <v>9.9</v>
      </c>
      <c r="BP193" s="246">
        <f>IF(BO193="x","x",'Indicator Data'!S193/HLOOKUP('Indicator Data'!$S$3,'Population Data'!$C$3:$M$194,ROW()-4,FALSE))</f>
        <v>0.80369777466168058</v>
      </c>
      <c r="BQ193" s="176">
        <f t="shared" si="248"/>
        <v>8.9</v>
      </c>
      <c r="BR193" s="172">
        <f t="shared" si="213"/>
        <v>9.5</v>
      </c>
      <c r="BS193" s="176">
        <f>ROUND(IF('Indicator Data'!T193=0,0,IF(LOG('Indicator Data'!T193)&gt;BS$3,10,IF(LOG('Indicator Data'!T193)&lt;BS$4,0,10-(BS$3-LOG('Indicator Data'!T193))/(BS$3-BS$4)*10))),1)</f>
        <v>10</v>
      </c>
      <c r="BT193" s="173">
        <f>IF('Indicator Data'!T193/HLOOKUP('Indicator Data'!$T$3,'Population Data'!$C$3:$M$194,ROW()-4,FALSE)&gt;1,1,'Indicator Data'!T193/HLOOKUP('Indicator Data'!$T$3,'Population Data'!$C$3:$M$194,ROW()-4,FALSE))</f>
        <v>0.94413795376937437</v>
      </c>
      <c r="BU193" s="176">
        <f t="shared" si="249"/>
        <v>9.4</v>
      </c>
      <c r="BV193" s="172">
        <f t="shared" si="214"/>
        <v>9.6999999999999993</v>
      </c>
      <c r="BW193" s="176">
        <f>ROUND(IF('Indicator Data'!U193=0,0,IF(LOG('Indicator Data'!U193)&gt;BW$3,10,IF(LOG('Indicator Data'!U193)&lt;BW$4,0,10-(BW$3-LOG('Indicator Data'!U193))/(BW$3-BW$4)*10))),1)</f>
        <v>10</v>
      </c>
      <c r="BX193" s="246">
        <f>IF(BW193="x","x",'Indicator Data'!U193/HLOOKUP('Indicator Data'!$U$3,'Population Data'!$C$3:$M$194,ROW()-4,FALSE))</f>
        <v>0.96893314497383254</v>
      </c>
      <c r="BY193" s="176">
        <f t="shared" si="250"/>
        <v>9.6999999999999993</v>
      </c>
      <c r="BZ193" s="172">
        <f t="shared" si="215"/>
        <v>9.9</v>
      </c>
      <c r="CA193" s="174">
        <f t="shared" ref="CA193:CA196" si="255">ROUND((10-GEOMEAN(((10-BV193)/10*9+1),((10-BN193)/10*9+1),((10-BR193)/10*9+1),((10-BZ193)/10*9+1)))/9*10,1)</f>
        <v>9.5</v>
      </c>
      <c r="CB193" s="176">
        <f>IF('Indicator Data'!BN193="No data","x",ROUND(IF('Indicator Data'!BN193&gt;CB$3,0,IF('Indicator Data'!BN193&lt;CB$4,10,(CB$3-'Indicator Data'!BN193)/(CB$3-CB$4)*10)),1))</f>
        <v>0.9</v>
      </c>
      <c r="CC193" s="176">
        <f>IF('Indicator Data'!BO193="No data","x",ROUND(IF('Indicator Data'!BO193&gt;CC$3,0,IF('Indicator Data'!BO193&lt;CC$4,10,(CC$3-'Indicator Data'!BO193)/(CC$3-CC$4)*10)),1))</f>
        <v>0.3</v>
      </c>
      <c r="CD193" s="176">
        <f>IF('Indicator Data'!AA193="No data","x",ROUND(IF('Indicator Data'!AA193&gt;CD$3,0,IF('Indicator Data'!AA193&lt;CD$4,10,(CD$3-'Indicator Data'!AA193)/(CD$3-CD$4)*10)),1))</f>
        <v>1.1000000000000001</v>
      </c>
      <c r="CE193" s="172">
        <f t="shared" si="251"/>
        <v>0.8</v>
      </c>
      <c r="CF193" s="176">
        <f>IF('Indicator Data'!V193="No data","x",ROUND(IF(LOG('Indicator Data'!V193)&gt;CF$3,10,IF(LOG('Indicator Data'!V193)&lt;CF$4,0,10-(CF$3-LOG('Indicator Data'!V193))/(CF$3-CF$4)*10)),1))</f>
        <v>8.3000000000000007</v>
      </c>
      <c r="CG193" s="176">
        <f>IF('Indicator Data'!W193="No data","x",ROUND(IF('Indicator Data'!W193&gt;CG$3,10,IF('Indicator Data'!W193&lt;CG$4,0,10-(CG$3-'Indicator Data'!W193)/(CG$3-CG$4)*10)),1))</f>
        <v>5</v>
      </c>
      <c r="CH193" s="176">
        <f>IF('Indicator Data'!X193="No data","x",ROUND(IF('Indicator Data'!X193&gt;CH$3,10,IF('Indicator Data'!X193&lt;CH$4,0,10-(CH$3-'Indicator Data'!X193)/(CH$3-CH$4)*10)),1))</f>
        <v>3.9</v>
      </c>
      <c r="CI193" s="176">
        <f>IF('Indicator Data'!Y193="No data","x",ROUND(IF('Indicator Data'!Y193&gt;CI$3,10,IF('Indicator Data'!Y193&lt;CI$4,0,10-(CI$3-'Indicator Data'!Y193)/(CI$3-CI$4)*10)),1))</f>
        <v>3.6</v>
      </c>
      <c r="CJ193" s="172">
        <f t="shared" si="216"/>
        <v>5.2</v>
      </c>
      <c r="CK193" s="174">
        <f t="shared" si="217"/>
        <v>3.7</v>
      </c>
      <c r="CL193" s="176">
        <f>IF('Indicator Data'!AD193="No data","x",ROUND(IF('Indicator Data'!AD193&gt;CL$3,10,IF('Indicator Data'!AD193&lt;CL$4,0,10-(CL$3-'Indicator Data'!AD193)/(CL$3-CL$4)*10)),1))</f>
        <v>3.6</v>
      </c>
      <c r="CM193" s="176">
        <f>IF('Indicator Data'!AE193="No data","x",ROUND(IF('Indicator Data'!AE193&gt;CM$3,10,IF('Indicator Data'!AE193&lt;CM$4,0,10-(CM$3-'Indicator Data'!AE193)/(CM$3-CM$4)*10)),1))</f>
        <v>1.3</v>
      </c>
      <c r="CN193" s="172">
        <f t="shared" si="218"/>
        <v>4.3</v>
      </c>
      <c r="CO193" s="176">
        <f>IF('Indicator Data'!Z193="No data","x",ROUND(IF('Indicator Data'!Z193&gt;CO$3,10,IF('Indicator Data'!Z193&lt;CO$4,0,10-(CO$3-'Indicator Data'!Z193)/(CO$3-CO$4)*10)),1))</f>
        <v>0</v>
      </c>
      <c r="CP193" s="172">
        <f t="shared" si="219"/>
        <v>0.6</v>
      </c>
      <c r="CQ193" s="246">
        <f>IF('Indicator Data'!AB193="No data","x",'Indicator Data'!AB193/HLOOKUP('Indicator Date'!$AB191,'Population Data'!$C$3:$M$194,ROW()-4,FALSE))</f>
        <v>2.7972593811703673E-4</v>
      </c>
      <c r="CR193" s="176">
        <f t="shared" si="252"/>
        <v>7.2</v>
      </c>
      <c r="CS193" s="176">
        <f>IF('Indicator Data'!AC193="No data","x",ROUND(IF('Indicator Data'!AC193&gt;CS$3,0,IF('Indicator Data'!AC193&lt;CS$4,10,(CS$3-'Indicator Data'!AC193)/(CS$3-CS$4)*10)),1))</f>
        <v>2</v>
      </c>
      <c r="CT193" s="172">
        <f t="shared" si="220"/>
        <v>4.5999999999999996</v>
      </c>
      <c r="CU193" s="174">
        <f t="shared" si="221"/>
        <v>3.2</v>
      </c>
      <c r="CV193" s="175">
        <f t="shared" si="253"/>
        <v>6.9</v>
      </c>
      <c r="CW193" s="177">
        <f t="shared" si="254"/>
        <v>7.3</v>
      </c>
      <c r="CX193" s="175">
        <f>ROUND(IF('Indicator Data'!AF193=0,0,IF('Indicator Data'!AF193&gt;CX$3,10,IF('Indicator Data'!AF193&lt;CX$4,0,10-(CX$3-'Indicator Data'!AF193)/(CX$3-CX$4)*10))),1)</f>
        <v>0.2</v>
      </c>
      <c r="CY193" s="175">
        <f>(ROUND(IF('Indicator Data'!AG193=0,0,IF(LOG('Indicator Data'!AG193)&gt;CY$3,10,IF(LOG('Indicator Data'!AG193)&lt;CY$4,0,10-(CY$3-LOG('Indicator Data'!AG193))/(CY$3-CY$4)*10))),1))</f>
        <v>0</v>
      </c>
      <c r="CZ193" s="177">
        <f t="shared" si="222"/>
        <v>0.1</v>
      </c>
      <c r="DA193" s="11"/>
      <c r="DB193" s="22"/>
    </row>
    <row r="194" spans="1:106">
      <c r="A194" s="179" t="str">
        <f>'Indicator Data'!A194</f>
        <v>Yemen</v>
      </c>
      <c r="B194" s="180" t="str">
        <f>'Indicator Data'!B194</f>
        <v>YEM</v>
      </c>
      <c r="C194" s="178">
        <f>ROUND(IF('Indicator Data'!C194=0,0.1,IF(LOG('Indicator Data'!C194)&gt;C$3,10,IF(LOG('Indicator Data'!C194)&lt;C$4,0,10-(C$3-LOG('Indicator Data'!C194))/(C$3-C$4)*10))),1)</f>
        <v>5.2</v>
      </c>
      <c r="D194" s="171">
        <f>ROUND(IF('Indicator Data'!D194=0,0.1,IF(LOG('Indicator Data'!D194)&gt;D$3,10,IF(LOG('Indicator Data'!D194)&lt;D$4,0,10-(D$3-LOG('Indicator Data'!D194))/(D$3-D$4)*10))),1)</f>
        <v>0.1</v>
      </c>
      <c r="E194" s="172">
        <f t="shared" si="223"/>
        <v>3</v>
      </c>
      <c r="F194" s="172">
        <f>(ROUND(IF('Indicator Data'!E194=0,0,IF(LOG('Indicator Data'!E194)&gt;F$3,10,IF(LOG('Indicator Data'!E194)&lt;F$4,0,10-(F$3-LOG('Indicator Data'!E194))/(F$3-F$4)*10))),1))</f>
        <v>6.5</v>
      </c>
      <c r="G194" s="172">
        <f>ROUND(IF('Indicator Data'!F194=0,0,IF(LOG('Indicator Data'!F194)&gt;G$3,10,IF(LOG('Indicator Data'!F194)&lt;G$4,0,10-(G$3-LOG('Indicator Data'!F194))/(G$3-G$4)*10))),1)</f>
        <v>4.0999999999999996</v>
      </c>
      <c r="H194" s="171">
        <f>ROUND(IF('Indicator Data'!G194=0,0,IF(LOG('Indicator Data'!G194)&gt;H$3,10,IF(LOG('Indicator Data'!G194)&lt;H$4,0,10-(H$3-LOG('Indicator Data'!G194))/(H$3-H$4)*10))),1)</f>
        <v>5.8</v>
      </c>
      <c r="I194" s="171">
        <f>ROUND(IF('Indicator Data'!H194=0,0,IF(LOG('Indicator Data'!H194)&gt;I$3,10,IF(LOG('Indicator Data'!H194)&lt;I$4,0,10-(I$3-LOG('Indicator Data'!H194))/(I$3-I$4)*10))),1)</f>
        <v>5.9</v>
      </c>
      <c r="J194" s="171">
        <f t="shared" si="224"/>
        <v>5.9</v>
      </c>
      <c r="K194" s="171">
        <f>ROUND(IF('Indicator Data'!I194=0,0,IF(LOG('Indicator Data'!I194)&gt;K$3,10,IF(LOG('Indicator Data'!I194)&lt;K$4,0,10-(K$3-LOG('Indicator Data'!I194))/(K$3-K$4)*10))),1)</f>
        <v>6</v>
      </c>
      <c r="L194" s="172">
        <f>ROUND(IF('Indicator Data'!J194=0,0,IF(LOG('Indicator Data'!J194)&gt;L$3,10,IF(LOG('Indicator Data'!J194)&lt;L$4,0,10-(L$3-LOG('Indicator Data'!J194))/(L$3-L$4)*10))),1)</f>
        <v>0</v>
      </c>
      <c r="M194" s="173">
        <f>'Indicator Data'!C194/HLOOKUP('Indicator Data'!$C$3,'Population Data'!$C$3:$M$194,ROW()-4,FALSE)</f>
        <v>9.559150066443706E-5</v>
      </c>
      <c r="N194" s="173">
        <f>'Indicator Data'!D194/HLOOKUP('Indicator Data'!$D$3,'Population Data'!$C$3:$M$194,ROW()-4,FALSE)</f>
        <v>0</v>
      </c>
      <c r="O194" s="245">
        <f>'Indicator Data'!E194/HLOOKUP('Indicator Data'!$E$3,'Population Data'!$C$3:$M$194,ROW()-4,FALSE)</f>
        <v>2.7965773127751926E-3</v>
      </c>
      <c r="P194" s="173">
        <f>'Indicator Data'!F194/HLOOKUP('Indicator Data'!$F$3,'Population Data'!$C$3:$M$194,ROW()-4,FALSE)</f>
        <v>2.3457223899494095E-7</v>
      </c>
      <c r="Q194" s="173">
        <f>'Indicator Data'!G194/HLOOKUP('Indicator Data'!$G$3,'Population Data'!$C$3:$M$194,ROW()-4,FALSE)</f>
        <v>5.3487074163102678E-4</v>
      </c>
      <c r="R194" s="173">
        <f>'Indicator Data'!H194/HLOOKUP('Indicator Data'!$H$3,'Population Data'!$C$3:$M$194,ROW()-4,FALSE)</f>
        <v>1.4998679771234735E-5</v>
      </c>
      <c r="S194" s="173">
        <f>'Indicator Data'!I194/HLOOKUP('Indicator Data'!$I$3,'Population Data'!$C$3:$M$194,ROW()-4,FALSE)</f>
        <v>2.175096925361157E-4</v>
      </c>
      <c r="T194" s="173">
        <f>'Indicator Data'!J194/HLOOKUP('Indicator Date'!$J192,'Population Data'!$C$3:$M$194,ROW()-4,FALSE)</f>
        <v>0</v>
      </c>
      <c r="U194" s="171">
        <f t="shared" si="225"/>
        <v>0.5</v>
      </c>
      <c r="V194" s="171">
        <f t="shared" si="226"/>
        <v>0</v>
      </c>
      <c r="W194" s="172">
        <f t="shared" si="227"/>
        <v>0.3</v>
      </c>
      <c r="X194" s="172">
        <f t="shared" si="203"/>
        <v>5.4</v>
      </c>
      <c r="Y194" s="172">
        <f t="shared" si="204"/>
        <v>3</v>
      </c>
      <c r="Z194" s="171">
        <f t="shared" si="228"/>
        <v>0.1</v>
      </c>
      <c r="AA194" s="171">
        <f t="shared" si="228"/>
        <v>0</v>
      </c>
      <c r="AB194" s="171">
        <f t="shared" si="229"/>
        <v>0.1</v>
      </c>
      <c r="AC194" s="172">
        <f t="shared" si="205"/>
        <v>3.3</v>
      </c>
      <c r="AD194" s="172">
        <f t="shared" si="206"/>
        <v>0</v>
      </c>
      <c r="AE194" s="171">
        <f>ROUND(IF('Indicator Data'!K194=0,0,IF('Indicator Data'!K194&gt;AE$3,10,IF('Indicator Data'!K194&lt;AE$4,0,10-(AE$3-'Indicator Data'!K194)/(AE$3-AE$4)*10))),1)</f>
        <v>0</v>
      </c>
      <c r="AF194" s="174">
        <f t="shared" si="230"/>
        <v>2.9</v>
      </c>
      <c r="AG194" s="174">
        <f t="shared" si="231"/>
        <v>0.1</v>
      </c>
      <c r="AH194" s="172">
        <f t="shared" si="232"/>
        <v>3</v>
      </c>
      <c r="AI194" s="172">
        <f t="shared" si="233"/>
        <v>3</v>
      </c>
      <c r="AJ194" s="174">
        <f t="shared" si="234"/>
        <v>3</v>
      </c>
      <c r="AK194" s="172">
        <f t="shared" si="235"/>
        <v>0</v>
      </c>
      <c r="AL194" s="175">
        <f t="shared" si="236"/>
        <v>1.7</v>
      </c>
      <c r="AM194" s="175">
        <f t="shared" si="237"/>
        <v>6</v>
      </c>
      <c r="AN194" s="175">
        <f t="shared" si="238"/>
        <v>3.6</v>
      </c>
      <c r="AO194" s="175">
        <f t="shared" si="239"/>
        <v>3.5</v>
      </c>
      <c r="AP194" s="175">
        <f t="shared" si="240"/>
        <v>4.8</v>
      </c>
      <c r="AQ194" s="174">
        <f t="shared" si="241"/>
        <v>0</v>
      </c>
      <c r="AR194" s="174">
        <f>IF('Indicator Data'!L194="No data","x",IF('Indicator Data'!BW194&lt;1000,"x",ROUND((IF('Indicator Data'!L194&gt;AR$3,10,IF('Indicator Data'!L194&lt;AR$4,0,10-(AR$3-'Indicator Data'!L194)/(AR$3-AR$4)*10))),1)))</f>
        <v>9.1999999999999993</v>
      </c>
      <c r="AS194" s="175">
        <f t="shared" si="242"/>
        <v>4.5999999999999996</v>
      </c>
      <c r="AT194" s="176">
        <f>IF('Indicator Data'!M194="No data","x",ROUND(IF('Indicator Data'!M194=0,0,IF(LOG('Indicator Data'!M194)&gt;AT$3,10,IF(LOG('Indicator Data'!M194)&lt;AT$4,0,10-(AT$3-LOG('Indicator Data'!M194))/(AT$3-AT$4)*10))),1))</f>
        <v>9.1</v>
      </c>
      <c r="AU194" s="246">
        <f>IF(AT194="x","x",'Indicator Data'!M194/HLOOKUP('Indicator Data'!$M$3,'Population Data'!$C$3:$M$194,ROW()-4,FALSE))</f>
        <v>0.62963694452776231</v>
      </c>
      <c r="AV194" s="176">
        <f t="shared" si="243"/>
        <v>7</v>
      </c>
      <c r="AW194" s="172">
        <f t="shared" si="207"/>
        <v>8.1999999999999993</v>
      </c>
      <c r="AX194" s="176" t="str">
        <f>IF('Indicator Data'!N194="No data","x",ROUND(IF('Indicator Data'!N194=0,0,IF(LOG('Indicator Data'!N194)&gt;AX$3,10,IF(LOG('Indicator Data'!N194)&lt;AX$4,0,10-(AX$3-LOG('Indicator Data'!N194))/(AX$3-AX$4)*10))),1))</f>
        <v>x</v>
      </c>
      <c r="AY194" s="246" t="str">
        <f>IF(AX194="x","x",'Indicator Data'!N194/HLOOKUP('Indicator Data'!$N$3,'Population Data'!$C$3:$M$194,ROW()-4,FALSE))</f>
        <v>x</v>
      </c>
      <c r="AZ194" s="176" t="str">
        <f t="shared" si="244"/>
        <v>x</v>
      </c>
      <c r="BA194" s="172" t="str">
        <f t="shared" si="208"/>
        <v>x</v>
      </c>
      <c r="BB194" s="176" t="str">
        <f>IF('Indicator Data'!O194="No data","x",ROUND(IF('Indicator Data'!O194=0,0,IF(LOG('Indicator Data'!O194)&gt;BB$3,10,IF(LOG('Indicator Data'!O194)&lt;BB$4,0,10-(BB$3-LOG('Indicator Data'!O194))/(BB$3-BB$4)*10))),1))</f>
        <v>x</v>
      </c>
      <c r="BC194" s="246" t="str">
        <f>IF(BB194="x","x",'Indicator Data'!O194/HLOOKUP('Indicator Data'!$O$3,'Population Data'!$C$3:$M$194,ROW()-4,FALSE))</f>
        <v>x</v>
      </c>
      <c r="BD194" s="176" t="str">
        <f t="shared" si="245"/>
        <v>x</v>
      </c>
      <c r="BE194" s="172" t="str">
        <f t="shared" si="209"/>
        <v>x</v>
      </c>
      <c r="BF194" s="176" t="str">
        <f>IF('Indicator Data'!P194="No data","x",ROUND(IF('Indicator Data'!P194=0,0,IF(LOG('Indicator Data'!P194)&gt;BF$3,10,IF(LOG('Indicator Data'!P194)&lt;BF$4,0,10-(BF$3-LOG('Indicator Data'!P194))/(BF$3-BF$4)*10))),1))</f>
        <v>x</v>
      </c>
      <c r="BG194" s="246" t="str">
        <f>IF(BF194="x","x",'Indicator Data'!P194/HLOOKUP('Indicator Data'!$P$3,'Population Data'!$C$3:$M$194,ROW()-4,FALSE))</f>
        <v>x</v>
      </c>
      <c r="BH194" s="176" t="str">
        <f t="shared" si="210"/>
        <v>x</v>
      </c>
      <c r="BI194" s="172" t="str">
        <f t="shared" si="211"/>
        <v>x</v>
      </c>
      <c r="BJ194" s="174">
        <f t="shared" si="212"/>
        <v>8.1999999999999993</v>
      </c>
      <c r="BK194" s="176">
        <f>ROUND(IF('Indicator Data'!Q194=0,0,IF(LOG('Indicator Data'!Q194)&gt;BK$3,10,IF(LOG('Indicator Data'!Q194)&lt;BK$4,0,10-(BK$3-LOG('Indicator Data'!Q194))/(BK$3-BK$4)*10))),1)</f>
        <v>9.1</v>
      </c>
      <c r="BL194" s="224">
        <f>IF(BK194="x","x",'Indicator Data'!Q194/HLOOKUP('Indicator Data'!$Q$3,'Population Data'!$C$3:$M$194,ROW()-4,FALSE))</f>
        <v>0.64359997878469222</v>
      </c>
      <c r="BM194" s="176">
        <f t="shared" si="246"/>
        <v>6.4</v>
      </c>
      <c r="BN194" s="172">
        <f t="shared" si="247"/>
        <v>8</v>
      </c>
      <c r="BO194" s="176">
        <f>ROUND(IF('Indicator Data'!S194=0,0,IF(LOG('Indicator Data'!S194)&gt;BO$3,10,IF(LOG('Indicator Data'!S194)&lt;BO$4,0,10-(BO$3-LOG('Indicator Data'!S194))/(BO$3-BO$4)*10))),1)</f>
        <v>7.6</v>
      </c>
      <c r="BP194" s="246">
        <f>IF(BO194="x","x",'Indicator Data'!S194/HLOOKUP('Indicator Data'!$S$3,'Population Data'!$C$3:$M$194,ROW()-4,FALSE))</f>
        <v>5.8444137556285018E-2</v>
      </c>
      <c r="BQ194" s="176">
        <f t="shared" si="248"/>
        <v>0.6</v>
      </c>
      <c r="BR194" s="172">
        <f t="shared" si="213"/>
        <v>5</v>
      </c>
      <c r="BS194" s="176">
        <f>ROUND(IF('Indicator Data'!T194=0,0,IF(LOG('Indicator Data'!T194)&gt;BS$3,10,IF(LOG('Indicator Data'!T194)&lt;BS$4,0,10-(BS$3-LOG('Indicator Data'!T194))/(BS$3-BS$4)*10))),1)</f>
        <v>8.9</v>
      </c>
      <c r="BT194" s="173">
        <f>IF('Indicator Data'!T194/HLOOKUP('Indicator Data'!$T$3,'Population Data'!$C$3:$M$194,ROW()-4,FALSE)&gt;1,1,'Indicator Data'!T194/HLOOKUP('Indicator Data'!$T$3,'Population Data'!$C$3:$M$194,ROW()-4,FALSE))</f>
        <v>0.49403217253723836</v>
      </c>
      <c r="BU194" s="176">
        <f t="shared" si="249"/>
        <v>4.9000000000000004</v>
      </c>
      <c r="BV194" s="172">
        <f t="shared" si="214"/>
        <v>7.4</v>
      </c>
      <c r="BW194" s="176">
        <f>ROUND(IF('Indicator Data'!U194=0,0,IF(LOG('Indicator Data'!U194)&gt;BW$3,10,IF(LOG('Indicator Data'!U194)&lt;BW$4,0,10-(BW$3-LOG('Indicator Data'!U194))/(BW$3-BW$4)*10))),1)</f>
        <v>8.8000000000000007</v>
      </c>
      <c r="BX194" s="246">
        <f>IF(BW194="x","x",'Indicator Data'!U194/HLOOKUP('Indicator Data'!$U$3,'Population Data'!$C$3:$M$194,ROW()-4,FALSE))</f>
        <v>0.40247616599865327</v>
      </c>
      <c r="BY194" s="176">
        <f t="shared" si="250"/>
        <v>4</v>
      </c>
      <c r="BZ194" s="172">
        <f t="shared" si="215"/>
        <v>7.1</v>
      </c>
      <c r="CA194" s="174">
        <f t="shared" si="255"/>
        <v>7</v>
      </c>
      <c r="CB194" s="176">
        <f>IF('Indicator Data'!BN194="No data","x",ROUND(IF('Indicator Data'!BN194&gt;CB$3,0,IF('Indicator Data'!BN194&lt;CB$4,10,(CB$3-'Indicator Data'!BN194)/(CB$3-CB$4)*10)),1))</f>
        <v>5</v>
      </c>
      <c r="CC194" s="176">
        <f>IF('Indicator Data'!BO194="No data","x",ROUND(IF('Indicator Data'!BO194&gt;CC$3,0,IF('Indicator Data'!BO194&lt;CC$4,10,(CC$3-'Indicator Data'!BO194)/(CC$3-CC$4)*10)),1))</f>
        <v>6.4</v>
      </c>
      <c r="CD194" s="176">
        <f>IF('Indicator Data'!AA194="No data","x",ROUND(IF('Indicator Data'!AA194&gt;CD$3,0,IF('Indicator Data'!AA194&lt;CD$4,10,(CD$3-'Indicator Data'!AA194)/(CD$3-CD$4)*10)),1))</f>
        <v>5.0999999999999996</v>
      </c>
      <c r="CE194" s="172">
        <f t="shared" si="251"/>
        <v>5.5</v>
      </c>
      <c r="CF194" s="176">
        <f>IF('Indicator Data'!V194="No data","x",ROUND(IF(LOG('Indicator Data'!V194)&gt;CF$3,10,IF(LOG('Indicator Data'!V194)&lt;CF$4,0,10-(CF$3-LOG('Indicator Data'!V194))/(CF$3-CF$4)*10)),1))</f>
        <v>6</v>
      </c>
      <c r="CG194" s="176">
        <f>IF('Indicator Data'!W194="No data","x",ROUND(IF('Indicator Data'!W194&gt;CG$3,10,IF('Indicator Data'!W194&lt;CG$4,0,10-(CG$3-'Indicator Data'!W194)/(CG$3-CG$4)*10)),1))</f>
        <v>7.7</v>
      </c>
      <c r="CH194" s="176">
        <f>IF('Indicator Data'!X194="No data","x",ROUND(IF('Indicator Data'!X194&gt;CH$3,10,IF('Indicator Data'!X194&lt;CH$4,0,10-(CH$3-'Indicator Data'!X194)/(CH$3-CH$4)*10)),1))</f>
        <v>4</v>
      </c>
      <c r="CI194" s="176">
        <f>IF('Indicator Data'!Y194="No data","x",ROUND(IF('Indicator Data'!Y194&gt;CI$3,10,IF('Indicator Data'!Y194&lt;CI$4,0,10-(CI$3-'Indicator Data'!Y194)/(CI$3-CI$4)*10)),1))</f>
        <v>10</v>
      </c>
      <c r="CJ194" s="172">
        <f t="shared" si="216"/>
        <v>6.9</v>
      </c>
      <c r="CK194" s="174">
        <f t="shared" si="217"/>
        <v>6.4</v>
      </c>
      <c r="CL194" s="176">
        <f>IF('Indicator Data'!AD194="No data","x",ROUND(IF('Indicator Data'!AD194&gt;CL$3,10,IF('Indicator Data'!AD194&lt;CL$4,0,10-(CL$3-'Indicator Data'!AD194)/(CL$3-CL$4)*10)),1))</f>
        <v>4.9000000000000004</v>
      </c>
      <c r="CM194" s="176">
        <f>IF('Indicator Data'!AE194="No data","x",ROUND(IF('Indicator Data'!AE194&gt;CM$3,10,IF('Indicator Data'!AE194&lt;CM$4,0,10-(CM$3-'Indicator Data'!AE194)/(CM$3-CM$4)*10)),1))</f>
        <v>7.3</v>
      </c>
      <c r="CN194" s="172">
        <f t="shared" si="218"/>
        <v>6.7</v>
      </c>
      <c r="CO194" s="176">
        <f>IF('Indicator Data'!Z194="No data","x",ROUND(IF('Indicator Data'!Z194&gt;CO$3,10,IF('Indicator Data'!Z194&lt;CO$4,0,10-(CO$3-'Indicator Data'!Z194)/(CO$3-CO$4)*10)),1))</f>
        <v>2.9</v>
      </c>
      <c r="CP194" s="172">
        <f t="shared" si="219"/>
        <v>4.9000000000000004</v>
      </c>
      <c r="CQ194" s="246">
        <f>IF('Indicator Data'!AB194="No data","x",'Indicator Data'!AB194/HLOOKUP('Indicator Date'!$AB192,'Population Data'!$C$3:$M$194,ROW()-4,FALSE))</f>
        <v>1.7148321572158122E-5</v>
      </c>
      <c r="CR194" s="176">
        <f t="shared" si="252"/>
        <v>9.8000000000000007</v>
      </c>
      <c r="CS194" s="176">
        <f>IF('Indicator Data'!AC194="No data","x",ROUND(IF('Indicator Data'!AC194&gt;CS$3,0,IF('Indicator Data'!AC194&lt;CS$4,10,(CS$3-'Indicator Data'!AC194)/(CS$3-CS$4)*10)),1))</f>
        <v>6</v>
      </c>
      <c r="CT194" s="172">
        <f t="shared" si="220"/>
        <v>7.9</v>
      </c>
      <c r="CU194" s="174">
        <f t="shared" si="221"/>
        <v>6.5</v>
      </c>
      <c r="CV194" s="175">
        <f t="shared" si="253"/>
        <v>7.1</v>
      </c>
      <c r="CW194" s="177">
        <f t="shared" si="254"/>
        <v>4.7</v>
      </c>
      <c r="CX194" s="175">
        <f>ROUND(IF('Indicator Data'!AF194=0,0,IF('Indicator Data'!AF194&gt;CX$3,10,IF('Indicator Data'!AF194&lt;CX$4,0,10-(CX$3-'Indicator Data'!AF194)/(CX$3-CX$4)*10))),1)</f>
        <v>10</v>
      </c>
      <c r="CY194" s="175">
        <f>(ROUND(IF('Indicator Data'!AG194=0,0,IF(LOG('Indicator Data'!AG194)&gt;CY$3,10,IF(LOG('Indicator Data'!AG194)&lt;CY$4,0,10-(CY$3-LOG('Indicator Data'!AG194))/(CY$3-CY$4)*10))),1))</f>
        <v>8.5</v>
      </c>
      <c r="CZ194" s="177">
        <f t="shared" si="222"/>
        <v>9.4</v>
      </c>
      <c r="DA194" s="11"/>
      <c r="DB194" s="22"/>
    </row>
    <row r="195" spans="1:106">
      <c r="A195" s="179" t="str">
        <f>'Indicator Data'!A195</f>
        <v>Zambia</v>
      </c>
      <c r="B195" s="180" t="str">
        <f>'Indicator Data'!B195</f>
        <v>ZMB</v>
      </c>
      <c r="C195" s="178">
        <f>ROUND(IF('Indicator Data'!C195=0,0.1,IF(LOG('Indicator Data'!C195)&gt;C$3,10,IF(LOG('Indicator Data'!C195)&lt;C$4,0,10-(C$3-LOG('Indicator Data'!C195))/(C$3-C$4)*10))),1)</f>
        <v>6.2</v>
      </c>
      <c r="D195" s="171">
        <f>ROUND(IF('Indicator Data'!D195=0,0.1,IF(LOG('Indicator Data'!D195)&gt;D$3,10,IF(LOG('Indicator Data'!D195)&lt;D$4,0,10-(D$3-LOG('Indicator Data'!D195))/(D$3-D$4)*10))),1)</f>
        <v>0.1</v>
      </c>
      <c r="E195" s="172">
        <f t="shared" si="223"/>
        <v>3.8</v>
      </c>
      <c r="F195" s="172">
        <f>(ROUND(IF('Indicator Data'!E195=0,0,IF(LOG('Indicator Data'!E195)&gt;F$3,10,IF(LOG('Indicator Data'!E195)&lt;F$4,0,10-(F$3-LOG('Indicator Data'!E195))/(F$3-F$4)*10))),1))</f>
        <v>5.3</v>
      </c>
      <c r="G195" s="172">
        <f>ROUND(IF('Indicator Data'!F195=0,0,IF(LOG('Indicator Data'!F195)&gt;G$3,10,IF(LOG('Indicator Data'!F195)&lt;G$4,0,10-(G$3-LOG('Indicator Data'!F195))/(G$3-G$4)*10))),1)</f>
        <v>0</v>
      </c>
      <c r="H195" s="171">
        <f>ROUND(IF('Indicator Data'!G195=0,0,IF(LOG('Indicator Data'!G195)&gt;H$3,10,IF(LOG('Indicator Data'!G195)&lt;H$4,0,10-(H$3-LOG('Indicator Data'!G195))/(H$3-H$4)*10))),1)</f>
        <v>0</v>
      </c>
      <c r="I195" s="171">
        <f>ROUND(IF('Indicator Data'!H195=0,0,IF(LOG('Indicator Data'!H195)&gt;I$3,10,IF(LOG('Indicator Data'!H195)&lt;I$4,0,10-(I$3-LOG('Indicator Data'!H195))/(I$3-I$4)*10))),1)</f>
        <v>0</v>
      </c>
      <c r="J195" s="171">
        <f t="shared" si="224"/>
        <v>0</v>
      </c>
      <c r="K195" s="171">
        <f>ROUND(IF('Indicator Data'!I195=0,0,IF(LOG('Indicator Data'!I195)&gt;K$3,10,IF(LOG('Indicator Data'!I195)&lt;K$4,0,10-(K$3-LOG('Indicator Data'!I195))/(K$3-K$4)*10))),1)</f>
        <v>0</v>
      </c>
      <c r="L195" s="172">
        <f>ROUND(IF('Indicator Data'!J195=0,0,IF(LOG('Indicator Data'!J195)&gt;L$3,10,IF(LOG('Indicator Data'!J195)&lt;L$4,0,10-(L$3-LOG('Indicator Data'!J195))/(L$3-L$4)*10))),1)</f>
        <v>10</v>
      </c>
      <c r="M195" s="173">
        <f>'Indicator Data'!C195/HLOOKUP('Indicator Data'!$C$3,'Population Data'!$C$3:$M$194,ROW()-4,FALSE)</f>
        <v>3.5542390741414768E-4</v>
      </c>
      <c r="N195" s="173">
        <f>'Indicator Data'!D195/HLOOKUP('Indicator Data'!$D$3,'Population Data'!$C$3:$M$194,ROW()-4,FALSE)</f>
        <v>0</v>
      </c>
      <c r="O195" s="245">
        <f>'Indicator Data'!E195/HLOOKUP('Indicator Data'!$E$3,'Population Data'!$C$3:$M$194,ROW()-4,FALSE)</f>
        <v>1.3928185347304514E-3</v>
      </c>
      <c r="P195" s="173">
        <f>'Indicator Data'!F195/HLOOKUP('Indicator Data'!$F$3,'Population Data'!$C$3:$M$194,ROW()-4,FALSE)</f>
        <v>0</v>
      </c>
      <c r="Q195" s="173">
        <f>'Indicator Data'!G195/HLOOKUP('Indicator Data'!$G$3,'Population Data'!$C$3:$M$194,ROW()-4,FALSE)</f>
        <v>0</v>
      </c>
      <c r="R195" s="173">
        <f>'Indicator Data'!H195/HLOOKUP('Indicator Data'!$H$3,'Population Data'!$C$3:$M$194,ROW()-4,FALSE)</f>
        <v>0</v>
      </c>
      <c r="S195" s="173">
        <f>'Indicator Data'!I195/HLOOKUP('Indicator Data'!$I$3,'Population Data'!$C$3:$M$194,ROW()-4,FALSE)</f>
        <v>0</v>
      </c>
      <c r="T195" s="173">
        <f>'Indicator Data'!J195/HLOOKUP('Indicator Date'!$J193,'Population Data'!$C$3:$M$194,ROW()-4,FALSE)</f>
        <v>9.7107815490121811E-3</v>
      </c>
      <c r="U195" s="171">
        <f t="shared" si="225"/>
        <v>1.8</v>
      </c>
      <c r="V195" s="171">
        <f t="shared" si="226"/>
        <v>0</v>
      </c>
      <c r="W195" s="172">
        <f t="shared" si="227"/>
        <v>0.9</v>
      </c>
      <c r="X195" s="172">
        <f t="shared" si="203"/>
        <v>4.2</v>
      </c>
      <c r="Y195" s="172">
        <f t="shared" si="204"/>
        <v>0</v>
      </c>
      <c r="Z195" s="171">
        <f t="shared" si="228"/>
        <v>0</v>
      </c>
      <c r="AA195" s="171">
        <f t="shared" si="228"/>
        <v>0</v>
      </c>
      <c r="AB195" s="171">
        <f t="shared" si="229"/>
        <v>0</v>
      </c>
      <c r="AC195" s="172">
        <f t="shared" si="205"/>
        <v>0</v>
      </c>
      <c r="AD195" s="172">
        <f t="shared" si="206"/>
        <v>3.2</v>
      </c>
      <c r="AE195" s="171">
        <f>ROUND(IF('Indicator Data'!K195=0,0,IF('Indicator Data'!K195&gt;AE$3,10,IF('Indicator Data'!K195&lt;AE$4,0,10-(AE$3-'Indicator Data'!K195)/(AE$3-AE$4)*10))),1)</f>
        <v>4.8</v>
      </c>
      <c r="AF195" s="174">
        <f t="shared" si="230"/>
        <v>4</v>
      </c>
      <c r="AG195" s="174">
        <f t="shared" si="231"/>
        <v>0.1</v>
      </c>
      <c r="AH195" s="172">
        <f t="shared" si="232"/>
        <v>0</v>
      </c>
      <c r="AI195" s="172">
        <f t="shared" si="233"/>
        <v>0</v>
      </c>
      <c r="AJ195" s="174">
        <f t="shared" si="234"/>
        <v>0</v>
      </c>
      <c r="AK195" s="172">
        <f t="shared" si="235"/>
        <v>8.1</v>
      </c>
      <c r="AL195" s="175">
        <f t="shared" si="236"/>
        <v>2.5</v>
      </c>
      <c r="AM195" s="175">
        <f t="shared" si="237"/>
        <v>4.8</v>
      </c>
      <c r="AN195" s="175">
        <f t="shared" si="238"/>
        <v>0</v>
      </c>
      <c r="AO195" s="175">
        <f t="shared" si="239"/>
        <v>0</v>
      </c>
      <c r="AP195" s="175">
        <f t="shared" si="240"/>
        <v>0</v>
      </c>
      <c r="AQ195" s="174">
        <f t="shared" si="241"/>
        <v>6.5</v>
      </c>
      <c r="AR195" s="174">
        <f>IF('Indicator Data'!L195="No data","x",IF('Indicator Data'!BW195&lt;1000,"x",ROUND((IF('Indicator Data'!L195&gt;AR$3,10,IF('Indicator Data'!L195&lt;AR$4,0,10-(AR$3-'Indicator Data'!L195)/(AR$3-AR$4)*10))),1)))</f>
        <v>2.5</v>
      </c>
      <c r="AS195" s="175">
        <f t="shared" si="242"/>
        <v>4.5</v>
      </c>
      <c r="AT195" s="176">
        <f>IF('Indicator Data'!M195="No data","x",ROUND(IF('Indicator Data'!M195=0,0,IF(LOG('Indicator Data'!M195)&gt;AT$3,10,IF(LOG('Indicator Data'!M195)&lt;AT$4,0,10-(AT$3-LOG('Indicator Data'!M195))/(AT$3-AT$4)*10))),1))</f>
        <v>8.3000000000000007</v>
      </c>
      <c r="AU195" s="246">
        <f>IF(AT195="x","x",'Indicator Data'!M195/HLOOKUP('Indicator Data'!$M$3,'Population Data'!$C$3:$M$194,ROW()-4,FALSE))</f>
        <v>0.30623595467074399</v>
      </c>
      <c r="AV195" s="176">
        <f t="shared" si="243"/>
        <v>3.4</v>
      </c>
      <c r="AW195" s="172">
        <f t="shared" si="207"/>
        <v>6.5</v>
      </c>
      <c r="AX195" s="176">
        <f>IF('Indicator Data'!N195="No data","x",ROUND(IF('Indicator Data'!N195=0,0,IF(LOG('Indicator Data'!N195)&gt;AX$3,10,IF(LOG('Indicator Data'!N195)&lt;AX$4,0,10-(AX$3-LOG('Indicator Data'!N195))/(AX$3-AX$4)*10))),1))</f>
        <v>0</v>
      </c>
      <c r="AY195" s="246">
        <f>IF(AX195="x","x",'Indicator Data'!N195/HLOOKUP('Indicator Data'!$N$3,'Population Data'!$C$3:$M$194,ROW()-4,FALSE))</f>
        <v>0</v>
      </c>
      <c r="AZ195" s="176">
        <f t="shared" si="244"/>
        <v>0</v>
      </c>
      <c r="BA195" s="172">
        <f t="shared" si="208"/>
        <v>0</v>
      </c>
      <c r="BB195" s="176">
        <f>IF('Indicator Data'!O195="No data","x",ROUND(IF('Indicator Data'!O195=0,0,IF(LOG('Indicator Data'!O195)&gt;BB$3,10,IF(LOG('Indicator Data'!O195)&lt;BB$4,0,10-(BB$3-LOG('Indicator Data'!O195))/(BB$3-BB$4)*10))),1))</f>
        <v>0</v>
      </c>
      <c r="BC195" s="246">
        <f>IF(BB195="x","x",'Indicator Data'!O195/HLOOKUP('Indicator Data'!$O$3,'Population Data'!$C$3:$M$194,ROW()-4,FALSE))</f>
        <v>0</v>
      </c>
      <c r="BD195" s="176">
        <f t="shared" si="245"/>
        <v>0</v>
      </c>
      <c r="BE195" s="172">
        <f t="shared" si="209"/>
        <v>0</v>
      </c>
      <c r="BF195" s="176">
        <f>IF('Indicator Data'!P195="No data","x",ROUND(IF('Indicator Data'!P195=0,0,IF(LOG('Indicator Data'!P195)&gt;BF$3,10,IF(LOG('Indicator Data'!P195)&lt;BF$4,0,10-(BF$3-LOG('Indicator Data'!P195))/(BF$3-BF$4)*10))),1))</f>
        <v>7.8</v>
      </c>
      <c r="BG195" s="246">
        <f>IF(BF195="x","x",'Indicator Data'!P195/HLOOKUP('Indicator Data'!$P$3,'Population Data'!$C$3:$M$194,ROW()-4,FALSE))</f>
        <v>2.1743436858208742E-2</v>
      </c>
      <c r="BH195" s="176">
        <f t="shared" si="210"/>
        <v>6.7</v>
      </c>
      <c r="BI195" s="172">
        <f t="shared" si="211"/>
        <v>7.3</v>
      </c>
      <c r="BJ195" s="174">
        <f t="shared" si="212"/>
        <v>4.3</v>
      </c>
      <c r="BK195" s="176">
        <f>ROUND(IF('Indicator Data'!Q195=0,0,IF(LOG('Indicator Data'!Q195)&gt;BK$3,10,IF(LOG('Indicator Data'!Q195)&lt;BK$4,0,10-(BK$3-LOG('Indicator Data'!Q195))/(BK$3-BK$4)*10))),1)</f>
        <v>9</v>
      </c>
      <c r="BL195" s="224">
        <f>IF(BK195="x","x",'Indicator Data'!Q195/HLOOKUP('Indicator Data'!$Q$3,'Population Data'!$C$3:$M$194,ROW()-4,FALSE))</f>
        <v>1.0000000473155632</v>
      </c>
      <c r="BM195" s="176">
        <f t="shared" si="246"/>
        <v>10</v>
      </c>
      <c r="BN195" s="172">
        <f t="shared" si="247"/>
        <v>9.6</v>
      </c>
      <c r="BO195" s="176">
        <f>ROUND(IF('Indicator Data'!S195=0,0,IF(LOG('Indicator Data'!S195)&gt;BO$3,10,IF(LOG('Indicator Data'!S195)&lt;BO$4,0,10-(BO$3-LOG('Indicator Data'!S195))/(BO$3-BO$4)*10))),1)</f>
        <v>8.1999999999999993</v>
      </c>
      <c r="BP195" s="246">
        <f>IF(BO195="x","x",'Indicator Data'!S195/HLOOKUP('Indicator Data'!$S$3,'Population Data'!$C$3:$M$194,ROW()-4,FALSE))</f>
        <v>0.25053008808501848</v>
      </c>
      <c r="BQ195" s="176">
        <f t="shared" si="248"/>
        <v>2.8</v>
      </c>
      <c r="BR195" s="172">
        <f t="shared" si="213"/>
        <v>6.2</v>
      </c>
      <c r="BS195" s="176">
        <f>ROUND(IF('Indicator Data'!T195=0,0,IF(LOG('Indicator Data'!T195)&gt;BS$3,10,IF(LOG('Indicator Data'!T195)&lt;BS$4,0,10-(BS$3-LOG('Indicator Data'!T195))/(BS$3-BS$4)*10))),1)</f>
        <v>9</v>
      </c>
      <c r="BT195" s="173">
        <f>IF('Indicator Data'!T195/HLOOKUP('Indicator Data'!$T$3,'Population Data'!$C$3:$M$194,ROW()-4,FALSE)&gt;1,1,'Indicator Data'!T195/HLOOKUP('Indicator Data'!$T$3,'Population Data'!$C$3:$M$194,ROW()-4,FALSE))</f>
        <v>0.93196074038447207</v>
      </c>
      <c r="BU195" s="176">
        <f t="shared" si="249"/>
        <v>9.3000000000000007</v>
      </c>
      <c r="BV195" s="172">
        <f t="shared" si="214"/>
        <v>9.1999999999999993</v>
      </c>
      <c r="BW195" s="176">
        <f>ROUND(IF('Indicator Data'!U195=0,0,IF(LOG('Indicator Data'!U195)&gt;BW$3,10,IF(LOG('Indicator Data'!U195)&lt;BW$4,0,10-(BW$3-LOG('Indicator Data'!U195))/(BW$3-BW$4)*10))),1)</f>
        <v>8.6</v>
      </c>
      <c r="BX195" s="246">
        <f>IF(BW195="x","x",'Indicator Data'!U195/HLOOKUP('Indicator Data'!$U$3,'Population Data'!$C$3:$M$194,ROW()-4,FALSE))</f>
        <v>0.52950534654036885</v>
      </c>
      <c r="BY195" s="176">
        <f t="shared" si="250"/>
        <v>5.3</v>
      </c>
      <c r="BZ195" s="172">
        <f t="shared" si="215"/>
        <v>7.3</v>
      </c>
      <c r="CA195" s="174">
        <f t="shared" si="255"/>
        <v>8.4</v>
      </c>
      <c r="CB195" s="176">
        <f>IF('Indicator Data'!BN195="No data","x",ROUND(IF('Indicator Data'!BN195&gt;CB$3,0,IF('Indicator Data'!BN195&lt;CB$4,10,(CB$3-'Indicator Data'!BN195)/(CB$3-CB$4)*10)),1))</f>
        <v>7.1</v>
      </c>
      <c r="CC195" s="176">
        <f>IF('Indicator Data'!BO195="No data","x",ROUND(IF('Indicator Data'!BO195&gt;CC$3,0,IF('Indicator Data'!BO195&lt;CC$4,10,(CC$3-'Indicator Data'!BO195)/(CC$3-CC$4)*10)),1))</f>
        <v>5.3</v>
      </c>
      <c r="CD195" s="176">
        <f>IF('Indicator Data'!AA195="No data","x",ROUND(IF('Indicator Data'!AA195&gt;CD$3,0,IF('Indicator Data'!AA195&lt;CD$4,10,(CD$3-'Indicator Data'!AA195)/(CD$3-CD$4)*10)),1))</f>
        <v>8.1999999999999993</v>
      </c>
      <c r="CE195" s="172">
        <f t="shared" si="251"/>
        <v>6.9</v>
      </c>
      <c r="CF195" s="176">
        <f>IF('Indicator Data'!V195="No data","x",ROUND(IF(LOG('Indicator Data'!V195)&gt;CF$3,10,IF(LOG('Indicator Data'!V195)&lt;CF$4,0,10-(CF$3-LOG('Indicator Data'!V195))/(CF$3-CF$4)*10)),1))</f>
        <v>4.7</v>
      </c>
      <c r="CG195" s="176">
        <f>IF('Indicator Data'!W195="No data","x",ROUND(IF('Indicator Data'!W195&gt;CG$3,10,IF('Indicator Data'!W195&lt;CG$4,0,10-(CG$3-'Indicator Data'!W195)/(CG$3-CG$4)*10)),1))</f>
        <v>7.9</v>
      </c>
      <c r="CH195" s="176">
        <f>IF('Indicator Data'!X195="No data","x",ROUND(IF('Indicator Data'!X195&gt;CH$3,10,IF('Indicator Data'!X195&lt;CH$4,0,10-(CH$3-'Indicator Data'!X195)/(CH$3-CH$4)*10)),1))</f>
        <v>4.5999999999999996</v>
      </c>
      <c r="CI195" s="176">
        <f>IF('Indicator Data'!Y195="No data","x",ROUND(IF('Indicator Data'!Y195&gt;CI$3,10,IF('Indicator Data'!Y195&lt;CI$4,0,10-(CI$3-'Indicator Data'!Y195)/(CI$3-CI$4)*10)),1))</f>
        <v>7.5</v>
      </c>
      <c r="CJ195" s="172">
        <f t="shared" si="216"/>
        <v>6.2</v>
      </c>
      <c r="CK195" s="174">
        <f t="shared" si="217"/>
        <v>6.4</v>
      </c>
      <c r="CL195" s="176">
        <f>IF('Indicator Data'!AD195="No data","x",ROUND(IF('Indicator Data'!AD195&gt;CL$3,10,IF('Indicator Data'!AD195&lt;CL$4,0,10-(CL$3-'Indicator Data'!AD195)/(CL$3-CL$4)*10)),1))</f>
        <v>5.4</v>
      </c>
      <c r="CM195" s="176">
        <f>IF('Indicator Data'!AE195="No data","x",ROUND(IF('Indicator Data'!AE195&gt;CM$3,10,IF('Indicator Data'!AE195&lt;CM$4,0,10-(CM$3-'Indicator Data'!AE195)/(CM$3-CM$4)*10)),1))</f>
        <v>6.7</v>
      </c>
      <c r="CN195" s="172">
        <f t="shared" si="218"/>
        <v>6.1</v>
      </c>
      <c r="CO195" s="176">
        <f>IF('Indicator Data'!Z195="No data","x",ROUND(IF('Indicator Data'!Z195&gt;CO$3,10,IF('Indicator Data'!Z195&lt;CO$4,0,10-(CO$3-'Indicator Data'!Z195)/(CO$3-CO$4)*10)),1))</f>
        <v>2.1</v>
      </c>
      <c r="CP195" s="172">
        <f t="shared" si="219"/>
        <v>5.7</v>
      </c>
      <c r="CQ195" s="246">
        <f>IF('Indicator Data'!AB195="No data","x",'Indicator Data'!AB195/HLOOKUP('Indicator Date'!$AB193,'Population Data'!$C$3:$M$194,ROW()-4,FALSE))</f>
        <v>9.2081465140157959E-5</v>
      </c>
      <c r="CR195" s="176">
        <f t="shared" si="252"/>
        <v>9.1</v>
      </c>
      <c r="CS195" s="176">
        <f>IF('Indicator Data'!AC195="No data","x",ROUND(IF('Indicator Data'!AC195&gt;CS$3,0,IF('Indicator Data'!AC195&lt;CS$4,10,(CS$3-'Indicator Data'!AC195)/(CS$3-CS$4)*10)),1))</f>
        <v>2</v>
      </c>
      <c r="CT195" s="172">
        <f t="shared" si="220"/>
        <v>5.6</v>
      </c>
      <c r="CU195" s="174">
        <f t="shared" si="221"/>
        <v>5.8</v>
      </c>
      <c r="CV195" s="175">
        <f t="shared" si="253"/>
        <v>6.5</v>
      </c>
      <c r="CW195" s="177">
        <f t="shared" si="254"/>
        <v>3</v>
      </c>
      <c r="CX195" s="175">
        <f>ROUND(IF('Indicator Data'!AF195=0,0,IF('Indicator Data'!AF195&gt;CX$3,10,IF('Indicator Data'!AF195&lt;CX$4,0,10-(CX$3-'Indicator Data'!AF195)/(CX$3-CX$4)*10))),1)</f>
        <v>0.2</v>
      </c>
      <c r="CY195" s="175">
        <f>(ROUND(IF('Indicator Data'!AG195=0,0,IF(LOG('Indicator Data'!AG195)&gt;CY$3,10,IF(LOG('Indicator Data'!AG195)&lt;CY$4,0,10-(CY$3-LOG('Indicator Data'!AG195))/(CY$3-CY$4)*10))),1))</f>
        <v>0</v>
      </c>
      <c r="CZ195" s="177">
        <f t="shared" si="222"/>
        <v>0.1</v>
      </c>
      <c r="DA195" s="11"/>
      <c r="DB195" s="22"/>
    </row>
    <row r="196" spans="1:106">
      <c r="A196" s="179" t="str">
        <f>'Indicator Data'!A196</f>
        <v>Zimbabwe</v>
      </c>
      <c r="B196" s="180" t="str">
        <f>'Indicator Data'!B196</f>
        <v>ZWE</v>
      </c>
      <c r="C196" s="178">
        <f>ROUND(IF('Indicator Data'!C196=0,0.1,IF(LOG('Indicator Data'!C196)&gt;C$3,10,IF(LOG('Indicator Data'!C196)&lt;C$4,0,10-(C$3-LOG('Indicator Data'!C196))/(C$3-C$4)*10))),1)</f>
        <v>5.0999999999999996</v>
      </c>
      <c r="D196" s="171">
        <f>ROUND(IF('Indicator Data'!D196=0,0.1,IF(LOG('Indicator Data'!D196)&gt;D$3,10,IF(LOG('Indicator Data'!D196)&lt;D$4,0,10-(D$3-LOG('Indicator Data'!D196))/(D$3-D$4)*10))),1)</f>
        <v>0.1</v>
      </c>
      <c r="E196" s="172">
        <f t="shared" si="223"/>
        <v>3</v>
      </c>
      <c r="F196" s="172">
        <f>(ROUND(IF('Indicator Data'!E196=0,0,IF(LOG('Indicator Data'!E196)&gt;F$3,10,IF(LOG('Indicator Data'!E196)&lt;F$4,0,10-(F$3-LOG('Indicator Data'!E196))/(F$3-F$4)*10))),1))</f>
        <v>4.3</v>
      </c>
      <c r="G196" s="172">
        <f>ROUND(IF('Indicator Data'!F196=0,0,IF(LOG('Indicator Data'!F196)&gt;G$3,10,IF(LOG('Indicator Data'!F196)&lt;G$4,0,10-(G$3-LOG('Indicator Data'!F196))/(G$3-G$4)*10))),1)</f>
        <v>0</v>
      </c>
      <c r="H196" s="171">
        <f>ROUND(IF('Indicator Data'!G196=0,0,IF(LOG('Indicator Data'!G196)&gt;H$3,10,IF(LOG('Indicator Data'!G196)&lt;H$4,0,10-(H$3-LOG('Indicator Data'!G196))/(H$3-H$4)*10))),1)</f>
        <v>0</v>
      </c>
      <c r="I196" s="171">
        <f>ROUND(IF('Indicator Data'!H196=0,0,IF(LOG('Indicator Data'!H196)&gt;I$3,10,IF(LOG('Indicator Data'!H196)&lt;I$4,0,10-(I$3-LOG('Indicator Data'!H196))/(I$3-I$4)*10))),1)</f>
        <v>0</v>
      </c>
      <c r="J196" s="171">
        <f t="shared" si="224"/>
        <v>0</v>
      </c>
      <c r="K196" s="171">
        <f>ROUND(IF('Indicator Data'!I196=0,0,IF(LOG('Indicator Data'!I196)&gt;K$3,10,IF(LOG('Indicator Data'!I196)&lt;K$4,0,10-(K$3-LOG('Indicator Data'!I196))/(K$3-K$4)*10))),1)</f>
        <v>0</v>
      </c>
      <c r="L196" s="172">
        <f>ROUND(IF('Indicator Data'!J196=0,0,IF(LOG('Indicator Data'!J196)&gt;L$3,10,IF(LOG('Indicator Data'!J196)&lt;L$4,0,10-(L$3-LOG('Indicator Data'!J196))/(L$3-L$4)*10))),1)</f>
        <v>10</v>
      </c>
      <c r="M196" s="173">
        <f>'Indicator Data'!C196/HLOOKUP('Indicator Data'!$C$3,'Population Data'!$C$3:$M$194,ROW()-4,FALSE)</f>
        <v>1.9141015640583393E-4</v>
      </c>
      <c r="N196" s="173">
        <f>'Indicator Data'!D196/HLOOKUP('Indicator Data'!$D$3,'Population Data'!$C$3:$M$194,ROW()-4,FALSE)</f>
        <v>0</v>
      </c>
      <c r="O196" s="245">
        <f>'Indicator Data'!E196/HLOOKUP('Indicator Data'!$E$3,'Population Data'!$C$3:$M$194,ROW()-4,FALSE)</f>
        <v>6.2725928006146297E-4</v>
      </c>
      <c r="P196" s="173">
        <f>'Indicator Data'!F196/HLOOKUP('Indicator Data'!$F$3,'Population Data'!$C$3:$M$194,ROW()-4,FALSE)</f>
        <v>0</v>
      </c>
      <c r="Q196" s="173">
        <f>'Indicator Data'!G196/HLOOKUP('Indicator Data'!$G$3,'Population Data'!$C$3:$M$194,ROW()-4,FALSE)</f>
        <v>0</v>
      </c>
      <c r="R196" s="173">
        <f>'Indicator Data'!H196/HLOOKUP('Indicator Data'!$H$3,'Population Data'!$C$3:$M$194,ROW()-4,FALSE)</f>
        <v>0</v>
      </c>
      <c r="S196" s="173">
        <f>'Indicator Data'!I196/HLOOKUP('Indicator Data'!$I$3,'Population Data'!$C$3:$M$194,ROW()-4,FALSE)</f>
        <v>0</v>
      </c>
      <c r="T196" s="173">
        <f>'Indicator Data'!J196/HLOOKUP('Indicator Date'!$J194,'Population Data'!$C$3:$M$194,ROW()-4,FALSE)</f>
        <v>4.3964450641089552E-2</v>
      </c>
      <c r="U196" s="171">
        <f t="shared" si="225"/>
        <v>1</v>
      </c>
      <c r="V196" s="171">
        <f t="shared" si="226"/>
        <v>0</v>
      </c>
      <c r="W196" s="172">
        <f t="shared" si="227"/>
        <v>0.5</v>
      </c>
      <c r="X196" s="172">
        <f t="shared" si="203"/>
        <v>2.9</v>
      </c>
      <c r="Y196" s="172">
        <f t="shared" si="204"/>
        <v>0</v>
      </c>
      <c r="Z196" s="171">
        <f t="shared" si="228"/>
        <v>0</v>
      </c>
      <c r="AA196" s="171">
        <f t="shared" si="228"/>
        <v>0</v>
      </c>
      <c r="AB196" s="171">
        <f t="shared" si="229"/>
        <v>0</v>
      </c>
      <c r="AC196" s="172">
        <f t="shared" si="205"/>
        <v>0</v>
      </c>
      <c r="AD196" s="172">
        <f t="shared" si="206"/>
        <v>10</v>
      </c>
      <c r="AE196" s="171">
        <f>ROUND(IF('Indicator Data'!K196=0,0,IF('Indicator Data'!K196&gt;AE$3,10,IF('Indicator Data'!K196&lt;AE$4,0,10-(AE$3-'Indicator Data'!K196)/(AE$3-AE$4)*10))),1)</f>
        <v>7.6</v>
      </c>
      <c r="AF196" s="174">
        <f t="shared" si="230"/>
        <v>3.1</v>
      </c>
      <c r="AG196" s="174">
        <f t="shared" si="231"/>
        <v>0.1</v>
      </c>
      <c r="AH196" s="172">
        <f t="shared" si="232"/>
        <v>0</v>
      </c>
      <c r="AI196" s="172">
        <f t="shared" si="233"/>
        <v>0</v>
      </c>
      <c r="AJ196" s="174">
        <f t="shared" si="234"/>
        <v>0</v>
      </c>
      <c r="AK196" s="172">
        <f t="shared" si="235"/>
        <v>10</v>
      </c>
      <c r="AL196" s="175">
        <f t="shared" si="236"/>
        <v>1.8</v>
      </c>
      <c r="AM196" s="175">
        <f t="shared" si="237"/>
        <v>3.6</v>
      </c>
      <c r="AN196" s="175">
        <f t="shared" si="238"/>
        <v>0</v>
      </c>
      <c r="AO196" s="175">
        <f t="shared" si="239"/>
        <v>0</v>
      </c>
      <c r="AP196" s="175">
        <f t="shared" si="240"/>
        <v>0</v>
      </c>
      <c r="AQ196" s="174">
        <f t="shared" si="241"/>
        <v>8.8000000000000007</v>
      </c>
      <c r="AR196" s="174">
        <f>IF('Indicator Data'!L196="No data","x",IF('Indicator Data'!BW196&lt;1000,"x",ROUND((IF('Indicator Data'!L196&gt;AR$3,10,IF('Indicator Data'!L196&lt;AR$4,0,10-(AR$3-'Indicator Data'!L196)/(AR$3-AR$4)*10))),1)))</f>
        <v>10</v>
      </c>
      <c r="AS196" s="175">
        <f t="shared" si="242"/>
        <v>9.4</v>
      </c>
      <c r="AT196" s="176">
        <f>IF('Indicator Data'!M196="No data","x",ROUND(IF('Indicator Data'!M196=0,0,IF(LOG('Indicator Data'!M196)&gt;AT$3,10,IF(LOG('Indicator Data'!M196)&lt;AT$4,0,10-(AT$3-LOG('Indicator Data'!M196))/(AT$3-AT$4)*10))),1))</f>
        <v>8.1999999999999993</v>
      </c>
      <c r="AU196" s="246">
        <f>IF(AT196="x","x",'Indicator Data'!M196/HLOOKUP('Indicator Data'!$M$3,'Population Data'!$C$3:$M$194,ROW()-4,FALSE))</f>
        <v>0.31942969818254308</v>
      </c>
      <c r="AV196" s="176">
        <f t="shared" si="243"/>
        <v>3.5</v>
      </c>
      <c r="AW196" s="172">
        <f t="shared" si="207"/>
        <v>6.4</v>
      </c>
      <c r="AX196" s="176">
        <f>IF('Indicator Data'!N196="No data","x",ROUND(IF('Indicator Data'!N196=0,0,IF(LOG('Indicator Data'!N196)&gt;AX$3,10,IF(LOG('Indicator Data'!N196)&lt;AX$4,0,10-(AX$3-LOG('Indicator Data'!N196))/(AX$3-AX$4)*10))),1))</f>
        <v>0</v>
      </c>
      <c r="AY196" s="246">
        <f>IF(AX196="x","x",'Indicator Data'!N196/HLOOKUP('Indicator Data'!$N$3,'Population Data'!$C$3:$M$194,ROW()-4,FALSE))</f>
        <v>0</v>
      </c>
      <c r="AZ196" s="176">
        <f t="shared" si="244"/>
        <v>0</v>
      </c>
      <c r="BA196" s="172">
        <f t="shared" si="208"/>
        <v>0</v>
      </c>
      <c r="BB196" s="176">
        <f>IF('Indicator Data'!O196="No data","x",ROUND(IF('Indicator Data'!O196=0,0,IF(LOG('Indicator Data'!O196)&gt;BB$3,10,IF(LOG('Indicator Data'!O196)&lt;BB$4,0,10-(BB$3-LOG('Indicator Data'!O196))/(BB$3-BB$4)*10))),1))</f>
        <v>0</v>
      </c>
      <c r="BC196" s="246">
        <f>IF(BB196="x","x",'Indicator Data'!O196/HLOOKUP('Indicator Data'!$O$3,'Population Data'!$C$3:$M$194,ROW()-4,FALSE))</f>
        <v>0</v>
      </c>
      <c r="BD196" s="176">
        <f t="shared" si="245"/>
        <v>0</v>
      </c>
      <c r="BE196" s="172">
        <f t="shared" si="209"/>
        <v>0</v>
      </c>
      <c r="BF196" s="176">
        <f>IF('Indicator Data'!P196="No data","x",ROUND(IF('Indicator Data'!P196=0,0,IF(LOG('Indicator Data'!P196)&gt;BF$3,10,IF(LOG('Indicator Data'!P196)&lt;BF$4,0,10-(BF$3-LOG('Indicator Data'!P196))/(BF$3-BF$4)*10))),1))</f>
        <v>6.2</v>
      </c>
      <c r="BG196" s="246">
        <f>IF(BF196="x","x",'Indicator Data'!P196/HLOOKUP('Indicator Data'!$P$3,'Population Data'!$C$3:$M$194,ROW()-4,FALSE))</f>
        <v>3.2980236903287549E-3</v>
      </c>
      <c r="BH196" s="176">
        <f t="shared" si="210"/>
        <v>5</v>
      </c>
      <c r="BI196" s="172">
        <f t="shared" si="211"/>
        <v>5.6</v>
      </c>
      <c r="BJ196" s="174">
        <f t="shared" si="212"/>
        <v>3.6</v>
      </c>
      <c r="BK196" s="176">
        <f>ROUND(IF('Indicator Data'!Q196=0,0,IF(LOG('Indicator Data'!Q196)&gt;BK$3,10,IF(LOG('Indicator Data'!Q196)&lt;BK$4,0,10-(BK$3-LOG('Indicator Data'!Q196))/(BK$3-BK$4)*10))),1)</f>
        <v>8.8000000000000007</v>
      </c>
      <c r="BL196" s="224">
        <f>IF(BK196="x","x",'Indicator Data'!Q196/HLOOKUP('Indicator Data'!$Q$3,'Population Data'!$C$3:$M$194,ROW()-4,FALSE))</f>
        <v>0.78740001437105678</v>
      </c>
      <c r="BM196" s="176">
        <f t="shared" si="246"/>
        <v>7.9</v>
      </c>
      <c r="BN196" s="172">
        <f t="shared" si="247"/>
        <v>8.4</v>
      </c>
      <c r="BO196" s="176">
        <f>ROUND(IF('Indicator Data'!S196=0,0,IF(LOG('Indicator Data'!S196)&gt;BO$3,10,IF(LOG('Indicator Data'!S196)&lt;BO$4,0,10-(BO$3-LOG('Indicator Data'!S196))/(BO$3-BO$4)*10))),1)</f>
        <v>6.5</v>
      </c>
      <c r="BP196" s="246">
        <f>IF(BO196="x","x",'Indicator Data'!S196/HLOOKUP('Indicator Data'!$S$3,'Population Data'!$C$3:$M$194,ROW()-4,FALSE))</f>
        <v>2.2117655345630673E-2</v>
      </c>
      <c r="BQ196" s="176">
        <f t="shared" si="248"/>
        <v>0.2</v>
      </c>
      <c r="BR196" s="172">
        <f t="shared" si="213"/>
        <v>4</v>
      </c>
      <c r="BS196" s="176">
        <f>ROUND(IF('Indicator Data'!T196=0,0,IF(LOG('Indicator Data'!T196)&gt;BS$3,10,IF(LOG('Indicator Data'!T196)&lt;BS$4,0,10-(BS$3-LOG('Indicator Data'!T196))/(BS$3-BS$4)*10))),1)</f>
        <v>8.6999999999999993</v>
      </c>
      <c r="BT196" s="173">
        <f>IF('Indicator Data'!T196/HLOOKUP('Indicator Data'!$T$3,'Population Data'!$C$3:$M$194,ROW()-4,FALSE)&gt;1,1,'Indicator Data'!T196/HLOOKUP('Indicator Data'!$T$3,'Population Data'!$C$3:$M$194,ROW()-4,FALSE))</f>
        <v>0.77994351575390386</v>
      </c>
      <c r="BU196" s="176">
        <f t="shared" si="249"/>
        <v>7.8</v>
      </c>
      <c r="BV196" s="172">
        <f t="shared" si="214"/>
        <v>8.3000000000000007</v>
      </c>
      <c r="BW196" s="176">
        <f>ROUND(IF('Indicator Data'!U196=0,0,IF(LOG('Indicator Data'!U196)&gt;BW$3,10,IF(LOG('Indicator Data'!U196)&lt;BW$4,0,10-(BW$3-LOG('Indicator Data'!U196))/(BW$3-BW$4)*10))),1)</f>
        <v>7</v>
      </c>
      <c r="BX196" s="246">
        <f>IF(BW196="x","x",'Indicator Data'!U196/HLOOKUP('Indicator Data'!$U$3,'Population Data'!$C$3:$M$194,ROW()-4,FALSE))</f>
        <v>4.4781863250405209E-2</v>
      </c>
      <c r="BY196" s="176">
        <f t="shared" si="250"/>
        <v>0.4</v>
      </c>
      <c r="BZ196" s="172">
        <f t="shared" si="215"/>
        <v>4.5</v>
      </c>
      <c r="CA196" s="174">
        <f t="shared" si="255"/>
        <v>6.8</v>
      </c>
      <c r="CB196" s="176">
        <f>IF('Indicator Data'!BN196="No data","x",ROUND(IF('Indicator Data'!BN196&gt;CB$3,0,IF('Indicator Data'!BN196&lt;CB$4,10,(CB$3-'Indicator Data'!BN196)/(CB$3-CB$4)*10)),1))</f>
        <v>7.3</v>
      </c>
      <c r="CC196" s="176">
        <f>IF('Indicator Data'!BO196="No data","x",ROUND(IF('Indicator Data'!BO196&gt;CC$3,0,IF('Indicator Data'!BO196&lt;CC$4,10,(CC$3-'Indicator Data'!BO196)/(CC$3-CC$4)*10)),1))</f>
        <v>6.3</v>
      </c>
      <c r="CD196" s="176">
        <f>IF('Indicator Data'!AA196="No data","x",ROUND(IF('Indicator Data'!AA196&gt;CD$3,0,IF('Indicator Data'!AA196&lt;CD$4,10,(CD$3-'Indicator Data'!AA196)/(CD$3-CD$4)*10)),1))</f>
        <v>5.8</v>
      </c>
      <c r="CE196" s="172">
        <f t="shared" si="251"/>
        <v>6.5</v>
      </c>
      <c r="CF196" s="176">
        <f>IF('Indicator Data'!V196="No data","x",ROUND(IF(LOG('Indicator Data'!V196)&gt;CF$3,10,IF(LOG('Indicator Data'!V196)&lt;CF$4,0,10-(CF$3-LOG('Indicator Data'!V196))/(CF$3-CF$4)*10)),1))</f>
        <v>5.4</v>
      </c>
      <c r="CG196" s="176">
        <f>IF('Indicator Data'!W196="No data","x",ROUND(IF('Indicator Data'!W196&gt;CG$3,10,IF('Indicator Data'!W196&lt;CG$4,0,10-(CG$3-'Indicator Data'!W196)/(CG$3-CG$4)*10)),1))</f>
        <v>4.9000000000000004</v>
      </c>
      <c r="CH196" s="176">
        <f>IF('Indicator Data'!X196="No data","x",ROUND(IF('Indicator Data'!X196&gt;CH$3,10,IF('Indicator Data'!X196&lt;CH$4,0,10-(CH$3-'Indicator Data'!X196)/(CH$3-CH$4)*10)),1))</f>
        <v>3.3</v>
      </c>
      <c r="CI196" s="176">
        <f>IF('Indicator Data'!Y196="No data","x",ROUND(IF('Indicator Data'!Y196&gt;CI$3,10,IF('Indicator Data'!Y196&lt;CI$4,0,10-(CI$3-'Indicator Data'!Y196)/(CI$3-CI$4)*10)),1))</f>
        <v>5</v>
      </c>
      <c r="CJ196" s="172">
        <f t="shared" si="216"/>
        <v>4.7</v>
      </c>
      <c r="CK196" s="174">
        <f t="shared" si="217"/>
        <v>5.3</v>
      </c>
      <c r="CL196" s="176">
        <f>IF('Indicator Data'!AD196="No data","x",ROUND(IF('Indicator Data'!AD196&gt;CL$3,10,IF('Indicator Data'!AD196&lt;CL$4,0,10-(CL$3-'Indicator Data'!AD196)/(CL$3-CL$4)*10)),1))</f>
        <v>6.1</v>
      </c>
      <c r="CM196" s="176">
        <f>IF('Indicator Data'!AE196="No data","x",ROUND(IF('Indicator Data'!AE196&gt;CM$3,10,IF('Indicator Data'!AE196&lt;CM$4,0,10-(CM$3-'Indicator Data'!AE196)/(CM$3-CM$4)*10)),1))</f>
        <v>6</v>
      </c>
      <c r="CN196" s="172">
        <f t="shared" si="218"/>
        <v>5.0999999999999996</v>
      </c>
      <c r="CO196" s="176">
        <f>IF('Indicator Data'!Z196="No data","x",ROUND(IF('Indicator Data'!Z196&gt;CO$3,10,IF('Indicator Data'!Z196&lt;CO$4,0,10-(CO$3-'Indicator Data'!Z196)/(CO$3-CO$4)*10)),1))</f>
        <v>5.8</v>
      </c>
      <c r="CP196" s="172">
        <f t="shared" si="219"/>
        <v>6.3</v>
      </c>
      <c r="CQ196" s="246">
        <f>IF('Indicator Data'!AB196="No data","x",'Indicator Data'!AB196/HLOOKUP('Indicator Date'!$AB194,'Population Data'!$C$3:$M$194,ROW()-4,FALSE))</f>
        <v>3.3775829474314158E-4</v>
      </c>
      <c r="CR196" s="176">
        <f t="shared" si="252"/>
        <v>6.6</v>
      </c>
      <c r="CS196" s="176">
        <f>IF('Indicator Data'!AC196="No data","x",ROUND(IF('Indicator Data'!AC196&gt;CS$3,0,IF('Indicator Data'!AC196&lt;CS$4,10,(CS$3-'Indicator Data'!AC196)/(CS$3-CS$4)*10)),1))</f>
        <v>2</v>
      </c>
      <c r="CT196" s="172">
        <f t="shared" si="220"/>
        <v>4.3</v>
      </c>
      <c r="CU196" s="174">
        <f t="shared" si="221"/>
        <v>5.2</v>
      </c>
      <c r="CV196" s="175">
        <f t="shared" si="253"/>
        <v>5.3</v>
      </c>
      <c r="CW196" s="177">
        <f t="shared" si="254"/>
        <v>4</v>
      </c>
      <c r="CX196" s="175">
        <f>ROUND(IF('Indicator Data'!AF196=0,0,IF('Indicator Data'!AF196&gt;CX$3,10,IF('Indicator Data'!AF196&lt;CX$4,0,10-(CX$3-'Indicator Data'!AF196)/(CX$3-CX$4)*10))),1)</f>
        <v>0.5</v>
      </c>
      <c r="CY196" s="175">
        <f>(ROUND(IF('Indicator Data'!AG196=0,0,IF(LOG('Indicator Data'!AG196)&gt;CY$3,10,IF(LOG('Indicator Data'!AG196)&lt;CY$4,0,10-(CY$3-LOG('Indicator Data'!AG196))/(CY$3-CY$4)*10))),1))</f>
        <v>0</v>
      </c>
      <c r="CZ196" s="177">
        <f t="shared" si="222"/>
        <v>0.3</v>
      </c>
      <c r="DA196" s="11"/>
      <c r="DB196" s="22"/>
    </row>
  </sheetData>
  <sheetProtection formatCells="0" formatRows="0" insertColumns="0" insertRows="0" insertHyperlinks="0" deleteColumns="0" deleteRows="0" sort="0" autoFilter="0" pivotTables="0"/>
  <sortState xmlns:xlrd2="http://schemas.microsoft.com/office/spreadsheetml/2017/richdata2" ref="A6:B196">
    <sortCondition ref="A6:A196"/>
  </sortState>
  <mergeCells count="1">
    <mergeCell ref="A1:CZ1"/>
  </mergeCells>
  <pageMargins left="0.7" right="0.7" top="0.75" bottom="0.75" header="0.3" footer="0.3"/>
  <pageSetup paperSize="9" orientation="portrait" r:id="rId1"/>
  <ignoredErrors>
    <ignoredError sqref="AM6:AM196 AJ6:AJ196"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4AC0DF"/>
  </sheetPr>
  <dimension ref="A1:AM196"/>
  <sheetViews>
    <sheetView showGridLines="0" zoomScaleNormal="100"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9.1640625" defaultRowHeight="15"/>
  <cols>
    <col min="1" max="1" width="25.5" style="1" customWidth="1"/>
    <col min="2" max="2" width="9.1640625" style="1" customWidth="1"/>
    <col min="3" max="5" width="7.83203125" style="1" customWidth="1"/>
    <col min="6" max="6" width="7.83203125" style="5" customWidth="1"/>
    <col min="7" max="7" width="7.83203125" style="4" customWidth="1"/>
    <col min="8" max="8" width="7.83203125" style="3" customWidth="1"/>
    <col min="9" max="13" width="7.83203125" style="1" customWidth="1"/>
    <col min="14" max="15" width="7.83203125" style="3" customWidth="1"/>
    <col min="16" max="19" width="7.83203125" style="5" customWidth="1"/>
    <col min="20" max="20" width="7.83203125" style="3" customWidth="1"/>
    <col min="21" max="25" width="7.83203125" style="5" customWidth="1"/>
    <col min="26" max="26" width="8.83203125" style="5" customWidth="1"/>
    <col min="27" max="27" width="7.83203125" style="5" customWidth="1"/>
    <col min="28" max="28" width="7.83203125" style="3" customWidth="1"/>
    <col min="29" max="30" width="7.83203125" style="5" customWidth="1"/>
    <col min="31" max="31" width="7.83203125" style="3" customWidth="1"/>
    <col min="32" max="32" width="9.5" style="1" customWidth="1"/>
    <col min="33" max="34" width="7.83203125" style="1" customWidth="1"/>
    <col min="35" max="38" width="7.83203125" style="3" customWidth="1"/>
    <col min="39" max="39" width="7.83203125" style="7" customWidth="1"/>
    <col min="40" max="16384" width="9.1640625" style="1"/>
  </cols>
  <sheetData>
    <row r="1" spans="1:39">
      <c r="A1" s="260"/>
      <c r="B1" s="260"/>
      <c r="C1" s="260"/>
      <c r="D1" s="260"/>
      <c r="E1" s="260"/>
      <c r="F1" s="260"/>
      <c r="G1" s="260"/>
      <c r="H1" s="260"/>
      <c r="I1" s="260"/>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0"/>
      <c r="AJ1" s="260"/>
      <c r="AK1" s="260"/>
      <c r="AL1" s="260"/>
      <c r="AM1" s="260"/>
    </row>
    <row r="2" spans="1:39" s="8" customFormat="1" ht="114.75" customHeight="1" thickBot="1">
      <c r="A2" s="29"/>
      <c r="B2" s="18"/>
      <c r="C2" s="189" t="s">
        <v>385</v>
      </c>
      <c r="D2" s="189" t="s">
        <v>386</v>
      </c>
      <c r="E2" s="187" t="s">
        <v>414</v>
      </c>
      <c r="F2" s="189" t="s">
        <v>384</v>
      </c>
      <c r="G2" s="189" t="s">
        <v>399</v>
      </c>
      <c r="H2" s="187" t="s">
        <v>396</v>
      </c>
      <c r="I2" s="191" t="s">
        <v>689</v>
      </c>
      <c r="J2" s="192" t="s">
        <v>688</v>
      </c>
      <c r="K2" s="189" t="s">
        <v>688</v>
      </c>
      <c r="L2" s="189" t="s">
        <v>393</v>
      </c>
      <c r="M2" s="190" t="s">
        <v>1085</v>
      </c>
      <c r="N2" s="187" t="s">
        <v>1103</v>
      </c>
      <c r="O2" s="184" t="s">
        <v>752</v>
      </c>
      <c r="P2" s="191" t="s">
        <v>690</v>
      </c>
      <c r="Q2" s="189" t="s">
        <v>440</v>
      </c>
      <c r="R2" s="191" t="s">
        <v>383</v>
      </c>
      <c r="S2" s="189" t="s">
        <v>439</v>
      </c>
      <c r="T2" s="186" t="s">
        <v>395</v>
      </c>
      <c r="U2" s="193" t="s">
        <v>402</v>
      </c>
      <c r="V2" s="193" t="s">
        <v>1074</v>
      </c>
      <c r="W2" s="189" t="s">
        <v>942</v>
      </c>
      <c r="X2" s="189" t="s">
        <v>791</v>
      </c>
      <c r="Y2" s="190" t="s">
        <v>1076</v>
      </c>
      <c r="Z2" s="191" t="s">
        <v>1086</v>
      </c>
      <c r="AA2" s="190" t="s">
        <v>1087</v>
      </c>
      <c r="AB2" s="188" t="s">
        <v>441</v>
      </c>
      <c r="AC2" s="189" t="s">
        <v>358</v>
      </c>
      <c r="AD2" s="189" t="s">
        <v>398</v>
      </c>
      <c r="AE2" s="188" t="s">
        <v>397</v>
      </c>
      <c r="AF2" s="191" t="s">
        <v>691</v>
      </c>
      <c r="AG2" s="191" t="s">
        <v>413</v>
      </c>
      <c r="AH2" s="188" t="s">
        <v>405</v>
      </c>
      <c r="AI2" s="189" t="s">
        <v>708</v>
      </c>
      <c r="AJ2" s="189" t="s">
        <v>709</v>
      </c>
      <c r="AK2" s="188" t="s">
        <v>406</v>
      </c>
      <c r="AL2" s="185" t="s">
        <v>412</v>
      </c>
      <c r="AM2" s="183" t="s">
        <v>749</v>
      </c>
    </row>
    <row r="3" spans="1:39" s="14" customFormat="1">
      <c r="A3" s="197"/>
      <c r="B3" s="198" t="s">
        <v>389</v>
      </c>
      <c r="C3" s="252">
        <v>0.4</v>
      </c>
      <c r="D3" s="199">
        <v>0</v>
      </c>
      <c r="E3" s="199"/>
      <c r="F3" s="199">
        <v>0</v>
      </c>
      <c r="G3" s="199">
        <v>25</v>
      </c>
      <c r="H3" s="199"/>
      <c r="I3" s="199"/>
      <c r="J3" s="199"/>
      <c r="K3" s="199">
        <v>0</v>
      </c>
      <c r="L3" s="199">
        <v>0</v>
      </c>
      <c r="M3" s="199">
        <v>0</v>
      </c>
      <c r="N3" s="199"/>
      <c r="O3" s="199"/>
      <c r="P3" s="199"/>
      <c r="Q3" s="199">
        <v>3</v>
      </c>
      <c r="R3" s="199"/>
      <c r="S3" s="200">
        <v>5.0000000000000002E-5</v>
      </c>
      <c r="T3" s="199"/>
      <c r="U3" s="199">
        <v>0</v>
      </c>
      <c r="V3" s="199">
        <v>0</v>
      </c>
      <c r="W3" s="199"/>
      <c r="X3" s="199">
        <v>0</v>
      </c>
      <c r="Y3" s="199">
        <v>0</v>
      </c>
      <c r="Z3" s="199"/>
      <c r="AA3" s="199">
        <v>0</v>
      </c>
      <c r="AB3" s="199"/>
      <c r="AC3" s="199">
        <v>0</v>
      </c>
      <c r="AD3" s="199">
        <v>0</v>
      </c>
      <c r="AE3" s="199"/>
      <c r="AF3" s="199"/>
      <c r="AG3" s="199"/>
      <c r="AH3" s="201">
        <v>0</v>
      </c>
      <c r="AI3" s="199">
        <v>75</v>
      </c>
      <c r="AJ3" s="199">
        <v>5</v>
      </c>
      <c r="AK3" s="199"/>
      <c r="AL3" s="199"/>
      <c r="AM3" s="199"/>
    </row>
    <row r="4" spans="1:39" s="14" customFormat="1">
      <c r="A4" s="197"/>
      <c r="B4" s="198" t="s">
        <v>390</v>
      </c>
      <c r="C4" s="252">
        <v>0.9</v>
      </c>
      <c r="D4" s="199">
        <v>2.7</v>
      </c>
      <c r="E4" s="199"/>
      <c r="F4" s="199">
        <v>0.75</v>
      </c>
      <c r="G4" s="199">
        <v>65</v>
      </c>
      <c r="H4" s="199"/>
      <c r="I4" s="199"/>
      <c r="J4" s="199"/>
      <c r="K4" s="199">
        <v>500</v>
      </c>
      <c r="L4" s="199">
        <v>15</v>
      </c>
      <c r="M4" s="199">
        <v>30</v>
      </c>
      <c r="N4" s="199"/>
      <c r="O4" s="199"/>
      <c r="P4" s="199"/>
      <c r="Q4" s="199">
        <v>6</v>
      </c>
      <c r="R4" s="199"/>
      <c r="S4" s="201">
        <v>0.1</v>
      </c>
      <c r="T4" s="199"/>
      <c r="U4" s="199">
        <v>5</v>
      </c>
      <c r="V4" s="199">
        <v>3</v>
      </c>
      <c r="W4" s="199"/>
      <c r="X4" s="199">
        <v>550</v>
      </c>
      <c r="Y4" s="199">
        <v>400</v>
      </c>
      <c r="Z4" s="199"/>
      <c r="AA4" s="199">
        <v>0.9</v>
      </c>
      <c r="AB4" s="199"/>
      <c r="AC4" s="199">
        <v>130</v>
      </c>
      <c r="AD4" s="199">
        <v>45</v>
      </c>
      <c r="AE4" s="199"/>
      <c r="AF4" s="199"/>
      <c r="AG4" s="199"/>
      <c r="AH4" s="201">
        <v>0.1</v>
      </c>
      <c r="AI4" s="199">
        <v>150</v>
      </c>
      <c r="AJ4" s="199">
        <v>35</v>
      </c>
      <c r="AK4" s="199"/>
      <c r="AL4" s="199"/>
      <c r="AM4" s="199"/>
    </row>
    <row r="5" spans="1:39">
      <c r="A5" s="150" t="s">
        <v>379</v>
      </c>
      <c r="B5" s="196" t="s">
        <v>357</v>
      </c>
      <c r="C5" s="194"/>
      <c r="D5" s="194"/>
      <c r="E5" s="194"/>
      <c r="F5" s="194"/>
      <c r="G5" s="194"/>
      <c r="H5" s="194"/>
      <c r="I5" s="194"/>
      <c r="J5" s="194"/>
      <c r="K5" s="194"/>
      <c r="L5" s="194"/>
      <c r="M5" s="194"/>
      <c r="N5" s="194"/>
      <c r="O5" s="194"/>
      <c r="P5" s="194"/>
      <c r="Q5" s="194"/>
      <c r="R5" s="194"/>
      <c r="S5" s="195"/>
      <c r="T5" s="194"/>
      <c r="U5" s="194"/>
      <c r="V5" s="194"/>
      <c r="W5" s="194"/>
      <c r="X5" s="194"/>
      <c r="Y5" s="194"/>
      <c r="Z5" s="194"/>
      <c r="AA5" s="194"/>
      <c r="AB5" s="194"/>
      <c r="AC5" s="194"/>
      <c r="AD5" s="194"/>
      <c r="AE5" s="194"/>
      <c r="AF5" s="194"/>
      <c r="AG5" s="194"/>
      <c r="AH5" s="195"/>
      <c r="AI5" s="194"/>
      <c r="AJ5" s="194"/>
      <c r="AK5" s="194"/>
      <c r="AL5" s="194"/>
      <c r="AM5" s="194"/>
    </row>
    <row r="6" spans="1:39">
      <c r="A6" s="179" t="str">
        <f>'Indicator Data'!A6</f>
        <v>Afghanistan</v>
      </c>
      <c r="B6" s="180" t="str">
        <f>'Indicator Data'!B6</f>
        <v>AFG</v>
      </c>
      <c r="C6" s="213">
        <f>ROUND(IF('Indicator Data'!AH6="No data",IF((0.101*LN('Indicator Data'!BV6)-0.153)&gt;C$4,0,IF((0.101*LN('Indicator Data'!BV6)-0.153)&lt;C$3,10,(C$4-(0.101*LN('Indicator Data'!BV6)-0.153))/(C$4-C$3)*10)),IF('Indicator Data'!AH6&gt;C$4,0,IF('Indicator Data'!AH6&lt;C$3,10,(C$4-'Indicator Data'!AH6)/(C$4-C$3)*10))),1)</f>
        <v>8.8000000000000007</v>
      </c>
      <c r="D6" s="202">
        <f>IF('Indicator Data'!AI6="No data","x",ROUND((IF(LOG('Indicator Data'!AI6*1000)&gt;D$4,10,IF(LOG('Indicator Data'!AI6*1000)&lt;D$3,0,10-(D$4-LOG('Indicator Data'!AI6*1000))/(D$4-D$3)*10))),1))</f>
        <v>9</v>
      </c>
      <c r="E6" s="203">
        <f>ROUND(IF(D6="x",C6,(10-GEOMEAN(((10-C6)/10*9+1),((10-D6)/10*9+1)))/9*10),1)</f>
        <v>8.9</v>
      </c>
      <c r="F6" s="202">
        <f>IF('Indicator Data'!AV6="No data","x",ROUND(IF('Indicator Data'!AV6&gt;F$4,10,IF('Indicator Data'!AV6&lt;F$3,0,10-(F$4-'Indicator Data'!AV6)/(F$4-F$3)*10)),1))</f>
        <v>8.9</v>
      </c>
      <c r="G6" s="202" t="str">
        <f>IF('Indicator Data'!AW6="No data","x",ROUND(IF('Indicator Data'!AW6&gt;G$4,10,IF('Indicator Data'!AW6&lt;G$3,0,10-(G$4-'Indicator Data'!AW6)/(G$4-G$3)*10)),1))</f>
        <v>x</v>
      </c>
      <c r="H6" s="203">
        <f>IF(AND(F6="x",G6="x"),"x",ROUND(AVERAGE(F6,G6),1))</f>
        <v>8.9</v>
      </c>
      <c r="I6" s="204">
        <f>SUM(IF('Indicator Data'!AJ6=0,0,'Indicator Data'!AJ6),SUM('Indicator Data'!AK6:AL6))</f>
        <v>15045.713906484376</v>
      </c>
      <c r="J6" s="204">
        <f>I6/HLOOKUP('Indicator Date'!$AJ4,'Population Data'!$C$3:$M$194,ROW()-4,FALSE)*1000000</f>
        <v>346.89164344330686</v>
      </c>
      <c r="K6" s="202">
        <f t="shared" ref="K6:K37" si="0">IF(J6="x","x",ROUND(IF(J6&gt;K$4,10,IF(J6&lt;K$3,0,10-(K$4-J6)/(K$4-K$3)*10)),1))</f>
        <v>6.9</v>
      </c>
      <c r="L6" s="202">
        <f>IF('Indicator Data'!AM6="No data","x",ROUND(IF('Indicator Data'!AM6&gt;L$4,10,IF('Indicator Data'!AM6&lt;L$3,0,10-(L$4-'Indicator Data'!AM6)/(L$4-L$3)*10)),1))</f>
        <v>10</v>
      </c>
      <c r="M6" s="202">
        <f>IF('Indicator Data'!AN6="No data","x",IF('Indicator Data'!AN6=0,0,ROUND(IF('Indicator Data'!AN6&gt;M$4,10,IF('Indicator Data'!AN6&lt;M$3,0,10-(M$4-'Indicator Data'!AN6)/(M$4-M$3)*10)),1)))</f>
        <v>0.9</v>
      </c>
      <c r="N6" s="203">
        <f>ROUND(AVERAGE(K6,L6,M6),1)</f>
        <v>5.9</v>
      </c>
      <c r="O6" s="205">
        <f>ROUND(AVERAGE(E6,E6,H6,N6),1)</f>
        <v>8.1999999999999993</v>
      </c>
      <c r="P6" s="206">
        <f>IF(AND('Indicator Data'!BA6="No data",'Indicator Data'!BB6="No data"),0,SUM('Indicator Data'!BA6:BC6)/1000)</f>
        <v>4313.2</v>
      </c>
      <c r="Q6" s="202">
        <f t="shared" ref="Q6:Q37" si="1">ROUND(IF(P6=0,0,IF(LOG(P6*1000)&gt;$Q$4,10,IF(LOG(P6*1000)&lt;Q$3,0,10-(Q$4-LOG(P6*1000))/(Q$4-Q$3)*10))),1)</f>
        <v>10</v>
      </c>
      <c r="R6" s="207">
        <f>P6*1000/HLOOKUP('Indicator Data'!$BA$3,'Population Data'!$C$3:$M$194,ROW()-4,FALSE)</f>
        <v>9.9444469421609547E-2</v>
      </c>
      <c r="S6" s="202">
        <f t="shared" ref="S6:S37" si="2">IF(R6="x","x",ROUND(IF(R6&gt;$S$4,10,IF(R6&lt;$S$3,0,((R6*100)/0.0052)^(1/4.0545)/6.5*10)),1))</f>
        <v>9.9</v>
      </c>
      <c r="T6" s="208">
        <f>ROUND(AVERAGE(Q6,S6),1)</f>
        <v>10</v>
      </c>
      <c r="U6" s="209">
        <f>IF('Indicator Data'!AR6="No data","x",ROUND(IF('Indicator Data'!AR6&gt;U$4,10,IF('Indicator Data'!AR6&lt;U$3,0,10-(U$4-'Indicator Data'!AR6)/(U$4-U$3)*10)),1))</f>
        <v>0.2</v>
      </c>
      <c r="V6" s="209">
        <f>IF('Indicator Data'!AS6="No data","x",IF('Indicator Data'!AS6=0,0,ROUND(IF('Indicator Data'!AS6&gt;V$4,10,IF('Indicator Data'!AS6&lt;V$3,0,10-(V$4-'Indicator Data'!AS6)/(V$4-V$3)*10)),1)))</f>
        <v>0.2</v>
      </c>
      <c r="W6" s="202">
        <f>IF(AND(U6="x",V6="x"),"x",AVERAGE(U6,V6))</f>
        <v>0.2</v>
      </c>
      <c r="X6" s="202">
        <f>IF('Indicator Data'!AQ6="No data","x",ROUND(IF('Indicator Data'!AQ6&gt;X$4,10,IF('Indicator Data'!AQ6&lt;X$3,0,10-(X$4-'Indicator Data'!AQ6)/(X$4-X$3)*10)),1))</f>
        <v>3.4</v>
      </c>
      <c r="Y6" s="202">
        <f>IF('Indicator Data'!AT6="No data","x",ROUND(IF('Indicator Data'!AT6&gt;Y$4,10,IF('Indicator Data'!AT6&lt;Y$3,0,10-(Y$4-'Indicator Data'!AT6)/(Y$4-Y$3)*10)),1))</f>
        <v>0.2</v>
      </c>
      <c r="Z6" s="207">
        <f>IF('Indicator Data'!AU6="No data","x",IF(('Indicator Data'!AU6/HLOOKUP('Indicator Data'!$AU$3,'Population Data'!$C$3:$M$194,ROW()-4,FALSE))&gt;1,1,IF('Indicator Data'!AU6&gt;'Indicator Data'!AU6,1,'Indicator Data'!AU6/HLOOKUP('Indicator Data'!$AU$3,'Population Data'!$C$3:$M$194,ROW()-4,FALSE))))</f>
        <v>0.34932434523754674</v>
      </c>
      <c r="AA6" s="202">
        <f t="shared" ref="AA6:AA37" si="3">IF(Z6="x","x",ROUND(IF(Z6&gt;AA$4,10,IF(Z6&lt;AA$3,0,10-(AA$4-Z6)/(AA$4-AA$3)*10)),1))</f>
        <v>3.9</v>
      </c>
      <c r="AB6" s="210">
        <f t="shared" ref="AB6:AB37" si="4">IF(AND(W6="x",X6="x",Y6="x",AA6="x"),"x",ROUND(AVERAGE(W6,X6,Y6,AA6),1))</f>
        <v>1.9</v>
      </c>
      <c r="AC6" s="202">
        <f>IF('Indicator Data'!AO6="No data","x",ROUND(IF('Indicator Data'!AO6&gt;AC$4,10,IF('Indicator Data'!AO6&lt;AC$3,0,10-(AC$4-'Indicator Data'!AO6)/(AC$4-AC$3)*10)),1))</f>
        <v>4.4000000000000004</v>
      </c>
      <c r="AD6" s="202">
        <f>IF('Indicator Data'!AP6="No data","x",ROUND(IF('Indicator Data'!AP6&gt;AD$4,10,IF('Indicator Data'!AP6&lt;AD$3,0,10-(AD$4-'Indicator Data'!AP6)/(AD$4-AD$3)*10)),1))</f>
        <v>4.0999999999999996</v>
      </c>
      <c r="AE6" s="210">
        <f>IF(AND(AC6="x",AD6="x"),"x",ROUND(AVERAGE(AD6,AC6),1))</f>
        <v>4.3</v>
      </c>
      <c r="AF6" s="206">
        <f>('Indicator Data'!AZ6+'Indicator Data'!AY6*0.5+'Indicator Data'!AX6*0.25)/1000</f>
        <v>1061.5645</v>
      </c>
      <c r="AG6" s="211">
        <f>AF6*1000/HLOOKUP('Indicator Data'!$AZ$3,'Population Data'!$C$3:$M$194,ROW()-4,FALSE)</f>
        <v>2.4475266266186645E-2</v>
      </c>
      <c r="AH6" s="210">
        <f t="shared" ref="AH6:AH37" si="5">IF(AG6="x","x",ROUND(IF(AG6&gt;AH$4,10,IF(AG6&lt;AH$3,0,10-(AH$4-AG6)/(AH$4-AH$3)*10)),1))</f>
        <v>2.4</v>
      </c>
      <c r="AI6" s="202">
        <f>IF('Indicator Data'!BD6="No data","x",ROUND(IF('Indicator Data'!BD6&lt;$AI$3,10,IF('Indicator Data'!BD6&gt;$AI$4,0,($AI$4-'Indicator Data'!BD6)/($AI$4-$AI$3)*10)),1))</f>
        <v>6</v>
      </c>
      <c r="AJ6" s="202">
        <f>IF('Indicator Data'!BE6="No data","x",ROUND(IF('Indicator Data'!BE6&gt;$AJ$4,10,IF('Indicator Data'!BE6&lt;$AJ$3,0,10-($AJ$4-'Indicator Data'!BE6)/($AJ$4-$AJ$3)*10)),1))</f>
        <v>8.5</v>
      </c>
      <c r="AK6" s="210">
        <f t="shared" ref="AK6:AK37" si="6">ROUND(AVERAGE(AJ6,AI6),1)</f>
        <v>7.3</v>
      </c>
      <c r="AL6" s="208">
        <f t="shared" ref="AL6:AL37" si="7">ROUND(IF(AND(AB6="x",AE6="x",AK6="x"),AH6,IF(AND(AB6="x",AE6="x"),(10-GEOMEAN(((10-AK6)/10*9+1),((10-AH6)/10*9+1)))/9*10,IF(AK6="x",(10-GEOMEAN(((10-AB6)/10*9+1),((10-AE6)/10*9+1),((10-AH6)/10*9+1)))/9*10,IF(AB6="x",(10-GEOMEAN(((10-AK6)/10*9+1),((10-AE6)/10*9+1),((10-AH6)/10*9+1)))/9*10,(10-GEOMEAN(((10-AB6)/10*9+1),((10-AE6)/10*9+1),((10-AH6)/10*9+1),((10-AK6)/10*9+1)))/9*10)))),1)</f>
        <v>4.4000000000000004</v>
      </c>
      <c r="AM6" s="212">
        <f t="shared" ref="AM6:AM37" si="8">ROUND((10-GEOMEAN(((10-T6)/10*9+1),((10-AL6)/10*9+1)))/9*10,1)</f>
        <v>8.4</v>
      </c>
    </row>
    <row r="7" spans="1:39">
      <c r="A7" s="179" t="str">
        <f>'Indicator Data'!A7</f>
        <v>Albania</v>
      </c>
      <c r="B7" s="180" t="str">
        <f>'Indicator Data'!B7</f>
        <v>ALB</v>
      </c>
      <c r="C7" s="213">
        <f>ROUND(IF('Indicator Data'!AH7="No data",IF((0.101*LN('Indicator Data'!BV7)-0.153)&gt;C$4,0,IF((0.101*LN('Indicator Data'!BV7)-0.153)&lt;C$3,10,(C$4-(0.101*LN('Indicator Data'!BV7)-0.153))/(C$4-C$3)*10)),IF('Indicator Data'!AH7&gt;C$4,0,IF('Indicator Data'!AH7&lt;C$3,10,(C$4-'Indicator Data'!AH7)/(C$4-C$3)*10))),1)</f>
        <v>2.2000000000000002</v>
      </c>
      <c r="D7" s="202">
        <f>IF('Indicator Data'!AI7="No data","x",ROUND((IF(LOG('Indicator Data'!AI7*1000)&gt;D$4,10,IF(LOG('Indicator Data'!AI7*1000)&lt;D$3,0,10-(D$4-LOG('Indicator Data'!AI7*1000))/(D$4-D$3)*10))),1))</f>
        <v>1.6</v>
      </c>
      <c r="E7" s="203">
        <f t="shared" ref="E7:E70" si="9">ROUND(IF(D7="x",C7,(10-GEOMEAN(((10-C7)/10*9+1),((10-D7)/10*9+1)))/9*10),1)</f>
        <v>1.9</v>
      </c>
      <c r="F7" s="202">
        <f>IF('Indicator Data'!AV7="No data","x",ROUND(IF('Indicator Data'!AV7&gt;F$4,10,IF('Indicator Data'!AV7&lt;F$3,0,10-(F$4-'Indicator Data'!AV7)/(F$4-F$3)*10)),1))</f>
        <v>1.5</v>
      </c>
      <c r="G7" s="202">
        <f>IF('Indicator Data'!AW7="No data","x",ROUND(IF('Indicator Data'!AW7&gt;G$4,10,IF('Indicator Data'!AW7&lt;G$3,0,10-(G$4-'Indicator Data'!AW7)/(G$4-G$3)*10)),1))</f>
        <v>1.1000000000000001</v>
      </c>
      <c r="H7" s="203">
        <f t="shared" ref="H7:H70" si="10">IF(AND(F7="x",G7="x"),"x",ROUND(AVERAGE(F7,G7),1))</f>
        <v>1.3</v>
      </c>
      <c r="I7" s="204">
        <f>SUM(IF('Indicator Data'!AJ7=0,0,'Indicator Data'!AJ7),SUM('Indicator Data'!AK7:AL7))</f>
        <v>926.14496945507813</v>
      </c>
      <c r="J7" s="204">
        <f>I7/HLOOKUP('Indicator Date'!$AJ5,'Population Data'!$C$3:$M$194,ROW()-4,FALSE)*1000000</f>
        <v>327.72059980293068</v>
      </c>
      <c r="K7" s="202">
        <f t="shared" si="0"/>
        <v>6.6</v>
      </c>
      <c r="L7" s="202">
        <f>IF('Indicator Data'!AM7="No data","x",ROUND(IF('Indicator Data'!AM7&gt;L$4,10,IF('Indicator Data'!AM7&lt;L$3,0,10-(L$4-'Indicator Data'!AM7)/(L$4-L$3)*10)),1))</f>
        <v>1.1000000000000001</v>
      </c>
      <c r="M7" s="202">
        <f>IF('Indicator Data'!AN7="No data","x",IF('Indicator Data'!AN7=0,0,ROUND(IF('Indicator Data'!AN7&gt;M$4,10,IF('Indicator Data'!AN7&lt;M$3,0,10-(M$4-'Indicator Data'!AN7)/(M$4-M$3)*10)),1)))</f>
        <v>2.9</v>
      </c>
      <c r="N7" s="203">
        <f t="shared" ref="N7:N70" si="11">ROUND(AVERAGE(K7,L7,M7),1)</f>
        <v>3.5</v>
      </c>
      <c r="O7" s="205">
        <f t="shared" ref="O7:O70" si="12">ROUND(AVERAGE(E7,E7,H7,N7),1)</f>
        <v>2.2000000000000002</v>
      </c>
      <c r="P7" s="206">
        <f>IF(AND('Indicator Data'!BA7="No data",'Indicator Data'!BB7="No data"),0,SUM('Indicator Data'!BA7:BC7)/1000)</f>
        <v>7.1109999999999998</v>
      </c>
      <c r="Q7" s="202">
        <f t="shared" si="1"/>
        <v>2.8</v>
      </c>
      <c r="R7" s="207">
        <f>P7*1000/HLOOKUP('Indicator Data'!$BA$3,'Population Data'!$C$3:$M$194,ROW()-4,FALSE)</f>
        <v>2.5162596159970557E-3</v>
      </c>
      <c r="S7" s="202">
        <f t="shared" si="2"/>
        <v>4</v>
      </c>
      <c r="T7" s="208">
        <f t="shared" ref="T7:T70" si="13">ROUND(AVERAGE(Q7,S7),1)</f>
        <v>3.4</v>
      </c>
      <c r="U7" s="209">
        <f>IF('Indicator Data'!AR7="No data","x",ROUND(IF('Indicator Data'!AR7&gt;U$4,10,IF('Indicator Data'!AR7&lt;U$3,0,10-(U$4-'Indicator Data'!AR7)/(U$4-U$3)*10)),1))</f>
        <v>0.2</v>
      </c>
      <c r="V7" s="209">
        <f>IF('Indicator Data'!AS7="No data","x",IF('Indicator Data'!AS7=0,0,ROUND(IF('Indicator Data'!AS7&gt;V$4,10,IF('Indicator Data'!AS7&lt;V$3,0,10-(V$4-'Indicator Data'!AS7)/(V$4-V$3)*10)),1)))</f>
        <v>0.1</v>
      </c>
      <c r="W7" s="202">
        <f t="shared" ref="W7:W70" si="14">IF(AND(U7="x",V7="x"),"x",AVERAGE(U7,V7))</f>
        <v>0.15000000000000002</v>
      </c>
      <c r="X7" s="202">
        <f>IF('Indicator Data'!AQ7="No data","x",ROUND(IF('Indicator Data'!AQ7&gt;X$4,10,IF('Indicator Data'!AQ7&lt;X$3,0,10-(X$4-'Indicator Data'!AQ7)/(X$4-X$3)*10)),1))</f>
        <v>0.3</v>
      </c>
      <c r="Y7" s="202" t="str">
        <f>IF('Indicator Data'!AT7="No data","x",ROUND(IF('Indicator Data'!AT7&gt;Y$4,10,IF('Indicator Data'!AT7&lt;Y$3,0,10-(Y$4-'Indicator Data'!AT7)/(Y$4-Y$3)*10)),1))</f>
        <v>x</v>
      </c>
      <c r="Z7" s="207">
        <f>IF('Indicator Data'!AU7="No data","x",IF(('Indicator Data'!AU7/HLOOKUP('Indicator Data'!$AU$3,'Population Data'!$C$3:$M$194,ROW()-4,FALSE))&gt;1,1,IF('Indicator Data'!AU7&gt;'Indicator Data'!AU7,1,'Indicator Data'!AU7/HLOOKUP('Indicator Data'!$AU$3,'Population Data'!$C$3:$M$194,ROW()-4,FALSE))))</f>
        <v>0</v>
      </c>
      <c r="AA7" s="202">
        <f t="shared" si="3"/>
        <v>0</v>
      </c>
      <c r="AB7" s="210">
        <f t="shared" si="4"/>
        <v>0.2</v>
      </c>
      <c r="AC7" s="202">
        <f>IF('Indicator Data'!AO7="No data","x",ROUND(IF('Indicator Data'!AO7&gt;AC$4,10,IF('Indicator Data'!AO7&lt;AC$3,0,10-(AC$4-'Indicator Data'!AO7)/(AC$4-AC$3)*10)),1))</f>
        <v>0.7</v>
      </c>
      <c r="AD7" s="202">
        <f>IF('Indicator Data'!AP7="No data","x",ROUND(IF('Indicator Data'!AP7&gt;AD$4,10,IF('Indicator Data'!AP7&lt;AD$3,0,10-(AD$4-'Indicator Data'!AP7)/(AD$4-AD$3)*10)),1))</f>
        <v>0.3</v>
      </c>
      <c r="AE7" s="210">
        <f t="shared" ref="AE7:AE70" si="15">IF(AND(AC7="x",AD7="x"),"x",ROUND(AVERAGE(AD7,AC7),1))</f>
        <v>0.5</v>
      </c>
      <c r="AF7" s="206">
        <f>('Indicator Data'!AZ7+'Indicator Data'!AY7*0.5+'Indicator Data'!AX7*0.25)/1000</f>
        <v>0</v>
      </c>
      <c r="AG7" s="211">
        <f>AF7*1000/HLOOKUP('Indicator Data'!$AZ$3,'Population Data'!$C$3:$M$194,ROW()-4,FALSE)</f>
        <v>0</v>
      </c>
      <c r="AH7" s="210">
        <f t="shared" si="5"/>
        <v>0</v>
      </c>
      <c r="AI7" s="202">
        <f>IF('Indicator Data'!BD7="No data","x",ROUND(IF('Indicator Data'!BD7&lt;$AI$3,10,IF('Indicator Data'!BD7&gt;$AI$4,0,($AI$4-'Indicator Data'!BD7)/($AI$4-$AI$3)*10)),1))</f>
        <v>2.1</v>
      </c>
      <c r="AJ7" s="202">
        <f>IF('Indicator Data'!BE7="No data","x",ROUND(IF('Indicator Data'!BE7&gt;$AJ$4,10,IF('Indicator Data'!BE7&lt;$AJ$3,0,10-($AJ$4-'Indicator Data'!BE7)/($AJ$4-$AJ$3)*10)),1))</f>
        <v>0</v>
      </c>
      <c r="AK7" s="210">
        <f t="shared" si="6"/>
        <v>1.1000000000000001</v>
      </c>
      <c r="AL7" s="208">
        <f t="shared" si="7"/>
        <v>0.5</v>
      </c>
      <c r="AM7" s="212">
        <f t="shared" si="8"/>
        <v>2.1</v>
      </c>
    </row>
    <row r="8" spans="1:39">
      <c r="A8" s="179" t="str">
        <f>'Indicator Data'!A8</f>
        <v>Algeria</v>
      </c>
      <c r="B8" s="180" t="str">
        <f>'Indicator Data'!B8</f>
        <v>DZA</v>
      </c>
      <c r="C8" s="213">
        <f>ROUND(IF('Indicator Data'!AH8="No data",IF((0.101*LN('Indicator Data'!BV8)-0.153)&gt;C$4,0,IF((0.101*LN('Indicator Data'!BV8)-0.153)&lt;C$3,10,(C$4-(0.101*LN('Indicator Data'!BV8)-0.153))/(C$4-C$3)*10)),IF('Indicator Data'!AH8&gt;C$4,0,IF('Indicator Data'!AH8&lt;C$3,10,(C$4-'Indicator Data'!AH8)/(C$4-C$3)*10))),1)</f>
        <v>3.1</v>
      </c>
      <c r="D8" s="202">
        <f>IF('Indicator Data'!AI8="No data","x",ROUND((IF(LOG('Indicator Data'!AI8*1000)&gt;D$4,10,IF(LOG('Indicator Data'!AI8*1000)&lt;D$3,0,10-(D$4-LOG('Indicator Data'!AI8*1000))/(D$4-D$3)*10))),1))</f>
        <v>2.7</v>
      </c>
      <c r="E8" s="203">
        <f t="shared" si="9"/>
        <v>2.9</v>
      </c>
      <c r="F8" s="202">
        <f>IF('Indicator Data'!AV8="No data","x",ROUND(IF('Indicator Data'!AV8&gt;F$4,10,IF('Indicator Data'!AV8&lt;F$3,0,10-(F$4-'Indicator Data'!AV8)/(F$4-F$3)*10)),1))</f>
        <v>6.1</v>
      </c>
      <c r="G8" s="202">
        <f>IF('Indicator Data'!AW8="No data","x",ROUND(IF('Indicator Data'!AW8&gt;G$4,10,IF('Indicator Data'!AW8&lt;G$3,0,10-(G$4-'Indicator Data'!AW8)/(G$4-G$3)*10)),1))</f>
        <v>0.7</v>
      </c>
      <c r="H8" s="203">
        <f t="shared" si="10"/>
        <v>3.4</v>
      </c>
      <c r="I8" s="204">
        <f>SUM(IF('Indicator Data'!AJ8=0,0,'Indicator Data'!AJ8),SUM('Indicator Data'!AK8:AL8))</f>
        <v>505.16994516894533</v>
      </c>
      <c r="J8" s="204">
        <f>I8/HLOOKUP('Indicator Date'!$AJ6,'Population Data'!$C$3:$M$194,ROW()-4,FALSE)*1000000</f>
        <v>10.915807435104242</v>
      </c>
      <c r="K8" s="202">
        <f t="shared" si="0"/>
        <v>0.2</v>
      </c>
      <c r="L8" s="202">
        <f>IF('Indicator Data'!AM8="No data","x",ROUND(IF('Indicator Data'!AM8&gt;L$4,10,IF('Indicator Data'!AM8&lt;L$3,0,10-(L$4-'Indicator Data'!AM8)/(L$4-L$3)*10)),1))</f>
        <v>0.1</v>
      </c>
      <c r="M8" s="202">
        <f>IF('Indicator Data'!AN8="No data","x",IF('Indicator Data'!AN8=0,0,ROUND(IF('Indicator Data'!AN8&gt;M$4,10,IF('Indicator Data'!AN8&lt;M$3,0,10-(M$4-'Indicator Data'!AN8)/(M$4-M$3)*10)),1)))</f>
        <v>0.2</v>
      </c>
      <c r="N8" s="203">
        <f t="shared" si="11"/>
        <v>0.2</v>
      </c>
      <c r="O8" s="205">
        <f t="shared" si="12"/>
        <v>2.4</v>
      </c>
      <c r="P8" s="206">
        <f>IF(AND('Indicator Data'!BA8="No data",'Indicator Data'!BB8="No data"),0,SUM('Indicator Data'!BA8:BC8)/1000)</f>
        <v>102.191</v>
      </c>
      <c r="Q8" s="202">
        <f t="shared" si="1"/>
        <v>6.7</v>
      </c>
      <c r="R8" s="207">
        <f>P8*1000/HLOOKUP('Indicator Data'!$BA$3,'Population Data'!$C$3:$M$194,ROW()-4,FALSE)</f>
        <v>2.2081623981562858E-3</v>
      </c>
      <c r="S8" s="202">
        <f t="shared" si="2"/>
        <v>3.9</v>
      </c>
      <c r="T8" s="208">
        <f t="shared" si="13"/>
        <v>5.3</v>
      </c>
      <c r="U8" s="209">
        <f>IF('Indicator Data'!AR8="No data","x",ROUND(IF('Indicator Data'!AR8&gt;U$4,10,IF('Indicator Data'!AR8&lt;U$3,0,10-(U$4-'Indicator Data'!AR8)/(U$4-U$3)*10)),1))</f>
        <v>0.2</v>
      </c>
      <c r="V8" s="209">
        <f>IF('Indicator Data'!AS8="No data","x",IF('Indicator Data'!AS8=0,0,ROUND(IF('Indicator Data'!AS8&gt;V$4,10,IF('Indicator Data'!AS8&lt;V$3,0,10-(V$4-'Indicator Data'!AS8)/(V$4-V$3)*10)),1)))</f>
        <v>0.3</v>
      </c>
      <c r="W8" s="202">
        <f t="shared" si="14"/>
        <v>0.25</v>
      </c>
      <c r="X8" s="202">
        <f>IF('Indicator Data'!AQ8="No data","x",ROUND(IF('Indicator Data'!AQ8&gt;X$4,10,IF('Indicator Data'!AQ8&lt;X$3,0,10-(X$4-'Indicator Data'!AQ8)/(X$4-X$3)*10)),1))</f>
        <v>0.9</v>
      </c>
      <c r="Y8" s="202">
        <f>IF('Indicator Data'!AT8="No data","x",ROUND(IF('Indicator Data'!AT8&gt;Y$4,10,IF('Indicator Data'!AT8&lt;Y$3,0,10-(Y$4-'Indicator Data'!AT8)/(Y$4-Y$3)*10)),1))</f>
        <v>0</v>
      </c>
      <c r="Z8" s="207">
        <f>IF('Indicator Data'!AU8="No data","x",IF(('Indicator Data'!AU8/HLOOKUP('Indicator Data'!$AU$3,'Population Data'!$C$3:$M$194,ROW()-4,FALSE))&gt;1,1,IF('Indicator Data'!AU8&gt;'Indicator Data'!AU8,1,'Indicator Data'!AU8/HLOOKUP('Indicator Data'!$AU$3,'Population Data'!$C$3:$M$194,ROW()-4,FALSE))))</f>
        <v>1.2872126667962046E-4</v>
      </c>
      <c r="AA8" s="202">
        <f t="shared" si="3"/>
        <v>0</v>
      </c>
      <c r="AB8" s="210">
        <f t="shared" si="4"/>
        <v>0.3</v>
      </c>
      <c r="AC8" s="202">
        <f>IF('Indicator Data'!AO8="No data","x",ROUND(IF('Indicator Data'!AO8&gt;AC$4,10,IF('Indicator Data'!AO8&lt;AC$3,0,10-(AC$4-'Indicator Data'!AO8)/(AC$4-AC$3)*10)),1))</f>
        <v>1.7</v>
      </c>
      <c r="AD8" s="202">
        <f>IF('Indicator Data'!AP8="No data","x",ROUND(IF('Indicator Data'!AP8&gt;AD$4,10,IF('Indicator Data'!AP8&lt;AD$3,0,10-(AD$4-'Indicator Data'!AP8)/(AD$4-AD$3)*10)),1))</f>
        <v>0.6</v>
      </c>
      <c r="AE8" s="210">
        <f t="shared" si="15"/>
        <v>1.2</v>
      </c>
      <c r="AF8" s="206">
        <f>('Indicator Data'!AZ8+'Indicator Data'!AY8*0.5+'Indicator Data'!AX8*0.25)/1000</f>
        <v>18.539000000000001</v>
      </c>
      <c r="AG8" s="211">
        <f>AF8*1000/HLOOKUP('Indicator Data'!$AZ$3,'Population Data'!$C$3:$M$194,ROW()-4,FALSE)</f>
        <v>4.0059420789912396E-4</v>
      </c>
      <c r="AH8" s="210">
        <f t="shared" si="5"/>
        <v>0</v>
      </c>
      <c r="AI8" s="202">
        <f>IF('Indicator Data'!BD8="No data","x",ROUND(IF('Indicator Data'!BD8&lt;$AI$3,10,IF('Indicator Data'!BD8&gt;$AI$4,0,($AI$4-'Indicator Data'!BD8)/($AI$4-$AI$3)*10)),1))</f>
        <v>0</v>
      </c>
      <c r="AJ8" s="202">
        <f>IF('Indicator Data'!BE8="No data","x",ROUND(IF('Indicator Data'!BE8&gt;$AJ$4,10,IF('Indicator Data'!BE8&lt;$AJ$3,0,10-($AJ$4-'Indicator Data'!BE8)/($AJ$4-$AJ$3)*10)),1))</f>
        <v>0</v>
      </c>
      <c r="AK8" s="210">
        <f t="shared" si="6"/>
        <v>0</v>
      </c>
      <c r="AL8" s="208">
        <f t="shared" si="7"/>
        <v>0.4</v>
      </c>
      <c r="AM8" s="212">
        <f t="shared" si="8"/>
        <v>3.2</v>
      </c>
    </row>
    <row r="9" spans="1:39">
      <c r="A9" s="179" t="str">
        <f>'Indicator Data'!A9</f>
        <v>Angola</v>
      </c>
      <c r="B9" s="180" t="str">
        <f>'Indicator Data'!B9</f>
        <v>AGO</v>
      </c>
      <c r="C9" s="213">
        <f>ROUND(IF('Indicator Data'!AH9="No data",IF((0.101*LN('Indicator Data'!BV9)-0.153)&gt;C$4,0,IF((0.101*LN('Indicator Data'!BV9)-0.153)&lt;C$3,10,(C$4-(0.101*LN('Indicator Data'!BV9)-0.153))/(C$4-C$3)*10)),IF('Indicator Data'!AH9&gt;C$4,0,IF('Indicator Data'!AH9&lt;C$3,10,(C$4-'Indicator Data'!AH9)/(C$4-C$3)*10))),1)</f>
        <v>6.2</v>
      </c>
      <c r="D9" s="202">
        <f>IF('Indicator Data'!AI9="No data","x",ROUND((IF(LOG('Indicator Data'!AI9*1000)&gt;D$4,10,IF(LOG('Indicator Data'!AI9*1000)&lt;D$3,0,10-(D$4-LOG('Indicator Data'!AI9*1000))/(D$4-D$3)*10))),1))</f>
        <v>9.1</v>
      </c>
      <c r="E9" s="203">
        <f t="shared" si="9"/>
        <v>8</v>
      </c>
      <c r="F9" s="202">
        <f>IF('Indicator Data'!AV9="No data","x",ROUND(IF('Indicator Data'!AV9&gt;F$4,10,IF('Indicator Data'!AV9&lt;F$3,0,10-(F$4-'Indicator Data'!AV9)/(F$4-F$3)*10)),1))</f>
        <v>6.9</v>
      </c>
      <c r="G9" s="202">
        <f>IF('Indicator Data'!AW9="No data","x",ROUND(IF('Indicator Data'!AW9&gt;G$4,10,IF('Indicator Data'!AW9&lt;G$3,0,10-(G$4-'Indicator Data'!AW9)/(G$4-G$3)*10)),1))</f>
        <v>6.6</v>
      </c>
      <c r="H9" s="203">
        <f t="shared" si="10"/>
        <v>6.8</v>
      </c>
      <c r="I9" s="204">
        <f>SUM(IF('Indicator Data'!AJ9=0,0,'Indicator Data'!AJ9),SUM('Indicator Data'!AK9:AL9))</f>
        <v>383.72646379833986</v>
      </c>
      <c r="J9" s="204">
        <f>I9/HLOOKUP('Indicator Date'!$AJ7,'Population Data'!$C$3:$M$194,ROW()-4,FALSE)*1000000</f>
        <v>10.150249405888705</v>
      </c>
      <c r="K9" s="202">
        <f t="shared" si="0"/>
        <v>0.2</v>
      </c>
      <c r="L9" s="202">
        <f>IF('Indicator Data'!AM9="No data","x",ROUND(IF('Indicator Data'!AM9&gt;L$4,10,IF('Indicator Data'!AM9&lt;L$3,0,10-(L$4-'Indicator Data'!AM9)/(L$4-L$3)*10)),1))</f>
        <v>0.1</v>
      </c>
      <c r="M9" s="202">
        <f>IF('Indicator Data'!AN9="No data","x",IF('Indicator Data'!AN9=0,0,ROUND(IF('Indicator Data'!AN9&gt;M$4,10,IF('Indicator Data'!AN9&lt;M$3,0,10-(M$4-'Indicator Data'!AN9)/(M$4-M$3)*10)),1)))</f>
        <v>0</v>
      </c>
      <c r="N9" s="203">
        <f t="shared" si="11"/>
        <v>0.1</v>
      </c>
      <c r="O9" s="205">
        <f t="shared" si="12"/>
        <v>5.7</v>
      </c>
      <c r="P9" s="206">
        <f>IF(AND('Indicator Data'!BA9="No data",'Indicator Data'!BB9="No data"),0,SUM('Indicator Data'!BA9:BC9)/1000)</f>
        <v>55.640999999999998</v>
      </c>
      <c r="Q9" s="202">
        <f t="shared" si="1"/>
        <v>5.8</v>
      </c>
      <c r="R9" s="207">
        <f>P9*1000/HLOOKUP('Indicator Data'!$BA$3,'Population Data'!$C$3:$M$194,ROW()-4,FALSE)</f>
        <v>1.4718036947533998E-3</v>
      </c>
      <c r="S9" s="202">
        <f t="shared" si="2"/>
        <v>3.5</v>
      </c>
      <c r="T9" s="208">
        <f t="shared" si="13"/>
        <v>4.7</v>
      </c>
      <c r="U9" s="209">
        <f>IF('Indicator Data'!AR9="No data","x",ROUND(IF('Indicator Data'!AR9&gt;U$4,10,IF('Indicator Data'!AR9&lt;U$3,0,10-(U$4-'Indicator Data'!AR9)/(U$4-U$3)*10)),1))</f>
        <v>3</v>
      </c>
      <c r="V9" s="209">
        <f>IF('Indicator Data'!AS9="No data","x",IF('Indicator Data'!AS9=0,0,ROUND(IF('Indicator Data'!AS9&gt;V$4,10,IF('Indicator Data'!AS9&lt;V$3,0,10-(V$4-'Indicator Data'!AS9)/(V$4-V$3)*10)),1)))</f>
        <v>2.2999999999999998</v>
      </c>
      <c r="W9" s="202">
        <f t="shared" si="14"/>
        <v>2.65</v>
      </c>
      <c r="X9" s="202">
        <f>IF('Indicator Data'!AQ9="No data","x",ROUND(IF('Indicator Data'!AQ9&gt;X$4,10,IF('Indicator Data'!AQ9&lt;X$3,0,10-(X$4-'Indicator Data'!AQ9)/(X$4-X$3)*10)),1))</f>
        <v>6.1</v>
      </c>
      <c r="Y9" s="202">
        <f>IF('Indicator Data'!AT9="No data","x",ROUND(IF('Indicator Data'!AT9&gt;Y$4,10,IF('Indicator Data'!AT9&lt;Y$3,0,10-(Y$4-'Indicator Data'!AT9)/(Y$4-Y$3)*10)),1))</f>
        <v>5.9</v>
      </c>
      <c r="Z9" s="207">
        <f>IF('Indicator Data'!AU9="No data","x",IF(('Indicator Data'!AU9/HLOOKUP('Indicator Data'!$AU$3,'Population Data'!$C$3:$M$194,ROW()-4,FALSE))&gt;1,1,IF('Indicator Data'!AU9&gt;'Indicator Data'!AU9,1,'Indicator Data'!AU9/HLOOKUP('Indicator Data'!$AU$3,'Population Data'!$C$3:$M$194,ROW()-4,FALSE))))</f>
        <v>0.24368614369383426</v>
      </c>
      <c r="AA9" s="202">
        <f t="shared" si="3"/>
        <v>2.7</v>
      </c>
      <c r="AB9" s="210">
        <f t="shared" si="4"/>
        <v>4.3</v>
      </c>
      <c r="AC9" s="202">
        <f>IF('Indicator Data'!AO9="No data","x",ROUND(IF('Indicator Data'!AO9&gt;AC$4,10,IF('Indicator Data'!AO9&lt;AC$3,0,10-(AC$4-'Indicator Data'!AO9)/(AC$4-AC$3)*10)),1))</f>
        <v>5.0999999999999996</v>
      </c>
      <c r="AD9" s="202">
        <f>IF('Indicator Data'!AP9="No data","x",ROUND(IF('Indicator Data'!AP9&gt;AD$4,10,IF('Indicator Data'!AP9&lt;AD$3,0,10-(AD$4-'Indicator Data'!AP9)/(AD$4-AD$3)*10)),1))</f>
        <v>4.2</v>
      </c>
      <c r="AE9" s="210">
        <f t="shared" si="15"/>
        <v>4.7</v>
      </c>
      <c r="AF9" s="206">
        <f>('Indicator Data'!AZ9+'Indicator Data'!AY9*0.5+'Indicator Data'!AX9*0.25)/1000</f>
        <v>35.454999999999998</v>
      </c>
      <c r="AG9" s="211">
        <f>AF9*1000/HLOOKUP('Indicator Data'!$AZ$3,'Population Data'!$C$3:$M$194,ROW()-4,FALSE)</f>
        <v>9.3784798974644215E-4</v>
      </c>
      <c r="AH9" s="210">
        <f t="shared" si="5"/>
        <v>0.1</v>
      </c>
      <c r="AI9" s="202">
        <f>IF('Indicator Data'!BD9="No data","x",ROUND(IF('Indicator Data'!BD9&lt;$AI$3,10,IF('Indicator Data'!BD9&gt;$AI$4,0,($AI$4-'Indicator Data'!BD9)/($AI$4-$AI$3)*10)),1))</f>
        <v>5.2</v>
      </c>
      <c r="AJ9" s="202">
        <f>IF('Indicator Data'!BE9="No data","x",ROUND(IF('Indicator Data'!BE9&gt;$AJ$4,10,IF('Indicator Data'!BE9&lt;$AJ$3,0,10-($AJ$4-'Indicator Data'!BE9)/($AJ$4-$AJ$3)*10)),1))</f>
        <v>6.1</v>
      </c>
      <c r="AK9" s="210">
        <f t="shared" si="6"/>
        <v>5.7</v>
      </c>
      <c r="AL9" s="208">
        <f t="shared" si="7"/>
        <v>4</v>
      </c>
      <c r="AM9" s="212">
        <f t="shared" si="8"/>
        <v>4.4000000000000004</v>
      </c>
    </row>
    <row r="10" spans="1:39">
      <c r="A10" s="179" t="str">
        <f>'Indicator Data'!A10</f>
        <v>Antigua and Barbuda</v>
      </c>
      <c r="B10" s="180" t="str">
        <f>'Indicator Data'!B10</f>
        <v>ATG</v>
      </c>
      <c r="C10" s="213">
        <f>ROUND(IF('Indicator Data'!AH10="No data",IF((0.101*LN('Indicator Data'!BV10)-0.153)&gt;C$4,0,IF((0.101*LN('Indicator Data'!BV10)-0.153)&lt;C$3,10,(C$4-(0.101*LN('Indicator Data'!BV10)-0.153))/(C$4-C$3)*10)),IF('Indicator Data'!AH10&gt;C$4,0,IF('Indicator Data'!AH10&lt;C$3,10,(C$4-'Indicator Data'!AH10)/(C$4-C$3)*10))),1)</f>
        <v>1.5</v>
      </c>
      <c r="D10" s="202" t="str">
        <f>IF('Indicator Data'!AI10="No data","x",ROUND((IF(LOG('Indicator Data'!AI10*1000)&gt;D$4,10,IF(LOG('Indicator Data'!AI10*1000)&lt;D$3,0,10-(D$4-LOG('Indicator Data'!AI10*1000))/(D$4-D$3)*10))),1))</f>
        <v>x</v>
      </c>
      <c r="E10" s="203">
        <f t="shared" si="9"/>
        <v>1.5</v>
      </c>
      <c r="F10" s="202" t="str">
        <f>IF('Indicator Data'!AV10="No data","x",ROUND(IF('Indicator Data'!AV10&gt;F$4,10,IF('Indicator Data'!AV10&lt;F$3,0,10-(F$4-'Indicator Data'!AV10)/(F$4-F$3)*10)),1))</f>
        <v>x</v>
      </c>
      <c r="G10" s="202" t="str">
        <f>IF('Indicator Data'!AW10="No data","x",ROUND(IF('Indicator Data'!AW10&gt;G$4,10,IF('Indicator Data'!AW10&lt;G$3,0,10-(G$4-'Indicator Data'!AW10)/(G$4-G$3)*10)),1))</f>
        <v>x</v>
      </c>
      <c r="H10" s="203" t="str">
        <f t="shared" si="10"/>
        <v>x</v>
      </c>
      <c r="I10" s="204">
        <f>SUM(IF('Indicator Data'!AJ10=0,0,'Indicator Data'!AJ10),SUM('Indicator Data'!AK10:AL10))</f>
        <v>5.6700000762939453</v>
      </c>
      <c r="J10" s="204">
        <f>I10/HLOOKUP('Indicator Date'!$AJ8,'Population Data'!$C$3:$M$194,ROW()-4,FALSE)*1000000</f>
        <v>59.800034554230777</v>
      </c>
      <c r="K10" s="202">
        <f t="shared" si="0"/>
        <v>1.2</v>
      </c>
      <c r="L10" s="202">
        <f>IF('Indicator Data'!AM10="No data","x",ROUND(IF('Indicator Data'!AM10&gt;L$4,10,IF('Indicator Data'!AM10&lt;L$3,0,10-(L$4-'Indicator Data'!AM10)/(L$4-L$3)*10)),1))</f>
        <v>0.3</v>
      </c>
      <c r="M10" s="202">
        <f>IF('Indicator Data'!AN10="No data","x",IF('Indicator Data'!AN10=0,0,ROUND(IF('Indicator Data'!AN10&gt;M$4,10,IF('Indicator Data'!AN10&lt;M$3,0,10-(M$4-'Indicator Data'!AN10)/(M$4-M$3)*10)),1)))</f>
        <v>0.8</v>
      </c>
      <c r="N10" s="203">
        <f t="shared" si="11"/>
        <v>0.8</v>
      </c>
      <c r="O10" s="205">
        <f t="shared" si="12"/>
        <v>1.3</v>
      </c>
      <c r="P10" s="206">
        <f>IF(AND('Indicator Data'!BA10="No data",'Indicator Data'!BB10="No data"),0,SUM('Indicator Data'!BA10:BC10)/1000)</f>
        <v>0</v>
      </c>
      <c r="Q10" s="202">
        <f t="shared" si="1"/>
        <v>0</v>
      </c>
      <c r="R10" s="207">
        <f>P10*1000/HLOOKUP('Indicator Data'!$BA$3,'Population Data'!$C$3:$M$194,ROW()-4,FALSE)</f>
        <v>0</v>
      </c>
      <c r="S10" s="202">
        <f t="shared" si="2"/>
        <v>0</v>
      </c>
      <c r="T10" s="208">
        <f t="shared" si="13"/>
        <v>0</v>
      </c>
      <c r="U10" s="209" t="str">
        <f>IF('Indicator Data'!AR10="No data","x",ROUND(IF('Indicator Data'!AR10&gt;U$4,10,IF('Indicator Data'!AR10&lt;U$3,0,10-(U$4-'Indicator Data'!AR10)/(U$4-U$3)*10)),1))</f>
        <v>x</v>
      </c>
      <c r="V10" s="209" t="str">
        <f>IF('Indicator Data'!AS10="No data","x",IF('Indicator Data'!AS10=0,0,ROUND(IF('Indicator Data'!AS10&gt;V$4,10,IF('Indicator Data'!AS10&lt;V$3,0,10-(V$4-'Indicator Data'!AS10)/(V$4-V$3)*10)),1)))</f>
        <v>x</v>
      </c>
      <c r="W10" s="202" t="str">
        <f t="shared" si="14"/>
        <v>x</v>
      </c>
      <c r="X10" s="202">
        <f>IF('Indicator Data'!AQ10="No data","x",ROUND(IF('Indicator Data'!AQ10&gt;X$4,10,IF('Indicator Data'!AQ10&lt;X$3,0,10-(X$4-'Indicator Data'!AQ10)/(X$4-X$3)*10)),1))</f>
        <v>0</v>
      </c>
      <c r="Y10" s="202" t="str">
        <f>IF('Indicator Data'!AT10="No data","x",ROUND(IF('Indicator Data'!AT10&gt;Y$4,10,IF('Indicator Data'!AT10&lt;Y$3,0,10-(Y$4-'Indicator Data'!AT10)/(Y$4-Y$3)*10)),1))</f>
        <v>x</v>
      </c>
      <c r="Z10" s="207">
        <f>IF('Indicator Data'!AU10="No data","x",IF(('Indicator Data'!AU10/HLOOKUP('Indicator Data'!$AU$3,'Population Data'!$C$3:$M$194,ROW()-4,FALSE))&gt;1,1,IF('Indicator Data'!AU10&gt;'Indicator Data'!AU10,1,'Indicator Data'!AU10/HLOOKUP('Indicator Data'!$AU$3,'Population Data'!$C$3:$M$194,ROW()-4,FALSE))))</f>
        <v>5.1192901251026523E-4</v>
      </c>
      <c r="AA10" s="202">
        <f t="shared" si="3"/>
        <v>0</v>
      </c>
      <c r="AB10" s="210">
        <f t="shared" si="4"/>
        <v>0</v>
      </c>
      <c r="AC10" s="202">
        <f>IF('Indicator Data'!AO10="No data","x",ROUND(IF('Indicator Data'!AO10&gt;AC$4,10,IF('Indicator Data'!AO10&lt;AC$3,0,10-(AC$4-'Indicator Data'!AO10)/(AC$4-AC$3)*10)),1))</f>
        <v>0.7</v>
      </c>
      <c r="AD10" s="202" t="str">
        <f>IF('Indicator Data'!AP10="No data","x",ROUND(IF('Indicator Data'!AP10&gt;AD$4,10,IF('Indicator Data'!AP10&lt;AD$3,0,10-(AD$4-'Indicator Data'!AP10)/(AD$4-AD$3)*10)),1))</f>
        <v>x</v>
      </c>
      <c r="AE10" s="210">
        <f t="shared" si="15"/>
        <v>0.7</v>
      </c>
      <c r="AF10" s="206">
        <f>('Indicator Data'!AZ10+'Indicator Data'!AY10*0.5+'Indicator Data'!AX10*0.25)/1000</f>
        <v>0</v>
      </c>
      <c r="AG10" s="211">
        <f>AF10*1000/HLOOKUP('Indicator Data'!$AZ$3,'Population Data'!$C$3:$M$194,ROW()-4,FALSE)</f>
        <v>0</v>
      </c>
      <c r="AH10" s="210">
        <f t="shared" si="5"/>
        <v>0</v>
      </c>
      <c r="AI10" s="202">
        <f>IF('Indicator Data'!BD10="No data","x",ROUND(IF('Indicator Data'!BD10&lt;$AI$3,10,IF('Indicator Data'!BD10&gt;$AI$4,0,($AI$4-'Indicator Data'!BD10)/($AI$4-$AI$3)*10)),1))</f>
        <v>6.4</v>
      </c>
      <c r="AJ10" s="202">
        <f>IF('Indicator Data'!BE10="No data","x",ROUND(IF('Indicator Data'!BE10&gt;$AJ$4,10,IF('Indicator Data'!BE10&lt;$AJ$3,0,10-($AJ$4-'Indicator Data'!BE10)/($AJ$4-$AJ$3)*10)),1))</f>
        <v>3.8</v>
      </c>
      <c r="AK10" s="210">
        <f t="shared" si="6"/>
        <v>5.0999999999999996</v>
      </c>
      <c r="AL10" s="208">
        <f t="shared" si="7"/>
        <v>1.7</v>
      </c>
      <c r="AM10" s="212">
        <f t="shared" si="8"/>
        <v>0.9</v>
      </c>
    </row>
    <row r="11" spans="1:39">
      <c r="A11" s="179" t="str">
        <f>'Indicator Data'!A11</f>
        <v>Argentina</v>
      </c>
      <c r="B11" s="180" t="str">
        <f>'Indicator Data'!B11</f>
        <v>ARG</v>
      </c>
      <c r="C11" s="213">
        <f>ROUND(IF('Indicator Data'!AH11="No data",IF((0.101*LN('Indicator Data'!BV11)-0.153)&gt;C$4,0,IF((0.101*LN('Indicator Data'!BV11)-0.153)&lt;C$3,10,(C$4-(0.101*LN('Indicator Data'!BV11)-0.153))/(C$4-C$3)*10)),IF('Indicator Data'!AH11&gt;C$4,0,IF('Indicator Data'!AH11&lt;C$3,10,(C$4-'Indicator Data'!AH11)/(C$4-C$3)*10))),1)</f>
        <v>1</v>
      </c>
      <c r="D11" s="202">
        <f>IF('Indicator Data'!AI11="No data","x",ROUND((IF(LOG('Indicator Data'!AI11*1000)&gt;D$4,10,IF(LOG('Indicator Data'!AI11*1000)&lt;D$3,0,10-(D$4-LOG('Indicator Data'!AI11*1000))/(D$4-D$3)*10))),1))</f>
        <v>0.6</v>
      </c>
      <c r="E11" s="203">
        <f t="shared" si="9"/>
        <v>0.8</v>
      </c>
      <c r="F11" s="202">
        <f>IF('Indicator Data'!AV11="No data","x",ROUND(IF('Indicator Data'!AV11&gt;F$4,10,IF('Indicator Data'!AV11&lt;F$3,0,10-(F$4-'Indicator Data'!AV11)/(F$4-F$3)*10)),1))</f>
        <v>3.9</v>
      </c>
      <c r="G11" s="202">
        <f>IF('Indicator Data'!AW11="No data","x",ROUND(IF('Indicator Data'!AW11&gt;G$4,10,IF('Indicator Data'!AW11&lt;G$3,0,10-(G$4-'Indicator Data'!AW11)/(G$4-G$3)*10)),1))</f>
        <v>3.9</v>
      </c>
      <c r="H11" s="203">
        <f t="shared" si="10"/>
        <v>3.9</v>
      </c>
      <c r="I11" s="204">
        <f>SUM(IF('Indicator Data'!AJ11=0,0,'Indicator Data'!AJ11),SUM('Indicator Data'!AK11:AL11))</f>
        <v>545.56704266210943</v>
      </c>
      <c r="J11" s="204">
        <f>I11/HLOOKUP('Indicator Date'!$AJ9,'Population Data'!$C$3:$M$194,ROW()-4,FALSE)*1000000</f>
        <v>11.845252288981635</v>
      </c>
      <c r="K11" s="202">
        <f t="shared" si="0"/>
        <v>0.2</v>
      </c>
      <c r="L11" s="202">
        <f>IF('Indicator Data'!AM11="No data","x",ROUND(IF('Indicator Data'!AM11&gt;L$4,10,IF('Indicator Data'!AM11&lt;L$3,0,10-(L$4-'Indicator Data'!AM11)/(L$4-L$3)*10)),1))</f>
        <v>0</v>
      </c>
      <c r="M11" s="202">
        <f>IF('Indicator Data'!AN11="No data","x",IF('Indicator Data'!AN11=0,0,ROUND(IF('Indicator Data'!AN11&gt;M$4,10,IF('Indicator Data'!AN11&lt;M$3,0,10-(M$4-'Indicator Data'!AN11)/(M$4-M$3)*10)),1)))</f>
        <v>0.1</v>
      </c>
      <c r="N11" s="203">
        <f t="shared" si="11"/>
        <v>0.1</v>
      </c>
      <c r="O11" s="205">
        <f t="shared" si="12"/>
        <v>1.4</v>
      </c>
      <c r="P11" s="206">
        <f>IF(AND('Indicator Data'!BA11="No data",'Indicator Data'!BB11="No data"),0,SUM('Indicator Data'!BA11:BC11)/1000)</f>
        <v>227.27099999999999</v>
      </c>
      <c r="Q11" s="202">
        <f t="shared" si="1"/>
        <v>7.9</v>
      </c>
      <c r="R11" s="207">
        <f>P11*1000/HLOOKUP('Indicator Data'!$BA$3,'Population Data'!$C$3:$M$194,ROW()-4,FALSE)</f>
        <v>4.9344665686421509E-3</v>
      </c>
      <c r="S11" s="202">
        <f t="shared" si="2"/>
        <v>4.7</v>
      </c>
      <c r="T11" s="208">
        <f t="shared" si="13"/>
        <v>6.3</v>
      </c>
      <c r="U11" s="209">
        <f>IF('Indicator Data'!AR11="No data","x",ROUND(IF('Indicator Data'!AR11&gt;U$4,10,IF('Indicator Data'!AR11&lt;U$3,0,10-(U$4-'Indicator Data'!AR11)/(U$4-U$3)*10)),1))</f>
        <v>0.8</v>
      </c>
      <c r="V11" s="209">
        <f>IF('Indicator Data'!AS11="No data","x",IF('Indicator Data'!AS11=0,0,ROUND(IF('Indicator Data'!AS11&gt;V$4,10,IF('Indicator Data'!AS11&lt;V$3,0,10-(V$4-'Indicator Data'!AS11)/(V$4-V$3)*10)),1)))</f>
        <v>0.5</v>
      </c>
      <c r="W11" s="202">
        <f t="shared" si="14"/>
        <v>0.65</v>
      </c>
      <c r="X11" s="202">
        <f>IF('Indicator Data'!AQ11="No data","x",ROUND(IF('Indicator Data'!AQ11&gt;X$4,10,IF('Indicator Data'!AQ11&lt;X$3,0,10-(X$4-'Indicator Data'!AQ11)/(X$4-X$3)*10)),1))</f>
        <v>0.5</v>
      </c>
      <c r="Y11" s="202">
        <f>IF('Indicator Data'!AT11="No data","x",ROUND(IF('Indicator Data'!AT11&gt;Y$4,10,IF('Indicator Data'!AT11&lt;Y$3,0,10-(Y$4-'Indicator Data'!AT11)/(Y$4-Y$3)*10)),1))</f>
        <v>0</v>
      </c>
      <c r="Z11" s="207">
        <f>IF('Indicator Data'!AU11="No data","x",IF(('Indicator Data'!AU11/HLOOKUP('Indicator Data'!$AU$3,'Population Data'!$C$3:$M$194,ROW()-4,FALSE))&gt;1,1,IF('Indicator Data'!AU11&gt;'Indicator Data'!AU11,1,'Indicator Data'!AU11/HLOOKUP('Indicator Data'!$AU$3,'Population Data'!$C$3:$M$194,ROW()-4,FALSE))))</f>
        <v>2.2412499952208639E-5</v>
      </c>
      <c r="AA11" s="202">
        <f t="shared" si="3"/>
        <v>0</v>
      </c>
      <c r="AB11" s="210">
        <f t="shared" si="4"/>
        <v>0.3</v>
      </c>
      <c r="AC11" s="202">
        <f>IF('Indicator Data'!AO11="No data","x",ROUND(IF('Indicator Data'!AO11&gt;AC$4,10,IF('Indicator Data'!AO11&lt;AC$3,0,10-(AC$4-'Indicator Data'!AO11)/(AC$4-AC$3)*10)),1))</f>
        <v>0.7</v>
      </c>
      <c r="AD11" s="202">
        <f>IF('Indicator Data'!AP11="No data","x",ROUND(IF('Indicator Data'!AP11&gt;AD$4,10,IF('Indicator Data'!AP11&lt;AD$3,0,10-(AD$4-'Indicator Data'!AP11)/(AD$4-AD$3)*10)),1))</f>
        <v>0.4</v>
      </c>
      <c r="AE11" s="210">
        <f t="shared" si="15"/>
        <v>0.6</v>
      </c>
      <c r="AF11" s="206">
        <f>('Indicator Data'!AZ11+'Indicator Data'!AY11*0.5+'Indicator Data'!AX11*0.25)/1000</f>
        <v>855.98424999999997</v>
      </c>
      <c r="AG11" s="211">
        <f>AF11*1000/HLOOKUP('Indicator Data'!$AZ$3,'Population Data'!$C$3:$M$194,ROW()-4,FALSE)</f>
        <v>1.8584974171404294E-2</v>
      </c>
      <c r="AH11" s="210">
        <f t="shared" si="5"/>
        <v>1.9</v>
      </c>
      <c r="AI11" s="202">
        <f>IF('Indicator Data'!BD11="No data","x",ROUND(IF('Indicator Data'!BD11&lt;$AI$3,10,IF('Indicator Data'!BD11&gt;$AI$4,0,($AI$4-'Indicator Data'!BD11)/($AI$4-$AI$3)*10)),1))</f>
        <v>1.7</v>
      </c>
      <c r="AJ11" s="202">
        <f>IF('Indicator Data'!BE11="No data","x",ROUND(IF('Indicator Data'!BE11&gt;$AJ$4,10,IF('Indicator Data'!BE11&lt;$AJ$3,0,10-($AJ$4-'Indicator Data'!BE11)/($AJ$4-$AJ$3)*10)),1))</f>
        <v>0</v>
      </c>
      <c r="AK11" s="210">
        <f t="shared" si="6"/>
        <v>0.9</v>
      </c>
      <c r="AL11" s="208">
        <f t="shared" si="7"/>
        <v>0.9</v>
      </c>
      <c r="AM11" s="212">
        <f t="shared" si="8"/>
        <v>4.0999999999999996</v>
      </c>
    </row>
    <row r="12" spans="1:39">
      <c r="A12" s="179" t="str">
        <f>'Indicator Data'!A12</f>
        <v>Armenia</v>
      </c>
      <c r="B12" s="180" t="str">
        <f>'Indicator Data'!B12</f>
        <v>ARM</v>
      </c>
      <c r="C12" s="213">
        <f>ROUND(IF('Indicator Data'!AH12="No data",IF((0.101*LN('Indicator Data'!BV12)-0.153)&gt;C$4,0,IF((0.101*LN('Indicator Data'!BV12)-0.153)&lt;C$3,10,(C$4-(0.101*LN('Indicator Data'!BV12)-0.153))/(C$4-C$3)*10)),IF('Indicator Data'!AH12&gt;C$4,0,IF('Indicator Data'!AH12&lt;C$3,10,(C$4-'Indicator Data'!AH12)/(C$4-C$3)*10))),1)</f>
        <v>2.2999999999999998</v>
      </c>
      <c r="D12" s="202">
        <f>IF('Indicator Data'!AI12="No data","x",ROUND((IF(LOG('Indicator Data'!AI12*1000)&gt;D$4,10,IF(LOG('Indicator Data'!AI12*1000)&lt;D$3,0,10-(D$4-LOG('Indicator Data'!AI12*1000))/(D$4-D$3)*10))),1))</f>
        <v>0</v>
      </c>
      <c r="E12" s="203">
        <f t="shared" si="9"/>
        <v>1.2</v>
      </c>
      <c r="F12" s="202">
        <f>IF('Indicator Data'!AV12="No data","x",ROUND(IF('Indicator Data'!AV12&gt;F$4,10,IF('Indicator Data'!AV12&lt;F$3,0,10-(F$4-'Indicator Data'!AV12)/(F$4-F$3)*10)),1))</f>
        <v>2.6</v>
      </c>
      <c r="G12" s="202">
        <f>IF('Indicator Data'!AW12="No data","x",ROUND(IF('Indicator Data'!AW12&gt;G$4,10,IF('Indicator Data'!AW12&lt;G$3,0,10-(G$4-'Indicator Data'!AW12)/(G$4-G$3)*10)),1))</f>
        <v>0.7</v>
      </c>
      <c r="H12" s="203">
        <f t="shared" si="10"/>
        <v>1.7</v>
      </c>
      <c r="I12" s="204">
        <f>SUM(IF('Indicator Data'!AJ12=0,0,'Indicator Data'!AJ12),SUM('Indicator Data'!AK12:AL12))</f>
        <v>539.65747896191408</v>
      </c>
      <c r="J12" s="204">
        <f>I12/HLOOKUP('Indicator Date'!$AJ10,'Population Data'!$C$3:$M$194,ROW()-4,FALSE)*1000000</f>
        <v>194.26262004209323</v>
      </c>
      <c r="K12" s="202">
        <f t="shared" si="0"/>
        <v>3.9</v>
      </c>
      <c r="L12" s="202">
        <f>IF('Indicator Data'!AM12="No data","x",ROUND(IF('Indicator Data'!AM12&gt;L$4,10,IF('Indicator Data'!AM12&lt;L$3,0,10-(L$4-'Indicator Data'!AM12)/(L$4-L$3)*10)),1))</f>
        <v>1.1000000000000001</v>
      </c>
      <c r="M12" s="202">
        <f>IF('Indicator Data'!AN12="No data","x",IF('Indicator Data'!AN12=0,0,ROUND(IF('Indicator Data'!AN12&gt;M$4,10,IF('Indicator Data'!AN12&lt;M$3,0,10-(M$4-'Indicator Data'!AN12)/(M$4-M$3)*10)),1)))</f>
        <v>2.5</v>
      </c>
      <c r="N12" s="203">
        <f t="shared" si="11"/>
        <v>2.5</v>
      </c>
      <c r="O12" s="205">
        <f t="shared" si="12"/>
        <v>1.7</v>
      </c>
      <c r="P12" s="206">
        <f>IF(AND('Indicator Data'!BA12="No data",'Indicator Data'!BB12="No data"),0,SUM('Indicator Data'!BA12:BC12)/1000)</f>
        <v>158.815</v>
      </c>
      <c r="Q12" s="202">
        <f t="shared" si="1"/>
        <v>7.3</v>
      </c>
      <c r="R12" s="207">
        <f>P12*1000/HLOOKUP('Indicator Data'!$BA$3,'Population Data'!$C$3:$M$194,ROW()-4,FALSE)</f>
        <v>5.7169258658902752E-2</v>
      </c>
      <c r="S12" s="202">
        <f t="shared" si="2"/>
        <v>8.6999999999999993</v>
      </c>
      <c r="T12" s="208">
        <f t="shared" si="13"/>
        <v>8</v>
      </c>
      <c r="U12" s="209">
        <f>IF('Indicator Data'!AR12="No data","x",ROUND(IF('Indicator Data'!AR12&gt;U$4,10,IF('Indicator Data'!AR12&lt;U$3,0,10-(U$4-'Indicator Data'!AR12)/(U$4-U$3)*10)),1))</f>
        <v>0.6</v>
      </c>
      <c r="V12" s="209">
        <f>IF('Indicator Data'!AS12="No data","x",IF('Indicator Data'!AS12=0,0,ROUND(IF('Indicator Data'!AS12&gt;V$4,10,IF('Indicator Data'!AS12&lt;V$3,0,10-(V$4-'Indicator Data'!AS12)/(V$4-V$3)*10)),1)))</f>
        <v>1.2</v>
      </c>
      <c r="W12" s="202">
        <f t="shared" si="14"/>
        <v>0.89999999999999991</v>
      </c>
      <c r="X12" s="202">
        <f>IF('Indicator Data'!AQ12="No data","x",ROUND(IF('Indicator Data'!AQ12&gt;X$4,10,IF('Indicator Data'!AQ12&lt;X$3,0,10-(X$4-'Indicator Data'!AQ12)/(X$4-X$3)*10)),1))</f>
        <v>0.5</v>
      </c>
      <c r="Y12" s="202">
        <f>IF('Indicator Data'!AT12="No data","x",ROUND(IF('Indicator Data'!AT12&gt;Y$4,10,IF('Indicator Data'!AT12&lt;Y$3,0,10-(Y$4-'Indicator Data'!AT12)/(Y$4-Y$3)*10)),1))</f>
        <v>0</v>
      </c>
      <c r="Z12" s="207">
        <f>IF('Indicator Data'!AU12="No data","x",IF(('Indicator Data'!AU12/HLOOKUP('Indicator Data'!$AU$3,'Population Data'!$C$3:$M$194,ROW()-4,FALSE))&gt;1,1,IF('Indicator Data'!AU12&gt;'Indicator Data'!AU12,1,'Indicator Data'!AU12/HLOOKUP('Indicator Data'!$AU$3,'Population Data'!$C$3:$M$194,ROW()-4,FALSE))))</f>
        <v>5.0351217726218129E-6</v>
      </c>
      <c r="AA12" s="202">
        <f t="shared" si="3"/>
        <v>0</v>
      </c>
      <c r="AB12" s="210">
        <f t="shared" si="4"/>
        <v>0.4</v>
      </c>
      <c r="AC12" s="202">
        <f>IF('Indicator Data'!AO12="No data","x",ROUND(IF('Indicator Data'!AO12&gt;AC$4,10,IF('Indicator Data'!AO12&lt;AC$3,0,10-(AC$4-'Indicator Data'!AO12)/(AC$4-AC$3)*10)),1))</f>
        <v>0.8</v>
      </c>
      <c r="AD12" s="202">
        <f>IF('Indicator Data'!AP12="No data","x",ROUND(IF('Indicator Data'!AP12&gt;AD$4,10,IF('Indicator Data'!AP12&lt;AD$3,0,10-(AD$4-'Indicator Data'!AP12)/(AD$4-AD$3)*10)),1))</f>
        <v>0.6</v>
      </c>
      <c r="AE12" s="210">
        <f t="shared" si="15"/>
        <v>0.7</v>
      </c>
      <c r="AF12" s="206">
        <f>('Indicator Data'!AZ12+'Indicator Data'!AY12*0.5+'Indicator Data'!AX12*0.25)/1000</f>
        <v>9.4290000000000003</v>
      </c>
      <c r="AG12" s="211">
        <f>AF12*1000/HLOOKUP('Indicator Data'!$AZ$3,'Population Data'!$C$3:$M$194,ROW()-4,FALSE)</f>
        <v>3.3941941245776157E-3</v>
      </c>
      <c r="AH12" s="210">
        <f t="shared" si="5"/>
        <v>0.3</v>
      </c>
      <c r="AI12" s="202">
        <f>IF('Indicator Data'!BD12="No data","x",ROUND(IF('Indicator Data'!BD12&lt;$AI$3,10,IF('Indicator Data'!BD12&gt;$AI$4,0,($AI$4-'Indicator Data'!BD12)/($AI$4-$AI$3)*10)),1))</f>
        <v>2</v>
      </c>
      <c r="AJ12" s="202">
        <f>IF('Indicator Data'!BE12="No data","x",ROUND(IF('Indicator Data'!BE12&gt;$AJ$4,10,IF('Indicator Data'!BE12&lt;$AJ$3,0,10-($AJ$4-'Indicator Data'!BE12)/($AJ$4-$AJ$3)*10)),1))</f>
        <v>0</v>
      </c>
      <c r="AK12" s="210">
        <f t="shared" si="6"/>
        <v>1</v>
      </c>
      <c r="AL12" s="208">
        <f t="shared" si="7"/>
        <v>0.6</v>
      </c>
      <c r="AM12" s="212">
        <f t="shared" si="8"/>
        <v>5.4</v>
      </c>
    </row>
    <row r="13" spans="1:39">
      <c r="A13" s="179" t="str">
        <f>'Indicator Data'!A13</f>
        <v>Australia</v>
      </c>
      <c r="B13" s="180" t="str">
        <f>'Indicator Data'!B13</f>
        <v>AUS</v>
      </c>
      <c r="C13" s="213">
        <f>ROUND(IF('Indicator Data'!AH13="No data",IF((0.101*LN('Indicator Data'!BV13)-0.153)&gt;C$4,0,IF((0.101*LN('Indicator Data'!BV13)-0.153)&lt;C$3,10,(C$4-(0.101*LN('Indicator Data'!BV13)-0.153))/(C$4-C$3)*10)),IF('Indicator Data'!AH13&gt;C$4,0,IF('Indicator Data'!AH13&lt;C$3,10,(C$4-'Indicator Data'!AH13)/(C$4-C$3)*10))),1)</f>
        <v>0</v>
      </c>
      <c r="D13" s="202" t="str">
        <f>IF('Indicator Data'!AI13="No data","x",ROUND((IF(LOG('Indicator Data'!AI13*1000)&gt;D$4,10,IF(LOG('Indicator Data'!AI13*1000)&lt;D$3,0,10-(D$4-LOG('Indicator Data'!AI13*1000))/(D$4-D$3)*10))),1))</f>
        <v>x</v>
      </c>
      <c r="E13" s="203">
        <f t="shared" si="9"/>
        <v>0</v>
      </c>
      <c r="F13" s="202">
        <f>IF('Indicator Data'!AV13="No data","x",ROUND(IF('Indicator Data'!AV13&gt;F$4,10,IF('Indicator Data'!AV13&lt;F$3,0,10-(F$4-'Indicator Data'!AV13)/(F$4-F$3)*10)),1))</f>
        <v>0.8</v>
      </c>
      <c r="G13" s="202">
        <f>IF('Indicator Data'!AW13="No data","x",ROUND(IF('Indicator Data'!AW13&gt;G$4,10,IF('Indicator Data'!AW13&lt;G$3,0,10-(G$4-'Indicator Data'!AW13)/(G$4-G$3)*10)),1))</f>
        <v>2.2999999999999998</v>
      </c>
      <c r="H13" s="203">
        <f t="shared" si="10"/>
        <v>1.6</v>
      </c>
      <c r="I13" s="204">
        <f>SUM(IF('Indicator Data'!AJ13=0,0,'Indicator Data'!AJ13),SUM('Indicator Data'!AK13:AL13))</f>
        <v>-3</v>
      </c>
      <c r="J13" s="204">
        <f>I13/HLOOKUP('Indicator Date'!$AJ11,'Population Data'!$C$3:$M$194,ROW()-4,FALSE)*1000000</f>
        <v>-0.11236173046353483</v>
      </c>
      <c r="K13" s="202">
        <f t="shared" si="0"/>
        <v>0</v>
      </c>
      <c r="L13" s="202" t="str">
        <f>IF('Indicator Data'!AM13="No data","x",ROUND(IF('Indicator Data'!AM13&gt;L$4,10,IF('Indicator Data'!AM13&lt;L$3,0,10-(L$4-'Indicator Data'!AM13)/(L$4-L$3)*10)),1))</f>
        <v>x</v>
      </c>
      <c r="M13" s="202">
        <f>IF('Indicator Data'!AN13="No data","x",IF('Indicator Data'!AN13=0,0,ROUND(IF('Indicator Data'!AN13&gt;M$4,10,IF('Indicator Data'!AN13&lt;M$3,0,10-(M$4-'Indicator Data'!AN13)/(M$4-M$3)*10)),1)))</f>
        <v>0</v>
      </c>
      <c r="N13" s="203">
        <f t="shared" si="11"/>
        <v>0</v>
      </c>
      <c r="O13" s="205">
        <f t="shared" si="12"/>
        <v>0.4</v>
      </c>
      <c r="P13" s="206">
        <f>IF(AND('Indicator Data'!BA13="No data",'Indicator Data'!BB13="No data"),0,SUM('Indicator Data'!BA13:BC13)/1000)</f>
        <v>126.714</v>
      </c>
      <c r="Q13" s="202">
        <f t="shared" si="1"/>
        <v>7</v>
      </c>
      <c r="R13" s="207">
        <f>P13*1000/HLOOKUP('Indicator Data'!$BA$3,'Population Data'!$C$3:$M$194,ROW()-4,FALSE)</f>
        <v>4.7459347713187843E-3</v>
      </c>
      <c r="S13" s="202">
        <f t="shared" si="2"/>
        <v>4.7</v>
      </c>
      <c r="T13" s="208">
        <f t="shared" si="13"/>
        <v>5.9</v>
      </c>
      <c r="U13" s="209">
        <f>IF('Indicator Data'!AR13="No data","x",ROUND(IF('Indicator Data'!AR13&gt;U$4,10,IF('Indicator Data'!AR13&lt;U$3,0,10-(U$4-'Indicator Data'!AR13)/(U$4-U$3)*10)),1))</f>
        <v>0.2</v>
      </c>
      <c r="V13" s="209">
        <f>IF('Indicator Data'!AS13="No data","x",IF('Indicator Data'!AS13=0,0,ROUND(IF('Indicator Data'!AS13&gt;V$4,10,IF('Indicator Data'!AS13&lt;V$3,0,10-(V$4-'Indicator Data'!AS13)/(V$4-V$3)*10)),1)))</f>
        <v>0.1</v>
      </c>
      <c r="W13" s="202">
        <f t="shared" si="14"/>
        <v>0.15000000000000002</v>
      </c>
      <c r="X13" s="202">
        <f>IF('Indicator Data'!AQ13="No data","x",ROUND(IF('Indicator Data'!AQ13&gt;X$4,10,IF('Indicator Data'!AQ13&lt;X$3,0,10-(X$4-'Indicator Data'!AQ13)/(X$4-X$3)*10)),1))</f>
        <v>0.1</v>
      </c>
      <c r="Y13" s="202" t="str">
        <f>IF('Indicator Data'!AT13="No data","x",ROUND(IF('Indicator Data'!AT13&gt;Y$4,10,IF('Indicator Data'!AT13&lt;Y$3,0,10-(Y$4-'Indicator Data'!AT13)/(Y$4-Y$3)*10)),1))</f>
        <v>x</v>
      </c>
      <c r="Z13" s="207">
        <f>IF('Indicator Data'!AU13="No data","x",IF(('Indicator Data'!AU13/HLOOKUP('Indicator Data'!$AU$3,'Population Data'!$C$3:$M$194,ROW()-4,FALSE))&gt;1,1,IF('Indicator Data'!AU13&gt;'Indicator Data'!AU13,1,'Indicator Data'!AU13/HLOOKUP('Indicator Data'!$AU$3,'Population Data'!$C$3:$M$194,ROW()-4,FALSE))))</f>
        <v>1.3282443150513002E-4</v>
      </c>
      <c r="AA13" s="202">
        <f t="shared" si="3"/>
        <v>0</v>
      </c>
      <c r="AB13" s="210">
        <f t="shared" si="4"/>
        <v>0.1</v>
      </c>
      <c r="AC13" s="202">
        <f>IF('Indicator Data'!AO13="No data","x",ROUND(IF('Indicator Data'!AO13&gt;AC$4,10,IF('Indicator Data'!AO13&lt;AC$3,0,10-(AC$4-'Indicator Data'!AO13)/(AC$4-AC$3)*10)),1))</f>
        <v>0.3</v>
      </c>
      <c r="AD13" s="202" t="str">
        <f>IF('Indicator Data'!AP13="No data","x",ROUND(IF('Indicator Data'!AP13&gt;AD$4,10,IF('Indicator Data'!AP13&lt;AD$3,0,10-(AD$4-'Indicator Data'!AP13)/(AD$4-AD$3)*10)),1))</f>
        <v>x</v>
      </c>
      <c r="AE13" s="210">
        <f t="shared" si="15"/>
        <v>0.3</v>
      </c>
      <c r="AF13" s="206">
        <f>('Indicator Data'!AZ13+'Indicator Data'!AY13*0.5+'Indicator Data'!AX13*0.25)/1000</f>
        <v>64.077500000000001</v>
      </c>
      <c r="AG13" s="211">
        <f>AF13*1000/HLOOKUP('Indicator Data'!$AZ$3,'Population Data'!$C$3:$M$194,ROW()-4,FALSE)</f>
        <v>2.3999529279257179E-3</v>
      </c>
      <c r="AH13" s="210">
        <f t="shared" si="5"/>
        <v>0.2</v>
      </c>
      <c r="AI13" s="202">
        <f>IF('Indicator Data'!BD13="No data","x",ROUND(IF('Indicator Data'!BD13&lt;$AI$3,10,IF('Indicator Data'!BD13&gt;$AI$4,0,($AI$4-'Indicator Data'!BD13)/($AI$4-$AI$3)*10)),1))</f>
        <v>1.6</v>
      </c>
      <c r="AJ13" s="202">
        <f>IF('Indicator Data'!BE13="No data","x",ROUND(IF('Indicator Data'!BE13&gt;$AJ$4,10,IF('Indicator Data'!BE13&lt;$AJ$3,0,10-($AJ$4-'Indicator Data'!BE13)/($AJ$4-$AJ$3)*10)),1))</f>
        <v>0</v>
      </c>
      <c r="AK13" s="210">
        <f t="shared" si="6"/>
        <v>0.8</v>
      </c>
      <c r="AL13" s="208">
        <f t="shared" si="7"/>
        <v>0.4</v>
      </c>
      <c r="AM13" s="212">
        <f t="shared" si="8"/>
        <v>3.6</v>
      </c>
    </row>
    <row r="14" spans="1:39">
      <c r="A14" s="179" t="str">
        <f>'Indicator Data'!A14</f>
        <v>Austria</v>
      </c>
      <c r="B14" s="180" t="str">
        <f>'Indicator Data'!B14</f>
        <v>AUT</v>
      </c>
      <c r="C14" s="213">
        <f>ROUND(IF('Indicator Data'!AH14="No data",IF((0.101*LN('Indicator Data'!BV14)-0.153)&gt;C$4,0,IF((0.101*LN('Indicator Data'!BV14)-0.153)&lt;C$3,10,(C$4-(0.101*LN('Indicator Data'!BV14)-0.153))/(C$4-C$3)*10)),IF('Indicator Data'!AH14&gt;C$4,0,IF('Indicator Data'!AH14&lt;C$3,10,(C$4-'Indicator Data'!AH14)/(C$4-C$3)*10))),1)</f>
        <v>0</v>
      </c>
      <c r="D14" s="202" t="str">
        <f>IF('Indicator Data'!AI14="No data","x",ROUND((IF(LOG('Indicator Data'!AI14*1000)&gt;D$4,10,IF(LOG('Indicator Data'!AI14*1000)&lt;D$3,0,10-(D$4-LOG('Indicator Data'!AI14*1000))/(D$4-D$3)*10))),1))</f>
        <v>x</v>
      </c>
      <c r="E14" s="203">
        <f t="shared" si="9"/>
        <v>0</v>
      </c>
      <c r="F14" s="202">
        <f>IF('Indicator Data'!AV14="No data","x",ROUND(IF('Indicator Data'!AV14&gt;F$4,10,IF('Indicator Data'!AV14&lt;F$3,0,10-(F$4-'Indicator Data'!AV14)/(F$4-F$3)*10)),1))</f>
        <v>0.6</v>
      </c>
      <c r="G14" s="202">
        <f>IF('Indicator Data'!AW14="No data","x",ROUND(IF('Indicator Data'!AW14&gt;G$4,10,IF('Indicator Data'!AW14&lt;G$3,0,10-(G$4-'Indicator Data'!AW14)/(G$4-G$3)*10)),1))</f>
        <v>1.4</v>
      </c>
      <c r="H14" s="203">
        <f t="shared" si="10"/>
        <v>1</v>
      </c>
      <c r="I14" s="204">
        <f>SUM(IF('Indicator Data'!AJ14=0,0,'Indicator Data'!AJ14),SUM('Indicator Data'!AK14:AL14))</f>
        <v>0.03</v>
      </c>
      <c r="J14" s="204">
        <f>I14/HLOOKUP('Indicator Date'!$AJ12,'Population Data'!$C$3:$M$194,ROW()-4,FALSE)*1000000</f>
        <v>3.341821932355063E-3</v>
      </c>
      <c r="K14" s="202">
        <f t="shared" si="0"/>
        <v>0</v>
      </c>
      <c r="L14" s="202" t="str">
        <f>IF('Indicator Data'!AM14="No data","x",ROUND(IF('Indicator Data'!AM14&gt;L$4,10,IF('Indicator Data'!AM14&lt;L$3,0,10-(L$4-'Indicator Data'!AM14)/(L$4-L$3)*10)),1))</f>
        <v>x</v>
      </c>
      <c r="M14" s="202">
        <f>IF('Indicator Data'!AN14="No data","x",IF('Indicator Data'!AN14=0,0,ROUND(IF('Indicator Data'!AN14&gt;M$4,10,IF('Indicator Data'!AN14&lt;M$3,0,10-(M$4-'Indicator Data'!AN14)/(M$4-M$3)*10)),1)))</f>
        <v>0.2</v>
      </c>
      <c r="N14" s="203">
        <f t="shared" si="11"/>
        <v>0.1</v>
      </c>
      <c r="O14" s="205">
        <f t="shared" si="12"/>
        <v>0.3</v>
      </c>
      <c r="P14" s="206">
        <f>IF(AND('Indicator Data'!BA14="No data",'Indicator Data'!BB14="No data"),0,SUM('Indicator Data'!BA14:BC14)/1000)</f>
        <v>299.04399999999998</v>
      </c>
      <c r="Q14" s="202">
        <f t="shared" si="1"/>
        <v>8.3000000000000007</v>
      </c>
      <c r="R14" s="207">
        <f>P14*1000/HLOOKUP('Indicator Data'!$BA$3,'Population Data'!$C$3:$M$194,ROW()-4,FALSE)</f>
        <v>3.3311726597972921E-2</v>
      </c>
      <c r="S14" s="202">
        <f t="shared" si="2"/>
        <v>7.6</v>
      </c>
      <c r="T14" s="208">
        <f t="shared" si="13"/>
        <v>8</v>
      </c>
      <c r="U14" s="209" t="str">
        <f>IF('Indicator Data'!AR14="No data","x",ROUND(IF('Indicator Data'!AR14&gt;U$4,10,IF('Indicator Data'!AR14&lt;U$3,0,10-(U$4-'Indicator Data'!AR14)/(U$4-U$3)*10)),1))</f>
        <v>x</v>
      </c>
      <c r="V14" s="209" t="str">
        <f>IF('Indicator Data'!AS14="No data","x",IF('Indicator Data'!AS14=0,0,ROUND(IF('Indicator Data'!AS14&gt;V$4,10,IF('Indicator Data'!AS14&lt;V$3,0,10-(V$4-'Indicator Data'!AS14)/(V$4-V$3)*10)),1)))</f>
        <v>x</v>
      </c>
      <c r="W14" s="202" t="str">
        <f t="shared" si="14"/>
        <v>x</v>
      </c>
      <c r="X14" s="202">
        <f>IF('Indicator Data'!AQ14="No data","x",ROUND(IF('Indicator Data'!AQ14&gt;X$4,10,IF('Indicator Data'!AQ14&lt;X$3,0,10-(X$4-'Indicator Data'!AQ14)/(X$4-X$3)*10)),1))</f>
        <v>0.1</v>
      </c>
      <c r="Y14" s="202" t="str">
        <f>IF('Indicator Data'!AT14="No data","x",ROUND(IF('Indicator Data'!AT14&gt;Y$4,10,IF('Indicator Data'!AT14&lt;Y$3,0,10-(Y$4-'Indicator Data'!AT14)/(Y$4-Y$3)*10)),1))</f>
        <v>x</v>
      </c>
      <c r="Z14" s="207">
        <f>IF('Indicator Data'!AU14="No data","x",IF(('Indicator Data'!AU14/HLOOKUP('Indicator Data'!$AU$3,'Population Data'!$C$3:$M$194,ROW()-4,FALSE))&gt;1,1,IF('Indicator Data'!AU14&gt;'Indicator Data'!AU14,1,'Indicator Data'!AU14/HLOOKUP('Indicator Data'!$AU$3,'Population Data'!$C$3:$M$194,ROW()-4,FALSE))))</f>
        <v>6.0405272395897944E-6</v>
      </c>
      <c r="AA14" s="202">
        <f t="shared" si="3"/>
        <v>0</v>
      </c>
      <c r="AB14" s="210">
        <f t="shared" si="4"/>
        <v>0.1</v>
      </c>
      <c r="AC14" s="202">
        <f>IF('Indicator Data'!AO14="No data","x",ROUND(IF('Indicator Data'!AO14&gt;AC$4,10,IF('Indicator Data'!AO14&lt;AC$3,0,10-(AC$4-'Indicator Data'!AO14)/(AC$4-AC$3)*10)),1))</f>
        <v>0.2</v>
      </c>
      <c r="AD14" s="202" t="str">
        <f>IF('Indicator Data'!AP14="No data","x",ROUND(IF('Indicator Data'!AP14&gt;AD$4,10,IF('Indicator Data'!AP14&lt;AD$3,0,10-(AD$4-'Indicator Data'!AP14)/(AD$4-AD$3)*10)),1))</f>
        <v>x</v>
      </c>
      <c r="AE14" s="210">
        <f t="shared" si="15"/>
        <v>0.2</v>
      </c>
      <c r="AF14" s="206">
        <f>('Indicator Data'!AZ14+'Indicator Data'!AY14*0.5+'Indicator Data'!AX14*0.25)/1000</f>
        <v>3.2499999999999999E-3</v>
      </c>
      <c r="AG14" s="211">
        <f>AF14*1000/HLOOKUP('Indicator Data'!$AZ$3,'Population Data'!$C$3:$M$194,ROW()-4,FALSE)</f>
        <v>3.620307093384652E-7</v>
      </c>
      <c r="AH14" s="210">
        <f t="shared" si="5"/>
        <v>0</v>
      </c>
      <c r="AI14" s="202">
        <f>IF('Indicator Data'!BD14="No data","x",ROUND(IF('Indicator Data'!BD14&lt;$AI$3,10,IF('Indicator Data'!BD14&gt;$AI$4,0,($AI$4-'Indicator Data'!BD14)/($AI$4-$AI$3)*10)),1))</f>
        <v>0</v>
      </c>
      <c r="AJ14" s="202">
        <f>IF('Indicator Data'!BE14="No data","x",ROUND(IF('Indicator Data'!BE14&gt;$AJ$4,10,IF('Indicator Data'!BE14&lt;$AJ$3,0,10-($AJ$4-'Indicator Data'!BE14)/($AJ$4-$AJ$3)*10)),1))</f>
        <v>0</v>
      </c>
      <c r="AK14" s="210">
        <f t="shared" si="6"/>
        <v>0</v>
      </c>
      <c r="AL14" s="208">
        <f t="shared" si="7"/>
        <v>0.1</v>
      </c>
      <c r="AM14" s="212">
        <f t="shared" si="8"/>
        <v>5.3</v>
      </c>
    </row>
    <row r="15" spans="1:39">
      <c r="A15" s="179" t="str">
        <f>'Indicator Data'!A15</f>
        <v>Azerbaijan</v>
      </c>
      <c r="B15" s="180" t="str">
        <f>'Indicator Data'!B15</f>
        <v>AZE</v>
      </c>
      <c r="C15" s="213">
        <f>ROUND(IF('Indicator Data'!AH15="No data",IF((0.101*LN('Indicator Data'!BV15)-0.153)&gt;C$4,0,IF((0.101*LN('Indicator Data'!BV15)-0.153)&lt;C$3,10,(C$4-(0.101*LN('Indicator Data'!BV15)-0.153))/(C$4-C$3)*10)),IF('Indicator Data'!AH15&gt;C$4,0,IF('Indicator Data'!AH15&lt;C$3,10,(C$4-'Indicator Data'!AH15)/(C$4-C$3)*10))),1)</f>
        <v>2.8</v>
      </c>
      <c r="D15" s="202" t="str">
        <f>IF('Indicator Data'!AI15="No data","x",ROUND((IF(LOG('Indicator Data'!AI15*1000)&gt;D$4,10,IF(LOG('Indicator Data'!AI15*1000)&lt;D$3,0,10-(D$4-LOG('Indicator Data'!AI15*1000))/(D$4-D$3)*10))),1))</f>
        <v>x</v>
      </c>
      <c r="E15" s="203">
        <f t="shared" si="9"/>
        <v>2.8</v>
      </c>
      <c r="F15" s="202">
        <f>IF('Indicator Data'!AV15="No data","x",ROUND(IF('Indicator Data'!AV15&gt;F$4,10,IF('Indicator Data'!AV15&lt;F$3,0,10-(F$4-'Indicator Data'!AV15)/(F$4-F$3)*10)),1))</f>
        <v>4.4000000000000004</v>
      </c>
      <c r="G15" s="202" t="str">
        <f>IF('Indicator Data'!AW15="No data","x",ROUND(IF('Indicator Data'!AW15&gt;G$4,10,IF('Indicator Data'!AW15&lt;G$3,0,10-(G$4-'Indicator Data'!AW15)/(G$4-G$3)*10)),1))</f>
        <v>x</v>
      </c>
      <c r="H15" s="203">
        <f t="shared" si="10"/>
        <v>4.4000000000000004</v>
      </c>
      <c r="I15" s="204">
        <f>SUM(IF('Indicator Data'!AJ15=0,0,'Indicator Data'!AJ15),SUM('Indicator Data'!AK15:AL15))</f>
        <v>79.564041457763665</v>
      </c>
      <c r="J15" s="204">
        <f>I15/HLOOKUP('Indicator Date'!$AJ13,'Population Data'!$C$3:$M$194,ROW()-4,FALSE)*1000000</f>
        <v>7.6043937187767057</v>
      </c>
      <c r="K15" s="202">
        <f t="shared" si="0"/>
        <v>0.2</v>
      </c>
      <c r="L15" s="202">
        <f>IF('Indicator Data'!AM15="No data","x",ROUND(IF('Indicator Data'!AM15&gt;L$4,10,IF('Indicator Data'!AM15&lt;L$3,0,10-(L$4-'Indicator Data'!AM15)/(L$4-L$3)*10)),1))</f>
        <v>0</v>
      </c>
      <c r="M15" s="202">
        <f>IF('Indicator Data'!AN15="No data","x",IF('Indicator Data'!AN15=0,0,ROUND(IF('Indicator Data'!AN15&gt;M$4,10,IF('Indicator Data'!AN15&lt;M$3,0,10-(M$4-'Indicator Data'!AN15)/(M$4-M$3)*10)),1)))</f>
        <v>1.3</v>
      </c>
      <c r="N15" s="203">
        <f t="shared" si="11"/>
        <v>0.5</v>
      </c>
      <c r="O15" s="205">
        <f t="shared" si="12"/>
        <v>2.6</v>
      </c>
      <c r="P15" s="206">
        <f>IF(AND('Indicator Data'!BA15="No data",'Indicator Data'!BB15="No data"),0,SUM('Indicator Data'!BA15:BC15)/1000)</f>
        <v>664.20100000000002</v>
      </c>
      <c r="Q15" s="202">
        <f t="shared" si="1"/>
        <v>9.4</v>
      </c>
      <c r="R15" s="207">
        <f>P15*1000/HLOOKUP('Indicator Data'!$BA$3,'Population Data'!$C$3:$M$194,ROW()-4,FALSE)</f>
        <v>6.3481515265742666E-2</v>
      </c>
      <c r="S15" s="202">
        <f t="shared" si="2"/>
        <v>8.9</v>
      </c>
      <c r="T15" s="208">
        <f t="shared" si="13"/>
        <v>9.1999999999999993</v>
      </c>
      <c r="U15" s="209">
        <f>IF('Indicator Data'!AR15="No data","x",ROUND(IF('Indicator Data'!AR15&gt;U$4,10,IF('Indicator Data'!AR15&lt;U$3,0,10-(U$4-'Indicator Data'!AR15)/(U$4-U$3)*10)),1))</f>
        <v>0.2</v>
      </c>
      <c r="V15" s="209">
        <f>IF('Indicator Data'!AS15="No data","x",IF('Indicator Data'!AS15=0,0,ROUND(IF('Indicator Data'!AS15&gt;V$4,10,IF('Indicator Data'!AS15&lt;V$3,0,10-(V$4-'Indicator Data'!AS15)/(V$4-V$3)*10)),1)))</f>
        <v>0.3</v>
      </c>
      <c r="W15" s="202">
        <f t="shared" si="14"/>
        <v>0.25</v>
      </c>
      <c r="X15" s="202">
        <f>IF('Indicator Data'!AQ15="No data","x",ROUND(IF('Indicator Data'!AQ15&gt;X$4,10,IF('Indicator Data'!AQ15&lt;X$3,0,10-(X$4-'Indicator Data'!AQ15)/(X$4-X$3)*10)),1))</f>
        <v>1.2</v>
      </c>
      <c r="Y15" s="202">
        <f>IF('Indicator Data'!AT15="No data","x",ROUND(IF('Indicator Data'!AT15&gt;Y$4,10,IF('Indicator Data'!AT15&lt;Y$3,0,10-(Y$4-'Indicator Data'!AT15)/(Y$4-Y$3)*10)),1))</f>
        <v>0</v>
      </c>
      <c r="Z15" s="207">
        <f>IF('Indicator Data'!AU15="No data","x",IF(('Indicator Data'!AU15/HLOOKUP('Indicator Data'!$AU$3,'Population Data'!$C$3:$M$194,ROW()-4,FALSE))&gt;1,1,IF('Indicator Data'!AU15&gt;'Indicator Data'!AU15,1,'Indicator Data'!AU15/HLOOKUP('Indicator Data'!$AU$3,'Population Data'!$C$3:$M$194,ROW()-4,FALSE))))</f>
        <v>0</v>
      </c>
      <c r="AA15" s="202">
        <f t="shared" si="3"/>
        <v>0</v>
      </c>
      <c r="AB15" s="210">
        <f t="shared" si="4"/>
        <v>0.4</v>
      </c>
      <c r="AC15" s="202">
        <f>IF('Indicator Data'!AO15="No data","x",ROUND(IF('Indicator Data'!AO15&gt;AC$4,10,IF('Indicator Data'!AO15&lt;AC$3,0,10-(AC$4-'Indicator Data'!AO15)/(AC$4-AC$3)*10)),1))</f>
        <v>1.4</v>
      </c>
      <c r="AD15" s="202">
        <f>IF('Indicator Data'!AP15="No data","x",ROUND(IF('Indicator Data'!AP15&gt;AD$4,10,IF('Indicator Data'!AP15&lt;AD$3,0,10-(AD$4-'Indicator Data'!AP15)/(AD$4-AD$3)*10)),1))</f>
        <v>1.1000000000000001</v>
      </c>
      <c r="AE15" s="210">
        <f t="shared" si="15"/>
        <v>1.3</v>
      </c>
      <c r="AF15" s="206">
        <f>('Indicator Data'!AZ15+'Indicator Data'!AY15*0.5+'Indicator Data'!AX15*0.25)/1000</f>
        <v>0</v>
      </c>
      <c r="AG15" s="211">
        <f>AF15*1000/HLOOKUP('Indicator Data'!$AZ$3,'Population Data'!$C$3:$M$194,ROW()-4,FALSE)</f>
        <v>0</v>
      </c>
      <c r="AH15" s="210">
        <f t="shared" si="5"/>
        <v>0</v>
      </c>
      <c r="AI15" s="202">
        <f>IF('Indicator Data'!BD15="No data","x",ROUND(IF('Indicator Data'!BD15&lt;$AI$3,10,IF('Indicator Data'!BD15&gt;$AI$4,0,($AI$4-'Indicator Data'!BD15)/($AI$4-$AI$3)*10)),1))</f>
        <v>1.2</v>
      </c>
      <c r="AJ15" s="202">
        <f>IF('Indicator Data'!BE15="No data","x",ROUND(IF('Indicator Data'!BE15&gt;$AJ$4,10,IF('Indicator Data'!BE15&lt;$AJ$3,0,10-($AJ$4-'Indicator Data'!BE15)/($AJ$4-$AJ$3)*10)),1))</f>
        <v>0</v>
      </c>
      <c r="AK15" s="210">
        <f t="shared" si="6"/>
        <v>0.6</v>
      </c>
      <c r="AL15" s="208">
        <f t="shared" si="7"/>
        <v>0.6</v>
      </c>
      <c r="AM15" s="212">
        <f t="shared" si="8"/>
        <v>6.6</v>
      </c>
    </row>
    <row r="16" spans="1:39">
      <c r="A16" s="179" t="str">
        <f>'Indicator Data'!A16</f>
        <v>Bahamas</v>
      </c>
      <c r="B16" s="180" t="str">
        <f>'Indicator Data'!B16</f>
        <v>BHS</v>
      </c>
      <c r="C16" s="213">
        <f>ROUND(IF('Indicator Data'!AH16="No data",IF((0.101*LN('Indicator Data'!BV16)-0.153)&gt;C$4,0,IF((0.101*LN('Indicator Data'!BV16)-0.153)&lt;C$3,10,(C$4-(0.101*LN('Indicator Data'!BV16)-0.153))/(C$4-C$3)*10)),IF('Indicator Data'!AH16&gt;C$4,0,IF('Indicator Data'!AH16&lt;C$3,10,(C$4-'Indicator Data'!AH16)/(C$4-C$3)*10))),1)</f>
        <v>1.6</v>
      </c>
      <c r="D16" s="202" t="str">
        <f>IF('Indicator Data'!AI16="No data","x",ROUND((IF(LOG('Indicator Data'!AI16*1000)&gt;D$4,10,IF(LOG('Indicator Data'!AI16*1000)&lt;D$3,0,10-(D$4-LOG('Indicator Data'!AI16*1000))/(D$4-D$3)*10))),1))</f>
        <v>x</v>
      </c>
      <c r="E16" s="203">
        <f t="shared" si="9"/>
        <v>1.6</v>
      </c>
      <c r="F16" s="202">
        <f>IF('Indicator Data'!AV16="No data","x",ROUND(IF('Indicator Data'!AV16&gt;F$4,10,IF('Indicator Data'!AV16&lt;F$3,0,10-(F$4-'Indicator Data'!AV16)/(F$4-F$3)*10)),1))</f>
        <v>4.4000000000000004</v>
      </c>
      <c r="G16" s="202" t="str">
        <f>IF('Indicator Data'!AW16="No data","x",ROUND(IF('Indicator Data'!AW16&gt;G$4,10,IF('Indicator Data'!AW16&lt;G$3,0,10-(G$4-'Indicator Data'!AW16)/(G$4-G$3)*10)),1))</f>
        <v>x</v>
      </c>
      <c r="H16" s="203">
        <f t="shared" si="10"/>
        <v>4.4000000000000004</v>
      </c>
      <c r="I16" s="204">
        <f>SUM(IF('Indicator Data'!AJ16=0,0,'Indicator Data'!AJ16),SUM('Indicator Data'!AK16:AL16))</f>
        <v>0</v>
      </c>
      <c r="J16" s="204">
        <f>I16/HLOOKUP('Indicator Date'!$AJ14,'Population Data'!$C$3:$M$194,ROW()-4,FALSE)*1000000</f>
        <v>0</v>
      </c>
      <c r="K16" s="202">
        <f t="shared" si="0"/>
        <v>0</v>
      </c>
      <c r="L16" s="202" t="str">
        <f>IF('Indicator Data'!AM16="No data","x",ROUND(IF('Indicator Data'!AM16&gt;L$4,10,IF('Indicator Data'!AM16&lt;L$3,0,10-(L$4-'Indicator Data'!AM16)/(L$4-L$3)*10)),1))</f>
        <v>x</v>
      </c>
      <c r="M16" s="202">
        <f>IF('Indicator Data'!AN16="No data","x",IF('Indicator Data'!AN16=0,0,ROUND(IF('Indicator Data'!AN16&gt;M$4,10,IF('Indicator Data'!AN16&lt;M$3,0,10-(M$4-'Indicator Data'!AN16)/(M$4-M$3)*10)),1)))</f>
        <v>0.1</v>
      </c>
      <c r="N16" s="203">
        <f t="shared" si="11"/>
        <v>0.1</v>
      </c>
      <c r="O16" s="205">
        <f t="shared" si="12"/>
        <v>1.9</v>
      </c>
      <c r="P16" s="206">
        <f>IF(AND('Indicator Data'!BA16="No data",'Indicator Data'!BB16="No data"),0,SUM('Indicator Data'!BA16:BC16)/1000)</f>
        <v>0.754</v>
      </c>
      <c r="Q16" s="202">
        <f t="shared" si="1"/>
        <v>0</v>
      </c>
      <c r="R16" s="207">
        <f>P16*1000/HLOOKUP('Indicator Data'!$BA$3,'Population Data'!$C$3:$M$194,ROW()-4,FALSE)</f>
        <v>1.8158917015675914E-3</v>
      </c>
      <c r="S16" s="202">
        <f t="shared" si="2"/>
        <v>3.7</v>
      </c>
      <c r="T16" s="208">
        <f t="shared" si="13"/>
        <v>1.9</v>
      </c>
      <c r="U16" s="209">
        <f>IF('Indicator Data'!AR16="No data","x",ROUND(IF('Indicator Data'!AR16&gt;U$4,10,IF('Indicator Data'!AR16&lt;U$3,0,10-(U$4-'Indicator Data'!AR16)/(U$4-U$3)*10)),1))</f>
        <v>1.8</v>
      </c>
      <c r="V16" s="209">
        <f>IF('Indicator Data'!AS16="No data","x",IF('Indicator Data'!AS16=0,0,ROUND(IF('Indicator Data'!AS16&gt;V$4,10,IF('Indicator Data'!AS16&lt;V$3,0,10-(V$4-'Indicator Data'!AS16)/(V$4-V$3)*10)),1)))</f>
        <v>0.7</v>
      </c>
      <c r="W16" s="202">
        <f t="shared" si="14"/>
        <v>1.25</v>
      </c>
      <c r="X16" s="202">
        <f>IF('Indicator Data'!AQ16="No data","x",ROUND(IF('Indicator Data'!AQ16&gt;X$4,10,IF('Indicator Data'!AQ16&lt;X$3,0,10-(X$4-'Indicator Data'!AQ16)/(X$4-X$3)*10)),1))</f>
        <v>0.2</v>
      </c>
      <c r="Y16" s="202" t="str">
        <f>IF('Indicator Data'!AT16="No data","x",ROUND(IF('Indicator Data'!AT16&gt;Y$4,10,IF('Indicator Data'!AT16&lt;Y$3,0,10-(Y$4-'Indicator Data'!AT16)/(Y$4-Y$3)*10)),1))</f>
        <v>x</v>
      </c>
      <c r="Z16" s="207">
        <f>IF('Indicator Data'!AU16="No data","x",IF(('Indicator Data'!AU16/HLOOKUP('Indicator Data'!$AU$3,'Population Data'!$C$3:$M$194,ROW()-4,FALSE))&gt;1,1,IF('Indicator Data'!AU16&gt;'Indicator Data'!AU16,1,'Indicator Data'!AU16/HLOOKUP('Indicator Data'!$AU$3,'Population Data'!$C$3:$M$194,ROW()-4,FALSE))))</f>
        <v>2.4391195753980644E-6</v>
      </c>
      <c r="AA16" s="202">
        <f t="shared" si="3"/>
        <v>0</v>
      </c>
      <c r="AB16" s="210">
        <f t="shared" si="4"/>
        <v>0.5</v>
      </c>
      <c r="AC16" s="202">
        <f>IF('Indicator Data'!AO16="No data","x",ROUND(IF('Indicator Data'!AO16&gt;AC$4,10,IF('Indicator Data'!AO16&lt;AC$3,0,10-(AC$4-'Indicator Data'!AO16)/(AC$4-AC$3)*10)),1))</f>
        <v>1</v>
      </c>
      <c r="AD16" s="202" t="str">
        <f>IF('Indicator Data'!AP16="No data","x",ROUND(IF('Indicator Data'!AP16&gt;AD$4,10,IF('Indicator Data'!AP16&lt;AD$3,0,10-(AD$4-'Indicator Data'!AP16)/(AD$4-AD$3)*10)),1))</f>
        <v>x</v>
      </c>
      <c r="AE16" s="210">
        <f t="shared" si="15"/>
        <v>1</v>
      </c>
      <c r="AF16" s="206">
        <f>('Indicator Data'!AZ16+'Indicator Data'!AY16*0.5+'Indicator Data'!AX16*0.25)/1000</f>
        <v>0</v>
      </c>
      <c r="AG16" s="211">
        <f>AF16*1000/HLOOKUP('Indicator Data'!$AZ$3,'Population Data'!$C$3:$M$194,ROW()-4,FALSE)</f>
        <v>0</v>
      </c>
      <c r="AH16" s="210">
        <f t="shared" si="5"/>
        <v>0</v>
      </c>
      <c r="AI16" s="202">
        <f>IF('Indicator Data'!BD16="No data","x",ROUND(IF('Indicator Data'!BD16&lt;$AI$3,10,IF('Indicator Data'!BD16&gt;$AI$4,0,($AI$4-'Indicator Data'!BD16)/($AI$4-$AI$3)*10)),1))</f>
        <v>6.4</v>
      </c>
      <c r="AJ16" s="202">
        <f>IF('Indicator Data'!BE16="No data","x",ROUND(IF('Indicator Data'!BE16&gt;$AJ$4,10,IF('Indicator Data'!BE16&lt;$AJ$3,0,10-($AJ$4-'Indicator Data'!BE16)/($AJ$4-$AJ$3)*10)),1))</f>
        <v>3.8</v>
      </c>
      <c r="AK16" s="210">
        <f t="shared" si="6"/>
        <v>5.0999999999999996</v>
      </c>
      <c r="AL16" s="208">
        <f t="shared" si="7"/>
        <v>1.9</v>
      </c>
      <c r="AM16" s="212">
        <f t="shared" si="8"/>
        <v>1.9</v>
      </c>
    </row>
    <row r="17" spans="1:39">
      <c r="A17" s="179" t="str">
        <f>'Indicator Data'!A17</f>
        <v>Bahrain</v>
      </c>
      <c r="B17" s="180" t="str">
        <f>'Indicator Data'!B17</f>
        <v>BHR</v>
      </c>
      <c r="C17" s="213">
        <f>ROUND(IF('Indicator Data'!AH17="No data",IF((0.101*LN('Indicator Data'!BV17)-0.153)&gt;C$4,0,IF((0.101*LN('Indicator Data'!BV17)-0.153)&lt;C$3,10,(C$4-(0.101*LN('Indicator Data'!BV17)-0.153))/(C$4-C$3)*10)),IF('Indicator Data'!AH17&gt;C$4,0,IF('Indicator Data'!AH17&lt;C$3,10,(C$4-'Indicator Data'!AH17)/(C$4-C$3)*10))),1)</f>
        <v>0.2</v>
      </c>
      <c r="D17" s="202" t="str">
        <f>IF('Indicator Data'!AI17="No data","x",ROUND((IF(LOG('Indicator Data'!AI17*1000)&gt;D$4,10,IF(LOG('Indicator Data'!AI17*1000)&lt;D$3,0,10-(D$4-LOG('Indicator Data'!AI17*1000))/(D$4-D$3)*10))),1))</f>
        <v>x</v>
      </c>
      <c r="E17" s="203">
        <f t="shared" si="9"/>
        <v>0.2</v>
      </c>
      <c r="F17" s="202">
        <f>IF('Indicator Data'!AV17="No data","x",ROUND(IF('Indicator Data'!AV17&gt;F$4,10,IF('Indicator Data'!AV17&lt;F$3,0,10-(F$4-'Indicator Data'!AV17)/(F$4-F$3)*10)),1))</f>
        <v>2.4</v>
      </c>
      <c r="G17" s="202" t="str">
        <f>IF('Indicator Data'!AW17="No data","x",ROUND(IF('Indicator Data'!AW17&gt;G$4,10,IF('Indicator Data'!AW17&lt;G$3,0,10-(G$4-'Indicator Data'!AW17)/(G$4-G$3)*10)),1))</f>
        <v>x</v>
      </c>
      <c r="H17" s="203">
        <f t="shared" si="10"/>
        <v>2.4</v>
      </c>
      <c r="I17" s="204">
        <f>SUM(IF('Indicator Data'!AJ17=0,0,'Indicator Data'!AJ17),SUM('Indicator Data'!AK17:AL17))</f>
        <v>0</v>
      </c>
      <c r="J17" s="204">
        <f>I17/HLOOKUP('Indicator Date'!$AJ15,'Population Data'!$C$3:$M$194,ROW()-4,FALSE)*1000000</f>
        <v>0</v>
      </c>
      <c r="K17" s="202">
        <f t="shared" si="0"/>
        <v>0</v>
      </c>
      <c r="L17" s="202" t="str">
        <f>IF('Indicator Data'!AM17="No data","x",ROUND(IF('Indicator Data'!AM17&gt;L$4,10,IF('Indicator Data'!AM17&lt;L$3,0,10-(L$4-'Indicator Data'!AM17)/(L$4-L$3)*10)),1))</f>
        <v>x</v>
      </c>
      <c r="M17" s="202">
        <f>IF('Indicator Data'!AN17="No data","x",IF('Indicator Data'!AN17=0,0,ROUND(IF('Indicator Data'!AN17&gt;M$4,10,IF('Indicator Data'!AN17&lt;M$3,0,10-(M$4-'Indicator Data'!AN17)/(M$4-M$3)*10)),1)))</f>
        <v>0</v>
      </c>
      <c r="N17" s="203">
        <f t="shared" si="11"/>
        <v>0</v>
      </c>
      <c r="O17" s="205">
        <f t="shared" si="12"/>
        <v>0.7</v>
      </c>
      <c r="P17" s="206">
        <f>IF(AND('Indicator Data'!BA17="No data",'Indicator Data'!BB17="No data"),0,SUM('Indicator Data'!BA17:BC17)/1000)</f>
        <v>0.376</v>
      </c>
      <c r="Q17" s="202">
        <f t="shared" si="1"/>
        <v>0</v>
      </c>
      <c r="R17" s="207">
        <f>P17*1000/HLOOKUP('Indicator Data'!$BA$3,'Population Data'!$C$3:$M$194,ROW()-4,FALSE)</f>
        <v>2.5088209075526183E-4</v>
      </c>
      <c r="S17" s="202">
        <f t="shared" si="2"/>
        <v>2.2999999999999998</v>
      </c>
      <c r="T17" s="208">
        <f t="shared" si="13"/>
        <v>1.2</v>
      </c>
      <c r="U17" s="209">
        <f>IF('Indicator Data'!AR17="No data","x",ROUND(IF('Indicator Data'!AR17&gt;U$4,10,IF('Indicator Data'!AR17&lt;U$3,0,10-(U$4-'Indicator Data'!AR17)/(U$4-U$3)*10)),1))</f>
        <v>0.2</v>
      </c>
      <c r="V17" s="209" t="str">
        <f>IF('Indicator Data'!AS17="No data","x",IF('Indicator Data'!AS17=0,0,ROUND(IF('Indicator Data'!AS17&gt;V$4,10,IF('Indicator Data'!AS17&lt;V$3,0,10-(V$4-'Indicator Data'!AS17)/(V$4-V$3)*10)),1)))</f>
        <v>x</v>
      </c>
      <c r="W17" s="202">
        <f t="shared" si="14"/>
        <v>0.2</v>
      </c>
      <c r="X17" s="202">
        <f>IF('Indicator Data'!AQ17="No data","x",ROUND(IF('Indicator Data'!AQ17&gt;X$4,10,IF('Indicator Data'!AQ17&lt;X$3,0,10-(X$4-'Indicator Data'!AQ17)/(X$4-X$3)*10)),1))</f>
        <v>0.3</v>
      </c>
      <c r="Y17" s="202" t="str">
        <f>IF('Indicator Data'!AT17="No data","x",ROUND(IF('Indicator Data'!AT17&gt;Y$4,10,IF('Indicator Data'!AT17&lt;Y$3,0,10-(Y$4-'Indicator Data'!AT17)/(Y$4-Y$3)*10)),1))</f>
        <v>x</v>
      </c>
      <c r="Z17" s="207">
        <f>IF('Indicator Data'!AU17="No data","x",IF(('Indicator Data'!AU17/HLOOKUP('Indicator Data'!$AU$3,'Population Data'!$C$3:$M$194,ROW()-4,FALSE))&gt;1,1,IF('Indicator Data'!AU17&gt;'Indicator Data'!AU17,1,'Indicator Data'!AU17/HLOOKUP('Indicator Data'!$AU$3,'Population Data'!$C$3:$M$194,ROW()-4,FALSE))))</f>
        <v>6.7924031046716112E-7</v>
      </c>
      <c r="AA17" s="202">
        <f t="shared" si="3"/>
        <v>0</v>
      </c>
      <c r="AB17" s="210">
        <f t="shared" si="4"/>
        <v>0.2</v>
      </c>
      <c r="AC17" s="202">
        <f>IF('Indicator Data'!AO17="No data","x",ROUND(IF('Indicator Data'!AO17&gt;AC$4,10,IF('Indicator Data'!AO17&lt;AC$3,0,10-(AC$4-'Indicator Data'!AO17)/(AC$4-AC$3)*10)),1))</f>
        <v>0.5</v>
      </c>
      <c r="AD17" s="202" t="str">
        <f>IF('Indicator Data'!AP17="No data","x",ROUND(IF('Indicator Data'!AP17&gt;AD$4,10,IF('Indicator Data'!AP17&lt;AD$3,0,10-(AD$4-'Indicator Data'!AP17)/(AD$4-AD$3)*10)),1))</f>
        <v>x</v>
      </c>
      <c r="AE17" s="210">
        <f t="shared" si="15"/>
        <v>0.5</v>
      </c>
      <c r="AF17" s="206">
        <f>('Indicator Data'!AZ17+'Indicator Data'!AY17*0.5+'Indicator Data'!AX17*0.25)/1000</f>
        <v>0</v>
      </c>
      <c r="AG17" s="211">
        <f>AF17*1000/HLOOKUP('Indicator Data'!$AZ$3,'Population Data'!$C$3:$M$194,ROW()-4,FALSE)</f>
        <v>0</v>
      </c>
      <c r="AH17" s="210">
        <f t="shared" si="5"/>
        <v>0</v>
      </c>
      <c r="AI17" s="202">
        <f>IF('Indicator Data'!BD17="No data","x",ROUND(IF('Indicator Data'!BD17&lt;$AI$3,10,IF('Indicator Data'!BD17&gt;$AI$4,0,($AI$4-'Indicator Data'!BD17)/($AI$4-$AI$3)*10)),1))</f>
        <v>2.2999999999999998</v>
      </c>
      <c r="AJ17" s="202">
        <f>IF('Indicator Data'!BE17="No data","x",ROUND(IF('Indicator Data'!BE17&gt;$AJ$4,10,IF('Indicator Data'!BE17&lt;$AJ$3,0,10-($AJ$4-'Indicator Data'!BE17)/($AJ$4-$AJ$3)*10)),1))</f>
        <v>0</v>
      </c>
      <c r="AK17" s="210">
        <f t="shared" si="6"/>
        <v>1.2</v>
      </c>
      <c r="AL17" s="208">
        <f t="shared" si="7"/>
        <v>0.5</v>
      </c>
      <c r="AM17" s="212">
        <f t="shared" si="8"/>
        <v>0.9</v>
      </c>
    </row>
    <row r="18" spans="1:39">
      <c r="A18" s="179" t="str">
        <f>'Indicator Data'!A18</f>
        <v>Bangladesh</v>
      </c>
      <c r="B18" s="180" t="str">
        <f>'Indicator Data'!B18</f>
        <v>BGD</v>
      </c>
      <c r="C18" s="213">
        <f>ROUND(IF('Indicator Data'!AH18="No data",IF((0.101*LN('Indicator Data'!BV18)-0.153)&gt;C$4,0,IF((0.101*LN('Indicator Data'!BV18)-0.153)&lt;C$3,10,(C$4-(0.101*LN('Indicator Data'!BV18)-0.153))/(C$4-C$3)*10)),IF('Indicator Data'!AH18&gt;C$4,0,IF('Indicator Data'!AH18&lt;C$3,10,(C$4-'Indicator Data'!AH18)/(C$4-C$3)*10))),1)</f>
        <v>4.5999999999999996</v>
      </c>
      <c r="D18" s="202">
        <f>IF('Indicator Data'!AI18="No data","x",ROUND((IF(LOG('Indicator Data'!AI18*1000)&gt;D$4,10,IF(LOG('Indicator Data'!AI18*1000)&lt;D$3,0,10-(D$4-LOG('Indicator Data'!AI18*1000))/(D$4-D$3)*10))),1))</f>
        <v>7.5</v>
      </c>
      <c r="E18" s="203">
        <f t="shared" si="9"/>
        <v>6.3</v>
      </c>
      <c r="F18" s="202">
        <f>IF('Indicator Data'!AV18="No data","x",ROUND(IF('Indicator Data'!AV18&gt;F$4,10,IF('Indicator Data'!AV18&lt;F$3,0,10-(F$4-'Indicator Data'!AV18)/(F$4-F$3)*10)),1))</f>
        <v>6.6</v>
      </c>
      <c r="G18" s="202">
        <f>IF('Indicator Data'!AW18="No data","x",ROUND(IF('Indicator Data'!AW18&gt;G$4,10,IF('Indicator Data'!AW18&lt;G$3,0,10-(G$4-'Indicator Data'!AW18)/(G$4-G$3)*10)),1))</f>
        <v>2.1</v>
      </c>
      <c r="H18" s="203">
        <f t="shared" si="10"/>
        <v>4.4000000000000004</v>
      </c>
      <c r="I18" s="204">
        <f>SUM(IF('Indicator Data'!AJ18=0,0,'Indicator Data'!AJ18),SUM('Indicator Data'!AK18:AL18))</f>
        <v>11566.7417190625</v>
      </c>
      <c r="J18" s="204">
        <f>I18/HLOOKUP('Indicator Date'!$AJ16,'Population Data'!$C$3:$M$194,ROW()-4,FALSE)*1000000</f>
        <v>66.208709446567596</v>
      </c>
      <c r="K18" s="202">
        <f t="shared" si="0"/>
        <v>1.3</v>
      </c>
      <c r="L18" s="202">
        <f>IF('Indicator Data'!AM18="No data","x",ROUND(IF('Indicator Data'!AM18&gt;L$4,10,IF('Indicator Data'!AM18&lt;L$3,0,10-(L$4-'Indicator Data'!AM18)/(L$4-L$3)*10)),1))</f>
        <v>0.7</v>
      </c>
      <c r="M18" s="202">
        <f>IF('Indicator Data'!AN18="No data","x",IF('Indicator Data'!AN18=0,0,ROUND(IF('Indicator Data'!AN18&gt;M$4,10,IF('Indicator Data'!AN18&lt;M$3,0,10-(M$4-'Indicator Data'!AN18)/(M$4-M$3)*10)),1)))</f>
        <v>1.8</v>
      </c>
      <c r="N18" s="203">
        <f t="shared" si="11"/>
        <v>1.3</v>
      </c>
      <c r="O18" s="205">
        <f t="shared" si="12"/>
        <v>4.5999999999999996</v>
      </c>
      <c r="P18" s="206">
        <f>IF(AND('Indicator Data'!BA18="No data",'Indicator Data'!BB18="No data"),0,SUM('Indicator Data'!BA18:BC18)/1000)</f>
        <v>2370.1619999999998</v>
      </c>
      <c r="Q18" s="202">
        <f t="shared" si="1"/>
        <v>10</v>
      </c>
      <c r="R18" s="207">
        <f>P18*1000/HLOOKUP('Indicator Data'!$BA$3,'Population Data'!$C$3:$M$194,ROW()-4,FALSE)</f>
        <v>1.3566946596609453E-2</v>
      </c>
      <c r="S18" s="202">
        <f t="shared" si="2"/>
        <v>6.1</v>
      </c>
      <c r="T18" s="208">
        <f t="shared" si="13"/>
        <v>8.1</v>
      </c>
      <c r="U18" s="209">
        <f>IF('Indicator Data'!AR18="No data","x",ROUND(IF('Indicator Data'!AR18&gt;U$4,10,IF('Indicator Data'!AR18&lt;U$3,0,10-(U$4-'Indicator Data'!AR18)/(U$4-U$3)*10)),1))</f>
        <v>0.2</v>
      </c>
      <c r="V18" s="209">
        <f>IF('Indicator Data'!AS18="No data","x",IF('Indicator Data'!AS18=0,0,ROUND(IF('Indicator Data'!AS18&gt;V$4,10,IF('Indicator Data'!AS18&lt;V$3,0,10-(V$4-'Indicator Data'!AS18)/(V$4-V$3)*10)),1)))</f>
        <v>0</v>
      </c>
      <c r="W18" s="202">
        <f t="shared" si="14"/>
        <v>0.1</v>
      </c>
      <c r="X18" s="202">
        <f>IF('Indicator Data'!AQ18="No data","x",ROUND(IF('Indicator Data'!AQ18&gt;X$4,10,IF('Indicator Data'!AQ18&lt;X$3,0,10-(X$4-'Indicator Data'!AQ18)/(X$4-X$3)*10)),1))</f>
        <v>4</v>
      </c>
      <c r="Y18" s="202">
        <f>IF('Indicator Data'!AT18="No data","x",ROUND(IF('Indicator Data'!AT18&gt;Y$4,10,IF('Indicator Data'!AT18&lt;Y$3,0,10-(Y$4-'Indicator Data'!AT18)/(Y$4-Y$3)*10)),1))</f>
        <v>0</v>
      </c>
      <c r="Z18" s="207">
        <f>IF('Indicator Data'!AU18="No data","x",IF(('Indicator Data'!AU18/HLOOKUP('Indicator Data'!$AU$3,'Population Data'!$C$3:$M$194,ROW()-4,FALSE))&gt;1,1,IF('Indicator Data'!AU18&gt;'Indicator Data'!AU18,1,'Indicator Data'!AU18/HLOOKUP('Indicator Data'!$AU$3,'Population Data'!$C$3:$M$194,ROW()-4,FALSE))))</f>
        <v>0.31471397734861745</v>
      </c>
      <c r="AA18" s="202">
        <f t="shared" si="3"/>
        <v>3.5</v>
      </c>
      <c r="AB18" s="210">
        <f t="shared" si="4"/>
        <v>1.9</v>
      </c>
      <c r="AC18" s="202">
        <f>IF('Indicator Data'!AO18="No data","x",ROUND(IF('Indicator Data'!AO18&gt;AC$4,10,IF('Indicator Data'!AO18&lt;AC$3,0,10-(AC$4-'Indicator Data'!AO18)/(AC$4-AC$3)*10)),1))</f>
        <v>2.2000000000000002</v>
      </c>
      <c r="AD18" s="202">
        <f>IF('Indicator Data'!AP18="No data","x",ROUND(IF('Indicator Data'!AP18&gt;AD$4,10,IF('Indicator Data'!AP18&lt;AD$3,0,10-(AD$4-'Indicator Data'!AP18)/(AD$4-AD$3)*10)),1))</f>
        <v>5</v>
      </c>
      <c r="AE18" s="210">
        <f t="shared" si="15"/>
        <v>3.6</v>
      </c>
      <c r="AF18" s="206">
        <f>('Indicator Data'!AZ18+'Indicator Data'!AY18*0.5+'Indicator Data'!AX18*0.25)/1000</f>
        <v>43765.021000000001</v>
      </c>
      <c r="AG18" s="211">
        <f>AF18*1000/HLOOKUP('Indicator Data'!$AZ$3,'Population Data'!$C$3:$M$194,ROW()-4,FALSE)</f>
        <v>0.25051355253627866</v>
      </c>
      <c r="AH18" s="210">
        <f t="shared" si="5"/>
        <v>10</v>
      </c>
      <c r="AI18" s="202">
        <f>IF('Indicator Data'!BD18="No data","x",ROUND(IF('Indicator Data'!BD18&lt;$AI$3,10,IF('Indicator Data'!BD18&gt;$AI$4,0,($AI$4-'Indicator Data'!BD18)/($AI$4-$AI$3)*10)),1))</f>
        <v>5.0999999999999996</v>
      </c>
      <c r="AJ18" s="202">
        <f>IF('Indicator Data'!BE18="No data","x",ROUND(IF('Indicator Data'!BE18&gt;$AJ$4,10,IF('Indicator Data'!BE18&lt;$AJ$3,0,10-($AJ$4-'Indicator Data'!BE18)/($AJ$4-$AJ$3)*10)),1))</f>
        <v>2.2999999999999998</v>
      </c>
      <c r="AK18" s="210">
        <f t="shared" si="6"/>
        <v>3.7</v>
      </c>
      <c r="AL18" s="208">
        <f t="shared" si="7"/>
        <v>6.2</v>
      </c>
      <c r="AM18" s="212">
        <f t="shared" si="8"/>
        <v>7.3</v>
      </c>
    </row>
    <row r="19" spans="1:39">
      <c r="A19" s="179" t="str">
        <f>'Indicator Data'!A19</f>
        <v>Barbados</v>
      </c>
      <c r="B19" s="180" t="str">
        <f>'Indicator Data'!B19</f>
        <v>BRB</v>
      </c>
      <c r="C19" s="213">
        <f>ROUND(IF('Indicator Data'!AH19="No data",IF((0.101*LN('Indicator Data'!BV19)-0.153)&gt;C$4,0,IF((0.101*LN('Indicator Data'!BV19)-0.153)&lt;C$3,10,(C$4-(0.101*LN('Indicator Data'!BV19)-0.153))/(C$4-C$3)*10)),IF('Indicator Data'!AH19&gt;C$4,0,IF('Indicator Data'!AH19&lt;C$3,10,(C$4-'Indicator Data'!AH19)/(C$4-C$3)*10))),1)</f>
        <v>1.8</v>
      </c>
      <c r="D19" s="202">
        <f>IF('Indicator Data'!AI19="No data","x",ROUND((IF(LOG('Indicator Data'!AI19*1000)&gt;D$4,10,IF(LOG('Indicator Data'!AI19*1000)&lt;D$3,0,10-(D$4-LOG('Indicator Data'!AI19*1000))/(D$4-D$3)*10))),1))</f>
        <v>3.4</v>
      </c>
      <c r="E19" s="203">
        <f t="shared" si="9"/>
        <v>2.6</v>
      </c>
      <c r="F19" s="202">
        <f>IF('Indicator Data'!AV19="No data","x",ROUND(IF('Indicator Data'!AV19&gt;F$4,10,IF('Indicator Data'!AV19&lt;F$3,0,10-(F$4-'Indicator Data'!AV19)/(F$4-F$3)*10)),1))</f>
        <v>3.9</v>
      </c>
      <c r="G19" s="202" t="str">
        <f>IF('Indicator Data'!AW19="No data","x",ROUND(IF('Indicator Data'!AW19&gt;G$4,10,IF('Indicator Data'!AW19&lt;G$3,0,10-(G$4-'Indicator Data'!AW19)/(G$4-G$3)*10)),1))</f>
        <v>x</v>
      </c>
      <c r="H19" s="203">
        <f t="shared" si="10"/>
        <v>3.9</v>
      </c>
      <c r="I19" s="204">
        <f>SUM(IF('Indicator Data'!AJ19=0,0,'Indicator Data'!AJ19),SUM('Indicator Data'!AK19:AL19))</f>
        <v>2.7454809999999998</v>
      </c>
      <c r="J19" s="204">
        <f>I19/HLOOKUP('Indicator Date'!$AJ17,'Population Data'!$C$3:$M$194,ROW()-4,FALSE)*1000000</f>
        <v>9.7250920091105844</v>
      </c>
      <c r="K19" s="202">
        <f t="shared" si="0"/>
        <v>0.2</v>
      </c>
      <c r="L19" s="202" t="str">
        <f>IF('Indicator Data'!AM19="No data","x",ROUND(IF('Indicator Data'!AM19&gt;L$4,10,IF('Indicator Data'!AM19&lt;L$3,0,10-(L$4-'Indicator Data'!AM19)/(L$4-L$3)*10)),1))</f>
        <v>x</v>
      </c>
      <c r="M19" s="202">
        <f>IF('Indicator Data'!AN19="No data","x",IF('Indicator Data'!AN19=0,0,ROUND(IF('Indicator Data'!AN19&gt;M$4,10,IF('Indicator Data'!AN19&lt;M$3,0,10-(M$4-'Indicator Data'!AN19)/(M$4-M$3)*10)),1)))</f>
        <v>0.4</v>
      </c>
      <c r="N19" s="203">
        <f t="shared" si="11"/>
        <v>0.3</v>
      </c>
      <c r="O19" s="205">
        <f t="shared" si="12"/>
        <v>2.4</v>
      </c>
      <c r="P19" s="206">
        <f>IF(AND('Indicator Data'!BA19="No data",'Indicator Data'!BB19="No data"),0,SUM('Indicator Data'!BA19:BC19)/1000)</f>
        <v>1.4999999999999999E-2</v>
      </c>
      <c r="Q19" s="202">
        <f t="shared" si="1"/>
        <v>0</v>
      </c>
      <c r="R19" s="207">
        <f>P19*1000/HLOOKUP('Indicator Data'!$BA$3,'Population Data'!$C$3:$M$194,ROW()-4,FALSE)</f>
        <v>5.3133268864967109E-5</v>
      </c>
      <c r="S19" s="202">
        <f t="shared" si="2"/>
        <v>1.5</v>
      </c>
      <c r="T19" s="208">
        <f t="shared" si="13"/>
        <v>0.8</v>
      </c>
      <c r="U19" s="209">
        <f>IF('Indicator Data'!AR19="No data","x",ROUND(IF('Indicator Data'!AR19&gt;U$4,10,IF('Indicator Data'!AR19&lt;U$3,0,10-(U$4-'Indicator Data'!AR19)/(U$4-U$3)*10)),1))</f>
        <v>2</v>
      </c>
      <c r="V19" s="209">
        <f>IF('Indicator Data'!AS19="No data","x",IF('Indicator Data'!AS19=0,0,ROUND(IF('Indicator Data'!AS19&gt;V$4,10,IF('Indicator Data'!AS19&lt;V$3,0,10-(V$4-'Indicator Data'!AS19)/(V$4-V$3)*10)),1)))</f>
        <v>1.4</v>
      </c>
      <c r="W19" s="202">
        <f t="shared" si="14"/>
        <v>1.7</v>
      </c>
      <c r="X19" s="202">
        <f>IF('Indicator Data'!AQ19="No data","x",ROUND(IF('Indicator Data'!AQ19&gt;X$4,10,IF('Indicator Data'!AQ19&lt;X$3,0,10-(X$4-'Indicator Data'!AQ19)/(X$4-X$3)*10)),1))</f>
        <v>0</v>
      </c>
      <c r="Y19" s="202" t="str">
        <f>IF('Indicator Data'!AT19="No data","x",ROUND(IF('Indicator Data'!AT19&gt;Y$4,10,IF('Indicator Data'!AT19&lt;Y$3,0,10-(Y$4-'Indicator Data'!AT19)/(Y$4-Y$3)*10)),1))</f>
        <v>x</v>
      </c>
      <c r="Z19" s="207">
        <f>IF('Indicator Data'!AU19="No data","x",IF(('Indicator Data'!AU19/HLOOKUP('Indicator Data'!$AU$3,'Population Data'!$C$3:$M$194,ROW()-4,FALSE))&gt;1,1,IF('Indicator Data'!AU19&gt;'Indicator Data'!AU19,1,'Indicator Data'!AU19/HLOOKUP('Indicator Data'!$AU$3,'Population Data'!$C$3:$M$194,ROW()-4,FALSE))))</f>
        <v>1.2072363165089566E-3</v>
      </c>
      <c r="AA19" s="202">
        <f t="shared" si="3"/>
        <v>0</v>
      </c>
      <c r="AB19" s="210">
        <f t="shared" si="4"/>
        <v>0.6</v>
      </c>
      <c r="AC19" s="202">
        <f>IF('Indicator Data'!AO19="No data","x",ROUND(IF('Indicator Data'!AO19&gt;AC$4,10,IF('Indicator Data'!AO19&lt;AC$3,0,10-(AC$4-'Indicator Data'!AO19)/(AC$4-AC$3)*10)),1))</f>
        <v>0.8</v>
      </c>
      <c r="AD19" s="202">
        <f>IF('Indicator Data'!AP19="No data","x",ROUND(IF('Indicator Data'!AP19&gt;AD$4,10,IF('Indicator Data'!AP19&lt;AD$3,0,10-(AD$4-'Indicator Data'!AP19)/(AD$4-AD$3)*10)),1))</f>
        <v>0.8</v>
      </c>
      <c r="AE19" s="210">
        <f t="shared" si="15"/>
        <v>0.8</v>
      </c>
      <c r="AF19" s="206">
        <f>('Indicator Data'!AZ19+'Indicator Data'!AY19*0.5+'Indicator Data'!AX19*0.25)/1000</f>
        <v>8.9499999999999996E-2</v>
      </c>
      <c r="AG19" s="211">
        <f>AF19*1000/HLOOKUP('Indicator Data'!$AZ$3,'Population Data'!$C$3:$M$194,ROW()-4,FALSE)</f>
        <v>3.1702850422763709E-4</v>
      </c>
      <c r="AH19" s="210">
        <f t="shared" si="5"/>
        <v>0</v>
      </c>
      <c r="AI19" s="202">
        <f>IF('Indicator Data'!BD19="No data","x",ROUND(IF('Indicator Data'!BD19&lt;$AI$3,10,IF('Indicator Data'!BD19&gt;$AI$4,0,($AI$4-'Indicator Data'!BD19)/($AI$4-$AI$3)*10)),1))</f>
        <v>2.5</v>
      </c>
      <c r="AJ19" s="202">
        <f>IF('Indicator Data'!BE19="No data","x",ROUND(IF('Indicator Data'!BE19&gt;$AJ$4,10,IF('Indicator Data'!BE19&lt;$AJ$3,0,10-($AJ$4-'Indicator Data'!BE19)/($AJ$4-$AJ$3)*10)),1))</f>
        <v>0</v>
      </c>
      <c r="AK19" s="210">
        <f t="shared" si="6"/>
        <v>1.3</v>
      </c>
      <c r="AL19" s="208">
        <f t="shared" si="7"/>
        <v>0.7</v>
      </c>
      <c r="AM19" s="212">
        <f t="shared" si="8"/>
        <v>0.8</v>
      </c>
    </row>
    <row r="20" spans="1:39">
      <c r="A20" s="179" t="str">
        <f>'Indicator Data'!A20</f>
        <v>Belarus</v>
      </c>
      <c r="B20" s="180" t="str">
        <f>'Indicator Data'!B20</f>
        <v>BLR</v>
      </c>
      <c r="C20" s="213">
        <f>ROUND(IF('Indicator Data'!AH20="No data",IF((0.101*LN('Indicator Data'!BV20)-0.153)&gt;C$4,0,IF((0.101*LN('Indicator Data'!BV20)-0.153)&lt;C$3,10,(C$4-(0.101*LN('Indicator Data'!BV20)-0.153))/(C$4-C$3)*10)),IF('Indicator Data'!AH20&gt;C$4,0,IF('Indicator Data'!AH20&lt;C$3,10,(C$4-'Indicator Data'!AH20)/(C$4-C$3)*10))),1)</f>
        <v>2</v>
      </c>
      <c r="D20" s="202" t="str">
        <f>IF('Indicator Data'!AI20="No data","x",ROUND((IF(LOG('Indicator Data'!AI20*1000)&gt;D$4,10,IF(LOG('Indicator Data'!AI20*1000)&lt;D$3,0,10-(D$4-LOG('Indicator Data'!AI20*1000))/(D$4-D$3)*10))),1))</f>
        <v>x</v>
      </c>
      <c r="E20" s="203">
        <f t="shared" si="9"/>
        <v>2</v>
      </c>
      <c r="F20" s="202">
        <f>IF('Indicator Data'!AV20="No data","x",ROUND(IF('Indicator Data'!AV20&gt;F$4,10,IF('Indicator Data'!AV20&lt;F$3,0,10-(F$4-'Indicator Data'!AV20)/(F$4-F$3)*10)),1))</f>
        <v>1.3</v>
      </c>
      <c r="G20" s="202">
        <f>IF('Indicator Data'!AW20="No data","x",ROUND(IF('Indicator Data'!AW20&gt;G$4,10,IF('Indicator Data'!AW20&lt;G$3,0,10-(G$4-'Indicator Data'!AW20)/(G$4-G$3)*10)),1))</f>
        <v>0</v>
      </c>
      <c r="H20" s="203">
        <f t="shared" si="10"/>
        <v>0.7</v>
      </c>
      <c r="I20" s="204">
        <f>SUM(IF('Indicator Data'!AJ20=0,0,'Indicator Data'!AJ20),SUM('Indicator Data'!AK20:AL20))</f>
        <v>179.82894645776366</v>
      </c>
      <c r="J20" s="204">
        <f>I20/HLOOKUP('Indicator Date'!$AJ18,'Population Data'!$C$3:$M$194,ROW()-4,FALSE)*1000000</f>
        <v>19.019382523531764</v>
      </c>
      <c r="K20" s="202">
        <f t="shared" si="0"/>
        <v>0.4</v>
      </c>
      <c r="L20" s="202">
        <f>IF('Indicator Data'!AM20="No data","x",ROUND(IF('Indicator Data'!AM20&gt;L$4,10,IF('Indicator Data'!AM20&lt;L$3,0,10-(L$4-'Indicator Data'!AM20)/(L$4-L$3)*10)),1))</f>
        <v>0</v>
      </c>
      <c r="M20" s="202">
        <f>IF('Indicator Data'!AN20="No data","x",IF('Indicator Data'!AN20=0,0,ROUND(IF('Indicator Data'!AN20&gt;M$4,10,IF('Indicator Data'!AN20&lt;M$3,0,10-(M$4-'Indicator Data'!AN20)/(M$4-M$3)*10)),1)))</f>
        <v>0.6</v>
      </c>
      <c r="N20" s="203">
        <f t="shared" si="11"/>
        <v>0.3</v>
      </c>
      <c r="O20" s="205">
        <f t="shared" si="12"/>
        <v>1.3</v>
      </c>
      <c r="P20" s="206">
        <f>IF(AND('Indicator Data'!BA20="No data",'Indicator Data'!BB20="No data"),0,SUM('Indicator Data'!BA20:BC20)/1000)</f>
        <v>45.953000000000003</v>
      </c>
      <c r="Q20" s="202">
        <f t="shared" si="1"/>
        <v>5.5</v>
      </c>
      <c r="R20" s="207">
        <f>P20*1000/HLOOKUP('Indicator Data'!$BA$3,'Population Data'!$C$3:$M$194,ROW()-4,FALSE)</f>
        <v>4.8601612939390181E-3</v>
      </c>
      <c r="S20" s="202">
        <f t="shared" si="2"/>
        <v>4.7</v>
      </c>
      <c r="T20" s="208">
        <f t="shared" si="13"/>
        <v>5.0999999999999996</v>
      </c>
      <c r="U20" s="209">
        <f>IF('Indicator Data'!AR20="No data","x",ROUND(IF('Indicator Data'!AR20&gt;U$4,10,IF('Indicator Data'!AR20&lt;U$3,0,10-(U$4-'Indicator Data'!AR20)/(U$4-U$3)*10)),1))</f>
        <v>0.8</v>
      </c>
      <c r="V20" s="209">
        <f>IF('Indicator Data'!AS20="No data","x",IF('Indicator Data'!AS20=0,0,ROUND(IF('Indicator Data'!AS20&gt;V$4,10,IF('Indicator Data'!AS20&lt;V$3,0,10-(V$4-'Indicator Data'!AS20)/(V$4-V$3)*10)),1)))</f>
        <v>0.7</v>
      </c>
      <c r="W20" s="202">
        <f t="shared" si="14"/>
        <v>0.75</v>
      </c>
      <c r="X20" s="202">
        <f>IF('Indicator Data'!AQ20="No data","x",ROUND(IF('Indicator Data'!AQ20&gt;X$4,10,IF('Indicator Data'!AQ20&lt;X$3,0,10-(X$4-'Indicator Data'!AQ20)/(X$4-X$3)*10)),1))</f>
        <v>0.5</v>
      </c>
      <c r="Y20" s="202" t="str">
        <f>IF('Indicator Data'!AT20="No data","x",ROUND(IF('Indicator Data'!AT20&gt;Y$4,10,IF('Indicator Data'!AT20&lt;Y$3,0,10-(Y$4-'Indicator Data'!AT20)/(Y$4-Y$3)*10)),1))</f>
        <v>x</v>
      </c>
      <c r="Z20" s="207">
        <f>IF('Indicator Data'!AU20="No data","x",IF(('Indicator Data'!AU20/HLOOKUP('Indicator Data'!$AU$3,'Population Data'!$C$3:$M$194,ROW()-4,FALSE))&gt;1,1,IF('Indicator Data'!AU20&gt;'Indicator Data'!AU20,1,'Indicator Data'!AU20/HLOOKUP('Indicator Data'!$AU$3,'Population Data'!$C$3:$M$194,ROW()-4,FALSE))))</f>
        <v>0</v>
      </c>
      <c r="AA20" s="202">
        <f t="shared" si="3"/>
        <v>0</v>
      </c>
      <c r="AB20" s="210">
        <f t="shared" si="4"/>
        <v>0.4</v>
      </c>
      <c r="AC20" s="202">
        <f>IF('Indicator Data'!AO20="No data","x",ROUND(IF('Indicator Data'!AO20&gt;AC$4,10,IF('Indicator Data'!AO20&lt;AC$3,0,10-(AC$4-'Indicator Data'!AO20)/(AC$4-AC$3)*10)),1))</f>
        <v>0.2</v>
      </c>
      <c r="AD20" s="202" t="str">
        <f>IF('Indicator Data'!AP20="No data","x",ROUND(IF('Indicator Data'!AP20&gt;AD$4,10,IF('Indicator Data'!AP20&lt;AD$3,0,10-(AD$4-'Indicator Data'!AP20)/(AD$4-AD$3)*10)),1))</f>
        <v>x</v>
      </c>
      <c r="AE20" s="210">
        <f t="shared" si="15"/>
        <v>0.2</v>
      </c>
      <c r="AF20" s="206">
        <f>('Indicator Data'!AZ20+'Indicator Data'!AY20*0.5+'Indicator Data'!AX20*0.25)/1000</f>
        <v>0.21</v>
      </c>
      <c r="AG20" s="211">
        <f>AF20*1000/HLOOKUP('Indicator Data'!$AZ$3,'Population Data'!$C$3:$M$194,ROW()-4,FALSE)</f>
        <v>2.2210386084198939E-5</v>
      </c>
      <c r="AH20" s="210">
        <f t="shared" si="5"/>
        <v>0</v>
      </c>
      <c r="AI20" s="202">
        <f>IF('Indicator Data'!BD20="No data","x",ROUND(IF('Indicator Data'!BD20&lt;$AI$3,10,IF('Indicator Data'!BD20&gt;$AI$4,0,($AI$4-'Indicator Data'!BD20)/($AI$4-$AI$3)*10)),1))</f>
        <v>1.6</v>
      </c>
      <c r="AJ20" s="202">
        <f>IF('Indicator Data'!BE20="No data","x",ROUND(IF('Indicator Data'!BE20&gt;$AJ$4,10,IF('Indicator Data'!BE20&lt;$AJ$3,0,10-($AJ$4-'Indicator Data'!BE20)/($AJ$4-$AJ$3)*10)),1))</f>
        <v>0</v>
      </c>
      <c r="AK20" s="210">
        <f t="shared" si="6"/>
        <v>0.8</v>
      </c>
      <c r="AL20" s="208">
        <f t="shared" si="7"/>
        <v>0.4</v>
      </c>
      <c r="AM20" s="212">
        <f t="shared" si="8"/>
        <v>3.1</v>
      </c>
    </row>
    <row r="21" spans="1:39">
      <c r="A21" s="179" t="str">
        <f>'Indicator Data'!A21</f>
        <v>Belgium</v>
      </c>
      <c r="B21" s="180" t="str">
        <f>'Indicator Data'!B21</f>
        <v>BEL</v>
      </c>
      <c r="C21" s="213">
        <f>ROUND(IF('Indicator Data'!AH21="No data",IF((0.101*LN('Indicator Data'!BV21)-0.153)&gt;C$4,0,IF((0.101*LN('Indicator Data'!BV21)-0.153)&lt;C$3,10,(C$4-(0.101*LN('Indicator Data'!BV21)-0.153))/(C$4-C$3)*10)),IF('Indicator Data'!AH21&gt;C$4,0,IF('Indicator Data'!AH21&lt;C$3,10,(C$4-'Indicator Data'!AH21)/(C$4-C$3)*10))),1)</f>
        <v>0</v>
      </c>
      <c r="D21" s="202" t="str">
        <f>IF('Indicator Data'!AI21="No data","x",ROUND((IF(LOG('Indicator Data'!AI21*1000)&gt;D$4,10,IF(LOG('Indicator Data'!AI21*1000)&lt;D$3,0,10-(D$4-LOG('Indicator Data'!AI21*1000))/(D$4-D$3)*10))),1))</f>
        <v>x</v>
      </c>
      <c r="E21" s="203">
        <f t="shared" si="9"/>
        <v>0</v>
      </c>
      <c r="F21" s="202">
        <f>IF('Indicator Data'!AV21="No data","x",ROUND(IF('Indicator Data'!AV21&gt;F$4,10,IF('Indicator Data'!AV21&lt;F$3,0,10-(F$4-'Indicator Data'!AV21)/(F$4-F$3)*10)),1))</f>
        <v>0.6</v>
      </c>
      <c r="G21" s="202">
        <f>IF('Indicator Data'!AW21="No data","x",ROUND(IF('Indicator Data'!AW21&gt;G$4,10,IF('Indicator Data'!AW21&lt;G$3,0,10-(G$4-'Indicator Data'!AW21)/(G$4-G$3)*10)),1))</f>
        <v>0.4</v>
      </c>
      <c r="H21" s="203">
        <f t="shared" si="10"/>
        <v>0.5</v>
      </c>
      <c r="I21" s="204">
        <f>SUM(IF('Indicator Data'!AJ21=0,0,'Indicator Data'!AJ21),SUM('Indicator Data'!AK21:AL21))</f>
        <v>-1.972424</v>
      </c>
      <c r="J21" s="204">
        <f>I21/HLOOKUP('Indicator Date'!$AJ19,'Population Data'!$C$3:$M$194,ROW()-4,FALSE)*1000000</f>
        <v>-0.16835626907791154</v>
      </c>
      <c r="K21" s="202">
        <f t="shared" si="0"/>
        <v>0</v>
      </c>
      <c r="L21" s="202" t="str">
        <f>IF('Indicator Data'!AM21="No data","x",ROUND(IF('Indicator Data'!AM21&gt;L$4,10,IF('Indicator Data'!AM21&lt;L$3,0,10-(L$4-'Indicator Data'!AM21)/(L$4-L$3)*10)),1))</f>
        <v>x</v>
      </c>
      <c r="M21" s="202">
        <f>IF('Indicator Data'!AN21="No data","x",IF('Indicator Data'!AN21=0,0,ROUND(IF('Indicator Data'!AN21&gt;M$4,10,IF('Indicator Data'!AN21&lt;M$3,0,10-(M$4-'Indicator Data'!AN21)/(M$4-M$3)*10)),1)))</f>
        <v>0.8</v>
      </c>
      <c r="N21" s="203">
        <f t="shared" si="11"/>
        <v>0.4</v>
      </c>
      <c r="O21" s="205">
        <f t="shared" si="12"/>
        <v>0.2</v>
      </c>
      <c r="P21" s="206">
        <f>IF(AND('Indicator Data'!BA21="No data",'Indicator Data'!BB21="No data"),0,SUM('Indicator Data'!BA21:BC21)/1000)</f>
        <v>214.04599999999999</v>
      </c>
      <c r="Q21" s="202">
        <f t="shared" si="1"/>
        <v>7.8</v>
      </c>
      <c r="R21" s="207">
        <f>P21*1000/HLOOKUP('Indicator Data'!$BA$3,'Population Data'!$C$3:$M$194,ROW()-4,FALSE)</f>
        <v>1.8269898343890895E-2</v>
      </c>
      <c r="S21" s="202">
        <f t="shared" si="2"/>
        <v>6.5</v>
      </c>
      <c r="T21" s="208">
        <f t="shared" si="13"/>
        <v>7.2</v>
      </c>
      <c r="U21" s="209">
        <f>IF('Indicator Data'!AR21="No data","x",ROUND(IF('Indicator Data'!AR21&gt;U$4,10,IF('Indicator Data'!AR21&lt;U$3,0,10-(U$4-'Indicator Data'!AR21)/(U$4-U$3)*10)),1))</f>
        <v>0.4</v>
      </c>
      <c r="V21" s="209">
        <f>IF('Indicator Data'!AS21="No data","x",IF('Indicator Data'!AS21=0,0,ROUND(IF('Indicator Data'!AS21&gt;V$4,10,IF('Indicator Data'!AS21&lt;V$3,0,10-(V$4-'Indicator Data'!AS21)/(V$4-V$3)*10)),1)))</f>
        <v>0.3</v>
      </c>
      <c r="W21" s="202">
        <f t="shared" si="14"/>
        <v>0.35</v>
      </c>
      <c r="X21" s="202">
        <f>IF('Indicator Data'!AQ21="No data","x",ROUND(IF('Indicator Data'!AQ21&gt;X$4,10,IF('Indicator Data'!AQ21&lt;X$3,0,10-(X$4-'Indicator Data'!AQ21)/(X$4-X$3)*10)),1))</f>
        <v>0.1</v>
      </c>
      <c r="Y21" s="202" t="str">
        <f>IF('Indicator Data'!AT21="No data","x",ROUND(IF('Indicator Data'!AT21&gt;Y$4,10,IF('Indicator Data'!AT21&lt;Y$3,0,10-(Y$4-'Indicator Data'!AT21)/(Y$4-Y$3)*10)),1))</f>
        <v>x</v>
      </c>
      <c r="Z21" s="207">
        <f>IF('Indicator Data'!AU21="No data","x",IF(('Indicator Data'!AU21/HLOOKUP('Indicator Data'!$AU$3,'Population Data'!$C$3:$M$194,ROW()-4,FALSE))&gt;1,1,IF('Indicator Data'!AU21&gt;'Indicator Data'!AU21,1,'Indicator Data'!AU21/HLOOKUP('Indicator Data'!$AU$3,'Population Data'!$C$3:$M$194,ROW()-4,FALSE))))</f>
        <v>4.7186282004095767E-6</v>
      </c>
      <c r="AA21" s="202">
        <f t="shared" si="3"/>
        <v>0</v>
      </c>
      <c r="AB21" s="210">
        <f t="shared" si="4"/>
        <v>0.2</v>
      </c>
      <c r="AC21" s="202">
        <f>IF('Indicator Data'!AO21="No data","x",ROUND(IF('Indicator Data'!AO21&gt;AC$4,10,IF('Indicator Data'!AO21&lt;AC$3,0,10-(AC$4-'Indicator Data'!AO21)/(AC$4-AC$3)*10)),1))</f>
        <v>0.3</v>
      </c>
      <c r="AD21" s="202">
        <f>IF('Indicator Data'!AP21="No data","x",ROUND(IF('Indicator Data'!AP21&gt;AD$4,10,IF('Indicator Data'!AP21&lt;AD$3,0,10-(AD$4-'Indicator Data'!AP21)/(AD$4-AD$3)*10)),1))</f>
        <v>0.2</v>
      </c>
      <c r="AE21" s="210">
        <f t="shared" si="15"/>
        <v>0.3</v>
      </c>
      <c r="AF21" s="206">
        <f>('Indicator Data'!AZ21+'Indicator Data'!AY21*0.5+'Indicator Data'!AX21*0.25)/1000</f>
        <v>1.5</v>
      </c>
      <c r="AG21" s="211">
        <f>AF21*1000/HLOOKUP('Indicator Data'!$AZ$3,'Population Data'!$C$3:$M$194,ROW()-4,FALSE)</f>
        <v>1.2803251411302403E-4</v>
      </c>
      <c r="AH21" s="210">
        <f t="shared" si="5"/>
        <v>0</v>
      </c>
      <c r="AI21" s="202">
        <f>IF('Indicator Data'!BD21="No data","x",ROUND(IF('Indicator Data'!BD21&lt;$AI$3,10,IF('Indicator Data'!BD21&gt;$AI$4,0,($AI$4-'Indicator Data'!BD21)/($AI$4-$AI$3)*10)),1))</f>
        <v>0</v>
      </c>
      <c r="AJ21" s="202">
        <f>IF('Indicator Data'!BE21="No data","x",ROUND(IF('Indicator Data'!BE21&gt;$AJ$4,10,IF('Indicator Data'!BE21&lt;$AJ$3,0,10-($AJ$4-'Indicator Data'!BE21)/($AJ$4-$AJ$3)*10)),1))</f>
        <v>0</v>
      </c>
      <c r="AK21" s="210">
        <f t="shared" si="6"/>
        <v>0</v>
      </c>
      <c r="AL21" s="208">
        <f t="shared" si="7"/>
        <v>0.1</v>
      </c>
      <c r="AM21" s="212">
        <f t="shared" si="8"/>
        <v>4.5</v>
      </c>
    </row>
    <row r="22" spans="1:39">
      <c r="A22" s="179" t="str">
        <f>'Indicator Data'!A22</f>
        <v>Belize</v>
      </c>
      <c r="B22" s="180" t="str">
        <f>'Indicator Data'!B22</f>
        <v>BLZ</v>
      </c>
      <c r="C22" s="213">
        <f>ROUND(IF('Indicator Data'!AH22="No data",IF((0.101*LN('Indicator Data'!BV22)-0.153)&gt;C$4,0,IF((0.101*LN('Indicator Data'!BV22)-0.153)&lt;C$3,10,(C$4-(0.101*LN('Indicator Data'!BV22)-0.153))/(C$4-C$3)*10)),IF('Indicator Data'!AH22&gt;C$4,0,IF('Indicator Data'!AH22&lt;C$3,10,(C$4-'Indicator Data'!AH22)/(C$4-C$3)*10))),1)</f>
        <v>4</v>
      </c>
      <c r="D22" s="202">
        <f>IF('Indicator Data'!AI22="No data","x",ROUND((IF(LOG('Indicator Data'!AI22*1000)&gt;D$4,10,IF(LOG('Indicator Data'!AI22*1000)&lt;D$3,0,10-(D$4-LOG('Indicator Data'!AI22*1000))/(D$4-D$3)*10))),1))</f>
        <v>4.5999999999999996</v>
      </c>
      <c r="E22" s="203">
        <f t="shared" si="9"/>
        <v>4.3</v>
      </c>
      <c r="F22" s="202">
        <f>IF('Indicator Data'!AV22="No data","x",ROUND(IF('Indicator Data'!AV22&gt;F$4,10,IF('Indicator Data'!AV22&lt;F$3,0,10-(F$4-'Indicator Data'!AV22)/(F$4-F$3)*10)),1))</f>
        <v>6.1</v>
      </c>
      <c r="G22" s="202" t="str">
        <f>IF('Indicator Data'!AW22="No data","x",ROUND(IF('Indicator Data'!AW22&gt;G$4,10,IF('Indicator Data'!AW22&lt;G$3,0,10-(G$4-'Indicator Data'!AW22)/(G$4-G$3)*10)),1))</f>
        <v>x</v>
      </c>
      <c r="H22" s="203">
        <f t="shared" si="10"/>
        <v>6.1</v>
      </c>
      <c r="I22" s="204">
        <f>SUM(IF('Indicator Data'!AJ22=0,0,'Indicator Data'!AJ22),SUM('Indicator Data'!AK22:AL22))</f>
        <v>105.28653761853028</v>
      </c>
      <c r="J22" s="204">
        <f>I22/HLOOKUP('Indicator Date'!$AJ20,'Population Data'!$C$3:$M$194,ROW()-4,FALSE)*1000000</f>
        <v>252.6941592549496</v>
      </c>
      <c r="K22" s="202">
        <f t="shared" si="0"/>
        <v>5.0999999999999996</v>
      </c>
      <c r="L22" s="202">
        <f>IF('Indicator Data'!AM22="No data","x",ROUND(IF('Indicator Data'!AM22&gt;L$4,10,IF('Indicator Data'!AM22&lt;L$3,0,10-(L$4-'Indicator Data'!AM22)/(L$4-L$3)*10)),1))</f>
        <v>0.5</v>
      </c>
      <c r="M22" s="202">
        <f>IF('Indicator Data'!AN22="No data","x",IF('Indicator Data'!AN22=0,0,ROUND(IF('Indicator Data'!AN22&gt;M$4,10,IF('Indicator Data'!AN22&lt;M$3,0,10-(M$4-'Indicator Data'!AN22)/(M$4-M$3)*10)),1)))</f>
        <v>1.5</v>
      </c>
      <c r="N22" s="203">
        <f t="shared" si="11"/>
        <v>2.4</v>
      </c>
      <c r="O22" s="205">
        <f t="shared" si="12"/>
        <v>4.3</v>
      </c>
      <c r="P22" s="206">
        <f>IF(AND('Indicator Data'!BA22="No data",'Indicator Data'!BB22="No data"),0,SUM('Indicator Data'!BA22:BC22)/1000)</f>
        <v>11.638999999999999</v>
      </c>
      <c r="Q22" s="202">
        <f t="shared" si="1"/>
        <v>3.6</v>
      </c>
      <c r="R22" s="207">
        <f>P22*1000/HLOOKUP('Indicator Data'!$BA$3,'Population Data'!$C$3:$M$194,ROW()-4,FALSE)</f>
        <v>2.7934315118467033E-2</v>
      </c>
      <c r="S22" s="202">
        <f t="shared" si="2"/>
        <v>7.3</v>
      </c>
      <c r="T22" s="208">
        <f t="shared" si="13"/>
        <v>5.5</v>
      </c>
      <c r="U22" s="209">
        <f>IF('Indicator Data'!AR22="No data","x",ROUND(IF('Indicator Data'!AR22&gt;U$4,10,IF('Indicator Data'!AR22&lt;U$3,0,10-(U$4-'Indicator Data'!AR22)/(U$4-U$3)*10)),1))</f>
        <v>2.6</v>
      </c>
      <c r="V22" s="209">
        <f>IF('Indicator Data'!AS22="No data","x",IF('Indicator Data'!AS22=0,0,ROUND(IF('Indicator Data'!AS22&gt;V$4,10,IF('Indicator Data'!AS22&lt;V$3,0,10-(V$4-'Indicator Data'!AS22)/(V$4-V$3)*10)),1)))</f>
        <v>1.9</v>
      </c>
      <c r="W22" s="202">
        <f t="shared" si="14"/>
        <v>2.25</v>
      </c>
      <c r="X22" s="202">
        <f>IF('Indicator Data'!AQ22="No data","x",ROUND(IF('Indicator Data'!AQ22&gt;X$4,10,IF('Indicator Data'!AQ22&lt;X$3,0,10-(X$4-'Indicator Data'!AQ22)/(X$4-X$3)*10)),1))</f>
        <v>0.5</v>
      </c>
      <c r="Y22" s="202">
        <f>IF('Indicator Data'!AT22="No data","x",ROUND(IF('Indicator Data'!AT22&gt;Y$4,10,IF('Indicator Data'!AT22&lt;Y$3,0,10-(Y$4-'Indicator Data'!AT22)/(Y$4-Y$3)*10)),1))</f>
        <v>0</v>
      </c>
      <c r="Z22" s="207">
        <f>IF('Indicator Data'!AU22="No data","x",IF(('Indicator Data'!AU22/HLOOKUP('Indicator Data'!$AU$3,'Population Data'!$C$3:$M$194,ROW()-4,FALSE))&gt;1,1,IF('Indicator Data'!AU22&gt;'Indicator Data'!AU22,1,'Indicator Data'!AU22/HLOOKUP('Indicator Data'!$AU$3,'Population Data'!$C$3:$M$194,ROW()-4,FALSE))))</f>
        <v>1.2534791448706055E-2</v>
      </c>
      <c r="AA22" s="202">
        <f t="shared" si="3"/>
        <v>0.1</v>
      </c>
      <c r="AB22" s="210">
        <f t="shared" si="4"/>
        <v>0.7</v>
      </c>
      <c r="AC22" s="202">
        <f>IF('Indicator Data'!AO22="No data","x",ROUND(IF('Indicator Data'!AO22&gt;AC$4,10,IF('Indicator Data'!AO22&lt;AC$3,0,10-(AC$4-'Indicator Data'!AO22)/(AC$4-AC$3)*10)),1))</f>
        <v>0.8</v>
      </c>
      <c r="AD22" s="202">
        <f>IF('Indicator Data'!AP22="No data","x",ROUND(IF('Indicator Data'!AP22&gt;AD$4,10,IF('Indicator Data'!AP22&lt;AD$3,0,10-(AD$4-'Indicator Data'!AP22)/(AD$4-AD$3)*10)),1))</f>
        <v>1</v>
      </c>
      <c r="AE22" s="210">
        <f t="shared" si="15"/>
        <v>0.9</v>
      </c>
      <c r="AF22" s="206">
        <f>('Indicator Data'!AZ22+'Indicator Data'!AY22*0.5+'Indicator Data'!AX22*0.25)/1000</f>
        <v>43.837499999999999</v>
      </c>
      <c r="AG22" s="211">
        <f>AF22*1000/HLOOKUP('Indicator Data'!$AZ$3,'Population Data'!$C$3:$M$194,ROW()-4,FALSE)</f>
        <v>0.1052126934449522</v>
      </c>
      <c r="AH22" s="210">
        <f t="shared" si="5"/>
        <v>10</v>
      </c>
      <c r="AI22" s="202">
        <f>IF('Indicator Data'!BD22="No data","x",ROUND(IF('Indicator Data'!BD22&lt;$AI$3,10,IF('Indicator Data'!BD22&gt;$AI$4,0,($AI$4-'Indicator Data'!BD22)/($AI$4-$AI$3)*10)),1))</f>
        <v>3.5</v>
      </c>
      <c r="AJ22" s="202">
        <f>IF('Indicator Data'!BE22="No data","x",ROUND(IF('Indicator Data'!BE22&gt;$AJ$4,10,IF('Indicator Data'!BE22&lt;$AJ$3,0,10-($AJ$4-'Indicator Data'!BE22)/($AJ$4-$AJ$3)*10)),1))</f>
        <v>0</v>
      </c>
      <c r="AK22" s="210">
        <f t="shared" si="6"/>
        <v>1.8</v>
      </c>
      <c r="AL22" s="208">
        <f t="shared" si="7"/>
        <v>5.4</v>
      </c>
      <c r="AM22" s="212">
        <f t="shared" si="8"/>
        <v>5.5</v>
      </c>
    </row>
    <row r="23" spans="1:39">
      <c r="A23" s="179" t="str">
        <f>'Indicator Data'!A23</f>
        <v>Benin</v>
      </c>
      <c r="B23" s="180" t="str">
        <f>'Indicator Data'!B23</f>
        <v>BEN</v>
      </c>
      <c r="C23" s="213">
        <f>ROUND(IF('Indicator Data'!AH23="No data",IF((0.101*LN('Indicator Data'!BV23)-0.153)&gt;C$4,0,IF((0.101*LN('Indicator Data'!BV23)-0.153)&lt;C$3,10,(C$4-(0.101*LN('Indicator Data'!BV23)-0.153))/(C$4-C$3)*10)),IF('Indicator Data'!AH23&gt;C$4,0,IF('Indicator Data'!AH23&lt;C$3,10,(C$4-'Indicator Data'!AH23)/(C$4-C$3)*10))),1)</f>
        <v>7.9</v>
      </c>
      <c r="D23" s="202">
        <f>IF('Indicator Data'!AI23="No data","x",ROUND((IF(LOG('Indicator Data'!AI23*1000)&gt;D$4,10,IF(LOG('Indicator Data'!AI23*1000)&lt;D$3,0,10-(D$4-LOG('Indicator Data'!AI23*1000))/(D$4-D$3)*10))),1))</f>
        <v>9.5</v>
      </c>
      <c r="E23" s="203">
        <f t="shared" si="9"/>
        <v>8.8000000000000007</v>
      </c>
      <c r="F23" s="202">
        <f>IF('Indicator Data'!AV23="No data","x",ROUND(IF('Indicator Data'!AV23&gt;F$4,10,IF('Indicator Data'!AV23&lt;F$3,0,10-(F$4-'Indicator Data'!AV23)/(F$4-F$3)*10)),1))</f>
        <v>8.6999999999999993</v>
      </c>
      <c r="G23" s="202">
        <f>IF('Indicator Data'!AW23="No data","x",ROUND(IF('Indicator Data'!AW23&gt;G$4,10,IF('Indicator Data'!AW23&lt;G$3,0,10-(G$4-'Indicator Data'!AW23)/(G$4-G$3)*10)),1))</f>
        <v>2.4</v>
      </c>
      <c r="H23" s="203">
        <f t="shared" si="10"/>
        <v>5.6</v>
      </c>
      <c r="I23" s="204">
        <f>SUM(IF('Indicator Data'!AJ23=0,0,'Indicator Data'!AJ23),SUM('Indicator Data'!AK23:AL23))</f>
        <v>1694.2778976757813</v>
      </c>
      <c r="J23" s="204">
        <f>I23/HLOOKUP('Indicator Date'!$AJ21,'Population Data'!$C$3:$M$194,ROW()-4,FALSE)*1000000</f>
        <v>120.33162171868022</v>
      </c>
      <c r="K23" s="202">
        <f t="shared" si="0"/>
        <v>2.4</v>
      </c>
      <c r="L23" s="202">
        <f>IF('Indicator Data'!AM23="No data","x",ROUND(IF('Indicator Data'!AM23&gt;L$4,10,IF('Indicator Data'!AM23&lt;L$3,0,10-(L$4-'Indicator Data'!AM23)/(L$4-L$3)*10)),1))</f>
        <v>3.3</v>
      </c>
      <c r="M23" s="202">
        <f>IF('Indicator Data'!AN23="No data","x",IF('Indicator Data'!AN23=0,0,ROUND(IF('Indicator Data'!AN23&gt;M$4,10,IF('Indicator Data'!AN23&lt;M$3,0,10-(M$4-'Indicator Data'!AN23)/(M$4-M$3)*10)),1)))</f>
        <v>0.4</v>
      </c>
      <c r="N23" s="203">
        <f t="shared" si="11"/>
        <v>2</v>
      </c>
      <c r="O23" s="205">
        <f t="shared" si="12"/>
        <v>6.3</v>
      </c>
      <c r="P23" s="206">
        <f>IF(AND('Indicator Data'!BA23="No data",'Indicator Data'!BB23="No data"),0,SUM('Indicator Data'!BA23:BC23)/1000)</f>
        <v>21.742999999999999</v>
      </c>
      <c r="Q23" s="202">
        <f t="shared" si="1"/>
        <v>4.5</v>
      </c>
      <c r="R23" s="207">
        <f>P23*1000/HLOOKUP('Indicator Data'!$BA$3,'Population Data'!$C$3:$M$194,ROW()-4,FALSE)</f>
        <v>1.5442392624128627E-3</v>
      </c>
      <c r="S23" s="202">
        <f t="shared" si="2"/>
        <v>3.6</v>
      </c>
      <c r="T23" s="208">
        <f t="shared" si="13"/>
        <v>4.0999999999999996</v>
      </c>
      <c r="U23" s="209">
        <f>IF('Indicator Data'!AR23="No data","x",ROUND(IF('Indicator Data'!AR23&gt;U$4,10,IF('Indicator Data'!AR23&lt;U$3,0,10-(U$4-'Indicator Data'!AR23)/(U$4-U$3)*10)),1))</f>
        <v>1.6</v>
      </c>
      <c r="V23" s="209">
        <f>IF('Indicator Data'!AS23="No data","x",IF('Indicator Data'!AS23=0,0,ROUND(IF('Indicator Data'!AS23&gt;V$4,10,IF('Indicator Data'!AS23&lt;V$3,0,10-(V$4-'Indicator Data'!AS23)/(V$4-V$3)*10)),1)))</f>
        <v>0.4</v>
      </c>
      <c r="W23" s="202">
        <f t="shared" si="14"/>
        <v>1</v>
      </c>
      <c r="X23" s="202">
        <f>IF('Indicator Data'!AQ23="No data","x",ROUND(IF('Indicator Data'!AQ23&gt;X$4,10,IF('Indicator Data'!AQ23&lt;X$3,0,10-(X$4-'Indicator Data'!AQ23)/(X$4-X$3)*10)),1))</f>
        <v>0.9</v>
      </c>
      <c r="Y23" s="202">
        <f>IF('Indicator Data'!AT23="No data","x",ROUND(IF('Indicator Data'!AT23&gt;Y$4,10,IF('Indicator Data'!AT23&lt;Y$3,0,10-(Y$4-'Indicator Data'!AT23)/(Y$4-Y$3)*10)),1))</f>
        <v>9.6</v>
      </c>
      <c r="Z23" s="207">
        <f>IF('Indicator Data'!AU23="No data","x",IF(('Indicator Data'!AU23/HLOOKUP('Indicator Data'!$AU$3,'Population Data'!$C$3:$M$194,ROW()-4,FALSE))&gt;1,1,IF('Indicator Data'!AU23&gt;'Indicator Data'!AU23,1,'Indicator Data'!AU23/HLOOKUP('Indicator Data'!$AU$3,'Population Data'!$C$3:$M$194,ROW()-4,FALSE))))</f>
        <v>0.46547647006664639</v>
      </c>
      <c r="AA23" s="202">
        <f t="shared" si="3"/>
        <v>5.2</v>
      </c>
      <c r="AB23" s="210">
        <f t="shared" si="4"/>
        <v>4.2</v>
      </c>
      <c r="AC23" s="202">
        <f>IF('Indicator Data'!AO23="No data","x",ROUND(IF('Indicator Data'!AO23&gt;AC$4,10,IF('Indicator Data'!AO23&lt;AC$3,0,10-(AC$4-'Indicator Data'!AO23)/(AC$4-AC$3)*10)),1))</f>
        <v>6.2</v>
      </c>
      <c r="AD23" s="202">
        <f>IF('Indicator Data'!AP23="No data","x",ROUND(IF('Indicator Data'!AP23&gt;AD$4,10,IF('Indicator Data'!AP23&lt;AD$3,0,10-(AD$4-'Indicator Data'!AP23)/(AD$4-AD$3)*10)),1))</f>
        <v>4.4000000000000004</v>
      </c>
      <c r="AE23" s="210">
        <f t="shared" si="15"/>
        <v>5.3</v>
      </c>
      <c r="AF23" s="206">
        <f>('Indicator Data'!AZ23+'Indicator Data'!AY23*0.5+'Indicator Data'!AX23*0.25)/1000</f>
        <v>18.25</v>
      </c>
      <c r="AG23" s="211">
        <f>AF23*1000/HLOOKUP('Indicator Data'!$AZ$3,'Population Data'!$C$3:$M$194,ROW()-4,FALSE)</f>
        <v>1.2961581446458512E-3</v>
      </c>
      <c r="AH23" s="210">
        <f t="shared" si="5"/>
        <v>0.1</v>
      </c>
      <c r="AI23" s="202">
        <f>IF('Indicator Data'!BD23="No data","x",ROUND(IF('Indicator Data'!BD23&lt;$AI$3,10,IF('Indicator Data'!BD23&gt;$AI$4,0,($AI$4-'Indicator Data'!BD23)/($AI$4-$AI$3)*10)),1))</f>
        <v>3.2</v>
      </c>
      <c r="AJ23" s="202">
        <f>IF('Indicator Data'!BE23="No data","x",ROUND(IF('Indicator Data'!BE23&gt;$AJ$4,10,IF('Indicator Data'!BE23&lt;$AJ$3,0,10-($AJ$4-'Indicator Data'!BE23)/($AJ$4-$AJ$3)*10)),1))</f>
        <v>1.8</v>
      </c>
      <c r="AK23" s="210">
        <f t="shared" si="6"/>
        <v>2.5</v>
      </c>
      <c r="AL23" s="208">
        <f t="shared" si="7"/>
        <v>3.3</v>
      </c>
      <c r="AM23" s="212">
        <f t="shared" si="8"/>
        <v>3.7</v>
      </c>
    </row>
    <row r="24" spans="1:39">
      <c r="A24" s="179" t="str">
        <f>'Indicator Data'!A24</f>
        <v>Bhutan</v>
      </c>
      <c r="B24" s="180" t="str">
        <f>'Indicator Data'!B24</f>
        <v>BTN</v>
      </c>
      <c r="C24" s="213">
        <f>ROUND(IF('Indicator Data'!AH24="No data",IF((0.101*LN('Indicator Data'!BV24)-0.153)&gt;C$4,0,IF((0.101*LN('Indicator Data'!BV24)-0.153)&lt;C$3,10,(C$4-(0.101*LN('Indicator Data'!BV24)-0.153))/(C$4-C$3)*10)),IF('Indicator Data'!AH24&gt;C$4,0,IF('Indicator Data'!AH24&lt;C$3,10,(C$4-'Indicator Data'!AH24)/(C$4-C$3)*10))),1)</f>
        <v>4.4000000000000004</v>
      </c>
      <c r="D24" s="202" t="str">
        <f>IF('Indicator Data'!AI24="No data","x",ROUND((IF(LOG('Indicator Data'!AI24*1000)&gt;D$4,10,IF(LOG('Indicator Data'!AI24*1000)&lt;D$3,0,10-(D$4-LOG('Indicator Data'!AI24*1000))/(D$4-D$3)*10))),1))</f>
        <v>x</v>
      </c>
      <c r="E24" s="203">
        <f t="shared" si="9"/>
        <v>4.4000000000000004</v>
      </c>
      <c r="F24" s="202">
        <f>IF('Indicator Data'!AV24="No data","x",ROUND(IF('Indicator Data'!AV24&gt;F$4,10,IF('Indicator Data'!AV24&lt;F$3,0,10-(F$4-'Indicator Data'!AV24)/(F$4-F$3)*10)),1))</f>
        <v>4.5</v>
      </c>
      <c r="G24" s="202">
        <f>IF('Indicator Data'!AW24="No data","x",ROUND(IF('Indicator Data'!AW24&gt;G$4,10,IF('Indicator Data'!AW24&lt;G$3,0,10-(G$4-'Indicator Data'!AW24)/(G$4-G$3)*10)),1))</f>
        <v>0.9</v>
      </c>
      <c r="H24" s="203">
        <f t="shared" si="10"/>
        <v>2.7</v>
      </c>
      <c r="I24" s="204">
        <f>SUM(IF('Indicator Data'!AJ24=0,0,'Indicator Data'!AJ24),SUM('Indicator Data'!AK24:AL24))</f>
        <v>318.34999084472656</v>
      </c>
      <c r="J24" s="204">
        <f>I24/HLOOKUP('Indicator Date'!$AJ22,'Population Data'!$C$3:$M$194,ROW()-4,FALSE)*1000000</f>
        <v>401.76327938384082</v>
      </c>
      <c r="K24" s="202">
        <f t="shared" si="0"/>
        <v>8</v>
      </c>
      <c r="L24" s="202">
        <f>IF('Indicator Data'!AM24="No data","x",ROUND(IF('Indicator Data'!AM24&gt;L$4,10,IF('Indicator Data'!AM24&lt;L$3,0,10-(L$4-'Indicator Data'!AM24)/(L$4-L$3)*10)),1))</f>
        <v>4.7</v>
      </c>
      <c r="M24" s="202">
        <f>IF('Indicator Data'!AN24="No data","x",IF('Indicator Data'!AN24=0,0,ROUND(IF('Indicator Data'!AN24&gt;M$4,10,IF('Indicator Data'!AN24&lt;M$3,0,10-(M$4-'Indicator Data'!AN24)/(M$4-M$3)*10)),1)))</f>
        <v>1.1000000000000001</v>
      </c>
      <c r="N24" s="203">
        <f t="shared" si="11"/>
        <v>4.5999999999999996</v>
      </c>
      <c r="O24" s="205">
        <f t="shared" si="12"/>
        <v>4</v>
      </c>
      <c r="P24" s="206">
        <f>IF(AND('Indicator Data'!BA24="No data",'Indicator Data'!BB24="No data"),0,SUM('Indicator Data'!BA24:BC24)/1000)</f>
        <v>0</v>
      </c>
      <c r="Q24" s="202">
        <f t="shared" si="1"/>
        <v>0</v>
      </c>
      <c r="R24" s="207">
        <f>P24*1000/HLOOKUP('Indicator Data'!$BA$3,'Population Data'!$C$3:$M$194,ROW()-4,FALSE)</f>
        <v>0</v>
      </c>
      <c r="S24" s="202">
        <f t="shared" si="2"/>
        <v>0</v>
      </c>
      <c r="T24" s="208">
        <f t="shared" si="13"/>
        <v>0</v>
      </c>
      <c r="U24" s="209">
        <f>IF('Indicator Data'!AR24="No data","x",ROUND(IF('Indicator Data'!AR24&gt;U$4,10,IF('Indicator Data'!AR24&lt;U$3,0,10-(U$4-'Indicator Data'!AR24)/(U$4-U$3)*10)),1))</f>
        <v>0.4</v>
      </c>
      <c r="V24" s="209">
        <f>IF('Indicator Data'!AS24="No data","x",IF('Indicator Data'!AS24=0,0,ROUND(IF('Indicator Data'!AS24&gt;V$4,10,IF('Indicator Data'!AS24&lt;V$3,0,10-(V$4-'Indicator Data'!AS24)/(V$4-V$3)*10)),1)))</f>
        <v>0.4</v>
      </c>
      <c r="W24" s="202">
        <f t="shared" si="14"/>
        <v>0.4</v>
      </c>
      <c r="X24" s="202">
        <f>IF('Indicator Data'!AQ24="No data","x",ROUND(IF('Indicator Data'!AQ24&gt;X$4,10,IF('Indicator Data'!AQ24&lt;X$3,0,10-(X$4-'Indicator Data'!AQ24)/(X$4-X$3)*10)),1))</f>
        <v>3</v>
      </c>
      <c r="Y24" s="202">
        <f>IF('Indicator Data'!AT24="No data","x",ROUND(IF('Indicator Data'!AT24&gt;Y$4,10,IF('Indicator Data'!AT24&lt;Y$3,0,10-(Y$4-'Indicator Data'!AT24)/(Y$4-Y$3)*10)),1))</f>
        <v>0</v>
      </c>
      <c r="Z24" s="207">
        <f>IF('Indicator Data'!AU24="No data","x",IF(('Indicator Data'!AU24/HLOOKUP('Indicator Data'!$AU$3,'Population Data'!$C$3:$M$194,ROW()-4,FALSE))&gt;1,1,IF('Indicator Data'!AU24&gt;'Indicator Data'!AU24,1,'Indicator Data'!AU24/HLOOKUP('Indicator Data'!$AU$3,'Population Data'!$C$3:$M$194,ROW()-4,FALSE))))</f>
        <v>0.22183767756612202</v>
      </c>
      <c r="AA24" s="202">
        <f t="shared" si="3"/>
        <v>2.5</v>
      </c>
      <c r="AB24" s="210">
        <f t="shared" si="4"/>
        <v>1.5</v>
      </c>
      <c r="AC24" s="202">
        <f>IF('Indicator Data'!AO24="No data","x",ROUND(IF('Indicator Data'!AO24&gt;AC$4,10,IF('Indicator Data'!AO24&lt;AC$3,0,10-(AC$4-'Indicator Data'!AO24)/(AC$4-AC$3)*10)),1))</f>
        <v>1.8</v>
      </c>
      <c r="AD24" s="202">
        <f>IF('Indicator Data'!AP24="No data","x",ROUND(IF('Indicator Data'!AP24&gt;AD$4,10,IF('Indicator Data'!AP24&lt;AD$3,0,10-(AD$4-'Indicator Data'!AP24)/(AD$4-AD$3)*10)),1))</f>
        <v>2.8</v>
      </c>
      <c r="AE24" s="210">
        <f t="shared" si="15"/>
        <v>2.2999999999999998</v>
      </c>
      <c r="AF24" s="206">
        <f>('Indicator Data'!AZ24+'Indicator Data'!AY24*0.5+'Indicator Data'!AX24*0.25)/1000</f>
        <v>0</v>
      </c>
      <c r="AG24" s="211">
        <f>AF24*1000/HLOOKUP('Indicator Data'!$AZ$3,'Population Data'!$C$3:$M$194,ROW()-4,FALSE)</f>
        <v>0</v>
      </c>
      <c r="AH24" s="210">
        <f t="shared" si="5"/>
        <v>0</v>
      </c>
      <c r="AI24" s="202">
        <f>IF('Indicator Data'!BD24="No data","x",ROUND(IF('Indicator Data'!BD24&lt;$AI$3,10,IF('Indicator Data'!BD24&gt;$AI$4,0,($AI$4-'Indicator Data'!BD24)/($AI$4-$AI$3)*10)),1))</f>
        <v>5.2</v>
      </c>
      <c r="AJ24" s="202">
        <f>IF('Indicator Data'!BE24="No data","x",ROUND(IF('Indicator Data'!BE24&gt;$AJ$4,10,IF('Indicator Data'!BE24&lt;$AJ$3,0,10-($AJ$4-'Indicator Data'!BE24)/($AJ$4-$AJ$3)*10)),1))</f>
        <v>3.1</v>
      </c>
      <c r="AK24" s="210">
        <f t="shared" si="6"/>
        <v>4.2</v>
      </c>
      <c r="AL24" s="208">
        <f t="shared" si="7"/>
        <v>2.1</v>
      </c>
      <c r="AM24" s="212">
        <f t="shared" si="8"/>
        <v>1.1000000000000001</v>
      </c>
    </row>
    <row r="25" spans="1:39">
      <c r="A25" s="179" t="str">
        <f>'Indicator Data'!A25</f>
        <v>Bolivia</v>
      </c>
      <c r="B25" s="180" t="str">
        <f>'Indicator Data'!B25</f>
        <v>BOL</v>
      </c>
      <c r="C25" s="213">
        <f>ROUND(IF('Indicator Data'!AH25="No data",IF((0.101*LN('Indicator Data'!BV25)-0.153)&gt;C$4,0,IF((0.101*LN('Indicator Data'!BV25)-0.153)&lt;C$3,10,(C$4-(0.101*LN('Indicator Data'!BV25)-0.153))/(C$4-C$3)*10)),IF('Indicator Data'!AH25&gt;C$4,0,IF('Indicator Data'!AH25&lt;C$3,10,(C$4-'Indicator Data'!AH25)/(C$4-C$3)*10))),1)</f>
        <v>4</v>
      </c>
      <c r="D25" s="202">
        <f>IF('Indicator Data'!AI25="No data","x",ROUND((IF(LOG('Indicator Data'!AI25*1000)&gt;D$4,10,IF(LOG('Indicator Data'!AI25*1000)&lt;D$3,0,10-(D$4-LOG('Indicator Data'!AI25*1000))/(D$4-D$3)*10))),1))</f>
        <v>5.8</v>
      </c>
      <c r="E25" s="203">
        <f t="shared" si="9"/>
        <v>5</v>
      </c>
      <c r="F25" s="202">
        <f>IF('Indicator Data'!AV25="No data","x",ROUND(IF('Indicator Data'!AV25&gt;F$4,10,IF('Indicator Data'!AV25&lt;F$3,0,10-(F$4-'Indicator Data'!AV25)/(F$4-F$3)*10)),1))</f>
        <v>5.6</v>
      </c>
      <c r="G25" s="202">
        <f>IF('Indicator Data'!AW25="No data","x",ROUND(IF('Indicator Data'!AW25&gt;G$4,10,IF('Indicator Data'!AW25&lt;G$3,0,10-(G$4-'Indicator Data'!AW25)/(G$4-G$3)*10)),1))</f>
        <v>4</v>
      </c>
      <c r="H25" s="203">
        <f t="shared" si="10"/>
        <v>4.8</v>
      </c>
      <c r="I25" s="204">
        <f>SUM(IF('Indicator Data'!AJ25=0,0,'Indicator Data'!AJ25),SUM('Indicator Data'!AK25:AL25))</f>
        <v>820.19748266210934</v>
      </c>
      <c r="J25" s="204">
        <f>I25/HLOOKUP('Indicator Date'!$AJ23,'Population Data'!$C$3:$M$194,ROW()-4,FALSE)*1000000</f>
        <v>65.26422804818057</v>
      </c>
      <c r="K25" s="202">
        <f t="shared" si="0"/>
        <v>1.3</v>
      </c>
      <c r="L25" s="202">
        <f>IF('Indicator Data'!AM25="No data","x",ROUND(IF('Indicator Data'!AM25&gt;L$4,10,IF('Indicator Data'!AM25&lt;L$3,0,10-(L$4-'Indicator Data'!AM25)/(L$4-L$3)*10)),1))</f>
        <v>0.5</v>
      </c>
      <c r="M25" s="202">
        <f>IF('Indicator Data'!AN25="No data","x",IF('Indicator Data'!AN25=0,0,ROUND(IF('Indicator Data'!AN25&gt;M$4,10,IF('Indicator Data'!AN25&lt;M$3,0,10-(M$4-'Indicator Data'!AN25)/(M$4-M$3)*10)),1)))</f>
        <v>1.1000000000000001</v>
      </c>
      <c r="N25" s="203">
        <f t="shared" si="11"/>
        <v>1</v>
      </c>
      <c r="O25" s="205">
        <f t="shared" si="12"/>
        <v>4</v>
      </c>
      <c r="P25" s="206">
        <f>IF(AND('Indicator Data'!BA25="No data",'Indicator Data'!BB25="No data"),0,SUM('Indicator Data'!BA25:BC25)/1000)</f>
        <v>17.295999999999999</v>
      </c>
      <c r="Q25" s="202">
        <f t="shared" si="1"/>
        <v>4.0999999999999996</v>
      </c>
      <c r="R25" s="207">
        <f>P25*1000/HLOOKUP('Indicator Data'!$BA$3,'Population Data'!$C$3:$M$194,ROW()-4,FALSE)</f>
        <v>1.3762662190300314E-3</v>
      </c>
      <c r="S25" s="202">
        <f t="shared" si="2"/>
        <v>3.5</v>
      </c>
      <c r="T25" s="208">
        <f t="shared" si="13"/>
        <v>3.8</v>
      </c>
      <c r="U25" s="209">
        <f>IF('Indicator Data'!AR25="No data","x",ROUND(IF('Indicator Data'!AR25&gt;U$4,10,IF('Indicator Data'!AR25&lt;U$3,0,10-(U$4-'Indicator Data'!AR25)/(U$4-U$3)*10)),1))</f>
        <v>0.8</v>
      </c>
      <c r="V25" s="209">
        <f>IF('Indicator Data'!AS25="No data","x",IF('Indicator Data'!AS25=0,0,ROUND(IF('Indicator Data'!AS25&gt;V$4,10,IF('Indicator Data'!AS25&lt;V$3,0,10-(V$4-'Indicator Data'!AS25)/(V$4-V$3)*10)),1)))</f>
        <v>0.9</v>
      </c>
      <c r="W25" s="202">
        <f t="shared" si="14"/>
        <v>0.85000000000000009</v>
      </c>
      <c r="X25" s="202">
        <f>IF('Indicator Data'!AQ25="No data","x",ROUND(IF('Indicator Data'!AQ25&gt;X$4,10,IF('Indicator Data'!AQ25&lt;X$3,0,10-(X$4-'Indicator Data'!AQ25)/(X$4-X$3)*10)),1))</f>
        <v>2</v>
      </c>
      <c r="Y25" s="202">
        <f>IF('Indicator Data'!AT25="No data","x",ROUND(IF('Indicator Data'!AT25&gt;Y$4,10,IF('Indicator Data'!AT25&lt;Y$3,0,10-(Y$4-'Indicator Data'!AT25)/(Y$4-Y$3)*10)),1))</f>
        <v>0.1</v>
      </c>
      <c r="Z25" s="207">
        <f>IF('Indicator Data'!AU25="No data","x",IF(('Indicator Data'!AU25/HLOOKUP('Indicator Data'!$AU$3,'Population Data'!$C$3:$M$194,ROW()-4,FALSE))&gt;1,1,IF('Indicator Data'!AU25&gt;'Indicator Data'!AU25,1,'Indicator Data'!AU25/HLOOKUP('Indicator Data'!$AU$3,'Population Data'!$C$3:$M$194,ROW()-4,FALSE))))</f>
        <v>1.6184000307588854E-2</v>
      </c>
      <c r="AA25" s="202">
        <f t="shared" si="3"/>
        <v>0.2</v>
      </c>
      <c r="AB25" s="210">
        <f t="shared" si="4"/>
        <v>0.8</v>
      </c>
      <c r="AC25" s="202">
        <f>IF('Indicator Data'!AO25="No data","x",ROUND(IF('Indicator Data'!AO25&gt;AC$4,10,IF('Indicator Data'!AO25&lt;AC$3,0,10-(AC$4-'Indicator Data'!AO25)/(AC$4-AC$3)*10)),1))</f>
        <v>1.8</v>
      </c>
      <c r="AD25" s="202">
        <f>IF('Indicator Data'!AP25="No data","x",ROUND(IF('Indicator Data'!AP25&gt;AD$4,10,IF('Indicator Data'!AP25&lt;AD$3,0,10-(AD$4-'Indicator Data'!AP25)/(AD$4-AD$3)*10)),1))</f>
        <v>0.8</v>
      </c>
      <c r="AE25" s="210">
        <f t="shared" si="15"/>
        <v>1.3</v>
      </c>
      <c r="AF25" s="206">
        <f>('Indicator Data'!AZ25+'Indicator Data'!AY25*0.5+'Indicator Data'!AX25*0.25)/1000</f>
        <v>1178.9090000000001</v>
      </c>
      <c r="AG25" s="211">
        <f>AF25*1000/HLOOKUP('Indicator Data'!$AZ$3,'Population Data'!$C$3:$M$194,ROW()-4,FALSE)</f>
        <v>9.3807390842418792E-2</v>
      </c>
      <c r="AH25" s="210">
        <f t="shared" si="5"/>
        <v>9.4</v>
      </c>
      <c r="AI25" s="202">
        <f>IF('Indicator Data'!BD25="No data","x",ROUND(IF('Indicator Data'!BD25&lt;$AI$3,10,IF('Indicator Data'!BD25&gt;$AI$4,0,($AI$4-'Indicator Data'!BD25)/($AI$4-$AI$3)*10)),1))</f>
        <v>6.3</v>
      </c>
      <c r="AJ25" s="202">
        <f>IF('Indicator Data'!BE25="No data","x",ROUND(IF('Indicator Data'!BE25&gt;$AJ$4,10,IF('Indicator Data'!BE25&lt;$AJ$3,0,10-($AJ$4-'Indicator Data'!BE25)/($AJ$4-$AJ$3)*10)),1))</f>
        <v>6</v>
      </c>
      <c r="AK25" s="210">
        <f t="shared" si="6"/>
        <v>6.2</v>
      </c>
      <c r="AL25" s="208">
        <f t="shared" si="7"/>
        <v>5.7</v>
      </c>
      <c r="AM25" s="212">
        <f t="shared" si="8"/>
        <v>4.8</v>
      </c>
    </row>
    <row r="26" spans="1:39">
      <c r="A26" s="179" t="str">
        <f>'Indicator Data'!A26</f>
        <v>Bosnia and Herzegovina</v>
      </c>
      <c r="B26" s="180" t="str">
        <f>'Indicator Data'!B26</f>
        <v>BIH</v>
      </c>
      <c r="C26" s="213">
        <f>ROUND(IF('Indicator Data'!AH26="No data",IF((0.101*LN('Indicator Data'!BV26)-0.153)&gt;C$4,0,IF((0.101*LN('Indicator Data'!BV26)-0.153)&lt;C$3,10,(C$4-(0.101*LN('Indicator Data'!BV26)-0.153))/(C$4-C$3)*10)),IF('Indicator Data'!AH26&gt;C$4,0,IF('Indicator Data'!AH26&lt;C$3,10,(C$4-'Indicator Data'!AH26)/(C$4-C$3)*10))),1)</f>
        <v>2.4</v>
      </c>
      <c r="D26" s="202">
        <f>IF('Indicator Data'!AI26="No data","x",ROUND((IF(LOG('Indicator Data'!AI26*1000)&gt;D$4,10,IF(LOG('Indicator Data'!AI26*1000)&lt;D$3,0,10-(D$4-LOG('Indicator Data'!AI26*1000))/(D$4-D$3)*10))),1))</f>
        <v>3.4</v>
      </c>
      <c r="E26" s="203">
        <f t="shared" si="9"/>
        <v>2.9</v>
      </c>
      <c r="F26" s="202">
        <f>IF('Indicator Data'!AV26="No data","x",ROUND(IF('Indicator Data'!AV26&gt;F$4,10,IF('Indicator Data'!AV26&lt;F$3,0,10-(F$4-'Indicator Data'!AV26)/(F$4-F$3)*10)),1))</f>
        <v>2</v>
      </c>
      <c r="G26" s="202">
        <f>IF('Indicator Data'!AW26="No data","x",ROUND(IF('Indicator Data'!AW26&gt;G$4,10,IF('Indicator Data'!AW26&lt;G$3,0,10-(G$4-'Indicator Data'!AW26)/(G$4-G$3)*10)),1))</f>
        <v>2</v>
      </c>
      <c r="H26" s="203">
        <f t="shared" si="10"/>
        <v>2</v>
      </c>
      <c r="I26" s="204">
        <f>SUM(IF('Indicator Data'!AJ26=0,0,'Indicator Data'!AJ26),SUM('Indicator Data'!AK26:AL26))</f>
        <v>895.05393708984377</v>
      </c>
      <c r="J26" s="204">
        <f>I26/HLOOKUP('Indicator Date'!$AJ24,'Population Data'!$C$3:$M$194,ROW()-4,FALSE)*1000000</f>
        <v>280.1966257875066</v>
      </c>
      <c r="K26" s="202">
        <f t="shared" si="0"/>
        <v>5.6</v>
      </c>
      <c r="L26" s="202">
        <f>IF('Indicator Data'!AM26="No data","x",ROUND(IF('Indicator Data'!AM26&gt;L$4,10,IF('Indicator Data'!AM26&lt;L$3,0,10-(L$4-'Indicator Data'!AM26)/(L$4-L$3)*10)),1))</f>
        <v>0.8</v>
      </c>
      <c r="M26" s="202">
        <f>IF('Indicator Data'!AN26="No data","x",IF('Indicator Data'!AN26=0,0,ROUND(IF('Indicator Data'!AN26&gt;M$4,10,IF('Indicator Data'!AN26&lt;M$3,0,10-(M$4-'Indicator Data'!AN26)/(M$4-M$3)*10)),1)))</f>
        <v>3.5</v>
      </c>
      <c r="N26" s="203">
        <f t="shared" si="11"/>
        <v>3.3</v>
      </c>
      <c r="O26" s="205">
        <f t="shared" si="12"/>
        <v>2.8</v>
      </c>
      <c r="P26" s="206">
        <f>IF(AND('Indicator Data'!BA26="No data",'Indicator Data'!BB26="No data"),0,SUM('Indicator Data'!BA26:BC26)/1000)</f>
        <v>94.218000000000004</v>
      </c>
      <c r="Q26" s="202">
        <f t="shared" si="1"/>
        <v>6.6</v>
      </c>
      <c r="R26" s="207">
        <f>P26*1000/HLOOKUP('Indicator Data'!$BA$3,'Population Data'!$C$3:$M$194,ROW()-4,FALSE)</f>
        <v>2.9494943929616345E-2</v>
      </c>
      <c r="S26" s="202">
        <f t="shared" si="2"/>
        <v>7.3</v>
      </c>
      <c r="T26" s="208">
        <f t="shared" si="13"/>
        <v>7</v>
      </c>
      <c r="U26" s="209" t="str">
        <f>IF('Indicator Data'!AR26="No data","x",ROUND(IF('Indicator Data'!AR26&gt;U$4,10,IF('Indicator Data'!AR26&lt;U$3,0,10-(U$4-'Indicator Data'!AR26)/(U$4-U$3)*10)),1))</f>
        <v>x</v>
      </c>
      <c r="V26" s="209" t="str">
        <f>IF('Indicator Data'!AS26="No data","x",IF('Indicator Data'!AS26=0,0,ROUND(IF('Indicator Data'!AS26&gt;V$4,10,IF('Indicator Data'!AS26&lt;V$3,0,10-(V$4-'Indicator Data'!AS26)/(V$4-V$3)*10)),1)))</f>
        <v>x</v>
      </c>
      <c r="W26" s="202" t="str">
        <f t="shared" si="14"/>
        <v>x</v>
      </c>
      <c r="X26" s="202">
        <f>IF('Indicator Data'!AQ26="No data","x",ROUND(IF('Indicator Data'!AQ26&gt;X$4,10,IF('Indicator Data'!AQ26&lt;X$3,0,10-(X$4-'Indicator Data'!AQ26)/(X$4-X$3)*10)),1))</f>
        <v>0.4</v>
      </c>
      <c r="Y26" s="202" t="str">
        <f>IF('Indicator Data'!AT26="No data","x",ROUND(IF('Indicator Data'!AT26&gt;Y$4,10,IF('Indicator Data'!AT26&lt;Y$3,0,10-(Y$4-'Indicator Data'!AT26)/(Y$4-Y$3)*10)),1))</f>
        <v>x</v>
      </c>
      <c r="Z26" s="207">
        <f>IF('Indicator Data'!AU26="No data","x",IF(('Indicator Data'!AU26/HLOOKUP('Indicator Data'!$AU$3,'Population Data'!$C$3:$M$194,ROW()-4,FALSE))&gt;1,1,IF('Indicator Data'!AU26&gt;'Indicator Data'!AU26,1,'Indicator Data'!AU26/HLOOKUP('Indicator Data'!$AU$3,'Population Data'!$C$3:$M$194,ROW()-4,FALSE))))</f>
        <v>0</v>
      </c>
      <c r="AA26" s="202">
        <f t="shared" si="3"/>
        <v>0</v>
      </c>
      <c r="AB26" s="210">
        <f t="shared" si="4"/>
        <v>0.2</v>
      </c>
      <c r="AC26" s="202">
        <f>IF('Indicator Data'!AO26="No data","x",ROUND(IF('Indicator Data'!AO26&gt;AC$4,10,IF('Indicator Data'!AO26&lt;AC$3,0,10-(AC$4-'Indicator Data'!AO26)/(AC$4-AC$3)*10)),1))</f>
        <v>0.5</v>
      </c>
      <c r="AD26" s="202">
        <f>IF('Indicator Data'!AP26="No data","x",ROUND(IF('Indicator Data'!AP26&gt;AD$4,10,IF('Indicator Data'!AP26&lt;AD$3,0,10-(AD$4-'Indicator Data'!AP26)/(AD$4-AD$3)*10)),1))</f>
        <v>0.4</v>
      </c>
      <c r="AE26" s="210">
        <f t="shared" si="15"/>
        <v>0.5</v>
      </c>
      <c r="AF26" s="206">
        <f>('Indicator Data'!AZ26+'Indicator Data'!AY26*0.5+'Indicator Data'!AX26*0.25)/1000</f>
        <v>6.0229999999999997</v>
      </c>
      <c r="AG26" s="211">
        <f>AF26*1000/HLOOKUP('Indicator Data'!$AZ$3,'Population Data'!$C$3:$M$194,ROW()-4,FALSE)</f>
        <v>1.8855000879670471E-3</v>
      </c>
      <c r="AH26" s="210">
        <f t="shared" si="5"/>
        <v>0.2</v>
      </c>
      <c r="AI26" s="202">
        <f>IF('Indicator Data'!BD26="No data","x",ROUND(IF('Indicator Data'!BD26&lt;$AI$3,10,IF('Indicator Data'!BD26&gt;$AI$4,0,($AI$4-'Indicator Data'!BD26)/($AI$4-$AI$3)*10)),1))</f>
        <v>2</v>
      </c>
      <c r="AJ26" s="202">
        <f>IF('Indicator Data'!BE26="No data","x",ROUND(IF('Indicator Data'!BE26&gt;$AJ$4,10,IF('Indicator Data'!BE26&lt;$AJ$3,0,10-($AJ$4-'Indicator Data'!BE26)/($AJ$4-$AJ$3)*10)),1))</f>
        <v>0</v>
      </c>
      <c r="AK26" s="210">
        <f t="shared" si="6"/>
        <v>1</v>
      </c>
      <c r="AL26" s="208">
        <f t="shared" si="7"/>
        <v>0.5</v>
      </c>
      <c r="AM26" s="212">
        <f t="shared" si="8"/>
        <v>4.5</v>
      </c>
    </row>
    <row r="27" spans="1:39">
      <c r="A27" s="179" t="str">
        <f>'Indicator Data'!A27</f>
        <v>Botswana</v>
      </c>
      <c r="B27" s="180" t="str">
        <f>'Indicator Data'!B27</f>
        <v>BWA</v>
      </c>
      <c r="C27" s="213">
        <f>ROUND(IF('Indicator Data'!AH27="No data",IF((0.101*LN('Indicator Data'!BV27)-0.153)&gt;C$4,0,IF((0.101*LN('Indicator Data'!BV27)-0.153)&lt;C$3,10,(C$4-(0.101*LN('Indicator Data'!BV27)-0.153))/(C$4-C$3)*10)),IF('Indicator Data'!AH27&gt;C$4,0,IF('Indicator Data'!AH27&lt;C$3,10,(C$4-'Indicator Data'!AH27)/(C$4-C$3)*10))),1)</f>
        <v>3.8</v>
      </c>
      <c r="D27" s="202">
        <f>IF('Indicator Data'!AI27="No data","x",ROUND((IF(LOG('Indicator Data'!AI27*1000)&gt;D$4,10,IF(LOG('Indicator Data'!AI27*1000)&lt;D$3,0,10-(D$4-LOG('Indicator Data'!AI27*1000))/(D$4-D$3)*10))),1))</f>
        <v>6.9</v>
      </c>
      <c r="E27" s="203">
        <f t="shared" si="9"/>
        <v>5.6</v>
      </c>
      <c r="F27" s="202">
        <f>IF('Indicator Data'!AV27="No data","x",ROUND(IF('Indicator Data'!AV27&gt;F$4,10,IF('Indicator Data'!AV27&lt;F$3,0,10-(F$4-'Indicator Data'!AV27)/(F$4-F$3)*10)),1))</f>
        <v>6.4</v>
      </c>
      <c r="G27" s="202">
        <f>IF('Indicator Data'!AW27="No data","x",ROUND(IF('Indicator Data'!AW27&gt;G$4,10,IF('Indicator Data'!AW27&lt;G$3,0,10-(G$4-'Indicator Data'!AW27)/(G$4-G$3)*10)),1))</f>
        <v>7.1</v>
      </c>
      <c r="H27" s="203">
        <f t="shared" si="10"/>
        <v>6.8</v>
      </c>
      <c r="I27" s="204">
        <f>SUM(IF('Indicator Data'!AJ27=0,0,'Indicator Data'!AJ27),SUM('Indicator Data'!AK27:AL27))</f>
        <v>192.25185569482423</v>
      </c>
      <c r="J27" s="204">
        <f>I27/HLOOKUP('Indicator Date'!$AJ25,'Population Data'!$C$3:$M$194,ROW()-4,FALSE)*1000000</f>
        <v>70.68878178751882</v>
      </c>
      <c r="K27" s="202">
        <f t="shared" si="0"/>
        <v>1.4</v>
      </c>
      <c r="L27" s="202">
        <f>IF('Indicator Data'!AM27="No data","x",ROUND(IF('Indicator Data'!AM27&gt;L$4,10,IF('Indicator Data'!AM27&lt;L$3,0,10-(L$4-'Indicator Data'!AM27)/(L$4-L$3)*10)),1))</f>
        <v>0.3</v>
      </c>
      <c r="M27" s="202">
        <f>IF('Indicator Data'!AN27="No data","x",IF('Indicator Data'!AN27=0,0,ROUND(IF('Indicator Data'!AN27&gt;M$4,10,IF('Indicator Data'!AN27&lt;M$3,0,10-(M$4-'Indicator Data'!AN27)/(M$4-M$3)*10)),1)))</f>
        <v>0.1</v>
      </c>
      <c r="N27" s="203">
        <f t="shared" si="11"/>
        <v>0.6</v>
      </c>
      <c r="O27" s="205">
        <f t="shared" si="12"/>
        <v>4.7</v>
      </c>
      <c r="P27" s="206">
        <f>IF(AND('Indicator Data'!BA27="No data",'Indicator Data'!BB27="No data"),0,SUM('Indicator Data'!BA27:BC27)/1000)</f>
        <v>0.92900000000000005</v>
      </c>
      <c r="Q27" s="202">
        <f t="shared" si="1"/>
        <v>0</v>
      </c>
      <c r="R27" s="207">
        <f>P27*1000/HLOOKUP('Indicator Data'!$BA$3,'Population Data'!$C$3:$M$194,ROW()-4,FALSE)</f>
        <v>3.4158254568344819E-4</v>
      </c>
      <c r="S27" s="202">
        <f t="shared" si="2"/>
        <v>2.4</v>
      </c>
      <c r="T27" s="208">
        <f t="shared" si="13"/>
        <v>1.2</v>
      </c>
      <c r="U27" s="209">
        <f>IF('Indicator Data'!AR27="No data","x",ROUND(IF('Indicator Data'!AR27&gt;U$4,10,IF('Indicator Data'!AR27&lt;U$3,0,10-(U$4-'Indicator Data'!AR27)/(U$4-U$3)*10)),1))</f>
        <v>10</v>
      </c>
      <c r="V27" s="209">
        <f>IF('Indicator Data'!AS27="No data","x",IF('Indicator Data'!AS27=0,0,ROUND(IF('Indicator Data'!AS27&gt;V$4,10,IF('Indicator Data'!AS27&lt;V$3,0,10-(V$4-'Indicator Data'!AS27)/(V$4-V$3)*10)),1)))</f>
        <v>10</v>
      </c>
      <c r="W27" s="202">
        <f t="shared" si="14"/>
        <v>10</v>
      </c>
      <c r="X27" s="202">
        <f>IF('Indicator Data'!AQ27="No data","x",ROUND(IF('Indicator Data'!AQ27&gt;X$4,10,IF('Indicator Data'!AQ27&lt;X$3,0,10-(X$4-'Indicator Data'!AQ27)/(X$4-X$3)*10)),1))</f>
        <v>4.2</v>
      </c>
      <c r="Y27" s="202">
        <f>IF('Indicator Data'!AT27="No data","x",ROUND(IF('Indicator Data'!AT27&gt;Y$4,10,IF('Indicator Data'!AT27&lt;Y$3,0,10-(Y$4-'Indicator Data'!AT27)/(Y$4-Y$3)*10)),1))</f>
        <v>0</v>
      </c>
      <c r="Z27" s="207">
        <f>IF('Indicator Data'!AU27="No data","x",IF(('Indicator Data'!AU27/HLOOKUP('Indicator Data'!$AU$3,'Population Data'!$C$3:$M$194,ROW()-4,FALSE))&gt;1,1,IF('Indicator Data'!AU27&gt;'Indicator Data'!AU27,1,'Indicator Data'!AU27/HLOOKUP('Indicator Data'!$AU$3,'Population Data'!$C$3:$M$194,ROW()-4,FALSE))))</f>
        <v>0.55674722540733057</v>
      </c>
      <c r="AA27" s="202">
        <f t="shared" si="3"/>
        <v>6.2</v>
      </c>
      <c r="AB27" s="210">
        <f t="shared" si="4"/>
        <v>5.0999999999999996</v>
      </c>
      <c r="AC27" s="202">
        <f>IF('Indicator Data'!AO27="No data","x",ROUND(IF('Indicator Data'!AO27&gt;AC$4,10,IF('Indicator Data'!AO27&lt;AC$3,0,10-(AC$4-'Indicator Data'!AO27)/(AC$4-AC$3)*10)),1))</f>
        <v>3</v>
      </c>
      <c r="AD27" s="202" t="str">
        <f>IF('Indicator Data'!AP27="No data","x",ROUND(IF('Indicator Data'!AP27&gt;AD$4,10,IF('Indicator Data'!AP27&lt;AD$3,0,10-(AD$4-'Indicator Data'!AP27)/(AD$4-AD$3)*10)),1))</f>
        <v>x</v>
      </c>
      <c r="AE27" s="210">
        <f t="shared" si="15"/>
        <v>3</v>
      </c>
      <c r="AF27" s="206">
        <f>('Indicator Data'!AZ27+'Indicator Data'!AY27*0.5+'Indicator Data'!AX27*0.25)/1000</f>
        <v>18.5</v>
      </c>
      <c r="AG27" s="211">
        <f>AF27*1000/HLOOKUP('Indicator Data'!$AZ$3,'Population Data'!$C$3:$M$194,ROW()-4,FALSE)</f>
        <v>6.8022358397672681E-3</v>
      </c>
      <c r="AH27" s="210">
        <f t="shared" si="5"/>
        <v>0.7</v>
      </c>
      <c r="AI27" s="202">
        <f>IF('Indicator Data'!BD27="No data","x",ROUND(IF('Indicator Data'!BD27&lt;$AI$3,10,IF('Indicator Data'!BD27&gt;$AI$4,0,($AI$4-'Indicator Data'!BD27)/($AI$4-$AI$3)*10)),1))</f>
        <v>5.5</v>
      </c>
      <c r="AJ27" s="202">
        <f>IF('Indicator Data'!BE27="No data","x",ROUND(IF('Indicator Data'!BE27&gt;$AJ$4,10,IF('Indicator Data'!BE27&lt;$AJ$3,0,10-($AJ$4-'Indicator Data'!BE27)/($AJ$4-$AJ$3)*10)),1))</f>
        <v>6.4</v>
      </c>
      <c r="AK27" s="210">
        <f t="shared" si="6"/>
        <v>6</v>
      </c>
      <c r="AL27" s="208">
        <f t="shared" si="7"/>
        <v>4</v>
      </c>
      <c r="AM27" s="212">
        <f t="shared" si="8"/>
        <v>2.7</v>
      </c>
    </row>
    <row r="28" spans="1:39">
      <c r="A28" s="179" t="str">
        <f>'Indicator Data'!A28</f>
        <v>Brazil</v>
      </c>
      <c r="B28" s="180" t="str">
        <f>'Indicator Data'!B28</f>
        <v>BRA</v>
      </c>
      <c r="C28" s="213">
        <f>ROUND(IF('Indicator Data'!AH28="No data",IF((0.101*LN('Indicator Data'!BV28)-0.153)&gt;C$4,0,IF((0.101*LN('Indicator Data'!BV28)-0.153)&lt;C$3,10,(C$4-(0.101*LN('Indicator Data'!BV28)-0.153))/(C$4-C$3)*10)),IF('Indicator Data'!AH28&gt;C$4,0,IF('Indicator Data'!AH28&lt;C$3,10,(C$4-'Indicator Data'!AH28)/(C$4-C$3)*10))),1)</f>
        <v>2.8</v>
      </c>
      <c r="D28" s="202">
        <f>IF('Indicator Data'!AI28="No data","x",ROUND((IF(LOG('Indicator Data'!AI28*1000)&gt;D$4,10,IF(LOG('Indicator Data'!AI28*1000)&lt;D$3,0,10-(D$4-LOG('Indicator Data'!AI28*1000))/(D$4-D$3)*10))),1))</f>
        <v>4.5</v>
      </c>
      <c r="E28" s="203">
        <f t="shared" si="9"/>
        <v>3.7</v>
      </c>
      <c r="F28" s="202">
        <f>IF('Indicator Data'!AV28="No data","x",ROUND(IF('Indicator Data'!AV28&gt;F$4,10,IF('Indicator Data'!AV28&lt;F$3,0,10-(F$4-'Indicator Data'!AV28)/(F$4-F$3)*10)),1))</f>
        <v>5.2</v>
      </c>
      <c r="G28" s="202">
        <f>IF('Indicator Data'!AW28="No data","x",ROUND(IF('Indicator Data'!AW28&gt;G$4,10,IF('Indicator Data'!AW28&lt;G$3,0,10-(G$4-'Indicator Data'!AW28)/(G$4-G$3)*10)),1))</f>
        <v>6.8</v>
      </c>
      <c r="H28" s="203">
        <f t="shared" si="10"/>
        <v>6</v>
      </c>
      <c r="I28" s="204">
        <f>SUM(IF('Indicator Data'!AJ28=0,0,'Indicator Data'!AJ28),SUM('Indicator Data'!AK28:AL28))</f>
        <v>1688.2941900273438</v>
      </c>
      <c r="J28" s="204">
        <f>I28/HLOOKUP('Indicator Date'!$AJ26,'Population Data'!$C$3:$M$194,ROW()-4,FALSE)*1000000</f>
        <v>7.7573752904463982</v>
      </c>
      <c r="K28" s="202">
        <f t="shared" si="0"/>
        <v>0.2</v>
      </c>
      <c r="L28" s="202">
        <f>IF('Indicator Data'!AM28="No data","x",ROUND(IF('Indicator Data'!AM28&gt;L$4,10,IF('Indicator Data'!AM28&lt;L$3,0,10-(L$4-'Indicator Data'!AM28)/(L$4-L$3)*10)),1))</f>
        <v>0</v>
      </c>
      <c r="M28" s="202">
        <f>IF('Indicator Data'!AN28="No data","x",IF('Indicator Data'!AN28=0,0,ROUND(IF('Indicator Data'!AN28&gt;M$4,10,IF('Indicator Data'!AN28&lt;M$3,0,10-(M$4-'Indicator Data'!AN28)/(M$4-M$3)*10)),1)))</f>
        <v>0.1</v>
      </c>
      <c r="N28" s="203">
        <f t="shared" si="11"/>
        <v>0.1</v>
      </c>
      <c r="O28" s="205">
        <f t="shared" si="12"/>
        <v>3.4</v>
      </c>
      <c r="P28" s="206">
        <f>IF(AND('Indicator Data'!BA28="No data",'Indicator Data'!BB28="No data"),0,SUM('Indicator Data'!BA28:BC28)/1000)</f>
        <v>682.55399999999997</v>
      </c>
      <c r="Q28" s="202">
        <f t="shared" si="1"/>
        <v>9.4</v>
      </c>
      <c r="R28" s="207">
        <f>P28*1000/HLOOKUP('Indicator Data'!$BA$3,'Population Data'!$C$3:$M$194,ROW()-4,FALSE)</f>
        <v>3.1361995825559255E-3</v>
      </c>
      <c r="S28" s="202">
        <f t="shared" si="2"/>
        <v>4.2</v>
      </c>
      <c r="T28" s="208">
        <f t="shared" si="13"/>
        <v>6.8</v>
      </c>
      <c r="U28" s="209">
        <f>IF('Indicator Data'!AR28="No data","x",ROUND(IF('Indicator Data'!AR28&gt;U$4,10,IF('Indicator Data'!AR28&lt;U$3,0,10-(U$4-'Indicator Data'!AR28)/(U$4-U$3)*10)),1))</f>
        <v>1.2</v>
      </c>
      <c r="V28" s="209">
        <f>IF('Indicator Data'!AS28="No data","x",IF('Indicator Data'!AS28=0,0,ROUND(IF('Indicator Data'!AS28&gt;V$4,10,IF('Indicator Data'!AS28&lt;V$3,0,10-(V$4-'Indicator Data'!AS28)/(V$4-V$3)*10)),1)))</f>
        <v>1.3</v>
      </c>
      <c r="W28" s="202">
        <f t="shared" si="14"/>
        <v>1.25</v>
      </c>
      <c r="X28" s="202">
        <f>IF('Indicator Data'!AQ28="No data","x",ROUND(IF('Indicator Data'!AQ28&gt;X$4,10,IF('Indicator Data'!AQ28&lt;X$3,0,10-(X$4-'Indicator Data'!AQ28)/(X$4-X$3)*10)),1))</f>
        <v>0.9</v>
      </c>
      <c r="Y28" s="202">
        <f>IF('Indicator Data'!AT28="No data","x",ROUND(IF('Indicator Data'!AT28&gt;Y$4,10,IF('Indicator Data'!AT28&lt;Y$3,0,10-(Y$4-'Indicator Data'!AT28)/(Y$4-Y$3)*10)),1))</f>
        <v>0.1</v>
      </c>
      <c r="Z28" s="207">
        <f>IF('Indicator Data'!AU28="No data","x",IF(('Indicator Data'!AU28/HLOOKUP('Indicator Data'!$AU$3,'Population Data'!$C$3:$M$194,ROW()-4,FALSE))&gt;1,1,IF('Indicator Data'!AU28&gt;'Indicator Data'!AU28,1,'Indicator Data'!AU28/HLOOKUP('Indicator Data'!$AU$3,'Population Data'!$C$3:$M$194,ROW()-4,FALSE))))</f>
        <v>2.4364050785148639E-2</v>
      </c>
      <c r="AA28" s="202">
        <f t="shared" si="3"/>
        <v>0.3</v>
      </c>
      <c r="AB28" s="210">
        <f t="shared" si="4"/>
        <v>0.6</v>
      </c>
      <c r="AC28" s="202">
        <f>IF('Indicator Data'!AO28="No data","x",ROUND(IF('Indicator Data'!AO28&gt;AC$4,10,IF('Indicator Data'!AO28&lt;AC$3,0,10-(AC$4-'Indicator Data'!AO28)/(AC$4-AC$3)*10)),1))</f>
        <v>1.1000000000000001</v>
      </c>
      <c r="AD28" s="202">
        <f>IF('Indicator Data'!AP28="No data","x",ROUND(IF('Indicator Data'!AP28&gt;AD$4,10,IF('Indicator Data'!AP28&lt;AD$3,0,10-(AD$4-'Indicator Data'!AP28)/(AD$4-AD$3)*10)),1))</f>
        <v>0.8</v>
      </c>
      <c r="AE28" s="210">
        <f t="shared" si="15"/>
        <v>1</v>
      </c>
      <c r="AF28" s="206">
        <f>('Indicator Data'!AZ28+'Indicator Data'!AY28*0.5+'Indicator Data'!AX28*0.25)/1000</f>
        <v>3195.9132500000001</v>
      </c>
      <c r="AG28" s="211">
        <f>AF28*1000/HLOOKUP('Indicator Data'!$AZ$3,'Population Data'!$C$3:$M$194,ROW()-4,FALSE)</f>
        <v>1.4684584370665107E-2</v>
      </c>
      <c r="AH28" s="210">
        <f t="shared" si="5"/>
        <v>1.5</v>
      </c>
      <c r="AI28" s="202">
        <f>IF('Indicator Data'!BD28="No data","x",ROUND(IF('Indicator Data'!BD28&lt;$AI$3,10,IF('Indicator Data'!BD28&gt;$AI$4,0,($AI$4-'Indicator Data'!BD28)/($AI$4-$AI$3)*10)),1))</f>
        <v>1.9</v>
      </c>
      <c r="AJ28" s="202">
        <f>IF('Indicator Data'!BE28="No data","x",ROUND(IF('Indicator Data'!BE28&gt;$AJ$4,10,IF('Indicator Data'!BE28&lt;$AJ$3,0,10-($AJ$4-'Indicator Data'!BE28)/($AJ$4-$AJ$3)*10)),1))</f>
        <v>0</v>
      </c>
      <c r="AK28" s="210">
        <f t="shared" si="6"/>
        <v>1</v>
      </c>
      <c r="AL28" s="208">
        <f t="shared" si="7"/>
        <v>1</v>
      </c>
      <c r="AM28" s="212">
        <f t="shared" si="8"/>
        <v>4.5</v>
      </c>
    </row>
    <row r="29" spans="1:39">
      <c r="A29" s="179" t="str">
        <f>'Indicator Data'!A29</f>
        <v>Brunei Darussalam</v>
      </c>
      <c r="B29" s="180" t="str">
        <f>'Indicator Data'!B29</f>
        <v>BRN</v>
      </c>
      <c r="C29" s="213">
        <f>ROUND(IF('Indicator Data'!AH29="No data",IF((0.101*LN('Indicator Data'!BV29)-0.153)&gt;C$4,0,IF((0.101*LN('Indicator Data'!BV29)-0.153)&lt;C$3,10,(C$4-(0.101*LN('Indicator Data'!BV29)-0.153))/(C$4-C$3)*10)),IF('Indicator Data'!AH29&gt;C$4,0,IF('Indicator Data'!AH29&lt;C$3,10,(C$4-'Indicator Data'!AH29)/(C$4-C$3)*10))),1)</f>
        <v>1.5</v>
      </c>
      <c r="D29" s="202" t="str">
        <f>IF('Indicator Data'!AI29="No data","x",ROUND((IF(LOG('Indicator Data'!AI29*1000)&gt;D$4,10,IF(LOG('Indicator Data'!AI29*1000)&lt;D$3,0,10-(D$4-LOG('Indicator Data'!AI29*1000))/(D$4-D$3)*10))),1))</f>
        <v>x</v>
      </c>
      <c r="E29" s="203">
        <f t="shared" si="9"/>
        <v>1.5</v>
      </c>
      <c r="F29" s="202">
        <f>IF('Indicator Data'!AV29="No data","x",ROUND(IF('Indicator Data'!AV29&gt;F$4,10,IF('Indicator Data'!AV29&lt;F$3,0,10-(F$4-'Indicator Data'!AV29)/(F$4-F$3)*10)),1))</f>
        <v>3.7</v>
      </c>
      <c r="G29" s="202" t="str">
        <f>IF('Indicator Data'!AW29="No data","x",ROUND(IF('Indicator Data'!AW29&gt;G$4,10,IF('Indicator Data'!AW29&lt;G$3,0,10-(G$4-'Indicator Data'!AW29)/(G$4-G$3)*10)),1))</f>
        <v>x</v>
      </c>
      <c r="H29" s="203">
        <f t="shared" si="10"/>
        <v>3.7</v>
      </c>
      <c r="I29" s="204">
        <f>SUM(IF('Indicator Data'!AJ29=0,0,'Indicator Data'!AJ29),SUM('Indicator Data'!AK29:AL29))</f>
        <v>0</v>
      </c>
      <c r="J29" s="204">
        <f>I29/HLOOKUP('Indicator Date'!$AJ27,'Population Data'!$C$3:$M$194,ROW()-4,FALSE)*1000000</f>
        <v>0</v>
      </c>
      <c r="K29" s="202">
        <f t="shared" si="0"/>
        <v>0</v>
      </c>
      <c r="L29" s="202" t="str">
        <f>IF('Indicator Data'!AM29="No data","x",ROUND(IF('Indicator Data'!AM29&gt;L$4,10,IF('Indicator Data'!AM29&lt;L$3,0,10-(L$4-'Indicator Data'!AM29)/(L$4-L$3)*10)),1))</f>
        <v>x</v>
      </c>
      <c r="M29" s="202">
        <f>IF('Indicator Data'!AN29="No data","x",IF('Indicator Data'!AN29=0,0,ROUND(IF('Indicator Data'!AN29&gt;M$4,10,IF('Indicator Data'!AN29&lt;M$3,0,10-(M$4-'Indicator Data'!AN29)/(M$4-M$3)*10)),1)))</f>
        <v>0</v>
      </c>
      <c r="N29" s="203">
        <f t="shared" si="11"/>
        <v>0</v>
      </c>
      <c r="O29" s="205">
        <f t="shared" si="12"/>
        <v>1.7</v>
      </c>
      <c r="P29" s="206">
        <f>IF(AND('Indicator Data'!BA29="No data",'Indicator Data'!BB29="No data"),0,SUM('Indicator Data'!BA29:BC29)/1000)</f>
        <v>20.863</v>
      </c>
      <c r="Q29" s="202">
        <f t="shared" si="1"/>
        <v>4.4000000000000004</v>
      </c>
      <c r="R29" s="207">
        <f>P29*1000/HLOOKUP('Indicator Data'!$BA$3,'Population Data'!$C$3:$M$194,ROW()-4,FALSE)</f>
        <v>4.5766444813955226E-2</v>
      </c>
      <c r="S29" s="202">
        <f t="shared" si="2"/>
        <v>8.1999999999999993</v>
      </c>
      <c r="T29" s="208">
        <f t="shared" si="13"/>
        <v>6.3</v>
      </c>
      <c r="U29" s="209" t="str">
        <f>IF('Indicator Data'!AR29="No data","x",ROUND(IF('Indicator Data'!AR29&gt;U$4,10,IF('Indicator Data'!AR29&lt;U$3,0,10-(U$4-'Indicator Data'!AR29)/(U$4-U$3)*10)),1))</f>
        <v>x</v>
      </c>
      <c r="V29" s="209" t="str">
        <f>IF('Indicator Data'!AS29="No data","x",IF('Indicator Data'!AS29=0,0,ROUND(IF('Indicator Data'!AS29&gt;V$4,10,IF('Indicator Data'!AS29&lt;V$3,0,10-(V$4-'Indicator Data'!AS29)/(V$4-V$3)*10)),1)))</f>
        <v>x</v>
      </c>
      <c r="W29" s="202" t="str">
        <f t="shared" si="14"/>
        <v>x</v>
      </c>
      <c r="X29" s="202">
        <f>IF('Indicator Data'!AQ29="No data","x",ROUND(IF('Indicator Data'!AQ29&gt;X$4,10,IF('Indicator Data'!AQ29&lt;X$3,0,10-(X$4-'Indicator Data'!AQ29)/(X$4-X$3)*10)),1))</f>
        <v>1</v>
      </c>
      <c r="Y29" s="202" t="str">
        <f>IF('Indicator Data'!AT29="No data","x",ROUND(IF('Indicator Data'!AT29&gt;Y$4,10,IF('Indicator Data'!AT29&lt;Y$3,0,10-(Y$4-'Indicator Data'!AT29)/(Y$4-Y$3)*10)),1))</f>
        <v>x</v>
      </c>
      <c r="Z29" s="207">
        <f>IF('Indicator Data'!AU29="No data","x",IF(('Indicator Data'!AU29/HLOOKUP('Indicator Data'!$AU$3,'Population Data'!$C$3:$M$194,ROW()-4,FALSE))&gt;1,1,IF('Indicator Data'!AU29&gt;'Indicator Data'!AU29,1,'Indicator Data'!AU29/HLOOKUP('Indicator Data'!$AU$3,'Population Data'!$C$3:$M$194,ROW()-4,FALSE))))</f>
        <v>0</v>
      </c>
      <c r="AA29" s="202">
        <f t="shared" si="3"/>
        <v>0</v>
      </c>
      <c r="AB29" s="210">
        <f t="shared" si="4"/>
        <v>0.5</v>
      </c>
      <c r="AC29" s="202">
        <f>IF('Indicator Data'!AO29="No data","x",ROUND(IF('Indicator Data'!AO29&gt;AC$4,10,IF('Indicator Data'!AO29&lt;AC$3,0,10-(AC$4-'Indicator Data'!AO29)/(AC$4-AC$3)*10)),1))</f>
        <v>0.7</v>
      </c>
      <c r="AD29" s="202" t="str">
        <f>IF('Indicator Data'!AP29="No data","x",ROUND(IF('Indicator Data'!AP29&gt;AD$4,10,IF('Indicator Data'!AP29&lt;AD$3,0,10-(AD$4-'Indicator Data'!AP29)/(AD$4-AD$3)*10)),1))</f>
        <v>x</v>
      </c>
      <c r="AE29" s="210">
        <f t="shared" si="15"/>
        <v>0.7</v>
      </c>
      <c r="AF29" s="206">
        <f>('Indicator Data'!AZ29+'Indicator Data'!AY29*0.5+'Indicator Data'!AX29*0.25)/1000</f>
        <v>0</v>
      </c>
      <c r="AG29" s="211">
        <f>AF29*1000/HLOOKUP('Indicator Data'!$AZ$3,'Population Data'!$C$3:$M$194,ROW()-4,FALSE)</f>
        <v>0</v>
      </c>
      <c r="AH29" s="210">
        <f t="shared" si="5"/>
        <v>0</v>
      </c>
      <c r="AI29" s="202">
        <f>IF('Indicator Data'!BD29="No data","x",ROUND(IF('Indicator Data'!BD29&lt;$AI$3,10,IF('Indicator Data'!BD29&gt;$AI$4,0,($AI$4-'Indicator Data'!BD29)/($AI$4-$AI$3)*10)),1))</f>
        <v>3.6</v>
      </c>
      <c r="AJ29" s="202">
        <f>IF('Indicator Data'!BE29="No data","x",ROUND(IF('Indicator Data'!BE29&gt;$AJ$4,10,IF('Indicator Data'!BE29&lt;$AJ$3,0,10-($AJ$4-'Indicator Data'!BE29)/($AJ$4-$AJ$3)*10)),1))</f>
        <v>0.3</v>
      </c>
      <c r="AK29" s="210">
        <f t="shared" si="6"/>
        <v>2</v>
      </c>
      <c r="AL29" s="208">
        <f t="shared" si="7"/>
        <v>0.8</v>
      </c>
      <c r="AM29" s="212">
        <f t="shared" si="8"/>
        <v>4.0999999999999996</v>
      </c>
    </row>
    <row r="30" spans="1:39">
      <c r="A30" s="179" t="str">
        <f>'Indicator Data'!A30</f>
        <v>Bulgaria</v>
      </c>
      <c r="B30" s="180" t="str">
        <f>'Indicator Data'!B30</f>
        <v>BGR</v>
      </c>
      <c r="C30" s="213">
        <f>ROUND(IF('Indicator Data'!AH30="No data",IF((0.101*LN('Indicator Data'!BV30)-0.153)&gt;C$4,0,IF((0.101*LN('Indicator Data'!BV30)-0.153)&lt;C$3,10,(C$4-(0.101*LN('Indicator Data'!BV30)-0.153))/(C$4-C$3)*10)),IF('Indicator Data'!AH30&gt;C$4,0,IF('Indicator Data'!AH30&lt;C$3,10,(C$4-'Indicator Data'!AH30)/(C$4-C$3)*10))),1)</f>
        <v>2</v>
      </c>
      <c r="D30" s="202" t="str">
        <f>IF('Indicator Data'!AI30="No data","x",ROUND((IF(LOG('Indicator Data'!AI30*1000)&gt;D$4,10,IF(LOG('Indicator Data'!AI30*1000)&lt;D$3,0,10-(D$4-LOG('Indicator Data'!AI30*1000))/(D$4-D$3)*10))),1))</f>
        <v>x</v>
      </c>
      <c r="E30" s="203">
        <f t="shared" si="9"/>
        <v>2</v>
      </c>
      <c r="F30" s="202">
        <f>IF('Indicator Data'!AV30="No data","x",ROUND(IF('Indicator Data'!AV30&gt;F$4,10,IF('Indicator Data'!AV30&lt;F$3,0,10-(F$4-'Indicator Data'!AV30)/(F$4-F$3)*10)),1))</f>
        <v>2.7</v>
      </c>
      <c r="G30" s="202">
        <f>IF('Indicator Data'!AW30="No data","x",ROUND(IF('Indicator Data'!AW30&gt;G$4,10,IF('Indicator Data'!AW30&lt;G$3,0,10-(G$4-'Indicator Data'!AW30)/(G$4-G$3)*10)),1))</f>
        <v>3.5</v>
      </c>
      <c r="H30" s="203">
        <f t="shared" si="10"/>
        <v>3.1</v>
      </c>
      <c r="I30" s="204">
        <f>SUM(IF('Indicator Data'!AJ30=0,0,'Indicator Data'!AJ30),SUM('Indicator Data'!AK30:AL30))</f>
        <v>20.487286999999998</v>
      </c>
      <c r="J30" s="204">
        <f>I30/HLOOKUP('Indicator Date'!$AJ28,'Population Data'!$C$3:$M$194,ROW()-4,FALSE)*1000000</f>
        <v>3.0954039478047899</v>
      </c>
      <c r="K30" s="202">
        <f t="shared" si="0"/>
        <v>0.1</v>
      </c>
      <c r="L30" s="202" t="str">
        <f>IF('Indicator Data'!AM30="No data","x",ROUND(IF('Indicator Data'!AM30&gt;L$4,10,IF('Indicator Data'!AM30&lt;L$3,0,10-(L$4-'Indicator Data'!AM30)/(L$4-L$3)*10)),1))</f>
        <v>x</v>
      </c>
      <c r="M30" s="202">
        <f>IF('Indicator Data'!AN30="No data","x",IF('Indicator Data'!AN30=0,0,ROUND(IF('Indicator Data'!AN30&gt;M$4,10,IF('Indicator Data'!AN30&lt;M$3,0,10-(M$4-'Indicator Data'!AN30)/(M$4-M$3)*10)),1)))</f>
        <v>0.8</v>
      </c>
      <c r="N30" s="203">
        <f t="shared" si="11"/>
        <v>0.5</v>
      </c>
      <c r="O30" s="205">
        <f t="shared" si="12"/>
        <v>1.9</v>
      </c>
      <c r="P30" s="206">
        <f>IF(AND('Indicator Data'!BA30="No data",'Indicator Data'!BB30="No data"),0,SUM('Indicator Data'!BA30:BC30)/1000)</f>
        <v>110.376</v>
      </c>
      <c r="Q30" s="202">
        <f t="shared" si="1"/>
        <v>6.8</v>
      </c>
      <c r="R30" s="207">
        <f>P30*1000/HLOOKUP('Indicator Data'!$BA$3,'Population Data'!$C$3:$M$194,ROW()-4,FALSE)</f>
        <v>1.667660076919416E-2</v>
      </c>
      <c r="S30" s="202">
        <f t="shared" si="2"/>
        <v>6.4</v>
      </c>
      <c r="T30" s="208">
        <f t="shared" si="13"/>
        <v>6.6</v>
      </c>
      <c r="U30" s="209">
        <f>IF('Indicator Data'!AR30="No data","x",ROUND(IF('Indicator Data'!AR30&gt;U$4,10,IF('Indicator Data'!AR30&lt;U$3,0,10-(U$4-'Indicator Data'!AR30)/(U$4-U$3)*10)),1))</f>
        <v>0.2</v>
      </c>
      <c r="V30" s="209">
        <f>IF('Indicator Data'!AS30="No data","x",IF('Indicator Data'!AS30=0,0,ROUND(IF('Indicator Data'!AS30&gt;V$4,10,IF('Indicator Data'!AS30&lt;V$3,0,10-(V$4-'Indicator Data'!AS30)/(V$4-V$3)*10)),1)))</f>
        <v>0.2</v>
      </c>
      <c r="W30" s="202">
        <f t="shared" si="14"/>
        <v>0.2</v>
      </c>
      <c r="X30" s="202">
        <f>IF('Indicator Data'!AQ30="No data","x",ROUND(IF('Indicator Data'!AQ30&gt;X$4,10,IF('Indicator Data'!AQ30&lt;X$3,0,10-(X$4-'Indicator Data'!AQ30)/(X$4-X$3)*10)),1))</f>
        <v>0.3</v>
      </c>
      <c r="Y30" s="202" t="str">
        <f>IF('Indicator Data'!AT30="No data","x",ROUND(IF('Indicator Data'!AT30&gt;Y$4,10,IF('Indicator Data'!AT30&lt;Y$3,0,10-(Y$4-'Indicator Data'!AT30)/(Y$4-Y$3)*10)),1))</f>
        <v>x</v>
      </c>
      <c r="Z30" s="207">
        <f>IF('Indicator Data'!AU30="No data","x",IF(('Indicator Data'!AU30/HLOOKUP('Indicator Data'!$AU$3,'Population Data'!$C$3:$M$194,ROW()-4,FALSE))&gt;1,1,IF('Indicator Data'!AU30&gt;'Indicator Data'!AU30,1,'Indicator Data'!AU30/HLOOKUP('Indicator Data'!$AU$3,'Population Data'!$C$3:$M$194,ROW()-4,FALSE))))</f>
        <v>1.3123063518723883E-5</v>
      </c>
      <c r="AA30" s="202">
        <f t="shared" si="3"/>
        <v>0</v>
      </c>
      <c r="AB30" s="210">
        <f t="shared" si="4"/>
        <v>0.2</v>
      </c>
      <c r="AC30" s="202">
        <f>IF('Indicator Data'!AO30="No data","x",ROUND(IF('Indicator Data'!AO30&gt;AC$4,10,IF('Indicator Data'!AO30&lt;AC$3,0,10-(AC$4-'Indicator Data'!AO30)/(AC$4-AC$3)*10)),1))</f>
        <v>0.5</v>
      </c>
      <c r="AD30" s="202">
        <f>IF('Indicator Data'!AP30="No data","x",ROUND(IF('Indicator Data'!AP30&gt;AD$4,10,IF('Indicator Data'!AP30&lt;AD$3,0,10-(AD$4-'Indicator Data'!AP30)/(AD$4-AD$3)*10)),1))</f>
        <v>0.4</v>
      </c>
      <c r="AE30" s="210">
        <f t="shared" si="15"/>
        <v>0.5</v>
      </c>
      <c r="AF30" s="206">
        <f>('Indicator Data'!AZ30+'Indicator Data'!AY30*0.5+'Indicator Data'!AX30*0.25)/1000</f>
        <v>4.7522498779296871</v>
      </c>
      <c r="AG30" s="211">
        <f>AF30*1000/HLOOKUP('Indicator Data'!$AZ$3,'Population Data'!$C$3:$M$194,ROW()-4,FALSE)</f>
        <v>7.1801273800178552E-4</v>
      </c>
      <c r="AH30" s="210">
        <f t="shared" si="5"/>
        <v>0.1</v>
      </c>
      <c r="AI30" s="202">
        <f>IF('Indicator Data'!BD30="No data","x",ROUND(IF('Indicator Data'!BD30&lt;$AI$3,10,IF('Indicator Data'!BD30&gt;$AI$4,0,($AI$4-'Indicator Data'!BD30)/($AI$4-$AI$3)*10)),1))</f>
        <v>3.9</v>
      </c>
      <c r="AJ30" s="202">
        <f>IF('Indicator Data'!BE30="No data","x",ROUND(IF('Indicator Data'!BE30&gt;$AJ$4,10,IF('Indicator Data'!BE30&lt;$AJ$3,0,10-($AJ$4-'Indicator Data'!BE30)/($AJ$4-$AJ$3)*10)),1))</f>
        <v>0</v>
      </c>
      <c r="AK30" s="210">
        <f t="shared" si="6"/>
        <v>2</v>
      </c>
      <c r="AL30" s="208">
        <f t="shared" si="7"/>
        <v>0.7</v>
      </c>
      <c r="AM30" s="212">
        <f t="shared" si="8"/>
        <v>4.3</v>
      </c>
    </row>
    <row r="31" spans="1:39">
      <c r="A31" s="179" t="str">
        <f>'Indicator Data'!A31</f>
        <v>Burkina Faso</v>
      </c>
      <c r="B31" s="180" t="str">
        <f>'Indicator Data'!B31</f>
        <v>BFA</v>
      </c>
      <c r="C31" s="213">
        <f>ROUND(IF('Indicator Data'!AH31="No data",IF((0.101*LN('Indicator Data'!BV31)-0.153)&gt;C$4,0,IF((0.101*LN('Indicator Data'!BV31)-0.153)&lt;C$3,10,(C$4-(0.101*LN('Indicator Data'!BV31)-0.153))/(C$4-C$3)*10)),IF('Indicator Data'!AH31&gt;C$4,0,IF('Indicator Data'!AH31&lt;C$3,10,(C$4-'Indicator Data'!AH31)/(C$4-C$3)*10))),1)</f>
        <v>9.1999999999999993</v>
      </c>
      <c r="D31" s="202" t="str">
        <f>IF('Indicator Data'!AI31="No data","x",ROUND((IF(LOG('Indicator Data'!AI31*1000)&gt;D$4,10,IF(LOG('Indicator Data'!AI31*1000)&lt;D$3,0,10-(D$4-LOG('Indicator Data'!AI31*1000))/(D$4-D$3)*10))),1))</f>
        <v>x</v>
      </c>
      <c r="E31" s="203">
        <f t="shared" si="9"/>
        <v>9.1999999999999993</v>
      </c>
      <c r="F31" s="202">
        <f>IF('Indicator Data'!AV31="No data","x",ROUND(IF('Indicator Data'!AV31&gt;F$4,10,IF('Indicator Data'!AV31&lt;F$3,0,10-(F$4-'Indicator Data'!AV31)/(F$4-F$3)*10)),1))</f>
        <v>7.7</v>
      </c>
      <c r="G31" s="202">
        <f>IF('Indicator Data'!AW31="No data","x",ROUND(IF('Indicator Data'!AW31&gt;G$4,10,IF('Indicator Data'!AW31&lt;G$3,0,10-(G$4-'Indicator Data'!AW31)/(G$4-G$3)*10)),1))</f>
        <v>3.1</v>
      </c>
      <c r="H31" s="203">
        <f t="shared" si="10"/>
        <v>5.4</v>
      </c>
      <c r="I31" s="204">
        <f>SUM(IF('Indicator Data'!AJ31=0,0,'Indicator Data'!AJ31),SUM('Indicator Data'!AK31:AL31))</f>
        <v>4037.8471680000002</v>
      </c>
      <c r="J31" s="204">
        <f>I31/HLOOKUP('Indicator Date'!$AJ29,'Population Data'!$C$3:$M$194,ROW()-4,FALSE)*1000000</f>
        <v>169.37102908371713</v>
      </c>
      <c r="K31" s="202">
        <f t="shared" si="0"/>
        <v>3.4</v>
      </c>
      <c r="L31" s="202">
        <f>IF('Indicator Data'!AM31="No data","x",ROUND(IF('Indicator Data'!AM31&gt;L$4,10,IF('Indicator Data'!AM31&lt;L$3,0,10-(L$4-'Indicator Data'!AM31)/(L$4-L$3)*10)),1))</f>
        <v>5.2</v>
      </c>
      <c r="M31" s="202">
        <f>IF('Indicator Data'!AN31="No data","x",IF('Indicator Data'!AN31=0,0,ROUND(IF('Indicator Data'!AN31&gt;M$4,10,IF('Indicator Data'!AN31&lt;M$3,0,10-(M$4-'Indicator Data'!AN31)/(M$4-M$3)*10)),1)))</f>
        <v>0.9</v>
      </c>
      <c r="N31" s="203">
        <f t="shared" si="11"/>
        <v>3.2</v>
      </c>
      <c r="O31" s="205">
        <f t="shared" si="12"/>
        <v>6.8</v>
      </c>
      <c r="P31" s="206">
        <f>IF(AND('Indicator Data'!BA31="No data",'Indicator Data'!BB31="No data"),0,SUM('Indicator Data'!BA31:BC31)/1000)</f>
        <v>2101.415</v>
      </c>
      <c r="Q31" s="202">
        <f t="shared" si="1"/>
        <v>10</v>
      </c>
      <c r="R31" s="207">
        <f>P31*1000/HLOOKUP('Indicator Data'!$BA$3,'Population Data'!$C$3:$M$194,ROW()-4,FALSE)</f>
        <v>8.8145689094580273E-2</v>
      </c>
      <c r="S31" s="202">
        <f t="shared" si="2"/>
        <v>9.6</v>
      </c>
      <c r="T31" s="208">
        <f t="shared" si="13"/>
        <v>9.8000000000000007</v>
      </c>
      <c r="U31" s="209">
        <f>IF('Indicator Data'!AR31="No data","x",ROUND(IF('Indicator Data'!AR31&gt;U$4,10,IF('Indicator Data'!AR31&lt;U$3,0,10-(U$4-'Indicator Data'!AR31)/(U$4-U$3)*10)),1))</f>
        <v>1.2</v>
      </c>
      <c r="V31" s="209">
        <f>IF('Indicator Data'!AS31="No data","x",IF('Indicator Data'!AS31=0,0,ROUND(IF('Indicator Data'!AS31&gt;V$4,10,IF('Indicator Data'!AS31&lt;V$3,0,10-(V$4-'Indicator Data'!AS31)/(V$4-V$3)*10)),1)))</f>
        <v>0.3</v>
      </c>
      <c r="W31" s="202">
        <f t="shared" si="14"/>
        <v>0.75</v>
      </c>
      <c r="X31" s="202">
        <f>IF('Indicator Data'!AQ31="No data","x",ROUND(IF('Indicator Data'!AQ31&gt;X$4,10,IF('Indicator Data'!AQ31&lt;X$3,0,10-(X$4-'Indicator Data'!AQ31)/(X$4-X$3)*10)),1))</f>
        <v>0.8</v>
      </c>
      <c r="Y31" s="202">
        <f>IF('Indicator Data'!AT31="No data","x",ROUND(IF('Indicator Data'!AT31&gt;Y$4,10,IF('Indicator Data'!AT31&lt;Y$3,0,10-(Y$4-'Indicator Data'!AT31)/(Y$4-Y$3)*10)),1))</f>
        <v>8.8000000000000007</v>
      </c>
      <c r="Z31" s="207">
        <f>IF('Indicator Data'!AU31="No data","x",IF(('Indicator Data'!AU31/HLOOKUP('Indicator Data'!$AU$3,'Population Data'!$C$3:$M$194,ROW()-4,FALSE))&gt;1,1,IF('Indicator Data'!AU31&gt;'Indicator Data'!AU31,1,'Indicator Data'!AU31/HLOOKUP('Indicator Data'!$AU$3,'Population Data'!$C$3:$M$194,ROW()-4,FALSE))))</f>
        <v>0.16358979158376982</v>
      </c>
      <c r="AA31" s="202">
        <f t="shared" si="3"/>
        <v>1.8</v>
      </c>
      <c r="AB31" s="210">
        <f t="shared" si="4"/>
        <v>3</v>
      </c>
      <c r="AC31" s="202">
        <f>IF('Indicator Data'!AO31="No data","x",ROUND(IF('Indicator Data'!AO31&gt;AC$4,10,IF('Indicator Data'!AO31&lt;AC$3,0,10-(AC$4-'Indicator Data'!AO31)/(AC$4-AC$3)*10)),1))</f>
        <v>6.1</v>
      </c>
      <c r="AD31" s="202">
        <f>IF('Indicator Data'!AP31="No data","x",ROUND(IF('Indicator Data'!AP31&gt;AD$4,10,IF('Indicator Data'!AP31&lt;AD$3,0,10-(AD$4-'Indicator Data'!AP31)/(AD$4-AD$3)*10)),1))</f>
        <v>3.9</v>
      </c>
      <c r="AE31" s="210">
        <f t="shared" si="15"/>
        <v>5</v>
      </c>
      <c r="AF31" s="206">
        <f>('Indicator Data'!AZ31+'Indicator Data'!AY31*0.5+'Indicator Data'!AX31*0.25)/1000</f>
        <v>875.23199999999997</v>
      </c>
      <c r="AG31" s="211">
        <f>AF31*1000/HLOOKUP('Indicator Data'!$AZ$3,'Population Data'!$C$3:$M$194,ROW()-4,FALSE)</f>
        <v>3.6712371310582477E-2</v>
      </c>
      <c r="AH31" s="210">
        <f t="shared" si="5"/>
        <v>3.7</v>
      </c>
      <c r="AI31" s="202">
        <f>IF('Indicator Data'!BD31="No data","x",ROUND(IF('Indicator Data'!BD31&lt;$AI$3,10,IF('Indicator Data'!BD31&gt;$AI$4,0,($AI$4-'Indicator Data'!BD31)/($AI$4-$AI$3)*10)),1))</f>
        <v>4.0999999999999996</v>
      </c>
      <c r="AJ31" s="202">
        <f>IF('Indicator Data'!BE31="No data","x",ROUND(IF('Indicator Data'!BE31&gt;$AJ$4,10,IF('Indicator Data'!BE31&lt;$AJ$3,0,10-($AJ$4-'Indicator Data'!BE31)/($AJ$4-$AJ$3)*10)),1))</f>
        <v>3.5</v>
      </c>
      <c r="AK31" s="210">
        <f t="shared" si="6"/>
        <v>3.8</v>
      </c>
      <c r="AL31" s="208">
        <f t="shared" si="7"/>
        <v>3.9</v>
      </c>
      <c r="AM31" s="212">
        <f t="shared" si="8"/>
        <v>8</v>
      </c>
    </row>
    <row r="32" spans="1:39">
      <c r="A32" s="179" t="str">
        <f>'Indicator Data'!A32</f>
        <v>Burundi</v>
      </c>
      <c r="B32" s="180" t="str">
        <f>'Indicator Data'!B32</f>
        <v>BDI</v>
      </c>
      <c r="C32" s="213">
        <f>ROUND(IF('Indicator Data'!AH32="No data",IF((0.101*LN('Indicator Data'!BV32)-0.153)&gt;C$4,0,IF((0.101*LN('Indicator Data'!BV32)-0.153)&lt;C$3,10,(C$4-(0.101*LN('Indicator Data'!BV32)-0.153))/(C$4-C$3)*10)),IF('Indicator Data'!AH32&gt;C$4,0,IF('Indicator Data'!AH32&lt;C$3,10,(C$4-'Indicator Data'!AH32)/(C$4-C$3)*10))),1)</f>
        <v>9.6</v>
      </c>
      <c r="D32" s="202">
        <f>IF('Indicator Data'!AI32="No data","x",ROUND((IF(LOG('Indicator Data'!AI32*1000)&gt;D$4,10,IF(LOG('Indicator Data'!AI32*1000)&lt;D$3,0,10-(D$4-LOG('Indicator Data'!AI32*1000))/(D$4-D$3)*10))),1))</f>
        <v>9.6999999999999993</v>
      </c>
      <c r="E32" s="203">
        <f t="shared" si="9"/>
        <v>9.6999999999999993</v>
      </c>
      <c r="F32" s="202">
        <f>IF('Indicator Data'!AV32="No data","x",ROUND(IF('Indicator Data'!AV32&gt;F$4,10,IF('Indicator Data'!AV32&lt;F$3,0,10-(F$4-'Indicator Data'!AV32)/(F$4-F$3)*10)),1))</f>
        <v>6.7</v>
      </c>
      <c r="G32" s="202">
        <f>IF('Indicator Data'!AW32="No data","x",ROUND(IF('Indicator Data'!AW32&gt;G$4,10,IF('Indicator Data'!AW32&lt;G$3,0,10-(G$4-'Indicator Data'!AW32)/(G$4-G$3)*10)),1))</f>
        <v>3.1</v>
      </c>
      <c r="H32" s="203">
        <f t="shared" si="10"/>
        <v>4.9000000000000004</v>
      </c>
      <c r="I32" s="204">
        <f>SUM(IF('Indicator Data'!AJ32=0,0,'Indicator Data'!AJ32),SUM('Indicator Data'!AK32:AL32))</f>
        <v>1424.8180597929688</v>
      </c>
      <c r="J32" s="204">
        <f>I32/HLOOKUP('Indicator Date'!$AJ30,'Population Data'!$C$3:$M$194,ROW()-4,FALSE)*1000000</f>
        <v>104.83033488577838</v>
      </c>
      <c r="K32" s="202">
        <f t="shared" si="0"/>
        <v>2.1</v>
      </c>
      <c r="L32" s="202">
        <f>IF('Indicator Data'!AM32="No data","x",ROUND(IF('Indicator Data'!AM32&gt;L$4,10,IF('Indicator Data'!AM32&lt;L$3,0,10-(L$4-'Indicator Data'!AM32)/(L$4-L$3)*10)),1))</f>
        <v>10</v>
      </c>
      <c r="M32" s="202">
        <f>IF('Indicator Data'!AN32="No data","x",IF('Indicator Data'!AN32=0,0,ROUND(IF('Indicator Data'!AN32&gt;M$4,10,IF('Indicator Data'!AN32&lt;M$3,0,10-(M$4-'Indicator Data'!AN32)/(M$4-M$3)*10)),1)))</f>
        <v>0.6</v>
      </c>
      <c r="N32" s="203">
        <f t="shared" si="11"/>
        <v>4.2</v>
      </c>
      <c r="O32" s="205">
        <f t="shared" si="12"/>
        <v>7.1</v>
      </c>
      <c r="P32" s="206">
        <f>IF(AND('Indicator Data'!BA32="No data",'Indicator Data'!BB32="No data"),0,SUM('Indicator Data'!BA32:BC32)/1000)</f>
        <v>124.369</v>
      </c>
      <c r="Q32" s="202">
        <f t="shared" si="1"/>
        <v>7</v>
      </c>
      <c r="R32" s="207">
        <f>P32*1000/HLOOKUP('Indicator Data'!$BA$3,'Population Data'!$C$3:$M$194,ROW()-4,FALSE)</f>
        <v>9.1503921008018307E-3</v>
      </c>
      <c r="S32" s="202">
        <f t="shared" si="2"/>
        <v>5.5</v>
      </c>
      <c r="T32" s="208">
        <f t="shared" si="13"/>
        <v>6.3</v>
      </c>
      <c r="U32" s="209">
        <f>IF('Indicator Data'!AR32="No data","x",ROUND(IF('Indicator Data'!AR32&gt;U$4,10,IF('Indicator Data'!AR32&lt;U$3,0,10-(U$4-'Indicator Data'!AR32)/(U$4-U$3)*10)),1))</f>
        <v>1.8</v>
      </c>
      <c r="V32" s="209">
        <f>IF('Indicator Data'!AS32="No data","x",IF('Indicator Data'!AS32=0,0,ROUND(IF('Indicator Data'!AS32&gt;V$4,10,IF('Indicator Data'!AS32&lt;V$3,0,10-(V$4-'Indicator Data'!AS32)/(V$4-V$3)*10)),1)))</f>
        <v>0.5</v>
      </c>
      <c r="W32" s="202">
        <f t="shared" si="14"/>
        <v>1.1499999999999999</v>
      </c>
      <c r="X32" s="202">
        <f>IF('Indicator Data'!AQ32="No data","x",ROUND(IF('Indicator Data'!AQ32&gt;X$4,10,IF('Indicator Data'!AQ32&lt;X$3,0,10-(X$4-'Indicator Data'!AQ32)/(X$4-X$3)*10)),1))</f>
        <v>1.8</v>
      </c>
      <c r="Y32" s="202">
        <f>IF('Indicator Data'!AT32="No data","x",ROUND(IF('Indicator Data'!AT32&gt;Y$4,10,IF('Indicator Data'!AT32&lt;Y$3,0,10-(Y$4-'Indicator Data'!AT32)/(Y$4-Y$3)*10)),1))</f>
        <v>6.5</v>
      </c>
      <c r="Z32" s="207">
        <f>IF('Indicator Data'!AU32="No data","x",IF(('Indicator Data'!AU32/HLOOKUP('Indicator Data'!$AU$3,'Population Data'!$C$3:$M$194,ROW()-4,FALSE))&gt;1,1,IF('Indicator Data'!AU32&gt;'Indicator Data'!AU32,1,'Indicator Data'!AU32/HLOOKUP('Indicator Data'!$AU$3,'Population Data'!$C$3:$M$194,ROW()-4,FALSE))))</f>
        <v>0.17697292758117103</v>
      </c>
      <c r="AA32" s="202">
        <f t="shared" si="3"/>
        <v>2</v>
      </c>
      <c r="AB32" s="210">
        <f t="shared" si="4"/>
        <v>2.9</v>
      </c>
      <c r="AC32" s="202">
        <f>IF('Indicator Data'!AO32="No data","x",ROUND(IF('Indicator Data'!AO32&gt;AC$4,10,IF('Indicator Data'!AO32&lt;AC$3,0,10-(AC$4-'Indicator Data'!AO32)/(AC$4-AC$3)*10)),1))</f>
        <v>3.9</v>
      </c>
      <c r="AD32" s="202">
        <f>IF('Indicator Data'!AP32="No data","x",ROUND(IF('Indicator Data'!AP32&gt;AD$4,10,IF('Indicator Data'!AP32&lt;AD$3,0,10-(AD$4-'Indicator Data'!AP32)/(AD$4-AD$3)*10)),1))</f>
        <v>6.1</v>
      </c>
      <c r="AE32" s="210">
        <f t="shared" si="15"/>
        <v>5</v>
      </c>
      <c r="AF32" s="206">
        <f>('Indicator Data'!AZ32+'Indicator Data'!AY32*0.5+'Indicator Data'!AX32*0.25)/1000</f>
        <v>242.60550000000001</v>
      </c>
      <c r="AG32" s="211">
        <f>AF32*1000/HLOOKUP('Indicator Data'!$AZ$3,'Population Data'!$C$3:$M$194,ROW()-4,FALSE)</f>
        <v>1.784958832837024E-2</v>
      </c>
      <c r="AH32" s="210">
        <f t="shared" si="5"/>
        <v>1.8</v>
      </c>
      <c r="AI32" s="202">
        <f>IF('Indicator Data'!BD32="No data","x",ROUND(IF('Indicator Data'!BD32&lt;$AI$3,10,IF('Indicator Data'!BD32&gt;$AI$4,0,($AI$4-'Indicator Data'!BD32)/($AI$4-$AI$3)*10)),1))</f>
        <v>6.8</v>
      </c>
      <c r="AJ32" s="202">
        <f>IF('Indicator Data'!BE32="No data","x",ROUND(IF('Indicator Data'!BE32&gt;$AJ$4,10,IF('Indicator Data'!BE32&lt;$AJ$3,0,10-($AJ$4-'Indicator Data'!BE32)/($AJ$4-$AJ$3)*10)),1))</f>
        <v>8</v>
      </c>
      <c r="AK32" s="210">
        <f t="shared" si="6"/>
        <v>7.4</v>
      </c>
      <c r="AL32" s="208">
        <f t="shared" si="7"/>
        <v>4.7</v>
      </c>
      <c r="AM32" s="212">
        <f t="shared" si="8"/>
        <v>5.6</v>
      </c>
    </row>
    <row r="33" spans="1:39">
      <c r="A33" s="179" t="str">
        <f>'Indicator Data'!A33</f>
        <v>Cabo Verde</v>
      </c>
      <c r="B33" s="180" t="str">
        <f>'Indicator Data'!B33</f>
        <v>CPV</v>
      </c>
      <c r="C33" s="213">
        <f>ROUND(IF('Indicator Data'!AH33="No data",IF((0.101*LN('Indicator Data'!BV33)-0.153)&gt;C$4,0,IF((0.101*LN('Indicator Data'!BV33)-0.153)&lt;C$3,10,(C$4-(0.101*LN('Indicator Data'!BV33)-0.153))/(C$4-C$3)*10)),IF('Indicator Data'!AH33&gt;C$4,0,IF('Indicator Data'!AH33&lt;C$3,10,(C$4-'Indicator Data'!AH33)/(C$4-C$3)*10))),1)</f>
        <v>4.8</v>
      </c>
      <c r="D33" s="202" t="str">
        <f>IF('Indicator Data'!AI33="No data","x",ROUND((IF(LOG('Indicator Data'!AI33*1000)&gt;D$4,10,IF(LOG('Indicator Data'!AI33*1000)&lt;D$3,0,10-(D$4-LOG('Indicator Data'!AI33*1000))/(D$4-D$3)*10))),1))</f>
        <v>x</v>
      </c>
      <c r="E33" s="203">
        <f t="shared" si="9"/>
        <v>4.8</v>
      </c>
      <c r="F33" s="202">
        <f>IF('Indicator Data'!AV33="No data","x",ROUND(IF('Indicator Data'!AV33&gt;F$4,10,IF('Indicator Data'!AV33&lt;F$3,0,10-(F$4-'Indicator Data'!AV33)/(F$4-F$3)*10)),1))</f>
        <v>4.3</v>
      </c>
      <c r="G33" s="202">
        <f>IF('Indicator Data'!AW33="No data","x",ROUND(IF('Indicator Data'!AW33&gt;G$4,10,IF('Indicator Data'!AW33&lt;G$3,0,10-(G$4-'Indicator Data'!AW33)/(G$4-G$3)*10)),1))</f>
        <v>4.4000000000000004</v>
      </c>
      <c r="H33" s="203">
        <f t="shared" si="10"/>
        <v>4.4000000000000004</v>
      </c>
      <c r="I33" s="204">
        <f>SUM(IF('Indicator Data'!AJ33=0,0,'Indicator Data'!AJ33),SUM('Indicator Data'!AK33:AL33))</f>
        <v>227.03804916894532</v>
      </c>
      <c r="J33" s="204">
        <f>I33/HLOOKUP('Indicator Date'!$AJ31,'Population Data'!$C$3:$M$194,ROW()-4,FALSE)*1000000</f>
        <v>375.60413189427493</v>
      </c>
      <c r="K33" s="202">
        <f t="shared" si="0"/>
        <v>7.5</v>
      </c>
      <c r="L33" s="202">
        <f>IF('Indicator Data'!AM33="No data","x",ROUND(IF('Indicator Data'!AM33&gt;L$4,10,IF('Indicator Data'!AM33&lt;L$3,0,10-(L$4-'Indicator Data'!AM33)/(L$4-L$3)*10)),1))</f>
        <v>2.4</v>
      </c>
      <c r="M33" s="202">
        <f>IF('Indicator Data'!AN33="No data","x",IF('Indicator Data'!AN33=0,0,ROUND(IF('Indicator Data'!AN33&gt;M$4,10,IF('Indicator Data'!AN33&lt;M$3,0,10-(M$4-'Indicator Data'!AN33)/(M$4-M$3)*10)),1)))</f>
        <v>4.0999999999999996</v>
      </c>
      <c r="N33" s="203">
        <f t="shared" si="11"/>
        <v>4.7</v>
      </c>
      <c r="O33" s="205">
        <f t="shared" si="12"/>
        <v>4.7</v>
      </c>
      <c r="P33" s="206">
        <f>IF(AND('Indicator Data'!BA33="No data",'Indicator Data'!BB33="No data"),0,SUM('Indicator Data'!BA33:BC33)/1000)</f>
        <v>0.115</v>
      </c>
      <c r="Q33" s="202">
        <f t="shared" si="1"/>
        <v>0</v>
      </c>
      <c r="R33" s="207">
        <f>P33*1000/HLOOKUP('Indicator Data'!$BA$3,'Population Data'!$C$3:$M$194,ROW()-4,FALSE)</f>
        <v>1.9025214199096385E-4</v>
      </c>
      <c r="S33" s="202">
        <f t="shared" si="2"/>
        <v>2.1</v>
      </c>
      <c r="T33" s="208">
        <f t="shared" si="13"/>
        <v>1.1000000000000001</v>
      </c>
      <c r="U33" s="209">
        <f>IF('Indicator Data'!AR33="No data","x",ROUND(IF('Indicator Data'!AR33&gt;U$4,10,IF('Indicator Data'!AR33&lt;U$3,0,10-(U$4-'Indicator Data'!AR33)/(U$4-U$3)*10)),1))</f>
        <v>1.8</v>
      </c>
      <c r="V33" s="209">
        <f>IF('Indicator Data'!AS33="No data","x",IF('Indicator Data'!AS33=0,0,ROUND(IF('Indicator Data'!AS33&gt;V$4,10,IF('Indicator Data'!AS33&lt;V$3,0,10-(V$4-'Indicator Data'!AS33)/(V$4-V$3)*10)),1)))</f>
        <v>1.8</v>
      </c>
      <c r="W33" s="202">
        <f t="shared" si="14"/>
        <v>1.8</v>
      </c>
      <c r="X33" s="202">
        <f>IF('Indicator Data'!AQ33="No data","x",ROUND(IF('Indicator Data'!AQ33&gt;X$4,10,IF('Indicator Data'!AQ33&lt;X$3,0,10-(X$4-'Indicator Data'!AQ33)/(X$4-X$3)*10)),1))</f>
        <v>0.6</v>
      </c>
      <c r="Y33" s="202">
        <f>IF('Indicator Data'!AT33="No data","x",ROUND(IF('Indicator Data'!AT33&gt;Y$4,10,IF('Indicator Data'!AT33&lt;Y$3,0,10-(Y$4-'Indicator Data'!AT33)/(Y$4-Y$3)*10)),1))</f>
        <v>0</v>
      </c>
      <c r="Z33" s="207">
        <f>IF('Indicator Data'!AU33="No data","x",IF(('Indicator Data'!AU33/HLOOKUP('Indicator Data'!$AU$3,'Population Data'!$C$3:$M$194,ROW()-4,FALSE))&gt;1,1,IF('Indicator Data'!AU33&gt;'Indicator Data'!AU33,1,'Indicator Data'!AU33/HLOOKUP('Indicator Data'!$AU$3,'Population Data'!$C$3:$M$194,ROW()-4,FALSE))))</f>
        <v>0.24117676810250357</v>
      </c>
      <c r="AA33" s="202">
        <f t="shared" si="3"/>
        <v>2.7</v>
      </c>
      <c r="AB33" s="210">
        <f t="shared" si="4"/>
        <v>1.3</v>
      </c>
      <c r="AC33" s="202">
        <f>IF('Indicator Data'!AO33="No data","x",ROUND(IF('Indicator Data'!AO33&gt;AC$4,10,IF('Indicator Data'!AO33&lt;AC$3,0,10-(AC$4-'Indicator Data'!AO33)/(AC$4-AC$3)*10)),1))</f>
        <v>0.9</v>
      </c>
      <c r="AD33" s="202" t="str">
        <f>IF('Indicator Data'!AP33="No data","x",ROUND(IF('Indicator Data'!AP33&gt;AD$4,10,IF('Indicator Data'!AP33&lt;AD$3,0,10-(AD$4-'Indicator Data'!AP33)/(AD$4-AD$3)*10)),1))</f>
        <v>x</v>
      </c>
      <c r="AE33" s="210">
        <f t="shared" si="15"/>
        <v>0.9</v>
      </c>
      <c r="AF33" s="206">
        <f>('Indicator Data'!AZ33+'Indicator Data'!AY33*0.5+'Indicator Data'!AX33*0.25)/1000</f>
        <v>11.523250000000001</v>
      </c>
      <c r="AG33" s="211">
        <f>AF33*1000/HLOOKUP('Indicator Data'!$AZ$3,'Population Data'!$C$3:$M$194,ROW()-4,FALSE)</f>
        <v>1.9063678219107601E-2</v>
      </c>
      <c r="AH33" s="210">
        <f t="shared" si="5"/>
        <v>1.9</v>
      </c>
      <c r="AI33" s="202">
        <f>IF('Indicator Data'!BD33="No data","x",ROUND(IF('Indicator Data'!BD33&lt;$AI$3,10,IF('Indicator Data'!BD33&gt;$AI$4,0,($AI$4-'Indicator Data'!BD33)/($AI$4-$AI$3)*10)),1))</f>
        <v>5.5</v>
      </c>
      <c r="AJ33" s="202">
        <f>IF('Indicator Data'!BE33="No data","x",ROUND(IF('Indicator Data'!BE33&gt;$AJ$4,10,IF('Indicator Data'!BE33&lt;$AJ$3,0,10-($AJ$4-'Indicator Data'!BE33)/($AJ$4-$AJ$3)*10)),1))</f>
        <v>2.5</v>
      </c>
      <c r="AK33" s="210">
        <f t="shared" si="6"/>
        <v>4</v>
      </c>
      <c r="AL33" s="208">
        <f t="shared" si="7"/>
        <v>2.1</v>
      </c>
      <c r="AM33" s="212">
        <f t="shared" si="8"/>
        <v>1.6</v>
      </c>
    </row>
    <row r="34" spans="1:39">
      <c r="A34" s="179" t="str">
        <f>'Indicator Data'!A34</f>
        <v>Cambodia</v>
      </c>
      <c r="B34" s="180" t="str">
        <f>'Indicator Data'!B34</f>
        <v>KHM</v>
      </c>
      <c r="C34" s="213">
        <f>ROUND(IF('Indicator Data'!AH34="No data",IF((0.101*LN('Indicator Data'!BV34)-0.153)&gt;C$4,0,IF((0.101*LN('Indicator Data'!BV34)-0.153)&lt;C$3,10,(C$4-(0.101*LN('Indicator Data'!BV34)-0.153))/(C$4-C$3)*10)),IF('Indicator Data'!AH34&gt;C$4,0,IF('Indicator Data'!AH34&lt;C$3,10,(C$4-'Indicator Data'!AH34)/(C$4-C$3)*10))),1)</f>
        <v>6</v>
      </c>
      <c r="D34" s="202">
        <f>IF('Indicator Data'!AI34="No data","x",ROUND((IF(LOG('Indicator Data'!AI34*1000)&gt;D$4,10,IF(LOG('Indicator Data'!AI34*1000)&lt;D$3,0,10-(D$4-LOG('Indicator Data'!AI34*1000))/(D$4-D$3)*10))),1))</f>
        <v>6.8</v>
      </c>
      <c r="E34" s="203">
        <f t="shared" si="9"/>
        <v>6.4</v>
      </c>
      <c r="F34" s="202">
        <f>IF('Indicator Data'!AV34="No data","x",ROUND(IF('Indicator Data'!AV34&gt;F$4,10,IF('Indicator Data'!AV34&lt;F$3,0,10-(F$4-'Indicator Data'!AV34)/(F$4-F$3)*10)),1))</f>
        <v>6.5</v>
      </c>
      <c r="G34" s="202" t="str">
        <f>IF('Indicator Data'!AW34="No data","x",ROUND(IF('Indicator Data'!AW34&gt;G$4,10,IF('Indicator Data'!AW34&lt;G$3,0,10-(G$4-'Indicator Data'!AW34)/(G$4-G$3)*10)),1))</f>
        <v>x</v>
      </c>
      <c r="H34" s="203">
        <f t="shared" si="10"/>
        <v>6.5</v>
      </c>
      <c r="I34" s="204">
        <f>SUM(IF('Indicator Data'!AJ34=0,0,'Indicator Data'!AJ34),SUM('Indicator Data'!AK34:AL34))</f>
        <v>2839.1597131171875</v>
      </c>
      <c r="J34" s="204">
        <f>I34/HLOOKUP('Indicator Date'!$AJ32,'Population Data'!$C$3:$M$194,ROW()-4,FALSE)*1000000</f>
        <v>165.82087861883053</v>
      </c>
      <c r="K34" s="202">
        <f t="shared" si="0"/>
        <v>3.3</v>
      </c>
      <c r="L34" s="202">
        <f>IF('Indicator Data'!AM34="No data","x",ROUND(IF('Indicator Data'!AM34&gt;L$4,10,IF('Indicator Data'!AM34&lt;L$3,0,10-(L$4-'Indicator Data'!AM34)/(L$4-L$3)*10)),1))</f>
        <v>3.7</v>
      </c>
      <c r="M34" s="202">
        <f>IF('Indicator Data'!AN34="No data","x",IF('Indicator Data'!AN34=0,0,ROUND(IF('Indicator Data'!AN34&gt;M$4,10,IF('Indicator Data'!AN34&lt;M$3,0,10-(M$4-'Indicator Data'!AN34)/(M$4-M$3)*10)),1)))</f>
        <v>2.9</v>
      </c>
      <c r="N34" s="203">
        <f t="shared" si="11"/>
        <v>3.3</v>
      </c>
      <c r="O34" s="205">
        <f t="shared" si="12"/>
        <v>5.7</v>
      </c>
      <c r="P34" s="206">
        <f>IF(AND('Indicator Data'!BA34="No data",'Indicator Data'!BB34="No data"),0,SUM('Indicator Data'!BA34:BC34)/1000)</f>
        <v>75.028999999999996</v>
      </c>
      <c r="Q34" s="202">
        <f t="shared" si="1"/>
        <v>6.3</v>
      </c>
      <c r="R34" s="207">
        <f>P34*1000/HLOOKUP('Indicator Data'!$BA$3,'Population Data'!$C$3:$M$194,ROW()-4,FALSE)</f>
        <v>4.3820622856868188E-3</v>
      </c>
      <c r="S34" s="202">
        <f t="shared" si="2"/>
        <v>4.5999999999999996</v>
      </c>
      <c r="T34" s="208">
        <f t="shared" si="13"/>
        <v>5.5</v>
      </c>
      <c r="U34" s="209">
        <f>IF('Indicator Data'!AR34="No data","x",ROUND(IF('Indicator Data'!AR34&gt;U$4,10,IF('Indicator Data'!AR34&lt;U$3,0,10-(U$4-'Indicator Data'!AR34)/(U$4-U$3)*10)),1))</f>
        <v>1</v>
      </c>
      <c r="V34" s="209">
        <f>IF('Indicator Data'!AS34="No data","x",IF('Indicator Data'!AS34=0,0,ROUND(IF('Indicator Data'!AS34&gt;V$4,10,IF('Indicator Data'!AS34&lt;V$3,0,10-(V$4-'Indicator Data'!AS34)/(V$4-V$3)*10)),1)))</f>
        <v>0.5</v>
      </c>
      <c r="W34" s="202">
        <f t="shared" si="14"/>
        <v>0.75</v>
      </c>
      <c r="X34" s="202">
        <f>IF('Indicator Data'!AQ34="No data","x",ROUND(IF('Indicator Data'!AQ34&gt;X$4,10,IF('Indicator Data'!AQ34&lt;X$3,0,10-(X$4-'Indicator Data'!AQ34)/(X$4-X$3)*10)),1))</f>
        <v>5.8</v>
      </c>
      <c r="Y34" s="202">
        <f>IF('Indicator Data'!AT34="No data","x",ROUND(IF('Indicator Data'!AT34&gt;Y$4,10,IF('Indicator Data'!AT34&lt;Y$3,0,10-(Y$4-'Indicator Data'!AT34)/(Y$4-Y$3)*10)),1))</f>
        <v>0</v>
      </c>
      <c r="Z34" s="207">
        <f>IF('Indicator Data'!AU34="No data","x",IF(('Indicator Data'!AU34/HLOOKUP('Indicator Data'!$AU$3,'Population Data'!$C$3:$M$194,ROW()-4,FALSE))&gt;1,1,IF('Indicator Data'!AU34&gt;'Indicator Data'!AU34,1,'Indicator Data'!AU34/HLOOKUP('Indicator Data'!$AU$3,'Population Data'!$C$3:$M$194,ROW()-4,FALSE))))</f>
        <v>0.28808411959034441</v>
      </c>
      <c r="AA34" s="202">
        <f t="shared" si="3"/>
        <v>3.2</v>
      </c>
      <c r="AB34" s="210">
        <f t="shared" si="4"/>
        <v>2.4</v>
      </c>
      <c r="AC34" s="202">
        <f>IF('Indicator Data'!AO34="No data","x",ROUND(IF('Indicator Data'!AO34&gt;AC$4,10,IF('Indicator Data'!AO34&lt;AC$3,0,10-(AC$4-'Indicator Data'!AO34)/(AC$4-AC$3)*10)),1))</f>
        <v>1.8</v>
      </c>
      <c r="AD34" s="202">
        <f>IF('Indicator Data'!AP34="No data","x",ROUND(IF('Indicator Data'!AP34&gt;AD$4,10,IF('Indicator Data'!AP34&lt;AD$3,0,10-(AD$4-'Indicator Data'!AP34)/(AD$4-AD$3)*10)),1))</f>
        <v>3.6</v>
      </c>
      <c r="AE34" s="210">
        <f t="shared" si="15"/>
        <v>2.7</v>
      </c>
      <c r="AF34" s="206">
        <f>('Indicator Data'!AZ34+'Indicator Data'!AY34*0.5+'Indicator Data'!AX34*0.25)/1000</f>
        <v>48.9925</v>
      </c>
      <c r="AG34" s="211">
        <f>AF34*1000/HLOOKUP('Indicator Data'!$AZ$3,'Population Data'!$C$3:$M$194,ROW()-4,FALSE)</f>
        <v>2.8614027446922053E-3</v>
      </c>
      <c r="AH34" s="210">
        <f t="shared" si="5"/>
        <v>0.3</v>
      </c>
      <c r="AI34" s="202">
        <f>IF('Indicator Data'!BD34="No data","x",ROUND(IF('Indicator Data'!BD34&lt;$AI$3,10,IF('Indicator Data'!BD34&gt;$AI$4,0,($AI$4-'Indicator Data'!BD34)/($AI$4-$AI$3)*10)),1))</f>
        <v>3.7</v>
      </c>
      <c r="AJ34" s="202">
        <f>IF('Indicator Data'!BE34="No data","x",ROUND(IF('Indicator Data'!BE34&gt;$AJ$4,10,IF('Indicator Data'!BE34&lt;$AJ$3,0,10-($AJ$4-'Indicator Data'!BE34)/($AJ$4-$AJ$3)*10)),1))</f>
        <v>0</v>
      </c>
      <c r="AK34" s="210">
        <f t="shared" si="6"/>
        <v>1.9</v>
      </c>
      <c r="AL34" s="208">
        <f t="shared" si="7"/>
        <v>1.9</v>
      </c>
      <c r="AM34" s="212">
        <f t="shared" si="8"/>
        <v>3.9</v>
      </c>
    </row>
    <row r="35" spans="1:39">
      <c r="A35" s="179" t="str">
        <f>'Indicator Data'!A35</f>
        <v>Cameroon</v>
      </c>
      <c r="B35" s="180" t="str">
        <f>'Indicator Data'!B35</f>
        <v>CMR</v>
      </c>
      <c r="C35" s="213">
        <f>ROUND(IF('Indicator Data'!AH35="No data",IF((0.101*LN('Indicator Data'!BV35)-0.153)&gt;C$4,0,IF((0.101*LN('Indicator Data'!BV35)-0.153)&lt;C$3,10,(C$4-(0.101*LN('Indicator Data'!BV35)-0.153))/(C$4-C$3)*10)),IF('Indicator Data'!AH35&gt;C$4,0,IF('Indicator Data'!AH35&lt;C$3,10,(C$4-'Indicator Data'!AH35)/(C$4-C$3)*10))),1)</f>
        <v>6.3</v>
      </c>
      <c r="D35" s="202">
        <f>IF('Indicator Data'!AI35="No data","x",ROUND((IF(LOG('Indicator Data'!AI35*1000)&gt;D$4,10,IF(LOG('Indicator Data'!AI35*1000)&lt;D$3,0,10-(D$4-LOG('Indicator Data'!AI35*1000))/(D$4-D$3)*10))),1))</f>
        <v>8.8000000000000007</v>
      </c>
      <c r="E35" s="203">
        <f t="shared" si="9"/>
        <v>7.8</v>
      </c>
      <c r="F35" s="202">
        <f>IF('Indicator Data'!AV35="No data","x",ROUND(IF('Indicator Data'!AV35&gt;F$4,10,IF('Indicator Data'!AV35&lt;F$3,0,10-(F$4-'Indicator Data'!AV35)/(F$4-F$3)*10)),1))</f>
        <v>7.4</v>
      </c>
      <c r="G35" s="202">
        <f>IF('Indicator Data'!AW35="No data","x",ROUND(IF('Indicator Data'!AW35&gt;G$4,10,IF('Indicator Data'!AW35&lt;G$3,0,10-(G$4-'Indicator Data'!AW35)/(G$4-G$3)*10)),1))</f>
        <v>4.3</v>
      </c>
      <c r="H35" s="203">
        <f t="shared" si="10"/>
        <v>5.9</v>
      </c>
      <c r="I35" s="204">
        <f>SUM(IF('Indicator Data'!AJ35=0,0,'Indicator Data'!AJ35),SUM('Indicator Data'!AK35:AL35))</f>
        <v>2842.7166976562498</v>
      </c>
      <c r="J35" s="204">
        <f>I35/HLOOKUP('Indicator Date'!$AJ33,'Population Data'!$C$3:$M$194,ROW()-4,FALSE)*1000000</f>
        <v>96.709356416442873</v>
      </c>
      <c r="K35" s="202">
        <f t="shared" si="0"/>
        <v>1.9</v>
      </c>
      <c r="L35" s="202">
        <f>IF('Indicator Data'!AM35="No data","x",ROUND(IF('Indicator Data'!AM35&gt;L$4,10,IF('Indicator Data'!AM35&lt;L$3,0,10-(L$4-'Indicator Data'!AM35)/(L$4-L$3)*10)),1))</f>
        <v>1.8</v>
      </c>
      <c r="M35" s="202">
        <f>IF('Indicator Data'!AN35="No data","x",IF('Indicator Data'!AN35=0,0,ROUND(IF('Indicator Data'!AN35&gt;M$4,10,IF('Indicator Data'!AN35&lt;M$3,0,10-(M$4-'Indicator Data'!AN35)/(M$4-M$3)*10)),1)))</f>
        <v>0.3</v>
      </c>
      <c r="N35" s="203">
        <f t="shared" si="11"/>
        <v>1.3</v>
      </c>
      <c r="O35" s="205">
        <f t="shared" si="12"/>
        <v>5.7</v>
      </c>
      <c r="P35" s="206">
        <f>IF(AND('Indicator Data'!BA35="No data",'Indicator Data'!BB35="No data"),0,SUM('Indicator Data'!BA35:BC35)/1000)</f>
        <v>1555.3820000000001</v>
      </c>
      <c r="Q35" s="202">
        <f t="shared" si="1"/>
        <v>10</v>
      </c>
      <c r="R35" s="207">
        <f>P35*1000/HLOOKUP('Indicator Data'!$BA$3,'Population Data'!$C$3:$M$194,ROW()-4,FALSE)</f>
        <v>5.2914169155771774E-2</v>
      </c>
      <c r="S35" s="202">
        <f t="shared" si="2"/>
        <v>8.5</v>
      </c>
      <c r="T35" s="208">
        <f t="shared" si="13"/>
        <v>9.3000000000000007</v>
      </c>
      <c r="U35" s="209">
        <f>IF('Indicator Data'!AR35="No data","x",ROUND(IF('Indicator Data'!AR35&gt;U$4,10,IF('Indicator Data'!AR35&lt;U$3,0,10-(U$4-'Indicator Data'!AR35)/(U$4-U$3)*10)),1))</f>
        <v>5.2</v>
      </c>
      <c r="V35" s="209">
        <f>IF('Indicator Data'!AS35="No data","x",IF('Indicator Data'!AS35=0,0,ROUND(IF('Indicator Data'!AS35&gt;V$4,10,IF('Indicator Data'!AS35&lt;V$3,0,10-(V$4-'Indicator Data'!AS35)/(V$4-V$3)*10)),1)))</f>
        <v>1.5</v>
      </c>
      <c r="W35" s="202">
        <f t="shared" si="14"/>
        <v>3.35</v>
      </c>
      <c r="X35" s="202">
        <f>IF('Indicator Data'!AQ35="No data","x",ROUND(IF('Indicator Data'!AQ35&gt;X$4,10,IF('Indicator Data'!AQ35&lt;X$3,0,10-(X$4-'Indicator Data'!AQ35)/(X$4-X$3)*10)),1))</f>
        <v>2.9</v>
      </c>
      <c r="Y35" s="202">
        <f>IF('Indicator Data'!AT35="No data","x",ROUND(IF('Indicator Data'!AT35&gt;Y$4,10,IF('Indicator Data'!AT35&lt;Y$3,0,10-(Y$4-'Indicator Data'!AT35)/(Y$4-Y$3)*10)),1))</f>
        <v>5.8</v>
      </c>
      <c r="Z35" s="207">
        <f>IF('Indicator Data'!AU35="No data","x",IF(('Indicator Data'!AU35/HLOOKUP('Indicator Data'!$AU$3,'Population Data'!$C$3:$M$194,ROW()-4,FALSE))&gt;1,1,IF('Indicator Data'!AU35&gt;'Indicator Data'!AU35,1,'Indicator Data'!AU35/HLOOKUP('Indicator Data'!$AU$3,'Population Data'!$C$3:$M$194,ROW()-4,FALSE))))</f>
        <v>0.40446249939458068</v>
      </c>
      <c r="AA35" s="202">
        <f t="shared" si="3"/>
        <v>4.5</v>
      </c>
      <c r="AB35" s="210">
        <f t="shared" si="4"/>
        <v>4.0999999999999996</v>
      </c>
      <c r="AC35" s="202">
        <f>IF('Indicator Data'!AO35="No data","x",ROUND(IF('Indicator Data'!AO35&gt;AC$4,10,IF('Indicator Data'!AO35&lt;AC$3,0,10-(AC$4-'Indicator Data'!AO35)/(AC$4-AC$3)*10)),1))</f>
        <v>5.4</v>
      </c>
      <c r="AD35" s="202">
        <f>IF('Indicator Data'!AP35="No data","x",ROUND(IF('Indicator Data'!AP35&gt;AD$4,10,IF('Indicator Data'!AP35&lt;AD$3,0,10-(AD$4-'Indicator Data'!AP35)/(AD$4-AD$3)*10)),1))</f>
        <v>2.4</v>
      </c>
      <c r="AE35" s="210">
        <f t="shared" si="15"/>
        <v>3.9</v>
      </c>
      <c r="AF35" s="206">
        <f>('Indicator Data'!AZ35+'Indicator Data'!AY35*0.5+'Indicator Data'!AX35*0.25)/1000</f>
        <v>686.68050000000005</v>
      </c>
      <c r="AG35" s="211">
        <f>AF35*1000/HLOOKUP('Indicator Data'!$AZ$3,'Population Data'!$C$3:$M$194,ROW()-4,FALSE)</f>
        <v>2.3360903066237067E-2</v>
      </c>
      <c r="AH35" s="210">
        <f t="shared" si="5"/>
        <v>2.2999999999999998</v>
      </c>
      <c r="AI35" s="202">
        <f>IF('Indicator Data'!BD35="No data","x",ROUND(IF('Indicator Data'!BD35&lt;$AI$3,10,IF('Indicator Data'!BD35&gt;$AI$4,0,($AI$4-'Indicator Data'!BD35)/($AI$4-$AI$3)*10)),1))</f>
        <v>3.2</v>
      </c>
      <c r="AJ35" s="202">
        <f>IF('Indicator Data'!BE35="No data","x",ROUND(IF('Indicator Data'!BE35&gt;$AJ$4,10,IF('Indicator Data'!BE35&lt;$AJ$3,0,10-($AJ$4-'Indicator Data'!BE35)/($AJ$4-$AJ$3)*10)),1))</f>
        <v>0.2</v>
      </c>
      <c r="AK35" s="210">
        <f t="shared" si="6"/>
        <v>1.7</v>
      </c>
      <c r="AL35" s="208">
        <f t="shared" si="7"/>
        <v>3.1</v>
      </c>
      <c r="AM35" s="212">
        <f t="shared" si="8"/>
        <v>7.3</v>
      </c>
    </row>
    <row r="36" spans="1:39">
      <c r="A36" s="179" t="str">
        <f>'Indicator Data'!A36</f>
        <v>Canada</v>
      </c>
      <c r="B36" s="180" t="str">
        <f>'Indicator Data'!B36</f>
        <v>CAN</v>
      </c>
      <c r="C36" s="213">
        <f>ROUND(IF('Indicator Data'!AH36="No data",IF((0.101*LN('Indicator Data'!BV36)-0.153)&gt;C$4,0,IF((0.101*LN('Indicator Data'!BV36)-0.153)&lt;C$3,10,(C$4-(0.101*LN('Indicator Data'!BV36)-0.153))/(C$4-C$3)*10)),IF('Indicator Data'!AH36&gt;C$4,0,IF('Indicator Data'!AH36&lt;C$3,10,(C$4-'Indicator Data'!AH36)/(C$4-C$3)*10))),1)</f>
        <v>0</v>
      </c>
      <c r="D36" s="202" t="str">
        <f>IF('Indicator Data'!AI36="No data","x",ROUND((IF(LOG('Indicator Data'!AI36*1000)&gt;D$4,10,IF(LOG('Indicator Data'!AI36*1000)&lt;D$3,0,10-(D$4-LOG('Indicator Data'!AI36*1000))/(D$4-D$3)*10))),1))</f>
        <v>x</v>
      </c>
      <c r="E36" s="203">
        <f t="shared" si="9"/>
        <v>0</v>
      </c>
      <c r="F36" s="202">
        <f>IF('Indicator Data'!AV36="No data","x",ROUND(IF('Indicator Data'!AV36&gt;F$4,10,IF('Indicator Data'!AV36&lt;F$3,0,10-(F$4-'Indicator Data'!AV36)/(F$4-F$3)*10)),1))</f>
        <v>0.9</v>
      </c>
      <c r="G36" s="202">
        <f>IF('Indicator Data'!AW36="No data","x",ROUND(IF('Indicator Data'!AW36&gt;G$4,10,IF('Indicator Data'!AW36&lt;G$3,0,10-(G$4-'Indicator Data'!AW36)/(G$4-G$3)*10)),1))</f>
        <v>1.7</v>
      </c>
      <c r="H36" s="203">
        <f t="shared" si="10"/>
        <v>1.3</v>
      </c>
      <c r="I36" s="204">
        <f>SUM(IF('Indicator Data'!AJ36=0,0,'Indicator Data'!AJ36),SUM('Indicator Data'!AK36:AL36))</f>
        <v>0.57375500000000001</v>
      </c>
      <c r="J36" s="204">
        <f>I36/HLOOKUP('Indicator Date'!$AJ34,'Population Data'!$C$3:$M$194,ROW()-4,FALSE)*1000000</f>
        <v>1.4671397067423604E-2</v>
      </c>
      <c r="K36" s="202">
        <f t="shared" si="0"/>
        <v>0</v>
      </c>
      <c r="L36" s="202" t="str">
        <f>IF('Indicator Data'!AM36="No data","x",ROUND(IF('Indicator Data'!AM36&gt;L$4,10,IF('Indicator Data'!AM36&lt;L$3,0,10-(L$4-'Indicator Data'!AM36)/(L$4-L$3)*10)),1))</f>
        <v>x</v>
      </c>
      <c r="M36" s="202">
        <f>IF('Indicator Data'!AN36="No data","x",IF('Indicator Data'!AN36=0,0,ROUND(IF('Indicator Data'!AN36&gt;M$4,10,IF('Indicator Data'!AN36&lt;M$3,0,10-(M$4-'Indicator Data'!AN36)/(M$4-M$3)*10)),1)))</f>
        <v>0</v>
      </c>
      <c r="N36" s="203">
        <f t="shared" si="11"/>
        <v>0</v>
      </c>
      <c r="O36" s="205">
        <f t="shared" si="12"/>
        <v>0.3</v>
      </c>
      <c r="P36" s="206">
        <f>IF(AND('Indicator Data'!BA36="No data",'Indicator Data'!BB36="No data"),0,SUM('Indicator Data'!BA36:BC36)/1000)</f>
        <v>372.63099999999997</v>
      </c>
      <c r="Q36" s="202">
        <f t="shared" si="1"/>
        <v>8.6</v>
      </c>
      <c r="R36" s="207">
        <f>P36*1000/HLOOKUP('Indicator Data'!$BA$3,'Population Data'!$C$3:$M$194,ROW()-4,FALSE)</f>
        <v>9.5284875262631706E-3</v>
      </c>
      <c r="S36" s="202">
        <f t="shared" si="2"/>
        <v>5.6</v>
      </c>
      <c r="T36" s="208">
        <f t="shared" si="13"/>
        <v>7.1</v>
      </c>
      <c r="U36" s="209">
        <f>IF('Indicator Data'!AR36="No data","x",ROUND(IF('Indicator Data'!AR36&gt;U$4,10,IF('Indicator Data'!AR36&lt;U$3,0,10-(U$4-'Indicator Data'!AR36)/(U$4-U$3)*10)),1))</f>
        <v>0.4</v>
      </c>
      <c r="V36" s="209">
        <f>IF('Indicator Data'!AS36="No data","x",IF('Indicator Data'!AS36=0,0,ROUND(IF('Indicator Data'!AS36&gt;V$4,10,IF('Indicator Data'!AS36&lt;V$3,0,10-(V$4-'Indicator Data'!AS36)/(V$4-V$3)*10)),1)))</f>
        <v>0.3</v>
      </c>
      <c r="W36" s="202">
        <f t="shared" si="14"/>
        <v>0.35</v>
      </c>
      <c r="X36" s="202">
        <f>IF('Indicator Data'!AQ36="No data","x",ROUND(IF('Indicator Data'!AQ36&gt;X$4,10,IF('Indicator Data'!AQ36&lt;X$3,0,10-(X$4-'Indicator Data'!AQ36)/(X$4-X$3)*10)),1))</f>
        <v>0.1</v>
      </c>
      <c r="Y36" s="202" t="str">
        <f>IF('Indicator Data'!AT36="No data","x",ROUND(IF('Indicator Data'!AT36&gt;Y$4,10,IF('Indicator Data'!AT36&lt;Y$3,0,10-(Y$4-'Indicator Data'!AT36)/(Y$4-Y$3)*10)),1))</f>
        <v>x</v>
      </c>
      <c r="Z36" s="207">
        <f>IF('Indicator Data'!AU36="No data","x",IF(('Indicator Data'!AU36/HLOOKUP('Indicator Data'!$AU$3,'Population Data'!$C$3:$M$194,ROW()-4,FALSE))&gt;1,1,IF('Indicator Data'!AU36&gt;'Indicator Data'!AU36,1,'Indicator Data'!AU36/HLOOKUP('Indicator Data'!$AU$3,'Population Data'!$C$3:$M$194,ROW()-4,FALSE))))</f>
        <v>0</v>
      </c>
      <c r="AA36" s="202">
        <f t="shared" si="3"/>
        <v>0</v>
      </c>
      <c r="AB36" s="210">
        <f t="shared" si="4"/>
        <v>0.2</v>
      </c>
      <c r="AC36" s="202">
        <f>IF('Indicator Data'!AO36="No data","x",ROUND(IF('Indicator Data'!AO36&gt;AC$4,10,IF('Indicator Data'!AO36&lt;AC$3,0,10-(AC$4-'Indicator Data'!AO36)/(AC$4-AC$3)*10)),1))</f>
        <v>0.4</v>
      </c>
      <c r="AD36" s="202" t="str">
        <f>IF('Indicator Data'!AP36="No data","x",ROUND(IF('Indicator Data'!AP36&gt;AD$4,10,IF('Indicator Data'!AP36&lt;AD$3,0,10-(AD$4-'Indicator Data'!AP36)/(AD$4-AD$3)*10)),1))</f>
        <v>x</v>
      </c>
      <c r="AE36" s="210">
        <f t="shared" si="15"/>
        <v>0.4</v>
      </c>
      <c r="AF36" s="206">
        <f>('Indicator Data'!AZ36+'Indicator Data'!AY36*0.5+'Indicator Data'!AX36*0.25)/1000</f>
        <v>20.725000000000001</v>
      </c>
      <c r="AG36" s="211">
        <f>AF36*1000/HLOOKUP('Indicator Data'!$AZ$3,'Population Data'!$C$3:$M$194,ROW()-4,FALSE)</f>
        <v>5.2995565044723658E-4</v>
      </c>
      <c r="AH36" s="210">
        <f t="shared" si="5"/>
        <v>0.1</v>
      </c>
      <c r="AI36" s="202">
        <f>IF('Indicator Data'!BD36="No data","x",ROUND(IF('Indicator Data'!BD36&lt;$AI$3,10,IF('Indicator Data'!BD36&gt;$AI$4,0,($AI$4-'Indicator Data'!BD36)/($AI$4-$AI$3)*10)),1))</f>
        <v>0.7</v>
      </c>
      <c r="AJ36" s="202">
        <f>IF('Indicator Data'!BE36="No data","x",ROUND(IF('Indicator Data'!BE36&gt;$AJ$4,10,IF('Indicator Data'!BE36&lt;$AJ$3,0,10-($AJ$4-'Indicator Data'!BE36)/($AJ$4-$AJ$3)*10)),1))</f>
        <v>0</v>
      </c>
      <c r="AK36" s="210">
        <f t="shared" si="6"/>
        <v>0.4</v>
      </c>
      <c r="AL36" s="208">
        <f t="shared" si="7"/>
        <v>0.3</v>
      </c>
      <c r="AM36" s="212">
        <f t="shared" si="8"/>
        <v>4.5</v>
      </c>
    </row>
    <row r="37" spans="1:39">
      <c r="A37" s="179" t="str">
        <f>'Indicator Data'!A37</f>
        <v>Central African Republic</v>
      </c>
      <c r="B37" s="180" t="str">
        <f>'Indicator Data'!B37</f>
        <v>CAF</v>
      </c>
      <c r="C37" s="213">
        <f>ROUND(IF('Indicator Data'!AH37="No data",IF((0.101*LN('Indicator Data'!BV37)-0.153)&gt;C$4,0,IF((0.101*LN('Indicator Data'!BV37)-0.153)&lt;C$3,10,(C$4-(0.101*LN('Indicator Data'!BV37)-0.153))/(C$4-C$3)*10)),IF('Indicator Data'!AH37&gt;C$4,0,IF('Indicator Data'!AH37&lt;C$3,10,(C$4-'Indicator Data'!AH37)/(C$4-C$3)*10))),1)</f>
        <v>10</v>
      </c>
      <c r="D37" s="202">
        <f>IF('Indicator Data'!AI37="No data","x",ROUND((IF(LOG('Indicator Data'!AI37*1000)&gt;D$4,10,IF(LOG('Indicator Data'!AI37*1000)&lt;D$3,0,10-(D$4-LOG('Indicator Data'!AI37*1000))/(D$4-D$3)*10))),1))</f>
        <v>9.9</v>
      </c>
      <c r="E37" s="203">
        <f t="shared" si="9"/>
        <v>10</v>
      </c>
      <c r="F37" s="202">
        <f>IF('Indicator Data'!AV37="No data","x",ROUND(IF('Indicator Data'!AV37&gt;F$4,10,IF('Indicator Data'!AV37&lt;F$3,0,10-(F$4-'Indicator Data'!AV37)/(F$4-F$3)*10)),1))</f>
        <v>9</v>
      </c>
      <c r="G37" s="202">
        <f>IF('Indicator Data'!AW37="No data","x",ROUND(IF('Indicator Data'!AW37&gt;G$4,10,IF('Indicator Data'!AW37&lt;G$3,0,10-(G$4-'Indicator Data'!AW37)/(G$4-G$3)*10)),1))</f>
        <v>4.5</v>
      </c>
      <c r="H37" s="203">
        <f t="shared" si="10"/>
        <v>6.8</v>
      </c>
      <c r="I37" s="204">
        <f>SUM(IF('Indicator Data'!AJ37=0,0,'Indicator Data'!AJ37),SUM('Indicator Data'!AK37:AL37))</f>
        <v>2407.035757558594</v>
      </c>
      <c r="J37" s="204">
        <f>I37/HLOOKUP('Indicator Date'!$AJ35,'Population Data'!$C$3:$M$194,ROW()-4,FALSE)*1000000</f>
        <v>406.89444374342639</v>
      </c>
      <c r="K37" s="202">
        <f t="shared" si="0"/>
        <v>8.1</v>
      </c>
      <c r="L37" s="202">
        <f>IF('Indicator Data'!AM37="No data","x",ROUND(IF('Indicator Data'!AM37&gt;L$4,10,IF('Indicator Data'!AM37&lt;L$3,0,10-(L$4-'Indicator Data'!AM37)/(L$4-L$3)*10)),1))</f>
        <v>10</v>
      </c>
      <c r="M37" s="202">
        <f>IF('Indicator Data'!AN37="No data","x",IF('Indicator Data'!AN37=0,0,ROUND(IF('Indicator Data'!AN37&gt;M$4,10,IF('Indicator Data'!AN37&lt;M$3,0,10-(M$4-'Indicator Data'!AN37)/(M$4-M$3)*10)),1)))</f>
        <v>0</v>
      </c>
      <c r="N37" s="203">
        <f t="shared" si="11"/>
        <v>6</v>
      </c>
      <c r="O37" s="205">
        <f t="shared" si="12"/>
        <v>8.1999999999999993</v>
      </c>
      <c r="P37" s="206">
        <f>IF(AND('Indicator Data'!BA37="No data",'Indicator Data'!BB37="No data"),0,SUM('Indicator Data'!BA37:BC37)/1000)</f>
        <v>591.67100000000005</v>
      </c>
      <c r="Q37" s="202">
        <f t="shared" si="1"/>
        <v>9.1999999999999993</v>
      </c>
      <c r="R37" s="207">
        <f>P37*1000/HLOOKUP('Indicator Data'!$BA$3,'Population Data'!$C$3:$M$194,ROW()-4,FALSE)</f>
        <v>0.10001830744230493</v>
      </c>
      <c r="S37" s="202">
        <f t="shared" si="2"/>
        <v>10</v>
      </c>
      <c r="T37" s="208">
        <f t="shared" si="13"/>
        <v>9.6</v>
      </c>
      <c r="U37" s="209">
        <f>IF('Indicator Data'!AR37="No data","x",ROUND(IF('Indicator Data'!AR37&gt;U$4,10,IF('Indicator Data'!AR37&lt;U$3,0,10-(U$4-'Indicator Data'!AR37)/(U$4-U$3)*10)),1))</f>
        <v>6.8</v>
      </c>
      <c r="V37" s="209">
        <f>IF('Indicator Data'!AS37="No data","x",IF('Indicator Data'!AS37=0,0,ROUND(IF('Indicator Data'!AS37&gt;V$4,10,IF('Indicator Data'!AS37&lt;V$3,0,10-(V$4-'Indicator Data'!AS37)/(V$4-V$3)*10)),1)))</f>
        <v>8.8000000000000007</v>
      </c>
      <c r="W37" s="202">
        <f t="shared" si="14"/>
        <v>7.8000000000000007</v>
      </c>
      <c r="X37" s="202">
        <f>IF('Indicator Data'!AQ37="No data","x",ROUND(IF('Indicator Data'!AQ37&gt;X$4,10,IF('Indicator Data'!AQ37&lt;X$3,0,10-(X$4-'Indicator Data'!AQ37)/(X$4-X$3)*10)),1))</f>
        <v>9.8000000000000007</v>
      </c>
      <c r="Y37" s="202">
        <f>IF('Indicator Data'!AT37="No data","x",ROUND(IF('Indicator Data'!AT37&gt;Y$4,10,IF('Indicator Data'!AT37&lt;Y$3,0,10-(Y$4-'Indicator Data'!AT37)/(Y$4-Y$3)*10)),1))</f>
        <v>7.8</v>
      </c>
      <c r="Z37" s="207">
        <f>IF('Indicator Data'!AU37="No data","x",IF(('Indicator Data'!AU37/HLOOKUP('Indicator Data'!$AU$3,'Population Data'!$C$3:$M$194,ROW()-4,FALSE))&gt;1,1,IF('Indicator Data'!AU37&gt;'Indicator Data'!AU37,1,'Indicator Data'!AU37/HLOOKUP('Indicator Data'!$AU$3,'Population Data'!$C$3:$M$194,ROW()-4,FALSE))))</f>
        <v>1</v>
      </c>
      <c r="AA37" s="202">
        <f t="shared" si="3"/>
        <v>10</v>
      </c>
      <c r="AB37" s="210">
        <f t="shared" si="4"/>
        <v>8.9</v>
      </c>
      <c r="AC37" s="202">
        <f>IF('Indicator Data'!AO37="No data","x",ROUND(IF('Indicator Data'!AO37&gt;AC$4,10,IF('Indicator Data'!AO37&lt;AC$3,0,10-(AC$4-'Indicator Data'!AO37)/(AC$4-AC$3)*10)),1))</f>
        <v>7.4</v>
      </c>
      <c r="AD37" s="202">
        <f>IF('Indicator Data'!AP37="No data","x",ROUND(IF('Indicator Data'!AP37&gt;AD$4,10,IF('Indicator Data'!AP37&lt;AD$3,0,10-(AD$4-'Indicator Data'!AP37)/(AD$4-AD$3)*10)),1))</f>
        <v>4.8</v>
      </c>
      <c r="AE37" s="210">
        <f t="shared" si="15"/>
        <v>6.1</v>
      </c>
      <c r="AF37" s="206">
        <f>('Indicator Data'!AZ37+'Indicator Data'!AY37*0.5+'Indicator Data'!AX37*0.25)/1000</f>
        <v>595.45675000000006</v>
      </c>
      <c r="AG37" s="211">
        <f>AF37*1000/HLOOKUP('Indicator Data'!$AZ$3,'Population Data'!$C$3:$M$194,ROW()-4,FALSE)</f>
        <v>0.10065826496498173</v>
      </c>
      <c r="AH37" s="210">
        <f t="shared" si="5"/>
        <v>10</v>
      </c>
      <c r="AI37" s="202">
        <f>IF('Indicator Data'!BD37="No data","x",ROUND(IF('Indicator Data'!BD37&lt;$AI$3,10,IF('Indicator Data'!BD37&gt;$AI$4,0,($AI$4-'Indicator Data'!BD37)/($AI$4-$AI$3)*10)),1))</f>
        <v>6.1</v>
      </c>
      <c r="AJ37" s="202">
        <f>IF('Indicator Data'!BE37="No data","x",ROUND(IF('Indicator Data'!BE37&gt;$AJ$4,10,IF('Indicator Data'!BE37&lt;$AJ$3,0,10-($AJ$4-'Indicator Data'!BE37)/($AJ$4-$AJ$3)*10)),1))</f>
        <v>6.2</v>
      </c>
      <c r="AK37" s="210">
        <f t="shared" si="6"/>
        <v>6.2</v>
      </c>
      <c r="AL37" s="208">
        <f t="shared" si="7"/>
        <v>8.3000000000000007</v>
      </c>
      <c r="AM37" s="212">
        <f t="shared" si="8"/>
        <v>9.1</v>
      </c>
    </row>
    <row r="38" spans="1:39">
      <c r="A38" s="179" t="str">
        <f>'Indicator Data'!A38</f>
        <v>Chad</v>
      </c>
      <c r="B38" s="180" t="str">
        <f>'Indicator Data'!B38</f>
        <v>TCD</v>
      </c>
      <c r="C38" s="213">
        <f>ROUND(IF('Indicator Data'!AH38="No data",IF((0.101*LN('Indicator Data'!BV38)-0.153)&gt;C$4,0,IF((0.101*LN('Indicator Data'!BV38)-0.153)&lt;C$3,10,(C$4-(0.101*LN('Indicator Data'!BV38)-0.153))/(C$4-C$3)*10)),IF('Indicator Data'!AH38&gt;C$4,0,IF('Indicator Data'!AH38&lt;C$3,10,(C$4-'Indicator Data'!AH38)/(C$4-C$3)*10))),1)</f>
        <v>10</v>
      </c>
      <c r="D38" s="202">
        <f>IF('Indicator Data'!AI38="No data","x",ROUND((IF(LOG('Indicator Data'!AI38*1000)&gt;D$4,10,IF(LOG('Indicator Data'!AI38*1000)&lt;D$3,0,10-(D$4-LOG('Indicator Data'!AI38*1000))/(D$4-D$3)*10))),1))</f>
        <v>10</v>
      </c>
      <c r="E38" s="203">
        <f t="shared" si="9"/>
        <v>10</v>
      </c>
      <c r="F38" s="202">
        <f>IF('Indicator Data'!AV38="No data","x",ROUND(IF('Indicator Data'!AV38&gt;F$4,10,IF('Indicator Data'!AV38&lt;F$3,0,10-(F$4-'Indicator Data'!AV38)/(F$4-F$3)*10)),1))</f>
        <v>8.9</v>
      </c>
      <c r="G38" s="202">
        <f>IF('Indicator Data'!AW38="No data","x",ROUND(IF('Indicator Data'!AW38&gt;G$4,10,IF('Indicator Data'!AW38&lt;G$3,0,10-(G$4-'Indicator Data'!AW38)/(G$4-G$3)*10)),1))</f>
        <v>3.1</v>
      </c>
      <c r="H38" s="203">
        <f t="shared" si="10"/>
        <v>6</v>
      </c>
      <c r="I38" s="204">
        <f>SUM(IF('Indicator Data'!AJ38=0,0,'Indicator Data'!AJ38),SUM('Indicator Data'!AK38:AL38))</f>
        <v>2641.6788233242187</v>
      </c>
      <c r="J38" s="204">
        <f>I38/HLOOKUP('Indicator Date'!$AJ36,'Population Data'!$C$3:$M$194,ROW()-4,FALSE)*1000000</f>
        <v>140.16331931622858</v>
      </c>
      <c r="K38" s="202">
        <f t="shared" ref="K38:K69" si="16">IF(J38="x","x",ROUND(IF(J38&gt;K$4,10,IF(J38&lt;K$3,0,10-(K$4-J38)/(K$4-K$3)*10)),1))</f>
        <v>2.8</v>
      </c>
      <c r="L38" s="202">
        <f>IF('Indicator Data'!AM38="No data","x",ROUND(IF('Indicator Data'!AM38&gt;L$4,10,IF('Indicator Data'!AM38&lt;L$3,0,10-(L$4-'Indicator Data'!AM38)/(L$4-L$3)*10)),1))</f>
        <v>3.8</v>
      </c>
      <c r="M38" s="202">
        <f>IF('Indicator Data'!AN38="No data","x",IF('Indicator Data'!AN38=0,0,ROUND(IF('Indicator Data'!AN38&gt;M$4,10,IF('Indicator Data'!AN38&lt;M$3,0,10-(M$4-'Indicator Data'!AN38)/(M$4-M$3)*10)),1)))</f>
        <v>0</v>
      </c>
      <c r="N38" s="203">
        <f t="shared" si="11"/>
        <v>2.2000000000000002</v>
      </c>
      <c r="O38" s="205">
        <f t="shared" si="12"/>
        <v>7.1</v>
      </c>
      <c r="P38" s="206">
        <f>IF(AND('Indicator Data'!BA38="No data",'Indicator Data'!BB38="No data"),0,SUM('Indicator Data'!BA38:BC38)/1000)</f>
        <v>1658.19</v>
      </c>
      <c r="Q38" s="202">
        <f t="shared" ref="Q38:Q69" si="17">ROUND(IF(P38=0,0,IF(LOG(P38*1000)&gt;$Q$4,10,IF(LOG(P38*1000)&lt;Q$3,0,10-(Q$4-LOG(P38*1000))/(Q$4-Q$3)*10))),1)</f>
        <v>10</v>
      </c>
      <c r="R38" s="207">
        <f>P38*1000/HLOOKUP('Indicator Data'!$BA$3,'Population Data'!$C$3:$M$194,ROW()-4,FALSE)</f>
        <v>8.798095075180605E-2</v>
      </c>
      <c r="S38" s="202">
        <f t="shared" ref="S38:S69" si="18">IF(R38="x","x",ROUND(IF(R38&gt;$S$4,10,IF(R38&lt;$S$3,0,((R38*100)/0.0052)^(1/4.0545)/6.5*10)),1))</f>
        <v>9.6</v>
      </c>
      <c r="T38" s="208">
        <f t="shared" si="13"/>
        <v>9.8000000000000007</v>
      </c>
      <c r="U38" s="209">
        <f>IF('Indicator Data'!AR38="No data","x",ROUND(IF('Indicator Data'!AR38&gt;U$4,10,IF('Indicator Data'!AR38&lt;U$3,0,10-(U$4-'Indicator Data'!AR38)/(U$4-U$3)*10)),1))</f>
        <v>2</v>
      </c>
      <c r="V38" s="209">
        <f>IF('Indicator Data'!AS38="No data","x",IF('Indicator Data'!AS38=0,0,ROUND(IF('Indicator Data'!AS38&gt;V$4,10,IF('Indicator Data'!AS38&lt;V$3,0,10-(V$4-'Indicator Data'!AS38)/(V$4-V$3)*10)),1)))</f>
        <v>0.9</v>
      </c>
      <c r="W38" s="202">
        <f t="shared" si="14"/>
        <v>1.45</v>
      </c>
      <c r="X38" s="202">
        <f>IF('Indicator Data'!AQ38="No data","x",ROUND(IF('Indicator Data'!AQ38&gt;X$4,10,IF('Indicator Data'!AQ38&lt;X$3,0,10-(X$4-'Indicator Data'!AQ38)/(X$4-X$3)*10)),1))</f>
        <v>2.5</v>
      </c>
      <c r="Y38" s="202">
        <f>IF('Indicator Data'!AT38="No data","x",ROUND(IF('Indicator Data'!AT38&gt;Y$4,10,IF('Indicator Data'!AT38&lt;Y$3,0,10-(Y$4-'Indicator Data'!AT38)/(Y$4-Y$3)*10)),1))</f>
        <v>5.2</v>
      </c>
      <c r="Z38" s="207">
        <f>IF('Indicator Data'!AU38="No data","x",IF(('Indicator Data'!AU38/HLOOKUP('Indicator Data'!$AU$3,'Population Data'!$C$3:$M$194,ROW()-4,FALSE))&gt;1,1,IF('Indicator Data'!AU38&gt;'Indicator Data'!AU38,1,'Indicator Data'!AU38/HLOOKUP('Indicator Data'!$AU$3,'Population Data'!$C$3:$M$194,ROW()-4,FALSE))))</f>
        <v>0.38407013586340932</v>
      </c>
      <c r="AA38" s="202">
        <f t="shared" ref="AA38:AA69" si="19">IF(Z38="x","x",ROUND(IF(Z38&gt;AA$4,10,IF(Z38&lt;AA$3,0,10-(AA$4-Z38)/(AA$4-AA$3)*10)),1))</f>
        <v>4.3</v>
      </c>
      <c r="AB38" s="210">
        <f t="shared" ref="AB38:AB69" si="20">IF(AND(W38="x",X38="x",Y38="x",AA38="x"),"x",ROUND(AVERAGE(W38,X38,Y38,AA38),1))</f>
        <v>3.4</v>
      </c>
      <c r="AC38" s="202">
        <f>IF('Indicator Data'!AO38="No data","x",ROUND(IF('Indicator Data'!AO38&gt;AC$4,10,IF('Indicator Data'!AO38&lt;AC$3,0,10-(AC$4-'Indicator Data'!AO38)/(AC$4-AC$3)*10)),1))</f>
        <v>7.9</v>
      </c>
      <c r="AD38" s="202">
        <f>IF('Indicator Data'!AP38="No data","x",ROUND(IF('Indicator Data'!AP38&gt;AD$4,10,IF('Indicator Data'!AP38&lt;AD$3,0,10-(AD$4-'Indicator Data'!AP38)/(AD$4-AD$3)*10)),1))</f>
        <v>4</v>
      </c>
      <c r="AE38" s="210">
        <f t="shared" si="15"/>
        <v>6</v>
      </c>
      <c r="AF38" s="206">
        <f>('Indicator Data'!AZ38+'Indicator Data'!AY38*0.5+'Indicator Data'!AX38*0.25)/1000</f>
        <v>812.70275000000004</v>
      </c>
      <c r="AG38" s="211">
        <f>AF38*1000/HLOOKUP('Indicator Data'!$AZ$3,'Population Data'!$C$3:$M$194,ROW()-4,FALSE)</f>
        <v>4.3120728398800712E-2</v>
      </c>
      <c r="AH38" s="210">
        <f t="shared" ref="AH38:AH69" si="21">IF(AG38="x","x",ROUND(IF(AG38&gt;AH$4,10,IF(AG38&lt;AH$3,0,10-(AH$4-AG38)/(AH$4-AH$3)*10)),1))</f>
        <v>4.3</v>
      </c>
      <c r="AI38" s="202">
        <f>IF('Indicator Data'!BD38="No data","x",ROUND(IF('Indicator Data'!BD38&lt;$AI$3,10,IF('Indicator Data'!BD38&gt;$AI$4,0,($AI$4-'Indicator Data'!BD38)/($AI$4-$AI$3)*10)),1))</f>
        <v>6.7</v>
      </c>
      <c r="AJ38" s="202">
        <f>IF('Indicator Data'!BE38="No data","x",ROUND(IF('Indicator Data'!BE38&gt;$AJ$4,10,IF('Indicator Data'!BE38&lt;$AJ$3,0,10-($AJ$4-'Indicator Data'!BE38)/($AJ$4-$AJ$3)*10)),1))</f>
        <v>10</v>
      </c>
      <c r="AK38" s="210">
        <f t="shared" ref="AK38:AK69" si="22">ROUND(AVERAGE(AJ38,AI38),1)</f>
        <v>8.4</v>
      </c>
      <c r="AL38" s="208">
        <f t="shared" ref="AL38:AL69" si="23">ROUND(IF(AND(AB38="x",AE38="x",AK38="x"),AH38,IF(AND(AB38="x",AE38="x"),(10-GEOMEAN(((10-AK38)/10*9+1),((10-AH38)/10*9+1)))/9*10,IF(AK38="x",(10-GEOMEAN(((10-AB38)/10*9+1),((10-AE38)/10*9+1),((10-AH38)/10*9+1)))/9*10,IF(AB38="x",(10-GEOMEAN(((10-AK38)/10*9+1),((10-AE38)/10*9+1),((10-AH38)/10*9+1)))/9*10,(10-GEOMEAN(((10-AB38)/10*9+1),((10-AE38)/10*9+1),((10-AH38)/10*9+1),((10-AK38)/10*9+1)))/9*10)))),1)</f>
        <v>5.9</v>
      </c>
      <c r="AM38" s="212">
        <f t="shared" ref="AM38:AM69" si="24">ROUND((10-GEOMEAN(((10-T38)/10*9+1),((10-AL38)/10*9+1)))/9*10,1)</f>
        <v>8.5</v>
      </c>
    </row>
    <row r="39" spans="1:39">
      <c r="A39" s="179" t="str">
        <f>'Indicator Data'!A39</f>
        <v>Chile</v>
      </c>
      <c r="B39" s="180" t="str">
        <f>'Indicator Data'!B39</f>
        <v>CHL</v>
      </c>
      <c r="C39" s="213">
        <f>ROUND(IF('Indicator Data'!AH39="No data",IF((0.101*LN('Indicator Data'!BV39)-0.153)&gt;C$4,0,IF((0.101*LN('Indicator Data'!BV39)-0.153)&lt;C$3,10,(C$4-(0.101*LN('Indicator Data'!BV39)-0.153))/(C$4-C$3)*10)),IF('Indicator Data'!AH39&gt;C$4,0,IF('Indicator Data'!AH39&lt;C$3,10,(C$4-'Indicator Data'!AH39)/(C$4-C$3)*10))),1)</f>
        <v>0.8</v>
      </c>
      <c r="D39" s="202" t="str">
        <f>IF('Indicator Data'!AI39="No data","x",ROUND((IF(LOG('Indicator Data'!AI39*1000)&gt;D$4,10,IF(LOG('Indicator Data'!AI39*1000)&lt;D$3,0,10-(D$4-LOG('Indicator Data'!AI39*1000))/(D$4-D$3)*10))),1))</f>
        <v>x</v>
      </c>
      <c r="E39" s="203">
        <f t="shared" si="9"/>
        <v>0.8</v>
      </c>
      <c r="F39" s="202">
        <f>IF('Indicator Data'!AV39="No data","x",ROUND(IF('Indicator Data'!AV39&gt;F$4,10,IF('Indicator Data'!AV39&lt;F$3,0,10-(F$4-'Indicator Data'!AV39)/(F$4-F$3)*10)),1))</f>
        <v>2.5</v>
      </c>
      <c r="G39" s="202">
        <f>IF('Indicator Data'!AW39="No data","x",ROUND(IF('Indicator Data'!AW39&gt;G$4,10,IF('Indicator Data'!AW39&lt;G$3,0,10-(G$4-'Indicator Data'!AW39)/(G$4-G$3)*10)),1))</f>
        <v>4.5</v>
      </c>
      <c r="H39" s="203">
        <f t="shared" si="10"/>
        <v>3.5</v>
      </c>
      <c r="I39" s="204">
        <f>SUM(IF('Indicator Data'!AJ39=0,0,'Indicator Data'!AJ39),SUM('Indicator Data'!AK39:AL39))</f>
        <v>25.874479000000001</v>
      </c>
      <c r="J39" s="204">
        <f>I39/HLOOKUP('Indicator Date'!$AJ37,'Population Data'!$C$3:$M$194,ROW()-4,FALSE)*1000000</f>
        <v>1.3161753346675253</v>
      </c>
      <c r="K39" s="202">
        <f t="shared" si="16"/>
        <v>0</v>
      </c>
      <c r="L39" s="202" t="str">
        <f>IF('Indicator Data'!AM39="No data","x",ROUND(IF('Indicator Data'!AM39&gt;L$4,10,IF('Indicator Data'!AM39&lt;L$3,0,10-(L$4-'Indicator Data'!AM39)/(L$4-L$3)*10)),1))</f>
        <v>x</v>
      </c>
      <c r="M39" s="202">
        <f>IF('Indicator Data'!AN39="No data","x",IF('Indicator Data'!AN39=0,0,ROUND(IF('Indicator Data'!AN39&gt;M$4,10,IF('Indicator Data'!AN39&lt;M$3,0,10-(M$4-'Indicator Data'!AN39)/(M$4-M$3)*10)),1)))</f>
        <v>0</v>
      </c>
      <c r="N39" s="203">
        <f t="shared" si="11"/>
        <v>0</v>
      </c>
      <c r="O39" s="205">
        <f t="shared" si="12"/>
        <v>1.3</v>
      </c>
      <c r="P39" s="206">
        <f>IF(AND('Indicator Data'!BA39="No data",'Indicator Data'!BB39="No data"),0,SUM('Indicator Data'!BA39:BC39)/1000)</f>
        <v>454.17599999999999</v>
      </c>
      <c r="Q39" s="202">
        <f t="shared" si="17"/>
        <v>8.9</v>
      </c>
      <c r="R39" s="207">
        <f>P39*1000/HLOOKUP('Indicator Data'!$BA$3,'Population Data'!$C$3:$M$194,ROW()-4,FALSE)</f>
        <v>2.3102890257150996E-2</v>
      </c>
      <c r="S39" s="202">
        <f t="shared" si="18"/>
        <v>6.9</v>
      </c>
      <c r="T39" s="208">
        <f t="shared" si="13"/>
        <v>7.9</v>
      </c>
      <c r="U39" s="209">
        <f>IF('Indicator Data'!AR39="No data","x",ROUND(IF('Indicator Data'!AR39&gt;U$4,10,IF('Indicator Data'!AR39&lt;U$3,0,10-(U$4-'Indicator Data'!AR39)/(U$4-U$3)*10)),1))</f>
        <v>1.2</v>
      </c>
      <c r="V39" s="209">
        <f>IF('Indicator Data'!AS39="No data","x",IF('Indicator Data'!AS39=0,0,ROUND(IF('Indicator Data'!AS39&gt;V$4,10,IF('Indicator Data'!AS39&lt;V$3,0,10-(V$4-'Indicator Data'!AS39)/(V$4-V$3)*10)),1)))</f>
        <v>1.5</v>
      </c>
      <c r="W39" s="202">
        <f t="shared" si="14"/>
        <v>1.35</v>
      </c>
      <c r="X39" s="202">
        <f>IF('Indicator Data'!AQ39="No data","x",ROUND(IF('Indicator Data'!AQ39&gt;X$4,10,IF('Indicator Data'!AQ39&lt;X$3,0,10-(X$4-'Indicator Data'!AQ39)/(X$4-X$3)*10)),1))</f>
        <v>0.3</v>
      </c>
      <c r="Y39" s="202" t="str">
        <f>IF('Indicator Data'!AT39="No data","x",ROUND(IF('Indicator Data'!AT39&gt;Y$4,10,IF('Indicator Data'!AT39&lt;Y$3,0,10-(Y$4-'Indicator Data'!AT39)/(Y$4-Y$3)*10)),1))</f>
        <v>x</v>
      </c>
      <c r="Z39" s="207">
        <f>IF('Indicator Data'!AU39="No data","x",IF(('Indicator Data'!AU39/HLOOKUP('Indicator Data'!$AU$3,'Population Data'!$C$3:$M$194,ROW()-4,FALSE))&gt;1,1,IF('Indicator Data'!AU39&gt;'Indicator Data'!AU39,1,'Indicator Data'!AU39/HLOOKUP('Indicator Data'!$AU$3,'Population Data'!$C$3:$M$194,ROW()-4,FALSE))))</f>
        <v>1.020213854167469E-7</v>
      </c>
      <c r="AA39" s="202">
        <f t="shared" si="19"/>
        <v>0</v>
      </c>
      <c r="AB39" s="210">
        <f t="shared" si="20"/>
        <v>0.6</v>
      </c>
      <c r="AC39" s="202">
        <f>IF('Indicator Data'!AO39="No data","x",ROUND(IF('Indicator Data'!AO39&gt;AC$4,10,IF('Indicator Data'!AO39&lt;AC$3,0,10-(AC$4-'Indicator Data'!AO39)/(AC$4-AC$3)*10)),1))</f>
        <v>0.5</v>
      </c>
      <c r="AD39" s="202">
        <f>IF('Indicator Data'!AP39="No data","x",ROUND(IF('Indicator Data'!AP39&gt;AD$4,10,IF('Indicator Data'!AP39&lt;AD$3,0,10-(AD$4-'Indicator Data'!AP39)/(AD$4-AD$3)*10)),1))</f>
        <v>0.1</v>
      </c>
      <c r="AE39" s="210">
        <f t="shared" si="15"/>
        <v>0.3</v>
      </c>
      <c r="AF39" s="206">
        <f>('Indicator Data'!AZ39+'Indicator Data'!AY39*0.5+'Indicator Data'!AX39*0.25)/1000</f>
        <v>90.237998046875006</v>
      </c>
      <c r="AG39" s="211">
        <f>AF39*1000/HLOOKUP('Indicator Data'!$AZ$3,'Population Data'!$C$3:$M$194,ROW()-4,FALSE)</f>
        <v>4.5901997593487086E-3</v>
      </c>
      <c r="AH39" s="210">
        <f t="shared" si="21"/>
        <v>0.5</v>
      </c>
      <c r="AI39" s="202">
        <f>IF('Indicator Data'!BD39="No data","x",ROUND(IF('Indicator Data'!BD39&lt;$AI$3,10,IF('Indicator Data'!BD39&gt;$AI$4,0,($AI$4-'Indicator Data'!BD39)/($AI$4-$AI$3)*10)),1))</f>
        <v>3.1</v>
      </c>
      <c r="AJ39" s="202">
        <f>IF('Indicator Data'!BE39="No data","x",ROUND(IF('Indicator Data'!BE39&gt;$AJ$4,10,IF('Indicator Data'!BE39&lt;$AJ$3,0,10-($AJ$4-'Indicator Data'!BE39)/($AJ$4-$AJ$3)*10)),1))</f>
        <v>0</v>
      </c>
      <c r="AK39" s="210">
        <f t="shared" si="22"/>
        <v>1.6</v>
      </c>
      <c r="AL39" s="208">
        <f t="shared" si="23"/>
        <v>0.8</v>
      </c>
      <c r="AM39" s="212">
        <f t="shared" si="24"/>
        <v>5.4</v>
      </c>
    </row>
    <row r="40" spans="1:39">
      <c r="A40" s="179" t="str">
        <f>'Indicator Data'!A40</f>
        <v>China</v>
      </c>
      <c r="B40" s="180" t="str">
        <f>'Indicator Data'!B40</f>
        <v>CHN</v>
      </c>
      <c r="C40" s="213">
        <f>ROUND(IF('Indicator Data'!AH40="No data",IF((0.101*LN('Indicator Data'!BV40)-0.153)&gt;C$4,0,IF((0.101*LN('Indicator Data'!BV40)-0.153)&lt;C$3,10,(C$4-(0.101*LN('Indicator Data'!BV40)-0.153))/(C$4-C$3)*10)),IF('Indicator Data'!AH40&gt;C$4,0,IF('Indicator Data'!AH40&lt;C$3,10,(C$4-'Indicator Data'!AH40)/(C$4-C$3)*10))),1)</f>
        <v>2.2000000000000002</v>
      </c>
      <c r="D40" s="202">
        <f>IF('Indicator Data'!AI40="No data","x",ROUND((IF(LOG('Indicator Data'!AI40*1000)&gt;D$4,10,IF(LOG('Indicator Data'!AI40*1000)&lt;D$3,0,10-(D$4-LOG('Indicator Data'!AI40*1000))/(D$4-D$3)*10))),1))</f>
        <v>4.5</v>
      </c>
      <c r="E40" s="203">
        <f t="shared" si="9"/>
        <v>3.4</v>
      </c>
      <c r="F40" s="202">
        <f>IF('Indicator Data'!AV40="No data","x",ROUND(IF('Indicator Data'!AV40&gt;F$4,10,IF('Indicator Data'!AV40&lt;F$3,0,10-(F$4-'Indicator Data'!AV40)/(F$4-F$3)*10)),1))</f>
        <v>2.5</v>
      </c>
      <c r="G40" s="202">
        <f>IF('Indicator Data'!AW40="No data","x",ROUND(IF('Indicator Data'!AW40&gt;G$4,10,IF('Indicator Data'!AW40&lt;G$3,0,10-(G$4-'Indicator Data'!AW40)/(G$4-G$3)*10)),1))</f>
        <v>3</v>
      </c>
      <c r="H40" s="203">
        <f t="shared" si="10"/>
        <v>2.8</v>
      </c>
      <c r="I40" s="204">
        <f>SUM(IF('Indicator Data'!AJ40=0,0,'Indicator Data'!AJ40),SUM('Indicator Data'!AK40:AL40))</f>
        <v>-728.97897475195316</v>
      </c>
      <c r="J40" s="204">
        <f>I40/HLOOKUP('Indicator Date'!$AJ38,'Population Data'!$C$3:$M$194,ROW()-4,FALSE)*1000000</f>
        <v>-0.51150001947752344</v>
      </c>
      <c r="K40" s="202">
        <f t="shared" si="16"/>
        <v>0</v>
      </c>
      <c r="L40" s="202">
        <f>IF('Indicator Data'!AM40="No data","x",ROUND(IF('Indicator Data'!AM40&gt;L$4,10,IF('Indicator Data'!AM40&lt;L$3,0,10-(L$4-'Indicator Data'!AM40)/(L$4-L$3)*10)),1))</f>
        <v>0</v>
      </c>
      <c r="M40" s="202">
        <f>IF('Indicator Data'!AN40="No data","x",IF('Indicator Data'!AN40=0,0,ROUND(IF('Indicator Data'!AN40&gt;M$4,10,IF('Indicator Data'!AN40&lt;M$3,0,10-(M$4-'Indicator Data'!AN40)/(M$4-M$3)*10)),1)))</f>
        <v>0.1</v>
      </c>
      <c r="N40" s="203">
        <f t="shared" si="11"/>
        <v>0</v>
      </c>
      <c r="O40" s="205">
        <f t="shared" si="12"/>
        <v>2.4</v>
      </c>
      <c r="P40" s="206">
        <f>IF(AND('Indicator Data'!BA40="No data",'Indicator Data'!BB40="No data"),0,SUM('Indicator Data'!BA40:BC40)/1000)</f>
        <v>0.995</v>
      </c>
      <c r="Q40" s="202">
        <f t="shared" si="17"/>
        <v>0</v>
      </c>
      <c r="R40" s="207">
        <f>P40*1000/HLOOKUP('Indicator Data'!$BA$3,'Population Data'!$C$3:$M$194,ROW()-4,FALSE)</f>
        <v>6.9815802239469493E-7</v>
      </c>
      <c r="S40" s="202">
        <f t="shared" si="18"/>
        <v>0</v>
      </c>
      <c r="T40" s="208">
        <f t="shared" si="13"/>
        <v>0</v>
      </c>
      <c r="U40" s="209" t="str">
        <f>IF('Indicator Data'!AR40="No data","x",ROUND(IF('Indicator Data'!AR40&gt;U$4,10,IF('Indicator Data'!AR40&lt;U$3,0,10-(U$4-'Indicator Data'!AR40)/(U$4-U$3)*10)),1))</f>
        <v>x</v>
      </c>
      <c r="V40" s="209" t="str">
        <f>IF('Indicator Data'!AS40="No data","x",IF('Indicator Data'!AS40=0,0,ROUND(IF('Indicator Data'!AS40&gt;V$4,10,IF('Indicator Data'!AS40&lt;V$3,0,10-(V$4-'Indicator Data'!AS40)/(V$4-V$3)*10)),1)))</f>
        <v>x</v>
      </c>
      <c r="W40" s="202" t="str">
        <f t="shared" si="14"/>
        <v>x</v>
      </c>
      <c r="X40" s="202">
        <f>IF('Indicator Data'!AQ40="No data","x",ROUND(IF('Indicator Data'!AQ40&gt;X$4,10,IF('Indicator Data'!AQ40&lt;X$3,0,10-(X$4-'Indicator Data'!AQ40)/(X$4-X$3)*10)),1))</f>
        <v>0.9</v>
      </c>
      <c r="Y40" s="202">
        <f>IF('Indicator Data'!AT40="No data","x",ROUND(IF('Indicator Data'!AT40&gt;Y$4,10,IF('Indicator Data'!AT40&lt;Y$3,0,10-(Y$4-'Indicator Data'!AT40)/(Y$4-Y$3)*10)),1))</f>
        <v>0</v>
      </c>
      <c r="Z40" s="207">
        <f>IF('Indicator Data'!AU40="No data","x",IF(('Indicator Data'!AU40/HLOOKUP('Indicator Data'!$AU$3,'Population Data'!$C$3:$M$194,ROW()-4,FALSE))&gt;1,1,IF('Indicator Data'!AU40&gt;'Indicator Data'!AU40,1,'Indicator Data'!AU40/HLOOKUP('Indicator Data'!$AU$3,'Population Data'!$C$3:$M$194,ROW()-4,FALSE))))</f>
        <v>7.5882573042304817E-7</v>
      </c>
      <c r="AA40" s="202">
        <f t="shared" si="19"/>
        <v>0</v>
      </c>
      <c r="AB40" s="210">
        <f t="shared" si="20"/>
        <v>0.3</v>
      </c>
      <c r="AC40" s="202">
        <f>IF('Indicator Data'!AO40="No data","x",ROUND(IF('Indicator Data'!AO40&gt;AC$4,10,IF('Indicator Data'!AO40&lt;AC$3,0,10-(AC$4-'Indicator Data'!AO40)/(AC$4-AC$3)*10)),1))</f>
        <v>0.5</v>
      </c>
      <c r="AD40" s="202">
        <f>IF('Indicator Data'!AP40="No data","x",ROUND(IF('Indicator Data'!AP40&gt;AD$4,10,IF('Indicator Data'!AP40&lt;AD$3,0,10-(AD$4-'Indicator Data'!AP40)/(AD$4-AD$3)*10)),1))</f>
        <v>0.5</v>
      </c>
      <c r="AE40" s="210">
        <f t="shared" si="15"/>
        <v>0.5</v>
      </c>
      <c r="AF40" s="206">
        <f>('Indicator Data'!AZ40+'Indicator Data'!AY40*0.5+'Indicator Data'!AX40*0.25)/1000</f>
        <v>2843.7487500000002</v>
      </c>
      <c r="AG40" s="211">
        <f>AF40*1000/HLOOKUP('Indicator Data'!$AZ$3,'Population Data'!$C$3:$M$194,ROW()-4,FALSE)</f>
        <v>1.9953628175752619E-3</v>
      </c>
      <c r="AH40" s="210">
        <f t="shared" si="21"/>
        <v>0.2</v>
      </c>
      <c r="AI40" s="202">
        <f>IF('Indicator Data'!BD40="No data","x",ROUND(IF('Indicator Data'!BD40&lt;$AI$3,10,IF('Indicator Data'!BD40&gt;$AI$4,0,($AI$4-'Indicator Data'!BD40)/($AI$4-$AI$3)*10)),1))</f>
        <v>1.5</v>
      </c>
      <c r="AJ40" s="202">
        <f>IF('Indicator Data'!BE40="No data","x",ROUND(IF('Indicator Data'!BE40&gt;$AJ$4,10,IF('Indicator Data'!BE40&lt;$AJ$3,0,10-($AJ$4-'Indicator Data'!BE40)/($AJ$4-$AJ$3)*10)),1))</f>
        <v>0</v>
      </c>
      <c r="AK40" s="210">
        <f t="shared" si="22"/>
        <v>0.8</v>
      </c>
      <c r="AL40" s="208">
        <f t="shared" si="23"/>
        <v>0.5</v>
      </c>
      <c r="AM40" s="212">
        <f t="shared" si="24"/>
        <v>0.3</v>
      </c>
    </row>
    <row r="41" spans="1:39">
      <c r="A41" s="179" t="str">
        <f>'Indicator Data'!A41</f>
        <v>Colombia</v>
      </c>
      <c r="B41" s="180" t="str">
        <f>'Indicator Data'!B41</f>
        <v>COL</v>
      </c>
      <c r="C41" s="213">
        <f>ROUND(IF('Indicator Data'!AH41="No data",IF((0.101*LN('Indicator Data'!BV41)-0.153)&gt;C$4,0,IF((0.101*LN('Indicator Data'!BV41)-0.153)&lt;C$3,10,(C$4-(0.101*LN('Indicator Data'!BV41)-0.153))/(C$4-C$3)*10)),IF('Indicator Data'!AH41&gt;C$4,0,IF('Indicator Data'!AH41&lt;C$3,10,(C$4-'Indicator Data'!AH41)/(C$4-C$3)*10))),1)</f>
        <v>2.8</v>
      </c>
      <c r="D41" s="202">
        <f>IF('Indicator Data'!AI41="No data","x",ROUND((IF(LOG('Indicator Data'!AI41*1000)&gt;D$4,10,IF(LOG('Indicator Data'!AI41*1000)&lt;D$3,0,10-(D$4-LOG('Indicator Data'!AI41*1000))/(D$4-D$3)*10))),1))</f>
        <v>4.8</v>
      </c>
      <c r="E41" s="203">
        <f t="shared" si="9"/>
        <v>3.9</v>
      </c>
      <c r="F41" s="202">
        <f>IF('Indicator Data'!AV41="No data","x",ROUND(IF('Indicator Data'!AV41&gt;F$4,10,IF('Indicator Data'!AV41&lt;F$3,0,10-(F$4-'Indicator Data'!AV41)/(F$4-F$3)*10)),1))</f>
        <v>5.2</v>
      </c>
      <c r="G41" s="202">
        <f>IF('Indicator Data'!AW41="No data","x",ROUND(IF('Indicator Data'!AW41&gt;G$4,10,IF('Indicator Data'!AW41&lt;G$3,0,10-(G$4-'Indicator Data'!AW41)/(G$4-G$3)*10)),1))</f>
        <v>7.4</v>
      </c>
      <c r="H41" s="203">
        <f t="shared" si="10"/>
        <v>6.3</v>
      </c>
      <c r="I41" s="204">
        <f>SUM(IF('Indicator Data'!AJ41=0,0,'Indicator Data'!AJ41),SUM('Indicator Data'!AK41:AL41))</f>
        <v>4870.6554590078122</v>
      </c>
      <c r="J41" s="204">
        <f>I41/HLOOKUP('Indicator Date'!$AJ39,'Population Data'!$C$3:$M$194,ROW()-4,FALSE)*1000000</f>
        <v>93.056618899212523</v>
      </c>
      <c r="K41" s="202">
        <f t="shared" si="16"/>
        <v>1.9</v>
      </c>
      <c r="L41" s="202">
        <f>IF('Indicator Data'!AM41="No data","x",ROUND(IF('Indicator Data'!AM41&gt;L$4,10,IF('Indicator Data'!AM41&lt;L$3,0,10-(L$4-'Indicator Data'!AM41)/(L$4-L$3)*10)),1))</f>
        <v>0.4</v>
      </c>
      <c r="M41" s="202">
        <f>IF('Indicator Data'!AN41="No data","x",IF('Indicator Data'!AN41=0,0,ROUND(IF('Indicator Data'!AN41&gt;M$4,10,IF('Indicator Data'!AN41&lt;M$3,0,10-(M$4-'Indicator Data'!AN41)/(M$4-M$3)*10)),1)))</f>
        <v>0.9</v>
      </c>
      <c r="N41" s="203">
        <f t="shared" si="11"/>
        <v>1.1000000000000001</v>
      </c>
      <c r="O41" s="205">
        <f t="shared" si="12"/>
        <v>3.8</v>
      </c>
      <c r="P41" s="206">
        <f>IF(AND('Indicator Data'!BA41="No data",'Indicator Data'!BB41="No data"),0,SUM('Indicator Data'!BA41:BC41)/1000)</f>
        <v>8470.1530000000002</v>
      </c>
      <c r="Q41" s="202">
        <f t="shared" si="17"/>
        <v>10</v>
      </c>
      <c r="R41" s="207">
        <f>P41*1000/HLOOKUP('Indicator Data'!$BA$3,'Population Data'!$C$3:$M$194,ROW()-4,FALSE)</f>
        <v>0.16182704902300452</v>
      </c>
      <c r="S41" s="202">
        <f t="shared" si="18"/>
        <v>10</v>
      </c>
      <c r="T41" s="208">
        <f t="shared" si="13"/>
        <v>10</v>
      </c>
      <c r="U41" s="209">
        <f>IF('Indicator Data'!AR41="No data","x",ROUND(IF('Indicator Data'!AR41&gt;U$4,10,IF('Indicator Data'!AR41&lt;U$3,0,10-(U$4-'Indicator Data'!AR41)/(U$4-U$3)*10)),1))</f>
        <v>1</v>
      </c>
      <c r="V41" s="209">
        <f>IF('Indicator Data'!AS41="No data","x",IF('Indicator Data'!AS41=0,0,ROUND(IF('Indicator Data'!AS41&gt;V$4,10,IF('Indicator Data'!AS41&lt;V$3,0,10-(V$4-'Indicator Data'!AS41)/(V$4-V$3)*10)),1)))</f>
        <v>1</v>
      </c>
      <c r="W41" s="202">
        <f t="shared" si="14"/>
        <v>1</v>
      </c>
      <c r="X41" s="202">
        <f>IF('Indicator Data'!AQ41="No data","x",ROUND(IF('Indicator Data'!AQ41&gt;X$4,10,IF('Indicator Data'!AQ41&lt;X$3,0,10-(X$4-'Indicator Data'!AQ41)/(X$4-X$3)*10)),1))</f>
        <v>0.9</v>
      </c>
      <c r="Y41" s="202">
        <f>IF('Indicator Data'!AT41="No data","x",ROUND(IF('Indicator Data'!AT41&gt;Y$4,10,IF('Indicator Data'!AT41&lt;Y$3,0,10-(Y$4-'Indicator Data'!AT41)/(Y$4-Y$3)*10)),1))</f>
        <v>0.2</v>
      </c>
      <c r="Z41" s="207">
        <f>IF('Indicator Data'!AU41="No data","x",IF(('Indicator Data'!AU41/HLOOKUP('Indicator Data'!$AU$3,'Population Data'!$C$3:$M$194,ROW()-4,FALSE))&gt;1,1,IF('Indicator Data'!AU41&gt;'Indicator Data'!AU41,1,'Indicator Data'!AU41/HLOOKUP('Indicator Data'!$AU$3,'Population Data'!$C$3:$M$194,ROW()-4,FALSE))))</f>
        <v>6.3512655197136822E-2</v>
      </c>
      <c r="AA41" s="202">
        <f t="shared" si="19"/>
        <v>0.7</v>
      </c>
      <c r="AB41" s="210">
        <f t="shared" si="20"/>
        <v>0.7</v>
      </c>
      <c r="AC41" s="202">
        <f>IF('Indicator Data'!AO41="No data","x",ROUND(IF('Indicator Data'!AO41&gt;AC$4,10,IF('Indicator Data'!AO41&lt;AC$3,0,10-(AC$4-'Indicator Data'!AO41)/(AC$4-AC$3)*10)),1))</f>
        <v>1</v>
      </c>
      <c r="AD41" s="202">
        <f>IF('Indicator Data'!AP41="No data","x",ROUND(IF('Indicator Data'!AP41&gt;AD$4,10,IF('Indicator Data'!AP41&lt;AD$3,0,10-(AD$4-'Indicator Data'!AP41)/(AD$4-AD$3)*10)),1))</f>
        <v>0.8</v>
      </c>
      <c r="AE41" s="210">
        <f t="shared" si="15"/>
        <v>0.9</v>
      </c>
      <c r="AF41" s="206">
        <f>('Indicator Data'!AZ41+'Indicator Data'!AY41*0.5+'Indicator Data'!AX41*0.25)/1000</f>
        <v>1241.461</v>
      </c>
      <c r="AG41" s="211">
        <f>AF41*1000/HLOOKUP('Indicator Data'!$AZ$3,'Population Data'!$C$3:$M$194,ROW()-4,FALSE)</f>
        <v>2.3718812411906633E-2</v>
      </c>
      <c r="AH41" s="210">
        <f t="shared" si="21"/>
        <v>2.4</v>
      </c>
      <c r="AI41" s="202">
        <f>IF('Indicator Data'!BD41="No data","x",ROUND(IF('Indicator Data'!BD41&lt;$AI$3,10,IF('Indicator Data'!BD41&gt;$AI$4,0,($AI$4-'Indicator Data'!BD41)/($AI$4-$AI$3)*10)),1))</f>
        <v>2.5</v>
      </c>
      <c r="AJ41" s="202">
        <f>IF('Indicator Data'!BE41="No data","x",ROUND(IF('Indicator Data'!BE41&gt;$AJ$4,10,IF('Indicator Data'!BE41&lt;$AJ$3,0,10-($AJ$4-'Indicator Data'!BE41)/($AJ$4-$AJ$3)*10)),1))</f>
        <v>0</v>
      </c>
      <c r="AK41" s="210">
        <f t="shared" si="22"/>
        <v>1.3</v>
      </c>
      <c r="AL41" s="208">
        <f t="shared" si="23"/>
        <v>1.3</v>
      </c>
      <c r="AM41" s="212">
        <f t="shared" si="24"/>
        <v>7.8</v>
      </c>
    </row>
    <row r="42" spans="1:39">
      <c r="A42" s="179" t="str">
        <f>'Indicator Data'!A42</f>
        <v>Comoros</v>
      </c>
      <c r="B42" s="180" t="str">
        <f>'Indicator Data'!B42</f>
        <v>COM</v>
      </c>
      <c r="C42" s="213">
        <f>ROUND(IF('Indicator Data'!AH42="No data",IF((0.101*LN('Indicator Data'!BV42)-0.153)&gt;C$4,0,IF((0.101*LN('Indicator Data'!BV42)-0.153)&lt;C$3,10,(C$4-(0.101*LN('Indicator Data'!BV42)-0.153))/(C$4-C$3)*10)),IF('Indicator Data'!AH42&gt;C$4,0,IF('Indicator Data'!AH42&lt;C$3,10,(C$4-'Indicator Data'!AH42)/(C$4-C$3)*10))),1)</f>
        <v>6.3</v>
      </c>
      <c r="D42" s="202">
        <f>IF('Indicator Data'!AI42="No data","x",ROUND((IF(LOG('Indicator Data'!AI42*1000)&gt;D$4,10,IF(LOG('Indicator Data'!AI42*1000)&lt;D$3,0,10-(D$4-LOG('Indicator Data'!AI42*1000))/(D$4-D$3)*10))),1))</f>
        <v>8.4</v>
      </c>
      <c r="E42" s="203">
        <f t="shared" si="9"/>
        <v>7.5</v>
      </c>
      <c r="F42" s="202" t="str">
        <f>IF('Indicator Data'!AV42="No data","x",ROUND(IF('Indicator Data'!AV42&gt;F$4,10,IF('Indicator Data'!AV42&lt;F$3,0,10-(F$4-'Indicator Data'!AV42)/(F$4-F$3)*10)),1))</f>
        <v>x</v>
      </c>
      <c r="G42" s="202">
        <f>IF('Indicator Data'!AW42="No data","x",ROUND(IF('Indicator Data'!AW42&gt;G$4,10,IF('Indicator Data'!AW42&lt;G$3,0,10-(G$4-'Indicator Data'!AW42)/(G$4-G$3)*10)),1))</f>
        <v>5.0999999999999996</v>
      </c>
      <c r="H42" s="203">
        <f t="shared" si="10"/>
        <v>5.0999999999999996</v>
      </c>
      <c r="I42" s="204">
        <f>SUM(IF('Indicator Data'!AJ42=0,0,'Indicator Data'!AJ42),SUM('Indicator Data'!AK42:AL42))</f>
        <v>294.13917915527344</v>
      </c>
      <c r="J42" s="204">
        <f>I42/HLOOKUP('Indicator Date'!$AJ40,'Population Data'!$C$3:$M$194,ROW()-4,FALSE)*1000000</f>
        <v>339.02469231962215</v>
      </c>
      <c r="K42" s="202">
        <f t="shared" si="16"/>
        <v>6.8</v>
      </c>
      <c r="L42" s="202">
        <f>IF('Indicator Data'!AM42="No data","x",ROUND(IF('Indicator Data'!AM42&gt;L$4,10,IF('Indicator Data'!AM42&lt;L$3,0,10-(L$4-'Indicator Data'!AM42)/(L$4-L$3)*10)),1))</f>
        <v>7.3</v>
      </c>
      <c r="M42" s="202">
        <f>IF('Indicator Data'!AN42="No data","x",IF('Indicator Data'!AN42=0,0,ROUND(IF('Indicator Data'!AN42&gt;M$4,10,IF('Indicator Data'!AN42&lt;M$3,0,10-(M$4-'Indicator Data'!AN42)/(M$4-M$3)*10)),1)))</f>
        <v>6.9</v>
      </c>
      <c r="N42" s="203">
        <f t="shared" si="11"/>
        <v>7</v>
      </c>
      <c r="O42" s="205">
        <f t="shared" si="12"/>
        <v>6.8</v>
      </c>
      <c r="P42" s="206">
        <f>IF(AND('Indicator Data'!BA42="No data",'Indicator Data'!BB42="No data"),0,SUM('Indicator Data'!BA42:BC42)/1000)</f>
        <v>0.01</v>
      </c>
      <c r="Q42" s="202">
        <f t="shared" si="17"/>
        <v>0</v>
      </c>
      <c r="R42" s="207">
        <f>P42*1000/HLOOKUP('Indicator Data'!$BA$3,'Population Data'!$C$3:$M$194,ROW()-4,FALSE)</f>
        <v>1.1525995730771181E-5</v>
      </c>
      <c r="S42" s="202">
        <f t="shared" si="18"/>
        <v>0</v>
      </c>
      <c r="T42" s="208">
        <f t="shared" si="13"/>
        <v>0</v>
      </c>
      <c r="U42" s="209">
        <f>IF('Indicator Data'!AR42="No data","x",ROUND(IF('Indicator Data'!AR42&gt;U$4,10,IF('Indicator Data'!AR42&lt;U$3,0,10-(U$4-'Indicator Data'!AR42)/(U$4-U$3)*10)),1))</f>
        <v>0.2</v>
      </c>
      <c r="V42" s="209" t="str">
        <f>IF('Indicator Data'!AS42="No data","x",IF('Indicator Data'!AS42=0,0,ROUND(IF('Indicator Data'!AS42&gt;V$4,10,IF('Indicator Data'!AS42&lt;V$3,0,10-(V$4-'Indicator Data'!AS42)/(V$4-V$3)*10)),1)))</f>
        <v>x</v>
      </c>
      <c r="W42" s="202">
        <f t="shared" si="14"/>
        <v>0.2</v>
      </c>
      <c r="X42" s="202">
        <f>IF('Indicator Data'!AQ42="No data","x",ROUND(IF('Indicator Data'!AQ42&gt;X$4,10,IF('Indicator Data'!AQ42&lt;X$3,0,10-(X$4-'Indicator Data'!AQ42)/(X$4-X$3)*10)),1))</f>
        <v>0.6</v>
      </c>
      <c r="Y42" s="202">
        <f>IF('Indicator Data'!AT42="No data","x",ROUND(IF('Indicator Data'!AT42&gt;Y$4,10,IF('Indicator Data'!AT42&lt;Y$3,0,10-(Y$4-'Indicator Data'!AT42)/(Y$4-Y$3)*10)),1))</f>
        <v>0.6</v>
      </c>
      <c r="Z42" s="207">
        <f>IF('Indicator Data'!AU42="No data","x",IF(('Indicator Data'!AU42/HLOOKUP('Indicator Data'!$AU$3,'Population Data'!$C$3:$M$194,ROW()-4,FALSE))&gt;1,1,IF('Indicator Data'!AU42&gt;'Indicator Data'!AU42,1,'Indicator Data'!AU42/HLOOKUP('Indicator Data'!$AU$3,'Population Data'!$C$3:$M$194,ROW()-4,FALSE))))</f>
        <v>0.62661363761302336</v>
      </c>
      <c r="AA42" s="202">
        <f t="shared" si="19"/>
        <v>7</v>
      </c>
      <c r="AB42" s="210">
        <f t="shared" si="20"/>
        <v>2.1</v>
      </c>
      <c r="AC42" s="202">
        <f>IF('Indicator Data'!AO42="No data","x",ROUND(IF('Indicator Data'!AO42&gt;AC$4,10,IF('Indicator Data'!AO42&lt;AC$3,0,10-(AC$4-'Indicator Data'!AO42)/(AC$4-AC$3)*10)),1))</f>
        <v>3.7</v>
      </c>
      <c r="AD42" s="202">
        <f>IF('Indicator Data'!AP42="No data","x",ROUND(IF('Indicator Data'!AP42&gt;AD$4,10,IF('Indicator Data'!AP42&lt;AD$3,0,10-(AD$4-'Indicator Data'!AP42)/(AD$4-AD$3)*10)),1))</f>
        <v>3.8</v>
      </c>
      <c r="AE42" s="210">
        <f t="shared" si="15"/>
        <v>3.8</v>
      </c>
      <c r="AF42" s="206">
        <f>('Indicator Data'!AZ42+'Indicator Data'!AY42*0.5+'Indicator Data'!AX42*0.25)/1000</f>
        <v>0</v>
      </c>
      <c r="AG42" s="211">
        <f>AF42*1000/HLOOKUP('Indicator Data'!$AZ$3,'Population Data'!$C$3:$M$194,ROW()-4,FALSE)</f>
        <v>0</v>
      </c>
      <c r="AH42" s="210">
        <f t="shared" si="21"/>
        <v>0</v>
      </c>
      <c r="AI42" s="202">
        <f>IF('Indicator Data'!BD42="No data","x",ROUND(IF('Indicator Data'!BD42&lt;$AI$3,10,IF('Indicator Data'!BD42&gt;$AI$4,0,($AI$4-'Indicator Data'!BD42)/($AI$4-$AI$3)*10)),1))</f>
        <v>5.6</v>
      </c>
      <c r="AJ42" s="202">
        <f>IF('Indicator Data'!BE42="No data","x",ROUND(IF('Indicator Data'!BE42&gt;$AJ$4,10,IF('Indicator Data'!BE42&lt;$AJ$3,0,10-($AJ$4-'Indicator Data'!BE42)/($AJ$4-$AJ$3)*10)),1))</f>
        <v>4</v>
      </c>
      <c r="AK42" s="210">
        <f t="shared" si="22"/>
        <v>4.8</v>
      </c>
      <c r="AL42" s="208">
        <f t="shared" si="23"/>
        <v>2.9</v>
      </c>
      <c r="AM42" s="212">
        <f t="shared" si="24"/>
        <v>1.6</v>
      </c>
    </row>
    <row r="43" spans="1:39">
      <c r="A43" s="179" t="str">
        <f>'Indicator Data'!A43</f>
        <v>Congo</v>
      </c>
      <c r="B43" s="180" t="str">
        <f>'Indicator Data'!B43</f>
        <v>COG</v>
      </c>
      <c r="C43" s="213">
        <f>ROUND(IF('Indicator Data'!AH43="No data",IF((0.101*LN('Indicator Data'!BV43)-0.153)&gt;C$4,0,IF((0.101*LN('Indicator Data'!BV43)-0.153)&lt;C$3,10,(C$4-(0.101*LN('Indicator Data'!BV43)-0.153))/(C$4-C$3)*10)),IF('Indicator Data'!AH43&gt;C$4,0,IF('Indicator Data'!AH43&lt;C$3,10,(C$4-'Indicator Data'!AH43)/(C$4-C$3)*10))),1)</f>
        <v>6.1</v>
      </c>
      <c r="D43" s="202">
        <f>IF('Indicator Data'!AI43="No data","x",ROUND((IF(LOG('Indicator Data'!AI43*1000)&gt;D$4,10,IF(LOG('Indicator Data'!AI43*1000)&lt;D$3,0,10-(D$4-LOG('Indicator Data'!AI43*1000))/(D$4-D$3)*10))),1))</f>
        <v>7.6</v>
      </c>
      <c r="E43" s="203">
        <f t="shared" si="9"/>
        <v>6.9</v>
      </c>
      <c r="F43" s="202">
        <f>IF('Indicator Data'!AV43="No data","x",ROUND(IF('Indicator Data'!AV43&gt;F$4,10,IF('Indicator Data'!AV43&lt;F$3,0,10-(F$4-'Indicator Data'!AV43)/(F$4-F$3)*10)),1))</f>
        <v>7.6</v>
      </c>
      <c r="G43" s="202">
        <f>IF('Indicator Data'!AW43="No data","x",ROUND(IF('Indicator Data'!AW43&gt;G$4,10,IF('Indicator Data'!AW43&lt;G$3,0,10-(G$4-'Indicator Data'!AW43)/(G$4-G$3)*10)),1))</f>
        <v>6</v>
      </c>
      <c r="H43" s="203">
        <f t="shared" si="10"/>
        <v>6.8</v>
      </c>
      <c r="I43" s="204">
        <f>SUM(IF('Indicator Data'!AJ43=0,0,'Indicator Data'!AJ43),SUM('Indicator Data'!AK43:AL43))</f>
        <v>951.71412036523441</v>
      </c>
      <c r="J43" s="204">
        <f>I43/HLOOKUP('Indicator Date'!$AJ41,'Population Data'!$C$3:$M$194,ROW()-4,FALSE)*1000000</f>
        <v>152.40720711334663</v>
      </c>
      <c r="K43" s="202">
        <f t="shared" si="16"/>
        <v>3</v>
      </c>
      <c r="L43" s="202">
        <f>IF('Indicator Data'!AM43="No data","x",ROUND(IF('Indicator Data'!AM43&gt;L$4,10,IF('Indicator Data'!AM43&lt;L$3,0,10-(L$4-'Indicator Data'!AM43)/(L$4-L$3)*10)),1))</f>
        <v>3.2</v>
      </c>
      <c r="M43" s="202">
        <f>IF('Indicator Data'!AN43="No data","x",IF('Indicator Data'!AN43=0,0,ROUND(IF('Indicator Data'!AN43&gt;M$4,10,IF('Indicator Data'!AN43&lt;M$3,0,10-(M$4-'Indicator Data'!AN43)/(M$4-M$3)*10)),1)))</f>
        <v>0</v>
      </c>
      <c r="N43" s="203">
        <f t="shared" si="11"/>
        <v>2.1</v>
      </c>
      <c r="O43" s="205">
        <f t="shared" si="12"/>
        <v>5.7</v>
      </c>
      <c r="P43" s="206">
        <f>IF(AND('Indicator Data'!BA43="No data",'Indicator Data'!BB43="No data"),0,SUM('Indicator Data'!BA43:BC43)/1000)</f>
        <v>79.766999999999996</v>
      </c>
      <c r="Q43" s="202">
        <f t="shared" si="17"/>
        <v>6.3</v>
      </c>
      <c r="R43" s="207">
        <f>P43*1000/HLOOKUP('Indicator Data'!$BA$3,'Population Data'!$C$3:$M$194,ROW()-4,FALSE)</f>
        <v>1.277386289608151E-2</v>
      </c>
      <c r="S43" s="202">
        <f t="shared" si="18"/>
        <v>6</v>
      </c>
      <c r="T43" s="208">
        <f t="shared" si="13"/>
        <v>6.2</v>
      </c>
      <c r="U43" s="209">
        <f>IF('Indicator Data'!AR43="No data","x",ROUND(IF('Indicator Data'!AR43&gt;U$4,10,IF('Indicator Data'!AR43&lt;U$3,0,10-(U$4-'Indicator Data'!AR43)/(U$4-U$3)*10)),1))</f>
        <v>8.1999999999999993</v>
      </c>
      <c r="V43" s="209">
        <f>IF('Indicator Data'!AS43="No data","x",IF('Indicator Data'!AS43=0,0,ROUND(IF('Indicator Data'!AS43&gt;V$4,10,IF('Indicator Data'!AS43&lt;V$3,0,10-(V$4-'Indicator Data'!AS43)/(V$4-V$3)*10)),1)))</f>
        <v>10</v>
      </c>
      <c r="W43" s="202">
        <f t="shared" si="14"/>
        <v>9.1</v>
      </c>
      <c r="X43" s="202">
        <f>IF('Indicator Data'!AQ43="No data","x",ROUND(IF('Indicator Data'!AQ43&gt;X$4,10,IF('Indicator Data'!AQ43&lt;X$3,0,10-(X$4-'Indicator Data'!AQ43)/(X$4-X$3)*10)),1))</f>
        <v>6.7</v>
      </c>
      <c r="Y43" s="202">
        <f>IF('Indicator Data'!AT43="No data","x",ROUND(IF('Indicator Data'!AT43&gt;Y$4,10,IF('Indicator Data'!AT43&lt;Y$3,0,10-(Y$4-'Indicator Data'!AT43)/(Y$4-Y$3)*10)),1))</f>
        <v>5.3</v>
      </c>
      <c r="Z43" s="207">
        <f>IF('Indicator Data'!AU43="No data","x",IF(('Indicator Data'!AU43/HLOOKUP('Indicator Data'!$AU$3,'Population Data'!$C$3:$M$194,ROW()-4,FALSE))&gt;1,1,IF('Indicator Data'!AU43&gt;'Indicator Data'!AU43,1,'Indicator Data'!AU43/HLOOKUP('Indicator Data'!$AU$3,'Population Data'!$C$3:$M$194,ROW()-4,FALSE))))</f>
        <v>0.25265994508932699</v>
      </c>
      <c r="AA43" s="202">
        <f t="shared" si="19"/>
        <v>2.8</v>
      </c>
      <c r="AB43" s="210">
        <f t="shared" si="20"/>
        <v>6</v>
      </c>
      <c r="AC43" s="202">
        <f>IF('Indicator Data'!AO43="No data","x",ROUND(IF('Indicator Data'!AO43&gt;AC$4,10,IF('Indicator Data'!AO43&lt;AC$3,0,10-(AC$4-'Indicator Data'!AO43)/(AC$4-AC$3)*10)),1))</f>
        <v>3.2</v>
      </c>
      <c r="AD43" s="202">
        <f>IF('Indicator Data'!AP43="No data","x",ROUND(IF('Indicator Data'!AP43&gt;AD$4,10,IF('Indicator Data'!AP43&lt;AD$3,0,10-(AD$4-'Indicator Data'!AP43)/(AD$4-AD$3)*10)),1))</f>
        <v>2.7</v>
      </c>
      <c r="AE43" s="210">
        <f t="shared" si="15"/>
        <v>3</v>
      </c>
      <c r="AF43" s="206">
        <f>('Indicator Data'!AZ43+'Indicator Data'!AY43*0.5+'Indicator Data'!AX43*0.25)/1000</f>
        <v>84.165750000000003</v>
      </c>
      <c r="AG43" s="211">
        <f>AF43*1000/HLOOKUP('Indicator Data'!$AZ$3,'Population Data'!$C$3:$M$194,ROW()-4,FALSE)</f>
        <v>1.3478277370916197E-2</v>
      </c>
      <c r="AH43" s="210">
        <f t="shared" si="21"/>
        <v>1.3</v>
      </c>
      <c r="AI43" s="202">
        <f>IF('Indicator Data'!BD43="No data","x",ROUND(IF('Indicator Data'!BD43&lt;$AI$3,10,IF('Indicator Data'!BD43&gt;$AI$4,0,($AI$4-'Indicator Data'!BD43)/($AI$4-$AI$3)*10)),1))</f>
        <v>6.9</v>
      </c>
      <c r="AJ43" s="202">
        <f>IF('Indicator Data'!BE43="No data","x",ROUND(IF('Indicator Data'!BE43&gt;$AJ$4,10,IF('Indicator Data'!BE43&lt;$AJ$3,0,10-($AJ$4-'Indicator Data'!BE43)/($AJ$4-$AJ$3)*10)),1))</f>
        <v>7.3</v>
      </c>
      <c r="AK43" s="210">
        <f t="shared" si="22"/>
        <v>7.1</v>
      </c>
      <c r="AL43" s="208">
        <f t="shared" si="23"/>
        <v>4.8</v>
      </c>
      <c r="AM43" s="212">
        <f t="shared" si="24"/>
        <v>5.5</v>
      </c>
    </row>
    <row r="44" spans="1:39">
      <c r="A44" s="179" t="str">
        <f>'Indicator Data'!A44</f>
        <v>Congo DR</v>
      </c>
      <c r="B44" s="180" t="str">
        <f>'Indicator Data'!B44</f>
        <v>COD</v>
      </c>
      <c r="C44" s="213">
        <f>ROUND(IF('Indicator Data'!AH44="No data",IF((0.101*LN('Indicator Data'!BV44)-0.153)&gt;C$4,0,IF((0.101*LN('Indicator Data'!BV44)-0.153)&lt;C$3,10,(C$4-(0.101*LN('Indicator Data'!BV44)-0.153))/(C$4-C$3)*10)),IF('Indicator Data'!AH44&gt;C$4,0,IF('Indicator Data'!AH44&lt;C$3,10,(C$4-'Indicator Data'!AH44)/(C$4-C$3)*10))),1)</f>
        <v>8.4</v>
      </c>
      <c r="D44" s="202">
        <f>IF('Indicator Data'!AI44="No data","x",ROUND((IF(LOG('Indicator Data'!AI44*1000)&gt;D$4,10,IF(LOG('Indicator Data'!AI44*1000)&lt;D$3,0,10-(D$4-LOG('Indicator Data'!AI44*1000))/(D$4-D$3)*10))),1))</f>
        <v>9.3000000000000007</v>
      </c>
      <c r="E44" s="203">
        <f t="shared" si="9"/>
        <v>8.9</v>
      </c>
      <c r="F44" s="202">
        <f>IF('Indicator Data'!AV44="No data","x",ROUND(IF('Indicator Data'!AV44&gt;F$4,10,IF('Indicator Data'!AV44&lt;F$3,0,10-(F$4-'Indicator Data'!AV44)/(F$4-F$3)*10)),1))</f>
        <v>8.1</v>
      </c>
      <c r="G44" s="202">
        <f>IF('Indicator Data'!AW44="No data","x",ROUND(IF('Indicator Data'!AW44&gt;G$4,10,IF('Indicator Data'!AW44&lt;G$3,0,10-(G$4-'Indicator Data'!AW44)/(G$4-G$3)*10)),1))</f>
        <v>4.9000000000000004</v>
      </c>
      <c r="H44" s="203">
        <f t="shared" si="10"/>
        <v>6.5</v>
      </c>
      <c r="I44" s="204">
        <f>SUM(IF('Indicator Data'!AJ44=0,0,'Indicator Data'!AJ44),SUM('Indicator Data'!AK44:AL44))</f>
        <v>9906.8552650468755</v>
      </c>
      <c r="J44" s="204">
        <f>I44/HLOOKUP('Indicator Date'!$AJ42,'Population Data'!$C$3:$M$194,ROW()-4,FALSE)*1000000</f>
        <v>93.792611339069182</v>
      </c>
      <c r="K44" s="202">
        <f t="shared" si="16"/>
        <v>1.9</v>
      </c>
      <c r="L44" s="202">
        <f>IF('Indicator Data'!AM44="No data","x",ROUND(IF('Indicator Data'!AM44&gt;L$4,10,IF('Indicator Data'!AM44&lt;L$3,0,10-(L$4-'Indicator Data'!AM44)/(L$4-L$3)*10)),1))</f>
        <v>3.5</v>
      </c>
      <c r="M44" s="202">
        <f>IF('Indicator Data'!AN44="No data","x",IF('Indicator Data'!AN44=0,0,ROUND(IF('Indicator Data'!AN44&gt;M$4,10,IF('Indicator Data'!AN44&lt;M$3,0,10-(M$4-'Indicator Data'!AN44)/(M$4-M$3)*10)),1)))</f>
        <v>0.7</v>
      </c>
      <c r="N44" s="203">
        <f t="shared" si="11"/>
        <v>2</v>
      </c>
      <c r="O44" s="205">
        <f t="shared" si="12"/>
        <v>6.6</v>
      </c>
      <c r="P44" s="206">
        <f>IF(AND('Indicator Data'!BA44="No data",'Indicator Data'!BB44="No data"),0,SUM('Indicator Data'!BA44:BC44)/1000)</f>
        <v>7262.6620000000003</v>
      </c>
      <c r="Q44" s="202">
        <f t="shared" si="17"/>
        <v>10</v>
      </c>
      <c r="R44" s="207">
        <f>P44*1000/HLOOKUP('Indicator Data'!$BA$3,'Population Data'!$C$3:$M$194,ROW()-4,FALSE)</f>
        <v>6.8758855966773211E-2</v>
      </c>
      <c r="S44" s="202">
        <f t="shared" si="18"/>
        <v>9.1</v>
      </c>
      <c r="T44" s="208">
        <f t="shared" si="13"/>
        <v>9.6</v>
      </c>
      <c r="U44" s="209">
        <f>IF('Indicator Data'!AR44="No data","x",ROUND(IF('Indicator Data'!AR44&gt;U$4,10,IF('Indicator Data'!AR44&lt;U$3,0,10-(U$4-'Indicator Data'!AR44)/(U$4-U$3)*10)),1))</f>
        <v>1.2</v>
      </c>
      <c r="V44" s="209">
        <f>IF('Indicator Data'!AS44="No data","x",IF('Indicator Data'!AS44=0,0,ROUND(IF('Indicator Data'!AS44&gt;V$4,10,IF('Indicator Data'!AS44&lt;V$3,0,10-(V$4-'Indicator Data'!AS44)/(V$4-V$3)*10)),1)))</f>
        <v>0.5</v>
      </c>
      <c r="W44" s="202">
        <f t="shared" si="14"/>
        <v>0.85</v>
      </c>
      <c r="X44" s="202">
        <f>IF('Indicator Data'!AQ44="No data","x",ROUND(IF('Indicator Data'!AQ44&gt;X$4,10,IF('Indicator Data'!AQ44&lt;X$3,0,10-(X$4-'Indicator Data'!AQ44)/(X$4-X$3)*10)),1))</f>
        <v>5.8</v>
      </c>
      <c r="Y44" s="202">
        <f>IF('Indicator Data'!AT44="No data","x",ROUND(IF('Indicator Data'!AT44&gt;Y$4,10,IF('Indicator Data'!AT44&lt;Y$3,0,10-(Y$4-'Indicator Data'!AT44)/(Y$4-Y$3)*10)),1))</f>
        <v>7.7</v>
      </c>
      <c r="Z44" s="207">
        <f>IF('Indicator Data'!AU44="No data","x",IF(('Indicator Data'!AU44/HLOOKUP('Indicator Data'!$AU$3,'Population Data'!$C$3:$M$194,ROW()-4,FALSE))&gt;1,1,IF('Indicator Data'!AU44&gt;'Indicator Data'!AU44,1,'Indicator Data'!AU44/HLOOKUP('Indicator Data'!$AU$3,'Population Data'!$C$3:$M$194,ROW()-4,FALSE))))</f>
        <v>0.55488563139325464</v>
      </c>
      <c r="AA44" s="202">
        <f t="shared" si="19"/>
        <v>6.2</v>
      </c>
      <c r="AB44" s="210">
        <f t="shared" si="20"/>
        <v>5.0999999999999996</v>
      </c>
      <c r="AC44" s="202">
        <f>IF('Indicator Data'!AO44="No data","x",ROUND(IF('Indicator Data'!AO44&gt;AC$4,10,IF('Indicator Data'!AO44&lt;AC$3,0,10-(AC$4-'Indicator Data'!AO44)/(AC$4-AC$3)*10)),1))</f>
        <v>5.8</v>
      </c>
      <c r="AD44" s="202">
        <f>IF('Indicator Data'!AP44="No data","x",ROUND(IF('Indicator Data'!AP44&gt;AD$4,10,IF('Indicator Data'!AP44&lt;AD$3,0,10-(AD$4-'Indicator Data'!AP44)/(AD$4-AD$3)*10)),1))</f>
        <v>5.0999999999999996</v>
      </c>
      <c r="AE44" s="210">
        <f t="shared" si="15"/>
        <v>5.5</v>
      </c>
      <c r="AF44" s="206">
        <f>('Indicator Data'!AZ44+'Indicator Data'!AY44*0.5+'Indicator Data'!AX44*0.25)/1000</f>
        <v>6586.0159999999996</v>
      </c>
      <c r="AG44" s="211">
        <f>AF44*1000/HLOOKUP('Indicator Data'!$AZ$3,'Population Data'!$C$3:$M$194,ROW()-4,FALSE)</f>
        <v>6.2352746904490913E-2</v>
      </c>
      <c r="AH44" s="210">
        <f t="shared" si="21"/>
        <v>6.2</v>
      </c>
      <c r="AI44" s="202">
        <f>IF('Indicator Data'!BD44="No data","x",ROUND(IF('Indicator Data'!BD44&lt;$AI$3,10,IF('Indicator Data'!BD44&gt;$AI$4,0,($AI$4-'Indicator Data'!BD44)/($AI$4-$AI$3)*10)),1))</f>
        <v>6.8</v>
      </c>
      <c r="AJ44" s="202">
        <f>IF('Indicator Data'!BE44="No data","x",ROUND(IF('Indicator Data'!BE44&gt;$AJ$4,10,IF('Indicator Data'!BE44&lt;$AJ$3,0,10-($AJ$4-'Indicator Data'!BE44)/($AJ$4-$AJ$3)*10)),1))</f>
        <v>10</v>
      </c>
      <c r="AK44" s="210">
        <f t="shared" si="22"/>
        <v>8.4</v>
      </c>
      <c r="AL44" s="208">
        <f t="shared" si="23"/>
        <v>6.5</v>
      </c>
      <c r="AM44" s="212">
        <f t="shared" si="24"/>
        <v>8.5</v>
      </c>
    </row>
    <row r="45" spans="1:39">
      <c r="A45" s="179" t="str">
        <f>'Indicator Data'!A45</f>
        <v>Costa Rica</v>
      </c>
      <c r="B45" s="180" t="str">
        <f>'Indicator Data'!B45</f>
        <v>CRI</v>
      </c>
      <c r="C45" s="213">
        <f>ROUND(IF('Indicator Data'!AH45="No data",IF((0.101*LN('Indicator Data'!BV45)-0.153)&gt;C$4,0,IF((0.101*LN('Indicator Data'!BV45)-0.153)&lt;C$3,10,(C$4-(0.101*LN('Indicator Data'!BV45)-0.153))/(C$4-C$3)*10)),IF('Indicator Data'!AH45&gt;C$4,0,IF('Indicator Data'!AH45&lt;C$3,10,(C$4-'Indicator Data'!AH45)/(C$4-C$3)*10))),1)</f>
        <v>1.9</v>
      </c>
      <c r="D45" s="202">
        <f>IF('Indicator Data'!AI45="No data","x",ROUND((IF(LOG('Indicator Data'!AI45*1000)&gt;D$4,10,IF(LOG('Indicator Data'!AI45*1000)&lt;D$3,0,10-(D$4-LOG('Indicator Data'!AI45*1000))/(D$4-D$3)*10))),1))</f>
        <v>1.1000000000000001</v>
      </c>
      <c r="E45" s="203">
        <f t="shared" si="9"/>
        <v>1.5</v>
      </c>
      <c r="F45" s="202">
        <f>IF('Indicator Data'!AV45="No data","x",ROUND(IF('Indicator Data'!AV45&gt;F$4,10,IF('Indicator Data'!AV45&lt;F$3,0,10-(F$4-'Indicator Data'!AV45)/(F$4-F$3)*10)),1))</f>
        <v>3.1</v>
      </c>
      <c r="G45" s="202">
        <f>IF('Indicator Data'!AW45="No data","x",ROUND(IF('Indicator Data'!AW45&gt;G$4,10,IF('Indicator Data'!AW45&lt;G$3,0,10-(G$4-'Indicator Data'!AW45)/(G$4-G$3)*10)),1))</f>
        <v>5.6</v>
      </c>
      <c r="H45" s="203">
        <f t="shared" si="10"/>
        <v>4.4000000000000004</v>
      </c>
      <c r="I45" s="204">
        <f>SUM(IF('Indicator Data'!AJ45=0,0,'Indicator Data'!AJ45),SUM('Indicator Data'!AK45:AL45))</f>
        <v>767.47236864306637</v>
      </c>
      <c r="J45" s="204">
        <f>I45/HLOOKUP('Indicator Date'!$AJ43,'Population Data'!$C$3:$M$194,ROW()-4,FALSE)*1000000</f>
        <v>146.27676840076785</v>
      </c>
      <c r="K45" s="202">
        <f t="shared" si="16"/>
        <v>2.9</v>
      </c>
      <c r="L45" s="202">
        <f>IF('Indicator Data'!AM45="No data","x",ROUND(IF('Indicator Data'!AM45&gt;L$4,10,IF('Indicator Data'!AM45&lt;L$3,0,10-(L$4-'Indicator Data'!AM45)/(L$4-L$3)*10)),1))</f>
        <v>0.7</v>
      </c>
      <c r="M45" s="202">
        <f>IF('Indicator Data'!AN45="No data","x",IF('Indicator Data'!AN45=0,0,ROUND(IF('Indicator Data'!AN45&gt;M$4,10,IF('Indicator Data'!AN45&lt;M$3,0,10-(M$4-'Indicator Data'!AN45)/(M$4-M$3)*10)),1)))</f>
        <v>0.2</v>
      </c>
      <c r="N45" s="203">
        <f t="shared" si="11"/>
        <v>1.3</v>
      </c>
      <c r="O45" s="205">
        <f t="shared" si="12"/>
        <v>2.2000000000000002</v>
      </c>
      <c r="P45" s="206">
        <f>IF(AND('Indicator Data'!BA45="No data",'Indicator Data'!BB45="No data"),0,SUM('Indicator Data'!BA45:BC45)/1000)</f>
        <v>268.76799999999997</v>
      </c>
      <c r="Q45" s="202">
        <f t="shared" si="17"/>
        <v>8.1</v>
      </c>
      <c r="R45" s="207">
        <f>P45*1000/HLOOKUP('Indicator Data'!$BA$3,'Population Data'!$C$3:$M$194,ROW()-4,FALSE)</f>
        <v>5.1225967338795295E-2</v>
      </c>
      <c r="S45" s="202">
        <f t="shared" si="18"/>
        <v>8.4</v>
      </c>
      <c r="T45" s="208">
        <f t="shared" si="13"/>
        <v>8.3000000000000007</v>
      </c>
      <c r="U45" s="209">
        <f>IF('Indicator Data'!AR45="No data","x",ROUND(IF('Indicator Data'!AR45&gt;U$4,10,IF('Indicator Data'!AR45&lt;U$3,0,10-(U$4-'Indicator Data'!AR45)/(U$4-U$3)*10)),1))</f>
        <v>1</v>
      </c>
      <c r="V45" s="209">
        <f>IF('Indicator Data'!AS45="No data","x",IF('Indicator Data'!AS45=0,0,ROUND(IF('Indicator Data'!AS45&gt;V$4,10,IF('Indicator Data'!AS45&lt;V$3,0,10-(V$4-'Indicator Data'!AS45)/(V$4-V$3)*10)),1)))</f>
        <v>0.8</v>
      </c>
      <c r="W45" s="202">
        <f t="shared" si="14"/>
        <v>0.9</v>
      </c>
      <c r="X45" s="202">
        <f>IF('Indicator Data'!AQ45="No data","x",ROUND(IF('Indicator Data'!AQ45&gt;X$4,10,IF('Indicator Data'!AQ45&lt;X$3,0,10-(X$4-'Indicator Data'!AQ45)/(X$4-X$3)*10)),1))</f>
        <v>0.2</v>
      </c>
      <c r="Y45" s="202">
        <f>IF('Indicator Data'!AT45="No data","x",ROUND(IF('Indicator Data'!AT45&gt;Y$4,10,IF('Indicator Data'!AT45&lt;Y$3,0,10-(Y$4-'Indicator Data'!AT45)/(Y$4-Y$3)*10)),1))</f>
        <v>0</v>
      </c>
      <c r="Z45" s="207">
        <f>IF('Indicator Data'!AU45="No data","x",IF(('Indicator Data'!AU45/HLOOKUP('Indicator Data'!$AU$3,'Population Data'!$C$3:$M$194,ROW()-4,FALSE))&gt;1,1,IF('Indicator Data'!AU45&gt;'Indicator Data'!AU45,1,'Indicator Data'!AU45/HLOOKUP('Indicator Data'!$AU$3,'Population Data'!$C$3:$M$194,ROW()-4,FALSE))))</f>
        <v>1.5416451691418497E-3</v>
      </c>
      <c r="AA45" s="202">
        <f t="shared" si="19"/>
        <v>0</v>
      </c>
      <c r="AB45" s="210">
        <f t="shared" si="20"/>
        <v>0.3</v>
      </c>
      <c r="AC45" s="202">
        <f>IF('Indicator Data'!AO45="No data","x",ROUND(IF('Indicator Data'!AO45&gt;AC$4,10,IF('Indicator Data'!AO45&lt;AC$3,0,10-(AC$4-'Indicator Data'!AO45)/(AC$4-AC$3)*10)),1))</f>
        <v>0.6</v>
      </c>
      <c r="AD45" s="202">
        <f>IF('Indicator Data'!AP45="No data","x",ROUND(IF('Indicator Data'!AP45&gt;AD$4,10,IF('Indicator Data'!AP45&lt;AD$3,0,10-(AD$4-'Indicator Data'!AP45)/(AD$4-AD$3)*10)),1))</f>
        <v>0.6</v>
      </c>
      <c r="AE45" s="210">
        <f t="shared" si="15"/>
        <v>0.6</v>
      </c>
      <c r="AF45" s="206">
        <f>('Indicator Data'!AZ45+'Indicator Data'!AY45*0.5+'Indicator Data'!AX45*0.25)/1000</f>
        <v>82.201499999999996</v>
      </c>
      <c r="AG45" s="211">
        <f>AF45*1000/HLOOKUP('Indicator Data'!$AZ$3,'Population Data'!$C$3:$M$194,ROW()-4,FALSE)</f>
        <v>1.5667234768275914E-2</v>
      </c>
      <c r="AH45" s="210">
        <f t="shared" si="21"/>
        <v>1.6</v>
      </c>
      <c r="AI45" s="202">
        <f>IF('Indicator Data'!BD45="No data","x",ROUND(IF('Indicator Data'!BD45&lt;$AI$3,10,IF('Indicator Data'!BD45&gt;$AI$4,0,($AI$4-'Indicator Data'!BD45)/($AI$4-$AI$3)*10)),1))</f>
        <v>3.9</v>
      </c>
      <c r="AJ45" s="202">
        <f>IF('Indicator Data'!BE45="No data","x",ROUND(IF('Indicator Data'!BE45&gt;$AJ$4,10,IF('Indicator Data'!BE45&lt;$AJ$3,0,10-($AJ$4-'Indicator Data'!BE45)/($AJ$4-$AJ$3)*10)),1))</f>
        <v>0</v>
      </c>
      <c r="AK45" s="210">
        <f t="shared" si="22"/>
        <v>2</v>
      </c>
      <c r="AL45" s="208">
        <f t="shared" si="23"/>
        <v>1.1000000000000001</v>
      </c>
      <c r="AM45" s="212">
        <f t="shared" si="24"/>
        <v>5.8</v>
      </c>
    </row>
    <row r="46" spans="1:39">
      <c r="A46" s="179" t="str">
        <f>'Indicator Data'!A46</f>
        <v>Côte d'Ivoire</v>
      </c>
      <c r="B46" s="180" t="str">
        <f>'Indicator Data'!B46</f>
        <v>CIV</v>
      </c>
      <c r="C46" s="213">
        <f>ROUND(IF('Indicator Data'!AH46="No data",IF((0.101*LN('Indicator Data'!BV46)-0.153)&gt;C$4,0,IF((0.101*LN('Indicator Data'!BV46)-0.153)&lt;C$3,10,(C$4-(0.101*LN('Indicator Data'!BV46)-0.153))/(C$4-C$3)*10)),IF('Indicator Data'!AH46&gt;C$4,0,IF('Indicator Data'!AH46&lt;C$3,10,(C$4-'Indicator Data'!AH46)/(C$4-C$3)*10))),1)</f>
        <v>7.3</v>
      </c>
      <c r="D46" s="202">
        <f>IF('Indicator Data'!AI46="No data","x",ROUND((IF(LOG('Indicator Data'!AI46*1000)&gt;D$4,10,IF(LOG('Indicator Data'!AI46*1000)&lt;D$3,0,10-(D$4-LOG('Indicator Data'!AI46*1000))/(D$4-D$3)*10))),1))</f>
        <v>8.8000000000000007</v>
      </c>
      <c r="E46" s="203">
        <f t="shared" si="9"/>
        <v>8.1</v>
      </c>
      <c r="F46" s="202">
        <f>IF('Indicator Data'!AV46="No data","x",ROUND(IF('Indicator Data'!AV46&gt;F$4,10,IF('Indicator Data'!AV46&lt;F$3,0,10-(F$4-'Indicator Data'!AV46)/(F$4-F$3)*10)),1))</f>
        <v>8.1999999999999993</v>
      </c>
      <c r="G46" s="202">
        <f>IF('Indicator Data'!AW46="No data","x",ROUND(IF('Indicator Data'!AW46&gt;G$4,10,IF('Indicator Data'!AW46&lt;G$3,0,10-(G$4-'Indicator Data'!AW46)/(G$4-G$3)*10)),1))</f>
        <v>2.6</v>
      </c>
      <c r="H46" s="203">
        <f t="shared" si="10"/>
        <v>5.4</v>
      </c>
      <c r="I46" s="204">
        <f>SUM(IF('Indicator Data'!AJ46=0,0,'Indicator Data'!AJ46),SUM('Indicator Data'!AK46:AL46))</f>
        <v>3502.1134548828127</v>
      </c>
      <c r="J46" s="204">
        <f>I46/HLOOKUP('Indicator Date'!$AJ44,'Population Data'!$C$3:$M$194,ROW()-4,FALSE)*1000000</f>
        <v>118.30144674005666</v>
      </c>
      <c r="K46" s="202">
        <f t="shared" si="16"/>
        <v>2.4</v>
      </c>
      <c r="L46" s="202">
        <f>IF('Indicator Data'!AM46="No data","x",ROUND(IF('Indicator Data'!AM46&gt;L$4,10,IF('Indicator Data'!AM46&lt;L$3,0,10-(L$4-'Indicator Data'!AM46)/(L$4-L$3)*10)),1))</f>
        <v>1.9</v>
      </c>
      <c r="M46" s="202">
        <f>IF('Indicator Data'!AN46="No data","x",IF('Indicator Data'!AN46=0,0,ROUND(IF('Indicator Data'!AN46&gt;M$4,10,IF('Indicator Data'!AN46&lt;M$3,0,10-(M$4-'Indicator Data'!AN46)/(M$4-M$3)*10)),1)))</f>
        <v>0.2</v>
      </c>
      <c r="N46" s="203">
        <f t="shared" si="11"/>
        <v>1.5</v>
      </c>
      <c r="O46" s="205">
        <f t="shared" si="12"/>
        <v>5.8</v>
      </c>
      <c r="P46" s="206">
        <f>IF(AND('Indicator Data'!BA46="No data",'Indicator Data'!BB46="No data"),0,SUM('Indicator Data'!BA46:BC46)/1000)</f>
        <v>970.83500000000004</v>
      </c>
      <c r="Q46" s="202">
        <f t="shared" si="17"/>
        <v>10</v>
      </c>
      <c r="R46" s="207">
        <f>P46*1000/HLOOKUP('Indicator Data'!$BA$3,'Population Data'!$C$3:$M$194,ROW()-4,FALSE)</f>
        <v>3.2794821334457894E-2</v>
      </c>
      <c r="S46" s="202">
        <f t="shared" si="18"/>
        <v>7.5</v>
      </c>
      <c r="T46" s="208">
        <f t="shared" si="13"/>
        <v>8.8000000000000007</v>
      </c>
      <c r="U46" s="209">
        <f>IF('Indicator Data'!AR46="No data","x",ROUND(IF('Indicator Data'!AR46&gt;U$4,10,IF('Indicator Data'!AR46&lt;U$3,0,10-(U$4-'Indicator Data'!AR46)/(U$4-U$3)*10)),1))</f>
        <v>3.6</v>
      </c>
      <c r="V46" s="209">
        <f>IF('Indicator Data'!AS46="No data","x",IF('Indicator Data'!AS46=0,0,ROUND(IF('Indicator Data'!AS46&gt;V$4,10,IF('Indicator Data'!AS46&lt;V$3,0,10-(V$4-'Indicator Data'!AS46)/(V$4-V$3)*10)),1)))</f>
        <v>1.5</v>
      </c>
      <c r="W46" s="202">
        <f t="shared" si="14"/>
        <v>2.5499999999999998</v>
      </c>
      <c r="X46" s="202">
        <f>IF('Indicator Data'!AQ46="No data","x",ROUND(IF('Indicator Data'!AQ46&gt;X$4,10,IF('Indicator Data'!AQ46&lt;X$3,0,10-(X$4-'Indicator Data'!AQ46)/(X$4-X$3)*10)),1))</f>
        <v>2.2000000000000002</v>
      </c>
      <c r="Y46" s="202">
        <f>IF('Indicator Data'!AT46="No data","x",ROUND(IF('Indicator Data'!AT46&gt;Y$4,10,IF('Indicator Data'!AT46&lt;Y$3,0,10-(Y$4-'Indicator Data'!AT46)/(Y$4-Y$3)*10)),1))</f>
        <v>6.5</v>
      </c>
      <c r="Z46" s="207">
        <f>IF('Indicator Data'!AU46="No data","x",IF(('Indicator Data'!AU46/HLOOKUP('Indicator Data'!$AU$3,'Population Data'!$C$3:$M$194,ROW()-4,FALSE))&gt;1,1,IF('Indicator Data'!AU46&gt;'Indicator Data'!AU46,1,'Indicator Data'!AU46/HLOOKUP('Indicator Data'!$AU$3,'Population Data'!$C$3:$M$194,ROW()-4,FALSE))))</f>
        <v>0.71226029669457358</v>
      </c>
      <c r="AA46" s="202">
        <f t="shared" si="19"/>
        <v>7.9</v>
      </c>
      <c r="AB46" s="210">
        <f t="shared" si="20"/>
        <v>4.8</v>
      </c>
      <c r="AC46" s="202">
        <f>IF('Indicator Data'!AO46="No data","x",ROUND(IF('Indicator Data'!AO46&gt;AC$4,10,IF('Indicator Data'!AO46&lt;AC$3,0,10-(AC$4-'Indicator Data'!AO46)/(AC$4-AC$3)*10)),1))</f>
        <v>5.3</v>
      </c>
      <c r="AD46" s="202">
        <f>IF('Indicator Data'!AP46="No data","x",ROUND(IF('Indicator Data'!AP46&gt;AD$4,10,IF('Indicator Data'!AP46&lt;AD$3,0,10-(AD$4-'Indicator Data'!AP46)/(AD$4-AD$3)*10)),1))</f>
        <v>3</v>
      </c>
      <c r="AE46" s="210">
        <f t="shared" si="15"/>
        <v>4.2</v>
      </c>
      <c r="AF46" s="206">
        <f>('Indicator Data'!AZ46+'Indicator Data'!AY46*0.5+'Indicator Data'!AX46*0.25)/1000</f>
        <v>3.125</v>
      </c>
      <c r="AG46" s="211">
        <f>AF46*1000/HLOOKUP('Indicator Data'!$AZ$3,'Population Data'!$C$3:$M$194,ROW()-4,FALSE)</f>
        <v>1.0556254839409469E-4</v>
      </c>
      <c r="AH46" s="210">
        <f t="shared" si="21"/>
        <v>0</v>
      </c>
      <c r="AI46" s="202">
        <f>IF('Indicator Data'!BD46="No data","x",ROUND(IF('Indicator Data'!BD46&lt;$AI$3,10,IF('Indicator Data'!BD46&gt;$AI$4,0,($AI$4-'Indicator Data'!BD46)/($AI$4-$AI$3)*10)),1))</f>
        <v>2.4</v>
      </c>
      <c r="AJ46" s="202">
        <f>IF('Indicator Data'!BE46="No data","x",ROUND(IF('Indicator Data'!BE46&gt;$AJ$4,10,IF('Indicator Data'!BE46&lt;$AJ$3,0,10-($AJ$4-'Indicator Data'!BE46)/($AJ$4-$AJ$3)*10)),1))</f>
        <v>1.5</v>
      </c>
      <c r="AK46" s="210">
        <f t="shared" si="22"/>
        <v>2</v>
      </c>
      <c r="AL46" s="208">
        <f t="shared" si="23"/>
        <v>3</v>
      </c>
      <c r="AM46" s="212">
        <f t="shared" si="24"/>
        <v>6.8</v>
      </c>
    </row>
    <row r="47" spans="1:39">
      <c r="A47" s="179" t="str">
        <f>'Indicator Data'!A47</f>
        <v>Croatia</v>
      </c>
      <c r="B47" s="180" t="str">
        <f>'Indicator Data'!B47</f>
        <v>HRV</v>
      </c>
      <c r="C47" s="213">
        <f>ROUND(IF('Indicator Data'!AH47="No data",IF((0.101*LN('Indicator Data'!BV47)-0.153)&gt;C$4,0,IF((0.101*LN('Indicator Data'!BV47)-0.153)&lt;C$3,10,(C$4-(0.101*LN('Indicator Data'!BV47)-0.153))/(C$4-C$3)*10)),IF('Indicator Data'!AH47&gt;C$4,0,IF('Indicator Data'!AH47&lt;C$3,10,(C$4-'Indicator Data'!AH47)/(C$4-C$3)*10))),1)</f>
        <v>0.4</v>
      </c>
      <c r="D47" s="202" t="str">
        <f>IF('Indicator Data'!AI47="No data","x",ROUND((IF(LOG('Indicator Data'!AI47*1000)&gt;D$4,10,IF(LOG('Indicator Data'!AI47*1000)&lt;D$3,0,10-(D$4-LOG('Indicator Data'!AI47*1000))/(D$4-D$3)*10))),1))</f>
        <v>x</v>
      </c>
      <c r="E47" s="203">
        <f t="shared" si="9"/>
        <v>0.4</v>
      </c>
      <c r="F47" s="202">
        <f>IF('Indicator Data'!AV47="No data","x",ROUND(IF('Indicator Data'!AV47&gt;F$4,10,IF('Indicator Data'!AV47&lt;F$3,0,10-(F$4-'Indicator Data'!AV47)/(F$4-F$3)*10)),1))</f>
        <v>1.2</v>
      </c>
      <c r="G47" s="202">
        <f>IF('Indicator Data'!AW47="No data","x",ROUND(IF('Indicator Data'!AW47&gt;G$4,10,IF('Indicator Data'!AW47&lt;G$3,0,10-(G$4-'Indicator Data'!AW47)/(G$4-G$3)*10)),1))</f>
        <v>1</v>
      </c>
      <c r="H47" s="203">
        <f t="shared" si="10"/>
        <v>1.1000000000000001</v>
      </c>
      <c r="I47" s="204">
        <f>SUM(IF('Indicator Data'!AJ47=0,0,'Indicator Data'!AJ47),SUM('Indicator Data'!AK47:AL47))</f>
        <v>1.7704850000000001</v>
      </c>
      <c r="J47" s="204">
        <f>I47/HLOOKUP('Indicator Date'!$AJ45,'Population Data'!$C$3:$M$194,ROW()-4,FALSE)*1000000</f>
        <v>0.44410600740927109</v>
      </c>
      <c r="K47" s="202">
        <f t="shared" si="16"/>
        <v>0</v>
      </c>
      <c r="L47" s="202" t="str">
        <f>IF('Indicator Data'!AM47="No data","x",ROUND(IF('Indicator Data'!AM47&gt;L$4,10,IF('Indicator Data'!AM47&lt;L$3,0,10-(L$4-'Indicator Data'!AM47)/(L$4-L$3)*10)),1))</f>
        <v>x</v>
      </c>
      <c r="M47" s="202">
        <f>IF('Indicator Data'!AN47="No data","x",IF('Indicator Data'!AN47=0,0,ROUND(IF('Indicator Data'!AN47&gt;M$4,10,IF('Indicator Data'!AN47&lt;M$3,0,10-(M$4-'Indicator Data'!AN47)/(M$4-M$3)*10)),1)))</f>
        <v>2.2999999999999998</v>
      </c>
      <c r="N47" s="203">
        <f t="shared" si="11"/>
        <v>1.2</v>
      </c>
      <c r="O47" s="205">
        <f t="shared" si="12"/>
        <v>0.8</v>
      </c>
      <c r="P47" s="206">
        <f>IF(AND('Indicator Data'!BA47="No data",'Indicator Data'!BB47="No data"),0,SUM('Indicator Data'!BA47:BC47)/1000)</f>
        <v>27.57</v>
      </c>
      <c r="Q47" s="202">
        <f t="shared" si="17"/>
        <v>4.8</v>
      </c>
      <c r="R47" s="207">
        <f>P47*1000/HLOOKUP('Indicator Data'!$BA$3,'Population Data'!$C$3:$M$194,ROW()-4,FALSE)</f>
        <v>6.9156206487338799E-3</v>
      </c>
      <c r="S47" s="202">
        <f t="shared" si="18"/>
        <v>5.0999999999999996</v>
      </c>
      <c r="T47" s="208">
        <f t="shared" si="13"/>
        <v>5</v>
      </c>
      <c r="U47" s="209">
        <f>IF('Indicator Data'!AR47="No data","x",ROUND(IF('Indicator Data'!AR47&gt;U$4,10,IF('Indicator Data'!AR47&lt;U$3,0,10-(U$4-'Indicator Data'!AR47)/(U$4-U$3)*10)),1))</f>
        <v>0.2</v>
      </c>
      <c r="V47" s="209">
        <f>IF('Indicator Data'!AS47="No data","x",IF('Indicator Data'!AS47=0,0,ROUND(IF('Indicator Data'!AS47&gt;V$4,10,IF('Indicator Data'!AS47&lt;V$3,0,10-(V$4-'Indicator Data'!AS47)/(V$4-V$3)*10)),1)))</f>
        <v>0.1</v>
      </c>
      <c r="W47" s="202">
        <f t="shared" si="14"/>
        <v>0.15000000000000002</v>
      </c>
      <c r="X47" s="202">
        <f>IF('Indicator Data'!AQ47="No data","x",ROUND(IF('Indicator Data'!AQ47&gt;X$4,10,IF('Indicator Data'!AQ47&lt;X$3,0,10-(X$4-'Indicator Data'!AQ47)/(X$4-X$3)*10)),1))</f>
        <v>0</v>
      </c>
      <c r="Y47" s="202" t="str">
        <f>IF('Indicator Data'!AT47="No data","x",ROUND(IF('Indicator Data'!AT47&gt;Y$4,10,IF('Indicator Data'!AT47&lt;Y$3,0,10-(Y$4-'Indicator Data'!AT47)/(Y$4-Y$3)*10)),1))</f>
        <v>x</v>
      </c>
      <c r="Z47" s="207">
        <f>IF('Indicator Data'!AU47="No data","x",IF(('Indicator Data'!AU47/HLOOKUP('Indicator Data'!$AU$3,'Population Data'!$C$3:$M$194,ROW()-4,FALSE))&gt;1,1,IF('Indicator Data'!AU47&gt;'Indicator Data'!AU47,1,'Indicator Data'!AU47/HLOOKUP('Indicator Data'!$AU$3,'Population Data'!$C$3:$M$194,ROW()-4,FALSE))))</f>
        <v>1.2405845833050067E-6</v>
      </c>
      <c r="AA47" s="202">
        <f t="shared" si="19"/>
        <v>0</v>
      </c>
      <c r="AB47" s="210">
        <f t="shared" si="20"/>
        <v>0.1</v>
      </c>
      <c r="AC47" s="202">
        <f>IF('Indicator Data'!AO47="No data","x",ROUND(IF('Indicator Data'!AO47&gt;AC$4,10,IF('Indicator Data'!AO47&lt;AC$3,0,10-(AC$4-'Indicator Data'!AO47)/(AC$4-AC$3)*10)),1))</f>
        <v>0.4</v>
      </c>
      <c r="AD47" s="202" t="str">
        <f>IF('Indicator Data'!AP47="No data","x",ROUND(IF('Indicator Data'!AP47&gt;AD$4,10,IF('Indicator Data'!AP47&lt;AD$3,0,10-(AD$4-'Indicator Data'!AP47)/(AD$4-AD$3)*10)),1))</f>
        <v>x</v>
      </c>
      <c r="AE47" s="210">
        <f t="shared" si="15"/>
        <v>0.4</v>
      </c>
      <c r="AF47" s="206">
        <f>('Indicator Data'!AZ47+'Indicator Data'!AY47*0.5+'Indicator Data'!AX47*0.25)/1000</f>
        <v>3.1385000000000001</v>
      </c>
      <c r="AG47" s="211">
        <f>AF47*1000/HLOOKUP('Indicator Data'!$AZ$3,'Population Data'!$C$3:$M$194,ROW()-4,FALSE)</f>
        <v>7.8725699695507E-4</v>
      </c>
      <c r="AH47" s="210">
        <f t="shared" si="21"/>
        <v>0.1</v>
      </c>
      <c r="AI47" s="202">
        <f>IF('Indicator Data'!BD47="No data","x",ROUND(IF('Indicator Data'!BD47&lt;$AI$3,10,IF('Indicator Data'!BD47&gt;$AI$4,0,($AI$4-'Indicator Data'!BD47)/($AI$4-$AI$3)*10)),1))</f>
        <v>2.4</v>
      </c>
      <c r="AJ47" s="202">
        <f>IF('Indicator Data'!BE47="No data","x",ROUND(IF('Indicator Data'!BE47&gt;$AJ$4,10,IF('Indicator Data'!BE47&lt;$AJ$3,0,10-($AJ$4-'Indicator Data'!BE47)/($AJ$4-$AJ$3)*10)),1))</f>
        <v>0</v>
      </c>
      <c r="AK47" s="210">
        <f t="shared" si="22"/>
        <v>1.2</v>
      </c>
      <c r="AL47" s="208">
        <f t="shared" si="23"/>
        <v>0.5</v>
      </c>
      <c r="AM47" s="212">
        <f t="shared" si="24"/>
        <v>3.1</v>
      </c>
    </row>
    <row r="48" spans="1:39">
      <c r="A48" s="179" t="str">
        <f>'Indicator Data'!A48</f>
        <v>Cuba</v>
      </c>
      <c r="B48" s="180" t="str">
        <f>'Indicator Data'!B48</f>
        <v>CUB</v>
      </c>
      <c r="C48" s="213">
        <f>ROUND(IF('Indicator Data'!AH48="No data",IF((0.101*LN('Indicator Data'!BV48)-0.153)&gt;C$4,0,IF((0.101*LN('Indicator Data'!BV48)-0.153)&lt;C$3,10,(C$4-(0.101*LN('Indicator Data'!BV48)-0.153))/(C$4-C$3)*10)),IF('Indicator Data'!AH48&gt;C$4,0,IF('Indicator Data'!AH48&lt;C$3,10,(C$4-'Indicator Data'!AH48)/(C$4-C$3)*10))),1)</f>
        <v>2.7</v>
      </c>
      <c r="D48" s="202">
        <f>IF('Indicator Data'!AI48="No data","x",ROUND((IF(LOG('Indicator Data'!AI48*1000)&gt;D$4,10,IF(LOG('Indicator Data'!AI48*1000)&lt;D$3,0,10-(D$4-LOG('Indicator Data'!AI48*1000))/(D$4-D$3)*10))),1))</f>
        <v>1.6</v>
      </c>
      <c r="E48" s="203">
        <f t="shared" si="9"/>
        <v>2.2000000000000002</v>
      </c>
      <c r="F48" s="202">
        <f>IF('Indicator Data'!AV48="No data","x",ROUND(IF('Indicator Data'!AV48&gt;F$4,10,IF('Indicator Data'!AV48&lt;F$3,0,10-(F$4-'Indicator Data'!AV48)/(F$4-F$3)*10)),1))</f>
        <v>4</v>
      </c>
      <c r="G48" s="202" t="str">
        <f>IF('Indicator Data'!AW48="No data","x",ROUND(IF('Indicator Data'!AW48&gt;G$4,10,IF('Indicator Data'!AW48&lt;G$3,0,10-(G$4-'Indicator Data'!AW48)/(G$4-G$3)*10)),1))</f>
        <v>x</v>
      </c>
      <c r="H48" s="203">
        <f t="shared" si="10"/>
        <v>4</v>
      </c>
      <c r="I48" s="204">
        <f>SUM(IF('Indicator Data'!AJ48=0,0,'Indicator Data'!AJ48),SUM('Indicator Data'!AK48:AL48))</f>
        <v>306.49092567578123</v>
      </c>
      <c r="J48" s="204">
        <f>I48/HLOOKUP('Indicator Date'!$AJ46,'Population Data'!$C$3:$M$194,ROW()-4,FALSE)*1000000</f>
        <v>27.427492241842049</v>
      </c>
      <c r="K48" s="202">
        <f t="shared" si="16"/>
        <v>0.5</v>
      </c>
      <c r="L48" s="202">
        <f>IF('Indicator Data'!AM48="No data","x",ROUND(IF('Indicator Data'!AM48&gt;L$4,10,IF('Indicator Data'!AM48&lt;L$3,0,10-(L$4-'Indicator Data'!AM48)/(L$4-L$3)*10)),1))</f>
        <v>0.3</v>
      </c>
      <c r="M48" s="202" t="str">
        <f>IF('Indicator Data'!AN48="No data","x",IF('Indicator Data'!AN48=0,0,ROUND(IF('Indicator Data'!AN48&gt;M$4,10,IF('Indicator Data'!AN48&lt;M$3,0,10-(M$4-'Indicator Data'!AN48)/(M$4-M$3)*10)),1)))</f>
        <v>x</v>
      </c>
      <c r="N48" s="203">
        <f t="shared" si="11"/>
        <v>0.4</v>
      </c>
      <c r="O48" s="205">
        <f t="shared" si="12"/>
        <v>2.2000000000000002</v>
      </c>
      <c r="P48" s="206">
        <f>IF(AND('Indicator Data'!BA48="No data",'Indicator Data'!BB48="No data"),0,SUM('Indicator Data'!BA48:BC48)/1000)</f>
        <v>0.16700000000000001</v>
      </c>
      <c r="Q48" s="202">
        <f t="shared" si="17"/>
        <v>0</v>
      </c>
      <c r="R48" s="207">
        <f>P48*1000/HLOOKUP('Indicator Data'!$BA$3,'Population Data'!$C$3:$M$194,ROW()-4,FALSE)</f>
        <v>1.4944622566845417E-5</v>
      </c>
      <c r="S48" s="202">
        <f t="shared" si="18"/>
        <v>0</v>
      </c>
      <c r="T48" s="208">
        <f t="shared" si="13"/>
        <v>0</v>
      </c>
      <c r="U48" s="209">
        <f>IF('Indicator Data'!AR48="No data","x",ROUND(IF('Indicator Data'!AR48&gt;U$4,10,IF('Indicator Data'!AR48&lt;U$3,0,10-(U$4-'Indicator Data'!AR48)/(U$4-U$3)*10)),1))</f>
        <v>1.2</v>
      </c>
      <c r="V48" s="209">
        <f>IF('Indicator Data'!AS48="No data","x",IF('Indicator Data'!AS48=0,0,ROUND(IF('Indicator Data'!AS48&gt;V$4,10,IF('Indicator Data'!AS48&lt;V$3,0,10-(V$4-'Indicator Data'!AS48)/(V$4-V$3)*10)),1)))</f>
        <v>1.2</v>
      </c>
      <c r="W48" s="202">
        <f t="shared" si="14"/>
        <v>1.2</v>
      </c>
      <c r="X48" s="202">
        <f>IF('Indicator Data'!AQ48="No data","x",ROUND(IF('Indicator Data'!AQ48&gt;X$4,10,IF('Indicator Data'!AQ48&lt;X$3,0,10-(X$4-'Indicator Data'!AQ48)/(X$4-X$3)*10)),1))</f>
        <v>0.1</v>
      </c>
      <c r="Y48" s="202" t="str">
        <f>IF('Indicator Data'!AT48="No data","x",ROUND(IF('Indicator Data'!AT48&gt;Y$4,10,IF('Indicator Data'!AT48&lt;Y$3,0,10-(Y$4-'Indicator Data'!AT48)/(Y$4-Y$3)*10)),1))</f>
        <v>x</v>
      </c>
      <c r="Z48" s="207">
        <f>IF('Indicator Data'!AU48="No data","x",IF(('Indicator Data'!AU48/HLOOKUP('Indicator Data'!$AU$3,'Population Data'!$C$3:$M$194,ROW()-4,FALSE))&gt;1,1,IF('Indicator Data'!AU48&gt;'Indicator Data'!AU48,1,'Indicator Data'!AU48/HLOOKUP('Indicator Data'!$AU$3,'Population Data'!$C$3:$M$194,ROW()-4,FALSE))))</f>
        <v>2.8326310174345049E-4</v>
      </c>
      <c r="AA48" s="202">
        <f t="shared" si="19"/>
        <v>0</v>
      </c>
      <c r="AB48" s="210">
        <f t="shared" si="20"/>
        <v>0.4</v>
      </c>
      <c r="AC48" s="202">
        <f>IF('Indicator Data'!AO48="No data","x",ROUND(IF('Indicator Data'!AO48&gt;AC$4,10,IF('Indicator Data'!AO48&lt;AC$3,0,10-(AC$4-'Indicator Data'!AO48)/(AC$4-AC$3)*10)),1))</f>
        <v>0.6</v>
      </c>
      <c r="AD48" s="202">
        <f>IF('Indicator Data'!AP48="No data","x",ROUND(IF('Indicator Data'!AP48&gt;AD$4,10,IF('Indicator Data'!AP48&lt;AD$3,0,10-(AD$4-'Indicator Data'!AP48)/(AD$4-AD$3)*10)),1))</f>
        <v>0.5</v>
      </c>
      <c r="AE48" s="210">
        <f t="shared" si="15"/>
        <v>0.6</v>
      </c>
      <c r="AF48" s="206">
        <f>('Indicator Data'!AZ48+'Indicator Data'!AY48*0.5+'Indicator Data'!AX48*0.25)/1000</f>
        <v>811.52</v>
      </c>
      <c r="AG48" s="211">
        <f>AF48*1000/HLOOKUP('Indicator Data'!$AZ$3,'Population Data'!$C$3:$M$194,ROW()-4,FALSE)</f>
        <v>7.2621916799080199E-2</v>
      </c>
      <c r="AH48" s="210">
        <f t="shared" si="21"/>
        <v>7.3</v>
      </c>
      <c r="AI48" s="202">
        <f>IF('Indicator Data'!BD48="No data","x",ROUND(IF('Indicator Data'!BD48&lt;$AI$3,10,IF('Indicator Data'!BD48&gt;$AI$4,0,($AI$4-'Indicator Data'!BD48)/($AI$4-$AI$3)*10)),1))</f>
        <v>2.5</v>
      </c>
      <c r="AJ48" s="202">
        <f>IF('Indicator Data'!BE48="No data","x",ROUND(IF('Indicator Data'!BE48&gt;$AJ$4,10,IF('Indicator Data'!BE48&lt;$AJ$3,0,10-($AJ$4-'Indicator Data'!BE48)/($AJ$4-$AJ$3)*10)),1))</f>
        <v>0</v>
      </c>
      <c r="AK48" s="210">
        <f t="shared" si="22"/>
        <v>1.3</v>
      </c>
      <c r="AL48" s="208">
        <f t="shared" si="23"/>
        <v>3.1</v>
      </c>
      <c r="AM48" s="212">
        <f t="shared" si="24"/>
        <v>1.7</v>
      </c>
    </row>
    <row r="49" spans="1:39">
      <c r="A49" s="179" t="str">
        <f>'Indicator Data'!A49</f>
        <v>Cyprus</v>
      </c>
      <c r="B49" s="180" t="str">
        <f>'Indicator Data'!B49</f>
        <v>CYP</v>
      </c>
      <c r="C49" s="213">
        <f>ROUND(IF('Indicator Data'!AH49="No data",IF((0.101*LN('Indicator Data'!BV49)-0.153)&gt;C$4,0,IF((0.101*LN('Indicator Data'!BV49)-0.153)&lt;C$3,10,(C$4-(0.101*LN('Indicator Data'!BV49)-0.153))/(C$4-C$3)*10)),IF('Indicator Data'!AH49&gt;C$4,0,IF('Indicator Data'!AH49&lt;C$3,10,(C$4-'Indicator Data'!AH49)/(C$4-C$3)*10))),1)</f>
        <v>0</v>
      </c>
      <c r="D49" s="202" t="str">
        <f>IF('Indicator Data'!AI49="No data","x",ROUND((IF(LOG('Indicator Data'!AI49*1000)&gt;D$4,10,IF(LOG('Indicator Data'!AI49*1000)&lt;D$3,0,10-(D$4-LOG('Indicator Data'!AI49*1000))/(D$4-D$3)*10))),1))</f>
        <v>x</v>
      </c>
      <c r="E49" s="203">
        <f t="shared" si="9"/>
        <v>0</v>
      </c>
      <c r="F49" s="202">
        <f>IF('Indicator Data'!AV49="No data","x",ROUND(IF('Indicator Data'!AV49&gt;F$4,10,IF('Indicator Data'!AV49&lt;F$3,0,10-(F$4-'Indicator Data'!AV49)/(F$4-F$3)*10)),1))</f>
        <v>3.4</v>
      </c>
      <c r="G49" s="202">
        <f>IF('Indicator Data'!AW49="No data","x",ROUND(IF('Indicator Data'!AW49&gt;G$4,10,IF('Indicator Data'!AW49&lt;G$3,0,10-(G$4-'Indicator Data'!AW49)/(G$4-G$3)*10)),1))</f>
        <v>1.6</v>
      </c>
      <c r="H49" s="203">
        <f t="shared" si="10"/>
        <v>2.5</v>
      </c>
      <c r="I49" s="204">
        <f>SUM(IF('Indicator Data'!AJ49=0,0,'Indicator Data'!AJ49),SUM('Indicator Data'!AK49:AL49))</f>
        <v>1.1000000000000001</v>
      </c>
      <c r="J49" s="204">
        <f>I49/HLOOKUP('Indicator Date'!$AJ47,'Population Data'!$C$3:$M$194,ROW()-4,FALSE)*1000000</f>
        <v>0.86718850391850955</v>
      </c>
      <c r="K49" s="202">
        <f t="shared" si="16"/>
        <v>0</v>
      </c>
      <c r="L49" s="202" t="str">
        <f>IF('Indicator Data'!AM49="No data","x",ROUND(IF('Indicator Data'!AM49&gt;L$4,10,IF('Indicator Data'!AM49&lt;L$3,0,10-(L$4-'Indicator Data'!AM49)/(L$4-L$3)*10)),1))</f>
        <v>x</v>
      </c>
      <c r="M49" s="202">
        <f>IF('Indicator Data'!AN49="No data","x",IF('Indicator Data'!AN49=0,0,ROUND(IF('Indicator Data'!AN49&gt;M$4,10,IF('Indicator Data'!AN49&lt;M$3,0,10-(M$4-'Indicator Data'!AN49)/(M$4-M$3)*10)),1)))</f>
        <v>0.6</v>
      </c>
      <c r="N49" s="203">
        <f t="shared" si="11"/>
        <v>0.3</v>
      </c>
      <c r="O49" s="205">
        <f t="shared" si="12"/>
        <v>0.7</v>
      </c>
      <c r="P49" s="206">
        <f>IF(AND('Indicator Data'!BA49="No data",'Indicator Data'!BB49="No data"),0,SUM('Indicator Data'!BA49:BC49)/1000)</f>
        <v>319.11900000000003</v>
      </c>
      <c r="Q49" s="202">
        <f t="shared" si="17"/>
        <v>8.3000000000000007</v>
      </c>
      <c r="R49" s="207">
        <f>P49*1000/HLOOKUP('Indicator Data'!$BA$3,'Population Data'!$C$3:$M$194,ROW()-4,FALSE)</f>
        <v>0.25157848016542805</v>
      </c>
      <c r="S49" s="202">
        <f t="shared" si="18"/>
        <v>10</v>
      </c>
      <c r="T49" s="208">
        <f t="shared" si="13"/>
        <v>9.1999999999999993</v>
      </c>
      <c r="U49" s="209">
        <f>IF('Indicator Data'!AR49="No data","x",ROUND(IF('Indicator Data'!AR49&gt;U$4,10,IF('Indicator Data'!AR49&lt;U$3,0,10-(U$4-'Indicator Data'!AR49)/(U$4-U$3)*10)),1))</f>
        <v>0.2</v>
      </c>
      <c r="V49" s="209">
        <f>IF('Indicator Data'!AS49="No data","x",IF('Indicator Data'!AS49=0,0,ROUND(IF('Indicator Data'!AS49&gt;V$4,10,IF('Indicator Data'!AS49&lt;V$3,0,10-(V$4-'Indicator Data'!AS49)/(V$4-V$3)*10)),1)))</f>
        <v>0.2</v>
      </c>
      <c r="W49" s="202">
        <f t="shared" si="14"/>
        <v>0.2</v>
      </c>
      <c r="X49" s="202">
        <f>IF('Indicator Data'!AQ49="No data","x",ROUND(IF('Indicator Data'!AQ49&gt;X$4,10,IF('Indicator Data'!AQ49&lt;X$3,0,10-(X$4-'Indicator Data'!AQ49)/(X$4-X$3)*10)),1))</f>
        <v>0.2</v>
      </c>
      <c r="Y49" s="202" t="str">
        <f>IF('Indicator Data'!AT49="No data","x",ROUND(IF('Indicator Data'!AT49&gt;Y$4,10,IF('Indicator Data'!AT49&lt;Y$3,0,10-(Y$4-'Indicator Data'!AT49)/(Y$4-Y$3)*10)),1))</f>
        <v>x</v>
      </c>
      <c r="Z49" s="207">
        <f>IF('Indicator Data'!AU49="No data","x",IF(('Indicator Data'!AU49/HLOOKUP('Indicator Data'!$AU$3,'Population Data'!$C$3:$M$194,ROW()-4,FALSE))&gt;1,1,IF('Indicator Data'!AU49&gt;'Indicator Data'!AU49,1,'Indicator Data'!AU49/HLOOKUP('Indicator Data'!$AU$3,'Population Data'!$C$3:$M$194,ROW()-4,FALSE))))</f>
        <v>0</v>
      </c>
      <c r="AA49" s="202">
        <f t="shared" si="19"/>
        <v>0</v>
      </c>
      <c r="AB49" s="210">
        <f t="shared" si="20"/>
        <v>0.1</v>
      </c>
      <c r="AC49" s="202">
        <f>IF('Indicator Data'!AO49="No data","x",ROUND(IF('Indicator Data'!AO49&gt;AC$4,10,IF('Indicator Data'!AO49&lt;AC$3,0,10-(AC$4-'Indicator Data'!AO49)/(AC$4-AC$3)*10)),1))</f>
        <v>0.3</v>
      </c>
      <c r="AD49" s="202" t="str">
        <f>IF('Indicator Data'!AP49="No data","x",ROUND(IF('Indicator Data'!AP49&gt;AD$4,10,IF('Indicator Data'!AP49&lt;AD$3,0,10-(AD$4-'Indicator Data'!AP49)/(AD$4-AD$3)*10)),1))</f>
        <v>x</v>
      </c>
      <c r="AE49" s="210">
        <f t="shared" si="15"/>
        <v>0.3</v>
      </c>
      <c r="AF49" s="206">
        <f>('Indicator Data'!AZ49+'Indicator Data'!AY49*0.5+'Indicator Data'!AX49*0.25)/1000</f>
        <v>0.46899999999999997</v>
      </c>
      <c r="AG49" s="211">
        <f>AF49*1000/HLOOKUP('Indicator Data'!$AZ$3,'Population Data'!$C$3:$M$194,ROW()-4,FALSE)</f>
        <v>3.6973764394343723E-4</v>
      </c>
      <c r="AH49" s="210">
        <f t="shared" si="21"/>
        <v>0</v>
      </c>
      <c r="AI49" s="202">
        <f>IF('Indicator Data'!BD49="No data","x",ROUND(IF('Indicator Data'!BD49&lt;$AI$3,10,IF('Indicator Data'!BD49&gt;$AI$4,0,($AI$4-'Indicator Data'!BD49)/($AI$4-$AI$3)*10)),1))</f>
        <v>4</v>
      </c>
      <c r="AJ49" s="202">
        <f>IF('Indicator Data'!BE49="No data","x",ROUND(IF('Indicator Data'!BE49&gt;$AJ$4,10,IF('Indicator Data'!BE49&lt;$AJ$3,0,10-($AJ$4-'Indicator Data'!BE49)/($AJ$4-$AJ$3)*10)),1))</f>
        <v>0</v>
      </c>
      <c r="AK49" s="210">
        <f t="shared" si="22"/>
        <v>2</v>
      </c>
      <c r="AL49" s="208">
        <f t="shared" si="23"/>
        <v>0.6</v>
      </c>
      <c r="AM49" s="212">
        <f t="shared" si="24"/>
        <v>6.6</v>
      </c>
    </row>
    <row r="50" spans="1:39">
      <c r="A50" s="179" t="str">
        <f>'Indicator Data'!A50</f>
        <v>Czech Republic</v>
      </c>
      <c r="B50" s="180" t="str">
        <f>'Indicator Data'!B50</f>
        <v>CZE</v>
      </c>
      <c r="C50" s="213">
        <f>ROUND(IF('Indicator Data'!AH50="No data",IF((0.101*LN('Indicator Data'!BV50)-0.153)&gt;C$4,0,IF((0.101*LN('Indicator Data'!BV50)-0.153)&lt;C$3,10,(C$4-(0.101*LN('Indicator Data'!BV50)-0.153))/(C$4-C$3)*10)),IF('Indicator Data'!AH50&gt;C$4,0,IF('Indicator Data'!AH50&lt;C$3,10,(C$4-'Indicator Data'!AH50)/(C$4-C$3)*10))),1)</f>
        <v>0.1</v>
      </c>
      <c r="D50" s="202" t="str">
        <f>IF('Indicator Data'!AI50="No data","x",ROUND((IF(LOG('Indicator Data'!AI50*1000)&gt;D$4,10,IF(LOG('Indicator Data'!AI50*1000)&lt;D$3,0,10-(D$4-LOG('Indicator Data'!AI50*1000))/(D$4-D$3)*10))),1))</f>
        <v>x</v>
      </c>
      <c r="E50" s="203">
        <f t="shared" si="9"/>
        <v>0.1</v>
      </c>
      <c r="F50" s="202">
        <f>IF('Indicator Data'!AV50="No data","x",ROUND(IF('Indicator Data'!AV50&gt;F$4,10,IF('Indicator Data'!AV50&lt;F$3,0,10-(F$4-'Indicator Data'!AV50)/(F$4-F$3)*10)),1))</f>
        <v>1.5</v>
      </c>
      <c r="G50" s="202">
        <f>IF('Indicator Data'!AW50="No data","x",ROUND(IF('Indicator Data'!AW50&gt;G$4,10,IF('Indicator Data'!AW50&lt;G$3,0,10-(G$4-'Indicator Data'!AW50)/(G$4-G$3)*10)),1))</f>
        <v>0.3</v>
      </c>
      <c r="H50" s="203">
        <f t="shared" si="10"/>
        <v>0.9</v>
      </c>
      <c r="I50" s="204">
        <f>SUM(IF('Indicator Data'!AJ50=0,0,'Indicator Data'!AJ50),SUM('Indicator Data'!AK50:AL50))</f>
        <v>42.016682000000003</v>
      </c>
      <c r="J50" s="204">
        <f>I50/HLOOKUP('Indicator Date'!$AJ48,'Population Data'!$C$3:$M$194,ROW()-4,FALSE)*1000000</f>
        <v>4.0001662266009408</v>
      </c>
      <c r="K50" s="202">
        <f t="shared" si="16"/>
        <v>0.1</v>
      </c>
      <c r="L50" s="202" t="str">
        <f>IF('Indicator Data'!AM50="No data","x",ROUND(IF('Indicator Data'!AM50&gt;L$4,10,IF('Indicator Data'!AM50&lt;L$3,0,10-(L$4-'Indicator Data'!AM50)/(L$4-L$3)*10)),1))</f>
        <v>x</v>
      </c>
      <c r="M50" s="202">
        <f>IF('Indicator Data'!AN50="No data","x",IF('Indicator Data'!AN50=0,0,ROUND(IF('Indicator Data'!AN50&gt;M$4,10,IF('Indicator Data'!AN50&lt;M$3,0,10-(M$4-'Indicator Data'!AN50)/(M$4-M$3)*10)),1)))</f>
        <v>0.4</v>
      </c>
      <c r="N50" s="203">
        <f t="shared" si="11"/>
        <v>0.3</v>
      </c>
      <c r="O50" s="205">
        <f t="shared" si="12"/>
        <v>0.4</v>
      </c>
      <c r="P50" s="206">
        <f>IF(AND('Indicator Data'!BA50="No data",'Indicator Data'!BB50="No data"),0,SUM('Indicator Data'!BA50:BC50)/1000)</f>
        <v>380.50700000000001</v>
      </c>
      <c r="Q50" s="202">
        <f t="shared" si="17"/>
        <v>8.6</v>
      </c>
      <c r="R50" s="207">
        <f>P50*1000/HLOOKUP('Indicator Data'!$BA$3,'Population Data'!$C$3:$M$194,ROW()-4,FALSE)</f>
        <v>3.6225879292068899E-2</v>
      </c>
      <c r="S50" s="202">
        <f t="shared" si="18"/>
        <v>7.7</v>
      </c>
      <c r="T50" s="208">
        <f t="shared" si="13"/>
        <v>8.1999999999999993</v>
      </c>
      <c r="U50" s="209">
        <f>IF('Indicator Data'!AR50="No data","x",ROUND(IF('Indicator Data'!AR50&gt;U$4,10,IF('Indicator Data'!AR50&lt;U$3,0,10-(U$4-'Indicator Data'!AR50)/(U$4-U$3)*10)),1))</f>
        <v>0.2</v>
      </c>
      <c r="V50" s="209">
        <f>IF('Indicator Data'!AS50="No data","x",IF('Indicator Data'!AS50=0,0,ROUND(IF('Indicator Data'!AS50&gt;V$4,10,IF('Indicator Data'!AS50&lt;V$3,0,10-(V$4-'Indicator Data'!AS50)/(V$4-V$3)*10)),1)))</f>
        <v>0.1</v>
      </c>
      <c r="W50" s="202">
        <f t="shared" si="14"/>
        <v>0.15000000000000002</v>
      </c>
      <c r="X50" s="202">
        <f>IF('Indicator Data'!AQ50="No data","x",ROUND(IF('Indicator Data'!AQ50&gt;X$4,10,IF('Indicator Data'!AQ50&lt;X$3,0,10-(X$4-'Indicator Data'!AQ50)/(X$4-X$3)*10)),1))</f>
        <v>0.1</v>
      </c>
      <c r="Y50" s="202" t="str">
        <f>IF('Indicator Data'!AT50="No data","x",ROUND(IF('Indicator Data'!AT50&gt;Y$4,10,IF('Indicator Data'!AT50&lt;Y$3,0,10-(Y$4-'Indicator Data'!AT50)/(Y$4-Y$3)*10)),1))</f>
        <v>x</v>
      </c>
      <c r="Z50" s="207">
        <f>IF('Indicator Data'!AU50="No data","x",IF(('Indicator Data'!AU50/HLOOKUP('Indicator Data'!$AU$3,'Population Data'!$C$3:$M$194,ROW()-4,FALSE))&gt;1,1,IF('Indicator Data'!AU50&gt;'Indicator Data'!AU50,1,'Indicator Data'!AU50/HLOOKUP('Indicator Data'!$AU$3,'Population Data'!$C$3:$M$194,ROW()-4,FALSE))))</f>
        <v>9.5292675252282597E-7</v>
      </c>
      <c r="AA50" s="202">
        <f t="shared" si="19"/>
        <v>0</v>
      </c>
      <c r="AB50" s="210">
        <f t="shared" si="20"/>
        <v>0.1</v>
      </c>
      <c r="AC50" s="202">
        <f>IF('Indicator Data'!AO50="No data","x",ROUND(IF('Indicator Data'!AO50&gt;AC$4,10,IF('Indicator Data'!AO50&lt;AC$3,0,10-(AC$4-'Indicator Data'!AO50)/(AC$4-AC$3)*10)),1))</f>
        <v>0.2</v>
      </c>
      <c r="AD50" s="202" t="str">
        <f>IF('Indicator Data'!AP50="No data","x",ROUND(IF('Indicator Data'!AP50&gt;AD$4,10,IF('Indicator Data'!AP50&lt;AD$3,0,10-(AD$4-'Indicator Data'!AP50)/(AD$4-AD$3)*10)),1))</f>
        <v>x</v>
      </c>
      <c r="AE50" s="210">
        <f t="shared" si="15"/>
        <v>0.2</v>
      </c>
      <c r="AF50" s="206">
        <f>('Indicator Data'!AZ50+'Indicator Data'!AY50*0.5+'Indicator Data'!AX50*0.25)/1000</f>
        <v>7.5000000000000002E-4</v>
      </c>
      <c r="AG50" s="211">
        <f>AF50*1000/HLOOKUP('Indicator Data'!$AZ$3,'Population Data'!$C$3:$M$194,ROW()-4,FALSE)</f>
        <v>7.1403179098023611E-8</v>
      </c>
      <c r="AH50" s="210">
        <f t="shared" si="21"/>
        <v>0</v>
      </c>
      <c r="AI50" s="202">
        <f>IF('Indicator Data'!BD50="No data","x",ROUND(IF('Indicator Data'!BD50&lt;$AI$3,10,IF('Indicator Data'!BD50&gt;$AI$4,0,($AI$4-'Indicator Data'!BD50)/($AI$4-$AI$3)*10)),1))</f>
        <v>1.9</v>
      </c>
      <c r="AJ50" s="202">
        <f>IF('Indicator Data'!BE50="No data","x",ROUND(IF('Indicator Data'!BE50&gt;$AJ$4,10,IF('Indicator Data'!BE50&lt;$AJ$3,0,10-($AJ$4-'Indicator Data'!BE50)/($AJ$4-$AJ$3)*10)),1))</f>
        <v>0</v>
      </c>
      <c r="AK50" s="210">
        <f t="shared" si="22"/>
        <v>1</v>
      </c>
      <c r="AL50" s="208">
        <f t="shared" si="23"/>
        <v>0.3</v>
      </c>
      <c r="AM50" s="212">
        <f t="shared" si="24"/>
        <v>5.5</v>
      </c>
    </row>
    <row r="51" spans="1:39">
      <c r="A51" s="179" t="str">
        <f>'Indicator Data'!A51</f>
        <v>Denmark</v>
      </c>
      <c r="B51" s="180" t="str">
        <f>'Indicator Data'!B51</f>
        <v>DNK</v>
      </c>
      <c r="C51" s="213">
        <f>ROUND(IF('Indicator Data'!AH51="No data",IF((0.101*LN('Indicator Data'!BV51)-0.153)&gt;C$4,0,IF((0.101*LN('Indicator Data'!BV51)-0.153)&lt;C$3,10,(C$4-(0.101*LN('Indicator Data'!BV51)-0.153))/(C$4-C$3)*10)),IF('Indicator Data'!AH51&gt;C$4,0,IF('Indicator Data'!AH51&lt;C$3,10,(C$4-'Indicator Data'!AH51)/(C$4-C$3)*10))),1)</f>
        <v>0</v>
      </c>
      <c r="D51" s="202" t="str">
        <f>IF('Indicator Data'!AI51="No data","x",ROUND((IF(LOG('Indicator Data'!AI51*1000)&gt;D$4,10,IF(LOG('Indicator Data'!AI51*1000)&lt;D$3,0,10-(D$4-LOG('Indicator Data'!AI51*1000))/(D$4-D$3)*10))),1))</f>
        <v>x</v>
      </c>
      <c r="E51" s="203">
        <f t="shared" si="9"/>
        <v>0</v>
      </c>
      <c r="F51" s="202">
        <f>IF('Indicator Data'!AV51="No data","x",ROUND(IF('Indicator Data'!AV51&gt;F$4,10,IF('Indicator Data'!AV51&lt;F$3,0,10-(F$4-'Indicator Data'!AV51)/(F$4-F$3)*10)),1))</f>
        <v>0.1</v>
      </c>
      <c r="G51" s="202">
        <f>IF('Indicator Data'!AW51="No data","x",ROUND(IF('Indicator Data'!AW51&gt;G$4,10,IF('Indicator Data'!AW51&lt;G$3,0,10-(G$4-'Indicator Data'!AW51)/(G$4-G$3)*10)),1))</f>
        <v>0.8</v>
      </c>
      <c r="H51" s="203">
        <f t="shared" si="10"/>
        <v>0.5</v>
      </c>
      <c r="I51" s="204">
        <f>SUM(IF('Indicator Data'!AJ51=0,0,'Indicator Data'!AJ51),SUM('Indicator Data'!AK51:AL51))</f>
        <v>2.75346</v>
      </c>
      <c r="J51" s="204">
        <f>I51/HLOOKUP('Indicator Date'!$AJ49,'Population Data'!$C$3:$M$194,ROW()-4,FALSE)*1000000</f>
        <v>0.46356917929806507</v>
      </c>
      <c r="K51" s="202">
        <f t="shared" si="16"/>
        <v>0</v>
      </c>
      <c r="L51" s="202" t="str">
        <f>IF('Indicator Data'!AM51="No data","x",ROUND(IF('Indicator Data'!AM51&gt;L$4,10,IF('Indicator Data'!AM51&lt;L$3,0,10-(L$4-'Indicator Data'!AM51)/(L$4-L$3)*10)),1))</f>
        <v>x</v>
      </c>
      <c r="M51" s="202">
        <f>IF('Indicator Data'!AN51="No data","x",IF('Indicator Data'!AN51=0,0,ROUND(IF('Indicator Data'!AN51&gt;M$4,10,IF('Indicator Data'!AN51&lt;M$3,0,10-(M$4-'Indicator Data'!AN51)/(M$4-M$3)*10)),1)))</f>
        <v>0.1</v>
      </c>
      <c r="N51" s="203">
        <f t="shared" si="11"/>
        <v>0.1</v>
      </c>
      <c r="O51" s="205">
        <f t="shared" si="12"/>
        <v>0.2</v>
      </c>
      <c r="P51" s="206">
        <f>IF(AND('Indicator Data'!BA51="No data",'Indicator Data'!BB51="No data"),0,SUM('Indicator Data'!BA51:BC51)/1000)</f>
        <v>79.924999999999997</v>
      </c>
      <c r="Q51" s="202">
        <f t="shared" si="17"/>
        <v>6.3</v>
      </c>
      <c r="R51" s="207">
        <f>P51*1000/HLOOKUP('Indicator Data'!$BA$3,'Population Data'!$C$3:$M$194,ROW()-4,FALSE)</f>
        <v>1.3456075866508993E-2</v>
      </c>
      <c r="S51" s="202">
        <f t="shared" si="18"/>
        <v>6.1</v>
      </c>
      <c r="T51" s="208">
        <f t="shared" si="13"/>
        <v>6.2</v>
      </c>
      <c r="U51" s="209">
        <f>IF('Indicator Data'!AR51="No data","x",ROUND(IF('Indicator Data'!AR51&gt;U$4,10,IF('Indicator Data'!AR51&lt;U$3,0,10-(U$4-'Indicator Data'!AR51)/(U$4-U$3)*10)),1))</f>
        <v>0.2</v>
      </c>
      <c r="V51" s="209">
        <f>IF('Indicator Data'!AS51="No data","x",IF('Indicator Data'!AS51=0,0,ROUND(IF('Indicator Data'!AS51&gt;V$4,10,IF('Indicator Data'!AS51&lt;V$3,0,10-(V$4-'Indicator Data'!AS51)/(V$4-V$3)*10)),1)))</f>
        <v>0.1</v>
      </c>
      <c r="W51" s="202">
        <f t="shared" si="14"/>
        <v>0.15000000000000002</v>
      </c>
      <c r="X51" s="202">
        <f>IF('Indicator Data'!AQ51="No data","x",ROUND(IF('Indicator Data'!AQ51&gt;X$4,10,IF('Indicator Data'!AQ51&lt;X$3,0,10-(X$4-'Indicator Data'!AQ51)/(X$4-X$3)*10)),1))</f>
        <v>0.1</v>
      </c>
      <c r="Y51" s="202" t="str">
        <f>IF('Indicator Data'!AT51="No data","x",ROUND(IF('Indicator Data'!AT51&gt;Y$4,10,IF('Indicator Data'!AT51&lt;Y$3,0,10-(Y$4-'Indicator Data'!AT51)/(Y$4-Y$3)*10)),1))</f>
        <v>x</v>
      </c>
      <c r="Z51" s="207">
        <f>IF('Indicator Data'!AU51="No data","x",IF(('Indicator Data'!AU51/HLOOKUP('Indicator Data'!$AU$3,'Population Data'!$C$3:$M$194,ROW()-4,FALSE))&gt;1,1,IF('Indicator Data'!AU51&gt;'Indicator Data'!AU51,1,'Indicator Data'!AU51/HLOOKUP('Indicator Data'!$AU$3,'Population Data'!$C$3:$M$194,ROW()-4,FALSE))))</f>
        <v>0</v>
      </c>
      <c r="AA51" s="202">
        <f t="shared" si="19"/>
        <v>0</v>
      </c>
      <c r="AB51" s="210">
        <f t="shared" si="20"/>
        <v>0.1</v>
      </c>
      <c r="AC51" s="202">
        <f>IF('Indicator Data'!AO51="No data","x",ROUND(IF('Indicator Data'!AO51&gt;AC$4,10,IF('Indicator Data'!AO51&lt;AC$3,0,10-(AC$4-'Indicator Data'!AO51)/(AC$4-AC$3)*10)),1))</f>
        <v>0.3</v>
      </c>
      <c r="AD51" s="202" t="str">
        <f>IF('Indicator Data'!AP51="No data","x",ROUND(IF('Indicator Data'!AP51&gt;AD$4,10,IF('Indicator Data'!AP51&lt;AD$3,0,10-(AD$4-'Indicator Data'!AP51)/(AD$4-AD$3)*10)),1))</f>
        <v>x</v>
      </c>
      <c r="AE51" s="210">
        <f t="shared" si="15"/>
        <v>0.3</v>
      </c>
      <c r="AF51" s="206">
        <f>('Indicator Data'!AZ51+'Indicator Data'!AY51*0.5+'Indicator Data'!AX51*0.25)/1000</f>
        <v>7.5000000000000002E-4</v>
      </c>
      <c r="AG51" s="211">
        <f>AF51*1000/HLOOKUP('Indicator Data'!$AZ$3,'Population Data'!$C$3:$M$194,ROW()-4,FALSE)</f>
        <v>1.2626908851900838E-7</v>
      </c>
      <c r="AH51" s="210">
        <f t="shared" si="21"/>
        <v>0</v>
      </c>
      <c r="AI51" s="202">
        <f>IF('Indicator Data'!BD51="No data","x",ROUND(IF('Indicator Data'!BD51&lt;$AI$3,10,IF('Indicator Data'!BD51&gt;$AI$4,0,($AI$4-'Indicator Data'!BD51)/($AI$4-$AI$3)*10)),1))</f>
        <v>1.2</v>
      </c>
      <c r="AJ51" s="202">
        <f>IF('Indicator Data'!BE51="No data","x",ROUND(IF('Indicator Data'!BE51&gt;$AJ$4,10,IF('Indicator Data'!BE51&lt;$AJ$3,0,10-($AJ$4-'Indicator Data'!BE51)/($AJ$4-$AJ$3)*10)),1))</f>
        <v>0</v>
      </c>
      <c r="AK51" s="210">
        <f t="shared" si="22"/>
        <v>0.6</v>
      </c>
      <c r="AL51" s="208">
        <f t="shared" si="23"/>
        <v>0.3</v>
      </c>
      <c r="AM51" s="212">
        <f t="shared" si="24"/>
        <v>3.8</v>
      </c>
    </row>
    <row r="52" spans="1:39">
      <c r="A52" s="179" t="str">
        <f>'Indicator Data'!A52</f>
        <v>Djibouti</v>
      </c>
      <c r="B52" s="180" t="str">
        <f>'Indicator Data'!B52</f>
        <v>DJI</v>
      </c>
      <c r="C52" s="213">
        <f>ROUND(IF('Indicator Data'!AH52="No data",IF((0.101*LN('Indicator Data'!BV52)-0.153)&gt;C$4,0,IF((0.101*LN('Indicator Data'!BV52)-0.153)&lt;C$3,10,(C$4-(0.101*LN('Indicator Data'!BV52)-0.153))/(C$4-C$3)*10)),IF('Indicator Data'!AH52&gt;C$4,0,IF('Indicator Data'!AH52&lt;C$3,10,(C$4-'Indicator Data'!AH52)/(C$4-C$3)*10))),1)</f>
        <v>7.7</v>
      </c>
      <c r="D52" s="202" t="str">
        <f>IF('Indicator Data'!AI52="No data","x",ROUND((IF(LOG('Indicator Data'!AI52*1000)&gt;D$4,10,IF(LOG('Indicator Data'!AI52*1000)&lt;D$3,0,10-(D$4-LOG('Indicator Data'!AI52*1000))/(D$4-D$3)*10))),1))</f>
        <v>x</v>
      </c>
      <c r="E52" s="203">
        <f t="shared" si="9"/>
        <v>7.7</v>
      </c>
      <c r="F52" s="202" t="str">
        <f>IF('Indicator Data'!AV52="No data","x",ROUND(IF('Indicator Data'!AV52&gt;F$4,10,IF('Indicator Data'!AV52&lt;F$3,0,10-(F$4-'Indicator Data'!AV52)/(F$4-F$3)*10)),1))</f>
        <v>x</v>
      </c>
      <c r="G52" s="202">
        <f>IF('Indicator Data'!AW52="No data","x",ROUND(IF('Indicator Data'!AW52&gt;G$4,10,IF('Indicator Data'!AW52&lt;G$3,0,10-(G$4-'Indicator Data'!AW52)/(G$4-G$3)*10)),1))</f>
        <v>4.0999999999999996</v>
      </c>
      <c r="H52" s="203">
        <f t="shared" si="10"/>
        <v>4.0999999999999996</v>
      </c>
      <c r="I52" s="204">
        <f>SUM(IF('Indicator Data'!AJ52=0,0,'Indicator Data'!AJ52),SUM('Indicator Data'!AK52:AL52))</f>
        <v>332.81863889648434</v>
      </c>
      <c r="J52" s="204">
        <f>I52/HLOOKUP('Indicator Date'!$AJ50,'Population Data'!$C$3:$M$194,ROW()-4,FALSE)*1000000</f>
        <v>288.82258356466286</v>
      </c>
      <c r="K52" s="202">
        <f t="shared" si="16"/>
        <v>5.8</v>
      </c>
      <c r="L52" s="202">
        <f>IF('Indicator Data'!AM52="No data","x",ROUND(IF('Indicator Data'!AM52&gt;L$4,10,IF('Indicator Data'!AM52&lt;L$3,0,10-(L$4-'Indicator Data'!AM52)/(L$4-L$3)*10)),1))</f>
        <v>1.1000000000000001</v>
      </c>
      <c r="M52" s="202">
        <f>IF('Indicator Data'!AN52="No data","x",IF('Indicator Data'!AN52=0,0,ROUND(IF('Indicator Data'!AN52&gt;M$4,10,IF('Indicator Data'!AN52&lt;M$3,0,10-(M$4-'Indicator Data'!AN52)/(M$4-M$3)*10)),1)))</f>
        <v>0.5</v>
      </c>
      <c r="N52" s="203">
        <f t="shared" si="11"/>
        <v>2.5</v>
      </c>
      <c r="O52" s="205">
        <f t="shared" si="12"/>
        <v>5.5</v>
      </c>
      <c r="P52" s="206">
        <f>IF(AND('Indicator Data'!BA52="No data",'Indicator Data'!BB52="No data"),0,SUM('Indicator Data'!BA52:BC52)/1000)</f>
        <v>31.504999999999999</v>
      </c>
      <c r="Q52" s="202">
        <f t="shared" si="17"/>
        <v>5</v>
      </c>
      <c r="R52" s="207">
        <f>P52*1000/HLOOKUP('Indicator Data'!$BA$3,'Population Data'!$C$3:$M$194,ROW()-4,FALSE)</f>
        <v>2.7340282159001465E-2</v>
      </c>
      <c r="S52" s="202">
        <f t="shared" si="18"/>
        <v>7.2</v>
      </c>
      <c r="T52" s="208">
        <f t="shared" si="13"/>
        <v>6.1</v>
      </c>
      <c r="U52" s="209">
        <f>IF('Indicator Data'!AR52="No data","x",ROUND(IF('Indicator Data'!AR52&gt;U$4,10,IF('Indicator Data'!AR52&lt;U$3,0,10-(U$4-'Indicator Data'!AR52)/(U$4-U$3)*10)),1))</f>
        <v>1.4</v>
      </c>
      <c r="V52" s="209" t="str">
        <f>IF('Indicator Data'!AS52="No data","x",IF('Indicator Data'!AS52=0,0,ROUND(IF('Indicator Data'!AS52&gt;V$4,10,IF('Indicator Data'!AS52&lt;V$3,0,10-(V$4-'Indicator Data'!AS52)/(V$4-V$3)*10)),1)))</f>
        <v>x</v>
      </c>
      <c r="W52" s="202">
        <f t="shared" si="14"/>
        <v>1.4</v>
      </c>
      <c r="X52" s="202">
        <f>IF('Indicator Data'!AQ52="No data","x",ROUND(IF('Indicator Data'!AQ52&gt;X$4,10,IF('Indicator Data'!AQ52&lt;X$3,0,10-(X$4-'Indicator Data'!AQ52)/(X$4-X$3)*10)),1))</f>
        <v>4.4000000000000004</v>
      </c>
      <c r="Y52" s="202">
        <f>IF('Indicator Data'!AT52="No data","x",ROUND(IF('Indicator Data'!AT52&gt;Y$4,10,IF('Indicator Data'!AT52&lt;Y$3,0,10-(Y$4-'Indicator Data'!AT52)/(Y$4-Y$3)*10)),1))</f>
        <v>1.2</v>
      </c>
      <c r="Z52" s="207">
        <f>IF('Indicator Data'!AU52="No data","x",IF(('Indicator Data'!AU52/HLOOKUP('Indicator Data'!$AU$3,'Population Data'!$C$3:$M$194,ROW()-4,FALSE))&gt;1,1,IF('Indicator Data'!AU52&gt;'Indicator Data'!AU52,1,'Indicator Data'!AU52/HLOOKUP('Indicator Data'!$AU$3,'Population Data'!$C$3:$M$194,ROW()-4,FALSE))))</f>
        <v>9.8640405621096147E-2</v>
      </c>
      <c r="AA52" s="202">
        <f t="shared" si="19"/>
        <v>1.1000000000000001</v>
      </c>
      <c r="AB52" s="210">
        <f t="shared" si="20"/>
        <v>2</v>
      </c>
      <c r="AC52" s="202">
        <f>IF('Indicator Data'!AO52="No data","x",ROUND(IF('Indicator Data'!AO52&gt;AC$4,10,IF('Indicator Data'!AO52&lt;AC$3,0,10-(AC$4-'Indicator Data'!AO52)/(AC$4-AC$3)*10)),1))</f>
        <v>4</v>
      </c>
      <c r="AD52" s="202">
        <f>IF('Indicator Data'!AP52="No data","x",ROUND(IF('Indicator Data'!AP52&gt;AD$4,10,IF('Indicator Data'!AP52&lt;AD$3,0,10-(AD$4-'Indicator Data'!AP52)/(AD$4-AD$3)*10)),1))</f>
        <v>3.6</v>
      </c>
      <c r="AE52" s="210">
        <f t="shared" si="15"/>
        <v>3.8</v>
      </c>
      <c r="AF52" s="206">
        <f>('Indicator Data'!AZ52+'Indicator Data'!AY52*0.5+'Indicator Data'!AX52*0.25)/1000</f>
        <v>48.042000000000002</v>
      </c>
      <c r="AG52" s="211">
        <f>AF52*1000/HLOOKUP('Indicator Data'!$AZ$3,'Population Data'!$C$3:$M$194,ROW()-4,FALSE)</f>
        <v>4.1691218393358147E-2</v>
      </c>
      <c r="AH52" s="210">
        <f t="shared" si="21"/>
        <v>4.2</v>
      </c>
      <c r="AI52" s="202">
        <f>IF('Indicator Data'!BD52="No data","x",ROUND(IF('Indicator Data'!BD52&lt;$AI$3,10,IF('Indicator Data'!BD52&gt;$AI$4,0,($AI$4-'Indicator Data'!BD52)/($AI$4-$AI$3)*10)),1))</f>
        <v>4.5</v>
      </c>
      <c r="AJ52" s="202">
        <f>IF('Indicator Data'!BE52="No data","x",ROUND(IF('Indicator Data'!BE52&gt;$AJ$4,10,IF('Indicator Data'!BE52&lt;$AJ$3,0,10-($AJ$4-'Indicator Data'!BE52)/($AJ$4-$AJ$3)*10)),1))</f>
        <v>2.6</v>
      </c>
      <c r="AK52" s="210">
        <f t="shared" si="22"/>
        <v>3.6</v>
      </c>
      <c r="AL52" s="208">
        <f t="shared" si="23"/>
        <v>3.4</v>
      </c>
      <c r="AM52" s="212">
        <f t="shared" si="24"/>
        <v>4.9000000000000004</v>
      </c>
    </row>
    <row r="53" spans="1:39">
      <c r="A53" s="179" t="str">
        <f>'Indicator Data'!A53</f>
        <v>Dominica</v>
      </c>
      <c r="B53" s="180" t="str">
        <f>'Indicator Data'!B53</f>
        <v>DMA</v>
      </c>
      <c r="C53" s="213">
        <f>ROUND(IF('Indicator Data'!AH53="No data",IF((0.101*LN('Indicator Data'!BV53)-0.153)&gt;C$4,0,IF((0.101*LN('Indicator Data'!BV53)-0.153)&lt;C$3,10,(C$4-(0.101*LN('Indicator Data'!BV53)-0.153))/(C$4-C$3)*10)),IF('Indicator Data'!AH53&gt;C$4,0,IF('Indicator Data'!AH53&lt;C$3,10,(C$4-'Indicator Data'!AH53)/(C$4-C$3)*10))),1)</f>
        <v>3.2</v>
      </c>
      <c r="D53" s="202" t="str">
        <f>IF('Indicator Data'!AI53="No data","x",ROUND((IF(LOG('Indicator Data'!AI53*1000)&gt;D$4,10,IF(LOG('Indicator Data'!AI53*1000)&lt;D$3,0,10-(D$4-LOG('Indicator Data'!AI53*1000))/(D$4-D$3)*10))),1))</f>
        <v>x</v>
      </c>
      <c r="E53" s="203">
        <f t="shared" si="9"/>
        <v>3.2</v>
      </c>
      <c r="F53" s="202" t="str">
        <f>IF('Indicator Data'!AV53="No data","x",ROUND(IF('Indicator Data'!AV53&gt;F$4,10,IF('Indicator Data'!AV53&lt;F$3,0,10-(F$4-'Indicator Data'!AV53)/(F$4-F$3)*10)),1))</f>
        <v>x</v>
      </c>
      <c r="G53" s="202" t="str">
        <f>IF('Indicator Data'!AW53="No data","x",ROUND(IF('Indicator Data'!AW53&gt;G$4,10,IF('Indicator Data'!AW53&lt;G$3,0,10-(G$4-'Indicator Data'!AW53)/(G$4-G$3)*10)),1))</f>
        <v>x</v>
      </c>
      <c r="H53" s="203" t="str">
        <f t="shared" si="10"/>
        <v>x</v>
      </c>
      <c r="I53" s="204">
        <f>SUM(IF('Indicator Data'!AJ53=0,0,'Indicator Data'!AJ53),SUM('Indicator Data'!AK53:AL53))</f>
        <v>136.0099983215332</v>
      </c>
      <c r="J53" s="204">
        <f>I53/HLOOKUP('Indicator Date'!$AJ51,'Population Data'!$C$3:$M$194,ROW()-4,FALSE)*1000000</f>
        <v>1853.8054508986643</v>
      </c>
      <c r="K53" s="202">
        <f t="shared" si="16"/>
        <v>10</v>
      </c>
      <c r="L53" s="202">
        <f>IF('Indicator Data'!AM53="No data","x",ROUND(IF('Indicator Data'!AM53&gt;L$4,10,IF('Indicator Data'!AM53&lt;L$3,0,10-(L$4-'Indicator Data'!AM53)/(L$4-L$3)*10)),1))</f>
        <v>6.5</v>
      </c>
      <c r="M53" s="202">
        <f>IF('Indicator Data'!AN53="No data","x",IF('Indicator Data'!AN53=0,0,ROUND(IF('Indicator Data'!AN53&gt;M$4,10,IF('Indicator Data'!AN53&lt;M$3,0,10-(M$4-'Indicator Data'!AN53)/(M$4-M$3)*10)),1)))</f>
        <v>3</v>
      </c>
      <c r="N53" s="203">
        <f t="shared" si="11"/>
        <v>6.5</v>
      </c>
      <c r="O53" s="205">
        <f t="shared" si="12"/>
        <v>4.3</v>
      </c>
      <c r="P53" s="206">
        <f>IF(AND('Indicator Data'!BA53="No data",'Indicator Data'!BB53="No data"),0,SUM('Indicator Data'!BA53:BC53)/1000)</f>
        <v>0</v>
      </c>
      <c r="Q53" s="202">
        <f t="shared" si="17"/>
        <v>0</v>
      </c>
      <c r="R53" s="207">
        <f>P53*1000/HLOOKUP('Indicator Data'!$BA$3,'Population Data'!$C$3:$M$194,ROW()-4,FALSE)</f>
        <v>0</v>
      </c>
      <c r="S53" s="202">
        <f t="shared" si="18"/>
        <v>0</v>
      </c>
      <c r="T53" s="208">
        <f t="shared" si="13"/>
        <v>0</v>
      </c>
      <c r="U53" s="209" t="str">
        <f>IF('Indicator Data'!AR53="No data","x",ROUND(IF('Indicator Data'!AR53&gt;U$4,10,IF('Indicator Data'!AR53&lt;U$3,0,10-(U$4-'Indicator Data'!AR53)/(U$4-U$3)*10)),1))</f>
        <v>x</v>
      </c>
      <c r="V53" s="209" t="str">
        <f>IF('Indicator Data'!AS53="No data","x",IF('Indicator Data'!AS53=0,0,ROUND(IF('Indicator Data'!AS53&gt;V$4,10,IF('Indicator Data'!AS53&lt;V$3,0,10-(V$4-'Indicator Data'!AS53)/(V$4-V$3)*10)),1)))</f>
        <v>x</v>
      </c>
      <c r="W53" s="202" t="str">
        <f t="shared" si="14"/>
        <v>x</v>
      </c>
      <c r="X53" s="202">
        <f>IF('Indicator Data'!AQ53="No data","x",ROUND(IF('Indicator Data'!AQ53&gt;X$4,10,IF('Indicator Data'!AQ53&lt;X$3,0,10-(X$4-'Indicator Data'!AQ53)/(X$4-X$3)*10)),1))</f>
        <v>0.3</v>
      </c>
      <c r="Y53" s="202" t="str">
        <f>IF('Indicator Data'!AT53="No data","x",ROUND(IF('Indicator Data'!AT53&gt;Y$4,10,IF('Indicator Data'!AT53&lt;Y$3,0,10-(Y$4-'Indicator Data'!AT53)/(Y$4-Y$3)*10)),1))</f>
        <v>x</v>
      </c>
      <c r="Z53" s="207">
        <f>IF('Indicator Data'!AU53="No data","x",IF(('Indicator Data'!AU53/HLOOKUP('Indicator Data'!$AU$3,'Population Data'!$C$3:$M$194,ROW()-4,FALSE))&gt;1,1,IF('Indicator Data'!AU53&gt;'Indicator Data'!AU53,1,'Indicator Data'!AU53/HLOOKUP('Indicator Data'!$AU$3,'Population Data'!$C$3:$M$194,ROW()-4,FALSE))))</f>
        <v>5.6779125079050837E-3</v>
      </c>
      <c r="AA53" s="202">
        <f t="shared" si="19"/>
        <v>0.1</v>
      </c>
      <c r="AB53" s="210">
        <f t="shared" si="20"/>
        <v>0.2</v>
      </c>
      <c r="AC53" s="202">
        <f>IF('Indicator Data'!AO53="No data","x",ROUND(IF('Indicator Data'!AO53&gt;AC$4,10,IF('Indicator Data'!AO53&lt;AC$3,0,10-(AC$4-'Indicator Data'!AO53)/(AC$4-AC$3)*10)),1))</f>
        <v>2.5</v>
      </c>
      <c r="AD53" s="202" t="str">
        <f>IF('Indicator Data'!AP53="No data","x",ROUND(IF('Indicator Data'!AP53&gt;AD$4,10,IF('Indicator Data'!AP53&lt;AD$3,0,10-(AD$4-'Indicator Data'!AP53)/(AD$4-AD$3)*10)),1))</f>
        <v>x</v>
      </c>
      <c r="AE53" s="210">
        <f t="shared" si="15"/>
        <v>2.5</v>
      </c>
      <c r="AF53" s="206">
        <f>('Indicator Data'!AZ53+'Indicator Data'!AY53*0.5+'Indicator Data'!AX53*0.25)/1000</f>
        <v>0</v>
      </c>
      <c r="AG53" s="211">
        <f>AF53*1000/HLOOKUP('Indicator Data'!$AZ$3,'Population Data'!$C$3:$M$194,ROW()-4,FALSE)</f>
        <v>0</v>
      </c>
      <c r="AH53" s="210">
        <f t="shared" si="21"/>
        <v>0</v>
      </c>
      <c r="AI53" s="202">
        <f>IF('Indicator Data'!BD53="No data","x",ROUND(IF('Indicator Data'!BD53&lt;$AI$3,10,IF('Indicator Data'!BD53&gt;$AI$4,0,($AI$4-'Indicator Data'!BD53)/($AI$4-$AI$3)*10)),1))</f>
        <v>5.2</v>
      </c>
      <c r="AJ53" s="202">
        <f>IF('Indicator Data'!BE53="No data","x",ROUND(IF('Indicator Data'!BE53&gt;$AJ$4,10,IF('Indicator Data'!BE53&lt;$AJ$3,0,10-($AJ$4-'Indicator Data'!BE53)/($AJ$4-$AJ$3)*10)),1))</f>
        <v>2.8</v>
      </c>
      <c r="AK53" s="210">
        <f t="shared" si="22"/>
        <v>4</v>
      </c>
      <c r="AL53" s="208">
        <f t="shared" si="23"/>
        <v>1.8</v>
      </c>
      <c r="AM53" s="212">
        <f t="shared" si="24"/>
        <v>0.9</v>
      </c>
    </row>
    <row r="54" spans="1:39">
      <c r="A54" s="179" t="str">
        <f>'Indicator Data'!A54</f>
        <v>Dominican Republic</v>
      </c>
      <c r="B54" s="180" t="str">
        <f>'Indicator Data'!B54</f>
        <v>DOM</v>
      </c>
      <c r="C54" s="213">
        <f>ROUND(IF('Indicator Data'!AH54="No data",IF((0.101*LN('Indicator Data'!BV54)-0.153)&gt;C$4,0,IF((0.101*LN('Indicator Data'!BV54)-0.153)&lt;C$3,10,(C$4-(0.101*LN('Indicator Data'!BV54)-0.153))/(C$4-C$3)*10)),IF('Indicator Data'!AH54&gt;C$4,0,IF('Indicator Data'!AH54&lt;C$3,10,(C$4-'Indicator Data'!AH54)/(C$4-C$3)*10))),1)</f>
        <v>2.7</v>
      </c>
      <c r="D54" s="202">
        <f>IF('Indicator Data'!AI54="No data","x",ROUND((IF(LOG('Indicator Data'!AI54*1000)&gt;D$4,10,IF(LOG('Indicator Data'!AI54*1000)&lt;D$3,0,10-(D$4-LOG('Indicator Data'!AI54*1000))/(D$4-D$3)*10))),1))</f>
        <v>3.5</v>
      </c>
      <c r="E54" s="203">
        <f t="shared" si="9"/>
        <v>3.1</v>
      </c>
      <c r="F54" s="202">
        <f>IF('Indicator Data'!AV54="No data","x",ROUND(IF('Indicator Data'!AV54&gt;F$4,10,IF('Indicator Data'!AV54&lt;F$3,0,10-(F$4-'Indicator Data'!AV54)/(F$4-F$3)*10)),1))</f>
        <v>5.8</v>
      </c>
      <c r="G54" s="202">
        <f>IF('Indicator Data'!AW54="No data","x",ROUND(IF('Indicator Data'!AW54&gt;G$4,10,IF('Indicator Data'!AW54&lt;G$3,0,10-(G$4-'Indicator Data'!AW54)/(G$4-G$3)*10)),1))</f>
        <v>3</v>
      </c>
      <c r="H54" s="203">
        <f t="shared" si="10"/>
        <v>4.4000000000000004</v>
      </c>
      <c r="I54" s="204">
        <f>SUM(IF('Indicator Data'!AJ54=0,0,'Indicator Data'!AJ54),SUM('Indicator Data'!AK54:AL54))</f>
        <v>813.22492780664061</v>
      </c>
      <c r="J54" s="204">
        <f>I54/HLOOKUP('Indicator Date'!$AJ52,'Population Data'!$C$3:$M$194,ROW()-4,FALSE)*1000000</f>
        <v>71.1233602471995</v>
      </c>
      <c r="K54" s="202">
        <f t="shared" si="16"/>
        <v>1.4</v>
      </c>
      <c r="L54" s="202">
        <f>IF('Indicator Data'!AM54="No data","x",ROUND(IF('Indicator Data'!AM54&gt;L$4,10,IF('Indicator Data'!AM54&lt;L$3,0,10-(L$4-'Indicator Data'!AM54)/(L$4-L$3)*10)),1))</f>
        <v>0.2</v>
      </c>
      <c r="M54" s="202">
        <f>IF('Indicator Data'!AN54="No data","x",IF('Indicator Data'!AN54=0,0,ROUND(IF('Indicator Data'!AN54&gt;M$4,10,IF('Indicator Data'!AN54&lt;M$3,0,10-(M$4-'Indicator Data'!AN54)/(M$4-M$3)*10)),1)))</f>
        <v>2.9</v>
      </c>
      <c r="N54" s="203">
        <f t="shared" si="11"/>
        <v>1.5</v>
      </c>
      <c r="O54" s="205">
        <f t="shared" si="12"/>
        <v>3</v>
      </c>
      <c r="P54" s="206">
        <f>IF(AND('Indicator Data'!BA54="No data",'Indicator Data'!BB54="No data"),0,SUM('Indicator Data'!BA54:BC54)/1000)</f>
        <v>126.804</v>
      </c>
      <c r="Q54" s="202">
        <f t="shared" si="17"/>
        <v>7</v>
      </c>
      <c r="R54" s="207">
        <f>P54*1000/HLOOKUP('Indicator Data'!$BA$3,'Population Data'!$C$3:$M$194,ROW()-4,FALSE)</f>
        <v>1.1090076391423969E-2</v>
      </c>
      <c r="S54" s="202">
        <f t="shared" si="18"/>
        <v>5.8</v>
      </c>
      <c r="T54" s="208">
        <f t="shared" si="13"/>
        <v>6.4</v>
      </c>
      <c r="U54" s="209">
        <f>IF('Indicator Data'!AR54="No data","x",ROUND(IF('Indicator Data'!AR54&gt;U$4,10,IF('Indicator Data'!AR54&lt;U$3,0,10-(U$4-'Indicator Data'!AR54)/(U$4-U$3)*10)),1))</f>
        <v>2</v>
      </c>
      <c r="V54" s="209">
        <f>IF('Indicator Data'!AS54="No data","x",IF('Indicator Data'!AS54=0,0,ROUND(IF('Indicator Data'!AS54&gt;V$4,10,IF('Indicator Data'!AS54&lt;V$3,0,10-(V$4-'Indicator Data'!AS54)/(V$4-V$3)*10)),1)))</f>
        <v>2</v>
      </c>
      <c r="W54" s="202">
        <f t="shared" si="14"/>
        <v>2</v>
      </c>
      <c r="X54" s="202">
        <f>IF('Indicator Data'!AQ54="No data","x",ROUND(IF('Indicator Data'!AQ54&gt;X$4,10,IF('Indicator Data'!AQ54&lt;X$3,0,10-(X$4-'Indicator Data'!AQ54)/(X$4-X$3)*10)),1))</f>
        <v>0.8</v>
      </c>
      <c r="Y54" s="202">
        <f>IF('Indicator Data'!AT54="No data","x",ROUND(IF('Indicator Data'!AT54&gt;Y$4,10,IF('Indicator Data'!AT54&lt;Y$3,0,10-(Y$4-'Indicator Data'!AT54)/(Y$4-Y$3)*10)),1))</f>
        <v>0</v>
      </c>
      <c r="Z54" s="207">
        <f>IF('Indicator Data'!AU54="No data","x",IF(('Indicator Data'!AU54/HLOOKUP('Indicator Data'!$AU$3,'Population Data'!$C$3:$M$194,ROW()-4,FALSE))&gt;1,1,IF('Indicator Data'!AU54&gt;'Indicator Data'!AU54,1,'Indicator Data'!AU54/HLOOKUP('Indicator Data'!$AU$3,'Population Data'!$C$3:$M$194,ROW()-4,FALSE))))</f>
        <v>0.24035684601259563</v>
      </c>
      <c r="AA54" s="202">
        <f t="shared" si="19"/>
        <v>2.7</v>
      </c>
      <c r="AB54" s="210">
        <f t="shared" si="20"/>
        <v>1.4</v>
      </c>
      <c r="AC54" s="202">
        <f>IF('Indicator Data'!AO54="No data","x",ROUND(IF('Indicator Data'!AO54&gt;AC$4,10,IF('Indicator Data'!AO54&lt;AC$3,0,10-(AC$4-'Indicator Data'!AO54)/(AC$4-AC$3)*10)),1))</f>
        <v>2.5</v>
      </c>
      <c r="AD54" s="202">
        <f>IF('Indicator Data'!AP54="No data","x",ROUND(IF('Indicator Data'!AP54&gt;AD$4,10,IF('Indicator Data'!AP54&lt;AD$3,0,10-(AD$4-'Indicator Data'!AP54)/(AD$4-AD$3)*10)),1))</f>
        <v>0.7</v>
      </c>
      <c r="AE54" s="210">
        <f t="shared" si="15"/>
        <v>1.6</v>
      </c>
      <c r="AF54" s="206">
        <f>('Indicator Data'!AZ54+'Indicator Data'!AY54*0.5+'Indicator Data'!AX54*0.25)/1000</f>
        <v>659.01824999999997</v>
      </c>
      <c r="AG54" s="211">
        <f>AF54*1000/HLOOKUP('Indicator Data'!$AZ$3,'Population Data'!$C$3:$M$194,ROW()-4,FALSE)</f>
        <v>5.7636689188373696E-2</v>
      </c>
      <c r="AH54" s="210">
        <f t="shared" si="21"/>
        <v>5.8</v>
      </c>
      <c r="AI54" s="202">
        <f>IF('Indicator Data'!BD54="No data","x",ROUND(IF('Indicator Data'!BD54&lt;$AI$3,10,IF('Indicator Data'!BD54&gt;$AI$4,0,($AI$4-'Indicator Data'!BD54)/($AI$4-$AI$3)*10)),1))</f>
        <v>2.1</v>
      </c>
      <c r="AJ54" s="202">
        <f>IF('Indicator Data'!BE54="No data","x",ROUND(IF('Indicator Data'!BE54&gt;$AJ$4,10,IF('Indicator Data'!BE54&lt;$AJ$3,0,10-($AJ$4-'Indicator Data'!BE54)/($AJ$4-$AJ$3)*10)),1))</f>
        <v>0</v>
      </c>
      <c r="AK54" s="210">
        <f t="shared" si="22"/>
        <v>1.1000000000000001</v>
      </c>
      <c r="AL54" s="208">
        <f t="shared" si="23"/>
        <v>2.7</v>
      </c>
      <c r="AM54" s="212">
        <f t="shared" si="24"/>
        <v>4.8</v>
      </c>
    </row>
    <row r="55" spans="1:39">
      <c r="A55" s="179" t="str">
        <f>'Indicator Data'!A55</f>
        <v>Ecuador</v>
      </c>
      <c r="B55" s="180" t="str">
        <f>'Indicator Data'!B55</f>
        <v>ECU</v>
      </c>
      <c r="C55" s="213">
        <f>ROUND(IF('Indicator Data'!AH55="No data",IF((0.101*LN('Indicator Data'!BV55)-0.153)&gt;C$4,0,IF((0.101*LN('Indicator Data'!BV55)-0.153)&lt;C$3,10,(C$4-(0.101*LN('Indicator Data'!BV55)-0.153))/(C$4-C$3)*10)),IF('Indicator Data'!AH55&gt;C$4,0,IF('Indicator Data'!AH55&lt;C$3,10,(C$4-'Indicator Data'!AH55)/(C$4-C$3)*10))),1)</f>
        <v>2.7</v>
      </c>
      <c r="D55" s="202">
        <f>IF('Indicator Data'!AI55="No data","x",ROUND((IF(LOG('Indicator Data'!AI55*1000)&gt;D$4,10,IF(LOG('Indicator Data'!AI55*1000)&lt;D$3,0,10-(D$4-LOG('Indicator Data'!AI55*1000))/(D$4-D$3)*10))),1))</f>
        <v>3.3</v>
      </c>
      <c r="E55" s="203">
        <f t="shared" si="9"/>
        <v>3</v>
      </c>
      <c r="F55" s="202">
        <f>IF('Indicator Data'!AV55="No data","x",ROUND(IF('Indicator Data'!AV55&gt;F$4,10,IF('Indicator Data'!AV55&lt;F$3,0,10-(F$4-'Indicator Data'!AV55)/(F$4-F$3)*10)),1))</f>
        <v>4.9000000000000004</v>
      </c>
      <c r="G55" s="202">
        <f>IF('Indicator Data'!AW55="No data","x",ROUND(IF('Indicator Data'!AW55&gt;G$4,10,IF('Indicator Data'!AW55&lt;G$3,0,10-(G$4-'Indicator Data'!AW55)/(G$4-G$3)*10)),1))</f>
        <v>5.0999999999999996</v>
      </c>
      <c r="H55" s="203">
        <f t="shared" si="10"/>
        <v>5</v>
      </c>
      <c r="I55" s="204">
        <f>SUM(IF('Indicator Data'!AJ55=0,0,'Indicator Data'!AJ55),SUM('Indicator Data'!AK55:AL55))</f>
        <v>818.48654513085944</v>
      </c>
      <c r="J55" s="204">
        <f>I55/HLOOKUP('Indicator Date'!$AJ53,'Population Data'!$C$3:$M$194,ROW()-4,FALSE)*1000000</f>
        <v>44.537750683686632</v>
      </c>
      <c r="K55" s="202">
        <f t="shared" si="16"/>
        <v>0.9</v>
      </c>
      <c r="L55" s="202">
        <f>IF('Indicator Data'!AM55="No data","x",ROUND(IF('Indicator Data'!AM55&gt;L$4,10,IF('Indicator Data'!AM55&lt;L$3,0,10-(L$4-'Indicator Data'!AM55)/(L$4-L$3)*10)),1))</f>
        <v>0.2</v>
      </c>
      <c r="M55" s="202">
        <f>IF('Indicator Data'!AN55="No data","x",IF('Indicator Data'!AN55=0,0,ROUND(IF('Indicator Data'!AN55&gt;M$4,10,IF('Indicator Data'!AN55&lt;M$3,0,10-(M$4-'Indicator Data'!AN55)/(M$4-M$3)*10)),1)))</f>
        <v>1.4</v>
      </c>
      <c r="N55" s="203">
        <f t="shared" si="11"/>
        <v>0.8</v>
      </c>
      <c r="O55" s="205">
        <f t="shared" si="12"/>
        <v>3</v>
      </c>
      <c r="P55" s="206">
        <f>IF(AND('Indicator Data'!BA55="No data",'Indicator Data'!BB55="No data"),0,SUM('Indicator Data'!BA55:BC55)/1000)</f>
        <v>540.04</v>
      </c>
      <c r="Q55" s="202">
        <f t="shared" si="17"/>
        <v>9.1</v>
      </c>
      <c r="R55" s="207">
        <f>P55*1000/HLOOKUP('Indicator Data'!$BA$3,'Population Data'!$C$3:$M$194,ROW()-4,FALSE)</f>
        <v>2.9386148156378886E-2</v>
      </c>
      <c r="S55" s="202">
        <f t="shared" si="18"/>
        <v>7.3</v>
      </c>
      <c r="T55" s="208">
        <f t="shared" si="13"/>
        <v>8.1999999999999993</v>
      </c>
      <c r="U55" s="209">
        <f>IF('Indicator Data'!AR55="No data","x",ROUND(IF('Indicator Data'!AR55&gt;U$4,10,IF('Indicator Data'!AR55&lt;U$3,0,10-(U$4-'Indicator Data'!AR55)/(U$4-U$3)*10)),1))</f>
        <v>0.8</v>
      </c>
      <c r="V55" s="209">
        <f>IF('Indicator Data'!AS55="No data","x",IF('Indicator Data'!AS55=0,0,ROUND(IF('Indicator Data'!AS55&gt;V$4,10,IF('Indicator Data'!AS55&lt;V$3,0,10-(V$4-'Indicator Data'!AS55)/(V$4-V$3)*10)),1)))</f>
        <v>0.6</v>
      </c>
      <c r="W55" s="202">
        <f t="shared" si="14"/>
        <v>0.7</v>
      </c>
      <c r="X55" s="202">
        <f>IF('Indicator Data'!AQ55="No data","x",ROUND(IF('Indicator Data'!AQ55&gt;X$4,10,IF('Indicator Data'!AQ55&lt;X$3,0,10-(X$4-'Indicator Data'!AQ55)/(X$4-X$3)*10)),1))</f>
        <v>0.8</v>
      </c>
      <c r="Y55" s="202">
        <f>IF('Indicator Data'!AT55="No data","x",ROUND(IF('Indicator Data'!AT55&gt;Y$4,10,IF('Indicator Data'!AT55&lt;Y$3,0,10-(Y$4-'Indicator Data'!AT55)/(Y$4-Y$3)*10)),1))</f>
        <v>0</v>
      </c>
      <c r="Z55" s="207">
        <f>IF('Indicator Data'!AU55="No data","x",IF(('Indicator Data'!AU55/HLOOKUP('Indicator Data'!$AU$3,'Population Data'!$C$3:$M$194,ROW()-4,FALSE))&gt;1,1,IF('Indicator Data'!AU55&gt;'Indicator Data'!AU55,1,'Indicator Data'!AU55/HLOOKUP('Indicator Data'!$AU$3,'Population Data'!$C$3:$M$194,ROW()-4,FALSE))))</f>
        <v>9.4066996277984553E-4</v>
      </c>
      <c r="AA55" s="202">
        <f t="shared" si="19"/>
        <v>0</v>
      </c>
      <c r="AB55" s="210">
        <f t="shared" si="20"/>
        <v>0.4</v>
      </c>
      <c r="AC55" s="202">
        <f>IF('Indicator Data'!AO55="No data","x",ROUND(IF('Indicator Data'!AO55&gt;AC$4,10,IF('Indicator Data'!AO55&lt;AC$3,0,10-(AC$4-'Indicator Data'!AO55)/(AC$4-AC$3)*10)),1))</f>
        <v>0.9</v>
      </c>
      <c r="AD55" s="202">
        <f>IF('Indicator Data'!AP55="No data","x",ROUND(IF('Indicator Data'!AP55&gt;AD$4,10,IF('Indicator Data'!AP55&lt;AD$3,0,10-(AD$4-'Indicator Data'!AP55)/(AD$4-AD$3)*10)),1))</f>
        <v>1.2</v>
      </c>
      <c r="AE55" s="210">
        <f t="shared" si="15"/>
        <v>1.1000000000000001</v>
      </c>
      <c r="AF55" s="206">
        <f>('Indicator Data'!AZ55+'Indicator Data'!AY55*0.5+'Indicator Data'!AX55*0.25)/1000</f>
        <v>296.22575000000001</v>
      </c>
      <c r="AG55" s="211">
        <f>AF55*1000/HLOOKUP('Indicator Data'!$AZ$3,'Population Data'!$C$3:$M$194,ROW()-4,FALSE)</f>
        <v>1.6119053731639237E-2</v>
      </c>
      <c r="AH55" s="210">
        <f t="shared" si="21"/>
        <v>1.6</v>
      </c>
      <c r="AI55" s="202">
        <f>IF('Indicator Data'!BD55="No data","x",ROUND(IF('Indicator Data'!BD55&lt;$AI$3,10,IF('Indicator Data'!BD55&gt;$AI$4,0,($AI$4-'Indicator Data'!BD55)/($AI$4-$AI$3)*10)),1))</f>
        <v>5.3</v>
      </c>
      <c r="AJ55" s="202">
        <f>IF('Indicator Data'!BE55="No data","x",ROUND(IF('Indicator Data'!BE55&gt;$AJ$4,10,IF('Indicator Data'!BE55&lt;$AJ$3,0,10-($AJ$4-'Indicator Data'!BE55)/($AJ$4-$AJ$3)*10)),1))</f>
        <v>3</v>
      </c>
      <c r="AK55" s="210">
        <f t="shared" si="22"/>
        <v>4.2</v>
      </c>
      <c r="AL55" s="208">
        <f t="shared" si="23"/>
        <v>1.9</v>
      </c>
      <c r="AM55" s="212">
        <f t="shared" si="24"/>
        <v>5.9</v>
      </c>
    </row>
    <row r="56" spans="1:39">
      <c r="A56" s="179" t="str">
        <f>'Indicator Data'!A56</f>
        <v>Egypt</v>
      </c>
      <c r="B56" s="180" t="str">
        <f>'Indicator Data'!B56</f>
        <v>EGY</v>
      </c>
      <c r="C56" s="213">
        <f>ROUND(IF('Indicator Data'!AH56="No data",IF((0.101*LN('Indicator Data'!BV56)-0.153)&gt;C$4,0,IF((0.101*LN('Indicator Data'!BV56)-0.153)&lt;C$3,10,(C$4-(0.101*LN('Indicator Data'!BV56)-0.153))/(C$4-C$3)*10)),IF('Indicator Data'!AH56&gt;C$4,0,IF('Indicator Data'!AH56&lt;C$3,10,(C$4-'Indicator Data'!AH56)/(C$4-C$3)*10))),1)</f>
        <v>3.4</v>
      </c>
      <c r="D56" s="202">
        <f>IF('Indicator Data'!AI56="No data","x",ROUND((IF(LOG('Indicator Data'!AI56*1000)&gt;D$4,10,IF(LOG('Indicator Data'!AI56*1000)&lt;D$3,0,10-(D$4-LOG('Indicator Data'!AI56*1000))/(D$4-D$3)*10))),1))</f>
        <v>4.8</v>
      </c>
      <c r="E56" s="203">
        <f t="shared" si="9"/>
        <v>4.0999999999999996</v>
      </c>
      <c r="F56" s="202">
        <f>IF('Indicator Data'!AV56="No data","x",ROUND(IF('Indicator Data'!AV56&gt;F$4,10,IF('Indicator Data'!AV56&lt;F$3,0,10-(F$4-'Indicator Data'!AV56)/(F$4-F$3)*10)),1))</f>
        <v>5.2</v>
      </c>
      <c r="G56" s="202">
        <f>IF('Indicator Data'!AW56="No data","x",ROUND(IF('Indicator Data'!AW56&gt;G$4,10,IF('Indicator Data'!AW56&lt;G$3,0,10-(G$4-'Indicator Data'!AW56)/(G$4-G$3)*10)),1))</f>
        <v>1.7</v>
      </c>
      <c r="H56" s="203">
        <f t="shared" si="10"/>
        <v>3.5</v>
      </c>
      <c r="I56" s="204">
        <f>SUM(IF('Indicator Data'!AJ56=0,0,'Indicator Data'!AJ56),SUM('Indicator Data'!AK56:AL56))</f>
        <v>13749.614867281251</v>
      </c>
      <c r="J56" s="204">
        <f>I56/HLOOKUP('Indicator Date'!$AJ54,'Population Data'!$C$3:$M$194,ROW()-4,FALSE)*1000000</f>
        <v>120.10049091539027</v>
      </c>
      <c r="K56" s="202">
        <f t="shared" si="16"/>
        <v>2.4</v>
      </c>
      <c r="L56" s="202">
        <f>IF('Indicator Data'!AM56="No data","x",ROUND(IF('Indicator Data'!AM56&gt;L$4,10,IF('Indicator Data'!AM56&lt;L$3,0,10-(L$4-'Indicator Data'!AM56)/(L$4-L$3)*10)),1))</f>
        <v>0.8</v>
      </c>
      <c r="M56" s="202">
        <f>IF('Indicator Data'!AN56="No data","x",IF('Indicator Data'!AN56=0,0,ROUND(IF('Indicator Data'!AN56&gt;M$4,10,IF('Indicator Data'!AN56&lt;M$3,0,10-(M$4-'Indicator Data'!AN56)/(M$4-M$3)*10)),1)))</f>
        <v>2</v>
      </c>
      <c r="N56" s="203">
        <f t="shared" si="11"/>
        <v>1.7</v>
      </c>
      <c r="O56" s="205">
        <f t="shared" si="12"/>
        <v>3.4</v>
      </c>
      <c r="P56" s="206">
        <f>IF(AND('Indicator Data'!BA56="No data",'Indicator Data'!BB56="No data"),0,SUM('Indicator Data'!BA56:BC56)/1000)</f>
        <v>472.76100000000002</v>
      </c>
      <c r="Q56" s="202">
        <f t="shared" si="17"/>
        <v>8.9</v>
      </c>
      <c r="R56" s="207">
        <f>P56*1000/HLOOKUP('Indicator Data'!$BA$3,'Population Data'!$C$3:$M$194,ROW()-4,FALSE)</f>
        <v>4.1294849880313669E-3</v>
      </c>
      <c r="S56" s="202">
        <f t="shared" si="18"/>
        <v>4.5</v>
      </c>
      <c r="T56" s="208">
        <f t="shared" si="13"/>
        <v>6.7</v>
      </c>
      <c r="U56" s="209">
        <f>IF('Indicator Data'!AR56="No data","x",ROUND(IF('Indicator Data'!AR56&gt;U$4,10,IF('Indicator Data'!AR56&lt;U$3,0,10-(U$4-'Indicator Data'!AR56)/(U$4-U$3)*10)),1))</f>
        <v>0.2</v>
      </c>
      <c r="V56" s="209">
        <f>IF('Indicator Data'!AS56="No data","x",IF('Indicator Data'!AS56=0,0,ROUND(IF('Indicator Data'!AS56&gt;V$4,10,IF('Indicator Data'!AS56&lt;V$3,0,10-(V$4-'Indicator Data'!AS56)/(V$4-V$3)*10)),1)))</f>
        <v>0.3</v>
      </c>
      <c r="W56" s="202">
        <f t="shared" si="14"/>
        <v>0.25</v>
      </c>
      <c r="X56" s="202">
        <f>IF('Indicator Data'!AQ56="No data","x",ROUND(IF('Indicator Data'!AQ56&gt;X$4,10,IF('Indicator Data'!AQ56&lt;X$3,0,10-(X$4-'Indicator Data'!AQ56)/(X$4-X$3)*10)),1))</f>
        <v>0.2</v>
      </c>
      <c r="Y56" s="202">
        <f>IF('Indicator Data'!AT56="No data","x",ROUND(IF('Indicator Data'!AT56&gt;Y$4,10,IF('Indicator Data'!AT56&lt;Y$3,0,10-(Y$4-'Indicator Data'!AT56)/(Y$4-Y$3)*10)),1))</f>
        <v>0</v>
      </c>
      <c r="Z56" s="207">
        <f>IF('Indicator Data'!AU56="No data","x",IF(('Indicator Data'!AU56/HLOOKUP('Indicator Data'!$AU$3,'Population Data'!$C$3:$M$194,ROW()-4,FALSE))&gt;1,1,IF('Indicator Data'!AU56&gt;'Indicator Data'!AU56,1,'Indicator Data'!AU56/HLOOKUP('Indicator Data'!$AU$3,'Population Data'!$C$3:$M$194,ROW()-4,FALSE))))</f>
        <v>2.6424112787786131E-2</v>
      </c>
      <c r="AA56" s="202">
        <f t="shared" si="19"/>
        <v>0.3</v>
      </c>
      <c r="AB56" s="210">
        <f t="shared" si="20"/>
        <v>0.2</v>
      </c>
      <c r="AC56" s="202">
        <f>IF('Indicator Data'!AO56="No data","x",ROUND(IF('Indicator Data'!AO56&gt;AC$4,10,IF('Indicator Data'!AO56&lt;AC$3,0,10-(AC$4-'Indicator Data'!AO56)/(AC$4-AC$3)*10)),1))</f>
        <v>1.4</v>
      </c>
      <c r="AD56" s="202">
        <f>IF('Indicator Data'!AP56="No data","x",ROUND(IF('Indicator Data'!AP56&gt;AD$4,10,IF('Indicator Data'!AP56&lt;AD$3,0,10-(AD$4-'Indicator Data'!AP56)/(AD$4-AD$3)*10)),1))</f>
        <v>1.6</v>
      </c>
      <c r="AE56" s="210">
        <f t="shared" si="15"/>
        <v>1.5</v>
      </c>
      <c r="AF56" s="206">
        <f>('Indicator Data'!AZ56+'Indicator Data'!AY56*0.5+'Indicator Data'!AX56*0.25)/1000</f>
        <v>0</v>
      </c>
      <c r="AG56" s="211">
        <f>AF56*1000/HLOOKUP('Indicator Data'!$AZ$3,'Population Data'!$C$3:$M$194,ROW()-4,FALSE)</f>
        <v>0</v>
      </c>
      <c r="AH56" s="210">
        <f t="shared" si="21"/>
        <v>0</v>
      </c>
      <c r="AI56" s="202">
        <f>IF('Indicator Data'!BD56="No data","x",ROUND(IF('Indicator Data'!BD56&lt;$AI$3,10,IF('Indicator Data'!BD56&gt;$AI$4,0,($AI$4-'Indicator Data'!BD56)/($AI$4-$AI$3)*10)),1))</f>
        <v>2.2999999999999998</v>
      </c>
      <c r="AJ56" s="202">
        <f>IF('Indicator Data'!BE56="No data","x",ROUND(IF('Indicator Data'!BE56&gt;$AJ$4,10,IF('Indicator Data'!BE56&lt;$AJ$3,0,10-($AJ$4-'Indicator Data'!BE56)/($AJ$4-$AJ$3)*10)),1))</f>
        <v>1.2</v>
      </c>
      <c r="AK56" s="210">
        <f t="shared" si="22"/>
        <v>1.8</v>
      </c>
      <c r="AL56" s="208">
        <f t="shared" si="23"/>
        <v>0.9</v>
      </c>
      <c r="AM56" s="212">
        <f t="shared" si="24"/>
        <v>4.4000000000000004</v>
      </c>
    </row>
    <row r="57" spans="1:39">
      <c r="A57" s="179" t="str">
        <f>'Indicator Data'!A57</f>
        <v>El Salvador</v>
      </c>
      <c r="B57" s="180" t="str">
        <f>'Indicator Data'!B57</f>
        <v>SLV</v>
      </c>
      <c r="C57" s="213">
        <f>ROUND(IF('Indicator Data'!AH57="No data",IF((0.101*LN('Indicator Data'!BV57)-0.153)&gt;C$4,0,IF((0.101*LN('Indicator Data'!BV57)-0.153)&lt;C$3,10,(C$4-(0.101*LN('Indicator Data'!BV57)-0.153))/(C$4-C$3)*10)),IF('Indicator Data'!AH57&gt;C$4,0,IF('Indicator Data'!AH57&lt;C$3,10,(C$4-'Indicator Data'!AH57)/(C$4-C$3)*10))),1)</f>
        <v>4.5</v>
      </c>
      <c r="D57" s="202">
        <f>IF('Indicator Data'!AI57="No data","x",ROUND((IF(LOG('Indicator Data'!AI57*1000)&gt;D$4,10,IF(LOG('Indicator Data'!AI57*1000)&lt;D$3,0,10-(D$4-LOG('Indicator Data'!AI57*1000))/(D$4-D$3)*10))),1))</f>
        <v>5.6</v>
      </c>
      <c r="E57" s="203">
        <f t="shared" si="9"/>
        <v>5.0999999999999996</v>
      </c>
      <c r="F57" s="202">
        <f>IF('Indicator Data'!AV57="No data","x",ROUND(IF('Indicator Data'!AV57&gt;F$4,10,IF('Indicator Data'!AV57&lt;F$3,0,10-(F$4-'Indicator Data'!AV57)/(F$4-F$3)*10)),1))</f>
        <v>4.9000000000000004</v>
      </c>
      <c r="G57" s="202">
        <f>IF('Indicator Data'!AW57="No data","x",ROUND(IF('Indicator Data'!AW57&gt;G$4,10,IF('Indicator Data'!AW57&lt;G$3,0,10-(G$4-'Indicator Data'!AW57)/(G$4-G$3)*10)),1))</f>
        <v>3.4</v>
      </c>
      <c r="H57" s="203">
        <f t="shared" si="10"/>
        <v>4.2</v>
      </c>
      <c r="I57" s="204">
        <f>SUM(IF('Indicator Data'!AJ57=0,0,'Indicator Data'!AJ57),SUM('Indicator Data'!AK57:AL57))</f>
        <v>1025.1190955205079</v>
      </c>
      <c r="J57" s="204">
        <f>I57/HLOOKUP('Indicator Date'!$AJ55,'Population Data'!$C$3:$M$194,ROW()-4,FALSE)*1000000</f>
        <v>160.26778895082882</v>
      </c>
      <c r="K57" s="202">
        <f t="shared" si="16"/>
        <v>3.2</v>
      </c>
      <c r="L57" s="202">
        <f>IF('Indicator Data'!AM57="No data","x",ROUND(IF('Indicator Data'!AM57&gt;L$4,10,IF('Indicator Data'!AM57&lt;L$3,0,10-(L$4-'Indicator Data'!AM57)/(L$4-L$3)*10)),1))</f>
        <v>1.6</v>
      </c>
      <c r="M57" s="202">
        <f>IF('Indicator Data'!AN57="No data","x",IF('Indicator Data'!AN57=0,0,ROUND(IF('Indicator Data'!AN57&gt;M$4,10,IF('Indicator Data'!AN57&lt;M$3,0,10-(M$4-'Indicator Data'!AN57)/(M$4-M$3)*10)),1)))</f>
        <v>8</v>
      </c>
      <c r="N57" s="203">
        <f t="shared" si="11"/>
        <v>4.3</v>
      </c>
      <c r="O57" s="205">
        <f t="shared" si="12"/>
        <v>4.7</v>
      </c>
      <c r="P57" s="206">
        <f>IF(AND('Indicator Data'!BA57="No data",'Indicator Data'!BB57="No data"),0,SUM('Indicator Data'!BA57:BC57)/1000)</f>
        <v>167.59299999999999</v>
      </c>
      <c r="Q57" s="202">
        <f t="shared" si="17"/>
        <v>7.4</v>
      </c>
      <c r="R57" s="207">
        <f>P57*1000/HLOOKUP('Indicator Data'!$BA$3,'Population Data'!$C$3:$M$194,ROW()-4,FALSE)</f>
        <v>2.6201599083468554E-2</v>
      </c>
      <c r="S57" s="202">
        <f t="shared" si="18"/>
        <v>7.1</v>
      </c>
      <c r="T57" s="208">
        <f t="shared" si="13"/>
        <v>7.3</v>
      </c>
      <c r="U57" s="209">
        <f>IF('Indicator Data'!AR57="No data","x",ROUND(IF('Indicator Data'!AR57&gt;U$4,10,IF('Indicator Data'!AR57&lt;U$3,0,10-(U$4-'Indicator Data'!AR57)/(U$4-U$3)*10)),1))</f>
        <v>1</v>
      </c>
      <c r="V57" s="209">
        <f>IF('Indicator Data'!AS57="No data","x",IF('Indicator Data'!AS57=0,0,ROUND(IF('Indicator Data'!AS57&gt;V$4,10,IF('Indicator Data'!AS57&lt;V$3,0,10-(V$4-'Indicator Data'!AS57)/(V$4-V$3)*10)),1)))</f>
        <v>0.8</v>
      </c>
      <c r="W57" s="202">
        <f t="shared" si="14"/>
        <v>0.9</v>
      </c>
      <c r="X57" s="202">
        <f>IF('Indicator Data'!AQ57="No data","x",ROUND(IF('Indicator Data'!AQ57&gt;X$4,10,IF('Indicator Data'!AQ57&lt;X$3,0,10-(X$4-'Indicator Data'!AQ57)/(X$4-X$3)*10)),1))</f>
        <v>0.9</v>
      </c>
      <c r="Y57" s="202">
        <f>IF('Indicator Data'!AT57="No data","x",ROUND(IF('Indicator Data'!AT57&gt;Y$4,10,IF('Indicator Data'!AT57&lt;Y$3,0,10-(Y$4-'Indicator Data'!AT57)/(Y$4-Y$3)*10)),1))</f>
        <v>0</v>
      </c>
      <c r="Z57" s="207">
        <f>IF('Indicator Data'!AU57="No data","x",IF(('Indicator Data'!AU57/HLOOKUP('Indicator Data'!$AU$3,'Population Data'!$C$3:$M$194,ROW()-4,FALSE))&gt;1,1,IF('Indicator Data'!AU57&gt;'Indicator Data'!AU57,1,'Indicator Data'!AU57/HLOOKUP('Indicator Data'!$AU$3,'Population Data'!$C$3:$M$194,ROW()-4,FALSE))))</f>
        <v>0.21072212704012</v>
      </c>
      <c r="AA57" s="202">
        <f t="shared" si="19"/>
        <v>2.2999999999999998</v>
      </c>
      <c r="AB57" s="210">
        <f t="shared" si="20"/>
        <v>1</v>
      </c>
      <c r="AC57" s="202">
        <f>IF('Indicator Data'!AO57="No data","x",ROUND(IF('Indicator Data'!AO57&gt;AC$4,10,IF('Indicator Data'!AO57&lt;AC$3,0,10-(AC$4-'Indicator Data'!AO57)/(AC$4-AC$3)*10)),1))</f>
        <v>0.9</v>
      </c>
      <c r="AD57" s="202">
        <f>IF('Indicator Data'!AP57="No data","x",ROUND(IF('Indicator Data'!AP57&gt;AD$4,10,IF('Indicator Data'!AP57&lt;AD$3,0,10-(AD$4-'Indicator Data'!AP57)/(AD$4-AD$3)*10)),1))</f>
        <v>1.1000000000000001</v>
      </c>
      <c r="AE57" s="210">
        <f t="shared" si="15"/>
        <v>1</v>
      </c>
      <c r="AF57" s="206">
        <f>('Indicator Data'!AZ57+'Indicator Data'!AY57*0.5+'Indicator Data'!AX57*0.25)/1000</f>
        <v>6.5172499999999998</v>
      </c>
      <c r="AG57" s="211">
        <f>AF57*1000/HLOOKUP('Indicator Data'!$AZ$3,'Population Data'!$C$3:$M$194,ROW()-4,FALSE)</f>
        <v>1.0189111217457497E-3</v>
      </c>
      <c r="AH57" s="210">
        <f t="shared" si="21"/>
        <v>0.1</v>
      </c>
      <c r="AI57" s="202">
        <f>IF('Indicator Data'!BD57="No data","x",ROUND(IF('Indicator Data'!BD57&lt;$AI$3,10,IF('Indicator Data'!BD57&gt;$AI$4,0,($AI$4-'Indicator Data'!BD57)/($AI$4-$AI$3)*10)),1))</f>
        <v>3.7</v>
      </c>
      <c r="AJ57" s="202">
        <f>IF('Indicator Data'!BE57="No data","x",ROUND(IF('Indicator Data'!BE57&gt;$AJ$4,10,IF('Indicator Data'!BE57&lt;$AJ$3,0,10-($AJ$4-'Indicator Data'!BE57)/($AJ$4-$AJ$3)*10)),1))</f>
        <v>0.6</v>
      </c>
      <c r="AK57" s="210">
        <f t="shared" si="22"/>
        <v>2.2000000000000002</v>
      </c>
      <c r="AL57" s="208">
        <f t="shared" si="23"/>
        <v>1.1000000000000001</v>
      </c>
      <c r="AM57" s="212">
        <f t="shared" si="24"/>
        <v>4.9000000000000004</v>
      </c>
    </row>
    <row r="58" spans="1:39">
      <c r="A58" s="179" t="str">
        <f>'Indicator Data'!A58</f>
        <v>Equatorial Guinea</v>
      </c>
      <c r="B58" s="180" t="str">
        <f>'Indicator Data'!B58</f>
        <v>GNQ</v>
      </c>
      <c r="C58" s="213">
        <f>ROUND(IF('Indicator Data'!AH58="No data",IF((0.101*LN('Indicator Data'!BV58)-0.153)&gt;C$4,0,IF((0.101*LN('Indicator Data'!BV58)-0.153)&lt;C$3,10,(C$4-(0.101*LN('Indicator Data'!BV58)-0.153))/(C$4-C$3)*10)),IF('Indicator Data'!AH58&gt;C$4,0,IF('Indicator Data'!AH58&lt;C$3,10,(C$4-'Indicator Data'!AH58)/(C$4-C$3)*10))),1)</f>
        <v>5</v>
      </c>
      <c r="D58" s="202" t="str">
        <f>IF('Indicator Data'!AI58="No data","x",ROUND((IF(LOG('Indicator Data'!AI58*1000)&gt;D$4,10,IF(LOG('Indicator Data'!AI58*1000)&lt;D$3,0,10-(D$4-LOG('Indicator Data'!AI58*1000))/(D$4-D$3)*10))),1))</f>
        <v>x</v>
      </c>
      <c r="E58" s="203">
        <f t="shared" si="9"/>
        <v>5</v>
      </c>
      <c r="F58" s="202" t="str">
        <f>IF('Indicator Data'!AV58="No data","x",ROUND(IF('Indicator Data'!AV58&gt;F$4,10,IF('Indicator Data'!AV58&lt;F$3,0,10-(F$4-'Indicator Data'!AV58)/(F$4-F$3)*10)),1))</f>
        <v>x</v>
      </c>
      <c r="G58" s="202" t="str">
        <f>IF('Indicator Data'!AW58="No data","x",ROUND(IF('Indicator Data'!AW58&gt;G$4,10,IF('Indicator Data'!AW58&lt;G$3,0,10-(G$4-'Indicator Data'!AW58)/(G$4-G$3)*10)),1))</f>
        <v>x</v>
      </c>
      <c r="H58" s="203" t="str">
        <f t="shared" si="10"/>
        <v>x</v>
      </c>
      <c r="I58" s="204">
        <f>SUM(IF('Indicator Data'!AJ58=0,0,'Indicator Data'!AJ58),SUM('Indicator Data'!AK58:AL58))</f>
        <v>28.046297038146975</v>
      </c>
      <c r="J58" s="204">
        <f>I58/HLOOKUP('Indicator Date'!$AJ56,'Population Data'!$C$3:$M$194,ROW()-4,FALSE)*1000000</f>
        <v>15.980859774453217</v>
      </c>
      <c r="K58" s="202">
        <f t="shared" si="16"/>
        <v>0.3</v>
      </c>
      <c r="L58" s="202">
        <f>IF('Indicator Data'!AM58="No data","x",ROUND(IF('Indicator Data'!AM58&gt;L$4,10,IF('Indicator Data'!AM58&lt;L$3,0,10-(L$4-'Indicator Data'!AM58)/(L$4-L$3)*10)),1))</f>
        <v>0.1</v>
      </c>
      <c r="M58" s="202">
        <f>IF('Indicator Data'!AN58="No data","x",IF('Indicator Data'!AN58=0,0,ROUND(IF('Indicator Data'!AN58&gt;M$4,10,IF('Indicator Data'!AN58&lt;M$3,0,10-(M$4-'Indicator Data'!AN58)/(M$4-M$3)*10)),1)))</f>
        <v>0</v>
      </c>
      <c r="N58" s="203">
        <f t="shared" si="11"/>
        <v>0.1</v>
      </c>
      <c r="O58" s="205">
        <f t="shared" si="12"/>
        <v>3.4</v>
      </c>
      <c r="P58" s="206">
        <f>IF(AND('Indicator Data'!BA58="No data",'Indicator Data'!BB58="No data"),0,SUM('Indicator Data'!BA58:BC58)/1000)</f>
        <v>0</v>
      </c>
      <c r="Q58" s="202">
        <f t="shared" si="17"/>
        <v>0</v>
      </c>
      <c r="R58" s="207">
        <f>P58*1000/HLOOKUP('Indicator Data'!$BA$3,'Population Data'!$C$3:$M$194,ROW()-4,FALSE)</f>
        <v>0</v>
      </c>
      <c r="S58" s="202">
        <f t="shared" si="18"/>
        <v>0</v>
      </c>
      <c r="T58" s="208">
        <f t="shared" si="13"/>
        <v>0</v>
      </c>
      <c r="U58" s="209">
        <f>IF('Indicator Data'!AR58="No data","x",ROUND(IF('Indicator Data'!AR58&gt;U$4,10,IF('Indicator Data'!AR58&lt;U$3,0,10-(U$4-'Indicator Data'!AR58)/(U$4-U$3)*10)),1))</f>
        <v>10</v>
      </c>
      <c r="V58" s="209">
        <f>IF('Indicator Data'!AS58="No data","x",IF('Indicator Data'!AS58=0,0,ROUND(IF('Indicator Data'!AS58&gt;V$4,10,IF('Indicator Data'!AS58&lt;V$3,0,10-(V$4-'Indicator Data'!AS58)/(V$4-V$3)*10)),1)))</f>
        <v>10</v>
      </c>
      <c r="W58" s="202">
        <f t="shared" si="14"/>
        <v>10</v>
      </c>
      <c r="X58" s="202">
        <f>IF('Indicator Data'!AQ58="No data","x",ROUND(IF('Indicator Data'!AQ58&gt;X$4,10,IF('Indicator Data'!AQ58&lt;X$3,0,10-(X$4-'Indicator Data'!AQ58)/(X$4-X$3)*10)),1))</f>
        <v>5</v>
      </c>
      <c r="Y58" s="202">
        <f>IF('Indicator Data'!AT58="No data","x",ROUND(IF('Indicator Data'!AT58&gt;Y$4,10,IF('Indicator Data'!AT58&lt;Y$3,0,10-(Y$4-'Indicator Data'!AT58)/(Y$4-Y$3)*10)),1))</f>
        <v>5.8</v>
      </c>
      <c r="Z58" s="207">
        <f>IF('Indicator Data'!AU58="No data","x",IF(('Indicator Data'!AU58/HLOOKUP('Indicator Data'!$AU$3,'Population Data'!$C$3:$M$194,ROW()-4,FALSE))&gt;1,1,IF('Indicator Data'!AU58&gt;'Indicator Data'!AU58,1,'Indicator Data'!AU58/HLOOKUP('Indicator Data'!$AU$3,'Population Data'!$C$3:$M$194,ROW()-4,FALSE))))</f>
        <v>0.39913296730327874</v>
      </c>
      <c r="AA58" s="202">
        <f t="shared" si="19"/>
        <v>4.4000000000000004</v>
      </c>
      <c r="AB58" s="210">
        <f t="shared" si="20"/>
        <v>6.3</v>
      </c>
      <c r="AC58" s="202">
        <f>IF('Indicator Data'!AO58="No data","x",ROUND(IF('Indicator Data'!AO58&gt;AC$4,10,IF('Indicator Data'!AO58&lt;AC$3,0,10-(AC$4-'Indicator Data'!AO58)/(AC$4-AC$3)*10)),1))</f>
        <v>5.6</v>
      </c>
      <c r="AD58" s="202">
        <f>IF('Indicator Data'!AP58="No data","x",ROUND(IF('Indicator Data'!AP58&gt;AD$4,10,IF('Indicator Data'!AP58&lt;AD$3,0,10-(AD$4-'Indicator Data'!AP58)/(AD$4-AD$3)*10)),1))</f>
        <v>1.2</v>
      </c>
      <c r="AE58" s="210">
        <f t="shared" si="15"/>
        <v>3.4</v>
      </c>
      <c r="AF58" s="206">
        <f>('Indicator Data'!AZ58+'Indicator Data'!AY58*0.5+'Indicator Data'!AX58*0.25)/1000</f>
        <v>8.0000000000000002E-3</v>
      </c>
      <c r="AG58" s="211">
        <f>AF58*1000/HLOOKUP('Indicator Data'!$AZ$3,'Population Data'!$C$3:$M$194,ROW()-4,FALSE)</f>
        <v>4.5584227401476812E-6</v>
      </c>
      <c r="AH58" s="210">
        <f t="shared" si="21"/>
        <v>0</v>
      </c>
      <c r="AI58" s="202">
        <f>IF('Indicator Data'!BD58="No data","x",ROUND(IF('Indicator Data'!BD58&lt;$AI$3,10,IF('Indicator Data'!BD58&gt;$AI$4,0,($AI$4-'Indicator Data'!BD58)/($AI$4-$AI$3)*10)),1))</f>
        <v>6</v>
      </c>
      <c r="AJ58" s="202">
        <f>IF('Indicator Data'!BE58="No data","x",ROUND(IF('Indicator Data'!BE58&gt;$AJ$4,10,IF('Indicator Data'!BE58&lt;$AJ$3,0,10-($AJ$4-'Indicator Data'!BE58)/($AJ$4-$AJ$3)*10)),1))</f>
        <v>5</v>
      </c>
      <c r="AK58" s="210">
        <f t="shared" si="22"/>
        <v>5.5</v>
      </c>
      <c r="AL58" s="208">
        <f t="shared" si="23"/>
        <v>4.2</v>
      </c>
      <c r="AM58" s="212">
        <f t="shared" si="24"/>
        <v>2.2999999999999998</v>
      </c>
    </row>
    <row r="59" spans="1:39">
      <c r="A59" s="179" t="str">
        <f>'Indicator Data'!A59</f>
        <v>Eritrea</v>
      </c>
      <c r="B59" s="180" t="str">
        <f>'Indicator Data'!B59</f>
        <v>ERI</v>
      </c>
      <c r="C59" s="213">
        <f>ROUND(IF('Indicator Data'!AH59="No data",IF((0.101*LN('Indicator Data'!BV59)-0.153)&gt;C$4,0,IF((0.101*LN('Indicator Data'!BV59)-0.153)&lt;C$3,10,(C$4-(0.101*LN('Indicator Data'!BV59)-0.153))/(C$4-C$3)*10)),IF('Indicator Data'!AH59&gt;C$4,0,IF('Indicator Data'!AH59&lt;C$3,10,(C$4-'Indicator Data'!AH59)/(C$4-C$3)*10))),1)</f>
        <v>8.1</v>
      </c>
      <c r="D59" s="202" t="str">
        <f>IF('Indicator Data'!AI59="No data","x",ROUND((IF(LOG('Indicator Data'!AI59*1000)&gt;D$4,10,IF(LOG('Indicator Data'!AI59*1000)&lt;D$3,0,10-(D$4-LOG('Indicator Data'!AI59*1000))/(D$4-D$3)*10))),1))</f>
        <v>x</v>
      </c>
      <c r="E59" s="203">
        <f t="shared" si="9"/>
        <v>8.1</v>
      </c>
      <c r="F59" s="202" t="str">
        <f>IF('Indicator Data'!AV59="No data","x",ROUND(IF('Indicator Data'!AV59&gt;F$4,10,IF('Indicator Data'!AV59&lt;F$3,0,10-(F$4-'Indicator Data'!AV59)/(F$4-F$3)*10)),1))</f>
        <v>x</v>
      </c>
      <c r="G59" s="202" t="str">
        <f>IF('Indicator Data'!AW59="No data","x",ROUND(IF('Indicator Data'!AW59&gt;G$4,10,IF('Indicator Data'!AW59&lt;G$3,0,10-(G$4-'Indicator Data'!AW59)/(G$4-G$3)*10)),1))</f>
        <v>x</v>
      </c>
      <c r="H59" s="203" t="str">
        <f t="shared" si="10"/>
        <v>x</v>
      </c>
      <c r="I59" s="204">
        <f>SUM(IF('Indicator Data'!AJ59=0,0,'Indicator Data'!AJ59),SUM('Indicator Data'!AK59:AL59))</f>
        <v>127.56150744140625</v>
      </c>
      <c r="J59" s="204">
        <f>I59/HLOOKUP('Indicator Date'!$AJ57,'Population Data'!$C$3:$M$194,ROW()-4,FALSE)*1000000</f>
        <v>33.413611522217785</v>
      </c>
      <c r="K59" s="202">
        <f t="shared" si="16"/>
        <v>0.7</v>
      </c>
      <c r="L59" s="202" t="str">
        <f>IF('Indicator Data'!AM59="No data","x",ROUND(IF('Indicator Data'!AM59&gt;L$4,10,IF('Indicator Data'!AM59&lt;L$3,0,10-(L$4-'Indicator Data'!AM59)/(L$4-L$3)*10)),1))</f>
        <v>x</v>
      </c>
      <c r="M59" s="202" t="str">
        <f>IF('Indicator Data'!AN59="No data","x",IF('Indicator Data'!AN59=0,0,ROUND(IF('Indicator Data'!AN59&gt;M$4,10,IF('Indicator Data'!AN59&lt;M$3,0,10-(M$4-'Indicator Data'!AN59)/(M$4-M$3)*10)),1)))</f>
        <v>x</v>
      </c>
      <c r="N59" s="203">
        <f t="shared" si="11"/>
        <v>0.7</v>
      </c>
      <c r="O59" s="205">
        <f t="shared" si="12"/>
        <v>5.6</v>
      </c>
      <c r="P59" s="206">
        <f>IF(AND('Indicator Data'!BA59="No data",'Indicator Data'!BB59="No data"),0,SUM('Indicator Data'!BA59:BC59)/1000)</f>
        <v>0.13700000000000001</v>
      </c>
      <c r="Q59" s="202">
        <f t="shared" si="17"/>
        <v>0</v>
      </c>
      <c r="R59" s="207">
        <f>P59*1000/HLOOKUP('Indicator Data'!$BA$3,'Population Data'!$C$3:$M$194,ROW()-4,FALSE)</f>
        <v>3.5885941381231546E-5</v>
      </c>
      <c r="S59" s="202">
        <f t="shared" si="18"/>
        <v>0</v>
      </c>
      <c r="T59" s="208">
        <f t="shared" si="13"/>
        <v>0</v>
      </c>
      <c r="U59" s="209">
        <f>IF('Indicator Data'!AR59="No data","x",ROUND(IF('Indicator Data'!AR59&gt;U$4,10,IF('Indicator Data'!AR59&lt;U$3,0,10-(U$4-'Indicator Data'!AR59)/(U$4-U$3)*10)),1))</f>
        <v>0.8</v>
      </c>
      <c r="V59" s="209">
        <f>IF('Indicator Data'!AS59="No data","x",IF('Indicator Data'!AS59=0,0,ROUND(IF('Indicator Data'!AS59&gt;V$4,10,IF('Indicator Data'!AS59&lt;V$3,0,10-(V$4-'Indicator Data'!AS59)/(V$4-V$3)*10)),1)))</f>
        <v>0.3</v>
      </c>
      <c r="W59" s="202">
        <f t="shared" si="14"/>
        <v>0.55000000000000004</v>
      </c>
      <c r="X59" s="202">
        <f>IF('Indicator Data'!AQ59="No data","x",ROUND(IF('Indicator Data'!AQ59&gt;X$4,10,IF('Indicator Data'!AQ59&lt;X$3,0,10-(X$4-'Indicator Data'!AQ59)/(X$4-X$3)*10)),1))</f>
        <v>1.3</v>
      </c>
      <c r="Y59" s="202">
        <f>IF('Indicator Data'!AT59="No data","x",ROUND(IF('Indicator Data'!AT59&gt;Y$4,10,IF('Indicator Data'!AT59&lt;Y$3,0,10-(Y$4-'Indicator Data'!AT59)/(Y$4-Y$3)*10)),1))</f>
        <v>0.9</v>
      </c>
      <c r="Z59" s="207">
        <f>IF('Indicator Data'!AU59="No data","x",IF(('Indicator Data'!AU59/HLOOKUP('Indicator Data'!$AU$3,'Population Data'!$C$3:$M$194,ROW()-4,FALSE))&gt;1,1,IF('Indicator Data'!AU59&gt;'Indicator Data'!AU59,1,'Indicator Data'!AU59/HLOOKUP('Indicator Data'!$AU$3,'Population Data'!$C$3:$M$194,ROW()-4,FALSE))))</f>
        <v>7.6574524868405047E-2</v>
      </c>
      <c r="AA59" s="202">
        <f t="shared" si="19"/>
        <v>0.9</v>
      </c>
      <c r="AB59" s="210">
        <f t="shared" si="20"/>
        <v>0.9</v>
      </c>
      <c r="AC59" s="202">
        <f>IF('Indicator Data'!AO59="No data","x",ROUND(IF('Indicator Data'!AO59&gt;AC$4,10,IF('Indicator Data'!AO59&lt;AC$3,0,10-(AC$4-'Indicator Data'!AO59)/(AC$4-AC$3)*10)),1))</f>
        <v>2.8</v>
      </c>
      <c r="AD59" s="202">
        <f>IF('Indicator Data'!AP59="No data","x",ROUND(IF('Indicator Data'!AP59&gt;AD$4,10,IF('Indicator Data'!AP59&lt;AD$3,0,10-(AD$4-'Indicator Data'!AP59)/(AD$4-AD$3)*10)),1))</f>
        <v>8.8000000000000007</v>
      </c>
      <c r="AE59" s="210">
        <f t="shared" si="15"/>
        <v>5.8</v>
      </c>
      <c r="AF59" s="206">
        <f>('Indicator Data'!AZ59+'Indicator Data'!AY59*0.5+'Indicator Data'!AX59*0.25)/1000</f>
        <v>0</v>
      </c>
      <c r="AG59" s="211">
        <f>AF59*1000/HLOOKUP('Indicator Data'!$AZ$3,'Population Data'!$C$3:$M$194,ROW()-4,FALSE)</f>
        <v>0</v>
      </c>
      <c r="AH59" s="210">
        <f t="shared" si="21"/>
        <v>0</v>
      </c>
      <c r="AI59" s="202">
        <f>IF('Indicator Data'!BD59="No data","x",ROUND(IF('Indicator Data'!BD59&lt;$AI$3,10,IF('Indicator Data'!BD59&gt;$AI$4,0,($AI$4-'Indicator Data'!BD59)/($AI$4-$AI$3)*10)),1))</f>
        <v>6.8</v>
      </c>
      <c r="AJ59" s="202">
        <f>IF('Indicator Data'!BE59="No data","x",ROUND(IF('Indicator Data'!BE59&gt;$AJ$4,10,IF('Indicator Data'!BE59&lt;$AJ$3,0,10-($AJ$4-'Indicator Data'!BE59)/($AJ$4-$AJ$3)*10)),1))</f>
        <v>5.7</v>
      </c>
      <c r="AK59" s="210">
        <f t="shared" si="22"/>
        <v>6.3</v>
      </c>
      <c r="AL59" s="208">
        <f t="shared" si="23"/>
        <v>3.8</v>
      </c>
      <c r="AM59" s="212">
        <f t="shared" si="24"/>
        <v>2.1</v>
      </c>
    </row>
    <row r="60" spans="1:39">
      <c r="A60" s="179" t="str">
        <f>'Indicator Data'!A60</f>
        <v>Estonia</v>
      </c>
      <c r="B60" s="180" t="str">
        <f>'Indicator Data'!B60</f>
        <v>EST</v>
      </c>
      <c r="C60" s="213">
        <f>ROUND(IF('Indicator Data'!AH60="No data",IF((0.101*LN('Indicator Data'!BV60)-0.153)&gt;C$4,0,IF((0.101*LN('Indicator Data'!BV60)-0.153)&lt;C$3,10,(C$4-(0.101*LN('Indicator Data'!BV60)-0.153))/(C$4-C$3)*10)),IF('Indicator Data'!AH60&gt;C$4,0,IF('Indicator Data'!AH60&lt;C$3,10,(C$4-'Indicator Data'!AH60)/(C$4-C$3)*10))),1)</f>
        <v>0</v>
      </c>
      <c r="D60" s="202" t="str">
        <f>IF('Indicator Data'!AI60="No data","x",ROUND((IF(LOG('Indicator Data'!AI60*1000)&gt;D$4,10,IF(LOG('Indicator Data'!AI60*1000)&lt;D$3,0,10-(D$4-LOG('Indicator Data'!AI60*1000))/(D$4-D$3)*10))),1))</f>
        <v>x</v>
      </c>
      <c r="E60" s="203">
        <f t="shared" si="9"/>
        <v>0</v>
      </c>
      <c r="F60" s="202">
        <f>IF('Indicator Data'!AV60="No data","x",ROUND(IF('Indicator Data'!AV60&gt;F$4,10,IF('Indicator Data'!AV60&lt;F$3,0,10-(F$4-'Indicator Data'!AV60)/(F$4-F$3)*10)),1))</f>
        <v>1.2</v>
      </c>
      <c r="G60" s="202">
        <f>IF('Indicator Data'!AW60="No data","x",ROUND(IF('Indicator Data'!AW60&gt;G$4,10,IF('Indicator Data'!AW60&lt;G$3,0,10-(G$4-'Indicator Data'!AW60)/(G$4-G$3)*10)),1))</f>
        <v>1.7</v>
      </c>
      <c r="H60" s="203">
        <f t="shared" si="10"/>
        <v>1.5</v>
      </c>
      <c r="I60" s="204">
        <f>SUM(IF('Indicator Data'!AJ60=0,0,'Indicator Data'!AJ60),SUM('Indicator Data'!AK60:AL60))</f>
        <v>0.76834000000000002</v>
      </c>
      <c r="J60" s="204">
        <f>I60/HLOOKUP('Indicator Date'!$AJ58,'Population Data'!$C$3:$M$194,ROW()-4,FALSE)*1000000</f>
        <v>0.58249895189004741</v>
      </c>
      <c r="K60" s="202">
        <f t="shared" si="16"/>
        <v>0</v>
      </c>
      <c r="L60" s="202" t="str">
        <f>IF('Indicator Data'!AM60="No data","x",ROUND(IF('Indicator Data'!AM60&gt;L$4,10,IF('Indicator Data'!AM60&lt;L$3,0,10-(L$4-'Indicator Data'!AM60)/(L$4-L$3)*10)),1))</f>
        <v>x</v>
      </c>
      <c r="M60" s="202">
        <f>IF('Indicator Data'!AN60="No data","x",IF('Indicator Data'!AN60=0,0,ROUND(IF('Indicator Data'!AN60&gt;M$4,10,IF('Indicator Data'!AN60&lt;M$3,0,10-(M$4-'Indicator Data'!AN60)/(M$4-M$3)*10)),1)))</f>
        <v>0.4</v>
      </c>
      <c r="N60" s="203">
        <f t="shared" si="11"/>
        <v>0.2</v>
      </c>
      <c r="O60" s="205">
        <f t="shared" si="12"/>
        <v>0.4</v>
      </c>
      <c r="P60" s="206">
        <f>IF(AND('Indicator Data'!BA60="No data",'Indicator Data'!BB60="No data"),0,SUM('Indicator Data'!BA60:BC60)/1000)</f>
        <v>108.295</v>
      </c>
      <c r="Q60" s="202">
        <f t="shared" si="17"/>
        <v>6.8</v>
      </c>
      <c r="R60" s="207">
        <f>P60*1000/HLOOKUP('Indicator Data'!$BA$3,'Population Data'!$C$3:$M$194,ROW()-4,FALSE)</f>
        <v>8.2101314515621582E-2</v>
      </c>
      <c r="S60" s="202">
        <f t="shared" si="18"/>
        <v>9.5</v>
      </c>
      <c r="T60" s="208">
        <f t="shared" si="13"/>
        <v>8.1999999999999993</v>
      </c>
      <c r="U60" s="209">
        <f>IF('Indicator Data'!AR60="No data","x",ROUND(IF('Indicator Data'!AR60&gt;U$4,10,IF('Indicator Data'!AR60&lt;U$3,0,10-(U$4-'Indicator Data'!AR60)/(U$4-U$3)*10)),1))</f>
        <v>1.4</v>
      </c>
      <c r="V60" s="209">
        <f>IF('Indicator Data'!AS60="No data","x",IF('Indicator Data'!AS60=0,0,ROUND(IF('Indicator Data'!AS60&gt;V$4,10,IF('Indicator Data'!AS60&lt;V$3,0,10-(V$4-'Indicator Data'!AS60)/(V$4-V$3)*10)),1)))</f>
        <v>0.6</v>
      </c>
      <c r="W60" s="202">
        <f t="shared" si="14"/>
        <v>1</v>
      </c>
      <c r="X60" s="202">
        <f>IF('Indicator Data'!AQ60="No data","x",ROUND(IF('Indicator Data'!AQ60&gt;X$4,10,IF('Indicator Data'!AQ60&lt;X$3,0,10-(X$4-'Indicator Data'!AQ60)/(X$4-X$3)*10)),1))</f>
        <v>0.2</v>
      </c>
      <c r="Y60" s="202" t="str">
        <f>IF('Indicator Data'!AT60="No data","x",ROUND(IF('Indicator Data'!AT60&gt;Y$4,10,IF('Indicator Data'!AT60&lt;Y$3,0,10-(Y$4-'Indicator Data'!AT60)/(Y$4-Y$3)*10)),1))</f>
        <v>x</v>
      </c>
      <c r="Z60" s="207">
        <f>IF('Indicator Data'!AU60="No data","x",IF(('Indicator Data'!AU60/HLOOKUP('Indicator Data'!$AU$3,'Population Data'!$C$3:$M$194,ROW()-4,FALSE))&gt;1,1,IF('Indicator Data'!AU60&gt;'Indicator Data'!AU60,1,'Indicator Data'!AU60/HLOOKUP('Indicator Data'!$AU$3,'Population Data'!$C$3:$M$194,ROW()-4,FALSE))))</f>
        <v>7.5411255280673156E-7</v>
      </c>
      <c r="AA60" s="202">
        <f t="shared" si="19"/>
        <v>0</v>
      </c>
      <c r="AB60" s="210">
        <f t="shared" si="20"/>
        <v>0.4</v>
      </c>
      <c r="AC60" s="202">
        <f>IF('Indicator Data'!AO60="No data","x",ROUND(IF('Indicator Data'!AO60&gt;AC$4,10,IF('Indicator Data'!AO60&lt;AC$3,0,10-(AC$4-'Indicator Data'!AO60)/(AC$4-AC$3)*10)),1))</f>
        <v>0.1</v>
      </c>
      <c r="AD60" s="202">
        <f>IF('Indicator Data'!AP60="No data","x",ROUND(IF('Indicator Data'!AP60&gt;AD$4,10,IF('Indicator Data'!AP60&lt;AD$3,0,10-(AD$4-'Indicator Data'!AP60)/(AD$4-AD$3)*10)),1))</f>
        <v>0.1</v>
      </c>
      <c r="AE60" s="210">
        <f t="shared" si="15"/>
        <v>0.1</v>
      </c>
      <c r="AF60" s="206">
        <f>('Indicator Data'!AZ60+'Indicator Data'!AY60*0.5+'Indicator Data'!AX60*0.25)/1000</f>
        <v>0</v>
      </c>
      <c r="AG60" s="211">
        <f>AF60*1000/HLOOKUP('Indicator Data'!$AZ$3,'Population Data'!$C$3:$M$194,ROW()-4,FALSE)</f>
        <v>0</v>
      </c>
      <c r="AH60" s="210">
        <f t="shared" si="21"/>
        <v>0</v>
      </c>
      <c r="AI60" s="202">
        <f>IF('Indicator Data'!BD60="No data","x",ROUND(IF('Indicator Data'!BD60&lt;$AI$3,10,IF('Indicator Data'!BD60&gt;$AI$4,0,($AI$4-'Indicator Data'!BD60)/($AI$4-$AI$3)*10)),1))</f>
        <v>2.5</v>
      </c>
      <c r="AJ60" s="202">
        <f>IF('Indicator Data'!BE60="No data","x",ROUND(IF('Indicator Data'!BE60&gt;$AJ$4,10,IF('Indicator Data'!BE60&lt;$AJ$3,0,10-($AJ$4-'Indicator Data'!BE60)/($AJ$4-$AJ$3)*10)),1))</f>
        <v>0</v>
      </c>
      <c r="AK60" s="210">
        <f t="shared" si="22"/>
        <v>1.3</v>
      </c>
      <c r="AL60" s="208">
        <f t="shared" si="23"/>
        <v>0.5</v>
      </c>
      <c r="AM60" s="212">
        <f t="shared" si="24"/>
        <v>5.6</v>
      </c>
    </row>
    <row r="61" spans="1:39">
      <c r="A61" s="179" t="str">
        <f>'Indicator Data'!A61</f>
        <v>Eswatini</v>
      </c>
      <c r="B61" s="180" t="str">
        <f>'Indicator Data'!B61</f>
        <v>SWZ</v>
      </c>
      <c r="C61" s="213">
        <f>ROUND(IF('Indicator Data'!AH61="No data",IF((0.101*LN('Indicator Data'!BV61)-0.153)&gt;C$4,0,IF((0.101*LN('Indicator Data'!BV61)-0.153)&lt;C$3,10,(C$4-(0.101*LN('Indicator Data'!BV61)-0.153))/(C$4-C$3)*10)),IF('Indicator Data'!AH61&gt;C$4,0,IF('Indicator Data'!AH61&lt;C$3,10,(C$4-'Indicator Data'!AH61)/(C$4-C$3)*10))),1)</f>
        <v>5.8</v>
      </c>
      <c r="D61" s="202">
        <f>IF('Indicator Data'!AI61="No data","x",ROUND((IF(LOG('Indicator Data'!AI61*1000)&gt;D$4,10,IF(LOG('Indicator Data'!AI61*1000)&lt;D$3,0,10-(D$4-LOG('Indicator Data'!AI61*1000))/(D$4-D$3)*10))),1))</f>
        <v>7.1</v>
      </c>
      <c r="E61" s="203">
        <f t="shared" si="9"/>
        <v>6.5</v>
      </c>
      <c r="F61" s="202">
        <f>IF('Indicator Data'!AV61="No data","x",ROUND(IF('Indicator Data'!AV61&gt;F$4,10,IF('Indicator Data'!AV61&lt;F$3,0,10-(F$4-'Indicator Data'!AV61)/(F$4-F$3)*10)),1))</f>
        <v>6.5</v>
      </c>
      <c r="G61" s="202">
        <f>IF('Indicator Data'!AW61="No data","x",ROUND(IF('Indicator Data'!AW61&gt;G$4,10,IF('Indicator Data'!AW61&lt;G$3,0,10-(G$4-'Indicator Data'!AW61)/(G$4-G$3)*10)),1))</f>
        <v>7.4</v>
      </c>
      <c r="H61" s="203">
        <f t="shared" si="10"/>
        <v>7</v>
      </c>
      <c r="I61" s="204">
        <f>SUM(IF('Indicator Data'!AJ61=0,0,'Indicator Data'!AJ61),SUM('Indicator Data'!AK61:AL61))</f>
        <v>234.92664269482421</v>
      </c>
      <c r="J61" s="204">
        <f>I61/HLOOKUP('Indicator Date'!$AJ59,'Population Data'!$C$3:$M$194,ROW()-4,FALSE)*1000000</f>
        <v>192.23586334294066</v>
      </c>
      <c r="K61" s="202">
        <f t="shared" si="16"/>
        <v>3.8</v>
      </c>
      <c r="L61" s="202">
        <f>IF('Indicator Data'!AM61="No data","x",ROUND(IF('Indicator Data'!AM61&gt;L$4,10,IF('Indicator Data'!AM61&lt;L$3,0,10-(L$4-'Indicator Data'!AM61)/(L$4-L$3)*10)),1))</f>
        <v>1.2</v>
      </c>
      <c r="M61" s="202">
        <f>IF('Indicator Data'!AN61="No data","x",IF('Indicator Data'!AN61=0,0,ROUND(IF('Indicator Data'!AN61&gt;M$4,10,IF('Indicator Data'!AN61&lt;M$3,0,10-(M$4-'Indicator Data'!AN61)/(M$4-M$3)*10)),1)))</f>
        <v>0.9</v>
      </c>
      <c r="N61" s="203">
        <f t="shared" si="11"/>
        <v>2</v>
      </c>
      <c r="O61" s="205">
        <f t="shared" si="12"/>
        <v>5.5</v>
      </c>
      <c r="P61" s="206">
        <f>IF(AND('Indicator Data'!BA61="No data",'Indicator Data'!BB61="No data"),0,SUM('Indicator Data'!BA61:BC61)/1000)</f>
        <v>2.9860000000000002</v>
      </c>
      <c r="Q61" s="202">
        <f t="shared" si="17"/>
        <v>1.6</v>
      </c>
      <c r="R61" s="207">
        <f>P61*1000/HLOOKUP('Indicator Data'!$BA$3,'Population Data'!$C$3:$M$194,ROW()-4,FALSE)</f>
        <v>2.4433852259476709E-3</v>
      </c>
      <c r="S61" s="202">
        <f t="shared" si="18"/>
        <v>4</v>
      </c>
      <c r="T61" s="208">
        <f t="shared" si="13"/>
        <v>2.8</v>
      </c>
      <c r="U61" s="209">
        <f>IF('Indicator Data'!AR61="No data","x",ROUND(IF('Indicator Data'!AR61&gt;U$4,10,IF('Indicator Data'!AR61&lt;U$3,0,10-(U$4-'Indicator Data'!AR61)/(U$4-U$3)*10)),1))</f>
        <v>10</v>
      </c>
      <c r="V61" s="209">
        <f>IF('Indicator Data'!AS61="No data","x",IF('Indicator Data'!AS61=0,0,ROUND(IF('Indicator Data'!AS61&gt;V$4,10,IF('Indicator Data'!AS61&lt;V$3,0,10-(V$4-'Indicator Data'!AS61)/(V$4-V$3)*10)),1)))</f>
        <v>10</v>
      </c>
      <c r="W61" s="202">
        <f t="shared" si="14"/>
        <v>10</v>
      </c>
      <c r="X61" s="202">
        <f>IF('Indicator Data'!AQ61="No data","x",ROUND(IF('Indicator Data'!AQ61&gt;X$4,10,IF('Indicator Data'!AQ61&lt;X$3,0,10-(X$4-'Indicator Data'!AQ61)/(X$4-X$3)*10)),1))</f>
        <v>5.9</v>
      </c>
      <c r="Y61" s="202">
        <f>IF('Indicator Data'!AT61="No data","x",ROUND(IF('Indicator Data'!AT61&gt;Y$4,10,IF('Indicator Data'!AT61&lt;Y$3,0,10-(Y$4-'Indicator Data'!AT61)/(Y$4-Y$3)*10)),1))</f>
        <v>0</v>
      </c>
      <c r="Z61" s="207">
        <f>IF('Indicator Data'!AU61="No data","x",IF(('Indicator Data'!AU61/HLOOKUP('Indicator Data'!$AU$3,'Population Data'!$C$3:$M$194,ROW()-4,FALSE))&gt;1,1,IF('Indicator Data'!AU61&gt;'Indicator Data'!AU61,1,'Indicator Data'!AU61/HLOOKUP('Indicator Data'!$AU$3,'Population Data'!$C$3:$M$194,ROW()-4,FALSE))))</f>
        <v>0.20569956810105935</v>
      </c>
      <c r="AA61" s="202">
        <f t="shared" si="19"/>
        <v>2.2999999999999998</v>
      </c>
      <c r="AB61" s="210">
        <f t="shared" si="20"/>
        <v>4.5999999999999996</v>
      </c>
      <c r="AC61" s="202">
        <f>IF('Indicator Data'!AO61="No data","x",ROUND(IF('Indicator Data'!AO61&gt;AC$4,10,IF('Indicator Data'!AO61&lt;AC$3,0,10-(AC$4-'Indicator Data'!AO61)/(AC$4-AC$3)*10)),1))</f>
        <v>3.8</v>
      </c>
      <c r="AD61" s="202">
        <f>IF('Indicator Data'!AP61="No data","x",ROUND(IF('Indicator Data'!AP61&gt;AD$4,10,IF('Indicator Data'!AP61&lt;AD$3,0,10-(AD$4-'Indicator Data'!AP61)/(AD$4-AD$3)*10)),1))</f>
        <v>1.3</v>
      </c>
      <c r="AE61" s="210">
        <f t="shared" si="15"/>
        <v>2.6</v>
      </c>
      <c r="AF61" s="206">
        <f>('Indicator Data'!AZ61+'Indicator Data'!AY61*0.5+'Indicator Data'!AX61*0.25)/1000</f>
        <v>0.26450000000000001</v>
      </c>
      <c r="AG61" s="211">
        <f>AF61*1000/HLOOKUP('Indicator Data'!$AZ$3,'Population Data'!$C$3:$M$194,ROW()-4,FALSE)</f>
        <v>2.1643516150809074E-4</v>
      </c>
      <c r="AH61" s="210">
        <f t="shared" si="21"/>
        <v>0</v>
      </c>
      <c r="AI61" s="202">
        <f>IF('Indicator Data'!BD61="No data","x",ROUND(IF('Indicator Data'!BD61&lt;$AI$3,10,IF('Indicator Data'!BD61&gt;$AI$4,0,($AI$4-'Indicator Data'!BD61)/($AI$4-$AI$3)*10)),1))</f>
        <v>5.3</v>
      </c>
      <c r="AJ61" s="202">
        <f>IF('Indicator Data'!BE61="No data","x",ROUND(IF('Indicator Data'!BE61&gt;$AJ$4,10,IF('Indicator Data'!BE61&lt;$AJ$3,0,10-($AJ$4-'Indicator Data'!BE61)/($AJ$4-$AJ$3)*10)),1))</f>
        <v>2.5</v>
      </c>
      <c r="AK61" s="210">
        <f t="shared" si="22"/>
        <v>3.9</v>
      </c>
      <c r="AL61" s="208">
        <f t="shared" si="23"/>
        <v>2.9</v>
      </c>
      <c r="AM61" s="212">
        <f t="shared" si="24"/>
        <v>2.9</v>
      </c>
    </row>
    <row r="62" spans="1:39">
      <c r="A62" s="179" t="str">
        <f>'Indicator Data'!A62</f>
        <v>Ethiopia</v>
      </c>
      <c r="B62" s="180" t="str">
        <f>'Indicator Data'!B62</f>
        <v>ETH</v>
      </c>
      <c r="C62" s="213">
        <f>ROUND(IF('Indicator Data'!AH62="No data",IF((0.101*LN('Indicator Data'!BV62)-0.153)&gt;C$4,0,IF((0.101*LN('Indicator Data'!BV62)-0.153)&lt;C$3,10,(C$4-(0.101*LN('Indicator Data'!BV62)-0.153))/(C$4-C$3)*10)),IF('Indicator Data'!AH62&gt;C$4,0,IF('Indicator Data'!AH62&lt;C$3,10,(C$4-'Indicator Data'!AH62)/(C$4-C$3)*10))),1)</f>
        <v>8.1999999999999993</v>
      </c>
      <c r="D62" s="202">
        <f>IF('Indicator Data'!AI62="No data","x",ROUND((IF(LOG('Indicator Data'!AI62*1000)&gt;D$4,10,IF(LOG('Indicator Data'!AI62*1000)&lt;D$3,0,10-(D$4-LOG('Indicator Data'!AI62*1000))/(D$4-D$3)*10))),1))</f>
        <v>9.5</v>
      </c>
      <c r="E62" s="203">
        <f t="shared" si="9"/>
        <v>8.9</v>
      </c>
      <c r="F62" s="202">
        <f>IF('Indicator Data'!AV62="No data","x",ROUND(IF('Indicator Data'!AV62&gt;F$4,10,IF('Indicator Data'!AV62&lt;F$3,0,10-(F$4-'Indicator Data'!AV62)/(F$4-F$3)*10)),1))</f>
        <v>6.6</v>
      </c>
      <c r="G62" s="202">
        <f>IF('Indicator Data'!AW62="No data","x",ROUND(IF('Indicator Data'!AW62&gt;G$4,10,IF('Indicator Data'!AW62&lt;G$3,0,10-(G$4-'Indicator Data'!AW62)/(G$4-G$3)*10)),1))</f>
        <v>2.5</v>
      </c>
      <c r="H62" s="203">
        <f t="shared" si="10"/>
        <v>4.5999999999999996</v>
      </c>
      <c r="I62" s="204">
        <f>SUM(IF('Indicator Data'!AJ62=0,0,'Indicator Data'!AJ62),SUM('Indicator Data'!AK62:AL62))</f>
        <v>13635.663813625</v>
      </c>
      <c r="J62" s="204">
        <f>I62/HLOOKUP('Indicator Date'!$AJ60,'Population Data'!$C$3:$M$194,ROW()-4,FALSE)*1000000</f>
        <v>105.11635330959204</v>
      </c>
      <c r="K62" s="202">
        <f t="shared" si="16"/>
        <v>2.1</v>
      </c>
      <c r="L62" s="202">
        <f>IF('Indicator Data'!AM62="No data","x",ROUND(IF('Indicator Data'!AM62&gt;L$4,10,IF('Indicator Data'!AM62&lt;L$3,0,10-(L$4-'Indicator Data'!AM62)/(L$4-L$3)*10)),1))</f>
        <v>2.6</v>
      </c>
      <c r="M62" s="202">
        <f>IF('Indicator Data'!AN62="No data","x",IF('Indicator Data'!AN62=0,0,ROUND(IF('Indicator Data'!AN62&gt;M$4,10,IF('Indicator Data'!AN62&lt;M$3,0,10-(M$4-'Indicator Data'!AN62)/(M$4-M$3)*10)),1)))</f>
        <v>0.1</v>
      </c>
      <c r="N62" s="203">
        <f t="shared" si="11"/>
        <v>1.6</v>
      </c>
      <c r="O62" s="205">
        <f t="shared" si="12"/>
        <v>6</v>
      </c>
      <c r="P62" s="206">
        <f>IF(AND('Indicator Data'!BA62="No data",'Indicator Data'!BB62="No data"),0,SUM('Indicator Data'!BA62:BC62)/1000)</f>
        <v>3902.877</v>
      </c>
      <c r="Q62" s="202">
        <f t="shared" si="17"/>
        <v>10</v>
      </c>
      <c r="R62" s="207">
        <f>P62*1000/HLOOKUP('Indicator Data'!$BA$3,'Population Data'!$C$3:$M$194,ROW()-4,FALSE)</f>
        <v>3.0086998569585247E-2</v>
      </c>
      <c r="S62" s="202">
        <f t="shared" si="18"/>
        <v>7.4</v>
      </c>
      <c r="T62" s="208">
        <f t="shared" si="13"/>
        <v>8.6999999999999993</v>
      </c>
      <c r="U62" s="209">
        <f>IF('Indicator Data'!AR62="No data","x",ROUND(IF('Indicator Data'!AR62&gt;U$4,10,IF('Indicator Data'!AR62&lt;U$3,0,10-(U$4-'Indicator Data'!AR62)/(U$4-U$3)*10)),1))</f>
        <v>1.6</v>
      </c>
      <c r="V62" s="209">
        <f>IF('Indicator Data'!AS62="No data","x",IF('Indicator Data'!AS62=0,0,ROUND(IF('Indicator Data'!AS62&gt;V$4,10,IF('Indicator Data'!AS62&lt;V$3,0,10-(V$4-'Indicator Data'!AS62)/(V$4-V$3)*10)),1)))</f>
        <v>0.4</v>
      </c>
      <c r="W62" s="202">
        <f t="shared" si="14"/>
        <v>1</v>
      </c>
      <c r="X62" s="202">
        <f>IF('Indicator Data'!AQ62="No data","x",ROUND(IF('Indicator Data'!AQ62&gt;X$4,10,IF('Indicator Data'!AQ62&lt;X$3,0,10-(X$4-'Indicator Data'!AQ62)/(X$4-X$3)*10)),1))</f>
        <v>2.2999999999999998</v>
      </c>
      <c r="Y62" s="202">
        <f>IF('Indicator Data'!AT62="No data","x",ROUND(IF('Indicator Data'!AT62&gt;Y$4,10,IF('Indicator Data'!AT62&lt;Y$3,0,10-(Y$4-'Indicator Data'!AT62)/(Y$4-Y$3)*10)),1))</f>
        <v>1.5</v>
      </c>
      <c r="Z62" s="207">
        <f>IF('Indicator Data'!AU62="No data","x",IF(('Indicator Data'!AU62/HLOOKUP('Indicator Data'!$AU$3,'Population Data'!$C$3:$M$194,ROW()-4,FALSE))&gt;1,1,IF('Indicator Data'!AU62&gt;'Indicator Data'!AU62,1,'Indicator Data'!AU62/HLOOKUP('Indicator Data'!$AU$3,'Population Data'!$C$3:$M$194,ROW()-4,FALSE))))</f>
        <v>0.54964378159286276</v>
      </c>
      <c r="AA62" s="202">
        <f t="shared" si="19"/>
        <v>6.1</v>
      </c>
      <c r="AB62" s="210">
        <f t="shared" si="20"/>
        <v>2.7</v>
      </c>
      <c r="AC62" s="202">
        <f>IF('Indicator Data'!AO62="No data","x",ROUND(IF('Indicator Data'!AO62&gt;AC$4,10,IF('Indicator Data'!AO62&lt;AC$3,0,10-(AC$4-'Indicator Data'!AO62)/(AC$4-AC$3)*10)),1))</f>
        <v>3.6</v>
      </c>
      <c r="AD62" s="202">
        <f>IF('Indicator Data'!AP62="No data","x",ROUND(IF('Indicator Data'!AP62&gt;AD$4,10,IF('Indicator Data'!AP62&lt;AD$3,0,10-(AD$4-'Indicator Data'!AP62)/(AD$4-AD$3)*10)),1))</f>
        <v>4.7</v>
      </c>
      <c r="AE62" s="210">
        <f t="shared" si="15"/>
        <v>4.2</v>
      </c>
      <c r="AF62" s="206">
        <f>('Indicator Data'!AZ62+'Indicator Data'!AY62*0.5+'Indicator Data'!AX62*0.25)/1000</f>
        <v>6356.7344999999996</v>
      </c>
      <c r="AG62" s="211">
        <f>AF62*1000/HLOOKUP('Indicator Data'!$AZ$3,'Population Data'!$C$3:$M$194,ROW()-4,FALSE)</f>
        <v>4.9003609852099665E-2</v>
      </c>
      <c r="AH62" s="210">
        <f t="shared" si="21"/>
        <v>4.9000000000000004</v>
      </c>
      <c r="AI62" s="202">
        <f>IF('Indicator Data'!BD62="No data","x",ROUND(IF('Indicator Data'!BD62&lt;$AI$3,10,IF('Indicator Data'!BD62&gt;$AI$4,0,($AI$4-'Indicator Data'!BD62)/($AI$4-$AI$3)*10)),1))</f>
        <v>5.0999999999999996</v>
      </c>
      <c r="AJ62" s="202">
        <f>IF('Indicator Data'!BE62="No data","x",ROUND(IF('Indicator Data'!BE62&gt;$AJ$4,10,IF('Indicator Data'!BE62&lt;$AJ$3,0,10-($AJ$4-'Indicator Data'!BE62)/($AJ$4-$AJ$3)*10)),1))</f>
        <v>5.7</v>
      </c>
      <c r="AK62" s="210">
        <f t="shared" si="22"/>
        <v>5.4</v>
      </c>
      <c r="AL62" s="208">
        <f t="shared" si="23"/>
        <v>4.4000000000000004</v>
      </c>
      <c r="AM62" s="212">
        <f t="shared" si="24"/>
        <v>7.1</v>
      </c>
    </row>
    <row r="63" spans="1:39">
      <c r="A63" s="179" t="str">
        <f>'Indicator Data'!A63</f>
        <v>Fiji</v>
      </c>
      <c r="B63" s="180" t="str">
        <f>'Indicator Data'!B63</f>
        <v>FJI</v>
      </c>
      <c r="C63" s="213">
        <f>ROUND(IF('Indicator Data'!AH63="No data",IF((0.101*LN('Indicator Data'!BV63)-0.153)&gt;C$4,0,IF((0.101*LN('Indicator Data'!BV63)-0.153)&lt;C$3,10,(C$4-(0.101*LN('Indicator Data'!BV63)-0.153))/(C$4-C$3)*10)),IF('Indicator Data'!AH63&gt;C$4,0,IF('Indicator Data'!AH63&lt;C$3,10,(C$4-'Indicator Data'!AH63)/(C$4-C$3)*10))),1)</f>
        <v>3.4</v>
      </c>
      <c r="D63" s="202">
        <f>IF('Indicator Data'!AI63="No data","x",ROUND((IF(LOG('Indicator Data'!AI63*1000)&gt;D$4,10,IF(LOG('Indicator Data'!AI63*1000)&lt;D$3,0,10-(D$4-LOG('Indicator Data'!AI63*1000))/(D$4-D$3)*10))),1))</f>
        <v>2.8</v>
      </c>
      <c r="E63" s="203">
        <f t="shared" si="9"/>
        <v>3.1</v>
      </c>
      <c r="F63" s="202">
        <f>IF('Indicator Data'!AV63="No data","x",ROUND(IF('Indicator Data'!AV63&gt;F$4,10,IF('Indicator Data'!AV63&lt;F$3,0,10-(F$4-'Indicator Data'!AV63)/(F$4-F$3)*10)),1))</f>
        <v>4.4000000000000004</v>
      </c>
      <c r="G63" s="202">
        <f>IF('Indicator Data'!AW63="No data","x",ROUND(IF('Indicator Data'!AW63&gt;G$4,10,IF('Indicator Data'!AW63&lt;G$3,0,10-(G$4-'Indicator Data'!AW63)/(G$4-G$3)*10)),1))</f>
        <v>1.4</v>
      </c>
      <c r="H63" s="203">
        <f t="shared" si="10"/>
        <v>2.9</v>
      </c>
      <c r="I63" s="204">
        <f>SUM(IF('Indicator Data'!AJ63=0,0,'Indicator Data'!AJ63),SUM('Indicator Data'!AK63:AL63))</f>
        <v>958.97182855859376</v>
      </c>
      <c r="J63" s="204">
        <f>I63/HLOOKUP('Indicator Date'!$AJ61,'Population Data'!$C$3:$M$194,ROW()-4,FALSE)*1000000</f>
        <v>1016.8596125837621</v>
      </c>
      <c r="K63" s="202">
        <f t="shared" si="16"/>
        <v>10</v>
      </c>
      <c r="L63" s="202">
        <f>IF('Indicator Data'!AM63="No data","x",ROUND(IF('Indicator Data'!AM63&gt;L$4,10,IF('Indicator Data'!AM63&lt;L$3,0,10-(L$4-'Indicator Data'!AM63)/(L$4-L$3)*10)),1))</f>
        <v>5.0999999999999996</v>
      </c>
      <c r="M63" s="202">
        <f>IF('Indicator Data'!AN63="No data","x",IF('Indicator Data'!AN63=0,0,ROUND(IF('Indicator Data'!AN63&gt;M$4,10,IF('Indicator Data'!AN63&lt;M$3,0,10-(M$4-'Indicator Data'!AN63)/(M$4-M$3)*10)),1)))</f>
        <v>3</v>
      </c>
      <c r="N63" s="203">
        <f t="shared" si="11"/>
        <v>6</v>
      </c>
      <c r="O63" s="205">
        <f t="shared" si="12"/>
        <v>3.8</v>
      </c>
      <c r="P63" s="206">
        <f>IF(AND('Indicator Data'!BA63="No data",'Indicator Data'!BB63="No data"),0,SUM('Indicator Data'!BA63:BC63)/1000)</f>
        <v>1.4999999999999999E-2</v>
      </c>
      <c r="Q63" s="202">
        <f t="shared" si="17"/>
        <v>0</v>
      </c>
      <c r="R63" s="207">
        <f>P63*1000/HLOOKUP('Indicator Data'!$BA$3,'Population Data'!$C$3:$M$194,ROW()-4,FALSE)</f>
        <v>1.5905466390689152E-5</v>
      </c>
      <c r="S63" s="202">
        <f t="shared" si="18"/>
        <v>0</v>
      </c>
      <c r="T63" s="208">
        <f t="shared" si="13"/>
        <v>0</v>
      </c>
      <c r="U63" s="209">
        <f>IF('Indicator Data'!AR63="No data","x",ROUND(IF('Indicator Data'!AR63&gt;U$4,10,IF('Indicator Data'!AR63&lt;U$3,0,10-(U$4-'Indicator Data'!AR63)/(U$4-U$3)*10)),1))</f>
        <v>0.6</v>
      </c>
      <c r="V63" s="209">
        <f>IF('Indicator Data'!AS63="No data","x",IF('Indicator Data'!AS63=0,0,ROUND(IF('Indicator Data'!AS63&gt;V$4,10,IF('Indicator Data'!AS63&lt;V$3,0,10-(V$4-'Indicator Data'!AS63)/(V$4-V$3)*10)),1)))</f>
        <v>1.8</v>
      </c>
      <c r="W63" s="202">
        <f t="shared" si="14"/>
        <v>1.2</v>
      </c>
      <c r="X63" s="202">
        <f>IF('Indicator Data'!AQ63="No data","x",ROUND(IF('Indicator Data'!AQ63&gt;X$4,10,IF('Indicator Data'!AQ63&lt;X$3,0,10-(X$4-'Indicator Data'!AQ63)/(X$4-X$3)*10)),1))</f>
        <v>1.2</v>
      </c>
      <c r="Y63" s="202" t="str">
        <f>IF('Indicator Data'!AT63="No data","x",ROUND(IF('Indicator Data'!AT63&gt;Y$4,10,IF('Indicator Data'!AT63&lt;Y$3,0,10-(Y$4-'Indicator Data'!AT63)/(Y$4-Y$3)*10)),1))</f>
        <v>x</v>
      </c>
      <c r="Z63" s="207">
        <f>IF('Indicator Data'!AU63="No data","x",IF(('Indicator Data'!AU63/HLOOKUP('Indicator Data'!$AU$3,'Population Data'!$C$3:$M$194,ROW()-4,FALSE))&gt;1,1,IF('Indicator Data'!AU63&gt;'Indicator Data'!AU63,1,'Indicator Data'!AU63/HLOOKUP('Indicator Data'!$AU$3,'Population Data'!$C$3:$M$194,ROW()-4,FALSE))))</f>
        <v>1</v>
      </c>
      <c r="AA63" s="202">
        <f t="shared" si="19"/>
        <v>10</v>
      </c>
      <c r="AB63" s="210">
        <f t="shared" si="20"/>
        <v>4.0999999999999996</v>
      </c>
      <c r="AC63" s="202">
        <f>IF('Indicator Data'!AO63="No data","x",ROUND(IF('Indicator Data'!AO63&gt;AC$4,10,IF('Indicator Data'!AO63&lt;AC$3,0,10-(AC$4-'Indicator Data'!AO63)/(AC$4-AC$3)*10)),1))</f>
        <v>2.2000000000000002</v>
      </c>
      <c r="AD63" s="202">
        <f>IF('Indicator Data'!AP63="No data","x",ROUND(IF('Indicator Data'!AP63&gt;AD$4,10,IF('Indicator Data'!AP63&lt;AD$3,0,10-(AD$4-'Indicator Data'!AP63)/(AD$4-AD$3)*10)),1))</f>
        <v>1</v>
      </c>
      <c r="AE63" s="210">
        <f t="shared" si="15"/>
        <v>1.6</v>
      </c>
      <c r="AF63" s="206">
        <f>('Indicator Data'!AZ63+'Indicator Data'!AY63*0.5+'Indicator Data'!AX63*0.25)/1000</f>
        <v>132.39099999999999</v>
      </c>
      <c r="AG63" s="211">
        <f>AF63*1000/HLOOKUP('Indicator Data'!$AZ$3,'Population Data'!$C$3:$M$194,ROW()-4,FALSE)</f>
        <v>0.1403827067286485</v>
      </c>
      <c r="AH63" s="210">
        <f t="shared" si="21"/>
        <v>10</v>
      </c>
      <c r="AI63" s="202">
        <f>IF('Indicator Data'!BD63="No data","x",ROUND(IF('Indicator Data'!BD63&lt;$AI$3,10,IF('Indicator Data'!BD63&gt;$AI$4,0,($AI$4-'Indicator Data'!BD63)/($AI$4-$AI$3)*10)),1))</f>
        <v>3.7</v>
      </c>
      <c r="AJ63" s="202">
        <f>IF('Indicator Data'!BE63="No data","x",ROUND(IF('Indicator Data'!BE63&gt;$AJ$4,10,IF('Indicator Data'!BE63&lt;$AJ$3,0,10-($AJ$4-'Indicator Data'!BE63)/($AJ$4-$AJ$3)*10)),1))</f>
        <v>0.9</v>
      </c>
      <c r="AK63" s="210">
        <f t="shared" si="22"/>
        <v>2.2999999999999998</v>
      </c>
      <c r="AL63" s="208">
        <f t="shared" si="23"/>
        <v>6.1</v>
      </c>
      <c r="AM63" s="212">
        <f t="shared" si="24"/>
        <v>3.6</v>
      </c>
    </row>
    <row r="64" spans="1:39">
      <c r="A64" s="179" t="str">
        <f>'Indicator Data'!A64</f>
        <v>Finland</v>
      </c>
      <c r="B64" s="180" t="str">
        <f>'Indicator Data'!B64</f>
        <v>FIN</v>
      </c>
      <c r="C64" s="213">
        <f>ROUND(IF('Indicator Data'!AH64="No data",IF((0.101*LN('Indicator Data'!BV64)-0.153)&gt;C$4,0,IF((0.101*LN('Indicator Data'!BV64)-0.153)&lt;C$3,10,(C$4-(0.101*LN('Indicator Data'!BV64)-0.153))/(C$4-C$3)*10)),IF('Indicator Data'!AH64&gt;C$4,0,IF('Indicator Data'!AH64&lt;C$3,10,(C$4-'Indicator Data'!AH64)/(C$4-C$3)*10))),1)</f>
        <v>0</v>
      </c>
      <c r="D64" s="202" t="str">
        <f>IF('Indicator Data'!AI64="No data","x",ROUND((IF(LOG('Indicator Data'!AI64*1000)&gt;D$4,10,IF(LOG('Indicator Data'!AI64*1000)&lt;D$3,0,10-(D$4-LOG('Indicator Data'!AI64*1000))/(D$4-D$3)*10))),1))</f>
        <v>x</v>
      </c>
      <c r="E64" s="203">
        <f t="shared" si="9"/>
        <v>0</v>
      </c>
      <c r="F64" s="202">
        <f>IF('Indicator Data'!AV64="No data","x",ROUND(IF('Indicator Data'!AV64&gt;F$4,10,IF('Indicator Data'!AV64&lt;F$3,0,10-(F$4-'Indicator Data'!AV64)/(F$4-F$3)*10)),1))</f>
        <v>0.4</v>
      </c>
      <c r="G64" s="202">
        <f>IF('Indicator Data'!AW64="No data","x",ROUND(IF('Indicator Data'!AW64&gt;G$4,10,IF('Indicator Data'!AW64&lt;G$3,0,10-(G$4-'Indicator Data'!AW64)/(G$4-G$3)*10)),1))</f>
        <v>0.7</v>
      </c>
      <c r="H64" s="203">
        <f t="shared" si="10"/>
        <v>0.6</v>
      </c>
      <c r="I64" s="204">
        <f>SUM(IF('Indicator Data'!AJ64=0,0,'Indicator Data'!AJ64),SUM('Indicator Data'!AK64:AL64))</f>
        <v>-4.1365049999999997</v>
      </c>
      <c r="J64" s="204">
        <f>I64/HLOOKUP('Indicator Date'!$AJ62,'Population Data'!$C$3:$M$194,ROW()-4,FALSE)*1000000</f>
        <v>-0.74533152572863659</v>
      </c>
      <c r="K64" s="202">
        <f t="shared" si="16"/>
        <v>0</v>
      </c>
      <c r="L64" s="202" t="str">
        <f>IF('Indicator Data'!AM64="No data","x",ROUND(IF('Indicator Data'!AM64&gt;L$4,10,IF('Indicator Data'!AM64&lt;L$3,0,10-(L$4-'Indicator Data'!AM64)/(L$4-L$3)*10)),1))</f>
        <v>x</v>
      </c>
      <c r="M64" s="202">
        <f>IF('Indicator Data'!AN64="No data","x",IF('Indicator Data'!AN64=0,0,ROUND(IF('Indicator Data'!AN64&gt;M$4,10,IF('Indicator Data'!AN64&lt;M$3,0,10-(M$4-'Indicator Data'!AN64)/(M$4-M$3)*10)),1)))</f>
        <v>0.1</v>
      </c>
      <c r="N64" s="203">
        <f t="shared" si="11"/>
        <v>0.1</v>
      </c>
      <c r="O64" s="205">
        <f t="shared" si="12"/>
        <v>0.2</v>
      </c>
      <c r="P64" s="206">
        <f>IF(AND('Indicator Data'!BA64="No data",'Indicator Data'!BB64="No data"),0,SUM('Indicator Data'!BA64:BC64)/1000)</f>
        <v>100.253</v>
      </c>
      <c r="Q64" s="202">
        <f t="shared" si="17"/>
        <v>6.7</v>
      </c>
      <c r="R64" s="207">
        <f>P64*1000/HLOOKUP('Indicator Data'!$BA$3,'Population Data'!$C$3:$M$194,ROW()-4,FALSE)</f>
        <v>1.8063974647407173E-2</v>
      </c>
      <c r="S64" s="202">
        <f t="shared" si="18"/>
        <v>6.5</v>
      </c>
      <c r="T64" s="208">
        <f t="shared" si="13"/>
        <v>6.6</v>
      </c>
      <c r="U64" s="209" t="str">
        <f>IF('Indicator Data'!AR64="No data","x",ROUND(IF('Indicator Data'!AR64&gt;U$4,10,IF('Indicator Data'!AR64&lt;U$3,0,10-(U$4-'Indicator Data'!AR64)/(U$4-U$3)*10)),1))</f>
        <v>x</v>
      </c>
      <c r="V64" s="209" t="str">
        <f>IF('Indicator Data'!AS64="No data","x",IF('Indicator Data'!AS64=0,0,ROUND(IF('Indicator Data'!AS64&gt;V$4,10,IF('Indicator Data'!AS64&lt;V$3,0,10-(V$4-'Indicator Data'!AS64)/(V$4-V$3)*10)),1)))</f>
        <v>x</v>
      </c>
      <c r="W64" s="202" t="str">
        <f t="shared" si="14"/>
        <v>x</v>
      </c>
      <c r="X64" s="202">
        <f>IF('Indicator Data'!AQ64="No data","x",ROUND(IF('Indicator Data'!AQ64&gt;X$4,10,IF('Indicator Data'!AQ64&lt;X$3,0,10-(X$4-'Indicator Data'!AQ64)/(X$4-X$3)*10)),1))</f>
        <v>0.1</v>
      </c>
      <c r="Y64" s="202" t="str">
        <f>IF('Indicator Data'!AT64="No data","x",ROUND(IF('Indicator Data'!AT64&gt;Y$4,10,IF('Indicator Data'!AT64&lt;Y$3,0,10-(Y$4-'Indicator Data'!AT64)/(Y$4-Y$3)*10)),1))</f>
        <v>x</v>
      </c>
      <c r="Z64" s="207">
        <f>IF('Indicator Data'!AU64="No data","x",IF(('Indicator Data'!AU64/HLOOKUP('Indicator Data'!$AU$3,'Population Data'!$C$3:$M$194,ROW()-4,FALSE))&gt;1,1,IF('Indicator Data'!AU64&gt;'Indicator Data'!AU64,1,'Indicator Data'!AU64/HLOOKUP('Indicator Data'!$AU$3,'Population Data'!$C$3:$M$194,ROW()-4,FALSE))))</f>
        <v>3.6096222422034868E-7</v>
      </c>
      <c r="AA64" s="202">
        <f t="shared" si="19"/>
        <v>0</v>
      </c>
      <c r="AB64" s="210">
        <f t="shared" si="20"/>
        <v>0.1</v>
      </c>
      <c r="AC64" s="202">
        <f>IF('Indicator Data'!AO64="No data","x",ROUND(IF('Indicator Data'!AO64&gt;AC$4,10,IF('Indicator Data'!AO64&lt;AC$3,0,10-(AC$4-'Indicator Data'!AO64)/(AC$4-AC$3)*10)),1))</f>
        <v>0.2</v>
      </c>
      <c r="AD64" s="202" t="str">
        <f>IF('Indicator Data'!AP64="No data","x",ROUND(IF('Indicator Data'!AP64&gt;AD$4,10,IF('Indicator Data'!AP64&lt;AD$3,0,10-(AD$4-'Indicator Data'!AP64)/(AD$4-AD$3)*10)),1))</f>
        <v>x</v>
      </c>
      <c r="AE64" s="210">
        <f t="shared" si="15"/>
        <v>0.2</v>
      </c>
      <c r="AF64" s="206">
        <f>('Indicator Data'!AZ64+'Indicator Data'!AY64*0.5+'Indicator Data'!AX64*0.25)/1000</f>
        <v>0</v>
      </c>
      <c r="AG64" s="211">
        <f>AF64*1000/HLOOKUP('Indicator Data'!$AZ$3,'Population Data'!$C$3:$M$194,ROW()-4,FALSE)</f>
        <v>0</v>
      </c>
      <c r="AH64" s="210">
        <f t="shared" si="21"/>
        <v>0</v>
      </c>
      <c r="AI64" s="202">
        <f>IF('Indicator Data'!BD64="No data","x",ROUND(IF('Indicator Data'!BD64&lt;$AI$3,10,IF('Indicator Data'!BD64&gt;$AI$4,0,($AI$4-'Indicator Data'!BD64)/($AI$4-$AI$3)*10)),1))</f>
        <v>2.7</v>
      </c>
      <c r="AJ64" s="202">
        <f>IF('Indicator Data'!BE64="No data","x",ROUND(IF('Indicator Data'!BE64&gt;$AJ$4,10,IF('Indicator Data'!BE64&lt;$AJ$3,0,10-($AJ$4-'Indicator Data'!BE64)/($AJ$4-$AJ$3)*10)),1))</f>
        <v>0</v>
      </c>
      <c r="AK64" s="210">
        <f t="shared" si="22"/>
        <v>1.4</v>
      </c>
      <c r="AL64" s="208">
        <f t="shared" si="23"/>
        <v>0.4</v>
      </c>
      <c r="AM64" s="212">
        <f t="shared" si="24"/>
        <v>4.2</v>
      </c>
    </row>
    <row r="65" spans="1:39">
      <c r="A65" s="179" t="str">
        <f>'Indicator Data'!A65</f>
        <v>France</v>
      </c>
      <c r="B65" s="180" t="str">
        <f>'Indicator Data'!B65</f>
        <v>FRA</v>
      </c>
      <c r="C65" s="213">
        <f>ROUND(IF('Indicator Data'!AH65="No data",IF((0.101*LN('Indicator Data'!BV65)-0.153)&gt;C$4,0,IF((0.101*LN('Indicator Data'!BV65)-0.153)&lt;C$3,10,(C$4-(0.101*LN('Indicator Data'!BV65)-0.153))/(C$4-C$3)*10)),IF('Indicator Data'!AH65&gt;C$4,0,IF('Indicator Data'!AH65&lt;C$3,10,(C$4-'Indicator Data'!AH65)/(C$4-C$3)*10))),1)</f>
        <v>0</v>
      </c>
      <c r="D65" s="202" t="str">
        <f>IF('Indicator Data'!AI65="No data","x",ROUND((IF(LOG('Indicator Data'!AI65*1000)&gt;D$4,10,IF(LOG('Indicator Data'!AI65*1000)&lt;D$3,0,10-(D$4-LOG('Indicator Data'!AI65*1000))/(D$4-D$3)*10))),1))</f>
        <v>x</v>
      </c>
      <c r="E65" s="203">
        <f t="shared" si="9"/>
        <v>0</v>
      </c>
      <c r="F65" s="202">
        <f>IF('Indicator Data'!AV65="No data","x",ROUND(IF('Indicator Data'!AV65&gt;F$4,10,IF('Indicator Data'!AV65&lt;F$3,0,10-(F$4-'Indicator Data'!AV65)/(F$4-F$3)*10)),1))</f>
        <v>1.1000000000000001</v>
      </c>
      <c r="G65" s="202">
        <f>IF('Indicator Data'!AW65="No data","x",ROUND(IF('Indicator Data'!AW65&gt;G$4,10,IF('Indicator Data'!AW65&lt;G$3,0,10-(G$4-'Indicator Data'!AW65)/(G$4-G$3)*10)),1))</f>
        <v>1.6</v>
      </c>
      <c r="H65" s="203">
        <f t="shared" si="10"/>
        <v>1.4</v>
      </c>
      <c r="I65" s="204">
        <f>SUM(IF('Indicator Data'!AJ65=0,0,'Indicator Data'!AJ65),SUM('Indicator Data'!AK65:AL65))</f>
        <v>-0.197933</v>
      </c>
      <c r="J65" s="204">
        <f>I65/HLOOKUP('Indicator Date'!$AJ63,'Population Data'!$C$3:$M$194,ROW()-4,FALSE)*1000000</f>
        <v>-3.0506691935168902E-3</v>
      </c>
      <c r="K65" s="202">
        <f t="shared" si="16"/>
        <v>0</v>
      </c>
      <c r="L65" s="202" t="str">
        <f>IF('Indicator Data'!AM65="No data","x",ROUND(IF('Indicator Data'!AM65&gt;L$4,10,IF('Indicator Data'!AM65&lt;L$3,0,10-(L$4-'Indicator Data'!AM65)/(L$4-L$3)*10)),1))</f>
        <v>x</v>
      </c>
      <c r="M65" s="202">
        <f>IF('Indicator Data'!AN65="No data","x",IF('Indicator Data'!AN65=0,0,ROUND(IF('Indicator Data'!AN65&gt;M$4,10,IF('Indicator Data'!AN65&lt;M$3,0,10-(M$4-'Indicator Data'!AN65)/(M$4-M$3)*10)),1)))</f>
        <v>0.4</v>
      </c>
      <c r="N65" s="203">
        <f t="shared" si="11"/>
        <v>0.2</v>
      </c>
      <c r="O65" s="205">
        <f t="shared" si="12"/>
        <v>0.4</v>
      </c>
      <c r="P65" s="206">
        <f>IF(AND('Indicator Data'!BA65="No data",'Indicator Data'!BB65="No data"),0,SUM('Indicator Data'!BA65:BC65)/1000)</f>
        <v>749.89800000000002</v>
      </c>
      <c r="Q65" s="202">
        <f t="shared" si="17"/>
        <v>9.6</v>
      </c>
      <c r="R65" s="207">
        <f>P65*1000/HLOOKUP('Indicator Data'!$BA$3,'Population Data'!$C$3:$M$194,ROW()-4,FALSE)</f>
        <v>1.1557904578215504E-2</v>
      </c>
      <c r="S65" s="202">
        <f t="shared" si="18"/>
        <v>5.8</v>
      </c>
      <c r="T65" s="208">
        <f t="shared" si="13"/>
        <v>7.7</v>
      </c>
      <c r="U65" s="209">
        <f>IF('Indicator Data'!AR65="No data","x",ROUND(IF('Indicator Data'!AR65&gt;U$4,10,IF('Indicator Data'!AR65&lt;U$3,0,10-(U$4-'Indicator Data'!AR65)/(U$4-U$3)*10)),1))</f>
        <v>0.6</v>
      </c>
      <c r="V65" s="209">
        <f>IF('Indicator Data'!AS65="No data","x",IF('Indicator Data'!AS65=0,0,ROUND(IF('Indicator Data'!AS65&gt;V$4,10,IF('Indicator Data'!AS65&lt;V$3,0,10-(V$4-'Indicator Data'!AS65)/(V$4-V$3)*10)),1)))</f>
        <v>0.7</v>
      </c>
      <c r="W65" s="202">
        <f t="shared" si="14"/>
        <v>0.64999999999999991</v>
      </c>
      <c r="X65" s="202">
        <f>IF('Indicator Data'!AQ65="No data","x",ROUND(IF('Indicator Data'!AQ65&gt;X$4,10,IF('Indicator Data'!AQ65&lt;X$3,0,10-(X$4-'Indicator Data'!AQ65)/(X$4-X$3)*10)),1))</f>
        <v>0.1</v>
      </c>
      <c r="Y65" s="202" t="str">
        <f>IF('Indicator Data'!AT65="No data","x",ROUND(IF('Indicator Data'!AT65&gt;Y$4,10,IF('Indicator Data'!AT65&lt;Y$3,0,10-(Y$4-'Indicator Data'!AT65)/(Y$4-Y$3)*10)),1))</f>
        <v>x</v>
      </c>
      <c r="Z65" s="207">
        <f>IF('Indicator Data'!AU65="No data","x",IF(('Indicator Data'!AU65/HLOOKUP('Indicator Data'!$AU$3,'Population Data'!$C$3:$M$194,ROW()-4,FALSE))&gt;1,1,IF('Indicator Data'!AU65&gt;'Indicator Data'!AU65,1,'Indicator Data'!AU65/HLOOKUP('Indicator Data'!$AU$3,'Population Data'!$C$3:$M$194,ROW()-4,FALSE))))</f>
        <v>1.500929307343716E-6</v>
      </c>
      <c r="AA65" s="202">
        <f t="shared" si="19"/>
        <v>0</v>
      </c>
      <c r="AB65" s="210">
        <f t="shared" si="20"/>
        <v>0.3</v>
      </c>
      <c r="AC65" s="202">
        <f>IF('Indicator Data'!AO65="No data","x",ROUND(IF('Indicator Data'!AO65&gt;AC$4,10,IF('Indicator Data'!AO65&lt;AC$3,0,10-(AC$4-'Indicator Data'!AO65)/(AC$4-AC$3)*10)),1))</f>
        <v>0.3</v>
      </c>
      <c r="AD65" s="202" t="str">
        <f>IF('Indicator Data'!AP65="No data","x",ROUND(IF('Indicator Data'!AP65&gt;AD$4,10,IF('Indicator Data'!AP65&lt;AD$3,0,10-(AD$4-'Indicator Data'!AP65)/(AD$4-AD$3)*10)),1))</f>
        <v>x</v>
      </c>
      <c r="AE65" s="210">
        <f t="shared" si="15"/>
        <v>0.3</v>
      </c>
      <c r="AF65" s="206">
        <f>('Indicator Data'!AZ65+'Indicator Data'!AY65*0.5+'Indicator Data'!AX65*0.25)/1000</f>
        <v>279.60000000000002</v>
      </c>
      <c r="AG65" s="211">
        <f>AF65*1000/HLOOKUP('Indicator Data'!$AZ$3,'Population Data'!$C$3:$M$194,ROW()-4,FALSE)</f>
        <v>4.3093729014733401E-3</v>
      </c>
      <c r="AH65" s="210">
        <f t="shared" si="21"/>
        <v>0.4</v>
      </c>
      <c r="AI65" s="202">
        <f>IF('Indicator Data'!BD65="No data","x",ROUND(IF('Indicator Data'!BD65&lt;$AI$3,10,IF('Indicator Data'!BD65&gt;$AI$4,0,($AI$4-'Indicator Data'!BD65)/($AI$4-$AI$3)*10)),1))</f>
        <v>0.7</v>
      </c>
      <c r="AJ65" s="202">
        <f>IF('Indicator Data'!BE65="No data","x",ROUND(IF('Indicator Data'!BE65&gt;$AJ$4,10,IF('Indicator Data'!BE65&lt;$AJ$3,0,10-($AJ$4-'Indicator Data'!BE65)/($AJ$4-$AJ$3)*10)),1))</f>
        <v>0</v>
      </c>
      <c r="AK65" s="210">
        <f t="shared" si="22"/>
        <v>0.4</v>
      </c>
      <c r="AL65" s="208">
        <f t="shared" si="23"/>
        <v>0.4</v>
      </c>
      <c r="AM65" s="212">
        <f t="shared" si="24"/>
        <v>5.0999999999999996</v>
      </c>
    </row>
    <row r="66" spans="1:39">
      <c r="A66" s="179" t="str">
        <f>'Indicator Data'!A66</f>
        <v>Gabon</v>
      </c>
      <c r="B66" s="180" t="str">
        <f>'Indicator Data'!B66</f>
        <v>GAB</v>
      </c>
      <c r="C66" s="213">
        <f>ROUND(IF('Indicator Data'!AH66="No data",IF((0.101*LN('Indicator Data'!BV66)-0.153)&gt;C$4,0,IF((0.101*LN('Indicator Data'!BV66)-0.153)&lt;C$3,10,(C$4-(0.101*LN('Indicator Data'!BV66)-0.153))/(C$4-C$3)*10)),IF('Indicator Data'!AH66&gt;C$4,0,IF('Indicator Data'!AH66&lt;C$3,10,(C$4-'Indicator Data'!AH66)/(C$4-C$3)*10))),1)</f>
        <v>4.0999999999999996</v>
      </c>
      <c r="D66" s="202">
        <f>IF('Indicator Data'!AI66="No data","x",ROUND((IF(LOG('Indicator Data'!AI66*1000)&gt;D$4,10,IF(LOG('Indicator Data'!AI66*1000)&lt;D$3,0,10-(D$4-LOG('Indicator Data'!AI66*1000))/(D$4-D$3)*10))),1))</f>
        <v>6.8</v>
      </c>
      <c r="E66" s="203">
        <f t="shared" si="9"/>
        <v>5.6</v>
      </c>
      <c r="F66" s="202">
        <f>IF('Indicator Data'!AV66="No data","x",ROUND(IF('Indicator Data'!AV66&gt;F$4,10,IF('Indicator Data'!AV66&lt;F$3,0,10-(F$4-'Indicator Data'!AV66)/(F$4-F$3)*10)),1))</f>
        <v>7</v>
      </c>
      <c r="G66" s="202">
        <f>IF('Indicator Data'!AW66="No data","x",ROUND(IF('Indicator Data'!AW66&gt;G$4,10,IF('Indicator Data'!AW66&lt;G$3,0,10-(G$4-'Indicator Data'!AW66)/(G$4-G$3)*10)),1))</f>
        <v>3.3</v>
      </c>
      <c r="H66" s="203">
        <f t="shared" si="10"/>
        <v>5.2</v>
      </c>
      <c r="I66" s="204">
        <f>SUM(IF('Indicator Data'!AJ66=0,0,'Indicator Data'!AJ66),SUM('Indicator Data'!AK66:AL66))</f>
        <v>234.28495377929687</v>
      </c>
      <c r="J66" s="204">
        <f>I66/HLOOKUP('Indicator Date'!$AJ64,'Population Data'!$C$3:$M$194,ROW()-4,FALSE)*1000000</f>
        <v>94.29643171111195</v>
      </c>
      <c r="K66" s="202">
        <f t="shared" si="16"/>
        <v>1.9</v>
      </c>
      <c r="L66" s="202">
        <f>IF('Indicator Data'!AM66="No data","x",ROUND(IF('Indicator Data'!AM66&gt;L$4,10,IF('Indicator Data'!AM66&lt;L$3,0,10-(L$4-'Indicator Data'!AM66)/(L$4-L$3)*10)),1))</f>
        <v>0.5</v>
      </c>
      <c r="M66" s="202">
        <f>IF('Indicator Data'!AN66="No data","x",IF('Indicator Data'!AN66=0,0,ROUND(IF('Indicator Data'!AN66&gt;M$4,10,IF('Indicator Data'!AN66&lt;M$3,0,10-(M$4-'Indicator Data'!AN66)/(M$4-M$3)*10)),1)))</f>
        <v>0</v>
      </c>
      <c r="N66" s="203">
        <f t="shared" si="11"/>
        <v>0.8</v>
      </c>
      <c r="O66" s="205">
        <f t="shared" si="12"/>
        <v>4.3</v>
      </c>
      <c r="P66" s="206">
        <f>IF(AND('Indicator Data'!BA66="No data",'Indicator Data'!BB66="No data"),0,SUM('Indicator Data'!BA66:BC66)/1000)</f>
        <v>0.29899999999999999</v>
      </c>
      <c r="Q66" s="202">
        <f t="shared" si="17"/>
        <v>0</v>
      </c>
      <c r="R66" s="207">
        <f>P66*1000/HLOOKUP('Indicator Data'!$BA$3,'Population Data'!$C$3:$M$194,ROW()-4,FALSE)</f>
        <v>1.2034333672226609E-4</v>
      </c>
      <c r="S66" s="202">
        <f t="shared" si="18"/>
        <v>1.9</v>
      </c>
      <c r="T66" s="208">
        <f t="shared" si="13"/>
        <v>1</v>
      </c>
      <c r="U66" s="209">
        <f>IF('Indicator Data'!AR66="No data","x",ROUND(IF('Indicator Data'!AR66&gt;U$4,10,IF('Indicator Data'!AR66&lt;U$3,0,10-(U$4-'Indicator Data'!AR66)/(U$4-U$3)*10)),1))</f>
        <v>5.8</v>
      </c>
      <c r="V66" s="209">
        <f>IF('Indicator Data'!AS66="No data","x",IF('Indicator Data'!AS66=0,0,ROUND(IF('Indicator Data'!AS66&gt;V$4,10,IF('Indicator Data'!AS66&lt;V$3,0,10-(V$4-'Indicator Data'!AS66)/(V$4-V$3)*10)),1)))</f>
        <v>4.3</v>
      </c>
      <c r="W66" s="202">
        <f t="shared" si="14"/>
        <v>5.05</v>
      </c>
      <c r="X66" s="202">
        <f>IF('Indicator Data'!AQ66="No data","x",ROUND(IF('Indicator Data'!AQ66&gt;X$4,10,IF('Indicator Data'!AQ66&lt;X$3,0,10-(X$4-'Indicator Data'!AQ66)/(X$4-X$3)*10)),1))</f>
        <v>9.3000000000000007</v>
      </c>
      <c r="Y66" s="202">
        <f>IF('Indicator Data'!AT66="No data","x",ROUND(IF('Indicator Data'!AT66&gt;Y$4,10,IF('Indicator Data'!AT66&lt;Y$3,0,10-(Y$4-'Indicator Data'!AT66)/(Y$4-Y$3)*10)),1))</f>
        <v>5.8</v>
      </c>
      <c r="Z66" s="207">
        <f>IF('Indicator Data'!AU66="No data","x",IF(('Indicator Data'!AU66/HLOOKUP('Indicator Data'!$AU$3,'Population Data'!$C$3:$M$194,ROW()-4,FALSE))&gt;1,1,IF('Indicator Data'!AU66&gt;'Indicator Data'!AU66,1,'Indicator Data'!AU66/HLOOKUP('Indicator Data'!$AU$3,'Population Data'!$C$3:$M$194,ROW()-4,FALSE))))</f>
        <v>0.3994697345156451</v>
      </c>
      <c r="AA66" s="202">
        <f t="shared" si="19"/>
        <v>4.4000000000000004</v>
      </c>
      <c r="AB66" s="210">
        <f t="shared" si="20"/>
        <v>6.1</v>
      </c>
      <c r="AC66" s="202">
        <f>IF('Indicator Data'!AO66="No data","x",ROUND(IF('Indicator Data'!AO66&gt;AC$4,10,IF('Indicator Data'!AO66&lt;AC$3,0,10-(AC$4-'Indicator Data'!AO66)/(AC$4-AC$3)*10)),1))</f>
        <v>3</v>
      </c>
      <c r="AD66" s="202">
        <f>IF('Indicator Data'!AP66="No data","x",ROUND(IF('Indicator Data'!AP66&gt;AD$4,10,IF('Indicator Data'!AP66&lt;AD$3,0,10-(AD$4-'Indicator Data'!AP66)/(AD$4-AD$3)*10)),1))</f>
        <v>1.2</v>
      </c>
      <c r="AE66" s="210">
        <f t="shared" si="15"/>
        <v>2.1</v>
      </c>
      <c r="AF66" s="206">
        <f>('Indicator Data'!AZ66+'Indicator Data'!AY66*0.5+'Indicator Data'!AX66*0.25)/1000</f>
        <v>1.5</v>
      </c>
      <c r="AG66" s="211">
        <f>AF66*1000/HLOOKUP('Indicator Data'!$AZ$3,'Population Data'!$C$3:$M$194,ROW()-4,FALSE)</f>
        <v>6.0372911399130143E-4</v>
      </c>
      <c r="AH66" s="210">
        <f t="shared" si="21"/>
        <v>0.1</v>
      </c>
      <c r="AI66" s="202">
        <f>IF('Indicator Data'!BD66="No data","x",ROUND(IF('Indicator Data'!BD66&lt;$AI$3,10,IF('Indicator Data'!BD66&gt;$AI$4,0,($AI$4-'Indicator Data'!BD66)/($AI$4-$AI$3)*10)),1))</f>
        <v>4.8</v>
      </c>
      <c r="AJ66" s="202">
        <f>IF('Indicator Data'!BE66="No data","x",ROUND(IF('Indicator Data'!BE66&gt;$AJ$4,10,IF('Indicator Data'!BE66&lt;$AJ$3,0,10-($AJ$4-'Indicator Data'!BE66)/($AJ$4-$AJ$3)*10)),1))</f>
        <v>5</v>
      </c>
      <c r="AK66" s="210">
        <f t="shared" si="22"/>
        <v>4.9000000000000004</v>
      </c>
      <c r="AL66" s="208">
        <f t="shared" si="23"/>
        <v>3.7</v>
      </c>
      <c r="AM66" s="212">
        <f t="shared" si="24"/>
        <v>2.5</v>
      </c>
    </row>
    <row r="67" spans="1:39">
      <c r="A67" s="179" t="str">
        <f>'Indicator Data'!A67</f>
        <v>Gambia</v>
      </c>
      <c r="B67" s="180" t="str">
        <f>'Indicator Data'!B67</f>
        <v>GMB</v>
      </c>
      <c r="C67" s="213">
        <f>ROUND(IF('Indicator Data'!AH67="No data",IF((0.101*LN('Indicator Data'!BV67)-0.153)&gt;C$4,0,IF((0.101*LN('Indicator Data'!BV67)-0.153)&lt;C$3,10,(C$4-(0.101*LN('Indicator Data'!BV67)-0.153))/(C$4-C$3)*10)),IF('Indicator Data'!AH67&gt;C$4,0,IF('Indicator Data'!AH67&lt;C$3,10,(C$4-'Indicator Data'!AH67)/(C$4-C$3)*10))),1)</f>
        <v>8.1</v>
      </c>
      <c r="D67" s="202">
        <f>IF('Indicator Data'!AI67="No data","x",ROUND((IF(LOG('Indicator Data'!AI67*1000)&gt;D$4,10,IF(LOG('Indicator Data'!AI67*1000)&lt;D$3,0,10-(D$4-LOG('Indicator Data'!AI67*1000))/(D$4-D$3)*10))),1))</f>
        <v>8.5</v>
      </c>
      <c r="E67" s="203">
        <f t="shared" si="9"/>
        <v>8.3000000000000007</v>
      </c>
      <c r="F67" s="202">
        <f>IF('Indicator Data'!AV67="No data","x",ROUND(IF('Indicator Data'!AV67&gt;F$4,10,IF('Indicator Data'!AV67&lt;F$3,0,10-(F$4-'Indicator Data'!AV67)/(F$4-F$3)*10)),1))</f>
        <v>7.8</v>
      </c>
      <c r="G67" s="202">
        <f>IF('Indicator Data'!AW67="No data","x",ROUND(IF('Indicator Data'!AW67&gt;G$4,10,IF('Indicator Data'!AW67&lt;G$3,0,10-(G$4-'Indicator Data'!AW67)/(G$4-G$3)*10)),1))</f>
        <v>3.4</v>
      </c>
      <c r="H67" s="203">
        <f t="shared" si="10"/>
        <v>5.6</v>
      </c>
      <c r="I67" s="204">
        <f>SUM(IF('Indicator Data'!AJ67=0,0,'Indicator Data'!AJ67),SUM('Indicator Data'!AK67:AL67))</f>
        <v>531.19140777929692</v>
      </c>
      <c r="J67" s="204">
        <f>I67/HLOOKUP('Indicator Date'!$AJ65,'Population Data'!$C$3:$M$194,ROW()-4,FALSE)*1000000</f>
        <v>186.92049408731106</v>
      </c>
      <c r="K67" s="202">
        <f t="shared" si="16"/>
        <v>3.7</v>
      </c>
      <c r="L67" s="202">
        <f>IF('Indicator Data'!AM67="No data","x",ROUND(IF('Indicator Data'!AM67&gt;L$4,10,IF('Indicator Data'!AM67&lt;L$3,0,10-(L$4-'Indicator Data'!AM67)/(L$4-L$3)*10)),1))</f>
        <v>8.5</v>
      </c>
      <c r="M67" s="202">
        <f>IF('Indicator Data'!AN67="No data","x",IF('Indicator Data'!AN67=0,0,ROUND(IF('Indicator Data'!AN67&gt;M$4,10,IF('Indicator Data'!AN67&lt;M$3,0,10-(M$4-'Indicator Data'!AN67)/(M$4-M$3)*10)),1)))</f>
        <v>8.9</v>
      </c>
      <c r="N67" s="203">
        <f t="shared" si="11"/>
        <v>7</v>
      </c>
      <c r="O67" s="205">
        <f t="shared" si="12"/>
        <v>7.3</v>
      </c>
      <c r="P67" s="206">
        <f>IF(AND('Indicator Data'!BA67="No data",'Indicator Data'!BB67="No data"),0,SUM('Indicator Data'!BA67:BC67)/1000)</f>
        <v>9.9090000000000007</v>
      </c>
      <c r="Q67" s="202">
        <f t="shared" si="17"/>
        <v>3.3</v>
      </c>
      <c r="R67" s="207">
        <f>P67*1000/HLOOKUP('Indicator Data'!$BA$3,'Population Data'!$C$3:$M$194,ROW()-4,FALSE)</f>
        <v>3.4868696081784669E-3</v>
      </c>
      <c r="S67" s="202">
        <f t="shared" si="18"/>
        <v>4.3</v>
      </c>
      <c r="T67" s="208">
        <f t="shared" si="13"/>
        <v>3.8</v>
      </c>
      <c r="U67" s="209">
        <f>IF('Indicator Data'!AR67="No data","x",ROUND(IF('Indicator Data'!AR67&gt;U$4,10,IF('Indicator Data'!AR67&lt;U$3,0,10-(U$4-'Indicator Data'!AR67)/(U$4-U$3)*10)),1))</f>
        <v>2.8</v>
      </c>
      <c r="V67" s="209">
        <f>IF('Indicator Data'!AS67="No data","x",IF('Indicator Data'!AS67=0,0,ROUND(IF('Indicator Data'!AS67&gt;V$4,10,IF('Indicator Data'!AS67&lt;V$3,0,10-(V$4-'Indicator Data'!AS67)/(V$4-V$3)*10)),1)))</f>
        <v>3.2</v>
      </c>
      <c r="W67" s="202">
        <f t="shared" si="14"/>
        <v>3</v>
      </c>
      <c r="X67" s="202">
        <f>IF('Indicator Data'!AQ67="No data","x",ROUND(IF('Indicator Data'!AQ67&gt;X$4,10,IF('Indicator Data'!AQ67&lt;X$3,0,10-(X$4-'Indicator Data'!AQ67)/(X$4-X$3)*10)),1))</f>
        <v>2.6</v>
      </c>
      <c r="Y67" s="202">
        <f>IF('Indicator Data'!AT67="No data","x",ROUND(IF('Indicator Data'!AT67&gt;Y$4,10,IF('Indicator Data'!AT67&lt;Y$3,0,10-(Y$4-'Indicator Data'!AT67)/(Y$4-Y$3)*10)),1))</f>
        <v>2.2999999999999998</v>
      </c>
      <c r="Z67" s="207">
        <f>IF('Indicator Data'!AU67="No data","x",IF(('Indicator Data'!AU67/HLOOKUP('Indicator Data'!$AU$3,'Population Data'!$C$3:$M$194,ROW()-4,FALSE))&gt;1,1,IF('Indicator Data'!AU67&gt;'Indicator Data'!AU67,1,'Indicator Data'!AU67/HLOOKUP('Indicator Data'!$AU$3,'Population Data'!$C$3:$M$194,ROW()-4,FALSE))))</f>
        <v>0.17685861598999553</v>
      </c>
      <c r="AA67" s="202">
        <f t="shared" si="19"/>
        <v>2</v>
      </c>
      <c r="AB67" s="210">
        <f t="shared" si="20"/>
        <v>2.5</v>
      </c>
      <c r="AC67" s="202">
        <f>IF('Indicator Data'!AO67="No data","x",ROUND(IF('Indicator Data'!AO67&gt;AC$4,10,IF('Indicator Data'!AO67&lt;AC$3,0,10-(AC$4-'Indicator Data'!AO67)/(AC$4-AC$3)*10)),1))</f>
        <v>3.5</v>
      </c>
      <c r="AD67" s="202">
        <f>IF('Indicator Data'!AP67="No data","x",ROUND(IF('Indicator Data'!AP67&gt;AD$4,10,IF('Indicator Data'!AP67&lt;AD$3,0,10-(AD$4-'Indicator Data'!AP67)/(AD$4-AD$3)*10)),1))</f>
        <v>2.6</v>
      </c>
      <c r="AE67" s="210">
        <f t="shared" si="15"/>
        <v>3.1</v>
      </c>
      <c r="AF67" s="206">
        <f>('Indicator Data'!AZ67+'Indicator Data'!AY67*0.5+'Indicator Data'!AX67*0.25)/1000</f>
        <v>4.3002500000000001</v>
      </c>
      <c r="AG67" s="211">
        <f>AF67*1000/HLOOKUP('Indicator Data'!$AZ$3,'Population Data'!$C$3:$M$194,ROW()-4,FALSE)</f>
        <v>1.5132113263265166E-3</v>
      </c>
      <c r="AH67" s="210">
        <f t="shared" si="21"/>
        <v>0.2</v>
      </c>
      <c r="AI67" s="202">
        <f>IF('Indicator Data'!BD67="No data","x",ROUND(IF('Indicator Data'!BD67&lt;$AI$3,10,IF('Indicator Data'!BD67&gt;$AI$4,0,($AI$4-'Indicator Data'!BD67)/($AI$4-$AI$3)*10)),1))</f>
        <v>6</v>
      </c>
      <c r="AJ67" s="202">
        <f>IF('Indicator Data'!BE67="No data","x",ROUND(IF('Indicator Data'!BE67&gt;$AJ$4,10,IF('Indicator Data'!BE67&lt;$AJ$3,0,10-($AJ$4-'Indicator Data'!BE67)/($AJ$4-$AJ$3)*10)),1))</f>
        <v>5.2</v>
      </c>
      <c r="AK67" s="210">
        <f t="shared" si="22"/>
        <v>5.6</v>
      </c>
      <c r="AL67" s="208">
        <f t="shared" si="23"/>
        <v>3.1</v>
      </c>
      <c r="AM67" s="212">
        <f t="shared" si="24"/>
        <v>3.5</v>
      </c>
    </row>
    <row r="68" spans="1:39">
      <c r="A68" s="179" t="str">
        <f>'Indicator Data'!A68</f>
        <v>Georgia</v>
      </c>
      <c r="B68" s="180" t="str">
        <f>'Indicator Data'!B68</f>
        <v>GEO</v>
      </c>
      <c r="C68" s="213">
        <f>ROUND(IF('Indicator Data'!AH68="No data",IF((0.101*LN('Indicator Data'!BV68)-0.153)&gt;C$4,0,IF((0.101*LN('Indicator Data'!BV68)-0.153)&lt;C$3,10,(C$4-(0.101*LN('Indicator Data'!BV68)-0.153))/(C$4-C$3)*10)),IF('Indicator Data'!AH68&gt;C$4,0,IF('Indicator Data'!AH68&lt;C$3,10,(C$4-'Indicator Data'!AH68)/(C$4-C$3)*10))),1)</f>
        <v>1.7</v>
      </c>
      <c r="D68" s="202">
        <f>IF('Indicator Data'!AI68="No data","x",ROUND((IF(LOG('Indicator Data'!AI68*1000)&gt;D$4,10,IF(LOG('Indicator Data'!AI68*1000)&lt;D$3,0,10-(D$4-LOG('Indicator Data'!AI68*1000))/(D$4-D$3)*10))),1))</f>
        <v>0.4</v>
      </c>
      <c r="E68" s="203">
        <f t="shared" si="9"/>
        <v>1.1000000000000001</v>
      </c>
      <c r="F68" s="202">
        <f>IF('Indicator Data'!AV68="No data","x",ROUND(IF('Indicator Data'!AV68&gt;F$4,10,IF('Indicator Data'!AV68&lt;F$3,0,10-(F$4-'Indicator Data'!AV68)/(F$4-F$3)*10)),1))</f>
        <v>3.8</v>
      </c>
      <c r="G68" s="202">
        <f>IF('Indicator Data'!AW68="No data","x",ROUND(IF('Indicator Data'!AW68&gt;G$4,10,IF('Indicator Data'!AW68&lt;G$3,0,10-(G$4-'Indicator Data'!AW68)/(G$4-G$3)*10)),1))</f>
        <v>2.2999999999999998</v>
      </c>
      <c r="H68" s="203">
        <f t="shared" si="10"/>
        <v>3.1</v>
      </c>
      <c r="I68" s="204">
        <f>SUM(IF('Indicator Data'!AJ68=0,0,'Indicator Data'!AJ68),SUM('Indicator Data'!AK68:AL68))</f>
        <v>1115.989527</v>
      </c>
      <c r="J68" s="204">
        <f>I68/HLOOKUP('Indicator Date'!$AJ66,'Population Data'!$C$3:$M$194,ROW()-4,FALSE)*1000000</f>
        <v>300.20498786122113</v>
      </c>
      <c r="K68" s="202">
        <f t="shared" si="16"/>
        <v>6</v>
      </c>
      <c r="L68" s="202">
        <f>IF('Indicator Data'!AM68="No data","x",ROUND(IF('Indicator Data'!AM68&gt;L$4,10,IF('Indicator Data'!AM68&lt;L$3,0,10-(L$4-'Indicator Data'!AM68)/(L$4-L$3)*10)),1))</f>
        <v>1.1000000000000001</v>
      </c>
      <c r="M68" s="202">
        <f>IF('Indicator Data'!AN68="No data","x",IF('Indicator Data'!AN68=0,0,ROUND(IF('Indicator Data'!AN68&gt;M$4,10,IF('Indicator Data'!AN68&lt;M$3,0,10-(M$4-'Indicator Data'!AN68)/(M$4-M$3)*10)),1)))</f>
        <v>4.9000000000000004</v>
      </c>
      <c r="N68" s="203">
        <f t="shared" si="11"/>
        <v>4</v>
      </c>
      <c r="O68" s="205">
        <f t="shared" si="12"/>
        <v>2.2999999999999998</v>
      </c>
      <c r="P68" s="206">
        <f>IF(AND('Indicator Data'!BA68="No data",'Indicator Data'!BB68="No data"),0,SUM('Indicator Data'!BA68:BC68)/1000)</f>
        <v>338.47199999999998</v>
      </c>
      <c r="Q68" s="202">
        <f t="shared" si="17"/>
        <v>8.4</v>
      </c>
      <c r="R68" s="207">
        <f>P68*1000/HLOOKUP('Indicator Data'!$BA$3,'Population Data'!$C$3:$M$194,ROW()-4,FALSE)</f>
        <v>9.1050122060297112E-2</v>
      </c>
      <c r="S68" s="202">
        <f t="shared" si="18"/>
        <v>9.6999999999999993</v>
      </c>
      <c r="T68" s="208">
        <f t="shared" si="13"/>
        <v>9.1</v>
      </c>
      <c r="U68" s="209">
        <f>IF('Indicator Data'!AR68="No data","x",ROUND(IF('Indicator Data'!AR68&gt;U$4,10,IF('Indicator Data'!AR68&lt;U$3,0,10-(U$4-'Indicator Data'!AR68)/(U$4-U$3)*10)),1))</f>
        <v>0.6</v>
      </c>
      <c r="V68" s="209">
        <f>IF('Indicator Data'!AS68="No data","x",IF('Indicator Data'!AS68=0,0,ROUND(IF('Indicator Data'!AS68&gt;V$4,10,IF('Indicator Data'!AS68&lt;V$3,0,10-(V$4-'Indicator Data'!AS68)/(V$4-V$3)*10)),1)))</f>
        <v>0.9</v>
      </c>
      <c r="W68" s="202">
        <f t="shared" si="14"/>
        <v>0.75</v>
      </c>
      <c r="X68" s="202">
        <f>IF('Indicator Data'!AQ68="No data","x",ROUND(IF('Indicator Data'!AQ68&gt;X$4,10,IF('Indicator Data'!AQ68&lt;X$3,0,10-(X$4-'Indicator Data'!AQ68)/(X$4-X$3)*10)),1))</f>
        <v>1.1000000000000001</v>
      </c>
      <c r="Y68" s="202">
        <f>IF('Indicator Data'!AT68="No data","x",ROUND(IF('Indicator Data'!AT68&gt;Y$4,10,IF('Indicator Data'!AT68&lt;Y$3,0,10-(Y$4-'Indicator Data'!AT68)/(Y$4-Y$3)*10)),1))</f>
        <v>0</v>
      </c>
      <c r="Z68" s="207">
        <f>IF('Indicator Data'!AU68="No data","x",IF(('Indicator Data'!AU68/HLOOKUP('Indicator Data'!$AU$3,'Population Data'!$C$3:$M$194,ROW()-4,FALSE))&gt;1,1,IF('Indicator Data'!AU68&gt;'Indicator Data'!AU68,1,'Indicator Data'!AU68/HLOOKUP('Indicator Data'!$AU$3,'Population Data'!$C$3:$M$194,ROW()-4,FALSE))))</f>
        <v>2.6706655432066948E-7</v>
      </c>
      <c r="AA68" s="202">
        <f t="shared" si="19"/>
        <v>0</v>
      </c>
      <c r="AB68" s="210">
        <f t="shared" si="20"/>
        <v>0.5</v>
      </c>
      <c r="AC68" s="202">
        <f>IF('Indicator Data'!AO68="No data","x",ROUND(IF('Indicator Data'!AO68&gt;AC$4,10,IF('Indicator Data'!AO68&lt;AC$3,0,10-(AC$4-'Indicator Data'!AO68)/(AC$4-AC$3)*10)),1))</f>
        <v>0.7</v>
      </c>
      <c r="AD68" s="202">
        <f>IF('Indicator Data'!AP68="No data","x",ROUND(IF('Indicator Data'!AP68&gt;AD$4,10,IF('Indicator Data'!AP68&lt;AD$3,0,10-(AD$4-'Indicator Data'!AP68)/(AD$4-AD$3)*10)),1))</f>
        <v>0.5</v>
      </c>
      <c r="AE68" s="210">
        <f t="shared" si="15"/>
        <v>0.6</v>
      </c>
      <c r="AF68" s="206">
        <f>('Indicator Data'!AZ68+'Indicator Data'!AY68*0.5+'Indicator Data'!AX68*0.25)/1000</f>
        <v>176.3</v>
      </c>
      <c r="AG68" s="211">
        <f>AF68*1000/HLOOKUP('Indicator Data'!$AZ$3,'Population Data'!$C$3:$M$194,ROW()-4,FALSE)</f>
        <v>4.742530111569164E-2</v>
      </c>
      <c r="AH68" s="210">
        <f t="shared" si="21"/>
        <v>4.7</v>
      </c>
      <c r="AI68" s="202">
        <f>IF('Indicator Data'!BD68="No data","x",ROUND(IF('Indicator Data'!BD68&lt;$AI$3,10,IF('Indicator Data'!BD68&gt;$AI$4,0,($AI$4-'Indicator Data'!BD68)/($AI$4-$AI$3)*10)),1))</f>
        <v>3.2</v>
      </c>
      <c r="AJ68" s="202">
        <f>IF('Indicator Data'!BE68="No data","x",ROUND(IF('Indicator Data'!BE68&gt;$AJ$4,10,IF('Indicator Data'!BE68&lt;$AJ$3,0,10-($AJ$4-'Indicator Data'!BE68)/($AJ$4-$AJ$3)*10)),1))</f>
        <v>0</v>
      </c>
      <c r="AK68" s="210">
        <f t="shared" si="22"/>
        <v>1.6</v>
      </c>
      <c r="AL68" s="208">
        <f t="shared" si="23"/>
        <v>2</v>
      </c>
      <c r="AM68" s="212">
        <f t="shared" si="24"/>
        <v>6.8</v>
      </c>
    </row>
    <row r="69" spans="1:39">
      <c r="A69" s="179" t="str">
        <f>'Indicator Data'!A69</f>
        <v>Germany</v>
      </c>
      <c r="B69" s="180" t="str">
        <f>'Indicator Data'!B69</f>
        <v>DEU</v>
      </c>
      <c r="C69" s="213">
        <f>ROUND(IF('Indicator Data'!AH69="No data",IF((0.101*LN('Indicator Data'!BV69)-0.153)&gt;C$4,0,IF((0.101*LN('Indicator Data'!BV69)-0.153)&lt;C$3,10,(C$4-(0.101*LN('Indicator Data'!BV69)-0.153))/(C$4-C$3)*10)),IF('Indicator Data'!AH69&gt;C$4,0,IF('Indicator Data'!AH69&lt;C$3,10,(C$4-'Indicator Data'!AH69)/(C$4-C$3)*10))),1)</f>
        <v>0</v>
      </c>
      <c r="D69" s="202" t="str">
        <f>IF('Indicator Data'!AI69="No data","x",ROUND((IF(LOG('Indicator Data'!AI69*1000)&gt;D$4,10,IF(LOG('Indicator Data'!AI69*1000)&lt;D$3,0,10-(D$4-LOG('Indicator Data'!AI69*1000))/(D$4-D$3)*10))),1))</f>
        <v>x</v>
      </c>
      <c r="E69" s="203">
        <f t="shared" si="9"/>
        <v>0</v>
      </c>
      <c r="F69" s="202">
        <f>IF('Indicator Data'!AV69="No data","x",ROUND(IF('Indicator Data'!AV69&gt;F$4,10,IF('Indicator Data'!AV69&lt;F$3,0,10-(F$4-'Indicator Data'!AV69)/(F$4-F$3)*10)),1))</f>
        <v>0.9</v>
      </c>
      <c r="G69" s="202">
        <f>IF('Indicator Data'!AW69="No data","x",ROUND(IF('Indicator Data'!AW69&gt;G$4,10,IF('Indicator Data'!AW69&lt;G$3,0,10-(G$4-'Indicator Data'!AW69)/(G$4-G$3)*10)),1))</f>
        <v>1.7</v>
      </c>
      <c r="H69" s="203">
        <f t="shared" si="10"/>
        <v>1.3</v>
      </c>
      <c r="I69" s="204">
        <f>SUM(IF('Indicator Data'!AJ69=0,0,'Indicator Data'!AJ69),SUM('Indicator Data'!AK69:AL69))</f>
        <v>-3.072978</v>
      </c>
      <c r="J69" s="204">
        <f>I69/HLOOKUP('Indicator Date'!$AJ67,'Population Data'!$C$3:$M$194,ROW()-4,FALSE)*1000000</f>
        <v>-3.6911551721574065E-2</v>
      </c>
      <c r="K69" s="202">
        <f t="shared" si="16"/>
        <v>0</v>
      </c>
      <c r="L69" s="202" t="str">
        <f>IF('Indicator Data'!AM69="No data","x",ROUND(IF('Indicator Data'!AM69&gt;L$4,10,IF('Indicator Data'!AM69&lt;L$3,0,10-(L$4-'Indicator Data'!AM69)/(L$4-L$3)*10)),1))</f>
        <v>x</v>
      </c>
      <c r="M69" s="202">
        <f>IF('Indicator Data'!AN69="No data","x",IF('Indicator Data'!AN69=0,0,ROUND(IF('Indicator Data'!AN69&gt;M$4,10,IF('Indicator Data'!AN69&lt;M$3,0,10-(M$4-'Indicator Data'!AN69)/(M$4-M$3)*10)),1)))</f>
        <v>0.2</v>
      </c>
      <c r="N69" s="203">
        <f t="shared" si="11"/>
        <v>0.1</v>
      </c>
      <c r="O69" s="205">
        <f t="shared" si="12"/>
        <v>0.4</v>
      </c>
      <c r="P69" s="206">
        <f>IF(AND('Indicator Data'!BA69="No data",'Indicator Data'!BB69="No data"),0,SUM('Indicator Data'!BA69:BC69)/1000)</f>
        <v>2983.4639999999999</v>
      </c>
      <c r="Q69" s="202">
        <f t="shared" si="17"/>
        <v>10</v>
      </c>
      <c r="R69" s="207">
        <f>P69*1000/HLOOKUP('Indicator Data'!$BA$3,'Population Data'!$C$3:$M$194,ROW()-4,FALSE)</f>
        <v>3.5836340431156438E-2</v>
      </c>
      <c r="S69" s="202">
        <f t="shared" si="18"/>
        <v>7.7</v>
      </c>
      <c r="T69" s="208">
        <f t="shared" si="13"/>
        <v>8.9</v>
      </c>
      <c r="U69" s="209">
        <f>IF('Indicator Data'!AR69="No data","x",ROUND(IF('Indicator Data'!AR69&gt;U$4,10,IF('Indicator Data'!AR69&lt;U$3,0,10-(U$4-'Indicator Data'!AR69)/(U$4-U$3)*10)),1))</f>
        <v>0.2</v>
      </c>
      <c r="V69" s="209">
        <f>IF('Indicator Data'!AS69="No data","x",IF('Indicator Data'!AS69=0,0,ROUND(IF('Indicator Data'!AS69&gt;V$4,10,IF('Indicator Data'!AS69&lt;V$3,0,10-(V$4-'Indicator Data'!AS69)/(V$4-V$3)*10)),1)))</f>
        <v>0.2</v>
      </c>
      <c r="W69" s="202">
        <f t="shared" si="14"/>
        <v>0.2</v>
      </c>
      <c r="X69" s="202">
        <f>IF('Indicator Data'!AQ69="No data","x",ROUND(IF('Indicator Data'!AQ69&gt;X$4,10,IF('Indicator Data'!AQ69&lt;X$3,0,10-(X$4-'Indicator Data'!AQ69)/(X$4-X$3)*10)),1))</f>
        <v>0.1</v>
      </c>
      <c r="Y69" s="202" t="str">
        <f>IF('Indicator Data'!AT69="No data","x",ROUND(IF('Indicator Data'!AT69&gt;Y$4,10,IF('Indicator Data'!AT69&lt;Y$3,0,10-(Y$4-'Indicator Data'!AT69)/(Y$4-Y$3)*10)),1))</f>
        <v>x</v>
      </c>
      <c r="Z69" s="207">
        <f>IF('Indicator Data'!AU69="No data","x",IF(('Indicator Data'!AU69/HLOOKUP('Indicator Data'!$AU$3,'Population Data'!$C$3:$M$194,ROW()-4,FALSE))&gt;1,1,IF('Indicator Data'!AU69&gt;'Indicator Data'!AU69,1,'Indicator Data'!AU69/HLOOKUP('Indicator Data'!$AU$3,'Population Data'!$C$3:$M$194,ROW()-4,FALSE))))</f>
        <v>2.0750908694886233E-6</v>
      </c>
      <c r="AA69" s="202">
        <f t="shared" si="19"/>
        <v>0</v>
      </c>
      <c r="AB69" s="210">
        <f t="shared" si="20"/>
        <v>0.1</v>
      </c>
      <c r="AC69" s="202">
        <f>IF('Indicator Data'!AO69="No data","x",ROUND(IF('Indicator Data'!AO69&gt;AC$4,10,IF('Indicator Data'!AO69&lt;AC$3,0,10-(AC$4-'Indicator Data'!AO69)/(AC$4-AC$3)*10)),1))</f>
        <v>0.3</v>
      </c>
      <c r="AD69" s="202">
        <f>IF('Indicator Data'!AP69="No data","x",ROUND(IF('Indicator Data'!AP69&gt;AD$4,10,IF('Indicator Data'!AP69&lt;AD$3,0,10-(AD$4-'Indicator Data'!AP69)/(AD$4-AD$3)*10)),1))</f>
        <v>0.1</v>
      </c>
      <c r="AE69" s="210">
        <f t="shared" si="15"/>
        <v>0.2</v>
      </c>
      <c r="AF69" s="206">
        <f>('Indicator Data'!AZ69+'Indicator Data'!AY69*0.5+'Indicator Data'!AX69*0.25)/1000</f>
        <v>3.4075000000000002</v>
      </c>
      <c r="AG69" s="211">
        <f>AF69*1000/HLOOKUP('Indicator Data'!$AZ$3,'Population Data'!$C$3:$M$194,ROW()-4,FALSE)</f>
        <v>4.0929714593226383E-5</v>
      </c>
      <c r="AH69" s="210">
        <f t="shared" si="21"/>
        <v>0</v>
      </c>
      <c r="AI69" s="202">
        <f>IF('Indicator Data'!BD69="No data","x",ROUND(IF('Indicator Data'!BD69&lt;$AI$3,10,IF('Indicator Data'!BD69&gt;$AI$4,0,($AI$4-'Indicator Data'!BD69)/($AI$4-$AI$3)*10)),1))</f>
        <v>0.8</v>
      </c>
      <c r="AJ69" s="202">
        <f>IF('Indicator Data'!BE69="No data","x",ROUND(IF('Indicator Data'!BE69&gt;$AJ$4,10,IF('Indicator Data'!BE69&lt;$AJ$3,0,10-($AJ$4-'Indicator Data'!BE69)/($AJ$4-$AJ$3)*10)),1))</f>
        <v>0</v>
      </c>
      <c r="AK69" s="210">
        <f t="shared" si="22"/>
        <v>0.4</v>
      </c>
      <c r="AL69" s="208">
        <f t="shared" si="23"/>
        <v>0.2</v>
      </c>
      <c r="AM69" s="212">
        <f t="shared" si="24"/>
        <v>6.2</v>
      </c>
    </row>
    <row r="70" spans="1:39">
      <c r="A70" s="179" t="str">
        <f>'Indicator Data'!A70</f>
        <v>Ghana</v>
      </c>
      <c r="B70" s="180" t="str">
        <f>'Indicator Data'!B70</f>
        <v>GHA</v>
      </c>
      <c r="C70" s="213">
        <f>ROUND(IF('Indicator Data'!AH70="No data",IF((0.101*LN('Indicator Data'!BV70)-0.153)&gt;C$4,0,IF((0.101*LN('Indicator Data'!BV70)-0.153)&lt;C$3,10,(C$4-(0.101*LN('Indicator Data'!BV70)-0.153))/(C$4-C$3)*10)),IF('Indicator Data'!AH70&gt;C$4,0,IF('Indicator Data'!AH70&lt;C$3,10,(C$4-'Indicator Data'!AH70)/(C$4-C$3)*10))),1)</f>
        <v>6</v>
      </c>
      <c r="D70" s="202">
        <f>IF('Indicator Data'!AI70="No data","x",ROUND((IF(LOG('Indicator Data'!AI70*1000)&gt;D$4,10,IF(LOG('Indicator Data'!AI70*1000)&lt;D$3,0,10-(D$4-LOG('Indicator Data'!AI70*1000))/(D$4-D$3)*10))),1))</f>
        <v>7.6</v>
      </c>
      <c r="E70" s="203">
        <f t="shared" si="9"/>
        <v>6.9</v>
      </c>
      <c r="F70" s="202">
        <f>IF('Indicator Data'!AV70="No data","x",ROUND(IF('Indicator Data'!AV70&gt;F$4,10,IF('Indicator Data'!AV70&lt;F$3,0,10-(F$4-'Indicator Data'!AV70)/(F$4-F$3)*10)),1))</f>
        <v>6.8</v>
      </c>
      <c r="G70" s="202">
        <f>IF('Indicator Data'!AW70="No data","x",ROUND(IF('Indicator Data'!AW70&gt;G$4,10,IF('Indicator Data'!AW70&lt;G$3,0,10-(G$4-'Indicator Data'!AW70)/(G$4-G$3)*10)),1))</f>
        <v>4.5999999999999996</v>
      </c>
      <c r="H70" s="203">
        <f t="shared" si="10"/>
        <v>5.7</v>
      </c>
      <c r="I70" s="204">
        <f>SUM(IF('Indicator Data'!AJ70=0,0,'Indicator Data'!AJ70),SUM('Indicator Data'!AK70:AL70))</f>
        <v>2277.4909654062499</v>
      </c>
      <c r="J70" s="204">
        <f>I70/HLOOKUP('Indicator Date'!$AJ68,'Population Data'!$C$3:$M$194,ROW()-4,FALSE)*1000000</f>
        <v>65.487442302710647</v>
      </c>
      <c r="K70" s="202">
        <f t="shared" ref="K70:K101" si="25">IF(J70="x","x",ROUND(IF(J70&gt;K$4,10,IF(J70&lt;K$3,0,10-(K$4-J70)/(K$4-K$3)*10)),1))</f>
        <v>1.3</v>
      </c>
      <c r="L70" s="202">
        <f>IF('Indicator Data'!AM70="No data","x",ROUND(IF('Indicator Data'!AM70&gt;L$4,10,IF('Indicator Data'!AM70&lt;L$3,0,10-(L$4-'Indicator Data'!AM70)/(L$4-L$3)*10)),1))</f>
        <v>1</v>
      </c>
      <c r="M70" s="202">
        <f>IF('Indicator Data'!AN70="No data","x",IF('Indicator Data'!AN70=0,0,ROUND(IF('Indicator Data'!AN70&gt;M$4,10,IF('Indicator Data'!AN70&lt;M$3,0,10-(M$4-'Indicator Data'!AN70)/(M$4-M$3)*10)),1)))</f>
        <v>2.1</v>
      </c>
      <c r="N70" s="203">
        <f t="shared" si="11"/>
        <v>1.5</v>
      </c>
      <c r="O70" s="205">
        <f t="shared" si="12"/>
        <v>5.3</v>
      </c>
      <c r="P70" s="206">
        <f>IF(AND('Indicator Data'!BA70="No data",'Indicator Data'!BB70="No data"),0,SUM('Indicator Data'!BA70:BC70)/1000)</f>
        <v>15.103</v>
      </c>
      <c r="Q70" s="202">
        <f t="shared" ref="Q70:Q101" si="26">ROUND(IF(P70=0,0,IF(LOG(P70*1000)&gt;$Q$4,10,IF(LOG(P70*1000)&lt;Q$3,0,10-(Q$4-LOG(P70*1000))/(Q$4-Q$3)*10))),1)</f>
        <v>3.9</v>
      </c>
      <c r="R70" s="207">
        <f>P70*1000/HLOOKUP('Indicator Data'!$BA$3,'Population Data'!$C$3:$M$194,ROW()-4,FALSE)</f>
        <v>4.3427475942650541E-4</v>
      </c>
      <c r="S70" s="202">
        <f t="shared" ref="S70:S101" si="27">IF(R70="x","x",ROUND(IF(R70&gt;$S$4,10,IF(R70&lt;$S$3,0,((R70*100)/0.0052)^(1/4.0545)/6.5*10)),1))</f>
        <v>2.6</v>
      </c>
      <c r="T70" s="208">
        <f t="shared" si="13"/>
        <v>3.3</v>
      </c>
      <c r="U70" s="209">
        <f>IF('Indicator Data'!AR70="No data","x",ROUND(IF('Indicator Data'!AR70&gt;U$4,10,IF('Indicator Data'!AR70&lt;U$3,0,10-(U$4-'Indicator Data'!AR70)/(U$4-U$3)*10)),1))</f>
        <v>3.4</v>
      </c>
      <c r="V70" s="209">
        <f>IF('Indicator Data'!AS70="No data","x",IF('Indicator Data'!AS70=0,0,ROUND(IF('Indicator Data'!AS70&gt;V$4,10,IF('Indicator Data'!AS70&lt;V$3,0,10-(V$4-'Indicator Data'!AS70)/(V$4-V$3)*10)),1)))</f>
        <v>2.7</v>
      </c>
      <c r="W70" s="202">
        <f t="shared" si="14"/>
        <v>3.05</v>
      </c>
      <c r="X70" s="202">
        <f>IF('Indicator Data'!AQ70="No data","x",ROUND(IF('Indicator Data'!AQ70&gt;X$4,10,IF('Indicator Data'!AQ70&lt;X$3,0,10-(X$4-'Indicator Data'!AQ70)/(X$4-X$3)*10)),1))</f>
        <v>2.4</v>
      </c>
      <c r="Y70" s="202">
        <f>IF('Indicator Data'!AT70="No data","x",ROUND(IF('Indicator Data'!AT70&gt;Y$4,10,IF('Indicator Data'!AT70&lt;Y$3,0,10-(Y$4-'Indicator Data'!AT70)/(Y$4-Y$3)*10)),1))</f>
        <v>4</v>
      </c>
      <c r="Z70" s="207">
        <f>IF('Indicator Data'!AU70="No data","x",IF(('Indicator Data'!AU70/HLOOKUP('Indicator Data'!$AU$3,'Population Data'!$C$3:$M$194,ROW()-4,FALSE))&gt;1,1,IF('Indicator Data'!AU70&gt;'Indicator Data'!AU70,1,'Indicator Data'!AU70/HLOOKUP('Indicator Data'!$AU$3,'Population Data'!$C$3:$M$194,ROW()-4,FALSE))))</f>
        <v>0.38239152559739292</v>
      </c>
      <c r="AA70" s="202">
        <f t="shared" ref="AA70:AA101" si="28">IF(Z70="x","x",ROUND(IF(Z70&gt;AA$4,10,IF(Z70&lt;AA$3,0,10-(AA$4-Z70)/(AA$4-AA$3)*10)),1))</f>
        <v>4.2</v>
      </c>
      <c r="AB70" s="210">
        <f t="shared" ref="AB70:AB101" si="29">IF(AND(W70="x",X70="x",Y70="x",AA70="x"),"x",ROUND(AVERAGE(W70,X70,Y70,AA70),1))</f>
        <v>3.4</v>
      </c>
      <c r="AC70" s="202">
        <f>IF('Indicator Data'!AO70="No data","x",ROUND(IF('Indicator Data'!AO70&gt;AC$4,10,IF('Indicator Data'!AO70&lt;AC$3,0,10-(AC$4-'Indicator Data'!AO70)/(AC$4-AC$3)*10)),1))</f>
        <v>3.3</v>
      </c>
      <c r="AD70" s="202">
        <f>IF('Indicator Data'!AP70="No data","x",ROUND(IF('Indicator Data'!AP70&gt;AD$4,10,IF('Indicator Data'!AP70&lt;AD$3,0,10-(AD$4-'Indicator Data'!AP70)/(AD$4-AD$3)*10)),1))</f>
        <v>2.7</v>
      </c>
      <c r="AE70" s="210">
        <f t="shared" si="15"/>
        <v>3</v>
      </c>
      <c r="AF70" s="206">
        <f>('Indicator Data'!AZ70+'Indicator Data'!AY70*0.5+'Indicator Data'!AX70*0.25)/1000</f>
        <v>21.806999999999999</v>
      </c>
      <c r="AG70" s="211">
        <f>AF70*1000/HLOOKUP('Indicator Data'!$AZ$3,'Population Data'!$C$3:$M$194,ROW()-4,FALSE)</f>
        <v>6.2704295032866349E-4</v>
      </c>
      <c r="AH70" s="210">
        <f t="shared" ref="AH70:AH101" si="30">IF(AG70="x","x",ROUND(IF(AG70&gt;AH$4,10,IF(AG70&lt;AH$3,0,10-(AH$4-AG70)/(AH$4-AH$3)*10)),1))</f>
        <v>0.1</v>
      </c>
      <c r="AI70" s="202">
        <f>IF('Indicator Data'!BD70="No data","x",ROUND(IF('Indicator Data'!BD70&lt;$AI$3,10,IF('Indicator Data'!BD70&gt;$AI$4,0,($AI$4-'Indicator Data'!BD70)/($AI$4-$AI$3)*10)),1))</f>
        <v>2</v>
      </c>
      <c r="AJ70" s="202">
        <f>IF('Indicator Data'!BE70="No data","x",ROUND(IF('Indicator Data'!BE70&gt;$AJ$4,10,IF('Indicator Data'!BE70&lt;$AJ$3,0,10-($AJ$4-'Indicator Data'!BE70)/($AJ$4-$AJ$3)*10)),1))</f>
        <v>0.4</v>
      </c>
      <c r="AK70" s="210">
        <f t="shared" ref="AK70:AK101" si="31">ROUND(AVERAGE(AJ70,AI70),1)</f>
        <v>1.2</v>
      </c>
      <c r="AL70" s="208">
        <f t="shared" ref="AL70:AL101" si="32">ROUND(IF(AND(AB70="x",AE70="x",AK70="x"),AH70,IF(AND(AB70="x",AE70="x"),(10-GEOMEAN(((10-AK70)/10*9+1),((10-AH70)/10*9+1)))/9*10,IF(AK70="x",(10-GEOMEAN(((10-AB70)/10*9+1),((10-AE70)/10*9+1),((10-AH70)/10*9+1)))/9*10,IF(AB70="x",(10-GEOMEAN(((10-AK70)/10*9+1),((10-AE70)/10*9+1),((10-AH70)/10*9+1)))/9*10,(10-GEOMEAN(((10-AB70)/10*9+1),((10-AE70)/10*9+1),((10-AH70)/10*9+1),((10-AK70)/10*9+1)))/9*10)))),1)</f>
        <v>2</v>
      </c>
      <c r="AM70" s="212">
        <f t="shared" ref="AM70:AM101" si="33">ROUND((10-GEOMEAN(((10-T70)/10*9+1),((10-AL70)/10*9+1)))/9*10,1)</f>
        <v>2.7</v>
      </c>
    </row>
    <row r="71" spans="1:39">
      <c r="A71" s="179" t="str">
        <f>'Indicator Data'!A71</f>
        <v>Greece</v>
      </c>
      <c r="B71" s="180" t="str">
        <f>'Indicator Data'!B71</f>
        <v>GRC</v>
      </c>
      <c r="C71" s="213">
        <f>ROUND(IF('Indicator Data'!AH71="No data",IF((0.101*LN('Indicator Data'!BV71)-0.153)&gt;C$4,0,IF((0.101*LN('Indicator Data'!BV71)-0.153)&lt;C$3,10,(C$4-(0.101*LN('Indicator Data'!BV71)-0.153))/(C$4-C$3)*10)),IF('Indicator Data'!AH71&gt;C$4,0,IF('Indicator Data'!AH71&lt;C$3,10,(C$4-'Indicator Data'!AH71)/(C$4-C$3)*10))),1)</f>
        <v>0.1</v>
      </c>
      <c r="D71" s="202" t="str">
        <f>IF('Indicator Data'!AI71="No data","x",ROUND((IF(LOG('Indicator Data'!AI71*1000)&gt;D$4,10,IF(LOG('Indicator Data'!AI71*1000)&lt;D$3,0,10-(D$4-LOG('Indicator Data'!AI71*1000))/(D$4-D$3)*10))),1))</f>
        <v>x</v>
      </c>
      <c r="E71" s="203">
        <f t="shared" ref="E71:E134" si="34">ROUND(IF(D71="x",C71,(10-GEOMEAN(((10-C71)/10*9+1),((10-D71)/10*9+1)))/9*10),1)</f>
        <v>0.1</v>
      </c>
      <c r="F71" s="202">
        <f>IF('Indicator Data'!AV71="No data","x",ROUND(IF('Indicator Data'!AV71&gt;F$4,10,IF('Indicator Data'!AV71&lt;F$3,0,10-(F$4-'Indicator Data'!AV71)/(F$4-F$3)*10)),1))</f>
        <v>1.6</v>
      </c>
      <c r="G71" s="202">
        <f>IF('Indicator Data'!AW71="No data","x",ROUND(IF('Indicator Data'!AW71&gt;G$4,10,IF('Indicator Data'!AW71&lt;G$3,0,10-(G$4-'Indicator Data'!AW71)/(G$4-G$3)*10)),1))</f>
        <v>2</v>
      </c>
      <c r="H71" s="203">
        <f t="shared" ref="H71:H134" si="35">IF(AND(F71="x",G71="x"),"x",ROUND(AVERAGE(F71,G71),1))</f>
        <v>1.8</v>
      </c>
      <c r="I71" s="204">
        <f>SUM(IF('Indicator Data'!AJ71=0,0,'Indicator Data'!AJ71),SUM('Indicator Data'!AK71:AL71))</f>
        <v>3.8291900000000001</v>
      </c>
      <c r="J71" s="204">
        <f>I71/HLOOKUP('Indicator Date'!$AJ69,'Population Data'!$C$3:$M$194,ROW()-4,FALSE)*1000000</f>
        <v>0.371667870232327</v>
      </c>
      <c r="K71" s="202">
        <f t="shared" si="25"/>
        <v>0</v>
      </c>
      <c r="L71" s="202" t="str">
        <f>IF('Indicator Data'!AM71="No data","x",ROUND(IF('Indicator Data'!AM71&gt;L$4,10,IF('Indicator Data'!AM71&lt;L$3,0,10-(L$4-'Indicator Data'!AM71)/(L$4-L$3)*10)),1))</f>
        <v>x</v>
      </c>
      <c r="M71" s="202">
        <f>IF('Indicator Data'!AN71="No data","x",IF('Indicator Data'!AN71=0,0,ROUND(IF('Indicator Data'!AN71&gt;M$4,10,IF('Indicator Data'!AN71&lt;M$3,0,10-(M$4-'Indicator Data'!AN71)/(M$4-M$3)*10)),1)))</f>
        <v>0.1</v>
      </c>
      <c r="N71" s="203">
        <f t="shared" ref="N71:N134" si="36">ROUND(AVERAGE(K71,L71,M71),1)</f>
        <v>0.1</v>
      </c>
      <c r="O71" s="205">
        <f t="shared" ref="O71:O134" si="37">ROUND(AVERAGE(E71,E71,H71,N71),1)</f>
        <v>0.5</v>
      </c>
      <c r="P71" s="206">
        <f>IF(AND('Indicator Data'!BA71="No data",'Indicator Data'!BB71="No data"),0,SUM('Indicator Data'!BA71:BC71)/1000)</f>
        <v>231.536</v>
      </c>
      <c r="Q71" s="202">
        <f t="shared" si="26"/>
        <v>7.9</v>
      </c>
      <c r="R71" s="207">
        <f>P71*1000/HLOOKUP('Indicator Data'!$BA$3,'Population Data'!$C$3:$M$194,ROW()-4,FALSE)</f>
        <v>2.2473288607280408E-2</v>
      </c>
      <c r="S71" s="202">
        <f t="shared" si="27"/>
        <v>6.9</v>
      </c>
      <c r="T71" s="208">
        <f t="shared" ref="T71:T134" si="38">ROUND(AVERAGE(Q71,S71),1)</f>
        <v>7.4</v>
      </c>
      <c r="U71" s="209">
        <f>IF('Indicator Data'!AR71="No data","x",ROUND(IF('Indicator Data'!AR71&gt;U$4,10,IF('Indicator Data'!AR71&lt;U$3,0,10-(U$4-'Indicator Data'!AR71)/(U$4-U$3)*10)),1))</f>
        <v>0.4</v>
      </c>
      <c r="V71" s="209">
        <f>IF('Indicator Data'!AS71="No data","x",IF('Indicator Data'!AS71=0,0,ROUND(IF('Indicator Data'!AS71&gt;V$4,10,IF('Indicator Data'!AS71&lt;V$3,0,10-(V$4-'Indicator Data'!AS71)/(V$4-V$3)*10)),1)))</f>
        <v>0.6</v>
      </c>
      <c r="W71" s="202">
        <f t="shared" ref="W71:W134" si="39">IF(AND(U71="x",V71="x"),"x",AVERAGE(U71,V71))</f>
        <v>0.5</v>
      </c>
      <c r="X71" s="202">
        <f>IF('Indicator Data'!AQ71="No data","x",ROUND(IF('Indicator Data'!AQ71&gt;X$4,10,IF('Indicator Data'!AQ71&lt;X$3,0,10-(X$4-'Indicator Data'!AQ71)/(X$4-X$3)*10)),1))</f>
        <v>0</v>
      </c>
      <c r="Y71" s="202" t="str">
        <f>IF('Indicator Data'!AT71="No data","x",ROUND(IF('Indicator Data'!AT71&gt;Y$4,10,IF('Indicator Data'!AT71&lt;Y$3,0,10-(Y$4-'Indicator Data'!AT71)/(Y$4-Y$3)*10)),1))</f>
        <v>x</v>
      </c>
      <c r="Z71" s="207">
        <f>IF('Indicator Data'!AU71="No data","x",IF(('Indicator Data'!AU71/HLOOKUP('Indicator Data'!$AU$3,'Population Data'!$C$3:$M$194,ROW()-4,FALSE))&gt;1,1,IF('Indicator Data'!AU71&gt;'Indicator Data'!AU71,1,'Indicator Data'!AU71/HLOOKUP('Indicator Data'!$AU$3,'Population Data'!$C$3:$M$194,ROW()-4,FALSE))))</f>
        <v>4.814649939802432E-7</v>
      </c>
      <c r="AA71" s="202">
        <f t="shared" si="28"/>
        <v>0</v>
      </c>
      <c r="AB71" s="210">
        <f t="shared" si="29"/>
        <v>0.2</v>
      </c>
      <c r="AC71" s="202">
        <f>IF('Indicator Data'!AO71="No data","x",ROUND(IF('Indicator Data'!AO71&gt;AC$4,10,IF('Indicator Data'!AO71&lt;AC$3,0,10-(AC$4-'Indicator Data'!AO71)/(AC$4-AC$3)*10)),1))</f>
        <v>0.3</v>
      </c>
      <c r="AD71" s="202" t="str">
        <f>IF('Indicator Data'!AP71="No data","x",ROUND(IF('Indicator Data'!AP71&gt;AD$4,10,IF('Indicator Data'!AP71&lt;AD$3,0,10-(AD$4-'Indicator Data'!AP71)/(AD$4-AD$3)*10)),1))</f>
        <v>x</v>
      </c>
      <c r="AE71" s="210">
        <f t="shared" ref="AE71:AE134" si="40">IF(AND(AC71="x",AD71="x"),"x",ROUND(AVERAGE(AD71,AC71),1))</f>
        <v>0.3</v>
      </c>
      <c r="AF71" s="206">
        <f>('Indicator Data'!AZ71+'Indicator Data'!AY71*0.5+'Indicator Data'!AX71*0.25)/1000</f>
        <v>26.0105</v>
      </c>
      <c r="AG71" s="211">
        <f>AF71*1000/HLOOKUP('Indicator Data'!$AZ$3,'Population Data'!$C$3:$M$194,ROW()-4,FALSE)</f>
        <v>2.5246245651633745E-3</v>
      </c>
      <c r="AH71" s="210">
        <f t="shared" si="30"/>
        <v>0.3</v>
      </c>
      <c r="AI71" s="202">
        <f>IF('Indicator Data'!BD71="No data","x",ROUND(IF('Indicator Data'!BD71&lt;$AI$3,10,IF('Indicator Data'!BD71&gt;$AI$4,0,($AI$4-'Indicator Data'!BD71)/($AI$4-$AI$3)*10)),1))</f>
        <v>2.1</v>
      </c>
      <c r="AJ71" s="202">
        <f>IF('Indicator Data'!BE71="No data","x",ROUND(IF('Indicator Data'!BE71&gt;$AJ$4,10,IF('Indicator Data'!BE71&lt;$AJ$3,0,10-($AJ$4-'Indicator Data'!BE71)/($AJ$4-$AJ$3)*10)),1))</f>
        <v>0</v>
      </c>
      <c r="AK71" s="210">
        <f t="shared" si="31"/>
        <v>1.1000000000000001</v>
      </c>
      <c r="AL71" s="208">
        <f t="shared" si="32"/>
        <v>0.5</v>
      </c>
      <c r="AM71" s="212">
        <f t="shared" si="33"/>
        <v>4.8</v>
      </c>
    </row>
    <row r="72" spans="1:39">
      <c r="A72" s="179" t="str">
        <f>'Indicator Data'!A72</f>
        <v>Grenada</v>
      </c>
      <c r="B72" s="180" t="str">
        <f>'Indicator Data'!B72</f>
        <v>GRD</v>
      </c>
      <c r="C72" s="213">
        <f>ROUND(IF('Indicator Data'!AH72="No data",IF((0.101*LN('Indicator Data'!BV72)-0.153)&gt;C$4,0,IF((0.101*LN('Indicator Data'!BV72)-0.153)&lt;C$3,10,(C$4-(0.101*LN('Indicator Data'!BV72)-0.153))/(C$4-C$3)*10)),IF('Indicator Data'!AH72&gt;C$4,0,IF('Indicator Data'!AH72&lt;C$3,10,(C$4-'Indicator Data'!AH72)/(C$4-C$3)*10))),1)</f>
        <v>2.1</v>
      </c>
      <c r="D72" s="202" t="str">
        <f>IF('Indicator Data'!AI72="No data","x",ROUND((IF(LOG('Indicator Data'!AI72*1000)&gt;D$4,10,IF(LOG('Indicator Data'!AI72*1000)&lt;D$3,0,10-(D$4-LOG('Indicator Data'!AI72*1000))/(D$4-D$3)*10))),1))</f>
        <v>x</v>
      </c>
      <c r="E72" s="203">
        <f t="shared" si="34"/>
        <v>2.1</v>
      </c>
      <c r="F72" s="202" t="str">
        <f>IF('Indicator Data'!AV72="No data","x",ROUND(IF('Indicator Data'!AV72&gt;F$4,10,IF('Indicator Data'!AV72&lt;F$3,0,10-(F$4-'Indicator Data'!AV72)/(F$4-F$3)*10)),1))</f>
        <v>x</v>
      </c>
      <c r="G72" s="202">
        <f>IF('Indicator Data'!AW72="No data","x",ROUND(IF('Indicator Data'!AW72&gt;G$4,10,IF('Indicator Data'!AW72&lt;G$3,0,10-(G$4-'Indicator Data'!AW72)/(G$4-G$3)*10)),1))</f>
        <v>4.7</v>
      </c>
      <c r="H72" s="203">
        <f t="shared" si="35"/>
        <v>4.7</v>
      </c>
      <c r="I72" s="204">
        <f>SUM(IF('Indicator Data'!AJ72=0,0,'Indicator Data'!AJ72),SUM('Indicator Data'!AK72:AL72))</f>
        <v>-27.425663915527345</v>
      </c>
      <c r="J72" s="204">
        <f>I72/HLOOKUP('Indicator Date'!$AJ70,'Population Data'!$C$3:$M$194,ROW()-4,FALSE)*1000000</f>
        <v>-216.14242527230797</v>
      </c>
      <c r="K72" s="202">
        <f t="shared" si="25"/>
        <v>0</v>
      </c>
      <c r="L72" s="202">
        <f>IF('Indicator Data'!AM72="No data","x",ROUND(IF('Indicator Data'!AM72&gt;L$4,10,IF('Indicator Data'!AM72&lt;L$3,0,10-(L$4-'Indicator Data'!AM72)/(L$4-L$3)*10)),1))</f>
        <v>0</v>
      </c>
      <c r="M72" s="202">
        <f>IF('Indicator Data'!AN72="No data","x",IF('Indicator Data'!AN72=0,0,ROUND(IF('Indicator Data'!AN72&gt;M$4,10,IF('Indicator Data'!AN72&lt;M$3,0,10-(M$4-'Indicator Data'!AN72)/(M$4-M$3)*10)),1)))</f>
        <v>1.2</v>
      </c>
      <c r="N72" s="203">
        <f t="shared" si="36"/>
        <v>0.4</v>
      </c>
      <c r="O72" s="205">
        <f t="shared" si="37"/>
        <v>2.2999999999999998</v>
      </c>
      <c r="P72" s="206">
        <f>IF(AND('Indicator Data'!BA72="No data",'Indicator Data'!BB72="No data"),0,SUM('Indicator Data'!BA72:BC72)/1000)</f>
        <v>0</v>
      </c>
      <c r="Q72" s="202">
        <f t="shared" si="26"/>
        <v>0</v>
      </c>
      <c r="R72" s="207">
        <f>P72*1000/HLOOKUP('Indicator Data'!$BA$3,'Population Data'!$C$3:$M$194,ROW()-4,FALSE)</f>
        <v>0</v>
      </c>
      <c r="S72" s="202">
        <f t="shared" si="27"/>
        <v>0</v>
      </c>
      <c r="T72" s="208">
        <f t="shared" si="38"/>
        <v>0</v>
      </c>
      <c r="U72" s="209" t="str">
        <f>IF('Indicator Data'!AR72="No data","x",ROUND(IF('Indicator Data'!AR72&gt;U$4,10,IF('Indicator Data'!AR72&lt;U$3,0,10-(U$4-'Indicator Data'!AR72)/(U$4-U$3)*10)),1))</f>
        <v>x</v>
      </c>
      <c r="V72" s="209" t="str">
        <f>IF('Indicator Data'!AS72="No data","x",IF('Indicator Data'!AS72=0,0,ROUND(IF('Indicator Data'!AS72&gt;V$4,10,IF('Indicator Data'!AS72&lt;V$3,0,10-(V$4-'Indicator Data'!AS72)/(V$4-V$3)*10)),1)))</f>
        <v>x</v>
      </c>
      <c r="W72" s="202" t="str">
        <f t="shared" si="39"/>
        <v>x</v>
      </c>
      <c r="X72" s="202">
        <f>IF('Indicator Data'!AQ72="No data","x",ROUND(IF('Indicator Data'!AQ72&gt;X$4,10,IF('Indicator Data'!AQ72&lt;X$3,0,10-(X$4-'Indicator Data'!AQ72)/(X$4-X$3)*10)),1))</f>
        <v>0.1</v>
      </c>
      <c r="Y72" s="202" t="str">
        <f>IF('Indicator Data'!AT72="No data","x",ROUND(IF('Indicator Data'!AT72&gt;Y$4,10,IF('Indicator Data'!AT72&lt;Y$3,0,10-(Y$4-'Indicator Data'!AT72)/(Y$4-Y$3)*10)),1))</f>
        <v>x</v>
      </c>
      <c r="Z72" s="207">
        <f>IF('Indicator Data'!AU72="No data","x",IF(('Indicator Data'!AU72/HLOOKUP('Indicator Data'!$AU$3,'Population Data'!$C$3:$M$194,ROW()-4,FALSE))&gt;1,1,IF('Indicator Data'!AU72&gt;'Indicator Data'!AU72,1,'Indicator Data'!AU72/HLOOKUP('Indicator Data'!$AU$3,'Population Data'!$C$3:$M$194,ROW()-4,FALSE))))</f>
        <v>2.2800108420095982E-3</v>
      </c>
      <c r="AA72" s="202">
        <f t="shared" si="28"/>
        <v>0</v>
      </c>
      <c r="AB72" s="210">
        <f t="shared" si="29"/>
        <v>0.1</v>
      </c>
      <c r="AC72" s="202">
        <f>IF('Indicator Data'!AO72="No data","x",ROUND(IF('Indicator Data'!AO72&gt;AC$4,10,IF('Indicator Data'!AO72&lt;AC$3,0,10-(AC$4-'Indicator Data'!AO72)/(AC$4-AC$3)*10)),1))</f>
        <v>1.2</v>
      </c>
      <c r="AD72" s="202" t="str">
        <f>IF('Indicator Data'!AP72="No data","x",ROUND(IF('Indicator Data'!AP72&gt;AD$4,10,IF('Indicator Data'!AP72&lt;AD$3,0,10-(AD$4-'Indicator Data'!AP72)/(AD$4-AD$3)*10)),1))</f>
        <v>x</v>
      </c>
      <c r="AE72" s="210">
        <f t="shared" si="40"/>
        <v>1.2</v>
      </c>
      <c r="AF72" s="206">
        <f>('Indicator Data'!AZ72+'Indicator Data'!AY72*0.5+'Indicator Data'!AX72*0.25)/1000</f>
        <v>100</v>
      </c>
      <c r="AG72" s="211">
        <f>AF72*1000/HLOOKUP('Indicator Data'!$AZ$3,'Population Data'!$C$3:$M$194,ROW()-4,FALSE)</f>
        <v>0.78810280012924883</v>
      </c>
      <c r="AH72" s="210">
        <f t="shared" si="30"/>
        <v>10</v>
      </c>
      <c r="AI72" s="202">
        <f>IF('Indicator Data'!BD72="No data","x",ROUND(IF('Indicator Data'!BD72&lt;$AI$3,10,IF('Indicator Data'!BD72&gt;$AI$4,0,($AI$4-'Indicator Data'!BD72)/($AI$4-$AI$3)*10)),1))</f>
        <v>6.4</v>
      </c>
      <c r="AJ72" s="202">
        <f>IF('Indicator Data'!BE72="No data","x",ROUND(IF('Indicator Data'!BE72&gt;$AJ$4,10,IF('Indicator Data'!BE72&lt;$AJ$3,0,10-($AJ$4-'Indicator Data'!BE72)/($AJ$4-$AJ$3)*10)),1))</f>
        <v>3.8</v>
      </c>
      <c r="AK72" s="210">
        <f t="shared" si="31"/>
        <v>5.0999999999999996</v>
      </c>
      <c r="AL72" s="208">
        <f t="shared" si="32"/>
        <v>5.9</v>
      </c>
      <c r="AM72" s="212">
        <f t="shared" si="33"/>
        <v>3.5</v>
      </c>
    </row>
    <row r="73" spans="1:39">
      <c r="A73" s="179" t="str">
        <f>'Indicator Data'!A73</f>
        <v>Guatemala</v>
      </c>
      <c r="B73" s="180" t="str">
        <f>'Indicator Data'!B73</f>
        <v>GTM</v>
      </c>
      <c r="C73" s="213">
        <f>ROUND(IF('Indicator Data'!AH73="No data",IF((0.101*LN('Indicator Data'!BV73)-0.153)&gt;C$4,0,IF((0.101*LN('Indicator Data'!BV73)-0.153)&lt;C$3,10,(C$4-(0.101*LN('Indicator Data'!BV73)-0.153))/(C$4-C$3)*10)),IF('Indicator Data'!AH73&gt;C$4,0,IF('Indicator Data'!AH73&lt;C$3,10,(C$4-'Indicator Data'!AH73)/(C$4-C$3)*10))),1)</f>
        <v>5.4</v>
      </c>
      <c r="D73" s="202">
        <f>IF('Indicator Data'!AI73="No data","x",ROUND((IF(LOG('Indicator Data'!AI73*1000)&gt;D$4,10,IF(LOG('Indicator Data'!AI73*1000)&lt;D$3,0,10-(D$4-LOG('Indicator Data'!AI73*1000))/(D$4-D$3)*10))),1))</f>
        <v>7.9</v>
      </c>
      <c r="E73" s="203">
        <f t="shared" si="34"/>
        <v>6.8</v>
      </c>
      <c r="F73" s="202">
        <f>IF('Indicator Data'!AV73="No data","x",ROUND(IF('Indicator Data'!AV73&gt;F$4,10,IF('Indicator Data'!AV73&lt;F$3,0,10-(F$4-'Indicator Data'!AV73)/(F$4-F$3)*10)),1))</f>
        <v>6.3</v>
      </c>
      <c r="G73" s="202">
        <f>IF('Indicator Data'!AW73="No data","x",ROUND(IF('Indicator Data'!AW73&gt;G$4,10,IF('Indicator Data'!AW73&lt;G$3,0,10-(G$4-'Indicator Data'!AW73)/(G$4-G$3)*10)),1))</f>
        <v>5.8</v>
      </c>
      <c r="H73" s="203">
        <f t="shared" si="35"/>
        <v>6.1</v>
      </c>
      <c r="I73" s="204">
        <f>SUM(IF('Indicator Data'!AJ73=0,0,'Indicator Data'!AJ73),SUM('Indicator Data'!AK73:AL73))</f>
        <v>1152.9131504414063</v>
      </c>
      <c r="J73" s="204">
        <f>I73/HLOOKUP('Indicator Date'!$AJ71,'Population Data'!$C$3:$M$194,ROW()-4,FALSE)*1000000</f>
        <v>62.800204071993427</v>
      </c>
      <c r="K73" s="202">
        <f t="shared" si="25"/>
        <v>1.3</v>
      </c>
      <c r="L73" s="202">
        <f>IF('Indicator Data'!AM73="No data","x",ROUND(IF('Indicator Data'!AM73&gt;L$4,10,IF('Indicator Data'!AM73&lt;L$3,0,10-(L$4-'Indicator Data'!AM73)/(L$4-L$3)*10)),1))</f>
        <v>0.3</v>
      </c>
      <c r="M73" s="202">
        <f>IF('Indicator Data'!AN73="No data","x",IF('Indicator Data'!AN73=0,0,ROUND(IF('Indicator Data'!AN73&gt;M$4,10,IF('Indicator Data'!AN73&lt;M$3,0,10-(M$4-'Indicator Data'!AN73)/(M$4-M$3)*10)),1)))</f>
        <v>6.5</v>
      </c>
      <c r="N73" s="203">
        <f t="shared" si="36"/>
        <v>2.7</v>
      </c>
      <c r="O73" s="205">
        <f t="shared" si="37"/>
        <v>5.6</v>
      </c>
      <c r="P73" s="206">
        <f>IF(AND('Indicator Data'!BA73="No data",'Indicator Data'!BB73="No data"),0,SUM('Indicator Data'!BA73:BC73)/1000)</f>
        <v>393.452</v>
      </c>
      <c r="Q73" s="202">
        <f t="shared" si="26"/>
        <v>8.6</v>
      </c>
      <c r="R73" s="207">
        <f>P73*1000/HLOOKUP('Indicator Data'!$BA$3,'Population Data'!$C$3:$M$194,ROW()-4,FALSE)</f>
        <v>2.1431680160013684E-2</v>
      </c>
      <c r="S73" s="202">
        <f t="shared" si="27"/>
        <v>6.8</v>
      </c>
      <c r="T73" s="208">
        <f t="shared" si="38"/>
        <v>7.7</v>
      </c>
      <c r="U73" s="209">
        <f>IF('Indicator Data'!AR73="No data","x",ROUND(IF('Indicator Data'!AR73&gt;U$4,10,IF('Indicator Data'!AR73&lt;U$3,0,10-(U$4-'Indicator Data'!AR73)/(U$4-U$3)*10)),1))</f>
        <v>0.4</v>
      </c>
      <c r="V73" s="209">
        <f>IF('Indicator Data'!AS73="No data","x",IF('Indicator Data'!AS73=0,0,ROUND(IF('Indicator Data'!AS73&gt;V$4,10,IF('Indicator Data'!AS73&lt;V$3,0,10-(V$4-'Indicator Data'!AS73)/(V$4-V$3)*10)),1)))</f>
        <v>0.3</v>
      </c>
      <c r="W73" s="202">
        <f t="shared" si="39"/>
        <v>0.35</v>
      </c>
      <c r="X73" s="202">
        <f>IF('Indicator Data'!AQ73="No data","x",ROUND(IF('Indicator Data'!AQ73&gt;X$4,10,IF('Indicator Data'!AQ73&lt;X$3,0,10-(X$4-'Indicator Data'!AQ73)/(X$4-X$3)*10)),1))</f>
        <v>0.5</v>
      </c>
      <c r="Y73" s="202">
        <f>IF('Indicator Data'!AT73="No data","x",ROUND(IF('Indicator Data'!AT73&gt;Y$4,10,IF('Indicator Data'!AT73&lt;Y$3,0,10-(Y$4-'Indicator Data'!AT73)/(Y$4-Y$3)*10)),1))</f>
        <v>0</v>
      </c>
      <c r="Z73" s="207">
        <f>IF('Indicator Data'!AU73="No data","x",IF(('Indicator Data'!AU73/HLOOKUP('Indicator Data'!$AU$3,'Population Data'!$C$3:$M$194,ROW()-4,FALSE))&gt;1,1,IF('Indicator Data'!AU73&gt;'Indicator Data'!AU73,1,'Indicator Data'!AU73/HLOOKUP('Indicator Data'!$AU$3,'Population Data'!$C$3:$M$194,ROW()-4,FALSE))))</f>
        <v>4.2201237531599017E-2</v>
      </c>
      <c r="AA73" s="202">
        <f t="shared" si="28"/>
        <v>0.5</v>
      </c>
      <c r="AB73" s="210">
        <f t="shared" si="29"/>
        <v>0.3</v>
      </c>
      <c r="AC73" s="202">
        <f>IF('Indicator Data'!AO73="No data","x",ROUND(IF('Indicator Data'!AO73&gt;AC$4,10,IF('Indicator Data'!AO73&lt;AC$3,0,10-(AC$4-'Indicator Data'!AO73)/(AC$4-AC$3)*10)),1))</f>
        <v>1.7</v>
      </c>
      <c r="AD73" s="202">
        <f>IF('Indicator Data'!AP73="No data","x",ROUND(IF('Indicator Data'!AP73&gt;AD$4,10,IF('Indicator Data'!AP73&lt;AD$3,0,10-(AD$4-'Indicator Data'!AP73)/(AD$4-AD$3)*10)),1))</f>
        <v>3.2</v>
      </c>
      <c r="AE73" s="210">
        <f t="shared" si="40"/>
        <v>2.5</v>
      </c>
      <c r="AF73" s="206">
        <f>('Indicator Data'!AZ73+'Indicator Data'!AY73*0.5+'Indicator Data'!AX73*0.25)/1000</f>
        <v>3713.1660000000002</v>
      </c>
      <c r="AG73" s="211">
        <f>AF73*1000/HLOOKUP('Indicator Data'!$AZ$3,'Population Data'!$C$3:$M$194,ROW()-4,FALSE)</f>
        <v>0.20225945246951946</v>
      </c>
      <c r="AH73" s="210">
        <f t="shared" si="30"/>
        <v>10</v>
      </c>
      <c r="AI73" s="202">
        <f>IF('Indicator Data'!BD73="No data","x",ROUND(IF('Indicator Data'!BD73&lt;$AI$3,10,IF('Indicator Data'!BD73&gt;$AI$4,0,($AI$4-'Indicator Data'!BD73)/($AI$4-$AI$3)*10)),1))</f>
        <v>3.3</v>
      </c>
      <c r="AJ73" s="202">
        <f>IF('Indicator Data'!BE73="No data","x",ROUND(IF('Indicator Data'!BE73&gt;$AJ$4,10,IF('Indicator Data'!BE73&lt;$AJ$3,0,10-($AJ$4-'Indicator Data'!BE73)/($AJ$4-$AJ$3)*10)),1))</f>
        <v>2.5</v>
      </c>
      <c r="AK73" s="210">
        <f t="shared" si="31"/>
        <v>2.9</v>
      </c>
      <c r="AL73" s="208">
        <f t="shared" si="32"/>
        <v>5.7</v>
      </c>
      <c r="AM73" s="212">
        <f t="shared" si="33"/>
        <v>6.8</v>
      </c>
    </row>
    <row r="74" spans="1:39">
      <c r="A74" s="179" t="str">
        <f>'Indicator Data'!A74</f>
        <v>Guinea</v>
      </c>
      <c r="B74" s="180" t="str">
        <f>'Indicator Data'!B74</f>
        <v>GIN</v>
      </c>
      <c r="C74" s="213">
        <f>ROUND(IF('Indicator Data'!AH74="No data",IF((0.101*LN('Indicator Data'!BV74)-0.153)&gt;C$4,0,IF((0.101*LN('Indicator Data'!BV74)-0.153)&lt;C$3,10,(C$4-(0.101*LN('Indicator Data'!BV74)-0.153))/(C$4-C$3)*10)),IF('Indicator Data'!AH74&gt;C$4,0,IF('Indicator Data'!AH74&lt;C$3,10,(C$4-'Indicator Data'!AH74)/(C$4-C$3)*10))),1)</f>
        <v>8.6</v>
      </c>
      <c r="D74" s="202">
        <f>IF('Indicator Data'!AI74="No data","x",ROUND((IF(LOG('Indicator Data'!AI74*1000)&gt;D$4,10,IF(LOG('Indicator Data'!AI74*1000)&lt;D$3,0,10-(D$4-LOG('Indicator Data'!AI74*1000))/(D$4-D$3)*10))),1))</f>
        <v>9.5</v>
      </c>
      <c r="E74" s="203">
        <f t="shared" si="34"/>
        <v>9.1</v>
      </c>
      <c r="F74" s="202">
        <f>IF('Indicator Data'!AV74="No data","x",ROUND(IF('Indicator Data'!AV74&gt;F$4,10,IF('Indicator Data'!AV74&lt;F$3,0,10-(F$4-'Indicator Data'!AV74)/(F$4-F$3)*10)),1))</f>
        <v>8.1</v>
      </c>
      <c r="G74" s="202">
        <f>IF('Indicator Data'!AW74="No data","x",ROUND(IF('Indicator Data'!AW74&gt;G$4,10,IF('Indicator Data'!AW74&lt;G$3,0,10-(G$4-'Indicator Data'!AW74)/(G$4-G$3)*10)),1))</f>
        <v>1.2</v>
      </c>
      <c r="H74" s="203">
        <f t="shared" si="35"/>
        <v>4.7</v>
      </c>
      <c r="I74" s="204">
        <f>SUM(IF('Indicator Data'!AJ74=0,0,'Indicator Data'!AJ74),SUM('Indicator Data'!AK74:AL74))</f>
        <v>1109.5177952207032</v>
      </c>
      <c r="J74" s="204">
        <f>I74/HLOOKUP('Indicator Date'!$AJ72,'Population Data'!$C$3:$M$194,ROW()-4,FALSE)*1000000</f>
        <v>76.366946081512964</v>
      </c>
      <c r="K74" s="202">
        <f t="shared" si="25"/>
        <v>1.5</v>
      </c>
      <c r="L74" s="202">
        <f>IF('Indicator Data'!AM74="No data","x",ROUND(IF('Indicator Data'!AM74&gt;L$4,10,IF('Indicator Data'!AM74&lt;L$3,0,10-(L$4-'Indicator Data'!AM74)/(L$4-L$3)*10)),1))</f>
        <v>1.8</v>
      </c>
      <c r="M74" s="202">
        <f>IF('Indicator Data'!AN74="No data","x",IF('Indicator Data'!AN74=0,0,ROUND(IF('Indicator Data'!AN74&gt;M$4,10,IF('Indicator Data'!AN74&lt;M$3,0,10-(M$4-'Indicator Data'!AN74)/(M$4-M$3)*10)),1)))</f>
        <v>0.8</v>
      </c>
      <c r="N74" s="203">
        <f t="shared" si="36"/>
        <v>1.4</v>
      </c>
      <c r="O74" s="205">
        <f t="shared" si="37"/>
        <v>6.1</v>
      </c>
      <c r="P74" s="206">
        <f>IF(AND('Indicator Data'!BA74="No data",'Indicator Data'!BB74="No data"),0,SUM('Indicator Data'!BA74:BC74)/1000)</f>
        <v>2.2450000000000001</v>
      </c>
      <c r="Q74" s="202">
        <f t="shared" si="26"/>
        <v>1.2</v>
      </c>
      <c r="R74" s="207">
        <f>P74*1000/HLOOKUP('Indicator Data'!$BA$3,'Population Data'!$C$3:$M$194,ROW()-4,FALSE)</f>
        <v>1.5452099523910145E-4</v>
      </c>
      <c r="S74" s="202">
        <f t="shared" si="27"/>
        <v>2</v>
      </c>
      <c r="T74" s="208">
        <f t="shared" si="38"/>
        <v>1.6</v>
      </c>
      <c r="U74" s="209">
        <f>IF('Indicator Data'!AR74="No data","x",ROUND(IF('Indicator Data'!AR74&gt;U$4,10,IF('Indicator Data'!AR74&lt;U$3,0,10-(U$4-'Indicator Data'!AR74)/(U$4-U$3)*10)),1))</f>
        <v>2.8</v>
      </c>
      <c r="V74" s="209">
        <f>IF('Indicator Data'!AS74="No data","x",IF('Indicator Data'!AS74=0,0,ROUND(IF('Indicator Data'!AS74&gt;V$4,10,IF('Indicator Data'!AS74&lt;V$3,0,10-(V$4-'Indicator Data'!AS74)/(V$4-V$3)*10)),1)))</f>
        <v>2.1</v>
      </c>
      <c r="W74" s="202">
        <f t="shared" si="39"/>
        <v>2.4500000000000002</v>
      </c>
      <c r="X74" s="202">
        <f>IF('Indicator Data'!AQ74="No data","x",ROUND(IF('Indicator Data'!AQ74&gt;X$4,10,IF('Indicator Data'!AQ74&lt;X$3,0,10-(X$4-'Indicator Data'!AQ74)/(X$4-X$3)*10)),1))</f>
        <v>3.2</v>
      </c>
      <c r="Y74" s="202">
        <f>IF('Indicator Data'!AT74="No data","x",ROUND(IF('Indicator Data'!AT74&gt;Y$4,10,IF('Indicator Data'!AT74&lt;Y$3,0,10-(Y$4-'Indicator Data'!AT74)/(Y$4-Y$3)*10)),1))</f>
        <v>7.9</v>
      </c>
      <c r="Z74" s="207">
        <f>IF('Indicator Data'!AU74="No data","x",IF(('Indicator Data'!AU74/HLOOKUP('Indicator Data'!$AU$3,'Population Data'!$C$3:$M$194,ROW()-4,FALSE))&gt;1,1,IF('Indicator Data'!AU74&gt;'Indicator Data'!AU74,1,'Indicator Data'!AU74/HLOOKUP('Indicator Data'!$AU$3,'Population Data'!$C$3:$M$194,ROW()-4,FALSE))))</f>
        <v>0.62324583998949445</v>
      </c>
      <c r="AA74" s="202">
        <f t="shared" si="28"/>
        <v>6.9</v>
      </c>
      <c r="AB74" s="210">
        <f t="shared" si="29"/>
        <v>5.0999999999999996</v>
      </c>
      <c r="AC74" s="202">
        <f>IF('Indicator Data'!AO74="No data","x",ROUND(IF('Indicator Data'!AO74&gt;AC$4,10,IF('Indicator Data'!AO74&lt;AC$3,0,10-(AC$4-'Indicator Data'!AO74)/(AC$4-AC$3)*10)),1))</f>
        <v>7.4</v>
      </c>
      <c r="AD74" s="202">
        <f>IF('Indicator Data'!AP74="No data","x",ROUND(IF('Indicator Data'!AP74&gt;AD$4,10,IF('Indicator Data'!AP74&lt;AD$3,0,10-(AD$4-'Indicator Data'!AP74)/(AD$4-AD$3)*10)),1))</f>
        <v>3.3</v>
      </c>
      <c r="AE74" s="210">
        <f t="shared" si="40"/>
        <v>5.4</v>
      </c>
      <c r="AF74" s="206">
        <f>('Indicator Data'!AZ74+'Indicator Data'!AY74*0.5+'Indicator Data'!AX74*0.25)/1000</f>
        <v>24.92</v>
      </c>
      <c r="AG74" s="211">
        <f>AF74*1000/HLOOKUP('Indicator Data'!$AZ$3,'Population Data'!$C$3:$M$194,ROW()-4,FALSE)</f>
        <v>1.7152174616295805E-3</v>
      </c>
      <c r="AH74" s="210">
        <f t="shared" si="30"/>
        <v>0.2</v>
      </c>
      <c r="AI74" s="202">
        <f>IF('Indicator Data'!BD74="No data","x",ROUND(IF('Indicator Data'!BD74&lt;$AI$3,10,IF('Indicator Data'!BD74&gt;$AI$4,0,($AI$4-'Indicator Data'!BD74)/($AI$4-$AI$3)*10)),1))</f>
        <v>2.5</v>
      </c>
      <c r="AJ74" s="202">
        <f>IF('Indicator Data'!BE74="No data","x",ROUND(IF('Indicator Data'!BE74&gt;$AJ$4,10,IF('Indicator Data'!BE74&lt;$AJ$3,0,10-($AJ$4-'Indicator Data'!BE74)/($AJ$4-$AJ$3)*10)),1))</f>
        <v>1.8</v>
      </c>
      <c r="AK74" s="210">
        <f t="shared" si="31"/>
        <v>2.2000000000000002</v>
      </c>
      <c r="AL74" s="208">
        <f t="shared" si="32"/>
        <v>3.5</v>
      </c>
      <c r="AM74" s="212">
        <f t="shared" si="33"/>
        <v>2.6</v>
      </c>
    </row>
    <row r="75" spans="1:39">
      <c r="A75" s="179" t="str">
        <f>'Indicator Data'!A75</f>
        <v>Guinea-Bissau</v>
      </c>
      <c r="B75" s="180" t="str">
        <f>'Indicator Data'!B75</f>
        <v>GNB</v>
      </c>
      <c r="C75" s="213">
        <f>ROUND(IF('Indicator Data'!AH75="No data",IF((0.101*LN('Indicator Data'!BV75)-0.153)&gt;C$4,0,IF((0.101*LN('Indicator Data'!BV75)-0.153)&lt;C$3,10,(C$4-(0.101*LN('Indicator Data'!BV75)-0.153))/(C$4-C$3)*10)),IF('Indicator Data'!AH75&gt;C$4,0,IF('Indicator Data'!AH75&lt;C$3,10,(C$4-'Indicator Data'!AH75)/(C$4-C$3)*10))),1)</f>
        <v>8.3000000000000007</v>
      </c>
      <c r="D75" s="202">
        <f>IF('Indicator Data'!AI75="No data","x",ROUND((IF(LOG('Indicator Data'!AI75*1000)&gt;D$4,10,IF(LOG('Indicator Data'!AI75*1000)&lt;D$3,0,10-(D$4-LOG('Indicator Data'!AI75*1000))/(D$4-D$3)*10))),1))</f>
        <v>9.4</v>
      </c>
      <c r="E75" s="203">
        <f t="shared" si="34"/>
        <v>8.9</v>
      </c>
      <c r="F75" s="202">
        <f>IF('Indicator Data'!AV75="No data","x",ROUND(IF('Indicator Data'!AV75&gt;F$4,10,IF('Indicator Data'!AV75&lt;F$3,0,10-(F$4-'Indicator Data'!AV75)/(F$4-F$3)*10)),1))</f>
        <v>8.4</v>
      </c>
      <c r="G75" s="202">
        <f>IF('Indicator Data'!AW75="No data","x",ROUND(IF('Indicator Data'!AW75&gt;G$4,10,IF('Indicator Data'!AW75&lt;G$3,0,10-(G$4-'Indicator Data'!AW75)/(G$4-G$3)*10)),1))</f>
        <v>2.1</v>
      </c>
      <c r="H75" s="203">
        <f t="shared" si="35"/>
        <v>5.3</v>
      </c>
      <c r="I75" s="204">
        <f>SUM(IF('Indicator Data'!AJ75=0,0,'Indicator Data'!AJ75),SUM('Indicator Data'!AK75:AL75))</f>
        <v>322.30874998632811</v>
      </c>
      <c r="J75" s="204">
        <f>I75/HLOOKUP('Indicator Date'!$AJ73,'Population Data'!$C$3:$M$194,ROW()-4,FALSE)*1000000</f>
        <v>146.69407945766451</v>
      </c>
      <c r="K75" s="202">
        <f t="shared" si="25"/>
        <v>2.9</v>
      </c>
      <c r="L75" s="202">
        <f>IF('Indicator Data'!AM75="No data","x",ROUND(IF('Indicator Data'!AM75&gt;L$4,10,IF('Indicator Data'!AM75&lt;L$3,0,10-(L$4-'Indicator Data'!AM75)/(L$4-L$3)*10)),1))</f>
        <v>5.7</v>
      </c>
      <c r="M75" s="202">
        <f>IF('Indicator Data'!AN75="No data","x",IF('Indicator Data'!AN75=0,0,ROUND(IF('Indicator Data'!AN75&gt;M$4,10,IF('Indicator Data'!AN75&lt;M$3,0,10-(M$4-'Indicator Data'!AN75)/(M$4-M$3)*10)),1)))</f>
        <v>3.1</v>
      </c>
      <c r="N75" s="203">
        <f t="shared" si="36"/>
        <v>3.9</v>
      </c>
      <c r="O75" s="205">
        <f t="shared" si="37"/>
        <v>6.8</v>
      </c>
      <c r="P75" s="206">
        <f>IF(AND('Indicator Data'!BA75="No data",'Indicator Data'!BB75="No data"),0,SUM('Indicator Data'!BA75:BC75)/1000)</f>
        <v>5.3999999999999999E-2</v>
      </c>
      <c r="Q75" s="202">
        <f t="shared" si="26"/>
        <v>0</v>
      </c>
      <c r="R75" s="207">
        <f>P75*1000/HLOOKUP('Indicator Data'!$BA$3,'Population Data'!$C$3:$M$194,ROW()-4,FALSE)</f>
        <v>2.4577304497783262E-5</v>
      </c>
      <c r="S75" s="202">
        <f t="shared" si="27"/>
        <v>0</v>
      </c>
      <c r="T75" s="208">
        <f t="shared" si="38"/>
        <v>0</v>
      </c>
      <c r="U75" s="209">
        <f>IF('Indicator Data'!AR75="No data","x",ROUND(IF('Indicator Data'!AR75&gt;U$4,10,IF('Indicator Data'!AR75&lt;U$3,0,10-(U$4-'Indicator Data'!AR75)/(U$4-U$3)*10)),1))</f>
        <v>4.8</v>
      </c>
      <c r="V75" s="209">
        <f>IF('Indicator Data'!AS75="No data","x",IF('Indicator Data'!AS75=0,0,ROUND(IF('Indicator Data'!AS75&gt;V$4,10,IF('Indicator Data'!AS75&lt;V$3,0,10-(V$4-'Indicator Data'!AS75)/(V$4-V$3)*10)),1)))</f>
        <v>2.8</v>
      </c>
      <c r="W75" s="202">
        <f t="shared" si="39"/>
        <v>3.8</v>
      </c>
      <c r="X75" s="202">
        <f>IF('Indicator Data'!AQ75="No data","x",ROUND(IF('Indicator Data'!AQ75&gt;X$4,10,IF('Indicator Data'!AQ75&lt;X$3,0,10-(X$4-'Indicator Data'!AQ75)/(X$4-X$3)*10)),1))</f>
        <v>6.6</v>
      </c>
      <c r="Y75" s="202">
        <f>IF('Indicator Data'!AT75="No data","x",ROUND(IF('Indicator Data'!AT75&gt;Y$4,10,IF('Indicator Data'!AT75&lt;Y$3,0,10-(Y$4-'Indicator Data'!AT75)/(Y$4-Y$3)*10)),1))</f>
        <v>2.7</v>
      </c>
      <c r="Z75" s="207">
        <f>IF('Indicator Data'!AU75="No data","x",IF(('Indicator Data'!AU75/HLOOKUP('Indicator Data'!$AU$3,'Population Data'!$C$3:$M$194,ROW()-4,FALSE))&gt;1,1,IF('Indicator Data'!AU75&gt;'Indicator Data'!AU75,1,'Indicator Data'!AU75/HLOOKUP('Indicator Data'!$AU$3,'Population Data'!$C$3:$M$194,ROW()-4,FALSE))))</f>
        <v>0.94648849762961595</v>
      </c>
      <c r="AA75" s="202">
        <f t="shared" si="28"/>
        <v>10</v>
      </c>
      <c r="AB75" s="210">
        <f t="shared" si="29"/>
        <v>5.8</v>
      </c>
      <c r="AC75" s="202">
        <f>IF('Indicator Data'!AO75="No data","x",ROUND(IF('Indicator Data'!AO75&gt;AC$4,10,IF('Indicator Data'!AO75&lt;AC$3,0,10-(AC$4-'Indicator Data'!AO75)/(AC$4-AC$3)*10)),1))</f>
        <v>5.5</v>
      </c>
      <c r="AD75" s="202">
        <f>IF('Indicator Data'!AP75="No data","x",ROUND(IF('Indicator Data'!AP75&gt;AD$4,10,IF('Indicator Data'!AP75&lt;AD$3,0,10-(AD$4-'Indicator Data'!AP75)/(AD$4-AD$3)*10)),1))</f>
        <v>3.6</v>
      </c>
      <c r="AE75" s="210">
        <f t="shared" si="40"/>
        <v>4.5999999999999996</v>
      </c>
      <c r="AF75" s="206">
        <f>('Indicator Data'!AZ75+'Indicator Data'!AY75*0.5+'Indicator Data'!AX75*0.25)/1000</f>
        <v>0</v>
      </c>
      <c r="AG75" s="211">
        <f>AF75*1000/HLOOKUP('Indicator Data'!$AZ$3,'Population Data'!$C$3:$M$194,ROW()-4,FALSE)</f>
        <v>0</v>
      </c>
      <c r="AH75" s="210">
        <f t="shared" si="30"/>
        <v>0</v>
      </c>
      <c r="AI75" s="202">
        <f>IF('Indicator Data'!BD75="No data","x",ROUND(IF('Indicator Data'!BD75&lt;$AI$3,10,IF('Indicator Data'!BD75&gt;$AI$4,0,($AI$4-'Indicator Data'!BD75)/($AI$4-$AI$3)*10)),1))</f>
        <v>7.2</v>
      </c>
      <c r="AJ75" s="202">
        <f>IF('Indicator Data'!BE75="No data","x",ROUND(IF('Indicator Data'!BE75&gt;$AJ$4,10,IF('Indicator Data'!BE75&lt;$AJ$3,0,10-($AJ$4-'Indicator Data'!BE75)/($AJ$4-$AJ$3)*10)),1))</f>
        <v>9.1</v>
      </c>
      <c r="AK75" s="210">
        <f t="shared" si="31"/>
        <v>8.1999999999999993</v>
      </c>
      <c r="AL75" s="208">
        <f t="shared" si="32"/>
        <v>5.3</v>
      </c>
      <c r="AM75" s="212">
        <f t="shared" si="33"/>
        <v>3.1</v>
      </c>
    </row>
    <row r="76" spans="1:39">
      <c r="A76" s="179" t="str">
        <f>'Indicator Data'!A76</f>
        <v>Guyana</v>
      </c>
      <c r="B76" s="180" t="str">
        <f>'Indicator Data'!B76</f>
        <v>GUY</v>
      </c>
      <c r="C76" s="213">
        <f>ROUND(IF('Indicator Data'!AH76="No data",IF((0.101*LN('Indicator Data'!BV76)-0.153)&gt;C$4,0,IF((0.101*LN('Indicator Data'!BV76)-0.153)&lt;C$3,10,(C$4-(0.101*LN('Indicator Data'!BV76)-0.153))/(C$4-C$3)*10)),IF('Indicator Data'!AH76&gt;C$4,0,IF('Indicator Data'!AH76&lt;C$3,10,(C$4-'Indicator Data'!AH76)/(C$4-C$3)*10))),1)</f>
        <v>3.2</v>
      </c>
      <c r="D76" s="202">
        <f>IF('Indicator Data'!AI76="No data","x",ROUND((IF(LOG('Indicator Data'!AI76*1000)&gt;D$4,10,IF(LOG('Indicator Data'!AI76*1000)&lt;D$3,0,10-(D$4-LOG('Indicator Data'!AI76*1000))/(D$4-D$3)*10))),1))</f>
        <v>3</v>
      </c>
      <c r="E76" s="203">
        <f t="shared" si="34"/>
        <v>3.1</v>
      </c>
      <c r="F76" s="202">
        <f>IF('Indicator Data'!AV76="No data","x",ROUND(IF('Indicator Data'!AV76&gt;F$4,10,IF('Indicator Data'!AV76&lt;F$3,0,10-(F$4-'Indicator Data'!AV76)/(F$4-F$3)*10)),1))</f>
        <v>5.5</v>
      </c>
      <c r="G76" s="202" t="str">
        <f>IF('Indicator Data'!AW76="No data","x",ROUND(IF('Indicator Data'!AW76&gt;G$4,10,IF('Indicator Data'!AW76&lt;G$3,0,10-(G$4-'Indicator Data'!AW76)/(G$4-G$3)*10)),1))</f>
        <v>x</v>
      </c>
      <c r="H76" s="203">
        <f t="shared" si="35"/>
        <v>5.5</v>
      </c>
      <c r="I76" s="204">
        <f>SUM(IF('Indicator Data'!AJ76=0,0,'Indicator Data'!AJ76),SUM('Indicator Data'!AK76:AL76))</f>
        <v>343.24774488281253</v>
      </c>
      <c r="J76" s="204">
        <f>I76/HLOOKUP('Indicator Date'!$AJ74,'Population Data'!$C$3:$M$194,ROW()-4,FALSE)*1000000</f>
        <v>418.80216897977846</v>
      </c>
      <c r="K76" s="202">
        <f t="shared" si="25"/>
        <v>8.4</v>
      </c>
      <c r="L76" s="202">
        <f>IF('Indicator Data'!AM76="No data","x",ROUND(IF('Indicator Data'!AM76&gt;L$4,10,IF('Indicator Data'!AM76&lt;L$3,0,10-(L$4-'Indicator Data'!AM76)/(L$4-L$3)*10)),1))</f>
        <v>1</v>
      </c>
      <c r="M76" s="202">
        <f>IF('Indicator Data'!AN76="No data","x",IF('Indicator Data'!AN76=0,0,ROUND(IF('Indicator Data'!AN76&gt;M$4,10,IF('Indicator Data'!AN76&lt;M$3,0,10-(M$4-'Indicator Data'!AN76)/(M$4-M$3)*10)),1)))</f>
        <v>1.1000000000000001</v>
      </c>
      <c r="N76" s="203">
        <f t="shared" si="36"/>
        <v>3.5</v>
      </c>
      <c r="O76" s="205">
        <f t="shared" si="37"/>
        <v>3.8</v>
      </c>
      <c r="P76" s="206">
        <f>IF(AND('Indicator Data'!BA76="No data",'Indicator Data'!BB76="No data"),0,SUM('Indicator Data'!BA76:BC76)/1000)</f>
        <v>21.75</v>
      </c>
      <c r="Q76" s="202">
        <f t="shared" si="26"/>
        <v>4.5</v>
      </c>
      <c r="R76" s="207">
        <f>P76*1000/HLOOKUP('Indicator Data'!$BA$3,'Population Data'!$C$3:$M$194,ROW()-4,FALSE)</f>
        <v>2.6537529557317405E-2</v>
      </c>
      <c r="S76" s="202">
        <f t="shared" si="27"/>
        <v>7.2</v>
      </c>
      <c r="T76" s="208">
        <f t="shared" si="38"/>
        <v>5.9</v>
      </c>
      <c r="U76" s="209">
        <f>IF('Indicator Data'!AR76="No data","x",ROUND(IF('Indicator Data'!AR76&gt;U$4,10,IF('Indicator Data'!AR76&lt;U$3,0,10-(U$4-'Indicator Data'!AR76)/(U$4-U$3)*10)),1))</f>
        <v>3</v>
      </c>
      <c r="V76" s="209">
        <f>IF('Indicator Data'!AS76="No data","x",IF('Indicator Data'!AS76=0,0,ROUND(IF('Indicator Data'!AS76&gt;V$4,10,IF('Indicator Data'!AS76&lt;V$3,0,10-(V$4-'Indicator Data'!AS76)/(V$4-V$3)*10)),1)))</f>
        <v>3.5</v>
      </c>
      <c r="W76" s="202">
        <f t="shared" si="39"/>
        <v>3.25</v>
      </c>
      <c r="X76" s="202">
        <f>IF('Indicator Data'!AQ76="No data","x",ROUND(IF('Indicator Data'!AQ76&gt;X$4,10,IF('Indicator Data'!AQ76&lt;X$3,0,10-(X$4-'Indicator Data'!AQ76)/(X$4-X$3)*10)),1))</f>
        <v>1.1000000000000001</v>
      </c>
      <c r="Y76" s="202">
        <f>IF('Indicator Data'!AT76="No data","x",ROUND(IF('Indicator Data'!AT76&gt;Y$4,10,IF('Indicator Data'!AT76&lt;Y$3,0,10-(Y$4-'Indicator Data'!AT76)/(Y$4-Y$3)*10)),1))</f>
        <v>0.8</v>
      </c>
      <c r="Z76" s="207">
        <f>IF('Indicator Data'!AU76="No data","x",IF(('Indicator Data'!AU76/HLOOKUP('Indicator Data'!$AU$3,'Population Data'!$C$3:$M$194,ROW()-4,FALSE))&gt;1,1,IF('Indicator Data'!AU76&gt;'Indicator Data'!AU76,1,'Indicator Data'!AU76/HLOOKUP('Indicator Data'!$AU$3,'Population Data'!$C$3:$M$194,ROW()-4,FALSE))))</f>
        <v>0.2542195997160967</v>
      </c>
      <c r="AA76" s="202">
        <f t="shared" si="28"/>
        <v>2.8</v>
      </c>
      <c r="AB76" s="210">
        <f t="shared" si="29"/>
        <v>2</v>
      </c>
      <c r="AC76" s="202">
        <f>IF('Indicator Data'!AO76="No data","x",ROUND(IF('Indicator Data'!AO76&gt;AC$4,10,IF('Indicator Data'!AO76&lt;AC$3,0,10-(AC$4-'Indicator Data'!AO76)/(AC$4-AC$3)*10)),1))</f>
        <v>2</v>
      </c>
      <c r="AD76" s="202">
        <f>IF('Indicator Data'!AP76="No data","x",ROUND(IF('Indicator Data'!AP76&gt;AD$4,10,IF('Indicator Data'!AP76&lt;AD$3,0,10-(AD$4-'Indicator Data'!AP76)/(AD$4-AD$3)*10)),1))</f>
        <v>2.1</v>
      </c>
      <c r="AE76" s="210">
        <f t="shared" si="40"/>
        <v>2.1</v>
      </c>
      <c r="AF76" s="206">
        <f>('Indicator Data'!AZ76+'Indicator Data'!AY76*0.5+'Indicator Data'!AX76*0.25)/1000</f>
        <v>0.125</v>
      </c>
      <c r="AG76" s="211">
        <f>AF76*1000/HLOOKUP('Indicator Data'!$AZ$3,'Population Data'!$C$3:$M$194,ROW()-4,FALSE)</f>
        <v>1.525145376857322E-4</v>
      </c>
      <c r="AH76" s="210">
        <f t="shared" si="30"/>
        <v>0</v>
      </c>
      <c r="AI76" s="202">
        <f>IF('Indicator Data'!BD76="No data","x",ROUND(IF('Indicator Data'!BD76&lt;$AI$3,10,IF('Indicator Data'!BD76&gt;$AI$4,0,($AI$4-'Indicator Data'!BD76)/($AI$4-$AI$3)*10)),1))</f>
        <v>1.1000000000000001</v>
      </c>
      <c r="AJ76" s="202">
        <f>IF('Indicator Data'!BE76="No data","x",ROUND(IF('Indicator Data'!BE76&gt;$AJ$4,10,IF('Indicator Data'!BE76&lt;$AJ$3,0,10-($AJ$4-'Indicator Data'!BE76)/($AJ$4-$AJ$3)*10)),1))</f>
        <v>0</v>
      </c>
      <c r="AK76" s="210">
        <f t="shared" si="31"/>
        <v>0.6</v>
      </c>
      <c r="AL76" s="208">
        <f t="shared" si="32"/>
        <v>1.2</v>
      </c>
      <c r="AM76" s="212">
        <f t="shared" si="33"/>
        <v>3.9</v>
      </c>
    </row>
    <row r="77" spans="1:39">
      <c r="A77" s="179" t="str">
        <f>'Indicator Data'!A77</f>
        <v>Haiti</v>
      </c>
      <c r="B77" s="180" t="str">
        <f>'Indicator Data'!B77</f>
        <v>HTI</v>
      </c>
      <c r="C77" s="213">
        <f>ROUND(IF('Indicator Data'!AH77="No data",IF((0.101*LN('Indicator Data'!BV77)-0.153)&gt;C$4,0,IF((0.101*LN('Indicator Data'!BV77)-0.153)&lt;C$3,10,(C$4-(0.101*LN('Indicator Data'!BV77)-0.153))/(C$4-C$3)*10)),IF('Indicator Data'!AH77&gt;C$4,0,IF('Indicator Data'!AH77&lt;C$3,10,(C$4-'Indicator Data'!AH77)/(C$4-C$3)*10))),1)</f>
        <v>7</v>
      </c>
      <c r="D77" s="202">
        <f>IF('Indicator Data'!AI77="No data","x",ROUND((IF(LOG('Indicator Data'!AI77*1000)&gt;D$4,10,IF(LOG('Indicator Data'!AI77*1000)&lt;D$3,0,10-(D$4-LOG('Indicator Data'!AI77*1000))/(D$4-D$3)*10))),1))</f>
        <v>8.5</v>
      </c>
      <c r="E77" s="203">
        <f t="shared" si="34"/>
        <v>7.8</v>
      </c>
      <c r="F77" s="202">
        <f>IF('Indicator Data'!AV77="No data","x",ROUND(IF('Indicator Data'!AV77&gt;F$4,10,IF('Indicator Data'!AV77&lt;F$3,0,10-(F$4-'Indicator Data'!AV77)/(F$4-F$3)*10)),1))</f>
        <v>8.3000000000000007</v>
      </c>
      <c r="G77" s="202">
        <f>IF('Indicator Data'!AW77="No data","x",ROUND(IF('Indicator Data'!AW77&gt;G$4,10,IF('Indicator Data'!AW77&lt;G$3,0,10-(G$4-'Indicator Data'!AW77)/(G$4-G$3)*10)),1))</f>
        <v>4</v>
      </c>
      <c r="H77" s="203">
        <f t="shared" si="35"/>
        <v>6.2</v>
      </c>
      <c r="I77" s="204">
        <f>SUM(IF('Indicator Data'!AJ77=0,0,'Indicator Data'!AJ77),SUM('Indicator Data'!AK77:AL77))</f>
        <v>2635.0584442070312</v>
      </c>
      <c r="J77" s="204">
        <f>I77/HLOOKUP('Indicator Date'!$AJ75,'Population Data'!$C$3:$M$194,ROW()-4,FALSE)*1000000</f>
        <v>222.04868818963391</v>
      </c>
      <c r="K77" s="202">
        <f t="shared" si="25"/>
        <v>4.4000000000000004</v>
      </c>
      <c r="L77" s="202">
        <f>IF('Indicator Data'!AM77="No data","x",ROUND(IF('Indicator Data'!AM77&gt;L$4,10,IF('Indicator Data'!AM77&lt;L$3,0,10-(L$4-'Indicator Data'!AM77)/(L$4-L$3)*10)),1))</f>
        <v>2.9</v>
      </c>
      <c r="M77" s="202">
        <f>IF('Indicator Data'!AN77="No data","x",IF('Indicator Data'!AN77=0,0,ROUND(IF('Indicator Data'!AN77&gt;M$4,10,IF('Indicator Data'!AN77&lt;M$3,0,10-(M$4-'Indicator Data'!AN77)/(M$4-M$3)*10)),1)))</f>
        <v>7.1</v>
      </c>
      <c r="N77" s="203">
        <f t="shared" si="36"/>
        <v>4.8</v>
      </c>
      <c r="O77" s="205">
        <f t="shared" si="37"/>
        <v>6.7</v>
      </c>
      <c r="P77" s="206">
        <f>IF(AND('Indicator Data'!BA77="No data",'Indicator Data'!BB77="No data"),0,SUM('Indicator Data'!BA77:BC77)/1000)</f>
        <v>310.66399999999999</v>
      </c>
      <c r="Q77" s="202">
        <f t="shared" si="26"/>
        <v>8.3000000000000007</v>
      </c>
      <c r="R77" s="207">
        <f>P77*1000/HLOOKUP('Indicator Data'!$BA$3,'Population Data'!$C$3:$M$194,ROW()-4,FALSE)</f>
        <v>2.61787490214485E-2</v>
      </c>
      <c r="S77" s="202">
        <f t="shared" si="27"/>
        <v>7.1</v>
      </c>
      <c r="T77" s="208">
        <f t="shared" si="38"/>
        <v>7.7</v>
      </c>
      <c r="U77" s="209">
        <f>IF('Indicator Data'!AR77="No data","x",ROUND(IF('Indicator Data'!AR77&gt;U$4,10,IF('Indicator Data'!AR77&lt;U$3,0,10-(U$4-'Indicator Data'!AR77)/(U$4-U$3)*10)),1))</f>
        <v>3.4</v>
      </c>
      <c r="V77" s="209">
        <f>IF('Indicator Data'!AS77="No data","x",IF('Indicator Data'!AS77=0,0,ROUND(IF('Indicator Data'!AS77&gt;V$4,10,IF('Indicator Data'!AS77&lt;V$3,0,10-(V$4-'Indicator Data'!AS77)/(V$4-V$3)*10)),1)))</f>
        <v>2.7</v>
      </c>
      <c r="W77" s="202">
        <f t="shared" si="39"/>
        <v>3.05</v>
      </c>
      <c r="X77" s="202">
        <f>IF('Indicator Data'!AQ77="No data","x",ROUND(IF('Indicator Data'!AQ77&gt;X$4,10,IF('Indicator Data'!AQ77&lt;X$3,0,10-(X$4-'Indicator Data'!AQ77)/(X$4-X$3)*10)),1))</f>
        <v>2.8</v>
      </c>
      <c r="Y77" s="202">
        <f>IF('Indicator Data'!AT77="No data","x",ROUND(IF('Indicator Data'!AT77&gt;Y$4,10,IF('Indicator Data'!AT77&lt;Y$3,0,10-(Y$4-'Indicator Data'!AT77)/(Y$4-Y$3)*10)),1))</f>
        <v>0.1</v>
      </c>
      <c r="Z77" s="207">
        <f>IF('Indicator Data'!AU77="No data","x",IF(('Indicator Data'!AU77/HLOOKUP('Indicator Data'!$AU$3,'Population Data'!$C$3:$M$194,ROW()-4,FALSE))&gt;1,1,IF('Indicator Data'!AU77&gt;'Indicator Data'!AU77,1,'Indicator Data'!AU77/HLOOKUP('Indicator Data'!$AU$3,'Population Data'!$C$3:$M$194,ROW()-4,FALSE))))</f>
        <v>0.38421187197647716</v>
      </c>
      <c r="AA77" s="202">
        <f t="shared" si="28"/>
        <v>4.3</v>
      </c>
      <c r="AB77" s="210">
        <f t="shared" si="29"/>
        <v>2.6</v>
      </c>
      <c r="AC77" s="202">
        <f>IF('Indicator Data'!AO77="No data","x",ROUND(IF('Indicator Data'!AO77&gt;AC$4,10,IF('Indicator Data'!AO77&lt;AC$3,0,10-(AC$4-'Indicator Data'!AO77)/(AC$4-AC$3)*10)),1))</f>
        <v>4.3</v>
      </c>
      <c r="AD77" s="202">
        <f>IF('Indicator Data'!AP77="No data","x",ROUND(IF('Indicator Data'!AP77&gt;AD$4,10,IF('Indicator Data'!AP77&lt;AD$3,0,10-(AD$4-'Indicator Data'!AP77)/(AD$4-AD$3)*10)),1))</f>
        <v>2.1</v>
      </c>
      <c r="AE77" s="210">
        <f t="shared" si="40"/>
        <v>3.2</v>
      </c>
      <c r="AF77" s="206">
        <f>('Indicator Data'!AZ77+'Indicator Data'!AY77*0.5+'Indicator Data'!AX77*0.25)/1000</f>
        <v>15.428750000000001</v>
      </c>
      <c r="AG77" s="211">
        <f>AF77*1000/HLOOKUP('Indicator Data'!$AZ$3,'Population Data'!$C$3:$M$194,ROW()-4,FALSE)</f>
        <v>1.3001357542704452E-3</v>
      </c>
      <c r="AH77" s="210">
        <f t="shared" si="30"/>
        <v>0.1</v>
      </c>
      <c r="AI77" s="202">
        <f>IF('Indicator Data'!BD77="No data","x",ROUND(IF('Indicator Data'!BD77&lt;$AI$3,10,IF('Indicator Data'!BD77&gt;$AI$4,0,($AI$4-'Indicator Data'!BD77)/($AI$4-$AI$3)*10)),1))</f>
        <v>8.6999999999999993</v>
      </c>
      <c r="AJ77" s="202">
        <f>IF('Indicator Data'!BE77="No data","x",ROUND(IF('Indicator Data'!BE77&gt;$AJ$4,10,IF('Indicator Data'!BE77&lt;$AJ$3,0,10-($AJ$4-'Indicator Data'!BE77)/($AJ$4-$AJ$3)*10)),1))</f>
        <v>10</v>
      </c>
      <c r="AK77" s="210">
        <f t="shared" si="31"/>
        <v>9.4</v>
      </c>
      <c r="AL77" s="208">
        <f t="shared" si="32"/>
        <v>5.0999999999999996</v>
      </c>
      <c r="AM77" s="212">
        <f t="shared" si="33"/>
        <v>6.6</v>
      </c>
    </row>
    <row r="78" spans="1:39">
      <c r="A78" s="179" t="str">
        <f>'Indicator Data'!A78</f>
        <v>Honduras</v>
      </c>
      <c r="B78" s="180" t="str">
        <f>'Indicator Data'!B78</f>
        <v>HND</v>
      </c>
      <c r="C78" s="213">
        <f>ROUND(IF('Indicator Data'!AH78="No data",IF((0.101*LN('Indicator Data'!BV78)-0.153)&gt;C$4,0,IF((0.101*LN('Indicator Data'!BV78)-0.153)&lt;C$3,10,(C$4-(0.101*LN('Indicator Data'!BV78)-0.153))/(C$4-C$3)*10)),IF('Indicator Data'!AH78&gt;C$4,0,IF('Indicator Data'!AH78&lt;C$3,10,(C$4-'Indicator Data'!AH78)/(C$4-C$3)*10))),1)</f>
        <v>5.5</v>
      </c>
      <c r="D78" s="202">
        <f>IF('Indicator Data'!AI78="No data","x",ROUND((IF(LOG('Indicator Data'!AI78*1000)&gt;D$4,10,IF(LOG('Indicator Data'!AI78*1000)&lt;D$3,0,10-(D$4-LOG('Indicator Data'!AI78*1000))/(D$4-D$3)*10))),1))</f>
        <v>6.3</v>
      </c>
      <c r="E78" s="203">
        <f t="shared" si="34"/>
        <v>5.9</v>
      </c>
      <c r="F78" s="202">
        <f>IF('Indicator Data'!AV78="No data","x",ROUND(IF('Indicator Data'!AV78&gt;F$4,10,IF('Indicator Data'!AV78&lt;F$3,0,10-(F$4-'Indicator Data'!AV78)/(F$4-F$3)*10)),1))</f>
        <v>5.5</v>
      </c>
      <c r="G78" s="202">
        <f>IF('Indicator Data'!AW78="No data","x",ROUND(IF('Indicator Data'!AW78&gt;G$4,10,IF('Indicator Data'!AW78&lt;G$3,0,10-(G$4-'Indicator Data'!AW78)/(G$4-G$3)*10)),1))</f>
        <v>5.8</v>
      </c>
      <c r="H78" s="203">
        <f t="shared" si="35"/>
        <v>5.7</v>
      </c>
      <c r="I78" s="204">
        <f>SUM(IF('Indicator Data'!AJ78=0,0,'Indicator Data'!AJ78),SUM('Indicator Data'!AK78:AL78))</f>
        <v>1708.3458006757812</v>
      </c>
      <c r="J78" s="204">
        <f>I78/HLOOKUP('Indicator Date'!$AJ76,'Population Data'!$C$3:$M$194,ROW()-4,FALSE)*1000000</f>
        <v>158.77696228544414</v>
      </c>
      <c r="K78" s="202">
        <f t="shared" si="25"/>
        <v>3.2</v>
      </c>
      <c r="L78" s="202">
        <f>IF('Indicator Data'!AM78="No data","x",ROUND(IF('Indicator Data'!AM78&gt;L$4,10,IF('Indicator Data'!AM78&lt;L$3,0,10-(L$4-'Indicator Data'!AM78)/(L$4-L$3)*10)),1))</f>
        <v>1.8</v>
      </c>
      <c r="M78" s="202">
        <f>IF('Indicator Data'!AN78="No data","x",IF('Indicator Data'!AN78=0,0,ROUND(IF('Indicator Data'!AN78&gt;M$4,10,IF('Indicator Data'!AN78&lt;M$3,0,10-(M$4-'Indicator Data'!AN78)/(M$4-M$3)*10)),1)))</f>
        <v>8.5</v>
      </c>
      <c r="N78" s="203">
        <f t="shared" si="36"/>
        <v>4.5</v>
      </c>
      <c r="O78" s="205">
        <f t="shared" si="37"/>
        <v>5.5</v>
      </c>
      <c r="P78" s="206">
        <f>IF(AND('Indicator Data'!BA78="No data",'Indicator Data'!BB78="No data"),0,SUM('Indicator Data'!BA78:BC78)/1000)</f>
        <v>274.48899999999998</v>
      </c>
      <c r="Q78" s="202">
        <f t="shared" si="26"/>
        <v>8.1</v>
      </c>
      <c r="R78" s="207">
        <f>P78*1000/HLOOKUP('Indicator Data'!$BA$3,'Population Data'!$C$3:$M$194,ROW()-4,FALSE)</f>
        <v>2.5511538462253399E-2</v>
      </c>
      <c r="S78" s="202">
        <f t="shared" si="27"/>
        <v>7.1</v>
      </c>
      <c r="T78" s="208">
        <f t="shared" si="38"/>
        <v>7.6</v>
      </c>
      <c r="U78" s="209">
        <f>IF('Indicator Data'!AR78="No data","x",ROUND(IF('Indicator Data'!AR78&gt;U$4,10,IF('Indicator Data'!AR78&lt;U$3,0,10-(U$4-'Indicator Data'!AR78)/(U$4-U$3)*10)),1))</f>
        <v>0.4</v>
      </c>
      <c r="V78" s="209">
        <f>IF('Indicator Data'!AS78="No data","x",IF('Indicator Data'!AS78=0,0,ROUND(IF('Indicator Data'!AS78&gt;V$4,10,IF('Indicator Data'!AS78&lt;V$3,0,10-(V$4-'Indicator Data'!AS78)/(V$4-V$3)*10)),1)))</f>
        <v>0.3</v>
      </c>
      <c r="W78" s="202">
        <f t="shared" si="39"/>
        <v>0.35</v>
      </c>
      <c r="X78" s="202">
        <f>IF('Indicator Data'!AQ78="No data","x",ROUND(IF('Indicator Data'!AQ78&gt;X$4,10,IF('Indicator Data'!AQ78&lt;X$3,0,10-(X$4-'Indicator Data'!AQ78)/(X$4-X$3)*10)),1))</f>
        <v>0.6</v>
      </c>
      <c r="Y78" s="202">
        <f>IF('Indicator Data'!AT78="No data","x",ROUND(IF('Indicator Data'!AT78&gt;Y$4,10,IF('Indicator Data'!AT78&lt;Y$3,0,10-(Y$4-'Indicator Data'!AT78)/(Y$4-Y$3)*10)),1))</f>
        <v>0</v>
      </c>
      <c r="Z78" s="207">
        <f>IF('Indicator Data'!AU78="No data","x",IF(('Indicator Data'!AU78/HLOOKUP('Indicator Data'!$AU$3,'Population Data'!$C$3:$M$194,ROW()-4,FALSE))&gt;1,1,IF('Indicator Data'!AU78&gt;'Indicator Data'!AU78,1,'Indicator Data'!AU78/HLOOKUP('Indicator Data'!$AU$3,'Population Data'!$C$3:$M$194,ROW()-4,FALSE))))</f>
        <v>0.2124688723897378</v>
      </c>
      <c r="AA78" s="202">
        <f t="shared" si="28"/>
        <v>2.4</v>
      </c>
      <c r="AB78" s="210">
        <f t="shared" si="29"/>
        <v>0.8</v>
      </c>
      <c r="AC78" s="202">
        <f>IF('Indicator Data'!AO78="No data","x",ROUND(IF('Indicator Data'!AO78&gt;AC$4,10,IF('Indicator Data'!AO78&lt;AC$3,0,10-(AC$4-'Indicator Data'!AO78)/(AC$4-AC$3)*10)),1))</f>
        <v>1.2</v>
      </c>
      <c r="AD78" s="202">
        <f>IF('Indicator Data'!AP78="No data","x",ROUND(IF('Indicator Data'!AP78&gt;AD$4,10,IF('Indicator Data'!AP78&lt;AD$3,0,10-(AD$4-'Indicator Data'!AP78)/(AD$4-AD$3)*10)),1))</f>
        <v>1.6</v>
      </c>
      <c r="AE78" s="210">
        <f t="shared" si="40"/>
        <v>1.4</v>
      </c>
      <c r="AF78" s="206">
        <f>('Indicator Data'!AZ78+'Indicator Data'!AY78*0.5+'Indicator Data'!AX78*0.25)/1000</f>
        <v>87.593249999999998</v>
      </c>
      <c r="AG78" s="211">
        <f>AF78*1000/HLOOKUP('Indicator Data'!$AZ$3,'Population Data'!$C$3:$M$194,ROW()-4,FALSE)</f>
        <v>8.1410860413669676E-3</v>
      </c>
      <c r="AH78" s="210">
        <f t="shared" si="30"/>
        <v>0.8</v>
      </c>
      <c r="AI78" s="202">
        <f>IF('Indicator Data'!BD78="No data","x",ROUND(IF('Indicator Data'!BD78&lt;$AI$3,10,IF('Indicator Data'!BD78&gt;$AI$4,0,($AI$4-'Indicator Data'!BD78)/($AI$4-$AI$3)*10)),1))</f>
        <v>4.7</v>
      </c>
      <c r="AJ78" s="202">
        <f>IF('Indicator Data'!BE78="No data","x",ROUND(IF('Indicator Data'!BE78&gt;$AJ$4,10,IF('Indicator Data'!BE78&lt;$AJ$3,0,10-($AJ$4-'Indicator Data'!BE78)/($AJ$4-$AJ$3)*10)),1))</f>
        <v>5.0999999999999996</v>
      </c>
      <c r="AK78" s="210">
        <f t="shared" si="31"/>
        <v>4.9000000000000004</v>
      </c>
      <c r="AL78" s="208">
        <f t="shared" si="32"/>
        <v>2.2000000000000002</v>
      </c>
      <c r="AM78" s="212">
        <f t="shared" si="33"/>
        <v>5.5</v>
      </c>
    </row>
    <row r="79" spans="1:39">
      <c r="A79" s="179" t="str">
        <f>'Indicator Data'!A79</f>
        <v>Hungary</v>
      </c>
      <c r="B79" s="180" t="str">
        <f>'Indicator Data'!B79</f>
        <v>HUN</v>
      </c>
      <c r="C79" s="213">
        <f>ROUND(IF('Indicator Data'!AH79="No data",IF((0.101*LN('Indicator Data'!BV79)-0.153)&gt;C$4,0,IF((0.101*LN('Indicator Data'!BV79)-0.153)&lt;C$3,10,(C$4-(0.101*LN('Indicator Data'!BV79)-0.153))/(C$4-C$3)*10)),IF('Indicator Data'!AH79&gt;C$4,0,IF('Indicator Data'!AH79&lt;C$3,10,(C$4-'Indicator Data'!AH79)/(C$4-C$3)*10))),1)</f>
        <v>1</v>
      </c>
      <c r="D79" s="202" t="str">
        <f>IF('Indicator Data'!AI79="No data","x",ROUND((IF(LOG('Indicator Data'!AI79*1000)&gt;D$4,10,IF(LOG('Indicator Data'!AI79*1000)&lt;D$3,0,10-(D$4-LOG('Indicator Data'!AI79*1000))/(D$4-D$3)*10))),1))</f>
        <v>x</v>
      </c>
      <c r="E79" s="203">
        <f t="shared" si="34"/>
        <v>1</v>
      </c>
      <c r="F79" s="202">
        <f>IF('Indicator Data'!AV79="No data","x",ROUND(IF('Indicator Data'!AV79&gt;F$4,10,IF('Indicator Data'!AV79&lt;F$3,0,10-(F$4-'Indicator Data'!AV79)/(F$4-F$3)*10)),1))</f>
        <v>3.1</v>
      </c>
      <c r="G79" s="202">
        <f>IF('Indicator Data'!AW79="No data","x",ROUND(IF('Indicator Data'!AW79&gt;G$4,10,IF('Indicator Data'!AW79&lt;G$3,0,10-(G$4-'Indicator Data'!AW79)/(G$4-G$3)*10)),1))</f>
        <v>1.1000000000000001</v>
      </c>
      <c r="H79" s="203">
        <f t="shared" si="35"/>
        <v>2.1</v>
      </c>
      <c r="I79" s="204">
        <f>SUM(IF('Indicator Data'!AJ79=0,0,'Indicator Data'!AJ79),SUM('Indicator Data'!AK79:AL79))</f>
        <v>43.136809999999997</v>
      </c>
      <c r="J79" s="204">
        <f>I79/HLOOKUP('Indicator Date'!$AJ77,'Population Data'!$C$3:$M$194,ROW()-4,FALSE)*1000000</f>
        <v>4.3158423738608294</v>
      </c>
      <c r="K79" s="202">
        <f t="shared" si="25"/>
        <v>0.1</v>
      </c>
      <c r="L79" s="202" t="str">
        <f>IF('Indicator Data'!AM79="No data","x",ROUND(IF('Indicator Data'!AM79&gt;L$4,10,IF('Indicator Data'!AM79&lt;L$3,0,10-(L$4-'Indicator Data'!AM79)/(L$4-L$3)*10)),1))</f>
        <v>x</v>
      </c>
      <c r="M79" s="202">
        <f>IF('Indicator Data'!AN79="No data","x",IF('Indicator Data'!AN79=0,0,ROUND(IF('Indicator Data'!AN79&gt;M$4,10,IF('Indicator Data'!AN79&lt;M$3,0,10-(M$4-'Indicator Data'!AN79)/(M$4-M$3)*10)),1)))</f>
        <v>0.6</v>
      </c>
      <c r="N79" s="203">
        <f t="shared" si="36"/>
        <v>0.4</v>
      </c>
      <c r="O79" s="205">
        <f t="shared" si="37"/>
        <v>1.1000000000000001</v>
      </c>
      <c r="P79" s="206">
        <f>IF(AND('Indicator Data'!BA79="No data",'Indicator Data'!BB79="No data"),0,SUM('Indicator Data'!BA79:BC79)/1000)</f>
        <v>63.328000000000003</v>
      </c>
      <c r="Q79" s="202">
        <f t="shared" si="26"/>
        <v>6</v>
      </c>
      <c r="R79" s="207">
        <f>P79*1000/HLOOKUP('Indicator Data'!$BA$3,'Population Data'!$C$3:$M$194,ROW()-4,FALSE)</f>
        <v>6.3359730553060973E-3</v>
      </c>
      <c r="S79" s="202">
        <f t="shared" si="27"/>
        <v>5</v>
      </c>
      <c r="T79" s="208">
        <f t="shared" si="38"/>
        <v>5.5</v>
      </c>
      <c r="U79" s="209" t="str">
        <f>IF('Indicator Data'!AR79="No data","x",ROUND(IF('Indicator Data'!AR79&gt;U$4,10,IF('Indicator Data'!AR79&lt;U$3,0,10-(U$4-'Indicator Data'!AR79)/(U$4-U$3)*10)),1))</f>
        <v>x</v>
      </c>
      <c r="V79" s="209" t="str">
        <f>IF('Indicator Data'!AS79="No data","x",IF('Indicator Data'!AS79=0,0,ROUND(IF('Indicator Data'!AS79&gt;V$4,10,IF('Indicator Data'!AS79&lt;V$3,0,10-(V$4-'Indicator Data'!AS79)/(V$4-V$3)*10)),1)))</f>
        <v>x</v>
      </c>
      <c r="W79" s="202" t="str">
        <f t="shared" si="39"/>
        <v>x</v>
      </c>
      <c r="X79" s="202">
        <f>IF('Indicator Data'!AQ79="No data","x",ROUND(IF('Indicator Data'!AQ79&gt;X$4,10,IF('Indicator Data'!AQ79&lt;X$3,0,10-(X$4-'Indicator Data'!AQ79)/(X$4-X$3)*10)),1))</f>
        <v>0.1</v>
      </c>
      <c r="Y79" s="202" t="str">
        <f>IF('Indicator Data'!AT79="No data","x",ROUND(IF('Indicator Data'!AT79&gt;Y$4,10,IF('Indicator Data'!AT79&lt;Y$3,0,10-(Y$4-'Indicator Data'!AT79)/(Y$4-Y$3)*10)),1))</f>
        <v>x</v>
      </c>
      <c r="Z79" s="207">
        <f>IF('Indicator Data'!AU79="No data","x",IF(('Indicator Data'!AU79/HLOOKUP('Indicator Data'!$AU$3,'Population Data'!$C$3:$M$194,ROW()-4,FALSE))&gt;1,1,IF('Indicator Data'!AU79&gt;'Indicator Data'!AU79,1,'Indicator Data'!AU79/HLOOKUP('Indicator Data'!$AU$3,'Population Data'!$C$3:$M$194,ROW()-4,FALSE))))</f>
        <v>9.0295193045103052E-7</v>
      </c>
      <c r="AA79" s="202">
        <f t="shared" si="28"/>
        <v>0</v>
      </c>
      <c r="AB79" s="210">
        <f t="shared" si="29"/>
        <v>0.1</v>
      </c>
      <c r="AC79" s="202">
        <f>IF('Indicator Data'!AO79="No data","x",ROUND(IF('Indicator Data'!AO79&gt;AC$4,10,IF('Indicator Data'!AO79&lt;AC$3,0,10-(AC$4-'Indicator Data'!AO79)/(AC$4-AC$3)*10)),1))</f>
        <v>0.3</v>
      </c>
      <c r="AD79" s="202" t="str">
        <f>IF('Indicator Data'!AP79="No data","x",ROUND(IF('Indicator Data'!AP79&gt;AD$4,10,IF('Indicator Data'!AP79&lt;AD$3,0,10-(AD$4-'Indicator Data'!AP79)/(AD$4-AD$3)*10)),1))</f>
        <v>x</v>
      </c>
      <c r="AE79" s="210">
        <f t="shared" si="40"/>
        <v>0.3</v>
      </c>
      <c r="AF79" s="206">
        <f>('Indicator Data'!AZ79+'Indicator Data'!AY79*0.5+'Indicator Data'!AX79*0.25)/1000</f>
        <v>0</v>
      </c>
      <c r="AG79" s="211">
        <f>AF79*1000/HLOOKUP('Indicator Data'!$AZ$3,'Population Data'!$C$3:$M$194,ROW()-4,FALSE)</f>
        <v>0</v>
      </c>
      <c r="AH79" s="210">
        <f t="shared" si="30"/>
        <v>0</v>
      </c>
      <c r="AI79" s="202">
        <f>IF('Indicator Data'!BD79="No data","x",ROUND(IF('Indicator Data'!BD79&lt;$AI$3,10,IF('Indicator Data'!BD79&gt;$AI$4,0,($AI$4-'Indicator Data'!BD79)/($AI$4-$AI$3)*10)),1))</f>
        <v>2.4</v>
      </c>
      <c r="AJ79" s="202">
        <f>IF('Indicator Data'!BE79="No data","x",ROUND(IF('Indicator Data'!BE79&gt;$AJ$4,10,IF('Indicator Data'!BE79&lt;$AJ$3,0,10-($AJ$4-'Indicator Data'!BE79)/($AJ$4-$AJ$3)*10)),1))</f>
        <v>0</v>
      </c>
      <c r="AK79" s="210">
        <f t="shared" si="31"/>
        <v>1.2</v>
      </c>
      <c r="AL79" s="208">
        <f t="shared" si="32"/>
        <v>0.4</v>
      </c>
      <c r="AM79" s="212">
        <f t="shared" si="33"/>
        <v>3.4</v>
      </c>
    </row>
    <row r="80" spans="1:39">
      <c r="A80" s="179" t="str">
        <f>'Indicator Data'!A80</f>
        <v>Iceland</v>
      </c>
      <c r="B80" s="180" t="str">
        <f>'Indicator Data'!B80</f>
        <v>ISL</v>
      </c>
      <c r="C80" s="213">
        <f>ROUND(IF('Indicator Data'!AH80="No data",IF((0.101*LN('Indicator Data'!BV80)-0.153)&gt;C$4,0,IF((0.101*LN('Indicator Data'!BV80)-0.153)&lt;C$3,10,(C$4-(0.101*LN('Indicator Data'!BV80)-0.153))/(C$4-C$3)*10)),IF('Indicator Data'!AH80&gt;C$4,0,IF('Indicator Data'!AH80&lt;C$3,10,(C$4-'Indicator Data'!AH80)/(C$4-C$3)*10))),1)</f>
        <v>0</v>
      </c>
      <c r="D80" s="202" t="str">
        <f>IF('Indicator Data'!AI80="No data","x",ROUND((IF(LOG('Indicator Data'!AI80*1000)&gt;D$4,10,IF(LOG('Indicator Data'!AI80*1000)&lt;D$3,0,10-(D$4-LOG('Indicator Data'!AI80*1000))/(D$4-D$3)*10))),1))</f>
        <v>x</v>
      </c>
      <c r="E80" s="203">
        <f t="shared" si="34"/>
        <v>0</v>
      </c>
      <c r="F80" s="202">
        <f>IF('Indicator Data'!AV80="No data","x",ROUND(IF('Indicator Data'!AV80&gt;F$4,10,IF('Indicator Data'!AV80&lt;F$3,0,10-(F$4-'Indicator Data'!AV80)/(F$4-F$3)*10)),1))</f>
        <v>0.5</v>
      </c>
      <c r="G80" s="202">
        <f>IF('Indicator Data'!AW80="No data","x",ROUND(IF('Indicator Data'!AW80&gt;G$4,10,IF('Indicator Data'!AW80&lt;G$3,0,10-(G$4-'Indicator Data'!AW80)/(G$4-G$3)*10)),1))</f>
        <v>0.3</v>
      </c>
      <c r="H80" s="203">
        <f t="shared" si="35"/>
        <v>0.4</v>
      </c>
      <c r="I80" s="204">
        <f>SUM(IF('Indicator Data'!AJ80=0,0,'Indicator Data'!AJ80),SUM('Indicator Data'!AK80:AL80))</f>
        <v>0.01</v>
      </c>
      <c r="J80" s="204">
        <f>I80/HLOOKUP('Indicator Date'!$AJ78,'Population Data'!$C$3:$M$194,ROW()-4,FALSE)*1000000</f>
        <v>2.647681028571126E-2</v>
      </c>
      <c r="K80" s="202">
        <f t="shared" si="25"/>
        <v>0</v>
      </c>
      <c r="L80" s="202" t="str">
        <f>IF('Indicator Data'!AM80="No data","x",ROUND(IF('Indicator Data'!AM80&gt;L$4,10,IF('Indicator Data'!AM80&lt;L$3,0,10-(L$4-'Indicator Data'!AM80)/(L$4-L$3)*10)),1))</f>
        <v>x</v>
      </c>
      <c r="M80" s="202">
        <f>IF('Indicator Data'!AN80="No data","x",IF('Indicator Data'!AN80=0,0,ROUND(IF('Indicator Data'!AN80&gt;M$4,10,IF('Indicator Data'!AN80&lt;M$3,0,10-(M$4-'Indicator Data'!AN80)/(M$4-M$3)*10)),1)))</f>
        <v>0.2</v>
      </c>
      <c r="N80" s="203">
        <f t="shared" si="36"/>
        <v>0.1</v>
      </c>
      <c r="O80" s="205">
        <f t="shared" si="37"/>
        <v>0.1</v>
      </c>
      <c r="P80" s="206">
        <f>IF(AND('Indicator Data'!BA80="No data",'Indicator Data'!BB80="No data"),0,SUM('Indicator Data'!BA80:BC80)/1000)</f>
        <v>11.596</v>
      </c>
      <c r="Q80" s="202">
        <f t="shared" si="26"/>
        <v>3.5</v>
      </c>
      <c r="R80" s="207">
        <f>P80*1000/HLOOKUP('Indicator Data'!$BA$3,'Population Data'!$C$3:$M$194,ROW()-4,FALSE)</f>
        <v>3.0702509207310776E-2</v>
      </c>
      <c r="S80" s="202">
        <f t="shared" si="27"/>
        <v>7.4</v>
      </c>
      <c r="T80" s="208">
        <f t="shared" si="38"/>
        <v>5.5</v>
      </c>
      <c r="U80" s="209">
        <f>IF('Indicator Data'!AR80="No data","x",ROUND(IF('Indicator Data'!AR80&gt;U$4,10,IF('Indicator Data'!AR80&lt;U$3,0,10-(U$4-'Indicator Data'!AR80)/(U$4-U$3)*10)),1))</f>
        <v>0.2</v>
      </c>
      <c r="V80" s="209">
        <f>IF('Indicator Data'!AS80="No data","x",IF('Indicator Data'!AS80=0,0,ROUND(IF('Indicator Data'!AS80&gt;V$4,10,IF('Indicator Data'!AS80&lt;V$3,0,10-(V$4-'Indicator Data'!AS80)/(V$4-V$3)*10)),1)))</f>
        <v>0.3</v>
      </c>
      <c r="W80" s="202">
        <f t="shared" si="39"/>
        <v>0.25</v>
      </c>
      <c r="X80" s="202">
        <f>IF('Indicator Data'!AQ80="No data","x",ROUND(IF('Indicator Data'!AQ80&gt;X$4,10,IF('Indicator Data'!AQ80&lt;X$3,0,10-(X$4-'Indicator Data'!AQ80)/(X$4-X$3)*10)),1))</f>
        <v>0.1</v>
      </c>
      <c r="Y80" s="202" t="str">
        <f>IF('Indicator Data'!AT80="No data","x",ROUND(IF('Indicator Data'!AT80&gt;Y$4,10,IF('Indicator Data'!AT80&lt;Y$3,0,10-(Y$4-'Indicator Data'!AT80)/(Y$4-Y$3)*10)),1))</f>
        <v>x</v>
      </c>
      <c r="Z80" s="207">
        <f>IF('Indicator Data'!AU80="No data","x",IF(('Indicator Data'!AU80/HLOOKUP('Indicator Data'!$AU$3,'Population Data'!$C$3:$M$194,ROW()-4,FALSE))&gt;1,1,IF('Indicator Data'!AU80&gt;'Indicator Data'!AU80,1,'Indicator Data'!AU80/HLOOKUP('Indicator Data'!$AU$3,'Population Data'!$C$3:$M$194,ROW()-4,FALSE))))</f>
        <v>0</v>
      </c>
      <c r="AA80" s="202">
        <f t="shared" si="28"/>
        <v>0</v>
      </c>
      <c r="AB80" s="210">
        <f t="shared" si="29"/>
        <v>0.1</v>
      </c>
      <c r="AC80" s="202">
        <f>IF('Indicator Data'!AO80="No data","x",ROUND(IF('Indicator Data'!AO80&gt;AC$4,10,IF('Indicator Data'!AO80&lt;AC$3,0,10-(AC$4-'Indicator Data'!AO80)/(AC$4-AC$3)*10)),1))</f>
        <v>0.2</v>
      </c>
      <c r="AD80" s="202" t="str">
        <f>IF('Indicator Data'!AP80="No data","x",ROUND(IF('Indicator Data'!AP80&gt;AD$4,10,IF('Indicator Data'!AP80&lt;AD$3,0,10-(AD$4-'Indicator Data'!AP80)/(AD$4-AD$3)*10)),1))</f>
        <v>x</v>
      </c>
      <c r="AE80" s="210">
        <f t="shared" si="40"/>
        <v>0.2</v>
      </c>
      <c r="AF80" s="206">
        <f>('Indicator Data'!AZ80+'Indicator Data'!AY80*0.5+'Indicator Data'!AX80*0.25)/1000</f>
        <v>1.8325</v>
      </c>
      <c r="AG80" s="211">
        <f>AF80*1000/HLOOKUP('Indicator Data'!$AZ$3,'Population Data'!$C$3:$M$194,ROW()-4,FALSE)</f>
        <v>4.8518754848565883E-3</v>
      </c>
      <c r="AH80" s="210">
        <f t="shared" si="30"/>
        <v>0.5</v>
      </c>
      <c r="AI80" s="202">
        <f>IF('Indicator Data'!BD80="No data","x",ROUND(IF('Indicator Data'!BD80&lt;$AI$3,10,IF('Indicator Data'!BD80&gt;$AI$4,0,($AI$4-'Indicator Data'!BD80)/($AI$4-$AI$3)*10)),1))</f>
        <v>0.8</v>
      </c>
      <c r="AJ80" s="202">
        <f>IF('Indicator Data'!BE80="No data","x",ROUND(IF('Indicator Data'!BE80&gt;$AJ$4,10,IF('Indicator Data'!BE80&lt;$AJ$3,0,10-($AJ$4-'Indicator Data'!BE80)/($AJ$4-$AJ$3)*10)),1))</f>
        <v>0</v>
      </c>
      <c r="AK80" s="210">
        <f t="shared" si="31"/>
        <v>0.4</v>
      </c>
      <c r="AL80" s="208">
        <f t="shared" si="32"/>
        <v>0.3</v>
      </c>
      <c r="AM80" s="212">
        <f t="shared" si="33"/>
        <v>3.3</v>
      </c>
    </row>
    <row r="81" spans="1:39">
      <c r="A81" s="179" t="str">
        <f>'Indicator Data'!A81</f>
        <v>India</v>
      </c>
      <c r="B81" s="180" t="str">
        <f>'Indicator Data'!B81</f>
        <v>IND</v>
      </c>
      <c r="C81" s="213">
        <f>ROUND(IF('Indicator Data'!AH81="No data",IF((0.101*LN('Indicator Data'!BV81)-0.153)&gt;C$4,0,IF((0.101*LN('Indicator Data'!BV81)-0.153)&lt;C$3,10,(C$4-(0.101*LN('Indicator Data'!BV81)-0.153))/(C$4-C$3)*10)),IF('Indicator Data'!AH81&gt;C$4,0,IF('Indicator Data'!AH81&lt;C$3,10,(C$4-'Indicator Data'!AH81)/(C$4-C$3)*10))),1)</f>
        <v>5.0999999999999996</v>
      </c>
      <c r="D81" s="202">
        <f>IF('Indicator Data'!AI81="No data","x",ROUND((IF(LOG('Indicator Data'!AI81*1000)&gt;D$4,10,IF(LOG('Indicator Data'!AI81*1000)&lt;D$3,0,10-(D$4-LOG('Indicator Data'!AI81*1000))/(D$4-D$3)*10))),1))</f>
        <v>6.8</v>
      </c>
      <c r="E81" s="203">
        <f t="shared" si="34"/>
        <v>6</v>
      </c>
      <c r="F81" s="202">
        <f>IF('Indicator Data'!AV81="No data","x",ROUND(IF('Indicator Data'!AV81&gt;F$4,10,IF('Indicator Data'!AV81&lt;F$3,0,10-(F$4-'Indicator Data'!AV81)/(F$4-F$3)*10)),1))</f>
        <v>5.8</v>
      </c>
      <c r="G81" s="202">
        <f>IF('Indicator Data'!AW81="No data","x",ROUND(IF('Indicator Data'!AW81&gt;G$4,10,IF('Indicator Data'!AW81&lt;G$3,0,10-(G$4-'Indicator Data'!AW81)/(G$4-G$3)*10)),1))</f>
        <v>1.9</v>
      </c>
      <c r="H81" s="203">
        <f t="shared" si="35"/>
        <v>3.9</v>
      </c>
      <c r="I81" s="204">
        <f>SUM(IF('Indicator Data'!AJ81=0,0,'Indicator Data'!AJ81),SUM('Indicator Data'!AK81:AL81))</f>
        <v>5562.4212402343746</v>
      </c>
      <c r="J81" s="204">
        <f>I81/HLOOKUP('Indicator Date'!$AJ79,'Population Data'!$C$3:$M$194,ROW()-4,FALSE)*1000000</f>
        <v>3.8581845373898442</v>
      </c>
      <c r="K81" s="202">
        <f t="shared" si="25"/>
        <v>0.1</v>
      </c>
      <c r="L81" s="202">
        <f>IF('Indicator Data'!AM81="No data","x",ROUND(IF('Indicator Data'!AM81&gt;L$4,10,IF('Indicator Data'!AM81&lt;L$3,0,10-(L$4-'Indicator Data'!AM81)/(L$4-L$3)*10)),1))</f>
        <v>0.1</v>
      </c>
      <c r="M81" s="202">
        <f>IF('Indicator Data'!AN81="No data","x",IF('Indicator Data'!AN81=0,0,ROUND(IF('Indicator Data'!AN81&gt;M$4,10,IF('Indicator Data'!AN81&lt;M$3,0,10-(M$4-'Indicator Data'!AN81)/(M$4-M$3)*10)),1)))</f>
        <v>1.2</v>
      </c>
      <c r="N81" s="203">
        <f t="shared" si="36"/>
        <v>0.5</v>
      </c>
      <c r="O81" s="205">
        <f t="shared" si="37"/>
        <v>4.0999999999999996</v>
      </c>
      <c r="P81" s="206">
        <f>IF(AND('Indicator Data'!BA81="No data",'Indicator Data'!BB81="No data"),0,SUM('Indicator Data'!BA81:BC81)/1000)</f>
        <v>900.84199999999998</v>
      </c>
      <c r="Q81" s="202">
        <f t="shared" si="26"/>
        <v>9.8000000000000007</v>
      </c>
      <c r="R81" s="207">
        <f>P81*1000/HLOOKUP('Indicator Data'!$BA$3,'Population Data'!$C$3:$M$194,ROW()-4,FALSE)</f>
        <v>6.2483845162451162E-4</v>
      </c>
      <c r="S81" s="202">
        <f t="shared" si="27"/>
        <v>2.8</v>
      </c>
      <c r="T81" s="208">
        <f t="shared" si="38"/>
        <v>6.3</v>
      </c>
      <c r="U81" s="209">
        <f>IF('Indicator Data'!AR81="No data","x",ROUND(IF('Indicator Data'!AR81&gt;U$4,10,IF('Indicator Data'!AR81&lt;U$3,0,10-(U$4-'Indicator Data'!AR81)/(U$4-U$3)*10)),1))</f>
        <v>0.4</v>
      </c>
      <c r="V81" s="209" t="str">
        <f>IF('Indicator Data'!AS81="No data","x",IF('Indicator Data'!AS81=0,0,ROUND(IF('Indicator Data'!AS81&gt;V$4,10,IF('Indicator Data'!AS81&lt;V$3,0,10-(V$4-'Indicator Data'!AS81)/(V$4-V$3)*10)),1)))</f>
        <v>x</v>
      </c>
      <c r="W81" s="202">
        <f t="shared" si="39"/>
        <v>0.4</v>
      </c>
      <c r="X81" s="202">
        <f>IF('Indicator Data'!AQ81="No data","x",ROUND(IF('Indicator Data'!AQ81&gt;X$4,10,IF('Indicator Data'!AQ81&lt;X$3,0,10-(X$4-'Indicator Data'!AQ81)/(X$4-X$3)*10)),1))</f>
        <v>3.6</v>
      </c>
      <c r="Y81" s="202">
        <f>IF('Indicator Data'!AT81="No data","x",ROUND(IF('Indicator Data'!AT81&gt;Y$4,10,IF('Indicator Data'!AT81&lt;Y$3,0,10-(Y$4-'Indicator Data'!AT81)/(Y$4-Y$3)*10)),1))</f>
        <v>0.1</v>
      </c>
      <c r="Z81" s="207">
        <f>IF('Indicator Data'!AU81="No data","x",IF(('Indicator Data'!AU81/HLOOKUP('Indicator Data'!$AU$3,'Population Data'!$C$3:$M$194,ROW()-4,FALSE))&gt;1,1,IF('Indicator Data'!AU81&gt;'Indicator Data'!AU81,1,'Indicator Data'!AU81/HLOOKUP('Indicator Data'!$AU$3,'Population Data'!$C$3:$M$194,ROW()-4,FALSE))))</f>
        <v>0.46342775075943382</v>
      </c>
      <c r="AA81" s="202">
        <f t="shared" si="28"/>
        <v>5.0999999999999996</v>
      </c>
      <c r="AB81" s="210">
        <f t="shared" si="29"/>
        <v>2.2999999999999998</v>
      </c>
      <c r="AC81" s="202">
        <f>IF('Indicator Data'!AO81="No data","x",ROUND(IF('Indicator Data'!AO81&gt;AC$4,10,IF('Indicator Data'!AO81&lt;AC$3,0,10-(AC$4-'Indicator Data'!AO81)/(AC$4-AC$3)*10)),1))</f>
        <v>2.2000000000000002</v>
      </c>
      <c r="AD81" s="202">
        <f>IF('Indicator Data'!AP81="No data","x",ROUND(IF('Indicator Data'!AP81&gt;AD$4,10,IF('Indicator Data'!AP81&lt;AD$3,0,10-(AD$4-'Indicator Data'!AP81)/(AD$4-AD$3)*10)),1))</f>
        <v>7</v>
      </c>
      <c r="AE81" s="210">
        <f t="shared" si="40"/>
        <v>4.5999999999999996</v>
      </c>
      <c r="AF81" s="206">
        <f>('Indicator Data'!AZ81+'Indicator Data'!AY81*0.5+'Indicator Data'!AX81*0.25)/1000</f>
        <v>13479.717500000001</v>
      </c>
      <c r="AG81" s="211">
        <f>AF81*1000/HLOOKUP('Indicator Data'!$AZ$3,'Population Data'!$C$3:$M$194,ROW()-4,FALSE)</f>
        <v>9.3497481367829562E-3</v>
      </c>
      <c r="AH81" s="210">
        <f t="shared" si="30"/>
        <v>0.9</v>
      </c>
      <c r="AI81" s="202">
        <f>IF('Indicator Data'!BD81="No data","x",ROUND(IF('Indicator Data'!BD81&lt;$AI$3,10,IF('Indicator Data'!BD81&gt;$AI$4,0,($AI$4-'Indicator Data'!BD81)/($AI$4-$AI$3)*10)),1))</f>
        <v>5.2</v>
      </c>
      <c r="AJ81" s="202">
        <f>IF('Indicator Data'!BE81="No data","x",ROUND(IF('Indicator Data'!BE81&gt;$AJ$4,10,IF('Indicator Data'!BE81&lt;$AJ$3,0,10-($AJ$4-'Indicator Data'!BE81)/($AJ$4-$AJ$3)*10)),1))</f>
        <v>2.9</v>
      </c>
      <c r="AK81" s="210">
        <f t="shared" si="31"/>
        <v>4.0999999999999996</v>
      </c>
      <c r="AL81" s="208">
        <f t="shared" si="32"/>
        <v>3.1</v>
      </c>
      <c r="AM81" s="212">
        <f t="shared" si="33"/>
        <v>4.9000000000000004</v>
      </c>
    </row>
    <row r="82" spans="1:39">
      <c r="A82" s="179" t="str">
        <f>'Indicator Data'!A82</f>
        <v>Indonesia</v>
      </c>
      <c r="B82" s="180" t="str">
        <f>'Indicator Data'!B82</f>
        <v>IDN</v>
      </c>
      <c r="C82" s="213">
        <f>ROUND(IF('Indicator Data'!AH82="No data",IF((0.101*LN('Indicator Data'!BV82)-0.153)&gt;C$4,0,IF((0.101*LN('Indicator Data'!BV82)-0.153)&lt;C$3,10,(C$4-(0.101*LN('Indicator Data'!BV82)-0.153))/(C$4-C$3)*10)),IF('Indicator Data'!AH82&gt;C$4,0,IF('Indicator Data'!AH82&lt;C$3,10,(C$4-'Indicator Data'!AH82)/(C$4-C$3)*10))),1)</f>
        <v>3.7</v>
      </c>
      <c r="D82" s="202">
        <f>IF('Indicator Data'!AI82="No data","x",ROUND((IF(LOG('Indicator Data'!AI82*1000)&gt;D$4,10,IF(LOG('Indicator Data'!AI82*1000)&lt;D$3,0,10-(D$4-LOG('Indicator Data'!AI82*1000))/(D$4-D$3)*10))),1))</f>
        <v>4.2</v>
      </c>
      <c r="E82" s="203">
        <f t="shared" si="34"/>
        <v>4</v>
      </c>
      <c r="F82" s="202">
        <f>IF('Indicator Data'!AV82="No data","x",ROUND(IF('Indicator Data'!AV82&gt;F$4,10,IF('Indicator Data'!AV82&lt;F$3,0,10-(F$4-'Indicator Data'!AV82)/(F$4-F$3)*10)),1))</f>
        <v>5.9</v>
      </c>
      <c r="G82" s="202">
        <f>IF('Indicator Data'!AW82="No data","x",ROUND(IF('Indicator Data'!AW82&gt;G$4,10,IF('Indicator Data'!AW82&lt;G$3,0,10-(G$4-'Indicator Data'!AW82)/(G$4-G$3)*10)),1))</f>
        <v>3.3</v>
      </c>
      <c r="H82" s="203">
        <f t="shared" si="35"/>
        <v>4.5999999999999996</v>
      </c>
      <c r="I82" s="204">
        <f>SUM(IF('Indicator Data'!AJ82=0,0,'Indicator Data'!AJ82),SUM('Indicator Data'!AK82:AL82))</f>
        <v>1402.2517212343751</v>
      </c>
      <c r="J82" s="204">
        <f>I82/HLOOKUP('Indicator Date'!$AJ80,'Population Data'!$C$3:$M$194,ROW()-4,FALSE)*1000000</f>
        <v>5.0116565367272274</v>
      </c>
      <c r="K82" s="202">
        <f t="shared" si="25"/>
        <v>0.1</v>
      </c>
      <c r="L82" s="202">
        <f>IF('Indicator Data'!AM82="No data","x",ROUND(IF('Indicator Data'!AM82&gt;L$4,10,IF('Indicator Data'!AM82&lt;L$3,0,10-(L$4-'Indicator Data'!AM82)/(L$4-L$3)*10)),1))</f>
        <v>0</v>
      </c>
      <c r="M82" s="202">
        <f>IF('Indicator Data'!AN82="No data","x",IF('Indicator Data'!AN82=0,0,ROUND(IF('Indicator Data'!AN82&gt;M$4,10,IF('Indicator Data'!AN82&lt;M$3,0,10-(M$4-'Indicator Data'!AN82)/(M$4-M$3)*10)),1)))</f>
        <v>0.4</v>
      </c>
      <c r="N82" s="203">
        <f t="shared" si="36"/>
        <v>0.2</v>
      </c>
      <c r="O82" s="205">
        <f t="shared" si="37"/>
        <v>3.2</v>
      </c>
      <c r="P82" s="206">
        <f>IF(AND('Indicator Data'!BA82="No data",'Indicator Data'!BB82="No data"),0,SUM('Indicator Data'!BA82:BC82)/1000)</f>
        <v>69.89</v>
      </c>
      <c r="Q82" s="202">
        <f t="shared" si="26"/>
        <v>6.1</v>
      </c>
      <c r="R82" s="207">
        <f>P82*1000/HLOOKUP('Indicator Data'!$BA$3,'Population Data'!$C$3:$M$194,ROW()-4,FALSE)</f>
        <v>2.4978730284141472E-4</v>
      </c>
      <c r="S82" s="202">
        <f t="shared" si="27"/>
        <v>2.2999999999999998</v>
      </c>
      <c r="T82" s="208">
        <f t="shared" si="38"/>
        <v>4.2</v>
      </c>
      <c r="U82" s="209">
        <f>IF('Indicator Data'!AR82="No data","x",ROUND(IF('Indicator Data'!AR82&gt;U$4,10,IF('Indicator Data'!AR82&lt;U$3,0,10-(U$4-'Indicator Data'!AR82)/(U$4-U$3)*10)),1))</f>
        <v>0.6</v>
      </c>
      <c r="V82" s="209">
        <f>IF('Indicator Data'!AS82="No data","x",IF('Indicator Data'!AS82=0,0,ROUND(IF('Indicator Data'!AS82&gt;V$4,10,IF('Indicator Data'!AS82&lt;V$3,0,10-(V$4-'Indicator Data'!AS82)/(V$4-V$3)*10)),1)))</f>
        <v>0.5</v>
      </c>
      <c r="W82" s="202">
        <f t="shared" si="39"/>
        <v>0.55000000000000004</v>
      </c>
      <c r="X82" s="202">
        <f>IF('Indicator Data'!AQ82="No data","x",ROUND(IF('Indicator Data'!AQ82&gt;X$4,10,IF('Indicator Data'!AQ82&lt;X$3,0,10-(X$4-'Indicator Data'!AQ82)/(X$4-X$3)*10)),1))</f>
        <v>7</v>
      </c>
      <c r="Y82" s="202">
        <f>IF('Indicator Data'!AT82="No data","x",ROUND(IF('Indicator Data'!AT82&gt;Y$4,10,IF('Indicator Data'!AT82&lt;Y$3,0,10-(Y$4-'Indicator Data'!AT82)/(Y$4-Y$3)*10)),1))</f>
        <v>0.1</v>
      </c>
      <c r="Z82" s="207">
        <f>IF('Indicator Data'!AU82="No data","x",IF(('Indicator Data'!AU82/HLOOKUP('Indicator Data'!$AU$3,'Population Data'!$C$3:$M$194,ROW()-4,FALSE))&gt;1,1,IF('Indicator Data'!AU82&gt;'Indicator Data'!AU82,1,'Indicator Data'!AU82/HLOOKUP('Indicator Data'!$AU$3,'Population Data'!$C$3:$M$194,ROW()-4,FALSE))))</f>
        <v>0.28282319165062209</v>
      </c>
      <c r="AA82" s="202">
        <f t="shared" si="28"/>
        <v>3.1</v>
      </c>
      <c r="AB82" s="210">
        <f t="shared" si="29"/>
        <v>2.7</v>
      </c>
      <c r="AC82" s="202">
        <f>IF('Indicator Data'!AO82="No data","x",ROUND(IF('Indicator Data'!AO82&gt;AC$4,10,IF('Indicator Data'!AO82&lt;AC$3,0,10-(AC$4-'Indicator Data'!AO82)/(AC$4-AC$3)*10)),1))</f>
        <v>1.6</v>
      </c>
      <c r="AD82" s="202">
        <f>IF('Indicator Data'!AP82="No data","x",ROUND(IF('Indicator Data'!AP82&gt;AD$4,10,IF('Indicator Data'!AP82&lt;AD$3,0,10-(AD$4-'Indicator Data'!AP82)/(AD$4-AD$3)*10)),1))</f>
        <v>3.9</v>
      </c>
      <c r="AE82" s="210">
        <f t="shared" si="40"/>
        <v>2.8</v>
      </c>
      <c r="AF82" s="206">
        <f>('Indicator Data'!AZ82+'Indicator Data'!AY82*0.5+'Indicator Data'!AX82*0.25)/1000</f>
        <v>10873.70775</v>
      </c>
      <c r="AG82" s="211">
        <f>AF82*1000/HLOOKUP('Indicator Data'!$AZ$3,'Population Data'!$C$3:$M$194,ROW()-4,FALSE)</f>
        <v>3.8862700397171102E-2</v>
      </c>
      <c r="AH82" s="210">
        <f t="shared" si="30"/>
        <v>3.9</v>
      </c>
      <c r="AI82" s="202">
        <f>IF('Indicator Data'!BD82="No data","x",ROUND(IF('Indicator Data'!BD82&lt;$AI$3,10,IF('Indicator Data'!BD82&gt;$AI$4,0,($AI$4-'Indicator Data'!BD82)/($AI$4-$AI$3)*10)),1))</f>
        <v>3.6</v>
      </c>
      <c r="AJ82" s="202">
        <f>IF('Indicator Data'!BE82="No data","x",ROUND(IF('Indicator Data'!BE82&gt;$AJ$4,10,IF('Indicator Data'!BE82&lt;$AJ$3,0,10-($AJ$4-'Indicator Data'!BE82)/($AJ$4-$AJ$3)*10)),1))</f>
        <v>0.7</v>
      </c>
      <c r="AK82" s="210">
        <f t="shared" si="31"/>
        <v>2.2000000000000002</v>
      </c>
      <c r="AL82" s="208">
        <f t="shared" si="32"/>
        <v>2.9</v>
      </c>
      <c r="AM82" s="212">
        <f t="shared" si="33"/>
        <v>3.6</v>
      </c>
    </row>
    <row r="83" spans="1:39">
      <c r="A83" s="179" t="str">
        <f>'Indicator Data'!A83</f>
        <v>Iran</v>
      </c>
      <c r="B83" s="180" t="str">
        <f>'Indicator Data'!B83</f>
        <v>IRN</v>
      </c>
      <c r="C83" s="213">
        <f>ROUND(IF('Indicator Data'!AH83="No data",IF((0.101*LN('Indicator Data'!BV83)-0.153)&gt;C$4,0,IF((0.101*LN('Indicator Data'!BV83)-0.153)&lt;C$3,10,(C$4-(0.101*LN('Indicator Data'!BV83)-0.153))/(C$4-C$3)*10)),IF('Indicator Data'!AH83&gt;C$4,0,IF('Indicator Data'!AH83&lt;C$3,10,(C$4-'Indicator Data'!AH83)/(C$4-C$3)*10))),1)</f>
        <v>2.4</v>
      </c>
      <c r="D83" s="202" t="str">
        <f>IF('Indicator Data'!AI83="No data","x",ROUND((IF(LOG('Indicator Data'!AI83*1000)&gt;D$4,10,IF(LOG('Indicator Data'!AI83*1000)&lt;D$3,0,10-(D$4-LOG('Indicator Data'!AI83*1000))/(D$4-D$3)*10))),1))</f>
        <v>x</v>
      </c>
      <c r="E83" s="203">
        <f t="shared" si="34"/>
        <v>2.4</v>
      </c>
      <c r="F83" s="202">
        <f>IF('Indicator Data'!AV83="No data","x",ROUND(IF('Indicator Data'!AV83&gt;F$4,10,IF('Indicator Data'!AV83&lt;F$3,0,10-(F$4-'Indicator Data'!AV83)/(F$4-F$3)*10)),1))</f>
        <v>6.5</v>
      </c>
      <c r="G83" s="202">
        <f>IF('Indicator Data'!AW83="No data","x",ROUND(IF('Indicator Data'!AW83&gt;G$4,10,IF('Indicator Data'!AW83&lt;G$3,0,10-(G$4-'Indicator Data'!AW83)/(G$4-G$3)*10)),1))</f>
        <v>2.4</v>
      </c>
      <c r="H83" s="203">
        <f t="shared" si="35"/>
        <v>4.5</v>
      </c>
      <c r="I83" s="204">
        <f>SUM(IF('Indicator Data'!AJ83=0,0,'Indicator Data'!AJ83),SUM('Indicator Data'!AK83:AL83))</f>
        <v>669.37605855859374</v>
      </c>
      <c r="J83" s="204">
        <f>I83/HLOOKUP('Indicator Date'!$AJ81,'Population Data'!$C$3:$M$194,ROW()-4,FALSE)*1000000</f>
        <v>7.4532645676821518</v>
      </c>
      <c r="K83" s="202">
        <f t="shared" si="25"/>
        <v>0.1</v>
      </c>
      <c r="L83" s="202">
        <f>IF('Indicator Data'!AM83="No data","x",ROUND(IF('Indicator Data'!AM83&gt;L$4,10,IF('Indicator Data'!AM83&lt;L$3,0,10-(L$4-'Indicator Data'!AM83)/(L$4-L$3)*10)),1))</f>
        <v>0</v>
      </c>
      <c r="M83" s="202">
        <f>IF('Indicator Data'!AN83="No data","x",IF('Indicator Data'!AN83=0,0,ROUND(IF('Indicator Data'!AN83&gt;M$4,10,IF('Indicator Data'!AN83&lt;M$3,0,10-(M$4-'Indicator Data'!AN83)/(M$4-M$3)*10)),1)))</f>
        <v>0.2</v>
      </c>
      <c r="N83" s="203">
        <f t="shared" si="36"/>
        <v>0.1</v>
      </c>
      <c r="O83" s="205">
        <f t="shared" si="37"/>
        <v>2.4</v>
      </c>
      <c r="P83" s="206">
        <f>IF(AND('Indicator Data'!BA83="No data",'Indicator Data'!BB83="No data"),0,SUM('Indicator Data'!BA83:BC83)/1000)</f>
        <v>3764.5410000000002</v>
      </c>
      <c r="Q83" s="202">
        <f t="shared" si="26"/>
        <v>10</v>
      </c>
      <c r="R83" s="207">
        <f>P83*1000/HLOOKUP('Indicator Data'!$BA$3,'Population Data'!$C$3:$M$194,ROW()-4,FALSE)</f>
        <v>4.1916826408918646E-2</v>
      </c>
      <c r="S83" s="202">
        <f t="shared" si="27"/>
        <v>8</v>
      </c>
      <c r="T83" s="208">
        <f t="shared" si="38"/>
        <v>9</v>
      </c>
      <c r="U83" s="209">
        <f>IF('Indicator Data'!AR83="No data","x",ROUND(IF('Indicator Data'!AR83&gt;U$4,10,IF('Indicator Data'!AR83&lt;U$3,0,10-(U$4-'Indicator Data'!AR83)/(U$4-U$3)*10)),1))</f>
        <v>0.2</v>
      </c>
      <c r="V83" s="209">
        <f>IF('Indicator Data'!AS83="No data","x",IF('Indicator Data'!AS83=0,0,ROUND(IF('Indicator Data'!AS83&gt;V$4,10,IF('Indicator Data'!AS83&lt;V$3,0,10-(V$4-'Indicator Data'!AS83)/(V$4-V$3)*10)),1)))</f>
        <v>0.2</v>
      </c>
      <c r="W83" s="202">
        <f t="shared" si="39"/>
        <v>0.2</v>
      </c>
      <c r="X83" s="202">
        <f>IF('Indicator Data'!AQ83="No data","x",ROUND(IF('Indicator Data'!AQ83&gt;X$4,10,IF('Indicator Data'!AQ83&lt;X$3,0,10-(X$4-'Indicator Data'!AQ83)/(X$4-X$3)*10)),1))</f>
        <v>0.2</v>
      </c>
      <c r="Y83" s="202">
        <f>IF('Indicator Data'!AT83="No data","x",ROUND(IF('Indicator Data'!AT83&gt;Y$4,10,IF('Indicator Data'!AT83&lt;Y$3,0,10-(Y$4-'Indicator Data'!AT83)/(Y$4-Y$3)*10)),1))</f>
        <v>0</v>
      </c>
      <c r="Z83" s="207">
        <f>IF('Indicator Data'!AU83="No data","x",IF(('Indicator Data'!AU83/HLOOKUP('Indicator Data'!$AU$3,'Population Data'!$C$3:$M$194,ROW()-4,FALSE))&gt;1,1,IF('Indicator Data'!AU83&gt;'Indicator Data'!AU83,1,'Indicator Data'!AU83/HLOOKUP('Indicator Data'!$AU$3,'Population Data'!$C$3:$M$194,ROW()-4,FALSE))))</f>
        <v>1.2313867657768888E-4</v>
      </c>
      <c r="AA83" s="202">
        <f t="shared" si="28"/>
        <v>0</v>
      </c>
      <c r="AB83" s="210">
        <f t="shared" si="29"/>
        <v>0.1</v>
      </c>
      <c r="AC83" s="202">
        <f>IF('Indicator Data'!AO83="No data","x",ROUND(IF('Indicator Data'!AO83&gt;AC$4,10,IF('Indicator Data'!AO83&lt;AC$3,0,10-(AC$4-'Indicator Data'!AO83)/(AC$4-AC$3)*10)),1))</f>
        <v>0.9</v>
      </c>
      <c r="AD83" s="202">
        <f>IF('Indicator Data'!AP83="No data","x",ROUND(IF('Indicator Data'!AP83&gt;AD$4,10,IF('Indicator Data'!AP83&lt;AD$3,0,10-(AD$4-'Indicator Data'!AP83)/(AD$4-AD$3)*10)),1))</f>
        <v>1</v>
      </c>
      <c r="AE83" s="210">
        <f t="shared" si="40"/>
        <v>1</v>
      </c>
      <c r="AF83" s="206">
        <f>('Indicator Data'!AZ83+'Indicator Data'!AY83*0.5+'Indicator Data'!AX83*0.25)/1000</f>
        <v>508.76474999999999</v>
      </c>
      <c r="AG83" s="211">
        <f>AF83*1000/HLOOKUP('Indicator Data'!$AZ$3,'Population Data'!$C$3:$M$194,ROW()-4,FALSE)</f>
        <v>5.6649147156922694E-3</v>
      </c>
      <c r="AH83" s="210">
        <f t="shared" si="30"/>
        <v>0.6</v>
      </c>
      <c r="AI83" s="202">
        <f>IF('Indicator Data'!BD83="No data","x",ROUND(IF('Indicator Data'!BD83&lt;$AI$3,10,IF('Indicator Data'!BD83&gt;$AI$4,0,($AI$4-'Indicator Data'!BD83)/($AI$4-$AI$3)*10)),1))</f>
        <v>3.9</v>
      </c>
      <c r="AJ83" s="202">
        <f>IF('Indicator Data'!BE83="No data","x",ROUND(IF('Indicator Data'!BE83&gt;$AJ$4,10,IF('Indicator Data'!BE83&lt;$AJ$3,0,10-($AJ$4-'Indicator Data'!BE83)/($AJ$4-$AJ$3)*10)),1))</f>
        <v>0.5</v>
      </c>
      <c r="AK83" s="210">
        <f t="shared" si="31"/>
        <v>2.2000000000000002</v>
      </c>
      <c r="AL83" s="208">
        <f t="shared" si="32"/>
        <v>1</v>
      </c>
      <c r="AM83" s="212">
        <f t="shared" si="33"/>
        <v>6.5</v>
      </c>
    </row>
    <row r="84" spans="1:39">
      <c r="A84" s="179" t="str">
        <f>'Indicator Data'!A84</f>
        <v>Iraq</v>
      </c>
      <c r="B84" s="180" t="str">
        <f>'Indicator Data'!B84</f>
        <v>IRQ</v>
      </c>
      <c r="C84" s="213">
        <f>ROUND(IF('Indicator Data'!AH84="No data",IF((0.101*LN('Indicator Data'!BV84)-0.153)&gt;C$4,0,IF((0.101*LN('Indicator Data'!BV84)-0.153)&lt;C$3,10,(C$4-(0.101*LN('Indicator Data'!BV84)-0.153))/(C$4-C$3)*10)),IF('Indicator Data'!AH84&gt;C$4,0,IF('Indicator Data'!AH84&lt;C$3,10,(C$4-'Indicator Data'!AH84)/(C$4-C$3)*10))),1)</f>
        <v>4.5</v>
      </c>
      <c r="D84" s="202">
        <f>IF('Indicator Data'!AI84="No data","x",ROUND((IF(LOG('Indicator Data'!AI84*1000)&gt;D$4,10,IF(LOG('Indicator Data'!AI84*1000)&lt;D$3,0,10-(D$4-LOG('Indicator Data'!AI84*1000))/(D$4-D$3)*10))),1))</f>
        <v>5.6</v>
      </c>
      <c r="E84" s="203">
        <f t="shared" si="34"/>
        <v>5.0999999999999996</v>
      </c>
      <c r="F84" s="202">
        <f>IF('Indicator Data'!AV84="No data","x",ROUND(IF('Indicator Data'!AV84&gt;F$4,10,IF('Indicator Data'!AV84&lt;F$3,0,10-(F$4-'Indicator Data'!AV84)/(F$4-F$3)*10)),1))</f>
        <v>7.5</v>
      </c>
      <c r="G84" s="202">
        <f>IF('Indicator Data'!AW84="No data","x",ROUND(IF('Indicator Data'!AW84&gt;G$4,10,IF('Indicator Data'!AW84&lt;G$3,0,10-(G$4-'Indicator Data'!AW84)/(G$4-G$3)*10)),1))</f>
        <v>1.1000000000000001</v>
      </c>
      <c r="H84" s="203">
        <f t="shared" si="35"/>
        <v>4.3</v>
      </c>
      <c r="I84" s="204">
        <f>SUM(IF('Indicator Data'!AJ84=0,0,'Indicator Data'!AJ84),SUM('Indicator Data'!AK84:AL84))</f>
        <v>4079.6135061796876</v>
      </c>
      <c r="J84" s="204">
        <f>I84/HLOOKUP('Indicator Date'!$AJ82,'Population Data'!$C$3:$M$194,ROW()-4,FALSE)*1000000</f>
        <v>87.689011768350184</v>
      </c>
      <c r="K84" s="202">
        <f t="shared" si="25"/>
        <v>1.8</v>
      </c>
      <c r="L84" s="202">
        <f>IF('Indicator Data'!AM84="No data","x",ROUND(IF('Indicator Data'!AM84&gt;L$4,10,IF('Indicator Data'!AM84&lt;L$3,0,10-(L$4-'Indicator Data'!AM84)/(L$4-L$3)*10)),1))</f>
        <v>0.4</v>
      </c>
      <c r="M84" s="202">
        <f>IF('Indicator Data'!AN84="No data","x",IF('Indicator Data'!AN84=0,0,ROUND(IF('Indicator Data'!AN84&gt;M$4,10,IF('Indicator Data'!AN84&lt;M$3,0,10-(M$4-'Indicator Data'!AN84)/(M$4-M$3)*10)),1)))</f>
        <v>0.1</v>
      </c>
      <c r="N84" s="203">
        <f t="shared" si="36"/>
        <v>0.8</v>
      </c>
      <c r="O84" s="205">
        <f t="shared" si="37"/>
        <v>3.8</v>
      </c>
      <c r="P84" s="206">
        <f>IF(AND('Indicator Data'!BA84="No data",'Indicator Data'!BB84="No data"),0,SUM('Indicator Data'!BA84:BC84)/1000)</f>
        <v>1425.654</v>
      </c>
      <c r="Q84" s="202">
        <f t="shared" si="26"/>
        <v>10</v>
      </c>
      <c r="R84" s="207">
        <f>P84*1000/HLOOKUP('Indicator Data'!$BA$3,'Population Data'!$C$3:$M$194,ROW()-4,FALSE)</f>
        <v>3.0643635774376034E-2</v>
      </c>
      <c r="S84" s="202">
        <f t="shared" si="27"/>
        <v>7.4</v>
      </c>
      <c r="T84" s="208">
        <f t="shared" si="38"/>
        <v>8.6999999999999993</v>
      </c>
      <c r="U84" s="209">
        <f>IF('Indicator Data'!AR84="No data","x",ROUND(IF('Indicator Data'!AR84&gt;U$4,10,IF('Indicator Data'!AR84&lt;U$3,0,10-(U$4-'Indicator Data'!AR84)/(U$4-U$3)*10)),1))</f>
        <v>0.2</v>
      </c>
      <c r="V84" s="209">
        <f>IF('Indicator Data'!AS84="No data","x",IF('Indicator Data'!AS84=0,0,ROUND(IF('Indicator Data'!AS84&gt;V$4,10,IF('Indicator Data'!AS84&lt;V$3,0,10-(V$4-'Indicator Data'!AS84)/(V$4-V$3)*10)),1)))</f>
        <v>0.1</v>
      </c>
      <c r="W84" s="202">
        <f t="shared" si="39"/>
        <v>0.15000000000000002</v>
      </c>
      <c r="X84" s="202">
        <f>IF('Indicator Data'!AQ84="No data","x",ROUND(IF('Indicator Data'!AQ84&gt;X$4,10,IF('Indicator Data'!AQ84&lt;X$3,0,10-(X$4-'Indicator Data'!AQ84)/(X$4-X$3)*10)),1))</f>
        <v>0.4</v>
      </c>
      <c r="Y84" s="202">
        <f>IF('Indicator Data'!AT84="No data","x",ROUND(IF('Indicator Data'!AT84&gt;Y$4,10,IF('Indicator Data'!AT84&lt;Y$3,0,10-(Y$4-'Indicator Data'!AT84)/(Y$4-Y$3)*10)),1))</f>
        <v>0</v>
      </c>
      <c r="Z84" s="207">
        <f>IF('Indicator Data'!AU84="No data","x",IF(('Indicator Data'!AU84/HLOOKUP('Indicator Data'!$AU$3,'Population Data'!$C$3:$M$194,ROW()-4,FALSE))&gt;1,1,IF('Indicator Data'!AU84&gt;'Indicator Data'!AU84,1,'Indicator Data'!AU84/HLOOKUP('Indicator Data'!$AU$3,'Population Data'!$C$3:$M$194,ROW()-4,FALSE))))</f>
        <v>4.877921720908622E-2</v>
      </c>
      <c r="AA84" s="202">
        <f t="shared" si="28"/>
        <v>0.5</v>
      </c>
      <c r="AB84" s="210">
        <f t="shared" si="29"/>
        <v>0.3</v>
      </c>
      <c r="AC84" s="202">
        <f>IF('Indicator Data'!AO84="No data","x",ROUND(IF('Indicator Data'!AO84&gt;AC$4,10,IF('Indicator Data'!AO84&lt;AC$3,0,10-(AC$4-'Indicator Data'!AO84)/(AC$4-AC$3)*10)),1))</f>
        <v>1.8</v>
      </c>
      <c r="AD84" s="202">
        <f>IF('Indicator Data'!AP84="No data","x",ROUND(IF('Indicator Data'!AP84&gt;AD$4,10,IF('Indicator Data'!AP84&lt;AD$3,0,10-(AD$4-'Indicator Data'!AP84)/(AD$4-AD$3)*10)),1))</f>
        <v>0.9</v>
      </c>
      <c r="AE84" s="210">
        <f t="shared" si="40"/>
        <v>1.4</v>
      </c>
      <c r="AF84" s="206">
        <f>('Indicator Data'!AZ84+'Indicator Data'!AY84*0.5+'Indicator Data'!AX84*0.25)/1000</f>
        <v>19.266999999999999</v>
      </c>
      <c r="AG84" s="211">
        <f>AF84*1000/HLOOKUP('Indicator Data'!$AZ$3,'Population Data'!$C$3:$M$194,ROW()-4,FALSE)</f>
        <v>4.1413339454376941E-4</v>
      </c>
      <c r="AH84" s="210">
        <f t="shared" si="30"/>
        <v>0</v>
      </c>
      <c r="AI84" s="202">
        <f>IF('Indicator Data'!BD84="No data","x",ROUND(IF('Indicator Data'!BD84&lt;$AI$3,10,IF('Indicator Data'!BD84&gt;$AI$4,0,($AI$4-'Indicator Data'!BD84)/($AI$4-$AI$3)*10)),1))</f>
        <v>4.4000000000000004</v>
      </c>
      <c r="AJ84" s="202">
        <f>IF('Indicator Data'!BE84="No data","x",ROUND(IF('Indicator Data'!BE84&gt;$AJ$4,10,IF('Indicator Data'!BE84&lt;$AJ$3,0,10-($AJ$4-'Indicator Data'!BE84)/($AJ$4-$AJ$3)*10)),1))</f>
        <v>3.7</v>
      </c>
      <c r="AK84" s="210">
        <f t="shared" si="31"/>
        <v>4.0999999999999996</v>
      </c>
      <c r="AL84" s="208">
        <f t="shared" si="32"/>
        <v>1.6</v>
      </c>
      <c r="AM84" s="212">
        <f t="shared" si="33"/>
        <v>6.3</v>
      </c>
    </row>
    <row r="85" spans="1:39">
      <c r="A85" s="179" t="str">
        <f>'Indicator Data'!A85</f>
        <v>Ireland</v>
      </c>
      <c r="B85" s="180" t="str">
        <f>'Indicator Data'!B85</f>
        <v>IRL</v>
      </c>
      <c r="C85" s="213">
        <f>ROUND(IF('Indicator Data'!AH85="No data",IF((0.101*LN('Indicator Data'!BV85)-0.153)&gt;C$4,0,IF((0.101*LN('Indicator Data'!BV85)-0.153)&lt;C$3,10,(C$4-(0.101*LN('Indicator Data'!BV85)-0.153))/(C$4-C$3)*10)),IF('Indicator Data'!AH85&gt;C$4,0,IF('Indicator Data'!AH85&lt;C$3,10,(C$4-'Indicator Data'!AH85)/(C$4-C$3)*10))),1)</f>
        <v>0</v>
      </c>
      <c r="D85" s="202" t="str">
        <f>IF('Indicator Data'!AI85="No data","x",ROUND((IF(LOG('Indicator Data'!AI85*1000)&gt;D$4,10,IF(LOG('Indicator Data'!AI85*1000)&lt;D$3,0,10-(D$4-LOG('Indicator Data'!AI85*1000))/(D$4-D$3)*10))),1))</f>
        <v>x</v>
      </c>
      <c r="E85" s="203">
        <f t="shared" si="34"/>
        <v>0</v>
      </c>
      <c r="F85" s="202">
        <f>IF('Indicator Data'!AV85="No data","x",ROUND(IF('Indicator Data'!AV85&gt;F$4,10,IF('Indicator Data'!AV85&lt;F$3,0,10-(F$4-'Indicator Data'!AV85)/(F$4-F$3)*10)),1))</f>
        <v>1</v>
      </c>
      <c r="G85" s="202">
        <f>IF('Indicator Data'!AW85="No data","x",ROUND(IF('Indicator Data'!AW85&gt;G$4,10,IF('Indicator Data'!AW85&lt;G$3,0,10-(G$4-'Indicator Data'!AW85)/(G$4-G$3)*10)),1))</f>
        <v>1.3</v>
      </c>
      <c r="H85" s="203">
        <f t="shared" si="35"/>
        <v>1.2</v>
      </c>
      <c r="I85" s="204">
        <f>SUM(IF('Indicator Data'!AJ85=0,0,'Indicator Data'!AJ85),SUM('Indicator Data'!AK85:AL85))</f>
        <v>-7.8352000000000005E-2</v>
      </c>
      <c r="J85" s="204">
        <f>I85/HLOOKUP('Indicator Date'!$AJ83,'Population Data'!$C$3:$M$194,ROW()-4,FALSE)*1000000</f>
        <v>-1.5394899044656449E-2</v>
      </c>
      <c r="K85" s="202">
        <f t="shared" si="25"/>
        <v>0</v>
      </c>
      <c r="L85" s="202" t="str">
        <f>IF('Indicator Data'!AM85="No data","x",ROUND(IF('Indicator Data'!AM85&gt;L$4,10,IF('Indicator Data'!AM85&lt;L$3,0,10-(L$4-'Indicator Data'!AM85)/(L$4-L$3)*10)),1))</f>
        <v>x</v>
      </c>
      <c r="M85" s="202">
        <f>IF('Indicator Data'!AN85="No data","x",IF('Indicator Data'!AN85=0,0,ROUND(IF('Indicator Data'!AN85&gt;M$4,10,IF('Indicator Data'!AN85&lt;M$3,0,10-(M$4-'Indicator Data'!AN85)/(M$4-M$3)*10)),1)))</f>
        <v>0</v>
      </c>
      <c r="N85" s="203">
        <f t="shared" si="36"/>
        <v>0</v>
      </c>
      <c r="O85" s="205">
        <f t="shared" si="37"/>
        <v>0.3</v>
      </c>
      <c r="P85" s="206">
        <f>IF(AND('Indicator Data'!BA85="No data",'Indicator Data'!BB85="No data"),0,SUM('Indicator Data'!BA85:BC85)/1000)</f>
        <v>136.20500000000001</v>
      </c>
      <c r="Q85" s="202">
        <f t="shared" si="26"/>
        <v>7.1</v>
      </c>
      <c r="R85" s="207">
        <f>P85*1000/HLOOKUP('Indicator Data'!$BA$3,'Population Data'!$C$3:$M$194,ROW()-4,FALSE)</f>
        <v>2.6762076582313551E-2</v>
      </c>
      <c r="S85" s="202">
        <f t="shared" si="27"/>
        <v>7.2</v>
      </c>
      <c r="T85" s="208">
        <f t="shared" si="38"/>
        <v>7.2</v>
      </c>
      <c r="U85" s="209">
        <f>IF('Indicator Data'!AR85="No data","x",ROUND(IF('Indicator Data'!AR85&gt;U$4,10,IF('Indicator Data'!AR85&lt;U$3,0,10-(U$4-'Indicator Data'!AR85)/(U$4-U$3)*10)),1))</f>
        <v>0.4</v>
      </c>
      <c r="V85" s="209" t="str">
        <f>IF('Indicator Data'!AS85="No data","x",IF('Indicator Data'!AS85=0,0,ROUND(IF('Indicator Data'!AS85&gt;V$4,10,IF('Indicator Data'!AS85&lt;V$3,0,10-(V$4-'Indicator Data'!AS85)/(V$4-V$3)*10)),1)))</f>
        <v>x</v>
      </c>
      <c r="W85" s="202">
        <f t="shared" si="39"/>
        <v>0.4</v>
      </c>
      <c r="X85" s="202">
        <f>IF('Indicator Data'!AQ85="No data","x",ROUND(IF('Indicator Data'!AQ85&gt;X$4,10,IF('Indicator Data'!AQ85&lt;X$3,0,10-(X$4-'Indicator Data'!AQ85)/(X$4-X$3)*10)),1))</f>
        <v>0.1</v>
      </c>
      <c r="Y85" s="202" t="str">
        <f>IF('Indicator Data'!AT85="No data","x",ROUND(IF('Indicator Data'!AT85&gt;Y$4,10,IF('Indicator Data'!AT85&lt;Y$3,0,10-(Y$4-'Indicator Data'!AT85)/(Y$4-Y$3)*10)),1))</f>
        <v>x</v>
      </c>
      <c r="Z85" s="207">
        <f>IF('Indicator Data'!AU85="No data","x",IF(('Indicator Data'!AU85/HLOOKUP('Indicator Data'!$AU$3,'Population Data'!$C$3:$M$194,ROW()-4,FALSE))&gt;1,1,IF('Indicator Data'!AU85&gt;'Indicator Data'!AU85,1,'Indicator Data'!AU85/HLOOKUP('Indicator Data'!$AU$3,'Population Data'!$C$3:$M$194,ROW()-4,FALSE))))</f>
        <v>1.9907993218541191E-7</v>
      </c>
      <c r="AA85" s="202">
        <f t="shared" si="28"/>
        <v>0</v>
      </c>
      <c r="AB85" s="210">
        <f t="shared" si="29"/>
        <v>0.2</v>
      </c>
      <c r="AC85" s="202">
        <f>IF('Indicator Data'!AO85="No data","x",ROUND(IF('Indicator Data'!AO85&gt;AC$4,10,IF('Indicator Data'!AO85&lt;AC$3,0,10-(AC$4-'Indicator Data'!AO85)/(AC$4-AC$3)*10)),1))</f>
        <v>0.2</v>
      </c>
      <c r="AD85" s="202" t="str">
        <f>IF('Indicator Data'!AP85="No data","x",ROUND(IF('Indicator Data'!AP85&gt;AD$4,10,IF('Indicator Data'!AP85&lt;AD$3,0,10-(AD$4-'Indicator Data'!AP85)/(AD$4-AD$3)*10)),1))</f>
        <v>x</v>
      </c>
      <c r="AE85" s="210">
        <f t="shared" si="40"/>
        <v>0.2</v>
      </c>
      <c r="AF85" s="206">
        <f>('Indicator Data'!AZ85+'Indicator Data'!AY85*0.5+'Indicator Data'!AX85*0.25)/1000</f>
        <v>0</v>
      </c>
      <c r="AG85" s="211">
        <f>AF85*1000/HLOOKUP('Indicator Data'!$AZ$3,'Population Data'!$C$3:$M$194,ROW()-4,FALSE)</f>
        <v>0</v>
      </c>
      <c r="AH85" s="210">
        <f t="shared" si="30"/>
        <v>0</v>
      </c>
      <c r="AI85" s="202">
        <f>IF('Indicator Data'!BD85="No data","x",ROUND(IF('Indicator Data'!BD85&lt;$AI$3,10,IF('Indicator Data'!BD85&gt;$AI$4,0,($AI$4-'Indicator Data'!BD85)/($AI$4-$AI$3)*10)),1))</f>
        <v>0</v>
      </c>
      <c r="AJ85" s="202">
        <f>IF('Indicator Data'!BE85="No data","x",ROUND(IF('Indicator Data'!BE85&gt;$AJ$4,10,IF('Indicator Data'!BE85&lt;$AJ$3,0,10-($AJ$4-'Indicator Data'!BE85)/($AJ$4-$AJ$3)*10)),1))</f>
        <v>0</v>
      </c>
      <c r="AK85" s="210">
        <f t="shared" si="31"/>
        <v>0</v>
      </c>
      <c r="AL85" s="208">
        <f t="shared" si="32"/>
        <v>0.1</v>
      </c>
      <c r="AM85" s="212">
        <f t="shared" si="33"/>
        <v>4.5</v>
      </c>
    </row>
    <row r="86" spans="1:39">
      <c r="A86" s="179" t="str">
        <f>'Indicator Data'!A86</f>
        <v>Israel</v>
      </c>
      <c r="B86" s="180" t="str">
        <f>'Indicator Data'!B86</f>
        <v>ISR</v>
      </c>
      <c r="C86" s="213">
        <f>ROUND(IF('Indicator Data'!AH86="No data",IF((0.101*LN('Indicator Data'!BV86)-0.153)&gt;C$4,0,IF((0.101*LN('Indicator Data'!BV86)-0.153)&lt;C$3,10,(C$4-(0.101*LN('Indicator Data'!BV86)-0.153))/(C$4-C$3)*10)),IF('Indicator Data'!AH86&gt;C$4,0,IF('Indicator Data'!AH86&lt;C$3,10,(C$4-'Indicator Data'!AH86)/(C$4-C$3)*10))),1)</f>
        <v>0</v>
      </c>
      <c r="D86" s="202" t="str">
        <f>IF('Indicator Data'!AI86="No data","x",ROUND((IF(LOG('Indicator Data'!AI86*1000)&gt;D$4,10,IF(LOG('Indicator Data'!AI86*1000)&lt;D$3,0,10-(D$4-LOG('Indicator Data'!AI86*1000))/(D$4-D$3)*10))),1))</f>
        <v>x</v>
      </c>
      <c r="E86" s="203">
        <f t="shared" si="34"/>
        <v>0</v>
      </c>
      <c r="F86" s="202">
        <f>IF('Indicator Data'!AV86="No data","x",ROUND(IF('Indicator Data'!AV86&gt;F$4,10,IF('Indicator Data'!AV86&lt;F$3,0,10-(F$4-'Indicator Data'!AV86)/(F$4-F$3)*10)),1))</f>
        <v>1.2</v>
      </c>
      <c r="G86" s="202">
        <f>IF('Indicator Data'!AW86="No data","x",ROUND(IF('Indicator Data'!AW86&gt;G$4,10,IF('Indicator Data'!AW86&lt;G$3,0,10-(G$4-'Indicator Data'!AW86)/(G$4-G$3)*10)),1))</f>
        <v>3.2</v>
      </c>
      <c r="H86" s="203">
        <f t="shared" si="35"/>
        <v>2.2000000000000002</v>
      </c>
      <c r="I86" s="204">
        <f>SUM(IF('Indicator Data'!AJ86=0,0,'Indicator Data'!AJ86),SUM('Indicator Data'!AK86:AL86))</f>
        <v>2.3156720000000002</v>
      </c>
      <c r="J86" s="204">
        <f>I86/HLOOKUP('Indicator Date'!$AJ84,'Population Data'!$C$3:$M$194,ROW()-4,FALSE)*1000000</f>
        <v>0.24868541049429255</v>
      </c>
      <c r="K86" s="202">
        <f t="shared" si="25"/>
        <v>0</v>
      </c>
      <c r="L86" s="202" t="str">
        <f>IF('Indicator Data'!AM86="No data","x",ROUND(IF('Indicator Data'!AM86&gt;L$4,10,IF('Indicator Data'!AM86&lt;L$3,0,10-(L$4-'Indicator Data'!AM86)/(L$4-L$3)*10)),1))</f>
        <v>x</v>
      </c>
      <c r="M86" s="202">
        <f>IF('Indicator Data'!AN86="No data","x",IF('Indicator Data'!AN86=0,0,ROUND(IF('Indicator Data'!AN86&gt;M$4,10,IF('Indicator Data'!AN86&lt;M$3,0,10-(M$4-'Indicator Data'!AN86)/(M$4-M$3)*10)),1)))</f>
        <v>0.1</v>
      </c>
      <c r="N86" s="203">
        <f t="shared" si="36"/>
        <v>0.1</v>
      </c>
      <c r="O86" s="205">
        <f t="shared" si="37"/>
        <v>0.6</v>
      </c>
      <c r="P86" s="206">
        <f>IF(AND('Indicator Data'!BA86="No data",'Indicator Data'!BB86="No data"),0,SUM('Indicator Data'!BA86:BC86)/1000)</f>
        <v>267.21100000000001</v>
      </c>
      <c r="Q86" s="202">
        <f t="shared" si="26"/>
        <v>8.1</v>
      </c>
      <c r="R86" s="207">
        <f>P86*1000/HLOOKUP('Indicator Data'!$BA$3,'Population Data'!$C$3:$M$194,ROW()-4,FALSE)</f>
        <v>2.8696411764529001E-2</v>
      </c>
      <c r="S86" s="202">
        <f t="shared" si="27"/>
        <v>7.3</v>
      </c>
      <c r="T86" s="208">
        <f t="shared" si="38"/>
        <v>7.7</v>
      </c>
      <c r="U86" s="209" t="str">
        <f>IF('Indicator Data'!AR86="No data","x",ROUND(IF('Indicator Data'!AR86&gt;U$4,10,IF('Indicator Data'!AR86&lt;U$3,0,10-(U$4-'Indicator Data'!AR86)/(U$4-U$3)*10)),1))</f>
        <v>x</v>
      </c>
      <c r="V86" s="209" t="str">
        <f>IF('Indicator Data'!AS86="No data","x",IF('Indicator Data'!AS86=0,0,ROUND(IF('Indicator Data'!AS86&gt;V$4,10,IF('Indicator Data'!AS86&lt;V$3,0,10-(V$4-'Indicator Data'!AS86)/(V$4-V$3)*10)),1)))</f>
        <v>x</v>
      </c>
      <c r="W86" s="202" t="str">
        <f t="shared" si="39"/>
        <v>x</v>
      </c>
      <c r="X86" s="202">
        <f>IF('Indicator Data'!AQ86="No data","x",ROUND(IF('Indicator Data'!AQ86&gt;X$4,10,IF('Indicator Data'!AQ86&lt;X$3,0,10-(X$4-'Indicator Data'!AQ86)/(X$4-X$3)*10)),1))</f>
        <v>0</v>
      </c>
      <c r="Y86" s="202" t="str">
        <f>IF('Indicator Data'!AT86="No data","x",ROUND(IF('Indicator Data'!AT86&gt;Y$4,10,IF('Indicator Data'!AT86&lt;Y$3,0,10-(Y$4-'Indicator Data'!AT86)/(Y$4-Y$3)*10)),1))</f>
        <v>x</v>
      </c>
      <c r="Z86" s="207">
        <f>IF('Indicator Data'!AU86="No data","x",IF(('Indicator Data'!AU86/HLOOKUP('Indicator Data'!$AU$3,'Population Data'!$C$3:$M$194,ROW()-4,FALSE))&gt;1,1,IF('Indicator Data'!AU86&gt;'Indicator Data'!AU86,1,'Indicator Data'!AU86/HLOOKUP('Indicator Data'!$AU$3,'Population Data'!$C$3:$M$194,ROW()-4,FALSE))))</f>
        <v>0</v>
      </c>
      <c r="AA86" s="202">
        <f t="shared" si="28"/>
        <v>0</v>
      </c>
      <c r="AB86" s="210">
        <f t="shared" si="29"/>
        <v>0</v>
      </c>
      <c r="AC86" s="202">
        <f>IF('Indicator Data'!AO86="No data","x",ROUND(IF('Indicator Data'!AO86&gt;AC$4,10,IF('Indicator Data'!AO86&lt;AC$3,0,10-(AC$4-'Indicator Data'!AO86)/(AC$4-AC$3)*10)),1))</f>
        <v>0.3</v>
      </c>
      <c r="AD86" s="202" t="str">
        <f>IF('Indicator Data'!AP86="No data","x",ROUND(IF('Indicator Data'!AP86&gt;AD$4,10,IF('Indicator Data'!AP86&lt;AD$3,0,10-(AD$4-'Indicator Data'!AP86)/(AD$4-AD$3)*10)),1))</f>
        <v>x</v>
      </c>
      <c r="AE86" s="210">
        <f t="shared" si="40"/>
        <v>0.3</v>
      </c>
      <c r="AF86" s="206">
        <f>('Indicator Data'!AZ86+'Indicator Data'!AY86*0.5+'Indicator Data'!AX86*0.25)/1000</f>
        <v>0</v>
      </c>
      <c r="AG86" s="211">
        <f>AF86*1000/HLOOKUP('Indicator Data'!$AZ$3,'Population Data'!$C$3:$M$194,ROW()-4,FALSE)</f>
        <v>0</v>
      </c>
      <c r="AH86" s="210">
        <f t="shared" si="30"/>
        <v>0</v>
      </c>
      <c r="AI86" s="202">
        <f>IF('Indicator Data'!BD86="No data","x",ROUND(IF('Indicator Data'!BD86&lt;$AI$3,10,IF('Indicator Data'!BD86&gt;$AI$4,0,($AI$4-'Indicator Data'!BD86)/($AI$4-$AI$3)*10)),1))</f>
        <v>0</v>
      </c>
      <c r="AJ86" s="202">
        <f>IF('Indicator Data'!BE86="No data","x",ROUND(IF('Indicator Data'!BE86&gt;$AJ$4,10,IF('Indicator Data'!BE86&lt;$AJ$3,0,10-($AJ$4-'Indicator Data'!BE86)/($AJ$4-$AJ$3)*10)),1))</f>
        <v>0</v>
      </c>
      <c r="AK86" s="210">
        <f t="shared" si="31"/>
        <v>0</v>
      </c>
      <c r="AL86" s="208">
        <f t="shared" si="32"/>
        <v>0.1</v>
      </c>
      <c r="AM86" s="212">
        <f t="shared" si="33"/>
        <v>5</v>
      </c>
    </row>
    <row r="87" spans="1:39">
      <c r="A87" s="179" t="str">
        <f>'Indicator Data'!A87</f>
        <v>Italy</v>
      </c>
      <c r="B87" s="180" t="str">
        <f>'Indicator Data'!B87</f>
        <v>ITA</v>
      </c>
      <c r="C87" s="213">
        <f>ROUND(IF('Indicator Data'!AH87="No data",IF((0.101*LN('Indicator Data'!BV87)-0.153)&gt;C$4,0,IF((0.101*LN('Indicator Data'!BV87)-0.153)&lt;C$3,10,(C$4-(0.101*LN('Indicator Data'!BV87)-0.153))/(C$4-C$3)*10)),IF('Indicator Data'!AH87&gt;C$4,0,IF('Indicator Data'!AH87&lt;C$3,10,(C$4-'Indicator Data'!AH87)/(C$4-C$3)*10))),1)</f>
        <v>0</v>
      </c>
      <c r="D87" s="202" t="str">
        <f>IF('Indicator Data'!AI87="No data","x",ROUND((IF(LOG('Indicator Data'!AI87*1000)&gt;D$4,10,IF(LOG('Indicator Data'!AI87*1000)&lt;D$3,0,10-(D$4-LOG('Indicator Data'!AI87*1000))/(D$4-D$3)*10))),1))</f>
        <v>x</v>
      </c>
      <c r="E87" s="203">
        <f t="shared" si="34"/>
        <v>0</v>
      </c>
      <c r="F87" s="202">
        <f>IF('Indicator Data'!AV87="No data","x",ROUND(IF('Indicator Data'!AV87&gt;F$4,10,IF('Indicator Data'!AV87&lt;F$3,0,10-(F$4-'Indicator Data'!AV87)/(F$4-F$3)*10)),1))</f>
        <v>0.8</v>
      </c>
      <c r="G87" s="202">
        <f>IF('Indicator Data'!AW87="No data","x",ROUND(IF('Indicator Data'!AW87&gt;G$4,10,IF('Indicator Data'!AW87&lt;G$3,0,10-(G$4-'Indicator Data'!AW87)/(G$4-G$3)*10)),1))</f>
        <v>2.4</v>
      </c>
      <c r="H87" s="203">
        <f t="shared" si="35"/>
        <v>1.6</v>
      </c>
      <c r="I87" s="204">
        <f>SUM(IF('Indicator Data'!AJ87=0,0,'Indicator Data'!AJ87),SUM('Indicator Data'!AK87:AL87))</f>
        <v>-3.7808920000000001</v>
      </c>
      <c r="J87" s="204">
        <f>I87/HLOOKUP('Indicator Date'!$AJ85,'Population Data'!$C$3:$M$194,ROW()-4,FALSE)*1000000</f>
        <v>-6.4412901456655638E-2</v>
      </c>
      <c r="K87" s="202">
        <f t="shared" si="25"/>
        <v>0</v>
      </c>
      <c r="L87" s="202" t="str">
        <f>IF('Indicator Data'!AM87="No data","x",ROUND(IF('Indicator Data'!AM87&gt;L$4,10,IF('Indicator Data'!AM87&lt;L$3,0,10-(L$4-'Indicator Data'!AM87)/(L$4-L$3)*10)),1))</f>
        <v>x</v>
      </c>
      <c r="M87" s="202">
        <f>IF('Indicator Data'!AN87="No data","x",IF('Indicator Data'!AN87=0,0,ROUND(IF('Indicator Data'!AN87&gt;M$4,10,IF('Indicator Data'!AN87&lt;M$3,0,10-(M$4-'Indicator Data'!AN87)/(M$4-M$3)*10)),1)))</f>
        <v>0.2</v>
      </c>
      <c r="N87" s="203">
        <f t="shared" si="36"/>
        <v>0.1</v>
      </c>
      <c r="O87" s="205">
        <f t="shared" si="37"/>
        <v>0.4</v>
      </c>
      <c r="P87" s="206">
        <f>IF(AND('Indicator Data'!BA87="No data",'Indicator Data'!BB87="No data"),0,SUM('Indicator Data'!BA87:BC87)/1000)</f>
        <v>448.21800000000002</v>
      </c>
      <c r="Q87" s="202">
        <f t="shared" si="26"/>
        <v>8.8000000000000007</v>
      </c>
      <c r="R87" s="207">
        <f>P87*1000/HLOOKUP('Indicator Data'!$BA$3,'Population Data'!$C$3:$M$194,ROW()-4,FALSE)</f>
        <v>7.6360345297086718E-3</v>
      </c>
      <c r="S87" s="202">
        <f t="shared" si="27"/>
        <v>5.3</v>
      </c>
      <c r="T87" s="208">
        <f t="shared" si="38"/>
        <v>7.1</v>
      </c>
      <c r="U87" s="209">
        <f>IF('Indicator Data'!AR87="No data","x",ROUND(IF('Indicator Data'!AR87&gt;U$4,10,IF('Indicator Data'!AR87&lt;U$3,0,10-(U$4-'Indicator Data'!AR87)/(U$4-U$3)*10)),1))</f>
        <v>0.4</v>
      </c>
      <c r="V87" s="209">
        <f>IF('Indicator Data'!AS87="No data","x",IF('Indicator Data'!AS87=0,0,ROUND(IF('Indicator Data'!AS87&gt;V$4,10,IF('Indicator Data'!AS87&lt;V$3,0,10-(V$4-'Indicator Data'!AS87)/(V$4-V$3)*10)),1)))</f>
        <v>0.3</v>
      </c>
      <c r="W87" s="202">
        <f t="shared" si="39"/>
        <v>0.35</v>
      </c>
      <c r="X87" s="202">
        <f>IF('Indicator Data'!AQ87="No data","x",ROUND(IF('Indicator Data'!AQ87&gt;X$4,10,IF('Indicator Data'!AQ87&lt;X$3,0,10-(X$4-'Indicator Data'!AQ87)/(X$4-X$3)*10)),1))</f>
        <v>0.1</v>
      </c>
      <c r="Y87" s="202" t="str">
        <f>IF('Indicator Data'!AT87="No data","x",ROUND(IF('Indicator Data'!AT87&gt;Y$4,10,IF('Indicator Data'!AT87&lt;Y$3,0,10-(Y$4-'Indicator Data'!AT87)/(Y$4-Y$3)*10)),1))</f>
        <v>x</v>
      </c>
      <c r="Z87" s="207">
        <f>IF('Indicator Data'!AU87="No data","x",IF(('Indicator Data'!AU87/HLOOKUP('Indicator Data'!$AU$3,'Population Data'!$C$3:$M$194,ROW()-4,FALSE))&gt;1,1,IF('Indicator Data'!AU87&gt;'Indicator Data'!AU87,1,'Indicator Data'!AU87/HLOOKUP('Indicator Data'!$AU$3,'Population Data'!$C$3:$M$194,ROW()-4,FALSE))))</f>
        <v>1.6769010137527226E-6</v>
      </c>
      <c r="AA87" s="202">
        <f t="shared" si="28"/>
        <v>0</v>
      </c>
      <c r="AB87" s="210">
        <f t="shared" si="29"/>
        <v>0.2</v>
      </c>
      <c r="AC87" s="202">
        <f>IF('Indicator Data'!AO87="No data","x",ROUND(IF('Indicator Data'!AO87&gt;AC$4,10,IF('Indicator Data'!AO87&lt;AC$3,0,10-(AC$4-'Indicator Data'!AO87)/(AC$4-AC$3)*10)),1))</f>
        <v>0.2</v>
      </c>
      <c r="AD87" s="202" t="str">
        <f>IF('Indicator Data'!AP87="No data","x",ROUND(IF('Indicator Data'!AP87&gt;AD$4,10,IF('Indicator Data'!AP87&lt;AD$3,0,10-(AD$4-'Indicator Data'!AP87)/(AD$4-AD$3)*10)),1))</f>
        <v>x</v>
      </c>
      <c r="AE87" s="210">
        <f t="shared" si="40"/>
        <v>0.2</v>
      </c>
      <c r="AF87" s="206">
        <f>('Indicator Data'!AZ87+'Indicator Data'!AY87*0.5+'Indicator Data'!AX87*0.25)/1000</f>
        <v>23.991250000000001</v>
      </c>
      <c r="AG87" s="211">
        <f>AF87*1000/HLOOKUP('Indicator Data'!$AZ$3,'Population Data'!$C$3:$M$194,ROW()-4,FALSE)</f>
        <v>4.0872524845247883E-4</v>
      </c>
      <c r="AH87" s="210">
        <f t="shared" si="30"/>
        <v>0</v>
      </c>
      <c r="AI87" s="202">
        <f>IF('Indicator Data'!BD87="No data","x",ROUND(IF('Indicator Data'!BD87&lt;$AI$3,10,IF('Indicator Data'!BD87&gt;$AI$4,0,($AI$4-'Indicator Data'!BD87)/($AI$4-$AI$3)*10)),1))</f>
        <v>0.1</v>
      </c>
      <c r="AJ87" s="202">
        <f>IF('Indicator Data'!BE87="No data","x",ROUND(IF('Indicator Data'!BE87&gt;$AJ$4,10,IF('Indicator Data'!BE87&lt;$AJ$3,0,10-($AJ$4-'Indicator Data'!BE87)/($AJ$4-$AJ$3)*10)),1))</f>
        <v>0</v>
      </c>
      <c r="AK87" s="210">
        <f t="shared" si="31"/>
        <v>0.1</v>
      </c>
      <c r="AL87" s="208">
        <f t="shared" si="32"/>
        <v>0.1</v>
      </c>
      <c r="AM87" s="212">
        <f t="shared" si="33"/>
        <v>4.5</v>
      </c>
    </row>
    <row r="88" spans="1:39">
      <c r="A88" s="179" t="str">
        <f>'Indicator Data'!A88</f>
        <v>Jamaica</v>
      </c>
      <c r="B88" s="180" t="str">
        <f>'Indicator Data'!B88</f>
        <v>JAM</v>
      </c>
      <c r="C88" s="213">
        <f>ROUND(IF('Indicator Data'!AH88="No data",IF((0.101*LN('Indicator Data'!BV88)-0.153)&gt;C$4,0,IF((0.101*LN('Indicator Data'!BV88)-0.153)&lt;C$3,10,(C$4-(0.101*LN('Indicator Data'!BV88)-0.153))/(C$4-C$3)*10)),IF('Indicator Data'!AH88&gt;C$4,0,IF('Indicator Data'!AH88&lt;C$3,10,(C$4-'Indicator Data'!AH88)/(C$4-C$3)*10))),1)</f>
        <v>3.9</v>
      </c>
      <c r="D88" s="202">
        <f>IF('Indicator Data'!AI88="No data","x",ROUND((IF(LOG('Indicator Data'!AI88*1000)&gt;D$4,10,IF(LOG('Indicator Data'!AI88*1000)&lt;D$3,0,10-(D$4-LOG('Indicator Data'!AI88*1000))/(D$4-D$3)*10))),1))</f>
        <v>3.8</v>
      </c>
      <c r="E88" s="203">
        <f t="shared" si="34"/>
        <v>3.9</v>
      </c>
      <c r="F88" s="202">
        <f>IF('Indicator Data'!AV88="No data","x",ROUND(IF('Indicator Data'!AV88&gt;F$4,10,IF('Indicator Data'!AV88&lt;F$3,0,10-(F$4-'Indicator Data'!AV88)/(F$4-F$3)*10)),1))</f>
        <v>4.7</v>
      </c>
      <c r="G88" s="202">
        <f>IF('Indicator Data'!AW88="No data","x",ROUND(IF('Indicator Data'!AW88&gt;G$4,10,IF('Indicator Data'!AW88&lt;G$3,0,10-(G$4-'Indicator Data'!AW88)/(G$4-G$3)*10)),1))</f>
        <v>3.8</v>
      </c>
      <c r="H88" s="203">
        <f t="shared" si="35"/>
        <v>4.3</v>
      </c>
      <c r="I88" s="204">
        <f>SUM(IF('Indicator Data'!AJ88=0,0,'Indicator Data'!AJ88),SUM('Indicator Data'!AK88:AL88))</f>
        <v>159.92000122070311</v>
      </c>
      <c r="J88" s="204">
        <f>I88/HLOOKUP('Indicator Date'!$AJ86,'Population Data'!$C$3:$M$194,ROW()-4,FALSE)*1000000</f>
        <v>56.614100571700142</v>
      </c>
      <c r="K88" s="202">
        <f t="shared" si="25"/>
        <v>1.1000000000000001</v>
      </c>
      <c r="L88" s="202">
        <f>IF('Indicator Data'!AM88="No data","x",ROUND(IF('Indicator Data'!AM88&gt;L$4,10,IF('Indicator Data'!AM88&lt;L$3,0,10-(L$4-'Indicator Data'!AM88)/(L$4-L$3)*10)),1))</f>
        <v>0.4</v>
      </c>
      <c r="M88" s="202">
        <f>IF('Indicator Data'!AN88="No data","x",IF('Indicator Data'!AN88=0,0,ROUND(IF('Indicator Data'!AN88&gt;M$4,10,IF('Indicator Data'!AN88&lt;M$3,0,10-(M$4-'Indicator Data'!AN88)/(M$4-M$3)*10)),1)))</f>
        <v>6.4</v>
      </c>
      <c r="N88" s="203">
        <f t="shared" si="36"/>
        <v>2.6</v>
      </c>
      <c r="O88" s="205">
        <f t="shared" si="37"/>
        <v>3.7</v>
      </c>
      <c r="P88" s="206">
        <f>IF(AND('Indicator Data'!BA88="No data",'Indicator Data'!BB88="No data"),0,SUM('Indicator Data'!BA88:BC88)/1000)</f>
        <v>0</v>
      </c>
      <c r="Q88" s="202">
        <f t="shared" si="26"/>
        <v>0</v>
      </c>
      <c r="R88" s="207">
        <f>P88*1000/HLOOKUP('Indicator Data'!$BA$3,'Population Data'!$C$3:$M$194,ROW()-4,FALSE)</f>
        <v>0</v>
      </c>
      <c r="S88" s="202">
        <f t="shared" si="27"/>
        <v>0</v>
      </c>
      <c r="T88" s="208">
        <f t="shared" si="38"/>
        <v>0</v>
      </c>
      <c r="U88" s="209">
        <f>IF('Indicator Data'!AR88="No data","x",ROUND(IF('Indicator Data'!AR88&gt;U$4,10,IF('Indicator Data'!AR88&lt;U$3,0,10-(U$4-'Indicator Data'!AR88)/(U$4-U$3)*10)),1))</f>
        <v>2.6</v>
      </c>
      <c r="V88" s="209">
        <f>IF('Indicator Data'!AS88="No data","x",IF('Indicator Data'!AS88=0,0,ROUND(IF('Indicator Data'!AS88&gt;V$4,10,IF('Indicator Data'!AS88&lt;V$3,0,10-(V$4-'Indicator Data'!AS88)/(V$4-V$3)*10)),1)))</f>
        <v>2.5</v>
      </c>
      <c r="W88" s="202">
        <f t="shared" si="39"/>
        <v>2.5499999999999998</v>
      </c>
      <c r="X88" s="202">
        <f>IF('Indicator Data'!AQ88="No data","x",ROUND(IF('Indicator Data'!AQ88&gt;X$4,10,IF('Indicator Data'!AQ88&lt;X$3,0,10-(X$4-'Indicator Data'!AQ88)/(X$4-X$3)*10)),1))</f>
        <v>0.1</v>
      </c>
      <c r="Y88" s="202" t="str">
        <f>IF('Indicator Data'!AT88="No data","x",ROUND(IF('Indicator Data'!AT88&gt;Y$4,10,IF('Indicator Data'!AT88&lt;Y$3,0,10-(Y$4-'Indicator Data'!AT88)/(Y$4-Y$3)*10)),1))</f>
        <v>x</v>
      </c>
      <c r="Z88" s="207">
        <f>IF('Indicator Data'!AU88="No data","x",IF(('Indicator Data'!AU88/HLOOKUP('Indicator Data'!$AU$3,'Population Data'!$C$3:$M$194,ROW()-4,FALSE))&gt;1,1,IF('Indicator Data'!AU88&gt;'Indicator Data'!AU88,1,'Indicator Data'!AU88/HLOOKUP('Indicator Data'!$AU$3,'Population Data'!$C$3:$M$194,ROW()-4,FALSE))))</f>
        <v>3.6075839903910936E-5</v>
      </c>
      <c r="AA88" s="202">
        <f t="shared" si="28"/>
        <v>0</v>
      </c>
      <c r="AB88" s="210">
        <f t="shared" si="29"/>
        <v>0.9</v>
      </c>
      <c r="AC88" s="202">
        <f>IF('Indicator Data'!AO88="No data","x",ROUND(IF('Indicator Data'!AO88&gt;AC$4,10,IF('Indicator Data'!AO88&lt;AC$3,0,10-(AC$4-'Indicator Data'!AO88)/(AC$4-AC$3)*10)),1))</f>
        <v>1.4</v>
      </c>
      <c r="AD88" s="202">
        <f>IF('Indicator Data'!AP88="No data","x",ROUND(IF('Indicator Data'!AP88&gt;AD$4,10,IF('Indicator Data'!AP88&lt;AD$3,0,10-(AD$4-'Indicator Data'!AP88)/(AD$4-AD$3)*10)),1))</f>
        <v>0.6</v>
      </c>
      <c r="AE88" s="210">
        <f t="shared" si="40"/>
        <v>1</v>
      </c>
      <c r="AF88" s="206">
        <f>('Indicator Data'!AZ88+'Indicator Data'!AY88*0.5+'Indicator Data'!AX88*0.25)/1000</f>
        <v>0</v>
      </c>
      <c r="AG88" s="211">
        <f>AF88*1000/HLOOKUP('Indicator Data'!$AZ$3,'Population Data'!$C$3:$M$194,ROW()-4,FALSE)</f>
        <v>0</v>
      </c>
      <c r="AH88" s="210">
        <f t="shared" si="30"/>
        <v>0</v>
      </c>
      <c r="AI88" s="202">
        <f>IF('Indicator Data'!BD88="No data","x",ROUND(IF('Indicator Data'!BD88&lt;$AI$3,10,IF('Indicator Data'!BD88&gt;$AI$4,0,($AI$4-'Indicator Data'!BD88)/($AI$4-$AI$3)*10)),1))</f>
        <v>4.5</v>
      </c>
      <c r="AJ88" s="202">
        <f>IF('Indicator Data'!BE88="No data","x",ROUND(IF('Indicator Data'!BE88&gt;$AJ$4,10,IF('Indicator Data'!BE88&lt;$AJ$3,0,10-($AJ$4-'Indicator Data'!BE88)/($AJ$4-$AJ$3)*10)),1))</f>
        <v>0.8</v>
      </c>
      <c r="AK88" s="210">
        <f t="shared" si="31"/>
        <v>2.7</v>
      </c>
      <c r="AL88" s="208">
        <f t="shared" si="32"/>
        <v>1.2</v>
      </c>
      <c r="AM88" s="212">
        <f t="shared" si="33"/>
        <v>0.6</v>
      </c>
    </row>
    <row r="89" spans="1:39">
      <c r="A89" s="179" t="str">
        <f>'Indicator Data'!A89</f>
        <v>Japan</v>
      </c>
      <c r="B89" s="180" t="str">
        <f>'Indicator Data'!B89</f>
        <v>JPN</v>
      </c>
      <c r="C89" s="213">
        <f>ROUND(IF('Indicator Data'!AH89="No data",IF((0.101*LN('Indicator Data'!BV89)-0.153)&gt;C$4,0,IF((0.101*LN('Indicator Data'!BV89)-0.153)&lt;C$3,10,(C$4-(0.101*LN('Indicator Data'!BV89)-0.153))/(C$4-C$3)*10)),IF('Indicator Data'!AH89&gt;C$4,0,IF('Indicator Data'!AH89&lt;C$3,10,(C$4-'Indicator Data'!AH89)/(C$4-C$3)*10))),1)</f>
        <v>0</v>
      </c>
      <c r="D89" s="202" t="str">
        <f>IF('Indicator Data'!AI89="No data","x",ROUND((IF(LOG('Indicator Data'!AI89*1000)&gt;D$4,10,IF(LOG('Indicator Data'!AI89*1000)&lt;D$3,0,10-(D$4-LOG('Indicator Data'!AI89*1000))/(D$4-D$3)*10))),1))</f>
        <v>x</v>
      </c>
      <c r="E89" s="203">
        <f t="shared" si="34"/>
        <v>0</v>
      </c>
      <c r="F89" s="202">
        <f>IF('Indicator Data'!AV89="No data","x",ROUND(IF('Indicator Data'!AV89&gt;F$4,10,IF('Indicator Data'!AV89&lt;F$3,0,10-(F$4-'Indicator Data'!AV89)/(F$4-F$3)*10)),1))</f>
        <v>1</v>
      </c>
      <c r="G89" s="202">
        <f>IF('Indicator Data'!AW89="No data","x",ROUND(IF('Indicator Data'!AW89&gt;G$4,10,IF('Indicator Data'!AW89&lt;G$3,0,10-(G$4-'Indicator Data'!AW89)/(G$4-G$3)*10)),1))</f>
        <v>2</v>
      </c>
      <c r="H89" s="203">
        <f t="shared" si="35"/>
        <v>1.5</v>
      </c>
      <c r="I89" s="204">
        <f>SUM(IF('Indicator Data'!AJ89=0,0,'Indicator Data'!AJ89),SUM('Indicator Data'!AK89:AL89))</f>
        <v>1.0568059999999999</v>
      </c>
      <c r="J89" s="204">
        <f>I89/HLOOKUP('Indicator Date'!$AJ87,'Population Data'!$C$3:$M$194,ROW()-4,FALSE)*1000000</f>
        <v>8.6177416569676833E-3</v>
      </c>
      <c r="K89" s="202">
        <f t="shared" si="25"/>
        <v>0</v>
      </c>
      <c r="L89" s="202" t="str">
        <f>IF('Indicator Data'!AM89="No data","x",ROUND(IF('Indicator Data'!AM89&gt;L$4,10,IF('Indicator Data'!AM89&lt;L$3,0,10-(L$4-'Indicator Data'!AM89)/(L$4-L$3)*10)),1))</f>
        <v>x</v>
      </c>
      <c r="M89" s="202">
        <f>IF('Indicator Data'!AN89="No data","x",IF('Indicator Data'!AN89=0,0,ROUND(IF('Indicator Data'!AN89&gt;M$4,10,IF('Indicator Data'!AN89&lt;M$3,0,10-(M$4-'Indicator Data'!AN89)/(M$4-M$3)*10)),1)))</f>
        <v>0</v>
      </c>
      <c r="N89" s="203">
        <f t="shared" si="36"/>
        <v>0</v>
      </c>
      <c r="O89" s="205">
        <f t="shared" si="37"/>
        <v>0.4</v>
      </c>
      <c r="P89" s="206">
        <f>IF(AND('Indicator Data'!BA89="No data",'Indicator Data'!BB89="No data"),0,SUM('Indicator Data'!BA89:BC89)/1000)</f>
        <v>46.753999999999998</v>
      </c>
      <c r="Q89" s="202">
        <f t="shared" si="26"/>
        <v>5.6</v>
      </c>
      <c r="R89" s="207">
        <f>P89*1000/HLOOKUP('Indicator Data'!$BA$3,'Population Data'!$C$3:$M$194,ROW()-4,FALSE)</f>
        <v>3.8125625084440017E-4</v>
      </c>
      <c r="S89" s="202">
        <f t="shared" si="27"/>
        <v>2.5</v>
      </c>
      <c r="T89" s="208">
        <f t="shared" si="38"/>
        <v>4.0999999999999996</v>
      </c>
      <c r="U89" s="209">
        <f>IF('Indicator Data'!AR89="No data","x",ROUND(IF('Indicator Data'!AR89&gt;U$4,10,IF('Indicator Data'!AR89&lt;U$3,0,10-(U$4-'Indicator Data'!AR89)/(U$4-U$3)*10)),1))</f>
        <v>0.2</v>
      </c>
      <c r="V89" s="209" t="str">
        <f>IF('Indicator Data'!AS89="No data","x",IF('Indicator Data'!AS89=0,0,ROUND(IF('Indicator Data'!AS89&gt;V$4,10,IF('Indicator Data'!AS89&lt;V$3,0,10-(V$4-'Indicator Data'!AS89)/(V$4-V$3)*10)),1)))</f>
        <v>x</v>
      </c>
      <c r="W89" s="202">
        <f t="shared" si="39"/>
        <v>0.2</v>
      </c>
      <c r="X89" s="202">
        <f>IF('Indicator Data'!AQ89="No data","x",ROUND(IF('Indicator Data'!AQ89&gt;X$4,10,IF('Indicator Data'!AQ89&lt;X$3,0,10-(X$4-'Indicator Data'!AQ89)/(X$4-X$3)*10)),1))</f>
        <v>0.2</v>
      </c>
      <c r="Y89" s="202" t="str">
        <f>IF('Indicator Data'!AT89="No data","x",ROUND(IF('Indicator Data'!AT89&gt;Y$4,10,IF('Indicator Data'!AT89&lt;Y$3,0,10-(Y$4-'Indicator Data'!AT89)/(Y$4-Y$3)*10)),1))</f>
        <v>x</v>
      </c>
      <c r="Z89" s="207">
        <f>IF('Indicator Data'!AU89="No data","x",IF(('Indicator Data'!AU89/HLOOKUP('Indicator Data'!$AU$3,'Population Data'!$C$3:$M$194,ROW()-4,FALSE))&gt;1,1,IF('Indicator Data'!AU89&gt;'Indicator Data'!AU89,1,'Indicator Data'!AU89/HLOOKUP('Indicator Data'!$AU$3,'Population Data'!$C$3:$M$194,ROW()-4,FALSE))))</f>
        <v>4.0338295664410942E-8</v>
      </c>
      <c r="AA89" s="202">
        <f t="shared" si="28"/>
        <v>0</v>
      </c>
      <c r="AB89" s="210">
        <f t="shared" si="29"/>
        <v>0.1</v>
      </c>
      <c r="AC89" s="202">
        <f>IF('Indicator Data'!AO89="No data","x",ROUND(IF('Indicator Data'!AO89&gt;AC$4,10,IF('Indicator Data'!AO89&lt;AC$3,0,10-(AC$4-'Indicator Data'!AO89)/(AC$4-AC$3)*10)),1))</f>
        <v>0.2</v>
      </c>
      <c r="AD89" s="202">
        <f>IF('Indicator Data'!AP89="No data","x",ROUND(IF('Indicator Data'!AP89&gt;AD$4,10,IF('Indicator Data'!AP89&lt;AD$3,0,10-(AD$4-'Indicator Data'!AP89)/(AD$4-AD$3)*10)),1))</f>
        <v>0.8</v>
      </c>
      <c r="AE89" s="210">
        <f t="shared" si="40"/>
        <v>0.5</v>
      </c>
      <c r="AF89" s="206">
        <f>('Indicator Data'!AZ89+'Indicator Data'!AY89*0.5+'Indicator Data'!AX89*0.25)/1000</f>
        <v>49.0715</v>
      </c>
      <c r="AG89" s="211">
        <f>AF89*1000/HLOOKUP('Indicator Data'!$AZ$3,'Population Data'!$C$3:$M$194,ROW()-4,FALSE)</f>
        <v>4.0015434215919454E-4</v>
      </c>
      <c r="AH89" s="210">
        <f t="shared" si="30"/>
        <v>0</v>
      </c>
      <c r="AI89" s="202">
        <f>IF('Indicator Data'!BD89="No data","x",ROUND(IF('Indicator Data'!BD89&lt;$AI$3,10,IF('Indicator Data'!BD89&gt;$AI$4,0,($AI$4-'Indicator Data'!BD89)/($AI$4-$AI$3)*10)),1))</f>
        <v>5.3</v>
      </c>
      <c r="AJ89" s="202">
        <f>IF('Indicator Data'!BE89="No data","x",ROUND(IF('Indicator Data'!BE89&gt;$AJ$4,10,IF('Indicator Data'!BE89&lt;$AJ$3,0,10-($AJ$4-'Indicator Data'!BE89)/($AJ$4-$AJ$3)*10)),1))</f>
        <v>0</v>
      </c>
      <c r="AK89" s="210">
        <f t="shared" si="31"/>
        <v>2.7</v>
      </c>
      <c r="AL89" s="208">
        <f t="shared" si="32"/>
        <v>0.9</v>
      </c>
      <c r="AM89" s="212">
        <f t="shared" si="33"/>
        <v>2.6</v>
      </c>
    </row>
    <row r="90" spans="1:39">
      <c r="A90" s="179" t="str">
        <f>'Indicator Data'!A90</f>
        <v>Jordan</v>
      </c>
      <c r="B90" s="180" t="str">
        <f>'Indicator Data'!B90</f>
        <v>JOR</v>
      </c>
      <c r="C90" s="213">
        <f>ROUND(IF('Indicator Data'!AH90="No data",IF((0.101*LN('Indicator Data'!BV90)-0.153)&gt;C$4,0,IF((0.101*LN('Indicator Data'!BV90)-0.153)&lt;C$3,10,(C$4-(0.101*LN('Indicator Data'!BV90)-0.153))/(C$4-C$3)*10)),IF('Indicator Data'!AH90&gt;C$4,0,IF('Indicator Data'!AH90&lt;C$3,10,(C$4-'Indicator Data'!AH90)/(C$4-C$3)*10))),1)</f>
        <v>3.3</v>
      </c>
      <c r="D90" s="202">
        <f>IF('Indicator Data'!AI90="No data","x",ROUND((IF(LOG('Indicator Data'!AI90*1000)&gt;D$4,10,IF(LOG('Indicator Data'!AI90*1000)&lt;D$3,0,10-(D$4-LOG('Indicator Data'!AI90*1000))/(D$4-D$3)*10))),1))</f>
        <v>0.7</v>
      </c>
      <c r="E90" s="203">
        <f t="shared" si="34"/>
        <v>2.1</v>
      </c>
      <c r="F90" s="202">
        <f>IF('Indicator Data'!AV90="No data","x",ROUND(IF('Indicator Data'!AV90&gt;F$4,10,IF('Indicator Data'!AV90&lt;F$3,0,10-(F$4-'Indicator Data'!AV90)/(F$4-F$3)*10)),1))</f>
        <v>6</v>
      </c>
      <c r="G90" s="202">
        <f>IF('Indicator Data'!AW90="No data","x",ROUND(IF('Indicator Data'!AW90&gt;G$4,10,IF('Indicator Data'!AW90&lt;G$3,0,10-(G$4-'Indicator Data'!AW90)/(G$4-G$3)*10)),1))</f>
        <v>2.2000000000000002</v>
      </c>
      <c r="H90" s="203">
        <f t="shared" si="35"/>
        <v>4.0999999999999996</v>
      </c>
      <c r="I90" s="204">
        <f>SUM(IF('Indicator Data'!AJ90=0,0,'Indicator Data'!AJ90),SUM('Indicator Data'!AK90:AL90))</f>
        <v>6527.8399029531247</v>
      </c>
      <c r="J90" s="204">
        <f>I90/HLOOKUP('Indicator Date'!$AJ88,'Population Data'!$C$3:$M$194,ROW()-4,FALSE)*1000000</f>
        <v>573.37590041926728</v>
      </c>
      <c r="K90" s="202">
        <f t="shared" si="25"/>
        <v>10</v>
      </c>
      <c r="L90" s="202">
        <f>IF('Indicator Data'!AM90="No data","x",ROUND(IF('Indicator Data'!AM90&gt;L$4,10,IF('Indicator Data'!AM90&lt;L$3,0,10-(L$4-'Indicator Data'!AM90)/(L$4-L$3)*10)),1))</f>
        <v>2.7</v>
      </c>
      <c r="M90" s="202">
        <f>IF('Indicator Data'!AN90="No data","x",IF('Indicator Data'!AN90=0,0,ROUND(IF('Indicator Data'!AN90&gt;M$4,10,IF('Indicator Data'!AN90&lt;M$3,0,10-(M$4-'Indicator Data'!AN90)/(M$4-M$3)*10)),1)))</f>
        <v>3.2</v>
      </c>
      <c r="N90" s="203">
        <f t="shared" si="36"/>
        <v>5.3</v>
      </c>
      <c r="O90" s="205">
        <f t="shared" si="37"/>
        <v>3.4</v>
      </c>
      <c r="P90" s="206">
        <f>IF(AND('Indicator Data'!BA90="No data",'Indicator Data'!BB90="No data"),0,SUM('Indicator Data'!BA90:BC90)/1000)</f>
        <v>3117.7330000000002</v>
      </c>
      <c r="Q90" s="202">
        <f t="shared" si="26"/>
        <v>10</v>
      </c>
      <c r="R90" s="207">
        <f>P90*1000/HLOOKUP('Indicator Data'!$BA$3,'Population Data'!$C$3:$M$194,ROW()-4,FALSE)</f>
        <v>0.27384755029503055</v>
      </c>
      <c r="S90" s="202">
        <f t="shared" si="27"/>
        <v>10</v>
      </c>
      <c r="T90" s="208">
        <f t="shared" si="38"/>
        <v>10</v>
      </c>
      <c r="U90" s="209">
        <f>IF('Indicator Data'!AR90="No data","x",ROUND(IF('Indicator Data'!AR90&gt;U$4,10,IF('Indicator Data'!AR90&lt;U$3,0,10-(U$4-'Indicator Data'!AR90)/(U$4-U$3)*10)),1))</f>
        <v>0.2</v>
      </c>
      <c r="V90" s="209">
        <f>IF('Indicator Data'!AS90="No data","x",IF('Indicator Data'!AS90=0,0,ROUND(IF('Indicator Data'!AS90&gt;V$4,10,IF('Indicator Data'!AS90&lt;V$3,0,10-(V$4-'Indicator Data'!AS90)/(V$4-V$3)*10)),1)))</f>
        <v>0</v>
      </c>
      <c r="W90" s="202">
        <f t="shared" si="39"/>
        <v>0.1</v>
      </c>
      <c r="X90" s="202">
        <f>IF('Indicator Data'!AQ90="No data","x",ROUND(IF('Indicator Data'!AQ90&gt;X$4,10,IF('Indicator Data'!AQ90&lt;X$3,0,10-(X$4-'Indicator Data'!AQ90)/(X$4-X$3)*10)),1))</f>
        <v>0.1</v>
      </c>
      <c r="Y90" s="202" t="str">
        <f>IF('Indicator Data'!AT90="No data","x",ROUND(IF('Indicator Data'!AT90&gt;Y$4,10,IF('Indicator Data'!AT90&lt;Y$3,0,10-(Y$4-'Indicator Data'!AT90)/(Y$4-Y$3)*10)),1))</f>
        <v>x</v>
      </c>
      <c r="Z90" s="207">
        <f>IF('Indicator Data'!AU90="No data","x",IF(('Indicator Data'!AU90/HLOOKUP('Indicator Data'!$AU$3,'Population Data'!$C$3:$M$194,ROW()-4,FALSE))&gt;1,1,IF('Indicator Data'!AU90&gt;'Indicator Data'!AU90,1,'Indicator Data'!AU90/HLOOKUP('Indicator Data'!$AU$3,'Population Data'!$C$3:$M$194,ROW()-4,FALSE))))</f>
        <v>3.4556491357155692E-6</v>
      </c>
      <c r="AA90" s="202">
        <f t="shared" si="28"/>
        <v>0</v>
      </c>
      <c r="AB90" s="210">
        <f t="shared" si="29"/>
        <v>0.1</v>
      </c>
      <c r="AC90" s="202">
        <f>IF('Indicator Data'!AO90="No data","x",ROUND(IF('Indicator Data'!AO90&gt;AC$4,10,IF('Indicator Data'!AO90&lt;AC$3,0,10-(AC$4-'Indicator Data'!AO90)/(AC$4-AC$3)*10)),1))</f>
        <v>1.1000000000000001</v>
      </c>
      <c r="AD90" s="202">
        <f>IF('Indicator Data'!AP90="No data","x",ROUND(IF('Indicator Data'!AP90&gt;AD$4,10,IF('Indicator Data'!AP90&lt;AD$3,0,10-(AD$4-'Indicator Data'!AP90)/(AD$4-AD$3)*10)),1))</f>
        <v>0.6</v>
      </c>
      <c r="AE90" s="210">
        <f t="shared" si="40"/>
        <v>0.9</v>
      </c>
      <c r="AF90" s="206">
        <f>('Indicator Data'!AZ90+'Indicator Data'!AY90*0.5+'Indicator Data'!AX90*0.25)/1000</f>
        <v>1</v>
      </c>
      <c r="AG90" s="211">
        <f>AF90*1000/HLOOKUP('Indicator Data'!$AZ$3,'Population Data'!$C$3:$M$194,ROW()-4,FALSE)</f>
        <v>8.7835472214917236E-5</v>
      </c>
      <c r="AH90" s="210">
        <f t="shared" si="30"/>
        <v>0</v>
      </c>
      <c r="AI90" s="202">
        <f>IF('Indicator Data'!BD90="No data","x",ROUND(IF('Indicator Data'!BD90&lt;$AI$3,10,IF('Indicator Data'!BD90&gt;$AI$4,0,($AI$4-'Indicator Data'!BD90)/($AI$4-$AI$3)*10)),1))</f>
        <v>5.6</v>
      </c>
      <c r="AJ90" s="202">
        <f>IF('Indicator Data'!BE90="No data","x",ROUND(IF('Indicator Data'!BE90&gt;$AJ$4,10,IF('Indicator Data'!BE90&lt;$AJ$3,0,10-($AJ$4-'Indicator Data'!BE90)/($AJ$4-$AJ$3)*10)),1))</f>
        <v>4.3</v>
      </c>
      <c r="AK90" s="210">
        <f t="shared" si="31"/>
        <v>5</v>
      </c>
      <c r="AL90" s="208">
        <f t="shared" si="32"/>
        <v>1.8</v>
      </c>
      <c r="AM90" s="212">
        <f t="shared" si="33"/>
        <v>7.9</v>
      </c>
    </row>
    <row r="91" spans="1:39">
      <c r="A91" s="179" t="str">
        <f>'Indicator Data'!A91</f>
        <v>Kazakhstan</v>
      </c>
      <c r="B91" s="180" t="str">
        <f>'Indicator Data'!B91</f>
        <v>KAZ</v>
      </c>
      <c r="C91" s="213">
        <f>ROUND(IF('Indicator Data'!AH91="No data",IF((0.101*LN('Indicator Data'!BV91)-0.153)&gt;C$4,0,IF((0.101*LN('Indicator Data'!BV91)-0.153)&lt;C$3,10,(C$4-(0.101*LN('Indicator Data'!BV91)-0.153))/(C$4-C$3)*10)),IF('Indicator Data'!AH91&gt;C$4,0,IF('Indicator Data'!AH91&lt;C$3,10,(C$4-'Indicator Data'!AH91)/(C$4-C$3)*10))),1)</f>
        <v>2</v>
      </c>
      <c r="D91" s="202">
        <f>IF('Indicator Data'!AI91="No data","x",ROUND((IF(LOG('Indicator Data'!AI91*1000)&gt;D$4,10,IF(LOG('Indicator Data'!AI91*1000)&lt;D$3,0,10-(D$4-LOG('Indicator Data'!AI91*1000))/(D$4-D$3)*10))),1))</f>
        <v>0.8</v>
      </c>
      <c r="E91" s="203">
        <f t="shared" si="34"/>
        <v>1.4</v>
      </c>
      <c r="F91" s="202">
        <f>IF('Indicator Data'!AV91="No data","x",ROUND(IF('Indicator Data'!AV91&gt;F$4,10,IF('Indicator Data'!AV91&lt;F$3,0,10-(F$4-'Indicator Data'!AV91)/(F$4-F$3)*10)),1))</f>
        <v>2.4</v>
      </c>
      <c r="G91" s="202">
        <f>IF('Indicator Data'!AW91="No data","x",ROUND(IF('Indicator Data'!AW91&gt;G$4,10,IF('Indicator Data'!AW91&lt;G$3,0,10-(G$4-'Indicator Data'!AW91)/(G$4-G$3)*10)),1))</f>
        <v>1.1000000000000001</v>
      </c>
      <c r="H91" s="203">
        <f t="shared" si="35"/>
        <v>1.8</v>
      </c>
      <c r="I91" s="204">
        <f>SUM(IF('Indicator Data'!AJ91=0,0,'Indicator Data'!AJ91),SUM('Indicator Data'!AK91:AL91))</f>
        <v>140.20336862670899</v>
      </c>
      <c r="J91" s="204">
        <f>I91/HLOOKUP('Indicator Date'!$AJ89,'Population Data'!$C$3:$M$194,ROW()-4,FALSE)*1000000</f>
        <v>7.0709200083169064</v>
      </c>
      <c r="K91" s="202">
        <f t="shared" si="25"/>
        <v>0.1</v>
      </c>
      <c r="L91" s="202">
        <f>IF('Indicator Data'!AM91="No data","x",ROUND(IF('Indicator Data'!AM91&gt;L$4,10,IF('Indicator Data'!AM91&lt;L$3,0,10-(L$4-'Indicator Data'!AM91)/(L$4-L$3)*10)),1))</f>
        <v>0</v>
      </c>
      <c r="M91" s="202">
        <f>IF('Indicator Data'!AN91="No data","x",IF('Indicator Data'!AN91=0,0,ROUND(IF('Indicator Data'!AN91&gt;M$4,10,IF('Indicator Data'!AN91&lt;M$3,0,10-(M$4-'Indicator Data'!AN91)/(M$4-M$3)*10)),1)))</f>
        <v>0.1</v>
      </c>
      <c r="N91" s="203">
        <f t="shared" si="36"/>
        <v>0.1</v>
      </c>
      <c r="O91" s="205">
        <f t="shared" si="37"/>
        <v>1.2</v>
      </c>
      <c r="P91" s="206">
        <f>IF(AND('Indicator Data'!BA91="No data",'Indicator Data'!BB91="No data"),0,SUM('Indicator Data'!BA91:BC91)/1000)</f>
        <v>51.167999999999999</v>
      </c>
      <c r="Q91" s="202">
        <f t="shared" si="26"/>
        <v>5.7</v>
      </c>
      <c r="R91" s="207">
        <f>P91*1000/HLOOKUP('Indicator Data'!$BA$3,'Population Data'!$C$3:$M$194,ROW()-4,FALSE)</f>
        <v>2.5805716262700053E-3</v>
      </c>
      <c r="S91" s="202">
        <f t="shared" si="27"/>
        <v>4</v>
      </c>
      <c r="T91" s="208">
        <f t="shared" si="38"/>
        <v>4.9000000000000004</v>
      </c>
      <c r="U91" s="209">
        <f>IF('Indicator Data'!AR91="No data","x",ROUND(IF('Indicator Data'!AR91&gt;U$4,10,IF('Indicator Data'!AR91&lt;U$3,0,10-(U$4-'Indicator Data'!AR91)/(U$4-U$3)*10)),1))</f>
        <v>0.6</v>
      </c>
      <c r="V91" s="209" t="str">
        <f>IF('Indicator Data'!AS91="No data","x",IF('Indicator Data'!AS91=0,0,ROUND(IF('Indicator Data'!AS91&gt;V$4,10,IF('Indicator Data'!AS91&lt;V$3,0,10-(V$4-'Indicator Data'!AS91)/(V$4-V$3)*10)),1)))</f>
        <v>x</v>
      </c>
      <c r="W91" s="202">
        <f t="shared" si="39"/>
        <v>0.6</v>
      </c>
      <c r="X91" s="202">
        <f>IF('Indicator Data'!AQ91="No data","x",ROUND(IF('Indicator Data'!AQ91&gt;X$4,10,IF('Indicator Data'!AQ91&lt;X$3,0,10-(X$4-'Indicator Data'!AQ91)/(X$4-X$3)*10)),1))</f>
        <v>1.4</v>
      </c>
      <c r="Y91" s="202" t="str">
        <f>IF('Indicator Data'!AT91="No data","x",ROUND(IF('Indicator Data'!AT91&gt;Y$4,10,IF('Indicator Data'!AT91&lt;Y$3,0,10-(Y$4-'Indicator Data'!AT91)/(Y$4-Y$3)*10)),1))</f>
        <v>x</v>
      </c>
      <c r="Z91" s="207">
        <f>IF('Indicator Data'!AU91="No data","x",IF(('Indicator Data'!AU91/HLOOKUP('Indicator Data'!$AU$3,'Population Data'!$C$3:$M$194,ROW()-4,FALSE))&gt;1,1,IF('Indicator Data'!AU91&gt;'Indicator Data'!AU91,1,'Indicator Data'!AU91/HLOOKUP('Indicator Data'!$AU$3,'Population Data'!$C$3:$M$194,ROW()-4,FALSE))))</f>
        <v>0</v>
      </c>
      <c r="AA91" s="202">
        <f t="shared" si="28"/>
        <v>0</v>
      </c>
      <c r="AB91" s="210">
        <f t="shared" si="29"/>
        <v>0.7</v>
      </c>
      <c r="AC91" s="202">
        <f>IF('Indicator Data'!AO91="No data","x",ROUND(IF('Indicator Data'!AO91&gt;AC$4,10,IF('Indicator Data'!AO91&lt;AC$3,0,10-(AC$4-'Indicator Data'!AO91)/(AC$4-AC$3)*10)),1))</f>
        <v>0.7</v>
      </c>
      <c r="AD91" s="202">
        <f>IF('Indicator Data'!AP91="No data","x",ROUND(IF('Indicator Data'!AP91&gt;AD$4,10,IF('Indicator Data'!AP91&lt;AD$3,0,10-(AD$4-'Indicator Data'!AP91)/(AD$4-AD$3)*10)),1))</f>
        <v>0.4</v>
      </c>
      <c r="AE91" s="210">
        <f t="shared" si="40"/>
        <v>0.6</v>
      </c>
      <c r="AF91" s="206">
        <f>('Indicator Data'!AZ91+'Indicator Data'!AY91*0.5+'Indicator Data'!AX91*0.25)/1000</f>
        <v>120.217</v>
      </c>
      <c r="AG91" s="211">
        <f>AF91*1000/HLOOKUP('Indicator Data'!$AZ$3,'Population Data'!$C$3:$M$194,ROW()-4,FALSE)</f>
        <v>6.0629412757055431E-3</v>
      </c>
      <c r="AH91" s="210">
        <f t="shared" si="30"/>
        <v>0.6</v>
      </c>
      <c r="AI91" s="202">
        <f>IF('Indicator Data'!BD91="No data","x",ROUND(IF('Indicator Data'!BD91&lt;$AI$3,10,IF('Indicator Data'!BD91&gt;$AI$4,0,($AI$4-'Indicator Data'!BD91)/($AI$4-$AI$3)*10)),1))</f>
        <v>0.8</v>
      </c>
      <c r="AJ91" s="202">
        <f>IF('Indicator Data'!BE91="No data","x",ROUND(IF('Indicator Data'!BE91&gt;$AJ$4,10,IF('Indicator Data'!BE91&lt;$AJ$3,0,10-($AJ$4-'Indicator Data'!BE91)/($AJ$4-$AJ$3)*10)),1))</f>
        <v>0</v>
      </c>
      <c r="AK91" s="210">
        <f t="shared" si="31"/>
        <v>0.4</v>
      </c>
      <c r="AL91" s="208">
        <f t="shared" si="32"/>
        <v>0.6</v>
      </c>
      <c r="AM91" s="212">
        <f t="shared" si="33"/>
        <v>3</v>
      </c>
    </row>
    <row r="92" spans="1:39">
      <c r="A92" s="179" t="str">
        <f>'Indicator Data'!A92</f>
        <v>Kenya</v>
      </c>
      <c r="B92" s="180" t="str">
        <f>'Indicator Data'!B92</f>
        <v>KEN</v>
      </c>
      <c r="C92" s="213">
        <f>ROUND(IF('Indicator Data'!AH92="No data",IF((0.101*LN('Indicator Data'!BV92)-0.153)&gt;C$4,0,IF((0.101*LN('Indicator Data'!BV92)-0.153)&lt;C$3,10,(C$4-(0.101*LN('Indicator Data'!BV92)-0.153))/(C$4-C$3)*10)),IF('Indicator Data'!AH92&gt;C$4,0,IF('Indicator Data'!AH92&lt;C$3,10,(C$4-'Indicator Data'!AH92)/(C$4-C$3)*10))),1)</f>
        <v>6</v>
      </c>
      <c r="D92" s="202">
        <f>IF('Indicator Data'!AI92="No data","x",ROUND((IF(LOG('Indicator Data'!AI92*1000)&gt;D$4,10,IF(LOG('Indicator Data'!AI92*1000)&lt;D$3,0,10-(D$4-LOG('Indicator Data'!AI92*1000))/(D$4-D$3)*10))),1))</f>
        <v>8.3000000000000007</v>
      </c>
      <c r="E92" s="203">
        <f t="shared" si="34"/>
        <v>7.3</v>
      </c>
      <c r="F92" s="202">
        <f>IF('Indicator Data'!AV92="No data","x",ROUND(IF('Indicator Data'!AV92&gt;F$4,10,IF('Indicator Data'!AV92&lt;F$3,0,10-(F$4-'Indicator Data'!AV92)/(F$4-F$3)*10)),1))</f>
        <v>7.1</v>
      </c>
      <c r="G92" s="202">
        <f>IF('Indicator Data'!AW92="No data","x",ROUND(IF('Indicator Data'!AW92&gt;G$4,10,IF('Indicator Data'!AW92&lt;G$3,0,10-(G$4-'Indicator Data'!AW92)/(G$4-G$3)*10)),1))</f>
        <v>3.4</v>
      </c>
      <c r="H92" s="203">
        <f t="shared" si="35"/>
        <v>5.3</v>
      </c>
      <c r="I92" s="204">
        <f>SUM(IF('Indicator Data'!AJ92=0,0,'Indicator Data'!AJ92),SUM('Indicator Data'!AK92:AL92))</f>
        <v>6820.769071390625</v>
      </c>
      <c r="J92" s="204">
        <f>I92/HLOOKUP('Indicator Date'!$AJ90,'Population Data'!$C$3:$M$194,ROW()-4,FALSE)*1000000</f>
        <v>121.3594546662453</v>
      </c>
      <c r="K92" s="202">
        <f t="shared" si="25"/>
        <v>2.4</v>
      </c>
      <c r="L92" s="202">
        <f>IF('Indicator Data'!AM92="No data","x",ROUND(IF('Indicator Data'!AM92&gt;L$4,10,IF('Indicator Data'!AM92&lt;L$3,0,10-(L$4-'Indicator Data'!AM92)/(L$4-L$3)*10)),1))</f>
        <v>1.6</v>
      </c>
      <c r="M92" s="202">
        <f>IF('Indicator Data'!AN92="No data","x",IF('Indicator Data'!AN92=0,0,ROUND(IF('Indicator Data'!AN92&gt;M$4,10,IF('Indicator Data'!AN92&lt;M$3,0,10-(M$4-'Indicator Data'!AN92)/(M$4-M$3)*10)),1)))</f>
        <v>1.3</v>
      </c>
      <c r="N92" s="203">
        <f t="shared" si="36"/>
        <v>1.8</v>
      </c>
      <c r="O92" s="205">
        <f t="shared" si="37"/>
        <v>5.4</v>
      </c>
      <c r="P92" s="206">
        <f>IF(AND('Indicator Data'!BA92="No data",'Indicator Data'!BB92="No data"),0,SUM('Indicator Data'!BA92:BC92)/1000)</f>
        <v>806.97900000000004</v>
      </c>
      <c r="Q92" s="202">
        <f t="shared" si="26"/>
        <v>9.6999999999999993</v>
      </c>
      <c r="R92" s="207">
        <f>P92*1000/HLOOKUP('Indicator Data'!$BA$3,'Population Data'!$C$3:$M$194,ROW()-4,FALSE)</f>
        <v>1.4358282818559782E-2</v>
      </c>
      <c r="S92" s="202">
        <f t="shared" si="27"/>
        <v>6.2</v>
      </c>
      <c r="T92" s="208">
        <f t="shared" si="38"/>
        <v>8</v>
      </c>
      <c r="U92" s="209">
        <f>IF('Indicator Data'!AR92="No data","x",ROUND(IF('Indicator Data'!AR92&gt;U$4,10,IF('Indicator Data'!AR92&lt;U$3,0,10-(U$4-'Indicator Data'!AR92)/(U$4-U$3)*10)),1))</f>
        <v>7.4</v>
      </c>
      <c r="V92" s="209">
        <f>IF('Indicator Data'!AS92="No data","x",IF('Indicator Data'!AS92=0,0,ROUND(IF('Indicator Data'!AS92&gt;V$4,10,IF('Indicator Data'!AS92&lt;V$3,0,10-(V$4-'Indicator Data'!AS92)/(V$4-V$3)*10)),1)))</f>
        <v>2.2999999999999998</v>
      </c>
      <c r="W92" s="202">
        <f t="shared" si="39"/>
        <v>4.8499999999999996</v>
      </c>
      <c r="X92" s="202">
        <f>IF('Indicator Data'!AQ92="No data","x",ROUND(IF('Indicator Data'!AQ92&gt;X$4,10,IF('Indicator Data'!AQ92&lt;X$3,0,10-(X$4-'Indicator Data'!AQ92)/(X$4-X$3)*10)),1))</f>
        <v>4.3</v>
      </c>
      <c r="Y92" s="202">
        <f>IF('Indicator Data'!AT92="No data","x",ROUND(IF('Indicator Data'!AT92&gt;Y$4,10,IF('Indicator Data'!AT92&lt;Y$3,0,10-(Y$4-'Indicator Data'!AT92)/(Y$4-Y$3)*10)),1))</f>
        <v>1.6</v>
      </c>
      <c r="Z92" s="207">
        <f>IF('Indicator Data'!AU92="No data","x",IF(('Indicator Data'!AU92/HLOOKUP('Indicator Data'!$AU$3,'Population Data'!$C$3:$M$194,ROW()-4,FALSE))&gt;1,1,IF('Indicator Data'!AU92&gt;'Indicator Data'!AU92,1,'Indicator Data'!AU92/HLOOKUP('Indicator Data'!$AU$3,'Population Data'!$C$3:$M$194,ROW()-4,FALSE))))</f>
        <v>0.16038443542635991</v>
      </c>
      <c r="AA92" s="202">
        <f t="shared" si="28"/>
        <v>1.8</v>
      </c>
      <c r="AB92" s="210">
        <f t="shared" si="29"/>
        <v>3.1</v>
      </c>
      <c r="AC92" s="202">
        <f>IF('Indicator Data'!AO92="No data","x",ROUND(IF('Indicator Data'!AO92&gt;AC$4,10,IF('Indicator Data'!AO92&lt;AC$3,0,10-(AC$4-'Indicator Data'!AO92)/(AC$4-AC$3)*10)),1))</f>
        <v>3.2</v>
      </c>
      <c r="AD92" s="202">
        <f>IF('Indicator Data'!AP92="No data","x",ROUND(IF('Indicator Data'!AP92&gt;AD$4,10,IF('Indicator Data'!AP92&lt;AD$3,0,10-(AD$4-'Indicator Data'!AP92)/(AD$4-AD$3)*10)),1))</f>
        <v>2.2000000000000002</v>
      </c>
      <c r="AE92" s="210">
        <f t="shared" si="40"/>
        <v>2.7</v>
      </c>
      <c r="AF92" s="206">
        <f>('Indicator Data'!AZ92+'Indicator Data'!AY92*0.5+'Indicator Data'!AX92*0.25)/1000</f>
        <v>650.29875000000004</v>
      </c>
      <c r="AG92" s="211">
        <f>AF92*1000/HLOOKUP('Indicator Data'!$AZ$3,'Population Data'!$C$3:$M$194,ROW()-4,FALSE)</f>
        <v>1.1570528314932486E-2</v>
      </c>
      <c r="AH92" s="210">
        <f t="shared" si="30"/>
        <v>1.2</v>
      </c>
      <c r="AI92" s="202">
        <f>IF('Indicator Data'!BD92="No data","x",ROUND(IF('Indicator Data'!BD92&lt;$AI$3,10,IF('Indicator Data'!BD92&gt;$AI$4,0,($AI$4-'Indicator Data'!BD92)/($AI$4-$AI$3)*10)),1))</f>
        <v>7.5</v>
      </c>
      <c r="AJ92" s="202">
        <f>IF('Indicator Data'!BE92="No data","x",ROUND(IF('Indicator Data'!BE92&gt;$AJ$4,10,IF('Indicator Data'!BE92&lt;$AJ$3,0,10-($AJ$4-'Indicator Data'!BE92)/($AJ$4-$AJ$3)*10)),1))</f>
        <v>9.8000000000000007</v>
      </c>
      <c r="AK92" s="210">
        <f t="shared" si="31"/>
        <v>8.6999999999999993</v>
      </c>
      <c r="AL92" s="208">
        <f t="shared" si="32"/>
        <v>4.8</v>
      </c>
      <c r="AM92" s="212">
        <f t="shared" si="33"/>
        <v>6.7</v>
      </c>
    </row>
    <row r="93" spans="1:39">
      <c r="A93" s="179" t="str">
        <f>'Indicator Data'!A93</f>
        <v>Kiribati</v>
      </c>
      <c r="B93" s="180" t="str">
        <f>'Indicator Data'!B93</f>
        <v>KIR</v>
      </c>
      <c r="C93" s="213">
        <f>ROUND(IF('Indicator Data'!AH93="No data",IF((0.101*LN('Indicator Data'!BV93)-0.153)&gt;C$4,0,IF((0.101*LN('Indicator Data'!BV93)-0.153)&lt;C$3,10,(C$4-(0.101*LN('Indicator Data'!BV93)-0.153))/(C$4-C$3)*10)),IF('Indicator Data'!AH93&gt;C$4,0,IF('Indicator Data'!AH93&lt;C$3,10,(C$4-'Indicator Data'!AH93)/(C$4-C$3)*10))),1)</f>
        <v>5.4</v>
      </c>
      <c r="D93" s="202">
        <f>IF('Indicator Data'!AI93="No data","x",ROUND((IF(LOG('Indicator Data'!AI93*1000)&gt;D$4,10,IF(LOG('Indicator Data'!AI93*1000)&lt;D$3,0,10-(D$4-LOG('Indicator Data'!AI93*1000))/(D$4-D$3)*10))),1))</f>
        <v>7.1</v>
      </c>
      <c r="E93" s="203">
        <f t="shared" si="34"/>
        <v>6.3</v>
      </c>
      <c r="F93" s="202" t="str">
        <f>IF('Indicator Data'!AV93="No data","x",ROUND(IF('Indicator Data'!AV93&gt;F$4,10,IF('Indicator Data'!AV93&lt;F$3,0,10-(F$4-'Indicator Data'!AV93)/(F$4-F$3)*10)),1))</f>
        <v>x</v>
      </c>
      <c r="G93" s="202">
        <f>IF('Indicator Data'!AW93="No data","x",ROUND(IF('Indicator Data'!AW93&gt;G$4,10,IF('Indicator Data'!AW93&lt;G$3,0,10-(G$4-'Indicator Data'!AW93)/(G$4-G$3)*10)),1))</f>
        <v>0.7</v>
      </c>
      <c r="H93" s="203">
        <f t="shared" si="35"/>
        <v>0.7</v>
      </c>
      <c r="I93" s="204">
        <f>SUM(IF('Indicator Data'!AJ93=0,0,'Indicator Data'!AJ93),SUM('Indicator Data'!AK93:AL93))</f>
        <v>165.29216777929688</v>
      </c>
      <c r="J93" s="204">
        <f>I93/HLOOKUP('Indicator Date'!$AJ91,'Population Data'!$C$3:$M$194,ROW()-4,FALSE)*1000000</f>
        <v>1217.5052685878838</v>
      </c>
      <c r="K93" s="202">
        <f t="shared" si="25"/>
        <v>10</v>
      </c>
      <c r="L93" s="202">
        <f>IF('Indicator Data'!AM93="No data","x",ROUND(IF('Indicator Data'!AM93&gt;L$4,10,IF('Indicator Data'!AM93&lt;L$3,0,10-(L$4-'Indicator Data'!AM93)/(L$4-L$3)*10)),1))</f>
        <v>10</v>
      </c>
      <c r="M93" s="202">
        <f>IF('Indicator Data'!AN93="No data","x",IF('Indicator Data'!AN93=0,0,ROUND(IF('Indicator Data'!AN93&gt;M$4,10,IF('Indicator Data'!AN93&lt;M$3,0,10-(M$4-'Indicator Data'!AN93)/(M$4-M$3)*10)),1)))</f>
        <v>1.8</v>
      </c>
      <c r="N93" s="203">
        <f t="shared" si="36"/>
        <v>7.3</v>
      </c>
      <c r="O93" s="205">
        <f t="shared" si="37"/>
        <v>5.2</v>
      </c>
      <c r="P93" s="206">
        <f>IF(AND('Indicator Data'!BA93="No data",'Indicator Data'!BB93="No data"),0,SUM('Indicator Data'!BA93:BC93)/1000)</f>
        <v>0</v>
      </c>
      <c r="Q93" s="202">
        <f t="shared" si="26"/>
        <v>0</v>
      </c>
      <c r="R93" s="207">
        <f>P93*1000/HLOOKUP('Indicator Data'!$BA$3,'Population Data'!$C$3:$M$194,ROW()-4,FALSE)</f>
        <v>0</v>
      </c>
      <c r="S93" s="202">
        <f t="shared" si="27"/>
        <v>0</v>
      </c>
      <c r="T93" s="208">
        <f t="shared" si="38"/>
        <v>0</v>
      </c>
      <c r="U93" s="209" t="str">
        <f>IF('Indicator Data'!AR93="No data","x",ROUND(IF('Indicator Data'!AR93&gt;U$4,10,IF('Indicator Data'!AR93&lt;U$3,0,10-(U$4-'Indicator Data'!AR93)/(U$4-U$3)*10)),1))</f>
        <v>x</v>
      </c>
      <c r="V93" s="209" t="str">
        <f>IF('Indicator Data'!AS93="No data","x",IF('Indicator Data'!AS93=0,0,ROUND(IF('Indicator Data'!AS93&gt;V$4,10,IF('Indicator Data'!AS93&lt;V$3,0,10-(V$4-'Indicator Data'!AS93)/(V$4-V$3)*10)),1)))</f>
        <v>x</v>
      </c>
      <c r="W93" s="202" t="str">
        <f t="shared" si="39"/>
        <v>x</v>
      </c>
      <c r="X93" s="202">
        <f>IF('Indicator Data'!AQ93="No data","x",ROUND(IF('Indicator Data'!AQ93&gt;X$4,10,IF('Indicator Data'!AQ93&lt;X$3,0,10-(X$4-'Indicator Data'!AQ93)/(X$4-X$3)*10)),1))</f>
        <v>7.8</v>
      </c>
      <c r="Y93" s="202" t="str">
        <f>IF('Indicator Data'!AT93="No data","x",ROUND(IF('Indicator Data'!AT93&gt;Y$4,10,IF('Indicator Data'!AT93&lt;Y$3,0,10-(Y$4-'Indicator Data'!AT93)/(Y$4-Y$3)*10)),1))</f>
        <v>x</v>
      </c>
      <c r="Z93" s="207">
        <f>IF('Indicator Data'!AU93="No data","x",IF(('Indicator Data'!AU93/HLOOKUP('Indicator Data'!$AU$3,'Population Data'!$C$3:$M$194,ROW()-4,FALSE))&gt;1,1,IF('Indicator Data'!AU93&gt;'Indicator Data'!AU93,1,'Indicator Data'!AU93/HLOOKUP('Indicator Data'!$AU$3,'Population Data'!$C$3:$M$194,ROW()-4,FALSE))))</f>
        <v>0.96965679102657887</v>
      </c>
      <c r="AA93" s="202">
        <f t="shared" si="28"/>
        <v>10</v>
      </c>
      <c r="AB93" s="210">
        <f t="shared" si="29"/>
        <v>8.9</v>
      </c>
      <c r="AC93" s="202">
        <f>IF('Indicator Data'!AO93="No data","x",ROUND(IF('Indicator Data'!AO93&gt;AC$4,10,IF('Indicator Data'!AO93&lt;AC$3,0,10-(AC$4-'Indicator Data'!AO93)/(AC$4-AC$3)*10)),1))</f>
        <v>4.3</v>
      </c>
      <c r="AD93" s="202">
        <f>IF('Indicator Data'!AP93="No data","x",ROUND(IF('Indicator Data'!AP93&gt;AD$4,10,IF('Indicator Data'!AP93&lt;AD$3,0,10-(AD$4-'Indicator Data'!AP93)/(AD$4-AD$3)*10)),1))</f>
        <v>1.5</v>
      </c>
      <c r="AE93" s="210">
        <f t="shared" si="40"/>
        <v>2.9</v>
      </c>
      <c r="AF93" s="206">
        <f>('Indicator Data'!AZ93+'Indicator Data'!AY93*0.5+'Indicator Data'!AX93*0.25)/1000</f>
        <v>0</v>
      </c>
      <c r="AG93" s="211">
        <f>AF93*1000/HLOOKUP('Indicator Data'!$AZ$3,'Population Data'!$C$3:$M$194,ROW()-4,FALSE)</f>
        <v>0</v>
      </c>
      <c r="AH93" s="210">
        <f t="shared" si="30"/>
        <v>0</v>
      </c>
      <c r="AI93" s="202">
        <f>IF('Indicator Data'!BD93="No data","x",ROUND(IF('Indicator Data'!BD93&lt;$AI$3,10,IF('Indicator Data'!BD93&gt;$AI$4,0,($AI$4-'Indicator Data'!BD93)/($AI$4-$AI$3)*10)),1))</f>
        <v>1.3</v>
      </c>
      <c r="AJ93" s="202">
        <f>IF('Indicator Data'!BE93="No data","x",ROUND(IF('Indicator Data'!BE93&gt;$AJ$4,10,IF('Indicator Data'!BE93&lt;$AJ$3,0,10-($AJ$4-'Indicator Data'!BE93)/($AJ$4-$AJ$3)*10)),1))</f>
        <v>0</v>
      </c>
      <c r="AK93" s="210">
        <f t="shared" si="31"/>
        <v>0.7</v>
      </c>
      <c r="AL93" s="208">
        <f t="shared" si="32"/>
        <v>4.3</v>
      </c>
      <c r="AM93" s="212">
        <f t="shared" si="33"/>
        <v>2.4</v>
      </c>
    </row>
    <row r="94" spans="1:39">
      <c r="A94" s="179" t="str">
        <f>'Indicator Data'!A94</f>
        <v>Korea DPR</v>
      </c>
      <c r="B94" s="180" t="str">
        <f>'Indicator Data'!B94</f>
        <v>PRK</v>
      </c>
      <c r="C94" s="213">
        <f>ROUND(IF('Indicator Data'!AH94="No data",IF((0.101*LN('Indicator Data'!BV94)-0.153)&gt;C$4,0,IF((0.101*LN('Indicator Data'!BV94)-0.153)&lt;C$3,10,(C$4-(0.101*LN('Indicator Data'!BV94)-0.153))/(C$4-C$3)*10)),IF('Indicator Data'!AH94&gt;C$4,0,IF('Indicator Data'!AH94&lt;C$3,10,(C$4-'Indicator Data'!AH94)/(C$4-C$3)*10))),1)</f>
        <v>6.9</v>
      </c>
      <c r="D94" s="202" t="str">
        <f>IF('Indicator Data'!AI94="No data","x",ROUND((IF(LOG('Indicator Data'!AI94*1000)&gt;D$4,10,IF(LOG('Indicator Data'!AI94*1000)&lt;D$3,0,10-(D$4-LOG('Indicator Data'!AI94*1000))/(D$4-D$3)*10))),1))</f>
        <v>x</v>
      </c>
      <c r="E94" s="203">
        <f t="shared" si="34"/>
        <v>6.9</v>
      </c>
      <c r="F94" s="202" t="str">
        <f>IF('Indicator Data'!AV94="No data","x",ROUND(IF('Indicator Data'!AV94&gt;F$4,10,IF('Indicator Data'!AV94&lt;F$3,0,10-(F$4-'Indicator Data'!AV94)/(F$4-F$3)*10)),1))</f>
        <v>x</v>
      </c>
      <c r="G94" s="202" t="str">
        <f>IF('Indicator Data'!AW94="No data","x",ROUND(IF('Indicator Data'!AW94&gt;G$4,10,IF('Indicator Data'!AW94&lt;G$3,0,10-(G$4-'Indicator Data'!AW94)/(G$4-G$3)*10)),1))</f>
        <v>x</v>
      </c>
      <c r="H94" s="203" t="str">
        <f t="shared" si="35"/>
        <v>x</v>
      </c>
      <c r="I94" s="204">
        <f>SUM(IF('Indicator Data'!AJ94=0,0,'Indicator Data'!AJ94),SUM('Indicator Data'!AK94:AL94))</f>
        <v>40.436779152587889</v>
      </c>
      <c r="J94" s="204">
        <f>I94/HLOOKUP('Indicator Date'!$AJ92,'Population Data'!$C$3:$M$194,ROW()-4,FALSE)*1000000</f>
        <v>1.5407667438783321</v>
      </c>
      <c r="K94" s="202">
        <f t="shared" si="25"/>
        <v>0</v>
      </c>
      <c r="L94" s="202" t="str">
        <f>IF('Indicator Data'!AM94="No data","x",ROUND(IF('Indicator Data'!AM94&gt;L$4,10,IF('Indicator Data'!AM94&lt;L$3,0,10-(L$4-'Indicator Data'!AM94)/(L$4-L$3)*10)),1))</f>
        <v>x</v>
      </c>
      <c r="M94" s="202" t="str">
        <f>IF('Indicator Data'!AN94="No data","x",IF('Indicator Data'!AN94=0,0,ROUND(IF('Indicator Data'!AN94&gt;M$4,10,IF('Indicator Data'!AN94&lt;M$3,0,10-(M$4-'Indicator Data'!AN94)/(M$4-M$3)*10)),1)))</f>
        <v>x</v>
      </c>
      <c r="N94" s="203">
        <f t="shared" si="36"/>
        <v>0</v>
      </c>
      <c r="O94" s="205">
        <f t="shared" si="37"/>
        <v>4.5999999999999996</v>
      </c>
      <c r="P94" s="206">
        <f>IF(AND('Indicator Data'!BA94="No data",'Indicator Data'!BB94="No data"),0,SUM('Indicator Data'!BA94:BC94)/1000)</f>
        <v>0</v>
      </c>
      <c r="Q94" s="202">
        <f t="shared" si="26"/>
        <v>0</v>
      </c>
      <c r="R94" s="207">
        <f>P94*1000/HLOOKUP('Indicator Data'!$BA$3,'Population Data'!$C$3:$M$194,ROW()-4,FALSE)</f>
        <v>0</v>
      </c>
      <c r="S94" s="202">
        <f t="shared" si="27"/>
        <v>0</v>
      </c>
      <c r="T94" s="208">
        <f t="shared" si="38"/>
        <v>0</v>
      </c>
      <c r="U94" s="209" t="str">
        <f>IF('Indicator Data'!AR94="No data","x",ROUND(IF('Indicator Data'!AR94&gt;U$4,10,IF('Indicator Data'!AR94&lt;U$3,0,10-(U$4-'Indicator Data'!AR94)/(U$4-U$3)*10)),1))</f>
        <v>x</v>
      </c>
      <c r="V94" s="209" t="str">
        <f>IF('Indicator Data'!AS94="No data","x",IF('Indicator Data'!AS94=0,0,ROUND(IF('Indicator Data'!AS94&gt;V$4,10,IF('Indicator Data'!AS94&lt;V$3,0,10-(V$4-'Indicator Data'!AS94)/(V$4-V$3)*10)),1)))</f>
        <v>x</v>
      </c>
      <c r="W94" s="202" t="str">
        <f t="shared" si="39"/>
        <v>x</v>
      </c>
      <c r="X94" s="202">
        <f>IF('Indicator Data'!AQ94="No data","x",ROUND(IF('Indicator Data'!AQ94&gt;X$4,10,IF('Indicator Data'!AQ94&lt;X$3,0,10-(X$4-'Indicator Data'!AQ94)/(X$4-X$3)*10)),1))</f>
        <v>9.3000000000000007</v>
      </c>
      <c r="Y94" s="202">
        <f>IF('Indicator Data'!AT94="No data","x",ROUND(IF('Indicator Data'!AT94&gt;Y$4,10,IF('Indicator Data'!AT94&lt;Y$3,0,10-(Y$4-'Indicator Data'!AT94)/(Y$4-Y$3)*10)),1))</f>
        <v>0</v>
      </c>
      <c r="Z94" s="207">
        <f>IF('Indicator Data'!AU94="No data","x",IF(('Indicator Data'!AU94/HLOOKUP('Indicator Data'!$AU$3,'Population Data'!$C$3:$M$194,ROW()-4,FALSE))&gt;1,1,IF('Indicator Data'!AU94&gt;'Indicator Data'!AU94,1,'Indicator Data'!AU94/HLOOKUP('Indicator Data'!$AU$3,'Population Data'!$C$3:$M$194,ROW()-4,FALSE))))</f>
        <v>0.20473580996214108</v>
      </c>
      <c r="AA94" s="202">
        <f t="shared" si="28"/>
        <v>2.2999999999999998</v>
      </c>
      <c r="AB94" s="210">
        <f t="shared" si="29"/>
        <v>3.9</v>
      </c>
      <c r="AC94" s="202">
        <f>IF('Indicator Data'!AO94="No data","x",ROUND(IF('Indicator Data'!AO94&gt;AC$4,10,IF('Indicator Data'!AO94&lt;AC$3,0,10-(AC$4-'Indicator Data'!AO94)/(AC$4-AC$3)*10)),1))</f>
        <v>1.3</v>
      </c>
      <c r="AD94" s="202">
        <f>IF('Indicator Data'!AP94="No data","x",ROUND(IF('Indicator Data'!AP94&gt;AD$4,10,IF('Indicator Data'!AP94&lt;AD$3,0,10-(AD$4-'Indicator Data'!AP94)/(AD$4-AD$3)*10)),1))</f>
        <v>2.1</v>
      </c>
      <c r="AE94" s="210">
        <f t="shared" si="40"/>
        <v>1.7</v>
      </c>
      <c r="AF94" s="206">
        <f>('Indicator Data'!AZ94+'Indicator Data'!AY94*0.5+'Indicator Data'!AX94*0.25)/1000</f>
        <v>0</v>
      </c>
      <c r="AG94" s="211">
        <f>AF94*1000/HLOOKUP('Indicator Data'!$AZ$3,'Population Data'!$C$3:$M$194,ROW()-4,FALSE)</f>
        <v>0</v>
      </c>
      <c r="AH94" s="210">
        <f t="shared" si="30"/>
        <v>0</v>
      </c>
      <c r="AI94" s="202">
        <f>IF('Indicator Data'!BD94="No data","x",ROUND(IF('Indicator Data'!BD94&lt;$AI$3,10,IF('Indicator Data'!BD94&gt;$AI$4,0,($AI$4-'Indicator Data'!BD94)/($AI$4-$AI$3)*10)),1))</f>
        <v>9.1999999999999993</v>
      </c>
      <c r="AJ94" s="202">
        <f>IF('Indicator Data'!BE94="No data","x",ROUND(IF('Indicator Data'!BE94&gt;$AJ$4,10,IF('Indicator Data'!BE94&lt;$AJ$3,0,10-($AJ$4-'Indicator Data'!BE94)/($AJ$4-$AJ$3)*10)),1))</f>
        <v>10</v>
      </c>
      <c r="AK94" s="210">
        <f t="shared" si="31"/>
        <v>9.6</v>
      </c>
      <c r="AL94" s="208">
        <f t="shared" si="32"/>
        <v>5.3</v>
      </c>
      <c r="AM94" s="212">
        <f t="shared" si="33"/>
        <v>3.1</v>
      </c>
    </row>
    <row r="95" spans="1:39">
      <c r="A95" s="179" t="str">
        <f>'Indicator Data'!A95</f>
        <v>Korea Republic of</v>
      </c>
      <c r="B95" s="180" t="str">
        <f>'Indicator Data'!B95</f>
        <v>KOR</v>
      </c>
      <c r="C95" s="213">
        <f>ROUND(IF('Indicator Data'!AH95="No data",IF((0.101*LN('Indicator Data'!BV95)-0.153)&gt;C$4,0,IF((0.101*LN('Indicator Data'!BV95)-0.153)&lt;C$3,10,(C$4-(0.101*LN('Indicator Data'!BV95)-0.153))/(C$4-C$3)*10)),IF('Indicator Data'!AH95&gt;C$4,0,IF('Indicator Data'!AH95&lt;C$3,10,(C$4-'Indicator Data'!AH95)/(C$4-C$3)*10))),1)</f>
        <v>0</v>
      </c>
      <c r="D95" s="202" t="str">
        <f>IF('Indicator Data'!AI95="No data","x",ROUND((IF(LOG('Indicator Data'!AI95*1000)&gt;D$4,10,IF(LOG('Indicator Data'!AI95*1000)&lt;D$3,0,10-(D$4-LOG('Indicator Data'!AI95*1000))/(D$4-D$3)*10))),1))</f>
        <v>x</v>
      </c>
      <c r="E95" s="203">
        <f t="shared" si="34"/>
        <v>0</v>
      </c>
      <c r="F95" s="202">
        <f>IF('Indicator Data'!AV95="No data","x",ROUND(IF('Indicator Data'!AV95&gt;F$4,10,IF('Indicator Data'!AV95&lt;F$3,0,10-(F$4-'Indicator Data'!AV95)/(F$4-F$3)*10)),1))</f>
        <v>0.8</v>
      </c>
      <c r="G95" s="202">
        <f>IF('Indicator Data'!AW95="No data","x",ROUND(IF('Indicator Data'!AW95&gt;G$4,10,IF('Indicator Data'!AW95&lt;G$3,0,10-(G$4-'Indicator Data'!AW95)/(G$4-G$3)*10)),1))</f>
        <v>1.6</v>
      </c>
      <c r="H95" s="203">
        <f t="shared" si="35"/>
        <v>1.2</v>
      </c>
      <c r="I95" s="204">
        <f>SUM(IF('Indicator Data'!AJ95=0,0,'Indicator Data'!AJ95),SUM('Indicator Data'!AK95:AL95))</f>
        <v>0.64836300000000002</v>
      </c>
      <c r="J95" s="204">
        <f>I95/HLOOKUP('Indicator Date'!$AJ93,'Population Data'!$C$3:$M$194,ROW()-4,FALSE)*1000000</f>
        <v>1.2530699937509136E-2</v>
      </c>
      <c r="K95" s="202">
        <f t="shared" si="25"/>
        <v>0</v>
      </c>
      <c r="L95" s="202" t="str">
        <f>IF('Indicator Data'!AM95="No data","x",ROUND(IF('Indicator Data'!AM95&gt;L$4,10,IF('Indicator Data'!AM95&lt;L$3,0,10-(L$4-'Indicator Data'!AM95)/(L$4-L$3)*10)),1))</f>
        <v>x</v>
      </c>
      <c r="M95" s="202">
        <f>IF('Indicator Data'!AN95="No data","x",IF('Indicator Data'!AN95=0,0,ROUND(IF('Indicator Data'!AN95&gt;M$4,10,IF('Indicator Data'!AN95&lt;M$3,0,10-(M$4-'Indicator Data'!AN95)/(M$4-M$3)*10)),1)))</f>
        <v>0.1</v>
      </c>
      <c r="N95" s="203">
        <f t="shared" si="36"/>
        <v>0.1</v>
      </c>
      <c r="O95" s="205">
        <f t="shared" si="37"/>
        <v>0.3</v>
      </c>
      <c r="P95" s="206">
        <f>IF(AND('Indicator Data'!BA95="No data",'Indicator Data'!BB95="No data"),0,SUM('Indicator Data'!BA95:BC95)/1000)</f>
        <v>31.036999999999999</v>
      </c>
      <c r="Q95" s="202">
        <f t="shared" si="26"/>
        <v>5</v>
      </c>
      <c r="R95" s="207">
        <f>P95*1000/HLOOKUP('Indicator Data'!$BA$3,'Population Data'!$C$3:$M$194,ROW()-4,FALSE)</f>
        <v>5.9984196192637616E-4</v>
      </c>
      <c r="S95" s="202">
        <f t="shared" si="27"/>
        <v>2.8</v>
      </c>
      <c r="T95" s="208">
        <f t="shared" si="38"/>
        <v>3.9</v>
      </c>
      <c r="U95" s="209" t="str">
        <f>IF('Indicator Data'!AR95="No data","x",ROUND(IF('Indicator Data'!AR95&gt;U$4,10,IF('Indicator Data'!AR95&lt;U$3,0,10-(U$4-'Indicator Data'!AR95)/(U$4-U$3)*10)),1))</f>
        <v>x</v>
      </c>
      <c r="V95" s="209" t="str">
        <f>IF('Indicator Data'!AS95="No data","x",IF('Indicator Data'!AS95=0,0,ROUND(IF('Indicator Data'!AS95&gt;V$4,10,IF('Indicator Data'!AS95&lt;V$3,0,10-(V$4-'Indicator Data'!AS95)/(V$4-V$3)*10)),1)))</f>
        <v>x</v>
      </c>
      <c r="W95" s="202" t="str">
        <f t="shared" si="39"/>
        <v>x</v>
      </c>
      <c r="X95" s="202">
        <f>IF('Indicator Data'!AQ95="No data","x",ROUND(IF('Indicator Data'!AQ95&gt;X$4,10,IF('Indicator Data'!AQ95&lt;X$3,0,10-(X$4-'Indicator Data'!AQ95)/(X$4-X$3)*10)),1))</f>
        <v>0.7</v>
      </c>
      <c r="Y95" s="202">
        <f>IF('Indicator Data'!AT95="No data","x",ROUND(IF('Indicator Data'!AT95&gt;Y$4,10,IF('Indicator Data'!AT95&lt;Y$3,0,10-(Y$4-'Indicator Data'!AT95)/(Y$4-Y$3)*10)),1))</f>
        <v>0</v>
      </c>
      <c r="Z95" s="207">
        <f>IF('Indicator Data'!AU95="No data","x",IF(('Indicator Data'!AU95/HLOOKUP('Indicator Data'!$AU$3,'Population Data'!$C$3:$M$194,ROW()-4,FALSE))&gt;1,1,IF('Indicator Data'!AU95&gt;'Indicator Data'!AU95,1,'Indicator Data'!AU95/HLOOKUP('Indicator Data'!$AU$3,'Population Data'!$C$3:$M$194,ROW()-4,FALSE))))</f>
        <v>3.8598257944824177E-8</v>
      </c>
      <c r="AA95" s="202">
        <f t="shared" si="28"/>
        <v>0</v>
      </c>
      <c r="AB95" s="210">
        <f t="shared" si="29"/>
        <v>0.2</v>
      </c>
      <c r="AC95" s="202">
        <f>IF('Indicator Data'!AO95="No data","x",ROUND(IF('Indicator Data'!AO95&gt;AC$4,10,IF('Indicator Data'!AO95&lt;AC$3,0,10-(AC$4-'Indicator Data'!AO95)/(AC$4-AC$3)*10)),1))</f>
        <v>0.2</v>
      </c>
      <c r="AD95" s="202">
        <f>IF('Indicator Data'!AP95="No data","x",ROUND(IF('Indicator Data'!AP95&gt;AD$4,10,IF('Indicator Data'!AP95&lt;AD$3,0,10-(AD$4-'Indicator Data'!AP95)/(AD$4-AD$3)*10)),1))</f>
        <v>0.1</v>
      </c>
      <c r="AE95" s="210">
        <f t="shared" si="40"/>
        <v>0.2</v>
      </c>
      <c r="AF95" s="206">
        <f>('Indicator Data'!AZ95+'Indicator Data'!AY95*0.5+'Indicator Data'!AX95*0.25)/1000</f>
        <v>21.231000000000002</v>
      </c>
      <c r="AG95" s="211">
        <f>AF95*1000/HLOOKUP('Indicator Data'!$AZ$3,'Population Data'!$C$3:$M$194,ROW()-4,FALSE)</f>
        <v>4.1032460268901284E-4</v>
      </c>
      <c r="AH95" s="210">
        <f t="shared" si="30"/>
        <v>0</v>
      </c>
      <c r="AI95" s="202">
        <f>IF('Indicator Data'!BD95="No data","x",ROUND(IF('Indicator Data'!BD95&lt;$AI$3,10,IF('Indicator Data'!BD95&gt;$AI$4,0,($AI$4-'Indicator Data'!BD95)/($AI$4-$AI$3)*10)),1))</f>
        <v>1.6</v>
      </c>
      <c r="AJ95" s="202">
        <f>IF('Indicator Data'!BE95="No data","x",ROUND(IF('Indicator Data'!BE95&gt;$AJ$4,10,IF('Indicator Data'!BE95&lt;$AJ$3,0,10-($AJ$4-'Indicator Data'!BE95)/($AJ$4-$AJ$3)*10)),1))</f>
        <v>0</v>
      </c>
      <c r="AK95" s="210">
        <f t="shared" si="31"/>
        <v>0.8</v>
      </c>
      <c r="AL95" s="208">
        <f t="shared" si="32"/>
        <v>0.3</v>
      </c>
      <c r="AM95" s="212">
        <f t="shared" si="33"/>
        <v>2.2999999999999998</v>
      </c>
    </row>
    <row r="96" spans="1:39">
      <c r="A96" s="179" t="str">
        <f>'Indicator Data'!A96</f>
        <v>Kuwait</v>
      </c>
      <c r="B96" s="180" t="str">
        <f>'Indicator Data'!B96</f>
        <v>KWT</v>
      </c>
      <c r="C96" s="213">
        <f>ROUND(IF('Indicator Data'!AH96="No data",IF((0.101*LN('Indicator Data'!BV96)-0.153)&gt;C$4,0,IF((0.101*LN('Indicator Data'!BV96)-0.153)&lt;C$3,10,(C$4-(0.101*LN('Indicator Data'!BV96)-0.153))/(C$4-C$3)*10)),IF('Indicator Data'!AH96&gt;C$4,0,IF('Indicator Data'!AH96&lt;C$3,10,(C$4-'Indicator Data'!AH96)/(C$4-C$3)*10))),1)</f>
        <v>1.1000000000000001</v>
      </c>
      <c r="D96" s="202" t="str">
        <f>IF('Indicator Data'!AI96="No data","x",ROUND((IF(LOG('Indicator Data'!AI96*1000)&gt;D$4,10,IF(LOG('Indicator Data'!AI96*1000)&lt;D$3,0,10-(D$4-LOG('Indicator Data'!AI96*1000))/(D$4-D$3)*10))),1))</f>
        <v>x</v>
      </c>
      <c r="E96" s="203">
        <f t="shared" si="34"/>
        <v>1.1000000000000001</v>
      </c>
      <c r="F96" s="202">
        <f>IF('Indicator Data'!AV96="No data","x",ROUND(IF('Indicator Data'!AV96&gt;F$4,10,IF('Indicator Data'!AV96&lt;F$3,0,10-(F$4-'Indicator Data'!AV96)/(F$4-F$3)*10)),1))</f>
        <v>2.7</v>
      </c>
      <c r="G96" s="202" t="str">
        <f>IF('Indicator Data'!AW96="No data","x",ROUND(IF('Indicator Data'!AW96&gt;G$4,10,IF('Indicator Data'!AW96&lt;G$3,0,10-(G$4-'Indicator Data'!AW96)/(G$4-G$3)*10)),1))</f>
        <v>x</v>
      </c>
      <c r="H96" s="203">
        <f t="shared" si="35"/>
        <v>2.7</v>
      </c>
      <c r="I96" s="204">
        <f>SUM(IF('Indicator Data'!AJ96=0,0,'Indicator Data'!AJ96),SUM('Indicator Data'!AK96:AL96))</f>
        <v>-13.869522</v>
      </c>
      <c r="J96" s="204">
        <f>I96/HLOOKUP('Indicator Date'!$AJ94,'Population Data'!$C$3:$M$194,ROW()-4,FALSE)*1000000</f>
        <v>-3.1888503648795923</v>
      </c>
      <c r="K96" s="202">
        <f t="shared" si="25"/>
        <v>0</v>
      </c>
      <c r="L96" s="202" t="str">
        <f>IF('Indicator Data'!AM96="No data","x",ROUND(IF('Indicator Data'!AM96&gt;L$4,10,IF('Indicator Data'!AM96&lt;L$3,0,10-(L$4-'Indicator Data'!AM96)/(L$4-L$3)*10)),1))</f>
        <v>x</v>
      </c>
      <c r="M96" s="202">
        <f>IF('Indicator Data'!AN96="No data","x",IF('Indicator Data'!AN96=0,0,ROUND(IF('Indicator Data'!AN96&gt;M$4,10,IF('Indicator Data'!AN96&lt;M$3,0,10-(M$4-'Indicator Data'!AN96)/(M$4-M$3)*10)),1)))</f>
        <v>0</v>
      </c>
      <c r="N96" s="203">
        <f t="shared" si="36"/>
        <v>0</v>
      </c>
      <c r="O96" s="205">
        <f t="shared" si="37"/>
        <v>1.2</v>
      </c>
      <c r="P96" s="206">
        <f>IF(AND('Indicator Data'!BA96="No data",'Indicator Data'!BB96="No data"),0,SUM('Indicator Data'!BA96:BC96)/1000)</f>
        <v>93.463999999999999</v>
      </c>
      <c r="Q96" s="202">
        <f t="shared" si="26"/>
        <v>6.6</v>
      </c>
      <c r="R96" s="207">
        <f>P96*1000/HLOOKUP('Indicator Data'!$BA$3,'Population Data'!$C$3:$M$194,ROW()-4,FALSE)</f>
        <v>2.1489039817169344E-2</v>
      </c>
      <c r="S96" s="202">
        <f t="shared" si="27"/>
        <v>6.8</v>
      </c>
      <c r="T96" s="208">
        <f t="shared" si="38"/>
        <v>6.7</v>
      </c>
      <c r="U96" s="209">
        <f>IF('Indicator Data'!AR96="No data","x",ROUND(IF('Indicator Data'!AR96&gt;U$4,10,IF('Indicator Data'!AR96&lt;U$3,0,10-(U$4-'Indicator Data'!AR96)/(U$4-U$3)*10)),1))</f>
        <v>0.2</v>
      </c>
      <c r="V96" s="209" t="str">
        <f>IF('Indicator Data'!AS96="No data","x",IF('Indicator Data'!AS96=0,0,ROUND(IF('Indicator Data'!AS96&gt;V$4,10,IF('Indicator Data'!AS96&lt;V$3,0,10-(V$4-'Indicator Data'!AS96)/(V$4-V$3)*10)),1)))</f>
        <v>x</v>
      </c>
      <c r="W96" s="202">
        <f t="shared" si="39"/>
        <v>0.2</v>
      </c>
      <c r="X96" s="202">
        <f>IF('Indicator Data'!AQ96="No data","x",ROUND(IF('Indicator Data'!AQ96&gt;X$4,10,IF('Indicator Data'!AQ96&lt;X$3,0,10-(X$4-'Indicator Data'!AQ96)/(X$4-X$3)*10)),1))</f>
        <v>0.2</v>
      </c>
      <c r="Y96" s="202" t="str">
        <f>IF('Indicator Data'!AT96="No data","x",ROUND(IF('Indicator Data'!AT96&gt;Y$4,10,IF('Indicator Data'!AT96&lt;Y$3,0,10-(Y$4-'Indicator Data'!AT96)/(Y$4-Y$3)*10)),1))</f>
        <v>x</v>
      </c>
      <c r="Z96" s="207">
        <f>IF('Indicator Data'!AU96="No data","x",IF(('Indicator Data'!AU96/HLOOKUP('Indicator Data'!$AU$3,'Population Data'!$C$3:$M$194,ROW()-4,FALSE))&gt;1,1,IF('Indicator Data'!AU96&gt;'Indicator Data'!AU96,1,'Indicator Data'!AU96/HLOOKUP('Indicator Data'!$AU$3,'Population Data'!$C$3:$M$194,ROW()-4,FALSE))))</f>
        <v>3.2795541118229565E-6</v>
      </c>
      <c r="AA96" s="202">
        <f t="shared" si="28"/>
        <v>0</v>
      </c>
      <c r="AB96" s="210">
        <f t="shared" si="29"/>
        <v>0.1</v>
      </c>
      <c r="AC96" s="202">
        <f>IF('Indicator Data'!AO96="No data","x",ROUND(IF('Indicator Data'!AO96&gt;AC$4,10,IF('Indicator Data'!AO96&lt;AC$3,0,10-(AC$4-'Indicator Data'!AO96)/(AC$4-AC$3)*10)),1))</f>
        <v>0.7</v>
      </c>
      <c r="AD96" s="202">
        <f>IF('Indicator Data'!AP96="No data","x",ROUND(IF('Indicator Data'!AP96&gt;AD$4,10,IF('Indicator Data'!AP96&lt;AD$3,0,10-(AD$4-'Indicator Data'!AP96)/(AD$4-AD$3)*10)),1))</f>
        <v>0.7</v>
      </c>
      <c r="AE96" s="210">
        <f t="shared" si="40"/>
        <v>0.7</v>
      </c>
      <c r="AF96" s="206">
        <f>('Indicator Data'!AZ96+'Indicator Data'!AY96*0.5+'Indicator Data'!AX96*0.25)/1000</f>
        <v>0</v>
      </c>
      <c r="AG96" s="211">
        <f>AF96*1000/HLOOKUP('Indicator Data'!$AZ$3,'Population Data'!$C$3:$M$194,ROW()-4,FALSE)</f>
        <v>0</v>
      </c>
      <c r="AH96" s="210">
        <f t="shared" si="30"/>
        <v>0</v>
      </c>
      <c r="AI96" s="202">
        <f>IF('Indicator Data'!BD96="No data","x",ROUND(IF('Indicator Data'!BD96&lt;$AI$3,10,IF('Indicator Data'!BD96&gt;$AI$4,0,($AI$4-'Indicator Data'!BD96)/($AI$4-$AI$3)*10)),1))</f>
        <v>1.2</v>
      </c>
      <c r="AJ96" s="202">
        <f>IF('Indicator Data'!BE96="No data","x",ROUND(IF('Indicator Data'!BE96&gt;$AJ$4,10,IF('Indicator Data'!BE96&lt;$AJ$3,0,10-($AJ$4-'Indicator Data'!BE96)/($AJ$4-$AJ$3)*10)),1))</f>
        <v>0</v>
      </c>
      <c r="AK96" s="210">
        <f t="shared" si="31"/>
        <v>0.6</v>
      </c>
      <c r="AL96" s="208">
        <f t="shared" si="32"/>
        <v>0.4</v>
      </c>
      <c r="AM96" s="212">
        <f t="shared" si="33"/>
        <v>4.2</v>
      </c>
    </row>
    <row r="97" spans="1:39">
      <c r="A97" s="179" t="str">
        <f>'Indicator Data'!A97</f>
        <v>Kyrgyzstan</v>
      </c>
      <c r="B97" s="180" t="str">
        <f>'Indicator Data'!B97</f>
        <v>KGZ</v>
      </c>
      <c r="C97" s="213">
        <f>ROUND(IF('Indicator Data'!AH97="No data",IF((0.101*LN('Indicator Data'!BV97)-0.153)&gt;C$4,0,IF((0.101*LN('Indicator Data'!BV97)-0.153)&lt;C$3,10,(C$4-(0.101*LN('Indicator Data'!BV97)-0.153))/(C$4-C$3)*10)),IF('Indicator Data'!AH97&gt;C$4,0,IF('Indicator Data'!AH97&lt;C$3,10,(C$4-'Indicator Data'!AH97)/(C$4-C$3)*10))),1)</f>
        <v>4</v>
      </c>
      <c r="D97" s="202">
        <f>IF('Indicator Data'!AI97="No data","x",ROUND((IF(LOG('Indicator Data'!AI97*1000)&gt;D$4,10,IF(LOG('Indicator Data'!AI97*1000)&lt;D$3,0,10-(D$4-LOG('Indicator Data'!AI97*1000))/(D$4-D$3)*10))),1))</f>
        <v>0.6</v>
      </c>
      <c r="E97" s="203">
        <f t="shared" si="34"/>
        <v>2.5</v>
      </c>
      <c r="F97" s="202">
        <f>IF('Indicator Data'!AV97="No data","x",ROUND(IF('Indicator Data'!AV97&gt;F$4,10,IF('Indicator Data'!AV97&lt;F$3,0,10-(F$4-'Indicator Data'!AV97)/(F$4-F$3)*10)),1))</f>
        <v>4.5999999999999996</v>
      </c>
      <c r="G97" s="202">
        <f>IF('Indicator Data'!AW97="No data","x",ROUND(IF('Indicator Data'!AW97&gt;G$4,10,IF('Indicator Data'!AW97&lt;G$3,0,10-(G$4-'Indicator Data'!AW97)/(G$4-G$3)*10)),1))</f>
        <v>0.9</v>
      </c>
      <c r="H97" s="203">
        <f t="shared" si="35"/>
        <v>2.8</v>
      </c>
      <c r="I97" s="204">
        <f>SUM(IF('Indicator Data'!AJ97=0,0,'Indicator Data'!AJ97),SUM('Indicator Data'!AK97:AL97))</f>
        <v>1190.136267765625</v>
      </c>
      <c r="J97" s="204">
        <f>I97/HLOOKUP('Indicator Date'!$AJ95,'Population Data'!$C$3:$M$194,ROW()-4,FALSE)*1000000</f>
        <v>174.00655355960927</v>
      </c>
      <c r="K97" s="202">
        <f t="shared" si="25"/>
        <v>3.5</v>
      </c>
      <c r="L97" s="202">
        <f>IF('Indicator Data'!AM97="No data","x",ROUND(IF('Indicator Data'!AM97&gt;L$4,10,IF('Indicator Data'!AM97&lt;L$3,0,10-(L$4-'Indicator Data'!AM97)/(L$4-L$3)*10)),1))</f>
        <v>4.2</v>
      </c>
      <c r="M97" s="202">
        <f>IF('Indicator Data'!AN97="No data","x",IF('Indicator Data'!AN97=0,0,ROUND(IF('Indicator Data'!AN97&gt;M$4,10,IF('Indicator Data'!AN97&lt;M$3,0,10-(M$4-'Indicator Data'!AN97)/(M$4-M$3)*10)),1)))</f>
        <v>6.2</v>
      </c>
      <c r="N97" s="203">
        <f t="shared" si="36"/>
        <v>4.5999999999999996</v>
      </c>
      <c r="O97" s="205">
        <f t="shared" si="37"/>
        <v>3.1</v>
      </c>
      <c r="P97" s="206">
        <f>IF(AND('Indicator Data'!BA97="No data",'Indicator Data'!BB97="No data"),0,SUM('Indicator Data'!BA97:BC97)/1000)</f>
        <v>33.015999999999998</v>
      </c>
      <c r="Q97" s="202">
        <f t="shared" si="26"/>
        <v>5.0999999999999996</v>
      </c>
      <c r="R97" s="207">
        <f>P97*1000/HLOOKUP('Indicator Data'!$BA$3,'Population Data'!$C$3:$M$194,ROW()-4,FALSE)</f>
        <v>4.827178641576722E-3</v>
      </c>
      <c r="S97" s="202">
        <f t="shared" si="27"/>
        <v>4.7</v>
      </c>
      <c r="T97" s="208">
        <f t="shared" si="38"/>
        <v>4.9000000000000004</v>
      </c>
      <c r="U97" s="209">
        <f>IF('Indicator Data'!AR97="No data","x",ROUND(IF('Indicator Data'!AR97&gt;U$4,10,IF('Indicator Data'!AR97&lt;U$3,0,10-(U$4-'Indicator Data'!AR97)/(U$4-U$3)*10)),1))</f>
        <v>0.6</v>
      </c>
      <c r="V97" s="209">
        <f>IF('Indicator Data'!AS97="No data","x",IF('Indicator Data'!AS97=0,0,ROUND(IF('Indicator Data'!AS97&gt;V$4,10,IF('Indicator Data'!AS97&lt;V$3,0,10-(V$4-'Indicator Data'!AS97)/(V$4-V$3)*10)),1)))</f>
        <v>0.7</v>
      </c>
      <c r="W97" s="202">
        <f t="shared" si="39"/>
        <v>0.64999999999999991</v>
      </c>
      <c r="X97" s="202">
        <f>IF('Indicator Data'!AQ97="No data","x",ROUND(IF('Indicator Data'!AQ97&gt;X$4,10,IF('Indicator Data'!AQ97&lt;X$3,0,10-(X$4-'Indicator Data'!AQ97)/(X$4-X$3)*10)),1))</f>
        <v>2.4</v>
      </c>
      <c r="Y97" s="202">
        <f>IF('Indicator Data'!AT97="No data","x",ROUND(IF('Indicator Data'!AT97&gt;Y$4,10,IF('Indicator Data'!AT97&lt;Y$3,0,10-(Y$4-'Indicator Data'!AT97)/(Y$4-Y$3)*10)),1))</f>
        <v>0</v>
      </c>
      <c r="Z97" s="207">
        <f>IF('Indicator Data'!AU97="No data","x",IF(('Indicator Data'!AU97/HLOOKUP('Indicator Data'!$AU$3,'Population Data'!$C$3:$M$194,ROW()-4,FALSE))&gt;1,1,IF('Indicator Data'!AU97&gt;'Indicator Data'!AU97,1,'Indicator Data'!AU97/HLOOKUP('Indicator Data'!$AU$3,'Population Data'!$C$3:$M$194,ROW()-4,FALSE))))</f>
        <v>0.32724737931865527</v>
      </c>
      <c r="AA97" s="202">
        <f t="shared" si="28"/>
        <v>3.6</v>
      </c>
      <c r="AB97" s="210">
        <f t="shared" si="29"/>
        <v>1.7</v>
      </c>
      <c r="AC97" s="202">
        <f>IF('Indicator Data'!AO97="No data","x",ROUND(IF('Indicator Data'!AO97&gt;AC$4,10,IF('Indicator Data'!AO97&lt;AC$3,0,10-(AC$4-'Indicator Data'!AO97)/(AC$4-AC$3)*10)),1))</f>
        <v>1.3</v>
      </c>
      <c r="AD97" s="202">
        <f>IF('Indicator Data'!AP97="No data","x",ROUND(IF('Indicator Data'!AP97&gt;AD$4,10,IF('Indicator Data'!AP97&lt;AD$3,0,10-(AD$4-'Indicator Data'!AP97)/(AD$4-AD$3)*10)),1))</f>
        <v>0.2</v>
      </c>
      <c r="AE97" s="210">
        <f t="shared" si="40"/>
        <v>0.8</v>
      </c>
      <c r="AF97" s="206">
        <f>('Indicator Data'!AZ97+'Indicator Data'!AY97*0.5+'Indicator Data'!AX97*0.25)/1000</f>
        <v>112.6725</v>
      </c>
      <c r="AG97" s="211">
        <f>AF97*1000/HLOOKUP('Indicator Data'!$AZ$3,'Population Data'!$C$3:$M$194,ROW()-4,FALSE)</f>
        <v>1.6473536633542927E-2</v>
      </c>
      <c r="AH97" s="210">
        <f t="shared" si="30"/>
        <v>1.6</v>
      </c>
      <c r="AI97" s="202">
        <f>IF('Indicator Data'!BD97="No data","x",ROUND(IF('Indicator Data'!BD97&lt;$AI$3,10,IF('Indicator Data'!BD97&gt;$AI$4,0,($AI$4-'Indicator Data'!BD97)/($AI$4-$AI$3)*10)),1))</f>
        <v>4.5</v>
      </c>
      <c r="AJ97" s="202">
        <f>IF('Indicator Data'!BE97="No data","x",ROUND(IF('Indicator Data'!BE97&gt;$AJ$4,10,IF('Indicator Data'!BE97&lt;$AJ$3,0,10-($AJ$4-'Indicator Data'!BE97)/($AJ$4-$AJ$3)*10)),1))</f>
        <v>0.4</v>
      </c>
      <c r="AK97" s="210">
        <f t="shared" si="31"/>
        <v>2.5</v>
      </c>
      <c r="AL97" s="208">
        <f t="shared" si="32"/>
        <v>1.7</v>
      </c>
      <c r="AM97" s="212">
        <f t="shared" si="33"/>
        <v>3.5</v>
      </c>
    </row>
    <row r="98" spans="1:39">
      <c r="A98" s="179" t="str">
        <f>'Indicator Data'!A98</f>
        <v>Lao PDR</v>
      </c>
      <c r="B98" s="180" t="str">
        <f>'Indicator Data'!B98</f>
        <v>LAO</v>
      </c>
      <c r="C98" s="213">
        <f>ROUND(IF('Indicator Data'!AH98="No data",IF((0.101*LN('Indicator Data'!BV98)-0.153)&gt;C$4,0,IF((0.101*LN('Indicator Data'!BV98)-0.153)&lt;C$3,10,(C$4-(0.101*LN('Indicator Data'!BV98)-0.153))/(C$4-C$3)*10)),IF('Indicator Data'!AH98&gt;C$4,0,IF('Indicator Data'!AH98&lt;C$3,10,(C$4-'Indicator Data'!AH98)/(C$4-C$3)*10))),1)</f>
        <v>5.6</v>
      </c>
      <c r="D98" s="202">
        <f>IF('Indicator Data'!AI98="No data","x",ROUND((IF(LOG('Indicator Data'!AI98*1000)&gt;D$4,10,IF(LOG('Indicator Data'!AI98*1000)&lt;D$3,0,10-(D$4-LOG('Indicator Data'!AI98*1000))/(D$4-D$3)*10))),1))</f>
        <v>7.5</v>
      </c>
      <c r="E98" s="203">
        <f t="shared" si="34"/>
        <v>6.7</v>
      </c>
      <c r="F98" s="202">
        <f>IF('Indicator Data'!AV98="No data","x",ROUND(IF('Indicator Data'!AV98&gt;F$4,10,IF('Indicator Data'!AV98&lt;F$3,0,10-(F$4-'Indicator Data'!AV98)/(F$4-F$3)*10)),1))</f>
        <v>6.2</v>
      </c>
      <c r="G98" s="202">
        <f>IF('Indicator Data'!AW98="No data","x",ROUND(IF('Indicator Data'!AW98&gt;G$4,10,IF('Indicator Data'!AW98&lt;G$3,0,10-(G$4-'Indicator Data'!AW98)/(G$4-G$3)*10)),1))</f>
        <v>3.4</v>
      </c>
      <c r="H98" s="203">
        <f t="shared" si="35"/>
        <v>4.8</v>
      </c>
      <c r="I98" s="204">
        <f>SUM(IF('Indicator Data'!AJ98=0,0,'Indicator Data'!AJ98),SUM('Indicator Data'!AK98:AL98))</f>
        <v>1115.4147887929687</v>
      </c>
      <c r="J98" s="204">
        <f>I98/HLOOKUP('Indicator Date'!$AJ96,'Population Data'!$C$3:$M$194,ROW()-4,FALSE)*1000000</f>
        <v>144.1722605330333</v>
      </c>
      <c r="K98" s="202">
        <f t="shared" si="25"/>
        <v>2.9</v>
      </c>
      <c r="L98" s="202">
        <f>IF('Indicator Data'!AM98="No data","x",ROUND(IF('Indicator Data'!AM98&gt;L$4,10,IF('Indicator Data'!AM98&lt;L$3,0,10-(L$4-'Indicator Data'!AM98)/(L$4-L$3)*10)),1))</f>
        <v>2.6</v>
      </c>
      <c r="M98" s="202">
        <f>IF('Indicator Data'!AN98="No data","x",IF('Indicator Data'!AN98=0,0,ROUND(IF('Indicator Data'!AN98&gt;M$4,10,IF('Indicator Data'!AN98&lt;M$3,0,10-(M$4-'Indicator Data'!AN98)/(M$4-M$3)*10)),1)))</f>
        <v>0.5</v>
      </c>
      <c r="N98" s="203">
        <f t="shared" si="36"/>
        <v>2</v>
      </c>
      <c r="O98" s="205">
        <f t="shared" si="37"/>
        <v>5.0999999999999996</v>
      </c>
      <c r="P98" s="206">
        <f>IF(AND('Indicator Data'!BA98="No data",'Indicator Data'!BB98="No data"),0,SUM('Indicator Data'!BA98:BC98)/1000)</f>
        <v>0</v>
      </c>
      <c r="Q98" s="202">
        <f t="shared" si="26"/>
        <v>0</v>
      </c>
      <c r="R98" s="207">
        <f>P98*1000/HLOOKUP('Indicator Data'!$BA$3,'Population Data'!$C$3:$M$194,ROW()-4,FALSE)</f>
        <v>0</v>
      </c>
      <c r="S98" s="202">
        <f t="shared" si="27"/>
        <v>0</v>
      </c>
      <c r="T98" s="208">
        <f t="shared" si="38"/>
        <v>0</v>
      </c>
      <c r="U98" s="209">
        <f>IF('Indicator Data'!AR98="No data","x",ROUND(IF('Indicator Data'!AR98&gt;U$4,10,IF('Indicator Data'!AR98&lt;U$3,0,10-(U$4-'Indicator Data'!AR98)/(U$4-U$3)*10)),1))</f>
        <v>0.8</v>
      </c>
      <c r="V98" s="209">
        <f>IF('Indicator Data'!AS98="No data","x",IF('Indicator Data'!AS98=0,0,ROUND(IF('Indicator Data'!AS98&gt;V$4,10,IF('Indicator Data'!AS98&lt;V$3,0,10-(V$4-'Indicator Data'!AS98)/(V$4-V$3)*10)),1)))</f>
        <v>0.8</v>
      </c>
      <c r="W98" s="202">
        <f t="shared" si="39"/>
        <v>0.8</v>
      </c>
      <c r="X98" s="202">
        <f>IF('Indicator Data'!AQ98="No data","x",ROUND(IF('Indicator Data'!AQ98&gt;X$4,10,IF('Indicator Data'!AQ98&lt;X$3,0,10-(X$4-'Indicator Data'!AQ98)/(X$4-X$3)*10)),1))</f>
        <v>2.5</v>
      </c>
      <c r="Y98" s="202">
        <f>IF('Indicator Data'!AT98="No data","x",ROUND(IF('Indicator Data'!AT98&gt;Y$4,10,IF('Indicator Data'!AT98&lt;Y$3,0,10-(Y$4-'Indicator Data'!AT98)/(Y$4-Y$3)*10)),1))</f>
        <v>0</v>
      </c>
      <c r="Z98" s="207">
        <f>IF('Indicator Data'!AU98="No data","x",IF(('Indicator Data'!AU98/HLOOKUP('Indicator Data'!$AU$3,'Population Data'!$C$3:$M$194,ROW()-4,FALSE))&gt;1,1,IF('Indicator Data'!AU98&gt;'Indicator Data'!AU98,1,'Indicator Data'!AU98/HLOOKUP('Indicator Data'!$AU$3,'Population Data'!$C$3:$M$194,ROW()-4,FALSE))))</f>
        <v>0.29120954648232444</v>
      </c>
      <c r="AA98" s="202">
        <f t="shared" si="28"/>
        <v>3.2</v>
      </c>
      <c r="AB98" s="210">
        <f t="shared" si="29"/>
        <v>1.6</v>
      </c>
      <c r="AC98" s="202">
        <f>IF('Indicator Data'!AO98="No data","x",ROUND(IF('Indicator Data'!AO98&gt;AC$4,10,IF('Indicator Data'!AO98&lt;AC$3,0,10-(AC$4-'Indicator Data'!AO98)/(AC$4-AC$3)*10)),1))</f>
        <v>3.1</v>
      </c>
      <c r="AD98" s="202">
        <f>IF('Indicator Data'!AP98="No data","x",ROUND(IF('Indicator Data'!AP98&gt;AD$4,10,IF('Indicator Data'!AP98&lt;AD$3,0,10-(AD$4-'Indicator Data'!AP98)/(AD$4-AD$3)*10)),1))</f>
        <v>4.7</v>
      </c>
      <c r="AE98" s="210">
        <f t="shared" si="40"/>
        <v>3.9</v>
      </c>
      <c r="AF98" s="206">
        <f>('Indicator Data'!AZ98+'Indicator Data'!AY98*0.5+'Indicator Data'!AX98*0.25)/1000</f>
        <v>65.702500000000001</v>
      </c>
      <c r="AG98" s="211">
        <f>AF98*1000/HLOOKUP('Indicator Data'!$AZ$3,'Population Data'!$C$3:$M$194,ROW()-4,FALSE)</f>
        <v>8.4923367009703508E-3</v>
      </c>
      <c r="AH98" s="210">
        <f t="shared" si="30"/>
        <v>0.8</v>
      </c>
      <c r="AI98" s="202">
        <f>IF('Indicator Data'!BD98="No data","x",ROUND(IF('Indicator Data'!BD98&lt;$AI$3,10,IF('Indicator Data'!BD98&gt;$AI$4,0,($AI$4-'Indicator Data'!BD98)/($AI$4-$AI$3)*10)),1))</f>
        <v>4.7</v>
      </c>
      <c r="AJ98" s="202">
        <f>IF('Indicator Data'!BE98="No data","x",ROUND(IF('Indicator Data'!BE98&gt;$AJ$4,10,IF('Indicator Data'!BE98&lt;$AJ$3,0,10-($AJ$4-'Indicator Data'!BE98)/($AJ$4-$AJ$3)*10)),1))</f>
        <v>0.1</v>
      </c>
      <c r="AK98" s="210">
        <f t="shared" si="31"/>
        <v>2.4</v>
      </c>
      <c r="AL98" s="208">
        <f t="shared" si="32"/>
        <v>2.2999999999999998</v>
      </c>
      <c r="AM98" s="212">
        <f t="shared" si="33"/>
        <v>1.2</v>
      </c>
    </row>
    <row r="99" spans="1:39">
      <c r="A99" s="179" t="str">
        <f>'Indicator Data'!A99</f>
        <v>Latvia</v>
      </c>
      <c r="B99" s="180" t="str">
        <f>'Indicator Data'!B99</f>
        <v>LVA</v>
      </c>
      <c r="C99" s="213">
        <f>ROUND(IF('Indicator Data'!AH99="No data",IF((0.101*LN('Indicator Data'!BV99)-0.153)&gt;C$4,0,IF((0.101*LN('Indicator Data'!BV99)-0.153)&lt;C$3,10,(C$4-(0.101*LN('Indicator Data'!BV99)-0.153))/(C$4-C$3)*10)),IF('Indicator Data'!AH99&gt;C$4,0,IF('Indicator Data'!AH99&lt;C$3,10,(C$4-'Indicator Data'!AH99)/(C$4-C$3)*10))),1)</f>
        <v>0.4</v>
      </c>
      <c r="D99" s="202" t="str">
        <f>IF('Indicator Data'!AI99="No data","x",ROUND((IF(LOG('Indicator Data'!AI99*1000)&gt;D$4,10,IF(LOG('Indicator Data'!AI99*1000)&lt;D$3,0,10-(D$4-LOG('Indicator Data'!AI99*1000))/(D$4-D$3)*10))),1))</f>
        <v>x</v>
      </c>
      <c r="E99" s="203">
        <f t="shared" si="34"/>
        <v>0.4</v>
      </c>
      <c r="F99" s="202">
        <f>IF('Indicator Data'!AV99="No data","x",ROUND(IF('Indicator Data'!AV99&gt;F$4,10,IF('Indicator Data'!AV99&lt;F$3,0,10-(F$4-'Indicator Data'!AV99)/(F$4-F$3)*10)),1))</f>
        <v>1.9</v>
      </c>
      <c r="G99" s="202">
        <f>IF('Indicator Data'!AW99="No data","x",ROUND(IF('Indicator Data'!AW99&gt;G$4,10,IF('Indicator Data'!AW99&lt;G$3,0,10-(G$4-'Indicator Data'!AW99)/(G$4-G$3)*10)),1))</f>
        <v>2.2999999999999998</v>
      </c>
      <c r="H99" s="203">
        <f t="shared" si="35"/>
        <v>2.1</v>
      </c>
      <c r="I99" s="204">
        <f>SUM(IF('Indicator Data'!AJ99=0,0,'Indicator Data'!AJ99),SUM('Indicator Data'!AK99:AL99))</f>
        <v>0.63</v>
      </c>
      <c r="J99" s="204">
        <f>I99/HLOOKUP('Indicator Date'!$AJ97,'Population Data'!$C$3:$M$194,ROW()-4,FALSE)*1000000</f>
        <v>0.34802015202404102</v>
      </c>
      <c r="K99" s="202">
        <f t="shared" si="25"/>
        <v>0</v>
      </c>
      <c r="L99" s="202" t="str">
        <f>IF('Indicator Data'!AM99="No data","x",ROUND(IF('Indicator Data'!AM99&gt;L$4,10,IF('Indicator Data'!AM99&lt;L$3,0,10-(L$4-'Indicator Data'!AM99)/(L$4-L$3)*10)),1))</f>
        <v>x</v>
      </c>
      <c r="M99" s="202">
        <f>IF('Indicator Data'!AN99="No data","x",IF('Indicator Data'!AN99=0,0,ROUND(IF('Indicator Data'!AN99&gt;M$4,10,IF('Indicator Data'!AN99&lt;M$3,0,10-(M$4-'Indicator Data'!AN99)/(M$4-M$3)*10)),1)))</f>
        <v>0.9</v>
      </c>
      <c r="N99" s="203">
        <f t="shared" si="36"/>
        <v>0.5</v>
      </c>
      <c r="O99" s="205">
        <f t="shared" si="37"/>
        <v>0.9</v>
      </c>
      <c r="P99" s="206">
        <f>IF(AND('Indicator Data'!BA99="No data",'Indicator Data'!BB99="No data"),0,SUM('Indicator Data'!BA99:BC99)/1000)</f>
        <v>226.92699999999999</v>
      </c>
      <c r="Q99" s="202">
        <f t="shared" si="26"/>
        <v>7.9</v>
      </c>
      <c r="R99" s="207">
        <f>P99*1000/HLOOKUP('Indicator Data'!$BA$3,'Population Data'!$C$3:$M$194,ROW()-4,FALSE)</f>
        <v>0.12535741117199931</v>
      </c>
      <c r="S99" s="202">
        <f t="shared" si="27"/>
        <v>10</v>
      </c>
      <c r="T99" s="208">
        <f t="shared" si="38"/>
        <v>9</v>
      </c>
      <c r="U99" s="209">
        <f>IF('Indicator Data'!AR99="No data","x",ROUND(IF('Indicator Data'!AR99&gt;U$4,10,IF('Indicator Data'!AR99&lt;U$3,0,10-(U$4-'Indicator Data'!AR99)/(U$4-U$3)*10)),1))</f>
        <v>1.4</v>
      </c>
      <c r="V99" s="209">
        <f>IF('Indicator Data'!AS99="No data","x",IF('Indicator Data'!AS99=0,0,ROUND(IF('Indicator Data'!AS99&gt;V$4,10,IF('Indicator Data'!AS99&lt;V$3,0,10-(V$4-'Indicator Data'!AS99)/(V$4-V$3)*10)),1)))</f>
        <v>1.3</v>
      </c>
      <c r="W99" s="202">
        <f t="shared" si="39"/>
        <v>1.35</v>
      </c>
      <c r="X99" s="202">
        <f>IF('Indicator Data'!AQ99="No data","x",ROUND(IF('Indicator Data'!AQ99&gt;X$4,10,IF('Indicator Data'!AQ99&lt;X$3,0,10-(X$4-'Indicator Data'!AQ99)/(X$4-X$3)*10)),1))</f>
        <v>0.3</v>
      </c>
      <c r="Y99" s="202" t="str">
        <f>IF('Indicator Data'!AT99="No data","x",ROUND(IF('Indicator Data'!AT99&gt;Y$4,10,IF('Indicator Data'!AT99&lt;Y$3,0,10-(Y$4-'Indicator Data'!AT99)/(Y$4-Y$3)*10)),1))</f>
        <v>x</v>
      </c>
      <c r="Z99" s="207">
        <f>IF('Indicator Data'!AU99="No data","x",IF(('Indicator Data'!AU99/HLOOKUP('Indicator Data'!$AU$3,'Population Data'!$C$3:$M$194,ROW()-4,FALSE))&gt;1,1,IF('Indicator Data'!AU99&gt;'Indicator Data'!AU99,1,'Indicator Data'!AU99/HLOOKUP('Indicator Data'!$AU$3,'Population Data'!$C$3:$M$194,ROW()-4,FALSE))))</f>
        <v>2.1614015824701687E-6</v>
      </c>
      <c r="AA99" s="202">
        <f t="shared" si="28"/>
        <v>0</v>
      </c>
      <c r="AB99" s="210">
        <f t="shared" si="29"/>
        <v>0.6</v>
      </c>
      <c r="AC99" s="202">
        <f>IF('Indicator Data'!AO99="No data","x",ROUND(IF('Indicator Data'!AO99&gt;AC$4,10,IF('Indicator Data'!AO99&lt;AC$3,0,10-(AC$4-'Indicator Data'!AO99)/(AC$4-AC$3)*10)),1))</f>
        <v>0.2</v>
      </c>
      <c r="AD99" s="202">
        <f>IF('Indicator Data'!AP99="No data","x",ROUND(IF('Indicator Data'!AP99&gt;AD$4,10,IF('Indicator Data'!AP99&lt;AD$3,0,10-(AD$4-'Indicator Data'!AP99)/(AD$4-AD$3)*10)),1))</f>
        <v>0.1</v>
      </c>
      <c r="AE99" s="210">
        <f t="shared" si="40"/>
        <v>0.2</v>
      </c>
      <c r="AF99" s="206">
        <f>('Indicator Data'!AZ99+'Indicator Data'!AY99*0.5+'Indicator Data'!AX99*0.25)/1000</f>
        <v>0.1</v>
      </c>
      <c r="AG99" s="211">
        <f>AF99*1000/HLOOKUP('Indicator Data'!$AZ$3,'Population Data'!$C$3:$M$194,ROW()-4,FALSE)</f>
        <v>5.5241293972070003E-5</v>
      </c>
      <c r="AH99" s="210">
        <f t="shared" si="30"/>
        <v>0</v>
      </c>
      <c r="AI99" s="202">
        <f>IF('Indicator Data'!BD99="No data","x",ROUND(IF('Indicator Data'!BD99&lt;$AI$3,10,IF('Indicator Data'!BD99&gt;$AI$4,0,($AI$4-'Indicator Data'!BD99)/($AI$4-$AI$3)*10)),1))</f>
        <v>1.9</v>
      </c>
      <c r="AJ99" s="202">
        <f>IF('Indicator Data'!BE99="No data","x",ROUND(IF('Indicator Data'!BE99&gt;$AJ$4,10,IF('Indicator Data'!BE99&lt;$AJ$3,0,10-($AJ$4-'Indicator Data'!BE99)/($AJ$4-$AJ$3)*10)),1))</f>
        <v>0</v>
      </c>
      <c r="AK99" s="210">
        <f t="shared" si="31"/>
        <v>1</v>
      </c>
      <c r="AL99" s="208">
        <f t="shared" si="32"/>
        <v>0.5</v>
      </c>
      <c r="AM99" s="212">
        <f t="shared" si="33"/>
        <v>6.4</v>
      </c>
    </row>
    <row r="100" spans="1:39">
      <c r="A100" s="179" t="str">
        <f>'Indicator Data'!A100</f>
        <v>Lebanon</v>
      </c>
      <c r="B100" s="180" t="str">
        <f>'Indicator Data'!B100</f>
        <v>LBN</v>
      </c>
      <c r="C100" s="213">
        <f>ROUND(IF('Indicator Data'!AH100="No data",IF((0.101*LN('Indicator Data'!BV100)-0.153)&gt;C$4,0,IF((0.101*LN('Indicator Data'!BV100)-0.153)&lt;C$3,10,(C$4-(0.101*LN('Indicator Data'!BV100)-0.153))/(C$4-C$3)*10)),IF('Indicator Data'!AH100&gt;C$4,0,IF('Indicator Data'!AH100&lt;C$3,10,(C$4-'Indicator Data'!AH100)/(C$4-C$3)*10))),1)</f>
        <v>3.5</v>
      </c>
      <c r="D100" s="202" t="str">
        <f>IF('Indicator Data'!AI100="No data","x",ROUND((IF(LOG('Indicator Data'!AI100*1000)&gt;D$4,10,IF(LOG('Indicator Data'!AI100*1000)&lt;D$3,0,10-(D$4-LOG('Indicator Data'!AI100*1000))/(D$4-D$3)*10))),1))</f>
        <v>x</v>
      </c>
      <c r="E100" s="203">
        <f t="shared" si="34"/>
        <v>3.5</v>
      </c>
      <c r="F100" s="202">
        <f>IF('Indicator Data'!AV100="No data","x",ROUND(IF('Indicator Data'!AV100&gt;F$4,10,IF('Indicator Data'!AV100&lt;F$3,0,10-(F$4-'Indicator Data'!AV100)/(F$4-F$3)*10)),1))</f>
        <v>4.9000000000000004</v>
      </c>
      <c r="G100" s="202">
        <f>IF('Indicator Data'!AW100="No data","x",ROUND(IF('Indicator Data'!AW100&gt;G$4,10,IF('Indicator Data'!AW100&lt;G$3,0,10-(G$4-'Indicator Data'!AW100)/(G$4-G$3)*10)),1))</f>
        <v>1.7</v>
      </c>
      <c r="H100" s="203">
        <f t="shared" si="35"/>
        <v>3.3</v>
      </c>
      <c r="I100" s="204">
        <f>SUM(IF('Indicator Data'!AJ100=0,0,'Indicator Data'!AJ100),SUM('Indicator Data'!AK100:AL100))</f>
        <v>5166.6335324687498</v>
      </c>
      <c r="J100" s="204">
        <f>I100/HLOOKUP('Indicator Date'!$AJ98,'Population Data'!$C$3:$M$194,ROW()-4,FALSE)*1000000</f>
        <v>989.95784141094623</v>
      </c>
      <c r="K100" s="202">
        <f t="shared" si="25"/>
        <v>10</v>
      </c>
      <c r="L100" s="202">
        <f>IF('Indicator Data'!AM100="No data","x",ROUND(IF('Indicator Data'!AM100&gt;L$4,10,IF('Indicator Data'!AM100&lt;L$3,0,10-(L$4-'Indicator Data'!AM100)/(L$4-L$3)*10)),1))</f>
        <v>4.7</v>
      </c>
      <c r="M100" s="202">
        <f>IF('Indicator Data'!AN100="No data","x",IF('Indicator Data'!AN100=0,0,ROUND(IF('Indicator Data'!AN100&gt;M$4,10,IF('Indicator Data'!AN100&lt;M$3,0,10-(M$4-'Indicator Data'!AN100)/(M$4-M$3)*10)),1)))</f>
        <v>10</v>
      </c>
      <c r="N100" s="203">
        <f t="shared" si="36"/>
        <v>8.1999999999999993</v>
      </c>
      <c r="O100" s="205">
        <f t="shared" si="37"/>
        <v>4.5999999999999996</v>
      </c>
      <c r="P100" s="206">
        <f>IF(AND('Indicator Data'!BA100="No data",'Indicator Data'!BB100="No data"),0,SUM('Indicator Data'!BA100:BC100)/1000)</f>
        <v>1393.443</v>
      </c>
      <c r="Q100" s="202">
        <f t="shared" si="26"/>
        <v>10</v>
      </c>
      <c r="R100" s="207">
        <f>P100*1000/HLOOKUP('Indicator Data'!$BA$3,'Population Data'!$C$3:$M$194,ROW()-4,FALSE)</f>
        <v>0.2669920008338692</v>
      </c>
      <c r="S100" s="202">
        <f t="shared" si="27"/>
        <v>10</v>
      </c>
      <c r="T100" s="208">
        <f t="shared" si="38"/>
        <v>10</v>
      </c>
      <c r="U100" s="209">
        <f>IF('Indicator Data'!AR100="No data","x",ROUND(IF('Indicator Data'!AR100&gt;U$4,10,IF('Indicator Data'!AR100&lt;U$3,0,10-(U$4-'Indicator Data'!AR100)/(U$4-U$3)*10)),1))</f>
        <v>0.2</v>
      </c>
      <c r="V100" s="209" t="str">
        <f>IF('Indicator Data'!AS100="No data","x",IF('Indicator Data'!AS100=0,0,ROUND(IF('Indicator Data'!AS100&gt;V$4,10,IF('Indicator Data'!AS100&lt;V$3,0,10-(V$4-'Indicator Data'!AS100)/(V$4-V$3)*10)),1)))</f>
        <v>x</v>
      </c>
      <c r="W100" s="202">
        <f t="shared" si="39"/>
        <v>0.2</v>
      </c>
      <c r="X100" s="202">
        <f>IF('Indicator Data'!AQ100="No data","x",ROUND(IF('Indicator Data'!AQ100&gt;X$4,10,IF('Indicator Data'!AQ100&lt;X$3,0,10-(X$4-'Indicator Data'!AQ100)/(X$4-X$3)*10)),1))</f>
        <v>0.2</v>
      </c>
      <c r="Y100" s="202" t="str">
        <f>IF('Indicator Data'!AT100="No data","x",ROUND(IF('Indicator Data'!AT100&gt;Y$4,10,IF('Indicator Data'!AT100&lt;Y$3,0,10-(Y$4-'Indicator Data'!AT100)/(Y$4-Y$3)*10)),1))</f>
        <v>x</v>
      </c>
      <c r="Z100" s="207">
        <f>IF('Indicator Data'!AU100="No data","x",IF(('Indicator Data'!AU100/HLOOKUP('Indicator Data'!$AU$3,'Population Data'!$C$3:$M$194,ROW()-4,FALSE))&gt;1,1,IF('Indicator Data'!AU100&gt;'Indicator Data'!AU100,1,'Indicator Data'!AU100/HLOOKUP('Indicator Data'!$AU$3,'Population Data'!$C$3:$M$194,ROW()-4,FALSE))))</f>
        <v>4.0074757638795281E-6</v>
      </c>
      <c r="AA100" s="202">
        <f t="shared" si="28"/>
        <v>0</v>
      </c>
      <c r="AB100" s="210">
        <f t="shared" si="29"/>
        <v>0.1</v>
      </c>
      <c r="AC100" s="202">
        <f>IF('Indicator Data'!AO100="No data","x",ROUND(IF('Indicator Data'!AO100&gt;AC$4,10,IF('Indicator Data'!AO100&lt;AC$3,0,10-(AC$4-'Indicator Data'!AO100)/(AC$4-AC$3)*10)),1))</f>
        <v>1.3</v>
      </c>
      <c r="AD100" s="202">
        <f>IF('Indicator Data'!AP100="No data","x",ROUND(IF('Indicator Data'!AP100&gt;AD$4,10,IF('Indicator Data'!AP100&lt;AD$3,0,10-(AD$4-'Indicator Data'!AP100)/(AD$4-AD$3)*10)),1))</f>
        <v>0.8</v>
      </c>
      <c r="AE100" s="210">
        <f t="shared" si="40"/>
        <v>1.1000000000000001</v>
      </c>
      <c r="AF100" s="206">
        <f>('Indicator Data'!AZ100+'Indicator Data'!AY100*0.5+'Indicator Data'!AX100*0.25)/1000</f>
        <v>3487.3007187500002</v>
      </c>
      <c r="AG100" s="211">
        <f>AF100*1000/HLOOKUP('Indicator Data'!$AZ$3,'Population Data'!$C$3:$M$194,ROW()-4,FALSE)</f>
        <v>0.66818764485411508</v>
      </c>
      <c r="AH100" s="210">
        <f t="shared" si="30"/>
        <v>10</v>
      </c>
      <c r="AI100" s="202">
        <f>IF('Indicator Data'!BD100="No data","x",ROUND(IF('Indicator Data'!BD100&lt;$AI$3,10,IF('Indicator Data'!BD100&gt;$AI$4,0,($AI$4-'Indicator Data'!BD100)/($AI$4-$AI$3)*10)),1))</f>
        <v>3.5</v>
      </c>
      <c r="AJ100" s="202">
        <f>IF('Indicator Data'!BE100="No data","x",ROUND(IF('Indicator Data'!BE100&gt;$AJ$4,10,IF('Indicator Data'!BE100&lt;$AJ$3,0,10-($AJ$4-'Indicator Data'!BE100)/($AJ$4-$AJ$3)*10)),1))</f>
        <v>1.5</v>
      </c>
      <c r="AK100" s="210">
        <f t="shared" si="31"/>
        <v>2.5</v>
      </c>
      <c r="AL100" s="208">
        <f t="shared" si="32"/>
        <v>5.4</v>
      </c>
      <c r="AM100" s="212">
        <f t="shared" si="33"/>
        <v>8.6</v>
      </c>
    </row>
    <row r="101" spans="1:39">
      <c r="A101" s="179" t="str">
        <f>'Indicator Data'!A101</f>
        <v>Lesotho</v>
      </c>
      <c r="B101" s="180" t="str">
        <f>'Indicator Data'!B101</f>
        <v>LSO</v>
      </c>
      <c r="C101" s="213">
        <f>ROUND(IF('Indicator Data'!AH101="No data",IF((0.101*LN('Indicator Data'!BV101)-0.153)&gt;C$4,0,IF((0.101*LN('Indicator Data'!BV101)-0.153)&lt;C$3,10,(C$4-(0.101*LN('Indicator Data'!BV101)-0.153))/(C$4-C$3)*10)),IF('Indicator Data'!AH101&gt;C$4,0,IF('Indicator Data'!AH101&lt;C$3,10,(C$4-'Indicator Data'!AH101)/(C$4-C$3)*10))),1)</f>
        <v>7.6</v>
      </c>
      <c r="D101" s="202">
        <f>IF('Indicator Data'!AI101="No data","x",ROUND((IF(LOG('Indicator Data'!AI101*1000)&gt;D$4,10,IF(LOG('Indicator Data'!AI101*1000)&lt;D$3,0,10-(D$4-LOG('Indicator Data'!AI101*1000))/(D$4-D$3)*10))),1))</f>
        <v>7.1</v>
      </c>
      <c r="E101" s="203">
        <f t="shared" si="34"/>
        <v>7.4</v>
      </c>
      <c r="F101" s="202">
        <f>IF('Indicator Data'!AV101="No data","x",ROUND(IF('Indicator Data'!AV101&gt;F$4,10,IF('Indicator Data'!AV101&lt;F$3,0,10-(F$4-'Indicator Data'!AV101)/(F$4-F$3)*10)),1))</f>
        <v>7.4</v>
      </c>
      <c r="G101" s="202">
        <f>IF('Indicator Data'!AW101="No data","x",ROUND(IF('Indicator Data'!AW101&gt;G$4,10,IF('Indicator Data'!AW101&lt;G$3,0,10-(G$4-'Indicator Data'!AW101)/(G$4-G$3)*10)),1))</f>
        <v>5</v>
      </c>
      <c r="H101" s="203">
        <f t="shared" si="35"/>
        <v>6.2</v>
      </c>
      <c r="I101" s="204">
        <f>SUM(IF('Indicator Data'!AJ101=0,0,'Indicator Data'!AJ101),SUM('Indicator Data'!AK101:AL101))</f>
        <v>355.78992784472655</v>
      </c>
      <c r="J101" s="204">
        <f>I101/HLOOKUP('Indicator Date'!$AJ99,'Population Data'!$C$3:$M$194,ROW()-4,FALSE)*1000000</f>
        <v>151.00908068379871</v>
      </c>
      <c r="K101" s="202">
        <f t="shared" si="25"/>
        <v>3</v>
      </c>
      <c r="L101" s="202">
        <f>IF('Indicator Data'!AM101="No data","x",ROUND(IF('Indicator Data'!AM101&gt;L$4,10,IF('Indicator Data'!AM101&lt;L$3,0,10-(L$4-'Indicator Data'!AM101)/(L$4-L$3)*10)),1))</f>
        <v>3.8</v>
      </c>
      <c r="M101" s="202">
        <f>IF('Indicator Data'!AN101="No data","x",IF('Indicator Data'!AN101=0,0,ROUND(IF('Indicator Data'!AN101&gt;M$4,10,IF('Indicator Data'!AN101&lt;M$3,0,10-(M$4-'Indicator Data'!AN101)/(M$4-M$3)*10)),1)))</f>
        <v>8</v>
      </c>
      <c r="N101" s="203">
        <f t="shared" si="36"/>
        <v>4.9000000000000004</v>
      </c>
      <c r="O101" s="205">
        <f t="shared" si="37"/>
        <v>6.5</v>
      </c>
      <c r="P101" s="206">
        <f>IF(AND('Indicator Data'!BA101="No data",'Indicator Data'!BB101="No data"),0,SUM('Indicator Data'!BA101:BC101)/1000)</f>
        <v>0.68799999999999994</v>
      </c>
      <c r="Q101" s="202">
        <f t="shared" si="26"/>
        <v>0</v>
      </c>
      <c r="R101" s="207">
        <f>P101*1000/HLOOKUP('Indicator Data'!$BA$3,'Population Data'!$C$3:$M$194,ROW()-4,FALSE)</f>
        <v>2.9201008623210641E-4</v>
      </c>
      <c r="S101" s="202">
        <f t="shared" si="27"/>
        <v>2.4</v>
      </c>
      <c r="T101" s="208">
        <f t="shared" si="38"/>
        <v>1.2</v>
      </c>
      <c r="U101" s="209">
        <f>IF('Indicator Data'!AR101="No data","x",ROUND(IF('Indicator Data'!AR101&gt;U$4,10,IF('Indicator Data'!AR101&lt;U$3,0,10-(U$4-'Indicator Data'!AR101)/(U$4-U$3)*10)),1))</f>
        <v>10</v>
      </c>
      <c r="V101" s="209">
        <f>IF('Indicator Data'!AS101="No data","x",IF('Indicator Data'!AS101=0,0,ROUND(IF('Indicator Data'!AS101&gt;V$4,10,IF('Indicator Data'!AS101&lt;V$3,0,10-(V$4-'Indicator Data'!AS101)/(V$4-V$3)*10)),1)))</f>
        <v>10</v>
      </c>
      <c r="W101" s="202">
        <f t="shared" si="39"/>
        <v>10</v>
      </c>
      <c r="X101" s="202">
        <f>IF('Indicator Data'!AQ101="No data","x",ROUND(IF('Indicator Data'!AQ101&gt;X$4,10,IF('Indicator Data'!AQ101&lt;X$3,0,10-(X$4-'Indicator Data'!AQ101)/(X$4-X$3)*10)),1))</f>
        <v>10</v>
      </c>
      <c r="Y101" s="202" t="str">
        <f>IF('Indicator Data'!AT101="No data","x",ROUND(IF('Indicator Data'!AT101&gt;Y$4,10,IF('Indicator Data'!AT101&lt;Y$3,0,10-(Y$4-'Indicator Data'!AT101)/(Y$4-Y$3)*10)),1))</f>
        <v>x</v>
      </c>
      <c r="Z101" s="207">
        <f>IF('Indicator Data'!AU101="No data","x",IF(('Indicator Data'!AU101/HLOOKUP('Indicator Data'!$AU$3,'Population Data'!$C$3:$M$194,ROW()-4,FALSE))&gt;1,1,IF('Indicator Data'!AU101&gt;'Indicator Data'!AU101,1,'Indicator Data'!AU101/HLOOKUP('Indicator Data'!$AU$3,'Population Data'!$C$3:$M$194,ROW()-4,FALSE))))</f>
        <v>0.1680183153455638</v>
      </c>
      <c r="AA101" s="202">
        <f t="shared" si="28"/>
        <v>1.9</v>
      </c>
      <c r="AB101" s="210">
        <f t="shared" si="29"/>
        <v>7.3</v>
      </c>
      <c r="AC101" s="202">
        <f>IF('Indicator Data'!AO101="No data","x",ROUND(IF('Indicator Data'!AO101&gt;AC$4,10,IF('Indicator Data'!AO101&lt;AC$3,0,10-(AC$4-'Indicator Data'!AO101)/(AC$4-AC$3)*10)),1))</f>
        <v>5.6</v>
      </c>
      <c r="AD101" s="202">
        <f>IF('Indicator Data'!AP101="No data","x",ROUND(IF('Indicator Data'!AP101&gt;AD$4,10,IF('Indicator Data'!AP101&lt;AD$3,0,10-(AD$4-'Indicator Data'!AP101)/(AD$4-AD$3)*10)),1))</f>
        <v>2.2999999999999998</v>
      </c>
      <c r="AE101" s="210">
        <f t="shared" si="40"/>
        <v>4</v>
      </c>
      <c r="AF101" s="206">
        <f>('Indicator Data'!AZ101+'Indicator Data'!AY101*0.5+'Indicator Data'!AX101*0.25)/1000</f>
        <v>291.34899999999999</v>
      </c>
      <c r="AG101" s="211">
        <f>AF101*1000/HLOOKUP('Indicator Data'!$AZ$3,'Population Data'!$C$3:$M$194,ROW()-4,FALSE)</f>
        <v>0.1236582072872645</v>
      </c>
      <c r="AH101" s="210">
        <f t="shared" si="30"/>
        <v>10</v>
      </c>
      <c r="AI101" s="202">
        <f>IF('Indicator Data'!BD101="No data","x",ROUND(IF('Indicator Data'!BD101&lt;$AI$3,10,IF('Indicator Data'!BD101&gt;$AI$4,0,($AI$4-'Indicator Data'!BD101)/($AI$4-$AI$3)*10)),1))</f>
        <v>5.2</v>
      </c>
      <c r="AJ101" s="202">
        <f>IF('Indicator Data'!BE101="No data","x",ROUND(IF('Indicator Data'!BE101&gt;$AJ$4,10,IF('Indicator Data'!BE101&lt;$AJ$3,0,10-($AJ$4-'Indicator Data'!BE101)/($AJ$4-$AJ$3)*10)),1))</f>
        <v>10</v>
      </c>
      <c r="AK101" s="210">
        <f t="shared" si="31"/>
        <v>7.6</v>
      </c>
      <c r="AL101" s="208">
        <f t="shared" si="32"/>
        <v>7.9</v>
      </c>
      <c r="AM101" s="212">
        <f t="shared" si="33"/>
        <v>5.5</v>
      </c>
    </row>
    <row r="102" spans="1:39">
      <c r="A102" s="179" t="str">
        <f>'Indicator Data'!A102</f>
        <v>Liberia</v>
      </c>
      <c r="B102" s="180" t="str">
        <f>'Indicator Data'!B102</f>
        <v>LBR</v>
      </c>
      <c r="C102" s="213">
        <f>ROUND(IF('Indicator Data'!AH102="No data",IF((0.101*LN('Indicator Data'!BV102)-0.153)&gt;C$4,0,IF((0.101*LN('Indicator Data'!BV102)-0.153)&lt;C$3,10,(C$4-(0.101*LN('Indicator Data'!BV102)-0.153))/(C$4-C$3)*10)),IF('Indicator Data'!AH102&gt;C$4,0,IF('Indicator Data'!AH102&lt;C$3,10,(C$4-'Indicator Data'!AH102)/(C$4-C$3)*10))),1)</f>
        <v>8.3000000000000007</v>
      </c>
      <c r="D102" s="202">
        <f>IF('Indicator Data'!AI102="No data","x",ROUND((IF(LOG('Indicator Data'!AI102*1000)&gt;D$4,10,IF(LOG('Indicator Data'!AI102*1000)&lt;D$3,0,10-(D$4-LOG('Indicator Data'!AI102*1000))/(D$4-D$3)*10))),1))</f>
        <v>8.9</v>
      </c>
      <c r="E102" s="203">
        <f t="shared" si="34"/>
        <v>8.6</v>
      </c>
      <c r="F102" s="202">
        <f>IF('Indicator Data'!AV102="No data","x",ROUND(IF('Indicator Data'!AV102&gt;F$4,10,IF('Indicator Data'!AV102&lt;F$3,0,10-(F$4-'Indicator Data'!AV102)/(F$4-F$3)*10)),1))</f>
        <v>8.6999999999999993</v>
      </c>
      <c r="G102" s="202">
        <f>IF('Indicator Data'!AW102="No data","x",ROUND(IF('Indicator Data'!AW102&gt;G$4,10,IF('Indicator Data'!AW102&lt;G$3,0,10-(G$4-'Indicator Data'!AW102)/(G$4-G$3)*10)),1))</f>
        <v>2.6</v>
      </c>
      <c r="H102" s="203">
        <f t="shared" si="35"/>
        <v>5.7</v>
      </c>
      <c r="I102" s="204">
        <f>SUM(IF('Indicator Data'!AJ102=0,0,'Indicator Data'!AJ102),SUM('Indicator Data'!AK102:AL102))</f>
        <v>1097.2081461035157</v>
      </c>
      <c r="J102" s="204">
        <f>I102/HLOOKUP('Indicator Date'!$AJ100,'Population Data'!$C$3:$M$194,ROW()-4,FALSE)*1000000</f>
        <v>198.16114363768125</v>
      </c>
      <c r="K102" s="202">
        <f t="shared" ref="K102:K133" si="41">IF(J102="x","x",ROUND(IF(J102&gt;K$4,10,IF(J102&lt;K$3,0,10-(K$4-J102)/(K$4-K$3)*10)),1))</f>
        <v>4</v>
      </c>
      <c r="L102" s="202">
        <f>IF('Indicator Data'!AM102="No data","x",ROUND(IF('Indicator Data'!AM102&gt;L$4,10,IF('Indicator Data'!AM102&lt;L$3,0,10-(L$4-'Indicator Data'!AM102)/(L$4-L$3)*10)),1))</f>
        <v>8.6</v>
      </c>
      <c r="M102" s="202">
        <f>IF('Indicator Data'!AN102="No data","x",IF('Indicator Data'!AN102=0,0,ROUND(IF('Indicator Data'!AN102&gt;M$4,10,IF('Indicator Data'!AN102&lt;M$3,0,10-(M$4-'Indicator Data'!AN102)/(M$4-M$3)*10)),1)))</f>
        <v>6.2</v>
      </c>
      <c r="N102" s="203">
        <f t="shared" si="36"/>
        <v>6.3</v>
      </c>
      <c r="O102" s="205">
        <f t="shared" si="37"/>
        <v>7.3</v>
      </c>
      <c r="P102" s="206">
        <f>IF(AND('Indicator Data'!BA102="No data",'Indicator Data'!BB102="No data"),0,SUM('Indicator Data'!BA102:BC102)/1000)</f>
        <v>1.782</v>
      </c>
      <c r="Q102" s="202">
        <f t="shared" ref="Q102:Q133" si="42">ROUND(IF(P102=0,0,IF(LOG(P102*1000)&gt;$Q$4,10,IF(LOG(P102*1000)&lt;Q$3,0,10-(Q$4-LOG(P102*1000))/(Q$4-Q$3)*10))),1)</f>
        <v>0.8</v>
      </c>
      <c r="R102" s="207">
        <f>P102*1000/HLOOKUP('Indicator Data'!$BA$3,'Population Data'!$C$3:$M$194,ROW()-4,FALSE)</f>
        <v>3.218378930345936E-4</v>
      </c>
      <c r="S102" s="202">
        <f t="shared" ref="S102:S133" si="43">IF(R102="x","x",ROUND(IF(R102&gt;$S$4,10,IF(R102&lt;$S$3,0,((R102*100)/0.0052)^(1/4.0545)/6.5*10)),1))</f>
        <v>2.4</v>
      </c>
      <c r="T102" s="208">
        <f t="shared" si="38"/>
        <v>1.6</v>
      </c>
      <c r="U102" s="209">
        <f>IF('Indicator Data'!AR102="No data","x",ROUND(IF('Indicator Data'!AR102&gt;U$4,10,IF('Indicator Data'!AR102&lt;U$3,0,10-(U$4-'Indicator Data'!AR102)/(U$4-U$3)*10)),1))</f>
        <v>2</v>
      </c>
      <c r="V102" s="209">
        <f>IF('Indicator Data'!AS102="No data","x",IF('Indicator Data'!AS102=0,0,ROUND(IF('Indicator Data'!AS102&gt;V$4,10,IF('Indicator Data'!AS102&lt;V$3,0,10-(V$4-'Indicator Data'!AS102)/(V$4-V$3)*10)),1)))</f>
        <v>1.2</v>
      </c>
      <c r="W102" s="202">
        <f t="shared" si="39"/>
        <v>1.6</v>
      </c>
      <c r="X102" s="202">
        <f>IF('Indicator Data'!AQ102="No data","x",ROUND(IF('Indicator Data'!AQ102&gt;X$4,10,IF('Indicator Data'!AQ102&lt;X$3,0,10-(X$4-'Indicator Data'!AQ102)/(X$4-X$3)*10)),1))</f>
        <v>5.6</v>
      </c>
      <c r="Y102" s="202">
        <f>IF('Indicator Data'!AT102="No data","x",ROUND(IF('Indicator Data'!AT102&gt;Y$4,10,IF('Indicator Data'!AT102&lt;Y$3,0,10-(Y$4-'Indicator Data'!AT102)/(Y$4-Y$3)*10)),1))</f>
        <v>8.6999999999999993</v>
      </c>
      <c r="Z102" s="207">
        <f>IF('Indicator Data'!AU102="No data","x",IF(('Indicator Data'!AU102/HLOOKUP('Indicator Data'!$AU$3,'Population Data'!$C$3:$M$194,ROW()-4,FALSE))&gt;1,1,IF('Indicator Data'!AU102&gt;'Indicator Data'!AU102,1,'Indicator Data'!AU102/HLOOKUP('Indicator Data'!$AU$3,'Population Data'!$C$3:$M$194,ROW()-4,FALSE))))</f>
        <v>0.68562562975219521</v>
      </c>
      <c r="AA102" s="202">
        <f t="shared" ref="AA102:AA133" si="44">IF(Z102="x","x",ROUND(IF(Z102&gt;AA$4,10,IF(Z102&lt;AA$3,0,10-(AA$4-Z102)/(AA$4-AA$3)*10)),1))</f>
        <v>7.6</v>
      </c>
      <c r="AB102" s="210">
        <f t="shared" ref="AB102:AB133" si="45">IF(AND(W102="x",X102="x",Y102="x",AA102="x"),"x",ROUND(AVERAGE(W102,X102,Y102,AA102),1))</f>
        <v>5.9</v>
      </c>
      <c r="AC102" s="202">
        <f>IF('Indicator Data'!AO102="No data","x",ROUND(IF('Indicator Data'!AO102&gt;AC$4,10,IF('Indicator Data'!AO102&lt;AC$3,0,10-(AC$4-'Indicator Data'!AO102)/(AC$4-AC$3)*10)),1))</f>
        <v>5.6</v>
      </c>
      <c r="AD102" s="202">
        <f>IF('Indicator Data'!AP102="No data","x",ROUND(IF('Indicator Data'!AP102&gt;AD$4,10,IF('Indicator Data'!AP102&lt;AD$3,0,10-(AD$4-'Indicator Data'!AP102)/(AD$4-AD$3)*10)),1))</f>
        <v>2.4</v>
      </c>
      <c r="AE102" s="210">
        <f t="shared" si="40"/>
        <v>4</v>
      </c>
      <c r="AF102" s="206">
        <f>('Indicator Data'!AZ102+'Indicator Data'!AY102*0.5+'Indicator Data'!AX102*0.25)/1000</f>
        <v>52.381999999999998</v>
      </c>
      <c r="AG102" s="211">
        <f>AF102*1000/HLOOKUP('Indicator Data'!$AZ$3,'Population Data'!$C$3:$M$194,ROW()-4,FALSE)</f>
        <v>9.4604447322884852E-3</v>
      </c>
      <c r="AH102" s="210">
        <f t="shared" ref="AH102:AH133" si="46">IF(AG102="x","x",ROUND(IF(AG102&gt;AH$4,10,IF(AG102&lt;AH$3,0,10-(AH$4-AG102)/(AH$4-AH$3)*10)),1))</f>
        <v>0.9</v>
      </c>
      <c r="AI102" s="202">
        <f>IF('Indicator Data'!BD102="No data","x",ROUND(IF('Indicator Data'!BD102&lt;$AI$3,10,IF('Indicator Data'!BD102&gt;$AI$4,0,($AI$4-'Indicator Data'!BD102)/($AI$4-$AI$3)*10)),1))</f>
        <v>7.3</v>
      </c>
      <c r="AJ102" s="202">
        <f>IF('Indicator Data'!BE102="No data","x",ROUND(IF('Indicator Data'!BE102&gt;$AJ$4,10,IF('Indicator Data'!BE102&lt;$AJ$3,0,10-($AJ$4-'Indicator Data'!BE102)/($AJ$4-$AJ$3)*10)),1))</f>
        <v>10</v>
      </c>
      <c r="AK102" s="210">
        <f t="shared" ref="AK102:AK133" si="47">ROUND(AVERAGE(AJ102,AI102),1)</f>
        <v>8.6999999999999993</v>
      </c>
      <c r="AL102" s="208">
        <f t="shared" ref="AL102:AL133" si="48">ROUND(IF(AND(AB102="x",AE102="x",AK102="x"),AH102,IF(AND(AB102="x",AE102="x"),(10-GEOMEAN(((10-AK102)/10*9+1),((10-AH102)/10*9+1)))/9*10,IF(AK102="x",(10-GEOMEAN(((10-AB102)/10*9+1),((10-AE102)/10*9+1),((10-AH102)/10*9+1)))/9*10,IF(AB102="x",(10-GEOMEAN(((10-AK102)/10*9+1),((10-AE102)/10*9+1),((10-AH102)/10*9+1)))/9*10,(10-GEOMEAN(((10-AB102)/10*9+1),((10-AE102)/10*9+1),((10-AH102)/10*9+1),((10-AK102)/10*9+1)))/9*10)))),1)</f>
        <v>5.6</v>
      </c>
      <c r="AM102" s="212">
        <f t="shared" ref="AM102:AM133" si="49">ROUND((10-GEOMEAN(((10-T102)/10*9+1),((10-AL102)/10*9+1)))/9*10,1)</f>
        <v>3.9</v>
      </c>
    </row>
    <row r="103" spans="1:39">
      <c r="A103" s="179" t="str">
        <f>'Indicator Data'!A103</f>
        <v>Libya</v>
      </c>
      <c r="B103" s="180" t="str">
        <f>'Indicator Data'!B103</f>
        <v>LBY</v>
      </c>
      <c r="C103" s="213">
        <f>ROUND(IF('Indicator Data'!AH103="No data",IF((0.101*LN('Indicator Data'!BV103)-0.153)&gt;C$4,0,IF((0.101*LN('Indicator Data'!BV103)-0.153)&lt;C$3,10,(C$4-(0.101*LN('Indicator Data'!BV103)-0.153))/(C$4-C$3)*10)),IF('Indicator Data'!AH103&gt;C$4,0,IF('Indicator Data'!AH103&lt;C$3,10,(C$4-'Indicator Data'!AH103)/(C$4-C$3)*10))),1)</f>
        <v>3.1</v>
      </c>
      <c r="D103" s="202">
        <f>IF('Indicator Data'!AI103="No data","x",ROUND((IF(LOG('Indicator Data'!AI103*1000)&gt;D$4,10,IF(LOG('Indicator Data'!AI103*1000)&lt;D$3,0,10-(D$4-LOG('Indicator Data'!AI103*1000))/(D$4-D$3)*10))),1))</f>
        <v>3.2</v>
      </c>
      <c r="E103" s="203">
        <f t="shared" si="34"/>
        <v>3.2</v>
      </c>
      <c r="F103" s="202">
        <f>IF('Indicator Data'!AV103="No data","x",ROUND(IF('Indicator Data'!AV103&gt;F$4,10,IF('Indicator Data'!AV103&lt;F$3,0,10-(F$4-'Indicator Data'!AV103)/(F$4-F$3)*10)),1))</f>
        <v>3.5</v>
      </c>
      <c r="G103" s="202" t="str">
        <f>IF('Indicator Data'!AW103="No data","x",ROUND(IF('Indicator Data'!AW103&gt;G$4,10,IF('Indicator Data'!AW103&lt;G$3,0,10-(G$4-'Indicator Data'!AW103)/(G$4-G$3)*10)),1))</f>
        <v>x</v>
      </c>
      <c r="H103" s="203">
        <f t="shared" si="35"/>
        <v>3.5</v>
      </c>
      <c r="I103" s="204">
        <f>SUM(IF('Indicator Data'!AJ103=0,0,'Indicator Data'!AJ103),SUM('Indicator Data'!AK103:AL103))</f>
        <v>906.52450623437494</v>
      </c>
      <c r="J103" s="204">
        <f>I103/HLOOKUP('Indicator Date'!$AJ101,'Population Data'!$C$3:$M$194,ROW()-4,FALSE)*1000000</f>
        <v>130.16927956437402</v>
      </c>
      <c r="K103" s="202">
        <f t="shared" si="41"/>
        <v>2.6</v>
      </c>
      <c r="L103" s="202">
        <f>IF('Indicator Data'!AM103="No data","x",ROUND(IF('Indicator Data'!AM103&gt;L$4,10,IF('Indicator Data'!AM103&lt;L$3,0,10-(L$4-'Indicator Data'!AM103)/(L$4-L$3)*10)),1))</f>
        <v>0.3</v>
      </c>
      <c r="M103" s="202">
        <f>IF('Indicator Data'!AN103="No data","x",IF('Indicator Data'!AN103=0,0,ROUND(IF('Indicator Data'!AN103&gt;M$4,10,IF('Indicator Data'!AN103&lt;M$3,0,10-(M$4-'Indicator Data'!AN103)/(M$4-M$3)*10)),1)))</f>
        <v>0</v>
      </c>
      <c r="N103" s="203">
        <f t="shared" si="36"/>
        <v>1</v>
      </c>
      <c r="O103" s="205">
        <f t="shared" si="37"/>
        <v>2.7</v>
      </c>
      <c r="P103" s="206">
        <f>IF(AND('Indicator Data'!BA103="No data",'Indicator Data'!BB103="No data"),0,SUM('Indicator Data'!BA103:BC103)/1000)</f>
        <v>175.95400000000001</v>
      </c>
      <c r="Q103" s="202">
        <f t="shared" si="42"/>
        <v>7.5</v>
      </c>
      <c r="R103" s="207">
        <f>P103*1000/HLOOKUP('Indicator Data'!$BA$3,'Population Data'!$C$3:$M$194,ROW()-4,FALSE)</f>
        <v>2.526551158733735E-2</v>
      </c>
      <c r="S103" s="202">
        <f t="shared" si="43"/>
        <v>7.1</v>
      </c>
      <c r="T103" s="208">
        <f t="shared" si="38"/>
        <v>7.3</v>
      </c>
      <c r="U103" s="209">
        <f>IF('Indicator Data'!AR103="No data","x",ROUND(IF('Indicator Data'!AR103&gt;U$4,10,IF('Indicator Data'!AR103&lt;U$3,0,10-(U$4-'Indicator Data'!AR103)/(U$4-U$3)*10)),1))</f>
        <v>0.4</v>
      </c>
      <c r="V103" s="209" t="str">
        <f>IF('Indicator Data'!AS103="No data","x",IF('Indicator Data'!AS103=0,0,ROUND(IF('Indicator Data'!AS103&gt;V$4,10,IF('Indicator Data'!AS103&lt;V$3,0,10-(V$4-'Indicator Data'!AS103)/(V$4-V$3)*10)),1)))</f>
        <v>x</v>
      </c>
      <c r="W103" s="202">
        <f t="shared" si="39"/>
        <v>0.4</v>
      </c>
      <c r="X103" s="202">
        <f>IF('Indicator Data'!AQ103="No data","x",ROUND(IF('Indicator Data'!AQ103&gt;X$4,10,IF('Indicator Data'!AQ103&lt;X$3,0,10-(X$4-'Indicator Data'!AQ103)/(X$4-X$3)*10)),1))</f>
        <v>1.1000000000000001</v>
      </c>
      <c r="Y103" s="202" t="str">
        <f>IF('Indicator Data'!AT103="No data","x",ROUND(IF('Indicator Data'!AT103&gt;Y$4,10,IF('Indicator Data'!AT103&lt;Y$3,0,10-(Y$4-'Indicator Data'!AT103)/(Y$4-Y$3)*10)),1))</f>
        <v>x</v>
      </c>
      <c r="Z103" s="207">
        <f>IF('Indicator Data'!AU103="No data","x",IF(('Indicator Data'!AU103/HLOOKUP('Indicator Data'!$AU$3,'Population Data'!$C$3:$M$194,ROW()-4,FALSE))&gt;1,1,IF('Indicator Data'!AU103&gt;'Indicator Data'!AU103,1,'Indicator Data'!AU103/HLOOKUP('Indicator Data'!$AU$3,'Population Data'!$C$3:$M$194,ROW()-4,FALSE))))</f>
        <v>1.1743393350391592E-6</v>
      </c>
      <c r="AA103" s="202">
        <f t="shared" si="44"/>
        <v>0</v>
      </c>
      <c r="AB103" s="210">
        <f t="shared" si="45"/>
        <v>0.5</v>
      </c>
      <c r="AC103" s="202">
        <f>IF('Indicator Data'!AO103="No data","x",ROUND(IF('Indicator Data'!AO103&gt;AC$4,10,IF('Indicator Data'!AO103&lt;AC$3,0,10-(AC$4-'Indicator Data'!AO103)/(AC$4-AC$3)*10)),1))</f>
        <v>0.8</v>
      </c>
      <c r="AD103" s="202">
        <f>IF('Indicator Data'!AP103="No data","x",ROUND(IF('Indicator Data'!AP103&gt;AD$4,10,IF('Indicator Data'!AP103&lt;AD$3,0,10-(AD$4-'Indicator Data'!AP103)/(AD$4-AD$3)*10)),1))</f>
        <v>2.6</v>
      </c>
      <c r="AE103" s="210">
        <f t="shared" si="40"/>
        <v>1.7</v>
      </c>
      <c r="AF103" s="206">
        <f>('Indicator Data'!AZ103+'Indicator Data'!AY103*0.5+'Indicator Data'!AX103*0.25)/1000</f>
        <v>800</v>
      </c>
      <c r="AG103" s="211">
        <f>AF103*1000/HLOOKUP('Indicator Data'!$AZ$3,'Population Data'!$C$3:$M$194,ROW()-4,FALSE)</f>
        <v>0.114873258180376</v>
      </c>
      <c r="AH103" s="210">
        <f t="shared" si="46"/>
        <v>10</v>
      </c>
      <c r="AI103" s="202">
        <f>IF('Indicator Data'!BD103="No data","x",ROUND(IF('Indicator Data'!BD103&lt;$AI$3,10,IF('Indicator Data'!BD103&gt;$AI$4,0,($AI$4-'Indicator Data'!BD103)/($AI$4-$AI$3)*10)),1))</f>
        <v>2.1</v>
      </c>
      <c r="AJ103" s="202">
        <f>IF('Indicator Data'!BE103="No data","x",ROUND(IF('Indicator Data'!BE103&gt;$AJ$4,10,IF('Indicator Data'!BE103&lt;$AJ$3,0,10-($AJ$4-'Indicator Data'!BE103)/($AJ$4-$AJ$3)*10)),1))</f>
        <v>2.1</v>
      </c>
      <c r="AK103" s="210">
        <f t="shared" si="47"/>
        <v>2.1</v>
      </c>
      <c r="AL103" s="208">
        <f t="shared" si="48"/>
        <v>5.5</v>
      </c>
      <c r="AM103" s="212">
        <f t="shared" si="49"/>
        <v>6.5</v>
      </c>
    </row>
    <row r="104" spans="1:39">
      <c r="A104" s="179" t="str">
        <f>'Indicator Data'!A104</f>
        <v>Liechtenstein</v>
      </c>
      <c r="B104" s="180" t="str">
        <f>'Indicator Data'!B104</f>
        <v>LIE</v>
      </c>
      <c r="C104" s="213">
        <f>ROUND(IF('Indicator Data'!AH104="No data",IF((0.101*LN('Indicator Data'!BV104)-0.153)&gt;C$4,0,IF((0.101*LN('Indicator Data'!BV104)-0.153)&lt;C$3,10,(C$4-(0.101*LN('Indicator Data'!BV104)-0.153))/(C$4-C$3)*10)),IF('Indicator Data'!AH104&gt;C$4,0,IF('Indicator Data'!AH104&lt;C$3,10,(C$4-'Indicator Data'!AH104)/(C$4-C$3)*10))),1)</f>
        <v>0</v>
      </c>
      <c r="D104" s="202" t="str">
        <f>IF('Indicator Data'!AI104="No data","x",ROUND((IF(LOG('Indicator Data'!AI104*1000)&gt;D$4,10,IF(LOG('Indicator Data'!AI104*1000)&lt;D$3,0,10-(D$4-LOG('Indicator Data'!AI104*1000))/(D$4-D$3)*10))),1))</f>
        <v>x</v>
      </c>
      <c r="E104" s="203">
        <f t="shared" si="34"/>
        <v>0</v>
      </c>
      <c r="F104" s="202" t="str">
        <f>IF('Indicator Data'!AV104="No data","x",ROUND(IF('Indicator Data'!AV104&gt;F$4,10,IF('Indicator Data'!AV104&lt;F$3,0,10-(F$4-'Indicator Data'!AV104)/(F$4-F$3)*10)),1))</f>
        <v>x</v>
      </c>
      <c r="G104" s="202" t="str">
        <f>IF('Indicator Data'!AW104="No data","x",ROUND(IF('Indicator Data'!AW104&gt;G$4,10,IF('Indicator Data'!AW104&lt;G$3,0,10-(G$4-'Indicator Data'!AW104)/(G$4-G$3)*10)),1))</f>
        <v>x</v>
      </c>
      <c r="H104" s="203" t="str">
        <f t="shared" si="35"/>
        <v>x</v>
      </c>
      <c r="I104" s="204">
        <f>SUM(IF('Indicator Data'!AJ104=0,0,'Indicator Data'!AJ104),SUM('Indicator Data'!AK104:AL104))</f>
        <v>0</v>
      </c>
      <c r="J104" s="204">
        <f>I104/HLOOKUP('Indicator Date'!$AJ102,'Population Data'!$C$3:$M$194,ROW()-4,FALSE)*1000000</f>
        <v>0</v>
      </c>
      <c r="K104" s="202">
        <f t="shared" si="41"/>
        <v>0</v>
      </c>
      <c r="L104" s="202" t="str">
        <f>IF('Indicator Data'!AM104="No data","x",ROUND(IF('Indicator Data'!AM104&gt;L$4,10,IF('Indicator Data'!AM104&lt;L$3,0,10-(L$4-'Indicator Data'!AM104)/(L$4-L$3)*10)),1))</f>
        <v>x</v>
      </c>
      <c r="M104" s="202" t="str">
        <f>IF('Indicator Data'!AN104="No data","x",IF('Indicator Data'!AN104=0,0,ROUND(IF('Indicator Data'!AN104&gt;M$4,10,IF('Indicator Data'!AN104&lt;M$3,0,10-(M$4-'Indicator Data'!AN104)/(M$4-M$3)*10)),1)))</f>
        <v>x</v>
      </c>
      <c r="N104" s="203">
        <f t="shared" si="36"/>
        <v>0</v>
      </c>
      <c r="O104" s="205">
        <f t="shared" si="37"/>
        <v>0</v>
      </c>
      <c r="P104" s="206">
        <f>IF(AND('Indicator Data'!BA104="No data",'Indicator Data'!BB104="No data"),0,SUM('Indicator Data'!BA104:BC104)/1000)</f>
        <v>0.60699999999999998</v>
      </c>
      <c r="Q104" s="202">
        <f t="shared" si="42"/>
        <v>0</v>
      </c>
      <c r="R104" s="207">
        <f>P104*1000/HLOOKUP('Indicator Data'!$BA$3,'Population Data'!$C$3:$M$194,ROW()-4,FALSE)</f>
        <v>1.5242830596152881E-2</v>
      </c>
      <c r="S104" s="202">
        <f t="shared" si="43"/>
        <v>6.2</v>
      </c>
      <c r="T104" s="208">
        <f t="shared" si="38"/>
        <v>3.1</v>
      </c>
      <c r="U104" s="209" t="str">
        <f>IF('Indicator Data'!AR104="No data","x",ROUND(IF('Indicator Data'!AR104&gt;U$4,10,IF('Indicator Data'!AR104&lt;U$3,0,10-(U$4-'Indicator Data'!AR104)/(U$4-U$3)*10)),1))</f>
        <v>x</v>
      </c>
      <c r="V104" s="209" t="str">
        <f>IF('Indicator Data'!AS104="No data","x",IF('Indicator Data'!AS104=0,0,ROUND(IF('Indicator Data'!AS104&gt;V$4,10,IF('Indicator Data'!AS104&lt;V$3,0,10-(V$4-'Indicator Data'!AS104)/(V$4-V$3)*10)),1)))</f>
        <v>x</v>
      </c>
      <c r="W104" s="202" t="str">
        <f t="shared" si="39"/>
        <v>x</v>
      </c>
      <c r="X104" s="202" t="str">
        <f>IF('Indicator Data'!AQ104="No data","x",ROUND(IF('Indicator Data'!AQ104&gt;X$4,10,IF('Indicator Data'!AQ104&lt;X$3,0,10-(X$4-'Indicator Data'!AQ104)/(X$4-X$3)*10)),1))</f>
        <v>x</v>
      </c>
      <c r="Y104" s="202" t="str">
        <f>IF('Indicator Data'!AT104="No data","x",ROUND(IF('Indicator Data'!AT104&gt;Y$4,10,IF('Indicator Data'!AT104&lt;Y$3,0,10-(Y$4-'Indicator Data'!AT104)/(Y$4-Y$3)*10)),1))</f>
        <v>x</v>
      </c>
      <c r="Z104" s="207" t="str">
        <f>IF('Indicator Data'!AU104="No data","x",IF(('Indicator Data'!AU104/HLOOKUP('Indicator Data'!$AU$3,'Population Data'!$C$3:$M$194,ROW()-4,FALSE))&gt;1,1,IF('Indicator Data'!AU104&gt;'Indicator Data'!AU104,1,'Indicator Data'!AU104/HLOOKUP('Indicator Data'!$AU$3,'Population Data'!$C$3:$M$194,ROW()-4,FALSE))))</f>
        <v>x</v>
      </c>
      <c r="AA104" s="202" t="str">
        <f t="shared" si="44"/>
        <v>x</v>
      </c>
      <c r="AB104" s="210" t="str">
        <f t="shared" si="45"/>
        <v>x</v>
      </c>
      <c r="AC104" s="202" t="str">
        <f>IF('Indicator Data'!AO104="No data","x",ROUND(IF('Indicator Data'!AO104&gt;AC$4,10,IF('Indicator Data'!AO104&lt;AC$3,0,10-(AC$4-'Indicator Data'!AO104)/(AC$4-AC$3)*10)),1))</f>
        <v>x</v>
      </c>
      <c r="AD104" s="202" t="str">
        <f>IF('Indicator Data'!AP104="No data","x",ROUND(IF('Indicator Data'!AP104&gt;AD$4,10,IF('Indicator Data'!AP104&lt;AD$3,0,10-(AD$4-'Indicator Data'!AP104)/(AD$4-AD$3)*10)),1))</f>
        <v>x</v>
      </c>
      <c r="AE104" s="210" t="str">
        <f t="shared" si="40"/>
        <v>x</v>
      </c>
      <c r="AF104" s="206">
        <f>('Indicator Data'!AZ104+'Indicator Data'!AY104*0.5+'Indicator Data'!AX104*0.25)/1000</f>
        <v>0</v>
      </c>
      <c r="AG104" s="211">
        <f>AF104*1000/HLOOKUP('Indicator Data'!$AZ$3,'Population Data'!$C$3:$M$194,ROW()-4,FALSE)</f>
        <v>0</v>
      </c>
      <c r="AH104" s="210">
        <f t="shared" si="46"/>
        <v>0</v>
      </c>
      <c r="AI104" s="202">
        <f>IF('Indicator Data'!BD104="No data","x",ROUND(IF('Indicator Data'!BD104&lt;$AI$3,10,IF('Indicator Data'!BD104&gt;$AI$4,0,($AI$4-'Indicator Data'!BD104)/($AI$4-$AI$3)*10)),1))</f>
        <v>0.8</v>
      </c>
      <c r="AJ104" s="202">
        <f>IF('Indicator Data'!BE104="No data","x",ROUND(IF('Indicator Data'!BE104&gt;$AJ$4,10,IF('Indicator Data'!BE104&lt;$AJ$3,0,10-($AJ$4-'Indicator Data'!BE104)/($AJ$4-$AJ$3)*10)),1))</f>
        <v>0</v>
      </c>
      <c r="AK104" s="210">
        <f t="shared" si="47"/>
        <v>0.4</v>
      </c>
      <c r="AL104" s="208">
        <f t="shared" si="48"/>
        <v>0.2</v>
      </c>
      <c r="AM104" s="212">
        <f t="shared" si="49"/>
        <v>1.8</v>
      </c>
    </row>
    <row r="105" spans="1:39">
      <c r="A105" s="179" t="str">
        <f>'Indicator Data'!A105</f>
        <v>Lithuania</v>
      </c>
      <c r="B105" s="180" t="str">
        <f>'Indicator Data'!B105</f>
        <v>LTU</v>
      </c>
      <c r="C105" s="213">
        <f>ROUND(IF('Indicator Data'!AH105="No data",IF((0.101*LN('Indicator Data'!BV105)-0.153)&gt;C$4,0,IF((0.101*LN('Indicator Data'!BV105)-0.153)&lt;C$3,10,(C$4-(0.101*LN('Indicator Data'!BV105)-0.153))/(C$4-C$3)*10)),IF('Indicator Data'!AH105&gt;C$4,0,IF('Indicator Data'!AH105&lt;C$3,10,(C$4-'Indicator Data'!AH105)/(C$4-C$3)*10))),1)</f>
        <v>0.4</v>
      </c>
      <c r="D105" s="202" t="str">
        <f>IF('Indicator Data'!AI105="No data","x",ROUND((IF(LOG('Indicator Data'!AI105*1000)&gt;D$4,10,IF(LOG('Indicator Data'!AI105*1000)&lt;D$3,0,10-(D$4-LOG('Indicator Data'!AI105*1000))/(D$4-D$3)*10))),1))</f>
        <v>x</v>
      </c>
      <c r="E105" s="203">
        <f t="shared" si="34"/>
        <v>0.4</v>
      </c>
      <c r="F105" s="202">
        <f>IF('Indicator Data'!AV105="No data","x",ROUND(IF('Indicator Data'!AV105&gt;F$4,10,IF('Indicator Data'!AV105&lt;F$3,0,10-(F$4-'Indicator Data'!AV105)/(F$4-F$3)*10)),1))</f>
        <v>1.3</v>
      </c>
      <c r="G105" s="202">
        <f>IF('Indicator Data'!AW105="No data","x",ROUND(IF('Indicator Data'!AW105&gt;G$4,10,IF('Indicator Data'!AW105&lt;G$3,0,10-(G$4-'Indicator Data'!AW105)/(G$4-G$3)*10)),1))</f>
        <v>2.9</v>
      </c>
      <c r="H105" s="203">
        <f t="shared" si="35"/>
        <v>2.1</v>
      </c>
      <c r="I105" s="204">
        <f>SUM(IF('Indicator Data'!AJ105=0,0,'Indicator Data'!AJ105),SUM('Indicator Data'!AK105:AL105))</f>
        <v>4.1751050000000003</v>
      </c>
      <c r="J105" s="204">
        <f>I105/HLOOKUP('Indicator Date'!$AJ103,'Population Data'!$C$3:$M$194,ROW()-4,FALSE)*1000000</f>
        <v>1.5504709228096576</v>
      </c>
      <c r="K105" s="202">
        <f t="shared" si="41"/>
        <v>0</v>
      </c>
      <c r="L105" s="202" t="str">
        <f>IF('Indicator Data'!AM105="No data","x",ROUND(IF('Indicator Data'!AM105&gt;L$4,10,IF('Indicator Data'!AM105&lt;L$3,0,10-(L$4-'Indicator Data'!AM105)/(L$4-L$3)*10)),1))</f>
        <v>x</v>
      </c>
      <c r="M105" s="202">
        <f>IF('Indicator Data'!AN105="No data","x",IF('Indicator Data'!AN105=0,0,ROUND(IF('Indicator Data'!AN105&gt;M$4,10,IF('Indicator Data'!AN105&lt;M$3,0,10-(M$4-'Indicator Data'!AN105)/(M$4-M$3)*10)),1)))</f>
        <v>0.4</v>
      </c>
      <c r="N105" s="203">
        <f t="shared" si="36"/>
        <v>0.2</v>
      </c>
      <c r="O105" s="205">
        <f t="shared" si="37"/>
        <v>0.8</v>
      </c>
      <c r="P105" s="206">
        <f>IF(AND('Indicator Data'!BA105="No data",'Indicator Data'!BB105="No data"),0,SUM('Indicator Data'!BA105:BC105)/1000)</f>
        <v>82.888999999999996</v>
      </c>
      <c r="Q105" s="202">
        <f t="shared" si="42"/>
        <v>6.4</v>
      </c>
      <c r="R105" s="207">
        <f>P105*1000/HLOOKUP('Indicator Data'!$BA$3,'Population Data'!$C$3:$M$194,ROW()-4,FALSE)</f>
        <v>3.0781737063084569E-2</v>
      </c>
      <c r="S105" s="202">
        <f t="shared" si="43"/>
        <v>7.4</v>
      </c>
      <c r="T105" s="208">
        <f t="shared" si="38"/>
        <v>6.9</v>
      </c>
      <c r="U105" s="209">
        <f>IF('Indicator Data'!AR105="No data","x",ROUND(IF('Indicator Data'!AR105&gt;U$4,10,IF('Indicator Data'!AR105&lt;U$3,0,10-(U$4-'Indicator Data'!AR105)/(U$4-U$3)*10)),1))</f>
        <v>0.4</v>
      </c>
      <c r="V105" s="209">
        <f>IF('Indicator Data'!AS105="No data","x",IF('Indicator Data'!AS105=0,0,ROUND(IF('Indicator Data'!AS105&gt;V$4,10,IF('Indicator Data'!AS105&lt;V$3,0,10-(V$4-'Indicator Data'!AS105)/(V$4-V$3)*10)),1)))</f>
        <v>0.4</v>
      </c>
      <c r="W105" s="202">
        <f t="shared" si="39"/>
        <v>0.4</v>
      </c>
      <c r="X105" s="202">
        <f>IF('Indicator Data'!AQ105="No data","x",ROUND(IF('Indicator Data'!AQ105&gt;X$4,10,IF('Indicator Data'!AQ105&lt;X$3,0,10-(X$4-'Indicator Data'!AQ105)/(X$4-X$3)*10)),1))</f>
        <v>0.5</v>
      </c>
      <c r="Y105" s="202" t="str">
        <f>IF('Indicator Data'!AT105="No data","x",ROUND(IF('Indicator Data'!AT105&gt;Y$4,10,IF('Indicator Data'!AT105&lt;Y$3,0,10-(Y$4-'Indicator Data'!AT105)/(Y$4-Y$3)*10)),1))</f>
        <v>x</v>
      </c>
      <c r="Z105" s="207">
        <f>IF('Indicator Data'!AU105="No data","x",IF(('Indicator Data'!AU105/HLOOKUP('Indicator Data'!$AU$3,'Population Data'!$C$3:$M$194,ROW()-4,FALSE))&gt;1,1,IF('Indicator Data'!AU105&gt;'Indicator Data'!AU105,1,'Indicator Data'!AU105/HLOOKUP('Indicator Data'!$AU$3,'Population Data'!$C$3:$M$194,ROW()-4,FALSE))))</f>
        <v>2.6908552738036148E-5</v>
      </c>
      <c r="AA105" s="202">
        <f t="shared" si="44"/>
        <v>0</v>
      </c>
      <c r="AB105" s="210">
        <f t="shared" si="45"/>
        <v>0.3</v>
      </c>
      <c r="AC105" s="202">
        <f>IF('Indicator Data'!AO105="No data","x",ROUND(IF('Indicator Data'!AO105&gt;AC$4,10,IF('Indicator Data'!AO105&lt;AC$3,0,10-(AC$4-'Indicator Data'!AO105)/(AC$4-AC$3)*10)),1))</f>
        <v>0.3</v>
      </c>
      <c r="AD105" s="202">
        <f>IF('Indicator Data'!AP105="No data","x",ROUND(IF('Indicator Data'!AP105&gt;AD$4,10,IF('Indicator Data'!AP105&lt;AD$3,0,10-(AD$4-'Indicator Data'!AP105)/(AD$4-AD$3)*10)),1))</f>
        <v>0.2</v>
      </c>
      <c r="AE105" s="210">
        <f t="shared" si="40"/>
        <v>0.3</v>
      </c>
      <c r="AF105" s="206">
        <f>('Indicator Data'!AZ105+'Indicator Data'!AY105*0.5+'Indicator Data'!AX105*0.25)/1000</f>
        <v>0</v>
      </c>
      <c r="AG105" s="211">
        <f>AF105*1000/HLOOKUP('Indicator Data'!$AZ$3,'Population Data'!$C$3:$M$194,ROW()-4,FALSE)</f>
        <v>0</v>
      </c>
      <c r="AH105" s="210">
        <f t="shared" si="46"/>
        <v>0</v>
      </c>
      <c r="AI105" s="202">
        <f>IF('Indicator Data'!BD105="No data","x",ROUND(IF('Indicator Data'!BD105&lt;$AI$3,10,IF('Indicator Data'!BD105&gt;$AI$4,0,($AI$4-'Indicator Data'!BD105)/($AI$4-$AI$3)*10)),1))</f>
        <v>1.5</v>
      </c>
      <c r="AJ105" s="202">
        <f>IF('Indicator Data'!BE105="No data","x",ROUND(IF('Indicator Data'!BE105&gt;$AJ$4,10,IF('Indicator Data'!BE105&lt;$AJ$3,0,10-($AJ$4-'Indicator Data'!BE105)/($AJ$4-$AJ$3)*10)),1))</f>
        <v>0</v>
      </c>
      <c r="AK105" s="210">
        <f t="shared" si="47"/>
        <v>0.8</v>
      </c>
      <c r="AL105" s="208">
        <f t="shared" si="48"/>
        <v>0.4</v>
      </c>
      <c r="AM105" s="212">
        <f t="shared" si="49"/>
        <v>4.4000000000000004</v>
      </c>
    </row>
    <row r="106" spans="1:39">
      <c r="A106" s="179" t="str">
        <f>'Indicator Data'!A106</f>
        <v>Luxembourg</v>
      </c>
      <c r="B106" s="180" t="str">
        <f>'Indicator Data'!B106</f>
        <v>LUX</v>
      </c>
      <c r="C106" s="213">
        <f>ROUND(IF('Indicator Data'!AH106="No data",IF((0.101*LN('Indicator Data'!BV106)-0.153)&gt;C$4,0,IF((0.101*LN('Indicator Data'!BV106)-0.153)&lt;C$3,10,(C$4-(0.101*LN('Indicator Data'!BV106)-0.153))/(C$4-C$3)*10)),IF('Indicator Data'!AH106&gt;C$4,0,IF('Indicator Data'!AH106&lt;C$3,10,(C$4-'Indicator Data'!AH106)/(C$4-C$3)*10))),1)</f>
        <v>0</v>
      </c>
      <c r="D106" s="202" t="str">
        <f>IF('Indicator Data'!AI106="No data","x",ROUND((IF(LOG('Indicator Data'!AI106*1000)&gt;D$4,10,IF(LOG('Indicator Data'!AI106*1000)&lt;D$3,0,10-(D$4-LOG('Indicator Data'!AI106*1000))/(D$4-D$3)*10))),1))</f>
        <v>x</v>
      </c>
      <c r="E106" s="203">
        <f t="shared" si="34"/>
        <v>0</v>
      </c>
      <c r="F106" s="202">
        <f>IF('Indicator Data'!AV106="No data","x",ROUND(IF('Indicator Data'!AV106&gt;F$4,10,IF('Indicator Data'!AV106&lt;F$3,0,10-(F$4-'Indicator Data'!AV106)/(F$4-F$3)*10)),1))</f>
        <v>0.6</v>
      </c>
      <c r="G106" s="202">
        <f>IF('Indicator Data'!AW106="No data","x",ROUND(IF('Indicator Data'!AW106&gt;G$4,10,IF('Indicator Data'!AW106&lt;G$3,0,10-(G$4-'Indicator Data'!AW106)/(G$4-G$3)*10)),1))</f>
        <v>1.9</v>
      </c>
      <c r="H106" s="203">
        <f t="shared" si="35"/>
        <v>1.3</v>
      </c>
      <c r="I106" s="204">
        <f>SUM(IF('Indicator Data'!AJ106=0,0,'Indicator Data'!AJ106),SUM('Indicator Data'!AK106:AL106))</f>
        <v>-0.77105999999999997</v>
      </c>
      <c r="J106" s="204">
        <f>I106/HLOOKUP('Indicator Date'!$AJ104,'Population Data'!$C$3:$M$194,ROW()-4,FALSE)*1000000</f>
        <v>-1.1654579696913818</v>
      </c>
      <c r="K106" s="202">
        <f t="shared" si="41"/>
        <v>0</v>
      </c>
      <c r="L106" s="202" t="str">
        <f>IF('Indicator Data'!AM106="No data","x",ROUND(IF('Indicator Data'!AM106&gt;L$4,10,IF('Indicator Data'!AM106&lt;L$3,0,10-(L$4-'Indicator Data'!AM106)/(L$4-L$3)*10)),1))</f>
        <v>x</v>
      </c>
      <c r="M106" s="202">
        <f>IF('Indicator Data'!AN106="No data","x",IF('Indicator Data'!AN106=0,0,ROUND(IF('Indicator Data'!AN106&gt;M$4,10,IF('Indicator Data'!AN106&lt;M$3,0,10-(M$4-'Indicator Data'!AN106)/(M$4-M$3)*10)),1)))</f>
        <v>0.9</v>
      </c>
      <c r="N106" s="203">
        <f t="shared" si="36"/>
        <v>0.5</v>
      </c>
      <c r="O106" s="205">
        <f t="shared" si="37"/>
        <v>0.5</v>
      </c>
      <c r="P106" s="206">
        <f>IF(AND('Indicator Data'!BA106="No data",'Indicator Data'!BB106="No data"),0,SUM('Indicator Data'!BA106:BC106)/1000)</f>
        <v>17.760999999999999</v>
      </c>
      <c r="Q106" s="202">
        <f t="shared" si="42"/>
        <v>4.2</v>
      </c>
      <c r="R106" s="207">
        <f>P106*1000/HLOOKUP('Indicator Data'!$BA$3,'Population Data'!$C$3:$M$194,ROW()-4,FALSE)</f>
        <v>2.6845769459819768E-2</v>
      </c>
      <c r="S106" s="202">
        <f t="shared" si="43"/>
        <v>7.2</v>
      </c>
      <c r="T106" s="208">
        <f t="shared" si="38"/>
        <v>5.7</v>
      </c>
      <c r="U106" s="209">
        <f>IF('Indicator Data'!AR106="No data","x",ROUND(IF('Indicator Data'!AR106&gt;U$4,10,IF('Indicator Data'!AR106&lt;U$3,0,10-(U$4-'Indicator Data'!AR106)/(U$4-U$3)*10)),1))</f>
        <v>0.4</v>
      </c>
      <c r="V106" s="209">
        <f>IF('Indicator Data'!AS106="No data","x",IF('Indicator Data'!AS106=0,0,ROUND(IF('Indicator Data'!AS106&gt;V$4,10,IF('Indicator Data'!AS106&lt;V$3,0,10-(V$4-'Indicator Data'!AS106)/(V$4-V$3)*10)),1)))</f>
        <v>0.4</v>
      </c>
      <c r="W106" s="202">
        <f t="shared" si="39"/>
        <v>0.4</v>
      </c>
      <c r="X106" s="202">
        <f>IF('Indicator Data'!AQ106="No data","x",ROUND(IF('Indicator Data'!AQ106&gt;X$4,10,IF('Indicator Data'!AQ106&lt;X$3,0,10-(X$4-'Indicator Data'!AQ106)/(X$4-X$3)*10)),1))</f>
        <v>0.2</v>
      </c>
      <c r="Y106" s="202" t="str">
        <f>IF('Indicator Data'!AT106="No data","x",ROUND(IF('Indicator Data'!AT106&gt;Y$4,10,IF('Indicator Data'!AT106&lt;Y$3,0,10-(Y$4-'Indicator Data'!AT106)/(Y$4-Y$3)*10)),1))</f>
        <v>x</v>
      </c>
      <c r="Z106" s="207">
        <f>IF('Indicator Data'!AU106="No data","x",IF(('Indicator Data'!AU106/HLOOKUP('Indicator Data'!$AU$3,'Population Data'!$C$3:$M$194,ROW()-4,FALSE))&gt;1,1,IF('Indicator Data'!AU106&gt;'Indicator Data'!AU106,1,'Indicator Data'!AU106/HLOOKUP('Indicator Data'!$AU$3,'Population Data'!$C$3:$M$194,ROW()-4,FALSE))))</f>
        <v>1.5441654480627673E-6</v>
      </c>
      <c r="AA106" s="202">
        <f t="shared" si="44"/>
        <v>0</v>
      </c>
      <c r="AB106" s="210">
        <f t="shared" si="45"/>
        <v>0.2</v>
      </c>
      <c r="AC106" s="202">
        <f>IF('Indicator Data'!AO106="No data","x",ROUND(IF('Indicator Data'!AO106&gt;AC$4,10,IF('Indicator Data'!AO106&lt;AC$3,0,10-(AC$4-'Indicator Data'!AO106)/(AC$4-AC$3)*10)),1))</f>
        <v>0.2</v>
      </c>
      <c r="AD106" s="202" t="str">
        <f>IF('Indicator Data'!AP106="No data","x",ROUND(IF('Indicator Data'!AP106&gt;AD$4,10,IF('Indicator Data'!AP106&lt;AD$3,0,10-(AD$4-'Indicator Data'!AP106)/(AD$4-AD$3)*10)),1))</f>
        <v>x</v>
      </c>
      <c r="AE106" s="210">
        <f t="shared" si="40"/>
        <v>0.2</v>
      </c>
      <c r="AF106" s="206">
        <f>('Indicator Data'!AZ106+'Indicator Data'!AY106*0.5+'Indicator Data'!AX106*0.25)/1000</f>
        <v>0</v>
      </c>
      <c r="AG106" s="211">
        <f>AF106*1000/HLOOKUP('Indicator Data'!$AZ$3,'Population Data'!$C$3:$M$194,ROW()-4,FALSE)</f>
        <v>0</v>
      </c>
      <c r="AH106" s="210">
        <f t="shared" si="46"/>
        <v>0</v>
      </c>
      <c r="AI106" s="202">
        <f>IF('Indicator Data'!BD106="No data","x",ROUND(IF('Indicator Data'!BD106&lt;$AI$3,10,IF('Indicator Data'!BD106&gt;$AI$4,0,($AI$4-'Indicator Data'!BD106)/($AI$4-$AI$3)*10)),1))</f>
        <v>2.2999999999999998</v>
      </c>
      <c r="AJ106" s="202">
        <f>IF('Indicator Data'!BE106="No data","x",ROUND(IF('Indicator Data'!BE106&gt;$AJ$4,10,IF('Indicator Data'!BE106&lt;$AJ$3,0,10-($AJ$4-'Indicator Data'!BE106)/($AJ$4-$AJ$3)*10)),1))</f>
        <v>0</v>
      </c>
      <c r="AK106" s="210">
        <f t="shared" si="47"/>
        <v>1.2</v>
      </c>
      <c r="AL106" s="208">
        <f t="shared" si="48"/>
        <v>0.4</v>
      </c>
      <c r="AM106" s="212">
        <f t="shared" si="49"/>
        <v>3.5</v>
      </c>
    </row>
    <row r="107" spans="1:39">
      <c r="A107" s="179" t="str">
        <f>'Indicator Data'!A107</f>
        <v>Madagascar</v>
      </c>
      <c r="B107" s="180" t="str">
        <f>'Indicator Data'!B107</f>
        <v>MDG</v>
      </c>
      <c r="C107" s="213">
        <f>ROUND(IF('Indicator Data'!AH107="No data",IF((0.101*LN('Indicator Data'!BV107)-0.153)&gt;C$4,0,IF((0.101*LN('Indicator Data'!BV107)-0.153)&lt;C$3,10,(C$4-(0.101*LN('Indicator Data'!BV107)-0.153))/(C$4-C$3)*10)),IF('Indicator Data'!AH107&gt;C$4,0,IF('Indicator Data'!AH107&lt;C$3,10,(C$4-'Indicator Data'!AH107)/(C$4-C$3)*10))),1)</f>
        <v>8.3000000000000007</v>
      </c>
      <c r="D107" s="202">
        <f>IF('Indicator Data'!AI107="No data","x",ROUND((IF(LOG('Indicator Data'!AI107*1000)&gt;D$4,10,IF(LOG('Indicator Data'!AI107*1000)&lt;D$3,0,10-(D$4-LOG('Indicator Data'!AI107*1000))/(D$4-D$3)*10))),1))</f>
        <v>9.6</v>
      </c>
      <c r="E107" s="203">
        <f t="shared" si="34"/>
        <v>9.1</v>
      </c>
      <c r="F107" s="202">
        <f>IF('Indicator Data'!AV107="No data","x",ROUND(IF('Indicator Data'!AV107&gt;F$4,10,IF('Indicator Data'!AV107&lt;F$3,0,10-(F$4-'Indicator Data'!AV107)/(F$4-F$3)*10)),1))</f>
        <v>7.7</v>
      </c>
      <c r="G107" s="202">
        <f>IF('Indicator Data'!AW107="No data","x",ROUND(IF('Indicator Data'!AW107&gt;G$4,10,IF('Indicator Data'!AW107&lt;G$3,0,10-(G$4-'Indicator Data'!AW107)/(G$4-G$3)*10)),1))</f>
        <v>4.4000000000000004</v>
      </c>
      <c r="H107" s="203">
        <f t="shared" si="35"/>
        <v>6.1</v>
      </c>
      <c r="I107" s="204">
        <f>SUM(IF('Indicator Data'!AJ107=0,0,'Indicator Data'!AJ107),SUM('Indicator Data'!AK107:AL107))</f>
        <v>2502.6505344414063</v>
      </c>
      <c r="J107" s="204">
        <f>I107/HLOOKUP('Indicator Date'!$AJ105,'Population Data'!$C$3:$M$194,ROW()-4,FALSE)*1000000</f>
        <v>80.58350652055735</v>
      </c>
      <c r="K107" s="202">
        <f t="shared" si="41"/>
        <v>1.6</v>
      </c>
      <c r="L107" s="202">
        <f>IF('Indicator Data'!AM107="No data","x",ROUND(IF('Indicator Data'!AM107&gt;L$4,10,IF('Indicator Data'!AM107&lt;L$3,0,10-(L$4-'Indicator Data'!AM107)/(L$4-L$3)*10)),1))</f>
        <v>4.5</v>
      </c>
      <c r="M107" s="202">
        <f>IF('Indicator Data'!AN107="No data","x",IF('Indicator Data'!AN107=0,0,ROUND(IF('Indicator Data'!AN107&gt;M$4,10,IF('Indicator Data'!AN107&lt;M$3,0,10-(M$4-'Indicator Data'!AN107)/(M$4-M$3)*10)),1)))</f>
        <v>0.8</v>
      </c>
      <c r="N107" s="203">
        <f t="shared" si="36"/>
        <v>2.2999999999999998</v>
      </c>
      <c r="O107" s="205">
        <f t="shared" si="37"/>
        <v>6.7</v>
      </c>
      <c r="P107" s="206">
        <f>IF(AND('Indicator Data'!BA107="No data",'Indicator Data'!BB107="No data"),0,SUM('Indicator Data'!BA107:BC107)/1000)</f>
        <v>3.8130000000000002</v>
      </c>
      <c r="Q107" s="202">
        <f t="shared" si="42"/>
        <v>1.9</v>
      </c>
      <c r="R107" s="207">
        <f>P107*1000/HLOOKUP('Indicator Data'!$BA$3,'Population Data'!$C$3:$M$194,ROW()-4,FALSE)</f>
        <v>1.2277579555527792E-4</v>
      </c>
      <c r="S107" s="202">
        <f t="shared" si="43"/>
        <v>1.9</v>
      </c>
      <c r="T107" s="208">
        <f t="shared" si="38"/>
        <v>1.9</v>
      </c>
      <c r="U107" s="209">
        <f>IF('Indicator Data'!AR107="No data","x",ROUND(IF('Indicator Data'!AR107&gt;U$4,10,IF('Indicator Data'!AR107&lt;U$3,0,10-(U$4-'Indicator Data'!AR107)/(U$4-U$3)*10)),1))</f>
        <v>0.8</v>
      </c>
      <c r="V107" s="209">
        <f>IF('Indicator Data'!AS107="No data","x",IF('Indicator Data'!AS107=0,0,ROUND(IF('Indicator Data'!AS107&gt;V$4,10,IF('Indicator Data'!AS107&lt;V$3,0,10-(V$4-'Indicator Data'!AS107)/(V$4-V$3)*10)),1)))</f>
        <v>1.7</v>
      </c>
      <c r="W107" s="202">
        <f t="shared" si="39"/>
        <v>1.25</v>
      </c>
      <c r="X107" s="202">
        <f>IF('Indicator Data'!AQ107="No data","x",ROUND(IF('Indicator Data'!AQ107&gt;X$4,10,IF('Indicator Data'!AQ107&lt;X$3,0,10-(X$4-'Indicator Data'!AQ107)/(X$4-X$3)*10)),1))</f>
        <v>4.2</v>
      </c>
      <c r="Y107" s="202">
        <f>IF('Indicator Data'!AT107="No data","x",ROUND(IF('Indicator Data'!AT107&gt;Y$4,10,IF('Indicator Data'!AT107&lt;Y$3,0,10-(Y$4-'Indicator Data'!AT107)/(Y$4-Y$3)*10)),1))</f>
        <v>3</v>
      </c>
      <c r="Z107" s="207">
        <f>IF('Indicator Data'!AU107="No data","x",IF(('Indicator Data'!AU107/HLOOKUP('Indicator Data'!$AU$3,'Population Data'!$C$3:$M$194,ROW()-4,FALSE))&gt;1,1,IF('Indicator Data'!AU107&gt;'Indicator Data'!AU107,1,'Indicator Data'!AU107/HLOOKUP('Indicator Data'!$AU$3,'Population Data'!$C$3:$M$194,ROW()-4,FALSE))))</f>
        <v>0.77413215594342155</v>
      </c>
      <c r="AA107" s="202">
        <f t="shared" si="44"/>
        <v>8.6</v>
      </c>
      <c r="AB107" s="210">
        <f t="shared" si="45"/>
        <v>4.3</v>
      </c>
      <c r="AC107" s="202">
        <f>IF('Indicator Data'!AO107="No data","x",ROUND(IF('Indicator Data'!AO107&gt;AC$4,10,IF('Indicator Data'!AO107&lt;AC$3,0,10-(AC$4-'Indicator Data'!AO107)/(AC$4-AC$3)*10)),1))</f>
        <v>5.0999999999999996</v>
      </c>
      <c r="AD107" s="202">
        <f>IF('Indicator Data'!AP107="No data","x",ROUND(IF('Indicator Data'!AP107&gt;AD$4,10,IF('Indicator Data'!AP107&lt;AD$3,0,10-(AD$4-'Indicator Data'!AP107)/(AD$4-AD$3)*10)),1))</f>
        <v>5</v>
      </c>
      <c r="AE107" s="210">
        <f t="shared" si="40"/>
        <v>5.0999999999999996</v>
      </c>
      <c r="AF107" s="206">
        <f>('Indicator Data'!AZ107+'Indicator Data'!AY107*0.5+'Indicator Data'!AX107*0.25)/1000</f>
        <v>432.83699999999999</v>
      </c>
      <c r="AG107" s="211">
        <f>AF107*1000/HLOOKUP('Indicator Data'!$AZ$3,'Population Data'!$C$3:$M$194,ROW()-4,FALSE)</f>
        <v>1.3937033050291064E-2</v>
      </c>
      <c r="AH107" s="210">
        <f t="shared" si="46"/>
        <v>1.4</v>
      </c>
      <c r="AI107" s="202">
        <f>IF('Indicator Data'!BD107="No data","x",ROUND(IF('Indicator Data'!BD107&lt;$AI$3,10,IF('Indicator Data'!BD107&gt;$AI$4,0,($AI$4-'Indicator Data'!BD107)/($AI$4-$AI$3)*10)),1))</f>
        <v>8</v>
      </c>
      <c r="AJ107" s="202">
        <f>IF('Indicator Data'!BE107="No data","x",ROUND(IF('Indicator Data'!BE107&gt;$AJ$4,10,IF('Indicator Data'!BE107&lt;$AJ$3,0,10-($AJ$4-'Indicator Data'!BE107)/($AJ$4-$AJ$3)*10)),1))</f>
        <v>10</v>
      </c>
      <c r="AK107" s="210">
        <f t="shared" si="47"/>
        <v>9</v>
      </c>
      <c r="AL107" s="208">
        <f t="shared" si="48"/>
        <v>5.7</v>
      </c>
      <c r="AM107" s="212">
        <f t="shared" si="49"/>
        <v>4.0999999999999996</v>
      </c>
    </row>
    <row r="108" spans="1:39">
      <c r="A108" s="179" t="str">
        <f>'Indicator Data'!A108</f>
        <v>Malawi</v>
      </c>
      <c r="B108" s="180" t="str">
        <f>'Indicator Data'!B108</f>
        <v>MWI</v>
      </c>
      <c r="C108" s="213">
        <f>ROUND(IF('Indicator Data'!AH108="No data",IF((0.101*LN('Indicator Data'!BV108)-0.153)&gt;C$4,0,IF((0.101*LN('Indicator Data'!BV108)-0.153)&lt;C$3,10,(C$4-(0.101*LN('Indicator Data'!BV108)-0.153))/(C$4-C$3)*10)),IF('Indicator Data'!AH108&gt;C$4,0,IF('Indicator Data'!AH108&lt;C$3,10,(C$4-'Indicator Data'!AH108)/(C$4-C$3)*10))),1)</f>
        <v>7.8</v>
      </c>
      <c r="D108" s="202">
        <f>IF('Indicator Data'!AI108="No data","x",ROUND((IF(LOG('Indicator Data'!AI108*1000)&gt;D$4,10,IF(LOG('Indicator Data'!AI108*1000)&lt;D$3,0,10-(D$4-LOG('Indicator Data'!AI108*1000))/(D$4-D$3)*10))),1))</f>
        <v>8.8000000000000007</v>
      </c>
      <c r="E108" s="203">
        <f t="shared" si="34"/>
        <v>8.3000000000000007</v>
      </c>
      <c r="F108" s="202">
        <f>IF('Indicator Data'!AV108="No data","x",ROUND(IF('Indicator Data'!AV108&gt;F$4,10,IF('Indicator Data'!AV108&lt;F$3,0,10-(F$4-'Indicator Data'!AV108)/(F$4-F$3)*10)),1))</f>
        <v>7.7</v>
      </c>
      <c r="G108" s="202">
        <f>IF('Indicator Data'!AW108="No data","x",ROUND(IF('Indicator Data'!AW108&gt;G$4,10,IF('Indicator Data'!AW108&lt;G$3,0,10-(G$4-'Indicator Data'!AW108)/(G$4-G$3)*10)),1))</f>
        <v>3.4</v>
      </c>
      <c r="H108" s="203">
        <f t="shared" si="35"/>
        <v>5.6</v>
      </c>
      <c r="I108" s="204">
        <f>SUM(IF('Indicator Data'!AJ108=0,0,'Indicator Data'!AJ108),SUM('Indicator Data'!AK108:AL108))</f>
        <v>2685.5581299999999</v>
      </c>
      <c r="J108" s="204">
        <f>I108/HLOOKUP('Indicator Date'!$AJ106,'Population Data'!$C$3:$M$194,ROW()-4,FALSE)*1000000</f>
        <v>125.04949161299504</v>
      </c>
      <c r="K108" s="202">
        <f t="shared" si="41"/>
        <v>2.5</v>
      </c>
      <c r="L108" s="202">
        <f>IF('Indicator Data'!AM108="No data","x",ROUND(IF('Indicator Data'!AM108&gt;L$4,10,IF('Indicator Data'!AM108&lt;L$3,0,10-(L$4-'Indicator Data'!AM108)/(L$4-L$3)*10)),1))</f>
        <v>7</v>
      </c>
      <c r="M108" s="202">
        <f>IF('Indicator Data'!AN108="No data","x",IF('Indicator Data'!AN108=0,0,ROUND(IF('Indicator Data'!AN108&gt;M$4,10,IF('Indicator Data'!AN108&lt;M$3,0,10-(M$4-'Indicator Data'!AN108)/(M$4-M$3)*10)),1)))</f>
        <v>0.6</v>
      </c>
      <c r="N108" s="203">
        <f t="shared" si="36"/>
        <v>3.4</v>
      </c>
      <c r="O108" s="205">
        <f t="shared" si="37"/>
        <v>6.4</v>
      </c>
      <c r="P108" s="206">
        <f>IF(AND('Indicator Data'!BA108="No data",'Indicator Data'!BB108="No data"),0,SUM('Indicator Data'!BA108:BC108)/1000)</f>
        <v>52.901000000000003</v>
      </c>
      <c r="Q108" s="202">
        <f t="shared" si="42"/>
        <v>5.7</v>
      </c>
      <c r="R108" s="207">
        <f>P108*1000/HLOOKUP('Indicator Data'!$BA$3,'Population Data'!$C$3:$M$194,ROW()-4,FALSE)</f>
        <v>2.4632656735004469E-3</v>
      </c>
      <c r="S108" s="202">
        <f t="shared" si="43"/>
        <v>4</v>
      </c>
      <c r="T108" s="208">
        <f t="shared" si="38"/>
        <v>4.9000000000000004</v>
      </c>
      <c r="U108" s="209">
        <f>IF('Indicator Data'!AR108="No data","x",ROUND(IF('Indicator Data'!AR108&gt;U$4,10,IF('Indicator Data'!AR108&lt;U$3,0,10-(U$4-'Indicator Data'!AR108)/(U$4-U$3)*10)),1))</f>
        <v>10</v>
      </c>
      <c r="V108" s="209">
        <f>IF('Indicator Data'!AS108="No data","x",IF('Indicator Data'!AS108=0,0,ROUND(IF('Indicator Data'!AS108&gt;V$4,10,IF('Indicator Data'!AS108&lt;V$3,0,10-(V$4-'Indicator Data'!AS108)/(V$4-V$3)*10)),1)))</f>
        <v>4.3</v>
      </c>
      <c r="W108" s="202">
        <f t="shared" si="39"/>
        <v>7.15</v>
      </c>
      <c r="X108" s="202">
        <f>IF('Indicator Data'!AQ108="No data","x",ROUND(IF('Indicator Data'!AQ108&gt;X$4,10,IF('Indicator Data'!AQ108&lt;X$3,0,10-(X$4-'Indicator Data'!AQ108)/(X$4-X$3)*10)),1))</f>
        <v>2.2999999999999998</v>
      </c>
      <c r="Y108" s="202">
        <f>IF('Indicator Data'!AT108="No data","x",ROUND(IF('Indicator Data'!AT108&gt;Y$4,10,IF('Indicator Data'!AT108&lt;Y$3,0,10-(Y$4-'Indicator Data'!AT108)/(Y$4-Y$3)*10)),1))</f>
        <v>5.5</v>
      </c>
      <c r="Z108" s="207">
        <f>IF('Indicator Data'!AU108="No data","x",IF(('Indicator Data'!AU108/HLOOKUP('Indicator Data'!$AU$3,'Population Data'!$C$3:$M$194,ROW()-4,FALSE))&gt;1,1,IF('Indicator Data'!AU108&gt;'Indicator Data'!AU108,1,'Indicator Data'!AU108/HLOOKUP('Indicator Data'!$AU$3,'Population Data'!$C$3:$M$194,ROW()-4,FALSE))))</f>
        <v>0.652645435500953</v>
      </c>
      <c r="AA108" s="202">
        <f t="shared" si="44"/>
        <v>7.3</v>
      </c>
      <c r="AB108" s="210">
        <f t="shared" si="45"/>
        <v>5.6</v>
      </c>
      <c r="AC108" s="202">
        <f>IF('Indicator Data'!AO108="No data","x",ROUND(IF('Indicator Data'!AO108&gt;AC$4,10,IF('Indicator Data'!AO108&lt;AC$3,0,10-(AC$4-'Indicator Data'!AO108)/(AC$4-AC$3)*10)),1))</f>
        <v>3.1</v>
      </c>
      <c r="AD108" s="202">
        <f>IF('Indicator Data'!AP108="No data","x",ROUND(IF('Indicator Data'!AP108&gt;AD$4,10,IF('Indicator Data'!AP108&lt;AD$3,0,10-(AD$4-'Indicator Data'!AP108)/(AD$4-AD$3)*10)),1))</f>
        <v>2.8</v>
      </c>
      <c r="AE108" s="210">
        <f t="shared" si="40"/>
        <v>3</v>
      </c>
      <c r="AF108" s="206">
        <f>('Indicator Data'!AZ108+'Indicator Data'!AY108*0.5+'Indicator Data'!AX108*0.25)/1000</f>
        <v>6291.0174999999999</v>
      </c>
      <c r="AG108" s="211">
        <f>AF108*1000/HLOOKUP('Indicator Data'!$AZ$3,'Population Data'!$C$3:$M$194,ROW()-4,FALSE)</f>
        <v>0.29293297781026062</v>
      </c>
      <c r="AH108" s="210">
        <f t="shared" si="46"/>
        <v>10</v>
      </c>
      <c r="AI108" s="202">
        <f>IF('Indicator Data'!BD108="No data","x",ROUND(IF('Indicator Data'!BD108&lt;$AI$3,10,IF('Indicator Data'!BD108&gt;$AI$4,0,($AI$4-'Indicator Data'!BD108)/($AI$4-$AI$3)*10)),1))</f>
        <v>4</v>
      </c>
      <c r="AJ108" s="202">
        <f>IF('Indicator Data'!BE108="No data","x",ROUND(IF('Indicator Data'!BE108&gt;$AJ$4,10,IF('Indicator Data'!BE108&lt;$AJ$3,0,10-($AJ$4-'Indicator Data'!BE108)/($AJ$4-$AJ$3)*10)),1))</f>
        <v>5</v>
      </c>
      <c r="AK108" s="210">
        <f t="shared" si="47"/>
        <v>4.5</v>
      </c>
      <c r="AL108" s="208">
        <f t="shared" si="48"/>
        <v>6.9</v>
      </c>
      <c r="AM108" s="212">
        <f t="shared" si="49"/>
        <v>6</v>
      </c>
    </row>
    <row r="109" spans="1:39">
      <c r="A109" s="179" t="str">
        <f>'Indicator Data'!A109</f>
        <v>Malaysia</v>
      </c>
      <c r="B109" s="180" t="str">
        <f>'Indicator Data'!B109</f>
        <v>MYS</v>
      </c>
      <c r="C109" s="213">
        <f>ROUND(IF('Indicator Data'!AH109="No data",IF((0.101*LN('Indicator Data'!BV109)-0.153)&gt;C$4,0,IF((0.101*LN('Indicator Data'!BV109)-0.153)&lt;C$3,10,(C$4-(0.101*LN('Indicator Data'!BV109)-0.153))/(C$4-C$3)*10)),IF('Indicator Data'!AH109&gt;C$4,0,IF('Indicator Data'!AH109&lt;C$3,10,(C$4-'Indicator Data'!AH109)/(C$4-C$3)*10))),1)</f>
        <v>1.9</v>
      </c>
      <c r="D109" s="202" t="str">
        <f>IF('Indicator Data'!AI109="No data","x",ROUND((IF(LOG('Indicator Data'!AI109*1000)&gt;D$4,10,IF(LOG('Indicator Data'!AI109*1000)&lt;D$3,0,10-(D$4-LOG('Indicator Data'!AI109*1000))/(D$4-D$3)*10))),1))</f>
        <v>x</v>
      </c>
      <c r="E109" s="203">
        <f t="shared" si="34"/>
        <v>1.9</v>
      </c>
      <c r="F109" s="202">
        <f>IF('Indicator Data'!AV109="No data","x",ROUND(IF('Indicator Data'!AV109&gt;F$4,10,IF('Indicator Data'!AV109&lt;F$3,0,10-(F$4-'Indicator Data'!AV109)/(F$4-F$3)*10)),1))</f>
        <v>2.7</v>
      </c>
      <c r="G109" s="202">
        <f>IF('Indicator Data'!AW109="No data","x",ROUND(IF('Indicator Data'!AW109&gt;G$4,10,IF('Indicator Data'!AW109&lt;G$3,0,10-(G$4-'Indicator Data'!AW109)/(G$4-G$3)*10)),1))</f>
        <v>3.9</v>
      </c>
      <c r="H109" s="203">
        <f t="shared" si="35"/>
        <v>3.3</v>
      </c>
      <c r="I109" s="204">
        <f>SUM(IF('Indicator Data'!AJ109=0,0,'Indicator Data'!AJ109),SUM('Indicator Data'!AK109:AL109))</f>
        <v>36.865493362396236</v>
      </c>
      <c r="J109" s="204">
        <f>I109/HLOOKUP('Indicator Date'!$AJ107,'Population Data'!$C$3:$M$194,ROW()-4,FALSE)*1000000</f>
        <v>1.0632673033628226</v>
      </c>
      <c r="K109" s="202">
        <f t="shared" si="41"/>
        <v>0</v>
      </c>
      <c r="L109" s="202">
        <f>IF('Indicator Data'!AM109="No data","x",ROUND(IF('Indicator Data'!AM109&gt;L$4,10,IF('Indicator Data'!AM109&lt;L$3,0,10-(L$4-'Indicator Data'!AM109)/(L$4-L$3)*10)),1))</f>
        <v>0</v>
      </c>
      <c r="M109" s="202">
        <f>IF('Indicator Data'!AN109="No data","x",IF('Indicator Data'!AN109=0,0,ROUND(IF('Indicator Data'!AN109&gt;M$4,10,IF('Indicator Data'!AN109&lt;M$3,0,10-(M$4-'Indicator Data'!AN109)/(M$4-M$3)*10)),1)))</f>
        <v>0.1</v>
      </c>
      <c r="N109" s="203">
        <f t="shared" si="36"/>
        <v>0</v>
      </c>
      <c r="O109" s="205">
        <f t="shared" si="37"/>
        <v>1.8</v>
      </c>
      <c r="P109" s="206">
        <f>IF(AND('Indicator Data'!BA109="No data",'Indicator Data'!BB109="No data"),0,SUM('Indicator Data'!BA109:BC109)/1000)</f>
        <v>357.327</v>
      </c>
      <c r="Q109" s="202">
        <f t="shared" si="42"/>
        <v>8.5</v>
      </c>
      <c r="R109" s="207">
        <f>P109*1000/HLOOKUP('Indicator Data'!$BA$3,'Population Data'!$C$3:$M$194,ROW()-4,FALSE)</f>
        <v>1.0305955001710896E-2</v>
      </c>
      <c r="S109" s="202">
        <f t="shared" si="43"/>
        <v>5.7</v>
      </c>
      <c r="T109" s="208">
        <f t="shared" si="38"/>
        <v>7.1</v>
      </c>
      <c r="U109" s="209">
        <f>IF('Indicator Data'!AR109="No data","x",ROUND(IF('Indicator Data'!AR109&gt;U$4,10,IF('Indicator Data'!AR109&lt;U$3,0,10-(U$4-'Indicator Data'!AR109)/(U$4-U$3)*10)),1))</f>
        <v>0.6</v>
      </c>
      <c r="V109" s="209">
        <f>IF('Indicator Data'!AS109="No data","x",IF('Indicator Data'!AS109=0,0,ROUND(IF('Indicator Data'!AS109&gt;V$4,10,IF('Indicator Data'!AS109&lt;V$3,0,10-(V$4-'Indicator Data'!AS109)/(V$4-V$3)*10)),1)))</f>
        <v>0.5</v>
      </c>
      <c r="W109" s="202">
        <f t="shared" si="39"/>
        <v>0.55000000000000004</v>
      </c>
      <c r="X109" s="202">
        <f>IF('Indicator Data'!AQ109="No data","x",ROUND(IF('Indicator Data'!AQ109&gt;X$4,10,IF('Indicator Data'!AQ109&lt;X$3,0,10-(X$4-'Indicator Data'!AQ109)/(X$4-X$3)*10)),1))</f>
        <v>2.1</v>
      </c>
      <c r="Y109" s="202">
        <f>IF('Indicator Data'!AT109="No data","x",ROUND(IF('Indicator Data'!AT109&gt;Y$4,10,IF('Indicator Data'!AT109&lt;Y$3,0,10-(Y$4-'Indicator Data'!AT109)/(Y$4-Y$3)*10)),1))</f>
        <v>0</v>
      </c>
      <c r="Z109" s="207">
        <f>IF('Indicator Data'!AU109="No data","x",IF(('Indicator Data'!AU109/HLOOKUP('Indicator Data'!$AU$3,'Population Data'!$C$3:$M$194,ROW()-4,FALSE))&gt;1,1,IF('Indicator Data'!AU109&gt;'Indicator Data'!AU109,1,'Indicator Data'!AU109/HLOOKUP('Indicator Data'!$AU$3,'Population Data'!$C$3:$M$194,ROW()-4,FALSE))))</f>
        <v>1.8933814505662672E-3</v>
      </c>
      <c r="AA109" s="202">
        <f t="shared" si="44"/>
        <v>0</v>
      </c>
      <c r="AB109" s="210">
        <f t="shared" si="45"/>
        <v>0.7</v>
      </c>
      <c r="AC109" s="202">
        <f>IF('Indicator Data'!AO109="No data","x",ROUND(IF('Indicator Data'!AO109&gt;AC$4,10,IF('Indicator Data'!AO109&lt;AC$3,0,10-(AC$4-'Indicator Data'!AO109)/(AC$4-AC$3)*10)),1))</f>
        <v>0.6</v>
      </c>
      <c r="AD109" s="202">
        <f>IF('Indicator Data'!AP109="No data","x",ROUND(IF('Indicator Data'!AP109&gt;AD$4,10,IF('Indicator Data'!AP109&lt;AD$3,0,10-(AD$4-'Indicator Data'!AP109)/(AD$4-AD$3)*10)),1))</f>
        <v>3.4</v>
      </c>
      <c r="AE109" s="210">
        <f t="shared" si="40"/>
        <v>2</v>
      </c>
      <c r="AF109" s="206">
        <f>('Indicator Data'!AZ109+'Indicator Data'!AY109*0.5+'Indicator Data'!AX109*0.25)/1000</f>
        <v>63.996499999999997</v>
      </c>
      <c r="AG109" s="211">
        <f>AF109*1000/HLOOKUP('Indicator Data'!$AZ$3,'Population Data'!$C$3:$M$194,ROW()-4,FALSE)</f>
        <v>1.8457744566377334E-3</v>
      </c>
      <c r="AH109" s="210">
        <f t="shared" si="46"/>
        <v>0.2</v>
      </c>
      <c r="AI109" s="202">
        <f>IF('Indicator Data'!BD109="No data","x",ROUND(IF('Indicator Data'!BD109&lt;$AI$3,10,IF('Indicator Data'!BD109&gt;$AI$4,0,($AI$4-'Indicator Data'!BD109)/($AI$4-$AI$3)*10)),1))</f>
        <v>3.3</v>
      </c>
      <c r="AJ109" s="202">
        <f>IF('Indicator Data'!BE109="No data","x",ROUND(IF('Indicator Data'!BE109&gt;$AJ$4,10,IF('Indicator Data'!BE109&lt;$AJ$3,0,10-($AJ$4-'Indicator Data'!BE109)/($AJ$4-$AJ$3)*10)),1))</f>
        <v>0</v>
      </c>
      <c r="AK109" s="210">
        <f t="shared" si="47"/>
        <v>1.7</v>
      </c>
      <c r="AL109" s="208">
        <f t="shared" si="48"/>
        <v>1.2</v>
      </c>
      <c r="AM109" s="212">
        <f t="shared" si="49"/>
        <v>4.8</v>
      </c>
    </row>
    <row r="110" spans="1:39">
      <c r="A110" s="179" t="str">
        <f>'Indicator Data'!A110</f>
        <v>Maldives</v>
      </c>
      <c r="B110" s="180" t="str">
        <f>'Indicator Data'!B110</f>
        <v>MDV</v>
      </c>
      <c r="C110" s="213">
        <f>ROUND(IF('Indicator Data'!AH110="No data",IF((0.101*LN('Indicator Data'!BV110)-0.153)&gt;C$4,0,IF((0.101*LN('Indicator Data'!BV110)-0.153)&lt;C$3,10,(C$4-(0.101*LN('Indicator Data'!BV110)-0.153))/(C$4-C$3)*10)),IF('Indicator Data'!AH110&gt;C$4,0,IF('Indicator Data'!AH110&lt;C$3,10,(C$4-'Indicator Data'!AH110)/(C$4-C$3)*10))),1)</f>
        <v>2.8</v>
      </c>
      <c r="D110" s="202">
        <f>IF('Indicator Data'!AI110="No data","x",ROUND((IF(LOG('Indicator Data'!AI110*1000)&gt;D$4,10,IF(LOG('Indicator Data'!AI110*1000)&lt;D$3,0,10-(D$4-LOG('Indicator Data'!AI110*1000))/(D$4-D$3)*10))),1))</f>
        <v>1.6</v>
      </c>
      <c r="E110" s="203">
        <f t="shared" si="34"/>
        <v>2.2000000000000002</v>
      </c>
      <c r="F110" s="202">
        <f>IF('Indicator Data'!AV110="No data","x",ROUND(IF('Indicator Data'!AV110&gt;F$4,10,IF('Indicator Data'!AV110&lt;F$3,0,10-(F$4-'Indicator Data'!AV110)/(F$4-F$3)*10)),1))</f>
        <v>4.4000000000000004</v>
      </c>
      <c r="G110" s="202">
        <f>IF('Indicator Data'!AW110="No data","x",ROUND(IF('Indicator Data'!AW110&gt;G$4,10,IF('Indicator Data'!AW110&lt;G$3,0,10-(G$4-'Indicator Data'!AW110)/(G$4-G$3)*10)),1))</f>
        <v>1.1000000000000001</v>
      </c>
      <c r="H110" s="203">
        <f t="shared" si="35"/>
        <v>2.8</v>
      </c>
      <c r="I110" s="204">
        <f>SUM(IF('Indicator Data'!AJ110=0,0,'Indicator Data'!AJ110),SUM('Indicator Data'!AK110:AL110))</f>
        <v>229.05650866210937</v>
      </c>
      <c r="J110" s="204">
        <f>I110/HLOOKUP('Indicator Date'!$AJ108,'Population Data'!$C$3:$M$194,ROW()-4,FALSE)*1000000</f>
        <v>442.29051639085242</v>
      </c>
      <c r="K110" s="202">
        <f t="shared" si="41"/>
        <v>8.8000000000000007</v>
      </c>
      <c r="L110" s="202">
        <f>IF('Indicator Data'!AM110="No data","x",ROUND(IF('Indicator Data'!AM110&gt;L$4,10,IF('Indicator Data'!AM110&lt;L$3,0,10-(L$4-'Indicator Data'!AM110)/(L$4-L$3)*10)),1))</f>
        <v>1.4</v>
      </c>
      <c r="M110" s="202">
        <f>IF('Indicator Data'!AN110="No data","x",IF('Indicator Data'!AN110=0,0,ROUND(IF('Indicator Data'!AN110&gt;M$4,10,IF('Indicator Data'!AN110&lt;M$3,0,10-(M$4-'Indicator Data'!AN110)/(M$4-M$3)*10)),1)))</f>
        <v>0</v>
      </c>
      <c r="N110" s="203">
        <f t="shared" si="36"/>
        <v>3.4</v>
      </c>
      <c r="O110" s="205">
        <f t="shared" si="37"/>
        <v>2.7</v>
      </c>
      <c r="P110" s="206">
        <f>IF(AND('Indicator Data'!BA110="No data",'Indicator Data'!BB110="No data"),0,SUM('Indicator Data'!BA110:BC110)/1000)</f>
        <v>0</v>
      </c>
      <c r="Q110" s="202">
        <f t="shared" si="42"/>
        <v>0</v>
      </c>
      <c r="R110" s="207">
        <f>P110*1000/HLOOKUP('Indicator Data'!$BA$3,'Population Data'!$C$3:$M$194,ROW()-4,FALSE)</f>
        <v>0</v>
      </c>
      <c r="S110" s="202">
        <f t="shared" si="43"/>
        <v>0</v>
      </c>
      <c r="T110" s="208">
        <f t="shared" si="38"/>
        <v>0</v>
      </c>
      <c r="U110" s="209">
        <f>IF('Indicator Data'!AR110="No data","x",ROUND(IF('Indicator Data'!AR110&gt;U$4,10,IF('Indicator Data'!AR110&lt;U$3,0,10-(U$4-'Indicator Data'!AR110)/(U$4-U$3)*10)),1))</f>
        <v>0.2</v>
      </c>
      <c r="V110" s="209">
        <f>IF('Indicator Data'!AS110="No data","x",IF('Indicator Data'!AS110=0,0,ROUND(IF('Indicator Data'!AS110&gt;V$4,10,IF('Indicator Data'!AS110&lt;V$3,0,10-(V$4-'Indicator Data'!AS110)/(V$4-V$3)*10)),1)))</f>
        <v>0</v>
      </c>
      <c r="W110" s="202">
        <f t="shared" si="39"/>
        <v>0.1</v>
      </c>
      <c r="X110" s="202">
        <f>IF('Indicator Data'!AQ110="No data","x",ROUND(IF('Indicator Data'!AQ110&gt;X$4,10,IF('Indicator Data'!AQ110&lt;X$3,0,10-(X$4-'Indicator Data'!AQ110)/(X$4-X$3)*10)),1))</f>
        <v>0.7</v>
      </c>
      <c r="Y110" s="202" t="str">
        <f>IF('Indicator Data'!AT110="No data","x",ROUND(IF('Indicator Data'!AT110&gt;Y$4,10,IF('Indicator Data'!AT110&lt;Y$3,0,10-(Y$4-'Indicator Data'!AT110)/(Y$4-Y$3)*10)),1))</f>
        <v>x</v>
      </c>
      <c r="Z110" s="207">
        <f>IF('Indicator Data'!AU110="No data","x",IF(('Indicator Data'!AU110/HLOOKUP('Indicator Data'!$AU$3,'Population Data'!$C$3:$M$194,ROW()-4,FALSE))&gt;1,1,IF('Indicator Data'!AU110&gt;'Indicator Data'!AU110,1,'Indicator Data'!AU110/HLOOKUP('Indicator Data'!$AU$3,'Population Data'!$C$3:$M$194,ROW()-4,FALSE))))</f>
        <v>5.0688543243723114E-3</v>
      </c>
      <c r="AA110" s="202">
        <f t="shared" si="44"/>
        <v>0.1</v>
      </c>
      <c r="AB110" s="210">
        <f t="shared" si="45"/>
        <v>0.3</v>
      </c>
      <c r="AC110" s="202">
        <f>IF('Indicator Data'!AO110="No data","x",ROUND(IF('Indicator Data'!AO110&gt;AC$4,10,IF('Indicator Data'!AO110&lt;AC$3,0,10-(AC$4-'Indicator Data'!AO110)/(AC$4-AC$3)*10)),1))</f>
        <v>0.4</v>
      </c>
      <c r="AD110" s="202">
        <f>IF('Indicator Data'!AP110="No data","x",ROUND(IF('Indicator Data'!AP110&gt;AD$4,10,IF('Indicator Data'!AP110&lt;AD$3,0,10-(AD$4-'Indicator Data'!AP110)/(AD$4-AD$3)*10)),1))</f>
        <v>3.3</v>
      </c>
      <c r="AE110" s="210">
        <f t="shared" si="40"/>
        <v>1.9</v>
      </c>
      <c r="AF110" s="206">
        <f>('Indicator Data'!AZ110+'Indicator Data'!AY110*0.5+'Indicator Data'!AX110*0.25)/1000</f>
        <v>0.22750000000000001</v>
      </c>
      <c r="AG110" s="211">
        <f>AF110*1000/HLOOKUP('Indicator Data'!$AZ$3,'Population Data'!$C$3:$M$194,ROW()-4,FALSE)</f>
        <v>4.3928501777414769E-4</v>
      </c>
      <c r="AH110" s="210">
        <f t="shared" si="46"/>
        <v>0</v>
      </c>
      <c r="AI110" s="202">
        <f>IF('Indicator Data'!BD110="No data","x",ROUND(IF('Indicator Data'!BD110&lt;$AI$3,10,IF('Indicator Data'!BD110&gt;$AI$4,0,($AI$4-'Indicator Data'!BD110)/($AI$4-$AI$3)*10)),1))</f>
        <v>5.2</v>
      </c>
      <c r="AJ110" s="202">
        <f>IF('Indicator Data'!BE110="No data","x",ROUND(IF('Indicator Data'!BE110&gt;$AJ$4,10,IF('Indicator Data'!BE110&lt;$AJ$3,0,10-($AJ$4-'Indicator Data'!BE110)/($AJ$4-$AJ$3)*10)),1))</f>
        <v>3.1</v>
      </c>
      <c r="AK110" s="210">
        <f t="shared" si="47"/>
        <v>4.2</v>
      </c>
      <c r="AL110" s="208">
        <f t="shared" si="48"/>
        <v>1.8</v>
      </c>
      <c r="AM110" s="212">
        <f t="shared" si="49"/>
        <v>0.9</v>
      </c>
    </row>
    <row r="111" spans="1:39">
      <c r="A111" s="179" t="str">
        <f>'Indicator Data'!A111</f>
        <v>Mali</v>
      </c>
      <c r="B111" s="180" t="str">
        <f>'Indicator Data'!B111</f>
        <v>MLI</v>
      </c>
      <c r="C111" s="213">
        <f>ROUND(IF('Indicator Data'!AH111="No data",IF((0.101*LN('Indicator Data'!BV111)-0.153)&gt;C$4,0,IF((0.101*LN('Indicator Data'!BV111)-0.153)&lt;C$3,10,(C$4-(0.101*LN('Indicator Data'!BV111)-0.153))/(C$4-C$3)*10)),IF('Indicator Data'!AH111&gt;C$4,0,IF('Indicator Data'!AH111&lt;C$3,10,(C$4-'Indicator Data'!AH111)/(C$4-C$3)*10))),1)</f>
        <v>9.8000000000000007</v>
      </c>
      <c r="D111" s="202">
        <f>IF('Indicator Data'!AI111="No data","x",ROUND((IF(LOG('Indicator Data'!AI111*1000)&gt;D$4,10,IF(LOG('Indicator Data'!AI111*1000)&lt;D$3,0,10-(D$4-LOG('Indicator Data'!AI111*1000))/(D$4-D$3)*10))),1))</f>
        <v>9.5</v>
      </c>
      <c r="E111" s="203">
        <f t="shared" si="34"/>
        <v>9.6999999999999993</v>
      </c>
      <c r="F111" s="202">
        <f>IF('Indicator Data'!AV111="No data","x",ROUND(IF('Indicator Data'!AV111&gt;F$4,10,IF('Indicator Data'!AV111&lt;F$3,0,10-(F$4-'Indicator Data'!AV111)/(F$4-F$3)*10)),1))</f>
        <v>8.1</v>
      </c>
      <c r="G111" s="202">
        <f>IF('Indicator Data'!AW111="No data","x",ROUND(IF('Indicator Data'!AW111&gt;G$4,10,IF('Indicator Data'!AW111&lt;G$3,0,10-(G$4-'Indicator Data'!AW111)/(G$4-G$3)*10)),1))</f>
        <v>2.7</v>
      </c>
      <c r="H111" s="203">
        <f t="shared" si="35"/>
        <v>5.4</v>
      </c>
      <c r="I111" s="204">
        <f>SUM(IF('Indicator Data'!AJ111=0,0,'Indicator Data'!AJ111),SUM('Indicator Data'!AK111:AL111))</f>
        <v>3436.2531742343749</v>
      </c>
      <c r="J111" s="204">
        <f>I111/HLOOKUP('Indicator Date'!$AJ109,'Population Data'!$C$3:$M$194,ROW()-4,FALSE)*1000000</f>
        <v>143.08308480868044</v>
      </c>
      <c r="K111" s="202">
        <f t="shared" si="41"/>
        <v>2.9</v>
      </c>
      <c r="L111" s="202">
        <f>IF('Indicator Data'!AM111="No data","x",ROUND(IF('Indicator Data'!AM111&gt;L$4,10,IF('Indicator Data'!AM111&lt;L$3,0,10-(L$4-'Indicator Data'!AM111)/(L$4-L$3)*10)),1))</f>
        <v>4.4000000000000004</v>
      </c>
      <c r="M111" s="202">
        <f>IF('Indicator Data'!AN111="No data","x",IF('Indicator Data'!AN111=0,0,ROUND(IF('Indicator Data'!AN111&gt;M$4,10,IF('Indicator Data'!AN111&lt;M$3,0,10-(M$4-'Indicator Data'!AN111)/(M$4-M$3)*10)),1)))</f>
        <v>1.8</v>
      </c>
      <c r="N111" s="203">
        <f t="shared" si="36"/>
        <v>3</v>
      </c>
      <c r="O111" s="205">
        <f t="shared" si="37"/>
        <v>7</v>
      </c>
      <c r="P111" s="206">
        <f>IF(AND('Indicator Data'!BA111="No data",'Indicator Data'!BB111="No data"),0,SUM('Indicator Data'!BA111:BC111)/1000)</f>
        <v>411.351</v>
      </c>
      <c r="Q111" s="202">
        <f t="shared" si="42"/>
        <v>8.6999999999999993</v>
      </c>
      <c r="R111" s="207">
        <f>P111*1000/HLOOKUP('Indicator Data'!$BA$3,'Population Data'!$C$3:$M$194,ROW()-4,FALSE)</f>
        <v>1.7128356682347599E-2</v>
      </c>
      <c r="S111" s="202">
        <f t="shared" si="43"/>
        <v>6.4</v>
      </c>
      <c r="T111" s="208">
        <f t="shared" si="38"/>
        <v>7.6</v>
      </c>
      <c r="U111" s="209">
        <f>IF('Indicator Data'!AR111="No data","x",ROUND(IF('Indicator Data'!AR111&gt;U$4,10,IF('Indicator Data'!AR111&lt;U$3,0,10-(U$4-'Indicator Data'!AR111)/(U$4-U$3)*10)),1))</f>
        <v>1.8</v>
      </c>
      <c r="V111" s="209">
        <f>IF('Indicator Data'!AS111="No data","x",IF('Indicator Data'!AS111=0,0,ROUND(IF('Indicator Data'!AS111&gt;V$4,10,IF('Indicator Data'!AS111&lt;V$3,0,10-(V$4-'Indicator Data'!AS111)/(V$4-V$3)*10)),1)))</f>
        <v>1.4</v>
      </c>
      <c r="W111" s="202">
        <f t="shared" si="39"/>
        <v>1.6</v>
      </c>
      <c r="X111" s="202">
        <f>IF('Indicator Data'!AQ111="No data","x",ROUND(IF('Indicator Data'!AQ111&gt;X$4,10,IF('Indicator Data'!AQ111&lt;X$3,0,10-(X$4-'Indicator Data'!AQ111)/(X$4-X$3)*10)),1))</f>
        <v>0.9</v>
      </c>
      <c r="Y111" s="202">
        <f>IF('Indicator Data'!AT111="No data","x",ROUND(IF('Indicator Data'!AT111&gt;Y$4,10,IF('Indicator Data'!AT111&lt;Y$3,0,10-(Y$4-'Indicator Data'!AT111)/(Y$4-Y$3)*10)),1))</f>
        <v>8.8000000000000007</v>
      </c>
      <c r="Z111" s="207">
        <f>IF('Indicator Data'!AU111="No data","x",IF(('Indicator Data'!AU111/HLOOKUP('Indicator Data'!$AU$3,'Population Data'!$C$3:$M$194,ROW()-4,FALSE))&gt;1,1,IF('Indicator Data'!AU111&gt;'Indicator Data'!AU111,1,'Indicator Data'!AU111/HLOOKUP('Indicator Data'!$AU$3,'Population Data'!$C$3:$M$194,ROW()-4,FALSE))))</f>
        <v>0.47460009675310566</v>
      </c>
      <c r="AA111" s="202">
        <f t="shared" si="44"/>
        <v>5.3</v>
      </c>
      <c r="AB111" s="210">
        <f t="shared" si="45"/>
        <v>4.2</v>
      </c>
      <c r="AC111" s="202">
        <f>IF('Indicator Data'!AO111="No data","x",ROUND(IF('Indicator Data'!AO111&gt;AC$4,10,IF('Indicator Data'!AO111&lt;AC$3,0,10-(AC$4-'Indicator Data'!AO111)/(AC$4-AC$3)*10)),1))</f>
        <v>7.2</v>
      </c>
      <c r="AD111" s="202">
        <f>IF('Indicator Data'!AP111="No data","x",ROUND(IF('Indicator Data'!AP111&gt;AD$4,10,IF('Indicator Data'!AP111&lt;AD$3,0,10-(AD$4-'Indicator Data'!AP111)/(AD$4-AD$3)*10)),1))</f>
        <v>4.0999999999999996</v>
      </c>
      <c r="AE111" s="210">
        <f t="shared" si="40"/>
        <v>5.7</v>
      </c>
      <c r="AF111" s="206">
        <f>('Indicator Data'!AZ111+'Indicator Data'!AY111*0.5+'Indicator Data'!AX111*0.25)/1000</f>
        <v>453.69125000000003</v>
      </c>
      <c r="AG111" s="211">
        <f>AF111*1000/HLOOKUP('Indicator Data'!$AZ$3,'Population Data'!$C$3:$M$194,ROW()-4,FALSE)</f>
        <v>1.8891373920715243E-2</v>
      </c>
      <c r="AH111" s="210">
        <f t="shared" si="46"/>
        <v>1.9</v>
      </c>
      <c r="AI111" s="202">
        <f>IF('Indicator Data'!BD111="No data","x",ROUND(IF('Indicator Data'!BD111&lt;$AI$3,10,IF('Indicator Data'!BD111&gt;$AI$4,0,($AI$4-'Indicator Data'!BD111)/($AI$4-$AI$3)*10)),1))</f>
        <v>3.1</v>
      </c>
      <c r="AJ111" s="202">
        <f>IF('Indicator Data'!BE111="No data","x",ROUND(IF('Indicator Data'!BE111&gt;$AJ$4,10,IF('Indicator Data'!BE111&lt;$AJ$3,0,10-($AJ$4-'Indicator Data'!BE111)/($AJ$4-$AJ$3)*10)),1))</f>
        <v>1.5</v>
      </c>
      <c r="AK111" s="210">
        <f t="shared" si="47"/>
        <v>2.2999999999999998</v>
      </c>
      <c r="AL111" s="208">
        <f t="shared" si="48"/>
        <v>3.7</v>
      </c>
      <c r="AM111" s="212">
        <f t="shared" si="49"/>
        <v>6</v>
      </c>
    </row>
    <row r="112" spans="1:39">
      <c r="A112" s="179" t="str">
        <f>'Indicator Data'!A112</f>
        <v>Malta</v>
      </c>
      <c r="B112" s="180" t="str">
        <f>'Indicator Data'!B112</f>
        <v>MLT</v>
      </c>
      <c r="C112" s="213">
        <f>ROUND(IF('Indicator Data'!AH112="No data",IF((0.101*LN('Indicator Data'!BV112)-0.153)&gt;C$4,0,IF((0.101*LN('Indicator Data'!BV112)-0.153)&lt;C$3,10,(C$4-(0.101*LN('Indicator Data'!BV112)-0.153))/(C$4-C$3)*10)),IF('Indicator Data'!AH112&gt;C$4,0,IF('Indicator Data'!AH112&lt;C$3,10,(C$4-'Indicator Data'!AH112)/(C$4-C$3)*10))),1)</f>
        <v>0</v>
      </c>
      <c r="D112" s="202" t="str">
        <f>IF('Indicator Data'!AI112="No data","x",ROUND((IF(LOG('Indicator Data'!AI112*1000)&gt;D$4,10,IF(LOG('Indicator Data'!AI112*1000)&lt;D$3,0,10-(D$4-LOG('Indicator Data'!AI112*1000))/(D$4-D$3)*10))),1))</f>
        <v>x</v>
      </c>
      <c r="E112" s="203">
        <f t="shared" si="34"/>
        <v>0</v>
      </c>
      <c r="F112" s="202">
        <f>IF('Indicator Data'!AV112="No data","x",ROUND(IF('Indicator Data'!AV112&gt;F$4,10,IF('Indicator Data'!AV112&lt;F$3,0,10-(F$4-'Indicator Data'!AV112)/(F$4-F$3)*10)),1))</f>
        <v>1.6</v>
      </c>
      <c r="G112" s="202">
        <f>IF('Indicator Data'!AW112="No data","x",ROUND(IF('Indicator Data'!AW112&gt;G$4,10,IF('Indicator Data'!AW112&lt;G$3,0,10-(G$4-'Indicator Data'!AW112)/(G$4-G$3)*10)),1))</f>
        <v>1.6</v>
      </c>
      <c r="H112" s="203">
        <f t="shared" si="35"/>
        <v>1.6</v>
      </c>
      <c r="I112" s="204">
        <f>SUM(IF('Indicator Data'!AJ112=0,0,'Indicator Data'!AJ112),SUM('Indicator Data'!AK112:AL112))</f>
        <v>0.5</v>
      </c>
      <c r="J112" s="204">
        <f>I112/HLOOKUP('Indicator Date'!$AJ110,'Population Data'!$C$3:$M$194,ROW()-4,FALSE)*1000000</f>
        <v>0.93154972612438047</v>
      </c>
      <c r="K112" s="202">
        <f t="shared" si="41"/>
        <v>0</v>
      </c>
      <c r="L112" s="202" t="str">
        <f>IF('Indicator Data'!AM112="No data","x",ROUND(IF('Indicator Data'!AM112&gt;L$4,10,IF('Indicator Data'!AM112&lt;L$3,0,10-(L$4-'Indicator Data'!AM112)/(L$4-L$3)*10)),1))</f>
        <v>x</v>
      </c>
      <c r="M112" s="202">
        <f>IF('Indicator Data'!AN112="No data","x",IF('Indicator Data'!AN112=0,0,ROUND(IF('Indicator Data'!AN112&gt;M$4,10,IF('Indicator Data'!AN112&lt;M$3,0,10-(M$4-'Indicator Data'!AN112)/(M$4-M$3)*10)),1)))</f>
        <v>0.4</v>
      </c>
      <c r="N112" s="203">
        <f t="shared" si="36"/>
        <v>0.2</v>
      </c>
      <c r="O112" s="205">
        <f t="shared" si="37"/>
        <v>0.5</v>
      </c>
      <c r="P112" s="206">
        <f>IF(AND('Indicator Data'!BA112="No data",'Indicator Data'!BB112="No data"),0,SUM('Indicator Data'!BA112:BC112)/1000)</f>
        <v>12.539</v>
      </c>
      <c r="Q112" s="202">
        <f t="shared" si="42"/>
        <v>3.7</v>
      </c>
      <c r="R112" s="207">
        <f>P112*1000/HLOOKUP('Indicator Data'!$BA$3,'Population Data'!$C$3:$M$194,ROW()-4,FALSE)</f>
        <v>2.3361404031747215E-2</v>
      </c>
      <c r="S112" s="202">
        <f t="shared" si="43"/>
        <v>6.9</v>
      </c>
      <c r="T112" s="208">
        <f t="shared" si="38"/>
        <v>5.3</v>
      </c>
      <c r="U112" s="209">
        <f>IF('Indicator Data'!AR112="No data","x",ROUND(IF('Indicator Data'!AR112&gt;U$4,10,IF('Indicator Data'!AR112&lt;U$3,0,10-(U$4-'Indicator Data'!AR112)/(U$4-U$3)*10)),1))</f>
        <v>0.4</v>
      </c>
      <c r="V112" s="209">
        <f>IF('Indicator Data'!AS112="No data","x",IF('Indicator Data'!AS112=0,0,ROUND(IF('Indicator Data'!AS112&gt;V$4,10,IF('Indicator Data'!AS112&lt;V$3,0,10-(V$4-'Indicator Data'!AS112)/(V$4-V$3)*10)),1)))</f>
        <v>0.6</v>
      </c>
      <c r="W112" s="202">
        <f t="shared" si="39"/>
        <v>0.5</v>
      </c>
      <c r="X112" s="202">
        <f>IF('Indicator Data'!AQ112="No data","x",ROUND(IF('Indicator Data'!AQ112&gt;X$4,10,IF('Indicator Data'!AQ112&lt;X$3,0,10-(X$4-'Indicator Data'!AQ112)/(X$4-X$3)*10)),1))</f>
        <v>0.2</v>
      </c>
      <c r="Y112" s="202" t="str">
        <f>IF('Indicator Data'!AT112="No data","x",ROUND(IF('Indicator Data'!AT112&gt;Y$4,10,IF('Indicator Data'!AT112&lt;Y$3,0,10-(Y$4-'Indicator Data'!AT112)/(Y$4-Y$3)*10)),1))</f>
        <v>x</v>
      </c>
      <c r="Z112" s="207">
        <f>IF('Indicator Data'!AU112="No data","x",IF(('Indicator Data'!AU112/HLOOKUP('Indicator Data'!$AU$3,'Population Data'!$C$3:$M$194,ROW()-4,FALSE))&gt;1,1,IF('Indicator Data'!AU112&gt;'Indicator Data'!AU112,1,'Indicator Data'!AU112/HLOOKUP('Indicator Data'!$AU$3,'Population Data'!$C$3:$M$194,ROW()-4,FALSE))))</f>
        <v>0</v>
      </c>
      <c r="AA112" s="202">
        <f t="shared" si="44"/>
        <v>0</v>
      </c>
      <c r="AB112" s="210">
        <f t="shared" si="45"/>
        <v>0.2</v>
      </c>
      <c r="AC112" s="202">
        <f>IF('Indicator Data'!AO112="No data","x",ROUND(IF('Indicator Data'!AO112&gt;AC$4,10,IF('Indicator Data'!AO112&lt;AC$3,0,10-(AC$4-'Indicator Data'!AO112)/(AC$4-AC$3)*10)),1))</f>
        <v>0.4</v>
      </c>
      <c r="AD112" s="202" t="str">
        <f>IF('Indicator Data'!AP112="No data","x",ROUND(IF('Indicator Data'!AP112&gt;AD$4,10,IF('Indicator Data'!AP112&lt;AD$3,0,10-(AD$4-'Indicator Data'!AP112)/(AD$4-AD$3)*10)),1))</f>
        <v>x</v>
      </c>
      <c r="AE112" s="210">
        <f t="shared" si="40"/>
        <v>0.4</v>
      </c>
      <c r="AF112" s="206">
        <f>('Indicator Data'!AZ112+'Indicator Data'!AY112*0.5+'Indicator Data'!AX112*0.25)/1000</f>
        <v>0</v>
      </c>
      <c r="AG112" s="211">
        <f>AF112*1000/HLOOKUP('Indicator Data'!$AZ$3,'Population Data'!$C$3:$M$194,ROW()-4,FALSE)</f>
        <v>0</v>
      </c>
      <c r="AH112" s="210">
        <f t="shared" si="46"/>
        <v>0</v>
      </c>
      <c r="AI112" s="202">
        <f>IF('Indicator Data'!BD112="No data","x",ROUND(IF('Indicator Data'!BD112&lt;$AI$3,10,IF('Indicator Data'!BD112&gt;$AI$4,0,($AI$4-'Indicator Data'!BD112)/($AI$4-$AI$3)*10)),1))</f>
        <v>2.8</v>
      </c>
      <c r="AJ112" s="202">
        <f>IF('Indicator Data'!BE112="No data","x",ROUND(IF('Indicator Data'!BE112&gt;$AJ$4,10,IF('Indicator Data'!BE112&lt;$AJ$3,0,10-($AJ$4-'Indicator Data'!BE112)/($AJ$4-$AJ$3)*10)),1))</f>
        <v>0</v>
      </c>
      <c r="AK112" s="210">
        <f t="shared" si="47"/>
        <v>1.4</v>
      </c>
      <c r="AL112" s="208">
        <f t="shared" si="48"/>
        <v>0.5</v>
      </c>
      <c r="AM112" s="212">
        <f t="shared" si="49"/>
        <v>3.3</v>
      </c>
    </row>
    <row r="113" spans="1:39">
      <c r="A113" s="179" t="str">
        <f>'Indicator Data'!A113</f>
        <v>Marshall Islands</v>
      </c>
      <c r="B113" s="180" t="str">
        <f>'Indicator Data'!B113</f>
        <v>MHL</v>
      </c>
      <c r="C113" s="213">
        <f>ROUND(IF('Indicator Data'!AH113="No data",IF((0.101*LN('Indicator Data'!BV113)-0.153)&gt;C$4,0,IF((0.101*LN('Indicator Data'!BV113)-0.153)&lt;C$3,10,(C$4-(0.101*LN('Indicator Data'!BV113)-0.153))/(C$4-C$3)*10)),IF('Indicator Data'!AH113&gt;C$4,0,IF('Indicator Data'!AH113&lt;C$3,10,(C$4-'Indicator Data'!AH113)/(C$4-C$3)*10))),1)</f>
        <v>3.4</v>
      </c>
      <c r="D113" s="202" t="str">
        <f>IF('Indicator Data'!AI113="No data","x",ROUND((IF(LOG('Indicator Data'!AI113*1000)&gt;D$4,10,IF(LOG('Indicator Data'!AI113*1000)&lt;D$3,0,10-(D$4-LOG('Indicator Data'!AI113*1000))/(D$4-D$3)*10))),1))</f>
        <v>x</v>
      </c>
      <c r="E113" s="203">
        <f t="shared" si="34"/>
        <v>3.4</v>
      </c>
      <c r="F113" s="202" t="str">
        <f>IF('Indicator Data'!AV113="No data","x",ROUND(IF('Indicator Data'!AV113&gt;F$4,10,IF('Indicator Data'!AV113&lt;F$3,0,10-(F$4-'Indicator Data'!AV113)/(F$4-F$3)*10)),1))</f>
        <v>x</v>
      </c>
      <c r="G113" s="202">
        <f>IF('Indicator Data'!AW113="No data","x",ROUND(IF('Indicator Data'!AW113&gt;G$4,10,IF('Indicator Data'!AW113&lt;G$3,0,10-(G$4-'Indicator Data'!AW113)/(G$4-G$3)*10)),1))</f>
        <v>2.6</v>
      </c>
      <c r="H113" s="203">
        <f t="shared" si="35"/>
        <v>2.6</v>
      </c>
      <c r="I113" s="204">
        <f>SUM(IF('Indicator Data'!AJ113=0,0,'Indicator Data'!AJ113),SUM('Indicator Data'!AK113:AL113))</f>
        <v>256.77697042236326</v>
      </c>
      <c r="J113" s="204">
        <f>I113/HLOOKUP('Indicator Date'!$AJ111,'Population Data'!$C$3:$M$194,ROW()-4,FALSE)*1000000</f>
        <v>6053.9189065746377</v>
      </c>
      <c r="K113" s="202">
        <f t="shared" si="41"/>
        <v>10</v>
      </c>
      <c r="L113" s="202">
        <f>IF('Indicator Data'!AM113="No data","x",ROUND(IF('Indicator Data'!AM113&gt;L$4,10,IF('Indicator Data'!AM113&lt;L$3,0,10-(L$4-'Indicator Data'!AM113)/(L$4-L$3)*10)),1))</f>
        <v>10</v>
      </c>
      <c r="M113" s="202">
        <f>IF('Indicator Data'!AN113="No data","x",IF('Indicator Data'!AN113=0,0,ROUND(IF('Indicator Data'!AN113&gt;M$4,10,IF('Indicator Data'!AN113&lt;M$3,0,10-(M$4-'Indicator Data'!AN113)/(M$4-M$3)*10)),1)))</f>
        <v>3.5</v>
      </c>
      <c r="N113" s="203">
        <f t="shared" si="36"/>
        <v>7.8</v>
      </c>
      <c r="O113" s="205">
        <f t="shared" si="37"/>
        <v>4.3</v>
      </c>
      <c r="P113" s="206">
        <f>IF(AND('Indicator Data'!BA113="No data",'Indicator Data'!BB113="No data"),0,SUM('Indicator Data'!BA113:BC113)/1000)</f>
        <v>0</v>
      </c>
      <c r="Q113" s="202">
        <f t="shared" si="42"/>
        <v>0</v>
      </c>
      <c r="R113" s="207">
        <f>P113*1000/HLOOKUP('Indicator Data'!$BA$3,'Population Data'!$C$3:$M$194,ROW()-4,FALSE)</f>
        <v>0</v>
      </c>
      <c r="S113" s="202">
        <f t="shared" si="43"/>
        <v>0</v>
      </c>
      <c r="T113" s="208">
        <f t="shared" si="38"/>
        <v>0</v>
      </c>
      <c r="U113" s="209" t="str">
        <f>IF('Indicator Data'!AR113="No data","x",ROUND(IF('Indicator Data'!AR113&gt;U$4,10,IF('Indicator Data'!AR113&lt;U$3,0,10-(U$4-'Indicator Data'!AR113)/(U$4-U$3)*10)),1))</f>
        <v>x</v>
      </c>
      <c r="V113" s="209" t="str">
        <f>IF('Indicator Data'!AS113="No data","x",IF('Indicator Data'!AS113=0,0,ROUND(IF('Indicator Data'!AS113&gt;V$4,10,IF('Indicator Data'!AS113&lt;V$3,0,10-(V$4-'Indicator Data'!AS113)/(V$4-V$3)*10)),1)))</f>
        <v>x</v>
      </c>
      <c r="W113" s="202" t="str">
        <f t="shared" si="39"/>
        <v>x</v>
      </c>
      <c r="X113" s="202">
        <f>IF('Indicator Data'!AQ113="No data","x",ROUND(IF('Indicator Data'!AQ113&gt;X$4,10,IF('Indicator Data'!AQ113&lt;X$3,0,10-(X$4-'Indicator Data'!AQ113)/(X$4-X$3)*10)),1))</f>
        <v>8.8000000000000007</v>
      </c>
      <c r="Y113" s="202" t="str">
        <f>IF('Indicator Data'!AT113="No data","x",ROUND(IF('Indicator Data'!AT113&gt;Y$4,10,IF('Indicator Data'!AT113&lt;Y$3,0,10-(Y$4-'Indicator Data'!AT113)/(Y$4-Y$3)*10)),1))</f>
        <v>x</v>
      </c>
      <c r="Z113" s="207">
        <f>IF('Indicator Data'!AU113="No data","x",IF(('Indicator Data'!AU113/HLOOKUP('Indicator Data'!$AU$3,'Population Data'!$C$3:$M$194,ROW()-4,FALSE))&gt;1,1,IF('Indicator Data'!AU113&gt;'Indicator Data'!AU113,1,'Indicator Data'!AU113/HLOOKUP('Indicator Data'!$AU$3,'Population Data'!$C$3:$M$194,ROW()-4,FALSE))))</f>
        <v>0.47136086987899639</v>
      </c>
      <c r="AA113" s="202">
        <f t="shared" si="44"/>
        <v>5.2</v>
      </c>
      <c r="AB113" s="210">
        <f t="shared" si="45"/>
        <v>7</v>
      </c>
      <c r="AC113" s="202">
        <f>IF('Indicator Data'!AO113="No data","x",ROUND(IF('Indicator Data'!AO113&gt;AC$4,10,IF('Indicator Data'!AO113&lt;AC$3,0,10-(AC$4-'Indicator Data'!AO113)/(AC$4-AC$3)*10)),1))</f>
        <v>2.2000000000000002</v>
      </c>
      <c r="AD113" s="202">
        <f>IF('Indicator Data'!AP113="No data","x",ROUND(IF('Indicator Data'!AP113&gt;AD$4,10,IF('Indicator Data'!AP113&lt;AD$3,0,10-(AD$4-'Indicator Data'!AP113)/(AD$4-AD$3)*10)),1))</f>
        <v>2.6</v>
      </c>
      <c r="AE113" s="210">
        <f t="shared" si="40"/>
        <v>2.4</v>
      </c>
      <c r="AF113" s="206">
        <f>('Indicator Data'!AZ113+'Indicator Data'!AY113*0.5+'Indicator Data'!AX113*0.25)/1000</f>
        <v>34.576000000000001</v>
      </c>
      <c r="AG113" s="211">
        <f>AF113*1000/HLOOKUP('Indicator Data'!$AZ$3,'Population Data'!$C$3:$M$194,ROW()-4,FALSE)</f>
        <v>0.81518330779205472</v>
      </c>
      <c r="AH113" s="210">
        <f t="shared" si="46"/>
        <v>10</v>
      </c>
      <c r="AI113" s="202">
        <f>IF('Indicator Data'!BD113="No data","x",ROUND(IF('Indicator Data'!BD113&lt;$AI$3,10,IF('Indicator Data'!BD113&gt;$AI$4,0,($AI$4-'Indicator Data'!BD113)/($AI$4-$AI$3)*10)),1))</f>
        <v>10</v>
      </c>
      <c r="AJ113" s="202">
        <f>IF('Indicator Data'!BE113="No data","x",ROUND(IF('Indicator Data'!BE113&gt;$AJ$4,10,IF('Indicator Data'!BE113&lt;$AJ$3,0,10-($AJ$4-'Indicator Data'!BE113)/($AJ$4-$AJ$3)*10)),1))</f>
        <v>0</v>
      </c>
      <c r="AK113" s="210">
        <f t="shared" si="47"/>
        <v>5</v>
      </c>
      <c r="AL113" s="208">
        <f t="shared" si="48"/>
        <v>7.2</v>
      </c>
      <c r="AM113" s="212">
        <f t="shared" si="49"/>
        <v>4.5</v>
      </c>
    </row>
    <row r="114" spans="1:39">
      <c r="A114" s="179" t="str">
        <f>'Indicator Data'!A114</f>
        <v>Mauritania</v>
      </c>
      <c r="B114" s="180" t="str">
        <f>'Indicator Data'!B114</f>
        <v>MRT</v>
      </c>
      <c r="C114" s="213">
        <f>ROUND(IF('Indicator Data'!AH114="No data",IF((0.101*LN('Indicator Data'!BV114)-0.153)&gt;C$4,0,IF((0.101*LN('Indicator Data'!BV114)-0.153)&lt;C$3,10,(C$4-(0.101*LN('Indicator Data'!BV114)-0.153))/(C$4-C$3)*10)),IF('Indicator Data'!AH114&gt;C$4,0,IF('Indicator Data'!AH114&lt;C$3,10,(C$4-'Indicator Data'!AH114)/(C$4-C$3)*10))),1)</f>
        <v>7.2</v>
      </c>
      <c r="D114" s="202">
        <f>IF('Indicator Data'!AI114="No data","x",ROUND((IF(LOG('Indicator Data'!AI114*1000)&gt;D$4,10,IF(LOG('Indicator Data'!AI114*1000)&lt;D$3,0,10-(D$4-LOG('Indicator Data'!AI114*1000))/(D$4-D$3)*10))),1))</f>
        <v>9.3000000000000007</v>
      </c>
      <c r="E114" s="203">
        <f t="shared" si="34"/>
        <v>8.4</v>
      </c>
      <c r="F114" s="202">
        <f>IF('Indicator Data'!AV114="No data","x",ROUND(IF('Indicator Data'!AV114&gt;F$4,10,IF('Indicator Data'!AV114&lt;F$3,0,10-(F$4-'Indicator Data'!AV114)/(F$4-F$3)*10)),1))</f>
        <v>8</v>
      </c>
      <c r="G114" s="202">
        <f>IF('Indicator Data'!AW114="No data","x",ROUND(IF('Indicator Data'!AW114&gt;G$4,10,IF('Indicator Data'!AW114&lt;G$3,0,10-(G$4-'Indicator Data'!AW114)/(G$4-G$3)*10)),1))</f>
        <v>1.8</v>
      </c>
      <c r="H114" s="203">
        <f t="shared" si="35"/>
        <v>4.9000000000000004</v>
      </c>
      <c r="I114" s="204">
        <f>SUM(IF('Indicator Data'!AJ114=0,0,'Indicator Data'!AJ114),SUM('Indicator Data'!AK114:AL114))</f>
        <v>869.57742211718755</v>
      </c>
      <c r="J114" s="204">
        <f>I114/HLOOKUP('Indicator Date'!$AJ112,'Population Data'!$C$3:$M$194,ROW()-4,FALSE)*1000000</f>
        <v>174.12715339109974</v>
      </c>
      <c r="K114" s="202">
        <f t="shared" si="41"/>
        <v>3.5</v>
      </c>
      <c r="L114" s="202">
        <f>IF('Indicator Data'!AM114="No data","x",ROUND(IF('Indicator Data'!AM114&gt;L$4,10,IF('Indicator Data'!AM114&lt;L$3,0,10-(L$4-'Indicator Data'!AM114)/(L$4-L$3)*10)),1))</f>
        <v>2.2999999999999998</v>
      </c>
      <c r="M114" s="202">
        <f>IF('Indicator Data'!AN114="No data","x",IF('Indicator Data'!AN114=0,0,ROUND(IF('Indicator Data'!AN114&gt;M$4,10,IF('Indicator Data'!AN114&lt;M$3,0,10-(M$4-'Indicator Data'!AN114)/(M$4-M$3)*10)),1)))</f>
        <v>0.2</v>
      </c>
      <c r="N114" s="203">
        <f t="shared" si="36"/>
        <v>2</v>
      </c>
      <c r="O114" s="205">
        <f t="shared" si="37"/>
        <v>5.9</v>
      </c>
      <c r="P114" s="206">
        <f>IF(AND('Indicator Data'!BA114="No data",'Indicator Data'!BB114="No data"),0,SUM('Indicator Data'!BA114:BC114)/1000)</f>
        <v>118.476</v>
      </c>
      <c r="Q114" s="202">
        <f t="shared" si="42"/>
        <v>6.9</v>
      </c>
      <c r="R114" s="207">
        <f>P114*1000/HLOOKUP('Indicator Data'!$BA$3,'Population Data'!$C$3:$M$194,ROW()-4,FALSE)</f>
        <v>2.3724038941737576E-2</v>
      </c>
      <c r="S114" s="202">
        <f t="shared" si="43"/>
        <v>7</v>
      </c>
      <c r="T114" s="208">
        <f t="shared" si="38"/>
        <v>7</v>
      </c>
      <c r="U114" s="209">
        <f>IF('Indicator Data'!AR114="No data","x",ROUND(IF('Indicator Data'!AR114&gt;U$4,10,IF('Indicator Data'!AR114&lt;U$3,0,10-(U$4-'Indicator Data'!AR114)/(U$4-U$3)*10)),1))</f>
        <v>0.6</v>
      </c>
      <c r="V114" s="209">
        <f>IF('Indicator Data'!AS114="No data","x",IF('Indicator Data'!AS114=0,0,ROUND(IF('Indicator Data'!AS114&gt;V$4,10,IF('Indicator Data'!AS114&lt;V$3,0,10-(V$4-'Indicator Data'!AS114)/(V$4-V$3)*10)),1)))</f>
        <v>0.6</v>
      </c>
      <c r="W114" s="202">
        <f t="shared" si="39"/>
        <v>0.6</v>
      </c>
      <c r="X114" s="202">
        <f>IF('Indicator Data'!AQ114="No data","x",ROUND(IF('Indicator Data'!AQ114&gt;X$4,10,IF('Indicator Data'!AQ114&lt;X$3,0,10-(X$4-'Indicator Data'!AQ114)/(X$4-X$3)*10)),1))</f>
        <v>1.4</v>
      </c>
      <c r="Y114" s="202">
        <f>IF('Indicator Data'!AT114="No data","x",ROUND(IF('Indicator Data'!AT114&gt;Y$4,10,IF('Indicator Data'!AT114&lt;Y$3,0,10-(Y$4-'Indicator Data'!AT114)/(Y$4-Y$3)*10)),1))</f>
        <v>1.1000000000000001</v>
      </c>
      <c r="Z114" s="207">
        <f>IF('Indicator Data'!AU114="No data","x",IF(('Indicator Data'!AU114/HLOOKUP('Indicator Data'!$AU$3,'Population Data'!$C$3:$M$194,ROW()-4,FALSE))&gt;1,1,IF('Indicator Data'!AU114&gt;'Indicator Data'!AU114,1,'Indicator Data'!AU114/HLOOKUP('Indicator Data'!$AU$3,'Population Data'!$C$3:$M$194,ROW()-4,FALSE))))</f>
        <v>0.1966654694889656</v>
      </c>
      <c r="AA114" s="202">
        <f t="shared" si="44"/>
        <v>2.2000000000000002</v>
      </c>
      <c r="AB114" s="210">
        <f t="shared" si="45"/>
        <v>1.3</v>
      </c>
      <c r="AC114" s="202">
        <f>IF('Indicator Data'!AO114="No data","x",ROUND(IF('Indicator Data'!AO114&gt;AC$4,10,IF('Indicator Data'!AO114&lt;AC$3,0,10-(AC$4-'Indicator Data'!AO114)/(AC$4-AC$3)*10)),1))</f>
        <v>3</v>
      </c>
      <c r="AD114" s="202">
        <f>IF('Indicator Data'!AP114="No data","x",ROUND(IF('Indicator Data'!AP114&gt;AD$4,10,IF('Indicator Data'!AP114&lt;AD$3,0,10-(AD$4-'Indicator Data'!AP114)/(AD$4-AD$3)*10)),1))</f>
        <v>5</v>
      </c>
      <c r="AE114" s="210">
        <f t="shared" si="40"/>
        <v>4</v>
      </c>
      <c r="AF114" s="206">
        <f>('Indicator Data'!AZ114+'Indicator Data'!AY114*0.5+'Indicator Data'!AX114*0.25)/1000</f>
        <v>10.8315</v>
      </c>
      <c r="AG114" s="211">
        <f>AF114*1000/HLOOKUP('Indicator Data'!$AZ$3,'Population Data'!$C$3:$M$194,ROW()-4,FALSE)</f>
        <v>2.1689365592814625E-3</v>
      </c>
      <c r="AH114" s="210">
        <f t="shared" si="46"/>
        <v>0.2</v>
      </c>
      <c r="AI114" s="202">
        <f>IF('Indicator Data'!BD114="No data","x",ROUND(IF('Indicator Data'!BD114&lt;$AI$3,10,IF('Indicator Data'!BD114&gt;$AI$4,0,($AI$4-'Indicator Data'!BD114)/($AI$4-$AI$3)*10)),1))</f>
        <v>2.4</v>
      </c>
      <c r="AJ114" s="202">
        <f>IF('Indicator Data'!BE114="No data","x",ROUND(IF('Indicator Data'!BE114&gt;$AJ$4,10,IF('Indicator Data'!BE114&lt;$AJ$3,0,10-($AJ$4-'Indicator Data'!BE114)/($AJ$4-$AJ$3)*10)),1))</f>
        <v>1.4</v>
      </c>
      <c r="AK114" s="210">
        <f t="shared" si="47"/>
        <v>1.9</v>
      </c>
      <c r="AL114" s="208">
        <f t="shared" si="48"/>
        <v>2</v>
      </c>
      <c r="AM114" s="212">
        <f t="shared" si="49"/>
        <v>5</v>
      </c>
    </row>
    <row r="115" spans="1:39">
      <c r="A115" s="179" t="str">
        <f>'Indicator Data'!A115</f>
        <v>Mauritius</v>
      </c>
      <c r="B115" s="180" t="str">
        <f>'Indicator Data'!B115</f>
        <v>MUS</v>
      </c>
      <c r="C115" s="213">
        <f>ROUND(IF('Indicator Data'!AH115="No data",IF((0.101*LN('Indicator Data'!BV115)-0.153)&gt;C$4,0,IF((0.101*LN('Indicator Data'!BV115)-0.153)&lt;C$3,10,(C$4-(0.101*LN('Indicator Data'!BV115)-0.153))/(C$4-C$3)*10)),IF('Indicator Data'!AH115&gt;C$4,0,IF('Indicator Data'!AH115&lt;C$3,10,(C$4-'Indicator Data'!AH115)/(C$4-C$3)*10))),1)</f>
        <v>2.1</v>
      </c>
      <c r="D115" s="202" t="str">
        <f>IF('Indicator Data'!AI115="No data","x",ROUND((IF(LOG('Indicator Data'!AI115*1000)&gt;D$4,10,IF(LOG('Indicator Data'!AI115*1000)&lt;D$3,0,10-(D$4-LOG('Indicator Data'!AI115*1000))/(D$4-D$3)*10))),1))</f>
        <v>x</v>
      </c>
      <c r="E115" s="203">
        <f t="shared" si="34"/>
        <v>2.1</v>
      </c>
      <c r="F115" s="202">
        <f>IF('Indicator Data'!AV115="No data","x",ROUND(IF('Indicator Data'!AV115&gt;F$4,10,IF('Indicator Data'!AV115&lt;F$3,0,10-(F$4-'Indicator Data'!AV115)/(F$4-F$3)*10)),1))</f>
        <v>4.9000000000000004</v>
      </c>
      <c r="G115" s="202">
        <f>IF('Indicator Data'!AW115="No data","x",ROUND(IF('Indicator Data'!AW115&gt;G$4,10,IF('Indicator Data'!AW115&lt;G$3,0,10-(G$4-'Indicator Data'!AW115)/(G$4-G$3)*10)),1))</f>
        <v>2.9</v>
      </c>
      <c r="H115" s="203">
        <f t="shared" si="35"/>
        <v>3.9</v>
      </c>
      <c r="I115" s="204">
        <f>SUM(IF('Indicator Data'!AJ115=0,0,'Indicator Data'!AJ115),SUM('Indicator Data'!AK115:AL115))</f>
        <v>329.10249805175783</v>
      </c>
      <c r="J115" s="204">
        <f>I115/HLOOKUP('Indicator Date'!$AJ113,'Population Data'!$C$3:$M$194,ROW()-4,FALSE)*1000000</f>
        <v>252.77116668004976</v>
      </c>
      <c r="K115" s="202">
        <f t="shared" si="41"/>
        <v>5.0999999999999996</v>
      </c>
      <c r="L115" s="202">
        <f>IF('Indicator Data'!AM115="No data","x",ROUND(IF('Indicator Data'!AM115&gt;L$4,10,IF('Indicator Data'!AM115&lt;L$3,0,10-(L$4-'Indicator Data'!AM115)/(L$4-L$3)*10)),1))</f>
        <v>0.4</v>
      </c>
      <c r="M115" s="202">
        <f>IF('Indicator Data'!AN115="No data","x",IF('Indicator Data'!AN115=0,0,ROUND(IF('Indicator Data'!AN115&gt;M$4,10,IF('Indicator Data'!AN115&lt;M$3,0,10-(M$4-'Indicator Data'!AN115)/(M$4-M$3)*10)),1)))</f>
        <v>0.6</v>
      </c>
      <c r="N115" s="203">
        <f t="shared" si="36"/>
        <v>2</v>
      </c>
      <c r="O115" s="205">
        <f t="shared" si="37"/>
        <v>2.5</v>
      </c>
      <c r="P115" s="206">
        <f>IF(AND('Indicator Data'!BA115="No data",'Indicator Data'!BB115="No data"),0,SUM('Indicator Data'!BA115:BC115)/1000)</f>
        <v>2.4E-2</v>
      </c>
      <c r="Q115" s="202">
        <f t="shared" si="42"/>
        <v>0</v>
      </c>
      <c r="R115" s="207">
        <f>P115*1000/HLOOKUP('Indicator Data'!$BA$3,'Population Data'!$C$3:$M$194,ROW()-4,FALSE)</f>
        <v>1.8433491195703768E-5</v>
      </c>
      <c r="S115" s="202">
        <f t="shared" si="43"/>
        <v>0</v>
      </c>
      <c r="T115" s="208">
        <f t="shared" si="38"/>
        <v>0</v>
      </c>
      <c r="U115" s="209">
        <f>IF('Indicator Data'!AR115="No data","x",ROUND(IF('Indicator Data'!AR115&gt;U$4,10,IF('Indicator Data'!AR115&lt;U$3,0,10-(U$4-'Indicator Data'!AR115)/(U$4-U$3)*10)),1))</f>
        <v>2.8</v>
      </c>
      <c r="V115" s="209" t="str">
        <f>IF('Indicator Data'!AS115="No data","x",IF('Indicator Data'!AS115=0,0,ROUND(IF('Indicator Data'!AS115&gt;V$4,10,IF('Indicator Data'!AS115&lt;V$3,0,10-(V$4-'Indicator Data'!AS115)/(V$4-V$3)*10)),1)))</f>
        <v>x</v>
      </c>
      <c r="W115" s="202">
        <f t="shared" si="39"/>
        <v>2.8</v>
      </c>
      <c r="X115" s="202">
        <f>IF('Indicator Data'!AQ115="No data","x",ROUND(IF('Indicator Data'!AQ115&gt;X$4,10,IF('Indicator Data'!AQ115&lt;X$3,0,10-(X$4-'Indicator Data'!AQ115)/(X$4-X$3)*10)),1))</f>
        <v>0.2</v>
      </c>
      <c r="Y115" s="202" t="str">
        <f>IF('Indicator Data'!AT115="No data","x",ROUND(IF('Indicator Data'!AT115&gt;Y$4,10,IF('Indicator Data'!AT115&lt;Y$3,0,10-(Y$4-'Indicator Data'!AT115)/(Y$4-Y$3)*10)),1))</f>
        <v>x</v>
      </c>
      <c r="Z115" s="207">
        <f>IF('Indicator Data'!AU115="No data","x",IF(('Indicator Data'!AU115/HLOOKUP('Indicator Data'!$AU$3,'Population Data'!$C$3:$M$194,ROW()-4,FALSE))&gt;1,1,IF('Indicator Data'!AU115&gt;'Indicator Data'!AU115,1,'Indicator Data'!AU115/HLOOKUP('Indicator Data'!$AU$3,'Population Data'!$C$3:$M$194,ROW()-4,FALSE))))</f>
        <v>7.6954509880574296E-7</v>
      </c>
      <c r="AA115" s="202">
        <f t="shared" si="44"/>
        <v>0</v>
      </c>
      <c r="AB115" s="210">
        <f t="shared" si="45"/>
        <v>1</v>
      </c>
      <c r="AC115" s="202">
        <f>IF('Indicator Data'!AO115="No data","x",ROUND(IF('Indicator Data'!AO115&gt;AC$4,10,IF('Indicator Data'!AO115&lt;AC$3,0,10-(AC$4-'Indicator Data'!AO115)/(AC$4-AC$3)*10)),1))</f>
        <v>1.2</v>
      </c>
      <c r="AD115" s="202" t="str">
        <f>IF('Indicator Data'!AP115="No data","x",ROUND(IF('Indicator Data'!AP115&gt;AD$4,10,IF('Indicator Data'!AP115&lt;AD$3,0,10-(AD$4-'Indicator Data'!AP115)/(AD$4-AD$3)*10)),1))</f>
        <v>x</v>
      </c>
      <c r="AE115" s="210">
        <f t="shared" si="40"/>
        <v>1.2</v>
      </c>
      <c r="AF115" s="206">
        <f>('Indicator Data'!AZ115+'Indicator Data'!AY115*0.5+'Indicator Data'!AX115*0.25)/1000</f>
        <v>101.28475</v>
      </c>
      <c r="AG115" s="211">
        <f>AF115*1000/HLOOKUP('Indicator Data'!$AZ$3,'Population Data'!$C$3:$M$194,ROW()-4,FALSE)</f>
        <v>7.7792981141002387E-2</v>
      </c>
      <c r="AH115" s="210">
        <f t="shared" si="46"/>
        <v>7.8</v>
      </c>
      <c r="AI115" s="202">
        <f>IF('Indicator Data'!BD115="No data","x",ROUND(IF('Indicator Data'!BD115&lt;$AI$3,10,IF('Indicator Data'!BD115&gt;$AI$4,0,($AI$4-'Indicator Data'!BD115)/($AI$4-$AI$3)*10)),1))</f>
        <v>2.7</v>
      </c>
      <c r="AJ115" s="202">
        <f>IF('Indicator Data'!BE115="No data","x",ROUND(IF('Indicator Data'!BE115&gt;$AJ$4,10,IF('Indicator Data'!BE115&lt;$AJ$3,0,10-($AJ$4-'Indicator Data'!BE115)/($AJ$4-$AJ$3)*10)),1))</f>
        <v>0.3</v>
      </c>
      <c r="AK115" s="210">
        <f t="shared" si="47"/>
        <v>1.5</v>
      </c>
      <c r="AL115" s="208">
        <f t="shared" si="48"/>
        <v>3.6</v>
      </c>
      <c r="AM115" s="212">
        <f t="shared" si="49"/>
        <v>2</v>
      </c>
    </row>
    <row r="116" spans="1:39">
      <c r="A116" s="179" t="str">
        <f>'Indicator Data'!A116</f>
        <v>Mexico</v>
      </c>
      <c r="B116" s="180" t="str">
        <f>'Indicator Data'!B116</f>
        <v>MEX</v>
      </c>
      <c r="C116" s="213">
        <f>ROUND(IF('Indicator Data'!AH116="No data",IF((0.101*LN('Indicator Data'!BV116)-0.153)&gt;C$4,0,IF((0.101*LN('Indicator Data'!BV116)-0.153)&lt;C$3,10,(C$4-(0.101*LN('Indicator Data'!BV116)-0.153))/(C$4-C$3)*10)),IF('Indicator Data'!AH116&gt;C$4,0,IF('Indicator Data'!AH116&lt;C$3,10,(C$4-'Indicator Data'!AH116)/(C$4-C$3)*10))),1)</f>
        <v>2.4</v>
      </c>
      <c r="D116" s="202">
        <f>IF('Indicator Data'!AI116="No data","x",ROUND((IF(LOG('Indicator Data'!AI116*1000)&gt;D$4,10,IF(LOG('Indicator Data'!AI116*1000)&lt;D$3,0,10-(D$4-LOG('Indicator Data'!AI116*1000))/(D$4-D$3)*10))),1))</f>
        <v>4.5</v>
      </c>
      <c r="E116" s="203">
        <f t="shared" si="34"/>
        <v>3.5</v>
      </c>
      <c r="F116" s="202">
        <f>IF('Indicator Data'!AV116="No data","x",ROUND(IF('Indicator Data'!AV116&gt;F$4,10,IF('Indicator Data'!AV116&lt;F$3,0,10-(F$4-'Indicator Data'!AV116)/(F$4-F$3)*10)),1))</f>
        <v>4.7</v>
      </c>
      <c r="G116" s="202">
        <f>IF('Indicator Data'!AW116="No data","x",ROUND(IF('Indicator Data'!AW116&gt;G$4,10,IF('Indicator Data'!AW116&lt;G$3,0,10-(G$4-'Indicator Data'!AW116)/(G$4-G$3)*10)),1))</f>
        <v>4.5999999999999996</v>
      </c>
      <c r="H116" s="203">
        <f t="shared" si="35"/>
        <v>4.7</v>
      </c>
      <c r="I116" s="204">
        <f>SUM(IF('Indicator Data'!AJ116=0,0,'Indicator Data'!AJ116),SUM('Indicator Data'!AK116:AL116))</f>
        <v>1193.112397703125</v>
      </c>
      <c r="J116" s="204">
        <f>I116/HLOOKUP('Indicator Date'!$AJ114,'Population Data'!$C$3:$M$194,ROW()-4,FALSE)*1000000</f>
        <v>9.2211648854450079</v>
      </c>
      <c r="K116" s="202">
        <f t="shared" si="41"/>
        <v>0.2</v>
      </c>
      <c r="L116" s="202">
        <f>IF('Indicator Data'!AM116="No data","x",ROUND(IF('Indicator Data'!AM116&gt;L$4,10,IF('Indicator Data'!AM116&lt;L$3,0,10-(L$4-'Indicator Data'!AM116)/(L$4-L$3)*10)),1))</f>
        <v>0</v>
      </c>
      <c r="M116" s="202">
        <f>IF('Indicator Data'!AN116="No data","x",IF('Indicator Data'!AN116=0,0,ROUND(IF('Indicator Data'!AN116&gt;M$4,10,IF('Indicator Data'!AN116&lt;M$3,0,10-(M$4-'Indicator Data'!AN116)/(M$4-M$3)*10)),1)))</f>
        <v>1.2</v>
      </c>
      <c r="N116" s="203">
        <f t="shared" si="36"/>
        <v>0.5</v>
      </c>
      <c r="O116" s="205">
        <f t="shared" si="37"/>
        <v>3.1</v>
      </c>
      <c r="P116" s="206">
        <f>IF(AND('Indicator Data'!BA116="No data",'Indicator Data'!BB116="No data"),0,SUM('Indicator Data'!BA116:BC116)/1000)</f>
        <v>916.99300000000005</v>
      </c>
      <c r="Q116" s="202">
        <f t="shared" si="42"/>
        <v>9.9</v>
      </c>
      <c r="R116" s="207">
        <f>P116*1000/HLOOKUP('Indicator Data'!$BA$3,'Population Data'!$C$3:$M$194,ROW()-4,FALSE)</f>
        <v>7.0871308252911693E-3</v>
      </c>
      <c r="S116" s="202">
        <f t="shared" si="43"/>
        <v>5.2</v>
      </c>
      <c r="T116" s="208">
        <f t="shared" si="38"/>
        <v>7.6</v>
      </c>
      <c r="U116" s="209">
        <f>IF('Indicator Data'!AR116="No data","x",ROUND(IF('Indicator Data'!AR116&gt;U$4,10,IF('Indicator Data'!AR116&lt;U$3,0,10-(U$4-'Indicator Data'!AR116)/(U$4-U$3)*10)),1))</f>
        <v>0.8</v>
      </c>
      <c r="V116" s="209">
        <f>IF('Indicator Data'!AS116="No data","x",IF('Indicator Data'!AS116=0,0,ROUND(IF('Indicator Data'!AS116&gt;V$4,10,IF('Indicator Data'!AS116&lt;V$3,0,10-(V$4-'Indicator Data'!AS116)/(V$4-V$3)*10)),1)))</f>
        <v>0.9</v>
      </c>
      <c r="W116" s="202">
        <f t="shared" si="39"/>
        <v>0.85000000000000009</v>
      </c>
      <c r="X116" s="202">
        <f>IF('Indicator Data'!AQ116="No data","x",ROUND(IF('Indicator Data'!AQ116&gt;X$4,10,IF('Indicator Data'!AQ116&lt;X$3,0,10-(X$4-'Indicator Data'!AQ116)/(X$4-X$3)*10)),1))</f>
        <v>0.5</v>
      </c>
      <c r="Y116" s="202">
        <f>IF('Indicator Data'!AT116="No data","x",ROUND(IF('Indicator Data'!AT116&gt;Y$4,10,IF('Indicator Data'!AT116&lt;Y$3,0,10-(Y$4-'Indicator Data'!AT116)/(Y$4-Y$3)*10)),1))</f>
        <v>0</v>
      </c>
      <c r="Z116" s="207">
        <f>IF('Indicator Data'!AU116="No data","x",IF(('Indicator Data'!AU116/HLOOKUP('Indicator Data'!$AU$3,'Population Data'!$C$3:$M$194,ROW()-4,FALSE))&gt;1,1,IF('Indicator Data'!AU116&gt;'Indicator Data'!AU116,1,'Indicator Data'!AU116/HLOOKUP('Indicator Data'!$AU$3,'Population Data'!$C$3:$M$194,ROW()-4,FALSE))))</f>
        <v>0.15646988675856566</v>
      </c>
      <c r="AA116" s="202">
        <f t="shared" si="44"/>
        <v>1.7</v>
      </c>
      <c r="AB116" s="210">
        <f t="shared" si="45"/>
        <v>0.8</v>
      </c>
      <c r="AC116" s="202">
        <f>IF('Indicator Data'!AO116="No data","x",ROUND(IF('Indicator Data'!AO116&gt;AC$4,10,IF('Indicator Data'!AO116&lt;AC$3,0,10-(AC$4-'Indicator Data'!AO116)/(AC$4-AC$3)*10)),1))</f>
        <v>1</v>
      </c>
      <c r="AD116" s="202">
        <f>IF('Indicator Data'!AP116="No data","x",ROUND(IF('Indicator Data'!AP116&gt;AD$4,10,IF('Indicator Data'!AP116&lt;AD$3,0,10-(AD$4-'Indicator Data'!AP116)/(AD$4-AD$3)*10)),1))</f>
        <v>0.9</v>
      </c>
      <c r="AE116" s="210">
        <f t="shared" si="40"/>
        <v>1</v>
      </c>
      <c r="AF116" s="206">
        <f>('Indicator Data'!AZ116+'Indicator Data'!AY116*0.5+'Indicator Data'!AX116*0.25)/1000</f>
        <v>507.76024999999998</v>
      </c>
      <c r="AG116" s="211">
        <f>AF116*1000/HLOOKUP('Indicator Data'!$AZ$3,'Population Data'!$C$3:$M$194,ROW()-4,FALSE)</f>
        <v>3.9243083858137963E-3</v>
      </c>
      <c r="AH116" s="210">
        <f t="shared" si="46"/>
        <v>0.4</v>
      </c>
      <c r="AI116" s="202">
        <f>IF('Indicator Data'!BD116="No data","x",ROUND(IF('Indicator Data'!BD116&lt;$AI$3,10,IF('Indicator Data'!BD116&gt;$AI$4,0,($AI$4-'Indicator Data'!BD116)/($AI$4-$AI$3)*10)),1))</f>
        <v>1.7</v>
      </c>
      <c r="AJ116" s="202">
        <f>IF('Indicator Data'!BE116="No data","x",ROUND(IF('Indicator Data'!BE116&gt;$AJ$4,10,IF('Indicator Data'!BE116&lt;$AJ$3,0,10-($AJ$4-'Indicator Data'!BE116)/($AJ$4-$AJ$3)*10)),1))</f>
        <v>0</v>
      </c>
      <c r="AK116" s="210">
        <f t="shared" si="47"/>
        <v>0.9</v>
      </c>
      <c r="AL116" s="208">
        <f t="shared" si="48"/>
        <v>0.8</v>
      </c>
      <c r="AM116" s="212">
        <f t="shared" si="49"/>
        <v>5.0999999999999996</v>
      </c>
    </row>
    <row r="117" spans="1:39">
      <c r="A117" s="179" t="str">
        <f>'Indicator Data'!A117</f>
        <v>Micronesia</v>
      </c>
      <c r="B117" s="180" t="str">
        <f>'Indicator Data'!B117</f>
        <v>FSM</v>
      </c>
      <c r="C117" s="213">
        <f>ROUND(IF('Indicator Data'!AH117="No data",IF((0.101*LN('Indicator Data'!BV117)-0.153)&gt;C$4,0,IF((0.101*LN('Indicator Data'!BV117)-0.153)&lt;C$3,10,(C$4-(0.101*LN('Indicator Data'!BV117)-0.153))/(C$4-C$3)*10)),IF('Indicator Data'!AH117&gt;C$4,0,IF('Indicator Data'!AH117&lt;C$3,10,(C$4-'Indicator Data'!AH117)/(C$4-C$3)*10))),1)</f>
        <v>5.3</v>
      </c>
      <c r="D117" s="202" t="str">
        <f>IF('Indicator Data'!AI117="No data","x",ROUND((IF(LOG('Indicator Data'!AI117*1000)&gt;D$4,10,IF(LOG('Indicator Data'!AI117*1000)&lt;D$3,0,10-(D$4-LOG('Indicator Data'!AI117*1000))/(D$4-D$3)*10))),1))</f>
        <v>x</v>
      </c>
      <c r="E117" s="203">
        <f t="shared" si="34"/>
        <v>5.3</v>
      </c>
      <c r="F117" s="202" t="str">
        <f>IF('Indicator Data'!AV117="No data","x",ROUND(IF('Indicator Data'!AV117&gt;F$4,10,IF('Indicator Data'!AV117&lt;F$3,0,10-(F$4-'Indicator Data'!AV117)/(F$4-F$3)*10)),1))</f>
        <v>x</v>
      </c>
      <c r="G117" s="202">
        <f>IF('Indicator Data'!AW117="No data","x",ROUND(IF('Indicator Data'!AW117&gt;G$4,10,IF('Indicator Data'!AW117&lt;G$3,0,10-(G$4-'Indicator Data'!AW117)/(G$4-G$3)*10)),1))</f>
        <v>3.8</v>
      </c>
      <c r="H117" s="203">
        <f t="shared" si="35"/>
        <v>3.8</v>
      </c>
      <c r="I117" s="204">
        <f>SUM(IF('Indicator Data'!AJ117=0,0,'Indicator Data'!AJ117),SUM('Indicator Data'!AK117:AL117))</f>
        <v>309.39599537597655</v>
      </c>
      <c r="J117" s="204">
        <f>I117/HLOOKUP('Indicator Date'!$AJ115,'Population Data'!$C$3:$M$194,ROW()-4,FALSE)*1000000</f>
        <v>2660.3267014271414</v>
      </c>
      <c r="K117" s="202">
        <f t="shared" si="41"/>
        <v>10</v>
      </c>
      <c r="L117" s="202">
        <f>IF('Indicator Data'!AM117="No data","x",ROUND(IF('Indicator Data'!AM117&gt;L$4,10,IF('Indicator Data'!AM117&lt;L$3,0,10-(L$4-'Indicator Data'!AM117)/(L$4-L$3)*10)),1))</f>
        <v>10</v>
      </c>
      <c r="M117" s="202">
        <f>IF('Indicator Data'!AN117="No data","x",IF('Indicator Data'!AN117=0,0,ROUND(IF('Indicator Data'!AN117&gt;M$4,10,IF('Indicator Data'!AN117&lt;M$3,0,10-(M$4-'Indicator Data'!AN117)/(M$4-M$3)*10)),1)))</f>
        <v>1.7</v>
      </c>
      <c r="N117" s="203">
        <f t="shared" si="36"/>
        <v>7.2</v>
      </c>
      <c r="O117" s="205">
        <f t="shared" si="37"/>
        <v>5.4</v>
      </c>
      <c r="P117" s="206">
        <f>IF(AND('Indicator Data'!BA117="No data",'Indicator Data'!BB117="No data"),0,SUM('Indicator Data'!BA117:BC117)/1000)</f>
        <v>0</v>
      </c>
      <c r="Q117" s="202">
        <f t="shared" si="42"/>
        <v>0</v>
      </c>
      <c r="R117" s="207">
        <f>P117*1000/HLOOKUP('Indicator Data'!$BA$3,'Population Data'!$C$3:$M$194,ROW()-4,FALSE)</f>
        <v>0</v>
      </c>
      <c r="S117" s="202">
        <f t="shared" si="43"/>
        <v>0</v>
      </c>
      <c r="T117" s="208">
        <f t="shared" si="38"/>
        <v>0</v>
      </c>
      <c r="U117" s="209" t="str">
        <f>IF('Indicator Data'!AR117="No data","x",ROUND(IF('Indicator Data'!AR117&gt;U$4,10,IF('Indicator Data'!AR117&lt;U$3,0,10-(U$4-'Indicator Data'!AR117)/(U$4-U$3)*10)),1))</f>
        <v>x</v>
      </c>
      <c r="V117" s="209" t="str">
        <f>IF('Indicator Data'!AS117="No data","x",IF('Indicator Data'!AS117=0,0,ROUND(IF('Indicator Data'!AS117&gt;V$4,10,IF('Indicator Data'!AS117&lt;V$3,0,10-(V$4-'Indicator Data'!AS117)/(V$4-V$3)*10)),1)))</f>
        <v>x</v>
      </c>
      <c r="W117" s="202" t="str">
        <f t="shared" si="39"/>
        <v>x</v>
      </c>
      <c r="X117" s="202">
        <f>IF('Indicator Data'!AQ117="No data","x",ROUND(IF('Indicator Data'!AQ117&gt;X$4,10,IF('Indicator Data'!AQ117&lt;X$3,0,10-(X$4-'Indicator Data'!AQ117)/(X$4-X$3)*10)),1))</f>
        <v>1</v>
      </c>
      <c r="Y117" s="202" t="str">
        <f>IF('Indicator Data'!AT117="No data","x",ROUND(IF('Indicator Data'!AT117&gt;Y$4,10,IF('Indicator Data'!AT117&lt;Y$3,0,10-(Y$4-'Indicator Data'!AT117)/(Y$4-Y$3)*10)),1))</f>
        <v>x</v>
      </c>
      <c r="Z117" s="207">
        <f>IF('Indicator Data'!AU117="No data","x",IF(('Indicator Data'!AU117/HLOOKUP('Indicator Data'!$AU$3,'Population Data'!$C$3:$M$194,ROW()-4,FALSE))&gt;1,1,IF('Indicator Data'!AU117&gt;'Indicator Data'!AU117,1,'Indicator Data'!AU117/HLOOKUP('Indicator Data'!$AU$3,'Population Data'!$C$3:$M$194,ROW()-4,FALSE))))</f>
        <v>0.322965207946463</v>
      </c>
      <c r="AA117" s="202">
        <f t="shared" si="44"/>
        <v>3.6</v>
      </c>
      <c r="AB117" s="210">
        <f t="shared" si="45"/>
        <v>2.2999999999999998</v>
      </c>
      <c r="AC117" s="202">
        <f>IF('Indicator Data'!AO117="No data","x",ROUND(IF('Indicator Data'!AO117&gt;AC$4,10,IF('Indicator Data'!AO117&lt;AC$3,0,10-(AC$4-'Indicator Data'!AO117)/(AC$4-AC$3)*10)),1))</f>
        <v>1.9</v>
      </c>
      <c r="AD117" s="202" t="str">
        <f>IF('Indicator Data'!AP117="No data","x",ROUND(IF('Indicator Data'!AP117&gt;AD$4,10,IF('Indicator Data'!AP117&lt;AD$3,0,10-(AD$4-'Indicator Data'!AP117)/(AD$4-AD$3)*10)),1))</f>
        <v>x</v>
      </c>
      <c r="AE117" s="210">
        <f t="shared" si="40"/>
        <v>1.9</v>
      </c>
      <c r="AF117" s="206">
        <f>('Indicator Data'!AZ117+'Indicator Data'!AY117*0.5+'Indicator Data'!AX117*0.25)/1000</f>
        <v>56.5</v>
      </c>
      <c r="AG117" s="211">
        <f>AF117*1000/HLOOKUP('Indicator Data'!$AZ$3,'Population Data'!$C$3:$M$194,ROW()-4,FALSE)</f>
        <v>0.48581255374032672</v>
      </c>
      <c r="AH117" s="210">
        <f t="shared" si="46"/>
        <v>10</v>
      </c>
      <c r="AI117" s="202">
        <f>IF('Indicator Data'!BD117="No data","x",ROUND(IF('Indicator Data'!BD117&lt;$AI$3,10,IF('Indicator Data'!BD117&gt;$AI$4,0,($AI$4-'Indicator Data'!BD117)/($AI$4-$AI$3)*10)),1))</f>
        <v>10</v>
      </c>
      <c r="AJ117" s="202">
        <f>IF('Indicator Data'!BE117="No data","x",ROUND(IF('Indicator Data'!BE117&gt;$AJ$4,10,IF('Indicator Data'!BE117&lt;$AJ$3,0,10-($AJ$4-'Indicator Data'!BE117)/($AJ$4-$AJ$3)*10)),1))</f>
        <v>0</v>
      </c>
      <c r="AK117" s="210">
        <f t="shared" si="47"/>
        <v>5</v>
      </c>
      <c r="AL117" s="208">
        <f t="shared" si="48"/>
        <v>6.3</v>
      </c>
      <c r="AM117" s="212">
        <f t="shared" si="49"/>
        <v>3.8</v>
      </c>
    </row>
    <row r="118" spans="1:39">
      <c r="A118" s="179" t="str">
        <f>'Indicator Data'!A118</f>
        <v>Moldova Republic of</v>
      </c>
      <c r="B118" s="180" t="str">
        <f>'Indicator Data'!B118</f>
        <v>MDA</v>
      </c>
      <c r="C118" s="213">
        <f>ROUND(IF('Indicator Data'!AH118="No data",IF((0.101*LN('Indicator Data'!BV118)-0.153)&gt;C$4,0,IF((0.101*LN('Indicator Data'!BV118)-0.153)&lt;C$3,10,(C$4-(0.101*LN('Indicator Data'!BV118)-0.153))/(C$4-C$3)*10)),IF('Indicator Data'!AH118&gt;C$4,0,IF('Indicator Data'!AH118&lt;C$3,10,(C$4-'Indicator Data'!AH118)/(C$4-C$3)*10))),1)</f>
        <v>2.7</v>
      </c>
      <c r="D118" s="202">
        <f>IF('Indicator Data'!AI118="No data","x",ROUND((IF(LOG('Indicator Data'!AI118*1000)&gt;D$4,10,IF(LOG('Indicator Data'!AI118*1000)&lt;D$3,0,10-(D$4-LOG('Indicator Data'!AI118*1000))/(D$4-D$3)*10))),1))</f>
        <v>2</v>
      </c>
      <c r="E118" s="203">
        <f t="shared" si="34"/>
        <v>2.4</v>
      </c>
      <c r="F118" s="202">
        <f>IF('Indicator Data'!AV118="No data","x",ROUND(IF('Indicator Data'!AV118&gt;F$4,10,IF('Indicator Data'!AV118&lt;F$3,0,10-(F$4-'Indicator Data'!AV118)/(F$4-F$3)*10)),1))</f>
        <v>2.1</v>
      </c>
      <c r="G118" s="202">
        <f>IF('Indicator Data'!AW118="No data","x",ROUND(IF('Indicator Data'!AW118&gt;G$4,10,IF('Indicator Data'!AW118&lt;G$3,0,10-(G$4-'Indicator Data'!AW118)/(G$4-G$3)*10)),1))</f>
        <v>0.2</v>
      </c>
      <c r="H118" s="203">
        <f t="shared" si="35"/>
        <v>1.2</v>
      </c>
      <c r="I118" s="204">
        <f>SUM(IF('Indicator Data'!AJ118=0,0,'Indicator Data'!AJ118),SUM('Indicator Data'!AK118:AL118))</f>
        <v>1878.2174713242189</v>
      </c>
      <c r="J118" s="204">
        <f>I118/HLOOKUP('Indicator Date'!$AJ116,'Population Data'!$C$3:$M$194,ROW()-4,FALSE)*1000000</f>
        <v>564.05213764648693</v>
      </c>
      <c r="K118" s="202">
        <f t="shared" si="41"/>
        <v>10</v>
      </c>
      <c r="L118" s="202">
        <f>IF('Indicator Data'!AM118="No data","x",ROUND(IF('Indicator Data'!AM118&gt;L$4,10,IF('Indicator Data'!AM118&lt;L$3,0,10-(L$4-'Indicator Data'!AM118)/(L$4-L$3)*10)),1))</f>
        <v>4</v>
      </c>
      <c r="M118" s="202">
        <f>IF('Indicator Data'!AN118="No data","x",IF('Indicator Data'!AN118=0,0,ROUND(IF('Indicator Data'!AN118&gt;M$4,10,IF('Indicator Data'!AN118&lt;M$3,0,10-(M$4-'Indicator Data'!AN118)/(M$4-M$3)*10)),1)))</f>
        <v>4.0999999999999996</v>
      </c>
      <c r="N118" s="203">
        <f t="shared" si="36"/>
        <v>6</v>
      </c>
      <c r="O118" s="205">
        <f t="shared" si="37"/>
        <v>3</v>
      </c>
      <c r="P118" s="206">
        <f>IF(AND('Indicator Data'!BA118="No data",'Indicator Data'!BB118="No data"),0,SUM('Indicator Data'!BA118:BC118)/1000)</f>
        <v>124.77</v>
      </c>
      <c r="Q118" s="202">
        <f t="shared" si="42"/>
        <v>7</v>
      </c>
      <c r="R118" s="207">
        <f>P118*1000/HLOOKUP('Indicator Data'!$BA$3,'Population Data'!$C$3:$M$194,ROW()-4,FALSE)</f>
        <v>3.7469987522016655E-2</v>
      </c>
      <c r="S118" s="202">
        <f t="shared" si="43"/>
        <v>7.8</v>
      </c>
      <c r="T118" s="208">
        <f t="shared" si="38"/>
        <v>7.4</v>
      </c>
      <c r="U118" s="209">
        <f>IF('Indicator Data'!AR118="No data","x",ROUND(IF('Indicator Data'!AR118&gt;U$4,10,IF('Indicator Data'!AR118&lt;U$3,0,10-(U$4-'Indicator Data'!AR118)/(U$4-U$3)*10)),1))</f>
        <v>1.8</v>
      </c>
      <c r="V118" s="209">
        <f>IF('Indicator Data'!AS118="No data","x",IF('Indicator Data'!AS118=0,0,ROUND(IF('Indicator Data'!AS118&gt;V$4,10,IF('Indicator Data'!AS118&lt;V$3,0,10-(V$4-'Indicator Data'!AS118)/(V$4-V$3)*10)),1)))</f>
        <v>2.2999999999999998</v>
      </c>
      <c r="W118" s="202">
        <f t="shared" si="39"/>
        <v>2.0499999999999998</v>
      </c>
      <c r="X118" s="202">
        <f>IF('Indicator Data'!AQ118="No data","x",ROUND(IF('Indicator Data'!AQ118&gt;X$4,10,IF('Indicator Data'!AQ118&lt;X$3,0,10-(X$4-'Indicator Data'!AQ118)/(X$4-X$3)*10)),1))</f>
        <v>1.3</v>
      </c>
      <c r="Y118" s="202" t="str">
        <f>IF('Indicator Data'!AT118="No data","x",ROUND(IF('Indicator Data'!AT118&gt;Y$4,10,IF('Indicator Data'!AT118&lt;Y$3,0,10-(Y$4-'Indicator Data'!AT118)/(Y$4-Y$3)*10)),1))</f>
        <v>x</v>
      </c>
      <c r="Z118" s="207">
        <f>IF('Indicator Data'!AU118="No data","x",IF(('Indicator Data'!AU118/HLOOKUP('Indicator Data'!$AU$3,'Population Data'!$C$3:$M$194,ROW()-4,FALSE))&gt;1,1,IF('Indicator Data'!AU118&gt;'Indicator Data'!AU118,1,'Indicator Data'!AU118/HLOOKUP('Indicator Data'!$AU$3,'Population Data'!$C$3:$M$194,ROW()-4,FALSE))))</f>
        <v>0</v>
      </c>
      <c r="AA118" s="202">
        <f t="shared" si="44"/>
        <v>0</v>
      </c>
      <c r="AB118" s="210">
        <f t="shared" si="45"/>
        <v>1.1000000000000001</v>
      </c>
      <c r="AC118" s="202">
        <f>IF('Indicator Data'!AO118="No data","x",ROUND(IF('Indicator Data'!AO118&gt;AC$4,10,IF('Indicator Data'!AO118&lt;AC$3,0,10-(AC$4-'Indicator Data'!AO118)/(AC$4-AC$3)*10)),1))</f>
        <v>1.1000000000000001</v>
      </c>
      <c r="AD118" s="202">
        <f>IF('Indicator Data'!AP118="No data","x",ROUND(IF('Indicator Data'!AP118&gt;AD$4,10,IF('Indicator Data'!AP118&lt;AD$3,0,10-(AD$4-'Indicator Data'!AP118)/(AD$4-AD$3)*10)),1))</f>
        <v>0.5</v>
      </c>
      <c r="AE118" s="210">
        <f t="shared" si="40"/>
        <v>0.8</v>
      </c>
      <c r="AF118" s="206">
        <f>('Indicator Data'!AZ118+'Indicator Data'!AY118*0.5+'Indicator Data'!AX118*0.25)/1000</f>
        <v>5.0000000000000001E-3</v>
      </c>
      <c r="AG118" s="211">
        <f>AF118*1000/HLOOKUP('Indicator Data'!$AZ$3,'Population Data'!$C$3:$M$194,ROW()-4,FALSE)</f>
        <v>1.5015623756518657E-6</v>
      </c>
      <c r="AH118" s="210">
        <f t="shared" si="46"/>
        <v>0</v>
      </c>
      <c r="AI118" s="202">
        <f>IF('Indicator Data'!BD118="No data","x",ROUND(IF('Indicator Data'!BD118&lt;$AI$3,10,IF('Indicator Data'!BD118&gt;$AI$4,0,($AI$4-'Indicator Data'!BD118)/($AI$4-$AI$3)*10)),1))</f>
        <v>3.9</v>
      </c>
      <c r="AJ118" s="202">
        <f>IF('Indicator Data'!BE118="No data","x",ROUND(IF('Indicator Data'!BE118&gt;$AJ$4,10,IF('Indicator Data'!BE118&lt;$AJ$3,0,10-($AJ$4-'Indicator Data'!BE118)/($AJ$4-$AJ$3)*10)),1))</f>
        <v>0</v>
      </c>
      <c r="AK118" s="210">
        <f t="shared" si="47"/>
        <v>2</v>
      </c>
      <c r="AL118" s="208">
        <f t="shared" si="48"/>
        <v>1</v>
      </c>
      <c r="AM118" s="212">
        <f t="shared" si="49"/>
        <v>5</v>
      </c>
    </row>
    <row r="119" spans="1:39">
      <c r="A119" s="179" t="str">
        <f>'Indicator Data'!A119</f>
        <v>Mongolia</v>
      </c>
      <c r="B119" s="180" t="str">
        <f>'Indicator Data'!B119</f>
        <v>MNG</v>
      </c>
      <c r="C119" s="213">
        <f>ROUND(IF('Indicator Data'!AH119="No data",IF((0.101*LN('Indicator Data'!BV119)-0.153)&gt;C$4,0,IF((0.101*LN('Indicator Data'!BV119)-0.153)&lt;C$3,10,(C$4-(0.101*LN('Indicator Data'!BV119)-0.153))/(C$4-C$3)*10)),IF('Indicator Data'!AH119&gt;C$4,0,IF('Indicator Data'!AH119&lt;C$3,10,(C$4-'Indicator Data'!AH119)/(C$4-C$3)*10))),1)</f>
        <v>3.2</v>
      </c>
      <c r="D119" s="202">
        <f>IF('Indicator Data'!AI119="No data","x",ROUND((IF(LOG('Indicator Data'!AI119*1000)&gt;D$4,10,IF(LOG('Indicator Data'!AI119*1000)&lt;D$3,0,10-(D$4-LOG('Indicator Data'!AI119*1000))/(D$4-D$3)*10))),1))</f>
        <v>5.4</v>
      </c>
      <c r="E119" s="203">
        <f t="shared" si="34"/>
        <v>4.4000000000000004</v>
      </c>
      <c r="F119" s="202">
        <f>IF('Indicator Data'!AV119="No data","x",ROUND(IF('Indicator Data'!AV119&gt;F$4,10,IF('Indicator Data'!AV119&lt;F$3,0,10-(F$4-'Indicator Data'!AV119)/(F$4-F$3)*10)),1))</f>
        <v>4</v>
      </c>
      <c r="G119" s="202">
        <f>IF('Indicator Data'!AW119="No data","x",ROUND(IF('Indicator Data'!AW119&gt;G$4,10,IF('Indicator Data'!AW119&lt;G$3,0,10-(G$4-'Indicator Data'!AW119)/(G$4-G$3)*10)),1))</f>
        <v>1.6</v>
      </c>
      <c r="H119" s="203">
        <f t="shared" si="35"/>
        <v>2.8</v>
      </c>
      <c r="I119" s="204">
        <f>SUM(IF('Indicator Data'!AJ119=0,0,'Indicator Data'!AJ119),SUM('Indicator Data'!AK119:AL119))</f>
        <v>571.48072298632815</v>
      </c>
      <c r="J119" s="204">
        <f>I119/HLOOKUP('Indicator Date'!$AJ117,'Population Data'!$C$3:$M$194,ROW()-4,FALSE)*1000000</f>
        <v>163.57796520074916</v>
      </c>
      <c r="K119" s="202">
        <f t="shared" si="41"/>
        <v>3.3</v>
      </c>
      <c r="L119" s="202">
        <f>IF('Indicator Data'!AM119="No data","x",ROUND(IF('Indicator Data'!AM119&gt;L$4,10,IF('Indicator Data'!AM119&lt;L$3,0,10-(L$4-'Indicator Data'!AM119)/(L$4-L$3)*10)),1))</f>
        <v>1.3</v>
      </c>
      <c r="M119" s="202">
        <f>IF('Indicator Data'!AN119="No data","x",IF('Indicator Data'!AN119=0,0,ROUND(IF('Indicator Data'!AN119&gt;M$4,10,IF('Indicator Data'!AN119&lt;M$3,0,10-(M$4-'Indicator Data'!AN119)/(M$4-M$3)*10)),1)))</f>
        <v>0.7</v>
      </c>
      <c r="N119" s="203">
        <f t="shared" si="36"/>
        <v>1.8</v>
      </c>
      <c r="O119" s="205">
        <f t="shared" si="37"/>
        <v>3.4</v>
      </c>
      <c r="P119" s="206">
        <f>IF(AND('Indicator Data'!BA119="No data",'Indicator Data'!BB119="No data"),0,SUM('Indicator Data'!BA119:BC119)/1000)</f>
        <v>3.2000000000000001E-2</v>
      </c>
      <c r="Q119" s="202">
        <f t="shared" si="42"/>
        <v>0</v>
      </c>
      <c r="R119" s="207">
        <f>P119*1000/HLOOKUP('Indicator Data'!$BA$3,'Population Data'!$C$3:$M$194,ROW()-4,FALSE)</f>
        <v>9.1595301046562177E-6</v>
      </c>
      <c r="S119" s="202">
        <f t="shared" si="43"/>
        <v>0</v>
      </c>
      <c r="T119" s="208">
        <f t="shared" si="38"/>
        <v>0</v>
      </c>
      <c r="U119" s="209">
        <f>IF('Indicator Data'!AR119="No data","x",ROUND(IF('Indicator Data'!AR119&gt;U$4,10,IF('Indicator Data'!AR119&lt;U$3,0,10-(U$4-'Indicator Data'!AR119)/(U$4-U$3)*10)),1))</f>
        <v>0.2</v>
      </c>
      <c r="V119" s="209">
        <f>IF('Indicator Data'!AS119="No data","x",IF('Indicator Data'!AS119=0,0,ROUND(IF('Indicator Data'!AS119&gt;V$4,10,IF('Indicator Data'!AS119&lt;V$3,0,10-(V$4-'Indicator Data'!AS119)/(V$4-V$3)*10)),1)))</f>
        <v>0.1</v>
      </c>
      <c r="W119" s="202">
        <f t="shared" si="39"/>
        <v>0.15000000000000002</v>
      </c>
      <c r="X119" s="202">
        <f>IF('Indicator Data'!AQ119="No data","x",ROUND(IF('Indicator Data'!AQ119&gt;X$4,10,IF('Indicator Data'!AQ119&lt;X$3,0,10-(X$4-'Indicator Data'!AQ119)/(X$4-X$3)*10)),1))</f>
        <v>8.1999999999999993</v>
      </c>
      <c r="Y119" s="202" t="str">
        <f>IF('Indicator Data'!AT119="No data","x",ROUND(IF('Indicator Data'!AT119&gt;Y$4,10,IF('Indicator Data'!AT119&lt;Y$3,0,10-(Y$4-'Indicator Data'!AT119)/(Y$4-Y$3)*10)),1))</f>
        <v>x</v>
      </c>
      <c r="Z119" s="207">
        <f>IF('Indicator Data'!AU119="No data","x",IF(('Indicator Data'!AU119/HLOOKUP('Indicator Data'!$AU$3,'Population Data'!$C$3:$M$194,ROW()-4,FALSE))&gt;1,1,IF('Indicator Data'!AU119&gt;'Indicator Data'!AU119,1,'Indicator Data'!AU119/HLOOKUP('Indicator Data'!$AU$3,'Population Data'!$C$3:$M$194,ROW()-4,FALSE))))</f>
        <v>0</v>
      </c>
      <c r="AA119" s="202">
        <f t="shared" si="44"/>
        <v>0</v>
      </c>
      <c r="AB119" s="210">
        <f t="shared" si="45"/>
        <v>2.8</v>
      </c>
      <c r="AC119" s="202">
        <f>IF('Indicator Data'!AO119="No data","x",ROUND(IF('Indicator Data'!AO119&gt;AC$4,10,IF('Indicator Data'!AO119&lt;AC$3,0,10-(AC$4-'Indicator Data'!AO119)/(AC$4-AC$3)*10)),1))</f>
        <v>1</v>
      </c>
      <c r="AD119" s="202">
        <f>IF('Indicator Data'!AP119="No data","x",ROUND(IF('Indicator Data'!AP119&gt;AD$4,10,IF('Indicator Data'!AP119&lt;AD$3,0,10-(AD$4-'Indicator Data'!AP119)/(AD$4-AD$3)*10)),1))</f>
        <v>0.4</v>
      </c>
      <c r="AE119" s="210">
        <f t="shared" si="40"/>
        <v>0.7</v>
      </c>
      <c r="AF119" s="206">
        <f>('Indicator Data'!AZ119+'Indicator Data'!AY119*0.5+'Indicator Data'!AX119*0.25)/1000</f>
        <v>490.70024999999998</v>
      </c>
      <c r="AG119" s="211">
        <f>AF119*1000/HLOOKUP('Indicator Data'!$AZ$3,'Population Data'!$C$3:$M$194,ROW()-4,FALSE)</f>
        <v>0.14045574100741665</v>
      </c>
      <c r="AH119" s="210">
        <f t="shared" si="46"/>
        <v>10</v>
      </c>
      <c r="AI119" s="202">
        <f>IF('Indicator Data'!BD119="No data","x",ROUND(IF('Indicator Data'!BD119&lt;$AI$3,10,IF('Indicator Data'!BD119&gt;$AI$4,0,($AI$4-'Indicator Data'!BD119)/($AI$4-$AI$3)*10)),1))</f>
        <v>2.4</v>
      </c>
      <c r="AJ119" s="202">
        <f>IF('Indicator Data'!BE119="No data","x",ROUND(IF('Indicator Data'!BE119&gt;$AJ$4,10,IF('Indicator Data'!BE119&lt;$AJ$3,0,10-($AJ$4-'Indicator Data'!BE119)/($AJ$4-$AJ$3)*10)),1))</f>
        <v>0</v>
      </c>
      <c r="AK119" s="210">
        <f t="shared" si="47"/>
        <v>1.2</v>
      </c>
      <c r="AL119" s="208">
        <f t="shared" si="48"/>
        <v>5.6</v>
      </c>
      <c r="AM119" s="212">
        <f t="shared" si="49"/>
        <v>3.3</v>
      </c>
    </row>
    <row r="120" spans="1:39">
      <c r="A120" s="179" t="str">
        <f>'Indicator Data'!A120</f>
        <v>Montenegro</v>
      </c>
      <c r="B120" s="180" t="str">
        <f>'Indicator Data'!B120</f>
        <v>MNE</v>
      </c>
      <c r="C120" s="213">
        <f>ROUND(IF('Indicator Data'!AH120="No data",IF((0.101*LN('Indicator Data'!BV120)-0.153)&gt;C$4,0,IF((0.101*LN('Indicator Data'!BV120)-0.153)&lt;C$3,10,(C$4-(0.101*LN('Indicator Data'!BV120)-0.153))/(C$4-C$3)*10)),IF('Indicator Data'!AH120&gt;C$4,0,IF('Indicator Data'!AH120&lt;C$3,10,(C$4-'Indicator Data'!AH120)/(C$4-C$3)*10))),1)</f>
        <v>1.1000000000000001</v>
      </c>
      <c r="D120" s="202">
        <f>IF('Indicator Data'!AI120="No data","x",ROUND((IF(LOG('Indicator Data'!AI120*1000)&gt;D$4,10,IF(LOG('Indicator Data'!AI120*1000)&lt;D$3,0,10-(D$4-LOG('Indicator Data'!AI120*1000))/(D$4-D$3)*10))),1))</f>
        <v>2.6</v>
      </c>
      <c r="E120" s="203">
        <f t="shared" si="34"/>
        <v>1.9</v>
      </c>
      <c r="F120" s="202">
        <f>IF('Indicator Data'!AV120="No data","x",ROUND(IF('Indicator Data'!AV120&gt;F$4,10,IF('Indicator Data'!AV120&lt;F$3,0,10-(F$4-'Indicator Data'!AV120)/(F$4-F$3)*10)),1))</f>
        <v>1.5</v>
      </c>
      <c r="G120" s="202">
        <f>IF('Indicator Data'!AW120="No data","x",ROUND(IF('Indicator Data'!AW120&gt;G$4,10,IF('Indicator Data'!AW120&lt;G$3,0,10-(G$4-'Indicator Data'!AW120)/(G$4-G$3)*10)),1))</f>
        <v>2.2999999999999998</v>
      </c>
      <c r="H120" s="203">
        <f t="shared" si="35"/>
        <v>1.9</v>
      </c>
      <c r="I120" s="204">
        <f>SUM(IF('Indicator Data'!AJ120=0,0,'Indicator Data'!AJ120),SUM('Indicator Data'!AK120:AL120))</f>
        <v>230.77188177929688</v>
      </c>
      <c r="J120" s="204">
        <f>I120/HLOOKUP('Indicator Date'!$AJ118,'Population Data'!$C$3:$M$194,ROW()-4,FALSE)*1000000</f>
        <v>368.58512156053945</v>
      </c>
      <c r="K120" s="202">
        <f t="shared" si="41"/>
        <v>7.4</v>
      </c>
      <c r="L120" s="202">
        <f>IF('Indicator Data'!AM120="No data","x",ROUND(IF('Indicator Data'!AM120&gt;L$4,10,IF('Indicator Data'!AM120&lt;L$3,0,10-(L$4-'Indicator Data'!AM120)/(L$4-L$3)*10)),1))</f>
        <v>1.1000000000000001</v>
      </c>
      <c r="M120" s="202">
        <f>IF('Indicator Data'!AN120="No data","x",IF('Indicator Data'!AN120=0,0,ROUND(IF('Indicator Data'!AN120&gt;M$4,10,IF('Indicator Data'!AN120&lt;M$3,0,10-(M$4-'Indicator Data'!AN120)/(M$4-M$3)*10)),1)))</f>
        <v>3.6</v>
      </c>
      <c r="N120" s="203">
        <f t="shared" si="36"/>
        <v>4</v>
      </c>
      <c r="O120" s="205">
        <f t="shared" si="37"/>
        <v>2.4</v>
      </c>
      <c r="P120" s="206">
        <f>IF(AND('Indicator Data'!BA120="No data",'Indicator Data'!BB120="No data"),0,SUM('Indicator Data'!BA120:BC120)/1000)</f>
        <v>65.536000000000001</v>
      </c>
      <c r="Q120" s="202">
        <f t="shared" si="42"/>
        <v>6.1</v>
      </c>
      <c r="R120" s="207">
        <f>P120*1000/HLOOKUP('Indicator Data'!$BA$3,'Population Data'!$C$3:$M$194,ROW()-4,FALSE)</f>
        <v>0.10467304049499922</v>
      </c>
      <c r="S120" s="202">
        <f t="shared" si="43"/>
        <v>10</v>
      </c>
      <c r="T120" s="208">
        <f t="shared" si="38"/>
        <v>8.1</v>
      </c>
      <c r="U120" s="209">
        <f>IF('Indicator Data'!AR120="No data","x",ROUND(IF('Indicator Data'!AR120&gt;U$4,10,IF('Indicator Data'!AR120&lt;U$3,0,10-(U$4-'Indicator Data'!AR120)/(U$4-U$3)*10)),1))</f>
        <v>0.2</v>
      </c>
      <c r="V120" s="209">
        <f>IF('Indicator Data'!AS120="No data","x",IF('Indicator Data'!AS120=0,0,ROUND(IF('Indicator Data'!AS120&gt;V$4,10,IF('Indicator Data'!AS120&lt;V$3,0,10-(V$4-'Indicator Data'!AS120)/(V$4-V$3)*10)),1)))</f>
        <v>0.2</v>
      </c>
      <c r="W120" s="202">
        <f t="shared" si="39"/>
        <v>0.2</v>
      </c>
      <c r="X120" s="202">
        <f>IF('Indicator Data'!AQ120="No data","x",ROUND(IF('Indicator Data'!AQ120&gt;X$4,10,IF('Indicator Data'!AQ120&lt;X$3,0,10-(X$4-'Indicator Data'!AQ120)/(X$4-X$3)*10)),1))</f>
        <v>0.3</v>
      </c>
      <c r="Y120" s="202" t="str">
        <f>IF('Indicator Data'!AT120="No data","x",ROUND(IF('Indicator Data'!AT120&gt;Y$4,10,IF('Indicator Data'!AT120&lt;Y$3,0,10-(Y$4-'Indicator Data'!AT120)/(Y$4-Y$3)*10)),1))</f>
        <v>x</v>
      </c>
      <c r="Z120" s="207">
        <f>IF('Indicator Data'!AU120="No data","x",IF(('Indicator Data'!AU120/HLOOKUP('Indicator Data'!$AU$3,'Population Data'!$C$3:$M$194,ROW()-4,FALSE))&gt;1,1,IF('Indicator Data'!AU120&gt;'Indicator Data'!AU120,1,'Indicator Data'!AU120/HLOOKUP('Indicator Data'!$AU$3,'Population Data'!$C$3:$M$194,ROW()-4,FALSE))))</f>
        <v>0</v>
      </c>
      <c r="AA120" s="202">
        <f t="shared" si="44"/>
        <v>0</v>
      </c>
      <c r="AB120" s="210">
        <f t="shared" si="45"/>
        <v>0.2</v>
      </c>
      <c r="AC120" s="202">
        <f>IF('Indicator Data'!AO120="No data","x",ROUND(IF('Indicator Data'!AO120&gt;AC$4,10,IF('Indicator Data'!AO120&lt;AC$3,0,10-(AC$4-'Indicator Data'!AO120)/(AC$4-AC$3)*10)),1))</f>
        <v>0.2</v>
      </c>
      <c r="AD120" s="202">
        <f>IF('Indicator Data'!AP120="No data","x",ROUND(IF('Indicator Data'!AP120&gt;AD$4,10,IF('Indicator Data'!AP120&lt;AD$3,0,10-(AD$4-'Indicator Data'!AP120)/(AD$4-AD$3)*10)),1))</f>
        <v>0.8</v>
      </c>
      <c r="AE120" s="210">
        <f t="shared" si="40"/>
        <v>0.5</v>
      </c>
      <c r="AF120" s="206">
        <f>('Indicator Data'!AZ120+'Indicator Data'!AY120*0.5+'Indicator Data'!AX120*0.25)/1000</f>
        <v>0</v>
      </c>
      <c r="AG120" s="211">
        <f>AF120*1000/HLOOKUP('Indicator Data'!$AZ$3,'Population Data'!$C$3:$M$194,ROW()-4,FALSE)</f>
        <v>0</v>
      </c>
      <c r="AH120" s="210">
        <f t="shared" si="46"/>
        <v>0</v>
      </c>
      <c r="AI120" s="202">
        <f>IF('Indicator Data'!BD120="No data","x",ROUND(IF('Indicator Data'!BD120&lt;$AI$3,10,IF('Indicator Data'!BD120&gt;$AI$4,0,($AI$4-'Indicator Data'!BD120)/($AI$4-$AI$3)*10)),1))</f>
        <v>0.7</v>
      </c>
      <c r="AJ120" s="202">
        <f>IF('Indicator Data'!BE120="No data","x",ROUND(IF('Indicator Data'!BE120&gt;$AJ$4,10,IF('Indicator Data'!BE120&lt;$AJ$3,0,10-($AJ$4-'Indicator Data'!BE120)/($AJ$4-$AJ$3)*10)),1))</f>
        <v>0</v>
      </c>
      <c r="AK120" s="210">
        <f t="shared" si="47"/>
        <v>0.4</v>
      </c>
      <c r="AL120" s="208">
        <f t="shared" si="48"/>
        <v>0.3</v>
      </c>
      <c r="AM120" s="212">
        <f t="shared" si="49"/>
        <v>5.4</v>
      </c>
    </row>
    <row r="121" spans="1:39">
      <c r="A121" s="179" t="str">
        <f>'Indicator Data'!A121</f>
        <v>Morocco</v>
      </c>
      <c r="B121" s="180" t="str">
        <f>'Indicator Data'!B121</f>
        <v>MAR</v>
      </c>
      <c r="C121" s="213">
        <f>ROUND(IF('Indicator Data'!AH121="No data",IF((0.101*LN('Indicator Data'!BV121)-0.153)&gt;C$4,0,IF((0.101*LN('Indicator Data'!BV121)-0.153)&lt;C$3,10,(C$4-(0.101*LN('Indicator Data'!BV121)-0.153))/(C$4-C$3)*10)),IF('Indicator Data'!AH121&gt;C$4,0,IF('Indicator Data'!AH121&lt;C$3,10,(C$4-'Indicator Data'!AH121)/(C$4-C$3)*10))),1)</f>
        <v>4</v>
      </c>
      <c r="D121" s="202">
        <f>IF('Indicator Data'!AI121="No data","x",ROUND((IF(LOG('Indicator Data'!AI121*1000)&gt;D$4,10,IF(LOG('Indicator Data'!AI121*1000)&lt;D$3,0,10-(D$4-LOG('Indicator Data'!AI121*1000))/(D$4-D$3)*10))),1))</f>
        <v>5.3</v>
      </c>
      <c r="E121" s="203">
        <f t="shared" si="34"/>
        <v>4.7</v>
      </c>
      <c r="F121" s="202">
        <f>IF('Indicator Data'!AV121="No data","x",ROUND(IF('Indicator Data'!AV121&gt;F$4,10,IF('Indicator Data'!AV121&lt;F$3,0,10-(F$4-'Indicator Data'!AV121)/(F$4-F$3)*10)),1))</f>
        <v>5.9</v>
      </c>
      <c r="G121" s="202">
        <f>IF('Indicator Data'!AW121="No data","x",ROUND(IF('Indicator Data'!AW121&gt;G$4,10,IF('Indicator Data'!AW121&lt;G$3,0,10-(G$4-'Indicator Data'!AW121)/(G$4-G$3)*10)),1))</f>
        <v>3.6</v>
      </c>
      <c r="H121" s="203">
        <f t="shared" si="35"/>
        <v>4.8</v>
      </c>
      <c r="I121" s="204">
        <f>SUM(IF('Indicator Data'!AJ121=0,0,'Indicator Data'!AJ121),SUM('Indicator Data'!AK121:AL121))</f>
        <v>2367.3672306484377</v>
      </c>
      <c r="J121" s="204">
        <f>I121/HLOOKUP('Indicator Date'!$AJ119,'Population Data'!$C$3:$M$194,ROW()-4,FALSE)*1000000</f>
        <v>61.95437946110453</v>
      </c>
      <c r="K121" s="202">
        <f t="shared" si="41"/>
        <v>1.2</v>
      </c>
      <c r="L121" s="202">
        <f>IF('Indicator Data'!AM121="No data","x",ROUND(IF('Indicator Data'!AM121&gt;L$4,10,IF('Indicator Data'!AM121&lt;L$3,0,10-(L$4-'Indicator Data'!AM121)/(L$4-L$3)*10)),1))</f>
        <v>0.7</v>
      </c>
      <c r="M121" s="202">
        <f>IF('Indicator Data'!AN121="No data","x",IF('Indicator Data'!AN121=0,0,ROUND(IF('Indicator Data'!AN121&gt;M$4,10,IF('Indicator Data'!AN121&lt;M$3,0,10-(M$4-'Indicator Data'!AN121)/(M$4-M$3)*10)),1)))</f>
        <v>2.9</v>
      </c>
      <c r="N121" s="203">
        <f t="shared" si="36"/>
        <v>1.6</v>
      </c>
      <c r="O121" s="205">
        <f t="shared" si="37"/>
        <v>4</v>
      </c>
      <c r="P121" s="206">
        <f>IF(AND('Indicator Data'!BA121="No data",'Indicator Data'!BB121="No data"),0,SUM('Indicator Data'!BA121:BC121)/1000)</f>
        <v>19.635000000000002</v>
      </c>
      <c r="Q121" s="202">
        <f t="shared" si="42"/>
        <v>4.3</v>
      </c>
      <c r="R121" s="207">
        <f>P121*1000/HLOOKUP('Indicator Data'!$BA$3,'Population Data'!$C$3:$M$194,ROW()-4,FALSE)</f>
        <v>5.1385109372557587E-4</v>
      </c>
      <c r="S121" s="202">
        <f t="shared" si="43"/>
        <v>2.7</v>
      </c>
      <c r="T121" s="208">
        <f t="shared" si="38"/>
        <v>3.5</v>
      </c>
      <c r="U121" s="209">
        <f>IF('Indicator Data'!AR121="No data","x",ROUND(IF('Indicator Data'!AR121&gt;U$4,10,IF('Indicator Data'!AR121&lt;U$3,0,10-(U$4-'Indicator Data'!AR121)/(U$4-U$3)*10)),1))</f>
        <v>0.2</v>
      </c>
      <c r="V121" s="209">
        <f>IF('Indicator Data'!AS121="No data","x",IF('Indicator Data'!AS121=0,0,ROUND(IF('Indicator Data'!AS121&gt;V$4,10,IF('Indicator Data'!AS121&lt;V$3,0,10-(V$4-'Indicator Data'!AS121)/(V$4-V$3)*10)),1)))</f>
        <v>0.1</v>
      </c>
      <c r="W121" s="202">
        <f t="shared" si="39"/>
        <v>0.15000000000000002</v>
      </c>
      <c r="X121" s="202">
        <f>IF('Indicator Data'!AQ121="No data","x",ROUND(IF('Indicator Data'!AQ121&gt;X$4,10,IF('Indicator Data'!AQ121&lt;X$3,0,10-(X$4-'Indicator Data'!AQ121)/(X$4-X$3)*10)),1))</f>
        <v>1.7</v>
      </c>
      <c r="Y121" s="202">
        <f>IF('Indicator Data'!AT121="No data","x",ROUND(IF('Indicator Data'!AT121&gt;Y$4,10,IF('Indicator Data'!AT121&lt;Y$3,0,10-(Y$4-'Indicator Data'!AT121)/(Y$4-Y$3)*10)),1))</f>
        <v>0</v>
      </c>
      <c r="Z121" s="207">
        <f>IF('Indicator Data'!AU121="No data","x",IF(('Indicator Data'!AU121/HLOOKUP('Indicator Data'!$AU$3,'Population Data'!$C$3:$M$194,ROW()-4,FALSE))&gt;1,1,IF('Indicator Data'!AU121&gt;'Indicator Data'!AU121,1,'Indicator Data'!AU121/HLOOKUP('Indicator Data'!$AU$3,'Population Data'!$C$3:$M$194,ROW()-4,FALSE))))</f>
        <v>6.3110732826398953E-5</v>
      </c>
      <c r="AA121" s="202">
        <f t="shared" si="44"/>
        <v>0</v>
      </c>
      <c r="AB121" s="210">
        <f t="shared" si="45"/>
        <v>0.5</v>
      </c>
      <c r="AC121" s="202">
        <f>IF('Indicator Data'!AO121="No data","x",ROUND(IF('Indicator Data'!AO121&gt;AC$4,10,IF('Indicator Data'!AO121&lt;AC$3,0,10-(AC$4-'Indicator Data'!AO121)/(AC$4-AC$3)*10)),1))</f>
        <v>1.3</v>
      </c>
      <c r="AD121" s="202">
        <f>IF('Indicator Data'!AP121="No data","x",ROUND(IF('Indicator Data'!AP121&gt;AD$4,10,IF('Indicator Data'!AP121&lt;AD$3,0,10-(AD$4-'Indicator Data'!AP121)/(AD$4-AD$3)*10)),1))</f>
        <v>0.6</v>
      </c>
      <c r="AE121" s="210">
        <f t="shared" si="40"/>
        <v>1</v>
      </c>
      <c r="AF121" s="206">
        <f>('Indicator Data'!AZ121+'Indicator Data'!AY121*0.5+'Indicator Data'!AX121*0.25)/1000</f>
        <v>422.83699999999999</v>
      </c>
      <c r="AG121" s="211">
        <f>AF121*1000/HLOOKUP('Indicator Data'!$AZ$3,'Population Data'!$C$3:$M$194,ROW()-4,FALSE)</f>
        <v>1.1065711989693982E-2</v>
      </c>
      <c r="AH121" s="210">
        <f t="shared" si="46"/>
        <v>1.1000000000000001</v>
      </c>
      <c r="AI121" s="202">
        <f>IF('Indicator Data'!BD121="No data","x",ROUND(IF('Indicator Data'!BD121&lt;$AI$3,10,IF('Indicator Data'!BD121&gt;$AI$4,0,($AI$4-'Indicator Data'!BD121)/($AI$4-$AI$3)*10)),1))</f>
        <v>1.3</v>
      </c>
      <c r="AJ121" s="202">
        <f>IF('Indicator Data'!BE121="No data","x",ROUND(IF('Indicator Data'!BE121&gt;$AJ$4,10,IF('Indicator Data'!BE121&lt;$AJ$3,0,10-($AJ$4-'Indicator Data'!BE121)/($AJ$4-$AJ$3)*10)),1))</f>
        <v>0.6</v>
      </c>
      <c r="AK121" s="210">
        <f t="shared" si="47"/>
        <v>1</v>
      </c>
      <c r="AL121" s="208">
        <f t="shared" si="48"/>
        <v>0.9</v>
      </c>
      <c r="AM121" s="212">
        <f t="shared" si="49"/>
        <v>2.2999999999999998</v>
      </c>
    </row>
    <row r="122" spans="1:39">
      <c r="A122" s="179" t="str">
        <f>'Indicator Data'!A122</f>
        <v>Mozambique</v>
      </c>
      <c r="B122" s="180" t="str">
        <f>'Indicator Data'!B122</f>
        <v>MOZ</v>
      </c>
      <c r="C122" s="213">
        <f>ROUND(IF('Indicator Data'!AH122="No data",IF((0.101*LN('Indicator Data'!BV122)-0.153)&gt;C$4,0,IF((0.101*LN('Indicator Data'!BV122)-0.153)&lt;C$3,10,(C$4-(0.101*LN('Indicator Data'!BV122)-0.153))/(C$4-C$3)*10)),IF('Indicator Data'!AH122&gt;C$4,0,IF('Indicator Data'!AH122&lt;C$3,10,(C$4-'Indicator Data'!AH122)/(C$4-C$3)*10))),1)</f>
        <v>8.8000000000000007</v>
      </c>
      <c r="D122" s="202">
        <f>IF('Indicator Data'!AI122="No data","x",ROUND((IF(LOG('Indicator Data'!AI122*1000)&gt;D$4,10,IF(LOG('Indicator Data'!AI122*1000)&lt;D$3,0,10-(D$4-LOG('Indicator Data'!AI122*1000))/(D$4-D$3)*10))),1))</f>
        <v>9.5</v>
      </c>
      <c r="E122" s="203">
        <f t="shared" si="34"/>
        <v>9.1999999999999993</v>
      </c>
      <c r="F122" s="202">
        <f>IF('Indicator Data'!AV122="No data","x",ROUND(IF('Indicator Data'!AV122&gt;F$4,10,IF('Indicator Data'!AV122&lt;F$3,0,10-(F$4-'Indicator Data'!AV122)/(F$4-F$3)*10)),1))</f>
        <v>6.4</v>
      </c>
      <c r="G122" s="202">
        <f>IF('Indicator Data'!AW122="No data","x",ROUND(IF('Indicator Data'!AW122&gt;G$4,10,IF('Indicator Data'!AW122&lt;G$3,0,10-(G$4-'Indicator Data'!AW122)/(G$4-G$3)*10)),1))</f>
        <v>6.4</v>
      </c>
      <c r="H122" s="203">
        <f t="shared" si="35"/>
        <v>6.4</v>
      </c>
      <c r="I122" s="204">
        <f>SUM(IF('Indicator Data'!AJ122=0,0,'Indicator Data'!AJ122),SUM('Indicator Data'!AK122:AL122))</f>
        <v>5594.6455707031255</v>
      </c>
      <c r="J122" s="204">
        <f>I122/HLOOKUP('Indicator Date'!$AJ120,'Population Data'!$C$3:$M$194,ROW()-4,FALSE)*1000000</f>
        <v>160.49632942735371</v>
      </c>
      <c r="K122" s="202">
        <f t="shared" si="41"/>
        <v>3.2</v>
      </c>
      <c r="L122" s="202">
        <f>IF('Indicator Data'!AM122="No data","x",ROUND(IF('Indicator Data'!AM122&gt;L$4,10,IF('Indicator Data'!AM122&lt;L$3,0,10-(L$4-'Indicator Data'!AM122)/(L$4-L$3)*10)),1))</f>
        <v>10</v>
      </c>
      <c r="M122" s="202">
        <f>IF('Indicator Data'!AN122="No data","x",IF('Indicator Data'!AN122=0,0,ROUND(IF('Indicator Data'!AN122&gt;M$4,10,IF('Indicator Data'!AN122&lt;M$3,0,10-(M$4-'Indicator Data'!AN122)/(M$4-M$3)*10)),1)))</f>
        <v>1.1000000000000001</v>
      </c>
      <c r="N122" s="203">
        <f t="shared" si="36"/>
        <v>4.8</v>
      </c>
      <c r="O122" s="205">
        <f t="shared" si="37"/>
        <v>7.4</v>
      </c>
      <c r="P122" s="206">
        <f>IF(AND('Indicator Data'!BA122="No data",'Indicator Data'!BB122="No data"),0,SUM('Indicator Data'!BA122:BC122)/1000)</f>
        <v>616.77499999999998</v>
      </c>
      <c r="Q122" s="202">
        <f t="shared" si="42"/>
        <v>9.3000000000000007</v>
      </c>
      <c r="R122" s="207">
        <f>P122*1000/HLOOKUP('Indicator Data'!$BA$3,'Population Data'!$C$3:$M$194,ROW()-4,FALSE)</f>
        <v>1.7693725604518533E-2</v>
      </c>
      <c r="S122" s="202">
        <f t="shared" si="43"/>
        <v>6.5</v>
      </c>
      <c r="T122" s="208">
        <f t="shared" si="38"/>
        <v>7.9</v>
      </c>
      <c r="U122" s="209">
        <f>IF('Indicator Data'!AR122="No data","x",ROUND(IF('Indicator Data'!AR122&gt;U$4,10,IF('Indicator Data'!AR122&lt;U$3,0,10-(U$4-'Indicator Data'!AR122)/(U$4-U$3)*10)),1))</f>
        <v>10</v>
      </c>
      <c r="V122" s="209">
        <f>IF('Indicator Data'!AS122="No data","x",IF('Indicator Data'!AS122=0,0,ROUND(IF('Indicator Data'!AS122&gt;V$4,10,IF('Indicator Data'!AS122&lt;V$3,0,10-(V$4-'Indicator Data'!AS122)/(V$4-V$3)*10)),1)))</f>
        <v>10</v>
      </c>
      <c r="W122" s="202">
        <f t="shared" si="39"/>
        <v>10</v>
      </c>
      <c r="X122" s="202">
        <f>IF('Indicator Data'!AQ122="No data","x",ROUND(IF('Indicator Data'!AQ122&gt;X$4,10,IF('Indicator Data'!AQ122&lt;X$3,0,10-(X$4-'Indicator Data'!AQ122)/(X$4-X$3)*10)),1))</f>
        <v>6.6</v>
      </c>
      <c r="Y122" s="202">
        <f>IF('Indicator Data'!AT122="No data","x",ROUND(IF('Indicator Data'!AT122&gt;Y$4,10,IF('Indicator Data'!AT122&lt;Y$3,0,10-(Y$4-'Indicator Data'!AT122)/(Y$4-Y$3)*10)),1))</f>
        <v>7.9</v>
      </c>
      <c r="Z122" s="207">
        <f>IF('Indicator Data'!AU122="No data","x",IF(('Indicator Data'!AU122/HLOOKUP('Indicator Data'!$AU$3,'Population Data'!$C$3:$M$194,ROW()-4,FALSE))&gt;1,1,IF('Indicator Data'!AU122&gt;'Indicator Data'!AU122,1,'Indicator Data'!AU122/HLOOKUP('Indicator Data'!$AU$3,'Population Data'!$C$3:$M$194,ROW()-4,FALSE))))</f>
        <v>0.73245135097213132</v>
      </c>
      <c r="AA122" s="202">
        <f t="shared" si="44"/>
        <v>8.1</v>
      </c>
      <c r="AB122" s="210">
        <f t="shared" si="45"/>
        <v>8.1999999999999993</v>
      </c>
      <c r="AC122" s="202">
        <f>IF('Indicator Data'!AO122="No data","x",ROUND(IF('Indicator Data'!AO122&gt;AC$4,10,IF('Indicator Data'!AO122&lt;AC$3,0,10-(AC$4-'Indicator Data'!AO122)/(AC$4-AC$3)*10)),1))</f>
        <v>5.0999999999999996</v>
      </c>
      <c r="AD122" s="202">
        <f>IF('Indicator Data'!AP122="No data","x",ROUND(IF('Indicator Data'!AP122&gt;AD$4,10,IF('Indicator Data'!AP122&lt;AD$3,0,10-(AD$4-'Indicator Data'!AP122)/(AD$4-AD$3)*10)),1))</f>
        <v>3.4</v>
      </c>
      <c r="AE122" s="210">
        <f t="shared" si="40"/>
        <v>4.3</v>
      </c>
      <c r="AF122" s="206">
        <f>('Indicator Data'!AZ122+'Indicator Data'!AY122*0.5+'Indicator Data'!AX122*0.25)/1000</f>
        <v>2659.50675</v>
      </c>
      <c r="AG122" s="211">
        <f>AF122*1000/HLOOKUP('Indicator Data'!$AZ$3,'Population Data'!$C$3:$M$194,ROW()-4,FALSE)</f>
        <v>7.629456881012503E-2</v>
      </c>
      <c r="AH122" s="210">
        <f t="shared" si="46"/>
        <v>7.6</v>
      </c>
      <c r="AI122" s="202">
        <f>IF('Indicator Data'!BD122="No data","x",ROUND(IF('Indicator Data'!BD122&lt;$AI$3,10,IF('Indicator Data'!BD122&gt;$AI$4,0,($AI$4-'Indicator Data'!BD122)/($AI$4-$AI$3)*10)),1))</f>
        <v>6.7</v>
      </c>
      <c r="AJ122" s="202">
        <f>IF('Indicator Data'!BE122="No data","x",ROUND(IF('Indicator Data'!BE122&gt;$AJ$4,10,IF('Indicator Data'!BE122&lt;$AJ$3,0,10-($AJ$4-'Indicator Data'!BE122)/($AJ$4-$AJ$3)*10)),1))</f>
        <v>6.6</v>
      </c>
      <c r="AK122" s="210">
        <f t="shared" si="47"/>
        <v>6.7</v>
      </c>
      <c r="AL122" s="208">
        <f t="shared" si="48"/>
        <v>6.9</v>
      </c>
      <c r="AM122" s="212">
        <f t="shared" si="49"/>
        <v>7.4</v>
      </c>
    </row>
    <row r="123" spans="1:39">
      <c r="A123" s="179" t="str">
        <f>'Indicator Data'!A123</f>
        <v>Myanmar</v>
      </c>
      <c r="B123" s="180" t="str">
        <f>'Indicator Data'!B123</f>
        <v>MMR</v>
      </c>
      <c r="C123" s="213">
        <f>ROUND(IF('Indicator Data'!AH123="No data",IF((0.101*LN('Indicator Data'!BV123)-0.153)&gt;C$4,0,IF((0.101*LN('Indicator Data'!BV123)-0.153)&lt;C$3,10,(C$4-(0.101*LN('Indicator Data'!BV123)-0.153))/(C$4-C$3)*10)),IF('Indicator Data'!AH123&gt;C$4,0,IF('Indicator Data'!AH123&lt;C$3,10,(C$4-'Indicator Data'!AH123)/(C$4-C$3)*10))),1)</f>
        <v>5.8</v>
      </c>
      <c r="D123" s="202">
        <f>IF('Indicator Data'!AI123="No data","x",ROUND((IF(LOG('Indicator Data'!AI123*1000)&gt;D$4,10,IF(LOG('Indicator Data'!AI123*1000)&lt;D$3,0,10-(D$4-LOG('Indicator Data'!AI123*1000))/(D$4-D$3)*10))),1))</f>
        <v>8.3000000000000007</v>
      </c>
      <c r="E123" s="203">
        <f t="shared" si="34"/>
        <v>7.2</v>
      </c>
      <c r="F123" s="202">
        <f>IF('Indicator Data'!AV123="No data","x",ROUND(IF('Indicator Data'!AV123&gt;F$4,10,IF('Indicator Data'!AV123&lt;F$3,0,10-(F$4-'Indicator Data'!AV123)/(F$4-F$3)*10)),1))</f>
        <v>6.4</v>
      </c>
      <c r="G123" s="202">
        <f>IF('Indicator Data'!AW123="No data","x",ROUND(IF('Indicator Data'!AW123&gt;G$4,10,IF('Indicator Data'!AW123&lt;G$3,0,10-(G$4-'Indicator Data'!AW123)/(G$4-G$3)*10)),1))</f>
        <v>1.4</v>
      </c>
      <c r="H123" s="203">
        <f t="shared" si="35"/>
        <v>3.9</v>
      </c>
      <c r="I123" s="204">
        <f>SUM(IF('Indicator Data'!AJ123=0,0,'Indicator Data'!AJ123),SUM('Indicator Data'!AK123:AL123))</f>
        <v>3537.6037670625001</v>
      </c>
      <c r="J123" s="204">
        <f>I123/HLOOKUP('Indicator Date'!$AJ121,'Population Data'!$C$3:$M$194,ROW()-4,FALSE)*1000000</f>
        <v>64.361383819629737</v>
      </c>
      <c r="K123" s="202">
        <f t="shared" si="41"/>
        <v>1.3</v>
      </c>
      <c r="L123" s="202">
        <f>IF('Indicator Data'!AM123="No data","x",ROUND(IF('Indicator Data'!AM123&gt;L$4,10,IF('Indicator Data'!AM123&lt;L$3,0,10-(L$4-'Indicator Data'!AM123)/(L$4-L$3)*10)),1))</f>
        <v>1.1000000000000001</v>
      </c>
      <c r="M123" s="202">
        <f>IF('Indicator Data'!AN123="No data","x",IF('Indicator Data'!AN123=0,0,ROUND(IF('Indicator Data'!AN123&gt;M$4,10,IF('Indicator Data'!AN123&lt;M$3,0,10-(M$4-'Indicator Data'!AN123)/(M$4-M$3)*10)),1)))</f>
        <v>0.8</v>
      </c>
      <c r="N123" s="203">
        <f t="shared" si="36"/>
        <v>1.1000000000000001</v>
      </c>
      <c r="O123" s="205">
        <f t="shared" si="37"/>
        <v>4.9000000000000004</v>
      </c>
      <c r="P123" s="206">
        <f>IF(AND('Indicator Data'!BA123="No data",'Indicator Data'!BB123="No data"),0,SUM('Indicator Data'!BA123:BC123)/1000)</f>
        <v>3257.799</v>
      </c>
      <c r="Q123" s="202">
        <f t="shared" si="42"/>
        <v>10</v>
      </c>
      <c r="R123" s="207">
        <f>P123*1000/HLOOKUP('Indicator Data'!$BA$3,'Population Data'!$C$3:$M$194,ROW()-4,FALSE)</f>
        <v>5.9270756606049697E-2</v>
      </c>
      <c r="S123" s="202">
        <f t="shared" si="43"/>
        <v>8.6999999999999993</v>
      </c>
      <c r="T123" s="208">
        <f t="shared" si="38"/>
        <v>9.4</v>
      </c>
      <c r="U123" s="209">
        <f>IF('Indicator Data'!AR123="No data","x",ROUND(IF('Indicator Data'!AR123&gt;U$4,10,IF('Indicator Data'!AR123&lt;U$3,0,10-(U$4-'Indicator Data'!AR123)/(U$4-U$3)*10)),1))</f>
        <v>1.8</v>
      </c>
      <c r="V123" s="209">
        <f>IF('Indicator Data'!AS123="No data","x",IF('Indicator Data'!AS123=0,0,ROUND(IF('Indicator Data'!AS123&gt;V$4,10,IF('Indicator Data'!AS123&lt;V$3,0,10-(V$4-'Indicator Data'!AS123)/(V$4-V$3)*10)),1)))</f>
        <v>1.2</v>
      </c>
      <c r="W123" s="202">
        <f t="shared" si="39"/>
        <v>1.5</v>
      </c>
      <c r="X123" s="202">
        <f>IF('Indicator Data'!AQ123="No data","x",ROUND(IF('Indicator Data'!AQ123&gt;X$4,10,IF('Indicator Data'!AQ123&lt;X$3,0,10-(X$4-'Indicator Data'!AQ123)/(X$4-X$3)*10)),1))</f>
        <v>8.6</v>
      </c>
      <c r="Y123" s="202">
        <f>IF('Indicator Data'!AT123="No data","x",ROUND(IF('Indicator Data'!AT123&gt;Y$4,10,IF('Indicator Data'!AT123&lt;Y$3,0,10-(Y$4-'Indicator Data'!AT123)/(Y$4-Y$3)*10)),1))</f>
        <v>0.3</v>
      </c>
      <c r="Z123" s="207">
        <f>IF('Indicator Data'!AU123="No data","x",IF(('Indicator Data'!AU123/HLOOKUP('Indicator Data'!$AU$3,'Population Data'!$C$3:$M$194,ROW()-4,FALSE))&gt;1,1,IF('Indicator Data'!AU123&gt;'Indicator Data'!AU123,1,'Indicator Data'!AU123/HLOOKUP('Indicator Data'!$AU$3,'Population Data'!$C$3:$M$194,ROW()-4,FALSE))))</f>
        <v>0.43959175113834054</v>
      </c>
      <c r="AA123" s="202">
        <f t="shared" si="44"/>
        <v>4.9000000000000004</v>
      </c>
      <c r="AB123" s="210">
        <f t="shared" si="45"/>
        <v>3.8</v>
      </c>
      <c r="AC123" s="202">
        <f>IF('Indicator Data'!AO123="No data","x",ROUND(IF('Indicator Data'!AO123&gt;AC$4,10,IF('Indicator Data'!AO123&lt;AC$3,0,10-(AC$4-'Indicator Data'!AO123)/(AC$4-AC$3)*10)),1))</f>
        <v>3.1</v>
      </c>
      <c r="AD123" s="202">
        <f>IF('Indicator Data'!AP123="No data","x",ROUND(IF('Indicator Data'!AP123&gt;AD$4,10,IF('Indicator Data'!AP123&lt;AD$3,0,10-(AD$4-'Indicator Data'!AP123)/(AD$4-AD$3)*10)),1))</f>
        <v>4.3</v>
      </c>
      <c r="AE123" s="210">
        <f t="shared" si="40"/>
        <v>3.7</v>
      </c>
      <c r="AF123" s="206">
        <f>('Indicator Data'!AZ123+'Indicator Data'!AY123*0.5+'Indicator Data'!AX123*0.25)/1000</f>
        <v>38.307499999999997</v>
      </c>
      <c r="AG123" s="211">
        <f>AF123*1000/HLOOKUP('Indicator Data'!$AZ$3,'Population Data'!$C$3:$M$194,ROW()-4,FALSE)</f>
        <v>6.9694738953699983E-4</v>
      </c>
      <c r="AH123" s="210">
        <f t="shared" si="46"/>
        <v>0.1</v>
      </c>
      <c r="AI123" s="202">
        <f>IF('Indicator Data'!BD123="No data","x",ROUND(IF('Indicator Data'!BD123&lt;$AI$3,10,IF('Indicator Data'!BD123&gt;$AI$4,0,($AI$4-'Indicator Data'!BD123)/($AI$4-$AI$3)*10)),1))</f>
        <v>3.9</v>
      </c>
      <c r="AJ123" s="202">
        <f>IF('Indicator Data'!BE123="No data","x",ROUND(IF('Indicator Data'!BE123&gt;$AJ$4,10,IF('Indicator Data'!BE123&lt;$AJ$3,0,10-($AJ$4-'Indicator Data'!BE123)/($AJ$4-$AJ$3)*10)),1))</f>
        <v>0.1</v>
      </c>
      <c r="AK123" s="210">
        <f t="shared" si="47"/>
        <v>2</v>
      </c>
      <c r="AL123" s="208">
        <f t="shared" si="48"/>
        <v>2.5</v>
      </c>
      <c r="AM123" s="212">
        <f t="shared" si="49"/>
        <v>7.3</v>
      </c>
    </row>
    <row r="124" spans="1:39">
      <c r="A124" s="179" t="str">
        <f>'Indicator Data'!A124</f>
        <v>Namibia</v>
      </c>
      <c r="B124" s="180" t="str">
        <f>'Indicator Data'!B124</f>
        <v>NAM</v>
      </c>
      <c r="C124" s="213">
        <f>ROUND(IF('Indicator Data'!AH124="No data",IF((0.101*LN('Indicator Data'!BV124)-0.153)&gt;C$4,0,IF((0.101*LN('Indicator Data'!BV124)-0.153)&lt;C$3,10,(C$4-(0.101*LN('Indicator Data'!BV124)-0.153))/(C$4-C$3)*10)),IF('Indicator Data'!AH124&gt;C$4,0,IF('Indicator Data'!AH124&lt;C$3,10,(C$4-'Indicator Data'!AH124)/(C$4-C$3)*10))),1)</f>
        <v>5.8</v>
      </c>
      <c r="D124" s="202">
        <f>IF('Indicator Data'!AI124="No data","x",ROUND((IF(LOG('Indicator Data'!AI124*1000)&gt;D$4,10,IF(LOG('Indicator Data'!AI124*1000)&lt;D$3,0,10-(D$4-LOG('Indicator Data'!AI124*1000))/(D$4-D$3)*10))),1))</f>
        <v>8.4</v>
      </c>
      <c r="E124" s="203">
        <f t="shared" si="34"/>
        <v>7.3</v>
      </c>
      <c r="F124" s="202">
        <f>IF('Indicator Data'!AV124="No data","x",ROUND(IF('Indicator Data'!AV124&gt;F$4,10,IF('Indicator Data'!AV124&lt;F$3,0,10-(F$4-'Indicator Data'!AV124)/(F$4-F$3)*10)),1))</f>
        <v>6</v>
      </c>
      <c r="G124" s="202">
        <f>IF('Indicator Data'!AW124="No data","x",ROUND(IF('Indicator Data'!AW124&gt;G$4,10,IF('Indicator Data'!AW124&lt;G$3,0,10-(G$4-'Indicator Data'!AW124)/(G$4-G$3)*10)),1))</f>
        <v>8.5</v>
      </c>
      <c r="H124" s="203">
        <f t="shared" si="35"/>
        <v>7.3</v>
      </c>
      <c r="I124" s="204">
        <f>SUM(IF('Indicator Data'!AJ124=0,0,'Indicator Data'!AJ124),SUM('Indicator Data'!AK124:AL124))</f>
        <v>516.58031985839841</v>
      </c>
      <c r="J124" s="204">
        <f>I124/HLOOKUP('Indicator Date'!$AJ122,'Population Data'!$C$3:$M$194,ROW()-4,FALSE)*1000000</f>
        <v>195.24504635012724</v>
      </c>
      <c r="K124" s="202">
        <f t="shared" si="41"/>
        <v>3.9</v>
      </c>
      <c r="L124" s="202">
        <f>IF('Indicator Data'!AM124="No data","x",ROUND(IF('Indicator Data'!AM124&gt;L$4,10,IF('Indicator Data'!AM124&lt;L$3,0,10-(L$4-'Indicator Data'!AM124)/(L$4-L$3)*10)),1))</f>
        <v>1.8</v>
      </c>
      <c r="M124" s="202">
        <f>IF('Indicator Data'!AN124="No data","x",IF('Indicator Data'!AN124=0,0,ROUND(IF('Indicator Data'!AN124&gt;M$4,10,IF('Indicator Data'!AN124&lt;M$3,0,10-(M$4-'Indicator Data'!AN124)/(M$4-M$3)*10)),1)))</f>
        <v>0.2</v>
      </c>
      <c r="N124" s="203">
        <f t="shared" si="36"/>
        <v>2</v>
      </c>
      <c r="O124" s="205">
        <f t="shared" si="37"/>
        <v>6</v>
      </c>
      <c r="P124" s="206">
        <f>IF(AND('Indicator Data'!BA124="No data",'Indicator Data'!BB124="No data"),0,SUM('Indicator Data'!BA124:BC124)/1000)</f>
        <v>7.2119999999999997</v>
      </c>
      <c r="Q124" s="202">
        <f t="shared" si="42"/>
        <v>2.9</v>
      </c>
      <c r="R124" s="207">
        <f>P124*1000/HLOOKUP('Indicator Data'!$BA$3,'Population Data'!$C$3:$M$194,ROW()-4,FALSE)</f>
        <v>2.7258244655218354E-3</v>
      </c>
      <c r="S124" s="202">
        <f t="shared" si="43"/>
        <v>4.0999999999999996</v>
      </c>
      <c r="T124" s="208">
        <f t="shared" si="38"/>
        <v>3.5</v>
      </c>
      <c r="U124" s="209">
        <f>IF('Indicator Data'!AR124="No data","x",ROUND(IF('Indicator Data'!AR124&gt;U$4,10,IF('Indicator Data'!AR124&lt;U$3,0,10-(U$4-'Indicator Data'!AR124)/(U$4-U$3)*10)),1))</f>
        <v>10</v>
      </c>
      <c r="V124" s="209">
        <f>IF('Indicator Data'!AS124="No data","x",IF('Indicator Data'!AS124=0,0,ROUND(IF('Indicator Data'!AS124&gt;V$4,10,IF('Indicator Data'!AS124&lt;V$3,0,10-(V$4-'Indicator Data'!AS124)/(V$4-V$3)*10)),1)))</f>
        <v>10</v>
      </c>
      <c r="W124" s="202">
        <f t="shared" si="39"/>
        <v>10</v>
      </c>
      <c r="X124" s="202">
        <f>IF('Indicator Data'!AQ124="No data","x",ROUND(IF('Indicator Data'!AQ124&gt;X$4,10,IF('Indicator Data'!AQ124&lt;X$3,0,10-(X$4-'Indicator Data'!AQ124)/(X$4-X$3)*10)),1))</f>
        <v>8.1999999999999993</v>
      </c>
      <c r="Y124" s="202">
        <f>IF('Indicator Data'!AT124="No data","x",ROUND(IF('Indicator Data'!AT124&gt;Y$4,10,IF('Indicator Data'!AT124&lt;Y$3,0,10-(Y$4-'Indicator Data'!AT124)/(Y$4-Y$3)*10)),1))</f>
        <v>0.2</v>
      </c>
      <c r="Z124" s="207">
        <f>IF('Indicator Data'!AU124="No data","x",IF(('Indicator Data'!AU124/HLOOKUP('Indicator Data'!$AU$3,'Population Data'!$C$3:$M$194,ROW()-4,FALSE))&gt;1,1,IF('Indicator Data'!AU124&gt;'Indicator Data'!AU124,1,'Indicator Data'!AU124/HLOOKUP('Indicator Data'!$AU$3,'Population Data'!$C$3:$M$194,ROW()-4,FALSE))))</f>
        <v>0.15081620187205982</v>
      </c>
      <c r="AA124" s="202">
        <f t="shared" si="44"/>
        <v>1.7</v>
      </c>
      <c r="AB124" s="210">
        <f t="shared" si="45"/>
        <v>5</v>
      </c>
      <c r="AC124" s="202">
        <f>IF('Indicator Data'!AO124="No data","x",ROUND(IF('Indicator Data'!AO124&gt;AC$4,10,IF('Indicator Data'!AO124&lt;AC$3,0,10-(AC$4-'Indicator Data'!AO124)/(AC$4-AC$3)*10)),1))</f>
        <v>2.9</v>
      </c>
      <c r="AD124" s="202">
        <f>IF('Indicator Data'!AP124="No data","x",ROUND(IF('Indicator Data'!AP124&gt;AD$4,10,IF('Indicator Data'!AP124&lt;AD$3,0,10-(AD$4-'Indicator Data'!AP124)/(AD$4-AD$3)*10)),1))</f>
        <v>2.9</v>
      </c>
      <c r="AE124" s="210">
        <f t="shared" si="40"/>
        <v>2.9</v>
      </c>
      <c r="AF124" s="206">
        <f>('Indicator Data'!AZ124+'Indicator Data'!AY124*0.5+'Indicator Data'!AX124*0.25)/1000</f>
        <v>1656.095</v>
      </c>
      <c r="AG124" s="211">
        <f>AF124*1000/HLOOKUP('Indicator Data'!$AZ$3,'Population Data'!$C$3:$M$194,ROW()-4,FALSE)</f>
        <v>0.62593237218918252</v>
      </c>
      <c r="AH124" s="210">
        <f t="shared" si="46"/>
        <v>10</v>
      </c>
      <c r="AI124" s="202">
        <f>IF('Indicator Data'!BD124="No data","x",ROUND(IF('Indicator Data'!BD124&lt;$AI$3,10,IF('Indicator Data'!BD124&gt;$AI$4,0,($AI$4-'Indicator Data'!BD124)/($AI$4-$AI$3)*10)),1))</f>
        <v>5.6</v>
      </c>
      <c r="AJ124" s="202">
        <f>IF('Indicator Data'!BE124="No data","x",ROUND(IF('Indicator Data'!BE124&gt;$AJ$4,10,IF('Indicator Data'!BE124&lt;$AJ$3,0,10-($AJ$4-'Indicator Data'!BE124)/($AJ$4-$AJ$3)*10)),1))</f>
        <v>5.7</v>
      </c>
      <c r="AK124" s="210">
        <f t="shared" si="47"/>
        <v>5.7</v>
      </c>
      <c r="AL124" s="208">
        <f t="shared" si="48"/>
        <v>6.9</v>
      </c>
      <c r="AM124" s="212">
        <f t="shared" si="49"/>
        <v>5.4</v>
      </c>
    </row>
    <row r="125" spans="1:39">
      <c r="A125" s="179" t="str">
        <f>'Indicator Data'!A125</f>
        <v>Nauru</v>
      </c>
      <c r="B125" s="180" t="str">
        <f>'Indicator Data'!B125</f>
        <v>NRU</v>
      </c>
      <c r="C125" s="213">
        <f>ROUND(IF('Indicator Data'!AH125="No data",IF((0.101*LN('Indicator Data'!BV125)-0.153)&gt;C$4,0,IF((0.101*LN('Indicator Data'!BV125)-0.153)&lt;C$3,10,(C$4-(0.101*LN('Indicator Data'!BV125)-0.153))/(C$4-C$3)*10)),IF('Indicator Data'!AH125&gt;C$4,0,IF('Indicator Data'!AH125&lt;C$3,10,(C$4-'Indicator Data'!AH125)/(C$4-C$3)*10))),1)</f>
        <v>4.0999999999999996</v>
      </c>
      <c r="D125" s="202" t="str">
        <f>IF('Indicator Data'!AI125="No data","x",ROUND((IF(LOG('Indicator Data'!AI125*1000)&gt;D$4,10,IF(LOG('Indicator Data'!AI125*1000)&lt;D$3,0,10-(D$4-LOG('Indicator Data'!AI125*1000))/(D$4-D$3)*10))),1))</f>
        <v>x</v>
      </c>
      <c r="E125" s="203">
        <f t="shared" si="34"/>
        <v>4.0999999999999996</v>
      </c>
      <c r="F125" s="202" t="str">
        <f>IF('Indicator Data'!AV125="No data","x",ROUND(IF('Indicator Data'!AV125&gt;F$4,10,IF('Indicator Data'!AV125&lt;F$3,0,10-(F$4-'Indicator Data'!AV125)/(F$4-F$3)*10)),1))</f>
        <v>x</v>
      </c>
      <c r="G125" s="202">
        <f>IF('Indicator Data'!AW125="No data","x",ROUND(IF('Indicator Data'!AW125&gt;G$4,10,IF('Indicator Data'!AW125&lt;G$3,0,10-(G$4-'Indicator Data'!AW125)/(G$4-G$3)*10)),1))</f>
        <v>1.9</v>
      </c>
      <c r="H125" s="203">
        <f t="shared" si="35"/>
        <v>1.9</v>
      </c>
      <c r="I125" s="204">
        <f>SUM(IF('Indicator Data'!AJ125=0,0,'Indicator Data'!AJ125),SUM('Indicator Data'!AK125:AL125))</f>
        <v>68.560001373291016</v>
      </c>
      <c r="J125" s="204">
        <f>I125/HLOOKUP('Indicator Date'!$AJ123,'Population Data'!$C$3:$M$194,ROW()-4,FALSE)*1000000</f>
        <v>5321.3288864708948</v>
      </c>
      <c r="K125" s="202">
        <f t="shared" si="41"/>
        <v>10</v>
      </c>
      <c r="L125" s="202">
        <f>IF('Indicator Data'!AM125="No data","x",ROUND(IF('Indicator Data'!AM125&gt;L$4,10,IF('Indicator Data'!AM125&lt;L$3,0,10-(L$4-'Indicator Data'!AM125)/(L$4-L$3)*10)),1))</f>
        <v>9.4</v>
      </c>
      <c r="M125" s="202" t="str">
        <f>IF('Indicator Data'!AN125="No data","x",IF('Indicator Data'!AN125=0,0,ROUND(IF('Indicator Data'!AN125&gt;M$4,10,IF('Indicator Data'!AN125&lt;M$3,0,10-(M$4-'Indicator Data'!AN125)/(M$4-M$3)*10)),1)))</f>
        <v>x</v>
      </c>
      <c r="N125" s="203">
        <f t="shared" si="36"/>
        <v>9.6999999999999993</v>
      </c>
      <c r="O125" s="205">
        <f t="shared" si="37"/>
        <v>5</v>
      </c>
      <c r="P125" s="206">
        <f>IF(AND('Indicator Data'!BA125="No data",'Indicator Data'!BB125="No data"),0,SUM('Indicator Data'!BA125:BC125)/1000)</f>
        <v>1.2999999999999999E-2</v>
      </c>
      <c r="Q125" s="202">
        <f t="shared" si="42"/>
        <v>0</v>
      </c>
      <c r="R125" s="207">
        <f>P125*1000/HLOOKUP('Indicator Data'!$BA$3,'Population Data'!$C$3:$M$194,ROW()-4,FALSE)</f>
        <v>1.0090034150884819E-3</v>
      </c>
      <c r="S125" s="202">
        <f t="shared" si="43"/>
        <v>3.2</v>
      </c>
      <c r="T125" s="208">
        <f t="shared" si="38"/>
        <v>1.6</v>
      </c>
      <c r="U125" s="209" t="str">
        <f>IF('Indicator Data'!AR125="No data","x",ROUND(IF('Indicator Data'!AR125&gt;U$4,10,IF('Indicator Data'!AR125&lt;U$3,0,10-(U$4-'Indicator Data'!AR125)/(U$4-U$3)*10)),1))</f>
        <v>x</v>
      </c>
      <c r="V125" s="209" t="str">
        <f>IF('Indicator Data'!AS125="No data","x",IF('Indicator Data'!AS125=0,0,ROUND(IF('Indicator Data'!AS125&gt;V$4,10,IF('Indicator Data'!AS125&lt;V$3,0,10-(V$4-'Indicator Data'!AS125)/(V$4-V$3)*10)),1)))</f>
        <v>x</v>
      </c>
      <c r="W125" s="202" t="str">
        <f t="shared" si="39"/>
        <v>x</v>
      </c>
      <c r="X125" s="202">
        <f>IF('Indicator Data'!AQ125="No data","x",ROUND(IF('Indicator Data'!AQ125&gt;X$4,10,IF('Indicator Data'!AQ125&lt;X$3,0,10-(X$4-'Indicator Data'!AQ125)/(X$4-X$3)*10)),1))</f>
        <v>3.1</v>
      </c>
      <c r="Y125" s="202" t="str">
        <f>IF('Indicator Data'!AT125="No data","x",ROUND(IF('Indicator Data'!AT125&gt;Y$4,10,IF('Indicator Data'!AT125&lt;Y$3,0,10-(Y$4-'Indicator Data'!AT125)/(Y$4-Y$3)*10)),1))</f>
        <v>x</v>
      </c>
      <c r="Z125" s="207">
        <f>IF('Indicator Data'!AU125="No data","x",IF(('Indicator Data'!AU125/HLOOKUP('Indicator Data'!$AU$3,'Population Data'!$C$3:$M$194,ROW()-4,FALSE))&gt;1,1,IF('Indicator Data'!AU125&gt;'Indicator Data'!AU125,1,'Indicator Data'!AU125/HLOOKUP('Indicator Data'!$AU$3,'Population Data'!$C$3:$M$194,ROW()-4,FALSE))))</f>
        <v>0.99036943479633721</v>
      </c>
      <c r="AA125" s="202">
        <f t="shared" si="44"/>
        <v>10</v>
      </c>
      <c r="AB125" s="210">
        <f t="shared" si="45"/>
        <v>6.6</v>
      </c>
      <c r="AC125" s="202">
        <f>IF('Indicator Data'!AO125="No data","x",ROUND(IF('Indicator Data'!AO125&gt;AC$4,10,IF('Indicator Data'!AO125&lt;AC$3,0,10-(AC$4-'Indicator Data'!AO125)/(AC$4-AC$3)*10)),1))</f>
        <v>2</v>
      </c>
      <c r="AD125" s="202" t="str">
        <f>IF('Indicator Data'!AP125="No data","x",ROUND(IF('Indicator Data'!AP125&gt;AD$4,10,IF('Indicator Data'!AP125&lt;AD$3,0,10-(AD$4-'Indicator Data'!AP125)/(AD$4-AD$3)*10)),1))</f>
        <v>x</v>
      </c>
      <c r="AE125" s="210">
        <f t="shared" si="40"/>
        <v>2</v>
      </c>
      <c r="AF125" s="206">
        <f>('Indicator Data'!AZ125+'Indicator Data'!AY125*0.5+'Indicator Data'!AX125*0.25)/1000</f>
        <v>0</v>
      </c>
      <c r="AG125" s="211">
        <f>AF125*1000/HLOOKUP('Indicator Data'!$AZ$3,'Population Data'!$C$3:$M$194,ROW()-4,FALSE)</f>
        <v>0</v>
      </c>
      <c r="AH125" s="210">
        <f t="shared" si="46"/>
        <v>0</v>
      </c>
      <c r="AI125" s="202">
        <f>IF('Indicator Data'!BD125="No data","x",ROUND(IF('Indicator Data'!BD125&lt;$AI$3,10,IF('Indicator Data'!BD125&gt;$AI$4,0,($AI$4-'Indicator Data'!BD125)/($AI$4-$AI$3)*10)),1))</f>
        <v>10</v>
      </c>
      <c r="AJ125" s="202">
        <f>IF('Indicator Data'!BE125="No data","x",ROUND(IF('Indicator Data'!BE125&gt;$AJ$4,10,IF('Indicator Data'!BE125&lt;$AJ$3,0,10-($AJ$4-'Indicator Data'!BE125)/($AJ$4-$AJ$3)*10)),1))</f>
        <v>0</v>
      </c>
      <c r="AK125" s="210">
        <f t="shared" si="47"/>
        <v>5</v>
      </c>
      <c r="AL125" s="208">
        <f t="shared" si="48"/>
        <v>3.8</v>
      </c>
      <c r="AM125" s="212">
        <f t="shared" si="49"/>
        <v>2.8</v>
      </c>
    </row>
    <row r="126" spans="1:39">
      <c r="A126" s="179" t="str">
        <f>'Indicator Data'!A126</f>
        <v>Nepal</v>
      </c>
      <c r="B126" s="180" t="str">
        <f>'Indicator Data'!B126</f>
        <v>NPL</v>
      </c>
      <c r="C126" s="213">
        <f>ROUND(IF('Indicator Data'!AH126="No data",IF((0.101*LN('Indicator Data'!BV126)-0.153)&gt;C$4,0,IF((0.101*LN('Indicator Data'!BV126)-0.153)&lt;C$3,10,(C$4-(0.101*LN('Indicator Data'!BV126)-0.153))/(C$4-C$3)*10)),IF('Indicator Data'!AH126&gt;C$4,0,IF('Indicator Data'!AH126&lt;C$3,10,(C$4-'Indicator Data'!AH126)/(C$4-C$3)*10))),1)</f>
        <v>6</v>
      </c>
      <c r="D126" s="202">
        <f>IF('Indicator Data'!AI126="No data","x",ROUND((IF(LOG('Indicator Data'!AI126*1000)&gt;D$4,10,IF(LOG('Indicator Data'!AI126*1000)&lt;D$3,0,10-(D$4-LOG('Indicator Data'!AI126*1000))/(D$4-D$3)*10))),1))</f>
        <v>6.9</v>
      </c>
      <c r="E126" s="203">
        <f t="shared" si="34"/>
        <v>6.5</v>
      </c>
      <c r="F126" s="202">
        <f>IF('Indicator Data'!AV126="No data","x",ROUND(IF('Indicator Data'!AV126&gt;F$4,10,IF('Indicator Data'!AV126&lt;F$3,0,10-(F$4-'Indicator Data'!AV126)/(F$4-F$3)*10)),1))</f>
        <v>6.6</v>
      </c>
      <c r="G126" s="202">
        <f>IF('Indicator Data'!AW126="No data","x",ROUND(IF('Indicator Data'!AW126&gt;G$4,10,IF('Indicator Data'!AW126&lt;G$3,0,10-(G$4-'Indicator Data'!AW126)/(G$4-G$3)*10)),1))</f>
        <v>1.9</v>
      </c>
      <c r="H126" s="203">
        <f t="shared" si="35"/>
        <v>4.3</v>
      </c>
      <c r="I126" s="204">
        <f>SUM(IF('Indicator Data'!AJ126=0,0,'Indicator Data'!AJ126),SUM('Indicator Data'!AK126:AL126))</f>
        <v>2806.968742</v>
      </c>
      <c r="J126" s="204">
        <f>I126/HLOOKUP('Indicator Date'!$AJ124,'Population Data'!$C$3:$M$194,ROW()-4,FALSE)*1000000</f>
        <v>89.850846318290962</v>
      </c>
      <c r="K126" s="202">
        <f t="shared" si="41"/>
        <v>1.8</v>
      </c>
      <c r="L126" s="202">
        <f>IF('Indicator Data'!AM126="No data","x",ROUND(IF('Indicator Data'!AM126&gt;L$4,10,IF('Indicator Data'!AM126&lt;L$3,0,10-(L$4-'Indicator Data'!AM126)/(L$4-L$3)*10)),1))</f>
        <v>1.9</v>
      </c>
      <c r="M126" s="202">
        <f>IF('Indicator Data'!AN126="No data","x",IF('Indicator Data'!AN126=0,0,ROUND(IF('Indicator Data'!AN126&gt;M$4,10,IF('Indicator Data'!AN126&lt;M$3,0,10-(M$4-'Indicator Data'!AN126)/(M$4-M$3)*10)),1)))</f>
        <v>9</v>
      </c>
      <c r="N126" s="203">
        <f t="shared" si="36"/>
        <v>4.2</v>
      </c>
      <c r="O126" s="205">
        <f t="shared" si="37"/>
        <v>5.4</v>
      </c>
      <c r="P126" s="206">
        <f>IF(AND('Indicator Data'!BA126="No data",'Indicator Data'!BB126="No data"),0,SUM('Indicator Data'!BA126:BC126)/1000)</f>
        <v>20.937999999999999</v>
      </c>
      <c r="Q126" s="202">
        <f t="shared" si="42"/>
        <v>4.4000000000000004</v>
      </c>
      <c r="R126" s="207">
        <f>P126*1000/HLOOKUP('Indicator Data'!$BA$3,'Population Data'!$C$3:$M$194,ROW()-4,FALSE)</f>
        <v>6.7022371573398029E-4</v>
      </c>
      <c r="S126" s="202">
        <f t="shared" si="43"/>
        <v>2.9</v>
      </c>
      <c r="T126" s="208">
        <f t="shared" si="38"/>
        <v>3.7</v>
      </c>
      <c r="U126" s="209">
        <f>IF('Indicator Data'!AR126="No data","x",ROUND(IF('Indicator Data'!AR126&gt;U$4,10,IF('Indicator Data'!AR126&lt;U$3,0,10-(U$4-'Indicator Data'!AR126)/(U$4-U$3)*10)),1))</f>
        <v>0.2</v>
      </c>
      <c r="V126" s="209">
        <f>IF('Indicator Data'!AS126="No data","x",IF('Indicator Data'!AS126=0,0,ROUND(IF('Indicator Data'!AS126&gt;V$4,10,IF('Indicator Data'!AS126&lt;V$3,0,10-(V$4-'Indicator Data'!AS126)/(V$4-V$3)*10)),1)))</f>
        <v>0.1</v>
      </c>
      <c r="W126" s="202">
        <f t="shared" si="39"/>
        <v>0.15000000000000002</v>
      </c>
      <c r="X126" s="202">
        <f>IF('Indicator Data'!AQ126="No data","x",ROUND(IF('Indicator Data'!AQ126&gt;X$4,10,IF('Indicator Data'!AQ126&lt;X$3,0,10-(X$4-'Indicator Data'!AQ126)/(X$4-X$3)*10)),1))</f>
        <v>4.2</v>
      </c>
      <c r="Y126" s="202">
        <f>IF('Indicator Data'!AT126="No data","x",ROUND(IF('Indicator Data'!AT126&gt;Y$4,10,IF('Indicator Data'!AT126&lt;Y$3,0,10-(Y$4-'Indicator Data'!AT126)/(Y$4-Y$3)*10)),1))</f>
        <v>0</v>
      </c>
      <c r="Z126" s="207">
        <f>IF('Indicator Data'!AU126="No data","x",IF(('Indicator Data'!AU126/HLOOKUP('Indicator Data'!$AU$3,'Population Data'!$C$3:$M$194,ROW()-4,FALSE))&gt;1,1,IF('Indicator Data'!AU126&gt;'Indicator Data'!AU126,1,'Indicator Data'!AU126/HLOOKUP('Indicator Data'!$AU$3,'Population Data'!$C$3:$M$194,ROW()-4,FALSE))))</f>
        <v>0.47876879281435714</v>
      </c>
      <c r="AA126" s="202">
        <f t="shared" si="44"/>
        <v>5.3</v>
      </c>
      <c r="AB126" s="210">
        <f t="shared" si="45"/>
        <v>2.4</v>
      </c>
      <c r="AC126" s="202">
        <f>IF('Indicator Data'!AO126="No data","x",ROUND(IF('Indicator Data'!AO126&gt;AC$4,10,IF('Indicator Data'!AO126&lt;AC$3,0,10-(AC$4-'Indicator Data'!AO126)/(AC$4-AC$3)*10)),1))</f>
        <v>2.1</v>
      </c>
      <c r="AD126" s="202">
        <f>IF('Indicator Data'!AP126="No data","x",ROUND(IF('Indicator Data'!AP126&gt;AD$4,10,IF('Indicator Data'!AP126&lt;AD$3,0,10-(AD$4-'Indicator Data'!AP126)/(AD$4-AD$3)*10)),1))</f>
        <v>4.0999999999999996</v>
      </c>
      <c r="AE126" s="210">
        <f t="shared" si="40"/>
        <v>3.1</v>
      </c>
      <c r="AF126" s="206">
        <f>('Indicator Data'!AZ126+'Indicator Data'!AY126*0.5+'Indicator Data'!AX126*0.25)/1000</f>
        <v>188.89775</v>
      </c>
      <c r="AG126" s="211">
        <f>AF126*1000/HLOOKUP('Indicator Data'!$AZ$3,'Population Data'!$C$3:$M$194,ROW()-4,FALSE)</f>
        <v>6.0466019628803358E-3</v>
      </c>
      <c r="AH126" s="210">
        <f t="shared" si="46"/>
        <v>0.6</v>
      </c>
      <c r="AI126" s="202">
        <f>IF('Indicator Data'!BD126="No data","x",ROUND(IF('Indicator Data'!BD126&lt;$AI$3,10,IF('Indicator Data'!BD126&gt;$AI$4,0,($AI$4-'Indicator Data'!BD126)/($AI$4-$AI$3)*10)),1))</f>
        <v>2.8</v>
      </c>
      <c r="AJ126" s="202">
        <f>IF('Indicator Data'!BE126="No data","x",ROUND(IF('Indicator Data'!BE126&gt;$AJ$4,10,IF('Indicator Data'!BE126&lt;$AJ$3,0,10-($AJ$4-'Indicator Data'!BE126)/($AJ$4-$AJ$3)*10)),1))</f>
        <v>0.2</v>
      </c>
      <c r="AK126" s="210">
        <f t="shared" si="47"/>
        <v>1.5</v>
      </c>
      <c r="AL126" s="208">
        <f t="shared" si="48"/>
        <v>1.9</v>
      </c>
      <c r="AM126" s="212">
        <f t="shared" si="49"/>
        <v>2.8</v>
      </c>
    </row>
    <row r="127" spans="1:39">
      <c r="A127" s="179" t="str">
        <f>'Indicator Data'!A127</f>
        <v>Netherlands</v>
      </c>
      <c r="B127" s="180" t="str">
        <f>'Indicator Data'!B127</f>
        <v>NLD</v>
      </c>
      <c r="C127" s="213">
        <f>ROUND(IF('Indicator Data'!AH127="No data",IF((0.101*LN('Indicator Data'!BV127)-0.153)&gt;C$4,0,IF((0.101*LN('Indicator Data'!BV127)-0.153)&lt;C$3,10,(C$4-(0.101*LN('Indicator Data'!BV127)-0.153))/(C$4-C$3)*10)),IF('Indicator Data'!AH127&gt;C$4,0,IF('Indicator Data'!AH127&lt;C$3,10,(C$4-'Indicator Data'!AH127)/(C$4-C$3)*10))),1)</f>
        <v>0</v>
      </c>
      <c r="D127" s="202" t="str">
        <f>IF('Indicator Data'!AI127="No data","x",ROUND((IF(LOG('Indicator Data'!AI127*1000)&gt;D$4,10,IF(LOG('Indicator Data'!AI127*1000)&lt;D$3,0,10-(D$4-LOG('Indicator Data'!AI127*1000))/(D$4-D$3)*10))),1))</f>
        <v>x</v>
      </c>
      <c r="E127" s="203">
        <f t="shared" si="34"/>
        <v>0</v>
      </c>
      <c r="F127" s="202">
        <f>IF('Indicator Data'!AV127="No data","x",ROUND(IF('Indicator Data'!AV127&gt;F$4,10,IF('Indicator Data'!AV127&lt;F$3,0,10-(F$4-'Indicator Data'!AV127)/(F$4-F$3)*10)),1))</f>
        <v>0.3</v>
      </c>
      <c r="G127" s="202">
        <f>IF('Indicator Data'!AW127="No data","x",ROUND(IF('Indicator Data'!AW127&gt;G$4,10,IF('Indicator Data'!AW127&lt;G$3,0,10-(G$4-'Indicator Data'!AW127)/(G$4-G$3)*10)),1))</f>
        <v>0.2</v>
      </c>
      <c r="H127" s="203">
        <f t="shared" si="35"/>
        <v>0.3</v>
      </c>
      <c r="I127" s="204">
        <f>SUM(IF('Indicator Data'!AJ127=0,0,'Indicator Data'!AJ127),SUM('Indicator Data'!AK127:AL127))</f>
        <v>8.8473290000000002</v>
      </c>
      <c r="J127" s="204">
        <f>I127/HLOOKUP('Indicator Date'!$AJ125,'Population Data'!$C$3:$M$194,ROW()-4,FALSE)*1000000</f>
        <v>0.50066586026639504</v>
      </c>
      <c r="K127" s="202">
        <f t="shared" si="41"/>
        <v>0</v>
      </c>
      <c r="L127" s="202" t="str">
        <f>IF('Indicator Data'!AM127="No data","x",ROUND(IF('Indicator Data'!AM127&gt;L$4,10,IF('Indicator Data'!AM127&lt;L$3,0,10-(L$4-'Indicator Data'!AM127)/(L$4-L$3)*10)),1))</f>
        <v>x</v>
      </c>
      <c r="M127" s="202">
        <f>IF('Indicator Data'!AN127="No data","x",IF('Indicator Data'!AN127=0,0,ROUND(IF('Indicator Data'!AN127&gt;M$4,10,IF('Indicator Data'!AN127&lt;M$3,0,10-(M$4-'Indicator Data'!AN127)/(M$4-M$3)*10)),1)))</f>
        <v>0.1</v>
      </c>
      <c r="N127" s="203">
        <f t="shared" si="36"/>
        <v>0.1</v>
      </c>
      <c r="O127" s="205">
        <f t="shared" si="37"/>
        <v>0.1</v>
      </c>
      <c r="P127" s="206">
        <f>IF(AND('Indicator Data'!BA127="No data",'Indicator Data'!BB127="No data"),0,SUM('Indicator Data'!BA127:BC127)/1000)</f>
        <v>286.49799999999999</v>
      </c>
      <c r="Q127" s="202">
        <f t="shared" si="42"/>
        <v>8.1999999999999993</v>
      </c>
      <c r="R127" s="207">
        <f>P127*1000/HLOOKUP('Indicator Data'!$BA$3,'Population Data'!$C$3:$M$194,ROW()-4,FALSE)</f>
        <v>1.6212776492724713E-2</v>
      </c>
      <c r="S127" s="202">
        <f t="shared" si="43"/>
        <v>6.3</v>
      </c>
      <c r="T127" s="208">
        <f t="shared" si="38"/>
        <v>7.3</v>
      </c>
      <c r="U127" s="209">
        <f>IF('Indicator Data'!AR127="No data","x",ROUND(IF('Indicator Data'!AR127&gt;U$4,10,IF('Indicator Data'!AR127&lt;U$3,0,10-(U$4-'Indicator Data'!AR127)/(U$4-U$3)*10)),1))</f>
        <v>0.4</v>
      </c>
      <c r="V127" s="209">
        <f>IF('Indicator Data'!AS127="No data","x",IF('Indicator Data'!AS127=0,0,ROUND(IF('Indicator Data'!AS127&gt;V$4,10,IF('Indicator Data'!AS127&lt;V$3,0,10-(V$4-'Indicator Data'!AS127)/(V$4-V$3)*10)),1)))</f>
        <v>0</v>
      </c>
      <c r="W127" s="202">
        <f t="shared" si="39"/>
        <v>0.2</v>
      </c>
      <c r="X127" s="202">
        <f>IF('Indicator Data'!AQ127="No data","x",ROUND(IF('Indicator Data'!AQ127&gt;X$4,10,IF('Indicator Data'!AQ127&lt;X$3,0,10-(X$4-'Indicator Data'!AQ127)/(X$4-X$3)*10)),1))</f>
        <v>0.1</v>
      </c>
      <c r="Y127" s="202" t="str">
        <f>IF('Indicator Data'!AT127="No data","x",ROUND(IF('Indicator Data'!AT127&gt;Y$4,10,IF('Indicator Data'!AT127&lt;Y$3,0,10-(Y$4-'Indicator Data'!AT127)/(Y$4-Y$3)*10)),1))</f>
        <v>x</v>
      </c>
      <c r="Z127" s="207">
        <f>IF('Indicator Data'!AU127="No data","x",IF(('Indicator Data'!AU127/HLOOKUP('Indicator Data'!$AU$3,'Population Data'!$C$3:$M$194,ROW()-4,FALSE))&gt;1,1,IF('Indicator Data'!AU127&gt;'Indicator Data'!AU127,1,'Indicator Data'!AU127/HLOOKUP('Indicator Data'!$AU$3,'Population Data'!$C$3:$M$194,ROW()-4,FALSE))))</f>
        <v>2.2773837461072394E-7</v>
      </c>
      <c r="AA127" s="202">
        <f t="shared" si="44"/>
        <v>0</v>
      </c>
      <c r="AB127" s="210">
        <f t="shared" si="45"/>
        <v>0.1</v>
      </c>
      <c r="AC127" s="202">
        <f>IF('Indicator Data'!AO127="No data","x",ROUND(IF('Indicator Data'!AO127&gt;AC$4,10,IF('Indicator Data'!AO127&lt;AC$3,0,10-(AC$4-'Indicator Data'!AO127)/(AC$4-AC$3)*10)),1))</f>
        <v>0.3</v>
      </c>
      <c r="AD127" s="202" t="str">
        <f>IF('Indicator Data'!AP127="No data","x",ROUND(IF('Indicator Data'!AP127&gt;AD$4,10,IF('Indicator Data'!AP127&lt;AD$3,0,10-(AD$4-'Indicator Data'!AP127)/(AD$4-AD$3)*10)),1))</f>
        <v>x</v>
      </c>
      <c r="AE127" s="210">
        <f t="shared" si="40"/>
        <v>0.3</v>
      </c>
      <c r="AF127" s="206">
        <f>('Indicator Data'!AZ127+'Indicator Data'!AY127*0.5+'Indicator Data'!AX127*0.25)/1000</f>
        <v>0</v>
      </c>
      <c r="AG127" s="211">
        <f>AF127*1000/HLOOKUP('Indicator Data'!$AZ$3,'Population Data'!$C$3:$M$194,ROW()-4,FALSE)</f>
        <v>0</v>
      </c>
      <c r="AH127" s="210">
        <f t="shared" si="46"/>
        <v>0</v>
      </c>
      <c r="AI127" s="202">
        <f>IF('Indicator Data'!BD127="No data","x",ROUND(IF('Indicator Data'!BD127&lt;$AI$3,10,IF('Indicator Data'!BD127&gt;$AI$4,0,($AI$4-'Indicator Data'!BD127)/($AI$4-$AI$3)*10)),1))</f>
        <v>2.1</v>
      </c>
      <c r="AJ127" s="202">
        <f>IF('Indicator Data'!BE127="No data","x",ROUND(IF('Indicator Data'!BE127&gt;$AJ$4,10,IF('Indicator Data'!BE127&lt;$AJ$3,0,10-($AJ$4-'Indicator Data'!BE127)/($AJ$4-$AJ$3)*10)),1))</f>
        <v>0</v>
      </c>
      <c r="AK127" s="210">
        <f t="shared" si="47"/>
        <v>1.1000000000000001</v>
      </c>
      <c r="AL127" s="208">
        <f t="shared" si="48"/>
        <v>0.4</v>
      </c>
      <c r="AM127" s="212">
        <f t="shared" si="49"/>
        <v>4.7</v>
      </c>
    </row>
    <row r="128" spans="1:39">
      <c r="A128" s="179" t="str">
        <f>'Indicator Data'!A128</f>
        <v>New Zealand</v>
      </c>
      <c r="B128" s="180" t="str">
        <f>'Indicator Data'!B128</f>
        <v>NZL</v>
      </c>
      <c r="C128" s="213">
        <f>ROUND(IF('Indicator Data'!AH128="No data",IF((0.101*LN('Indicator Data'!BV128)-0.153)&gt;C$4,0,IF((0.101*LN('Indicator Data'!BV128)-0.153)&lt;C$3,10,(C$4-(0.101*LN('Indicator Data'!BV128)-0.153))/(C$4-C$3)*10)),IF('Indicator Data'!AH128&gt;C$4,0,IF('Indicator Data'!AH128&lt;C$3,10,(C$4-'Indicator Data'!AH128)/(C$4-C$3)*10))),1)</f>
        <v>0</v>
      </c>
      <c r="D128" s="202" t="str">
        <f>IF('Indicator Data'!AI128="No data","x",ROUND((IF(LOG('Indicator Data'!AI128*1000)&gt;D$4,10,IF(LOG('Indicator Data'!AI128*1000)&lt;D$3,0,10-(D$4-LOG('Indicator Data'!AI128*1000))/(D$4-D$3)*10))),1))</f>
        <v>x</v>
      </c>
      <c r="E128" s="203">
        <f t="shared" si="34"/>
        <v>0</v>
      </c>
      <c r="F128" s="202">
        <f>IF('Indicator Data'!AV128="No data","x",ROUND(IF('Indicator Data'!AV128&gt;F$4,10,IF('Indicator Data'!AV128&lt;F$3,0,10-(F$4-'Indicator Data'!AV128)/(F$4-F$3)*10)),1))</f>
        <v>1.1000000000000001</v>
      </c>
      <c r="G128" s="202" t="str">
        <f>IF('Indicator Data'!AW128="No data","x",ROUND(IF('Indicator Data'!AW128&gt;G$4,10,IF('Indicator Data'!AW128&lt;G$3,0,10-(G$4-'Indicator Data'!AW128)/(G$4-G$3)*10)),1))</f>
        <v>x</v>
      </c>
      <c r="H128" s="203">
        <f t="shared" si="35"/>
        <v>1.1000000000000001</v>
      </c>
      <c r="I128" s="204">
        <f>SUM(IF('Indicator Data'!AJ128=0,0,'Indicator Data'!AJ128),SUM('Indicator Data'!AK128:AL128))</f>
        <v>0</v>
      </c>
      <c r="J128" s="204">
        <f>I128/HLOOKUP('Indicator Date'!$AJ126,'Population Data'!$C$3:$M$194,ROW()-4,FALSE)*1000000</f>
        <v>0</v>
      </c>
      <c r="K128" s="202">
        <f t="shared" si="41"/>
        <v>0</v>
      </c>
      <c r="L128" s="202" t="str">
        <f>IF('Indicator Data'!AM128="No data","x",ROUND(IF('Indicator Data'!AM128&gt;L$4,10,IF('Indicator Data'!AM128&lt;L$3,0,10-(L$4-'Indicator Data'!AM128)/(L$4-L$3)*10)),1))</f>
        <v>x</v>
      </c>
      <c r="M128" s="202">
        <f>IF('Indicator Data'!AN128="No data","x",IF('Indicator Data'!AN128=0,0,ROUND(IF('Indicator Data'!AN128&gt;M$4,10,IF('Indicator Data'!AN128&lt;M$3,0,10-(M$4-'Indicator Data'!AN128)/(M$4-M$3)*10)),1)))</f>
        <v>0.1</v>
      </c>
      <c r="N128" s="203">
        <f t="shared" si="36"/>
        <v>0.1</v>
      </c>
      <c r="O128" s="205">
        <f t="shared" si="37"/>
        <v>0.3</v>
      </c>
      <c r="P128" s="206">
        <f>IF(AND('Indicator Data'!BA128="No data",'Indicator Data'!BB128="No data"),0,SUM('Indicator Data'!BA128:BC128)/1000)</f>
        <v>3.7050000000000001</v>
      </c>
      <c r="Q128" s="202">
        <f t="shared" si="42"/>
        <v>1.9</v>
      </c>
      <c r="R128" s="207">
        <f>P128*1000/HLOOKUP('Indicator Data'!$BA$3,'Population Data'!$C$3:$M$194,ROW()-4,FALSE)</f>
        <v>7.0304432424062675E-4</v>
      </c>
      <c r="S128" s="202">
        <f t="shared" si="43"/>
        <v>2.9</v>
      </c>
      <c r="T128" s="208">
        <f t="shared" si="38"/>
        <v>2.4</v>
      </c>
      <c r="U128" s="209">
        <f>IF('Indicator Data'!AR128="No data","x",ROUND(IF('Indicator Data'!AR128&gt;U$4,10,IF('Indicator Data'!AR128&lt;U$3,0,10-(U$4-'Indicator Data'!AR128)/(U$4-U$3)*10)),1))</f>
        <v>0.2</v>
      </c>
      <c r="V128" s="209">
        <f>IF('Indicator Data'!AS128="No data","x",IF('Indicator Data'!AS128=0,0,ROUND(IF('Indicator Data'!AS128&gt;V$4,10,IF('Indicator Data'!AS128&lt;V$3,0,10-(V$4-'Indicator Data'!AS128)/(V$4-V$3)*10)),1)))</f>
        <v>0.1</v>
      </c>
      <c r="W128" s="202">
        <f t="shared" si="39"/>
        <v>0.15000000000000002</v>
      </c>
      <c r="X128" s="202">
        <f>IF('Indicator Data'!AQ128="No data","x",ROUND(IF('Indicator Data'!AQ128&gt;X$4,10,IF('Indicator Data'!AQ128&lt;X$3,0,10-(X$4-'Indicator Data'!AQ128)/(X$4-X$3)*10)),1))</f>
        <v>0.1</v>
      </c>
      <c r="Y128" s="202" t="str">
        <f>IF('Indicator Data'!AT128="No data","x",ROUND(IF('Indicator Data'!AT128&gt;Y$4,10,IF('Indicator Data'!AT128&lt;Y$3,0,10-(Y$4-'Indicator Data'!AT128)/(Y$4-Y$3)*10)),1))</f>
        <v>x</v>
      </c>
      <c r="Z128" s="207">
        <f>IF('Indicator Data'!AU128="No data","x",IF(('Indicator Data'!AU128/HLOOKUP('Indicator Data'!$AU$3,'Population Data'!$C$3:$M$194,ROW()-4,FALSE))&gt;1,1,IF('Indicator Data'!AU128&gt;'Indicator Data'!AU128,1,'Indicator Data'!AU128/HLOOKUP('Indicator Data'!$AU$3,'Population Data'!$C$3:$M$194,ROW()-4,FALSE))))</f>
        <v>7.7141327540533906E-7</v>
      </c>
      <c r="AA128" s="202">
        <f t="shared" si="44"/>
        <v>0</v>
      </c>
      <c r="AB128" s="210">
        <f t="shared" si="45"/>
        <v>0.1</v>
      </c>
      <c r="AC128" s="202">
        <f>IF('Indicator Data'!AO128="No data","x",ROUND(IF('Indicator Data'!AO128&gt;AC$4,10,IF('Indicator Data'!AO128&lt;AC$3,0,10-(AC$4-'Indicator Data'!AO128)/(AC$4-AC$3)*10)),1))</f>
        <v>0.4</v>
      </c>
      <c r="AD128" s="202" t="str">
        <f>IF('Indicator Data'!AP128="No data","x",ROUND(IF('Indicator Data'!AP128&gt;AD$4,10,IF('Indicator Data'!AP128&lt;AD$3,0,10-(AD$4-'Indicator Data'!AP128)/(AD$4-AD$3)*10)),1))</f>
        <v>x</v>
      </c>
      <c r="AE128" s="210">
        <f t="shared" si="40"/>
        <v>0.4</v>
      </c>
      <c r="AF128" s="206">
        <f>('Indicator Data'!AZ128+'Indicator Data'!AY128*0.5+'Indicator Data'!AX128*0.25)/1000</f>
        <v>9.4739995117187501</v>
      </c>
      <c r="AG128" s="211">
        <f>AF128*1000/HLOOKUP('Indicator Data'!$AZ$3,'Population Data'!$C$3:$M$194,ROW()-4,FALSE)</f>
        <v>1.7977440174284309E-3</v>
      </c>
      <c r="AH128" s="210">
        <f t="shared" si="46"/>
        <v>0.2</v>
      </c>
      <c r="AI128" s="202">
        <f>IF('Indicator Data'!BD128="No data","x",ROUND(IF('Indicator Data'!BD128&lt;$AI$3,10,IF('Indicator Data'!BD128&gt;$AI$4,0,($AI$4-'Indicator Data'!BD128)/($AI$4-$AI$3)*10)),1))</f>
        <v>1.7</v>
      </c>
      <c r="AJ128" s="202">
        <f>IF('Indicator Data'!BE128="No data","x",ROUND(IF('Indicator Data'!BE128&gt;$AJ$4,10,IF('Indicator Data'!BE128&lt;$AJ$3,0,10-($AJ$4-'Indicator Data'!BE128)/($AJ$4-$AJ$3)*10)),1))</f>
        <v>0</v>
      </c>
      <c r="AK128" s="210">
        <f t="shared" si="47"/>
        <v>0.9</v>
      </c>
      <c r="AL128" s="208">
        <f t="shared" si="48"/>
        <v>0.4</v>
      </c>
      <c r="AM128" s="212">
        <f t="shared" si="49"/>
        <v>1.5</v>
      </c>
    </row>
    <row r="129" spans="1:39">
      <c r="A129" s="179" t="str">
        <f>'Indicator Data'!A129</f>
        <v>Nicaragua</v>
      </c>
      <c r="B129" s="180" t="str">
        <f>'Indicator Data'!B129</f>
        <v>NIC</v>
      </c>
      <c r="C129" s="213">
        <f>ROUND(IF('Indicator Data'!AH129="No data",IF((0.101*LN('Indicator Data'!BV129)-0.153)&gt;C$4,0,IF((0.101*LN('Indicator Data'!BV129)-0.153)&lt;C$3,10,(C$4-(0.101*LN('Indicator Data'!BV129)-0.153))/(C$4-C$3)*10)),IF('Indicator Data'!AH129&gt;C$4,0,IF('Indicator Data'!AH129&lt;C$3,10,(C$4-'Indicator Data'!AH129)/(C$4-C$3)*10))),1)</f>
        <v>4.5999999999999996</v>
      </c>
      <c r="D129" s="202">
        <f>IF('Indicator Data'!AI129="No data","x",ROUND((IF(LOG('Indicator Data'!AI129*1000)&gt;D$4,10,IF(LOG('Indicator Data'!AI129*1000)&lt;D$3,0,10-(D$4-LOG('Indicator Data'!AI129*1000))/(D$4-D$3)*10))),1))</f>
        <v>6.9</v>
      </c>
      <c r="E129" s="203">
        <f t="shared" si="34"/>
        <v>5.9</v>
      </c>
      <c r="F129" s="202">
        <f>IF('Indicator Data'!AV129="No data","x",ROUND(IF('Indicator Data'!AV129&gt;F$4,10,IF('Indicator Data'!AV129&lt;F$3,0,10-(F$4-'Indicator Data'!AV129)/(F$4-F$3)*10)),1))</f>
        <v>5.3</v>
      </c>
      <c r="G129" s="202">
        <f>IF('Indicator Data'!AW129="No data","x",ROUND(IF('Indicator Data'!AW129&gt;G$4,10,IF('Indicator Data'!AW129&lt;G$3,0,10-(G$4-'Indicator Data'!AW129)/(G$4-G$3)*10)),1))</f>
        <v>5.3</v>
      </c>
      <c r="H129" s="203">
        <f t="shared" si="35"/>
        <v>5.3</v>
      </c>
      <c r="I129" s="204">
        <f>SUM(IF('Indicator Data'!AJ129=0,0,'Indicator Data'!AJ129),SUM('Indicator Data'!AK129:AL129))</f>
        <v>1892.3745589726564</v>
      </c>
      <c r="J129" s="204">
        <f>I129/HLOOKUP('Indicator Date'!$AJ127,'Population Data'!$C$3:$M$194,ROW()-4,FALSE)*1000000</f>
        <v>264.94460981154663</v>
      </c>
      <c r="K129" s="202">
        <f t="shared" si="41"/>
        <v>5.3</v>
      </c>
      <c r="L129" s="202">
        <f>IF('Indicator Data'!AM129="No data","x",ROUND(IF('Indicator Data'!AM129&gt;L$4,10,IF('Indicator Data'!AM129&lt;L$3,0,10-(L$4-'Indicator Data'!AM129)/(L$4-L$3)*10)),1))</f>
        <v>5.2</v>
      </c>
      <c r="M129" s="202">
        <f>IF('Indicator Data'!AN129="No data","x",IF('Indicator Data'!AN129=0,0,ROUND(IF('Indicator Data'!AN129&gt;M$4,10,IF('Indicator Data'!AN129&lt;M$3,0,10-(M$4-'Indicator Data'!AN129)/(M$4-M$3)*10)),1)))</f>
        <v>8.6999999999999993</v>
      </c>
      <c r="N129" s="203">
        <f t="shared" si="36"/>
        <v>6.4</v>
      </c>
      <c r="O129" s="205">
        <f t="shared" si="37"/>
        <v>5.9</v>
      </c>
      <c r="P129" s="206">
        <f>IF(AND('Indicator Data'!BA129="No data",'Indicator Data'!BB129="No data"),0,SUM('Indicator Data'!BA129:BC129)/1000)</f>
        <v>2.3010000000000002</v>
      </c>
      <c r="Q129" s="202">
        <f t="shared" si="42"/>
        <v>1.2</v>
      </c>
      <c r="R129" s="207">
        <f>P129*1000/HLOOKUP('Indicator Data'!$BA$3,'Population Data'!$C$3:$M$194,ROW()-4,FALSE)</f>
        <v>3.221547997915024E-4</v>
      </c>
      <c r="S129" s="202">
        <f t="shared" si="43"/>
        <v>2.4</v>
      </c>
      <c r="T129" s="208">
        <f t="shared" si="38"/>
        <v>1.8</v>
      </c>
      <c r="U129" s="209">
        <f>IF('Indicator Data'!AR129="No data","x",ROUND(IF('Indicator Data'!AR129&gt;U$4,10,IF('Indicator Data'!AR129&lt;U$3,0,10-(U$4-'Indicator Data'!AR129)/(U$4-U$3)*10)),1))</f>
        <v>0.6</v>
      </c>
      <c r="V129" s="209">
        <f>IF('Indicator Data'!AS129="No data","x",IF('Indicator Data'!AS129=0,0,ROUND(IF('Indicator Data'!AS129&gt;V$4,10,IF('Indicator Data'!AS129&lt;V$3,0,10-(V$4-'Indicator Data'!AS129)/(V$4-V$3)*10)),1)))</f>
        <v>0.4</v>
      </c>
      <c r="W129" s="202">
        <f t="shared" si="39"/>
        <v>0.5</v>
      </c>
      <c r="X129" s="202">
        <f>IF('Indicator Data'!AQ129="No data","x",ROUND(IF('Indicator Data'!AQ129&gt;X$4,10,IF('Indicator Data'!AQ129&lt;X$3,0,10-(X$4-'Indicator Data'!AQ129)/(X$4-X$3)*10)),1))</f>
        <v>0.8</v>
      </c>
      <c r="Y129" s="202">
        <f>IF('Indicator Data'!AT129="No data","x",ROUND(IF('Indicator Data'!AT129&gt;Y$4,10,IF('Indicator Data'!AT129&lt;Y$3,0,10-(Y$4-'Indicator Data'!AT129)/(Y$4-Y$3)*10)),1))</f>
        <v>0.1</v>
      </c>
      <c r="Z129" s="207">
        <f>IF('Indicator Data'!AU129="No data","x",IF(('Indicator Data'!AU129/HLOOKUP('Indicator Data'!$AU$3,'Population Data'!$C$3:$M$194,ROW()-4,FALSE))&gt;1,1,IF('Indicator Data'!AU129&gt;'Indicator Data'!AU129,1,'Indicator Data'!AU129/HLOOKUP('Indicator Data'!$AU$3,'Population Data'!$C$3:$M$194,ROW()-4,FALSE))))</f>
        <v>0.22912265168689389</v>
      </c>
      <c r="AA129" s="202">
        <f t="shared" si="44"/>
        <v>2.5</v>
      </c>
      <c r="AB129" s="210">
        <f t="shared" si="45"/>
        <v>1</v>
      </c>
      <c r="AC129" s="202">
        <f>IF('Indicator Data'!AO129="No data","x",ROUND(IF('Indicator Data'!AO129&gt;AC$4,10,IF('Indicator Data'!AO129&lt;AC$3,0,10-(AC$4-'Indicator Data'!AO129)/(AC$4-AC$3)*10)),1))</f>
        <v>1.2</v>
      </c>
      <c r="AD129" s="202">
        <f>IF('Indicator Data'!AP129="No data","x",ROUND(IF('Indicator Data'!AP129&gt;AD$4,10,IF('Indicator Data'!AP129&lt;AD$3,0,10-(AD$4-'Indicator Data'!AP129)/(AD$4-AD$3)*10)),1))</f>
        <v>1</v>
      </c>
      <c r="AE129" s="210">
        <f t="shared" si="40"/>
        <v>1.1000000000000001</v>
      </c>
      <c r="AF129" s="206">
        <f>('Indicator Data'!AZ129+'Indicator Data'!AY129*0.5+'Indicator Data'!AX129*0.25)/1000</f>
        <v>1.278</v>
      </c>
      <c r="AG129" s="211">
        <f>AF129*1000/HLOOKUP('Indicator Data'!$AZ$3,'Population Data'!$C$3:$M$194,ROW()-4,FALSE)</f>
        <v>1.7892821996242508E-4</v>
      </c>
      <c r="AH129" s="210">
        <f t="shared" si="46"/>
        <v>0</v>
      </c>
      <c r="AI129" s="202">
        <f>IF('Indicator Data'!BD129="No data","x",ROUND(IF('Indicator Data'!BD129&lt;$AI$3,10,IF('Indicator Data'!BD129&gt;$AI$4,0,($AI$4-'Indicator Data'!BD129)/($AI$4-$AI$3)*10)),1))</f>
        <v>4.5</v>
      </c>
      <c r="AJ129" s="202">
        <f>IF('Indicator Data'!BE129="No data","x",ROUND(IF('Indicator Data'!BE129&gt;$AJ$4,10,IF('Indicator Data'!BE129&lt;$AJ$3,0,10-($AJ$4-'Indicator Data'!BE129)/($AJ$4-$AJ$3)*10)),1))</f>
        <v>4.9000000000000004</v>
      </c>
      <c r="AK129" s="210">
        <f t="shared" si="47"/>
        <v>4.7</v>
      </c>
      <c r="AL129" s="208">
        <f t="shared" si="48"/>
        <v>1.9</v>
      </c>
      <c r="AM129" s="212">
        <f t="shared" si="49"/>
        <v>1.9</v>
      </c>
    </row>
    <row r="130" spans="1:39">
      <c r="A130" s="179" t="str">
        <f>'Indicator Data'!A130</f>
        <v>Niger</v>
      </c>
      <c r="B130" s="180" t="str">
        <f>'Indicator Data'!B130</f>
        <v>NER</v>
      </c>
      <c r="C130" s="213">
        <f>ROUND(IF('Indicator Data'!AH130="No data",IF((0.101*LN('Indicator Data'!BV130)-0.153)&gt;C$4,0,IF((0.101*LN('Indicator Data'!BV130)-0.153)&lt;C$3,10,(C$4-(0.101*LN('Indicator Data'!BV130)-0.153))/(C$4-C$3)*10)),IF('Indicator Data'!AH130&gt;C$4,0,IF('Indicator Data'!AH130&lt;C$3,10,(C$4-'Indicator Data'!AH130)/(C$4-C$3)*10))),1)</f>
        <v>10</v>
      </c>
      <c r="D130" s="202">
        <f>IF('Indicator Data'!AI130="No data","x",ROUND((IF(LOG('Indicator Data'!AI130*1000)&gt;D$4,10,IF(LOG('Indicator Data'!AI130*1000)&lt;D$3,0,10-(D$4-LOG('Indicator Data'!AI130*1000))/(D$4-D$3)*10))),1))</f>
        <v>10</v>
      </c>
      <c r="E130" s="203">
        <f t="shared" si="34"/>
        <v>10</v>
      </c>
      <c r="F130" s="202">
        <f>IF('Indicator Data'!AV130="No data","x",ROUND(IF('Indicator Data'!AV130&gt;F$4,10,IF('Indicator Data'!AV130&lt;F$3,0,10-(F$4-'Indicator Data'!AV130)/(F$4-F$3)*10)),1))</f>
        <v>8.1</v>
      </c>
      <c r="G130" s="202">
        <f>IF('Indicator Data'!AW130="No data","x",ROUND(IF('Indicator Data'!AW130&gt;G$4,10,IF('Indicator Data'!AW130&lt;G$3,0,10-(G$4-'Indicator Data'!AW130)/(G$4-G$3)*10)),1))</f>
        <v>2</v>
      </c>
      <c r="H130" s="203">
        <f t="shared" si="35"/>
        <v>5.0999999999999996</v>
      </c>
      <c r="I130" s="204">
        <f>SUM(IF('Indicator Data'!AJ130=0,0,'Indicator Data'!AJ130),SUM('Indicator Data'!AK130:AL130))</f>
        <v>4900.9233168828123</v>
      </c>
      <c r="J130" s="204">
        <f>I130/HLOOKUP('Indicator Date'!$AJ128,'Population Data'!$C$3:$M$194,ROW()-4,FALSE)*1000000</f>
        <v>173.55176090980976</v>
      </c>
      <c r="K130" s="202">
        <f t="shared" si="41"/>
        <v>3.5</v>
      </c>
      <c r="L130" s="202">
        <f>IF('Indicator Data'!AM130="No data","x",ROUND(IF('Indicator Data'!AM130&gt;L$4,10,IF('Indicator Data'!AM130&lt;L$3,0,10-(L$4-'Indicator Data'!AM130)/(L$4-L$3)*10)),1))</f>
        <v>9.6999999999999993</v>
      </c>
      <c r="M130" s="202">
        <f>IF('Indicator Data'!AN130="No data","x",IF('Indicator Data'!AN130=0,0,ROUND(IF('Indicator Data'!AN130&gt;M$4,10,IF('Indicator Data'!AN130&lt;M$3,0,10-(M$4-'Indicator Data'!AN130)/(M$4-M$3)*10)),1)))</f>
        <v>1.1000000000000001</v>
      </c>
      <c r="N130" s="203">
        <f t="shared" si="36"/>
        <v>4.8</v>
      </c>
      <c r="O130" s="205">
        <f t="shared" si="37"/>
        <v>7.5</v>
      </c>
      <c r="P130" s="206">
        <f>IF(AND('Indicator Data'!BA130="No data",'Indicator Data'!BB130="No data"),0,SUM('Indicator Data'!BA130:BC130)/1000)</f>
        <v>697.64800000000002</v>
      </c>
      <c r="Q130" s="202">
        <f t="shared" si="42"/>
        <v>9.5</v>
      </c>
      <c r="R130" s="207">
        <f>P130*1000/HLOOKUP('Indicator Data'!$BA$3,'Population Data'!$C$3:$M$194,ROW()-4,FALSE)</f>
        <v>2.47051486151833E-2</v>
      </c>
      <c r="S130" s="202">
        <f t="shared" si="43"/>
        <v>7</v>
      </c>
      <c r="T130" s="208">
        <f t="shared" si="38"/>
        <v>8.3000000000000007</v>
      </c>
      <c r="U130" s="209">
        <f>IF('Indicator Data'!AR130="No data","x",ROUND(IF('Indicator Data'!AR130&gt;U$4,10,IF('Indicator Data'!AR130&lt;U$3,0,10-(U$4-'Indicator Data'!AR130)/(U$4-U$3)*10)),1))</f>
        <v>0.4</v>
      </c>
      <c r="V130" s="209">
        <f>IF('Indicator Data'!AS130="No data","x",IF('Indicator Data'!AS130=0,0,ROUND(IF('Indicator Data'!AS130&gt;V$4,10,IF('Indicator Data'!AS130&lt;V$3,0,10-(V$4-'Indicator Data'!AS130)/(V$4-V$3)*10)),1)))</f>
        <v>0.3</v>
      </c>
      <c r="W130" s="202">
        <f t="shared" si="39"/>
        <v>0.35</v>
      </c>
      <c r="X130" s="202">
        <f>IF('Indicator Data'!AQ130="No data","x",ROUND(IF('Indicator Data'!AQ130&gt;X$4,10,IF('Indicator Data'!AQ130&lt;X$3,0,10-(X$4-'Indicator Data'!AQ130)/(X$4-X$3)*10)),1))</f>
        <v>1.4</v>
      </c>
      <c r="Y130" s="202">
        <f>IF('Indicator Data'!AT130="No data","x",ROUND(IF('Indicator Data'!AT130&gt;Y$4,10,IF('Indicator Data'!AT130&lt;Y$3,0,10-(Y$4-'Indicator Data'!AT130)/(Y$4-Y$3)*10)),1))</f>
        <v>7.4</v>
      </c>
      <c r="Z130" s="207">
        <f>IF('Indicator Data'!AU130="No data","x",IF(('Indicator Data'!AU130/HLOOKUP('Indicator Data'!$AU$3,'Population Data'!$C$3:$M$194,ROW()-4,FALSE))&gt;1,1,IF('Indicator Data'!AU130&gt;'Indicator Data'!AU130,1,'Indicator Data'!AU130/HLOOKUP('Indicator Data'!$AU$3,'Population Data'!$C$3:$M$194,ROW()-4,FALSE))))</f>
        <v>0.43390098365852503</v>
      </c>
      <c r="AA130" s="202">
        <f t="shared" si="44"/>
        <v>4.8</v>
      </c>
      <c r="AB130" s="210">
        <f t="shared" si="45"/>
        <v>3.5</v>
      </c>
      <c r="AC130" s="202">
        <f>IF('Indicator Data'!AO130="No data","x",ROUND(IF('Indicator Data'!AO130&gt;AC$4,10,IF('Indicator Data'!AO130&lt;AC$3,0,10-(AC$4-'Indicator Data'!AO130)/(AC$4-AC$3)*10)),1))</f>
        <v>9</v>
      </c>
      <c r="AD130" s="202">
        <f>IF('Indicator Data'!AP130="No data","x",ROUND(IF('Indicator Data'!AP130&gt;AD$4,10,IF('Indicator Data'!AP130&lt;AD$3,0,10-(AD$4-'Indicator Data'!AP130)/(AD$4-AD$3)*10)),1))</f>
        <v>7.7</v>
      </c>
      <c r="AE130" s="210">
        <f t="shared" si="40"/>
        <v>8.4</v>
      </c>
      <c r="AF130" s="206">
        <f>('Indicator Data'!AZ130+'Indicator Data'!AY130*0.5+'Indicator Data'!AX130*0.25)/1000</f>
        <v>1303.3077499999999</v>
      </c>
      <c r="AG130" s="211">
        <f>AF130*1000/HLOOKUP('Indicator Data'!$AZ$3,'Population Data'!$C$3:$M$194,ROW()-4,FALSE)</f>
        <v>4.6152804358458942E-2</v>
      </c>
      <c r="AH130" s="210">
        <f t="shared" si="46"/>
        <v>4.5999999999999996</v>
      </c>
      <c r="AI130" s="202">
        <f>IF('Indicator Data'!BD130="No data","x",ROUND(IF('Indicator Data'!BD130&lt;$AI$3,10,IF('Indicator Data'!BD130&gt;$AI$4,0,($AI$4-'Indicator Data'!BD130)/($AI$4-$AI$3)*10)),1))</f>
        <v>3.9</v>
      </c>
      <c r="AJ130" s="202">
        <f>IF('Indicator Data'!BE130="No data","x",ROUND(IF('Indicator Data'!BE130&gt;$AJ$4,10,IF('Indicator Data'!BE130&lt;$AJ$3,0,10-($AJ$4-'Indicator Data'!BE130)/($AJ$4-$AJ$3)*10)),1))</f>
        <v>2.8</v>
      </c>
      <c r="AK130" s="210">
        <f t="shared" si="47"/>
        <v>3.4</v>
      </c>
      <c r="AL130" s="208">
        <f t="shared" si="48"/>
        <v>5.4</v>
      </c>
      <c r="AM130" s="212">
        <f t="shared" si="49"/>
        <v>7.1</v>
      </c>
    </row>
    <row r="131" spans="1:39">
      <c r="A131" s="179" t="str">
        <f>'Indicator Data'!A131</f>
        <v>Nigeria</v>
      </c>
      <c r="B131" s="180" t="str">
        <f>'Indicator Data'!B131</f>
        <v>NGA</v>
      </c>
      <c r="C131" s="213">
        <f>ROUND(IF('Indicator Data'!AH131="No data",IF((0.101*LN('Indicator Data'!BV131)-0.153)&gt;C$4,0,IF((0.101*LN('Indicator Data'!BV131)-0.153)&lt;C$3,10,(C$4-(0.101*LN('Indicator Data'!BV131)-0.153))/(C$4-C$3)*10)),IF('Indicator Data'!AH131&gt;C$4,0,IF('Indicator Data'!AH131&lt;C$3,10,(C$4-'Indicator Data'!AH131)/(C$4-C$3)*10))),1)</f>
        <v>7</v>
      </c>
      <c r="D131" s="202">
        <f>IF('Indicator Data'!AI131="No data","x",ROUND((IF(LOG('Indicator Data'!AI131*1000)&gt;D$4,10,IF(LOG('Indicator Data'!AI131*1000)&lt;D$3,0,10-(D$4-LOG('Indicator Data'!AI131*1000))/(D$4-D$3)*10))),1))</f>
        <v>8.3000000000000007</v>
      </c>
      <c r="E131" s="203">
        <f t="shared" si="34"/>
        <v>7.7</v>
      </c>
      <c r="F131" s="202">
        <f>IF('Indicator Data'!AV131="No data","x",ROUND(IF('Indicator Data'!AV131&gt;F$4,10,IF('Indicator Data'!AV131&lt;F$3,0,10-(F$4-'Indicator Data'!AV131)/(F$4-F$3)*10)),1))</f>
        <v>9</v>
      </c>
      <c r="G131" s="202">
        <f>IF('Indicator Data'!AW131="No data","x",ROUND(IF('Indicator Data'!AW131&gt;G$4,10,IF('Indicator Data'!AW131&lt;G$3,0,10-(G$4-'Indicator Data'!AW131)/(G$4-G$3)*10)),1))</f>
        <v>2.5</v>
      </c>
      <c r="H131" s="203">
        <f t="shared" si="35"/>
        <v>5.8</v>
      </c>
      <c r="I131" s="204">
        <f>SUM(IF('Indicator Data'!AJ131=0,0,'Indicator Data'!AJ131),SUM('Indicator Data'!AK131:AL131))</f>
        <v>9661.3919289375008</v>
      </c>
      <c r="J131" s="204">
        <f>I131/HLOOKUP('Indicator Date'!$AJ129,'Population Data'!$C$3:$M$194,ROW()-4,FALSE)*1000000</f>
        <v>42.161459554796714</v>
      </c>
      <c r="K131" s="202">
        <f t="shared" si="41"/>
        <v>0.8</v>
      </c>
      <c r="L131" s="202">
        <f>IF('Indicator Data'!AM131="No data","x",ROUND(IF('Indicator Data'!AM131&gt;L$4,10,IF('Indicator Data'!AM131&lt;L$3,0,10-(L$4-'Indicator Data'!AM131)/(L$4-L$3)*10)),1))</f>
        <v>0.6</v>
      </c>
      <c r="M131" s="202">
        <f>IF('Indicator Data'!AN131="No data","x",IF('Indicator Data'!AN131=0,0,ROUND(IF('Indicator Data'!AN131&gt;M$4,10,IF('Indicator Data'!AN131&lt;M$3,0,10-(M$4-'Indicator Data'!AN131)/(M$4-M$3)*10)),1)))</f>
        <v>1.9</v>
      </c>
      <c r="N131" s="203">
        <f t="shared" si="36"/>
        <v>1.1000000000000001</v>
      </c>
      <c r="O131" s="205">
        <f t="shared" si="37"/>
        <v>5.6</v>
      </c>
      <c r="P131" s="206">
        <f>IF(AND('Indicator Data'!BA131="No data",'Indicator Data'!BB131="No data"),0,SUM('Indicator Data'!BA131:BC131)/1000)</f>
        <v>3476.134</v>
      </c>
      <c r="Q131" s="202">
        <f t="shared" si="42"/>
        <v>10</v>
      </c>
      <c r="R131" s="207">
        <f>P131*1000/HLOOKUP('Indicator Data'!$BA$3,'Population Data'!$C$3:$M$194,ROW()-4,FALSE)</f>
        <v>1.5169541213733926E-2</v>
      </c>
      <c r="S131" s="202">
        <f t="shared" si="43"/>
        <v>6.2</v>
      </c>
      <c r="T131" s="208">
        <f t="shared" si="38"/>
        <v>8.1</v>
      </c>
      <c r="U131" s="209">
        <f>IF('Indicator Data'!AR131="No data","x",ROUND(IF('Indicator Data'!AR131&gt;U$4,10,IF('Indicator Data'!AR131&lt;U$3,0,10-(U$4-'Indicator Data'!AR131)/(U$4-U$3)*10)),1))</f>
        <v>2.6</v>
      </c>
      <c r="V131" s="209" t="str">
        <f>IF('Indicator Data'!AS131="No data","x",IF('Indicator Data'!AS131=0,0,ROUND(IF('Indicator Data'!AS131&gt;V$4,10,IF('Indicator Data'!AS131&lt;V$3,0,10-(V$4-'Indicator Data'!AS131)/(V$4-V$3)*10)),1)))</f>
        <v>x</v>
      </c>
      <c r="W131" s="202">
        <f t="shared" si="39"/>
        <v>2.6</v>
      </c>
      <c r="X131" s="202">
        <f>IF('Indicator Data'!AQ131="No data","x",ROUND(IF('Indicator Data'!AQ131&gt;X$4,10,IF('Indicator Data'!AQ131&lt;X$3,0,10-(X$4-'Indicator Data'!AQ131)/(X$4-X$3)*10)),1))</f>
        <v>4</v>
      </c>
      <c r="Y131" s="202">
        <f>IF('Indicator Data'!AT131="No data","x",ROUND(IF('Indicator Data'!AT131&gt;Y$4,10,IF('Indicator Data'!AT131&lt;Y$3,0,10-(Y$4-'Indicator Data'!AT131)/(Y$4-Y$3)*10)),1))</f>
        <v>7.6</v>
      </c>
      <c r="Z131" s="207">
        <f>IF('Indicator Data'!AU131="No data","x",IF(('Indicator Data'!AU131/HLOOKUP('Indicator Data'!$AU$3,'Population Data'!$C$3:$M$194,ROW()-4,FALSE))&gt;1,1,IF('Indicator Data'!AU131&gt;'Indicator Data'!AU131,1,'Indicator Data'!AU131/HLOOKUP('Indicator Data'!$AU$3,'Population Data'!$C$3:$M$194,ROW()-4,FALSE))))</f>
        <v>0.63571072352248148</v>
      </c>
      <c r="AA131" s="202">
        <f t="shared" si="44"/>
        <v>7.1</v>
      </c>
      <c r="AB131" s="210">
        <f t="shared" si="45"/>
        <v>5.3</v>
      </c>
      <c r="AC131" s="202">
        <f>IF('Indicator Data'!AO131="No data","x",ROUND(IF('Indicator Data'!AO131&gt;AC$4,10,IF('Indicator Data'!AO131&lt;AC$3,0,10-(AC$4-'Indicator Data'!AO131)/(AC$4-AC$3)*10)),1))</f>
        <v>8.1999999999999993</v>
      </c>
      <c r="AD131" s="202">
        <f>IF('Indicator Data'!AP131="No data","x",ROUND(IF('Indicator Data'!AP131&gt;AD$4,10,IF('Indicator Data'!AP131&lt;AD$3,0,10-(AD$4-'Indicator Data'!AP131)/(AD$4-AD$3)*10)),1))</f>
        <v>4.0999999999999996</v>
      </c>
      <c r="AE131" s="210">
        <f t="shared" si="40"/>
        <v>6.2</v>
      </c>
      <c r="AF131" s="206">
        <f>('Indicator Data'!AZ131+'Indicator Data'!AY131*0.5+'Indicator Data'!AX131*0.25)/1000</f>
        <v>5500.767500030518</v>
      </c>
      <c r="AG131" s="211">
        <f>AF131*1000/HLOOKUP('Indicator Data'!$AZ$3,'Population Data'!$C$3:$M$194,ROW()-4,FALSE)</f>
        <v>2.4004862671830565E-2</v>
      </c>
      <c r="AH131" s="210">
        <f t="shared" si="46"/>
        <v>2.4</v>
      </c>
      <c r="AI131" s="202">
        <f>IF('Indicator Data'!BD131="No data","x",ROUND(IF('Indicator Data'!BD131&lt;$AI$3,10,IF('Indicator Data'!BD131&gt;$AI$4,0,($AI$4-'Indicator Data'!BD131)/($AI$4-$AI$3)*10)),1))</f>
        <v>4.9000000000000004</v>
      </c>
      <c r="AJ131" s="202">
        <f>IF('Indicator Data'!BE131="No data","x",ROUND(IF('Indicator Data'!BE131&gt;$AJ$4,10,IF('Indicator Data'!BE131&lt;$AJ$3,0,10-($AJ$4-'Indicator Data'!BE131)/($AJ$4-$AJ$3)*10)),1))</f>
        <v>4.3</v>
      </c>
      <c r="AK131" s="210">
        <f t="shared" si="47"/>
        <v>4.5999999999999996</v>
      </c>
      <c r="AL131" s="208">
        <f t="shared" si="48"/>
        <v>4.8</v>
      </c>
      <c r="AM131" s="212">
        <f t="shared" si="49"/>
        <v>6.8</v>
      </c>
    </row>
    <row r="132" spans="1:39">
      <c r="A132" s="179" t="str">
        <f>'Indicator Data'!A132</f>
        <v>North Macedonia</v>
      </c>
      <c r="B132" s="180" t="str">
        <f>'Indicator Data'!B132</f>
        <v>MKD</v>
      </c>
      <c r="C132" s="213">
        <f>ROUND(IF('Indicator Data'!AH132="No data",IF((0.101*LN('Indicator Data'!BV132)-0.153)&gt;C$4,0,IF((0.101*LN('Indicator Data'!BV132)-0.153)&lt;C$3,10,(C$4-(0.101*LN('Indicator Data'!BV132)-0.153))/(C$4-C$3)*10)),IF('Indicator Data'!AH132&gt;C$4,0,IF('Indicator Data'!AH132&lt;C$3,10,(C$4-'Indicator Data'!AH132)/(C$4-C$3)*10))),1)</f>
        <v>2.7</v>
      </c>
      <c r="D132" s="202">
        <f>IF('Indicator Data'!AI132="No data","x",ROUND((IF(LOG('Indicator Data'!AI132*1000)&gt;D$4,10,IF(LOG('Indicator Data'!AI132*1000)&lt;D$3,0,10-(D$4-LOG('Indicator Data'!AI132*1000))/(D$4-D$3)*10))),1))</f>
        <v>0.6</v>
      </c>
      <c r="E132" s="203">
        <f t="shared" si="34"/>
        <v>1.7</v>
      </c>
      <c r="F132" s="202">
        <f>IF('Indicator Data'!AV132="No data","x",ROUND(IF('Indicator Data'!AV132&gt;F$4,10,IF('Indicator Data'!AV132&lt;F$3,0,10-(F$4-'Indicator Data'!AV132)/(F$4-F$3)*10)),1))</f>
        <v>1.8</v>
      </c>
      <c r="G132" s="202">
        <f>IF('Indicator Data'!AW132="No data","x",ROUND(IF('Indicator Data'!AW132&gt;G$4,10,IF('Indicator Data'!AW132&lt;G$3,0,10-(G$4-'Indicator Data'!AW132)/(G$4-G$3)*10)),1))</f>
        <v>2.1</v>
      </c>
      <c r="H132" s="203">
        <f t="shared" si="35"/>
        <v>2</v>
      </c>
      <c r="I132" s="204">
        <f>SUM(IF('Indicator Data'!AJ132=0,0,'Indicator Data'!AJ132),SUM('Indicator Data'!AK132:AL132))</f>
        <v>547.75137057226561</v>
      </c>
      <c r="J132" s="204">
        <f>I132/HLOOKUP('Indicator Date'!$AJ130,'Population Data'!$C$3:$M$194,ROW()-4,FALSE)*1000000</f>
        <v>262.9998523902392</v>
      </c>
      <c r="K132" s="202">
        <f t="shared" si="41"/>
        <v>5.3</v>
      </c>
      <c r="L132" s="202">
        <f>IF('Indicator Data'!AM132="No data","x",ROUND(IF('Indicator Data'!AM132&gt;L$4,10,IF('Indicator Data'!AM132&lt;L$3,0,10-(L$4-'Indicator Data'!AM132)/(L$4-L$3)*10)),1))</f>
        <v>1.1000000000000001</v>
      </c>
      <c r="M132" s="202">
        <f>IF('Indicator Data'!AN132="No data","x",IF('Indicator Data'!AN132=0,0,ROUND(IF('Indicator Data'!AN132&gt;M$4,10,IF('Indicator Data'!AN132&lt;M$3,0,10-(M$4-'Indicator Data'!AN132)/(M$4-M$3)*10)),1)))</f>
        <v>1</v>
      </c>
      <c r="N132" s="203">
        <f t="shared" si="36"/>
        <v>2.5</v>
      </c>
      <c r="O132" s="205">
        <f t="shared" si="37"/>
        <v>2</v>
      </c>
      <c r="P132" s="206">
        <f>IF(AND('Indicator Data'!BA132="No data",'Indicator Data'!BB132="No data"),0,SUM('Indicator Data'!BA132:BC132)/1000)</f>
        <v>19.353000000000002</v>
      </c>
      <c r="Q132" s="202">
        <f t="shared" si="42"/>
        <v>4.3</v>
      </c>
      <c r="R132" s="207">
        <f>P132*1000/HLOOKUP('Indicator Data'!$BA$3,'Population Data'!$C$3:$M$194,ROW()-4,FALSE)</f>
        <v>9.2922380787302666E-3</v>
      </c>
      <c r="S132" s="202">
        <f t="shared" si="43"/>
        <v>5.5</v>
      </c>
      <c r="T132" s="208">
        <f t="shared" si="38"/>
        <v>4.9000000000000004</v>
      </c>
      <c r="U132" s="209">
        <f>IF('Indicator Data'!AR132="No data","x",ROUND(IF('Indicator Data'!AR132&gt;U$4,10,IF('Indicator Data'!AR132&lt;U$3,0,10-(U$4-'Indicator Data'!AR132)/(U$4-U$3)*10)),1))</f>
        <v>0.2</v>
      </c>
      <c r="V132" s="209">
        <f>IF('Indicator Data'!AS132="No data","x",IF('Indicator Data'!AS132=0,0,ROUND(IF('Indicator Data'!AS132&gt;V$4,10,IF('Indicator Data'!AS132&lt;V$3,0,10-(V$4-'Indicator Data'!AS132)/(V$4-V$3)*10)),1)))</f>
        <v>0.2</v>
      </c>
      <c r="W132" s="202">
        <f t="shared" si="39"/>
        <v>0.2</v>
      </c>
      <c r="X132" s="202">
        <f>IF('Indicator Data'!AQ132="No data","x",ROUND(IF('Indicator Data'!AQ132&gt;X$4,10,IF('Indicator Data'!AQ132&lt;X$3,0,10-(X$4-'Indicator Data'!AQ132)/(X$4-X$3)*10)),1))</f>
        <v>0.2</v>
      </c>
      <c r="Y132" s="202" t="str">
        <f>IF('Indicator Data'!AT132="No data","x",ROUND(IF('Indicator Data'!AT132&gt;Y$4,10,IF('Indicator Data'!AT132&lt;Y$3,0,10-(Y$4-'Indicator Data'!AT132)/(Y$4-Y$3)*10)),1))</f>
        <v>x</v>
      </c>
      <c r="Z132" s="207">
        <f>IF('Indicator Data'!AU132="No data","x",IF(('Indicator Data'!AU132/HLOOKUP('Indicator Data'!$AU$3,'Population Data'!$C$3:$M$194,ROW()-4,FALSE))&gt;1,1,IF('Indicator Data'!AU132&gt;'Indicator Data'!AU132,1,'Indicator Data'!AU132/HLOOKUP('Indicator Data'!$AU$3,'Population Data'!$C$3:$M$194,ROW()-4,FALSE))))</f>
        <v>0</v>
      </c>
      <c r="AA132" s="202">
        <f t="shared" si="44"/>
        <v>0</v>
      </c>
      <c r="AB132" s="210">
        <f t="shared" si="45"/>
        <v>0.1</v>
      </c>
      <c r="AC132" s="202">
        <f>IF('Indicator Data'!AO132="No data","x",ROUND(IF('Indicator Data'!AO132&gt;AC$4,10,IF('Indicator Data'!AO132&lt;AC$3,0,10-(AC$4-'Indicator Data'!AO132)/(AC$4-AC$3)*10)),1))</f>
        <v>0.4</v>
      </c>
      <c r="AD132" s="202">
        <f>IF('Indicator Data'!AP132="No data","x",ROUND(IF('Indicator Data'!AP132&gt;AD$4,10,IF('Indicator Data'!AP132&lt;AD$3,0,10-(AD$4-'Indicator Data'!AP132)/(AD$4-AD$3)*10)),1))</f>
        <v>0.2</v>
      </c>
      <c r="AE132" s="210">
        <f t="shared" si="40"/>
        <v>0.3</v>
      </c>
      <c r="AF132" s="206">
        <f>('Indicator Data'!AZ132+'Indicator Data'!AY132*0.5+'Indicator Data'!AX132*0.25)/1000</f>
        <v>0</v>
      </c>
      <c r="AG132" s="211">
        <f>AF132*1000/HLOOKUP('Indicator Data'!$AZ$3,'Population Data'!$C$3:$M$194,ROW()-4,FALSE)</f>
        <v>0</v>
      </c>
      <c r="AH132" s="210">
        <f t="shared" si="46"/>
        <v>0</v>
      </c>
      <c r="AI132" s="202">
        <f>IF('Indicator Data'!BD132="No data","x",ROUND(IF('Indicator Data'!BD132&lt;$AI$3,10,IF('Indicator Data'!BD132&gt;$AI$4,0,($AI$4-'Indicator Data'!BD132)/($AI$4-$AI$3)*10)),1))</f>
        <v>3.1</v>
      </c>
      <c r="AJ132" s="202">
        <f>IF('Indicator Data'!BE132="No data","x",ROUND(IF('Indicator Data'!BE132&gt;$AJ$4,10,IF('Indicator Data'!BE132&lt;$AJ$3,0,10-($AJ$4-'Indicator Data'!BE132)/($AJ$4-$AJ$3)*10)),1))</f>
        <v>0</v>
      </c>
      <c r="AK132" s="210">
        <f t="shared" si="47"/>
        <v>1.6</v>
      </c>
      <c r="AL132" s="208">
        <f t="shared" si="48"/>
        <v>0.5</v>
      </c>
      <c r="AM132" s="212">
        <f t="shared" si="49"/>
        <v>3</v>
      </c>
    </row>
    <row r="133" spans="1:39">
      <c r="A133" s="179" t="str">
        <f>'Indicator Data'!A133</f>
        <v>Norway</v>
      </c>
      <c r="B133" s="180" t="str">
        <f>'Indicator Data'!B133</f>
        <v>NOR</v>
      </c>
      <c r="C133" s="213">
        <f>ROUND(IF('Indicator Data'!AH133="No data",IF((0.101*LN('Indicator Data'!BV133)-0.153)&gt;C$4,0,IF((0.101*LN('Indicator Data'!BV133)-0.153)&lt;C$3,10,(C$4-(0.101*LN('Indicator Data'!BV133)-0.153))/(C$4-C$3)*10)),IF('Indicator Data'!AH133&gt;C$4,0,IF('Indicator Data'!AH133&lt;C$3,10,(C$4-'Indicator Data'!AH133)/(C$4-C$3)*10))),1)</f>
        <v>0</v>
      </c>
      <c r="D133" s="202" t="str">
        <f>IF('Indicator Data'!AI133="No data","x",ROUND((IF(LOG('Indicator Data'!AI133*1000)&gt;D$4,10,IF(LOG('Indicator Data'!AI133*1000)&lt;D$3,0,10-(D$4-LOG('Indicator Data'!AI133*1000))/(D$4-D$3)*10))),1))</f>
        <v>x</v>
      </c>
      <c r="E133" s="203">
        <f t="shared" si="34"/>
        <v>0</v>
      </c>
      <c r="F133" s="202">
        <f>IF('Indicator Data'!AV133="No data","x",ROUND(IF('Indicator Data'!AV133&gt;F$4,10,IF('Indicator Data'!AV133&lt;F$3,0,10-(F$4-'Indicator Data'!AV133)/(F$4-F$3)*10)),1))</f>
        <v>0.2</v>
      </c>
      <c r="G133" s="202">
        <f>IF('Indicator Data'!AW133="No data","x",ROUND(IF('Indicator Data'!AW133&gt;G$4,10,IF('Indicator Data'!AW133&lt;G$3,0,10-(G$4-'Indicator Data'!AW133)/(G$4-G$3)*10)),1))</f>
        <v>0.7</v>
      </c>
      <c r="H133" s="203">
        <f t="shared" si="35"/>
        <v>0.5</v>
      </c>
      <c r="I133" s="204">
        <f>SUM(IF('Indicator Data'!AJ133=0,0,'Indicator Data'!AJ133),SUM('Indicator Data'!AK133:AL133))</f>
        <v>-7.6456629999999999</v>
      </c>
      <c r="J133" s="204">
        <f>I133/HLOOKUP('Indicator Date'!$AJ131,'Population Data'!$C$3:$M$194,ROW()-4,FALSE)*1000000</f>
        <v>-1.3864711014299271</v>
      </c>
      <c r="K133" s="202">
        <f t="shared" si="41"/>
        <v>0</v>
      </c>
      <c r="L133" s="202" t="str">
        <f>IF('Indicator Data'!AM133="No data","x",ROUND(IF('Indicator Data'!AM133&gt;L$4,10,IF('Indicator Data'!AM133&lt;L$3,0,10-(L$4-'Indicator Data'!AM133)/(L$4-L$3)*10)),1))</f>
        <v>x</v>
      </c>
      <c r="M133" s="202">
        <f>IF('Indicator Data'!AN133="No data","x",IF('Indicator Data'!AN133=0,0,ROUND(IF('Indicator Data'!AN133&gt;M$4,10,IF('Indicator Data'!AN133&lt;M$3,0,10-(M$4-'Indicator Data'!AN133)/(M$4-M$3)*10)),1)))</f>
        <v>0</v>
      </c>
      <c r="N133" s="203">
        <f t="shared" si="36"/>
        <v>0</v>
      </c>
      <c r="O133" s="205">
        <f t="shared" si="37"/>
        <v>0.1</v>
      </c>
      <c r="P133" s="206">
        <f>IF(AND('Indicator Data'!BA133="No data",'Indicator Data'!BB133="No data"),0,SUM('Indicator Data'!BA133:BC133)/1000)</f>
        <v>110.619</v>
      </c>
      <c r="Q133" s="202">
        <f t="shared" si="42"/>
        <v>6.8</v>
      </c>
      <c r="R133" s="207">
        <f>P133*1000/HLOOKUP('Indicator Data'!$BA$3,'Population Data'!$C$3:$M$194,ROW()-4,FALSE)</f>
        <v>2.0059744559638205E-2</v>
      </c>
      <c r="S133" s="202">
        <f t="shared" si="43"/>
        <v>6.7</v>
      </c>
      <c r="T133" s="208">
        <f t="shared" si="38"/>
        <v>6.8</v>
      </c>
      <c r="U133" s="209">
        <f>IF('Indicator Data'!AR133="No data","x",ROUND(IF('Indicator Data'!AR133&gt;U$4,10,IF('Indicator Data'!AR133&lt;U$3,0,10-(U$4-'Indicator Data'!AR133)/(U$4-U$3)*10)),1))</f>
        <v>0.2</v>
      </c>
      <c r="V133" s="209" t="str">
        <f>IF('Indicator Data'!AS133="No data","x",IF('Indicator Data'!AS133=0,0,ROUND(IF('Indicator Data'!AS133&gt;V$4,10,IF('Indicator Data'!AS133&lt;V$3,0,10-(V$4-'Indicator Data'!AS133)/(V$4-V$3)*10)),1)))</f>
        <v>x</v>
      </c>
      <c r="W133" s="202">
        <f t="shared" si="39"/>
        <v>0.2</v>
      </c>
      <c r="X133" s="202">
        <f>IF('Indicator Data'!AQ133="No data","x",ROUND(IF('Indicator Data'!AQ133&gt;X$4,10,IF('Indicator Data'!AQ133&lt;X$3,0,10-(X$4-'Indicator Data'!AQ133)/(X$4-X$3)*10)),1))</f>
        <v>0.1</v>
      </c>
      <c r="Y133" s="202" t="str">
        <f>IF('Indicator Data'!AT133="No data","x",ROUND(IF('Indicator Data'!AT133&gt;Y$4,10,IF('Indicator Data'!AT133&lt;Y$3,0,10-(Y$4-'Indicator Data'!AT133)/(Y$4-Y$3)*10)),1))</f>
        <v>x</v>
      </c>
      <c r="Z133" s="207">
        <f>IF('Indicator Data'!AU133="No data","x",IF(('Indicator Data'!AU133/HLOOKUP('Indicator Data'!$AU$3,'Population Data'!$C$3:$M$194,ROW()-4,FALSE))&gt;1,1,IF('Indicator Data'!AU133&gt;'Indicator Data'!AU133,1,'Indicator Data'!AU133/HLOOKUP('Indicator Data'!$AU$3,'Population Data'!$C$3:$M$194,ROW()-4,FALSE))))</f>
        <v>1.8401569727504036E-6</v>
      </c>
      <c r="AA133" s="202">
        <f t="shared" si="44"/>
        <v>0</v>
      </c>
      <c r="AB133" s="210">
        <f t="shared" si="45"/>
        <v>0.1</v>
      </c>
      <c r="AC133" s="202">
        <f>IF('Indicator Data'!AO133="No data","x",ROUND(IF('Indicator Data'!AO133&gt;AC$4,10,IF('Indicator Data'!AO133&lt;AC$3,0,10-(AC$4-'Indicator Data'!AO133)/(AC$4-AC$3)*10)),1))</f>
        <v>0.2</v>
      </c>
      <c r="AD133" s="202" t="str">
        <f>IF('Indicator Data'!AP133="No data","x",ROUND(IF('Indicator Data'!AP133&gt;AD$4,10,IF('Indicator Data'!AP133&lt;AD$3,0,10-(AD$4-'Indicator Data'!AP133)/(AD$4-AD$3)*10)),1))</f>
        <v>x</v>
      </c>
      <c r="AE133" s="210">
        <f t="shared" si="40"/>
        <v>0.2</v>
      </c>
      <c r="AF133" s="206">
        <f>('Indicator Data'!AZ133+'Indicator Data'!AY133*0.5+'Indicator Data'!AX133*0.25)/1000</f>
        <v>0</v>
      </c>
      <c r="AG133" s="211">
        <f>AF133*1000/HLOOKUP('Indicator Data'!$AZ$3,'Population Data'!$C$3:$M$194,ROW()-4,FALSE)</f>
        <v>0</v>
      </c>
      <c r="AH133" s="210">
        <f t="shared" si="46"/>
        <v>0</v>
      </c>
      <c r="AI133" s="202">
        <f>IF('Indicator Data'!BD133="No data","x",ROUND(IF('Indicator Data'!BD133&lt;$AI$3,10,IF('Indicator Data'!BD133&gt;$AI$4,0,($AI$4-'Indicator Data'!BD133)/($AI$4-$AI$3)*10)),1))</f>
        <v>2.1</v>
      </c>
      <c r="AJ133" s="202">
        <f>IF('Indicator Data'!BE133="No data","x",ROUND(IF('Indicator Data'!BE133&gt;$AJ$4,10,IF('Indicator Data'!BE133&lt;$AJ$3,0,10-($AJ$4-'Indicator Data'!BE133)/($AJ$4-$AJ$3)*10)),1))</f>
        <v>0</v>
      </c>
      <c r="AK133" s="210">
        <f t="shared" si="47"/>
        <v>1.1000000000000001</v>
      </c>
      <c r="AL133" s="208">
        <f t="shared" si="48"/>
        <v>0.4</v>
      </c>
      <c r="AM133" s="212">
        <f t="shared" si="49"/>
        <v>4.3</v>
      </c>
    </row>
    <row r="134" spans="1:39">
      <c r="A134" s="179" t="str">
        <f>'Indicator Data'!A134</f>
        <v>Oman</v>
      </c>
      <c r="B134" s="180" t="str">
        <f>'Indicator Data'!B134</f>
        <v>OMN</v>
      </c>
      <c r="C134" s="213">
        <f>ROUND(IF('Indicator Data'!AH134="No data",IF((0.101*LN('Indicator Data'!BV134)-0.153)&gt;C$4,0,IF((0.101*LN('Indicator Data'!BV134)-0.153)&lt;C$3,10,(C$4-(0.101*LN('Indicator Data'!BV134)-0.153))/(C$4-C$3)*10)),IF('Indicator Data'!AH134&gt;C$4,0,IF('Indicator Data'!AH134&lt;C$3,10,(C$4-'Indicator Data'!AH134)/(C$4-C$3)*10))),1)</f>
        <v>1.6</v>
      </c>
      <c r="D134" s="202" t="str">
        <f>IF('Indicator Data'!AI134="No data","x",ROUND((IF(LOG('Indicator Data'!AI134*1000)&gt;D$4,10,IF(LOG('Indicator Data'!AI134*1000)&lt;D$3,0,10-(D$4-LOG('Indicator Data'!AI134*1000))/(D$4-D$3)*10))),1))</f>
        <v>x</v>
      </c>
      <c r="E134" s="203">
        <f t="shared" si="34"/>
        <v>1.6</v>
      </c>
      <c r="F134" s="202">
        <f>IF('Indicator Data'!AV134="No data","x",ROUND(IF('Indicator Data'!AV134&gt;F$4,10,IF('Indicator Data'!AV134&lt;F$3,0,10-(F$4-'Indicator Data'!AV134)/(F$4-F$3)*10)),1))</f>
        <v>3.6</v>
      </c>
      <c r="G134" s="202" t="str">
        <f>IF('Indicator Data'!AW134="No data","x",ROUND(IF('Indicator Data'!AW134&gt;G$4,10,IF('Indicator Data'!AW134&lt;G$3,0,10-(G$4-'Indicator Data'!AW134)/(G$4-G$3)*10)),1))</f>
        <v>x</v>
      </c>
      <c r="H134" s="203">
        <f t="shared" si="35"/>
        <v>3.6</v>
      </c>
      <c r="I134" s="204">
        <f>SUM(IF('Indicator Data'!AJ134=0,0,'Indicator Data'!AJ134),SUM('Indicator Data'!AK134:AL134))</f>
        <v>6.7829459999999999</v>
      </c>
      <c r="J134" s="204">
        <f>I134/HLOOKUP('Indicator Date'!$AJ132,'Population Data'!$C$3:$M$194,ROW()-4,FALSE)*1000000</f>
        <v>1.4390303874805268</v>
      </c>
      <c r="K134" s="202">
        <f t="shared" ref="K134:K165" si="50">IF(J134="x","x",ROUND(IF(J134&gt;K$4,10,IF(J134&lt;K$3,0,10-(K$4-J134)/(K$4-K$3)*10)),1))</f>
        <v>0</v>
      </c>
      <c r="L134" s="202" t="str">
        <f>IF('Indicator Data'!AM134="No data","x",ROUND(IF('Indicator Data'!AM134&gt;L$4,10,IF('Indicator Data'!AM134&lt;L$3,0,10-(L$4-'Indicator Data'!AM134)/(L$4-L$3)*10)),1))</f>
        <v>x</v>
      </c>
      <c r="M134" s="202">
        <f>IF('Indicator Data'!AN134="No data","x",IF('Indicator Data'!AN134=0,0,ROUND(IF('Indicator Data'!AN134&gt;M$4,10,IF('Indicator Data'!AN134&lt;M$3,0,10-(M$4-'Indicator Data'!AN134)/(M$4-M$3)*10)),1)))</f>
        <v>0</v>
      </c>
      <c r="N134" s="203">
        <f t="shared" si="36"/>
        <v>0</v>
      </c>
      <c r="O134" s="205">
        <f t="shared" si="37"/>
        <v>1.7</v>
      </c>
      <c r="P134" s="206">
        <f>IF(AND('Indicator Data'!BA134="No data",'Indicator Data'!BB134="No data"),0,SUM('Indicator Data'!BA134:BC134)/1000)</f>
        <v>0.72099999999999997</v>
      </c>
      <c r="Q134" s="202">
        <f t="shared" ref="Q134:Q165" si="51">ROUND(IF(P134=0,0,IF(LOG(P134*1000)&gt;$Q$4,10,IF(LOG(P134*1000)&lt;Q$3,0,10-(Q$4-LOG(P134*1000))/(Q$4-Q$3)*10))),1)</f>
        <v>0</v>
      </c>
      <c r="R134" s="207">
        <f>P134*1000/HLOOKUP('Indicator Data'!$BA$3,'Population Data'!$C$3:$M$194,ROW()-4,FALSE)</f>
        <v>1.529631681239184E-4</v>
      </c>
      <c r="S134" s="202">
        <f t="shared" ref="S134:S165" si="52">IF(R134="x","x",ROUND(IF(R134&gt;$S$4,10,IF(R134&lt;$S$3,0,((R134*100)/0.0052)^(1/4.0545)/6.5*10)),1))</f>
        <v>2</v>
      </c>
      <c r="T134" s="208">
        <f t="shared" si="38"/>
        <v>1</v>
      </c>
      <c r="U134" s="209">
        <f>IF('Indicator Data'!AR134="No data","x",ROUND(IF('Indicator Data'!AR134&gt;U$4,10,IF('Indicator Data'!AR134&lt;U$3,0,10-(U$4-'Indicator Data'!AR134)/(U$4-U$3)*10)),1))</f>
        <v>0.2</v>
      </c>
      <c r="V134" s="209">
        <f>IF('Indicator Data'!AS134="No data","x",IF('Indicator Data'!AS134=0,0,ROUND(IF('Indicator Data'!AS134&gt;V$4,10,IF('Indicator Data'!AS134&lt;V$3,0,10-(V$4-'Indicator Data'!AS134)/(V$4-V$3)*10)),1)))</f>
        <v>0.2</v>
      </c>
      <c r="W134" s="202">
        <f t="shared" si="39"/>
        <v>0.2</v>
      </c>
      <c r="X134" s="202">
        <f>IF('Indicator Data'!AQ134="No data","x",ROUND(IF('Indicator Data'!AQ134&gt;X$4,10,IF('Indicator Data'!AQ134&lt;X$3,0,10-(X$4-'Indicator Data'!AQ134)/(X$4-X$3)*10)),1))</f>
        <v>0.2</v>
      </c>
      <c r="Y134" s="202">
        <f>IF('Indicator Data'!AT134="No data","x",ROUND(IF('Indicator Data'!AT134&gt;Y$4,10,IF('Indicator Data'!AT134&lt;Y$3,0,10-(Y$4-'Indicator Data'!AT134)/(Y$4-Y$3)*10)),1))</f>
        <v>0</v>
      </c>
      <c r="Z134" s="207">
        <f>IF('Indicator Data'!AU134="No data","x",IF(('Indicator Data'!AU134/HLOOKUP('Indicator Data'!$AU$3,'Population Data'!$C$3:$M$194,ROW()-4,FALSE))&gt;1,1,IF('Indicator Data'!AU134&gt;'Indicator Data'!AU134,1,'Indicator Data'!AU134/HLOOKUP('Indicator Data'!$AU$3,'Population Data'!$C$3:$M$194,ROW()-4,FALSE))))</f>
        <v>2.7751689247509668E-5</v>
      </c>
      <c r="AA134" s="202">
        <f t="shared" ref="AA134:AA165" si="53">IF(Z134="x","x",ROUND(IF(Z134&gt;AA$4,10,IF(Z134&lt;AA$3,0,10-(AA$4-Z134)/(AA$4-AA$3)*10)),1))</f>
        <v>0</v>
      </c>
      <c r="AB134" s="210">
        <f t="shared" ref="AB134:AB165" si="54">IF(AND(W134="x",X134="x",Y134="x",AA134="x"),"x",ROUND(AVERAGE(W134,X134,Y134,AA134),1))</f>
        <v>0.1</v>
      </c>
      <c r="AC134" s="202">
        <f>IF('Indicator Data'!AO134="No data","x",ROUND(IF('Indicator Data'!AO134&gt;AC$4,10,IF('Indicator Data'!AO134&lt;AC$3,0,10-(AC$4-'Indicator Data'!AO134)/(AC$4-AC$3)*10)),1))</f>
        <v>0.8</v>
      </c>
      <c r="AD134" s="202">
        <f>IF('Indicator Data'!AP134="No data","x",ROUND(IF('Indicator Data'!AP134&gt;AD$4,10,IF('Indicator Data'!AP134&lt;AD$3,0,10-(AD$4-'Indicator Data'!AP134)/(AD$4-AD$3)*10)),1))</f>
        <v>2.5</v>
      </c>
      <c r="AE134" s="210">
        <f t="shared" si="40"/>
        <v>1.7</v>
      </c>
      <c r="AF134" s="206">
        <f>('Indicator Data'!AZ134+'Indicator Data'!AY134*0.5+'Indicator Data'!AX134*0.25)/1000</f>
        <v>1.391</v>
      </c>
      <c r="AG134" s="211">
        <f>AF134*1000/HLOOKUP('Indicator Data'!$AZ$3,'Population Data'!$C$3:$M$194,ROW()-4,FALSE)</f>
        <v>2.9510647276056936E-4</v>
      </c>
      <c r="AH134" s="210">
        <f t="shared" ref="AH134:AH165" si="55">IF(AG134="x","x",ROUND(IF(AG134&gt;AH$4,10,IF(AG134&lt;AH$3,0,10-(AH$4-AG134)/(AH$4-AH$3)*10)),1))</f>
        <v>0</v>
      </c>
      <c r="AI134" s="202">
        <f>IF('Indicator Data'!BD134="No data","x",ROUND(IF('Indicator Data'!BD134&lt;$AI$3,10,IF('Indicator Data'!BD134&gt;$AI$4,0,($AI$4-'Indicator Data'!BD134)/($AI$4-$AI$3)*10)),1))</f>
        <v>3.2</v>
      </c>
      <c r="AJ134" s="202">
        <f>IF('Indicator Data'!BE134="No data","x",ROUND(IF('Indicator Data'!BE134&gt;$AJ$4,10,IF('Indicator Data'!BE134&lt;$AJ$3,0,10-($AJ$4-'Indicator Data'!BE134)/($AJ$4-$AJ$3)*10)),1))</f>
        <v>0.2</v>
      </c>
      <c r="AK134" s="210">
        <f t="shared" ref="AK134:AK165" si="56">ROUND(AVERAGE(AJ134,AI134),1)</f>
        <v>1.7</v>
      </c>
      <c r="AL134" s="208">
        <f t="shared" ref="AL134:AL165" si="57">ROUND(IF(AND(AB134="x",AE134="x",AK134="x"),AH134,IF(AND(AB134="x",AE134="x"),(10-GEOMEAN(((10-AK134)/10*9+1),((10-AH134)/10*9+1)))/9*10,IF(AK134="x",(10-GEOMEAN(((10-AB134)/10*9+1),((10-AE134)/10*9+1),((10-AH134)/10*9+1)))/9*10,IF(AB134="x",(10-GEOMEAN(((10-AK134)/10*9+1),((10-AE134)/10*9+1),((10-AH134)/10*9+1)))/9*10,(10-GEOMEAN(((10-AB134)/10*9+1),((10-AE134)/10*9+1),((10-AH134)/10*9+1),((10-AK134)/10*9+1)))/9*10)))),1)</f>
        <v>0.9</v>
      </c>
      <c r="AM134" s="212">
        <f t="shared" ref="AM134:AM165" si="58">ROUND((10-GEOMEAN(((10-T134)/10*9+1),((10-AL134)/10*9+1)))/9*10,1)</f>
        <v>1</v>
      </c>
    </row>
    <row r="135" spans="1:39">
      <c r="A135" s="179" t="str">
        <f>'Indicator Data'!A135</f>
        <v>Pakistan</v>
      </c>
      <c r="B135" s="180" t="str">
        <f>'Indicator Data'!B135</f>
        <v>PAK</v>
      </c>
      <c r="C135" s="213">
        <f>ROUND(IF('Indicator Data'!AH135="No data",IF((0.101*LN('Indicator Data'!BV135)-0.153)&gt;C$4,0,IF((0.101*LN('Indicator Data'!BV135)-0.153)&lt;C$3,10,(C$4-(0.101*LN('Indicator Data'!BV135)-0.153))/(C$4-C$3)*10)),IF('Indicator Data'!AH135&gt;C$4,0,IF('Indicator Data'!AH135&lt;C$3,10,(C$4-'Indicator Data'!AH135)/(C$4-C$3)*10))),1)</f>
        <v>7.2</v>
      </c>
      <c r="D135" s="202">
        <f>IF('Indicator Data'!AI135="No data","x",ROUND((IF(LOG('Indicator Data'!AI135*1000)&gt;D$4,10,IF(LOG('Indicator Data'!AI135*1000)&lt;D$3,0,10-(D$4-LOG('Indicator Data'!AI135*1000))/(D$4-D$3)*10))),1))</f>
        <v>8.5</v>
      </c>
      <c r="E135" s="203">
        <f t="shared" ref="E135:E196" si="59">ROUND(IF(D135="x",C135,(10-GEOMEAN(((10-C135)/10*9+1),((10-D135)/10*9+1)))/9*10),1)</f>
        <v>7.9</v>
      </c>
      <c r="F135" s="202">
        <f>IF('Indicator Data'!AV135="No data","x",ROUND(IF('Indicator Data'!AV135&gt;F$4,10,IF('Indicator Data'!AV135&lt;F$3,0,10-(F$4-'Indicator Data'!AV135)/(F$4-F$3)*10)),1))</f>
        <v>7</v>
      </c>
      <c r="G135" s="202">
        <f>IF('Indicator Data'!AW135="No data","x",ROUND(IF('Indicator Data'!AW135&gt;G$4,10,IF('Indicator Data'!AW135&lt;G$3,0,10-(G$4-'Indicator Data'!AW135)/(G$4-G$3)*10)),1))</f>
        <v>1.2</v>
      </c>
      <c r="H135" s="203">
        <f t="shared" ref="H135:H196" si="60">IF(AND(F135="x",G135="x"),"x",ROUND(AVERAGE(F135,G135),1))</f>
        <v>4.0999999999999996</v>
      </c>
      <c r="I135" s="204">
        <f>SUM(IF('Indicator Data'!AJ135=0,0,'Indicator Data'!AJ135),SUM('Indicator Data'!AK135:AL135))</f>
        <v>5594.3265361093745</v>
      </c>
      <c r="J135" s="204">
        <f>I135/HLOOKUP('Indicator Date'!$AJ133,'Population Data'!$C$3:$M$194,ROW()-4,FALSE)*1000000</f>
        <v>22.814447754854051</v>
      </c>
      <c r="K135" s="202">
        <f t="shared" si="50"/>
        <v>0.5</v>
      </c>
      <c r="L135" s="202">
        <f>IF('Indicator Data'!AM135="No data","x",ROUND(IF('Indicator Data'!AM135&gt;L$4,10,IF('Indicator Data'!AM135&lt;L$3,0,10-(L$4-'Indicator Data'!AM135)/(L$4-L$3)*10)),1))</f>
        <v>0.3</v>
      </c>
      <c r="M135" s="202">
        <f>IF('Indicator Data'!AN135="No data","x",IF('Indicator Data'!AN135=0,0,ROUND(IF('Indicator Data'!AN135&gt;M$4,10,IF('Indicator Data'!AN135&lt;M$3,0,10-(M$4-'Indicator Data'!AN135)/(M$4-M$3)*10)),1)))</f>
        <v>2.6</v>
      </c>
      <c r="N135" s="203">
        <f t="shared" ref="N135:N196" si="61">ROUND(AVERAGE(K135,L135,M135),1)</f>
        <v>1.1000000000000001</v>
      </c>
      <c r="O135" s="205">
        <f t="shared" ref="O135:O196" si="62">ROUND(AVERAGE(E135,E135,H135,N135),1)</f>
        <v>5.3</v>
      </c>
      <c r="P135" s="206">
        <f>IF(AND('Indicator Data'!BA135="No data",'Indicator Data'!BB135="No data"),0,SUM('Indicator Data'!BA135:BC135)/1000)</f>
        <v>2072.7199999999998</v>
      </c>
      <c r="Q135" s="202">
        <f t="shared" si="51"/>
        <v>10</v>
      </c>
      <c r="R135" s="207">
        <f>P135*1000/HLOOKUP('Indicator Data'!$BA$3,'Population Data'!$C$3:$M$194,ROW()-4,FALSE)</f>
        <v>8.4528426871785575E-3</v>
      </c>
      <c r="S135" s="202">
        <f t="shared" si="52"/>
        <v>5.4</v>
      </c>
      <c r="T135" s="208">
        <f t="shared" ref="T135:T196" si="63">ROUND(AVERAGE(Q135,S135),1)</f>
        <v>7.7</v>
      </c>
      <c r="U135" s="209">
        <f>IF('Indicator Data'!AR135="No data","x",ROUND(IF('Indicator Data'!AR135&gt;U$4,10,IF('Indicator Data'!AR135&lt;U$3,0,10-(U$4-'Indicator Data'!AR135)/(U$4-U$3)*10)),1))</f>
        <v>0.4</v>
      </c>
      <c r="V135" s="209" t="str">
        <f>IF('Indicator Data'!AS135="No data","x",IF('Indicator Data'!AS135=0,0,ROUND(IF('Indicator Data'!AS135&gt;V$4,10,IF('Indicator Data'!AS135&lt;V$3,0,10-(V$4-'Indicator Data'!AS135)/(V$4-V$3)*10)),1)))</f>
        <v>x</v>
      </c>
      <c r="W135" s="202">
        <f t="shared" ref="W135:W196" si="64">IF(AND(U135="x",V135="x"),"x",AVERAGE(U135,V135))</f>
        <v>0.4</v>
      </c>
      <c r="X135" s="202">
        <f>IF('Indicator Data'!AQ135="No data","x",ROUND(IF('Indicator Data'!AQ135&gt;X$4,10,IF('Indicator Data'!AQ135&lt;X$3,0,10-(X$4-'Indicator Data'!AQ135)/(X$4-X$3)*10)),1))</f>
        <v>4.7</v>
      </c>
      <c r="Y135" s="202">
        <f>IF('Indicator Data'!AT135="No data","x",ROUND(IF('Indicator Data'!AT135&gt;Y$4,10,IF('Indicator Data'!AT135&lt;Y$3,0,10-(Y$4-'Indicator Data'!AT135)/(Y$4-Y$3)*10)),1))</f>
        <v>0.3</v>
      </c>
      <c r="Z135" s="207">
        <f>IF('Indicator Data'!AU135="No data","x",IF(('Indicator Data'!AU135/HLOOKUP('Indicator Data'!$AU$3,'Population Data'!$C$3:$M$194,ROW()-4,FALSE))&gt;1,1,IF('Indicator Data'!AU135&gt;'Indicator Data'!AU135,1,'Indicator Data'!AU135/HLOOKUP('Indicator Data'!$AU$3,'Population Data'!$C$3:$M$194,ROW()-4,FALSE))))</f>
        <v>0.11765329475736108</v>
      </c>
      <c r="AA135" s="202">
        <f t="shared" si="53"/>
        <v>1.3</v>
      </c>
      <c r="AB135" s="210">
        <f t="shared" si="54"/>
        <v>1.7</v>
      </c>
      <c r="AC135" s="202">
        <f>IF('Indicator Data'!AO135="No data","x",ROUND(IF('Indicator Data'!AO135&gt;AC$4,10,IF('Indicator Data'!AO135&lt;AC$3,0,10-(AC$4-'Indicator Data'!AO135)/(AC$4-AC$3)*10)),1))</f>
        <v>4.7</v>
      </c>
      <c r="AD135" s="202">
        <f>IF('Indicator Data'!AP135="No data","x",ROUND(IF('Indicator Data'!AP135&gt;AD$4,10,IF('Indicator Data'!AP135&lt;AD$3,0,10-(AD$4-'Indicator Data'!AP135)/(AD$4-AD$3)*10)),1))</f>
        <v>5.0999999999999996</v>
      </c>
      <c r="AE135" s="210">
        <f t="shared" ref="AE135:AE196" si="65">IF(AND(AC135="x",AD135="x"),"x",ROUND(AVERAGE(AD135,AC135),1))</f>
        <v>4.9000000000000004</v>
      </c>
      <c r="AF135" s="206">
        <f>('Indicator Data'!AZ135+'Indicator Data'!AY135*0.5+'Indicator Data'!AX135*0.25)/1000</f>
        <v>8335.7360000000008</v>
      </c>
      <c r="AG135" s="211">
        <f>AF135*1000/HLOOKUP('Indicator Data'!$AZ$3,'Population Data'!$C$3:$M$194,ROW()-4,FALSE)</f>
        <v>3.3994299804050263E-2</v>
      </c>
      <c r="AH135" s="210">
        <f t="shared" si="55"/>
        <v>3.4</v>
      </c>
      <c r="AI135" s="202">
        <f>IF('Indicator Data'!BD135="No data","x",ROUND(IF('Indicator Data'!BD135&lt;$AI$3,10,IF('Indicator Data'!BD135&gt;$AI$4,0,($AI$4-'Indicator Data'!BD135)/($AI$4-$AI$3)*10)),1))</f>
        <v>5.5</v>
      </c>
      <c r="AJ135" s="202">
        <f>IF('Indicator Data'!BE135="No data","x",ROUND(IF('Indicator Data'!BE135&gt;$AJ$4,10,IF('Indicator Data'!BE135&lt;$AJ$3,0,10-($AJ$4-'Indicator Data'!BE135)/($AJ$4-$AJ$3)*10)),1))</f>
        <v>5.2</v>
      </c>
      <c r="AK135" s="210">
        <f t="shared" si="56"/>
        <v>5.4</v>
      </c>
      <c r="AL135" s="208">
        <f t="shared" si="57"/>
        <v>4</v>
      </c>
      <c r="AM135" s="212">
        <f t="shared" si="58"/>
        <v>6.2</v>
      </c>
    </row>
    <row r="136" spans="1:39">
      <c r="A136" s="179" t="str">
        <f>'Indicator Data'!A136</f>
        <v>Palau</v>
      </c>
      <c r="B136" s="180" t="str">
        <f>'Indicator Data'!B136</f>
        <v>PLW</v>
      </c>
      <c r="C136" s="213">
        <f>ROUND(IF('Indicator Data'!AH136="No data",IF((0.101*LN('Indicator Data'!BV136)-0.153)&gt;C$4,0,IF((0.101*LN('Indicator Data'!BV136)-0.153)&lt;C$3,10,(C$4-(0.101*LN('Indicator Data'!BV136)-0.153))/(C$4-C$3)*10)),IF('Indicator Data'!AH136&gt;C$4,0,IF('Indicator Data'!AH136&lt;C$3,10,(C$4-'Indicator Data'!AH136)/(C$4-C$3)*10))),1)</f>
        <v>2.1</v>
      </c>
      <c r="D136" s="202" t="str">
        <f>IF('Indicator Data'!AI136="No data","x",ROUND((IF(LOG('Indicator Data'!AI136*1000)&gt;D$4,10,IF(LOG('Indicator Data'!AI136*1000)&lt;D$3,0,10-(D$4-LOG('Indicator Data'!AI136*1000))/(D$4-D$3)*10))),1))</f>
        <v>x</v>
      </c>
      <c r="E136" s="203">
        <f t="shared" si="59"/>
        <v>2.1</v>
      </c>
      <c r="F136" s="202" t="str">
        <f>IF('Indicator Data'!AV136="No data","x",ROUND(IF('Indicator Data'!AV136&gt;F$4,10,IF('Indicator Data'!AV136&lt;F$3,0,10-(F$4-'Indicator Data'!AV136)/(F$4-F$3)*10)),1))</f>
        <v>x</v>
      </c>
      <c r="G136" s="202" t="str">
        <f>IF('Indicator Data'!AW136="No data","x",ROUND(IF('Indicator Data'!AW136&gt;G$4,10,IF('Indicator Data'!AW136&lt;G$3,0,10-(G$4-'Indicator Data'!AW136)/(G$4-G$3)*10)),1))</f>
        <v>x</v>
      </c>
      <c r="H136" s="203" t="str">
        <f t="shared" si="60"/>
        <v>x</v>
      </c>
      <c r="I136" s="204">
        <f>SUM(IF('Indicator Data'!AJ136=0,0,'Indicator Data'!AJ136),SUM('Indicator Data'!AK136:AL136))</f>
        <v>104.69944923706055</v>
      </c>
      <c r="J136" s="204">
        <f>I136/HLOOKUP('Indicator Date'!$AJ134,'Population Data'!$C$3:$M$194,ROW()-4,FALSE)*1000000</f>
        <v>5800.2021625982252</v>
      </c>
      <c r="K136" s="202">
        <f t="shared" si="50"/>
        <v>10</v>
      </c>
      <c r="L136" s="202">
        <f>IF('Indicator Data'!AM136="No data","x",ROUND(IF('Indicator Data'!AM136&gt;L$4,10,IF('Indicator Data'!AM136&lt;L$3,0,10-(L$4-'Indicator Data'!AM136)/(L$4-L$3)*10)),1))</f>
        <v>10</v>
      </c>
      <c r="M136" s="202">
        <f>IF('Indicator Data'!AN136="No data","x",IF('Indicator Data'!AN136=0,0,ROUND(IF('Indicator Data'!AN136&gt;M$4,10,IF('Indicator Data'!AN136&lt;M$3,0,10-(M$4-'Indicator Data'!AN136)/(M$4-M$3)*10)),1)))</f>
        <v>0.1</v>
      </c>
      <c r="N136" s="203">
        <f t="shared" si="61"/>
        <v>6.7</v>
      </c>
      <c r="O136" s="205">
        <f t="shared" si="62"/>
        <v>3.6</v>
      </c>
      <c r="P136" s="206">
        <f>IF(AND('Indicator Data'!BA136="No data",'Indicator Data'!BB136="No data"),0,SUM('Indicator Data'!BA136:BC136)/1000)</f>
        <v>0</v>
      </c>
      <c r="Q136" s="202">
        <f t="shared" si="51"/>
        <v>0</v>
      </c>
      <c r="R136" s="207">
        <f>P136*1000/HLOOKUP('Indicator Data'!$BA$3,'Population Data'!$C$3:$M$194,ROW()-4,FALSE)</f>
        <v>0</v>
      </c>
      <c r="S136" s="202">
        <f t="shared" si="52"/>
        <v>0</v>
      </c>
      <c r="T136" s="208">
        <f t="shared" si="63"/>
        <v>0</v>
      </c>
      <c r="U136" s="209" t="str">
        <f>IF('Indicator Data'!AR136="No data","x",ROUND(IF('Indicator Data'!AR136&gt;U$4,10,IF('Indicator Data'!AR136&lt;U$3,0,10-(U$4-'Indicator Data'!AR136)/(U$4-U$3)*10)),1))</f>
        <v>x</v>
      </c>
      <c r="V136" s="209" t="str">
        <f>IF('Indicator Data'!AS136="No data","x",IF('Indicator Data'!AS136=0,0,ROUND(IF('Indicator Data'!AS136&gt;V$4,10,IF('Indicator Data'!AS136&lt;V$3,0,10-(V$4-'Indicator Data'!AS136)/(V$4-V$3)*10)),1)))</f>
        <v>x</v>
      </c>
      <c r="W136" s="202" t="str">
        <f t="shared" si="64"/>
        <v>x</v>
      </c>
      <c r="X136" s="202">
        <f>IF('Indicator Data'!AQ136="No data","x",ROUND(IF('Indicator Data'!AQ136&gt;X$4,10,IF('Indicator Data'!AQ136&lt;X$3,0,10-(X$4-'Indicator Data'!AQ136)/(X$4-X$3)*10)),1))</f>
        <v>0.8</v>
      </c>
      <c r="Y136" s="202" t="str">
        <f>IF('Indicator Data'!AT136="No data","x",ROUND(IF('Indicator Data'!AT136&gt;Y$4,10,IF('Indicator Data'!AT136&lt;Y$3,0,10-(Y$4-'Indicator Data'!AT136)/(Y$4-Y$3)*10)),1))</f>
        <v>x</v>
      </c>
      <c r="Z136" s="207">
        <f>IF('Indicator Data'!AU136="No data","x",IF(('Indicator Data'!AU136/HLOOKUP('Indicator Data'!$AU$3,'Population Data'!$C$3:$M$194,ROW()-4,FALSE))&gt;1,1,IF('Indicator Data'!AU136&gt;'Indicator Data'!AU136,1,'Indicator Data'!AU136/HLOOKUP('Indicator Data'!$AU$3,'Population Data'!$C$3:$M$194,ROW()-4,FALSE))))</f>
        <v>2.1600664635834949E-3</v>
      </c>
      <c r="AA136" s="202">
        <f t="shared" si="53"/>
        <v>0</v>
      </c>
      <c r="AB136" s="210">
        <f t="shared" si="54"/>
        <v>0.4</v>
      </c>
      <c r="AC136" s="202">
        <f>IF('Indicator Data'!AO136="No data","x",ROUND(IF('Indicator Data'!AO136&gt;AC$4,10,IF('Indicator Data'!AO136&lt;AC$3,0,10-(AC$4-'Indicator Data'!AO136)/(AC$4-AC$3)*10)),1))</f>
        <v>1.7</v>
      </c>
      <c r="AD136" s="202" t="str">
        <f>IF('Indicator Data'!AP136="No data","x",ROUND(IF('Indicator Data'!AP136&gt;AD$4,10,IF('Indicator Data'!AP136&lt;AD$3,0,10-(AD$4-'Indicator Data'!AP136)/(AD$4-AD$3)*10)),1))</f>
        <v>x</v>
      </c>
      <c r="AE136" s="210">
        <f t="shared" si="65"/>
        <v>1.7</v>
      </c>
      <c r="AF136" s="206">
        <f>('Indicator Data'!AZ136+'Indicator Data'!AY136*0.5+'Indicator Data'!AX136*0.25)/1000</f>
        <v>0</v>
      </c>
      <c r="AG136" s="211">
        <f>AF136*1000/HLOOKUP('Indicator Data'!$AZ$3,'Population Data'!$C$3:$M$194,ROW()-4,FALSE)</f>
        <v>0</v>
      </c>
      <c r="AH136" s="210">
        <f t="shared" si="55"/>
        <v>0</v>
      </c>
      <c r="AI136" s="202">
        <f>IF('Indicator Data'!BD136="No data","x",ROUND(IF('Indicator Data'!BD136&lt;$AI$3,10,IF('Indicator Data'!BD136&gt;$AI$4,0,($AI$4-'Indicator Data'!BD136)/($AI$4-$AI$3)*10)),1))</f>
        <v>10</v>
      </c>
      <c r="AJ136" s="202">
        <f>IF('Indicator Data'!BE136="No data","x",ROUND(IF('Indicator Data'!BE136&gt;$AJ$4,10,IF('Indicator Data'!BE136&lt;$AJ$3,0,10-($AJ$4-'Indicator Data'!BE136)/($AJ$4-$AJ$3)*10)),1))</f>
        <v>0</v>
      </c>
      <c r="AK136" s="210">
        <f t="shared" si="56"/>
        <v>5</v>
      </c>
      <c r="AL136" s="208">
        <f t="shared" si="57"/>
        <v>2</v>
      </c>
      <c r="AM136" s="212">
        <f t="shared" si="58"/>
        <v>1</v>
      </c>
    </row>
    <row r="137" spans="1:39">
      <c r="A137" s="179" t="str">
        <f>'Indicator Data'!A137</f>
        <v>Palestine</v>
      </c>
      <c r="B137" s="180" t="str">
        <f>'Indicator Data'!B137</f>
        <v>PSE</v>
      </c>
      <c r="C137" s="213">
        <f>ROUND(IF('Indicator Data'!AH137="No data",IF((0.101*LN('Indicator Data'!BV137)-0.153)&gt;C$4,0,IF((0.101*LN('Indicator Data'!BV137)-0.153)&lt;C$3,10,(C$4-(0.101*LN('Indicator Data'!BV137)-0.153))/(C$4-C$3)*10)),IF('Indicator Data'!AH137&gt;C$4,0,IF('Indicator Data'!AH137&lt;C$3,10,(C$4-'Indicator Data'!AH137)/(C$4-C$3)*10))),1)</f>
        <v>3.7</v>
      </c>
      <c r="D137" s="202">
        <f>IF('Indicator Data'!AI137="No data","x",ROUND((IF(LOG('Indicator Data'!AI137*1000)&gt;D$4,10,IF(LOG('Indicator Data'!AI137*1000)&lt;D$3,0,10-(D$4-LOG('Indicator Data'!AI137*1000))/(D$4-D$3)*10))),1))</f>
        <v>1.1000000000000001</v>
      </c>
      <c r="E137" s="203">
        <f t="shared" si="59"/>
        <v>2.5</v>
      </c>
      <c r="F137" s="202" t="str">
        <f>IF('Indicator Data'!AV137="No data","x",ROUND(IF('Indicator Data'!AV137&gt;F$4,10,IF('Indicator Data'!AV137&lt;F$3,0,10-(F$4-'Indicator Data'!AV137)/(F$4-F$3)*10)),1))</f>
        <v>x</v>
      </c>
      <c r="G137" s="202">
        <f>IF('Indicator Data'!AW137="No data","x",ROUND(IF('Indicator Data'!AW137&gt;G$4,10,IF('Indicator Data'!AW137&lt;G$3,0,10-(G$4-'Indicator Data'!AW137)/(G$4-G$3)*10)),1))</f>
        <v>2.2000000000000002</v>
      </c>
      <c r="H137" s="203">
        <f t="shared" si="60"/>
        <v>2.2000000000000002</v>
      </c>
      <c r="I137" s="204">
        <f>SUM(IF('Indicator Data'!AJ137=0,0,'Indicator Data'!AJ137),SUM('Indicator Data'!AK137:AL137))</f>
        <v>8264.5058300156252</v>
      </c>
      <c r="J137" s="204">
        <f>I137/HLOOKUP('Indicator Date'!$AJ135,'Population Data'!$C$3:$M$194,ROW()-4,FALSE)*1000000</f>
        <v>1504.0145540563369</v>
      </c>
      <c r="K137" s="202">
        <f t="shared" si="50"/>
        <v>10</v>
      </c>
      <c r="L137" s="202">
        <f>IF('Indicator Data'!AM137="No data","x",ROUND(IF('Indicator Data'!AM137&gt;L$4,10,IF('Indicator Data'!AM137&lt;L$3,0,10-(L$4-'Indicator Data'!AM137)/(L$4-L$3)*10)),1))</f>
        <v>6.3</v>
      </c>
      <c r="M137" s="202">
        <f>IF('Indicator Data'!AN137="No data","x",IF('Indicator Data'!AN137=0,0,ROUND(IF('Indicator Data'!AN137&gt;M$4,10,IF('Indicator Data'!AN137&lt;M$3,0,10-(M$4-'Indicator Data'!AN137)/(M$4-M$3)*10)),1)))</f>
        <v>7.3</v>
      </c>
      <c r="N137" s="203">
        <f t="shared" si="61"/>
        <v>7.9</v>
      </c>
      <c r="O137" s="205">
        <f t="shared" si="62"/>
        <v>3.8</v>
      </c>
      <c r="P137" s="206">
        <f>IF(AND('Indicator Data'!BA137="No data",'Indicator Data'!BB137="No data"),0,SUM('Indicator Data'!BA137:BC137)/1000)</f>
        <v>4206.6000000000004</v>
      </c>
      <c r="Q137" s="202">
        <f t="shared" si="51"/>
        <v>10</v>
      </c>
      <c r="R137" s="207">
        <f>P137*1000/HLOOKUP('Indicator Data'!$BA$3,'Population Data'!$C$3:$M$194,ROW()-4,FALSE)</f>
        <v>0.7655373174419341</v>
      </c>
      <c r="S137" s="202">
        <f t="shared" si="52"/>
        <v>10</v>
      </c>
      <c r="T137" s="208">
        <f t="shared" si="63"/>
        <v>10</v>
      </c>
      <c r="U137" s="209" t="str">
        <f>IF('Indicator Data'!AR137="No data","x",ROUND(IF('Indicator Data'!AR137&gt;U$4,10,IF('Indicator Data'!AR137&lt;U$3,0,10-(U$4-'Indicator Data'!AR137)/(U$4-U$3)*10)),1))</f>
        <v>x</v>
      </c>
      <c r="V137" s="209" t="str">
        <f>IF('Indicator Data'!AS137="No data","x",IF('Indicator Data'!AS137=0,0,ROUND(IF('Indicator Data'!AS137&gt;V$4,10,IF('Indicator Data'!AS137&lt;V$3,0,10-(V$4-'Indicator Data'!AS137)/(V$4-V$3)*10)),1)))</f>
        <v>x</v>
      </c>
      <c r="W137" s="202" t="str">
        <f t="shared" si="64"/>
        <v>x</v>
      </c>
      <c r="X137" s="202">
        <f>IF('Indicator Data'!AQ137="No data","x",ROUND(IF('Indicator Data'!AQ137&gt;X$4,10,IF('Indicator Data'!AQ137&lt;X$3,0,10-(X$4-'Indicator Data'!AQ137)/(X$4-X$3)*10)),1))</f>
        <v>0</v>
      </c>
      <c r="Y137" s="202" t="str">
        <f>IF('Indicator Data'!AT137="No data","x",ROUND(IF('Indicator Data'!AT137&gt;Y$4,10,IF('Indicator Data'!AT137&lt;Y$3,0,10-(Y$4-'Indicator Data'!AT137)/(Y$4-Y$3)*10)),1))</f>
        <v>x</v>
      </c>
      <c r="Z137" s="207" t="str">
        <f>IF('Indicator Data'!AU137="No data","x",IF(('Indicator Data'!AU137/HLOOKUP('Indicator Data'!$AU$3,'Population Data'!$C$3:$M$194,ROW()-4,FALSE))&gt;1,1,IF('Indicator Data'!AU137&gt;'Indicator Data'!AU137,1,'Indicator Data'!AU137/HLOOKUP('Indicator Data'!$AU$3,'Population Data'!$C$3:$M$194,ROW()-4,FALSE))))</f>
        <v>x</v>
      </c>
      <c r="AA137" s="202" t="str">
        <f t="shared" si="53"/>
        <v>x</v>
      </c>
      <c r="AB137" s="210">
        <f t="shared" si="54"/>
        <v>0</v>
      </c>
      <c r="AC137" s="202">
        <f>IF('Indicator Data'!AO137="No data","x",ROUND(IF('Indicator Data'!AO137&gt;AC$4,10,IF('Indicator Data'!AO137&lt;AC$3,0,10-(AC$4-'Indicator Data'!AO137)/(AC$4-AC$3)*10)),1))</f>
        <v>1.1000000000000001</v>
      </c>
      <c r="AD137" s="202">
        <f>IF('Indicator Data'!AP137="No data","x",ROUND(IF('Indicator Data'!AP137&gt;AD$4,10,IF('Indicator Data'!AP137&lt;AD$3,0,10-(AD$4-'Indicator Data'!AP137)/(AD$4-AD$3)*10)),1))</f>
        <v>0.5</v>
      </c>
      <c r="AE137" s="210">
        <f t="shared" si="65"/>
        <v>0.8</v>
      </c>
      <c r="AF137" s="206">
        <f>('Indicator Data'!AZ137+'Indicator Data'!AY137*0.5+'Indicator Data'!AX137*0.25)/1000</f>
        <v>0.875</v>
      </c>
      <c r="AG137" s="211">
        <f>AF137*1000/HLOOKUP('Indicator Data'!$AZ$3,'Population Data'!$C$3:$M$194,ROW()-4,FALSE)</f>
        <v>1.5923671201485578E-4</v>
      </c>
      <c r="AH137" s="210">
        <f t="shared" si="55"/>
        <v>0</v>
      </c>
      <c r="AI137" s="202">
        <f>IF('Indicator Data'!BD137="No data","x",ROUND(IF('Indicator Data'!BD137&lt;$AI$3,10,IF('Indicator Data'!BD137&gt;$AI$4,0,($AI$4-'Indicator Data'!BD137)/($AI$4-$AI$3)*10)),1))</f>
        <v>4</v>
      </c>
      <c r="AJ137" s="202">
        <f>IF('Indicator Data'!BE137="No data","x",ROUND(IF('Indicator Data'!BE137&gt;$AJ$4,10,IF('Indicator Data'!BE137&lt;$AJ$3,0,10-($AJ$4-'Indicator Data'!BE137)/($AJ$4-$AJ$3)*10)),1))</f>
        <v>2.2999999999999998</v>
      </c>
      <c r="AK137" s="210">
        <f t="shared" si="56"/>
        <v>3.2</v>
      </c>
      <c r="AL137" s="208">
        <f t="shared" si="57"/>
        <v>1.1000000000000001</v>
      </c>
      <c r="AM137" s="212">
        <f t="shared" si="58"/>
        <v>7.8</v>
      </c>
    </row>
    <row r="138" spans="1:39">
      <c r="A138" s="179" t="str">
        <f>'Indicator Data'!A138</f>
        <v>Panama</v>
      </c>
      <c r="B138" s="180" t="str">
        <f>'Indicator Data'!B138</f>
        <v>PAN</v>
      </c>
      <c r="C138" s="213">
        <f>ROUND(IF('Indicator Data'!AH138="No data",IF((0.101*LN('Indicator Data'!BV138)-0.153)&gt;C$4,0,IF((0.101*LN('Indicator Data'!BV138)-0.153)&lt;C$3,10,(C$4-(0.101*LN('Indicator Data'!BV138)-0.153))/(C$4-C$3)*10)),IF('Indicator Data'!AH138&gt;C$4,0,IF('Indicator Data'!AH138&lt;C$3,10,(C$4-'Indicator Data'!AH138)/(C$4-C$3)*10))),1)</f>
        <v>1.6</v>
      </c>
      <c r="D138" s="202" t="str">
        <f>IF('Indicator Data'!AI138="No data","x",ROUND((IF(LOG('Indicator Data'!AI138*1000)&gt;D$4,10,IF(LOG('Indicator Data'!AI138*1000)&lt;D$3,0,10-(D$4-LOG('Indicator Data'!AI138*1000))/(D$4-D$3)*10))),1))</f>
        <v>x</v>
      </c>
      <c r="E138" s="203">
        <f t="shared" si="59"/>
        <v>1.6</v>
      </c>
      <c r="F138" s="202">
        <f>IF('Indicator Data'!AV138="No data","x",ROUND(IF('Indicator Data'!AV138&gt;F$4,10,IF('Indicator Data'!AV138&lt;F$3,0,10-(F$4-'Indicator Data'!AV138)/(F$4-F$3)*10)),1))</f>
        <v>5.2</v>
      </c>
      <c r="G138" s="202">
        <f>IF('Indicator Data'!AW138="No data","x",ROUND(IF('Indicator Data'!AW138&gt;G$4,10,IF('Indicator Data'!AW138&lt;G$3,0,10-(G$4-'Indicator Data'!AW138)/(G$4-G$3)*10)),1))</f>
        <v>6</v>
      </c>
      <c r="H138" s="203">
        <f t="shared" si="60"/>
        <v>5.6</v>
      </c>
      <c r="I138" s="204">
        <f>SUM(IF('Indicator Data'!AJ138=0,0,'Indicator Data'!AJ138),SUM('Indicator Data'!AK138:AL138))</f>
        <v>272.11645389648436</v>
      </c>
      <c r="J138" s="204">
        <f>I138/HLOOKUP('Indicator Date'!$AJ136,'Population Data'!$C$3:$M$194,ROW()-4,FALSE)*1000000</f>
        <v>60.096907613931378</v>
      </c>
      <c r="K138" s="202">
        <f t="shared" si="50"/>
        <v>1.2</v>
      </c>
      <c r="L138" s="202">
        <f>IF('Indicator Data'!AM138="No data","x",ROUND(IF('Indicator Data'!AM138&gt;L$4,10,IF('Indicator Data'!AM138&lt;L$3,0,10-(L$4-'Indicator Data'!AM138)/(L$4-L$3)*10)),1))</f>
        <v>0.1</v>
      </c>
      <c r="M138" s="202">
        <f>IF('Indicator Data'!AN138="No data","x",IF('Indicator Data'!AN138=0,0,ROUND(IF('Indicator Data'!AN138&gt;M$4,10,IF('Indicator Data'!AN138&lt;M$3,0,10-(M$4-'Indicator Data'!AN138)/(M$4-M$3)*10)),1)))</f>
        <v>0.2</v>
      </c>
      <c r="N138" s="203">
        <f t="shared" si="61"/>
        <v>0.5</v>
      </c>
      <c r="O138" s="205">
        <f t="shared" si="62"/>
        <v>2.2999999999999998</v>
      </c>
      <c r="P138" s="206">
        <f>IF(AND('Indicator Data'!BA138="No data",'Indicator Data'!BB138="No data"),0,SUM('Indicator Data'!BA138:BC138)/1000)</f>
        <v>164.82499999999999</v>
      </c>
      <c r="Q138" s="202">
        <f t="shared" si="51"/>
        <v>7.4</v>
      </c>
      <c r="R138" s="207">
        <f>P138*1000/HLOOKUP('Indicator Data'!$BA$3,'Population Data'!$C$3:$M$194,ROW()-4,FALSE)</f>
        <v>3.6401594448362079E-2</v>
      </c>
      <c r="S138" s="202">
        <f t="shared" si="52"/>
        <v>7.7</v>
      </c>
      <c r="T138" s="208">
        <f t="shared" si="63"/>
        <v>7.6</v>
      </c>
      <c r="U138" s="209">
        <f>IF('Indicator Data'!AR138="No data","x",ROUND(IF('Indicator Data'!AR138&gt;U$4,10,IF('Indicator Data'!AR138&lt;U$3,0,10-(U$4-'Indicator Data'!AR138)/(U$4-U$3)*10)),1))</f>
        <v>2</v>
      </c>
      <c r="V138" s="209">
        <f>IF('Indicator Data'!AS138="No data","x",IF('Indicator Data'!AS138=0,0,ROUND(IF('Indicator Data'!AS138&gt;V$4,10,IF('Indicator Data'!AS138&lt;V$3,0,10-(V$4-'Indicator Data'!AS138)/(V$4-V$3)*10)),1)))</f>
        <v>2</v>
      </c>
      <c r="W138" s="202">
        <f t="shared" si="64"/>
        <v>2</v>
      </c>
      <c r="X138" s="202">
        <f>IF('Indicator Data'!AQ138="No data","x",ROUND(IF('Indicator Data'!AQ138&gt;X$4,10,IF('Indicator Data'!AQ138&lt;X$3,0,10-(X$4-'Indicator Data'!AQ138)/(X$4-X$3)*10)),1))</f>
        <v>0.9</v>
      </c>
      <c r="Y138" s="202">
        <f>IF('Indicator Data'!AT138="No data","x",ROUND(IF('Indicator Data'!AT138&gt;Y$4,10,IF('Indicator Data'!AT138&lt;Y$3,0,10-(Y$4-'Indicator Data'!AT138)/(Y$4-Y$3)*10)),1))</f>
        <v>0.1</v>
      </c>
      <c r="Z138" s="207">
        <f>IF('Indicator Data'!AU138="No data","x",IF(('Indicator Data'!AU138/HLOOKUP('Indicator Data'!$AU$3,'Population Data'!$C$3:$M$194,ROW()-4,FALSE))&gt;1,1,IF('Indicator Data'!AU138&gt;'Indicator Data'!AU138,1,'Indicator Data'!AU138/HLOOKUP('Indicator Data'!$AU$3,'Population Data'!$C$3:$M$194,ROW()-4,FALSE))))</f>
        <v>1.3575346256617778E-2</v>
      </c>
      <c r="AA138" s="202">
        <f t="shared" si="53"/>
        <v>0.2</v>
      </c>
      <c r="AB138" s="210">
        <f t="shared" si="54"/>
        <v>0.8</v>
      </c>
      <c r="AC138" s="202">
        <f>IF('Indicator Data'!AO138="No data","x",ROUND(IF('Indicator Data'!AO138&gt;AC$4,10,IF('Indicator Data'!AO138&lt;AC$3,0,10-(AC$4-'Indicator Data'!AO138)/(AC$4-AC$3)*10)),1))</f>
        <v>1</v>
      </c>
      <c r="AD138" s="202">
        <f>IF('Indicator Data'!AP138="No data","x",ROUND(IF('Indicator Data'!AP138&gt;AD$4,10,IF('Indicator Data'!AP138&lt;AD$3,0,10-(AD$4-'Indicator Data'!AP138)/(AD$4-AD$3)*10)),1))</f>
        <v>0.6</v>
      </c>
      <c r="AE138" s="210">
        <f t="shared" si="65"/>
        <v>0.8</v>
      </c>
      <c r="AF138" s="206">
        <f>('Indicator Data'!AZ138+'Indicator Data'!AY138*0.5+'Indicator Data'!AX138*0.25)/1000</f>
        <v>3.7499999999999999E-2</v>
      </c>
      <c r="AG138" s="211">
        <f>AF138*1000/HLOOKUP('Indicator Data'!$AZ$3,'Population Data'!$C$3:$M$194,ROW()-4,FALSE)</f>
        <v>8.2818734525319453E-6</v>
      </c>
      <c r="AH138" s="210">
        <f t="shared" si="55"/>
        <v>0</v>
      </c>
      <c r="AI138" s="202">
        <f>IF('Indicator Data'!BD138="No data","x",ROUND(IF('Indicator Data'!BD138&lt;$AI$3,10,IF('Indicator Data'!BD138&gt;$AI$4,0,($AI$4-'Indicator Data'!BD138)/($AI$4-$AI$3)*10)),1))</f>
        <v>2.4</v>
      </c>
      <c r="AJ138" s="202">
        <f>IF('Indicator Data'!BE138="No data","x",ROUND(IF('Indicator Data'!BE138&gt;$AJ$4,10,IF('Indicator Data'!BE138&lt;$AJ$3,0,10-($AJ$4-'Indicator Data'!BE138)/($AJ$4-$AJ$3)*10)),1))</f>
        <v>0.2</v>
      </c>
      <c r="AK138" s="210">
        <f t="shared" si="56"/>
        <v>1.3</v>
      </c>
      <c r="AL138" s="208">
        <f t="shared" si="57"/>
        <v>0.7</v>
      </c>
      <c r="AM138" s="212">
        <f t="shared" si="58"/>
        <v>5.0999999999999996</v>
      </c>
    </row>
    <row r="139" spans="1:39">
      <c r="A139" s="179" t="str">
        <f>'Indicator Data'!A139</f>
        <v>Papua New Guinea</v>
      </c>
      <c r="B139" s="180" t="str">
        <f>'Indicator Data'!B139</f>
        <v>PNG</v>
      </c>
      <c r="C139" s="213">
        <f>ROUND(IF('Indicator Data'!AH139="No data",IF((0.101*LN('Indicator Data'!BV139)-0.153)&gt;C$4,0,IF((0.101*LN('Indicator Data'!BV139)-0.153)&lt;C$3,10,(C$4-(0.101*LN('Indicator Data'!BV139)-0.153))/(C$4-C$3)*10)),IF('Indicator Data'!AH139&gt;C$4,0,IF('Indicator Data'!AH139&lt;C$3,10,(C$4-'Indicator Data'!AH139)/(C$4-C$3)*10))),1)</f>
        <v>6.6</v>
      </c>
      <c r="D139" s="202">
        <f>IF('Indicator Data'!AI139="No data","x",ROUND((IF(LOG('Indicator Data'!AI139*1000)&gt;D$4,10,IF(LOG('Indicator Data'!AI139*1000)&lt;D$3,0,10-(D$4-LOG('Indicator Data'!AI139*1000))/(D$4-D$3)*10))),1))</f>
        <v>9</v>
      </c>
      <c r="E139" s="203">
        <f t="shared" si="59"/>
        <v>8</v>
      </c>
      <c r="F139" s="202">
        <f>IF('Indicator Data'!AV139="No data","x",ROUND(IF('Indicator Data'!AV139&gt;F$4,10,IF('Indicator Data'!AV139&lt;F$3,0,10-(F$4-'Indicator Data'!AV139)/(F$4-F$3)*10)),1))</f>
        <v>8.1</v>
      </c>
      <c r="G139" s="202" t="str">
        <f>IF('Indicator Data'!AW139="No data","x",ROUND(IF('Indicator Data'!AW139&gt;G$4,10,IF('Indicator Data'!AW139&lt;G$3,0,10-(G$4-'Indicator Data'!AW139)/(G$4-G$3)*10)),1))</f>
        <v>x</v>
      </c>
      <c r="H139" s="203">
        <f t="shared" si="60"/>
        <v>8.1</v>
      </c>
      <c r="I139" s="204">
        <f>SUM(IF('Indicator Data'!AJ139=0,0,'Indicator Data'!AJ139),SUM('Indicator Data'!AK139:AL139))</f>
        <v>1808.1427593515625</v>
      </c>
      <c r="J139" s="204">
        <f>I139/HLOOKUP('Indicator Date'!$AJ137,'Population Data'!$C$3:$M$194,ROW()-4,FALSE)*1000000</f>
        <v>171.94553174251539</v>
      </c>
      <c r="K139" s="202">
        <f t="shared" si="50"/>
        <v>3.4</v>
      </c>
      <c r="L139" s="202">
        <f>IF('Indicator Data'!AM139="No data","x",ROUND(IF('Indicator Data'!AM139&gt;L$4,10,IF('Indicator Data'!AM139&lt;L$3,0,10-(L$4-'Indicator Data'!AM139)/(L$4-L$3)*10)),1))</f>
        <v>1.5</v>
      </c>
      <c r="M139" s="202">
        <f>IF('Indicator Data'!AN139="No data","x",IF('Indicator Data'!AN139=0,0,ROUND(IF('Indicator Data'!AN139&gt;M$4,10,IF('Indicator Data'!AN139&lt;M$3,0,10-(M$4-'Indicator Data'!AN139)/(M$4-M$3)*10)),1)))</f>
        <v>0</v>
      </c>
      <c r="N139" s="203">
        <f t="shared" si="61"/>
        <v>1.6</v>
      </c>
      <c r="O139" s="205">
        <f t="shared" si="62"/>
        <v>6.4</v>
      </c>
      <c r="P139" s="206">
        <f>IF(AND('Indicator Data'!BA139="No data",'Indicator Data'!BB139="No data"),0,SUM('Indicator Data'!BA139:BC139)/1000)</f>
        <v>102.705</v>
      </c>
      <c r="Q139" s="202">
        <f t="shared" si="51"/>
        <v>6.7</v>
      </c>
      <c r="R139" s="207">
        <f>P139*1000/HLOOKUP('Indicator Data'!$BA$3,'Population Data'!$C$3:$M$194,ROW()-4,FALSE)</f>
        <v>9.7667431104544906E-3</v>
      </c>
      <c r="S139" s="202">
        <f t="shared" si="52"/>
        <v>5.6</v>
      </c>
      <c r="T139" s="208">
        <f t="shared" si="63"/>
        <v>6.2</v>
      </c>
      <c r="U139" s="209">
        <f>IF('Indicator Data'!AR139="No data","x",ROUND(IF('Indicator Data'!AR139&gt;U$4,10,IF('Indicator Data'!AR139&lt;U$3,0,10-(U$4-'Indicator Data'!AR139)/(U$4-U$3)*10)),1))</f>
        <v>2</v>
      </c>
      <c r="V139" s="209">
        <f>IF('Indicator Data'!AS139="No data","x",IF('Indicator Data'!AS139=0,0,ROUND(IF('Indicator Data'!AS139&gt;V$4,10,IF('Indicator Data'!AS139&lt;V$3,0,10-(V$4-'Indicator Data'!AS139)/(V$4-V$3)*10)),1)))</f>
        <v>3.3</v>
      </c>
      <c r="W139" s="202">
        <f t="shared" si="64"/>
        <v>2.65</v>
      </c>
      <c r="X139" s="202">
        <f>IF('Indicator Data'!AQ139="No data","x",ROUND(IF('Indicator Data'!AQ139&gt;X$4,10,IF('Indicator Data'!AQ139&lt;X$3,0,10-(X$4-'Indicator Data'!AQ139)/(X$4-X$3)*10)),1))</f>
        <v>7.9</v>
      </c>
      <c r="Y139" s="202">
        <f>IF('Indicator Data'!AT139="No data","x",ROUND(IF('Indicator Data'!AT139&gt;Y$4,10,IF('Indicator Data'!AT139&lt;Y$3,0,10-(Y$4-'Indicator Data'!AT139)/(Y$4-Y$3)*10)),1))</f>
        <v>4.0999999999999996</v>
      </c>
      <c r="Z139" s="207">
        <f>IF('Indicator Data'!AU139="No data","x",IF(('Indicator Data'!AU139/HLOOKUP('Indicator Data'!$AU$3,'Population Data'!$C$3:$M$194,ROW()-4,FALSE))&gt;1,1,IF('Indicator Data'!AU139&gt;'Indicator Data'!AU139,1,'Indicator Data'!AU139/HLOOKUP('Indicator Data'!$AU$3,'Population Data'!$C$3:$M$194,ROW()-4,FALSE))))</f>
        <v>0.72250162630594983</v>
      </c>
      <c r="AA139" s="202">
        <f t="shared" si="53"/>
        <v>8</v>
      </c>
      <c r="AB139" s="210">
        <f t="shared" si="54"/>
        <v>5.7</v>
      </c>
      <c r="AC139" s="202">
        <f>IF('Indicator Data'!AO139="No data","x",ROUND(IF('Indicator Data'!AO139&gt;AC$4,10,IF('Indicator Data'!AO139&lt;AC$3,0,10-(AC$4-'Indicator Data'!AO139)/(AC$4-AC$3)*10)),1))</f>
        <v>3.2</v>
      </c>
      <c r="AD139" s="202">
        <f>IF('Indicator Data'!AP139="No data","x",ROUND(IF('Indicator Data'!AP139&gt;AD$4,10,IF('Indicator Data'!AP139&lt;AD$3,0,10-(AD$4-'Indicator Data'!AP139)/(AD$4-AD$3)*10)),1))</f>
        <v>6.2</v>
      </c>
      <c r="AE139" s="210">
        <f t="shared" si="65"/>
        <v>4.7</v>
      </c>
      <c r="AF139" s="206">
        <f>('Indicator Data'!AZ139+'Indicator Data'!AY139*0.5+'Indicator Data'!AX139*0.25)/1000</f>
        <v>21.478249999999999</v>
      </c>
      <c r="AG139" s="211">
        <f>AF139*1000/HLOOKUP('Indicator Data'!$AZ$3,'Population Data'!$C$3:$M$194,ROW()-4,FALSE)</f>
        <v>2.0424765124591711E-3</v>
      </c>
      <c r="AH139" s="210">
        <f t="shared" si="55"/>
        <v>0.2</v>
      </c>
      <c r="AI139" s="202">
        <f>IF('Indicator Data'!BD139="No data","x",ROUND(IF('Indicator Data'!BD139&lt;$AI$3,10,IF('Indicator Data'!BD139&gt;$AI$4,0,($AI$4-'Indicator Data'!BD139)/($AI$4-$AI$3)*10)),1))</f>
        <v>6.9</v>
      </c>
      <c r="AJ139" s="202">
        <f>IF('Indicator Data'!BE139="No data","x",ROUND(IF('Indicator Data'!BE139&gt;$AJ$4,10,IF('Indicator Data'!BE139&lt;$AJ$3,0,10-($AJ$4-'Indicator Data'!BE139)/($AJ$4-$AJ$3)*10)),1))</f>
        <v>7.6</v>
      </c>
      <c r="AK139" s="210">
        <f t="shared" si="56"/>
        <v>7.3</v>
      </c>
      <c r="AL139" s="208">
        <f t="shared" si="57"/>
        <v>4.9000000000000004</v>
      </c>
      <c r="AM139" s="212">
        <f t="shared" si="58"/>
        <v>5.6</v>
      </c>
    </row>
    <row r="140" spans="1:39">
      <c r="A140" s="179" t="str">
        <f>'Indicator Data'!A140</f>
        <v>Paraguay</v>
      </c>
      <c r="B140" s="180" t="str">
        <f>'Indicator Data'!B140</f>
        <v>PRY</v>
      </c>
      <c r="C140" s="213">
        <f>ROUND(IF('Indicator Data'!AH140="No data",IF((0.101*LN('Indicator Data'!BV140)-0.153)&gt;C$4,0,IF((0.101*LN('Indicator Data'!BV140)-0.153)&lt;C$3,10,(C$4-(0.101*LN('Indicator Data'!BV140)-0.153))/(C$4-C$3)*10)),IF('Indicator Data'!AH140&gt;C$4,0,IF('Indicator Data'!AH140&lt;C$3,10,(C$4-'Indicator Data'!AH140)/(C$4-C$3)*10))),1)</f>
        <v>3.4</v>
      </c>
      <c r="D140" s="202">
        <f>IF('Indicator Data'!AI140="No data","x",ROUND((IF(LOG('Indicator Data'!AI140*1000)&gt;D$4,10,IF(LOG('Indicator Data'!AI140*1000)&lt;D$3,0,10-(D$4-LOG('Indicator Data'!AI140*1000))/(D$4-D$3)*10))),1))</f>
        <v>4.7</v>
      </c>
      <c r="E140" s="203">
        <f t="shared" si="59"/>
        <v>4.0999999999999996</v>
      </c>
      <c r="F140" s="202">
        <f>IF('Indicator Data'!AV140="No data","x",ROUND(IF('Indicator Data'!AV140&gt;F$4,10,IF('Indicator Data'!AV140&lt;F$3,0,10-(F$4-'Indicator Data'!AV140)/(F$4-F$3)*10)),1))</f>
        <v>5.7</v>
      </c>
      <c r="G140" s="202">
        <f>IF('Indicator Data'!AW140="No data","x",ROUND(IF('Indicator Data'!AW140&gt;G$4,10,IF('Indicator Data'!AW140&lt;G$3,0,10-(G$4-'Indicator Data'!AW140)/(G$4-G$3)*10)),1))</f>
        <v>5</v>
      </c>
      <c r="H140" s="203">
        <f t="shared" si="60"/>
        <v>5.4</v>
      </c>
      <c r="I140" s="204">
        <f>SUM(IF('Indicator Data'!AJ140=0,0,'Indicator Data'!AJ140),SUM('Indicator Data'!AK140:AL140))</f>
        <v>267.50820491552736</v>
      </c>
      <c r="J140" s="204">
        <f>I140/HLOOKUP('Indicator Date'!$AJ138,'Population Data'!$C$3:$M$194,ROW()-4,FALSE)*1000000</f>
        <v>38.505514384143318</v>
      </c>
      <c r="K140" s="202">
        <f t="shared" si="50"/>
        <v>0.8</v>
      </c>
      <c r="L140" s="202">
        <f>IF('Indicator Data'!AM140="No data","x",ROUND(IF('Indicator Data'!AM140&gt;L$4,10,IF('Indicator Data'!AM140&lt;L$3,0,10-(L$4-'Indicator Data'!AM140)/(L$4-L$3)*10)),1))</f>
        <v>0.2</v>
      </c>
      <c r="M140" s="202">
        <f>IF('Indicator Data'!AN140="No data","x",IF('Indicator Data'!AN140=0,0,ROUND(IF('Indicator Data'!AN140&gt;M$4,10,IF('Indicator Data'!AN140&lt;M$3,0,10-(M$4-'Indicator Data'!AN140)/(M$4-M$3)*10)),1)))</f>
        <v>0.5</v>
      </c>
      <c r="N140" s="203">
        <f t="shared" si="61"/>
        <v>0.5</v>
      </c>
      <c r="O140" s="205">
        <f t="shared" si="62"/>
        <v>3.5</v>
      </c>
      <c r="P140" s="206">
        <f>IF(AND('Indicator Data'!BA140="No data",'Indicator Data'!BB140="No data"),0,SUM('Indicator Data'!BA140:BC140)/1000)</f>
        <v>7.5940000000000003</v>
      </c>
      <c r="Q140" s="202">
        <f t="shared" si="51"/>
        <v>2.9</v>
      </c>
      <c r="R140" s="207">
        <f>P140*1000/HLOOKUP('Indicator Data'!$BA$3,'Population Data'!$C$3:$M$194,ROW()-4,FALSE)</f>
        <v>1.093091243035034E-3</v>
      </c>
      <c r="S140" s="202">
        <f t="shared" si="52"/>
        <v>3.3</v>
      </c>
      <c r="T140" s="208">
        <f t="shared" si="63"/>
        <v>3.1</v>
      </c>
      <c r="U140" s="209">
        <f>IF('Indicator Data'!AR140="No data","x",ROUND(IF('Indicator Data'!AR140&gt;U$4,10,IF('Indicator Data'!AR140&lt;U$3,0,10-(U$4-'Indicator Data'!AR140)/(U$4-U$3)*10)),1))</f>
        <v>1</v>
      </c>
      <c r="V140" s="209" t="str">
        <f>IF('Indicator Data'!AS140="No data","x",IF('Indicator Data'!AS140=0,0,ROUND(IF('Indicator Data'!AS140&gt;V$4,10,IF('Indicator Data'!AS140&lt;V$3,0,10-(V$4-'Indicator Data'!AS140)/(V$4-V$3)*10)),1)))</f>
        <v>x</v>
      </c>
      <c r="W140" s="202">
        <f t="shared" si="64"/>
        <v>1</v>
      </c>
      <c r="X140" s="202">
        <f>IF('Indicator Data'!AQ140="No data","x",ROUND(IF('Indicator Data'!AQ140&gt;X$4,10,IF('Indicator Data'!AQ140&lt;X$3,0,10-(X$4-'Indicator Data'!AQ140)/(X$4-X$3)*10)),1))</f>
        <v>0.8</v>
      </c>
      <c r="Y140" s="202">
        <f>IF('Indicator Data'!AT140="No data","x",ROUND(IF('Indicator Data'!AT140&gt;Y$4,10,IF('Indicator Data'!AT140&lt;Y$3,0,10-(Y$4-'Indicator Data'!AT140)/(Y$4-Y$3)*10)),1))</f>
        <v>0</v>
      </c>
      <c r="Z140" s="207">
        <f>IF('Indicator Data'!AU140="No data","x",IF(('Indicator Data'!AU140/HLOOKUP('Indicator Data'!$AU$3,'Population Data'!$C$3:$M$194,ROW()-4,FALSE))&gt;1,1,IF('Indicator Data'!AU140&gt;'Indicator Data'!AU140,1,'Indicator Data'!AU140/HLOOKUP('Indicator Data'!$AU$3,'Population Data'!$C$3:$M$194,ROW()-4,FALSE))))</f>
        <v>0.26859677935046655</v>
      </c>
      <c r="AA140" s="202">
        <f t="shared" si="53"/>
        <v>3</v>
      </c>
      <c r="AB140" s="210">
        <f t="shared" si="54"/>
        <v>1.2</v>
      </c>
      <c r="AC140" s="202">
        <f>IF('Indicator Data'!AO140="No data","x",ROUND(IF('Indicator Data'!AO140&gt;AC$4,10,IF('Indicator Data'!AO140&lt;AC$3,0,10-(AC$4-'Indicator Data'!AO140)/(AC$4-AC$3)*10)),1))</f>
        <v>1.3</v>
      </c>
      <c r="AD140" s="202">
        <f>IF('Indicator Data'!AP140="No data","x",ROUND(IF('Indicator Data'!AP140&gt;AD$4,10,IF('Indicator Data'!AP140&lt;AD$3,0,10-(AD$4-'Indicator Data'!AP140)/(AD$4-AD$3)*10)),1))</f>
        <v>0.3</v>
      </c>
      <c r="AE140" s="210">
        <f t="shared" si="65"/>
        <v>0.8</v>
      </c>
      <c r="AF140" s="206">
        <f>('Indicator Data'!AZ140+'Indicator Data'!AY140*0.5+'Indicator Data'!AX140*0.25)/1000</f>
        <v>23.337499999999999</v>
      </c>
      <c r="AG140" s="211">
        <f>AF140*1000/HLOOKUP('Indicator Data'!$AZ$3,'Population Data'!$C$3:$M$194,ROW()-4,FALSE)</f>
        <v>3.3592331951975379E-3</v>
      </c>
      <c r="AH140" s="210">
        <f t="shared" si="55"/>
        <v>0.3</v>
      </c>
      <c r="AI140" s="202">
        <f>IF('Indicator Data'!BD140="No data","x",ROUND(IF('Indicator Data'!BD140&lt;$AI$3,10,IF('Indicator Data'!BD140&gt;$AI$4,0,($AI$4-'Indicator Data'!BD140)/($AI$4-$AI$3)*10)),1))</f>
        <v>2.8</v>
      </c>
      <c r="AJ140" s="202">
        <f>IF('Indicator Data'!BE140="No data","x",ROUND(IF('Indicator Data'!BE140&gt;$AJ$4,10,IF('Indicator Data'!BE140&lt;$AJ$3,0,10-($AJ$4-'Indicator Data'!BE140)/($AJ$4-$AJ$3)*10)),1))</f>
        <v>0</v>
      </c>
      <c r="AK140" s="210">
        <f t="shared" si="56"/>
        <v>1.4</v>
      </c>
      <c r="AL140" s="208">
        <f t="shared" si="57"/>
        <v>0.9</v>
      </c>
      <c r="AM140" s="212">
        <f t="shared" si="58"/>
        <v>2.1</v>
      </c>
    </row>
    <row r="141" spans="1:39">
      <c r="A141" s="179" t="str">
        <f>'Indicator Data'!A141</f>
        <v>Peru</v>
      </c>
      <c r="B141" s="180" t="str">
        <f>'Indicator Data'!B141</f>
        <v>PER</v>
      </c>
      <c r="C141" s="213">
        <f>ROUND(IF('Indicator Data'!AH141="No data",IF((0.101*LN('Indicator Data'!BV141)-0.153)&gt;C$4,0,IF((0.101*LN('Indicator Data'!BV141)-0.153)&lt;C$3,10,(C$4-(0.101*LN('Indicator Data'!BV141)-0.153))/(C$4-C$3)*10)),IF('Indicator Data'!AH141&gt;C$4,0,IF('Indicator Data'!AH141&lt;C$3,10,(C$4-'Indicator Data'!AH141)/(C$4-C$3)*10))),1)</f>
        <v>2.8</v>
      </c>
      <c r="D141" s="202">
        <f>IF('Indicator Data'!AI141="No data","x",ROUND((IF(LOG('Indicator Data'!AI141*1000)&gt;D$4,10,IF(LOG('Indicator Data'!AI141*1000)&lt;D$3,0,10-(D$4-LOG('Indicator Data'!AI141*1000))/(D$4-D$3)*10))),1))</f>
        <v>5.2</v>
      </c>
      <c r="E141" s="203">
        <f t="shared" si="59"/>
        <v>4.0999999999999996</v>
      </c>
      <c r="F141" s="202">
        <f>IF('Indicator Data'!AV141="No data","x",ROUND(IF('Indicator Data'!AV141&gt;F$4,10,IF('Indicator Data'!AV141&lt;F$3,0,10-(F$4-'Indicator Data'!AV141)/(F$4-F$3)*10)),1))</f>
        <v>4.8</v>
      </c>
      <c r="G141" s="202">
        <f>IF('Indicator Data'!AW141="No data","x",ROUND(IF('Indicator Data'!AW141&gt;G$4,10,IF('Indicator Data'!AW141&lt;G$3,0,10-(G$4-'Indicator Data'!AW141)/(G$4-G$3)*10)),1))</f>
        <v>3.8</v>
      </c>
      <c r="H141" s="203">
        <f t="shared" si="60"/>
        <v>4.3</v>
      </c>
      <c r="I141" s="204">
        <f>SUM(IF('Indicator Data'!AJ141=0,0,'Indicator Data'!AJ141),SUM('Indicator Data'!AK141:AL141))</f>
        <v>1387.4779697656249</v>
      </c>
      <c r="J141" s="204">
        <f>I141/HLOOKUP('Indicator Date'!$AJ139,'Population Data'!$C$3:$M$194,ROW()-4,FALSE)*1000000</f>
        <v>40.004042556028317</v>
      </c>
      <c r="K141" s="202">
        <f t="shared" si="50"/>
        <v>0.8</v>
      </c>
      <c r="L141" s="202">
        <f>IF('Indicator Data'!AM141="No data","x",ROUND(IF('Indicator Data'!AM141&gt;L$4,10,IF('Indicator Data'!AM141&lt;L$3,0,10-(L$4-'Indicator Data'!AM141)/(L$4-L$3)*10)),1))</f>
        <v>0.2</v>
      </c>
      <c r="M141" s="202">
        <f>IF('Indicator Data'!AN141="No data","x",IF('Indicator Data'!AN141=0,0,ROUND(IF('Indicator Data'!AN141&gt;M$4,10,IF('Indicator Data'!AN141&lt;M$3,0,10-(M$4-'Indicator Data'!AN141)/(M$4-M$3)*10)),1)))</f>
        <v>0.5</v>
      </c>
      <c r="N141" s="203">
        <f t="shared" si="61"/>
        <v>0.5</v>
      </c>
      <c r="O141" s="205">
        <f t="shared" si="62"/>
        <v>3.3</v>
      </c>
      <c r="P141" s="206">
        <f>IF(AND('Indicator Data'!BA141="No data",'Indicator Data'!BB141="No data"),0,SUM('Indicator Data'!BA141:BC141)/1000)</f>
        <v>1652.3710000000001</v>
      </c>
      <c r="Q141" s="202">
        <f t="shared" si="51"/>
        <v>10</v>
      </c>
      <c r="R141" s="207">
        <f>P141*1000/HLOOKUP('Indicator Data'!$BA$3,'Population Data'!$C$3:$M$194,ROW()-4,FALSE)</f>
        <v>4.7641491427437253E-2</v>
      </c>
      <c r="S141" s="202">
        <f t="shared" si="52"/>
        <v>8.3000000000000007</v>
      </c>
      <c r="T141" s="208">
        <f t="shared" si="63"/>
        <v>9.1999999999999993</v>
      </c>
      <c r="U141" s="209">
        <f>IF('Indicator Data'!AR141="No data","x",ROUND(IF('Indicator Data'!AR141&gt;U$4,10,IF('Indicator Data'!AR141&lt;U$3,0,10-(U$4-'Indicator Data'!AR141)/(U$4-U$3)*10)),1))</f>
        <v>0.8</v>
      </c>
      <c r="V141" s="209">
        <f>IF('Indicator Data'!AS141="No data","x",IF('Indicator Data'!AS141=0,0,ROUND(IF('Indicator Data'!AS141&gt;V$4,10,IF('Indicator Data'!AS141&lt;V$3,0,10-(V$4-'Indicator Data'!AS141)/(V$4-V$3)*10)),1)))</f>
        <v>1</v>
      </c>
      <c r="W141" s="202">
        <f t="shared" si="64"/>
        <v>0.9</v>
      </c>
      <c r="X141" s="202">
        <f>IF('Indicator Data'!AQ141="No data","x",ROUND(IF('Indicator Data'!AQ141&gt;X$4,10,IF('Indicator Data'!AQ141&lt;X$3,0,10-(X$4-'Indicator Data'!AQ141)/(X$4-X$3)*10)),1))</f>
        <v>2.7</v>
      </c>
      <c r="Y141" s="202">
        <f>IF('Indicator Data'!AT141="No data","x",ROUND(IF('Indicator Data'!AT141&gt;Y$4,10,IF('Indicator Data'!AT141&lt;Y$3,0,10-(Y$4-'Indicator Data'!AT141)/(Y$4-Y$3)*10)),1))</f>
        <v>0.1</v>
      </c>
      <c r="Z141" s="207">
        <f>IF('Indicator Data'!AU141="No data","x",IF(('Indicator Data'!AU141/HLOOKUP('Indicator Data'!$AU$3,'Population Data'!$C$3:$M$194,ROW()-4,FALSE))&gt;1,1,IF('Indicator Data'!AU141&gt;'Indicator Data'!AU141,1,'Indicator Data'!AU141/HLOOKUP('Indicator Data'!$AU$3,'Population Data'!$C$3:$M$194,ROW()-4,FALSE))))</f>
        <v>1.2619007313686145E-2</v>
      </c>
      <c r="AA141" s="202">
        <f t="shared" si="53"/>
        <v>0.1</v>
      </c>
      <c r="AB141" s="210">
        <f t="shared" si="54"/>
        <v>1</v>
      </c>
      <c r="AC141" s="202">
        <f>IF('Indicator Data'!AO141="No data","x",ROUND(IF('Indicator Data'!AO141&gt;AC$4,10,IF('Indicator Data'!AO141&lt;AC$3,0,10-(AC$4-'Indicator Data'!AO141)/(AC$4-AC$3)*10)),1))</f>
        <v>1.2</v>
      </c>
      <c r="AD141" s="202">
        <f>IF('Indicator Data'!AP141="No data","x",ROUND(IF('Indicator Data'!AP141&gt;AD$4,10,IF('Indicator Data'!AP141&lt;AD$3,0,10-(AD$4-'Indicator Data'!AP141)/(AD$4-AD$3)*10)),1))</f>
        <v>0.5</v>
      </c>
      <c r="AE141" s="210">
        <f t="shared" si="65"/>
        <v>0.9</v>
      </c>
      <c r="AF141" s="206">
        <f>('Indicator Data'!AZ141+'Indicator Data'!AY141*0.5+'Indicator Data'!AX141*0.25)/1000</f>
        <v>349.73275000000001</v>
      </c>
      <c r="AG141" s="211">
        <f>AF141*1000/HLOOKUP('Indicator Data'!$AZ$3,'Population Data'!$C$3:$M$194,ROW()-4,FALSE)</f>
        <v>1.0083564654075299E-2</v>
      </c>
      <c r="AH141" s="210">
        <f t="shared" si="55"/>
        <v>1</v>
      </c>
      <c r="AI141" s="202">
        <f>IF('Indicator Data'!BD141="No data","x",ROUND(IF('Indicator Data'!BD141&lt;$AI$3,10,IF('Indicator Data'!BD141&gt;$AI$4,0,($AI$4-'Indicator Data'!BD141)/($AI$4-$AI$3)*10)),1))</f>
        <v>3.9</v>
      </c>
      <c r="AJ141" s="202">
        <f>IF('Indicator Data'!BE141="No data","x",ROUND(IF('Indicator Data'!BE141&gt;$AJ$4,10,IF('Indicator Data'!BE141&lt;$AJ$3,0,10-($AJ$4-'Indicator Data'!BE141)/($AJ$4-$AJ$3)*10)),1))</f>
        <v>0.7</v>
      </c>
      <c r="AK141" s="210">
        <f t="shared" si="56"/>
        <v>2.2999999999999998</v>
      </c>
      <c r="AL141" s="208">
        <f t="shared" si="57"/>
        <v>1.3</v>
      </c>
      <c r="AM141" s="212">
        <f t="shared" si="58"/>
        <v>6.8</v>
      </c>
    </row>
    <row r="142" spans="1:39">
      <c r="A142" s="179" t="str">
        <f>'Indicator Data'!A142</f>
        <v>Philippines</v>
      </c>
      <c r="B142" s="180" t="str">
        <f>'Indicator Data'!B142</f>
        <v>PHL</v>
      </c>
      <c r="C142" s="213">
        <f>ROUND(IF('Indicator Data'!AH142="No data",IF((0.101*LN('Indicator Data'!BV142)-0.153)&gt;C$4,0,IF((0.101*LN('Indicator Data'!BV142)-0.153)&lt;C$3,10,(C$4-(0.101*LN('Indicator Data'!BV142)-0.153))/(C$4-C$3)*10)),IF('Indicator Data'!AH142&gt;C$4,0,IF('Indicator Data'!AH142&lt;C$3,10,(C$4-'Indicator Data'!AH142)/(C$4-C$3)*10))),1)</f>
        <v>3.8</v>
      </c>
      <c r="D142" s="202">
        <f>IF('Indicator Data'!AI142="No data","x",ROUND((IF(LOG('Indicator Data'!AI142*1000)&gt;D$4,10,IF(LOG('Indicator Data'!AI142*1000)&lt;D$3,0,10-(D$4-LOG('Indicator Data'!AI142*1000))/(D$4-D$3)*10))),1))</f>
        <v>5.0999999999999996</v>
      </c>
      <c r="E142" s="203">
        <f t="shared" si="59"/>
        <v>4.5</v>
      </c>
      <c r="F142" s="202">
        <f>IF('Indicator Data'!AV142="No data","x",ROUND(IF('Indicator Data'!AV142&gt;F$4,10,IF('Indicator Data'!AV142&lt;F$3,0,10-(F$4-'Indicator Data'!AV142)/(F$4-F$3)*10)),1))</f>
        <v>5.2</v>
      </c>
      <c r="G142" s="202">
        <f>IF('Indicator Data'!AW142="No data","x",ROUND(IF('Indicator Data'!AW142&gt;G$4,10,IF('Indicator Data'!AW142&lt;G$3,0,10-(G$4-'Indicator Data'!AW142)/(G$4-G$3)*10)),1))</f>
        <v>3.9</v>
      </c>
      <c r="H142" s="203">
        <f t="shared" si="60"/>
        <v>4.5999999999999996</v>
      </c>
      <c r="I142" s="204">
        <f>SUM(IF('Indicator Data'!AJ142=0,0,'Indicator Data'!AJ142),SUM('Indicator Data'!AK142:AL142))</f>
        <v>3236.2503228281248</v>
      </c>
      <c r="J142" s="204">
        <f>I142/HLOOKUP('Indicator Date'!$AJ140,'Population Data'!$C$3:$M$194,ROW()-4,FALSE)*1000000</f>
        <v>27.171126865948874</v>
      </c>
      <c r="K142" s="202">
        <f t="shared" si="50"/>
        <v>0.5</v>
      </c>
      <c r="L142" s="202">
        <f>IF('Indicator Data'!AM142="No data","x",ROUND(IF('Indicator Data'!AM142&gt;L$4,10,IF('Indicator Data'!AM142&lt;L$3,0,10-(L$4-'Indicator Data'!AM142)/(L$4-L$3)*10)),1))</f>
        <v>0.3</v>
      </c>
      <c r="M142" s="202">
        <f>IF('Indicator Data'!AN142="No data","x",IF('Indicator Data'!AN142=0,0,ROUND(IF('Indicator Data'!AN142&gt;M$4,10,IF('Indicator Data'!AN142&lt;M$3,0,10-(M$4-'Indicator Data'!AN142)/(M$4-M$3)*10)),1)))</f>
        <v>3</v>
      </c>
      <c r="N142" s="203">
        <f t="shared" si="61"/>
        <v>1.3</v>
      </c>
      <c r="O142" s="205">
        <f t="shared" si="62"/>
        <v>3.7</v>
      </c>
      <c r="P142" s="206">
        <f>IF(AND('Indicator Data'!BA142="No data",'Indicator Data'!BB142="No data"),0,SUM('Indicator Data'!BA142:BC142)/1000)</f>
        <v>241.59899999999999</v>
      </c>
      <c r="Q142" s="202">
        <f t="shared" si="51"/>
        <v>7.9</v>
      </c>
      <c r="R142" s="207">
        <f>P142*1000/HLOOKUP('Indicator Data'!$BA$3,'Population Data'!$C$3:$M$194,ROW()-4,FALSE)</f>
        <v>2.0284330397377049E-3</v>
      </c>
      <c r="S142" s="202">
        <f t="shared" si="52"/>
        <v>3.8</v>
      </c>
      <c r="T142" s="208">
        <f t="shared" si="63"/>
        <v>5.9</v>
      </c>
      <c r="U142" s="209">
        <f>IF('Indicator Data'!AR142="No data","x",ROUND(IF('Indicator Data'!AR142&gt;U$4,10,IF('Indicator Data'!AR142&lt;U$3,0,10-(U$4-'Indicator Data'!AR142)/(U$4-U$3)*10)),1))</f>
        <v>0.6</v>
      </c>
      <c r="V142" s="209">
        <f>IF('Indicator Data'!AS142="No data","x",IF('Indicator Data'!AS142=0,0,ROUND(IF('Indicator Data'!AS142&gt;V$4,10,IF('Indicator Data'!AS142&lt;V$3,0,10-(V$4-'Indicator Data'!AS142)/(V$4-V$3)*10)),1)))</f>
        <v>1.3</v>
      </c>
      <c r="W142" s="202">
        <f t="shared" si="64"/>
        <v>0.95</v>
      </c>
      <c r="X142" s="202">
        <f>IF('Indicator Data'!AQ142="No data","x",ROUND(IF('Indicator Data'!AQ142&gt;X$4,10,IF('Indicator Data'!AQ142&lt;X$3,0,10-(X$4-'Indicator Data'!AQ142)/(X$4-X$3)*10)),1))</f>
        <v>10</v>
      </c>
      <c r="Y142" s="202">
        <f>IF('Indicator Data'!AT142="No data","x",ROUND(IF('Indicator Data'!AT142&gt;Y$4,10,IF('Indicator Data'!AT142&lt;Y$3,0,10-(Y$4-'Indicator Data'!AT142)/(Y$4-Y$3)*10)),1))</f>
        <v>0</v>
      </c>
      <c r="Z142" s="207">
        <f>IF('Indicator Data'!AU142="No data","x",IF(('Indicator Data'!AU142/HLOOKUP('Indicator Data'!$AU$3,'Population Data'!$C$3:$M$194,ROW()-4,FALSE))&gt;1,1,IF('Indicator Data'!AU142&gt;'Indicator Data'!AU142,1,'Indicator Data'!AU142/HLOOKUP('Indicator Data'!$AU$3,'Population Data'!$C$3:$M$194,ROW()-4,FALSE))))</f>
        <v>0.42959049605556932</v>
      </c>
      <c r="AA142" s="202">
        <f t="shared" si="53"/>
        <v>4.8</v>
      </c>
      <c r="AB142" s="210">
        <f t="shared" si="54"/>
        <v>3.9</v>
      </c>
      <c r="AC142" s="202">
        <f>IF('Indicator Data'!AO142="No data","x",ROUND(IF('Indicator Data'!AO142&gt;AC$4,10,IF('Indicator Data'!AO142&lt;AC$3,0,10-(AC$4-'Indicator Data'!AO142)/(AC$4-AC$3)*10)),1))</f>
        <v>2.1</v>
      </c>
      <c r="AD142" s="202">
        <f>IF('Indicator Data'!AP142="No data","x",ROUND(IF('Indicator Data'!AP142&gt;AD$4,10,IF('Indicator Data'!AP142&lt;AD$3,0,10-(AD$4-'Indicator Data'!AP142)/(AD$4-AD$3)*10)),1))</f>
        <v>3.7</v>
      </c>
      <c r="AE142" s="210">
        <f t="shared" si="65"/>
        <v>2.9</v>
      </c>
      <c r="AF142" s="206">
        <f>('Indicator Data'!AZ142+'Indicator Data'!AY142*0.5+'Indicator Data'!AX142*0.25)/1000</f>
        <v>10570.420749999999</v>
      </c>
      <c r="AG142" s="211">
        <f>AF142*1000/HLOOKUP('Indicator Data'!$AZ$3,'Population Data'!$C$3:$M$194,ROW()-4,FALSE)</f>
        <v>8.8747845368685352E-2</v>
      </c>
      <c r="AH142" s="210">
        <f t="shared" si="55"/>
        <v>8.9</v>
      </c>
      <c r="AI142" s="202">
        <f>IF('Indicator Data'!BD142="No data","x",ROUND(IF('Indicator Data'!BD142&lt;$AI$3,10,IF('Indicator Data'!BD142&gt;$AI$4,0,($AI$4-'Indicator Data'!BD142)/($AI$4-$AI$3)*10)),1))</f>
        <v>3.3</v>
      </c>
      <c r="AJ142" s="202">
        <f>IF('Indicator Data'!BE142="No data","x",ROUND(IF('Indicator Data'!BE142&gt;$AJ$4,10,IF('Indicator Data'!BE142&lt;$AJ$3,0,10-($AJ$4-'Indicator Data'!BE142)/($AJ$4-$AJ$3)*10)),1))</f>
        <v>0.3</v>
      </c>
      <c r="AK142" s="210">
        <f t="shared" si="56"/>
        <v>1.8</v>
      </c>
      <c r="AL142" s="208">
        <f t="shared" si="57"/>
        <v>5.2</v>
      </c>
      <c r="AM142" s="212">
        <f t="shared" si="58"/>
        <v>5.6</v>
      </c>
    </row>
    <row r="143" spans="1:39">
      <c r="A143" s="179" t="str">
        <f>'Indicator Data'!A143</f>
        <v>Poland</v>
      </c>
      <c r="B143" s="180" t="str">
        <f>'Indicator Data'!B143</f>
        <v>POL</v>
      </c>
      <c r="C143" s="213">
        <f>ROUND(IF('Indicator Data'!AH143="No data",IF((0.101*LN('Indicator Data'!BV143)-0.153)&gt;C$4,0,IF((0.101*LN('Indicator Data'!BV143)-0.153)&lt;C$3,10,(C$4-(0.101*LN('Indicator Data'!BV143)-0.153))/(C$4-C$3)*10)),IF('Indicator Data'!AH143&gt;C$4,0,IF('Indicator Data'!AH143&lt;C$3,10,(C$4-'Indicator Data'!AH143)/(C$4-C$3)*10))),1)</f>
        <v>0.4</v>
      </c>
      <c r="D143" s="202" t="str">
        <f>IF('Indicator Data'!AI143="No data","x",ROUND((IF(LOG('Indicator Data'!AI143*1000)&gt;D$4,10,IF(LOG('Indicator Data'!AI143*1000)&lt;D$3,0,10-(D$4-LOG('Indicator Data'!AI143*1000))/(D$4-D$3)*10))),1))</f>
        <v>x</v>
      </c>
      <c r="E143" s="203">
        <f t="shared" si="59"/>
        <v>0.4</v>
      </c>
      <c r="F143" s="202">
        <f>IF('Indicator Data'!AV143="No data","x",ROUND(IF('Indicator Data'!AV143&gt;F$4,10,IF('Indicator Data'!AV143&lt;F$3,0,10-(F$4-'Indicator Data'!AV143)/(F$4-F$3)*10)),1))</f>
        <v>1.4</v>
      </c>
      <c r="G143" s="202">
        <f>IF('Indicator Data'!AW143="No data","x",ROUND(IF('Indicator Data'!AW143&gt;G$4,10,IF('Indicator Data'!AW143&lt;G$3,0,10-(G$4-'Indicator Data'!AW143)/(G$4-G$3)*10)),1))</f>
        <v>0.9</v>
      </c>
      <c r="H143" s="203">
        <f t="shared" si="60"/>
        <v>1.2</v>
      </c>
      <c r="I143" s="204">
        <f>SUM(IF('Indicator Data'!AJ143=0,0,'Indicator Data'!AJ143),SUM('Indicator Data'!AK143:AL143))</f>
        <v>448.96367099999998</v>
      </c>
      <c r="J143" s="204">
        <f>I143/HLOOKUP('Indicator Date'!$AJ141,'Population Data'!$C$3:$M$194,ROW()-4,FALSE)*1000000</f>
        <v>11.162217926699615</v>
      </c>
      <c r="K143" s="202">
        <f t="shared" si="50"/>
        <v>0.2</v>
      </c>
      <c r="L143" s="202" t="str">
        <f>IF('Indicator Data'!AM143="No data","x",ROUND(IF('Indicator Data'!AM143&gt;L$4,10,IF('Indicator Data'!AM143&lt;L$3,0,10-(L$4-'Indicator Data'!AM143)/(L$4-L$3)*10)),1))</f>
        <v>x</v>
      </c>
      <c r="M143" s="202">
        <f>IF('Indicator Data'!AN143="No data","x",IF('Indicator Data'!AN143=0,0,ROUND(IF('Indicator Data'!AN143&gt;M$4,10,IF('Indicator Data'!AN143&lt;M$3,0,10-(M$4-'Indicator Data'!AN143)/(M$4-M$3)*10)),1)))</f>
        <v>0.3</v>
      </c>
      <c r="N143" s="203">
        <f t="shared" si="61"/>
        <v>0.3</v>
      </c>
      <c r="O143" s="205">
        <f t="shared" si="62"/>
        <v>0.6</v>
      </c>
      <c r="P143" s="206">
        <f>IF(AND('Indicator Data'!BA143="No data",'Indicator Data'!BB143="No data"),0,SUM('Indicator Data'!BA143:BC143)/1000)</f>
        <v>981.32799999999997</v>
      </c>
      <c r="Q143" s="202">
        <f t="shared" si="51"/>
        <v>10</v>
      </c>
      <c r="R143" s="207">
        <f>P143*1000/HLOOKUP('Indicator Data'!$BA$3,'Population Data'!$C$3:$M$194,ROW()-4,FALSE)</f>
        <v>2.4397958456581402E-2</v>
      </c>
      <c r="S143" s="202">
        <f t="shared" si="52"/>
        <v>7</v>
      </c>
      <c r="T143" s="208">
        <f t="shared" si="63"/>
        <v>8.5</v>
      </c>
      <c r="U143" s="209">
        <f>IF('Indicator Data'!AR143="No data","x",ROUND(IF('Indicator Data'!AR143&gt;U$4,10,IF('Indicator Data'!AR143&lt;U$3,0,10-(U$4-'Indicator Data'!AR143)/(U$4-U$3)*10)),1))</f>
        <v>0.2</v>
      </c>
      <c r="V143" s="209">
        <f>IF('Indicator Data'!AS143="No data","x",IF('Indicator Data'!AS143=0,0,ROUND(IF('Indicator Data'!AS143&gt;V$4,10,IF('Indicator Data'!AS143&lt;V$3,0,10-(V$4-'Indicator Data'!AS143)/(V$4-V$3)*10)),1)))</f>
        <v>0.2</v>
      </c>
      <c r="W143" s="202">
        <f t="shared" si="64"/>
        <v>0.2</v>
      </c>
      <c r="X143" s="202">
        <f>IF('Indicator Data'!AQ143="No data","x",ROUND(IF('Indicator Data'!AQ143&gt;X$4,10,IF('Indicator Data'!AQ143&lt;X$3,0,10-(X$4-'Indicator Data'!AQ143)/(X$4-X$3)*10)),1))</f>
        <v>0.2</v>
      </c>
      <c r="Y143" s="202" t="str">
        <f>IF('Indicator Data'!AT143="No data","x",ROUND(IF('Indicator Data'!AT143&gt;Y$4,10,IF('Indicator Data'!AT143&lt;Y$3,0,10-(Y$4-'Indicator Data'!AT143)/(Y$4-Y$3)*10)),1))</f>
        <v>x</v>
      </c>
      <c r="Z143" s="207">
        <f>IF('Indicator Data'!AU143="No data","x",IF(('Indicator Data'!AU143/HLOOKUP('Indicator Data'!$AU$3,'Population Data'!$C$3:$M$194,ROW()-4,FALSE))&gt;1,1,IF('Indicator Data'!AU143&gt;'Indicator Data'!AU143,1,'Indicator Data'!AU143/HLOOKUP('Indicator Data'!$AU$3,'Population Data'!$C$3:$M$194,ROW()-4,FALSE))))</f>
        <v>1.1541217727932653E-6</v>
      </c>
      <c r="AA143" s="202">
        <f t="shared" si="53"/>
        <v>0</v>
      </c>
      <c r="AB143" s="210">
        <f t="shared" si="54"/>
        <v>0.1</v>
      </c>
      <c r="AC143" s="202">
        <f>IF('Indicator Data'!AO143="No data","x",ROUND(IF('Indicator Data'!AO143&gt;AC$4,10,IF('Indicator Data'!AO143&lt;AC$3,0,10-(AC$4-'Indicator Data'!AO143)/(AC$4-AC$3)*10)),1))</f>
        <v>0.3</v>
      </c>
      <c r="AD143" s="202">
        <f>IF('Indicator Data'!AP143="No data","x",ROUND(IF('Indicator Data'!AP143&gt;AD$4,10,IF('Indicator Data'!AP143&lt;AD$3,0,10-(AD$4-'Indicator Data'!AP143)/(AD$4-AD$3)*10)),1))</f>
        <v>0.2</v>
      </c>
      <c r="AE143" s="210">
        <f t="shared" si="65"/>
        <v>0.3</v>
      </c>
      <c r="AF143" s="206">
        <f>('Indicator Data'!AZ143+'Indicator Data'!AY143*0.5+'Indicator Data'!AX143*0.25)/1000</f>
        <v>0.378</v>
      </c>
      <c r="AG143" s="211">
        <f>AF143*1000/HLOOKUP('Indicator Data'!$AZ$3,'Population Data'!$C$3:$M$194,ROW()-4,FALSE)</f>
        <v>9.3979059973706742E-6</v>
      </c>
      <c r="AH143" s="210">
        <f t="shared" si="55"/>
        <v>0</v>
      </c>
      <c r="AI143" s="202">
        <f>IF('Indicator Data'!BD143="No data","x",ROUND(IF('Indicator Data'!BD143&lt;$AI$3,10,IF('Indicator Data'!BD143&gt;$AI$4,0,($AI$4-'Indicator Data'!BD143)/($AI$4-$AI$3)*10)),1))</f>
        <v>1.7</v>
      </c>
      <c r="AJ143" s="202">
        <f>IF('Indicator Data'!BE143="No data","x",ROUND(IF('Indicator Data'!BE143&gt;$AJ$4,10,IF('Indicator Data'!BE143&lt;$AJ$3,0,10-($AJ$4-'Indicator Data'!BE143)/($AJ$4-$AJ$3)*10)),1))</f>
        <v>0</v>
      </c>
      <c r="AK143" s="210">
        <f t="shared" si="56"/>
        <v>0.9</v>
      </c>
      <c r="AL143" s="208">
        <f t="shared" si="57"/>
        <v>0.3</v>
      </c>
      <c r="AM143" s="212">
        <f t="shared" si="58"/>
        <v>5.8</v>
      </c>
    </row>
    <row r="144" spans="1:39">
      <c r="A144" s="179" t="str">
        <f>'Indicator Data'!A144</f>
        <v>Portugal</v>
      </c>
      <c r="B144" s="180" t="str">
        <f>'Indicator Data'!B144</f>
        <v>PRT</v>
      </c>
      <c r="C144" s="213">
        <f>ROUND(IF('Indicator Data'!AH144="No data",IF((0.101*LN('Indicator Data'!BV144)-0.153)&gt;C$4,0,IF((0.101*LN('Indicator Data'!BV144)-0.153)&lt;C$3,10,(C$4-(0.101*LN('Indicator Data'!BV144)-0.153))/(C$4-C$3)*10)),IF('Indicator Data'!AH144&gt;C$4,0,IF('Indicator Data'!AH144&lt;C$3,10,(C$4-'Indicator Data'!AH144)/(C$4-C$3)*10))),1)</f>
        <v>0.5</v>
      </c>
      <c r="D144" s="202" t="str">
        <f>IF('Indicator Data'!AI144="No data","x",ROUND((IF(LOG('Indicator Data'!AI144*1000)&gt;D$4,10,IF(LOG('Indicator Data'!AI144*1000)&lt;D$3,0,10-(D$4-LOG('Indicator Data'!AI144*1000))/(D$4-D$3)*10))),1))</f>
        <v>x</v>
      </c>
      <c r="E144" s="203">
        <f t="shared" si="59"/>
        <v>0.5</v>
      </c>
      <c r="F144" s="202">
        <f>IF('Indicator Data'!AV144="No data","x",ROUND(IF('Indicator Data'!AV144&gt;F$4,10,IF('Indicator Data'!AV144&lt;F$3,0,10-(F$4-'Indicator Data'!AV144)/(F$4-F$3)*10)),1))</f>
        <v>1</v>
      </c>
      <c r="G144" s="202">
        <f>IF('Indicator Data'!AW144="No data","x",ROUND(IF('Indicator Data'!AW144&gt;G$4,10,IF('Indicator Data'!AW144&lt;G$3,0,10-(G$4-'Indicator Data'!AW144)/(G$4-G$3)*10)),1))</f>
        <v>2.4</v>
      </c>
      <c r="H144" s="203">
        <f t="shared" si="60"/>
        <v>1.7</v>
      </c>
      <c r="I144" s="204">
        <f>SUM(IF('Indicator Data'!AJ144=0,0,'Indicator Data'!AJ144),SUM('Indicator Data'!AK144:AL144))</f>
        <v>0</v>
      </c>
      <c r="J144" s="204">
        <f>I144/HLOOKUP('Indicator Date'!$AJ142,'Population Data'!$C$3:$M$194,ROW()-4,FALSE)*1000000</f>
        <v>0</v>
      </c>
      <c r="K144" s="202">
        <f t="shared" si="50"/>
        <v>0</v>
      </c>
      <c r="L144" s="202" t="str">
        <f>IF('Indicator Data'!AM144="No data","x",ROUND(IF('Indicator Data'!AM144&gt;L$4,10,IF('Indicator Data'!AM144&lt;L$3,0,10-(L$4-'Indicator Data'!AM144)/(L$4-L$3)*10)),1))</f>
        <v>x</v>
      </c>
      <c r="M144" s="202">
        <f>IF('Indicator Data'!AN144="No data","x",IF('Indicator Data'!AN144=0,0,ROUND(IF('Indicator Data'!AN144&gt;M$4,10,IF('Indicator Data'!AN144&lt;M$3,0,10-(M$4-'Indicator Data'!AN144)/(M$4-M$3)*10)),1)))</f>
        <v>0.2</v>
      </c>
      <c r="N144" s="203">
        <f t="shared" si="61"/>
        <v>0.1</v>
      </c>
      <c r="O144" s="205">
        <f t="shared" si="62"/>
        <v>0.7</v>
      </c>
      <c r="P144" s="206">
        <f>IF(AND('Indicator Data'!BA144="No data",'Indicator Data'!BB144="No data"),0,SUM('Indicator Data'!BA144:BC144)/1000)</f>
        <v>64.105000000000004</v>
      </c>
      <c r="Q144" s="202">
        <f t="shared" si="51"/>
        <v>6</v>
      </c>
      <c r="R144" s="207">
        <f>P144*1000/HLOOKUP('Indicator Data'!$BA$3,'Population Data'!$C$3:$M$194,ROW()-4,FALSE)</f>
        <v>6.2704507368818909E-3</v>
      </c>
      <c r="S144" s="202">
        <f t="shared" si="52"/>
        <v>5</v>
      </c>
      <c r="T144" s="208">
        <f t="shared" si="63"/>
        <v>5.5</v>
      </c>
      <c r="U144" s="209">
        <f>IF('Indicator Data'!AR144="No data","x",ROUND(IF('Indicator Data'!AR144&gt;U$4,10,IF('Indicator Data'!AR144&lt;U$3,0,10-(U$4-'Indicator Data'!AR144)/(U$4-U$3)*10)),1))</f>
        <v>1</v>
      </c>
      <c r="V144" s="209">
        <f>IF('Indicator Data'!AS144="No data","x",IF('Indicator Data'!AS144=0,0,ROUND(IF('Indicator Data'!AS144&gt;V$4,10,IF('Indicator Data'!AS144&lt;V$3,0,10-(V$4-'Indicator Data'!AS144)/(V$4-V$3)*10)),1)))</f>
        <v>0.5</v>
      </c>
      <c r="W144" s="202">
        <f t="shared" si="64"/>
        <v>0.75</v>
      </c>
      <c r="X144" s="202">
        <f>IF('Indicator Data'!AQ144="No data","x",ROUND(IF('Indicator Data'!AQ144&gt;X$4,10,IF('Indicator Data'!AQ144&lt;X$3,0,10-(X$4-'Indicator Data'!AQ144)/(X$4-X$3)*10)),1))</f>
        <v>0.3</v>
      </c>
      <c r="Y144" s="202" t="str">
        <f>IF('Indicator Data'!AT144="No data","x",ROUND(IF('Indicator Data'!AT144&gt;Y$4,10,IF('Indicator Data'!AT144&lt;Y$3,0,10-(Y$4-'Indicator Data'!AT144)/(Y$4-Y$3)*10)),1))</f>
        <v>x</v>
      </c>
      <c r="Z144" s="207">
        <f>IF('Indicator Data'!AU144="No data","x",IF(('Indicator Data'!AU144/HLOOKUP('Indicator Data'!$AU$3,'Population Data'!$C$3:$M$194,ROW()-4,FALSE))&gt;1,1,IF('Indicator Data'!AU144&gt;'Indicator Data'!AU144,1,'Indicator Data'!AU144/HLOOKUP('Indicator Data'!$AU$3,'Population Data'!$C$3:$M$194,ROW()-4,FALSE))))</f>
        <v>2.9208834893653067E-7</v>
      </c>
      <c r="AA144" s="202">
        <f t="shared" si="53"/>
        <v>0</v>
      </c>
      <c r="AB144" s="210">
        <f t="shared" si="54"/>
        <v>0.4</v>
      </c>
      <c r="AC144" s="202">
        <f>IF('Indicator Data'!AO144="No data","x",ROUND(IF('Indicator Data'!AO144&gt;AC$4,10,IF('Indicator Data'!AO144&lt;AC$3,0,10-(AC$4-'Indicator Data'!AO144)/(AC$4-AC$3)*10)),1))</f>
        <v>0.2</v>
      </c>
      <c r="AD144" s="202">
        <f>IF('Indicator Data'!AP144="No data","x",ROUND(IF('Indicator Data'!AP144&gt;AD$4,10,IF('Indicator Data'!AP144&lt;AD$3,0,10-(AD$4-'Indicator Data'!AP144)/(AD$4-AD$3)*10)),1))</f>
        <v>0.2</v>
      </c>
      <c r="AE144" s="210">
        <f t="shared" si="65"/>
        <v>0.2</v>
      </c>
      <c r="AF144" s="206">
        <f>('Indicator Data'!AZ144+'Indicator Data'!AY144*0.5+'Indicator Data'!AX144*0.25)/1000</f>
        <v>0.76424999999999998</v>
      </c>
      <c r="AG144" s="211">
        <f>AF144*1000/HLOOKUP('Indicator Data'!$AZ$3,'Population Data'!$C$3:$M$194,ROW()-4,FALSE)</f>
        <v>7.4755354116870523E-5</v>
      </c>
      <c r="AH144" s="210">
        <f t="shared" si="55"/>
        <v>0</v>
      </c>
      <c r="AI144" s="202">
        <f>IF('Indicator Data'!BD144="No data","x",ROUND(IF('Indicator Data'!BD144&lt;$AI$3,10,IF('Indicator Data'!BD144&gt;$AI$4,0,($AI$4-'Indicator Data'!BD144)/($AI$4-$AI$3)*10)),1))</f>
        <v>0.9</v>
      </c>
      <c r="AJ144" s="202">
        <f>IF('Indicator Data'!BE144="No data","x",ROUND(IF('Indicator Data'!BE144&gt;$AJ$4,10,IF('Indicator Data'!BE144&lt;$AJ$3,0,10-($AJ$4-'Indicator Data'!BE144)/($AJ$4-$AJ$3)*10)),1))</f>
        <v>0</v>
      </c>
      <c r="AK144" s="210">
        <f t="shared" si="56"/>
        <v>0.5</v>
      </c>
      <c r="AL144" s="208">
        <f t="shared" si="57"/>
        <v>0.3</v>
      </c>
      <c r="AM144" s="212">
        <f t="shared" si="58"/>
        <v>3.3</v>
      </c>
    </row>
    <row r="145" spans="1:39">
      <c r="A145" s="179" t="str">
        <f>'Indicator Data'!A145</f>
        <v>Qatar</v>
      </c>
      <c r="B145" s="180" t="str">
        <f>'Indicator Data'!B145</f>
        <v>QAT</v>
      </c>
      <c r="C145" s="213">
        <f>ROUND(IF('Indicator Data'!AH145="No data",IF((0.101*LN('Indicator Data'!BV145)-0.153)&gt;C$4,0,IF((0.101*LN('Indicator Data'!BV145)-0.153)&lt;C$3,10,(C$4-(0.101*LN('Indicator Data'!BV145)-0.153))/(C$4-C$3)*10)),IF('Indicator Data'!AH145&gt;C$4,0,IF('Indicator Data'!AH145&lt;C$3,10,(C$4-'Indicator Data'!AH145)/(C$4-C$3)*10))),1)</f>
        <v>0.5</v>
      </c>
      <c r="D145" s="202" t="str">
        <f>IF('Indicator Data'!AI145="No data","x",ROUND((IF(LOG('Indicator Data'!AI145*1000)&gt;D$4,10,IF(LOG('Indicator Data'!AI145*1000)&lt;D$3,0,10-(D$4-LOG('Indicator Data'!AI145*1000))/(D$4-D$3)*10))),1))</f>
        <v>x</v>
      </c>
      <c r="E145" s="203">
        <f t="shared" si="59"/>
        <v>0.5</v>
      </c>
      <c r="F145" s="202">
        <f>IF('Indicator Data'!AV145="No data","x",ROUND(IF('Indicator Data'!AV145&gt;F$4,10,IF('Indicator Data'!AV145&lt;F$3,0,10-(F$4-'Indicator Data'!AV145)/(F$4-F$3)*10)),1))</f>
        <v>2.8</v>
      </c>
      <c r="G145" s="202" t="str">
        <f>IF('Indicator Data'!AW145="No data","x",ROUND(IF('Indicator Data'!AW145&gt;G$4,10,IF('Indicator Data'!AW145&lt;G$3,0,10-(G$4-'Indicator Data'!AW145)/(G$4-G$3)*10)),1))</f>
        <v>x</v>
      </c>
      <c r="H145" s="203">
        <f t="shared" si="60"/>
        <v>2.8</v>
      </c>
      <c r="I145" s="204">
        <f>SUM(IF('Indicator Data'!AJ145=0,0,'Indicator Data'!AJ145),SUM('Indicator Data'!AK145:AL145))</f>
        <v>0.18392700000000001</v>
      </c>
      <c r="J145" s="204">
        <f>I145/HLOOKUP('Indicator Date'!$AJ143,'Population Data'!$C$3:$M$194,ROW()-4,FALSE)*1000000</f>
        <v>6.7198721548405393E-2</v>
      </c>
      <c r="K145" s="202">
        <f t="shared" si="50"/>
        <v>0</v>
      </c>
      <c r="L145" s="202" t="str">
        <f>IF('Indicator Data'!AM145="No data","x",ROUND(IF('Indicator Data'!AM145&gt;L$4,10,IF('Indicator Data'!AM145&lt;L$3,0,10-(L$4-'Indicator Data'!AM145)/(L$4-L$3)*10)),1))</f>
        <v>x</v>
      </c>
      <c r="M145" s="202">
        <f>IF('Indicator Data'!AN145="No data","x",IF('Indicator Data'!AN145=0,0,ROUND(IF('Indicator Data'!AN145&gt;M$4,10,IF('Indicator Data'!AN145&lt;M$3,0,10-(M$4-'Indicator Data'!AN145)/(M$4-M$3)*10)),1)))</f>
        <v>0.1</v>
      </c>
      <c r="N145" s="203">
        <f t="shared" si="61"/>
        <v>0.1</v>
      </c>
      <c r="O145" s="205">
        <f t="shared" si="62"/>
        <v>1</v>
      </c>
      <c r="P145" s="206">
        <f>IF(AND('Indicator Data'!BA145="No data",'Indicator Data'!BB145="No data"),0,SUM('Indicator Data'!BA145:BC145)/1000)</f>
        <v>1.5369999999999999</v>
      </c>
      <c r="Q145" s="202">
        <f t="shared" si="51"/>
        <v>0.6</v>
      </c>
      <c r="R145" s="207">
        <f>P145*1000/HLOOKUP('Indicator Data'!$BA$3,'Population Data'!$C$3:$M$194,ROW()-4,FALSE)</f>
        <v>5.6155124054597244E-4</v>
      </c>
      <c r="S145" s="202">
        <f t="shared" si="52"/>
        <v>2.8</v>
      </c>
      <c r="T145" s="208">
        <f t="shared" si="63"/>
        <v>1.7</v>
      </c>
      <c r="U145" s="209">
        <f>IF('Indicator Data'!AR145="No data","x",ROUND(IF('Indicator Data'!AR145&gt;U$4,10,IF('Indicator Data'!AR145&lt;U$3,0,10-(U$4-'Indicator Data'!AR145)/(U$4-U$3)*10)),1))</f>
        <v>0.2</v>
      </c>
      <c r="V145" s="209">
        <f>IF('Indicator Data'!AS145="No data","x",IF('Indicator Data'!AS145=0,0,ROUND(IF('Indicator Data'!AS145&gt;V$4,10,IF('Indicator Data'!AS145&lt;V$3,0,10-(V$4-'Indicator Data'!AS145)/(V$4-V$3)*10)),1)))</f>
        <v>0.2</v>
      </c>
      <c r="W145" s="202">
        <f t="shared" si="64"/>
        <v>0.2</v>
      </c>
      <c r="X145" s="202">
        <f>IF('Indicator Data'!AQ145="No data","x",ROUND(IF('Indicator Data'!AQ145&gt;X$4,10,IF('Indicator Data'!AQ145&lt;X$3,0,10-(X$4-'Indicator Data'!AQ145)/(X$4-X$3)*10)),1))</f>
        <v>0.7</v>
      </c>
      <c r="Y145" s="202" t="str">
        <f>IF('Indicator Data'!AT145="No data","x",ROUND(IF('Indicator Data'!AT145&gt;Y$4,10,IF('Indicator Data'!AT145&lt;Y$3,0,10-(Y$4-'Indicator Data'!AT145)/(Y$4-Y$3)*10)),1))</f>
        <v>x</v>
      </c>
      <c r="Z145" s="207">
        <f>IF('Indicator Data'!AU145="No data","x",IF(('Indicator Data'!AU145/HLOOKUP('Indicator Data'!$AU$3,'Population Data'!$C$3:$M$194,ROW()-4,FALSE))&gt;1,1,IF('Indicator Data'!AU145&gt;'Indicator Data'!AU145,1,'Indicator Data'!AU145/HLOOKUP('Indicator Data'!$AU$3,'Population Data'!$C$3:$M$194,ROW()-4,FALSE))))</f>
        <v>8.9049772143895522E-6</v>
      </c>
      <c r="AA145" s="202">
        <f t="shared" si="53"/>
        <v>0</v>
      </c>
      <c r="AB145" s="210">
        <f t="shared" si="54"/>
        <v>0.3</v>
      </c>
      <c r="AC145" s="202">
        <f>IF('Indicator Data'!AO145="No data","x",ROUND(IF('Indicator Data'!AO145&gt;AC$4,10,IF('Indicator Data'!AO145&lt;AC$3,0,10-(AC$4-'Indicator Data'!AO145)/(AC$4-AC$3)*10)),1))</f>
        <v>0.4</v>
      </c>
      <c r="AD145" s="202" t="str">
        <f>IF('Indicator Data'!AP145="No data","x",ROUND(IF('Indicator Data'!AP145&gt;AD$4,10,IF('Indicator Data'!AP145&lt;AD$3,0,10-(AD$4-'Indicator Data'!AP145)/(AD$4-AD$3)*10)),1))</f>
        <v>x</v>
      </c>
      <c r="AE145" s="210">
        <f t="shared" si="65"/>
        <v>0.4</v>
      </c>
      <c r="AF145" s="206">
        <f>('Indicator Data'!AZ145+'Indicator Data'!AY145*0.5+'Indicator Data'!AX145*0.25)/1000</f>
        <v>0</v>
      </c>
      <c r="AG145" s="211">
        <f>AF145*1000/HLOOKUP('Indicator Data'!$AZ$3,'Population Data'!$C$3:$M$194,ROW()-4,FALSE)</f>
        <v>0</v>
      </c>
      <c r="AH145" s="210">
        <f t="shared" si="55"/>
        <v>0</v>
      </c>
      <c r="AI145" s="202">
        <f>IF('Indicator Data'!BD145="No data","x",ROUND(IF('Indicator Data'!BD145&lt;$AI$3,10,IF('Indicator Data'!BD145&gt;$AI$4,0,($AI$4-'Indicator Data'!BD145)/($AI$4-$AI$3)*10)),1))</f>
        <v>2.2999999999999998</v>
      </c>
      <c r="AJ145" s="202">
        <f>IF('Indicator Data'!BE145="No data","x",ROUND(IF('Indicator Data'!BE145&gt;$AJ$4,10,IF('Indicator Data'!BE145&lt;$AJ$3,0,10-($AJ$4-'Indicator Data'!BE145)/($AJ$4-$AJ$3)*10)),1))</f>
        <v>0</v>
      </c>
      <c r="AK145" s="210">
        <f t="shared" si="56"/>
        <v>1.2</v>
      </c>
      <c r="AL145" s="208">
        <f t="shared" si="57"/>
        <v>0.5</v>
      </c>
      <c r="AM145" s="212">
        <f t="shared" si="58"/>
        <v>1.1000000000000001</v>
      </c>
    </row>
    <row r="146" spans="1:39">
      <c r="A146" s="179" t="str">
        <f>'Indicator Data'!A146</f>
        <v>Romania</v>
      </c>
      <c r="B146" s="180" t="str">
        <f>'Indicator Data'!B146</f>
        <v>ROU</v>
      </c>
      <c r="C146" s="213">
        <f>ROUND(IF('Indicator Data'!AH146="No data",IF((0.101*LN('Indicator Data'!BV146)-0.153)&gt;C$4,0,IF((0.101*LN('Indicator Data'!BV146)-0.153)&lt;C$3,10,(C$4-(0.101*LN('Indicator Data'!BV146)-0.153))/(C$4-C$3)*10)),IF('Indicator Data'!AH146&gt;C$4,0,IF('Indicator Data'!AH146&lt;C$3,10,(C$4-'Indicator Data'!AH146)/(C$4-C$3)*10))),1)</f>
        <v>1.5</v>
      </c>
      <c r="D146" s="202" t="str">
        <f>IF('Indicator Data'!AI146="No data","x",ROUND((IF(LOG('Indicator Data'!AI146*1000)&gt;D$4,10,IF(LOG('Indicator Data'!AI146*1000)&lt;D$3,0,10-(D$4-LOG('Indicator Data'!AI146*1000))/(D$4-D$3)*10))),1))</f>
        <v>x</v>
      </c>
      <c r="E146" s="203">
        <f t="shared" si="59"/>
        <v>1.5</v>
      </c>
      <c r="F146" s="202">
        <f>IF('Indicator Data'!AV146="No data","x",ROUND(IF('Indicator Data'!AV146&gt;F$4,10,IF('Indicator Data'!AV146&lt;F$3,0,10-(F$4-'Indicator Data'!AV146)/(F$4-F$3)*10)),1))</f>
        <v>3.1</v>
      </c>
      <c r="G146" s="202">
        <f>IF('Indicator Data'!AW146="No data","x",ROUND(IF('Indicator Data'!AW146&gt;G$4,10,IF('Indicator Data'!AW146&lt;G$3,0,10-(G$4-'Indicator Data'!AW146)/(G$4-G$3)*10)),1))</f>
        <v>2.2000000000000002</v>
      </c>
      <c r="H146" s="203">
        <f t="shared" si="60"/>
        <v>2.7</v>
      </c>
      <c r="I146" s="204">
        <f>SUM(IF('Indicator Data'!AJ146=0,0,'Indicator Data'!AJ146),SUM('Indicator Data'!AK146:AL146))</f>
        <v>178.79179099999999</v>
      </c>
      <c r="J146" s="204">
        <f>I146/HLOOKUP('Indicator Date'!$AJ144,'Population Data'!$C$3:$M$194,ROW()-4,FALSE)*1000000</f>
        <v>9.1131977905495258</v>
      </c>
      <c r="K146" s="202">
        <f t="shared" si="50"/>
        <v>0.2</v>
      </c>
      <c r="L146" s="202" t="str">
        <f>IF('Indicator Data'!AM146="No data","x",ROUND(IF('Indicator Data'!AM146&gt;L$4,10,IF('Indicator Data'!AM146&lt;L$3,0,10-(L$4-'Indicator Data'!AM146)/(L$4-L$3)*10)),1))</f>
        <v>x</v>
      </c>
      <c r="M146" s="202">
        <f>IF('Indicator Data'!AN146="No data","x",IF('Indicator Data'!AN146=0,0,ROUND(IF('Indicator Data'!AN146&gt;M$4,10,IF('Indicator Data'!AN146&lt;M$3,0,10-(M$4-'Indicator Data'!AN146)/(M$4-M$3)*10)),1)))</f>
        <v>0.9</v>
      </c>
      <c r="N146" s="203">
        <f t="shared" si="61"/>
        <v>0.6</v>
      </c>
      <c r="O146" s="205">
        <f t="shared" si="62"/>
        <v>1.6</v>
      </c>
      <c r="P146" s="206">
        <f>IF(AND('Indicator Data'!BA146="No data",'Indicator Data'!BB146="No data"),0,SUM('Indicator Data'!BA146:BC146)/1000)</f>
        <v>89.001000000000005</v>
      </c>
      <c r="Q146" s="202">
        <f t="shared" si="51"/>
        <v>6.5</v>
      </c>
      <c r="R146" s="207">
        <f>P146*1000/HLOOKUP('Indicator Data'!$BA$3,'Population Data'!$C$3:$M$194,ROW()-4,FALSE)</f>
        <v>4.5364706736267238E-3</v>
      </c>
      <c r="S146" s="202">
        <f t="shared" si="52"/>
        <v>4.5999999999999996</v>
      </c>
      <c r="T146" s="208">
        <f t="shared" si="63"/>
        <v>5.6</v>
      </c>
      <c r="U146" s="209">
        <f>IF('Indicator Data'!AR146="No data","x",ROUND(IF('Indicator Data'!AR146&gt;U$4,10,IF('Indicator Data'!AR146&lt;U$3,0,10-(U$4-'Indicator Data'!AR146)/(U$4-U$3)*10)),1))</f>
        <v>0.2</v>
      </c>
      <c r="V146" s="209">
        <f>IF('Indicator Data'!AS146="No data","x",IF('Indicator Data'!AS146=0,0,ROUND(IF('Indicator Data'!AS146&gt;V$4,10,IF('Indicator Data'!AS146&lt;V$3,0,10-(V$4-'Indicator Data'!AS146)/(V$4-V$3)*10)),1)))</f>
        <v>0.2</v>
      </c>
      <c r="W146" s="202">
        <f t="shared" si="64"/>
        <v>0.2</v>
      </c>
      <c r="X146" s="202">
        <f>IF('Indicator Data'!AQ146="No data","x",ROUND(IF('Indicator Data'!AQ146&gt;X$4,10,IF('Indicator Data'!AQ146&lt;X$3,0,10-(X$4-'Indicator Data'!AQ146)/(X$4-X$3)*10)),1))</f>
        <v>0.9</v>
      </c>
      <c r="Y146" s="202" t="str">
        <f>IF('Indicator Data'!AT146="No data","x",ROUND(IF('Indicator Data'!AT146&gt;Y$4,10,IF('Indicator Data'!AT146&lt;Y$3,0,10-(Y$4-'Indicator Data'!AT146)/(Y$4-Y$3)*10)),1))</f>
        <v>x</v>
      </c>
      <c r="Z146" s="207">
        <f>IF('Indicator Data'!AU146="No data","x",IF(('Indicator Data'!AU146/HLOOKUP('Indicator Data'!$AU$3,'Population Data'!$C$3:$M$194,ROW()-4,FALSE))&gt;1,1,IF('Indicator Data'!AU146&gt;'Indicator Data'!AU146,1,'Indicator Data'!AU146/HLOOKUP('Indicator Data'!$AU$3,'Population Data'!$C$3:$M$194,ROW()-4,FALSE))))</f>
        <v>2.0346638559820161E-7</v>
      </c>
      <c r="AA146" s="202">
        <f t="shared" si="53"/>
        <v>0</v>
      </c>
      <c r="AB146" s="210">
        <f t="shared" si="54"/>
        <v>0.4</v>
      </c>
      <c r="AC146" s="202">
        <f>IF('Indicator Data'!AO146="No data","x",ROUND(IF('Indicator Data'!AO146&gt;AC$4,10,IF('Indicator Data'!AO146&lt;AC$3,0,10-(AC$4-'Indicator Data'!AO146)/(AC$4-AC$3)*10)),1))</f>
        <v>0.5</v>
      </c>
      <c r="AD146" s="202" t="str">
        <f>IF('Indicator Data'!AP146="No data","x",ROUND(IF('Indicator Data'!AP146&gt;AD$4,10,IF('Indicator Data'!AP146&lt;AD$3,0,10-(AD$4-'Indicator Data'!AP146)/(AD$4-AD$3)*10)),1))</f>
        <v>x</v>
      </c>
      <c r="AE146" s="210">
        <f t="shared" si="65"/>
        <v>0.5</v>
      </c>
      <c r="AF146" s="206">
        <f>('Indicator Data'!AZ146+'Indicator Data'!AY146*0.5+'Indicator Data'!AX146*0.25)/1000</f>
        <v>0</v>
      </c>
      <c r="AG146" s="211">
        <f>AF146*1000/HLOOKUP('Indicator Data'!$AZ$3,'Population Data'!$C$3:$M$194,ROW()-4,FALSE)</f>
        <v>0</v>
      </c>
      <c r="AH146" s="210">
        <f t="shared" si="55"/>
        <v>0</v>
      </c>
      <c r="AI146" s="202">
        <f>IF('Indicator Data'!BD146="No data","x",ROUND(IF('Indicator Data'!BD146&lt;$AI$3,10,IF('Indicator Data'!BD146&gt;$AI$4,0,($AI$4-'Indicator Data'!BD146)/($AI$4-$AI$3)*10)),1))</f>
        <v>0.5</v>
      </c>
      <c r="AJ146" s="202">
        <f>IF('Indicator Data'!BE146="No data","x",ROUND(IF('Indicator Data'!BE146&gt;$AJ$4,10,IF('Indicator Data'!BE146&lt;$AJ$3,0,10-($AJ$4-'Indicator Data'!BE146)/($AJ$4-$AJ$3)*10)),1))</f>
        <v>0</v>
      </c>
      <c r="AK146" s="210">
        <f t="shared" si="56"/>
        <v>0.3</v>
      </c>
      <c r="AL146" s="208">
        <f t="shared" si="57"/>
        <v>0.3</v>
      </c>
      <c r="AM146" s="212">
        <f t="shared" si="58"/>
        <v>3.4</v>
      </c>
    </row>
    <row r="147" spans="1:39">
      <c r="A147" s="179" t="str">
        <f>'Indicator Data'!A147</f>
        <v>Russian Federation</v>
      </c>
      <c r="B147" s="180" t="str">
        <f>'Indicator Data'!B147</f>
        <v>RUS</v>
      </c>
      <c r="C147" s="213">
        <f>ROUND(IF('Indicator Data'!AH147="No data",IF((0.101*LN('Indicator Data'!BV147)-0.153)&gt;C$4,0,IF((0.101*LN('Indicator Data'!BV147)-0.153)&lt;C$3,10,(C$4-(0.101*LN('Indicator Data'!BV147)-0.153))/(C$4-C$3)*10)),IF('Indicator Data'!AH147&gt;C$4,0,IF('Indicator Data'!AH147&lt;C$3,10,(C$4-'Indicator Data'!AH147)/(C$4-C$3)*10))),1)</f>
        <v>1.6</v>
      </c>
      <c r="D147" s="202" t="str">
        <f>IF('Indicator Data'!AI147="No data","x",ROUND((IF(LOG('Indicator Data'!AI147*1000)&gt;D$4,10,IF(LOG('Indicator Data'!AI147*1000)&lt;D$3,0,10-(D$4-LOG('Indicator Data'!AI147*1000))/(D$4-D$3)*10))),1))</f>
        <v>x</v>
      </c>
      <c r="E147" s="203">
        <f t="shared" si="59"/>
        <v>1.6</v>
      </c>
      <c r="F147" s="202">
        <f>IF('Indicator Data'!AV147="No data","x",ROUND(IF('Indicator Data'!AV147&gt;F$4,10,IF('Indicator Data'!AV147&lt;F$3,0,10-(F$4-'Indicator Data'!AV147)/(F$4-F$3)*10)),1))</f>
        <v>2.4</v>
      </c>
      <c r="G147" s="202">
        <f>IF('Indicator Data'!AW147="No data","x",ROUND(IF('Indicator Data'!AW147&gt;G$4,10,IF('Indicator Data'!AW147&lt;G$3,0,10-(G$4-'Indicator Data'!AW147)/(G$4-G$3)*10)),1))</f>
        <v>2.8</v>
      </c>
      <c r="H147" s="203">
        <f t="shared" si="60"/>
        <v>2.6</v>
      </c>
      <c r="I147" s="204">
        <f>SUM(IF('Indicator Data'!AJ147=0,0,'Indicator Data'!AJ147),SUM('Indicator Data'!AK147:AL147))</f>
        <v>6.3730880000000001</v>
      </c>
      <c r="J147" s="204">
        <f>I147/HLOOKUP('Indicator Date'!$AJ145,'Population Data'!$C$3:$M$194,ROW()-4,FALSE)*1000000</f>
        <v>4.4270751313804799E-2</v>
      </c>
      <c r="K147" s="202">
        <f t="shared" si="50"/>
        <v>0</v>
      </c>
      <c r="L147" s="202" t="str">
        <f>IF('Indicator Data'!AM147="No data","x",ROUND(IF('Indicator Data'!AM147&gt;L$4,10,IF('Indicator Data'!AM147&lt;L$3,0,10-(L$4-'Indicator Data'!AM147)/(L$4-L$3)*10)),1))</f>
        <v>x</v>
      </c>
      <c r="M147" s="202">
        <f>IF('Indicator Data'!AN147="No data","x",IF('Indicator Data'!AN147=0,0,ROUND(IF('Indicator Data'!AN147&gt;M$4,10,IF('Indicator Data'!AN147&lt;M$3,0,10-(M$4-'Indicator Data'!AN147)/(M$4-M$3)*10)),1)))</f>
        <v>0.1</v>
      </c>
      <c r="N147" s="203">
        <f t="shared" si="61"/>
        <v>0.1</v>
      </c>
      <c r="O147" s="205">
        <f t="shared" si="62"/>
        <v>1.5</v>
      </c>
      <c r="P147" s="206">
        <f>IF(AND('Indicator Data'!BA147="No data",'Indicator Data'!BB147="No data"),0,SUM('Indicator Data'!BA147:BC147)/1000)</f>
        <v>1383.376</v>
      </c>
      <c r="Q147" s="202">
        <f t="shared" si="51"/>
        <v>10</v>
      </c>
      <c r="R147" s="207">
        <f>P147*1000/HLOOKUP('Indicator Data'!$BA$3,'Population Data'!$C$3:$M$194,ROW()-4,FALSE)</f>
        <v>9.6096421184653381E-3</v>
      </c>
      <c r="S147" s="202">
        <f t="shared" si="52"/>
        <v>5.6</v>
      </c>
      <c r="T147" s="208">
        <f t="shared" si="63"/>
        <v>7.8</v>
      </c>
      <c r="U147" s="209" t="str">
        <f>IF('Indicator Data'!AR147="No data","x",ROUND(IF('Indicator Data'!AR147&gt;U$4,10,IF('Indicator Data'!AR147&lt;U$3,0,10-(U$4-'Indicator Data'!AR147)/(U$4-U$3)*10)),1))</f>
        <v>x</v>
      </c>
      <c r="V147" s="209" t="str">
        <f>IF('Indicator Data'!AS147="No data","x",IF('Indicator Data'!AS147=0,0,ROUND(IF('Indicator Data'!AS147&gt;V$4,10,IF('Indicator Data'!AS147&lt;V$3,0,10-(V$4-'Indicator Data'!AS147)/(V$4-V$3)*10)),1)))</f>
        <v>x</v>
      </c>
      <c r="W147" s="202" t="str">
        <f t="shared" si="64"/>
        <v>x</v>
      </c>
      <c r="X147" s="202">
        <f>IF('Indicator Data'!AQ147="No data","x",ROUND(IF('Indicator Data'!AQ147&gt;X$4,10,IF('Indicator Data'!AQ147&lt;X$3,0,10-(X$4-'Indicator Data'!AQ147)/(X$4-X$3)*10)),1))</f>
        <v>0.7</v>
      </c>
      <c r="Y147" s="202" t="str">
        <f>IF('Indicator Data'!AT147="No data","x",ROUND(IF('Indicator Data'!AT147&gt;Y$4,10,IF('Indicator Data'!AT147&lt;Y$3,0,10-(Y$4-'Indicator Data'!AT147)/(Y$4-Y$3)*10)),1))</f>
        <v>x</v>
      </c>
      <c r="Z147" s="207">
        <f>IF('Indicator Data'!AU147="No data","x",IF(('Indicator Data'!AU147/HLOOKUP('Indicator Data'!$AU$3,'Population Data'!$C$3:$M$194,ROW()-4,FALSE))&gt;1,1,IF('Indicator Data'!AU147&gt;'Indicator Data'!AU147,1,'Indicator Data'!AU147/HLOOKUP('Indicator Data'!$AU$3,'Population Data'!$C$3:$M$194,ROW()-4,FALSE))))</f>
        <v>0</v>
      </c>
      <c r="AA147" s="202">
        <f t="shared" si="53"/>
        <v>0</v>
      </c>
      <c r="AB147" s="210">
        <f t="shared" si="54"/>
        <v>0.4</v>
      </c>
      <c r="AC147" s="202">
        <f>IF('Indicator Data'!AO147="No data","x",ROUND(IF('Indicator Data'!AO147&gt;AC$4,10,IF('Indicator Data'!AO147&lt;AC$3,0,10-(AC$4-'Indicator Data'!AO147)/(AC$4-AC$3)*10)),1))</f>
        <v>0.4</v>
      </c>
      <c r="AD147" s="202" t="str">
        <f>IF('Indicator Data'!AP147="No data","x",ROUND(IF('Indicator Data'!AP147&gt;AD$4,10,IF('Indicator Data'!AP147&lt;AD$3,0,10-(AD$4-'Indicator Data'!AP147)/(AD$4-AD$3)*10)),1))</f>
        <v>x</v>
      </c>
      <c r="AE147" s="210">
        <f t="shared" si="65"/>
        <v>0.4</v>
      </c>
      <c r="AF147" s="206">
        <f>('Indicator Data'!AZ147+'Indicator Data'!AY147*0.5+'Indicator Data'!AX147*0.25)/1000</f>
        <v>53.350999999999999</v>
      </c>
      <c r="AG147" s="211">
        <f>AF147*1000/HLOOKUP('Indicator Data'!$AZ$3,'Population Data'!$C$3:$M$194,ROW()-4,FALSE)</f>
        <v>3.706035211412113E-4</v>
      </c>
      <c r="AH147" s="210">
        <f t="shared" si="55"/>
        <v>0</v>
      </c>
      <c r="AI147" s="202">
        <f>IF('Indicator Data'!BD147="No data","x",ROUND(IF('Indicator Data'!BD147&lt;$AI$3,10,IF('Indicator Data'!BD147&gt;$AI$4,0,($AI$4-'Indicator Data'!BD147)/($AI$4-$AI$3)*10)),1))</f>
        <v>1.6</v>
      </c>
      <c r="AJ147" s="202">
        <f>IF('Indicator Data'!BE147="No data","x",ROUND(IF('Indicator Data'!BE147&gt;$AJ$4,10,IF('Indicator Data'!BE147&lt;$AJ$3,0,10-($AJ$4-'Indicator Data'!BE147)/($AJ$4-$AJ$3)*10)),1))</f>
        <v>0</v>
      </c>
      <c r="AK147" s="210">
        <f t="shared" si="56"/>
        <v>0.8</v>
      </c>
      <c r="AL147" s="208">
        <f t="shared" si="57"/>
        <v>0.4</v>
      </c>
      <c r="AM147" s="212">
        <f t="shared" si="58"/>
        <v>5.2</v>
      </c>
    </row>
    <row r="148" spans="1:39">
      <c r="A148" s="179" t="str">
        <f>'Indicator Data'!A148</f>
        <v>Rwanda</v>
      </c>
      <c r="B148" s="180" t="str">
        <f>'Indicator Data'!B148</f>
        <v>RWA</v>
      </c>
      <c r="C148" s="213">
        <f>ROUND(IF('Indicator Data'!AH148="No data",IF((0.101*LN('Indicator Data'!BV148)-0.153)&gt;C$4,0,IF((0.101*LN('Indicator Data'!BV148)-0.153)&lt;C$3,10,(C$4-(0.101*LN('Indicator Data'!BV148)-0.153))/(C$4-C$3)*10)),IF('Indicator Data'!AH148&gt;C$4,0,IF('Indicator Data'!AH148&lt;C$3,10,(C$4-'Indicator Data'!AH148)/(C$4-C$3)*10))),1)</f>
        <v>7</v>
      </c>
      <c r="D148" s="202">
        <f>IF('Indicator Data'!AI148="No data","x",ROUND((IF(LOG('Indicator Data'!AI148*1000)&gt;D$4,10,IF(LOG('Indicator Data'!AI148*1000)&lt;D$3,0,10-(D$4-LOG('Indicator Data'!AI148*1000))/(D$4-D$3)*10))),1))</f>
        <v>8.8000000000000007</v>
      </c>
      <c r="E148" s="203">
        <f t="shared" si="59"/>
        <v>8</v>
      </c>
      <c r="F148" s="202">
        <f>IF('Indicator Data'!AV148="No data","x",ROUND(IF('Indicator Data'!AV148&gt;F$4,10,IF('Indicator Data'!AV148&lt;F$3,0,10-(F$4-'Indicator Data'!AV148)/(F$4-F$3)*10)),1))</f>
        <v>5.3</v>
      </c>
      <c r="G148" s="202">
        <f>IF('Indicator Data'!AW148="No data","x",ROUND(IF('Indicator Data'!AW148&gt;G$4,10,IF('Indicator Data'!AW148&lt;G$3,0,10-(G$4-'Indicator Data'!AW148)/(G$4-G$3)*10)),1))</f>
        <v>4.7</v>
      </c>
      <c r="H148" s="203">
        <f t="shared" si="60"/>
        <v>5</v>
      </c>
      <c r="I148" s="204">
        <f>SUM(IF('Indicator Data'!AJ148=0,0,'Indicator Data'!AJ148),SUM('Indicator Data'!AK148:AL148))</f>
        <v>2463.4900911718751</v>
      </c>
      <c r="J148" s="204">
        <f>I148/HLOOKUP('Indicator Date'!$AJ146,'Population Data'!$C$3:$M$194,ROW()-4,FALSE)*1000000</f>
        <v>170.89874936242234</v>
      </c>
      <c r="K148" s="202">
        <f t="shared" si="50"/>
        <v>3.4</v>
      </c>
      <c r="L148" s="202">
        <f>IF('Indicator Data'!AM148="No data","x",ROUND(IF('Indicator Data'!AM148&gt;L$4,10,IF('Indicator Data'!AM148&lt;L$3,0,10-(L$4-'Indicator Data'!AM148)/(L$4-L$3)*10)),1))</f>
        <v>5.5</v>
      </c>
      <c r="M148" s="202">
        <f>IF('Indicator Data'!AN148="No data","x",IF('Indicator Data'!AN148=0,0,ROUND(IF('Indicator Data'!AN148&gt;M$4,10,IF('Indicator Data'!AN148&lt;M$3,0,10-(M$4-'Indicator Data'!AN148)/(M$4-M$3)*10)),1)))</f>
        <v>1.3</v>
      </c>
      <c r="N148" s="203">
        <f t="shared" si="61"/>
        <v>3.4</v>
      </c>
      <c r="O148" s="205">
        <f t="shared" si="62"/>
        <v>6.1</v>
      </c>
      <c r="P148" s="206">
        <f>IF(AND('Indicator Data'!BA148="No data",'Indicator Data'!BB148="No data"),0,SUM('Indicator Data'!BA148:BC148)/1000)</f>
        <v>146.82400000000001</v>
      </c>
      <c r="Q148" s="202">
        <f t="shared" si="51"/>
        <v>7.2</v>
      </c>
      <c r="R148" s="207">
        <f>P148*1000/HLOOKUP('Indicator Data'!$BA$3,'Population Data'!$C$3:$M$194,ROW()-4,FALSE)</f>
        <v>1.018556480754996E-2</v>
      </c>
      <c r="S148" s="202">
        <f t="shared" si="52"/>
        <v>5.7</v>
      </c>
      <c r="T148" s="208">
        <f t="shared" si="63"/>
        <v>6.5</v>
      </c>
      <c r="U148" s="209">
        <f>IF('Indicator Data'!AR148="No data","x",ROUND(IF('Indicator Data'!AR148&gt;U$4,10,IF('Indicator Data'!AR148&lt;U$3,0,10-(U$4-'Indicator Data'!AR148)/(U$4-U$3)*10)),1))</f>
        <v>4.5999999999999996</v>
      </c>
      <c r="V148" s="209">
        <f>IF('Indicator Data'!AS148="No data","x",IF('Indicator Data'!AS148=0,0,ROUND(IF('Indicator Data'!AS148&gt;V$4,10,IF('Indicator Data'!AS148&lt;V$3,0,10-(V$4-'Indicator Data'!AS148)/(V$4-V$3)*10)),1)))</f>
        <v>1.3</v>
      </c>
      <c r="W148" s="202">
        <f t="shared" si="64"/>
        <v>2.9499999999999997</v>
      </c>
      <c r="X148" s="202">
        <f>IF('Indicator Data'!AQ148="No data","x",ROUND(IF('Indicator Data'!AQ148&gt;X$4,10,IF('Indicator Data'!AQ148&lt;X$3,0,10-(X$4-'Indicator Data'!AQ148)/(X$4-X$3)*10)),1))</f>
        <v>1</v>
      </c>
      <c r="Y148" s="202">
        <f>IF('Indicator Data'!AT148="No data","x",ROUND(IF('Indicator Data'!AT148&gt;Y$4,10,IF('Indicator Data'!AT148&lt;Y$3,0,10-(Y$4-'Indicator Data'!AT148)/(Y$4-Y$3)*10)),1))</f>
        <v>2.1</v>
      </c>
      <c r="Z148" s="207">
        <f>IF('Indicator Data'!AU148="No data","x",IF(('Indicator Data'!AU148/HLOOKUP('Indicator Data'!$AU$3,'Population Data'!$C$3:$M$194,ROW()-4,FALSE))&gt;1,1,IF('Indicator Data'!AU148&gt;'Indicator Data'!AU148,1,'Indicator Data'!AU148/HLOOKUP('Indicator Data'!$AU$3,'Population Data'!$C$3:$M$194,ROW()-4,FALSE))))</f>
        <v>0.56531267506916394</v>
      </c>
      <c r="AA148" s="202">
        <f t="shared" si="53"/>
        <v>6.3</v>
      </c>
      <c r="AB148" s="210">
        <f t="shared" si="54"/>
        <v>3.1</v>
      </c>
      <c r="AC148" s="202">
        <f>IF('Indicator Data'!AO148="No data","x",ROUND(IF('Indicator Data'!AO148&gt;AC$4,10,IF('Indicator Data'!AO148&lt;AC$3,0,10-(AC$4-'Indicator Data'!AO148)/(AC$4-AC$3)*10)),1))</f>
        <v>2.9</v>
      </c>
      <c r="AD148" s="202">
        <f>IF('Indicator Data'!AP148="No data","x",ROUND(IF('Indicator Data'!AP148&gt;AD$4,10,IF('Indicator Data'!AP148&lt;AD$3,0,10-(AD$4-'Indicator Data'!AP148)/(AD$4-AD$3)*10)),1))</f>
        <v>1.7</v>
      </c>
      <c r="AE148" s="210">
        <f t="shared" si="65"/>
        <v>2.2999999999999998</v>
      </c>
      <c r="AF148" s="206">
        <f>('Indicator Data'!AZ148+'Indicator Data'!AY148*0.5+'Indicator Data'!AX148*0.25)/1000</f>
        <v>26.343</v>
      </c>
      <c r="AG148" s="211">
        <f>AF148*1000/HLOOKUP('Indicator Data'!$AZ$3,'Population Data'!$C$3:$M$194,ROW()-4,FALSE)</f>
        <v>1.8274827938571938E-3</v>
      </c>
      <c r="AH148" s="210">
        <f t="shared" si="55"/>
        <v>0.2</v>
      </c>
      <c r="AI148" s="202">
        <f>IF('Indicator Data'!BD148="No data","x",ROUND(IF('Indicator Data'!BD148&lt;$AI$3,10,IF('Indicator Data'!BD148&gt;$AI$4,0,($AI$4-'Indicator Data'!BD148)/($AI$4-$AI$3)*10)),1))</f>
        <v>6.4</v>
      </c>
      <c r="AJ148" s="202">
        <f>IF('Indicator Data'!BE148="No data","x",ROUND(IF('Indicator Data'!BE148&gt;$AJ$4,10,IF('Indicator Data'!BE148&lt;$AJ$3,0,10-($AJ$4-'Indicator Data'!BE148)/($AJ$4-$AJ$3)*10)),1))</f>
        <v>8.8000000000000007</v>
      </c>
      <c r="AK148" s="210">
        <f t="shared" si="56"/>
        <v>7.6</v>
      </c>
      <c r="AL148" s="208">
        <f t="shared" si="57"/>
        <v>3.9</v>
      </c>
      <c r="AM148" s="212">
        <f t="shared" si="58"/>
        <v>5.3</v>
      </c>
    </row>
    <row r="149" spans="1:39">
      <c r="A149" s="179" t="str">
        <f>'Indicator Data'!A149</f>
        <v>Saint Kitts and Nevis</v>
      </c>
      <c r="B149" s="180" t="str">
        <f>'Indicator Data'!B149</f>
        <v>KNA</v>
      </c>
      <c r="C149" s="213">
        <f>ROUND(IF('Indicator Data'!AH149="No data",IF((0.101*LN('Indicator Data'!BV149)-0.153)&gt;C$4,0,IF((0.101*LN('Indicator Data'!BV149)-0.153)&lt;C$3,10,(C$4-(0.101*LN('Indicator Data'!BV149)-0.153))/(C$4-C$3)*10)),IF('Indicator Data'!AH149&gt;C$4,0,IF('Indicator Data'!AH149&lt;C$3,10,(C$4-'Indicator Data'!AH149)/(C$4-C$3)*10))),1)</f>
        <v>1.2</v>
      </c>
      <c r="D149" s="202" t="str">
        <f>IF('Indicator Data'!AI149="No data","x",ROUND((IF(LOG('Indicator Data'!AI149*1000)&gt;D$4,10,IF(LOG('Indicator Data'!AI149*1000)&lt;D$3,0,10-(D$4-LOG('Indicator Data'!AI149*1000))/(D$4-D$3)*10))),1))</f>
        <v>x</v>
      </c>
      <c r="E149" s="203">
        <f t="shared" si="59"/>
        <v>1.2</v>
      </c>
      <c r="F149" s="202" t="str">
        <f>IF('Indicator Data'!AV149="No data","x",ROUND(IF('Indicator Data'!AV149&gt;F$4,10,IF('Indicator Data'!AV149&lt;F$3,0,10-(F$4-'Indicator Data'!AV149)/(F$4-F$3)*10)),1))</f>
        <v>x</v>
      </c>
      <c r="G149" s="202" t="str">
        <f>IF('Indicator Data'!AW149="No data","x",ROUND(IF('Indicator Data'!AW149&gt;G$4,10,IF('Indicator Data'!AW149&lt;G$3,0,10-(G$4-'Indicator Data'!AW149)/(G$4-G$3)*10)),1))</f>
        <v>x</v>
      </c>
      <c r="H149" s="203" t="str">
        <f t="shared" si="60"/>
        <v>x</v>
      </c>
      <c r="I149" s="204">
        <f>SUM(IF('Indicator Data'!AJ149=0,0,'Indicator Data'!AJ149),SUM('Indicator Data'!AK149:AL149))</f>
        <v>5.8600000000000004E-4</v>
      </c>
      <c r="J149" s="204">
        <f>I149/HLOOKUP('Indicator Date'!$AJ147,'Population Data'!$C$3:$M$194,ROW()-4,FALSE)*1000000</f>
        <v>1.224737183104479E-2</v>
      </c>
      <c r="K149" s="202">
        <f t="shared" si="50"/>
        <v>0</v>
      </c>
      <c r="L149" s="202" t="str">
        <f>IF('Indicator Data'!AM149="No data","x",ROUND(IF('Indicator Data'!AM149&gt;L$4,10,IF('Indicator Data'!AM149&lt;L$3,0,10-(L$4-'Indicator Data'!AM149)/(L$4-L$3)*10)),1))</f>
        <v>x</v>
      </c>
      <c r="M149" s="202">
        <f>IF('Indicator Data'!AN149="No data","x",IF('Indicator Data'!AN149=0,0,ROUND(IF('Indicator Data'!AN149&gt;M$4,10,IF('Indicator Data'!AN149&lt;M$3,0,10-(M$4-'Indicator Data'!AN149)/(M$4-M$3)*10)),1)))</f>
        <v>1.2</v>
      </c>
      <c r="N149" s="203">
        <f t="shared" si="61"/>
        <v>0.6</v>
      </c>
      <c r="O149" s="205">
        <f t="shared" si="62"/>
        <v>1</v>
      </c>
      <c r="P149" s="206">
        <f>IF(AND('Indicator Data'!BA149="No data",'Indicator Data'!BB149="No data"),0,SUM('Indicator Data'!BA149:BC149)/1000)</f>
        <v>1.9E-2</v>
      </c>
      <c r="Q149" s="202">
        <f t="shared" si="51"/>
        <v>0</v>
      </c>
      <c r="R149" s="207">
        <f>P149*1000/HLOOKUP('Indicator Data'!$BA$3,'Population Data'!$C$3:$M$194,ROW()-4,FALSE)</f>
        <v>3.9709908667210064E-4</v>
      </c>
      <c r="S149" s="202">
        <f t="shared" si="52"/>
        <v>2.5</v>
      </c>
      <c r="T149" s="208">
        <f t="shared" si="63"/>
        <v>1.3</v>
      </c>
      <c r="U149" s="209" t="str">
        <f>IF('Indicator Data'!AR149="No data","x",ROUND(IF('Indicator Data'!AR149&gt;U$4,10,IF('Indicator Data'!AR149&lt;U$3,0,10-(U$4-'Indicator Data'!AR149)/(U$4-U$3)*10)),1))</f>
        <v>x</v>
      </c>
      <c r="V149" s="209" t="str">
        <f>IF('Indicator Data'!AS149="No data","x",IF('Indicator Data'!AS149=0,0,ROUND(IF('Indicator Data'!AS149&gt;V$4,10,IF('Indicator Data'!AS149&lt;V$3,0,10-(V$4-'Indicator Data'!AS149)/(V$4-V$3)*10)),1)))</f>
        <v>x</v>
      </c>
      <c r="W149" s="202" t="str">
        <f t="shared" si="64"/>
        <v>x</v>
      </c>
      <c r="X149" s="202">
        <f>IF('Indicator Data'!AQ149="No data","x",ROUND(IF('Indicator Data'!AQ149&gt;X$4,10,IF('Indicator Data'!AQ149&lt;X$3,0,10-(X$4-'Indicator Data'!AQ149)/(X$4-X$3)*10)),1))</f>
        <v>0</v>
      </c>
      <c r="Y149" s="202" t="str">
        <f>IF('Indicator Data'!AT149="No data","x",ROUND(IF('Indicator Data'!AT149&gt;Y$4,10,IF('Indicator Data'!AT149&lt;Y$3,0,10-(Y$4-'Indicator Data'!AT149)/(Y$4-Y$3)*10)),1))</f>
        <v>x</v>
      </c>
      <c r="Z149" s="207">
        <f>IF('Indicator Data'!AU149="No data","x",IF(('Indicator Data'!AU149/HLOOKUP('Indicator Data'!$AU$3,'Population Data'!$C$3:$M$194,ROW()-4,FALSE))&gt;1,1,IF('Indicator Data'!AU149&gt;'Indicator Data'!AU149,1,'Indicator Data'!AU149/HLOOKUP('Indicator Data'!$AU$3,'Population Data'!$C$3:$M$194,ROW()-4,FALSE))))</f>
        <v>2.0982836040119184E-5</v>
      </c>
      <c r="AA149" s="202">
        <f t="shared" si="53"/>
        <v>0</v>
      </c>
      <c r="AB149" s="210">
        <f t="shared" si="54"/>
        <v>0</v>
      </c>
      <c r="AC149" s="202">
        <f>IF('Indicator Data'!AO149="No data","x",ROUND(IF('Indicator Data'!AO149&gt;AC$4,10,IF('Indicator Data'!AO149&lt;AC$3,0,10-(AC$4-'Indicator Data'!AO149)/(AC$4-AC$3)*10)),1))</f>
        <v>1.2</v>
      </c>
      <c r="AD149" s="202" t="str">
        <f>IF('Indicator Data'!AP149="No data","x",ROUND(IF('Indicator Data'!AP149&gt;AD$4,10,IF('Indicator Data'!AP149&lt;AD$3,0,10-(AD$4-'Indicator Data'!AP149)/(AD$4-AD$3)*10)),1))</f>
        <v>x</v>
      </c>
      <c r="AE149" s="210">
        <f t="shared" si="65"/>
        <v>1.2</v>
      </c>
      <c r="AF149" s="206">
        <f>('Indicator Data'!AZ149+'Indicator Data'!AY149*0.5+'Indicator Data'!AX149*0.25)/1000</f>
        <v>0</v>
      </c>
      <c r="AG149" s="211">
        <f>AF149*1000/HLOOKUP('Indicator Data'!$AZ$3,'Population Data'!$C$3:$M$194,ROW()-4,FALSE)</f>
        <v>0</v>
      </c>
      <c r="AH149" s="210">
        <f t="shared" si="55"/>
        <v>0</v>
      </c>
      <c r="AI149" s="202">
        <f>IF('Indicator Data'!BD149="No data","x",ROUND(IF('Indicator Data'!BD149&lt;$AI$3,10,IF('Indicator Data'!BD149&gt;$AI$4,0,($AI$4-'Indicator Data'!BD149)/($AI$4-$AI$3)*10)),1))</f>
        <v>6.4</v>
      </c>
      <c r="AJ149" s="202">
        <f>IF('Indicator Data'!BE149="No data","x",ROUND(IF('Indicator Data'!BE149&gt;$AJ$4,10,IF('Indicator Data'!BE149&lt;$AJ$3,0,10-($AJ$4-'Indicator Data'!BE149)/($AJ$4-$AJ$3)*10)),1))</f>
        <v>3.8</v>
      </c>
      <c r="AK149" s="210">
        <f t="shared" si="56"/>
        <v>5.0999999999999996</v>
      </c>
      <c r="AL149" s="208">
        <f t="shared" si="57"/>
        <v>1.9</v>
      </c>
      <c r="AM149" s="212">
        <f t="shared" si="58"/>
        <v>1.6</v>
      </c>
    </row>
    <row r="150" spans="1:39">
      <c r="A150" s="179" t="str">
        <f>'Indicator Data'!A150</f>
        <v>Saint Lucia</v>
      </c>
      <c r="B150" s="180" t="str">
        <f>'Indicator Data'!B150</f>
        <v>LCA</v>
      </c>
      <c r="C150" s="213">
        <f>ROUND(IF('Indicator Data'!AH150="No data",IF((0.101*LN('Indicator Data'!BV150)-0.153)&gt;C$4,0,IF((0.101*LN('Indicator Data'!BV150)-0.153)&lt;C$3,10,(C$4-(0.101*LN('Indicator Data'!BV150)-0.153))/(C$4-C$3)*10)),IF('Indicator Data'!AH150&gt;C$4,0,IF('Indicator Data'!AH150&lt;C$3,10,(C$4-'Indicator Data'!AH150)/(C$4-C$3)*10))),1)</f>
        <v>3.5</v>
      </c>
      <c r="D150" s="202">
        <f>IF('Indicator Data'!AI150="No data","x",ROUND((IF(LOG('Indicator Data'!AI150*1000)&gt;D$4,10,IF(LOG('Indicator Data'!AI150*1000)&lt;D$3,0,10-(D$4-LOG('Indicator Data'!AI150*1000))/(D$4-D$3)*10))),1))</f>
        <v>3.2</v>
      </c>
      <c r="E150" s="203">
        <f t="shared" si="59"/>
        <v>3.4</v>
      </c>
      <c r="F150" s="202">
        <f>IF('Indicator Data'!AV150="No data","x",ROUND(IF('Indicator Data'!AV150&gt;F$4,10,IF('Indicator Data'!AV150&lt;F$3,0,10-(F$4-'Indicator Data'!AV150)/(F$4-F$3)*10)),1))</f>
        <v>4.5999999999999996</v>
      </c>
      <c r="G150" s="202">
        <f>IF('Indicator Data'!AW150="No data","x",ROUND(IF('Indicator Data'!AW150&gt;G$4,10,IF('Indicator Data'!AW150&lt;G$3,0,10-(G$4-'Indicator Data'!AW150)/(G$4-G$3)*10)),1))</f>
        <v>4.7</v>
      </c>
      <c r="H150" s="203">
        <f t="shared" si="60"/>
        <v>4.7</v>
      </c>
      <c r="I150" s="204">
        <f>SUM(IF('Indicator Data'!AJ150=0,0,'Indicator Data'!AJ150),SUM('Indicator Data'!AK150:AL150))</f>
        <v>130.3750567956543</v>
      </c>
      <c r="J150" s="204">
        <f>I150/HLOOKUP('Indicator Date'!$AJ148,'Population Data'!$C$3:$M$194,ROW()-4,FALSE)*1000000</f>
        <v>721.08103645172594</v>
      </c>
      <c r="K150" s="202">
        <f t="shared" si="50"/>
        <v>10</v>
      </c>
      <c r="L150" s="202">
        <f>IF('Indicator Data'!AM150="No data","x",ROUND(IF('Indicator Data'!AM150&gt;L$4,10,IF('Indicator Data'!AM150&lt;L$3,0,10-(L$4-'Indicator Data'!AM150)/(L$4-L$3)*10)),1))</f>
        <v>1</v>
      </c>
      <c r="M150" s="202">
        <f>IF('Indicator Data'!AN150="No data","x",IF('Indicator Data'!AN150=0,0,ROUND(IF('Indicator Data'!AN150&gt;M$4,10,IF('Indicator Data'!AN150&lt;M$3,0,10-(M$4-'Indicator Data'!AN150)/(M$4-M$3)*10)),1)))</f>
        <v>0.8</v>
      </c>
      <c r="N150" s="203">
        <f t="shared" si="61"/>
        <v>3.9</v>
      </c>
      <c r="O150" s="205">
        <f t="shared" si="62"/>
        <v>3.9</v>
      </c>
      <c r="P150" s="206">
        <f>IF(AND('Indicator Data'!BA150="No data",'Indicator Data'!BB150="No data"),0,SUM('Indicator Data'!BA150:BC150)/1000)</f>
        <v>5.0000000000000001E-3</v>
      </c>
      <c r="Q150" s="202">
        <f t="shared" si="51"/>
        <v>0</v>
      </c>
      <c r="R150" s="207">
        <f>P150*1000/HLOOKUP('Indicator Data'!$BA$3,'Population Data'!$C$3:$M$194,ROW()-4,FALSE)</f>
        <v>2.7654102486103815E-5</v>
      </c>
      <c r="S150" s="202">
        <f t="shared" si="52"/>
        <v>0</v>
      </c>
      <c r="T150" s="208">
        <f t="shared" si="63"/>
        <v>0</v>
      </c>
      <c r="U150" s="209" t="str">
        <f>IF('Indicator Data'!AR150="No data","x",ROUND(IF('Indicator Data'!AR150&gt;U$4,10,IF('Indicator Data'!AR150&lt;U$3,0,10-(U$4-'Indicator Data'!AR150)/(U$4-U$3)*10)),1))</f>
        <v>x</v>
      </c>
      <c r="V150" s="209" t="str">
        <f>IF('Indicator Data'!AS150="No data","x",IF('Indicator Data'!AS150=0,0,ROUND(IF('Indicator Data'!AS150&gt;V$4,10,IF('Indicator Data'!AS150&lt;V$3,0,10-(V$4-'Indicator Data'!AS150)/(V$4-V$3)*10)),1)))</f>
        <v>x</v>
      </c>
      <c r="W150" s="202" t="str">
        <f t="shared" si="64"/>
        <v>x</v>
      </c>
      <c r="X150" s="202">
        <f>IF('Indicator Data'!AQ150="No data","x",ROUND(IF('Indicator Data'!AQ150&gt;X$4,10,IF('Indicator Data'!AQ150&lt;X$3,0,10-(X$4-'Indicator Data'!AQ150)/(X$4-X$3)*10)),1))</f>
        <v>0</v>
      </c>
      <c r="Y150" s="202" t="str">
        <f>IF('Indicator Data'!AT150="No data","x",ROUND(IF('Indicator Data'!AT150&gt;Y$4,10,IF('Indicator Data'!AT150&lt;Y$3,0,10-(Y$4-'Indicator Data'!AT150)/(Y$4-Y$3)*10)),1))</f>
        <v>x</v>
      </c>
      <c r="Z150" s="207">
        <f>IF('Indicator Data'!AU150="No data","x",IF(('Indicator Data'!AU150/HLOOKUP('Indicator Data'!$AU$3,'Population Data'!$C$3:$M$194,ROW()-4,FALSE))&gt;1,1,IF('Indicator Data'!AU150&gt;'Indicator Data'!AU150,1,'Indicator Data'!AU150/HLOOKUP('Indicator Data'!$AU$3,'Population Data'!$C$3:$M$194,ROW()-4,FALSE))))</f>
        <v>1.4455928876829925E-4</v>
      </c>
      <c r="AA150" s="202">
        <f t="shared" si="53"/>
        <v>0</v>
      </c>
      <c r="AB150" s="210">
        <f t="shared" si="54"/>
        <v>0</v>
      </c>
      <c r="AC150" s="202">
        <f>IF('Indicator Data'!AO150="No data","x",ROUND(IF('Indicator Data'!AO150&gt;AC$4,10,IF('Indicator Data'!AO150&lt;AC$3,0,10-(AC$4-'Indicator Data'!AO150)/(AC$4-AC$3)*10)),1))</f>
        <v>1.3</v>
      </c>
      <c r="AD150" s="202">
        <f>IF('Indicator Data'!AP150="No data","x",ROUND(IF('Indicator Data'!AP150&gt;AD$4,10,IF('Indicator Data'!AP150&lt;AD$3,0,10-(AD$4-'Indicator Data'!AP150)/(AD$4-AD$3)*10)),1))</f>
        <v>0.6</v>
      </c>
      <c r="AE150" s="210">
        <f t="shared" si="65"/>
        <v>1</v>
      </c>
      <c r="AF150" s="206">
        <f>('Indicator Data'!AZ150+'Indicator Data'!AY150*0.5+'Indicator Data'!AX150*0.25)/1000</f>
        <v>1.375</v>
      </c>
      <c r="AG150" s="211">
        <f>AF150*1000/HLOOKUP('Indicator Data'!$AZ$3,'Population Data'!$C$3:$M$194,ROW()-4,FALSE)</f>
        <v>7.6048781836785487E-3</v>
      </c>
      <c r="AH150" s="210">
        <f t="shared" si="55"/>
        <v>0.8</v>
      </c>
      <c r="AI150" s="202">
        <f>IF('Indicator Data'!BD150="No data","x",ROUND(IF('Indicator Data'!BD150&lt;$AI$3,10,IF('Indicator Data'!BD150&gt;$AI$4,0,($AI$4-'Indicator Data'!BD150)/($AI$4-$AI$3)*10)),1))</f>
        <v>6.4</v>
      </c>
      <c r="AJ150" s="202">
        <f>IF('Indicator Data'!BE150="No data","x",ROUND(IF('Indicator Data'!BE150&gt;$AJ$4,10,IF('Indicator Data'!BE150&lt;$AJ$3,0,10-($AJ$4-'Indicator Data'!BE150)/($AJ$4-$AJ$3)*10)),1))</f>
        <v>3.8</v>
      </c>
      <c r="AK150" s="210">
        <f t="shared" si="56"/>
        <v>5.0999999999999996</v>
      </c>
      <c r="AL150" s="208">
        <f t="shared" si="57"/>
        <v>2</v>
      </c>
      <c r="AM150" s="212">
        <f t="shared" si="58"/>
        <v>1</v>
      </c>
    </row>
    <row r="151" spans="1:39">
      <c r="A151" s="179" t="str">
        <f>'Indicator Data'!A151</f>
        <v>Saint Vincent and the Grenadines</v>
      </c>
      <c r="B151" s="180" t="str">
        <f>'Indicator Data'!B151</f>
        <v>VCT</v>
      </c>
      <c r="C151" s="213">
        <f>ROUND(IF('Indicator Data'!AH151="No data",IF((0.101*LN('Indicator Data'!BV151)-0.153)&gt;C$4,0,IF((0.101*LN('Indicator Data'!BV151)-0.153)&lt;C$3,10,(C$4-(0.101*LN('Indicator Data'!BV151)-0.153))/(C$4-C$3)*10)),IF('Indicator Data'!AH151&gt;C$4,0,IF('Indicator Data'!AH151&lt;C$3,10,(C$4-'Indicator Data'!AH151)/(C$4-C$3)*10))),1)</f>
        <v>2.6</v>
      </c>
      <c r="D151" s="202" t="str">
        <f>IF('Indicator Data'!AI151="No data","x",ROUND((IF(LOG('Indicator Data'!AI151*1000)&gt;D$4,10,IF(LOG('Indicator Data'!AI151*1000)&lt;D$3,0,10-(D$4-LOG('Indicator Data'!AI151*1000))/(D$4-D$3)*10))),1))</f>
        <v>x</v>
      </c>
      <c r="E151" s="203">
        <f t="shared" si="59"/>
        <v>2.6</v>
      </c>
      <c r="F151" s="202">
        <f>IF('Indicator Data'!AV151="No data","x",ROUND(IF('Indicator Data'!AV151&gt;F$4,10,IF('Indicator Data'!AV151&lt;F$3,0,10-(F$4-'Indicator Data'!AV151)/(F$4-F$3)*10)),1))</f>
        <v>5.2</v>
      </c>
      <c r="G151" s="202" t="str">
        <f>IF('Indicator Data'!AW151="No data","x",ROUND(IF('Indicator Data'!AW151&gt;G$4,10,IF('Indicator Data'!AW151&lt;G$3,0,10-(G$4-'Indicator Data'!AW151)/(G$4-G$3)*10)),1))</f>
        <v>x</v>
      </c>
      <c r="H151" s="203">
        <f t="shared" si="60"/>
        <v>5.2</v>
      </c>
      <c r="I151" s="204">
        <f>SUM(IF('Indicator Data'!AJ151=0,0,'Indicator Data'!AJ151),SUM('Indicator Data'!AK151:AL151))</f>
        <v>138.50736143322754</v>
      </c>
      <c r="J151" s="204">
        <f>I151/HLOOKUP('Indicator Date'!$AJ149,'Population Data'!$C$3:$M$194,ROW()-4,FALSE)*1000000</f>
        <v>1335.8733971164756</v>
      </c>
      <c r="K151" s="202">
        <f t="shared" si="50"/>
        <v>10</v>
      </c>
      <c r="L151" s="202">
        <f>IF('Indicator Data'!AM151="No data","x",ROUND(IF('Indicator Data'!AM151&gt;L$4,10,IF('Indicator Data'!AM151&lt;L$3,0,10-(L$4-'Indicator Data'!AM151)/(L$4-L$3)*10)),1))</f>
        <v>1.1000000000000001</v>
      </c>
      <c r="M151" s="202">
        <f>IF('Indicator Data'!AN151="No data","x",IF('Indicator Data'!AN151=0,0,ROUND(IF('Indicator Data'!AN151&gt;M$4,10,IF('Indicator Data'!AN151&lt;M$3,0,10-(M$4-'Indicator Data'!AN151)/(M$4-M$3)*10)),1)))</f>
        <v>2.2000000000000002</v>
      </c>
      <c r="N151" s="203">
        <f t="shared" si="61"/>
        <v>4.4000000000000004</v>
      </c>
      <c r="O151" s="205">
        <f t="shared" si="62"/>
        <v>3.7</v>
      </c>
      <c r="P151" s="206">
        <f>IF(AND('Indicator Data'!BA151="No data",'Indicator Data'!BB151="No data"),0,SUM('Indicator Data'!BA151:BC151)/1000)</f>
        <v>0</v>
      </c>
      <c r="Q151" s="202">
        <f t="shared" si="51"/>
        <v>0</v>
      </c>
      <c r="R151" s="207">
        <f>P151*1000/HLOOKUP('Indicator Data'!$BA$3,'Population Data'!$C$3:$M$194,ROW()-4,FALSE)</f>
        <v>0</v>
      </c>
      <c r="S151" s="202">
        <f t="shared" si="52"/>
        <v>0</v>
      </c>
      <c r="T151" s="208">
        <f t="shared" si="63"/>
        <v>0</v>
      </c>
      <c r="U151" s="209" t="str">
        <f>IF('Indicator Data'!AR151="No data","x",ROUND(IF('Indicator Data'!AR151&gt;U$4,10,IF('Indicator Data'!AR151&lt;U$3,0,10-(U$4-'Indicator Data'!AR151)/(U$4-U$3)*10)),1))</f>
        <v>x</v>
      </c>
      <c r="V151" s="209" t="str">
        <f>IF('Indicator Data'!AS151="No data","x",IF('Indicator Data'!AS151=0,0,ROUND(IF('Indicator Data'!AS151&gt;V$4,10,IF('Indicator Data'!AS151&lt;V$3,0,10-(V$4-'Indicator Data'!AS151)/(V$4-V$3)*10)),1)))</f>
        <v>x</v>
      </c>
      <c r="W151" s="202" t="str">
        <f t="shared" si="64"/>
        <v>x</v>
      </c>
      <c r="X151" s="202">
        <f>IF('Indicator Data'!AQ151="No data","x",ROUND(IF('Indicator Data'!AQ151&gt;X$4,10,IF('Indicator Data'!AQ151&lt;X$3,0,10-(X$4-'Indicator Data'!AQ151)/(X$4-X$3)*10)),1))</f>
        <v>0.2</v>
      </c>
      <c r="Y151" s="202" t="str">
        <f>IF('Indicator Data'!AT151="No data","x",ROUND(IF('Indicator Data'!AT151&gt;Y$4,10,IF('Indicator Data'!AT151&lt;Y$3,0,10-(Y$4-'Indicator Data'!AT151)/(Y$4-Y$3)*10)),1))</f>
        <v>x</v>
      </c>
      <c r="Z151" s="207">
        <f>IF('Indicator Data'!AU151="No data","x",IF(('Indicator Data'!AU151/HLOOKUP('Indicator Data'!$AU$3,'Population Data'!$C$3:$M$194,ROW()-4,FALSE))&gt;1,1,IF('Indicator Data'!AU151&gt;'Indicator Data'!AU151,1,'Indicator Data'!AU151/HLOOKUP('Indicator Data'!$AU$3,'Population Data'!$C$3:$M$194,ROW()-4,FALSE))))</f>
        <v>7.5229922653634509E-3</v>
      </c>
      <c r="AA151" s="202">
        <f t="shared" si="53"/>
        <v>0.1</v>
      </c>
      <c r="AB151" s="210">
        <f t="shared" si="54"/>
        <v>0.2</v>
      </c>
      <c r="AC151" s="202">
        <f>IF('Indicator Data'!AO151="No data","x",ROUND(IF('Indicator Data'!AO151&gt;AC$4,10,IF('Indicator Data'!AO151&lt;AC$3,0,10-(AC$4-'Indicator Data'!AO151)/(AC$4-AC$3)*10)),1))</f>
        <v>0.8</v>
      </c>
      <c r="AD151" s="202" t="str">
        <f>IF('Indicator Data'!AP151="No data","x",ROUND(IF('Indicator Data'!AP151&gt;AD$4,10,IF('Indicator Data'!AP151&lt;AD$3,0,10-(AD$4-'Indicator Data'!AP151)/(AD$4-AD$3)*10)),1))</f>
        <v>x</v>
      </c>
      <c r="AE151" s="210">
        <f t="shared" si="65"/>
        <v>0.8</v>
      </c>
      <c r="AF151" s="206">
        <f>('Indicator Data'!AZ151+'Indicator Data'!AY151*0.5+'Indicator Data'!AX151*0.25)/1000</f>
        <v>7.4999999999999997E-2</v>
      </c>
      <c r="AG151" s="211">
        <f>AF151*1000/HLOOKUP('Indicator Data'!$AZ$3,'Population Data'!$C$3:$M$194,ROW()-4,FALSE)</f>
        <v>7.2335869911171547E-4</v>
      </c>
      <c r="AH151" s="210">
        <f t="shared" si="55"/>
        <v>0.1</v>
      </c>
      <c r="AI151" s="202">
        <f>IF('Indicator Data'!BD151="No data","x",ROUND(IF('Indicator Data'!BD151&lt;$AI$3,10,IF('Indicator Data'!BD151&gt;$AI$4,0,($AI$4-'Indicator Data'!BD151)/($AI$4-$AI$3)*10)),1))</f>
        <v>3.6</v>
      </c>
      <c r="AJ151" s="202">
        <f>IF('Indicator Data'!BE151="No data","x",ROUND(IF('Indicator Data'!BE151&gt;$AJ$4,10,IF('Indicator Data'!BE151&lt;$AJ$3,0,10-($AJ$4-'Indicator Data'!BE151)/($AJ$4-$AJ$3)*10)),1))</f>
        <v>0</v>
      </c>
      <c r="AK151" s="210">
        <f t="shared" si="56"/>
        <v>1.8</v>
      </c>
      <c r="AL151" s="208">
        <f t="shared" si="57"/>
        <v>0.7</v>
      </c>
      <c r="AM151" s="212">
        <f t="shared" si="58"/>
        <v>0.4</v>
      </c>
    </row>
    <row r="152" spans="1:39">
      <c r="A152" s="179" t="str">
        <f>'Indicator Data'!A152</f>
        <v>Samoa</v>
      </c>
      <c r="B152" s="180" t="str">
        <f>'Indicator Data'!B152</f>
        <v>WSM</v>
      </c>
      <c r="C152" s="213">
        <f>ROUND(IF('Indicator Data'!AH152="No data",IF((0.101*LN('Indicator Data'!BV152)-0.153)&gt;C$4,0,IF((0.101*LN('Indicator Data'!BV152)-0.153)&lt;C$3,10,(C$4-(0.101*LN('Indicator Data'!BV152)-0.153))/(C$4-C$3)*10)),IF('Indicator Data'!AH152&gt;C$4,0,IF('Indicator Data'!AH152&lt;C$3,10,(C$4-'Indicator Data'!AH152)/(C$4-C$3)*10))),1)</f>
        <v>4</v>
      </c>
      <c r="D152" s="202">
        <f>IF('Indicator Data'!AI152="No data","x",ROUND((IF(LOG('Indicator Data'!AI152*1000)&gt;D$4,10,IF(LOG('Indicator Data'!AI152*1000)&lt;D$3,0,10-(D$4-LOG('Indicator Data'!AI152*1000))/(D$4-D$3)*10))),1))</f>
        <v>5.2</v>
      </c>
      <c r="E152" s="203">
        <f t="shared" si="59"/>
        <v>4.5999999999999996</v>
      </c>
      <c r="F152" s="202">
        <f>IF('Indicator Data'!AV152="No data","x",ROUND(IF('Indicator Data'!AV152&gt;F$4,10,IF('Indicator Data'!AV152&lt;F$3,0,10-(F$4-'Indicator Data'!AV152)/(F$4-F$3)*10)),1))</f>
        <v>5.4</v>
      </c>
      <c r="G152" s="202">
        <f>IF('Indicator Data'!AW152="No data","x",ROUND(IF('Indicator Data'!AW152&gt;G$4,10,IF('Indicator Data'!AW152&lt;G$3,0,10-(G$4-'Indicator Data'!AW152)/(G$4-G$3)*10)),1))</f>
        <v>3.4</v>
      </c>
      <c r="H152" s="203">
        <f t="shared" si="60"/>
        <v>4.4000000000000004</v>
      </c>
      <c r="I152" s="204">
        <f>SUM(IF('Indicator Data'!AJ152=0,0,'Indicator Data'!AJ152),SUM('Indicator Data'!AK152:AL152))</f>
        <v>210.38999938964844</v>
      </c>
      <c r="J152" s="204">
        <f>I152/HLOOKUP('Indicator Date'!$AJ150,'Population Data'!$C$3:$M$194,ROW()-4,FALSE)*1000000</f>
        <v>918.87004790950812</v>
      </c>
      <c r="K152" s="202">
        <f t="shared" si="50"/>
        <v>10</v>
      </c>
      <c r="L152" s="202">
        <f>IF('Indicator Data'!AM152="No data","x",ROUND(IF('Indicator Data'!AM152&gt;L$4,10,IF('Indicator Data'!AM152&lt;L$3,0,10-(L$4-'Indicator Data'!AM152)/(L$4-L$3)*10)),1))</f>
        <v>10</v>
      </c>
      <c r="M152" s="202">
        <f>IF('Indicator Data'!AN152="No data","x",IF('Indicator Data'!AN152=0,0,ROUND(IF('Indicator Data'!AN152&gt;M$4,10,IF('Indicator Data'!AN152&lt;M$3,0,10-(M$4-'Indicator Data'!AN152)/(M$4-M$3)*10)),1)))</f>
        <v>9.5</v>
      </c>
      <c r="N152" s="203">
        <f t="shared" si="61"/>
        <v>9.8000000000000007</v>
      </c>
      <c r="O152" s="205">
        <f t="shared" si="62"/>
        <v>5.9</v>
      </c>
      <c r="P152" s="206">
        <f>IF(AND('Indicator Data'!BA152="No data",'Indicator Data'!BB152="No data"),0,SUM('Indicator Data'!BA152:BC152)/1000)</f>
        <v>0</v>
      </c>
      <c r="Q152" s="202">
        <f t="shared" si="51"/>
        <v>0</v>
      </c>
      <c r="R152" s="207">
        <f>P152*1000/HLOOKUP('Indicator Data'!$BA$3,'Population Data'!$C$3:$M$194,ROW()-4,FALSE)</f>
        <v>0</v>
      </c>
      <c r="S152" s="202">
        <f t="shared" si="52"/>
        <v>0</v>
      </c>
      <c r="T152" s="208">
        <f t="shared" si="63"/>
        <v>0</v>
      </c>
      <c r="U152" s="209" t="str">
        <f>IF('Indicator Data'!AR152="No data","x",ROUND(IF('Indicator Data'!AR152&gt;U$4,10,IF('Indicator Data'!AR152&lt;U$3,0,10-(U$4-'Indicator Data'!AR152)/(U$4-U$3)*10)),1))</f>
        <v>x</v>
      </c>
      <c r="V152" s="209" t="str">
        <f>IF('Indicator Data'!AS152="No data","x",IF('Indicator Data'!AS152=0,0,ROUND(IF('Indicator Data'!AS152&gt;V$4,10,IF('Indicator Data'!AS152&lt;V$3,0,10-(V$4-'Indicator Data'!AS152)/(V$4-V$3)*10)),1)))</f>
        <v>x</v>
      </c>
      <c r="W152" s="202" t="str">
        <f t="shared" si="64"/>
        <v>x</v>
      </c>
      <c r="X152" s="202">
        <f>IF('Indicator Data'!AQ152="No data","x",ROUND(IF('Indicator Data'!AQ152&gt;X$4,10,IF('Indicator Data'!AQ152&lt;X$3,0,10-(X$4-'Indicator Data'!AQ152)/(X$4-X$3)*10)),1))</f>
        <v>0.1</v>
      </c>
      <c r="Y152" s="202" t="str">
        <f>IF('Indicator Data'!AT152="No data","x",ROUND(IF('Indicator Data'!AT152&gt;Y$4,10,IF('Indicator Data'!AT152&lt;Y$3,0,10-(Y$4-'Indicator Data'!AT152)/(Y$4-Y$3)*10)),1))</f>
        <v>x</v>
      </c>
      <c r="Z152" s="207">
        <f>IF('Indicator Data'!AU152="No data","x",IF(('Indicator Data'!AU152/HLOOKUP('Indicator Data'!$AU$3,'Population Data'!$C$3:$M$194,ROW()-4,FALSE))&gt;1,1,IF('Indicator Data'!AU152&gt;'Indicator Data'!AU152,1,'Indicator Data'!AU152/HLOOKUP('Indicator Data'!$AU$3,'Population Data'!$C$3:$M$194,ROW()-4,FALSE))))</f>
        <v>0.8598672554433362</v>
      </c>
      <c r="AA152" s="202">
        <f t="shared" si="53"/>
        <v>9.6</v>
      </c>
      <c r="AB152" s="210">
        <f t="shared" si="54"/>
        <v>4.9000000000000004</v>
      </c>
      <c r="AC152" s="202">
        <f>IF('Indicator Data'!AO152="No data","x",ROUND(IF('Indicator Data'!AO152&gt;AC$4,10,IF('Indicator Data'!AO152&lt;AC$3,0,10-(AC$4-'Indicator Data'!AO152)/(AC$4-AC$3)*10)),1))</f>
        <v>1.2</v>
      </c>
      <c r="AD152" s="202">
        <f>IF('Indicator Data'!AP152="No data","x",ROUND(IF('Indicator Data'!AP152&gt;AD$4,10,IF('Indicator Data'!AP152&lt;AD$3,0,10-(AD$4-'Indicator Data'!AP152)/(AD$4-AD$3)*10)),1))</f>
        <v>0.8</v>
      </c>
      <c r="AE152" s="210">
        <f t="shared" si="65"/>
        <v>1</v>
      </c>
      <c r="AF152" s="206">
        <f>('Indicator Data'!AZ152+'Indicator Data'!AY152*0.5+'Indicator Data'!AX152*0.25)/1000</f>
        <v>0</v>
      </c>
      <c r="AG152" s="211">
        <f>AF152*1000/HLOOKUP('Indicator Data'!$AZ$3,'Population Data'!$C$3:$M$194,ROW()-4,FALSE)</f>
        <v>0</v>
      </c>
      <c r="AH152" s="210">
        <f t="shared" si="55"/>
        <v>0</v>
      </c>
      <c r="AI152" s="202">
        <f>IF('Indicator Data'!BD152="No data","x",ROUND(IF('Indicator Data'!BD152&lt;$AI$3,10,IF('Indicator Data'!BD152&gt;$AI$4,0,($AI$4-'Indicator Data'!BD152)/($AI$4-$AI$3)*10)),1))</f>
        <v>2.9</v>
      </c>
      <c r="AJ152" s="202">
        <f>IF('Indicator Data'!BE152="No data","x",ROUND(IF('Indicator Data'!BE152&gt;$AJ$4,10,IF('Indicator Data'!BE152&lt;$AJ$3,0,10-($AJ$4-'Indicator Data'!BE152)/($AJ$4-$AJ$3)*10)),1))</f>
        <v>0.1</v>
      </c>
      <c r="AK152" s="210">
        <f t="shared" si="56"/>
        <v>1.5</v>
      </c>
      <c r="AL152" s="208">
        <f t="shared" si="57"/>
        <v>2.1</v>
      </c>
      <c r="AM152" s="212">
        <f t="shared" si="58"/>
        <v>1.1000000000000001</v>
      </c>
    </row>
    <row r="153" spans="1:39">
      <c r="A153" s="179" t="str">
        <f>'Indicator Data'!A153</f>
        <v>Sao Tome and Principe</v>
      </c>
      <c r="B153" s="180" t="str">
        <f>'Indicator Data'!B153</f>
        <v>STP</v>
      </c>
      <c r="C153" s="213">
        <f>ROUND(IF('Indicator Data'!AH153="No data",IF((0.101*LN('Indicator Data'!BV153)-0.153)&gt;C$4,0,IF((0.101*LN('Indicator Data'!BV153)-0.153)&lt;C$3,10,(C$4-(0.101*LN('Indicator Data'!BV153)-0.153))/(C$4-C$3)*10)),IF('Indicator Data'!AH153&gt;C$4,0,IF('Indicator Data'!AH153&lt;C$3,10,(C$4-'Indicator Data'!AH153)/(C$4-C$3)*10))),1)</f>
        <v>5.7</v>
      </c>
      <c r="D153" s="202">
        <f>IF('Indicator Data'!AI153="No data","x",ROUND((IF(LOG('Indicator Data'!AI153*1000)&gt;D$4,10,IF(LOG('Indicator Data'!AI153*1000)&lt;D$3,0,10-(D$4-LOG('Indicator Data'!AI153*1000))/(D$4-D$3)*10))),1))</f>
        <v>6.2</v>
      </c>
      <c r="E153" s="203">
        <f t="shared" si="59"/>
        <v>6</v>
      </c>
      <c r="F153" s="202">
        <f>IF('Indicator Data'!AV153="No data","x",ROUND(IF('Indicator Data'!AV153&gt;F$4,10,IF('Indicator Data'!AV153&lt;F$3,0,10-(F$4-'Indicator Data'!AV153)/(F$4-F$3)*10)),1))</f>
        <v>6.6</v>
      </c>
      <c r="G153" s="202">
        <f>IF('Indicator Data'!AW153="No data","x",ROUND(IF('Indicator Data'!AW153&gt;G$4,10,IF('Indicator Data'!AW153&lt;G$3,0,10-(G$4-'Indicator Data'!AW153)/(G$4-G$3)*10)),1))</f>
        <v>3.9</v>
      </c>
      <c r="H153" s="203">
        <f t="shared" si="60"/>
        <v>5.3</v>
      </c>
      <c r="I153" s="204">
        <f>SUM(IF('Indicator Data'!AJ153=0,0,'Indicator Data'!AJ153),SUM('Indicator Data'!AK153:AL153))</f>
        <v>125.15915108447265</v>
      </c>
      <c r="J153" s="204">
        <f>I153/HLOOKUP('Indicator Date'!$AJ151,'Population Data'!$C$3:$M$194,ROW()-4,FALSE)*1000000</f>
        <v>529.48058889873835</v>
      </c>
      <c r="K153" s="202">
        <f t="shared" si="50"/>
        <v>10</v>
      </c>
      <c r="L153" s="202">
        <f>IF('Indicator Data'!AM153="No data","x",ROUND(IF('Indicator Data'!AM153&gt;L$4,10,IF('Indicator Data'!AM153&lt;L$3,0,10-(L$4-'Indicator Data'!AM153)/(L$4-L$3)*10)),1))</f>
        <v>6.4</v>
      </c>
      <c r="M153" s="202">
        <f>IF('Indicator Data'!AN153="No data","x",IF('Indicator Data'!AN153=0,0,ROUND(IF('Indicator Data'!AN153&gt;M$4,10,IF('Indicator Data'!AN153&lt;M$3,0,10-(M$4-'Indicator Data'!AN153)/(M$4-M$3)*10)),1)))</f>
        <v>0.5</v>
      </c>
      <c r="N153" s="203">
        <f t="shared" si="61"/>
        <v>5.6</v>
      </c>
      <c r="O153" s="205">
        <f t="shared" si="62"/>
        <v>5.7</v>
      </c>
      <c r="P153" s="206">
        <f>IF(AND('Indicator Data'!BA153="No data",'Indicator Data'!BB153="No data"),0,SUM('Indicator Data'!BA153:BC153)/1000)</f>
        <v>0</v>
      </c>
      <c r="Q153" s="202">
        <f t="shared" si="51"/>
        <v>0</v>
      </c>
      <c r="R153" s="207">
        <f>P153*1000/HLOOKUP('Indicator Data'!$BA$3,'Population Data'!$C$3:$M$194,ROW()-4,FALSE)</f>
        <v>0</v>
      </c>
      <c r="S153" s="202">
        <f t="shared" si="52"/>
        <v>0</v>
      </c>
      <c r="T153" s="208">
        <f t="shared" si="63"/>
        <v>0</v>
      </c>
      <c r="U153" s="209">
        <f>IF('Indicator Data'!AR153="No data","x",ROUND(IF('Indicator Data'!AR153&gt;U$4,10,IF('Indicator Data'!AR153&lt;U$3,0,10-(U$4-'Indicator Data'!AR153)/(U$4-U$3)*10)),1))</f>
        <v>0.8</v>
      </c>
      <c r="V153" s="209">
        <f>IF('Indicator Data'!AS153="No data","x",IF('Indicator Data'!AS153=0,0,ROUND(IF('Indicator Data'!AS153&gt;V$4,10,IF('Indicator Data'!AS153&lt;V$3,0,10-(V$4-'Indicator Data'!AS153)/(V$4-V$3)*10)),1)))</f>
        <v>0.2</v>
      </c>
      <c r="W153" s="202">
        <f t="shared" si="64"/>
        <v>0.5</v>
      </c>
      <c r="X153" s="202">
        <f>IF('Indicator Data'!AQ153="No data","x",ROUND(IF('Indicator Data'!AQ153&gt;X$4,10,IF('Indicator Data'!AQ153&lt;X$3,0,10-(X$4-'Indicator Data'!AQ153)/(X$4-X$3)*10)),1))</f>
        <v>2.1</v>
      </c>
      <c r="Y153" s="202">
        <f>IF('Indicator Data'!AT153="No data","x",ROUND(IF('Indicator Data'!AT153&gt;Y$4,10,IF('Indicator Data'!AT153&lt;Y$3,0,10-(Y$4-'Indicator Data'!AT153)/(Y$4-Y$3)*10)),1))</f>
        <v>0.4</v>
      </c>
      <c r="Z153" s="207">
        <f>IF('Indicator Data'!AU153="No data","x",IF(('Indicator Data'!AU153/HLOOKUP('Indicator Data'!$AU$3,'Population Data'!$C$3:$M$194,ROW()-4,FALSE))&gt;1,1,IF('Indicator Data'!AU153&gt;'Indicator Data'!AU153,1,'Indicator Data'!AU153/HLOOKUP('Indicator Data'!$AU$3,'Population Data'!$C$3:$M$194,ROW()-4,FALSE))))</f>
        <v>0.44043891283314274</v>
      </c>
      <c r="AA153" s="202">
        <f t="shared" si="53"/>
        <v>4.9000000000000004</v>
      </c>
      <c r="AB153" s="210">
        <f t="shared" si="54"/>
        <v>2</v>
      </c>
      <c r="AC153" s="202">
        <f>IF('Indicator Data'!AO153="No data","x",ROUND(IF('Indicator Data'!AO153&gt;AC$4,10,IF('Indicator Data'!AO153&lt;AC$3,0,10-(AC$4-'Indicator Data'!AO153)/(AC$4-AC$3)*10)),1))</f>
        <v>1.1000000000000001</v>
      </c>
      <c r="AD153" s="202">
        <f>IF('Indicator Data'!AP153="No data","x",ROUND(IF('Indicator Data'!AP153&gt;AD$4,10,IF('Indicator Data'!AP153&lt;AD$3,0,10-(AD$4-'Indicator Data'!AP153)/(AD$4-AD$3)*10)),1))</f>
        <v>1.2</v>
      </c>
      <c r="AE153" s="210">
        <f t="shared" si="65"/>
        <v>1.2</v>
      </c>
      <c r="AF153" s="206">
        <f>('Indicator Data'!AZ153+'Indicator Data'!AY153*0.5+'Indicator Data'!AX153*0.25)/1000</f>
        <v>0.29675000000000001</v>
      </c>
      <c r="AG153" s="211">
        <f>AF153*1000/HLOOKUP('Indicator Data'!$AZ$3,'Population Data'!$C$3:$M$194,ROW()-4,FALSE)</f>
        <v>1.2553885464567794E-3</v>
      </c>
      <c r="AH153" s="210">
        <f t="shared" si="55"/>
        <v>0.1</v>
      </c>
      <c r="AI153" s="202">
        <f>IF('Indicator Data'!BD153="No data","x",ROUND(IF('Indicator Data'!BD153&lt;$AI$3,10,IF('Indicator Data'!BD153&gt;$AI$4,0,($AI$4-'Indicator Data'!BD153)/($AI$4-$AI$3)*10)),1))</f>
        <v>6</v>
      </c>
      <c r="AJ153" s="202">
        <f>IF('Indicator Data'!BE153="No data","x",ROUND(IF('Indicator Data'!BE153&gt;$AJ$4,10,IF('Indicator Data'!BE153&lt;$AJ$3,0,10-($AJ$4-'Indicator Data'!BE153)/($AJ$4-$AJ$3)*10)),1))</f>
        <v>3.8</v>
      </c>
      <c r="AK153" s="210">
        <f t="shared" si="56"/>
        <v>4.9000000000000004</v>
      </c>
      <c r="AL153" s="208">
        <f t="shared" si="57"/>
        <v>2.2000000000000002</v>
      </c>
      <c r="AM153" s="212">
        <f t="shared" si="58"/>
        <v>1.2</v>
      </c>
    </row>
    <row r="154" spans="1:39">
      <c r="A154" s="179" t="str">
        <f>'Indicator Data'!A154</f>
        <v>Saudi Arabia</v>
      </c>
      <c r="B154" s="180" t="str">
        <f>'Indicator Data'!B154</f>
        <v>SAU</v>
      </c>
      <c r="C154" s="213">
        <f>ROUND(IF('Indicator Data'!AH154="No data",IF((0.101*LN('Indicator Data'!BV154)-0.153)&gt;C$4,0,IF((0.101*LN('Indicator Data'!BV154)-0.153)&lt;C$3,10,(C$4-(0.101*LN('Indicator Data'!BV154)-0.153))/(C$4-C$3)*10)),IF('Indicator Data'!AH154&gt;C$4,0,IF('Indicator Data'!AH154&lt;C$3,10,(C$4-'Indicator Data'!AH154)/(C$4-C$3)*10))),1)</f>
        <v>0.5</v>
      </c>
      <c r="D154" s="202" t="str">
        <f>IF('Indicator Data'!AI154="No data","x",ROUND((IF(LOG('Indicator Data'!AI154*1000)&gt;D$4,10,IF(LOG('Indicator Data'!AI154*1000)&lt;D$3,0,10-(D$4-LOG('Indicator Data'!AI154*1000))/(D$4-D$3)*10))),1))</f>
        <v>x</v>
      </c>
      <c r="E154" s="203">
        <f t="shared" si="59"/>
        <v>0.5</v>
      </c>
      <c r="F154" s="202">
        <f>IF('Indicator Data'!AV154="No data","x",ROUND(IF('Indicator Data'!AV154&gt;F$4,10,IF('Indicator Data'!AV154&lt;F$3,0,10-(F$4-'Indicator Data'!AV154)/(F$4-F$3)*10)),1))</f>
        <v>3.1</v>
      </c>
      <c r="G154" s="202" t="str">
        <f>IF('Indicator Data'!AW154="No data","x",ROUND(IF('Indicator Data'!AW154&gt;G$4,10,IF('Indicator Data'!AW154&lt;G$3,0,10-(G$4-'Indicator Data'!AW154)/(G$4-G$3)*10)),1))</f>
        <v>x</v>
      </c>
      <c r="H154" s="203">
        <f t="shared" si="60"/>
        <v>3.1</v>
      </c>
      <c r="I154" s="204">
        <f>SUM(IF('Indicator Data'!AJ154=0,0,'Indicator Data'!AJ154),SUM('Indicator Data'!AK154:AL154))</f>
        <v>0.1</v>
      </c>
      <c r="J154" s="204">
        <f>I154/HLOOKUP('Indicator Date'!$AJ152,'Population Data'!$C$3:$M$194,ROW()-4,FALSE)*1000000</f>
        <v>2.6685218230380428E-3</v>
      </c>
      <c r="K154" s="202">
        <f t="shared" si="50"/>
        <v>0</v>
      </c>
      <c r="L154" s="202" t="str">
        <f>IF('Indicator Data'!AM154="No data","x",ROUND(IF('Indicator Data'!AM154&gt;L$4,10,IF('Indicator Data'!AM154&lt;L$3,0,10-(L$4-'Indicator Data'!AM154)/(L$4-L$3)*10)),1))</f>
        <v>x</v>
      </c>
      <c r="M154" s="202">
        <f>IF('Indicator Data'!AN154="No data","x",IF('Indicator Data'!AN154=0,0,ROUND(IF('Indicator Data'!AN154&gt;M$4,10,IF('Indicator Data'!AN154&lt;M$3,0,10-(M$4-'Indicator Data'!AN154)/(M$4-M$3)*10)),1)))</f>
        <v>0</v>
      </c>
      <c r="N154" s="203">
        <f t="shared" si="61"/>
        <v>0</v>
      </c>
      <c r="O154" s="205">
        <f t="shared" si="62"/>
        <v>1</v>
      </c>
      <c r="P154" s="206">
        <f>IF(AND('Indicator Data'!BA154="No data",'Indicator Data'!BB154="No data"),0,SUM('Indicator Data'!BA154:BC154)/1000)</f>
        <v>74.421999999999997</v>
      </c>
      <c r="Q154" s="202">
        <f t="shared" si="51"/>
        <v>6.2</v>
      </c>
      <c r="R154" s="207">
        <f>P154*1000/HLOOKUP('Indicator Data'!$BA$3,'Population Data'!$C$3:$M$194,ROW()-4,FALSE)</f>
        <v>1.9859673111413722E-3</v>
      </c>
      <c r="S154" s="202">
        <f t="shared" si="52"/>
        <v>3.8</v>
      </c>
      <c r="T154" s="208">
        <f t="shared" si="63"/>
        <v>5</v>
      </c>
      <c r="U154" s="209">
        <f>IF('Indicator Data'!AR154="No data","x",ROUND(IF('Indicator Data'!AR154&gt;U$4,10,IF('Indicator Data'!AR154&lt;U$3,0,10-(U$4-'Indicator Data'!AR154)/(U$4-U$3)*10)),1))</f>
        <v>0.2</v>
      </c>
      <c r="V154" s="209">
        <f>IF('Indicator Data'!AS154="No data","x",IF('Indicator Data'!AS154=0,0,ROUND(IF('Indicator Data'!AS154&gt;V$4,10,IF('Indicator Data'!AS154&lt;V$3,0,10-(V$4-'Indicator Data'!AS154)/(V$4-V$3)*10)),1)))</f>
        <v>0.2</v>
      </c>
      <c r="W154" s="202">
        <f t="shared" si="64"/>
        <v>0.2</v>
      </c>
      <c r="X154" s="202">
        <f>IF('Indicator Data'!AQ154="No data","x",ROUND(IF('Indicator Data'!AQ154&gt;X$4,10,IF('Indicator Data'!AQ154&lt;X$3,0,10-(X$4-'Indicator Data'!AQ154)/(X$4-X$3)*10)),1))</f>
        <v>0.1</v>
      </c>
      <c r="Y154" s="202">
        <f>IF('Indicator Data'!AT154="No data","x",ROUND(IF('Indicator Data'!AT154&gt;Y$4,10,IF('Indicator Data'!AT154&lt;Y$3,0,10-(Y$4-'Indicator Data'!AT154)/(Y$4-Y$3)*10)),1))</f>
        <v>0</v>
      </c>
      <c r="Z154" s="207">
        <f>IF('Indicator Data'!AU154="No data","x",IF(('Indicator Data'!AU154/HLOOKUP('Indicator Data'!$AU$3,'Population Data'!$C$3:$M$194,ROW()-4,FALSE))&gt;1,1,IF('Indicator Data'!AU154&gt;'Indicator Data'!AU154,1,'Indicator Data'!AU154/HLOOKUP('Indicator Data'!$AU$3,'Population Data'!$C$3:$M$194,ROW()-4,FALSE))))</f>
        <v>1.1598837864012072E-4</v>
      </c>
      <c r="AA154" s="202">
        <f t="shared" si="53"/>
        <v>0</v>
      </c>
      <c r="AB154" s="210">
        <f t="shared" si="54"/>
        <v>0.1</v>
      </c>
      <c r="AC154" s="202">
        <f>IF('Indicator Data'!AO154="No data","x",ROUND(IF('Indicator Data'!AO154&gt;AC$4,10,IF('Indicator Data'!AO154&lt;AC$3,0,10-(AC$4-'Indicator Data'!AO154)/(AC$4-AC$3)*10)),1))</f>
        <v>0.5</v>
      </c>
      <c r="AD154" s="202">
        <f>IF('Indicator Data'!AP154="No data","x",ROUND(IF('Indicator Data'!AP154&gt;AD$4,10,IF('Indicator Data'!AP154&lt;AD$3,0,10-(AD$4-'Indicator Data'!AP154)/(AD$4-AD$3)*10)),1))</f>
        <v>0.8</v>
      </c>
      <c r="AE154" s="210">
        <f t="shared" si="65"/>
        <v>0.7</v>
      </c>
      <c r="AF154" s="206">
        <f>('Indicator Data'!AZ154+'Indicator Data'!AY154*0.5+'Indicator Data'!AX154*0.25)/1000</f>
        <v>0</v>
      </c>
      <c r="AG154" s="211">
        <f>AF154*1000/HLOOKUP('Indicator Data'!$AZ$3,'Population Data'!$C$3:$M$194,ROW()-4,FALSE)</f>
        <v>0</v>
      </c>
      <c r="AH154" s="210">
        <f t="shared" si="55"/>
        <v>0</v>
      </c>
      <c r="AI154" s="202">
        <f>IF('Indicator Data'!BD154="No data","x",ROUND(IF('Indicator Data'!BD154&lt;$AI$3,10,IF('Indicator Data'!BD154&gt;$AI$4,0,($AI$4-'Indicator Data'!BD154)/($AI$4-$AI$3)*10)),1))</f>
        <v>1.9</v>
      </c>
      <c r="AJ154" s="202">
        <f>IF('Indicator Data'!BE154="No data","x",ROUND(IF('Indicator Data'!BE154&gt;$AJ$4,10,IF('Indicator Data'!BE154&lt;$AJ$3,0,10-($AJ$4-'Indicator Data'!BE154)/($AJ$4-$AJ$3)*10)),1))</f>
        <v>0</v>
      </c>
      <c r="AK154" s="210">
        <f t="shared" si="56"/>
        <v>1</v>
      </c>
      <c r="AL154" s="208">
        <f t="shared" si="57"/>
        <v>0.5</v>
      </c>
      <c r="AM154" s="212">
        <f t="shared" si="58"/>
        <v>3.1</v>
      </c>
    </row>
    <row r="155" spans="1:39">
      <c r="A155" s="179" t="str">
        <f>'Indicator Data'!A155</f>
        <v>Senegal</v>
      </c>
      <c r="B155" s="180" t="str">
        <f>'Indicator Data'!B155</f>
        <v>SEN</v>
      </c>
      <c r="C155" s="213">
        <f>ROUND(IF('Indicator Data'!AH155="No data",IF((0.101*LN('Indicator Data'!BV155)-0.153)&gt;C$4,0,IF((0.101*LN('Indicator Data'!BV155)-0.153)&lt;C$3,10,(C$4-(0.101*LN('Indicator Data'!BV155)-0.153))/(C$4-C$3)*10)),IF('Indicator Data'!AH155&gt;C$4,0,IF('Indicator Data'!AH155&lt;C$3,10,(C$4-'Indicator Data'!AH155)/(C$4-C$3)*10))),1)</f>
        <v>7.7</v>
      </c>
      <c r="D155" s="202">
        <f>IF('Indicator Data'!AI155="No data","x",ROUND((IF(LOG('Indicator Data'!AI155*1000)&gt;D$4,10,IF(LOG('Indicator Data'!AI155*1000)&lt;D$3,0,10-(D$4-LOG('Indicator Data'!AI155*1000))/(D$4-D$3)*10))),1))</f>
        <v>9</v>
      </c>
      <c r="E155" s="203">
        <f t="shared" si="59"/>
        <v>8.4</v>
      </c>
      <c r="F155" s="202">
        <f>IF('Indicator Data'!AV155="No data","x",ROUND(IF('Indicator Data'!AV155&gt;F$4,10,IF('Indicator Data'!AV155&lt;F$3,0,10-(F$4-'Indicator Data'!AV155)/(F$4-F$3)*10)),1))</f>
        <v>6.7</v>
      </c>
      <c r="G155" s="202">
        <f>IF('Indicator Data'!AW155="No data","x",ROUND(IF('Indicator Data'!AW155&gt;G$4,10,IF('Indicator Data'!AW155&lt;G$3,0,10-(G$4-'Indicator Data'!AW155)/(G$4-G$3)*10)),1))</f>
        <v>2.8</v>
      </c>
      <c r="H155" s="203">
        <f t="shared" si="60"/>
        <v>4.8</v>
      </c>
      <c r="I155" s="204">
        <f>SUM(IF('Indicator Data'!AJ155=0,0,'Indicator Data'!AJ155),SUM('Indicator Data'!AK155:AL155))</f>
        <v>2820.9401682343751</v>
      </c>
      <c r="J155" s="204">
        <f>I155/HLOOKUP('Indicator Date'!$AJ153,'Population Data'!$C$3:$M$194,ROW()-4,FALSE)*1000000</f>
        <v>154.81325882863834</v>
      </c>
      <c r="K155" s="202">
        <f t="shared" si="50"/>
        <v>3.1</v>
      </c>
      <c r="L155" s="202">
        <f>IF('Indicator Data'!AM155="No data","x",ROUND(IF('Indicator Data'!AM155&gt;L$4,10,IF('Indicator Data'!AM155&lt;L$3,0,10-(L$4-'Indicator Data'!AM155)/(L$4-L$3)*10)),1))</f>
        <v>3.6</v>
      </c>
      <c r="M155" s="202">
        <f>IF('Indicator Data'!AN155="No data","x",IF('Indicator Data'!AN155=0,0,ROUND(IF('Indicator Data'!AN155&gt;M$4,10,IF('Indicator Data'!AN155&lt;M$3,0,10-(M$4-'Indicator Data'!AN155)/(M$4-M$3)*10)),1)))</f>
        <v>3.2</v>
      </c>
      <c r="N155" s="203">
        <f t="shared" si="61"/>
        <v>3.3</v>
      </c>
      <c r="O155" s="205">
        <f t="shared" si="62"/>
        <v>6.2</v>
      </c>
      <c r="P155" s="206">
        <f>IF(AND('Indicator Data'!BA155="No data",'Indicator Data'!BB155="No data"),0,SUM('Indicator Data'!BA155:BC155)/1000)</f>
        <v>21.032</v>
      </c>
      <c r="Q155" s="202">
        <f t="shared" si="51"/>
        <v>4.4000000000000004</v>
      </c>
      <c r="R155" s="207">
        <f>P155*1000/HLOOKUP('Indicator Data'!$BA$3,'Population Data'!$C$3:$M$194,ROW()-4,FALSE)</f>
        <v>1.1542366252035295E-3</v>
      </c>
      <c r="S155" s="202">
        <f t="shared" si="52"/>
        <v>3.3</v>
      </c>
      <c r="T155" s="208">
        <f t="shared" si="63"/>
        <v>3.9</v>
      </c>
      <c r="U155" s="209">
        <f>IF('Indicator Data'!AR155="No data","x",ROUND(IF('Indicator Data'!AR155&gt;U$4,10,IF('Indicator Data'!AR155&lt;U$3,0,10-(U$4-'Indicator Data'!AR155)/(U$4-U$3)*10)),1))</f>
        <v>0.6</v>
      </c>
      <c r="V155" s="209">
        <f>IF('Indicator Data'!AS155="No data","x",IF('Indicator Data'!AS155=0,0,ROUND(IF('Indicator Data'!AS155&gt;V$4,10,IF('Indicator Data'!AS155&lt;V$3,0,10-(V$4-'Indicator Data'!AS155)/(V$4-V$3)*10)),1)))</f>
        <v>0.4</v>
      </c>
      <c r="W155" s="202">
        <f t="shared" si="64"/>
        <v>0.5</v>
      </c>
      <c r="X155" s="202">
        <f>IF('Indicator Data'!AQ155="No data","x",ROUND(IF('Indicator Data'!AQ155&gt;X$4,10,IF('Indicator Data'!AQ155&lt;X$3,0,10-(X$4-'Indicator Data'!AQ155)/(X$4-X$3)*10)),1))</f>
        <v>2</v>
      </c>
      <c r="Y155" s="202">
        <f>IF('Indicator Data'!AT155="No data","x",ROUND(IF('Indicator Data'!AT155&gt;Y$4,10,IF('Indicator Data'!AT155&lt;Y$3,0,10-(Y$4-'Indicator Data'!AT155)/(Y$4-Y$3)*10)),1))</f>
        <v>1.2</v>
      </c>
      <c r="Z155" s="207">
        <f>IF('Indicator Data'!AU155="No data","x",IF(('Indicator Data'!AU155/HLOOKUP('Indicator Data'!$AU$3,'Population Data'!$C$3:$M$194,ROW()-4,FALSE))&gt;1,1,IF('Indicator Data'!AU155&gt;'Indicator Data'!AU155,1,'Indicator Data'!AU155/HLOOKUP('Indicator Data'!$AU$3,'Population Data'!$C$3:$M$194,ROW()-4,FALSE))))</f>
        <v>0.19087521927850218</v>
      </c>
      <c r="AA155" s="202">
        <f t="shared" si="53"/>
        <v>2.1</v>
      </c>
      <c r="AB155" s="210">
        <f t="shared" si="54"/>
        <v>1.5</v>
      </c>
      <c r="AC155" s="202">
        <f>IF('Indicator Data'!AO155="No data","x",ROUND(IF('Indicator Data'!AO155&gt;AC$4,10,IF('Indicator Data'!AO155&lt;AC$3,0,10-(AC$4-'Indicator Data'!AO155)/(AC$4-AC$3)*10)),1))</f>
        <v>2.8</v>
      </c>
      <c r="AD155" s="202">
        <f>IF('Indicator Data'!AP155="No data","x",ROUND(IF('Indicator Data'!AP155&gt;AD$4,10,IF('Indicator Data'!AP155&lt;AD$3,0,10-(AD$4-'Indicator Data'!AP155)/(AD$4-AD$3)*10)),1))</f>
        <v>3.2</v>
      </c>
      <c r="AE155" s="210">
        <f t="shared" si="65"/>
        <v>3</v>
      </c>
      <c r="AF155" s="206">
        <f>('Indicator Data'!AZ155+'Indicator Data'!AY155*0.5+'Indicator Data'!AX155*0.25)/1000</f>
        <v>5.0025000000000004</v>
      </c>
      <c r="AG155" s="211">
        <f>AF155*1000/HLOOKUP('Indicator Data'!$AZ$3,'Population Data'!$C$3:$M$194,ROW()-4,FALSE)</f>
        <v>2.7453731064951771E-4</v>
      </c>
      <c r="AH155" s="210">
        <f t="shared" si="55"/>
        <v>0</v>
      </c>
      <c r="AI155" s="202">
        <f>IF('Indicator Data'!BD155="No data","x",ROUND(IF('Indicator Data'!BD155&lt;$AI$3,10,IF('Indicator Data'!BD155&gt;$AI$4,0,($AI$4-'Indicator Data'!BD155)/($AI$4-$AI$3)*10)),1))</f>
        <v>3.5</v>
      </c>
      <c r="AJ155" s="202">
        <f>IF('Indicator Data'!BE155="No data","x",ROUND(IF('Indicator Data'!BE155&gt;$AJ$4,10,IF('Indicator Data'!BE155&lt;$AJ$3,0,10-($AJ$4-'Indicator Data'!BE155)/($AJ$4-$AJ$3)*10)),1))</f>
        <v>0</v>
      </c>
      <c r="AK155" s="210">
        <f t="shared" si="56"/>
        <v>1.8</v>
      </c>
      <c r="AL155" s="208">
        <f t="shared" si="57"/>
        <v>1.6</v>
      </c>
      <c r="AM155" s="212">
        <f t="shared" si="58"/>
        <v>2.8</v>
      </c>
    </row>
    <row r="156" spans="1:39">
      <c r="A156" s="179" t="str">
        <f>'Indicator Data'!A156</f>
        <v>Serbia</v>
      </c>
      <c r="B156" s="180" t="str">
        <f>'Indicator Data'!B156</f>
        <v>SRB</v>
      </c>
      <c r="C156" s="213">
        <f>ROUND(IF('Indicator Data'!AH156="No data",IF((0.101*LN('Indicator Data'!BV156)-0.153)&gt;C$4,0,IF((0.101*LN('Indicator Data'!BV156)-0.153)&lt;C$3,10,(C$4-(0.101*LN('Indicator Data'!BV156)-0.153))/(C$4-C$3)*10)),IF('Indicator Data'!AH156&gt;C$4,0,IF('Indicator Data'!AH156&lt;C$3,10,(C$4-'Indicator Data'!AH156)/(C$4-C$3)*10))),1)</f>
        <v>1.9</v>
      </c>
      <c r="D156" s="202">
        <f>IF('Indicator Data'!AI156="No data","x",ROUND((IF(LOG('Indicator Data'!AI156*1000)&gt;D$4,10,IF(LOG('Indicator Data'!AI156*1000)&lt;D$3,0,10-(D$4-LOG('Indicator Data'!AI156*1000))/(D$4-D$3)*10))),1))</f>
        <v>0</v>
      </c>
      <c r="E156" s="203">
        <f t="shared" si="59"/>
        <v>1</v>
      </c>
      <c r="F156" s="202">
        <f>IF('Indicator Data'!AV156="No data","x",ROUND(IF('Indicator Data'!AV156&gt;F$4,10,IF('Indicator Data'!AV156&lt;F$3,0,10-(F$4-'Indicator Data'!AV156)/(F$4-F$3)*10)),1))</f>
        <v>1.6</v>
      </c>
      <c r="G156" s="202">
        <f>IF('Indicator Data'!AW156="No data","x",ROUND(IF('Indicator Data'!AW156&gt;G$4,10,IF('Indicator Data'!AW156&lt;G$3,0,10-(G$4-'Indicator Data'!AW156)/(G$4-G$3)*10)),1))</f>
        <v>2</v>
      </c>
      <c r="H156" s="203">
        <f t="shared" si="60"/>
        <v>1.8</v>
      </c>
      <c r="I156" s="204">
        <f>SUM(IF('Indicator Data'!AJ156=0,0,'Indicator Data'!AJ156),SUM('Indicator Data'!AK156:AL156))</f>
        <v>1006.8767901171875</v>
      </c>
      <c r="J156" s="204">
        <f>I156/HLOOKUP('Indicator Date'!$AJ154,'Population Data'!$C$3:$M$194,ROW()-4,FALSE)*1000000</f>
        <v>141.87301925780588</v>
      </c>
      <c r="K156" s="202">
        <f t="shared" si="50"/>
        <v>2.8</v>
      </c>
      <c r="L156" s="202">
        <f>IF('Indicator Data'!AM156="No data","x",ROUND(IF('Indicator Data'!AM156&gt;L$4,10,IF('Indicator Data'!AM156&lt;L$3,0,10-(L$4-'Indicator Data'!AM156)/(L$4-L$3)*10)),1))</f>
        <v>0.6</v>
      </c>
      <c r="M156" s="202">
        <f>IF('Indicator Data'!AN156="No data","x",IF('Indicator Data'!AN156=0,0,ROUND(IF('Indicator Data'!AN156&gt;M$4,10,IF('Indicator Data'!AN156&lt;M$3,0,10-(M$4-'Indicator Data'!AN156)/(M$4-M$3)*10)),1)))</f>
        <v>2.6</v>
      </c>
      <c r="N156" s="203">
        <f t="shared" si="61"/>
        <v>2</v>
      </c>
      <c r="O156" s="205">
        <f t="shared" si="62"/>
        <v>1.5</v>
      </c>
      <c r="P156" s="206">
        <f>IF(AND('Indicator Data'!BA156="No data",'Indicator Data'!BB156="No data"),0,SUM('Indicator Data'!BA156:BC156)/1000)</f>
        <v>229.06299999999999</v>
      </c>
      <c r="Q156" s="202">
        <f t="shared" si="51"/>
        <v>7.9</v>
      </c>
      <c r="R156" s="207">
        <f>P156*1000/HLOOKUP('Indicator Data'!$BA$3,'Population Data'!$C$3:$M$194,ROW()-4,FALSE)</f>
        <v>3.2275904787186976E-2</v>
      </c>
      <c r="S156" s="202">
        <f t="shared" si="52"/>
        <v>7.5</v>
      </c>
      <c r="T156" s="208">
        <f t="shared" si="63"/>
        <v>7.7</v>
      </c>
      <c r="U156" s="209">
        <f>IF('Indicator Data'!AR156="No data","x",ROUND(IF('Indicator Data'!AR156&gt;U$4,10,IF('Indicator Data'!AR156&lt;U$3,0,10-(U$4-'Indicator Data'!AR156)/(U$4-U$3)*10)),1))</f>
        <v>0.2</v>
      </c>
      <c r="V156" s="209">
        <f>IF('Indicator Data'!AS156="No data","x",IF('Indicator Data'!AS156=0,0,ROUND(IF('Indicator Data'!AS156&gt;V$4,10,IF('Indicator Data'!AS156&lt;V$3,0,10-(V$4-'Indicator Data'!AS156)/(V$4-V$3)*10)),1)))</f>
        <v>0.2</v>
      </c>
      <c r="W156" s="202">
        <f t="shared" si="64"/>
        <v>0.2</v>
      </c>
      <c r="X156" s="202">
        <f>IF('Indicator Data'!AQ156="No data","x",ROUND(IF('Indicator Data'!AQ156&gt;X$4,10,IF('Indicator Data'!AQ156&lt;X$3,0,10-(X$4-'Indicator Data'!AQ156)/(X$4-X$3)*10)),1))</f>
        <v>0.3</v>
      </c>
      <c r="Y156" s="202" t="str">
        <f>IF('Indicator Data'!AT156="No data","x",ROUND(IF('Indicator Data'!AT156&gt;Y$4,10,IF('Indicator Data'!AT156&lt;Y$3,0,10-(Y$4-'Indicator Data'!AT156)/(Y$4-Y$3)*10)),1))</f>
        <v>x</v>
      </c>
      <c r="Z156" s="207">
        <f>IF('Indicator Data'!AU156="No data","x",IF(('Indicator Data'!AU156/HLOOKUP('Indicator Data'!$AU$3,'Population Data'!$C$3:$M$194,ROW()-4,FALSE))&gt;1,1,IF('Indicator Data'!AU156&gt;'Indicator Data'!AU156,1,'Indicator Data'!AU156/HLOOKUP('Indicator Data'!$AU$3,'Population Data'!$C$3:$M$194,ROW()-4,FALSE))))</f>
        <v>0</v>
      </c>
      <c r="AA156" s="202">
        <f t="shared" si="53"/>
        <v>0</v>
      </c>
      <c r="AB156" s="210">
        <f t="shared" si="54"/>
        <v>0.2</v>
      </c>
      <c r="AC156" s="202">
        <f>IF('Indicator Data'!AO156="No data","x",ROUND(IF('Indicator Data'!AO156&gt;AC$4,10,IF('Indicator Data'!AO156&lt;AC$3,0,10-(AC$4-'Indicator Data'!AO156)/(AC$4-AC$3)*10)),1))</f>
        <v>0.4</v>
      </c>
      <c r="AD156" s="202">
        <f>IF('Indicator Data'!AP156="No data","x",ROUND(IF('Indicator Data'!AP156&gt;AD$4,10,IF('Indicator Data'!AP156&lt;AD$3,0,10-(AD$4-'Indicator Data'!AP156)/(AD$4-AD$3)*10)),1))</f>
        <v>0.2</v>
      </c>
      <c r="AE156" s="210">
        <f t="shared" si="65"/>
        <v>0.3</v>
      </c>
      <c r="AF156" s="206">
        <f>('Indicator Data'!AZ156+'Indicator Data'!AY156*0.5+'Indicator Data'!AX156*0.25)/1000</f>
        <v>7.8310000000000004</v>
      </c>
      <c r="AG156" s="211">
        <f>AF156*1000/HLOOKUP('Indicator Data'!$AZ$3,'Population Data'!$C$3:$M$194,ROW()-4,FALSE)</f>
        <v>1.1034196286107368E-3</v>
      </c>
      <c r="AH156" s="210">
        <f t="shared" si="55"/>
        <v>0.1</v>
      </c>
      <c r="AI156" s="202">
        <f>IF('Indicator Data'!BD156="No data","x",ROUND(IF('Indicator Data'!BD156&lt;$AI$3,10,IF('Indicator Data'!BD156&gt;$AI$4,0,($AI$4-'Indicator Data'!BD156)/($AI$4-$AI$3)*10)),1))</f>
        <v>0.5</v>
      </c>
      <c r="AJ156" s="202">
        <f>IF('Indicator Data'!BE156="No data","x",ROUND(IF('Indicator Data'!BE156&gt;$AJ$4,10,IF('Indicator Data'!BE156&lt;$AJ$3,0,10-($AJ$4-'Indicator Data'!BE156)/($AJ$4-$AJ$3)*10)),1))</f>
        <v>0</v>
      </c>
      <c r="AK156" s="210">
        <f t="shared" si="56"/>
        <v>0.3</v>
      </c>
      <c r="AL156" s="208">
        <f t="shared" si="57"/>
        <v>0.2</v>
      </c>
      <c r="AM156" s="212">
        <f t="shared" si="58"/>
        <v>5</v>
      </c>
    </row>
    <row r="157" spans="1:39">
      <c r="A157" s="179" t="str">
        <f>'Indicator Data'!A157</f>
        <v>Seychelles</v>
      </c>
      <c r="B157" s="180" t="str">
        <f>'Indicator Data'!B157</f>
        <v>SYC</v>
      </c>
      <c r="C157" s="213">
        <f>ROUND(IF('Indicator Data'!AH157="No data",IF((0.101*LN('Indicator Data'!BV157)-0.153)&gt;C$4,0,IF((0.101*LN('Indicator Data'!BV157)-0.153)&lt;C$3,10,(C$4-(0.101*LN('Indicator Data'!BV157)-0.153))/(C$4-C$3)*10)),IF('Indicator Data'!AH157&gt;C$4,0,IF('Indicator Data'!AH157&lt;C$3,10,(C$4-'Indicator Data'!AH157)/(C$4-C$3)*10))),1)</f>
        <v>2</v>
      </c>
      <c r="D157" s="202">
        <f>IF('Indicator Data'!AI157="No data","x",ROUND((IF(LOG('Indicator Data'!AI157*1000)&gt;D$4,10,IF(LOG('Indicator Data'!AI157*1000)&lt;D$3,0,10-(D$4-LOG('Indicator Data'!AI157*1000))/(D$4-D$3)*10))),1))</f>
        <v>1.7</v>
      </c>
      <c r="E157" s="203">
        <f t="shared" si="59"/>
        <v>1.9</v>
      </c>
      <c r="F157" s="202" t="str">
        <f>IF('Indicator Data'!AV157="No data","x",ROUND(IF('Indicator Data'!AV157&gt;F$4,10,IF('Indicator Data'!AV157&lt;F$3,0,10-(F$4-'Indicator Data'!AV157)/(F$4-F$3)*10)),1))</f>
        <v>x</v>
      </c>
      <c r="G157" s="202">
        <f>IF('Indicator Data'!AW157="No data","x",ROUND(IF('Indicator Data'!AW157&gt;G$4,10,IF('Indicator Data'!AW157&lt;G$3,0,10-(G$4-'Indicator Data'!AW157)/(G$4-G$3)*10)),1))</f>
        <v>1.8</v>
      </c>
      <c r="H157" s="203">
        <f t="shared" si="60"/>
        <v>1.8</v>
      </c>
      <c r="I157" s="204">
        <f>SUM(IF('Indicator Data'!AJ157=0,0,'Indicator Data'!AJ157),SUM('Indicator Data'!AK157:AL157))</f>
        <v>0.62970000000000004</v>
      </c>
      <c r="J157" s="204">
        <f>I157/HLOOKUP('Indicator Date'!$AJ155,'Population Data'!$C$3:$M$194,ROW()-4,FALSE)*1000000</f>
        <v>5.8163915649852678</v>
      </c>
      <c r="K157" s="202">
        <f t="shared" si="50"/>
        <v>0.1</v>
      </c>
      <c r="L157" s="202" t="str">
        <f>IF('Indicator Data'!AM157="No data","x",ROUND(IF('Indicator Data'!AM157&gt;L$4,10,IF('Indicator Data'!AM157&lt;L$3,0,10-(L$4-'Indicator Data'!AM157)/(L$4-L$3)*10)),1))</f>
        <v>x</v>
      </c>
      <c r="M157" s="202">
        <f>IF('Indicator Data'!AN157="No data","x",IF('Indicator Data'!AN157=0,0,ROUND(IF('Indicator Data'!AN157&gt;M$4,10,IF('Indicator Data'!AN157&lt;M$3,0,10-(M$4-'Indicator Data'!AN157)/(M$4-M$3)*10)),1)))</f>
        <v>0.2</v>
      </c>
      <c r="N157" s="203">
        <f t="shared" si="61"/>
        <v>0.2</v>
      </c>
      <c r="O157" s="205">
        <f t="shared" si="62"/>
        <v>1.5</v>
      </c>
      <c r="P157" s="206">
        <f>IF(AND('Indicator Data'!BA157="No data",'Indicator Data'!BB157="No data"),0,SUM('Indicator Data'!BA157:BC157)/1000)</f>
        <v>0</v>
      </c>
      <c r="Q157" s="202">
        <f t="shared" si="51"/>
        <v>0</v>
      </c>
      <c r="R157" s="207">
        <f>P157*1000/HLOOKUP('Indicator Data'!$BA$3,'Population Data'!$C$3:$M$194,ROW()-4,FALSE)</f>
        <v>0</v>
      </c>
      <c r="S157" s="202">
        <f t="shared" si="52"/>
        <v>0</v>
      </c>
      <c r="T157" s="208">
        <f t="shared" si="63"/>
        <v>0</v>
      </c>
      <c r="U157" s="209" t="str">
        <f>IF('Indicator Data'!AR157="No data","x",ROUND(IF('Indicator Data'!AR157&gt;U$4,10,IF('Indicator Data'!AR157&lt;U$3,0,10-(U$4-'Indicator Data'!AR157)/(U$4-U$3)*10)),1))</f>
        <v>x</v>
      </c>
      <c r="V157" s="209" t="str">
        <f>IF('Indicator Data'!AS157="No data","x",IF('Indicator Data'!AS157=0,0,ROUND(IF('Indicator Data'!AS157&gt;V$4,10,IF('Indicator Data'!AS157&lt;V$3,0,10-(V$4-'Indicator Data'!AS157)/(V$4-V$3)*10)),1)))</f>
        <v>x</v>
      </c>
      <c r="W157" s="202" t="str">
        <f t="shared" si="64"/>
        <v>x</v>
      </c>
      <c r="X157" s="202">
        <f>IF('Indicator Data'!AQ157="No data","x",ROUND(IF('Indicator Data'!AQ157&gt;X$4,10,IF('Indicator Data'!AQ157&lt;X$3,0,10-(X$4-'Indicator Data'!AQ157)/(X$4-X$3)*10)),1))</f>
        <v>0.3</v>
      </c>
      <c r="Y157" s="202" t="str">
        <f>IF('Indicator Data'!AT157="No data","x",ROUND(IF('Indicator Data'!AT157&gt;Y$4,10,IF('Indicator Data'!AT157&lt;Y$3,0,10-(Y$4-'Indicator Data'!AT157)/(Y$4-Y$3)*10)),1))</f>
        <v>x</v>
      </c>
      <c r="Z157" s="207">
        <f>IF('Indicator Data'!AU157="No data","x",IF(('Indicator Data'!AU157/HLOOKUP('Indicator Data'!$AU$3,'Population Data'!$C$3:$M$194,ROW()-4,FALSE))&gt;1,1,IF('Indicator Data'!AU157&gt;'Indicator Data'!AU157,1,'Indicator Data'!AU157/HLOOKUP('Indicator Data'!$AU$3,'Population Data'!$C$3:$M$194,ROW()-4,FALSE))))</f>
        <v>0</v>
      </c>
      <c r="AA157" s="202">
        <f t="shared" si="53"/>
        <v>0</v>
      </c>
      <c r="AB157" s="210">
        <f t="shared" si="54"/>
        <v>0.2</v>
      </c>
      <c r="AC157" s="202">
        <f>IF('Indicator Data'!AO157="No data","x",ROUND(IF('Indicator Data'!AO157&gt;AC$4,10,IF('Indicator Data'!AO157&lt;AC$3,0,10-(AC$4-'Indicator Data'!AO157)/(AC$4-AC$3)*10)),1))</f>
        <v>1.1000000000000001</v>
      </c>
      <c r="AD157" s="202">
        <f>IF('Indicator Data'!AP157="No data","x",ROUND(IF('Indicator Data'!AP157&gt;AD$4,10,IF('Indicator Data'!AP157&lt;AD$3,0,10-(AD$4-'Indicator Data'!AP157)/(AD$4-AD$3)*10)),1))</f>
        <v>0.8</v>
      </c>
      <c r="AE157" s="210">
        <f t="shared" si="65"/>
        <v>1</v>
      </c>
      <c r="AF157" s="206">
        <f>('Indicator Data'!AZ157+'Indicator Data'!AY157*0.5+'Indicator Data'!AX157*0.25)/1000</f>
        <v>0</v>
      </c>
      <c r="AG157" s="211">
        <f>AF157*1000/HLOOKUP('Indicator Data'!$AZ$3,'Population Data'!$C$3:$M$194,ROW()-4,FALSE)</f>
        <v>0</v>
      </c>
      <c r="AH157" s="210">
        <f t="shared" si="55"/>
        <v>0</v>
      </c>
      <c r="AI157" s="202">
        <f>IF('Indicator Data'!BD157="No data","x",ROUND(IF('Indicator Data'!BD157&lt;$AI$3,10,IF('Indicator Data'!BD157&gt;$AI$4,0,($AI$4-'Indicator Data'!BD157)/($AI$4-$AI$3)*10)),1))</f>
        <v>1.7</v>
      </c>
      <c r="AJ157" s="202">
        <f>IF('Indicator Data'!BE157="No data","x",ROUND(IF('Indicator Data'!BE157&gt;$AJ$4,10,IF('Indicator Data'!BE157&lt;$AJ$3,0,10-($AJ$4-'Indicator Data'!BE157)/($AJ$4-$AJ$3)*10)),1))</f>
        <v>0</v>
      </c>
      <c r="AK157" s="210">
        <f t="shared" si="56"/>
        <v>0.9</v>
      </c>
      <c r="AL157" s="208">
        <f t="shared" si="57"/>
        <v>0.5</v>
      </c>
      <c r="AM157" s="212">
        <f t="shared" si="58"/>
        <v>0.3</v>
      </c>
    </row>
    <row r="158" spans="1:39">
      <c r="A158" s="179" t="str">
        <f>'Indicator Data'!A158</f>
        <v>Sierra Leone</v>
      </c>
      <c r="B158" s="180" t="str">
        <f>'Indicator Data'!B158</f>
        <v>SLE</v>
      </c>
      <c r="C158" s="213">
        <f>ROUND(IF('Indicator Data'!AH158="No data",IF((0.101*LN('Indicator Data'!BV158)-0.153)&gt;C$4,0,IF((0.101*LN('Indicator Data'!BV158)-0.153)&lt;C$3,10,(C$4-(0.101*LN('Indicator Data'!BV158)-0.153))/(C$4-C$3)*10)),IF('Indicator Data'!AH158&gt;C$4,0,IF('Indicator Data'!AH158&lt;C$3,10,(C$4-'Indicator Data'!AH158)/(C$4-C$3)*10))),1)</f>
        <v>8.8000000000000007</v>
      </c>
      <c r="D158" s="202">
        <f>IF('Indicator Data'!AI158="No data","x",ROUND((IF(LOG('Indicator Data'!AI158*1000)&gt;D$4,10,IF(LOG('Indicator Data'!AI158*1000)&lt;D$3,0,10-(D$4-LOG('Indicator Data'!AI158*1000))/(D$4-D$3)*10))),1))</f>
        <v>9.1</v>
      </c>
      <c r="E158" s="203">
        <f t="shared" si="59"/>
        <v>9</v>
      </c>
      <c r="F158" s="202">
        <f>IF('Indicator Data'!AV158="No data","x",ROUND(IF('Indicator Data'!AV158&gt;F$4,10,IF('Indicator Data'!AV158&lt;F$3,0,10-(F$4-'Indicator Data'!AV158)/(F$4-F$3)*10)),1))</f>
        <v>8.1999999999999993</v>
      </c>
      <c r="G158" s="202">
        <f>IF('Indicator Data'!AW158="No data","x",ROUND(IF('Indicator Data'!AW158&gt;G$4,10,IF('Indicator Data'!AW158&lt;G$3,0,10-(G$4-'Indicator Data'!AW158)/(G$4-G$3)*10)),1))</f>
        <v>2.7</v>
      </c>
      <c r="H158" s="203">
        <f t="shared" si="60"/>
        <v>5.5</v>
      </c>
      <c r="I158" s="204">
        <f>SUM(IF('Indicator Data'!AJ158=0,0,'Indicator Data'!AJ158),SUM('Indicator Data'!AK158:AL158))</f>
        <v>1240.3793787929687</v>
      </c>
      <c r="J158" s="204">
        <f>I158/HLOOKUP('Indicator Date'!$AJ156,'Population Data'!$C$3:$M$194,ROW()-4,FALSE)*1000000</f>
        <v>138.15808055460283</v>
      </c>
      <c r="K158" s="202">
        <f t="shared" si="50"/>
        <v>2.8</v>
      </c>
      <c r="L158" s="202">
        <f>IF('Indicator Data'!AM158="No data","x",ROUND(IF('Indicator Data'!AM158&gt;L$4,10,IF('Indicator Data'!AM158&lt;L$3,0,10-(L$4-'Indicator Data'!AM158)/(L$4-L$3)*10)),1))</f>
        <v>7.3</v>
      </c>
      <c r="M158" s="202">
        <f>IF('Indicator Data'!AN158="No data","x",IF('Indicator Data'!AN158=0,0,ROUND(IF('Indicator Data'!AN158&gt;M$4,10,IF('Indicator Data'!AN158&lt;M$3,0,10-(M$4-'Indicator Data'!AN158)/(M$4-M$3)*10)),1)))</f>
        <v>2</v>
      </c>
      <c r="N158" s="203">
        <f t="shared" si="61"/>
        <v>4</v>
      </c>
      <c r="O158" s="205">
        <f t="shared" si="62"/>
        <v>6.9</v>
      </c>
      <c r="P158" s="206">
        <f>IF(AND('Indicator Data'!BA158="No data",'Indicator Data'!BB158="No data"),0,SUM('Indicator Data'!BA158:BC158)/1000)</f>
        <v>3.21</v>
      </c>
      <c r="Q158" s="202">
        <f t="shared" si="51"/>
        <v>1.7</v>
      </c>
      <c r="R158" s="207">
        <f>P158*1000/HLOOKUP('Indicator Data'!$BA$3,'Population Data'!$C$3:$M$194,ROW()-4,FALSE)</f>
        <v>3.5754177001220321E-4</v>
      </c>
      <c r="S158" s="202">
        <f t="shared" si="52"/>
        <v>2.5</v>
      </c>
      <c r="T158" s="208">
        <f t="shared" si="63"/>
        <v>2.1</v>
      </c>
      <c r="U158" s="209">
        <f>IF('Indicator Data'!AR158="No data","x",ROUND(IF('Indicator Data'!AR158&gt;U$4,10,IF('Indicator Data'!AR158&lt;U$3,0,10-(U$4-'Indicator Data'!AR158)/(U$4-U$3)*10)),1))</f>
        <v>2.8</v>
      </c>
      <c r="V158" s="209">
        <f>IF('Indicator Data'!AS158="No data","x",IF('Indicator Data'!AS158=0,0,ROUND(IF('Indicator Data'!AS158&gt;V$4,10,IF('Indicator Data'!AS158&lt;V$3,0,10-(V$4-'Indicator Data'!AS158)/(V$4-V$3)*10)),1)))</f>
        <v>1.8</v>
      </c>
      <c r="W158" s="202">
        <f t="shared" si="64"/>
        <v>2.2999999999999998</v>
      </c>
      <c r="X158" s="202">
        <f>IF('Indicator Data'!AQ158="No data","x",ROUND(IF('Indicator Data'!AQ158&gt;X$4,10,IF('Indicator Data'!AQ158&lt;X$3,0,10-(X$4-'Indicator Data'!AQ158)/(X$4-X$3)*10)),1))</f>
        <v>5.2</v>
      </c>
      <c r="Y158" s="202">
        <f>IF('Indicator Data'!AT158="No data","x",ROUND(IF('Indicator Data'!AT158&gt;Y$4,10,IF('Indicator Data'!AT158&lt;Y$3,0,10-(Y$4-'Indicator Data'!AT158)/(Y$4-Y$3)*10)),1))</f>
        <v>7.7</v>
      </c>
      <c r="Z158" s="207">
        <f>IF('Indicator Data'!AU158="No data","x",IF(('Indicator Data'!AU158/HLOOKUP('Indicator Data'!$AU$3,'Population Data'!$C$3:$M$194,ROW()-4,FALSE))&gt;1,1,IF('Indicator Data'!AU158&gt;'Indicator Data'!AU158,1,'Indicator Data'!AU158/HLOOKUP('Indicator Data'!$AU$3,'Population Data'!$C$3:$M$194,ROW()-4,FALSE))))</f>
        <v>0.85548922239840997</v>
      </c>
      <c r="AA158" s="202">
        <f t="shared" si="53"/>
        <v>9.5</v>
      </c>
      <c r="AB158" s="210">
        <f t="shared" si="54"/>
        <v>6.2</v>
      </c>
      <c r="AC158" s="202">
        <f>IF('Indicator Data'!AO158="No data","x",ROUND(IF('Indicator Data'!AO158&gt;AC$4,10,IF('Indicator Data'!AO158&lt;AC$3,0,10-(AC$4-'Indicator Data'!AO158)/(AC$4-AC$3)*10)),1))</f>
        <v>7.8</v>
      </c>
      <c r="AD158" s="202">
        <f>IF('Indicator Data'!AP158="No data","x",ROUND(IF('Indicator Data'!AP158&gt;AD$4,10,IF('Indicator Data'!AP158&lt;AD$3,0,10-(AD$4-'Indicator Data'!AP158)/(AD$4-AD$3)*10)),1))</f>
        <v>2.7</v>
      </c>
      <c r="AE158" s="210">
        <f t="shared" si="65"/>
        <v>5.3</v>
      </c>
      <c r="AF158" s="206">
        <f>('Indicator Data'!AZ158+'Indicator Data'!AY158*0.5+'Indicator Data'!AX158*0.25)/1000</f>
        <v>3.254</v>
      </c>
      <c r="AG158" s="211">
        <f>AF158*1000/HLOOKUP('Indicator Data'!$AZ$3,'Population Data'!$C$3:$M$194,ROW()-4,FALSE)</f>
        <v>3.6244265408713681E-4</v>
      </c>
      <c r="AH158" s="210">
        <f t="shared" si="55"/>
        <v>0</v>
      </c>
      <c r="AI158" s="202">
        <f>IF('Indicator Data'!BD158="No data","x",ROUND(IF('Indicator Data'!BD158&lt;$AI$3,10,IF('Indicator Data'!BD158&gt;$AI$4,0,($AI$4-'Indicator Data'!BD158)/($AI$4-$AI$3)*10)),1))</f>
        <v>6.3</v>
      </c>
      <c r="AJ158" s="202">
        <f>IF('Indicator Data'!BE158="No data","x",ROUND(IF('Indicator Data'!BE158&gt;$AJ$4,10,IF('Indicator Data'!BE158&lt;$AJ$3,0,10-($AJ$4-'Indicator Data'!BE158)/($AJ$4-$AJ$3)*10)),1))</f>
        <v>7.8</v>
      </c>
      <c r="AK158" s="210">
        <f t="shared" si="56"/>
        <v>7.1</v>
      </c>
      <c r="AL158" s="208">
        <f t="shared" si="57"/>
        <v>5.0999999999999996</v>
      </c>
      <c r="AM158" s="212">
        <f t="shared" si="58"/>
        <v>3.8</v>
      </c>
    </row>
    <row r="159" spans="1:39">
      <c r="A159" s="179" t="str">
        <f>'Indicator Data'!A159</f>
        <v>Singapore</v>
      </c>
      <c r="B159" s="180" t="str">
        <f>'Indicator Data'!B159</f>
        <v>SGP</v>
      </c>
      <c r="C159" s="213">
        <f>ROUND(IF('Indicator Data'!AH159="No data",IF((0.101*LN('Indicator Data'!BV159)-0.153)&gt;C$4,0,IF((0.101*LN('Indicator Data'!BV159)-0.153)&lt;C$3,10,(C$4-(0.101*LN('Indicator Data'!BV159)-0.153))/(C$4-C$3)*10)),IF('Indicator Data'!AH159&gt;C$4,0,IF('Indicator Data'!AH159&lt;C$3,10,(C$4-'Indicator Data'!AH159)/(C$4-C$3)*10))),1)</f>
        <v>0</v>
      </c>
      <c r="D159" s="202" t="str">
        <f>IF('Indicator Data'!AI159="No data","x",ROUND((IF(LOG('Indicator Data'!AI159*1000)&gt;D$4,10,IF(LOG('Indicator Data'!AI159*1000)&lt;D$3,0,10-(D$4-LOG('Indicator Data'!AI159*1000))/(D$4-D$3)*10))),1))</f>
        <v>x</v>
      </c>
      <c r="E159" s="203">
        <f t="shared" si="59"/>
        <v>0</v>
      </c>
      <c r="F159" s="202">
        <f>IF('Indicator Data'!AV159="No data","x",ROUND(IF('Indicator Data'!AV159&gt;F$4,10,IF('Indicator Data'!AV159&lt;F$3,0,10-(F$4-'Indicator Data'!AV159)/(F$4-F$3)*10)),1))</f>
        <v>0.5</v>
      </c>
      <c r="G159" s="202" t="str">
        <f>IF('Indicator Data'!AW159="No data","x",ROUND(IF('Indicator Data'!AW159&gt;G$4,10,IF('Indicator Data'!AW159&lt;G$3,0,10-(G$4-'Indicator Data'!AW159)/(G$4-G$3)*10)),1))</f>
        <v>x</v>
      </c>
      <c r="H159" s="203">
        <f t="shared" si="60"/>
        <v>0.5</v>
      </c>
      <c r="I159" s="204">
        <f>SUM(IF('Indicator Data'!AJ159=0,0,'Indicator Data'!AJ159),SUM('Indicator Data'!AK159:AL159))</f>
        <v>0.111485</v>
      </c>
      <c r="J159" s="204">
        <f>I159/HLOOKUP('Indicator Date'!$AJ157,'Population Data'!$C$3:$M$194,ROW()-4,FALSE)*1000000</f>
        <v>1.8419022223103373E-2</v>
      </c>
      <c r="K159" s="202">
        <f t="shared" si="50"/>
        <v>0</v>
      </c>
      <c r="L159" s="202" t="str">
        <f>IF('Indicator Data'!AM159="No data","x",ROUND(IF('Indicator Data'!AM159&gt;L$4,10,IF('Indicator Data'!AM159&lt;L$3,0,10-(L$4-'Indicator Data'!AM159)/(L$4-L$3)*10)),1))</f>
        <v>x</v>
      </c>
      <c r="M159" s="202">
        <f>IF('Indicator Data'!AN159="No data","x",IF('Indicator Data'!AN159=0,0,ROUND(IF('Indicator Data'!AN159&gt;M$4,10,IF('Indicator Data'!AN159&lt;M$3,0,10-(M$4-'Indicator Data'!AN159)/(M$4-M$3)*10)),1)))</f>
        <v>0</v>
      </c>
      <c r="N159" s="203">
        <f t="shared" si="61"/>
        <v>0</v>
      </c>
      <c r="O159" s="205">
        <f t="shared" si="62"/>
        <v>0.1</v>
      </c>
      <c r="P159" s="206">
        <f>IF(AND('Indicator Data'!BA159="No data",'Indicator Data'!BB159="No data"),0,SUM('Indicator Data'!BA159:BC159)/1000)</f>
        <v>1.109</v>
      </c>
      <c r="Q159" s="202">
        <f t="shared" si="51"/>
        <v>0.1</v>
      </c>
      <c r="R159" s="207">
        <f>P159*1000/HLOOKUP('Indicator Data'!$BA$3,'Population Data'!$C$3:$M$194,ROW()-4,FALSE)</f>
        <v>1.8322371301450095E-4</v>
      </c>
      <c r="S159" s="202">
        <f t="shared" si="52"/>
        <v>2.1</v>
      </c>
      <c r="T159" s="208">
        <f t="shared" si="63"/>
        <v>1.1000000000000001</v>
      </c>
      <c r="U159" s="209">
        <f>IF('Indicator Data'!AR159="No data","x",ROUND(IF('Indicator Data'!AR159&gt;U$4,10,IF('Indicator Data'!AR159&lt;U$3,0,10-(U$4-'Indicator Data'!AR159)/(U$4-U$3)*10)),1))</f>
        <v>0.4</v>
      </c>
      <c r="V159" s="209" t="str">
        <f>IF('Indicator Data'!AS159="No data","x",IF('Indicator Data'!AS159=0,0,ROUND(IF('Indicator Data'!AS159&gt;V$4,10,IF('Indicator Data'!AS159&lt;V$3,0,10-(V$4-'Indicator Data'!AS159)/(V$4-V$3)*10)),1)))</f>
        <v>x</v>
      </c>
      <c r="W159" s="202">
        <f t="shared" si="64"/>
        <v>0.4</v>
      </c>
      <c r="X159" s="202">
        <f>IF('Indicator Data'!AQ159="No data","x",ROUND(IF('Indicator Data'!AQ159&gt;X$4,10,IF('Indicator Data'!AQ159&lt;X$3,0,10-(X$4-'Indicator Data'!AQ159)/(X$4-X$3)*10)),1))</f>
        <v>0.9</v>
      </c>
      <c r="Y159" s="202" t="str">
        <f>IF('Indicator Data'!AT159="No data","x",ROUND(IF('Indicator Data'!AT159&gt;Y$4,10,IF('Indicator Data'!AT159&lt;Y$3,0,10-(Y$4-'Indicator Data'!AT159)/(Y$4-Y$3)*10)),1))</f>
        <v>x</v>
      </c>
      <c r="Z159" s="207">
        <f>IF('Indicator Data'!AU159="No data","x",IF(('Indicator Data'!AU159/HLOOKUP('Indicator Data'!$AU$3,'Population Data'!$C$3:$M$194,ROW()-4,FALSE))&gt;1,1,IF('Indicator Data'!AU159&gt;'Indicator Data'!AU159,1,'Indicator Data'!AU159/HLOOKUP('Indicator Data'!$AU$3,'Population Data'!$C$3:$M$194,ROW()-4,FALSE))))</f>
        <v>5.3377954136829102E-3</v>
      </c>
      <c r="AA159" s="202">
        <f t="shared" si="53"/>
        <v>0.1</v>
      </c>
      <c r="AB159" s="210">
        <f t="shared" si="54"/>
        <v>0.5</v>
      </c>
      <c r="AC159" s="202">
        <f>IF('Indicator Data'!AO159="No data","x",ROUND(IF('Indicator Data'!AO159&gt;AC$4,10,IF('Indicator Data'!AO159&lt;AC$3,0,10-(AC$4-'Indicator Data'!AO159)/(AC$4-AC$3)*10)),1))</f>
        <v>0.2</v>
      </c>
      <c r="AD159" s="202" t="str">
        <f>IF('Indicator Data'!AP159="No data","x",ROUND(IF('Indicator Data'!AP159&gt;AD$4,10,IF('Indicator Data'!AP159&lt;AD$3,0,10-(AD$4-'Indicator Data'!AP159)/(AD$4-AD$3)*10)),1))</f>
        <v>x</v>
      </c>
      <c r="AE159" s="210">
        <f t="shared" si="65"/>
        <v>0.2</v>
      </c>
      <c r="AF159" s="206">
        <f>('Indicator Data'!AZ159+'Indicator Data'!AY159*0.5+'Indicator Data'!AX159*0.25)/1000</f>
        <v>0</v>
      </c>
      <c r="AG159" s="211">
        <f>AF159*1000/HLOOKUP('Indicator Data'!$AZ$3,'Population Data'!$C$3:$M$194,ROW()-4,FALSE)</f>
        <v>0</v>
      </c>
      <c r="AH159" s="210">
        <f t="shared" si="55"/>
        <v>0</v>
      </c>
      <c r="AI159" s="202">
        <f>IF('Indicator Data'!BD159="No data","x",ROUND(IF('Indicator Data'!BD159&lt;$AI$3,10,IF('Indicator Data'!BD159&gt;$AI$4,0,($AI$4-'Indicator Data'!BD159)/($AI$4-$AI$3)*10)),1))</f>
        <v>3.6</v>
      </c>
      <c r="AJ159" s="202">
        <f>IF('Indicator Data'!BE159="No data","x",ROUND(IF('Indicator Data'!BE159&gt;$AJ$4,10,IF('Indicator Data'!BE159&lt;$AJ$3,0,10-($AJ$4-'Indicator Data'!BE159)/($AJ$4-$AJ$3)*10)),1))</f>
        <v>0.3</v>
      </c>
      <c r="AK159" s="210">
        <f t="shared" si="56"/>
        <v>2</v>
      </c>
      <c r="AL159" s="208">
        <f t="shared" si="57"/>
        <v>0.7</v>
      </c>
      <c r="AM159" s="212">
        <f t="shared" si="58"/>
        <v>0.9</v>
      </c>
    </row>
    <row r="160" spans="1:39">
      <c r="A160" s="179" t="str">
        <f>'Indicator Data'!A160</f>
        <v>Slovakia</v>
      </c>
      <c r="B160" s="180" t="str">
        <f>'Indicator Data'!B160</f>
        <v>SVK</v>
      </c>
      <c r="C160" s="213">
        <f>ROUND(IF('Indicator Data'!AH160="No data",IF((0.101*LN('Indicator Data'!BV160)-0.153)&gt;C$4,0,IF((0.101*LN('Indicator Data'!BV160)-0.153)&lt;C$3,10,(C$4-(0.101*LN('Indicator Data'!BV160)-0.153))/(C$4-C$3)*10)),IF('Indicator Data'!AH160&gt;C$4,0,IF('Indicator Data'!AH160&lt;C$3,10,(C$4-'Indicator Data'!AH160)/(C$4-C$3)*10))),1)</f>
        <v>0.9</v>
      </c>
      <c r="D160" s="202" t="str">
        <f>IF('Indicator Data'!AI160="No data","x",ROUND((IF(LOG('Indicator Data'!AI160*1000)&gt;D$4,10,IF(LOG('Indicator Data'!AI160*1000)&lt;D$3,0,10-(D$4-LOG('Indicator Data'!AI160*1000))/(D$4-D$3)*10))),1))</f>
        <v>x</v>
      </c>
      <c r="E160" s="203">
        <f t="shared" si="59"/>
        <v>0.9</v>
      </c>
      <c r="F160" s="202">
        <f>IF('Indicator Data'!AV160="No data","x",ROUND(IF('Indicator Data'!AV160&gt;F$4,10,IF('Indicator Data'!AV160&lt;F$3,0,10-(F$4-'Indicator Data'!AV160)/(F$4-F$3)*10)),1))</f>
        <v>2.5</v>
      </c>
      <c r="G160" s="202">
        <f>IF('Indicator Data'!AW160="No data","x",ROUND(IF('Indicator Data'!AW160&gt;G$4,10,IF('Indicator Data'!AW160&lt;G$3,0,10-(G$4-'Indicator Data'!AW160)/(G$4-G$3)*10)),1))</f>
        <v>0</v>
      </c>
      <c r="H160" s="203">
        <f t="shared" si="60"/>
        <v>1.3</v>
      </c>
      <c r="I160" s="204">
        <f>SUM(IF('Indicator Data'!AJ160=0,0,'Indicator Data'!AJ160),SUM('Indicator Data'!AK160:AL160))</f>
        <v>101.77598399999999</v>
      </c>
      <c r="J160" s="204">
        <f>I160/HLOOKUP('Indicator Date'!$AJ158,'Population Data'!$C$3:$M$194,ROW()-4,FALSE)*1000000</f>
        <v>17.846568862628253</v>
      </c>
      <c r="K160" s="202">
        <f t="shared" si="50"/>
        <v>0.4</v>
      </c>
      <c r="L160" s="202" t="str">
        <f>IF('Indicator Data'!AM160="No data","x",ROUND(IF('Indicator Data'!AM160&gt;L$4,10,IF('Indicator Data'!AM160&lt;L$3,0,10-(L$4-'Indicator Data'!AM160)/(L$4-L$3)*10)),1))</f>
        <v>x</v>
      </c>
      <c r="M160" s="202">
        <f>IF('Indicator Data'!AN160="No data","x",IF('Indicator Data'!AN160=0,0,ROUND(IF('Indicator Data'!AN160&gt;M$4,10,IF('Indicator Data'!AN160&lt;M$3,0,10-(M$4-'Indicator Data'!AN160)/(M$4-M$3)*10)),1)))</f>
        <v>0.6</v>
      </c>
      <c r="N160" s="203">
        <f t="shared" si="61"/>
        <v>0.5</v>
      </c>
      <c r="O160" s="205">
        <f t="shared" si="62"/>
        <v>0.9</v>
      </c>
      <c r="P160" s="206">
        <f>IF(AND('Indicator Data'!BA160="No data",'Indicator Data'!BB160="No data"),0,SUM('Indicator Data'!BA160:BC160)/1000)</f>
        <v>127.00700000000001</v>
      </c>
      <c r="Q160" s="202">
        <f t="shared" si="51"/>
        <v>7</v>
      </c>
      <c r="R160" s="207">
        <f>P160*1000/HLOOKUP('Indicator Data'!$BA$3,'Population Data'!$C$3:$M$194,ROW()-4,FALSE)</f>
        <v>2.2270864721247268E-2</v>
      </c>
      <c r="S160" s="202">
        <f t="shared" si="52"/>
        <v>6.9</v>
      </c>
      <c r="T160" s="208">
        <f t="shared" si="63"/>
        <v>7</v>
      </c>
      <c r="U160" s="209">
        <f>IF('Indicator Data'!AR160="No data","x",ROUND(IF('Indicator Data'!AR160&gt;U$4,10,IF('Indicator Data'!AR160&lt;U$3,0,10-(U$4-'Indicator Data'!AR160)/(U$4-U$3)*10)),1))</f>
        <v>0.2</v>
      </c>
      <c r="V160" s="209">
        <f>IF('Indicator Data'!AS160="No data","x",IF('Indicator Data'!AS160=0,0,ROUND(IF('Indicator Data'!AS160&gt;V$4,10,IF('Indicator Data'!AS160&lt;V$3,0,10-(V$4-'Indicator Data'!AS160)/(V$4-V$3)*10)),1)))</f>
        <v>0.1</v>
      </c>
      <c r="W160" s="202">
        <f t="shared" si="64"/>
        <v>0.15000000000000002</v>
      </c>
      <c r="X160" s="202">
        <f>IF('Indicator Data'!AQ160="No data","x",ROUND(IF('Indicator Data'!AQ160&gt;X$4,10,IF('Indicator Data'!AQ160&lt;X$3,0,10-(X$4-'Indicator Data'!AQ160)/(X$4-X$3)*10)),1))</f>
        <v>0.1</v>
      </c>
      <c r="Y160" s="202" t="str">
        <f>IF('Indicator Data'!AT160="No data","x",ROUND(IF('Indicator Data'!AT160&gt;Y$4,10,IF('Indicator Data'!AT160&lt;Y$3,0,10-(Y$4-'Indicator Data'!AT160)/(Y$4-Y$3)*10)),1))</f>
        <v>x</v>
      </c>
      <c r="Z160" s="207">
        <f>IF('Indicator Data'!AU160="No data","x",IF(('Indicator Data'!AU160/HLOOKUP('Indicator Data'!$AU$3,'Population Data'!$C$3:$M$194,ROW()-4,FALSE))&gt;1,1,IF('Indicator Data'!AU160&gt;'Indicator Data'!AU160,1,'Indicator Data'!AU160/HLOOKUP('Indicator Data'!$AU$3,'Population Data'!$C$3:$M$194,ROW()-4,FALSE))))</f>
        <v>1.0631788729347085E-6</v>
      </c>
      <c r="AA160" s="202">
        <f t="shared" si="53"/>
        <v>0</v>
      </c>
      <c r="AB160" s="210">
        <f t="shared" si="54"/>
        <v>0.1</v>
      </c>
      <c r="AC160" s="202">
        <f>IF('Indicator Data'!AO160="No data","x",ROUND(IF('Indicator Data'!AO160&gt;AC$4,10,IF('Indicator Data'!AO160&lt;AC$3,0,10-(AC$4-'Indicator Data'!AO160)/(AC$4-AC$3)*10)),1))</f>
        <v>0.5</v>
      </c>
      <c r="AD160" s="202" t="str">
        <f>IF('Indicator Data'!AP160="No data","x",ROUND(IF('Indicator Data'!AP160&gt;AD$4,10,IF('Indicator Data'!AP160&lt;AD$3,0,10-(AD$4-'Indicator Data'!AP160)/(AD$4-AD$3)*10)),1))</f>
        <v>x</v>
      </c>
      <c r="AE160" s="210">
        <f t="shared" si="65"/>
        <v>0.5</v>
      </c>
      <c r="AF160" s="206">
        <f>('Indicator Data'!AZ160+'Indicator Data'!AY160*0.5+'Indicator Data'!AX160*0.25)/1000</f>
        <v>0</v>
      </c>
      <c r="AG160" s="211">
        <f>AF160*1000/HLOOKUP('Indicator Data'!$AZ$3,'Population Data'!$C$3:$M$194,ROW()-4,FALSE)</f>
        <v>0</v>
      </c>
      <c r="AH160" s="210">
        <f t="shared" si="55"/>
        <v>0</v>
      </c>
      <c r="AI160" s="202">
        <f>IF('Indicator Data'!BD160="No data","x",ROUND(IF('Indicator Data'!BD160&lt;$AI$3,10,IF('Indicator Data'!BD160&gt;$AI$4,0,($AI$4-'Indicator Data'!BD160)/($AI$4-$AI$3)*10)),1))</f>
        <v>4.5</v>
      </c>
      <c r="AJ160" s="202">
        <f>IF('Indicator Data'!BE160="No data","x",ROUND(IF('Indicator Data'!BE160&gt;$AJ$4,10,IF('Indicator Data'!BE160&lt;$AJ$3,0,10-($AJ$4-'Indicator Data'!BE160)/($AJ$4-$AJ$3)*10)),1))</f>
        <v>0</v>
      </c>
      <c r="AK160" s="210">
        <f t="shared" si="56"/>
        <v>2.2999999999999998</v>
      </c>
      <c r="AL160" s="208">
        <f t="shared" si="57"/>
        <v>0.8</v>
      </c>
      <c r="AM160" s="212">
        <f t="shared" si="58"/>
        <v>4.5999999999999996</v>
      </c>
    </row>
    <row r="161" spans="1:39">
      <c r="A161" s="179" t="str">
        <f>'Indicator Data'!A161</f>
        <v>Slovenia</v>
      </c>
      <c r="B161" s="180" t="str">
        <f>'Indicator Data'!B161</f>
        <v>SVN</v>
      </c>
      <c r="C161" s="213">
        <f>ROUND(IF('Indicator Data'!AH161="No data",IF((0.101*LN('Indicator Data'!BV161)-0.153)&gt;C$4,0,IF((0.101*LN('Indicator Data'!BV161)-0.153)&lt;C$3,10,(C$4-(0.101*LN('Indicator Data'!BV161)-0.153))/(C$4-C$3)*10)),IF('Indicator Data'!AH161&gt;C$4,0,IF('Indicator Data'!AH161&lt;C$3,10,(C$4-'Indicator Data'!AH161)/(C$4-C$3)*10))),1)</f>
        <v>0</v>
      </c>
      <c r="D161" s="202" t="str">
        <f>IF('Indicator Data'!AI161="No data","x",ROUND((IF(LOG('Indicator Data'!AI161*1000)&gt;D$4,10,IF(LOG('Indicator Data'!AI161*1000)&lt;D$3,0,10-(D$4-LOG('Indicator Data'!AI161*1000))/(D$4-D$3)*10))),1))</f>
        <v>x</v>
      </c>
      <c r="E161" s="203">
        <f t="shared" si="59"/>
        <v>0</v>
      </c>
      <c r="F161" s="202">
        <f>IF('Indicator Data'!AV161="No data","x",ROUND(IF('Indicator Data'!AV161&gt;F$4,10,IF('Indicator Data'!AV161&lt;F$3,0,10-(F$4-'Indicator Data'!AV161)/(F$4-F$3)*10)),1))</f>
        <v>0.7</v>
      </c>
      <c r="G161" s="202">
        <f>IF('Indicator Data'!AW161="No data","x",ROUND(IF('Indicator Data'!AW161&gt;G$4,10,IF('Indicator Data'!AW161&lt;G$3,0,10-(G$4-'Indicator Data'!AW161)/(G$4-G$3)*10)),1))</f>
        <v>0</v>
      </c>
      <c r="H161" s="203">
        <f t="shared" si="60"/>
        <v>0.4</v>
      </c>
      <c r="I161" s="204">
        <f>SUM(IF('Indicator Data'!AJ161=0,0,'Indicator Data'!AJ161),SUM('Indicator Data'!AK161:AL161))</f>
        <v>0.51656800000000003</v>
      </c>
      <c r="J161" s="204">
        <f>I161/HLOOKUP('Indicator Date'!$AJ159,'Population Data'!$C$3:$M$194,ROW()-4,FALSE)*1000000</f>
        <v>0.2437831677257529</v>
      </c>
      <c r="K161" s="202">
        <f t="shared" si="50"/>
        <v>0</v>
      </c>
      <c r="L161" s="202" t="str">
        <f>IF('Indicator Data'!AM161="No data","x",ROUND(IF('Indicator Data'!AM161&gt;L$4,10,IF('Indicator Data'!AM161&lt;L$3,0,10-(L$4-'Indicator Data'!AM161)/(L$4-L$3)*10)),1))</f>
        <v>x</v>
      </c>
      <c r="M161" s="202">
        <f>IF('Indicator Data'!AN161="No data","x",IF('Indicator Data'!AN161=0,0,ROUND(IF('Indicator Data'!AN161&gt;M$4,10,IF('Indicator Data'!AN161&lt;M$3,0,10-(M$4-'Indicator Data'!AN161)/(M$4-M$3)*10)),1)))</f>
        <v>0.4</v>
      </c>
      <c r="N161" s="203">
        <f t="shared" si="61"/>
        <v>0.2</v>
      </c>
      <c r="O161" s="205">
        <f t="shared" si="62"/>
        <v>0.2</v>
      </c>
      <c r="P161" s="206">
        <f>IF(AND('Indicator Data'!BA161="No data",'Indicator Data'!BB161="No data"),0,SUM('Indicator Data'!BA161:BC161)/1000)</f>
        <v>11.683</v>
      </c>
      <c r="Q161" s="202">
        <f t="shared" si="51"/>
        <v>3.6</v>
      </c>
      <c r="R161" s="207">
        <f>P161*1000/HLOOKUP('Indicator Data'!$BA$3,'Population Data'!$C$3:$M$194,ROW()-4,FALSE)</f>
        <v>5.5135408088382775E-3</v>
      </c>
      <c r="S161" s="202">
        <f t="shared" si="52"/>
        <v>4.9000000000000004</v>
      </c>
      <c r="T161" s="208">
        <f t="shared" si="63"/>
        <v>4.3</v>
      </c>
      <c r="U161" s="209">
        <f>IF('Indicator Data'!AR161="No data","x",ROUND(IF('Indicator Data'!AR161&gt;U$4,10,IF('Indicator Data'!AR161&lt;U$3,0,10-(U$4-'Indicator Data'!AR161)/(U$4-U$3)*10)),1))</f>
        <v>0.2</v>
      </c>
      <c r="V161" s="209" t="str">
        <f>IF('Indicator Data'!AS161="No data","x",IF('Indicator Data'!AS161=0,0,ROUND(IF('Indicator Data'!AS161&gt;V$4,10,IF('Indicator Data'!AS161&lt;V$3,0,10-(V$4-'Indicator Data'!AS161)/(V$4-V$3)*10)),1)))</f>
        <v>x</v>
      </c>
      <c r="W161" s="202">
        <f t="shared" si="64"/>
        <v>0.2</v>
      </c>
      <c r="X161" s="202">
        <f>IF('Indicator Data'!AQ161="No data","x",ROUND(IF('Indicator Data'!AQ161&gt;X$4,10,IF('Indicator Data'!AQ161&lt;X$3,0,10-(X$4-'Indicator Data'!AQ161)/(X$4-X$3)*10)),1))</f>
        <v>0.1</v>
      </c>
      <c r="Y161" s="202" t="str">
        <f>IF('Indicator Data'!AT161="No data","x",ROUND(IF('Indicator Data'!AT161&gt;Y$4,10,IF('Indicator Data'!AT161&lt;Y$3,0,10-(Y$4-'Indicator Data'!AT161)/(Y$4-Y$3)*10)),1))</f>
        <v>x</v>
      </c>
      <c r="Z161" s="207">
        <f>IF('Indicator Data'!AU161="No data","x",IF(('Indicator Data'!AU161/HLOOKUP('Indicator Data'!$AU$3,'Population Data'!$C$3:$M$194,ROW()-4,FALSE))&gt;1,1,IF('Indicator Data'!AU161&gt;'Indicator Data'!AU161,1,'Indicator Data'!AU161/HLOOKUP('Indicator Data'!$AU$3,'Population Data'!$C$3:$M$194,ROW()-4,FALSE))))</f>
        <v>2.3586641281150879E-6</v>
      </c>
      <c r="AA161" s="202">
        <f t="shared" si="53"/>
        <v>0</v>
      </c>
      <c r="AB161" s="210">
        <f t="shared" si="54"/>
        <v>0.1</v>
      </c>
      <c r="AC161" s="202">
        <f>IF('Indicator Data'!AO161="No data","x",ROUND(IF('Indicator Data'!AO161&gt;AC$4,10,IF('Indicator Data'!AO161&lt;AC$3,0,10-(AC$4-'Indicator Data'!AO161)/(AC$4-AC$3)*10)),1))</f>
        <v>0.2</v>
      </c>
      <c r="AD161" s="202" t="str">
        <f>IF('Indicator Data'!AP161="No data","x",ROUND(IF('Indicator Data'!AP161&gt;AD$4,10,IF('Indicator Data'!AP161&lt;AD$3,0,10-(AD$4-'Indicator Data'!AP161)/(AD$4-AD$3)*10)),1))</f>
        <v>x</v>
      </c>
      <c r="AE161" s="210">
        <f t="shared" si="65"/>
        <v>0.2</v>
      </c>
      <c r="AF161" s="206">
        <f>('Indicator Data'!AZ161+'Indicator Data'!AY161*0.5+'Indicator Data'!AX161*0.25)/1000</f>
        <v>751.56150000000002</v>
      </c>
      <c r="AG161" s="211">
        <f>AF161*1000/HLOOKUP('Indicator Data'!$AZ$3,'Population Data'!$C$3:$M$194,ROW()-4,FALSE)</f>
        <v>0.35468330057362912</v>
      </c>
      <c r="AH161" s="210">
        <f t="shared" si="55"/>
        <v>10</v>
      </c>
      <c r="AI161" s="202">
        <f>IF('Indicator Data'!BD161="No data","x",ROUND(IF('Indicator Data'!BD161&lt;$AI$3,10,IF('Indicator Data'!BD161&gt;$AI$4,0,($AI$4-'Indicator Data'!BD161)/($AI$4-$AI$3)*10)),1))</f>
        <v>3.3</v>
      </c>
      <c r="AJ161" s="202">
        <f>IF('Indicator Data'!BE161="No data","x",ROUND(IF('Indicator Data'!BE161&gt;$AJ$4,10,IF('Indicator Data'!BE161&lt;$AJ$3,0,10-($AJ$4-'Indicator Data'!BE161)/($AJ$4-$AJ$3)*10)),1))</f>
        <v>0</v>
      </c>
      <c r="AK161" s="210">
        <f t="shared" si="56"/>
        <v>1.7</v>
      </c>
      <c r="AL161" s="208">
        <f t="shared" si="57"/>
        <v>5.2</v>
      </c>
      <c r="AM161" s="212">
        <f t="shared" si="58"/>
        <v>4.8</v>
      </c>
    </row>
    <row r="162" spans="1:39">
      <c r="A162" s="179" t="str">
        <f>'Indicator Data'!A162</f>
        <v>Solomon Islands</v>
      </c>
      <c r="B162" s="180" t="str">
        <f>'Indicator Data'!B162</f>
        <v>SLB</v>
      </c>
      <c r="C162" s="213">
        <f>ROUND(IF('Indicator Data'!AH162="No data",IF((0.101*LN('Indicator Data'!BV162)-0.153)&gt;C$4,0,IF((0.101*LN('Indicator Data'!BV162)-0.153)&lt;C$3,10,(C$4-(0.101*LN('Indicator Data'!BV162)-0.153))/(C$4-C$3)*10)),IF('Indicator Data'!AH162&gt;C$4,0,IF('Indicator Data'!AH162&lt;C$3,10,(C$4-'Indicator Data'!AH162)/(C$4-C$3)*10))),1)</f>
        <v>6.8</v>
      </c>
      <c r="D162" s="202" t="str">
        <f>IF('Indicator Data'!AI162="No data","x",ROUND((IF(LOG('Indicator Data'!AI162*1000)&gt;D$4,10,IF(LOG('Indicator Data'!AI162*1000)&lt;D$3,0,10-(D$4-LOG('Indicator Data'!AI162*1000))/(D$4-D$3)*10))),1))</f>
        <v>x</v>
      </c>
      <c r="E162" s="203">
        <f t="shared" si="59"/>
        <v>6.8</v>
      </c>
      <c r="F162" s="202" t="str">
        <f>IF('Indicator Data'!AV162="No data","x",ROUND(IF('Indicator Data'!AV162&gt;F$4,10,IF('Indicator Data'!AV162&lt;F$3,0,10-(F$4-'Indicator Data'!AV162)/(F$4-F$3)*10)),1))</f>
        <v>x</v>
      </c>
      <c r="G162" s="202">
        <f>IF('Indicator Data'!AW162="No data","x",ROUND(IF('Indicator Data'!AW162&gt;G$4,10,IF('Indicator Data'!AW162&lt;G$3,0,10-(G$4-'Indicator Data'!AW162)/(G$4-G$3)*10)),1))</f>
        <v>3</v>
      </c>
      <c r="H162" s="203">
        <f t="shared" si="60"/>
        <v>3</v>
      </c>
      <c r="I162" s="204">
        <f>SUM(IF('Indicator Data'!AJ162=0,0,'Indicator Data'!AJ162),SUM('Indicator Data'!AK162:AL162))</f>
        <v>511.56900450683594</v>
      </c>
      <c r="J162" s="204">
        <f>I162/HLOOKUP('Indicator Date'!$AJ160,'Population Data'!$C$3:$M$194,ROW()-4,FALSE)*1000000</f>
        <v>676.07583253400537</v>
      </c>
      <c r="K162" s="202">
        <f t="shared" si="50"/>
        <v>10</v>
      </c>
      <c r="L162" s="202">
        <f>IF('Indicator Data'!AM162="No data","x",ROUND(IF('Indicator Data'!AM162&gt;L$4,10,IF('Indicator Data'!AM162&lt;L$3,0,10-(L$4-'Indicator Data'!AM162)/(L$4-L$3)*10)),1))</f>
        <v>10</v>
      </c>
      <c r="M162" s="202">
        <f>IF('Indicator Data'!AN162="No data","x",IF('Indicator Data'!AN162=0,0,ROUND(IF('Indicator Data'!AN162&gt;M$4,10,IF('Indicator Data'!AN162&lt;M$3,0,10-(M$4-'Indicator Data'!AN162)/(M$4-M$3)*10)),1)))</f>
        <v>1.7</v>
      </c>
      <c r="N162" s="203">
        <f t="shared" si="61"/>
        <v>7.2</v>
      </c>
      <c r="O162" s="205">
        <f t="shared" si="62"/>
        <v>6</v>
      </c>
      <c r="P162" s="206">
        <f>IF(AND('Indicator Data'!BA162="No data",'Indicator Data'!BB162="No data"),0,SUM('Indicator Data'!BA162:BC162)/1000)</f>
        <v>1</v>
      </c>
      <c r="Q162" s="202">
        <f t="shared" si="51"/>
        <v>0</v>
      </c>
      <c r="R162" s="207">
        <f>P162*1000/HLOOKUP('Indicator Data'!$BA$3,'Population Data'!$C$3:$M$194,ROW()-4,FALSE)</f>
        <v>1.3215730948863051E-3</v>
      </c>
      <c r="S162" s="202">
        <f t="shared" si="52"/>
        <v>3.4</v>
      </c>
      <c r="T162" s="208">
        <f t="shared" si="63"/>
        <v>1.7</v>
      </c>
      <c r="U162" s="209" t="str">
        <f>IF('Indicator Data'!AR162="No data","x",ROUND(IF('Indicator Data'!AR162&gt;U$4,10,IF('Indicator Data'!AR162&lt;U$3,0,10-(U$4-'Indicator Data'!AR162)/(U$4-U$3)*10)),1))</f>
        <v>x</v>
      </c>
      <c r="V162" s="209" t="str">
        <f>IF('Indicator Data'!AS162="No data","x",IF('Indicator Data'!AS162=0,0,ROUND(IF('Indicator Data'!AS162&gt;V$4,10,IF('Indicator Data'!AS162&lt;V$3,0,10-(V$4-'Indicator Data'!AS162)/(V$4-V$3)*10)),1)))</f>
        <v>x</v>
      </c>
      <c r="W162" s="202" t="str">
        <f t="shared" si="64"/>
        <v>x</v>
      </c>
      <c r="X162" s="202">
        <f>IF('Indicator Data'!AQ162="No data","x",ROUND(IF('Indicator Data'!AQ162&gt;X$4,10,IF('Indicator Data'!AQ162&lt;X$3,0,10-(X$4-'Indicator Data'!AQ162)/(X$4-X$3)*10)),1))</f>
        <v>1.1000000000000001</v>
      </c>
      <c r="Y162" s="202">
        <f>IF('Indicator Data'!AT162="No data","x",ROUND(IF('Indicator Data'!AT162&gt;Y$4,10,IF('Indicator Data'!AT162&lt;Y$3,0,10-(Y$4-'Indicator Data'!AT162)/(Y$4-Y$3)*10)),1))</f>
        <v>5.6</v>
      </c>
      <c r="Z162" s="207">
        <f>IF('Indicator Data'!AU162="No data","x",IF(('Indicator Data'!AU162/HLOOKUP('Indicator Data'!$AU$3,'Population Data'!$C$3:$M$194,ROW()-4,FALSE))&gt;1,1,IF('Indicator Data'!AU162&gt;'Indicator Data'!AU162,1,'Indicator Data'!AU162/HLOOKUP('Indicator Data'!$AU$3,'Population Data'!$C$3:$M$194,ROW()-4,FALSE))))</f>
        <v>0.84265303642830314</v>
      </c>
      <c r="AA162" s="202">
        <f t="shared" si="53"/>
        <v>9.4</v>
      </c>
      <c r="AB162" s="210">
        <f t="shared" si="54"/>
        <v>5.4</v>
      </c>
      <c r="AC162" s="202">
        <f>IF('Indicator Data'!AO162="No data","x",ROUND(IF('Indicator Data'!AO162&gt;AC$4,10,IF('Indicator Data'!AO162&lt;AC$3,0,10-(AC$4-'Indicator Data'!AO162)/(AC$4-AC$3)*10)),1))</f>
        <v>1.4</v>
      </c>
      <c r="AD162" s="202">
        <f>IF('Indicator Data'!AP162="No data","x",ROUND(IF('Indicator Data'!AP162&gt;AD$4,10,IF('Indicator Data'!AP162&lt;AD$3,0,10-(AD$4-'Indicator Data'!AP162)/(AD$4-AD$3)*10)),1))</f>
        <v>3.6</v>
      </c>
      <c r="AE162" s="210">
        <f t="shared" si="65"/>
        <v>2.5</v>
      </c>
      <c r="AF162" s="206">
        <f>('Indicator Data'!AZ162+'Indicator Data'!AY162*0.5+'Indicator Data'!AX162*0.25)/1000</f>
        <v>11.1595</v>
      </c>
      <c r="AG162" s="211">
        <f>AF162*1000/HLOOKUP('Indicator Data'!$AZ$3,'Population Data'!$C$3:$M$194,ROW()-4,FALSE)</f>
        <v>1.4748094952383722E-2</v>
      </c>
      <c r="AH162" s="210">
        <f t="shared" si="55"/>
        <v>1.5</v>
      </c>
      <c r="AI162" s="202">
        <f>IF('Indicator Data'!BD162="No data","x",ROUND(IF('Indicator Data'!BD162&lt;$AI$3,10,IF('Indicator Data'!BD162&gt;$AI$4,0,($AI$4-'Indicator Data'!BD162)/($AI$4-$AI$3)*10)),1))</f>
        <v>5.6</v>
      </c>
      <c r="AJ162" s="202">
        <f>IF('Indicator Data'!BE162="No data","x",ROUND(IF('Indicator Data'!BE162&gt;$AJ$4,10,IF('Indicator Data'!BE162&lt;$AJ$3,0,10-($AJ$4-'Indicator Data'!BE162)/($AJ$4-$AJ$3)*10)),1))</f>
        <v>4.8</v>
      </c>
      <c r="AK162" s="210">
        <f t="shared" si="56"/>
        <v>5.2</v>
      </c>
      <c r="AL162" s="208">
        <f t="shared" si="57"/>
        <v>3.8</v>
      </c>
      <c r="AM162" s="212">
        <f t="shared" si="58"/>
        <v>2.8</v>
      </c>
    </row>
    <row r="163" spans="1:39">
      <c r="A163" s="179" t="str">
        <f>'Indicator Data'!A163</f>
        <v>Somalia</v>
      </c>
      <c r="B163" s="180" t="str">
        <f>'Indicator Data'!B163</f>
        <v>SOM</v>
      </c>
      <c r="C163" s="213">
        <f>ROUND(IF('Indicator Data'!AH163="No data",IF((0.101*LN('Indicator Data'!BV163)-0.153)&gt;C$4,0,IF((0.101*LN('Indicator Data'!BV163)-0.153)&lt;C$3,10,(C$4-(0.101*LN('Indicator Data'!BV163)-0.153))/(C$4-C$3)*10)),IF('Indicator Data'!AH163&gt;C$4,0,IF('Indicator Data'!AH163&lt;C$3,10,(C$4-'Indicator Data'!AH163)/(C$4-C$3)*10))),1)</f>
        <v>10</v>
      </c>
      <c r="D163" s="202" t="str">
        <f>IF('Indicator Data'!AI163="No data","x",ROUND((IF(LOG('Indicator Data'!AI163*1000)&gt;D$4,10,IF(LOG('Indicator Data'!AI163*1000)&lt;D$3,0,10-(D$4-LOG('Indicator Data'!AI163*1000))/(D$4-D$3)*10))),1))</f>
        <v>x</v>
      </c>
      <c r="E163" s="203">
        <f t="shared" si="59"/>
        <v>10</v>
      </c>
      <c r="F163" s="202">
        <f>IF('Indicator Data'!AV163="No data","x",ROUND(IF('Indicator Data'!AV163&gt;F$4,10,IF('Indicator Data'!AV163&lt;F$3,0,10-(F$4-'Indicator Data'!AV163)/(F$4-F$3)*10)),1))</f>
        <v>9</v>
      </c>
      <c r="G163" s="202" t="str">
        <f>IF('Indicator Data'!AW163="No data","x",ROUND(IF('Indicator Data'!AW163&gt;G$4,10,IF('Indicator Data'!AW163&lt;G$3,0,10-(G$4-'Indicator Data'!AW163)/(G$4-G$3)*10)),1))</f>
        <v>x</v>
      </c>
      <c r="H163" s="203">
        <f t="shared" si="60"/>
        <v>9</v>
      </c>
      <c r="I163" s="204">
        <f>SUM(IF('Indicator Data'!AJ163=0,0,'Indicator Data'!AJ163),SUM('Indicator Data'!AK163:AL163))</f>
        <v>8522.0339479453123</v>
      </c>
      <c r="J163" s="204">
        <f>I163/HLOOKUP('Indicator Date'!$AJ161,'Population Data'!$C$3:$M$194,ROW()-4,FALSE)*1000000</f>
        <v>455.55511205666608</v>
      </c>
      <c r="K163" s="202">
        <f t="shared" si="50"/>
        <v>9.1</v>
      </c>
      <c r="L163" s="202">
        <f>IF('Indicator Data'!AM163="No data","x",ROUND(IF('Indicator Data'!AM163&gt;L$4,10,IF('Indicator Data'!AM163&lt;L$3,0,10-(L$4-'Indicator Data'!AM163)/(L$4-L$3)*10)),1))</f>
        <v>10</v>
      </c>
      <c r="M163" s="202">
        <f>IF('Indicator Data'!AN163="No data","x",IF('Indicator Data'!AN163=0,0,ROUND(IF('Indicator Data'!AN163&gt;M$4,10,IF('Indicator Data'!AN163&lt;M$3,0,10-(M$4-'Indicator Data'!AN163)/(M$4-M$3)*10)),1)))</f>
        <v>5</v>
      </c>
      <c r="N163" s="203">
        <f t="shared" si="61"/>
        <v>8</v>
      </c>
      <c r="O163" s="205">
        <f t="shared" si="62"/>
        <v>9.3000000000000007</v>
      </c>
      <c r="P163" s="206">
        <f>IF(AND('Indicator Data'!BA163="No data",'Indicator Data'!BB163="No data"),0,SUM('Indicator Data'!BA163:BC163)/1000)</f>
        <v>3901.998</v>
      </c>
      <c r="Q163" s="202">
        <f t="shared" si="51"/>
        <v>10</v>
      </c>
      <c r="R163" s="207">
        <f>P163*1000/HLOOKUP('Indicator Data'!$BA$3,'Population Data'!$C$3:$M$194,ROW()-4,FALSE)</f>
        <v>0.20858578444920015</v>
      </c>
      <c r="S163" s="202">
        <f t="shared" si="52"/>
        <v>10</v>
      </c>
      <c r="T163" s="208">
        <f t="shared" si="63"/>
        <v>10</v>
      </c>
      <c r="U163" s="209">
        <f>IF('Indicator Data'!AR163="No data","x",ROUND(IF('Indicator Data'!AR163&gt;U$4,10,IF('Indicator Data'!AR163&lt;U$3,0,10-(U$4-'Indicator Data'!AR163)/(U$4-U$3)*10)),1))</f>
        <v>0.2</v>
      </c>
      <c r="V163" s="209" t="str">
        <f>IF('Indicator Data'!AS163="No data","x",IF('Indicator Data'!AS163=0,0,ROUND(IF('Indicator Data'!AS163&gt;V$4,10,IF('Indicator Data'!AS163&lt;V$3,0,10-(V$4-'Indicator Data'!AS163)/(V$4-V$3)*10)),1)))</f>
        <v>x</v>
      </c>
      <c r="W163" s="202">
        <f t="shared" si="64"/>
        <v>0.2</v>
      </c>
      <c r="X163" s="202">
        <f>IF('Indicator Data'!AQ163="No data","x",ROUND(IF('Indicator Data'!AQ163&gt;X$4,10,IF('Indicator Data'!AQ163&lt;X$3,0,10-(X$4-'Indicator Data'!AQ163)/(X$4-X$3)*10)),1))</f>
        <v>4.5</v>
      </c>
      <c r="Y163" s="202">
        <f>IF('Indicator Data'!AT163="No data","x",ROUND(IF('Indicator Data'!AT163&gt;Y$4,10,IF('Indicator Data'!AT163&lt;Y$3,0,10-(Y$4-'Indicator Data'!AT163)/(Y$4-Y$3)*10)),1))</f>
        <v>1.5</v>
      </c>
      <c r="Z163" s="207">
        <f>IF('Indicator Data'!AU163="No data","x",IF(('Indicator Data'!AU163/HLOOKUP('Indicator Data'!$AU$3,'Population Data'!$C$3:$M$194,ROW()-4,FALSE))&gt;1,1,IF('Indicator Data'!AU163&gt;'Indicator Data'!AU163,1,'Indicator Data'!AU163/HLOOKUP('Indicator Data'!$AU$3,'Population Data'!$C$3:$M$194,ROW()-4,FALSE))))</f>
        <v>0.1930870223635604</v>
      </c>
      <c r="AA163" s="202">
        <f t="shared" si="53"/>
        <v>2.1</v>
      </c>
      <c r="AB163" s="210">
        <f t="shared" si="54"/>
        <v>2.1</v>
      </c>
      <c r="AC163" s="202">
        <f>IF('Indicator Data'!AO163="No data","x",ROUND(IF('Indicator Data'!AO163&gt;AC$4,10,IF('Indicator Data'!AO163&lt;AC$3,0,10-(AC$4-'Indicator Data'!AO163)/(AC$4-AC$3)*10)),1))</f>
        <v>8.1999999999999993</v>
      </c>
      <c r="AD163" s="202" t="str">
        <f>IF('Indicator Data'!AP163="No data","x",ROUND(IF('Indicator Data'!AP163&gt;AD$4,10,IF('Indicator Data'!AP163&lt;AD$3,0,10-(AD$4-'Indicator Data'!AP163)/(AD$4-AD$3)*10)),1))</f>
        <v>x</v>
      </c>
      <c r="AE163" s="210">
        <f t="shared" si="65"/>
        <v>8.1999999999999993</v>
      </c>
      <c r="AF163" s="206">
        <f>('Indicator Data'!AZ163+'Indicator Data'!AY163*0.5+'Indicator Data'!AX163*0.25)/1000</f>
        <v>1668.2974999999999</v>
      </c>
      <c r="AG163" s="211">
        <f>AF163*1000/HLOOKUP('Indicator Data'!$AZ$3,'Population Data'!$C$3:$M$194,ROW()-4,FALSE)</f>
        <v>8.9180758865622045E-2</v>
      </c>
      <c r="AH163" s="210">
        <f t="shared" si="55"/>
        <v>8.9</v>
      </c>
      <c r="AI163" s="202">
        <f>IF('Indicator Data'!BD163="No data","x",ROUND(IF('Indicator Data'!BD163&lt;$AI$3,10,IF('Indicator Data'!BD163&gt;$AI$4,0,($AI$4-'Indicator Data'!BD163)/($AI$4-$AI$3)*10)),1))</f>
        <v>8.8000000000000007</v>
      </c>
      <c r="AJ163" s="202">
        <f>IF('Indicator Data'!BE163="No data","x",ROUND(IF('Indicator Data'!BE163&gt;$AJ$4,10,IF('Indicator Data'!BE163&lt;$AJ$3,0,10-($AJ$4-'Indicator Data'!BE163)/($AJ$4-$AJ$3)*10)),1))</f>
        <v>10</v>
      </c>
      <c r="AK163" s="210">
        <f t="shared" si="56"/>
        <v>9.4</v>
      </c>
      <c r="AL163" s="208">
        <f t="shared" si="57"/>
        <v>8</v>
      </c>
      <c r="AM163" s="212">
        <f t="shared" si="58"/>
        <v>9.3000000000000007</v>
      </c>
    </row>
    <row r="164" spans="1:39">
      <c r="A164" s="179" t="str">
        <f>'Indicator Data'!A164</f>
        <v>South Africa</v>
      </c>
      <c r="B164" s="180" t="str">
        <f>'Indicator Data'!B164</f>
        <v>ZAF</v>
      </c>
      <c r="C164" s="213">
        <f>ROUND(IF('Indicator Data'!AH164="No data",IF((0.101*LN('Indicator Data'!BV164)-0.153)&gt;C$4,0,IF((0.101*LN('Indicator Data'!BV164)-0.153)&lt;C$3,10,(C$4-(0.101*LN('Indicator Data'!BV164)-0.153))/(C$4-C$3)*10)),IF('Indicator Data'!AH164&gt;C$4,0,IF('Indicator Data'!AH164&lt;C$3,10,(C$4-'Indicator Data'!AH164)/(C$4-C$3)*10))),1)</f>
        <v>3.7</v>
      </c>
      <c r="D164" s="202">
        <f>IF('Indicator Data'!AI164="No data","x",ROUND((IF(LOG('Indicator Data'!AI164*1000)&gt;D$4,10,IF(LOG('Indicator Data'!AI164*1000)&lt;D$3,0,10-(D$4-LOG('Indicator Data'!AI164*1000))/(D$4-D$3)*10))),1))</f>
        <v>5.2</v>
      </c>
      <c r="E164" s="203">
        <f t="shared" si="59"/>
        <v>4.5</v>
      </c>
      <c r="F164" s="202">
        <f>IF('Indicator Data'!AV164="No data","x",ROUND(IF('Indicator Data'!AV164&gt;F$4,10,IF('Indicator Data'!AV164&lt;F$3,0,10-(F$4-'Indicator Data'!AV164)/(F$4-F$3)*10)),1))</f>
        <v>5.3</v>
      </c>
      <c r="G164" s="202">
        <f>IF('Indicator Data'!AW164="No data","x",ROUND(IF('Indicator Data'!AW164&gt;G$4,10,IF('Indicator Data'!AW164&lt;G$3,0,10-(G$4-'Indicator Data'!AW164)/(G$4-G$3)*10)),1))</f>
        <v>9.5</v>
      </c>
      <c r="H164" s="203">
        <f t="shared" si="60"/>
        <v>7.4</v>
      </c>
      <c r="I164" s="204">
        <f>SUM(IF('Indicator Data'!AJ164=0,0,'Indicator Data'!AJ164),SUM('Indicator Data'!AK164:AL164))</f>
        <v>2127.2365925859376</v>
      </c>
      <c r="J164" s="204">
        <f>I164/HLOOKUP('Indicator Date'!$AJ162,'Population Data'!$C$3:$M$194,ROW()-4,FALSE)*1000000</f>
        <v>34.861174832289407</v>
      </c>
      <c r="K164" s="202">
        <f t="shared" si="50"/>
        <v>0.7</v>
      </c>
      <c r="L164" s="202">
        <f>IF('Indicator Data'!AM164="No data","x",ROUND(IF('Indicator Data'!AM164&gt;L$4,10,IF('Indicator Data'!AM164&lt;L$3,0,10-(L$4-'Indicator Data'!AM164)/(L$4-L$3)*10)),1))</f>
        <v>0.2</v>
      </c>
      <c r="M164" s="202">
        <f>IF('Indicator Data'!AN164="No data","x",IF('Indicator Data'!AN164=0,0,ROUND(IF('Indicator Data'!AN164&gt;M$4,10,IF('Indicator Data'!AN164&lt;M$3,0,10-(M$4-'Indicator Data'!AN164)/(M$4-M$3)*10)),1)))</f>
        <v>0.1</v>
      </c>
      <c r="N164" s="203">
        <f t="shared" si="61"/>
        <v>0.3</v>
      </c>
      <c r="O164" s="205">
        <f t="shared" si="62"/>
        <v>4.2</v>
      </c>
      <c r="P164" s="206">
        <f>IF(AND('Indicator Data'!BA164="No data",'Indicator Data'!BB164="No data"),0,SUM('Indicator Data'!BA164:BC164)/1000)</f>
        <v>154.67699999999999</v>
      </c>
      <c r="Q164" s="202">
        <f t="shared" si="51"/>
        <v>7.3</v>
      </c>
      <c r="R164" s="207">
        <f>P164*1000/HLOOKUP('Indicator Data'!$BA$3,'Population Data'!$C$3:$M$194,ROW()-4,FALSE)</f>
        <v>2.5348482431749959E-3</v>
      </c>
      <c r="S164" s="202">
        <f t="shared" si="52"/>
        <v>4</v>
      </c>
      <c r="T164" s="208">
        <f t="shared" si="63"/>
        <v>5.7</v>
      </c>
      <c r="U164" s="209">
        <f>IF('Indicator Data'!AR164="No data","x",ROUND(IF('Indicator Data'!AR164&gt;U$4,10,IF('Indicator Data'!AR164&lt;U$3,0,10-(U$4-'Indicator Data'!AR164)/(U$4-U$3)*10)),1))</f>
        <v>10</v>
      </c>
      <c r="V164" s="209">
        <f>IF('Indicator Data'!AS164="No data","x",IF('Indicator Data'!AS164=0,0,ROUND(IF('Indicator Data'!AS164&gt;V$4,10,IF('Indicator Data'!AS164&lt;V$3,0,10-(V$4-'Indicator Data'!AS164)/(V$4-V$3)*10)),1)))</f>
        <v>10</v>
      </c>
      <c r="W164" s="202">
        <f t="shared" si="64"/>
        <v>10</v>
      </c>
      <c r="X164" s="202">
        <f>IF('Indicator Data'!AQ164="No data","x",ROUND(IF('Indicator Data'!AQ164&gt;X$4,10,IF('Indicator Data'!AQ164&lt;X$3,0,10-(X$4-'Indicator Data'!AQ164)/(X$4-X$3)*10)),1))</f>
        <v>8.5</v>
      </c>
      <c r="Y164" s="202">
        <f>IF('Indicator Data'!AT164="No data","x",ROUND(IF('Indicator Data'!AT164&gt;Y$4,10,IF('Indicator Data'!AT164&lt;Y$3,0,10-(Y$4-'Indicator Data'!AT164)/(Y$4-Y$3)*10)),1))</f>
        <v>0</v>
      </c>
      <c r="Z164" s="207">
        <f>IF('Indicator Data'!AU164="No data","x",IF(('Indicator Data'!AU164/HLOOKUP('Indicator Data'!$AU$3,'Population Data'!$C$3:$M$194,ROW()-4,FALSE))&gt;1,1,IF('Indicator Data'!AU164&gt;'Indicator Data'!AU164,1,'Indicator Data'!AU164/HLOOKUP('Indicator Data'!$AU$3,'Population Data'!$C$3:$M$194,ROW()-4,FALSE))))</f>
        <v>0.2755305988249051</v>
      </c>
      <c r="AA164" s="202">
        <f t="shared" si="53"/>
        <v>3.1</v>
      </c>
      <c r="AB164" s="210">
        <f t="shared" si="54"/>
        <v>5.4</v>
      </c>
      <c r="AC164" s="202">
        <f>IF('Indicator Data'!AO164="No data","x",ROUND(IF('Indicator Data'!AO164&gt;AC$4,10,IF('Indicator Data'!AO164&lt;AC$3,0,10-(AC$4-'Indicator Data'!AO164)/(AC$4-AC$3)*10)),1))</f>
        <v>2.7</v>
      </c>
      <c r="AD164" s="202">
        <f>IF('Indicator Data'!AP164="No data","x",ROUND(IF('Indicator Data'!AP164&gt;AD$4,10,IF('Indicator Data'!AP164&lt;AD$3,0,10-(AD$4-'Indicator Data'!AP164)/(AD$4-AD$3)*10)),1))</f>
        <v>1.1000000000000001</v>
      </c>
      <c r="AE164" s="210">
        <f t="shared" si="65"/>
        <v>1.9</v>
      </c>
      <c r="AF164" s="206">
        <f>('Indicator Data'!AZ164+'Indicator Data'!AY164*0.5+'Indicator Data'!AX164*0.25)/1000</f>
        <v>123.9915</v>
      </c>
      <c r="AG164" s="211">
        <f>AF164*1000/HLOOKUP('Indicator Data'!$AZ$3,'Population Data'!$C$3:$M$194,ROW()-4,FALSE)</f>
        <v>2.0319739582719638E-3</v>
      </c>
      <c r="AH164" s="210">
        <f t="shared" si="55"/>
        <v>0.2</v>
      </c>
      <c r="AI164" s="202">
        <f>IF('Indicator Data'!BD164="No data","x",ROUND(IF('Indicator Data'!BD164&lt;$AI$3,10,IF('Indicator Data'!BD164&gt;$AI$4,0,($AI$4-'Indicator Data'!BD164)/($AI$4-$AI$3)*10)),1))</f>
        <v>4.5</v>
      </c>
      <c r="AJ164" s="202">
        <f>IF('Indicator Data'!BE164="No data","x",ROUND(IF('Indicator Data'!BE164&gt;$AJ$4,10,IF('Indicator Data'!BE164&lt;$AJ$3,0,10-($AJ$4-'Indicator Data'!BE164)/($AJ$4-$AJ$3)*10)),1))</f>
        <v>1</v>
      </c>
      <c r="AK164" s="210">
        <f t="shared" si="56"/>
        <v>2.8</v>
      </c>
      <c r="AL164" s="208">
        <f t="shared" si="57"/>
        <v>2.8</v>
      </c>
      <c r="AM164" s="212">
        <f t="shared" si="58"/>
        <v>4.4000000000000004</v>
      </c>
    </row>
    <row r="165" spans="1:39">
      <c r="A165" s="179" t="str">
        <f>'Indicator Data'!A165</f>
        <v>South Sudan</v>
      </c>
      <c r="B165" s="180" t="str">
        <f>'Indicator Data'!B165</f>
        <v>SSD</v>
      </c>
      <c r="C165" s="213">
        <f>ROUND(IF('Indicator Data'!AH165="No data",IF((0.101*LN('Indicator Data'!BV165)-0.153)&gt;C$4,0,IF((0.101*LN('Indicator Data'!BV165)-0.153)&lt;C$3,10,(C$4-(0.101*LN('Indicator Data'!BV165)-0.153))/(C$4-C$3)*10)),IF('Indicator Data'!AH165&gt;C$4,0,IF('Indicator Data'!AH165&lt;C$3,10,(C$4-'Indicator Data'!AH165)/(C$4-C$3)*10))),1)</f>
        <v>10</v>
      </c>
      <c r="D165" s="202" t="str">
        <f>IF('Indicator Data'!AI165="No data","x",ROUND((IF(LOG('Indicator Data'!AI165*1000)&gt;D$4,10,IF(LOG('Indicator Data'!AI165*1000)&lt;D$3,0,10-(D$4-LOG('Indicator Data'!AI165*1000))/(D$4-D$3)*10))),1))</f>
        <v>x</v>
      </c>
      <c r="E165" s="203">
        <f t="shared" si="59"/>
        <v>10</v>
      </c>
      <c r="F165" s="202">
        <f>IF('Indicator Data'!AV165="No data","x",ROUND(IF('Indicator Data'!AV165&gt;F$4,10,IF('Indicator Data'!AV165&lt;F$3,0,10-(F$4-'Indicator Data'!AV165)/(F$4-F$3)*10)),1))</f>
        <v>7.8</v>
      </c>
      <c r="G165" s="202">
        <f>IF('Indicator Data'!AW165="No data","x",ROUND(IF('Indicator Data'!AW165&gt;G$4,10,IF('Indicator Data'!AW165&lt;G$3,0,10-(G$4-'Indicator Data'!AW165)/(G$4-G$3)*10)),1))</f>
        <v>4.8</v>
      </c>
      <c r="H165" s="203">
        <f t="shared" si="60"/>
        <v>6.3</v>
      </c>
      <c r="I165" s="204">
        <f>SUM(IF('Indicator Data'!AJ165=0,0,'Indicator Data'!AJ165),SUM('Indicator Data'!AK165:AL165))</f>
        <v>7503.0350098750005</v>
      </c>
      <c r="J165" s="204">
        <f>I165/HLOOKUP('Indicator Date'!$AJ163,'Population Data'!$C$3:$M$194,ROW()-4,FALSE)*1000000</f>
        <v>665.33420228149248</v>
      </c>
      <c r="K165" s="202">
        <f t="shared" si="50"/>
        <v>10</v>
      </c>
      <c r="L165" s="202" t="str">
        <f>IF('Indicator Data'!AM165="No data","x",ROUND(IF('Indicator Data'!AM165&gt;L$4,10,IF('Indicator Data'!AM165&lt;L$3,0,10-(L$4-'Indicator Data'!AM165)/(L$4-L$3)*10)),1))</f>
        <v>x</v>
      </c>
      <c r="M165" s="202" t="str">
        <f>IF('Indicator Data'!AN165="No data","x",IF('Indicator Data'!AN165=0,0,ROUND(IF('Indicator Data'!AN165&gt;M$4,10,IF('Indicator Data'!AN165&lt;M$3,0,10-(M$4-'Indicator Data'!AN165)/(M$4-M$3)*10)),1)))</f>
        <v>x</v>
      </c>
      <c r="N165" s="203">
        <f t="shared" si="61"/>
        <v>10</v>
      </c>
      <c r="O165" s="205">
        <f t="shared" si="62"/>
        <v>9.1</v>
      </c>
      <c r="P165" s="206">
        <f>IF(AND('Indicator Data'!BA165="No data",'Indicator Data'!BB165="No data"),0,SUM('Indicator Data'!BA165:BC165)/1000)</f>
        <v>2044.8969999999999</v>
      </c>
      <c r="Q165" s="202">
        <f t="shared" si="51"/>
        <v>10</v>
      </c>
      <c r="R165" s="207">
        <f>P165*1000/HLOOKUP('Indicator Data'!$BA$3,'Population Data'!$C$3:$M$194,ROW()-4,FALSE)</f>
        <v>0.18133194266748909</v>
      </c>
      <c r="S165" s="202">
        <f t="shared" si="52"/>
        <v>10</v>
      </c>
      <c r="T165" s="208">
        <f t="shared" si="63"/>
        <v>10</v>
      </c>
      <c r="U165" s="209">
        <f>IF('Indicator Data'!AR165="No data","x",ROUND(IF('Indicator Data'!AR165&gt;U$4,10,IF('Indicator Data'!AR165&lt;U$3,0,10-(U$4-'Indicator Data'!AR165)/(U$4-U$3)*10)),1))</f>
        <v>3.8</v>
      </c>
      <c r="V165" s="209" t="str">
        <f>IF('Indicator Data'!AS165="No data","x",IF('Indicator Data'!AS165=0,0,ROUND(IF('Indicator Data'!AS165&gt;V$4,10,IF('Indicator Data'!AS165&lt;V$3,0,10-(V$4-'Indicator Data'!AS165)/(V$4-V$3)*10)),1)))</f>
        <v>x</v>
      </c>
      <c r="W165" s="202">
        <f t="shared" si="64"/>
        <v>3.8</v>
      </c>
      <c r="X165" s="202">
        <f>IF('Indicator Data'!AQ165="No data","x",ROUND(IF('Indicator Data'!AQ165&gt;X$4,10,IF('Indicator Data'!AQ165&lt;X$3,0,10-(X$4-'Indicator Data'!AQ165)/(X$4-X$3)*10)),1))</f>
        <v>4.0999999999999996</v>
      </c>
      <c r="Y165" s="202">
        <f>IF('Indicator Data'!AT165="No data","x",ROUND(IF('Indicator Data'!AT165&gt;Y$4,10,IF('Indicator Data'!AT165&lt;Y$3,0,10-(Y$4-'Indicator Data'!AT165)/(Y$4-Y$3)*10)),1))</f>
        <v>6.4</v>
      </c>
      <c r="Z165" s="207">
        <f>IF('Indicator Data'!AU165="No data","x",IF(('Indicator Data'!AU165/HLOOKUP('Indicator Data'!$AU$3,'Population Data'!$C$3:$M$194,ROW()-4,FALSE))&gt;1,1,IF('Indicator Data'!AU165&gt;'Indicator Data'!AU165,1,'Indicator Data'!AU165/HLOOKUP('Indicator Data'!$AU$3,'Population Data'!$C$3:$M$194,ROW()-4,FALSE))))</f>
        <v>0.84386269646456336</v>
      </c>
      <c r="AA165" s="202">
        <f t="shared" si="53"/>
        <v>9.4</v>
      </c>
      <c r="AB165" s="210">
        <f t="shared" si="54"/>
        <v>5.9</v>
      </c>
      <c r="AC165" s="202">
        <f>IF('Indicator Data'!AO165="No data","x",ROUND(IF('Indicator Data'!AO165&gt;AC$4,10,IF('Indicator Data'!AO165&lt;AC$3,0,10-(AC$4-'Indicator Data'!AO165)/(AC$4-AC$3)*10)),1))</f>
        <v>7.6</v>
      </c>
      <c r="AD165" s="202">
        <f>IF('Indicator Data'!AP165="No data","x",ROUND(IF('Indicator Data'!AP165&gt;AD$4,10,IF('Indicator Data'!AP165&lt;AD$3,0,10-(AD$4-'Indicator Data'!AP165)/(AD$4-AD$3)*10)),1))</f>
        <v>6.2</v>
      </c>
      <c r="AE165" s="210">
        <f t="shared" si="65"/>
        <v>6.9</v>
      </c>
      <c r="AF165" s="206">
        <f>('Indicator Data'!AZ165+'Indicator Data'!AY165*0.5+'Indicator Data'!AX165*0.25)/1000</f>
        <v>250.089</v>
      </c>
      <c r="AG165" s="211">
        <f>AF165*1000/HLOOKUP('Indicator Data'!$AZ$3,'Population Data'!$C$3:$M$194,ROW()-4,FALSE)</f>
        <v>2.2176727830188845E-2</v>
      </c>
      <c r="AH165" s="210">
        <f t="shared" si="55"/>
        <v>2.2000000000000002</v>
      </c>
      <c r="AI165" s="202">
        <f>IF('Indicator Data'!BD165="No data","x",ROUND(IF('Indicator Data'!BD165&lt;$AI$3,10,IF('Indicator Data'!BD165&gt;$AI$4,0,($AI$4-'Indicator Data'!BD165)/($AI$4-$AI$3)*10)),1))</f>
        <v>5.5</v>
      </c>
      <c r="AJ165" s="202">
        <f>IF('Indicator Data'!BE165="No data","x",ROUND(IF('Indicator Data'!BE165&gt;$AJ$4,10,IF('Indicator Data'!BE165&lt;$AJ$3,0,10-($AJ$4-'Indicator Data'!BE165)/($AJ$4-$AJ$3)*10)),1))</f>
        <v>4.9000000000000004</v>
      </c>
      <c r="AK165" s="210">
        <f t="shared" si="56"/>
        <v>5.2</v>
      </c>
      <c r="AL165" s="208">
        <f t="shared" si="57"/>
        <v>5.3</v>
      </c>
      <c r="AM165" s="212">
        <f t="shared" si="58"/>
        <v>8.6</v>
      </c>
    </row>
    <row r="166" spans="1:39">
      <c r="A166" s="179" t="str">
        <f>'Indicator Data'!A166</f>
        <v>Spain</v>
      </c>
      <c r="B166" s="180" t="str">
        <f>'Indicator Data'!B166</f>
        <v>ESP</v>
      </c>
      <c r="C166" s="213">
        <f>ROUND(IF('Indicator Data'!AH166="No data",IF((0.101*LN('Indicator Data'!BV166)-0.153)&gt;C$4,0,IF((0.101*LN('Indicator Data'!BV166)-0.153)&lt;C$3,10,(C$4-(0.101*LN('Indicator Data'!BV166)-0.153))/(C$4-C$3)*10)),IF('Indicator Data'!AH166&gt;C$4,0,IF('Indicator Data'!AH166&lt;C$3,10,(C$4-'Indicator Data'!AH166)/(C$4-C$3)*10))),1)</f>
        <v>0</v>
      </c>
      <c r="D166" s="202" t="str">
        <f>IF('Indicator Data'!AI166="No data","x",ROUND((IF(LOG('Indicator Data'!AI166*1000)&gt;D$4,10,IF(LOG('Indicator Data'!AI166*1000)&lt;D$3,0,10-(D$4-LOG('Indicator Data'!AI166*1000))/(D$4-D$3)*10))),1))</f>
        <v>x</v>
      </c>
      <c r="E166" s="203">
        <f t="shared" si="59"/>
        <v>0</v>
      </c>
      <c r="F166" s="202">
        <f>IF('Indicator Data'!AV166="No data","x",ROUND(IF('Indicator Data'!AV166&gt;F$4,10,IF('Indicator Data'!AV166&lt;F$3,0,10-(F$4-'Indicator Data'!AV166)/(F$4-F$3)*10)),1))</f>
        <v>0.8</v>
      </c>
      <c r="G166" s="202">
        <f>IF('Indicator Data'!AW166="No data","x",ROUND(IF('Indicator Data'!AW166&gt;G$4,10,IF('Indicator Data'!AW166&lt;G$3,0,10-(G$4-'Indicator Data'!AW166)/(G$4-G$3)*10)),1))</f>
        <v>2.2000000000000002</v>
      </c>
      <c r="H166" s="203">
        <f t="shared" si="60"/>
        <v>1.5</v>
      </c>
      <c r="I166" s="204">
        <f>SUM(IF('Indicator Data'!AJ166=0,0,'Indicator Data'!AJ166),SUM('Indicator Data'!AK166:AL166))</f>
        <v>0</v>
      </c>
      <c r="J166" s="204">
        <f>I166/HLOOKUP('Indicator Date'!$AJ164,'Population Data'!$C$3:$M$194,ROW()-4,FALSE)*1000000</f>
        <v>0</v>
      </c>
      <c r="K166" s="202">
        <f t="shared" ref="K166:K196" si="66">IF(J166="x","x",ROUND(IF(J166&gt;K$4,10,IF(J166&lt;K$3,0,10-(K$4-J166)/(K$4-K$3)*10)),1))</f>
        <v>0</v>
      </c>
      <c r="L166" s="202" t="str">
        <f>IF('Indicator Data'!AM166="No data","x",ROUND(IF('Indicator Data'!AM166&gt;L$4,10,IF('Indicator Data'!AM166&lt;L$3,0,10-(L$4-'Indicator Data'!AM166)/(L$4-L$3)*10)),1))</f>
        <v>x</v>
      </c>
      <c r="M166" s="202">
        <f>IF('Indicator Data'!AN166="No data","x",IF('Indicator Data'!AN166=0,0,ROUND(IF('Indicator Data'!AN166&gt;M$4,10,IF('Indicator Data'!AN166&lt;M$3,0,10-(M$4-'Indicator Data'!AN166)/(M$4-M$3)*10)),1)))</f>
        <v>0.1</v>
      </c>
      <c r="N166" s="203">
        <f t="shared" si="61"/>
        <v>0.1</v>
      </c>
      <c r="O166" s="205">
        <f t="shared" si="62"/>
        <v>0.4</v>
      </c>
      <c r="P166" s="206">
        <f>IF(AND('Indicator Data'!BA166="No data",'Indicator Data'!BB166="No data"),0,SUM('Indicator Data'!BA166:BC166)/1000)</f>
        <v>598.54999999999995</v>
      </c>
      <c r="Q166" s="202">
        <f t="shared" ref="Q166:Q196" si="67">ROUND(IF(P166=0,0,IF(LOG(P166*1000)&gt;$Q$4,10,IF(LOG(P166*1000)&lt;Q$3,0,10-(Q$4-LOG(P166*1000))/(Q$4-Q$3)*10))),1)</f>
        <v>9.3000000000000007</v>
      </c>
      <c r="R166" s="207">
        <f>P166*1000/HLOOKUP('Indicator Data'!$BA$3,'Population Data'!$C$3:$M$194,ROW()-4,FALSE)</f>
        <v>1.2608120345693575E-2</v>
      </c>
      <c r="S166" s="202">
        <f t="shared" ref="S166:S196" si="68">IF(R166="x","x",ROUND(IF(R166&gt;$S$4,10,IF(R166&lt;$S$3,0,((R166*100)/0.0052)^(1/4.0545)/6.5*10)),1))</f>
        <v>6</v>
      </c>
      <c r="T166" s="208">
        <f t="shared" si="63"/>
        <v>7.7</v>
      </c>
      <c r="U166" s="209">
        <f>IF('Indicator Data'!AR166="No data","x",ROUND(IF('Indicator Data'!AR166&gt;U$4,10,IF('Indicator Data'!AR166&lt;U$3,0,10-(U$4-'Indicator Data'!AR166)/(U$4-U$3)*10)),1))</f>
        <v>0.4</v>
      </c>
      <c r="V166" s="209" t="str">
        <f>IF('Indicator Data'!AS166="No data","x",IF('Indicator Data'!AS166=0,0,ROUND(IF('Indicator Data'!AS166&gt;V$4,10,IF('Indicator Data'!AS166&lt;V$3,0,10-(V$4-'Indicator Data'!AS166)/(V$4-V$3)*10)),1)))</f>
        <v>x</v>
      </c>
      <c r="W166" s="202">
        <f t="shared" si="64"/>
        <v>0.4</v>
      </c>
      <c r="X166" s="202">
        <f>IF('Indicator Data'!AQ166="No data","x",ROUND(IF('Indicator Data'!AQ166&gt;X$4,10,IF('Indicator Data'!AQ166&lt;X$3,0,10-(X$4-'Indicator Data'!AQ166)/(X$4-X$3)*10)),1))</f>
        <v>0.1</v>
      </c>
      <c r="Y166" s="202" t="str">
        <f>IF('Indicator Data'!AT166="No data","x",ROUND(IF('Indicator Data'!AT166&gt;Y$4,10,IF('Indicator Data'!AT166&lt;Y$3,0,10-(Y$4-'Indicator Data'!AT166)/(Y$4-Y$3)*10)),1))</f>
        <v>x</v>
      </c>
      <c r="Z166" s="207">
        <f>IF('Indicator Data'!AU166="No data","x",IF(('Indicator Data'!AU166/HLOOKUP('Indicator Data'!$AU$3,'Population Data'!$C$3:$M$194,ROW()-4,FALSE))&gt;1,1,IF('Indicator Data'!AU166&gt;'Indicator Data'!AU166,1,'Indicator Data'!AU166/HLOOKUP('Indicator Data'!$AU$3,'Population Data'!$C$3:$M$194,ROW()-4,FALSE))))</f>
        <v>1.7241875974980776E-6</v>
      </c>
      <c r="AA166" s="202">
        <f t="shared" ref="AA166:AA196" si="69">IF(Z166="x","x",ROUND(IF(Z166&gt;AA$4,10,IF(Z166&lt;AA$3,0,10-(AA$4-Z166)/(AA$4-AA$3)*10)),1))</f>
        <v>0</v>
      </c>
      <c r="AB166" s="210">
        <f t="shared" ref="AB166:AB196" si="70">IF(AND(W166="x",X166="x",Y166="x",AA166="x"),"x",ROUND(AVERAGE(W166,X166,Y166,AA166),1))</f>
        <v>0.2</v>
      </c>
      <c r="AC166" s="202">
        <f>IF('Indicator Data'!AO166="No data","x",ROUND(IF('Indicator Data'!AO166&gt;AC$4,10,IF('Indicator Data'!AO166&lt;AC$3,0,10-(AC$4-'Indicator Data'!AO166)/(AC$4-AC$3)*10)),1))</f>
        <v>0.2</v>
      </c>
      <c r="AD166" s="202" t="str">
        <f>IF('Indicator Data'!AP166="No data","x",ROUND(IF('Indicator Data'!AP166&gt;AD$4,10,IF('Indicator Data'!AP166&lt;AD$3,0,10-(AD$4-'Indicator Data'!AP166)/(AD$4-AD$3)*10)),1))</f>
        <v>x</v>
      </c>
      <c r="AE166" s="210">
        <f t="shared" si="65"/>
        <v>0.2</v>
      </c>
      <c r="AF166" s="206">
        <f>('Indicator Data'!AZ166+'Indicator Data'!AY166*0.5+'Indicator Data'!AX166*0.25)/1000</f>
        <v>17.274999999999999</v>
      </c>
      <c r="AG166" s="211">
        <f>AF166*1000/HLOOKUP('Indicator Data'!$AZ$3,'Population Data'!$C$3:$M$194,ROW()-4,FALSE)</f>
        <v>3.6388819475709048E-4</v>
      </c>
      <c r="AH166" s="210">
        <f t="shared" ref="AH166:AH196" si="71">IF(AG166="x","x",ROUND(IF(AG166&gt;AH$4,10,IF(AG166&lt;AH$3,0,10-(AH$4-AG166)/(AH$4-AH$3)*10)),1))</f>
        <v>0</v>
      </c>
      <c r="AI166" s="202">
        <f>IF('Indicator Data'!BD166="No data","x",ROUND(IF('Indicator Data'!BD166&lt;$AI$3,10,IF('Indicator Data'!BD166&gt;$AI$4,0,($AI$4-'Indicator Data'!BD166)/($AI$4-$AI$3)*10)),1))</f>
        <v>1.9</v>
      </c>
      <c r="AJ166" s="202">
        <f>IF('Indicator Data'!BE166="No data","x",ROUND(IF('Indicator Data'!BE166&gt;$AJ$4,10,IF('Indicator Data'!BE166&lt;$AJ$3,0,10-($AJ$4-'Indicator Data'!BE166)/($AJ$4-$AJ$3)*10)),1))</f>
        <v>0</v>
      </c>
      <c r="AK166" s="210">
        <f t="shared" ref="AK166:AK196" si="72">ROUND(AVERAGE(AJ166,AI166),1)</f>
        <v>1</v>
      </c>
      <c r="AL166" s="208">
        <f t="shared" ref="AL166:AL196" si="73">ROUND(IF(AND(AB166="x",AE166="x",AK166="x"),AH166,IF(AND(AB166="x",AE166="x"),(10-GEOMEAN(((10-AK166)/10*9+1),((10-AH166)/10*9+1)))/9*10,IF(AK166="x",(10-GEOMEAN(((10-AB166)/10*9+1),((10-AE166)/10*9+1),((10-AH166)/10*9+1)))/9*10,IF(AB166="x",(10-GEOMEAN(((10-AK166)/10*9+1),((10-AE166)/10*9+1),((10-AH166)/10*9+1)))/9*10,(10-GEOMEAN(((10-AB166)/10*9+1),((10-AE166)/10*9+1),((10-AH166)/10*9+1),((10-AK166)/10*9+1)))/9*10)))),1)</f>
        <v>0.4</v>
      </c>
      <c r="AM166" s="212">
        <f t="shared" ref="AM166:AM196" si="74">ROUND((10-GEOMEAN(((10-T166)/10*9+1),((10-AL166)/10*9+1)))/9*10,1)</f>
        <v>5.0999999999999996</v>
      </c>
    </row>
    <row r="167" spans="1:39">
      <c r="A167" s="179" t="str">
        <f>'Indicator Data'!A167</f>
        <v>Sri Lanka</v>
      </c>
      <c r="B167" s="180" t="str">
        <f>'Indicator Data'!B167</f>
        <v>LKA</v>
      </c>
      <c r="C167" s="213">
        <f>ROUND(IF('Indicator Data'!AH167="No data",IF((0.101*LN('Indicator Data'!BV167)-0.153)&gt;C$4,0,IF((0.101*LN('Indicator Data'!BV167)-0.153)&lt;C$3,10,(C$4-(0.101*LN('Indicator Data'!BV167)-0.153))/(C$4-C$3)*10)),IF('Indicator Data'!AH167&gt;C$4,0,IF('Indicator Data'!AH167&lt;C$3,10,(C$4-'Indicator Data'!AH167)/(C$4-C$3)*10))),1)</f>
        <v>2.4</v>
      </c>
      <c r="D167" s="202">
        <f>IF('Indicator Data'!AI167="No data","x",ROUND((IF(LOG('Indicator Data'!AI167*1000)&gt;D$4,10,IF(LOG('Indicator Data'!AI167*1000)&lt;D$3,0,10-(D$4-LOG('Indicator Data'!AI167*1000))/(D$4-D$3)*10))),1))</f>
        <v>3.9</v>
      </c>
      <c r="E167" s="203">
        <f t="shared" si="59"/>
        <v>3.2</v>
      </c>
      <c r="F167" s="202">
        <f>IF('Indicator Data'!AV167="No data","x",ROUND(IF('Indicator Data'!AV167&gt;F$4,10,IF('Indicator Data'!AV167&lt;F$3,0,10-(F$4-'Indicator Data'!AV167)/(F$4-F$3)*10)),1))</f>
        <v>5</v>
      </c>
      <c r="G167" s="202">
        <f>IF('Indicator Data'!AW167="No data","x",ROUND(IF('Indicator Data'!AW167&gt;G$4,10,IF('Indicator Data'!AW167&lt;G$3,0,10-(G$4-'Indicator Data'!AW167)/(G$4-G$3)*10)),1))</f>
        <v>3.2</v>
      </c>
      <c r="H167" s="203">
        <f t="shared" si="60"/>
        <v>4.0999999999999996</v>
      </c>
      <c r="I167" s="204">
        <f>SUM(IF('Indicator Data'!AJ167=0,0,'Indicator Data'!AJ167),SUM('Indicator Data'!AK167:AL167))</f>
        <v>422.56297317712404</v>
      </c>
      <c r="J167" s="204">
        <f>I167/HLOOKUP('Indicator Date'!$AJ165,'Population Data'!$C$3:$M$194,ROW()-4,FALSE)*1000000</f>
        <v>19.251802528317757</v>
      </c>
      <c r="K167" s="202">
        <f t="shared" si="66"/>
        <v>0.4</v>
      </c>
      <c r="L167" s="202">
        <f>IF('Indicator Data'!AM167="No data","x",ROUND(IF('Indicator Data'!AM167&gt;L$4,10,IF('Indicator Data'!AM167&lt;L$3,0,10-(L$4-'Indicator Data'!AM167)/(L$4-L$3)*10)),1))</f>
        <v>0</v>
      </c>
      <c r="M167" s="202">
        <f>IF('Indicator Data'!AN167="No data","x",IF('Indicator Data'!AN167=0,0,ROUND(IF('Indicator Data'!AN167&gt;M$4,10,IF('Indicator Data'!AN167&lt;M$3,0,10-(M$4-'Indicator Data'!AN167)/(M$4-M$3)*10)),1)))</f>
        <v>2.1</v>
      </c>
      <c r="N167" s="203">
        <f t="shared" si="61"/>
        <v>0.8</v>
      </c>
      <c r="O167" s="205">
        <f t="shared" si="62"/>
        <v>2.8</v>
      </c>
      <c r="P167" s="206">
        <f>IF(AND('Indicator Data'!BA167="No data",'Indicator Data'!BB167="No data"),0,SUM('Indicator Data'!BA167:BC167)/1000)</f>
        <v>13.212999999999999</v>
      </c>
      <c r="Q167" s="202">
        <f t="shared" si="67"/>
        <v>3.7</v>
      </c>
      <c r="R167" s="207">
        <f>P167*1000/HLOOKUP('Indicator Data'!$BA$3,'Population Data'!$C$3:$M$194,ROW()-4,FALSE)</f>
        <v>6.0197907283286169E-4</v>
      </c>
      <c r="S167" s="202">
        <f t="shared" si="68"/>
        <v>2.8</v>
      </c>
      <c r="T167" s="208">
        <f t="shared" si="63"/>
        <v>3.3</v>
      </c>
      <c r="U167" s="209">
        <f>IF('Indicator Data'!AR167="No data","x",ROUND(IF('Indicator Data'!AR167&gt;U$4,10,IF('Indicator Data'!AR167&lt;U$3,0,10-(U$4-'Indicator Data'!AR167)/(U$4-U$3)*10)),1))</f>
        <v>0.2</v>
      </c>
      <c r="V167" s="209">
        <f>IF('Indicator Data'!AS167="No data","x",IF('Indicator Data'!AS167=0,0,ROUND(IF('Indicator Data'!AS167&gt;V$4,10,IF('Indicator Data'!AS167&lt;V$3,0,10-(V$4-'Indicator Data'!AS167)/(V$4-V$3)*10)),1)))</f>
        <v>0</v>
      </c>
      <c r="W167" s="202">
        <f t="shared" si="64"/>
        <v>0.1</v>
      </c>
      <c r="X167" s="202">
        <f>IF('Indicator Data'!AQ167="No data","x",ROUND(IF('Indicator Data'!AQ167&gt;X$4,10,IF('Indicator Data'!AQ167&lt;X$3,0,10-(X$4-'Indicator Data'!AQ167)/(X$4-X$3)*10)),1))</f>
        <v>1.1000000000000001</v>
      </c>
      <c r="Y167" s="202">
        <f>IF('Indicator Data'!AT167="No data","x",ROUND(IF('Indicator Data'!AT167&gt;Y$4,10,IF('Indicator Data'!AT167&lt;Y$3,0,10-(Y$4-'Indicator Data'!AT167)/(Y$4-Y$3)*10)),1))</f>
        <v>0</v>
      </c>
      <c r="Z167" s="207">
        <f>IF('Indicator Data'!AU167="No data","x",IF(('Indicator Data'!AU167/HLOOKUP('Indicator Data'!$AU$3,'Population Data'!$C$3:$M$194,ROW()-4,FALSE))&gt;1,1,IF('Indicator Data'!AU167&gt;'Indicator Data'!AU167,1,'Indicator Data'!AU167/HLOOKUP('Indicator Data'!$AU$3,'Population Data'!$C$3:$M$194,ROW()-4,FALSE))))</f>
        <v>3.7203860381456828E-3</v>
      </c>
      <c r="AA167" s="202">
        <f t="shared" si="69"/>
        <v>0</v>
      </c>
      <c r="AB167" s="210">
        <f t="shared" si="70"/>
        <v>0.3</v>
      </c>
      <c r="AC167" s="202">
        <f>IF('Indicator Data'!AO167="No data","x",ROUND(IF('Indicator Data'!AO167&gt;AC$4,10,IF('Indicator Data'!AO167&lt;AC$3,0,10-(AC$4-'Indicator Data'!AO167)/(AC$4-AC$3)*10)),1))</f>
        <v>0.5</v>
      </c>
      <c r="AD167" s="202">
        <f>IF('Indicator Data'!AP167="No data","x",ROUND(IF('Indicator Data'!AP167&gt;AD$4,10,IF('Indicator Data'!AP167&lt;AD$3,0,10-(AD$4-'Indicator Data'!AP167)/(AD$4-AD$3)*10)),1))</f>
        <v>4.5999999999999996</v>
      </c>
      <c r="AE167" s="210">
        <f t="shared" si="65"/>
        <v>2.6</v>
      </c>
      <c r="AF167" s="206">
        <f>('Indicator Data'!AZ167+'Indicator Data'!AY167*0.5+'Indicator Data'!AX167*0.25)/1000</f>
        <v>599.87</v>
      </c>
      <c r="AG167" s="211">
        <f>AF167*1000/HLOOKUP('Indicator Data'!$AZ$3,'Population Data'!$C$3:$M$194,ROW()-4,FALSE)</f>
        <v>2.7329840794690738E-2</v>
      </c>
      <c r="AH167" s="210">
        <f t="shared" si="71"/>
        <v>2.7</v>
      </c>
      <c r="AI167" s="202">
        <f>IF('Indicator Data'!BD167="No data","x",ROUND(IF('Indicator Data'!BD167&lt;$AI$3,10,IF('Indicator Data'!BD167&gt;$AI$4,0,($AI$4-'Indicator Data'!BD167)/($AI$4-$AI$3)*10)),1))</f>
        <v>3.9</v>
      </c>
      <c r="AJ167" s="202">
        <f>IF('Indicator Data'!BE167="No data","x",ROUND(IF('Indicator Data'!BE167&gt;$AJ$4,10,IF('Indicator Data'!BE167&lt;$AJ$3,0,10-($AJ$4-'Indicator Data'!BE167)/($AJ$4-$AJ$3)*10)),1))</f>
        <v>0</v>
      </c>
      <c r="AK167" s="210">
        <f t="shared" si="72"/>
        <v>2</v>
      </c>
      <c r="AL167" s="208">
        <f t="shared" si="73"/>
        <v>1.9</v>
      </c>
      <c r="AM167" s="212">
        <f t="shared" si="74"/>
        <v>2.6</v>
      </c>
    </row>
    <row r="168" spans="1:39">
      <c r="A168" s="179" t="str">
        <f>'Indicator Data'!A168</f>
        <v>Sudan</v>
      </c>
      <c r="B168" s="180" t="str">
        <f>'Indicator Data'!B168</f>
        <v>SDN</v>
      </c>
      <c r="C168" s="213">
        <f>ROUND(IF('Indicator Data'!AH168="No data",IF((0.101*LN('Indicator Data'!BV168)-0.153)&gt;C$4,0,IF((0.101*LN('Indicator Data'!BV168)-0.153)&lt;C$3,10,(C$4-(0.101*LN('Indicator Data'!BV168)-0.153))/(C$4-C$3)*10)),IF('Indicator Data'!AH168&gt;C$4,0,IF('Indicator Data'!AH168&lt;C$3,10,(C$4-'Indicator Data'!AH168)/(C$4-C$3)*10))),1)</f>
        <v>7.7</v>
      </c>
      <c r="D168" s="202">
        <f>IF('Indicator Data'!AI168="No data","x",ROUND((IF(LOG('Indicator Data'!AI168*1000)&gt;D$4,10,IF(LOG('Indicator Data'!AI168*1000)&lt;D$3,0,10-(D$4-LOG('Indicator Data'!AI168*1000))/(D$4-D$3)*10))),1))</f>
        <v>9.1</v>
      </c>
      <c r="E168" s="203">
        <f t="shared" si="59"/>
        <v>8.5</v>
      </c>
      <c r="F168" s="202">
        <f>IF('Indicator Data'!AV168="No data","x",ROUND(IF('Indicator Data'!AV168&gt;F$4,10,IF('Indicator Data'!AV168&lt;F$3,0,10-(F$4-'Indicator Data'!AV168)/(F$4-F$3)*10)),1))</f>
        <v>7.3</v>
      </c>
      <c r="G168" s="202">
        <f>IF('Indicator Data'!AW168="No data","x",ROUND(IF('Indicator Data'!AW168&gt;G$4,10,IF('Indicator Data'!AW168&lt;G$3,0,10-(G$4-'Indicator Data'!AW168)/(G$4-G$3)*10)),1))</f>
        <v>2.2999999999999998</v>
      </c>
      <c r="H168" s="203">
        <f t="shared" si="60"/>
        <v>4.8</v>
      </c>
      <c r="I168" s="204">
        <f>SUM(IF('Indicator Data'!AJ168=0,0,'Indicator Data'!AJ168),SUM('Indicator Data'!AK168:AL168))</f>
        <v>8862.3829453515627</v>
      </c>
      <c r="J168" s="204">
        <f>I168/HLOOKUP('Indicator Date'!$AJ166,'Population Data'!$C$3:$M$194,ROW()-4,FALSE)*1000000</f>
        <v>179.55229157237093</v>
      </c>
      <c r="K168" s="202">
        <f t="shared" si="66"/>
        <v>3.6</v>
      </c>
      <c r="L168" s="202">
        <f>IF('Indicator Data'!AM168="No data","x",ROUND(IF('Indicator Data'!AM168&gt;L$4,10,IF('Indicator Data'!AM168&lt;L$3,0,10-(L$4-'Indicator Data'!AM168)/(L$4-L$3)*10)),1))</f>
        <v>2.1</v>
      </c>
      <c r="M168" s="202">
        <f>IF('Indicator Data'!AN168="No data","x",IF('Indicator Data'!AN168=0,0,ROUND(IF('Indicator Data'!AN168&gt;M$4,10,IF('Indicator Data'!AN168&lt;M$3,0,10-(M$4-'Indicator Data'!AN168)/(M$4-M$3)*10)),1)))</f>
        <v>0.3</v>
      </c>
      <c r="N168" s="203">
        <f t="shared" si="61"/>
        <v>2</v>
      </c>
      <c r="O168" s="205">
        <f t="shared" si="62"/>
        <v>6</v>
      </c>
      <c r="P168" s="206">
        <f>IF(AND('Indicator Data'!BA168="No data",'Indicator Data'!BB168="No data"),0,SUM('Indicator Data'!BA168:BC168)/1000)</f>
        <v>10035.68</v>
      </c>
      <c r="Q168" s="202">
        <f t="shared" si="67"/>
        <v>10</v>
      </c>
      <c r="R168" s="207">
        <f>P168*1000/HLOOKUP('Indicator Data'!$BA$3,'Population Data'!$C$3:$M$194,ROW()-4,FALSE)</f>
        <v>0.20332334459008536</v>
      </c>
      <c r="S168" s="202">
        <f t="shared" si="68"/>
        <v>10</v>
      </c>
      <c r="T168" s="208">
        <f t="shared" si="63"/>
        <v>10</v>
      </c>
      <c r="U168" s="209">
        <f>IF('Indicator Data'!AR168="No data","x",ROUND(IF('Indicator Data'!AR168&gt;U$4,10,IF('Indicator Data'!AR168&lt;U$3,0,10-(U$4-'Indicator Data'!AR168)/(U$4-U$3)*10)),1))</f>
        <v>0.2</v>
      </c>
      <c r="V168" s="209">
        <f>IF('Indicator Data'!AS168="No data","x",IF('Indicator Data'!AS168=0,0,ROUND(IF('Indicator Data'!AS168&gt;V$4,10,IF('Indicator Data'!AS168&lt;V$3,0,10-(V$4-'Indicator Data'!AS168)/(V$4-V$3)*10)),1)))</f>
        <v>0.5</v>
      </c>
      <c r="W168" s="202">
        <f t="shared" si="64"/>
        <v>0.35</v>
      </c>
      <c r="X168" s="202">
        <f>IF('Indicator Data'!AQ168="No data","x",ROUND(IF('Indicator Data'!AQ168&gt;X$4,10,IF('Indicator Data'!AQ168&lt;X$3,0,10-(X$4-'Indicator Data'!AQ168)/(X$4-X$3)*10)),1))</f>
        <v>1</v>
      </c>
      <c r="Y168" s="202">
        <f>IF('Indicator Data'!AT168="No data","x",ROUND(IF('Indicator Data'!AT168&gt;Y$4,10,IF('Indicator Data'!AT168&lt;Y$3,0,10-(Y$4-'Indicator Data'!AT168)/(Y$4-Y$3)*10)),1))</f>
        <v>1.8</v>
      </c>
      <c r="Z168" s="207">
        <f>IF('Indicator Data'!AU168="No data","x",IF(('Indicator Data'!AU168/HLOOKUP('Indicator Data'!$AU$3,'Population Data'!$C$3:$M$194,ROW()-4,FALSE))&gt;1,1,IF('Indicator Data'!AU168&gt;'Indicator Data'!AU168,1,'Indicator Data'!AU168/HLOOKUP('Indicator Data'!$AU$3,'Population Data'!$C$3:$M$194,ROW()-4,FALSE))))</f>
        <v>0.25702164457022031</v>
      </c>
      <c r="AA168" s="202">
        <f t="shared" si="69"/>
        <v>2.9</v>
      </c>
      <c r="AB168" s="210">
        <f t="shared" si="70"/>
        <v>1.5</v>
      </c>
      <c r="AC168" s="202">
        <f>IF('Indicator Data'!AO168="No data","x",ROUND(IF('Indicator Data'!AO168&gt;AC$4,10,IF('Indicator Data'!AO168&lt;AC$3,0,10-(AC$4-'Indicator Data'!AO168)/(AC$4-AC$3)*10)),1))</f>
        <v>4</v>
      </c>
      <c r="AD168" s="202">
        <f>IF('Indicator Data'!AP168="No data","x",ROUND(IF('Indicator Data'!AP168&gt;AD$4,10,IF('Indicator Data'!AP168&lt;AD$3,0,10-(AD$4-'Indicator Data'!AP168)/(AD$4-AD$3)*10)),1))</f>
        <v>7.3</v>
      </c>
      <c r="AE168" s="210">
        <f t="shared" si="65"/>
        <v>5.7</v>
      </c>
      <c r="AF168" s="206">
        <f>('Indicator Data'!AZ168+'Indicator Data'!AY168*0.5+'Indicator Data'!AX168*0.25)/1000</f>
        <v>3047.1055000000001</v>
      </c>
      <c r="AG168" s="211">
        <f>AF168*1000/HLOOKUP('Indicator Data'!$AZ$3,'Population Data'!$C$3:$M$194,ROW()-4,FALSE)</f>
        <v>6.173449946379761E-2</v>
      </c>
      <c r="AH168" s="210">
        <f t="shared" si="71"/>
        <v>6.2</v>
      </c>
      <c r="AI168" s="202">
        <f>IF('Indicator Data'!BD168="No data","x",ROUND(IF('Indicator Data'!BD168&lt;$AI$3,10,IF('Indicator Data'!BD168&gt;$AI$4,0,($AI$4-'Indicator Data'!BD168)/($AI$4-$AI$3)*10)),1))</f>
        <v>4.3</v>
      </c>
      <c r="AJ168" s="202">
        <f>IF('Indicator Data'!BE168="No data","x",ROUND(IF('Indicator Data'!BE168&gt;$AJ$4,10,IF('Indicator Data'!BE168&lt;$AJ$3,0,10-($AJ$4-'Indicator Data'!BE168)/($AJ$4-$AJ$3)*10)),1))</f>
        <v>2.1</v>
      </c>
      <c r="AK168" s="210">
        <f t="shared" si="72"/>
        <v>3.2</v>
      </c>
      <c r="AL168" s="208">
        <f t="shared" si="73"/>
        <v>4.4000000000000004</v>
      </c>
      <c r="AM168" s="212">
        <f t="shared" si="74"/>
        <v>8.4</v>
      </c>
    </row>
    <row r="169" spans="1:39">
      <c r="A169" s="179" t="str">
        <f>'Indicator Data'!A169</f>
        <v>Suriname</v>
      </c>
      <c r="B169" s="180" t="str">
        <f>'Indicator Data'!B169</f>
        <v>SUR</v>
      </c>
      <c r="C169" s="213">
        <f>ROUND(IF('Indicator Data'!AH169="No data",IF((0.101*LN('Indicator Data'!BV169)-0.153)&gt;C$4,0,IF((0.101*LN('Indicator Data'!BV169)-0.153)&lt;C$3,10,(C$4-(0.101*LN('Indicator Data'!BV169)-0.153))/(C$4-C$3)*10)),IF('Indicator Data'!AH169&gt;C$4,0,IF('Indicator Data'!AH169&lt;C$3,10,(C$4-'Indicator Data'!AH169)/(C$4-C$3)*10))),1)</f>
        <v>4.2</v>
      </c>
      <c r="D169" s="202">
        <f>IF('Indicator Data'!AI169="No data","x",ROUND((IF(LOG('Indicator Data'!AI169*1000)&gt;D$4,10,IF(LOG('Indicator Data'!AI169*1000)&lt;D$3,0,10-(D$4-LOG('Indicator Data'!AI169*1000))/(D$4-D$3)*10))),1))</f>
        <v>3.9</v>
      </c>
      <c r="E169" s="203">
        <f t="shared" si="59"/>
        <v>4.0999999999999996</v>
      </c>
      <c r="F169" s="202">
        <f>IF('Indicator Data'!AV169="No data","x",ROUND(IF('Indicator Data'!AV169&gt;F$4,10,IF('Indicator Data'!AV169&lt;F$3,0,10-(F$4-'Indicator Data'!AV169)/(F$4-F$3)*10)),1))</f>
        <v>5.4</v>
      </c>
      <c r="G169" s="202">
        <f>IF('Indicator Data'!AW169="No data","x",ROUND(IF('Indicator Data'!AW169&gt;G$4,10,IF('Indicator Data'!AW169&lt;G$3,0,10-(G$4-'Indicator Data'!AW169)/(G$4-G$3)*10)),1))</f>
        <v>3.6</v>
      </c>
      <c r="H169" s="203">
        <f t="shared" si="60"/>
        <v>4.5</v>
      </c>
      <c r="I169" s="204">
        <f>SUM(IF('Indicator Data'!AJ169=0,0,'Indicator Data'!AJ169),SUM('Indicator Data'!AK169:AL169))</f>
        <v>83.622015373291021</v>
      </c>
      <c r="J169" s="204">
        <f>I169/HLOOKUP('Indicator Date'!$AJ167,'Population Data'!$C$3:$M$194,ROW()-4,FALSE)*1000000</f>
        <v>132.9896266349617</v>
      </c>
      <c r="K169" s="202">
        <f t="shared" si="66"/>
        <v>2.7</v>
      </c>
      <c r="L169" s="202">
        <f>IF('Indicator Data'!AM169="No data","x",ROUND(IF('Indicator Data'!AM169&gt;L$4,10,IF('Indicator Data'!AM169&lt;L$3,0,10-(L$4-'Indicator Data'!AM169)/(L$4-L$3)*10)),1))</f>
        <v>1.1000000000000001</v>
      </c>
      <c r="M169" s="202">
        <f>IF('Indicator Data'!AN169="No data","x",IF('Indicator Data'!AN169=0,0,ROUND(IF('Indicator Data'!AN169&gt;M$4,10,IF('Indicator Data'!AN169&lt;M$3,0,10-(M$4-'Indicator Data'!AN169)/(M$4-M$3)*10)),1)))</f>
        <v>1.3</v>
      </c>
      <c r="N169" s="203">
        <f t="shared" si="61"/>
        <v>1.7</v>
      </c>
      <c r="O169" s="205">
        <f t="shared" si="62"/>
        <v>3.6</v>
      </c>
      <c r="P169" s="206">
        <f>IF(AND('Indicator Data'!BA169="No data",'Indicator Data'!BB169="No data"),0,SUM('Indicator Data'!BA169:BC169)/1000)</f>
        <v>2.6379999999999999</v>
      </c>
      <c r="Q169" s="202">
        <f t="shared" si="67"/>
        <v>1.4</v>
      </c>
      <c r="R169" s="207">
        <f>P169*1000/HLOOKUP('Indicator Data'!$BA$3,'Population Data'!$C$3:$M$194,ROW()-4,FALSE)</f>
        <v>4.1953860295871727E-3</v>
      </c>
      <c r="S169" s="202">
        <f t="shared" si="68"/>
        <v>4.5</v>
      </c>
      <c r="T169" s="208">
        <f t="shared" si="63"/>
        <v>3</v>
      </c>
      <c r="U169" s="209">
        <f>IF('Indicator Data'!AR169="No data","x",ROUND(IF('Indicator Data'!AR169&gt;U$4,10,IF('Indicator Data'!AR169&lt;U$3,0,10-(U$4-'Indicator Data'!AR169)/(U$4-U$3)*10)),1))</f>
        <v>3.2</v>
      </c>
      <c r="V169" s="209">
        <f>IF('Indicator Data'!AS169="No data","x",IF('Indicator Data'!AS169=0,0,ROUND(IF('Indicator Data'!AS169&gt;V$4,10,IF('Indicator Data'!AS169&lt;V$3,0,10-(V$4-'Indicator Data'!AS169)/(V$4-V$3)*10)),1)))</f>
        <v>4.4000000000000004</v>
      </c>
      <c r="W169" s="202">
        <f t="shared" si="64"/>
        <v>3.8000000000000003</v>
      </c>
      <c r="X169" s="202">
        <f>IF('Indicator Data'!AQ169="No data","x",ROUND(IF('Indicator Data'!AQ169&gt;X$4,10,IF('Indicator Data'!AQ169&lt;X$3,0,10-(X$4-'Indicator Data'!AQ169)/(X$4-X$3)*10)),1))</f>
        <v>0.5</v>
      </c>
      <c r="Y169" s="202">
        <f>IF('Indicator Data'!AT169="No data","x",ROUND(IF('Indicator Data'!AT169&gt;Y$4,10,IF('Indicator Data'!AT169&lt;Y$3,0,10-(Y$4-'Indicator Data'!AT169)/(Y$4-Y$3)*10)),1))</f>
        <v>0</v>
      </c>
      <c r="Z169" s="207">
        <f>IF('Indicator Data'!AU169="No data","x",IF(('Indicator Data'!AU169/HLOOKUP('Indicator Data'!$AU$3,'Population Data'!$C$3:$M$194,ROW()-4,FALSE))&gt;1,1,IF('Indicator Data'!AU169&gt;'Indicator Data'!AU169,1,'Indicator Data'!AU169/HLOOKUP('Indicator Data'!$AU$3,'Population Data'!$C$3:$M$194,ROW()-4,FALSE))))</f>
        <v>6.472073004983496E-5</v>
      </c>
      <c r="AA169" s="202">
        <f t="shared" si="69"/>
        <v>0</v>
      </c>
      <c r="AB169" s="210">
        <f t="shared" si="70"/>
        <v>1.1000000000000001</v>
      </c>
      <c r="AC169" s="202">
        <f>IF('Indicator Data'!AO169="No data","x",ROUND(IF('Indicator Data'!AO169&gt;AC$4,10,IF('Indicator Data'!AO169&lt;AC$3,0,10-(AC$4-'Indicator Data'!AO169)/(AC$4-AC$3)*10)),1))</f>
        <v>1.3</v>
      </c>
      <c r="AD169" s="202">
        <f>IF('Indicator Data'!AP169="No data","x",ROUND(IF('Indicator Data'!AP169&gt;AD$4,10,IF('Indicator Data'!AP169&lt;AD$3,0,10-(AD$4-'Indicator Data'!AP169)/(AD$4-AD$3)*10)),1))</f>
        <v>1.5</v>
      </c>
      <c r="AE169" s="210">
        <f t="shared" si="65"/>
        <v>1.4</v>
      </c>
      <c r="AF169" s="206">
        <f>('Indicator Data'!AZ169+'Indicator Data'!AY169*0.5+'Indicator Data'!AX169*0.25)/1000</f>
        <v>2.25</v>
      </c>
      <c r="AG169" s="211">
        <f>AF169*1000/HLOOKUP('Indicator Data'!$AZ$3,'Population Data'!$C$3:$M$194,ROW()-4,FALSE)</f>
        <v>3.578323944871546E-3</v>
      </c>
      <c r="AH169" s="210">
        <f t="shared" si="71"/>
        <v>0.4</v>
      </c>
      <c r="AI169" s="202">
        <f>IF('Indicator Data'!BD169="No data","x",ROUND(IF('Indicator Data'!BD169&lt;$AI$3,10,IF('Indicator Data'!BD169&gt;$AI$4,0,($AI$4-'Indicator Data'!BD169)/($AI$4-$AI$3)*10)),1))</f>
        <v>5.3</v>
      </c>
      <c r="AJ169" s="202">
        <f>IF('Indicator Data'!BE169="No data","x",ROUND(IF('Indicator Data'!BE169&gt;$AJ$4,10,IF('Indicator Data'!BE169&lt;$AJ$3,0,10-($AJ$4-'Indicator Data'!BE169)/($AJ$4-$AJ$3)*10)),1))</f>
        <v>1.7</v>
      </c>
      <c r="AK169" s="210">
        <f t="shared" si="72"/>
        <v>3.5</v>
      </c>
      <c r="AL169" s="208">
        <f t="shared" si="73"/>
        <v>1.7</v>
      </c>
      <c r="AM169" s="212">
        <f t="shared" si="74"/>
        <v>2.4</v>
      </c>
    </row>
    <row r="170" spans="1:39">
      <c r="A170" s="179" t="str">
        <f>'Indicator Data'!A170</f>
        <v>Sweden</v>
      </c>
      <c r="B170" s="180" t="str">
        <f>'Indicator Data'!B170</f>
        <v>SWE</v>
      </c>
      <c r="C170" s="213">
        <f>ROUND(IF('Indicator Data'!AH170="No data",IF((0.101*LN('Indicator Data'!BV170)-0.153)&gt;C$4,0,IF((0.101*LN('Indicator Data'!BV170)-0.153)&lt;C$3,10,(C$4-(0.101*LN('Indicator Data'!BV170)-0.153))/(C$4-C$3)*10)),IF('Indicator Data'!AH170&gt;C$4,0,IF('Indicator Data'!AH170&lt;C$3,10,(C$4-'Indicator Data'!AH170)/(C$4-C$3)*10))),1)</f>
        <v>0</v>
      </c>
      <c r="D170" s="202" t="str">
        <f>IF('Indicator Data'!AI170="No data","x",ROUND((IF(LOG('Indicator Data'!AI170*1000)&gt;D$4,10,IF(LOG('Indicator Data'!AI170*1000)&lt;D$3,0,10-(D$4-LOG('Indicator Data'!AI170*1000))/(D$4-D$3)*10))),1))</f>
        <v>x</v>
      </c>
      <c r="E170" s="203">
        <f t="shared" si="59"/>
        <v>0</v>
      </c>
      <c r="F170" s="202">
        <f>IF('Indicator Data'!AV170="No data","x",ROUND(IF('Indicator Data'!AV170&gt;F$4,10,IF('Indicator Data'!AV170&lt;F$3,0,10-(F$4-'Indicator Data'!AV170)/(F$4-F$3)*10)),1))</f>
        <v>0.3</v>
      </c>
      <c r="G170" s="202">
        <f>IF('Indicator Data'!AW170="No data","x",ROUND(IF('Indicator Data'!AW170&gt;G$4,10,IF('Indicator Data'!AW170&lt;G$3,0,10-(G$4-'Indicator Data'!AW170)/(G$4-G$3)*10)),1))</f>
        <v>1.2</v>
      </c>
      <c r="H170" s="203">
        <f t="shared" si="60"/>
        <v>0.8</v>
      </c>
      <c r="I170" s="204">
        <f>SUM(IF('Indicator Data'!AJ170=0,0,'Indicator Data'!AJ170),SUM('Indicator Data'!AK170:AL170))</f>
        <v>-16.656967999999999</v>
      </c>
      <c r="J170" s="204">
        <f>I170/HLOOKUP('Indicator Date'!$AJ168,'Population Data'!$C$3:$M$194,ROW()-4,FALSE)*1000000</f>
        <v>-1.5605661407931852</v>
      </c>
      <c r="K170" s="202">
        <f t="shared" si="66"/>
        <v>0</v>
      </c>
      <c r="L170" s="202" t="str">
        <f>IF('Indicator Data'!AM170="No data","x",ROUND(IF('Indicator Data'!AM170&gt;L$4,10,IF('Indicator Data'!AM170&lt;L$3,0,10-(L$4-'Indicator Data'!AM170)/(L$4-L$3)*10)),1))</f>
        <v>x</v>
      </c>
      <c r="M170" s="202">
        <f>IF('Indicator Data'!AN170="No data","x",IF('Indicator Data'!AN170=0,0,ROUND(IF('Indicator Data'!AN170&gt;M$4,10,IF('Indicator Data'!AN170&lt;M$3,0,10-(M$4-'Indicator Data'!AN170)/(M$4-M$3)*10)),1)))</f>
        <v>0.2</v>
      </c>
      <c r="N170" s="203">
        <f t="shared" si="61"/>
        <v>0.1</v>
      </c>
      <c r="O170" s="205">
        <f t="shared" si="62"/>
        <v>0.2</v>
      </c>
      <c r="P170" s="206">
        <f>IF(AND('Indicator Data'!BA170="No data",'Indicator Data'!BB170="No data"),0,SUM('Indicator Data'!BA170:BC170)/1000)</f>
        <v>267.601</v>
      </c>
      <c r="Q170" s="202">
        <f t="shared" si="67"/>
        <v>8.1</v>
      </c>
      <c r="R170" s="207">
        <f>P170*1000/HLOOKUP('Indicator Data'!$BA$3,'Population Data'!$C$3:$M$194,ROW()-4,FALSE)</f>
        <v>2.5071132984250028E-2</v>
      </c>
      <c r="S170" s="202">
        <f t="shared" si="68"/>
        <v>7.1</v>
      </c>
      <c r="T170" s="208">
        <f t="shared" si="63"/>
        <v>7.6</v>
      </c>
      <c r="U170" s="209" t="str">
        <f>IF('Indicator Data'!AR170="No data","x",ROUND(IF('Indicator Data'!AR170&gt;U$4,10,IF('Indicator Data'!AR170&lt;U$3,0,10-(U$4-'Indicator Data'!AR170)/(U$4-U$3)*10)),1))</f>
        <v>x</v>
      </c>
      <c r="V170" s="209" t="str">
        <f>IF('Indicator Data'!AS170="No data","x",IF('Indicator Data'!AS170=0,0,ROUND(IF('Indicator Data'!AS170&gt;V$4,10,IF('Indicator Data'!AS170&lt;V$3,0,10-(V$4-'Indicator Data'!AS170)/(V$4-V$3)*10)),1)))</f>
        <v>x</v>
      </c>
      <c r="W170" s="202" t="str">
        <f t="shared" si="64"/>
        <v>x</v>
      </c>
      <c r="X170" s="202">
        <f>IF('Indicator Data'!AQ170="No data","x",ROUND(IF('Indicator Data'!AQ170&gt;X$4,10,IF('Indicator Data'!AQ170&lt;X$3,0,10-(X$4-'Indicator Data'!AQ170)/(X$4-X$3)*10)),1))</f>
        <v>0.1</v>
      </c>
      <c r="Y170" s="202" t="str">
        <f>IF('Indicator Data'!AT170="No data","x",ROUND(IF('Indicator Data'!AT170&gt;Y$4,10,IF('Indicator Data'!AT170&lt;Y$3,0,10-(Y$4-'Indicator Data'!AT170)/(Y$4-Y$3)*10)),1))</f>
        <v>x</v>
      </c>
      <c r="Z170" s="207">
        <f>IF('Indicator Data'!AU170="No data","x",IF(('Indicator Data'!AU170/HLOOKUP('Indicator Data'!$AU$3,'Population Data'!$C$3:$M$194,ROW()-4,FALSE))&gt;1,1,IF('Indicator Data'!AU170&gt;'Indicator Data'!AU170,1,'Indicator Data'!AU170/HLOOKUP('Indicator Data'!$AU$3,'Population Data'!$C$3:$M$194,ROW()-4,FALSE))))</f>
        <v>3.5073260932643509E-6</v>
      </c>
      <c r="AA170" s="202">
        <f t="shared" si="69"/>
        <v>0</v>
      </c>
      <c r="AB170" s="210">
        <f t="shared" si="70"/>
        <v>0.1</v>
      </c>
      <c r="AC170" s="202">
        <f>IF('Indicator Data'!AO170="No data","x",ROUND(IF('Indicator Data'!AO170&gt;AC$4,10,IF('Indicator Data'!AO170&lt;AC$3,0,10-(AC$4-'Indicator Data'!AO170)/(AC$4-AC$3)*10)),1))</f>
        <v>0.2</v>
      </c>
      <c r="AD170" s="202" t="str">
        <f>IF('Indicator Data'!AP170="No data","x",ROUND(IF('Indicator Data'!AP170&gt;AD$4,10,IF('Indicator Data'!AP170&lt;AD$3,0,10-(AD$4-'Indicator Data'!AP170)/(AD$4-AD$3)*10)),1))</f>
        <v>x</v>
      </c>
      <c r="AE170" s="210">
        <f t="shared" si="65"/>
        <v>0.2</v>
      </c>
      <c r="AF170" s="206">
        <f>('Indicator Data'!AZ170+'Indicator Data'!AY170*0.5+'Indicator Data'!AX170*0.25)/1000</f>
        <v>0</v>
      </c>
      <c r="AG170" s="211">
        <f>AF170*1000/HLOOKUP('Indicator Data'!$AZ$3,'Population Data'!$C$3:$M$194,ROW()-4,FALSE)</f>
        <v>0</v>
      </c>
      <c r="AH170" s="210">
        <f t="shared" si="71"/>
        <v>0</v>
      </c>
      <c r="AI170" s="202">
        <f>IF('Indicator Data'!BD170="No data","x",ROUND(IF('Indicator Data'!BD170&lt;$AI$3,10,IF('Indicator Data'!BD170&gt;$AI$4,0,($AI$4-'Indicator Data'!BD170)/($AI$4-$AI$3)*10)),1))</f>
        <v>2.9</v>
      </c>
      <c r="AJ170" s="202">
        <f>IF('Indicator Data'!BE170="No data","x",ROUND(IF('Indicator Data'!BE170&gt;$AJ$4,10,IF('Indicator Data'!BE170&lt;$AJ$3,0,10-($AJ$4-'Indicator Data'!BE170)/($AJ$4-$AJ$3)*10)),1))</f>
        <v>0</v>
      </c>
      <c r="AK170" s="210">
        <f t="shared" si="72"/>
        <v>1.5</v>
      </c>
      <c r="AL170" s="208">
        <f t="shared" si="73"/>
        <v>0.5</v>
      </c>
      <c r="AM170" s="212">
        <f t="shared" si="74"/>
        <v>5</v>
      </c>
    </row>
    <row r="171" spans="1:39">
      <c r="A171" s="179" t="str">
        <f>'Indicator Data'!A171</f>
        <v>Switzerland</v>
      </c>
      <c r="B171" s="180" t="str">
        <f>'Indicator Data'!B171</f>
        <v>CHE</v>
      </c>
      <c r="C171" s="213">
        <f>ROUND(IF('Indicator Data'!AH171="No data",IF((0.101*LN('Indicator Data'!BV171)-0.153)&gt;C$4,0,IF((0.101*LN('Indicator Data'!BV171)-0.153)&lt;C$3,10,(C$4-(0.101*LN('Indicator Data'!BV171)-0.153))/(C$4-C$3)*10)),IF('Indicator Data'!AH171&gt;C$4,0,IF('Indicator Data'!AH171&lt;C$3,10,(C$4-'Indicator Data'!AH171)/(C$4-C$3)*10))),1)</f>
        <v>0</v>
      </c>
      <c r="D171" s="202" t="str">
        <f>IF('Indicator Data'!AI171="No data","x",ROUND((IF(LOG('Indicator Data'!AI171*1000)&gt;D$4,10,IF(LOG('Indicator Data'!AI171*1000)&lt;D$3,0,10-(D$4-LOG('Indicator Data'!AI171*1000))/(D$4-D$3)*10))),1))</f>
        <v>x</v>
      </c>
      <c r="E171" s="203">
        <f t="shared" si="59"/>
        <v>0</v>
      </c>
      <c r="F171" s="202">
        <f>IF('Indicator Data'!AV171="No data","x",ROUND(IF('Indicator Data'!AV171&gt;F$4,10,IF('Indicator Data'!AV171&lt;F$3,0,10-(F$4-'Indicator Data'!AV171)/(F$4-F$3)*10)),1))</f>
        <v>0.2</v>
      </c>
      <c r="G171" s="202">
        <f>IF('Indicator Data'!AW171="No data","x",ROUND(IF('Indicator Data'!AW171&gt;G$4,10,IF('Indicator Data'!AW171&lt;G$3,0,10-(G$4-'Indicator Data'!AW171)/(G$4-G$3)*10)),1))</f>
        <v>2.2000000000000002</v>
      </c>
      <c r="H171" s="203">
        <f t="shared" si="60"/>
        <v>1.2</v>
      </c>
      <c r="I171" s="204">
        <f>SUM(IF('Indicator Data'!AJ171=0,0,'Indicator Data'!AJ171),SUM('Indicator Data'!AK171:AL171))</f>
        <v>120.91660400000001</v>
      </c>
      <c r="J171" s="204">
        <f>I171/HLOOKUP('Indicator Date'!$AJ169,'Population Data'!$C$3:$M$194,ROW()-4,FALSE)*1000000</f>
        <v>13.660684244163459</v>
      </c>
      <c r="K171" s="202">
        <f t="shared" si="66"/>
        <v>0.3</v>
      </c>
      <c r="L171" s="202" t="str">
        <f>IF('Indicator Data'!AM171="No data","x",ROUND(IF('Indicator Data'!AM171&gt;L$4,10,IF('Indicator Data'!AM171&lt;L$3,0,10-(L$4-'Indicator Data'!AM171)/(L$4-L$3)*10)),1))</f>
        <v>x</v>
      </c>
      <c r="M171" s="202">
        <f>IF('Indicator Data'!AN171="No data","x",IF('Indicator Data'!AN171=0,0,ROUND(IF('Indicator Data'!AN171&gt;M$4,10,IF('Indicator Data'!AN171&lt;M$3,0,10-(M$4-'Indicator Data'!AN171)/(M$4-M$3)*10)),1)))</f>
        <v>0.1</v>
      </c>
      <c r="N171" s="203">
        <f t="shared" si="61"/>
        <v>0.2</v>
      </c>
      <c r="O171" s="205">
        <f t="shared" si="62"/>
        <v>0.4</v>
      </c>
      <c r="P171" s="206">
        <f>IF(AND('Indicator Data'!BA171="No data",'Indicator Data'!BB171="No data"),0,SUM('Indicator Data'!BA171:BC171)/1000)</f>
        <v>212.67400000000001</v>
      </c>
      <c r="Q171" s="202">
        <f t="shared" si="67"/>
        <v>7.8</v>
      </c>
      <c r="R171" s="207">
        <f>P171*1000/HLOOKUP('Indicator Data'!$BA$3,'Population Data'!$C$3:$M$194,ROW()-4,FALSE)</f>
        <v>2.4027075396057428E-2</v>
      </c>
      <c r="S171" s="202">
        <f t="shared" si="68"/>
        <v>7</v>
      </c>
      <c r="T171" s="208">
        <f t="shared" si="63"/>
        <v>7.4</v>
      </c>
      <c r="U171" s="209">
        <f>IF('Indicator Data'!AR171="No data","x",ROUND(IF('Indicator Data'!AR171&gt;U$4,10,IF('Indicator Data'!AR171&lt;U$3,0,10-(U$4-'Indicator Data'!AR171)/(U$4-U$3)*10)),1))</f>
        <v>0.4</v>
      </c>
      <c r="V171" s="209">
        <f>IF('Indicator Data'!AS171="No data","x",IF('Indicator Data'!AS171=0,0,ROUND(IF('Indicator Data'!AS171&gt;V$4,10,IF('Indicator Data'!AS171&lt;V$3,0,10-(V$4-'Indicator Data'!AS171)/(V$4-V$3)*10)),1)))</f>
        <v>0.2</v>
      </c>
      <c r="W171" s="202">
        <f t="shared" si="64"/>
        <v>0.30000000000000004</v>
      </c>
      <c r="X171" s="202">
        <f>IF('Indicator Data'!AQ171="No data","x",ROUND(IF('Indicator Data'!AQ171&gt;X$4,10,IF('Indicator Data'!AQ171&lt;X$3,0,10-(X$4-'Indicator Data'!AQ171)/(X$4-X$3)*10)),1))</f>
        <v>0.1</v>
      </c>
      <c r="Y171" s="202" t="str">
        <f>IF('Indicator Data'!AT171="No data","x",ROUND(IF('Indicator Data'!AT171&gt;Y$4,10,IF('Indicator Data'!AT171&lt;Y$3,0,10-(Y$4-'Indicator Data'!AT171)/(Y$4-Y$3)*10)),1))</f>
        <v>x</v>
      </c>
      <c r="Z171" s="207">
        <f>IF('Indicator Data'!AU171="No data","x",IF(('Indicator Data'!AU171/HLOOKUP('Indicator Data'!$AU$3,'Population Data'!$C$3:$M$194,ROW()-4,FALSE))&gt;1,1,IF('Indicator Data'!AU171&gt;'Indicator Data'!AU171,1,'Indicator Data'!AU171/HLOOKUP('Indicator Data'!$AU$3,'Population Data'!$C$3:$M$194,ROW()-4,FALSE))))</f>
        <v>4.1187707025432955E-6</v>
      </c>
      <c r="AA171" s="202">
        <f t="shared" si="69"/>
        <v>0</v>
      </c>
      <c r="AB171" s="210">
        <f t="shared" si="70"/>
        <v>0.1</v>
      </c>
      <c r="AC171" s="202">
        <f>IF('Indicator Data'!AO171="No data","x",ROUND(IF('Indicator Data'!AO171&gt;AC$4,10,IF('Indicator Data'!AO171&lt;AC$3,0,10-(AC$4-'Indicator Data'!AO171)/(AC$4-AC$3)*10)),1))</f>
        <v>0.3</v>
      </c>
      <c r="AD171" s="202" t="str">
        <f>IF('Indicator Data'!AP171="No data","x",ROUND(IF('Indicator Data'!AP171&gt;AD$4,10,IF('Indicator Data'!AP171&lt;AD$3,0,10-(AD$4-'Indicator Data'!AP171)/(AD$4-AD$3)*10)),1))</f>
        <v>x</v>
      </c>
      <c r="AE171" s="210">
        <f t="shared" si="65"/>
        <v>0.3</v>
      </c>
      <c r="AF171" s="206">
        <f>('Indicator Data'!AZ171+'Indicator Data'!AY171*0.5+'Indicator Data'!AX171*0.25)/1000</f>
        <v>7.52</v>
      </c>
      <c r="AG171" s="211">
        <f>AF171*1000/HLOOKUP('Indicator Data'!$AZ$3,'Population Data'!$C$3:$M$194,ROW()-4,FALSE)</f>
        <v>8.4958014133533889E-4</v>
      </c>
      <c r="AH171" s="210">
        <f t="shared" si="71"/>
        <v>0.1</v>
      </c>
      <c r="AI171" s="202">
        <f>IF('Indicator Data'!BD171="No data","x",ROUND(IF('Indicator Data'!BD171&lt;$AI$3,10,IF('Indicator Data'!BD171&gt;$AI$4,0,($AI$4-'Indicator Data'!BD171)/($AI$4-$AI$3)*10)),1))</f>
        <v>2.4</v>
      </c>
      <c r="AJ171" s="202">
        <f>IF('Indicator Data'!BE171="No data","x",ROUND(IF('Indicator Data'!BE171&gt;$AJ$4,10,IF('Indicator Data'!BE171&lt;$AJ$3,0,10-($AJ$4-'Indicator Data'!BE171)/($AJ$4-$AJ$3)*10)),1))</f>
        <v>0</v>
      </c>
      <c r="AK171" s="210">
        <f t="shared" si="72"/>
        <v>1.2</v>
      </c>
      <c r="AL171" s="208">
        <f t="shared" si="73"/>
        <v>0.4</v>
      </c>
      <c r="AM171" s="212">
        <f t="shared" si="74"/>
        <v>4.8</v>
      </c>
    </row>
    <row r="172" spans="1:39">
      <c r="A172" s="179" t="str">
        <f>'Indicator Data'!A172</f>
        <v>Syria</v>
      </c>
      <c r="B172" s="180" t="str">
        <f>'Indicator Data'!B172</f>
        <v>SYR</v>
      </c>
      <c r="C172" s="213">
        <f>ROUND(IF('Indicator Data'!AH172="No data",IF((0.101*LN('Indicator Data'!BV172)-0.153)&gt;C$4,0,IF((0.101*LN('Indicator Data'!BV172)-0.153)&lt;C$3,10,(C$4-(0.101*LN('Indicator Data'!BV172)-0.153))/(C$4-C$3)*10)),IF('Indicator Data'!AH172&gt;C$4,0,IF('Indicator Data'!AH172&lt;C$3,10,(C$4-'Indicator Data'!AH172)/(C$4-C$3)*10))),1)</f>
        <v>6.9</v>
      </c>
      <c r="D172" s="202" t="str">
        <f>IF('Indicator Data'!AI172="No data","x",ROUND((IF(LOG('Indicator Data'!AI172*1000)&gt;D$4,10,IF(LOG('Indicator Data'!AI172*1000)&lt;D$3,0,10-(D$4-LOG('Indicator Data'!AI172*1000))/(D$4-D$3)*10))),1))</f>
        <v>x</v>
      </c>
      <c r="E172" s="203">
        <f t="shared" si="59"/>
        <v>6.9</v>
      </c>
      <c r="F172" s="202">
        <f>IF('Indicator Data'!AV172="No data","x",ROUND(IF('Indicator Data'!AV172&gt;F$4,10,IF('Indicator Data'!AV172&lt;F$3,0,10-(F$4-'Indicator Data'!AV172)/(F$4-F$3)*10)),1))</f>
        <v>6.5</v>
      </c>
      <c r="G172" s="202">
        <f>IF('Indicator Data'!AW172="No data","x",ROUND(IF('Indicator Data'!AW172&gt;G$4,10,IF('Indicator Data'!AW172&lt;G$3,0,10-(G$4-'Indicator Data'!AW172)/(G$4-G$3)*10)),1))</f>
        <v>0.4</v>
      </c>
      <c r="H172" s="203">
        <f t="shared" si="60"/>
        <v>3.5</v>
      </c>
      <c r="I172" s="204">
        <f>SUM(IF('Indicator Data'!AJ172=0,0,'Indicator Data'!AJ172),SUM('Indicator Data'!AK172:AL172))</f>
        <v>23858.561691031249</v>
      </c>
      <c r="J172" s="204">
        <f>I172/HLOOKUP('Indicator Date'!$AJ170,'Population Data'!$C$3:$M$194,ROW()-4,FALSE)*1000000</f>
        <v>979.89608002870898</v>
      </c>
      <c r="K172" s="202">
        <f t="shared" si="66"/>
        <v>10</v>
      </c>
      <c r="L172" s="202">
        <f>IF('Indicator Data'!AM172="No data","x",ROUND(IF('Indicator Data'!AM172&gt;L$4,10,IF('Indicator Data'!AM172&lt;L$3,0,10-(L$4-'Indicator Data'!AM172)/(L$4-L$3)*10)),1))</f>
        <v>10</v>
      </c>
      <c r="M172" s="202">
        <f>IF('Indicator Data'!AN172="No data","x",IF('Indicator Data'!AN172=0,0,ROUND(IF('Indicator Data'!AN172&gt;M$4,10,IF('Indicator Data'!AN172&lt;M$3,0,10-(M$4-'Indicator Data'!AN172)/(M$4-M$3)*10)),1)))</f>
        <v>0</v>
      </c>
      <c r="N172" s="203">
        <f t="shared" si="61"/>
        <v>6.7</v>
      </c>
      <c r="O172" s="205">
        <f t="shared" si="62"/>
        <v>6</v>
      </c>
      <c r="P172" s="206">
        <f>IF(AND('Indicator Data'!BA172="No data",'Indicator Data'!BB172="No data"),0,SUM('Indicator Data'!BA172:BC172)/1000)</f>
        <v>8049.19</v>
      </c>
      <c r="Q172" s="202">
        <f t="shared" si="67"/>
        <v>10</v>
      </c>
      <c r="R172" s="207">
        <f>P172*1000/HLOOKUP('Indicator Data'!$BA$3,'Population Data'!$C$3:$M$194,ROW()-4,FALSE)</f>
        <v>0.33058865117469555</v>
      </c>
      <c r="S172" s="202">
        <f t="shared" si="68"/>
        <v>10</v>
      </c>
      <c r="T172" s="208">
        <f t="shared" si="63"/>
        <v>10</v>
      </c>
      <c r="U172" s="209">
        <f>IF('Indicator Data'!AR172="No data","x",ROUND(IF('Indicator Data'!AR172&gt;U$4,10,IF('Indicator Data'!AR172&lt;U$3,0,10-(U$4-'Indicator Data'!AR172)/(U$4-U$3)*10)),1))</f>
        <v>0.2</v>
      </c>
      <c r="V172" s="209">
        <f>IF('Indicator Data'!AS172="No data","x",IF('Indicator Data'!AS172=0,0,ROUND(IF('Indicator Data'!AS172&gt;V$4,10,IF('Indicator Data'!AS172&lt;V$3,0,10-(V$4-'Indicator Data'!AS172)/(V$4-V$3)*10)),1)))</f>
        <v>0</v>
      </c>
      <c r="W172" s="202">
        <f t="shared" si="64"/>
        <v>0.1</v>
      </c>
      <c r="X172" s="202">
        <f>IF('Indicator Data'!AQ172="No data","x",ROUND(IF('Indicator Data'!AQ172&gt;X$4,10,IF('Indicator Data'!AQ172&lt;X$3,0,10-(X$4-'Indicator Data'!AQ172)/(X$4-X$3)*10)),1))</f>
        <v>0.3</v>
      </c>
      <c r="Y172" s="202">
        <f>IF('Indicator Data'!AT172="No data","x",ROUND(IF('Indicator Data'!AT172&gt;Y$4,10,IF('Indicator Data'!AT172&lt;Y$3,0,10-(Y$4-'Indicator Data'!AT172)/(Y$4-Y$3)*10)),1))</f>
        <v>0</v>
      </c>
      <c r="Z172" s="207">
        <f>IF('Indicator Data'!AU172="No data","x",IF(('Indicator Data'!AU172/HLOOKUP('Indicator Data'!$AU$3,'Population Data'!$C$3:$M$194,ROW()-4,FALSE))&gt;1,1,IF('Indicator Data'!AU172&gt;'Indicator Data'!AU172,1,'Indicator Data'!AU172/HLOOKUP('Indicator Data'!$AU$3,'Population Data'!$C$3:$M$194,ROW()-4,FALSE))))</f>
        <v>0.13431107600190173</v>
      </c>
      <c r="AA172" s="202">
        <f t="shared" si="69"/>
        <v>1.5</v>
      </c>
      <c r="AB172" s="210">
        <f t="shared" si="70"/>
        <v>0.5</v>
      </c>
      <c r="AC172" s="202">
        <f>IF('Indicator Data'!AO172="No data","x",ROUND(IF('Indicator Data'!AO172&gt;AC$4,10,IF('Indicator Data'!AO172&lt;AC$3,0,10-(AC$4-'Indicator Data'!AO172)/(AC$4-AC$3)*10)),1))</f>
        <v>1.6</v>
      </c>
      <c r="AD172" s="202">
        <f>IF('Indicator Data'!AP172="No data","x",ROUND(IF('Indicator Data'!AP172&gt;AD$4,10,IF('Indicator Data'!AP172&lt;AD$3,0,10-(AD$4-'Indicator Data'!AP172)/(AD$4-AD$3)*10)),1))</f>
        <v>2.2999999999999998</v>
      </c>
      <c r="AE172" s="210">
        <f t="shared" si="65"/>
        <v>2</v>
      </c>
      <c r="AF172" s="206">
        <f>('Indicator Data'!AZ172+'Indicator Data'!AY172*0.5+'Indicator Data'!AX172*0.25)/1000</f>
        <v>4506.7577499999998</v>
      </c>
      <c r="AG172" s="211">
        <f>AF172*1000/HLOOKUP('Indicator Data'!$AZ$3,'Population Data'!$C$3:$M$194,ROW()-4,FALSE)</f>
        <v>0.18509725397755625</v>
      </c>
      <c r="AH172" s="210">
        <f t="shared" si="71"/>
        <v>10</v>
      </c>
      <c r="AI172" s="202">
        <f>IF('Indicator Data'!BD172="No data","x",ROUND(IF('Indicator Data'!BD172&lt;$AI$3,10,IF('Indicator Data'!BD172&gt;$AI$4,0,($AI$4-'Indicator Data'!BD172)/($AI$4-$AI$3)*10)),1))</f>
        <v>6.7</v>
      </c>
      <c r="AJ172" s="202">
        <f>IF('Indicator Data'!BE172="No data","x",ROUND(IF('Indicator Data'!BE172&gt;$AJ$4,10,IF('Indicator Data'!BE172&lt;$AJ$3,0,10-($AJ$4-'Indicator Data'!BE172)/($AJ$4-$AJ$3)*10)),1))</f>
        <v>9.6999999999999993</v>
      </c>
      <c r="AK172" s="210">
        <f t="shared" si="72"/>
        <v>8.1999999999999993</v>
      </c>
      <c r="AL172" s="208">
        <f t="shared" si="73"/>
        <v>6.9</v>
      </c>
      <c r="AM172" s="212">
        <f t="shared" si="74"/>
        <v>8.9</v>
      </c>
    </row>
    <row r="173" spans="1:39">
      <c r="A173" s="179" t="str">
        <f>'Indicator Data'!A173</f>
        <v>Tajikistan</v>
      </c>
      <c r="B173" s="180" t="str">
        <f>'Indicator Data'!B173</f>
        <v>TJK</v>
      </c>
      <c r="C173" s="213">
        <f>ROUND(IF('Indicator Data'!AH173="No data",IF((0.101*LN('Indicator Data'!BV173)-0.153)&gt;C$4,0,IF((0.101*LN('Indicator Data'!BV173)-0.153)&lt;C$3,10,(C$4-(0.101*LN('Indicator Data'!BV173)-0.153))/(C$4-C$3)*10)),IF('Indicator Data'!AH173&gt;C$4,0,IF('Indicator Data'!AH173&lt;C$3,10,(C$4-'Indicator Data'!AH173)/(C$4-C$3)*10))),1)</f>
        <v>4.4000000000000004</v>
      </c>
      <c r="D173" s="202">
        <f>IF('Indicator Data'!AI173="No data","x",ROUND((IF(LOG('Indicator Data'!AI173*1000)&gt;D$4,10,IF(LOG('Indicator Data'!AI173*1000)&lt;D$3,0,10-(D$4-LOG('Indicator Data'!AI173*1000))/(D$4-D$3)*10))),1))</f>
        <v>5.4</v>
      </c>
      <c r="E173" s="203">
        <f t="shared" si="59"/>
        <v>4.9000000000000004</v>
      </c>
      <c r="F173" s="202">
        <f>IF('Indicator Data'!AV173="No data","x",ROUND(IF('Indicator Data'!AV173&gt;F$4,10,IF('Indicator Data'!AV173&lt;F$3,0,10-(F$4-'Indicator Data'!AV173)/(F$4-F$3)*10)),1))</f>
        <v>3.6</v>
      </c>
      <c r="G173" s="202">
        <f>IF('Indicator Data'!AW173="No data","x",ROUND(IF('Indicator Data'!AW173&gt;G$4,10,IF('Indicator Data'!AW173&lt;G$3,0,10-(G$4-'Indicator Data'!AW173)/(G$4-G$3)*10)),1))</f>
        <v>2.2999999999999998</v>
      </c>
      <c r="H173" s="203">
        <f t="shared" si="60"/>
        <v>3</v>
      </c>
      <c r="I173" s="204">
        <f>SUM(IF('Indicator Data'!AJ173=0,0,'Indicator Data'!AJ173),SUM('Indicator Data'!AK173:AL173))</f>
        <v>1150.37897153125</v>
      </c>
      <c r="J173" s="204">
        <f>I173/HLOOKUP('Indicator Date'!$AJ171,'Population Data'!$C$3:$M$194,ROW()-4,FALSE)*1000000</f>
        <v>111.34661220783926</v>
      </c>
      <c r="K173" s="202">
        <f t="shared" si="66"/>
        <v>2.2000000000000002</v>
      </c>
      <c r="L173" s="202">
        <f>IF('Indicator Data'!AM173="No data","x",ROUND(IF('Indicator Data'!AM173&gt;L$4,10,IF('Indicator Data'!AM173&lt;L$3,0,10-(L$4-'Indicator Data'!AM173)/(L$4-L$3)*10)),1))</f>
        <v>2.8</v>
      </c>
      <c r="M173" s="202">
        <f>IF('Indicator Data'!AN173="No data","x",IF('Indicator Data'!AN173=0,0,ROUND(IF('Indicator Data'!AN173&gt;M$4,10,IF('Indicator Data'!AN173&lt;M$3,0,10-(M$4-'Indicator Data'!AN173)/(M$4-M$3)*10)),1)))</f>
        <v>10</v>
      </c>
      <c r="N173" s="203">
        <f t="shared" si="61"/>
        <v>5</v>
      </c>
      <c r="O173" s="205">
        <f t="shared" si="62"/>
        <v>4.5</v>
      </c>
      <c r="P173" s="206">
        <f>IF(AND('Indicator Data'!BA173="No data",'Indicator Data'!BB173="No data"),0,SUM('Indicator Data'!BA173:BC173)/1000)</f>
        <v>15.305999999999999</v>
      </c>
      <c r="Q173" s="202">
        <f t="shared" si="67"/>
        <v>3.9</v>
      </c>
      <c r="R173" s="207">
        <f>P173*1000/HLOOKUP('Indicator Data'!$BA$3,'Population Data'!$C$3:$M$194,ROW()-4,FALSE)</f>
        <v>1.4814867870756199E-3</v>
      </c>
      <c r="S173" s="202">
        <f t="shared" si="68"/>
        <v>3.5</v>
      </c>
      <c r="T173" s="208">
        <f t="shared" si="63"/>
        <v>3.7</v>
      </c>
      <c r="U173" s="209">
        <f>IF('Indicator Data'!AR173="No data","x",ROUND(IF('Indicator Data'!AR173&gt;U$4,10,IF('Indicator Data'!AR173&lt;U$3,0,10-(U$4-'Indicator Data'!AR173)/(U$4-U$3)*10)),1))</f>
        <v>0.4</v>
      </c>
      <c r="V173" s="209">
        <f>IF('Indicator Data'!AS173="No data","x",IF('Indicator Data'!AS173=0,0,ROUND(IF('Indicator Data'!AS173&gt;V$4,10,IF('Indicator Data'!AS173&lt;V$3,0,10-(V$4-'Indicator Data'!AS173)/(V$4-V$3)*10)),1)))</f>
        <v>0.6</v>
      </c>
      <c r="W173" s="202">
        <f t="shared" si="64"/>
        <v>0.5</v>
      </c>
      <c r="X173" s="202">
        <f>IF('Indicator Data'!AQ173="No data","x",ROUND(IF('Indicator Data'!AQ173&gt;X$4,10,IF('Indicator Data'!AQ173&lt;X$3,0,10-(X$4-'Indicator Data'!AQ173)/(X$4-X$3)*10)),1))</f>
        <v>1.4</v>
      </c>
      <c r="Y173" s="202">
        <f>IF('Indicator Data'!AT173="No data","x",ROUND(IF('Indicator Data'!AT173&gt;Y$4,10,IF('Indicator Data'!AT173&lt;Y$3,0,10-(Y$4-'Indicator Data'!AT173)/(Y$4-Y$3)*10)),1))</f>
        <v>0</v>
      </c>
      <c r="Z173" s="207">
        <f>IF('Indicator Data'!AU173="No data","x",IF(('Indicator Data'!AU173/HLOOKUP('Indicator Data'!$AU$3,'Population Data'!$C$3:$M$194,ROW()-4,FALSE))&gt;1,1,IF('Indicator Data'!AU173&gt;'Indicator Data'!AU173,1,'Indicator Data'!AU173/HLOOKUP('Indicator Data'!$AU$3,'Population Data'!$C$3:$M$194,ROW()-4,FALSE))))</f>
        <v>0.33911536537454284</v>
      </c>
      <c r="AA173" s="202">
        <f t="shared" si="69"/>
        <v>3.8</v>
      </c>
      <c r="AB173" s="210">
        <f t="shared" si="70"/>
        <v>1.4</v>
      </c>
      <c r="AC173" s="202">
        <f>IF('Indicator Data'!AO173="No data","x",ROUND(IF('Indicator Data'!AO173&gt;AC$4,10,IF('Indicator Data'!AO173&lt;AC$3,0,10-(AC$4-'Indicator Data'!AO173)/(AC$4-AC$3)*10)),1))</f>
        <v>2.2999999999999998</v>
      </c>
      <c r="AD173" s="202">
        <f>IF('Indicator Data'!AP173="No data","x",ROUND(IF('Indicator Data'!AP173&gt;AD$4,10,IF('Indicator Data'!AP173&lt;AD$3,0,10-(AD$4-'Indicator Data'!AP173)/(AD$4-AD$3)*10)),1))</f>
        <v>1.7</v>
      </c>
      <c r="AE173" s="210">
        <f t="shared" si="65"/>
        <v>2</v>
      </c>
      <c r="AF173" s="206">
        <f>('Indicator Data'!AZ173+'Indicator Data'!AY173*0.5+'Indicator Data'!AX173*0.25)/1000</f>
        <v>1.1425000000000001</v>
      </c>
      <c r="AG173" s="211">
        <f>AF173*1000/HLOOKUP('Indicator Data'!$AZ$3,'Population Data'!$C$3:$M$194,ROW()-4,FALSE)</f>
        <v>1.1058399674858851E-4</v>
      </c>
      <c r="AH173" s="210">
        <f t="shared" si="71"/>
        <v>0</v>
      </c>
      <c r="AI173" s="202">
        <f>IF('Indicator Data'!BD173="No data","x",ROUND(IF('Indicator Data'!BD173&lt;$AI$3,10,IF('Indicator Data'!BD173&gt;$AI$4,0,($AI$4-'Indicator Data'!BD173)/($AI$4-$AI$3)*10)),1))</f>
        <v>3.9</v>
      </c>
      <c r="AJ173" s="202">
        <f>IF('Indicator Data'!BE173="No data","x",ROUND(IF('Indicator Data'!BE173&gt;$AJ$4,10,IF('Indicator Data'!BE173&lt;$AJ$3,0,10-($AJ$4-'Indicator Data'!BE173)/($AJ$4-$AJ$3)*10)),1))</f>
        <v>1.2</v>
      </c>
      <c r="AK173" s="210">
        <f t="shared" si="72"/>
        <v>2.6</v>
      </c>
      <c r="AL173" s="208">
        <f t="shared" si="73"/>
        <v>1.5</v>
      </c>
      <c r="AM173" s="212">
        <f t="shared" si="74"/>
        <v>2.7</v>
      </c>
    </row>
    <row r="174" spans="1:39">
      <c r="A174" s="179" t="str">
        <f>'Indicator Data'!A174</f>
        <v>Tanzania</v>
      </c>
      <c r="B174" s="180" t="str">
        <f>'Indicator Data'!B174</f>
        <v>TZA</v>
      </c>
      <c r="C174" s="213">
        <f>ROUND(IF('Indicator Data'!AH174="No data",IF((0.101*LN('Indicator Data'!BV174)-0.153)&gt;C$4,0,IF((0.101*LN('Indicator Data'!BV174)-0.153)&lt;C$3,10,(C$4-(0.101*LN('Indicator Data'!BV174)-0.153))/(C$4-C$3)*10)),IF('Indicator Data'!AH174&gt;C$4,0,IF('Indicator Data'!AH174&lt;C$3,10,(C$4-'Indicator Data'!AH174)/(C$4-C$3)*10))),1)</f>
        <v>7.4</v>
      </c>
      <c r="D174" s="202">
        <f>IF('Indicator Data'!AI174="No data","x",ROUND((IF(LOG('Indicator Data'!AI174*1000)&gt;D$4,10,IF(LOG('Indicator Data'!AI174*1000)&lt;D$3,0,10-(D$4-LOG('Indicator Data'!AI174*1000))/(D$4-D$3)*10))),1))</f>
        <v>9.1</v>
      </c>
      <c r="E174" s="203">
        <f t="shared" si="59"/>
        <v>8.4</v>
      </c>
      <c r="F174" s="202">
        <f>IF('Indicator Data'!AV174="No data","x",ROUND(IF('Indicator Data'!AV174&gt;F$4,10,IF('Indicator Data'!AV174&lt;F$3,0,10-(F$4-'Indicator Data'!AV174)/(F$4-F$3)*10)),1))</f>
        <v>6.8</v>
      </c>
      <c r="G174" s="202">
        <f>IF('Indicator Data'!AW174="No data","x",ROUND(IF('Indicator Data'!AW174&gt;G$4,10,IF('Indicator Data'!AW174&lt;G$3,0,10-(G$4-'Indicator Data'!AW174)/(G$4-G$3)*10)),1))</f>
        <v>3.9</v>
      </c>
      <c r="H174" s="203">
        <f t="shared" si="60"/>
        <v>5.4</v>
      </c>
      <c r="I174" s="204">
        <f>SUM(IF('Indicator Data'!AJ174=0,0,'Indicator Data'!AJ174),SUM('Indicator Data'!AK174:AL174))</f>
        <v>5374.6099358906249</v>
      </c>
      <c r="J174" s="204">
        <f>I174/HLOOKUP('Indicator Date'!$AJ172,'Population Data'!$C$3:$M$194,ROW()-4,FALSE)*1000000</f>
        <v>77.422669356167063</v>
      </c>
      <c r="K174" s="202">
        <f t="shared" si="66"/>
        <v>1.5</v>
      </c>
      <c r="L174" s="202">
        <f>IF('Indicator Data'!AM174="No data","x",ROUND(IF('Indicator Data'!AM174&gt;L$4,10,IF('Indicator Data'!AM174&lt;L$3,0,10-(L$4-'Indicator Data'!AM174)/(L$4-L$3)*10)),1))</f>
        <v>2.4</v>
      </c>
      <c r="M174" s="202">
        <f>IF('Indicator Data'!AN174="No data","x",IF('Indicator Data'!AN174=0,0,ROUND(IF('Indicator Data'!AN174&gt;M$4,10,IF('Indicator Data'!AN174&lt;M$3,0,10-(M$4-'Indicator Data'!AN174)/(M$4-M$3)*10)),1)))</f>
        <v>0.1</v>
      </c>
      <c r="N174" s="203">
        <f t="shared" si="61"/>
        <v>1.3</v>
      </c>
      <c r="O174" s="205">
        <f t="shared" si="62"/>
        <v>5.9</v>
      </c>
      <c r="P174" s="206">
        <f>IF(AND('Indicator Data'!BA174="No data",'Indicator Data'!BB174="No data"),0,SUM('Indicator Data'!BA174:BC174)/1000)</f>
        <v>241.386</v>
      </c>
      <c r="Q174" s="202">
        <f t="shared" si="67"/>
        <v>7.9</v>
      </c>
      <c r="R174" s="207">
        <f>P174*1000/HLOOKUP('Indicator Data'!$BA$3,'Population Data'!$C$3:$M$194,ROW()-4,FALSE)</f>
        <v>3.4772288013699059E-3</v>
      </c>
      <c r="S174" s="202">
        <f t="shared" si="68"/>
        <v>4.3</v>
      </c>
      <c r="T174" s="208">
        <f t="shared" si="63"/>
        <v>6.1</v>
      </c>
      <c r="U174" s="209">
        <f>IF('Indicator Data'!AR174="No data","x",ROUND(IF('Indicator Data'!AR174&gt;U$4,10,IF('Indicator Data'!AR174&lt;U$3,0,10-(U$4-'Indicator Data'!AR174)/(U$4-U$3)*10)),1))</f>
        <v>8.6</v>
      </c>
      <c r="V174" s="209">
        <f>IF('Indicator Data'!AS174="No data","x",IF('Indicator Data'!AS174=0,0,ROUND(IF('Indicator Data'!AS174&gt;V$4,10,IF('Indicator Data'!AS174&lt;V$3,0,10-(V$4-'Indicator Data'!AS174)/(V$4-V$3)*10)),1)))</f>
        <v>2.9</v>
      </c>
      <c r="W174" s="202">
        <f t="shared" si="64"/>
        <v>5.75</v>
      </c>
      <c r="X174" s="202">
        <f>IF('Indicator Data'!AQ174="No data","x",ROUND(IF('Indicator Data'!AQ174&gt;X$4,10,IF('Indicator Data'!AQ174&lt;X$3,0,10-(X$4-'Indicator Data'!AQ174)/(X$4-X$3)*10)),1))</f>
        <v>3.5</v>
      </c>
      <c r="Y174" s="202">
        <f>IF('Indicator Data'!AT174="No data","x",ROUND(IF('Indicator Data'!AT174&gt;Y$4,10,IF('Indicator Data'!AT174&lt;Y$3,0,10-(Y$4-'Indicator Data'!AT174)/(Y$4-Y$3)*10)),1))</f>
        <v>3</v>
      </c>
      <c r="Z174" s="207">
        <f>IF('Indicator Data'!AU174="No data","x",IF(('Indicator Data'!AU174/HLOOKUP('Indicator Data'!$AU$3,'Population Data'!$C$3:$M$194,ROW()-4,FALSE))&gt;1,1,IF('Indicator Data'!AU174&gt;'Indicator Data'!AU174,1,'Indicator Data'!AU174/HLOOKUP('Indicator Data'!$AU$3,'Population Data'!$C$3:$M$194,ROW()-4,FALSE))))</f>
        <v>0.53185388908333153</v>
      </c>
      <c r="AA174" s="202">
        <f t="shared" si="69"/>
        <v>5.9</v>
      </c>
      <c r="AB174" s="210">
        <f t="shared" si="70"/>
        <v>4.5</v>
      </c>
      <c r="AC174" s="202">
        <f>IF('Indicator Data'!AO174="No data","x",ROUND(IF('Indicator Data'!AO174&gt;AC$4,10,IF('Indicator Data'!AO174&lt;AC$3,0,10-(AC$4-'Indicator Data'!AO174)/(AC$4-AC$3)*10)),1))</f>
        <v>3.1</v>
      </c>
      <c r="AD174" s="202">
        <f>IF('Indicator Data'!AP174="No data","x",ROUND(IF('Indicator Data'!AP174&gt;AD$4,10,IF('Indicator Data'!AP174&lt;AD$3,0,10-(AD$4-'Indicator Data'!AP174)/(AD$4-AD$3)*10)),1))</f>
        <v>2.5</v>
      </c>
      <c r="AE174" s="210">
        <f t="shared" si="65"/>
        <v>2.8</v>
      </c>
      <c r="AF174" s="206">
        <f>('Indicator Data'!AZ174+'Indicator Data'!AY174*0.5+'Indicator Data'!AX174*0.25)/1000</f>
        <v>1667.30225</v>
      </c>
      <c r="AG174" s="211">
        <f>AF174*1000/HLOOKUP('Indicator Data'!$AZ$3,'Population Data'!$C$3:$M$194,ROW()-4,FALSE)</f>
        <v>2.4017927320925187E-2</v>
      </c>
      <c r="AH174" s="210">
        <f t="shared" si="71"/>
        <v>2.4</v>
      </c>
      <c r="AI174" s="202">
        <f>IF('Indicator Data'!BD174="No data","x",ROUND(IF('Indicator Data'!BD174&lt;$AI$3,10,IF('Indicator Data'!BD174&gt;$AI$4,0,($AI$4-'Indicator Data'!BD174)/($AI$4-$AI$3)*10)),1))</f>
        <v>5.3</v>
      </c>
      <c r="AJ174" s="202">
        <f>IF('Indicator Data'!BE174="No data","x",ROUND(IF('Indicator Data'!BE174&gt;$AJ$4,10,IF('Indicator Data'!BE174&lt;$AJ$3,0,10-($AJ$4-'Indicator Data'!BE174)/($AJ$4-$AJ$3)*10)),1))</f>
        <v>6.3</v>
      </c>
      <c r="AK174" s="210">
        <f t="shared" si="72"/>
        <v>5.8</v>
      </c>
      <c r="AL174" s="208">
        <f t="shared" si="73"/>
        <v>4</v>
      </c>
      <c r="AM174" s="212">
        <f t="shared" si="74"/>
        <v>5.0999999999999996</v>
      </c>
    </row>
    <row r="175" spans="1:39">
      <c r="A175" s="179" t="str">
        <f>'Indicator Data'!A175</f>
        <v>Thailand</v>
      </c>
      <c r="B175" s="180" t="str">
        <f>'Indicator Data'!B175</f>
        <v>THA</v>
      </c>
      <c r="C175" s="213">
        <f>ROUND(IF('Indicator Data'!AH175="No data",IF((0.101*LN('Indicator Data'!BV175)-0.153)&gt;C$4,0,IF((0.101*LN('Indicator Data'!BV175)-0.153)&lt;C$3,10,(C$4-(0.101*LN('Indicator Data'!BV175)-0.153))/(C$4-C$3)*10)),IF('Indicator Data'!AH175&gt;C$4,0,IF('Indicator Data'!AH175&lt;C$3,10,(C$4-'Indicator Data'!AH175)/(C$4-C$3)*10))),1)</f>
        <v>1.9</v>
      </c>
      <c r="D175" s="202">
        <f>IF('Indicator Data'!AI175="No data","x",ROUND((IF(LOG('Indicator Data'!AI175*1000)&gt;D$4,10,IF(LOG('Indicator Data'!AI175*1000)&lt;D$3,0,10-(D$4-LOG('Indicator Data'!AI175*1000))/(D$4-D$3)*10))),1))</f>
        <v>1.2</v>
      </c>
      <c r="E175" s="203">
        <f t="shared" si="59"/>
        <v>1.6</v>
      </c>
      <c r="F175" s="202">
        <f>IF('Indicator Data'!AV175="No data","x",ROUND(IF('Indicator Data'!AV175&gt;F$4,10,IF('Indicator Data'!AV175&lt;F$3,0,10-(F$4-'Indicator Data'!AV175)/(F$4-F$3)*10)),1))</f>
        <v>4.0999999999999996</v>
      </c>
      <c r="G175" s="202">
        <f>IF('Indicator Data'!AW175="No data","x",ROUND(IF('Indicator Data'!AW175&gt;G$4,10,IF('Indicator Data'!AW175&lt;G$3,0,10-(G$4-'Indicator Data'!AW175)/(G$4-G$3)*10)),1))</f>
        <v>2.5</v>
      </c>
      <c r="H175" s="203">
        <f t="shared" si="60"/>
        <v>3.3</v>
      </c>
      <c r="I175" s="204">
        <f>SUM(IF('Indicator Data'!AJ175=0,0,'Indicator Data'!AJ175),SUM('Indicator Data'!AK175:AL175))</f>
        <v>756.1620577792969</v>
      </c>
      <c r="J175" s="204">
        <f>I175/HLOOKUP('Indicator Date'!$AJ173,'Population Data'!$C$3:$M$194,ROW()-4,FALSE)*1000000</f>
        <v>10.518935148502655</v>
      </c>
      <c r="K175" s="202">
        <f t="shared" si="66"/>
        <v>0.2</v>
      </c>
      <c r="L175" s="202">
        <f>IF('Indicator Data'!AM175="No data","x",ROUND(IF('Indicator Data'!AM175&gt;L$4,10,IF('Indicator Data'!AM175&lt;L$3,0,10-(L$4-'Indicator Data'!AM175)/(L$4-L$3)*10)),1))</f>
        <v>0.1</v>
      </c>
      <c r="M175" s="202">
        <f>IF('Indicator Data'!AN175="No data","x",IF('Indicator Data'!AN175=0,0,ROUND(IF('Indicator Data'!AN175&gt;M$4,10,IF('Indicator Data'!AN175&lt;M$3,0,10-(M$4-'Indicator Data'!AN175)/(M$4-M$3)*10)),1)))</f>
        <v>0.6</v>
      </c>
      <c r="N175" s="203">
        <f t="shared" si="61"/>
        <v>0.3</v>
      </c>
      <c r="O175" s="205">
        <f t="shared" si="62"/>
        <v>1.7</v>
      </c>
      <c r="P175" s="206">
        <f>IF(AND('Indicator Data'!BA175="No data",'Indicator Data'!BB175="No data"),0,SUM('Indicator Data'!BA175:BC175)/1000)</f>
        <v>717.80799999999999</v>
      </c>
      <c r="Q175" s="202">
        <f t="shared" si="67"/>
        <v>9.5</v>
      </c>
      <c r="R175" s="207">
        <f>P175*1000/HLOOKUP('Indicator Data'!$BA$3,'Population Data'!$C$3:$M$194,ROW()-4,FALSE)</f>
        <v>9.9853936380396909E-3</v>
      </c>
      <c r="S175" s="202">
        <f t="shared" si="68"/>
        <v>5.6</v>
      </c>
      <c r="T175" s="208">
        <f t="shared" si="63"/>
        <v>7.6</v>
      </c>
      <c r="U175" s="209">
        <f>IF('Indicator Data'!AR175="No data","x",ROUND(IF('Indicator Data'!AR175&gt;U$4,10,IF('Indicator Data'!AR175&lt;U$3,0,10-(U$4-'Indicator Data'!AR175)/(U$4-U$3)*10)),1))</f>
        <v>2.2000000000000002</v>
      </c>
      <c r="V175" s="209">
        <f>IF('Indicator Data'!AS175="No data","x",IF('Indicator Data'!AS175=0,0,ROUND(IF('Indicator Data'!AS175&gt;V$4,10,IF('Indicator Data'!AS175&lt;V$3,0,10-(V$4-'Indicator Data'!AS175)/(V$4-V$3)*10)),1)))</f>
        <v>0.9</v>
      </c>
      <c r="W175" s="202">
        <f t="shared" si="64"/>
        <v>1.55</v>
      </c>
      <c r="X175" s="202">
        <f>IF('Indicator Data'!AQ175="No data","x",ROUND(IF('Indicator Data'!AQ175&gt;X$4,10,IF('Indicator Data'!AQ175&lt;X$3,0,10-(X$4-'Indicator Data'!AQ175)/(X$4-X$3)*10)),1))</f>
        <v>2.8</v>
      </c>
      <c r="Y175" s="202">
        <f>IF('Indicator Data'!AT175="No data","x",ROUND(IF('Indicator Data'!AT175&gt;Y$4,10,IF('Indicator Data'!AT175&lt;Y$3,0,10-(Y$4-'Indicator Data'!AT175)/(Y$4-Y$3)*10)),1))</f>
        <v>0</v>
      </c>
      <c r="Z175" s="207">
        <f>IF('Indicator Data'!AU175="No data","x",IF(('Indicator Data'!AU175/HLOOKUP('Indicator Data'!$AU$3,'Population Data'!$C$3:$M$194,ROW()-4,FALSE))&gt;1,1,IF('Indicator Data'!AU175&gt;'Indicator Data'!AU175,1,'Indicator Data'!AU175/HLOOKUP('Indicator Data'!$AU$3,'Population Data'!$C$3:$M$194,ROW()-4,FALSE))))</f>
        <v>6.5317907868708087E-4</v>
      </c>
      <c r="AA175" s="202">
        <f t="shared" si="69"/>
        <v>0</v>
      </c>
      <c r="AB175" s="210">
        <f t="shared" si="70"/>
        <v>1.1000000000000001</v>
      </c>
      <c r="AC175" s="202">
        <f>IF('Indicator Data'!AO175="No data","x",ROUND(IF('Indicator Data'!AO175&gt;AC$4,10,IF('Indicator Data'!AO175&lt;AC$3,0,10-(AC$4-'Indicator Data'!AO175)/(AC$4-AC$3)*10)),1))</f>
        <v>0.6</v>
      </c>
      <c r="AD175" s="202">
        <f>IF('Indicator Data'!AP175="No data","x",ROUND(IF('Indicator Data'!AP175&gt;AD$4,10,IF('Indicator Data'!AP175&lt;AD$3,0,10-(AD$4-'Indicator Data'!AP175)/(AD$4-AD$3)*10)),1))</f>
        <v>1.5</v>
      </c>
      <c r="AE175" s="210">
        <f t="shared" si="65"/>
        <v>1.1000000000000001</v>
      </c>
      <c r="AF175" s="206">
        <f>('Indicator Data'!AZ175+'Indicator Data'!AY175*0.5+'Indicator Data'!AX175*0.25)/1000</f>
        <v>485.91575</v>
      </c>
      <c r="AG175" s="211">
        <f>AF175*1000/HLOOKUP('Indicator Data'!$AZ$3,'Population Data'!$C$3:$M$194,ROW()-4,FALSE)</f>
        <v>6.759551354503273E-3</v>
      </c>
      <c r="AH175" s="210">
        <f t="shared" si="71"/>
        <v>0.7</v>
      </c>
      <c r="AI175" s="202">
        <f>IF('Indicator Data'!BD175="No data","x",ROUND(IF('Indicator Data'!BD175&lt;$AI$3,10,IF('Indicator Data'!BD175&gt;$AI$4,0,($AI$4-'Indicator Data'!BD175)/($AI$4-$AI$3)*10)),1))</f>
        <v>4.3</v>
      </c>
      <c r="AJ175" s="202">
        <f>IF('Indicator Data'!BE175="No data","x",ROUND(IF('Indicator Data'!BE175&gt;$AJ$4,10,IF('Indicator Data'!BE175&lt;$AJ$3,0,10-($AJ$4-'Indicator Data'!BE175)/($AJ$4-$AJ$3)*10)),1))</f>
        <v>0.2</v>
      </c>
      <c r="AK175" s="210">
        <f t="shared" si="72"/>
        <v>2.2999999999999998</v>
      </c>
      <c r="AL175" s="208">
        <f t="shared" si="73"/>
        <v>1.3</v>
      </c>
      <c r="AM175" s="212">
        <f t="shared" si="74"/>
        <v>5.2</v>
      </c>
    </row>
    <row r="176" spans="1:39">
      <c r="A176" s="179" t="str">
        <f>'Indicator Data'!A176</f>
        <v>Timor-Leste</v>
      </c>
      <c r="B176" s="180" t="str">
        <f>'Indicator Data'!B176</f>
        <v>TLS</v>
      </c>
      <c r="C176" s="213">
        <f>ROUND(IF('Indicator Data'!AH176="No data",IF((0.101*LN('Indicator Data'!BV176)-0.153)&gt;C$4,0,IF((0.101*LN('Indicator Data'!BV176)-0.153)&lt;C$3,10,(C$4-(0.101*LN('Indicator Data'!BV176)-0.153))/(C$4-C$3)*10)),IF('Indicator Data'!AH176&gt;C$4,0,IF('Indicator Data'!AH176&lt;C$3,10,(C$4-'Indicator Data'!AH176)/(C$4-C$3)*10))),1)</f>
        <v>6.7</v>
      </c>
      <c r="D176" s="202">
        <f>IF('Indicator Data'!AI176="No data","x",ROUND((IF(LOG('Indicator Data'!AI176*1000)&gt;D$4,10,IF(LOG('Indicator Data'!AI176*1000)&lt;D$3,0,10-(D$4-LOG('Indicator Data'!AI176*1000))/(D$4-D$3)*10))),1))</f>
        <v>8.6999999999999993</v>
      </c>
      <c r="E176" s="203">
        <f t="shared" si="59"/>
        <v>7.8</v>
      </c>
      <c r="F176" s="202">
        <f>IF('Indicator Data'!AV176="No data","x",ROUND(IF('Indicator Data'!AV176&gt;F$4,10,IF('Indicator Data'!AV176&lt;F$3,0,10-(F$4-'Indicator Data'!AV176)/(F$4-F$3)*10)),1))</f>
        <v>5.5</v>
      </c>
      <c r="G176" s="202">
        <f>IF('Indicator Data'!AW176="No data","x",ROUND(IF('Indicator Data'!AW176&gt;G$4,10,IF('Indicator Data'!AW176&lt;G$3,0,10-(G$4-'Indicator Data'!AW176)/(G$4-G$3)*10)),1))</f>
        <v>0.9</v>
      </c>
      <c r="H176" s="203">
        <f t="shared" si="60"/>
        <v>3.2</v>
      </c>
      <c r="I176" s="204">
        <f>SUM(IF('Indicator Data'!AJ176=0,0,'Indicator Data'!AJ176),SUM('Indicator Data'!AK176:AL176))</f>
        <v>494.64164620703127</v>
      </c>
      <c r="J176" s="204">
        <f>I176/HLOOKUP('Indicator Date'!$AJ174,'Population Data'!$C$3:$M$194,ROW()-4,FALSE)*1000000</f>
        <v>358.46636722608463</v>
      </c>
      <c r="K176" s="202">
        <f t="shared" si="66"/>
        <v>7.2</v>
      </c>
      <c r="L176" s="202">
        <f>IF('Indicator Data'!AM176="No data","x",ROUND(IF('Indicator Data'!AM176&gt;L$4,10,IF('Indicator Data'!AM176&lt;L$3,0,10-(L$4-'Indicator Data'!AM176)/(L$4-L$3)*10)),1))</f>
        <v>4.5999999999999996</v>
      </c>
      <c r="M176" s="202">
        <f>IF('Indicator Data'!AN176="No data","x",IF('Indicator Data'!AN176=0,0,ROUND(IF('Indicator Data'!AN176&gt;M$4,10,IF('Indicator Data'!AN176&lt;M$3,0,10-(M$4-'Indicator Data'!AN176)/(M$4-M$3)*10)),1)))</f>
        <v>3.6</v>
      </c>
      <c r="N176" s="203">
        <f t="shared" si="61"/>
        <v>5.0999999999999996</v>
      </c>
      <c r="O176" s="205">
        <f t="shared" si="62"/>
        <v>6</v>
      </c>
      <c r="P176" s="206">
        <f>IF(AND('Indicator Data'!BA176="No data",'Indicator Data'!BB176="No data"),0,SUM('Indicator Data'!BA176:BC176)/1000)</f>
        <v>0</v>
      </c>
      <c r="Q176" s="202">
        <f t="shared" si="67"/>
        <v>0</v>
      </c>
      <c r="R176" s="207">
        <f>P176*1000/HLOOKUP('Indicator Data'!$BA$3,'Population Data'!$C$3:$M$194,ROW()-4,FALSE)</f>
        <v>0</v>
      </c>
      <c r="S176" s="202">
        <f t="shared" si="68"/>
        <v>0</v>
      </c>
      <c r="T176" s="208">
        <f t="shared" si="63"/>
        <v>0</v>
      </c>
      <c r="U176" s="209">
        <f>IF('Indicator Data'!AR176="No data","x",ROUND(IF('Indicator Data'!AR176&gt;U$4,10,IF('Indicator Data'!AR176&lt;U$3,0,10-(U$4-'Indicator Data'!AR176)/(U$4-U$3)*10)),1))</f>
        <v>0.4</v>
      </c>
      <c r="V176" s="209">
        <f>IF('Indicator Data'!AS176="No data","x",IF('Indicator Data'!AS176=0,0,ROUND(IF('Indicator Data'!AS176&gt;V$4,10,IF('Indicator Data'!AS176&lt;V$3,0,10-(V$4-'Indicator Data'!AS176)/(V$4-V$3)*10)),1)))</f>
        <v>0.4</v>
      </c>
      <c r="W176" s="202">
        <f t="shared" si="64"/>
        <v>0.4</v>
      </c>
      <c r="X176" s="202">
        <f>IF('Indicator Data'!AQ176="No data","x",ROUND(IF('Indicator Data'!AQ176&gt;X$4,10,IF('Indicator Data'!AQ176&lt;X$3,0,10-(X$4-'Indicator Data'!AQ176)/(X$4-X$3)*10)),1))</f>
        <v>9.1</v>
      </c>
      <c r="Y176" s="202">
        <f>IF('Indicator Data'!AT176="No data","x",ROUND(IF('Indicator Data'!AT176&gt;Y$4,10,IF('Indicator Data'!AT176&lt;Y$3,0,10-(Y$4-'Indicator Data'!AT176)/(Y$4-Y$3)*10)),1))</f>
        <v>0</v>
      </c>
      <c r="Z176" s="207">
        <f>IF('Indicator Data'!AU176="No data","x",IF(('Indicator Data'!AU176/HLOOKUP('Indicator Data'!$AU$3,'Population Data'!$C$3:$M$194,ROW()-4,FALSE))&gt;1,1,IF('Indicator Data'!AU176&gt;'Indicator Data'!AU176,1,'Indicator Data'!AU176/HLOOKUP('Indicator Data'!$AU$3,'Population Data'!$C$3:$M$194,ROW()-4,FALSE))))</f>
        <v>0.32678543736803806</v>
      </c>
      <c r="AA176" s="202">
        <f t="shared" si="69"/>
        <v>3.6</v>
      </c>
      <c r="AB176" s="210">
        <f t="shared" si="70"/>
        <v>3.3</v>
      </c>
      <c r="AC176" s="202">
        <f>IF('Indicator Data'!AO176="No data","x",ROUND(IF('Indicator Data'!AO176&gt;AC$4,10,IF('Indicator Data'!AO176&lt;AC$3,0,10-(AC$4-'Indicator Data'!AO176)/(AC$4-AC$3)*10)),1))</f>
        <v>3.7</v>
      </c>
      <c r="AD176" s="202">
        <f>IF('Indicator Data'!AP176="No data","x",ROUND(IF('Indicator Data'!AP176&gt;AD$4,10,IF('Indicator Data'!AP176&lt;AD$3,0,10-(AD$4-'Indicator Data'!AP176)/(AD$4-AD$3)*10)),1))</f>
        <v>7.1</v>
      </c>
      <c r="AE176" s="210">
        <f t="shared" si="65"/>
        <v>5.4</v>
      </c>
      <c r="AF176" s="206">
        <f>('Indicator Data'!AZ176+'Indicator Data'!AY176*0.5+'Indicator Data'!AX176*0.25)/1000</f>
        <v>0.33825</v>
      </c>
      <c r="AG176" s="211">
        <f>AF176*1000/HLOOKUP('Indicator Data'!$AZ$3,'Population Data'!$C$3:$M$194,ROW()-4,FALSE)</f>
        <v>2.4512947836881821E-4</v>
      </c>
      <c r="AH176" s="210">
        <f t="shared" si="71"/>
        <v>0</v>
      </c>
      <c r="AI176" s="202">
        <f>IF('Indicator Data'!BD176="No data","x",ROUND(IF('Indicator Data'!BD176&lt;$AI$3,10,IF('Indicator Data'!BD176&gt;$AI$4,0,($AI$4-'Indicator Data'!BD176)/($AI$4-$AI$3)*10)),1))</f>
        <v>6.5</v>
      </c>
      <c r="AJ176" s="202">
        <f>IF('Indicator Data'!BE176="No data","x",ROUND(IF('Indicator Data'!BE176&gt;$AJ$4,10,IF('Indicator Data'!BE176&lt;$AJ$3,0,10-($AJ$4-'Indicator Data'!BE176)/($AJ$4-$AJ$3)*10)),1))</f>
        <v>3.6</v>
      </c>
      <c r="AK176" s="210">
        <f t="shared" si="72"/>
        <v>5.0999999999999996</v>
      </c>
      <c r="AL176" s="208">
        <f t="shared" si="73"/>
        <v>3.7</v>
      </c>
      <c r="AM176" s="212">
        <f t="shared" si="74"/>
        <v>2</v>
      </c>
    </row>
    <row r="177" spans="1:39">
      <c r="A177" s="179" t="str">
        <f>'Indicator Data'!A177</f>
        <v>Togo</v>
      </c>
      <c r="B177" s="180" t="str">
        <f>'Indicator Data'!B177</f>
        <v>TGO</v>
      </c>
      <c r="C177" s="213">
        <f>ROUND(IF('Indicator Data'!AH177="No data",IF((0.101*LN('Indicator Data'!BV177)-0.153)&gt;C$4,0,IF((0.101*LN('Indicator Data'!BV177)-0.153)&lt;C$3,10,(C$4-(0.101*LN('Indicator Data'!BV177)-0.153))/(C$4-C$3)*10)),IF('Indicator Data'!AH177&gt;C$4,0,IF('Indicator Data'!AH177&lt;C$3,10,(C$4-'Indicator Data'!AH177)/(C$4-C$3)*10))),1)</f>
        <v>7.1</v>
      </c>
      <c r="D177" s="202">
        <f>IF('Indicator Data'!AI177="No data","x",ROUND((IF(LOG('Indicator Data'!AI177*1000)&gt;D$4,10,IF(LOG('Indicator Data'!AI177*1000)&lt;D$3,0,10-(D$4-LOG('Indicator Data'!AI177*1000))/(D$4-D$3)*10))),1))</f>
        <v>8.3000000000000007</v>
      </c>
      <c r="E177" s="203">
        <f t="shared" si="59"/>
        <v>7.8</v>
      </c>
      <c r="F177" s="202">
        <f>IF('Indicator Data'!AV177="No data","x",ROUND(IF('Indicator Data'!AV177&gt;F$4,10,IF('Indicator Data'!AV177&lt;F$3,0,10-(F$4-'Indicator Data'!AV177)/(F$4-F$3)*10)),1))</f>
        <v>7.7</v>
      </c>
      <c r="G177" s="202">
        <f>IF('Indicator Data'!AW177="No data","x",ROUND(IF('Indicator Data'!AW177&gt;G$4,10,IF('Indicator Data'!AW177&lt;G$3,0,10-(G$4-'Indicator Data'!AW177)/(G$4-G$3)*10)),1))</f>
        <v>3.2</v>
      </c>
      <c r="H177" s="203">
        <f t="shared" si="60"/>
        <v>5.5</v>
      </c>
      <c r="I177" s="204">
        <f>SUM(IF('Indicator Data'!AJ177=0,0,'Indicator Data'!AJ177),SUM('Indicator Data'!AK177:AL177))</f>
        <v>784.23285335156254</v>
      </c>
      <c r="J177" s="204">
        <f>I177/HLOOKUP('Indicator Date'!$AJ175,'Population Data'!$C$3:$M$194,ROW()-4,FALSE)*1000000</f>
        <v>84.682471673438087</v>
      </c>
      <c r="K177" s="202">
        <f t="shared" si="66"/>
        <v>1.7</v>
      </c>
      <c r="L177" s="202">
        <f>IF('Indicator Data'!AM177="No data","x",ROUND(IF('Indicator Data'!AM177&gt;L$4,10,IF('Indicator Data'!AM177&lt;L$3,0,10-(L$4-'Indicator Data'!AM177)/(L$4-L$3)*10)),1))</f>
        <v>3.5</v>
      </c>
      <c r="M177" s="202">
        <f>IF('Indicator Data'!AN177="No data","x",IF('Indicator Data'!AN177=0,0,ROUND(IF('Indicator Data'!AN177&gt;M$4,10,IF('Indicator Data'!AN177&lt;M$3,0,10-(M$4-'Indicator Data'!AN177)/(M$4-M$3)*10)),1)))</f>
        <v>2</v>
      </c>
      <c r="N177" s="203">
        <f t="shared" si="61"/>
        <v>2.4</v>
      </c>
      <c r="O177" s="205">
        <f t="shared" si="62"/>
        <v>5.9</v>
      </c>
      <c r="P177" s="206">
        <f>IF(AND('Indicator Data'!BA177="No data",'Indicator Data'!BB177="No data"),0,SUM('Indicator Data'!BA177:BC177)/1000)</f>
        <v>51.069000000000003</v>
      </c>
      <c r="Q177" s="202">
        <f t="shared" si="67"/>
        <v>5.7</v>
      </c>
      <c r="R177" s="207">
        <f>P177*1000/HLOOKUP('Indicator Data'!$BA$3,'Population Data'!$C$3:$M$194,ROW()-4,FALSE)</f>
        <v>5.5144962716221725E-3</v>
      </c>
      <c r="S177" s="202">
        <f t="shared" si="68"/>
        <v>4.9000000000000004</v>
      </c>
      <c r="T177" s="208">
        <f t="shared" si="63"/>
        <v>5.3</v>
      </c>
      <c r="U177" s="209">
        <f>IF('Indicator Data'!AR177="No data","x",ROUND(IF('Indicator Data'!AR177&gt;U$4,10,IF('Indicator Data'!AR177&lt;U$3,0,10-(U$4-'Indicator Data'!AR177)/(U$4-U$3)*10)),1))</f>
        <v>3.4</v>
      </c>
      <c r="V177" s="209">
        <f>IF('Indicator Data'!AS177="No data","x",IF('Indicator Data'!AS177=0,0,ROUND(IF('Indicator Data'!AS177&gt;V$4,10,IF('Indicator Data'!AS177&lt;V$3,0,10-(V$4-'Indicator Data'!AS177)/(V$4-V$3)*10)),1)))</f>
        <v>1.3</v>
      </c>
      <c r="W177" s="202">
        <f t="shared" si="64"/>
        <v>2.35</v>
      </c>
      <c r="X177" s="202">
        <f>IF('Indicator Data'!AQ177="No data","x",ROUND(IF('Indicator Data'!AQ177&gt;X$4,10,IF('Indicator Data'!AQ177&lt;X$3,0,10-(X$4-'Indicator Data'!AQ177)/(X$4-X$3)*10)),1))</f>
        <v>0.6</v>
      </c>
      <c r="Y177" s="202">
        <f>IF('Indicator Data'!AT177="No data","x",ROUND(IF('Indicator Data'!AT177&gt;Y$4,10,IF('Indicator Data'!AT177&lt;Y$3,0,10-(Y$4-'Indicator Data'!AT177)/(Y$4-Y$3)*10)),1))</f>
        <v>5.8</v>
      </c>
      <c r="Z177" s="207">
        <f>IF('Indicator Data'!AU177="No data","x",IF(('Indicator Data'!AU177/HLOOKUP('Indicator Data'!$AU$3,'Population Data'!$C$3:$M$194,ROW()-4,FALSE))&gt;1,1,IF('Indicator Data'!AU177&gt;'Indicator Data'!AU177,1,'Indicator Data'!AU177/HLOOKUP('Indicator Data'!$AU$3,'Population Data'!$C$3:$M$194,ROW()-4,FALSE))))</f>
        <v>0.57430008346990713</v>
      </c>
      <c r="AA177" s="202">
        <f t="shared" si="69"/>
        <v>6.4</v>
      </c>
      <c r="AB177" s="210">
        <f t="shared" si="70"/>
        <v>3.8</v>
      </c>
      <c r="AC177" s="202">
        <f>IF('Indicator Data'!AO177="No data","x",ROUND(IF('Indicator Data'!AO177&gt;AC$4,10,IF('Indicator Data'!AO177&lt;AC$3,0,10-(AC$4-'Indicator Data'!AO177)/(AC$4-AC$3)*10)),1))</f>
        <v>4.5999999999999996</v>
      </c>
      <c r="AD177" s="202">
        <f>IF('Indicator Data'!AP177="No data","x",ROUND(IF('Indicator Data'!AP177&gt;AD$4,10,IF('Indicator Data'!AP177&lt;AD$3,0,10-(AD$4-'Indicator Data'!AP177)/(AD$4-AD$3)*10)),1))</f>
        <v>3.4</v>
      </c>
      <c r="AE177" s="210">
        <f t="shared" si="65"/>
        <v>4</v>
      </c>
      <c r="AF177" s="206">
        <f>('Indicator Data'!AZ177+'Indicator Data'!AY177*0.5+'Indicator Data'!AX177*0.25)/1000</f>
        <v>4.649</v>
      </c>
      <c r="AG177" s="211">
        <f>AF177*1000/HLOOKUP('Indicator Data'!$AZ$3,'Population Data'!$C$3:$M$194,ROW()-4,FALSE)</f>
        <v>5.0200499651004485E-4</v>
      </c>
      <c r="AH177" s="210">
        <f t="shared" si="71"/>
        <v>0.1</v>
      </c>
      <c r="AI177" s="202">
        <f>IF('Indicator Data'!BD177="No data","x",ROUND(IF('Indicator Data'!BD177&lt;$AI$3,10,IF('Indicator Data'!BD177&gt;$AI$4,0,($AI$4-'Indicator Data'!BD177)/($AI$4-$AI$3)*10)),1))</f>
        <v>4.8</v>
      </c>
      <c r="AJ177" s="202">
        <f>IF('Indicator Data'!BE177="No data","x",ROUND(IF('Indicator Data'!BE177&gt;$AJ$4,10,IF('Indicator Data'!BE177&lt;$AJ$3,0,10-($AJ$4-'Indicator Data'!BE177)/($AJ$4-$AJ$3)*10)),1))</f>
        <v>2.6</v>
      </c>
      <c r="AK177" s="210">
        <f t="shared" si="72"/>
        <v>3.7</v>
      </c>
      <c r="AL177" s="208">
        <f t="shared" si="73"/>
        <v>3</v>
      </c>
      <c r="AM177" s="212">
        <f t="shared" si="74"/>
        <v>4.2</v>
      </c>
    </row>
    <row r="178" spans="1:39">
      <c r="A178" s="179" t="str">
        <f>'Indicator Data'!A178</f>
        <v>Tonga</v>
      </c>
      <c r="B178" s="180" t="str">
        <f>'Indicator Data'!B178</f>
        <v>TON</v>
      </c>
      <c r="C178" s="213">
        <f>ROUND(IF('Indicator Data'!AH178="No data",IF((0.101*LN('Indicator Data'!BV178)-0.153)&gt;C$4,0,IF((0.101*LN('Indicator Data'!BV178)-0.153)&lt;C$3,10,(C$4-(0.101*LN('Indicator Data'!BV178)-0.153))/(C$4-C$3)*10)),IF('Indicator Data'!AH178&gt;C$4,0,IF('Indicator Data'!AH178&lt;C$3,10,(C$4-'Indicator Data'!AH178)/(C$4-C$3)*10))),1)</f>
        <v>3.2</v>
      </c>
      <c r="D178" s="202">
        <f>IF('Indicator Data'!AI178="No data","x",ROUND((IF(LOG('Indicator Data'!AI178*1000)&gt;D$4,10,IF(LOG('Indicator Data'!AI178*1000)&lt;D$3,0,10-(D$4-LOG('Indicator Data'!AI178*1000))/(D$4-D$3)*10))),1))</f>
        <v>1.9</v>
      </c>
      <c r="E178" s="203">
        <f t="shared" si="59"/>
        <v>2.6</v>
      </c>
      <c r="F178" s="202">
        <f>IF('Indicator Data'!AV178="No data","x",ROUND(IF('Indicator Data'!AV178&gt;F$4,10,IF('Indicator Data'!AV178&lt;F$3,0,10-(F$4-'Indicator Data'!AV178)/(F$4-F$3)*10)),1))</f>
        <v>6.2</v>
      </c>
      <c r="G178" s="202">
        <f>IF('Indicator Data'!AW178="No data","x",ROUND(IF('Indicator Data'!AW178&gt;G$4,10,IF('Indicator Data'!AW178&lt;G$3,0,10-(G$4-'Indicator Data'!AW178)/(G$4-G$3)*10)),1))</f>
        <v>0.5</v>
      </c>
      <c r="H178" s="203">
        <f t="shared" si="60"/>
        <v>3.4</v>
      </c>
      <c r="I178" s="204">
        <f>SUM(IF('Indicator Data'!AJ178=0,0,'Indicator Data'!AJ178),SUM('Indicator Data'!AK178:AL178))</f>
        <v>415.36458131884768</v>
      </c>
      <c r="J178" s="204">
        <f>I178/HLOOKUP('Indicator Date'!$AJ176,'Population Data'!$C$3:$M$194,ROW()-4,FALSE)*1000000</f>
        <v>3821.7990055376431</v>
      </c>
      <c r="K178" s="202">
        <f t="shared" si="66"/>
        <v>10</v>
      </c>
      <c r="L178" s="202">
        <f>IF('Indicator Data'!AM178="No data","x",ROUND(IF('Indicator Data'!AM178&gt;L$4,10,IF('Indicator Data'!AM178&lt;L$3,0,10-(L$4-'Indicator Data'!AM178)/(L$4-L$3)*10)),1))</f>
        <v>10</v>
      </c>
      <c r="M178" s="202">
        <f>IF('Indicator Data'!AN178="No data","x",IF('Indicator Data'!AN178=0,0,ROUND(IF('Indicator Data'!AN178&gt;M$4,10,IF('Indicator Data'!AN178&lt;M$3,0,10-(M$4-'Indicator Data'!AN178)/(M$4-M$3)*10)),1)))</f>
        <v>10</v>
      </c>
      <c r="N178" s="203">
        <f t="shared" si="61"/>
        <v>10</v>
      </c>
      <c r="O178" s="205">
        <f t="shared" si="62"/>
        <v>4.7</v>
      </c>
      <c r="P178" s="206">
        <f>IF(AND('Indicator Data'!BA178="No data",'Indicator Data'!BB178="No data"),0,SUM('Indicator Data'!BA178:BC178)/1000)</f>
        <v>0</v>
      </c>
      <c r="Q178" s="202">
        <f t="shared" si="67"/>
        <v>0</v>
      </c>
      <c r="R178" s="207">
        <f>P178*1000/HLOOKUP('Indicator Data'!$BA$3,'Population Data'!$C$3:$M$194,ROW()-4,FALSE)</f>
        <v>0</v>
      </c>
      <c r="S178" s="202">
        <f t="shared" si="68"/>
        <v>0</v>
      </c>
      <c r="T178" s="208">
        <f t="shared" si="63"/>
        <v>0</v>
      </c>
      <c r="U178" s="209" t="str">
        <f>IF('Indicator Data'!AR178="No data","x",ROUND(IF('Indicator Data'!AR178&gt;U$4,10,IF('Indicator Data'!AR178&lt;U$3,0,10-(U$4-'Indicator Data'!AR178)/(U$4-U$3)*10)),1))</f>
        <v>x</v>
      </c>
      <c r="V178" s="209" t="str">
        <f>IF('Indicator Data'!AS178="No data","x",IF('Indicator Data'!AS178=0,0,ROUND(IF('Indicator Data'!AS178&gt;V$4,10,IF('Indicator Data'!AS178&lt;V$3,0,10-(V$4-'Indicator Data'!AS178)/(V$4-V$3)*10)),1)))</f>
        <v>x</v>
      </c>
      <c r="W178" s="202" t="str">
        <f t="shared" si="64"/>
        <v>x</v>
      </c>
      <c r="X178" s="202">
        <f>IF('Indicator Data'!AQ178="No data","x",ROUND(IF('Indicator Data'!AQ178&gt;X$4,10,IF('Indicator Data'!AQ178&lt;X$3,0,10-(X$4-'Indicator Data'!AQ178)/(X$4-X$3)*10)),1))</f>
        <v>0</v>
      </c>
      <c r="Y178" s="202" t="str">
        <f>IF('Indicator Data'!AT178="No data","x",ROUND(IF('Indicator Data'!AT178&gt;Y$4,10,IF('Indicator Data'!AT178&lt;Y$3,0,10-(Y$4-'Indicator Data'!AT178)/(Y$4-Y$3)*10)),1))</f>
        <v>x</v>
      </c>
      <c r="Z178" s="207">
        <f>IF('Indicator Data'!AU178="No data","x",IF(('Indicator Data'!AU178/HLOOKUP('Indicator Data'!$AU$3,'Population Data'!$C$3:$M$194,ROW()-4,FALSE))&gt;1,1,IF('Indicator Data'!AU178&gt;'Indicator Data'!AU178,1,'Indicator Data'!AU178/HLOOKUP('Indicator Data'!$AU$3,'Population Data'!$C$3:$M$194,ROW()-4,FALSE))))</f>
        <v>0.3474798330494675</v>
      </c>
      <c r="AA178" s="202">
        <f t="shared" si="69"/>
        <v>3.9</v>
      </c>
      <c r="AB178" s="210">
        <f t="shared" si="70"/>
        <v>2</v>
      </c>
      <c r="AC178" s="202">
        <f>IF('Indicator Data'!AO178="No data","x",ROUND(IF('Indicator Data'!AO178&gt;AC$4,10,IF('Indicator Data'!AO178&lt;AC$3,0,10-(AC$4-'Indicator Data'!AO178)/(AC$4-AC$3)*10)),1))</f>
        <v>0.8</v>
      </c>
      <c r="AD178" s="202">
        <f>IF('Indicator Data'!AP178="No data","x",ROUND(IF('Indicator Data'!AP178&gt;AD$4,10,IF('Indicator Data'!AP178&lt;AD$3,0,10-(AD$4-'Indicator Data'!AP178)/(AD$4-AD$3)*10)),1))</f>
        <v>0.2</v>
      </c>
      <c r="AE178" s="210">
        <f t="shared" si="65"/>
        <v>0.5</v>
      </c>
      <c r="AF178" s="206">
        <f>('Indicator Data'!AZ178+'Indicator Data'!AY178*0.5+'Indicator Data'!AX178*0.25)/1000</f>
        <v>21.044</v>
      </c>
      <c r="AG178" s="211">
        <f>AF178*1000/HLOOKUP('Indicator Data'!$AZ$3,'Population Data'!$C$3:$M$194,ROW()-4,FALSE)</f>
        <v>0.19362733822216907</v>
      </c>
      <c r="AH178" s="210">
        <f t="shared" si="71"/>
        <v>10</v>
      </c>
      <c r="AI178" s="202">
        <f>IF('Indicator Data'!BD178="No data","x",ROUND(IF('Indicator Data'!BD178&lt;$AI$3,10,IF('Indicator Data'!BD178&gt;$AI$4,0,($AI$4-'Indicator Data'!BD178)/($AI$4-$AI$3)*10)),1))</f>
        <v>8.3000000000000007</v>
      </c>
      <c r="AJ178" s="202">
        <f>IF('Indicator Data'!BE178="No data","x",ROUND(IF('Indicator Data'!BE178&gt;$AJ$4,10,IF('Indicator Data'!BE178&lt;$AJ$3,0,10-($AJ$4-'Indicator Data'!BE178)/($AJ$4-$AJ$3)*10)),1))</f>
        <v>0.1</v>
      </c>
      <c r="AK178" s="210">
        <f t="shared" si="72"/>
        <v>4.2</v>
      </c>
      <c r="AL178" s="208">
        <f t="shared" si="73"/>
        <v>5.9</v>
      </c>
      <c r="AM178" s="212">
        <f t="shared" si="74"/>
        <v>3.5</v>
      </c>
    </row>
    <row r="179" spans="1:39">
      <c r="A179" s="179" t="str">
        <f>'Indicator Data'!A179</f>
        <v>Trinidad and Tobago</v>
      </c>
      <c r="B179" s="180" t="str">
        <f>'Indicator Data'!B179</f>
        <v>TTO</v>
      </c>
      <c r="C179" s="213">
        <f>ROUND(IF('Indicator Data'!AH179="No data",IF((0.101*LN('Indicator Data'!BV179)-0.153)&gt;C$4,0,IF((0.101*LN('Indicator Data'!BV179)-0.153)&lt;C$3,10,(C$4-(0.101*LN('Indicator Data'!BV179)-0.153))/(C$4-C$3)*10)),IF('Indicator Data'!AH179&gt;C$4,0,IF('Indicator Data'!AH179&lt;C$3,10,(C$4-'Indicator Data'!AH179)/(C$4-C$3)*10))),1)</f>
        <v>1.7</v>
      </c>
      <c r="D179" s="202">
        <f>IF('Indicator Data'!AI179="No data","x",ROUND((IF(LOG('Indicator Data'!AI179*1000)&gt;D$4,10,IF(LOG('Indicator Data'!AI179*1000)&lt;D$3,0,10-(D$4-LOG('Indicator Data'!AI179*1000))/(D$4-D$3)*10))),1))</f>
        <v>1.4</v>
      </c>
      <c r="E179" s="203">
        <f t="shared" si="59"/>
        <v>1.6</v>
      </c>
      <c r="F179" s="202">
        <f>IF('Indicator Data'!AV179="No data","x",ROUND(IF('Indicator Data'!AV179&gt;F$4,10,IF('Indicator Data'!AV179&lt;F$3,0,10-(F$4-'Indicator Data'!AV179)/(F$4-F$3)*10)),1))</f>
        <v>3.5</v>
      </c>
      <c r="G179" s="202" t="str">
        <f>IF('Indicator Data'!AW179="No data","x",ROUND(IF('Indicator Data'!AW179&gt;G$4,10,IF('Indicator Data'!AW179&lt;G$3,0,10-(G$4-'Indicator Data'!AW179)/(G$4-G$3)*10)),1))</f>
        <v>x</v>
      </c>
      <c r="H179" s="203">
        <f t="shared" si="60"/>
        <v>3.5</v>
      </c>
      <c r="I179" s="204">
        <f>SUM(IF('Indicator Data'!AJ179=0,0,'Indicator Data'!AJ179),SUM('Indicator Data'!AK179:AL179))</f>
        <v>11.830714</v>
      </c>
      <c r="J179" s="204">
        <f>I179/HLOOKUP('Indicator Date'!$AJ177,'Population Data'!$C$3:$M$194,ROW()-4,FALSE)*1000000</f>
        <v>7.6912716161747507</v>
      </c>
      <c r="K179" s="202">
        <f t="shared" si="66"/>
        <v>0.2</v>
      </c>
      <c r="L179" s="202" t="str">
        <f>IF('Indicator Data'!AM179="No data","x",ROUND(IF('Indicator Data'!AM179&gt;L$4,10,IF('Indicator Data'!AM179&lt;L$3,0,10-(L$4-'Indicator Data'!AM179)/(L$4-L$3)*10)),1))</f>
        <v>x</v>
      </c>
      <c r="M179" s="202">
        <f>IF('Indicator Data'!AN179="No data","x",IF('Indicator Data'!AN179=0,0,ROUND(IF('Indicator Data'!AN179&gt;M$4,10,IF('Indicator Data'!AN179&lt;M$3,0,10-(M$4-'Indicator Data'!AN179)/(M$4-M$3)*10)),1)))</f>
        <v>0.2</v>
      </c>
      <c r="N179" s="203">
        <f t="shared" si="61"/>
        <v>0.2</v>
      </c>
      <c r="O179" s="205">
        <f t="shared" si="62"/>
        <v>1.7</v>
      </c>
      <c r="P179" s="206">
        <f>IF(AND('Indicator Data'!BA179="No data",'Indicator Data'!BB179="No data"),0,SUM('Indicator Data'!BA179:BC179)/1000)</f>
        <v>40.768000000000001</v>
      </c>
      <c r="Q179" s="202">
        <f t="shared" si="67"/>
        <v>5.4</v>
      </c>
      <c r="R179" s="207">
        <f>P179*1000/HLOOKUP('Indicator Data'!$BA$3,'Population Data'!$C$3:$M$194,ROW()-4,FALSE)</f>
        <v>2.6503705629957092E-2</v>
      </c>
      <c r="S179" s="202">
        <f t="shared" si="68"/>
        <v>7.2</v>
      </c>
      <c r="T179" s="208">
        <f t="shared" si="63"/>
        <v>6.3</v>
      </c>
      <c r="U179" s="209">
        <f>IF('Indicator Data'!AR179="No data","x",ROUND(IF('Indicator Data'!AR179&gt;U$4,10,IF('Indicator Data'!AR179&lt;U$3,0,10-(U$4-'Indicator Data'!AR179)/(U$4-U$3)*10)),1))</f>
        <v>2</v>
      </c>
      <c r="V179" s="209" t="str">
        <f>IF('Indicator Data'!AS179="No data","x",IF('Indicator Data'!AS179=0,0,ROUND(IF('Indicator Data'!AS179&gt;V$4,10,IF('Indicator Data'!AS179&lt;V$3,0,10-(V$4-'Indicator Data'!AS179)/(V$4-V$3)*10)),1)))</f>
        <v>x</v>
      </c>
      <c r="W179" s="202">
        <f t="shared" si="64"/>
        <v>2</v>
      </c>
      <c r="X179" s="202">
        <f>IF('Indicator Data'!AQ179="No data","x",ROUND(IF('Indicator Data'!AQ179&gt;X$4,10,IF('Indicator Data'!AQ179&lt;X$3,0,10-(X$4-'Indicator Data'!AQ179)/(X$4-X$3)*10)),1))</f>
        <v>0.3</v>
      </c>
      <c r="Y179" s="202" t="str">
        <f>IF('Indicator Data'!AT179="No data","x",ROUND(IF('Indicator Data'!AT179&gt;Y$4,10,IF('Indicator Data'!AT179&lt;Y$3,0,10-(Y$4-'Indicator Data'!AT179)/(Y$4-Y$3)*10)),1))</f>
        <v>x</v>
      </c>
      <c r="Z179" s="207">
        <f>IF('Indicator Data'!AU179="No data","x",IF(('Indicator Data'!AU179/HLOOKUP('Indicator Data'!$AU$3,'Population Data'!$C$3:$M$194,ROW()-4,FALSE))&gt;1,1,IF('Indicator Data'!AU179&gt;'Indicator Data'!AU179,1,'Indicator Data'!AU179/HLOOKUP('Indicator Data'!$AU$3,'Population Data'!$C$3:$M$194,ROW()-4,FALSE))))</f>
        <v>4.5720436512601858E-5</v>
      </c>
      <c r="AA179" s="202">
        <f t="shared" si="69"/>
        <v>0</v>
      </c>
      <c r="AB179" s="210">
        <f t="shared" si="70"/>
        <v>0.8</v>
      </c>
      <c r="AC179" s="202">
        <f>IF('Indicator Data'!AO179="No data","x",ROUND(IF('Indicator Data'!AO179&gt;AC$4,10,IF('Indicator Data'!AO179&lt;AC$3,0,10-(AC$4-'Indicator Data'!AO179)/(AC$4-AC$3)*10)),1))</f>
        <v>1.2</v>
      </c>
      <c r="AD179" s="202">
        <f>IF('Indicator Data'!AP179="No data","x",ROUND(IF('Indicator Data'!AP179&gt;AD$4,10,IF('Indicator Data'!AP179&lt;AD$3,0,10-(AD$4-'Indicator Data'!AP179)/(AD$4-AD$3)*10)),1))</f>
        <v>1.1000000000000001</v>
      </c>
      <c r="AE179" s="210">
        <f t="shared" si="65"/>
        <v>1.2</v>
      </c>
      <c r="AF179" s="206">
        <f>('Indicator Data'!AZ179+'Indicator Data'!AY179*0.5+'Indicator Data'!AX179*0.25)/1000</f>
        <v>25</v>
      </c>
      <c r="AG179" s="211">
        <f>AF179*1000/HLOOKUP('Indicator Data'!$AZ$3,'Population Data'!$C$3:$M$194,ROW()-4,FALSE)</f>
        <v>1.6252762969704848E-2</v>
      </c>
      <c r="AH179" s="210">
        <f t="shared" si="71"/>
        <v>1.6</v>
      </c>
      <c r="AI179" s="202">
        <f>IF('Indicator Data'!BD179="No data","x",ROUND(IF('Indicator Data'!BD179&lt;$AI$3,10,IF('Indicator Data'!BD179&gt;$AI$4,0,($AI$4-'Indicator Data'!BD179)/($AI$4-$AI$3)*10)),1))</f>
        <v>3.9</v>
      </c>
      <c r="AJ179" s="202">
        <f>IF('Indicator Data'!BE179="No data","x",ROUND(IF('Indicator Data'!BE179&gt;$AJ$4,10,IF('Indicator Data'!BE179&lt;$AJ$3,0,10-($AJ$4-'Indicator Data'!BE179)/($AJ$4-$AJ$3)*10)),1))</f>
        <v>2.5</v>
      </c>
      <c r="AK179" s="210">
        <f t="shared" si="72"/>
        <v>3.2</v>
      </c>
      <c r="AL179" s="208">
        <f t="shared" si="73"/>
        <v>1.7</v>
      </c>
      <c r="AM179" s="212">
        <f t="shared" si="74"/>
        <v>4.4000000000000004</v>
      </c>
    </row>
    <row r="180" spans="1:39">
      <c r="A180" s="179" t="str">
        <f>'Indicator Data'!A180</f>
        <v>Tunisia</v>
      </c>
      <c r="B180" s="180" t="str">
        <f>'Indicator Data'!B180</f>
        <v>TUN</v>
      </c>
      <c r="C180" s="213">
        <f>ROUND(IF('Indicator Data'!AH180="No data",IF((0.101*LN('Indicator Data'!BV180)-0.153)&gt;C$4,0,IF((0.101*LN('Indicator Data'!BV180)-0.153)&lt;C$3,10,(C$4-(0.101*LN('Indicator Data'!BV180)-0.153))/(C$4-C$3)*10)),IF('Indicator Data'!AH180&gt;C$4,0,IF('Indicator Data'!AH180&lt;C$3,10,(C$4-'Indicator Data'!AH180)/(C$4-C$3)*10))),1)</f>
        <v>3.4</v>
      </c>
      <c r="D180" s="202">
        <f>IF('Indicator Data'!AI180="No data","x",ROUND((IF(LOG('Indicator Data'!AI180*1000)&gt;D$4,10,IF(LOG('Indicator Data'!AI180*1000)&lt;D$3,0,10-(D$4-LOG('Indicator Data'!AI180*1000))/(D$4-D$3)*10))),1))</f>
        <v>1.7</v>
      </c>
      <c r="E180" s="203">
        <f t="shared" si="59"/>
        <v>2.6</v>
      </c>
      <c r="F180" s="202">
        <f>IF('Indicator Data'!AV180="No data","x",ROUND(IF('Indicator Data'!AV180&gt;F$4,10,IF('Indicator Data'!AV180&lt;F$3,0,10-(F$4-'Indicator Data'!AV180)/(F$4-F$3)*10)),1))</f>
        <v>3.2</v>
      </c>
      <c r="G180" s="202">
        <f>IF('Indicator Data'!AW180="No data","x",ROUND(IF('Indicator Data'!AW180&gt;G$4,10,IF('Indicator Data'!AW180&lt;G$3,0,10-(G$4-'Indicator Data'!AW180)/(G$4-G$3)*10)),1))</f>
        <v>2.2000000000000002</v>
      </c>
      <c r="H180" s="203">
        <f t="shared" si="60"/>
        <v>2.7</v>
      </c>
      <c r="I180" s="204">
        <f>SUM(IF('Indicator Data'!AJ180=0,0,'Indicator Data'!AJ180),SUM('Indicator Data'!AK180:AL180))</f>
        <v>2279.1345547109377</v>
      </c>
      <c r="J180" s="204">
        <f>I180/HLOOKUP('Indicator Date'!$AJ178,'Population Data'!$C$3:$M$194,ROW()-4,FALSE)*1000000</f>
        <v>181.39203880899382</v>
      </c>
      <c r="K180" s="202">
        <f t="shared" si="66"/>
        <v>3.6</v>
      </c>
      <c r="L180" s="202">
        <f>IF('Indicator Data'!AM180="No data","x",ROUND(IF('Indicator Data'!AM180&gt;L$4,10,IF('Indicator Data'!AM180&lt;L$3,0,10-(L$4-'Indicator Data'!AM180)/(L$4-L$3)*10)),1))</f>
        <v>1.9</v>
      </c>
      <c r="M180" s="202">
        <f>IF('Indicator Data'!AN180="No data","x",IF('Indicator Data'!AN180=0,0,ROUND(IF('Indicator Data'!AN180&gt;M$4,10,IF('Indicator Data'!AN180&lt;M$3,0,10-(M$4-'Indicator Data'!AN180)/(M$4-M$3)*10)),1)))</f>
        <v>1.9</v>
      </c>
      <c r="N180" s="203">
        <f t="shared" si="61"/>
        <v>2.5</v>
      </c>
      <c r="O180" s="205">
        <f t="shared" si="62"/>
        <v>2.6</v>
      </c>
      <c r="P180" s="206">
        <f>IF(AND('Indicator Data'!BA180="No data",'Indicator Data'!BB180="No data"),0,SUM('Indicator Data'!BA180:BC180)/1000)</f>
        <v>15.11</v>
      </c>
      <c r="Q180" s="202">
        <f t="shared" si="67"/>
        <v>3.9</v>
      </c>
      <c r="R180" s="207">
        <f>P180*1000/HLOOKUP('Indicator Data'!$BA$3,'Population Data'!$C$3:$M$194,ROW()-4,FALSE)</f>
        <v>1.2025765221884918E-3</v>
      </c>
      <c r="S180" s="202">
        <f t="shared" si="68"/>
        <v>3.3</v>
      </c>
      <c r="T180" s="208">
        <f t="shared" si="63"/>
        <v>3.6</v>
      </c>
      <c r="U180" s="209">
        <f>IF('Indicator Data'!AR180="No data","x",ROUND(IF('Indicator Data'!AR180&gt;U$4,10,IF('Indicator Data'!AR180&lt;U$3,0,10-(U$4-'Indicator Data'!AR180)/(U$4-U$3)*10)),1))</f>
        <v>0.2</v>
      </c>
      <c r="V180" s="209" t="str">
        <f>IF('Indicator Data'!AS180="No data","x",IF('Indicator Data'!AS180=0,0,ROUND(IF('Indicator Data'!AS180&gt;V$4,10,IF('Indicator Data'!AS180&lt;V$3,0,10-(V$4-'Indicator Data'!AS180)/(V$4-V$3)*10)),1)))</f>
        <v>x</v>
      </c>
      <c r="W180" s="202">
        <f t="shared" si="64"/>
        <v>0.2</v>
      </c>
      <c r="X180" s="202">
        <f>IF('Indicator Data'!AQ180="No data","x",ROUND(IF('Indicator Data'!AQ180&gt;X$4,10,IF('Indicator Data'!AQ180&lt;X$3,0,10-(X$4-'Indicator Data'!AQ180)/(X$4-X$3)*10)),1))</f>
        <v>0.7</v>
      </c>
      <c r="Y180" s="202" t="str">
        <f>IF('Indicator Data'!AT180="No data","x",ROUND(IF('Indicator Data'!AT180&gt;Y$4,10,IF('Indicator Data'!AT180&lt;Y$3,0,10-(Y$4-'Indicator Data'!AT180)/(Y$4-Y$3)*10)),1))</f>
        <v>x</v>
      </c>
      <c r="Z180" s="207">
        <f>IF('Indicator Data'!AU180="No data","x",IF(('Indicator Data'!AU180/HLOOKUP('Indicator Data'!$AU$3,'Population Data'!$C$3:$M$194,ROW()-4,FALSE))&gt;1,1,IF('Indicator Data'!AU180&gt;'Indicator Data'!AU180,1,'Indicator Data'!AU180/HLOOKUP('Indicator Data'!$AU$3,'Population Data'!$C$3:$M$194,ROW()-4,FALSE))))</f>
        <v>2.6788351065306357E-4</v>
      </c>
      <c r="AA180" s="202">
        <f t="shared" si="69"/>
        <v>0</v>
      </c>
      <c r="AB180" s="210">
        <f t="shared" si="70"/>
        <v>0.3</v>
      </c>
      <c r="AC180" s="202">
        <f>IF('Indicator Data'!AO180="No data","x",ROUND(IF('Indicator Data'!AO180&gt;AC$4,10,IF('Indicator Data'!AO180&lt;AC$3,0,10-(AC$4-'Indicator Data'!AO180)/(AC$4-AC$3)*10)),1))</f>
        <v>0.9</v>
      </c>
      <c r="AD180" s="202">
        <f>IF('Indicator Data'!AP180="No data","x",ROUND(IF('Indicator Data'!AP180&gt;AD$4,10,IF('Indicator Data'!AP180&lt;AD$3,0,10-(AD$4-'Indicator Data'!AP180)/(AD$4-AD$3)*10)),1))</f>
        <v>0.4</v>
      </c>
      <c r="AE180" s="210">
        <f t="shared" si="65"/>
        <v>0.7</v>
      </c>
      <c r="AF180" s="206">
        <f>('Indicator Data'!AZ180+'Indicator Data'!AY180*0.5+'Indicator Data'!AX180*0.25)/1000</f>
        <v>1</v>
      </c>
      <c r="AG180" s="211">
        <f>AF180*1000/HLOOKUP('Indicator Data'!$AZ$3,'Population Data'!$C$3:$M$194,ROW()-4,FALSE)</f>
        <v>7.9588121918497146E-5</v>
      </c>
      <c r="AH180" s="210">
        <f t="shared" si="71"/>
        <v>0</v>
      </c>
      <c r="AI180" s="202">
        <f>IF('Indicator Data'!BD180="No data","x",ROUND(IF('Indicator Data'!BD180&lt;$AI$3,10,IF('Indicator Data'!BD180&gt;$AI$4,0,($AI$4-'Indicator Data'!BD180)/($AI$4-$AI$3)*10)),1))</f>
        <v>0.3</v>
      </c>
      <c r="AJ180" s="202">
        <f>IF('Indicator Data'!BE180="No data","x",ROUND(IF('Indicator Data'!BE180&gt;$AJ$4,10,IF('Indicator Data'!BE180&lt;$AJ$3,0,10-($AJ$4-'Indicator Data'!BE180)/($AJ$4-$AJ$3)*10)),1))</f>
        <v>0</v>
      </c>
      <c r="AK180" s="210">
        <f t="shared" si="72"/>
        <v>0.2</v>
      </c>
      <c r="AL180" s="208">
        <f t="shared" si="73"/>
        <v>0.3</v>
      </c>
      <c r="AM180" s="212">
        <f t="shared" si="74"/>
        <v>2.1</v>
      </c>
    </row>
    <row r="181" spans="1:39">
      <c r="A181" s="179" t="str">
        <f>'Indicator Data'!A181</f>
        <v>Türkiye</v>
      </c>
      <c r="B181" s="180" t="str">
        <f>'Indicator Data'!B181</f>
        <v>TUR</v>
      </c>
      <c r="C181" s="213">
        <f>ROUND(IF('Indicator Data'!AH181="No data",IF((0.101*LN('Indicator Data'!BV181)-0.153)&gt;C$4,0,IF((0.101*LN('Indicator Data'!BV181)-0.153)&lt;C$3,10,(C$4-(0.101*LN('Indicator Data'!BV181)-0.153))/(C$4-C$3)*10)),IF('Indicator Data'!AH181&gt;C$4,0,IF('Indicator Data'!AH181&lt;C$3,10,(C$4-'Indicator Data'!AH181)/(C$4-C$3)*10))),1)</f>
        <v>0.9</v>
      </c>
      <c r="D181" s="202" t="str">
        <f>IF('Indicator Data'!AI181="No data","x",ROUND((IF(LOG('Indicator Data'!AI181*1000)&gt;D$4,10,IF(LOG('Indicator Data'!AI181*1000)&lt;D$3,0,10-(D$4-LOG('Indicator Data'!AI181*1000))/(D$4-D$3)*10))),1))</f>
        <v>x</v>
      </c>
      <c r="E181" s="203">
        <f t="shared" si="59"/>
        <v>0.9</v>
      </c>
      <c r="F181" s="202">
        <f>IF('Indicator Data'!AV181="No data","x",ROUND(IF('Indicator Data'!AV181&gt;F$4,10,IF('Indicator Data'!AV181&lt;F$3,0,10-(F$4-'Indicator Data'!AV181)/(F$4-F$3)*10)),1))</f>
        <v>3.5</v>
      </c>
      <c r="G181" s="202">
        <f>IF('Indicator Data'!AW181="No data","x",ROUND(IF('Indicator Data'!AW181&gt;G$4,10,IF('Indicator Data'!AW181&lt;G$3,0,10-(G$4-'Indicator Data'!AW181)/(G$4-G$3)*10)),1))</f>
        <v>4.9000000000000004</v>
      </c>
      <c r="H181" s="203">
        <f t="shared" si="60"/>
        <v>4.2</v>
      </c>
      <c r="I181" s="204">
        <f>SUM(IF('Indicator Data'!AJ181=0,0,'Indicator Data'!AJ181),SUM('Indicator Data'!AK181:AL181))</f>
        <v>3943.0678682070311</v>
      </c>
      <c r="J181" s="204">
        <f>I181/HLOOKUP('Indicator Date'!$AJ179,'Population Data'!$C$3:$M$194,ROW()-4,FALSE)*1000000</f>
        <v>45.711208052785452</v>
      </c>
      <c r="K181" s="202">
        <f t="shared" si="66"/>
        <v>0.9</v>
      </c>
      <c r="L181" s="202">
        <f>IF('Indicator Data'!AM181="No data","x",ROUND(IF('Indicator Data'!AM181&gt;L$4,10,IF('Indicator Data'!AM181&lt;L$3,0,10-(L$4-'Indicator Data'!AM181)/(L$4-L$3)*10)),1))</f>
        <v>0.1</v>
      </c>
      <c r="M181" s="202">
        <f>IF('Indicator Data'!AN181="No data","x",IF('Indicator Data'!AN181=0,0,ROUND(IF('Indicator Data'!AN181&gt;M$4,10,IF('Indicator Data'!AN181&lt;M$3,0,10-(M$4-'Indicator Data'!AN181)/(M$4-M$3)*10)),1)))</f>
        <v>0</v>
      </c>
      <c r="N181" s="203">
        <f t="shared" si="61"/>
        <v>0.3</v>
      </c>
      <c r="O181" s="205">
        <f t="shared" si="62"/>
        <v>1.6</v>
      </c>
      <c r="P181" s="206">
        <f>IF(AND('Indicator Data'!BA181="No data",'Indicator Data'!BB181="No data"),0,SUM('Indicator Data'!BA181:BC181)/1000)</f>
        <v>4573.1040000000003</v>
      </c>
      <c r="Q181" s="202">
        <f t="shared" si="67"/>
        <v>10</v>
      </c>
      <c r="R181" s="207">
        <f>P181*1000/HLOOKUP('Indicator Data'!$BA$3,'Population Data'!$C$3:$M$194,ROW()-4,FALSE)</f>
        <v>5.3015092658316269E-2</v>
      </c>
      <c r="S181" s="202">
        <f t="shared" si="68"/>
        <v>8.5</v>
      </c>
      <c r="T181" s="208">
        <f t="shared" si="63"/>
        <v>9.3000000000000007</v>
      </c>
      <c r="U181" s="209" t="str">
        <f>IF('Indicator Data'!AR181="No data","x",ROUND(IF('Indicator Data'!AR181&gt;U$4,10,IF('Indicator Data'!AR181&lt;U$3,0,10-(U$4-'Indicator Data'!AR181)/(U$4-U$3)*10)),1))</f>
        <v>x</v>
      </c>
      <c r="V181" s="209" t="str">
        <f>IF('Indicator Data'!AS181="No data","x",IF('Indicator Data'!AS181=0,0,ROUND(IF('Indicator Data'!AS181&gt;V$4,10,IF('Indicator Data'!AS181&lt;V$3,0,10-(V$4-'Indicator Data'!AS181)/(V$4-V$3)*10)),1)))</f>
        <v>x</v>
      </c>
      <c r="W181" s="202" t="str">
        <f t="shared" si="64"/>
        <v>x</v>
      </c>
      <c r="X181" s="202">
        <f>IF('Indicator Data'!AQ181="No data","x",ROUND(IF('Indicator Data'!AQ181&gt;X$4,10,IF('Indicator Data'!AQ181&lt;X$3,0,10-(X$4-'Indicator Data'!AQ181)/(X$4-X$3)*10)),1))</f>
        <v>0.3</v>
      </c>
      <c r="Y181" s="202" t="str">
        <f>IF('Indicator Data'!AT181="No data","x",ROUND(IF('Indicator Data'!AT181&gt;Y$4,10,IF('Indicator Data'!AT181&lt;Y$3,0,10-(Y$4-'Indicator Data'!AT181)/(Y$4-Y$3)*10)),1))</f>
        <v>x</v>
      </c>
      <c r="Z181" s="207" t="str">
        <f>IF('Indicator Data'!AU181="No data","x",IF(('Indicator Data'!AU181/HLOOKUP('Indicator Data'!$AU$3,'Population Data'!$C$3:$M$194,ROW()-4,FALSE))&gt;1,1,IF('Indicator Data'!AU181&gt;'Indicator Data'!AU181,1,'Indicator Data'!AU181/HLOOKUP('Indicator Data'!$AU$3,'Population Data'!$C$3:$M$194,ROW()-4,FALSE))))</f>
        <v>x</v>
      </c>
      <c r="AA181" s="202" t="str">
        <f t="shared" si="69"/>
        <v>x</v>
      </c>
      <c r="AB181" s="210">
        <f t="shared" si="70"/>
        <v>0.3</v>
      </c>
      <c r="AC181" s="202">
        <f>IF('Indicator Data'!AO181="No data","x",ROUND(IF('Indicator Data'!AO181&gt;AC$4,10,IF('Indicator Data'!AO181&lt;AC$3,0,10-(AC$4-'Indicator Data'!AO181)/(AC$4-AC$3)*10)),1))</f>
        <v>0.7</v>
      </c>
      <c r="AD181" s="202">
        <f>IF('Indicator Data'!AP181="No data","x",ROUND(IF('Indicator Data'!AP181&gt;AD$4,10,IF('Indicator Data'!AP181&lt;AD$3,0,10-(AD$4-'Indicator Data'!AP181)/(AD$4-AD$3)*10)),1))</f>
        <v>0.3</v>
      </c>
      <c r="AE181" s="210">
        <f t="shared" si="65"/>
        <v>0.5</v>
      </c>
      <c r="AF181" s="206">
        <f>('Indicator Data'!AZ181+'Indicator Data'!AY181*0.5+'Indicator Data'!AX181*0.25)/1000</f>
        <v>8055.7659999999996</v>
      </c>
      <c r="AG181" s="211">
        <f>AF181*1000/HLOOKUP('Indicator Data'!$AZ$3,'Population Data'!$C$3:$M$194,ROW()-4,FALSE)</f>
        <v>9.3388906292906054E-2</v>
      </c>
      <c r="AH181" s="210">
        <f t="shared" si="71"/>
        <v>9.3000000000000007</v>
      </c>
      <c r="AI181" s="202">
        <f>IF('Indicator Data'!BD181="No data","x",ROUND(IF('Indicator Data'!BD181&lt;$AI$3,10,IF('Indicator Data'!BD181&gt;$AI$4,0,($AI$4-'Indicator Data'!BD181)/($AI$4-$AI$3)*10)),1))</f>
        <v>2.2999999999999998</v>
      </c>
      <c r="AJ181" s="202">
        <f>IF('Indicator Data'!BE181="No data","x",ROUND(IF('Indicator Data'!BE181&gt;$AJ$4,10,IF('Indicator Data'!BE181&lt;$AJ$3,0,10-($AJ$4-'Indicator Data'!BE181)/($AJ$4-$AJ$3)*10)),1))</f>
        <v>0</v>
      </c>
      <c r="AK181" s="210">
        <f t="shared" si="72"/>
        <v>1.2</v>
      </c>
      <c r="AL181" s="208">
        <f t="shared" si="73"/>
        <v>4.4000000000000004</v>
      </c>
      <c r="AM181" s="212">
        <f t="shared" si="74"/>
        <v>7.6</v>
      </c>
    </row>
    <row r="182" spans="1:39">
      <c r="A182" s="179" t="str">
        <f>'Indicator Data'!A182</f>
        <v>Turkmenistan</v>
      </c>
      <c r="B182" s="180" t="str">
        <f>'Indicator Data'!B182</f>
        <v>TKM</v>
      </c>
      <c r="C182" s="213">
        <f>ROUND(IF('Indicator Data'!AH182="No data",IF((0.101*LN('Indicator Data'!BV182)-0.153)&gt;C$4,0,IF((0.101*LN('Indicator Data'!BV182)-0.153)&lt;C$3,10,(C$4-(0.101*LN('Indicator Data'!BV182)-0.153))/(C$4-C$3)*10)),IF('Indicator Data'!AH182&gt;C$4,0,IF('Indicator Data'!AH182&lt;C$3,10,(C$4-'Indicator Data'!AH182)/(C$4-C$3)*10))),1)</f>
        <v>3.1</v>
      </c>
      <c r="D182" s="202">
        <f>IF('Indicator Data'!AI182="No data","x",ROUND((IF(LOG('Indicator Data'!AI182*1000)&gt;D$4,10,IF(LOG('Indicator Data'!AI182*1000)&lt;D$3,0,10-(D$4-LOG('Indicator Data'!AI182*1000))/(D$4-D$3)*10))),1))</f>
        <v>0</v>
      </c>
      <c r="E182" s="203">
        <f t="shared" si="59"/>
        <v>1.7</v>
      </c>
      <c r="F182" s="202">
        <f>IF('Indicator Data'!AV182="No data","x",ROUND(IF('Indicator Data'!AV182&gt;F$4,10,IF('Indicator Data'!AV182&lt;F$3,0,10-(F$4-'Indicator Data'!AV182)/(F$4-F$3)*10)),1))</f>
        <v>2.4</v>
      </c>
      <c r="G182" s="202" t="str">
        <f>IF('Indicator Data'!AW182="No data","x",ROUND(IF('Indicator Data'!AW182&gt;G$4,10,IF('Indicator Data'!AW182&lt;G$3,0,10-(G$4-'Indicator Data'!AW182)/(G$4-G$3)*10)),1))</f>
        <v>x</v>
      </c>
      <c r="H182" s="203">
        <f t="shared" si="60"/>
        <v>2.4</v>
      </c>
      <c r="I182" s="204">
        <f>SUM(IF('Indicator Data'!AJ182=0,0,'Indicator Data'!AJ182),SUM('Indicator Data'!AK182:AL182))</f>
        <v>45.314979771118161</v>
      </c>
      <c r="J182" s="204">
        <f>I182/HLOOKUP('Indicator Date'!$AJ180,'Population Data'!$C$3:$M$194,ROW()-4,FALSE)*1000000</f>
        <v>6.8679133296865338</v>
      </c>
      <c r="K182" s="202">
        <f t="shared" si="66"/>
        <v>0.1</v>
      </c>
      <c r="L182" s="202">
        <f>IF('Indicator Data'!AM182="No data","x",ROUND(IF('Indicator Data'!AM182&gt;L$4,10,IF('Indicator Data'!AM182&lt;L$3,0,10-(L$4-'Indicator Data'!AM182)/(L$4-L$3)*10)),1))</f>
        <v>0</v>
      </c>
      <c r="M182" s="202">
        <f>IF('Indicator Data'!AN182="No data","x",IF('Indicator Data'!AN182=0,0,ROUND(IF('Indicator Data'!AN182&gt;M$4,10,IF('Indicator Data'!AN182&lt;M$3,0,10-(M$4-'Indicator Data'!AN182)/(M$4-M$3)*10)),1)))</f>
        <v>0</v>
      </c>
      <c r="N182" s="203">
        <f t="shared" si="61"/>
        <v>0</v>
      </c>
      <c r="O182" s="205">
        <f t="shared" si="62"/>
        <v>1.5</v>
      </c>
      <c r="P182" s="206">
        <f>IF(AND('Indicator Data'!BA182="No data",'Indicator Data'!BB182="No data"),0,SUM('Indicator Data'!BA182:BC182)/1000)</f>
        <v>7.1970000000000001</v>
      </c>
      <c r="Q182" s="202">
        <f t="shared" si="67"/>
        <v>2.9</v>
      </c>
      <c r="R182" s="207">
        <f>P182*1000/HLOOKUP('Indicator Data'!$BA$3,'Population Data'!$C$3:$M$194,ROW()-4,FALSE)</f>
        <v>1.0907733487560227E-3</v>
      </c>
      <c r="S182" s="202">
        <f t="shared" si="68"/>
        <v>3.3</v>
      </c>
      <c r="T182" s="208">
        <f t="shared" si="63"/>
        <v>3.1</v>
      </c>
      <c r="U182" s="209" t="str">
        <f>IF('Indicator Data'!AR182="No data","x",ROUND(IF('Indicator Data'!AR182&gt;U$4,10,IF('Indicator Data'!AR182&lt;U$3,0,10-(U$4-'Indicator Data'!AR182)/(U$4-U$3)*10)),1))</f>
        <v>x</v>
      </c>
      <c r="V182" s="209" t="str">
        <f>IF('Indicator Data'!AS182="No data","x",IF('Indicator Data'!AS182=0,0,ROUND(IF('Indicator Data'!AS182&gt;V$4,10,IF('Indicator Data'!AS182&lt;V$3,0,10-(V$4-'Indicator Data'!AS182)/(V$4-V$3)*10)),1)))</f>
        <v>x</v>
      </c>
      <c r="W182" s="202" t="str">
        <f t="shared" si="64"/>
        <v>x</v>
      </c>
      <c r="X182" s="202">
        <f>IF('Indicator Data'!AQ182="No data","x",ROUND(IF('Indicator Data'!AQ182&gt;X$4,10,IF('Indicator Data'!AQ182&lt;X$3,0,10-(X$4-'Indicator Data'!AQ182)/(X$4-X$3)*10)),1))</f>
        <v>0.9</v>
      </c>
      <c r="Y182" s="202">
        <f>IF('Indicator Data'!AT182="No data","x",ROUND(IF('Indicator Data'!AT182&gt;Y$4,10,IF('Indicator Data'!AT182&lt;Y$3,0,10-(Y$4-'Indicator Data'!AT182)/(Y$4-Y$3)*10)),1))</f>
        <v>0</v>
      </c>
      <c r="Z182" s="207">
        <f>IF('Indicator Data'!AU182="No data","x",IF(('Indicator Data'!AU182/HLOOKUP('Indicator Data'!$AU$3,'Population Data'!$C$3:$M$194,ROW()-4,FALSE))&gt;1,1,IF('Indicator Data'!AU182&gt;'Indicator Data'!AU182,1,'Indicator Data'!AU182/HLOOKUP('Indicator Data'!$AU$3,'Population Data'!$C$3:$M$194,ROW()-4,FALSE))))</f>
        <v>0</v>
      </c>
      <c r="AA182" s="202">
        <f t="shared" si="69"/>
        <v>0</v>
      </c>
      <c r="AB182" s="210">
        <f t="shared" si="70"/>
        <v>0.3</v>
      </c>
      <c r="AC182" s="202">
        <f>IF('Indicator Data'!AO182="No data","x",ROUND(IF('Indicator Data'!AO182&gt;AC$4,10,IF('Indicator Data'!AO182&lt;AC$3,0,10-(AC$4-'Indicator Data'!AO182)/(AC$4-AC$3)*10)),1))</f>
        <v>3.1</v>
      </c>
      <c r="AD182" s="202">
        <f>IF('Indicator Data'!AP182="No data","x",ROUND(IF('Indicator Data'!AP182&gt;AD$4,10,IF('Indicator Data'!AP182&lt;AD$3,0,10-(AD$4-'Indicator Data'!AP182)/(AD$4-AD$3)*10)),1))</f>
        <v>0.7</v>
      </c>
      <c r="AE182" s="210">
        <f t="shared" si="65"/>
        <v>1.9</v>
      </c>
      <c r="AF182" s="206">
        <f>('Indicator Data'!AZ182+'Indicator Data'!AY182*0.5+'Indicator Data'!AX182*0.25)/1000</f>
        <v>0</v>
      </c>
      <c r="AG182" s="211">
        <f>AF182*1000/HLOOKUP('Indicator Data'!$AZ$3,'Population Data'!$C$3:$M$194,ROW()-4,FALSE)</f>
        <v>0</v>
      </c>
      <c r="AH182" s="210">
        <f t="shared" si="71"/>
        <v>0</v>
      </c>
      <c r="AI182" s="202">
        <f>IF('Indicator Data'!BD182="No data","x",ROUND(IF('Indicator Data'!BD182&lt;$AI$3,10,IF('Indicator Data'!BD182&gt;$AI$4,0,($AI$4-'Indicator Data'!BD182)/($AI$4-$AI$3)*10)),1))</f>
        <v>3.6</v>
      </c>
      <c r="AJ182" s="202">
        <f>IF('Indicator Data'!BE182="No data","x",ROUND(IF('Indicator Data'!BE182&gt;$AJ$4,10,IF('Indicator Data'!BE182&lt;$AJ$3,0,10-($AJ$4-'Indicator Data'!BE182)/($AJ$4-$AJ$3)*10)),1))</f>
        <v>0</v>
      </c>
      <c r="AK182" s="210">
        <f t="shared" si="72"/>
        <v>1.8</v>
      </c>
      <c r="AL182" s="208">
        <f t="shared" si="73"/>
        <v>1</v>
      </c>
      <c r="AM182" s="212">
        <f t="shared" si="74"/>
        <v>2.1</v>
      </c>
    </row>
    <row r="183" spans="1:39">
      <c r="A183" s="179" t="str">
        <f>'Indicator Data'!A183</f>
        <v>Tuvalu</v>
      </c>
      <c r="B183" s="180" t="str">
        <f>'Indicator Data'!B183</f>
        <v>TUV</v>
      </c>
      <c r="C183" s="213">
        <f>ROUND(IF('Indicator Data'!AH183="No data",IF((0.101*LN('Indicator Data'!BV183)-0.153)&gt;C$4,0,IF((0.101*LN('Indicator Data'!BV183)-0.153)&lt;C$3,10,(C$4-(0.101*LN('Indicator Data'!BV183)-0.153))/(C$4-C$3)*10)),IF('Indicator Data'!AH183&gt;C$4,0,IF('Indicator Data'!AH183&lt;C$3,10,(C$4-'Indicator Data'!AH183)/(C$4-C$3)*10))),1)</f>
        <v>4.9000000000000004</v>
      </c>
      <c r="D183" s="202">
        <f>IF('Indicator Data'!AI183="No data","x",ROUND((IF(LOG('Indicator Data'!AI183*1000)&gt;D$4,10,IF(LOG('Indicator Data'!AI183*1000)&lt;D$3,0,10-(D$4-LOG('Indicator Data'!AI183*1000))/(D$4-D$3)*10))),1))</f>
        <v>3.4</v>
      </c>
      <c r="E183" s="203">
        <f t="shared" si="59"/>
        <v>4.2</v>
      </c>
      <c r="F183" s="202" t="str">
        <f>IF('Indicator Data'!AV183="No data","x",ROUND(IF('Indicator Data'!AV183&gt;F$4,10,IF('Indicator Data'!AV183&lt;F$3,0,10-(F$4-'Indicator Data'!AV183)/(F$4-F$3)*10)),1))</f>
        <v>x</v>
      </c>
      <c r="G183" s="202">
        <f>IF('Indicator Data'!AW183="No data","x",ROUND(IF('Indicator Data'!AW183&gt;G$4,10,IF('Indicator Data'!AW183&lt;G$3,0,10-(G$4-'Indicator Data'!AW183)/(G$4-G$3)*10)),1))</f>
        <v>3.5</v>
      </c>
      <c r="H183" s="203">
        <f t="shared" si="60"/>
        <v>3.5</v>
      </c>
      <c r="I183" s="204">
        <f>SUM(IF('Indicator Data'!AJ183=0,0,'Indicator Data'!AJ183),SUM('Indicator Data'!AK183:AL183))</f>
        <v>98.171278288818357</v>
      </c>
      <c r="J183" s="204">
        <f>I183/HLOOKUP('Indicator Date'!$AJ181,'Population Data'!$C$3:$M$194,ROW()-4,FALSE)*1000000</f>
        <v>8552.9951462640147</v>
      </c>
      <c r="K183" s="202">
        <f t="shared" si="66"/>
        <v>10</v>
      </c>
      <c r="L183" s="202">
        <f>IF('Indicator Data'!AM183="No data","x",ROUND(IF('Indicator Data'!AM183&gt;L$4,10,IF('Indicator Data'!AM183&lt;L$3,0,10-(L$4-'Indicator Data'!AM183)/(L$4-L$3)*10)),1))</f>
        <v>10</v>
      </c>
      <c r="M183" s="202">
        <f>IF('Indicator Data'!AN183="No data","x",IF('Indicator Data'!AN183=0,0,ROUND(IF('Indicator Data'!AN183&gt;M$4,10,IF('Indicator Data'!AN183&lt;M$3,0,10-(M$4-'Indicator Data'!AN183)/(M$4-M$3)*10)),1)))</f>
        <v>1.6</v>
      </c>
      <c r="N183" s="203">
        <f t="shared" si="61"/>
        <v>7.2</v>
      </c>
      <c r="O183" s="205">
        <f t="shared" si="62"/>
        <v>4.8</v>
      </c>
      <c r="P183" s="206">
        <f>IF(AND('Indicator Data'!BA183="No data",'Indicator Data'!BB183="No data"),0,SUM('Indicator Data'!BA183:BC183)/1000)</f>
        <v>0</v>
      </c>
      <c r="Q183" s="202">
        <f t="shared" si="67"/>
        <v>0</v>
      </c>
      <c r="R183" s="207">
        <f>P183*1000/HLOOKUP('Indicator Data'!$BA$3,'Population Data'!$C$3:$M$194,ROW()-4,FALSE)</f>
        <v>0</v>
      </c>
      <c r="S183" s="202">
        <f t="shared" si="68"/>
        <v>0</v>
      </c>
      <c r="T183" s="208">
        <f t="shared" si="63"/>
        <v>0</v>
      </c>
      <c r="U183" s="209" t="str">
        <f>IF('Indicator Data'!AR183="No data","x",ROUND(IF('Indicator Data'!AR183&gt;U$4,10,IF('Indicator Data'!AR183&lt;U$3,0,10-(U$4-'Indicator Data'!AR183)/(U$4-U$3)*10)),1))</f>
        <v>x</v>
      </c>
      <c r="V183" s="209" t="str">
        <f>IF('Indicator Data'!AS183="No data","x",IF('Indicator Data'!AS183=0,0,ROUND(IF('Indicator Data'!AS183&gt;V$4,10,IF('Indicator Data'!AS183&lt;V$3,0,10-(V$4-'Indicator Data'!AS183)/(V$4-V$3)*10)),1)))</f>
        <v>x</v>
      </c>
      <c r="W183" s="202" t="str">
        <f t="shared" si="64"/>
        <v>x</v>
      </c>
      <c r="X183" s="202">
        <f>IF('Indicator Data'!AQ183="No data","x",ROUND(IF('Indicator Data'!AQ183&gt;X$4,10,IF('Indicator Data'!AQ183&lt;X$3,0,10-(X$4-'Indicator Data'!AQ183)/(X$4-X$3)*10)),1))</f>
        <v>5.4</v>
      </c>
      <c r="Y183" s="202" t="str">
        <f>IF('Indicator Data'!AT183="No data","x",ROUND(IF('Indicator Data'!AT183&gt;Y$4,10,IF('Indicator Data'!AT183&lt;Y$3,0,10-(Y$4-'Indicator Data'!AT183)/(Y$4-Y$3)*10)),1))</f>
        <v>x</v>
      </c>
      <c r="Z183" s="207">
        <f>IF('Indicator Data'!AU183="No data","x",IF(('Indicator Data'!AU183/HLOOKUP('Indicator Data'!$AU$3,'Population Data'!$C$3:$M$194,ROW()-4,FALSE))&gt;1,1,IF('Indicator Data'!AU183&gt;'Indicator Data'!AU183,1,'Indicator Data'!AU183/HLOOKUP('Indicator Data'!$AU$3,'Population Data'!$C$3:$M$194,ROW()-4,FALSE))))</f>
        <v>1</v>
      </c>
      <c r="AA183" s="202">
        <f t="shared" si="69"/>
        <v>10</v>
      </c>
      <c r="AB183" s="210">
        <f t="shared" si="70"/>
        <v>7.7</v>
      </c>
      <c r="AC183" s="202">
        <f>IF('Indicator Data'!AO183="No data","x",ROUND(IF('Indicator Data'!AO183&gt;AC$4,10,IF('Indicator Data'!AO183&lt;AC$3,0,10-(AC$4-'Indicator Data'!AO183)/(AC$4-AC$3)*10)),1))</f>
        <v>1.6</v>
      </c>
      <c r="AD183" s="202">
        <f>IF('Indicator Data'!AP183="No data","x",ROUND(IF('Indicator Data'!AP183&gt;AD$4,10,IF('Indicator Data'!AP183&lt;AD$3,0,10-(AD$4-'Indicator Data'!AP183)/(AD$4-AD$3)*10)),1))</f>
        <v>0.6</v>
      </c>
      <c r="AE183" s="210">
        <f t="shared" si="65"/>
        <v>1.1000000000000001</v>
      </c>
      <c r="AF183" s="206">
        <f>('Indicator Data'!AZ183+'Indicator Data'!AY183*0.5+'Indicator Data'!AX183*0.25)/1000</f>
        <v>0</v>
      </c>
      <c r="AG183" s="211">
        <f>AF183*1000/HLOOKUP('Indicator Data'!$AZ$3,'Population Data'!$C$3:$M$194,ROW()-4,FALSE)</f>
        <v>0</v>
      </c>
      <c r="AH183" s="210">
        <f t="shared" si="71"/>
        <v>0</v>
      </c>
      <c r="AI183" s="202">
        <f>IF('Indicator Data'!BD183="No data","x",ROUND(IF('Indicator Data'!BD183&lt;$AI$3,10,IF('Indicator Data'!BD183&gt;$AI$4,0,($AI$4-'Indicator Data'!BD183)/($AI$4-$AI$3)*10)),1))</f>
        <v>8.3000000000000007</v>
      </c>
      <c r="AJ183" s="202">
        <f>IF('Indicator Data'!BE183="No data","x",ROUND(IF('Indicator Data'!BE183&gt;$AJ$4,10,IF('Indicator Data'!BE183&lt;$AJ$3,0,10-($AJ$4-'Indicator Data'!BE183)/($AJ$4-$AJ$3)*10)),1))</f>
        <v>0.1</v>
      </c>
      <c r="AK183" s="210">
        <f t="shared" si="72"/>
        <v>4.2</v>
      </c>
      <c r="AL183" s="208">
        <f t="shared" si="73"/>
        <v>4</v>
      </c>
      <c r="AM183" s="212">
        <f t="shared" si="74"/>
        <v>2.2000000000000002</v>
      </c>
    </row>
    <row r="184" spans="1:39">
      <c r="A184" s="179" t="str">
        <f>'Indicator Data'!A184</f>
        <v>Uganda</v>
      </c>
      <c r="B184" s="180" t="str">
        <f>'Indicator Data'!B184</f>
        <v>UGA</v>
      </c>
      <c r="C184" s="213">
        <f>ROUND(IF('Indicator Data'!AH184="No data",IF((0.101*LN('Indicator Data'!BV184)-0.153)&gt;C$4,0,IF((0.101*LN('Indicator Data'!BV184)-0.153)&lt;C$3,10,(C$4-(0.101*LN('Indicator Data'!BV184)-0.153))/(C$4-C$3)*10)),IF('Indicator Data'!AH184&gt;C$4,0,IF('Indicator Data'!AH184&lt;C$3,10,(C$4-'Indicator Data'!AH184)/(C$4-C$3)*10))),1)</f>
        <v>7</v>
      </c>
      <c r="D184" s="202">
        <f>IF('Indicator Data'!AI184="No data","x",ROUND((IF(LOG('Indicator Data'!AI184*1000)&gt;D$4,10,IF(LOG('Indicator Data'!AI184*1000)&lt;D$3,0,10-(D$4-LOG('Indicator Data'!AI184*1000))/(D$4-D$3)*10))),1))</f>
        <v>9.1</v>
      </c>
      <c r="E184" s="203">
        <f t="shared" si="59"/>
        <v>8.1999999999999993</v>
      </c>
      <c r="F184" s="202">
        <f>IF('Indicator Data'!AV184="No data","x",ROUND(IF('Indicator Data'!AV184&gt;F$4,10,IF('Indicator Data'!AV184&lt;F$3,0,10-(F$4-'Indicator Data'!AV184)/(F$4-F$3)*10)),1))</f>
        <v>7</v>
      </c>
      <c r="G184" s="202">
        <f>IF('Indicator Data'!AW184="No data","x",ROUND(IF('Indicator Data'!AW184&gt;G$4,10,IF('Indicator Data'!AW184&lt;G$3,0,10-(G$4-'Indicator Data'!AW184)/(G$4-G$3)*10)),1))</f>
        <v>4.4000000000000004</v>
      </c>
      <c r="H184" s="203">
        <f t="shared" si="60"/>
        <v>5.7</v>
      </c>
      <c r="I184" s="204">
        <f>SUM(IF('Indicator Data'!AJ184=0,0,'Indicator Data'!AJ184),SUM('Indicator Data'!AK184:AL184))</f>
        <v>5356.5195548125002</v>
      </c>
      <c r="J184" s="204">
        <f>I184/HLOOKUP('Indicator Date'!$AJ182,'Population Data'!$C$3:$M$194,ROW()-4,FALSE)*1000000</f>
        <v>107.29293560196957</v>
      </c>
      <c r="K184" s="202">
        <f t="shared" si="66"/>
        <v>2.1</v>
      </c>
      <c r="L184" s="202">
        <f>IF('Indicator Data'!AM184="No data","x",ROUND(IF('Indicator Data'!AM184&gt;L$4,10,IF('Indicator Data'!AM184&lt;L$3,0,10-(L$4-'Indicator Data'!AM184)/(L$4-L$3)*10)),1))</f>
        <v>3.2</v>
      </c>
      <c r="M184" s="202">
        <f>IF('Indicator Data'!AN184="No data","x",IF('Indicator Data'!AN184=0,0,ROUND(IF('Indicator Data'!AN184&gt;M$4,10,IF('Indicator Data'!AN184&lt;M$3,0,10-(M$4-'Indicator Data'!AN184)/(M$4-M$3)*10)),1)))</f>
        <v>0.9</v>
      </c>
      <c r="N184" s="203">
        <f t="shared" si="61"/>
        <v>2.1</v>
      </c>
      <c r="O184" s="205">
        <f t="shared" si="62"/>
        <v>6.1</v>
      </c>
      <c r="P184" s="206">
        <f>IF(AND('Indicator Data'!BA184="No data",'Indicator Data'!BB184="No data"),0,SUM('Indicator Data'!BA184:BC184)/1000)</f>
        <v>1686.9929999999999</v>
      </c>
      <c r="Q184" s="202">
        <f t="shared" si="67"/>
        <v>10</v>
      </c>
      <c r="R184" s="207">
        <f>P184*1000/HLOOKUP('Indicator Data'!$BA$3,'Population Data'!$C$3:$M$194,ROW()-4,FALSE)</f>
        <v>3.3791052092277715E-2</v>
      </c>
      <c r="S184" s="202">
        <f t="shared" si="68"/>
        <v>7.6</v>
      </c>
      <c r="T184" s="208">
        <f t="shared" si="63"/>
        <v>8.8000000000000007</v>
      </c>
      <c r="U184" s="209">
        <f>IF('Indicator Data'!AR184="No data","x",ROUND(IF('Indicator Data'!AR184&gt;U$4,10,IF('Indicator Data'!AR184&lt;U$3,0,10-(U$4-'Indicator Data'!AR184)/(U$4-U$3)*10)),1))</f>
        <v>10</v>
      </c>
      <c r="V184" s="209">
        <f>IF('Indicator Data'!AS184="No data","x",IF('Indicator Data'!AS184=0,0,ROUND(IF('Indicator Data'!AS184&gt;V$4,10,IF('Indicator Data'!AS184&lt;V$3,0,10-(V$4-'Indicator Data'!AS184)/(V$4-V$3)*10)),1)))</f>
        <v>7.3</v>
      </c>
      <c r="W184" s="202">
        <f t="shared" si="64"/>
        <v>8.65</v>
      </c>
      <c r="X184" s="202">
        <f>IF('Indicator Data'!AQ184="No data","x",ROUND(IF('Indicator Data'!AQ184&gt;X$4,10,IF('Indicator Data'!AQ184&lt;X$3,0,10-(X$4-'Indicator Data'!AQ184)/(X$4-X$3)*10)),1))</f>
        <v>3.6</v>
      </c>
      <c r="Y184" s="202">
        <f>IF('Indicator Data'!AT184="No data","x",ROUND(IF('Indicator Data'!AT184&gt;Y$4,10,IF('Indicator Data'!AT184&lt;Y$3,0,10-(Y$4-'Indicator Data'!AT184)/(Y$4-Y$3)*10)),1))</f>
        <v>6.7</v>
      </c>
      <c r="Z184" s="207">
        <f>IF('Indicator Data'!AU184="No data","x",IF(('Indicator Data'!AU184/HLOOKUP('Indicator Data'!$AU$3,'Population Data'!$C$3:$M$194,ROW()-4,FALSE))&gt;1,1,IF('Indicator Data'!AU184&gt;'Indicator Data'!AU184,1,'Indicator Data'!AU184/HLOOKUP('Indicator Data'!$AU$3,'Population Data'!$C$3:$M$194,ROW()-4,FALSE))))</f>
        <v>0.56695879974395547</v>
      </c>
      <c r="AA184" s="202">
        <f t="shared" si="69"/>
        <v>6.3</v>
      </c>
      <c r="AB184" s="210">
        <f t="shared" si="70"/>
        <v>6.3</v>
      </c>
      <c r="AC184" s="202">
        <f>IF('Indicator Data'!AO184="No data","x",ROUND(IF('Indicator Data'!AO184&gt;AC$4,10,IF('Indicator Data'!AO184&lt;AC$3,0,10-(AC$4-'Indicator Data'!AO184)/(AC$4-AC$3)*10)),1))</f>
        <v>3.1</v>
      </c>
      <c r="AD184" s="202">
        <f>IF('Indicator Data'!AP184="No data","x",ROUND(IF('Indicator Data'!AP184&gt;AD$4,10,IF('Indicator Data'!AP184&lt;AD$3,0,10-(AD$4-'Indicator Data'!AP184)/(AD$4-AD$3)*10)),1))</f>
        <v>1.7</v>
      </c>
      <c r="AE184" s="210">
        <f t="shared" si="65"/>
        <v>2.4</v>
      </c>
      <c r="AF184" s="206">
        <f>('Indicator Data'!AZ184+'Indicator Data'!AY184*0.5+'Indicator Data'!AX184*0.25)/1000</f>
        <v>208.13850003051758</v>
      </c>
      <c r="AG184" s="211">
        <f>AF184*1000/HLOOKUP('Indicator Data'!$AZ$3,'Population Data'!$C$3:$M$194,ROW()-4,FALSE)</f>
        <v>4.1690859991356018E-3</v>
      </c>
      <c r="AH184" s="210">
        <f t="shared" si="71"/>
        <v>0.4</v>
      </c>
      <c r="AI184" s="202">
        <f>IF('Indicator Data'!BD184="No data","x",ROUND(IF('Indicator Data'!BD184&lt;$AI$3,10,IF('Indicator Data'!BD184&gt;$AI$4,0,($AI$4-'Indicator Data'!BD184)/($AI$4-$AI$3)*10)),1))</f>
        <v>6.9</v>
      </c>
      <c r="AJ184" s="202">
        <f>IF('Indicator Data'!BE184="No data","x",ROUND(IF('Indicator Data'!BE184&gt;$AJ$4,10,IF('Indicator Data'!BE184&lt;$AJ$3,0,10-($AJ$4-'Indicator Data'!BE184)/($AJ$4-$AJ$3)*10)),1))</f>
        <v>10</v>
      </c>
      <c r="AK184" s="210">
        <f t="shared" si="72"/>
        <v>8.5</v>
      </c>
      <c r="AL184" s="208">
        <f t="shared" si="73"/>
        <v>5.3</v>
      </c>
      <c r="AM184" s="212">
        <f t="shared" si="74"/>
        <v>7.4</v>
      </c>
    </row>
    <row r="185" spans="1:39">
      <c r="A185" s="179" t="str">
        <f>'Indicator Data'!A185</f>
        <v>Ukraine</v>
      </c>
      <c r="B185" s="180" t="str">
        <f>'Indicator Data'!B185</f>
        <v>UKR</v>
      </c>
      <c r="C185" s="213">
        <f>ROUND(IF('Indicator Data'!AH185="No data",IF((0.101*LN('Indicator Data'!BV185)-0.153)&gt;C$4,0,IF((0.101*LN('Indicator Data'!BV185)-0.153)&lt;C$3,10,(C$4-(0.101*LN('Indicator Data'!BV185)-0.153))/(C$4-C$3)*10)),IF('Indicator Data'!AH185&gt;C$4,0,IF('Indicator Data'!AH185&lt;C$3,10,(C$4-'Indicator Data'!AH185)/(C$4-C$3)*10))),1)</f>
        <v>3.3</v>
      </c>
      <c r="D185" s="202">
        <f>IF('Indicator Data'!AI185="No data","x",ROUND((IF(LOG('Indicator Data'!AI185*1000)&gt;D$4,10,IF(LOG('Indicator Data'!AI185*1000)&lt;D$3,0,10-(D$4-LOG('Indicator Data'!AI185*1000))/(D$4-D$3)*10))),1))</f>
        <v>0</v>
      </c>
      <c r="E185" s="203">
        <f t="shared" si="59"/>
        <v>1.8</v>
      </c>
      <c r="F185" s="202">
        <f>IF('Indicator Data'!AV185="No data","x",ROUND(IF('Indicator Data'!AV185&gt;F$4,10,IF('Indicator Data'!AV185&lt;F$3,0,10-(F$4-'Indicator Data'!AV185)/(F$4-F$3)*10)),1))</f>
        <v>2.5</v>
      </c>
      <c r="G185" s="202">
        <f>IF('Indicator Data'!AW185="No data","x",ROUND(IF('Indicator Data'!AW185&gt;G$4,10,IF('Indicator Data'!AW185&lt;G$3,0,10-(G$4-'Indicator Data'!AW185)/(G$4-G$3)*10)),1))</f>
        <v>0.2</v>
      </c>
      <c r="H185" s="203">
        <f t="shared" si="60"/>
        <v>1.4</v>
      </c>
      <c r="I185" s="204">
        <f>SUM(IF('Indicator Data'!AJ185=0,0,'Indicator Data'!AJ185),SUM('Indicator Data'!AK185:AL185))</f>
        <v>40189.147248171874</v>
      </c>
      <c r="J185" s="204">
        <f>I185/HLOOKUP('Indicator Date'!$AJ183,'Population Data'!$C$3:$M$194,ROW()-4,FALSE)*1000000</f>
        <v>1059.3425570623688</v>
      </c>
      <c r="K185" s="202">
        <f t="shared" si="66"/>
        <v>10</v>
      </c>
      <c r="L185" s="202">
        <f>IF('Indicator Data'!AM185="No data","x",ROUND(IF('Indicator Data'!AM185&gt;L$4,10,IF('Indicator Data'!AM185&lt;L$3,0,10-(L$4-'Indicator Data'!AM185)/(L$4-L$3)*10)),1))</f>
        <v>10</v>
      </c>
      <c r="M185" s="202">
        <f>IF('Indicator Data'!AN185="No data","x",IF('Indicator Data'!AN185=0,0,ROUND(IF('Indicator Data'!AN185&gt;M$4,10,IF('Indicator Data'!AN185&lt;M$3,0,10-(M$4-'Indicator Data'!AN185)/(M$4-M$3)*10)),1)))</f>
        <v>2.8</v>
      </c>
      <c r="N185" s="203">
        <f t="shared" si="61"/>
        <v>7.6</v>
      </c>
      <c r="O185" s="205">
        <f t="shared" si="62"/>
        <v>3.2</v>
      </c>
      <c r="P185" s="206">
        <f>IF(AND('Indicator Data'!BA185="No data",'Indicator Data'!BB185="No data"),0,SUM('Indicator Data'!BA185:BC185)/1000)</f>
        <v>5010.7969999999996</v>
      </c>
      <c r="Q185" s="202">
        <f t="shared" si="67"/>
        <v>10</v>
      </c>
      <c r="R185" s="207">
        <f>P185*1000/HLOOKUP('Indicator Data'!$BA$3,'Population Data'!$C$3:$M$194,ROW()-4,FALSE)</f>
        <v>0.13207920223144082</v>
      </c>
      <c r="S185" s="202">
        <f t="shared" si="68"/>
        <v>10</v>
      </c>
      <c r="T185" s="208">
        <f t="shared" si="63"/>
        <v>10</v>
      </c>
      <c r="U185" s="209">
        <f>IF('Indicator Data'!AR185="No data","x",ROUND(IF('Indicator Data'!AR185&gt;U$4,10,IF('Indicator Data'!AR185&lt;U$3,0,10-(U$4-'Indicator Data'!AR185)/(U$4-U$3)*10)),1))</f>
        <v>1.8</v>
      </c>
      <c r="V185" s="209" t="str">
        <f>IF('Indicator Data'!AS185="No data","x",IF('Indicator Data'!AS185=0,0,ROUND(IF('Indicator Data'!AS185&gt;V$4,10,IF('Indicator Data'!AS185&lt;V$3,0,10-(V$4-'Indicator Data'!AS185)/(V$4-V$3)*10)),1)))</f>
        <v>x</v>
      </c>
      <c r="W185" s="202">
        <f t="shared" si="64"/>
        <v>1.8</v>
      </c>
      <c r="X185" s="202">
        <f>IF('Indicator Data'!AQ185="No data","x",ROUND(IF('Indicator Data'!AQ185&gt;X$4,10,IF('Indicator Data'!AQ185&lt;X$3,0,10-(X$4-'Indicator Data'!AQ185)/(X$4-X$3)*10)),1))</f>
        <v>1.6</v>
      </c>
      <c r="Y185" s="202" t="str">
        <f>IF('Indicator Data'!AT185="No data","x",ROUND(IF('Indicator Data'!AT185&gt;Y$4,10,IF('Indicator Data'!AT185&lt;Y$3,0,10-(Y$4-'Indicator Data'!AT185)/(Y$4-Y$3)*10)),1))</f>
        <v>x</v>
      </c>
      <c r="Z185" s="207">
        <f>IF('Indicator Data'!AU185="No data","x",IF(('Indicator Data'!AU185/HLOOKUP('Indicator Data'!$AU$3,'Population Data'!$C$3:$M$194,ROW()-4,FALSE))&gt;1,1,IF('Indicator Data'!AU185&gt;'Indicator Data'!AU185,1,'Indicator Data'!AU185/HLOOKUP('Indicator Data'!$AU$3,'Population Data'!$C$3:$M$194,ROW()-4,FALSE))))</f>
        <v>1.2593906780758395E-7</v>
      </c>
      <c r="AA185" s="202">
        <f t="shared" si="69"/>
        <v>0</v>
      </c>
      <c r="AB185" s="210">
        <f t="shared" si="70"/>
        <v>1.1000000000000001</v>
      </c>
      <c r="AC185" s="202">
        <f>IF('Indicator Data'!AO185="No data","x",ROUND(IF('Indicator Data'!AO185&gt;AC$4,10,IF('Indicator Data'!AO185&lt;AC$3,0,10-(AC$4-'Indicator Data'!AO185)/(AC$4-AC$3)*10)),1))</f>
        <v>0.7</v>
      </c>
      <c r="AD185" s="202" t="str">
        <f>IF('Indicator Data'!AP185="No data","x",ROUND(IF('Indicator Data'!AP185&gt;AD$4,10,IF('Indicator Data'!AP185&lt;AD$3,0,10-(AD$4-'Indicator Data'!AP185)/(AD$4-AD$3)*10)),1))</f>
        <v>x</v>
      </c>
      <c r="AE185" s="210">
        <f t="shared" si="65"/>
        <v>0.7</v>
      </c>
      <c r="AF185" s="206">
        <f>('Indicator Data'!AZ185+'Indicator Data'!AY185*0.5+'Indicator Data'!AX185*0.25)/1000</f>
        <v>1.4365000000000001</v>
      </c>
      <c r="AG185" s="211">
        <f>AF185*1000/HLOOKUP('Indicator Data'!$AZ$3,'Population Data'!$C$3:$M$194,ROW()-4,FALSE)</f>
        <v>3.786459000543521E-5</v>
      </c>
      <c r="AH185" s="210">
        <f t="shared" si="71"/>
        <v>0</v>
      </c>
      <c r="AI185" s="202">
        <f>IF('Indicator Data'!BD185="No data","x",ROUND(IF('Indicator Data'!BD185&lt;$AI$3,10,IF('Indicator Data'!BD185&gt;$AI$4,0,($AI$4-'Indicator Data'!BD185)/($AI$4-$AI$3)*10)),1))</f>
        <v>4.5</v>
      </c>
      <c r="AJ185" s="202">
        <f>IF('Indicator Data'!BE185="No data","x",ROUND(IF('Indicator Data'!BE185&gt;$AJ$4,10,IF('Indicator Data'!BE185&lt;$AJ$3,0,10-($AJ$4-'Indicator Data'!BE185)/($AJ$4-$AJ$3)*10)),1))</f>
        <v>0.3</v>
      </c>
      <c r="AK185" s="210">
        <f t="shared" si="72"/>
        <v>2.4</v>
      </c>
      <c r="AL185" s="208">
        <f t="shared" si="73"/>
        <v>1.1000000000000001</v>
      </c>
      <c r="AM185" s="212">
        <f t="shared" si="74"/>
        <v>7.8</v>
      </c>
    </row>
    <row r="186" spans="1:39">
      <c r="A186" s="179" t="str">
        <f>'Indicator Data'!A186</f>
        <v>United Arab Emirates</v>
      </c>
      <c r="B186" s="180" t="str">
        <f>'Indicator Data'!B186</f>
        <v>ARE</v>
      </c>
      <c r="C186" s="213">
        <f>ROUND(IF('Indicator Data'!AH186="No data",IF((0.101*LN('Indicator Data'!BV186)-0.153)&gt;C$4,0,IF((0.101*LN('Indicator Data'!BV186)-0.153)&lt;C$3,10,(C$4-(0.101*LN('Indicator Data'!BV186)-0.153))/(C$4-C$3)*10)),IF('Indicator Data'!AH186&gt;C$4,0,IF('Indicator Data'!AH186&lt;C$3,10,(C$4-'Indicator Data'!AH186)/(C$4-C$3)*10))),1)</f>
        <v>0</v>
      </c>
      <c r="D186" s="202" t="str">
        <f>IF('Indicator Data'!AI186="No data","x",ROUND((IF(LOG('Indicator Data'!AI186*1000)&gt;D$4,10,IF(LOG('Indicator Data'!AI186*1000)&lt;D$3,0,10-(D$4-LOG('Indicator Data'!AI186*1000))/(D$4-D$3)*10))),1))</f>
        <v>x</v>
      </c>
      <c r="E186" s="203">
        <f t="shared" si="59"/>
        <v>0</v>
      </c>
      <c r="F186" s="202">
        <f>IF('Indicator Data'!AV186="No data","x",ROUND(IF('Indicator Data'!AV186&gt;F$4,10,IF('Indicator Data'!AV186&lt;F$3,0,10-(F$4-'Indicator Data'!AV186)/(F$4-F$3)*10)),1))</f>
        <v>0.5</v>
      </c>
      <c r="G186" s="202">
        <f>IF('Indicator Data'!AW186="No data","x",ROUND(IF('Indicator Data'!AW186&gt;G$4,10,IF('Indicator Data'!AW186&lt;G$3,0,10-(G$4-'Indicator Data'!AW186)/(G$4-G$3)*10)),1))</f>
        <v>0.3</v>
      </c>
      <c r="H186" s="203">
        <f t="shared" si="60"/>
        <v>0.4</v>
      </c>
      <c r="I186" s="204">
        <f>SUM(IF('Indicator Data'!AJ186=0,0,'Indicator Data'!AJ186),SUM('Indicator Data'!AK186:AL186))</f>
        <v>1.3178749999999999</v>
      </c>
      <c r="J186" s="204">
        <f>I186/HLOOKUP('Indicator Date'!$AJ184,'Population Data'!$C$3:$M$194,ROW()-4,FALSE)*1000000</f>
        <v>0.1373952314119877</v>
      </c>
      <c r="K186" s="202">
        <f t="shared" si="66"/>
        <v>0</v>
      </c>
      <c r="L186" s="202" t="str">
        <f>IF('Indicator Data'!AM186="No data","x",ROUND(IF('Indicator Data'!AM186&gt;L$4,10,IF('Indicator Data'!AM186&lt;L$3,0,10-(L$4-'Indicator Data'!AM186)/(L$4-L$3)*10)),1))</f>
        <v>x</v>
      </c>
      <c r="M186" s="202" t="str">
        <f>IF('Indicator Data'!AN186="No data","x",IF('Indicator Data'!AN186=0,0,ROUND(IF('Indicator Data'!AN186&gt;M$4,10,IF('Indicator Data'!AN186&lt;M$3,0,10-(M$4-'Indicator Data'!AN186)/(M$4-M$3)*10)),1)))</f>
        <v>x</v>
      </c>
      <c r="N186" s="203">
        <f t="shared" si="61"/>
        <v>0</v>
      </c>
      <c r="O186" s="205">
        <f t="shared" si="62"/>
        <v>0.1</v>
      </c>
      <c r="P186" s="206">
        <f>IF(AND('Indicator Data'!BA186="No data",'Indicator Data'!BB186="No data"),0,SUM('Indicator Data'!BA186:BC186)/1000)</f>
        <v>8.5730000000000004</v>
      </c>
      <c r="Q186" s="202">
        <f t="shared" si="67"/>
        <v>3.1</v>
      </c>
      <c r="R186" s="207">
        <f>P186*1000/HLOOKUP('Indicator Data'!$BA$3,'Population Data'!$C$3:$M$194,ROW()-4,FALSE)</f>
        <v>8.9377924226119367E-4</v>
      </c>
      <c r="S186" s="202">
        <f t="shared" si="68"/>
        <v>3.1</v>
      </c>
      <c r="T186" s="208">
        <f t="shared" si="63"/>
        <v>3.1</v>
      </c>
      <c r="U186" s="209">
        <f>IF('Indicator Data'!AR186="No data","x",ROUND(IF('Indicator Data'!AR186&gt;U$4,10,IF('Indicator Data'!AR186&lt;U$3,0,10-(U$4-'Indicator Data'!AR186)/(U$4-U$3)*10)),1))</f>
        <v>0.2</v>
      </c>
      <c r="V186" s="209" t="str">
        <f>IF('Indicator Data'!AS186="No data","x",IF('Indicator Data'!AS186=0,0,ROUND(IF('Indicator Data'!AS186&gt;V$4,10,IF('Indicator Data'!AS186&lt;V$3,0,10-(V$4-'Indicator Data'!AS186)/(V$4-V$3)*10)),1)))</f>
        <v>x</v>
      </c>
      <c r="W186" s="202">
        <f t="shared" si="64"/>
        <v>0.2</v>
      </c>
      <c r="X186" s="202">
        <f>IF('Indicator Data'!AQ186="No data","x",ROUND(IF('Indicator Data'!AQ186&gt;X$4,10,IF('Indicator Data'!AQ186&lt;X$3,0,10-(X$4-'Indicator Data'!AQ186)/(X$4-X$3)*10)),1))</f>
        <v>0</v>
      </c>
      <c r="Y186" s="202">
        <f>IF('Indicator Data'!AT186="No data","x",ROUND(IF('Indicator Data'!AT186&gt;Y$4,10,IF('Indicator Data'!AT186&lt;Y$3,0,10-(Y$4-'Indicator Data'!AT186)/(Y$4-Y$3)*10)),1))</f>
        <v>0</v>
      </c>
      <c r="Z186" s="207">
        <f>IF('Indicator Data'!AU186="No data","x",IF(('Indicator Data'!AU186/HLOOKUP('Indicator Data'!$AU$3,'Population Data'!$C$3:$M$194,ROW()-4,FALSE))&gt;1,1,IF('Indicator Data'!AU186&gt;'Indicator Data'!AU186,1,'Indicator Data'!AU186/HLOOKUP('Indicator Data'!$AU$3,'Population Data'!$C$3:$M$194,ROW()-4,FALSE))))</f>
        <v>7.202529189308735E-6</v>
      </c>
      <c r="AA186" s="202">
        <f t="shared" si="69"/>
        <v>0</v>
      </c>
      <c r="AB186" s="210">
        <f t="shared" si="70"/>
        <v>0.1</v>
      </c>
      <c r="AC186" s="202">
        <f>IF('Indicator Data'!AO186="No data","x",ROUND(IF('Indicator Data'!AO186&gt;AC$4,10,IF('Indicator Data'!AO186&lt;AC$3,0,10-(AC$4-'Indicator Data'!AO186)/(AC$4-AC$3)*10)),1))</f>
        <v>0.4</v>
      </c>
      <c r="AD186" s="202" t="str">
        <f>IF('Indicator Data'!AP186="No data","x",ROUND(IF('Indicator Data'!AP186&gt;AD$4,10,IF('Indicator Data'!AP186&lt;AD$3,0,10-(AD$4-'Indicator Data'!AP186)/(AD$4-AD$3)*10)),1))</f>
        <v>x</v>
      </c>
      <c r="AE186" s="210">
        <f t="shared" si="65"/>
        <v>0.4</v>
      </c>
      <c r="AF186" s="206">
        <f>('Indicator Data'!AZ186+'Indicator Data'!AY186*0.5+'Indicator Data'!AX186*0.25)/1000</f>
        <v>0.34599999999999997</v>
      </c>
      <c r="AG186" s="211">
        <f>AF186*1000/HLOOKUP('Indicator Data'!$AZ$3,'Population Data'!$C$3:$M$194,ROW()-4,FALSE)</f>
        <v>3.6072275495436024E-5</v>
      </c>
      <c r="AH186" s="210">
        <f t="shared" si="71"/>
        <v>0</v>
      </c>
      <c r="AI186" s="202">
        <f>IF('Indicator Data'!BD186="No data","x",ROUND(IF('Indicator Data'!BD186&lt;$AI$3,10,IF('Indicator Data'!BD186&gt;$AI$4,0,($AI$4-'Indicator Data'!BD186)/($AI$4-$AI$3)*10)),1))</f>
        <v>3.1</v>
      </c>
      <c r="AJ186" s="202">
        <f>IF('Indicator Data'!BE186="No data","x",ROUND(IF('Indicator Data'!BE186&gt;$AJ$4,10,IF('Indicator Data'!BE186&lt;$AJ$3,0,10-($AJ$4-'Indicator Data'!BE186)/($AJ$4-$AJ$3)*10)),1))</f>
        <v>0</v>
      </c>
      <c r="AK186" s="210">
        <f t="shared" si="72"/>
        <v>1.6</v>
      </c>
      <c r="AL186" s="208">
        <f t="shared" si="73"/>
        <v>0.5</v>
      </c>
      <c r="AM186" s="212">
        <f t="shared" si="74"/>
        <v>1.9</v>
      </c>
    </row>
    <row r="187" spans="1:39">
      <c r="A187" s="179" t="str">
        <f>'Indicator Data'!A187</f>
        <v>United Kingdom</v>
      </c>
      <c r="B187" s="180" t="str">
        <f>'Indicator Data'!B187</f>
        <v>GBR</v>
      </c>
      <c r="C187" s="213">
        <f>ROUND(IF('Indicator Data'!AH187="No data",IF((0.101*LN('Indicator Data'!BV187)-0.153)&gt;C$4,0,IF((0.101*LN('Indicator Data'!BV187)-0.153)&lt;C$3,10,(C$4-(0.101*LN('Indicator Data'!BV187)-0.153))/(C$4-C$3)*10)),IF('Indicator Data'!AH187&gt;C$4,0,IF('Indicator Data'!AH187&lt;C$3,10,(C$4-'Indicator Data'!AH187)/(C$4-C$3)*10))),1)</f>
        <v>0</v>
      </c>
      <c r="D187" s="202" t="str">
        <f>IF('Indicator Data'!AI187="No data","x",ROUND((IF(LOG('Indicator Data'!AI187*1000)&gt;D$4,10,IF(LOG('Indicator Data'!AI187*1000)&lt;D$3,0,10-(D$4-LOG('Indicator Data'!AI187*1000))/(D$4-D$3)*10))),1))</f>
        <v>x</v>
      </c>
      <c r="E187" s="203">
        <f t="shared" si="59"/>
        <v>0</v>
      </c>
      <c r="F187" s="202">
        <f>IF('Indicator Data'!AV187="No data","x",ROUND(IF('Indicator Data'!AV187&gt;F$4,10,IF('Indicator Data'!AV187&lt;F$3,0,10-(F$4-'Indicator Data'!AV187)/(F$4-F$3)*10)),1))</f>
        <v>1.3</v>
      </c>
      <c r="G187" s="202">
        <f>IF('Indicator Data'!AW187="No data","x",ROUND(IF('Indicator Data'!AW187&gt;G$4,10,IF('Indicator Data'!AW187&lt;G$3,0,10-(G$4-'Indicator Data'!AW187)/(G$4-G$3)*10)),1))</f>
        <v>1.9</v>
      </c>
      <c r="H187" s="203">
        <f t="shared" si="60"/>
        <v>1.6</v>
      </c>
      <c r="I187" s="204">
        <f>SUM(IF('Indicator Data'!AJ187=0,0,'Indicator Data'!AJ187),SUM('Indicator Data'!AK187:AL187))</f>
        <v>1.315194</v>
      </c>
      <c r="J187" s="204">
        <f>I187/HLOOKUP('Indicator Date'!$AJ185,'Population Data'!$C$3:$M$194,ROW()-4,FALSE)*1000000</f>
        <v>1.9352062277551242E-2</v>
      </c>
      <c r="K187" s="202">
        <f t="shared" si="66"/>
        <v>0</v>
      </c>
      <c r="L187" s="202" t="str">
        <f>IF('Indicator Data'!AM187="No data","x",ROUND(IF('Indicator Data'!AM187&gt;L$4,10,IF('Indicator Data'!AM187&lt;L$3,0,10-(L$4-'Indicator Data'!AM187)/(L$4-L$3)*10)),1))</f>
        <v>x</v>
      </c>
      <c r="M187" s="202">
        <f>IF('Indicator Data'!AN187="No data","x",IF('Indicator Data'!AN187=0,0,ROUND(IF('Indicator Data'!AN187&gt;M$4,10,IF('Indicator Data'!AN187&lt;M$3,0,10-(M$4-'Indicator Data'!AN187)/(M$4-M$3)*10)),1)))</f>
        <v>0</v>
      </c>
      <c r="N187" s="203">
        <f t="shared" si="61"/>
        <v>0</v>
      </c>
      <c r="O187" s="205">
        <f t="shared" si="62"/>
        <v>0.4</v>
      </c>
      <c r="P187" s="206">
        <f>IF(AND('Indicator Data'!BA187="No data",'Indicator Data'!BB187="No data"),0,SUM('Indicator Data'!BA187:BC187)/1000)</f>
        <v>591.68499999999995</v>
      </c>
      <c r="Q187" s="202">
        <f t="shared" si="67"/>
        <v>9.1999999999999993</v>
      </c>
      <c r="R187" s="207">
        <f>P187*1000/HLOOKUP('Indicator Data'!$BA$3,'Population Data'!$C$3:$M$194,ROW()-4,FALSE)</f>
        <v>8.7061870482171514E-3</v>
      </c>
      <c r="S187" s="202">
        <f t="shared" si="68"/>
        <v>5.4</v>
      </c>
      <c r="T187" s="208">
        <f t="shared" si="63"/>
        <v>7.3</v>
      </c>
      <c r="U187" s="209" t="str">
        <f>IF('Indicator Data'!AR187="No data","x",ROUND(IF('Indicator Data'!AR187&gt;U$4,10,IF('Indicator Data'!AR187&lt;U$3,0,10-(U$4-'Indicator Data'!AR187)/(U$4-U$3)*10)),1))</f>
        <v>x</v>
      </c>
      <c r="V187" s="209" t="str">
        <f>IF('Indicator Data'!AS187="No data","x",IF('Indicator Data'!AS187=0,0,ROUND(IF('Indicator Data'!AS187&gt;V$4,10,IF('Indicator Data'!AS187&lt;V$3,0,10-(V$4-'Indicator Data'!AS187)/(V$4-V$3)*10)),1)))</f>
        <v>x</v>
      </c>
      <c r="W187" s="202" t="str">
        <f t="shared" si="64"/>
        <v>x</v>
      </c>
      <c r="X187" s="202">
        <f>IF('Indicator Data'!AQ187="No data","x",ROUND(IF('Indicator Data'!AQ187&gt;X$4,10,IF('Indicator Data'!AQ187&lt;X$3,0,10-(X$4-'Indicator Data'!AQ187)/(X$4-X$3)*10)),1))</f>
        <v>0.1</v>
      </c>
      <c r="Y187" s="202" t="str">
        <f>IF('Indicator Data'!AT187="No data","x",ROUND(IF('Indicator Data'!AT187&gt;Y$4,10,IF('Indicator Data'!AT187&lt;Y$3,0,10-(Y$4-'Indicator Data'!AT187)/(Y$4-Y$3)*10)),1))</f>
        <v>x</v>
      </c>
      <c r="Z187" s="207">
        <f>IF('Indicator Data'!AU187="No data","x",IF(('Indicator Data'!AU187/HLOOKUP('Indicator Data'!$AU$3,'Population Data'!$C$3:$M$194,ROW()-4,FALSE))&gt;1,1,IF('Indicator Data'!AU187&gt;'Indicator Data'!AU187,1,'Indicator Data'!AU187/HLOOKUP('Indicator Data'!$AU$3,'Population Data'!$C$3:$M$194,ROW()-4,FALSE))))</f>
        <v>0</v>
      </c>
      <c r="AA187" s="202">
        <f t="shared" si="69"/>
        <v>0</v>
      </c>
      <c r="AB187" s="210">
        <f t="shared" si="70"/>
        <v>0.1</v>
      </c>
      <c r="AC187" s="202">
        <f>IF('Indicator Data'!AO187="No data","x",ROUND(IF('Indicator Data'!AO187&gt;AC$4,10,IF('Indicator Data'!AO187&lt;AC$3,0,10-(AC$4-'Indicator Data'!AO187)/(AC$4-AC$3)*10)),1))</f>
        <v>0.3</v>
      </c>
      <c r="AD187" s="202" t="str">
        <f>IF('Indicator Data'!AP187="No data","x",ROUND(IF('Indicator Data'!AP187&gt;AD$4,10,IF('Indicator Data'!AP187&lt;AD$3,0,10-(AD$4-'Indicator Data'!AP187)/(AD$4-AD$3)*10)),1))</f>
        <v>x</v>
      </c>
      <c r="AE187" s="210">
        <f t="shared" si="65"/>
        <v>0.3</v>
      </c>
      <c r="AF187" s="206">
        <f>('Indicator Data'!AZ187+'Indicator Data'!AY187*0.5+'Indicator Data'!AX187*0.25)/1000</f>
        <v>0</v>
      </c>
      <c r="AG187" s="211">
        <f>AF187*1000/HLOOKUP('Indicator Data'!$AZ$3,'Population Data'!$C$3:$M$194,ROW()-4,FALSE)</f>
        <v>0</v>
      </c>
      <c r="AH187" s="210">
        <f t="shared" si="71"/>
        <v>0</v>
      </c>
      <c r="AI187" s="202">
        <f>IF('Indicator Data'!BD187="No data","x",ROUND(IF('Indicator Data'!BD187&lt;$AI$3,10,IF('Indicator Data'!BD187&gt;$AI$4,0,($AI$4-'Indicator Data'!BD187)/($AI$4-$AI$3)*10)),1))</f>
        <v>2</v>
      </c>
      <c r="AJ187" s="202">
        <f>IF('Indicator Data'!BE187="No data","x",ROUND(IF('Indicator Data'!BE187&gt;$AJ$4,10,IF('Indicator Data'!BE187&lt;$AJ$3,0,10-($AJ$4-'Indicator Data'!BE187)/($AJ$4-$AJ$3)*10)),1))</f>
        <v>0</v>
      </c>
      <c r="AK187" s="210">
        <f t="shared" si="72"/>
        <v>1</v>
      </c>
      <c r="AL187" s="208">
        <f t="shared" si="73"/>
        <v>0.4</v>
      </c>
      <c r="AM187" s="212">
        <f t="shared" si="74"/>
        <v>4.7</v>
      </c>
    </row>
    <row r="188" spans="1:39">
      <c r="A188" s="179" t="str">
        <f>'Indicator Data'!A188</f>
        <v>United States of America</v>
      </c>
      <c r="B188" s="180" t="str">
        <f>'Indicator Data'!B188</f>
        <v>USA</v>
      </c>
      <c r="C188" s="213">
        <f>ROUND(IF('Indicator Data'!AH188="No data",IF((0.101*LN('Indicator Data'!BV188)-0.153)&gt;C$4,0,IF((0.101*LN('Indicator Data'!BV188)-0.153)&lt;C$3,10,(C$4-(0.101*LN('Indicator Data'!BV188)-0.153))/(C$4-C$3)*10)),IF('Indicator Data'!AH188&gt;C$4,0,IF('Indicator Data'!AH188&lt;C$3,10,(C$4-'Indicator Data'!AH188)/(C$4-C$3)*10))),1)</f>
        <v>0</v>
      </c>
      <c r="D188" s="202" t="str">
        <f>IF('Indicator Data'!AI188="No data","x",ROUND((IF(LOG('Indicator Data'!AI188*1000)&gt;D$4,10,IF(LOG('Indicator Data'!AI188*1000)&lt;D$3,0,10-(D$4-LOG('Indicator Data'!AI188*1000))/(D$4-D$3)*10))),1))</f>
        <v>x</v>
      </c>
      <c r="E188" s="203">
        <f t="shared" si="59"/>
        <v>0</v>
      </c>
      <c r="F188" s="202">
        <f>IF('Indicator Data'!AV188="No data","x",ROUND(IF('Indicator Data'!AV188&gt;F$4,10,IF('Indicator Data'!AV188&lt;F$3,0,10-(F$4-'Indicator Data'!AV188)/(F$4-F$3)*10)),1))</f>
        <v>2.4</v>
      </c>
      <c r="G188" s="202">
        <f>IF('Indicator Data'!AW188="No data","x",ROUND(IF('Indicator Data'!AW188&gt;G$4,10,IF('Indicator Data'!AW188&lt;G$3,0,10-(G$4-'Indicator Data'!AW188)/(G$4-G$3)*10)),1))</f>
        <v>3.7</v>
      </c>
      <c r="H188" s="203">
        <f t="shared" si="60"/>
        <v>3.1</v>
      </c>
      <c r="I188" s="204">
        <f>SUM(IF('Indicator Data'!AJ188=0,0,'Indicator Data'!AJ188),SUM('Indicator Data'!AK188:AL188))</f>
        <v>56.733446000000001</v>
      </c>
      <c r="J188" s="204">
        <f>I188/HLOOKUP('Indicator Date'!$AJ186,'Population Data'!$C$3:$M$194,ROW()-4,FALSE)*1000000</f>
        <v>0.16597733354842081</v>
      </c>
      <c r="K188" s="202">
        <f t="shared" si="66"/>
        <v>0</v>
      </c>
      <c r="L188" s="202" t="str">
        <f>IF('Indicator Data'!AM188="No data","x",ROUND(IF('Indicator Data'!AM188&gt;L$4,10,IF('Indicator Data'!AM188&lt;L$3,0,10-(L$4-'Indicator Data'!AM188)/(L$4-L$3)*10)),1))</f>
        <v>x</v>
      </c>
      <c r="M188" s="202">
        <f>IF('Indicator Data'!AN188="No data","x",IF('Indicator Data'!AN188=0,0,ROUND(IF('Indicator Data'!AN188&gt;M$4,10,IF('Indicator Data'!AN188&lt;M$3,0,10-(M$4-'Indicator Data'!AN188)/(M$4-M$3)*10)),1)))</f>
        <v>0</v>
      </c>
      <c r="N188" s="203">
        <f t="shared" si="61"/>
        <v>0</v>
      </c>
      <c r="O188" s="205">
        <f t="shared" si="62"/>
        <v>0.8</v>
      </c>
      <c r="P188" s="206">
        <f>IF(AND('Indicator Data'!BA188="No data",'Indicator Data'!BB188="No data"),0,SUM('Indicator Data'!BA188:BC188)/1000)</f>
        <v>3010.6689999999999</v>
      </c>
      <c r="Q188" s="202">
        <f t="shared" si="67"/>
        <v>10</v>
      </c>
      <c r="R188" s="207">
        <f>P188*1000/HLOOKUP('Indicator Data'!$BA$3,'Population Data'!$C$3:$M$194,ROW()-4,FALSE)</f>
        <v>8.8079051784883747E-3</v>
      </c>
      <c r="S188" s="202">
        <f t="shared" si="68"/>
        <v>5.5</v>
      </c>
      <c r="T188" s="208">
        <f t="shared" si="63"/>
        <v>7.8</v>
      </c>
      <c r="U188" s="209">
        <f>IF('Indicator Data'!AR188="No data","x",ROUND(IF('Indicator Data'!AR188&gt;U$4,10,IF('Indicator Data'!AR188&lt;U$3,0,10-(U$4-'Indicator Data'!AR188)/(U$4-U$3)*10)),1))</f>
        <v>0.8</v>
      </c>
      <c r="V188" s="209">
        <f>IF('Indicator Data'!AS188="No data","x",IF('Indicator Data'!AS188=0,0,ROUND(IF('Indicator Data'!AS188&gt;V$4,10,IF('Indicator Data'!AS188&lt;V$3,0,10-(V$4-'Indicator Data'!AS188)/(V$4-V$3)*10)),1)))</f>
        <v>0.6</v>
      </c>
      <c r="W188" s="202">
        <f t="shared" si="64"/>
        <v>0.7</v>
      </c>
      <c r="X188" s="202">
        <f>IF('Indicator Data'!AQ188="No data","x",ROUND(IF('Indicator Data'!AQ188&gt;X$4,10,IF('Indicator Data'!AQ188&lt;X$3,0,10-(X$4-'Indicator Data'!AQ188)/(X$4-X$3)*10)),1))</f>
        <v>0</v>
      </c>
      <c r="Y188" s="202" t="str">
        <f>IF('Indicator Data'!AT188="No data","x",ROUND(IF('Indicator Data'!AT188&gt;Y$4,10,IF('Indicator Data'!AT188&lt;Y$3,0,10-(Y$4-'Indicator Data'!AT188)/(Y$4-Y$3)*10)),1))</f>
        <v>x</v>
      </c>
      <c r="Z188" s="207">
        <f>IF('Indicator Data'!AU188="No data","x",IF(('Indicator Data'!AU188/HLOOKUP('Indicator Data'!$AU$3,'Population Data'!$C$3:$M$194,ROW()-4,FALSE))&gt;1,1,IF('Indicator Data'!AU188&gt;'Indicator Data'!AU188,1,'Indicator Data'!AU188/HLOOKUP('Indicator Data'!$AU$3,'Population Data'!$C$3:$M$194,ROW()-4,FALSE))))</f>
        <v>3.8192099859500075E-6</v>
      </c>
      <c r="AA188" s="202">
        <f t="shared" si="69"/>
        <v>0</v>
      </c>
      <c r="AB188" s="210">
        <f t="shared" si="70"/>
        <v>0.2</v>
      </c>
      <c r="AC188" s="202">
        <f>IF('Indicator Data'!AO188="No data","x",ROUND(IF('Indicator Data'!AO188&gt;AC$4,10,IF('Indicator Data'!AO188&lt;AC$3,0,10-(AC$4-'Indicator Data'!AO188)/(AC$4-AC$3)*10)),1))</f>
        <v>0.5</v>
      </c>
      <c r="AD188" s="202">
        <f>IF('Indicator Data'!AP188="No data","x",ROUND(IF('Indicator Data'!AP188&gt;AD$4,10,IF('Indicator Data'!AP188&lt;AD$3,0,10-(AD$4-'Indicator Data'!AP188)/(AD$4-AD$3)*10)),1))</f>
        <v>0.1</v>
      </c>
      <c r="AE188" s="210">
        <f t="shared" si="65"/>
        <v>0.3</v>
      </c>
      <c r="AF188" s="206">
        <f>('Indicator Data'!AZ188+'Indicator Data'!AY188*0.5+'Indicator Data'!AX188*0.25)/1000</f>
        <v>19.611000000000001</v>
      </c>
      <c r="AG188" s="211">
        <f>AF188*1000/HLOOKUP('Indicator Data'!$AZ$3,'Population Data'!$C$3:$M$194,ROW()-4,FALSE)</f>
        <v>5.7373237793771254E-5</v>
      </c>
      <c r="AH188" s="210">
        <f t="shared" si="71"/>
        <v>0</v>
      </c>
      <c r="AI188" s="202">
        <f>IF('Indicator Data'!BD188="No data","x",ROUND(IF('Indicator Data'!BD188&lt;$AI$3,10,IF('Indicator Data'!BD188&gt;$AI$4,0,($AI$4-'Indicator Data'!BD188)/($AI$4-$AI$3)*10)),1))</f>
        <v>0</v>
      </c>
      <c r="AJ188" s="202">
        <f>IF('Indicator Data'!BE188="No data","x",ROUND(IF('Indicator Data'!BE188&gt;$AJ$4,10,IF('Indicator Data'!BE188&lt;$AJ$3,0,10-($AJ$4-'Indicator Data'!BE188)/($AJ$4-$AJ$3)*10)),1))</f>
        <v>0</v>
      </c>
      <c r="AK188" s="210">
        <f t="shared" si="72"/>
        <v>0</v>
      </c>
      <c r="AL188" s="208">
        <f t="shared" si="73"/>
        <v>0.1</v>
      </c>
      <c r="AM188" s="212">
        <f t="shared" si="74"/>
        <v>5.0999999999999996</v>
      </c>
    </row>
    <row r="189" spans="1:39">
      <c r="A189" s="179" t="str">
        <f>'Indicator Data'!A189</f>
        <v>Uruguay</v>
      </c>
      <c r="B189" s="180" t="str">
        <f>'Indicator Data'!B189</f>
        <v>URY</v>
      </c>
      <c r="C189" s="213">
        <f>ROUND(IF('Indicator Data'!AH189="No data",IF((0.101*LN('Indicator Data'!BV189)-0.153)&gt;C$4,0,IF((0.101*LN('Indicator Data'!BV189)-0.153)&lt;C$3,10,(C$4-(0.101*LN('Indicator Data'!BV189)-0.153))/(C$4-C$3)*10)),IF('Indicator Data'!AH189&gt;C$4,0,IF('Indicator Data'!AH189&lt;C$3,10,(C$4-'Indicator Data'!AH189)/(C$4-C$3)*10))),1)</f>
        <v>1.4</v>
      </c>
      <c r="D189" s="202" t="str">
        <f>IF('Indicator Data'!AI189="No data","x",ROUND((IF(LOG('Indicator Data'!AI189*1000)&gt;D$4,10,IF(LOG('Indicator Data'!AI189*1000)&lt;D$3,0,10-(D$4-LOG('Indicator Data'!AI189*1000))/(D$4-D$3)*10))),1))</f>
        <v>x</v>
      </c>
      <c r="E189" s="203">
        <f t="shared" si="59"/>
        <v>1.4</v>
      </c>
      <c r="F189" s="202">
        <f>IF('Indicator Data'!AV189="No data","x",ROUND(IF('Indicator Data'!AV189&gt;F$4,10,IF('Indicator Data'!AV189&lt;F$3,0,10-(F$4-'Indicator Data'!AV189)/(F$4-F$3)*10)),1))</f>
        <v>3.2</v>
      </c>
      <c r="G189" s="202">
        <f>IF('Indicator Data'!AW189="No data","x",ROUND(IF('Indicator Data'!AW189&gt;G$4,10,IF('Indicator Data'!AW189&lt;G$3,0,10-(G$4-'Indicator Data'!AW189)/(G$4-G$3)*10)),1))</f>
        <v>3.9</v>
      </c>
      <c r="H189" s="203">
        <f t="shared" si="60"/>
        <v>3.6</v>
      </c>
      <c r="I189" s="204">
        <f>SUM(IF('Indicator Data'!AJ189=0,0,'Indicator Data'!AJ189),SUM('Indicator Data'!AK189:AL189))</f>
        <v>1.7800020000000001</v>
      </c>
      <c r="J189" s="204">
        <f>I189/HLOOKUP('Indicator Date'!$AJ187,'Population Data'!$C$3:$M$194,ROW()-4,FALSE)*1000000</f>
        <v>0.51996426856299571</v>
      </c>
      <c r="K189" s="202">
        <f t="shared" si="66"/>
        <v>0</v>
      </c>
      <c r="L189" s="202" t="str">
        <f>IF('Indicator Data'!AM189="No data","x",ROUND(IF('Indicator Data'!AM189&gt;L$4,10,IF('Indicator Data'!AM189&lt;L$3,0,10-(L$4-'Indicator Data'!AM189)/(L$4-L$3)*10)),1))</f>
        <v>x</v>
      </c>
      <c r="M189" s="202">
        <f>IF('Indicator Data'!AN189="No data","x",IF('Indicator Data'!AN189=0,0,ROUND(IF('Indicator Data'!AN189&gt;M$4,10,IF('Indicator Data'!AN189&lt;M$3,0,10-(M$4-'Indicator Data'!AN189)/(M$4-M$3)*10)),1)))</f>
        <v>0.1</v>
      </c>
      <c r="N189" s="203">
        <f t="shared" si="61"/>
        <v>0.1</v>
      </c>
      <c r="O189" s="205">
        <f t="shared" si="62"/>
        <v>1.6</v>
      </c>
      <c r="P189" s="206">
        <f>IF(AND('Indicator Data'!BA189="No data",'Indicator Data'!BB189="No data"),0,SUM('Indicator Data'!BA189:BC189)/1000)</f>
        <v>54.091000000000001</v>
      </c>
      <c r="Q189" s="202">
        <f t="shared" si="67"/>
        <v>5.8</v>
      </c>
      <c r="R189" s="207">
        <f>P189*1000/HLOOKUP('Indicator Data'!$BA$3,'Population Data'!$C$3:$M$194,ROW()-4,FALSE)</f>
        <v>1.5800761600740336E-2</v>
      </c>
      <c r="S189" s="202">
        <f t="shared" si="68"/>
        <v>6.3</v>
      </c>
      <c r="T189" s="208">
        <f t="shared" si="63"/>
        <v>6.1</v>
      </c>
      <c r="U189" s="209">
        <f>IF('Indicator Data'!AR189="No data","x",ROUND(IF('Indicator Data'!AR189&gt;U$4,10,IF('Indicator Data'!AR189&lt;U$3,0,10-(U$4-'Indicator Data'!AR189)/(U$4-U$3)*10)),1))</f>
        <v>1.2</v>
      </c>
      <c r="V189" s="209">
        <f>IF('Indicator Data'!AS189="No data","x",IF('Indicator Data'!AS189=0,0,ROUND(IF('Indicator Data'!AS189&gt;V$4,10,IF('Indicator Data'!AS189&lt;V$3,0,10-(V$4-'Indicator Data'!AS189)/(V$4-V$3)*10)),1)))</f>
        <v>1.5</v>
      </c>
      <c r="W189" s="202">
        <f t="shared" si="64"/>
        <v>1.35</v>
      </c>
      <c r="X189" s="202">
        <f>IF('Indicator Data'!AQ189="No data","x",ROUND(IF('Indicator Data'!AQ189&gt;X$4,10,IF('Indicator Data'!AQ189&lt;X$3,0,10-(X$4-'Indicator Data'!AQ189)/(X$4-X$3)*10)),1))</f>
        <v>0.7</v>
      </c>
      <c r="Y189" s="202" t="str">
        <f>IF('Indicator Data'!AT189="No data","x",ROUND(IF('Indicator Data'!AT189&gt;Y$4,10,IF('Indicator Data'!AT189&lt;Y$3,0,10-(Y$4-'Indicator Data'!AT189)/(Y$4-Y$3)*10)),1))</f>
        <v>x</v>
      </c>
      <c r="Z189" s="207">
        <f>IF('Indicator Data'!AU189="No data","x",IF(('Indicator Data'!AU189/HLOOKUP('Indicator Data'!$AU$3,'Population Data'!$C$3:$M$194,ROW()-4,FALSE))&gt;1,1,IF('Indicator Data'!AU189&gt;'Indicator Data'!AU189,1,'Indicator Data'!AU189/HLOOKUP('Indicator Data'!$AU$3,'Population Data'!$C$3:$M$194,ROW()-4,FALSE))))</f>
        <v>2.3957036269199959E-5</v>
      </c>
      <c r="AA189" s="202">
        <f t="shared" si="69"/>
        <v>0</v>
      </c>
      <c r="AB189" s="210">
        <f t="shared" si="70"/>
        <v>0.7</v>
      </c>
      <c r="AC189" s="202">
        <f>IF('Indicator Data'!AO189="No data","x",ROUND(IF('Indicator Data'!AO189&gt;AC$4,10,IF('Indicator Data'!AO189&lt;AC$3,0,10-(AC$4-'Indicator Data'!AO189)/(AC$4-AC$3)*10)),1))</f>
        <v>0.5</v>
      </c>
      <c r="AD189" s="202">
        <f>IF('Indicator Data'!AP189="No data","x",ROUND(IF('Indicator Data'!AP189&gt;AD$4,10,IF('Indicator Data'!AP189&lt;AD$3,0,10-(AD$4-'Indicator Data'!AP189)/(AD$4-AD$3)*10)),1))</f>
        <v>0.4</v>
      </c>
      <c r="AE189" s="210">
        <f t="shared" si="65"/>
        <v>0.5</v>
      </c>
      <c r="AF189" s="206">
        <f>('Indicator Data'!AZ189+'Indicator Data'!AY189*0.5+'Indicator Data'!AX189*0.25)/1000</f>
        <v>408.57225</v>
      </c>
      <c r="AG189" s="211">
        <f>AF189*1000/HLOOKUP('Indicator Data'!$AZ$3,'Population Data'!$C$3:$M$194,ROW()-4,FALSE)</f>
        <v>0.11934984967791464</v>
      </c>
      <c r="AH189" s="210">
        <f t="shared" si="71"/>
        <v>10</v>
      </c>
      <c r="AI189" s="202">
        <f>IF('Indicator Data'!BD189="No data","x",ROUND(IF('Indicator Data'!BD189&lt;$AI$3,10,IF('Indicator Data'!BD189&gt;$AI$4,0,($AI$4-'Indicator Data'!BD189)/($AI$4-$AI$3)*10)),1))</f>
        <v>2.2999999999999998</v>
      </c>
      <c r="AJ189" s="202">
        <f>IF('Indicator Data'!BE189="No data","x",ROUND(IF('Indicator Data'!BE189&gt;$AJ$4,10,IF('Indicator Data'!BE189&lt;$AJ$3,0,10-($AJ$4-'Indicator Data'!BE189)/($AJ$4-$AJ$3)*10)),1))</f>
        <v>0</v>
      </c>
      <c r="AK189" s="210">
        <f t="shared" si="72"/>
        <v>1.2</v>
      </c>
      <c r="AL189" s="208">
        <f t="shared" si="73"/>
        <v>5.2</v>
      </c>
      <c r="AM189" s="212">
        <f t="shared" si="74"/>
        <v>5.7</v>
      </c>
    </row>
    <row r="190" spans="1:39">
      <c r="A190" s="179" t="str">
        <f>'Indicator Data'!A190</f>
        <v>Uzbekistan</v>
      </c>
      <c r="B190" s="180" t="str">
        <f>'Indicator Data'!B190</f>
        <v>UZB</v>
      </c>
      <c r="C190" s="213">
        <f>ROUND(IF('Indicator Data'!AH190="No data",IF((0.101*LN('Indicator Data'!BV190)-0.153)&gt;C$4,0,IF((0.101*LN('Indicator Data'!BV190)-0.153)&lt;C$3,10,(C$4-(0.101*LN('Indicator Data'!BV190)-0.153))/(C$4-C$3)*10)),IF('Indicator Data'!AH190&gt;C$4,0,IF('Indicator Data'!AH190&lt;C$3,10,(C$4-'Indicator Data'!AH190)/(C$4-C$3)*10))),1)</f>
        <v>3.5</v>
      </c>
      <c r="D190" s="202">
        <f>IF('Indicator Data'!AI190="No data","x",ROUND((IF(LOG('Indicator Data'!AI190*1000)&gt;D$4,10,IF(LOG('Indicator Data'!AI190*1000)&lt;D$3,0,10-(D$4-LOG('Indicator Data'!AI190*1000))/(D$4-D$3)*10))),1))</f>
        <v>2.9</v>
      </c>
      <c r="E190" s="203">
        <f t="shared" si="59"/>
        <v>3.2</v>
      </c>
      <c r="F190" s="202">
        <f>IF('Indicator Data'!AV190="No data","x",ROUND(IF('Indicator Data'!AV190&gt;F$4,10,IF('Indicator Data'!AV190&lt;F$3,0,10-(F$4-'Indicator Data'!AV190)/(F$4-F$3)*10)),1))</f>
        <v>3.2</v>
      </c>
      <c r="G190" s="202">
        <f>IF('Indicator Data'!AW190="No data","x",ROUND(IF('Indicator Data'!AW190&gt;G$4,10,IF('Indicator Data'!AW190&lt;G$3,0,10-(G$4-'Indicator Data'!AW190)/(G$4-G$3)*10)),1))</f>
        <v>1.6</v>
      </c>
      <c r="H190" s="203">
        <f t="shared" si="60"/>
        <v>2.4</v>
      </c>
      <c r="I190" s="204">
        <f>SUM(IF('Indicator Data'!AJ190=0,0,'Indicator Data'!AJ190),SUM('Indicator Data'!AK190:AL190))</f>
        <v>2678.5003920624999</v>
      </c>
      <c r="J190" s="204">
        <f>I190/HLOOKUP('Indicator Date'!$AJ188,'Population Data'!$C$3:$M$194,ROW()-4,FALSE)*1000000</f>
        <v>75.083116789633635</v>
      </c>
      <c r="K190" s="202">
        <f t="shared" si="66"/>
        <v>1.5</v>
      </c>
      <c r="L190" s="202">
        <f>IF('Indicator Data'!AM190="No data","x",ROUND(IF('Indicator Data'!AM190&gt;L$4,10,IF('Indicator Data'!AM190&lt;L$3,0,10-(L$4-'Indicator Data'!AM190)/(L$4-L$3)*10)),1))</f>
        <v>1.3</v>
      </c>
      <c r="M190" s="202">
        <f>IF('Indicator Data'!AN190="No data","x",IF('Indicator Data'!AN190=0,0,ROUND(IF('Indicator Data'!AN190&gt;M$4,10,IF('Indicator Data'!AN190&lt;M$3,0,10-(M$4-'Indicator Data'!AN190)/(M$4-M$3)*10)),1)))</f>
        <v>5.9</v>
      </c>
      <c r="N190" s="203">
        <f t="shared" si="61"/>
        <v>2.9</v>
      </c>
      <c r="O190" s="205">
        <f t="shared" si="62"/>
        <v>2.9</v>
      </c>
      <c r="P190" s="206">
        <f>IF(AND('Indicator Data'!BA190="No data",'Indicator Data'!BB190="No data"),0,SUM('Indicator Data'!BA190:BC190)/1000)</f>
        <v>31.901</v>
      </c>
      <c r="Q190" s="202">
        <f t="shared" si="67"/>
        <v>5</v>
      </c>
      <c r="R190" s="207">
        <f>P190*1000/HLOOKUP('Indicator Data'!$BA$3,'Population Data'!$C$3:$M$194,ROW()-4,FALSE)</f>
        <v>8.9424161213645735E-4</v>
      </c>
      <c r="S190" s="202">
        <f t="shared" si="68"/>
        <v>3.1</v>
      </c>
      <c r="T190" s="208">
        <f t="shared" si="63"/>
        <v>4.0999999999999996</v>
      </c>
      <c r="U190" s="209">
        <f>IF('Indicator Data'!AR190="No data","x",ROUND(IF('Indicator Data'!AR190&gt;U$4,10,IF('Indicator Data'!AR190&lt;U$3,0,10-(U$4-'Indicator Data'!AR190)/(U$4-U$3)*10)),1))</f>
        <v>0.4</v>
      </c>
      <c r="V190" s="209" t="str">
        <f>IF('Indicator Data'!AS190="No data","x",IF('Indicator Data'!AS190=0,0,ROUND(IF('Indicator Data'!AS190&gt;V$4,10,IF('Indicator Data'!AS190&lt;V$3,0,10-(V$4-'Indicator Data'!AS190)/(V$4-V$3)*10)),1)))</f>
        <v>x</v>
      </c>
      <c r="W190" s="202">
        <f t="shared" si="64"/>
        <v>0.4</v>
      </c>
      <c r="X190" s="202">
        <f>IF('Indicator Data'!AQ190="No data","x",ROUND(IF('Indicator Data'!AQ190&gt;X$4,10,IF('Indicator Data'!AQ190&lt;X$3,0,10-(X$4-'Indicator Data'!AQ190)/(X$4-X$3)*10)),1))</f>
        <v>1.5</v>
      </c>
      <c r="Y190" s="202">
        <f>IF('Indicator Data'!AT190="No data","x",ROUND(IF('Indicator Data'!AT190&gt;Y$4,10,IF('Indicator Data'!AT190&lt;Y$3,0,10-(Y$4-'Indicator Data'!AT190)/(Y$4-Y$3)*10)),1))</f>
        <v>0</v>
      </c>
      <c r="Z190" s="207">
        <f>IF('Indicator Data'!AU190="No data","x",IF(('Indicator Data'!AU190/HLOOKUP('Indicator Data'!$AU$3,'Population Data'!$C$3:$M$194,ROW()-4,FALSE))&gt;1,1,IF('Indicator Data'!AU190&gt;'Indicator Data'!AU190,1,'Indicator Data'!AU190/HLOOKUP('Indicator Data'!$AU$3,'Population Data'!$C$3:$M$194,ROW()-4,FALSE))))</f>
        <v>9.9292900367602167E-3</v>
      </c>
      <c r="AA190" s="202">
        <f t="shared" si="69"/>
        <v>0.1</v>
      </c>
      <c r="AB190" s="210">
        <f t="shared" si="70"/>
        <v>0.5</v>
      </c>
      <c r="AC190" s="202">
        <f>IF('Indicator Data'!AO190="No data","x",ROUND(IF('Indicator Data'!AO190&gt;AC$4,10,IF('Indicator Data'!AO190&lt;AC$3,0,10-(AC$4-'Indicator Data'!AO190)/(AC$4-AC$3)*10)),1))</f>
        <v>1</v>
      </c>
      <c r="AD190" s="202">
        <f>IF('Indicator Data'!AP190="No data","x",ROUND(IF('Indicator Data'!AP190&gt;AD$4,10,IF('Indicator Data'!AP190&lt;AD$3,0,10-(AD$4-'Indicator Data'!AP190)/(AD$4-AD$3)*10)),1))</f>
        <v>0.4</v>
      </c>
      <c r="AE190" s="210">
        <f t="shared" si="65"/>
        <v>0.7</v>
      </c>
      <c r="AF190" s="206">
        <f>('Indicator Data'!AZ190+'Indicator Data'!AY190*0.5+'Indicator Data'!AX190*0.25)/1000</f>
        <v>4.1250000000000002E-2</v>
      </c>
      <c r="AG190" s="211">
        <f>AF190*1000/HLOOKUP('Indicator Data'!$AZ$3,'Population Data'!$C$3:$M$194,ROW()-4,FALSE)</f>
        <v>1.1563106642622132E-6</v>
      </c>
      <c r="AH190" s="210">
        <f t="shared" si="71"/>
        <v>0</v>
      </c>
      <c r="AI190" s="202">
        <f>IF('Indicator Data'!BD190="No data","x",ROUND(IF('Indicator Data'!BD190&lt;$AI$3,10,IF('Indicator Data'!BD190&gt;$AI$4,0,($AI$4-'Indicator Data'!BD190)/($AI$4-$AI$3)*10)),1))</f>
        <v>1.3</v>
      </c>
      <c r="AJ190" s="202">
        <f>IF('Indicator Data'!BE190="No data","x",ROUND(IF('Indicator Data'!BE190&gt;$AJ$4,10,IF('Indicator Data'!BE190&lt;$AJ$3,0,10-($AJ$4-'Indicator Data'!BE190)/($AJ$4-$AJ$3)*10)),1))</f>
        <v>0</v>
      </c>
      <c r="AK190" s="210">
        <f t="shared" si="72"/>
        <v>0.7</v>
      </c>
      <c r="AL190" s="208">
        <f t="shared" si="73"/>
        <v>0.5</v>
      </c>
      <c r="AM190" s="212">
        <f t="shared" si="74"/>
        <v>2.5</v>
      </c>
    </row>
    <row r="191" spans="1:39">
      <c r="A191" s="179" t="str">
        <f>'Indicator Data'!A191</f>
        <v>Vanuatu</v>
      </c>
      <c r="B191" s="180" t="str">
        <f>'Indicator Data'!B191</f>
        <v>VUT</v>
      </c>
      <c r="C191" s="213">
        <f>ROUND(IF('Indicator Data'!AH191="No data",IF((0.101*LN('Indicator Data'!BV191)-0.153)&gt;C$4,0,IF((0.101*LN('Indicator Data'!BV191)-0.153)&lt;C$3,10,(C$4-(0.101*LN('Indicator Data'!BV191)-0.153))/(C$4-C$3)*10)),IF('Indicator Data'!AH191&gt;C$4,0,IF('Indicator Data'!AH191&lt;C$3,10,(C$4-'Indicator Data'!AH191)/(C$4-C$3)*10))),1)</f>
        <v>5.7</v>
      </c>
      <c r="D191" s="202" t="str">
        <f>IF('Indicator Data'!AI191="No data","x",ROUND((IF(LOG('Indicator Data'!AI191*1000)&gt;D$4,10,IF(LOG('Indicator Data'!AI191*1000)&lt;D$3,0,10-(D$4-LOG('Indicator Data'!AI191*1000))/(D$4-D$3)*10))),1))</f>
        <v>x</v>
      </c>
      <c r="E191" s="203">
        <f t="shared" si="59"/>
        <v>5.7</v>
      </c>
      <c r="F191" s="202" t="str">
        <f>IF('Indicator Data'!AV191="No data","x",ROUND(IF('Indicator Data'!AV191&gt;F$4,10,IF('Indicator Data'!AV191&lt;F$3,0,10-(F$4-'Indicator Data'!AV191)/(F$4-F$3)*10)),1))</f>
        <v>x</v>
      </c>
      <c r="G191" s="202">
        <f>IF('Indicator Data'!AW191="No data","x",ROUND(IF('Indicator Data'!AW191&gt;G$4,10,IF('Indicator Data'!AW191&lt;G$3,0,10-(G$4-'Indicator Data'!AW191)/(G$4-G$3)*10)),1))</f>
        <v>1.8</v>
      </c>
      <c r="H191" s="203">
        <f t="shared" si="60"/>
        <v>1.8</v>
      </c>
      <c r="I191" s="204">
        <f>SUM(IF('Indicator Data'!AJ191=0,0,'Indicator Data'!AJ191),SUM('Indicator Data'!AK191:AL191))</f>
        <v>301.20927323437502</v>
      </c>
      <c r="J191" s="204">
        <f>I191/HLOOKUP('Indicator Date'!$AJ189,'Population Data'!$C$3:$M$194,ROW()-4,FALSE)*1000000</f>
        <v>879.89528410036985</v>
      </c>
      <c r="K191" s="202">
        <f t="shared" si="66"/>
        <v>10</v>
      </c>
      <c r="L191" s="202">
        <f>IF('Indicator Data'!AM191="No data","x",ROUND(IF('Indicator Data'!AM191&gt;L$4,10,IF('Indicator Data'!AM191&lt;L$3,0,10-(L$4-'Indicator Data'!AM191)/(L$4-L$3)*10)),1))</f>
        <v>7.1</v>
      </c>
      <c r="M191" s="202">
        <f>IF('Indicator Data'!AN191="No data","x",IF('Indicator Data'!AN191=0,0,ROUND(IF('Indicator Data'!AN191&gt;M$4,10,IF('Indicator Data'!AN191&lt;M$3,0,10-(M$4-'Indicator Data'!AN191)/(M$4-M$3)*10)),1)))</f>
        <v>5.2</v>
      </c>
      <c r="N191" s="203">
        <f t="shared" si="61"/>
        <v>7.4</v>
      </c>
      <c r="O191" s="205">
        <f t="shared" si="62"/>
        <v>5.2</v>
      </c>
      <c r="P191" s="206">
        <f>IF(AND('Indicator Data'!BA191="No data",'Indicator Data'!BB191="No data"),0,SUM('Indicator Data'!BA191:BC191)/1000)</f>
        <v>5.0000000000000001E-3</v>
      </c>
      <c r="Q191" s="202">
        <f t="shared" si="67"/>
        <v>0</v>
      </c>
      <c r="R191" s="207">
        <f>P191*1000/HLOOKUP('Indicator Data'!$BA$3,'Population Data'!$C$3:$M$194,ROW()-4,FALSE)</f>
        <v>1.4606045734450404E-5</v>
      </c>
      <c r="S191" s="202">
        <f t="shared" si="68"/>
        <v>0</v>
      </c>
      <c r="T191" s="208">
        <f t="shared" si="63"/>
        <v>0</v>
      </c>
      <c r="U191" s="209" t="str">
        <f>IF('Indicator Data'!AR191="No data","x",ROUND(IF('Indicator Data'!AR191&gt;U$4,10,IF('Indicator Data'!AR191&lt;U$3,0,10-(U$4-'Indicator Data'!AR191)/(U$4-U$3)*10)),1))</f>
        <v>x</v>
      </c>
      <c r="V191" s="209" t="str">
        <f>IF('Indicator Data'!AS191="No data","x",IF('Indicator Data'!AS191=0,0,ROUND(IF('Indicator Data'!AS191&gt;V$4,10,IF('Indicator Data'!AS191&lt;V$3,0,10-(V$4-'Indicator Data'!AS191)/(V$4-V$3)*10)),1)))</f>
        <v>x</v>
      </c>
      <c r="W191" s="202" t="str">
        <f t="shared" si="64"/>
        <v>x</v>
      </c>
      <c r="X191" s="202">
        <f>IF('Indicator Data'!AQ191="No data","x",ROUND(IF('Indicator Data'!AQ191&gt;X$4,10,IF('Indicator Data'!AQ191&lt;X$3,0,10-(X$4-'Indicator Data'!AQ191)/(X$4-X$3)*10)),1))</f>
        <v>0.5</v>
      </c>
      <c r="Y191" s="202">
        <f>IF('Indicator Data'!AT191="No data","x",ROUND(IF('Indicator Data'!AT191&gt;Y$4,10,IF('Indicator Data'!AT191&lt;Y$3,0,10-(Y$4-'Indicator Data'!AT191)/(Y$4-Y$3)*10)),1))</f>
        <v>0.2</v>
      </c>
      <c r="Z191" s="207">
        <f>IF('Indicator Data'!AU191="No data","x",IF(('Indicator Data'!AU191/HLOOKUP('Indicator Data'!$AU$3,'Population Data'!$C$3:$M$194,ROW()-4,FALSE))&gt;1,1,IF('Indicator Data'!AU191&gt;'Indicator Data'!AU191,1,'Indicator Data'!AU191/HLOOKUP('Indicator Data'!$AU$3,'Population Data'!$C$3:$M$194,ROW()-4,FALSE))))</f>
        <v>0.29403501254820347</v>
      </c>
      <c r="AA191" s="202">
        <f t="shared" si="69"/>
        <v>3.3</v>
      </c>
      <c r="AB191" s="210">
        <f t="shared" si="70"/>
        <v>1.3</v>
      </c>
      <c r="AC191" s="202">
        <f>IF('Indicator Data'!AO191="No data","x",ROUND(IF('Indicator Data'!AO191&gt;AC$4,10,IF('Indicator Data'!AO191&lt;AC$3,0,10-(AC$4-'Indicator Data'!AO191)/(AC$4-AC$3)*10)),1))</f>
        <v>1.4</v>
      </c>
      <c r="AD191" s="202">
        <f>IF('Indicator Data'!AP191="No data","x",ROUND(IF('Indicator Data'!AP191&gt;AD$4,10,IF('Indicator Data'!AP191&lt;AD$3,0,10-(AD$4-'Indicator Data'!AP191)/(AD$4-AD$3)*10)),1))</f>
        <v>2.6</v>
      </c>
      <c r="AE191" s="210">
        <f t="shared" si="65"/>
        <v>2</v>
      </c>
      <c r="AF191" s="206">
        <f>('Indicator Data'!AZ191+'Indicator Data'!AY191*0.5+'Indicator Data'!AX191*0.25)/1000</f>
        <v>296.851</v>
      </c>
      <c r="AG191" s="211">
        <f>AF191*1000/HLOOKUP('Indicator Data'!$AZ$3,'Population Data'!$C$3:$M$194,ROW()-4,FALSE)</f>
        <v>0.86716385646346739</v>
      </c>
      <c r="AH191" s="210">
        <f t="shared" si="71"/>
        <v>10</v>
      </c>
      <c r="AI191" s="202">
        <f>IF('Indicator Data'!BD191="No data","x",ROUND(IF('Indicator Data'!BD191&lt;$AI$3,10,IF('Indicator Data'!BD191&gt;$AI$4,0,($AI$4-'Indicator Data'!BD191)/($AI$4-$AI$3)*10)),1))</f>
        <v>2.7</v>
      </c>
      <c r="AJ191" s="202">
        <f>IF('Indicator Data'!BE191="No data","x",ROUND(IF('Indicator Data'!BE191&gt;$AJ$4,10,IF('Indicator Data'!BE191&lt;$AJ$3,0,10-($AJ$4-'Indicator Data'!BE191)/($AJ$4-$AJ$3)*10)),1))</f>
        <v>1</v>
      </c>
      <c r="AK191" s="210">
        <f t="shared" si="72"/>
        <v>1.9</v>
      </c>
      <c r="AL191" s="208">
        <f t="shared" si="73"/>
        <v>5.6</v>
      </c>
      <c r="AM191" s="212">
        <f t="shared" si="74"/>
        <v>3.3</v>
      </c>
    </row>
    <row r="192" spans="1:39">
      <c r="A192" s="179" t="str">
        <f>'Indicator Data'!A192</f>
        <v>Venezuela</v>
      </c>
      <c r="B192" s="180" t="str">
        <f>'Indicator Data'!B192</f>
        <v>VEN</v>
      </c>
      <c r="C192" s="213">
        <f>ROUND(IF('Indicator Data'!AH192="No data",IF((0.101*LN('Indicator Data'!BV192)-0.153)&gt;C$4,0,IF((0.101*LN('Indicator Data'!BV192)-0.153)&lt;C$3,10,(C$4-(0.101*LN('Indicator Data'!BV192)-0.153))/(C$4-C$3)*10)),IF('Indicator Data'!AH192&gt;C$4,0,IF('Indicator Data'!AH192&lt;C$3,10,(C$4-'Indicator Data'!AH192)/(C$4-C$3)*10))),1)</f>
        <v>4</v>
      </c>
      <c r="D192" s="202" t="str">
        <f>IF('Indicator Data'!AI192="No data","x",ROUND((IF(LOG('Indicator Data'!AI192*1000)&gt;D$4,10,IF(LOG('Indicator Data'!AI192*1000)&lt;D$3,0,10-(D$4-LOG('Indicator Data'!AI192*1000))/(D$4-D$3)*10))),1))</f>
        <v>x</v>
      </c>
      <c r="E192" s="203">
        <f t="shared" si="59"/>
        <v>4</v>
      </c>
      <c r="F192" s="202">
        <f>IF('Indicator Data'!AV192="No data","x",ROUND(IF('Indicator Data'!AV192&gt;F$4,10,IF('Indicator Data'!AV192&lt;F$3,0,10-(F$4-'Indicator Data'!AV192)/(F$4-F$3)*10)),1))</f>
        <v>6.9</v>
      </c>
      <c r="G192" s="202" t="str">
        <f>IF('Indicator Data'!AW192="No data","x",ROUND(IF('Indicator Data'!AW192&gt;G$4,10,IF('Indicator Data'!AW192&lt;G$3,0,10-(G$4-'Indicator Data'!AW192)/(G$4-G$3)*10)),1))</f>
        <v>x</v>
      </c>
      <c r="H192" s="203">
        <f t="shared" si="60"/>
        <v>6.9</v>
      </c>
      <c r="I192" s="204">
        <f>SUM(IF('Indicator Data'!AJ192=0,0,'Indicator Data'!AJ192),SUM('Indicator Data'!AK192:AL192))</f>
        <v>1395.4802481308593</v>
      </c>
      <c r="J192" s="204">
        <f>I192/HLOOKUP('Indicator Date'!$AJ190,'Population Data'!$C$3:$M$194,ROW()-4,FALSE)*1000000</f>
        <v>47.472848858626996</v>
      </c>
      <c r="K192" s="202">
        <f t="shared" si="66"/>
        <v>0.9</v>
      </c>
      <c r="L192" s="202" t="str">
        <f>IF('Indicator Data'!AM192="No data","x",ROUND(IF('Indicator Data'!AM192&gt;L$4,10,IF('Indicator Data'!AM192&lt;L$3,0,10-(L$4-'Indicator Data'!AM192)/(L$4-L$3)*10)),1))</f>
        <v>x</v>
      </c>
      <c r="M192" s="202" t="str">
        <f>IF('Indicator Data'!AN192="No data","x",IF('Indicator Data'!AN192=0,0,ROUND(IF('Indicator Data'!AN192&gt;M$4,10,IF('Indicator Data'!AN192&lt;M$3,0,10-(M$4-'Indicator Data'!AN192)/(M$4-M$3)*10)),1)))</f>
        <v>x</v>
      </c>
      <c r="N192" s="203">
        <f t="shared" si="61"/>
        <v>0.9</v>
      </c>
      <c r="O192" s="205">
        <f t="shared" si="62"/>
        <v>4</v>
      </c>
      <c r="P192" s="206">
        <f>IF(AND('Indicator Data'!BA192="No data",'Indicator Data'!BB192="No data"),0,SUM('Indicator Data'!BA192:BC192)/1000)</f>
        <v>3237.491</v>
      </c>
      <c r="Q192" s="202">
        <f t="shared" si="67"/>
        <v>10</v>
      </c>
      <c r="R192" s="207">
        <f>P192*1000/HLOOKUP('Indicator Data'!$BA$3,'Population Data'!$C$3:$M$194,ROW()-4,FALSE)</f>
        <v>0.11013622093901025</v>
      </c>
      <c r="S192" s="202">
        <f t="shared" si="68"/>
        <v>10</v>
      </c>
      <c r="T192" s="208">
        <f t="shared" si="63"/>
        <v>10</v>
      </c>
      <c r="U192" s="209">
        <f>IF('Indicator Data'!AR192="No data","x",ROUND(IF('Indicator Data'!AR192&gt;U$4,10,IF('Indicator Data'!AR192&lt;U$3,0,10-(U$4-'Indicator Data'!AR192)/(U$4-U$3)*10)),1))</f>
        <v>1</v>
      </c>
      <c r="V192" s="209" t="str">
        <f>IF('Indicator Data'!AS192="No data","x",IF('Indicator Data'!AS192=0,0,ROUND(IF('Indicator Data'!AS192&gt;V$4,10,IF('Indicator Data'!AS192&lt;V$3,0,10-(V$4-'Indicator Data'!AS192)/(V$4-V$3)*10)),1)))</f>
        <v>x</v>
      </c>
      <c r="W192" s="202">
        <f t="shared" si="64"/>
        <v>1</v>
      </c>
      <c r="X192" s="202">
        <f>IF('Indicator Data'!AQ192="No data","x",ROUND(IF('Indicator Data'!AQ192&gt;X$4,10,IF('Indicator Data'!AQ192&lt;X$3,0,10-(X$4-'Indicator Data'!AQ192)/(X$4-X$3)*10)),1))</f>
        <v>0.8</v>
      </c>
      <c r="Y192" s="202">
        <f>IF('Indicator Data'!AT192="No data","x",ROUND(IF('Indicator Data'!AT192&gt;Y$4,10,IF('Indicator Data'!AT192&lt;Y$3,0,10-(Y$4-'Indicator Data'!AT192)/(Y$4-Y$3)*10)),1))</f>
        <v>0.3</v>
      </c>
      <c r="Z192" s="207">
        <f>IF('Indicator Data'!AU192="No data","x",IF(('Indicator Data'!AU192/HLOOKUP('Indicator Data'!$AU$3,'Population Data'!$C$3:$M$194,ROW()-4,FALSE))&gt;1,1,IF('Indicator Data'!AU192&gt;'Indicator Data'!AU192,1,'Indicator Data'!AU192/HLOOKUP('Indicator Data'!$AU$3,'Population Data'!$C$3:$M$194,ROW()-4,FALSE))))</f>
        <v>0.26077490197053915</v>
      </c>
      <c r="AA192" s="202">
        <f t="shared" si="69"/>
        <v>2.9</v>
      </c>
      <c r="AB192" s="210">
        <f t="shared" si="70"/>
        <v>1.3</v>
      </c>
      <c r="AC192" s="202">
        <f>IF('Indicator Data'!AO192="No data","x",ROUND(IF('Indicator Data'!AO192&gt;AC$4,10,IF('Indicator Data'!AO192&lt;AC$3,0,10-(AC$4-'Indicator Data'!AO192)/(AC$4-AC$3)*10)),1))</f>
        <v>1.9</v>
      </c>
      <c r="AD192" s="202" t="str">
        <f>IF('Indicator Data'!AP192="No data","x",ROUND(IF('Indicator Data'!AP192&gt;AD$4,10,IF('Indicator Data'!AP192&lt;AD$3,0,10-(AD$4-'Indicator Data'!AP192)/(AD$4-AD$3)*10)),1))</f>
        <v>x</v>
      </c>
      <c r="AE192" s="210">
        <f t="shared" si="65"/>
        <v>1.9</v>
      </c>
      <c r="AF192" s="206">
        <f>('Indicator Data'!AZ192+'Indicator Data'!AY192*0.5+'Indicator Data'!AX192*0.25)/1000</f>
        <v>46.756250000000001</v>
      </c>
      <c r="AG192" s="211">
        <f>AF192*1000/HLOOKUP('Indicator Data'!$AZ$3,'Population Data'!$C$3:$M$194,ROW()-4,FALSE)</f>
        <v>1.5906010797495957E-3</v>
      </c>
      <c r="AH192" s="210">
        <f t="shared" si="71"/>
        <v>0.2</v>
      </c>
      <c r="AI192" s="202">
        <f>IF('Indicator Data'!BD192="No data","x",ROUND(IF('Indicator Data'!BD192&lt;$AI$3,10,IF('Indicator Data'!BD192&gt;$AI$4,0,($AI$4-'Indicator Data'!BD192)/($AI$4-$AI$3)*10)),1))</f>
        <v>6.8</v>
      </c>
      <c r="AJ192" s="202">
        <f>IF('Indicator Data'!BE192="No data","x",ROUND(IF('Indicator Data'!BE192&gt;$AJ$4,10,IF('Indicator Data'!BE192&lt;$AJ$3,0,10-($AJ$4-'Indicator Data'!BE192)/($AJ$4-$AJ$3)*10)),1))</f>
        <v>4.2</v>
      </c>
      <c r="AK192" s="210">
        <f t="shared" si="72"/>
        <v>5.5</v>
      </c>
      <c r="AL192" s="208">
        <f t="shared" si="73"/>
        <v>2.5</v>
      </c>
      <c r="AM192" s="212">
        <f t="shared" si="74"/>
        <v>8</v>
      </c>
    </row>
    <row r="193" spans="1:39">
      <c r="A193" s="179" t="str">
        <f>'Indicator Data'!A193</f>
        <v>Viet Nam</v>
      </c>
      <c r="B193" s="180" t="str">
        <f>'Indicator Data'!B193</f>
        <v>VNM</v>
      </c>
      <c r="C193" s="213">
        <f>ROUND(IF('Indicator Data'!AH193="No data",IF((0.101*LN('Indicator Data'!BV193)-0.153)&gt;C$4,0,IF((0.101*LN('Indicator Data'!BV193)-0.153)&lt;C$3,10,(C$4-(0.101*LN('Indicator Data'!BV193)-0.153))/(C$4-C$3)*10)),IF('Indicator Data'!AH193&gt;C$4,0,IF('Indicator Data'!AH193&lt;C$3,10,(C$4-'Indicator Data'!AH193)/(C$4-C$3)*10))),1)</f>
        <v>3.5</v>
      </c>
      <c r="D193" s="202">
        <f>IF('Indicator Data'!AI193="No data","x",ROUND((IF(LOG('Indicator Data'!AI193*1000)&gt;D$4,10,IF(LOG('Indicator Data'!AI193*1000)&lt;D$3,0,10-(D$4-LOG('Indicator Data'!AI193*1000))/(D$4-D$3)*10))),1))</f>
        <v>3.3</v>
      </c>
      <c r="E193" s="203">
        <f t="shared" si="59"/>
        <v>3.4</v>
      </c>
      <c r="F193" s="202">
        <f>IF('Indicator Data'!AV193="No data","x",ROUND(IF('Indicator Data'!AV193&gt;F$4,10,IF('Indicator Data'!AV193&lt;F$3,0,10-(F$4-'Indicator Data'!AV193)/(F$4-F$3)*10)),1))</f>
        <v>5</v>
      </c>
      <c r="G193" s="202">
        <f>IF('Indicator Data'!AW193="No data","x",ROUND(IF('Indicator Data'!AW193&gt;G$4,10,IF('Indicator Data'!AW193&lt;G$3,0,10-(G$4-'Indicator Data'!AW193)/(G$4-G$3)*10)),1))</f>
        <v>2.8</v>
      </c>
      <c r="H193" s="203">
        <f t="shared" si="60"/>
        <v>3.9</v>
      </c>
      <c r="I193" s="204">
        <f>SUM(IF('Indicator Data'!AJ193=0,0,'Indicator Data'!AJ193),SUM('Indicator Data'!AK193:AL193))</f>
        <v>600.42372632690433</v>
      </c>
      <c r="J193" s="204">
        <f>I193/HLOOKUP('Indicator Date'!$AJ191,'Population Data'!$C$3:$M$194,ROW()-4,FALSE)*1000000</f>
        <v>6.0345500149039086</v>
      </c>
      <c r="K193" s="202">
        <f t="shared" si="66"/>
        <v>0.1</v>
      </c>
      <c r="L193" s="202">
        <f>IF('Indicator Data'!AM193="No data","x",ROUND(IF('Indicator Data'!AM193&gt;L$4,10,IF('Indicator Data'!AM193&lt;L$3,0,10-(L$4-'Indicator Data'!AM193)/(L$4-L$3)*10)),1))</f>
        <v>0</v>
      </c>
      <c r="M193" s="202">
        <f>IF('Indicator Data'!AN193="No data","x",IF('Indicator Data'!AN193=0,0,ROUND(IF('Indicator Data'!AN193&gt;M$4,10,IF('Indicator Data'!AN193&lt;M$3,0,10-(M$4-'Indicator Data'!AN193)/(M$4-M$3)*10)),1)))</f>
        <v>1.1000000000000001</v>
      </c>
      <c r="N193" s="203">
        <f t="shared" si="61"/>
        <v>0.4</v>
      </c>
      <c r="O193" s="205">
        <f t="shared" si="62"/>
        <v>2.8</v>
      </c>
      <c r="P193" s="206">
        <f>IF(AND('Indicator Data'!BA193="No data",'Indicator Data'!BB193="No data"),0,SUM('Indicator Data'!BA193:BC193)/1000)</f>
        <v>26.83</v>
      </c>
      <c r="Q193" s="202">
        <f t="shared" si="67"/>
        <v>4.8</v>
      </c>
      <c r="R193" s="207">
        <f>P193*1000/HLOOKUP('Indicator Data'!$BA$3,'Population Data'!$C$3:$M$194,ROW()-4,FALSE)</f>
        <v>2.6965452862820521E-4</v>
      </c>
      <c r="S193" s="202">
        <f t="shared" si="68"/>
        <v>2.2999999999999998</v>
      </c>
      <c r="T193" s="208">
        <f t="shared" si="63"/>
        <v>3.6</v>
      </c>
      <c r="U193" s="209">
        <f>IF('Indicator Data'!AR193="No data","x",ROUND(IF('Indicator Data'!AR193&gt;U$4,10,IF('Indicator Data'!AR193&lt;U$3,0,10-(U$4-'Indicator Data'!AR193)/(U$4-U$3)*10)),1))</f>
        <v>0.6</v>
      </c>
      <c r="V193" s="209">
        <f>IF('Indicator Data'!AS193="No data","x",IF('Indicator Data'!AS193=0,0,ROUND(IF('Indicator Data'!AS193&gt;V$4,10,IF('Indicator Data'!AS193&lt;V$3,0,10-(V$4-'Indicator Data'!AS193)/(V$4-V$3)*10)),1)))</f>
        <v>0.4</v>
      </c>
      <c r="W193" s="202">
        <f t="shared" si="64"/>
        <v>0.5</v>
      </c>
      <c r="X193" s="202">
        <f>IF('Indicator Data'!AQ193="No data","x",ROUND(IF('Indicator Data'!AQ193&gt;X$4,10,IF('Indicator Data'!AQ193&lt;X$3,0,10-(X$4-'Indicator Data'!AQ193)/(X$4-X$3)*10)),1))</f>
        <v>3.2</v>
      </c>
      <c r="Y193" s="202">
        <f>IF('Indicator Data'!AT193="No data","x",ROUND(IF('Indicator Data'!AT193&gt;Y$4,10,IF('Indicator Data'!AT193&lt;Y$3,0,10-(Y$4-'Indicator Data'!AT193)/(Y$4-Y$3)*10)),1))</f>
        <v>0</v>
      </c>
      <c r="Z193" s="207">
        <f>IF('Indicator Data'!AU193="No data","x",IF(('Indicator Data'!AU193/HLOOKUP('Indicator Data'!$AU$3,'Population Data'!$C$3:$M$194,ROW()-4,FALSE))&gt;1,1,IF('Indicator Data'!AU193&gt;'Indicator Data'!AU193,1,'Indicator Data'!AU193/HLOOKUP('Indicator Data'!$AU$3,'Population Data'!$C$3:$M$194,ROW()-4,FALSE))))</f>
        <v>8.8499931192419487E-2</v>
      </c>
      <c r="AA193" s="202">
        <f t="shared" si="69"/>
        <v>1</v>
      </c>
      <c r="AB193" s="210">
        <f t="shared" si="70"/>
        <v>1.2</v>
      </c>
      <c r="AC193" s="202">
        <f>IF('Indicator Data'!AO193="No data","x",ROUND(IF('Indicator Data'!AO193&gt;AC$4,10,IF('Indicator Data'!AO193&lt;AC$3,0,10-(AC$4-'Indicator Data'!AO193)/(AC$4-AC$3)*10)),1))</f>
        <v>1.6</v>
      </c>
      <c r="AD193" s="202">
        <f>IF('Indicator Data'!AP193="No data","x",ROUND(IF('Indicator Data'!AP193&gt;AD$4,10,IF('Indicator Data'!AP193&lt;AD$3,0,10-(AD$4-'Indicator Data'!AP193)/(AD$4-AD$3)*10)),1))</f>
        <v>2.6</v>
      </c>
      <c r="AE193" s="210">
        <f t="shared" si="65"/>
        <v>2.1</v>
      </c>
      <c r="AF193" s="206">
        <f>('Indicator Data'!AZ193+'Indicator Data'!AY193*0.5+'Indicator Data'!AX193*0.25)/1000</f>
        <v>194.8112421875</v>
      </c>
      <c r="AG193" s="211">
        <f>AF193*1000/HLOOKUP('Indicator Data'!$AZ$3,'Population Data'!$C$3:$M$194,ROW()-4,FALSE)</f>
        <v>1.9579475841798523E-3</v>
      </c>
      <c r="AH193" s="210">
        <f t="shared" si="71"/>
        <v>0.2</v>
      </c>
      <c r="AI193" s="202">
        <f>IF('Indicator Data'!BD193="No data","x",ROUND(IF('Indicator Data'!BD193&lt;$AI$3,10,IF('Indicator Data'!BD193&gt;$AI$4,0,($AI$4-'Indicator Data'!BD193)/($AI$4-$AI$3)*10)),1))</f>
        <v>2.2999999999999998</v>
      </c>
      <c r="AJ193" s="202">
        <f>IF('Indicator Data'!BE193="No data","x",ROUND(IF('Indicator Data'!BE193&gt;$AJ$4,10,IF('Indicator Data'!BE193&lt;$AJ$3,0,10-($AJ$4-'Indicator Data'!BE193)/($AJ$4-$AJ$3)*10)),1))</f>
        <v>0.1</v>
      </c>
      <c r="AK193" s="210">
        <f t="shared" si="72"/>
        <v>1.2</v>
      </c>
      <c r="AL193" s="208">
        <f t="shared" si="73"/>
        <v>1.2</v>
      </c>
      <c r="AM193" s="212">
        <f t="shared" si="74"/>
        <v>2.5</v>
      </c>
    </row>
    <row r="194" spans="1:39">
      <c r="A194" s="179" t="str">
        <f>'Indicator Data'!A194</f>
        <v>Yemen</v>
      </c>
      <c r="B194" s="180" t="str">
        <f>'Indicator Data'!B194</f>
        <v>YEM</v>
      </c>
      <c r="C194" s="213">
        <f>ROUND(IF('Indicator Data'!AH194="No data",IF((0.101*LN('Indicator Data'!BV194)-0.153)&gt;C$4,0,IF((0.101*LN('Indicator Data'!BV194)-0.153)&lt;C$3,10,(C$4-(0.101*LN('Indicator Data'!BV194)-0.153))/(C$4-C$3)*10)),IF('Indicator Data'!AH194&gt;C$4,0,IF('Indicator Data'!AH194&lt;C$3,10,(C$4-'Indicator Data'!AH194)/(C$4-C$3)*10))),1)</f>
        <v>9.5</v>
      </c>
      <c r="D194" s="202">
        <f>IF('Indicator Data'!AI194="No data","x",ROUND((IF(LOG('Indicator Data'!AI194*1000)&gt;D$4,10,IF(LOG('Indicator Data'!AI194*1000)&lt;D$3,0,10-(D$4-LOG('Indicator Data'!AI194*1000))/(D$4-D$3)*10))),1))</f>
        <v>8.8000000000000007</v>
      </c>
      <c r="E194" s="203">
        <f t="shared" si="59"/>
        <v>9.1999999999999993</v>
      </c>
      <c r="F194" s="202">
        <f>IF('Indicator Data'!AV194="No data","x",ROUND(IF('Indicator Data'!AV194&gt;F$4,10,IF('Indicator Data'!AV194&lt;F$3,0,10-(F$4-'Indicator Data'!AV194)/(F$4-F$3)*10)),1))</f>
        <v>10</v>
      </c>
      <c r="G194" s="202">
        <f>IF('Indicator Data'!AW194="No data","x",ROUND(IF('Indicator Data'!AW194&gt;G$4,10,IF('Indicator Data'!AW194&lt;G$3,0,10-(G$4-'Indicator Data'!AW194)/(G$4-G$3)*10)),1))</f>
        <v>2.9</v>
      </c>
      <c r="H194" s="203">
        <f t="shared" si="60"/>
        <v>6.5</v>
      </c>
      <c r="I194" s="204">
        <f>SUM(IF('Indicator Data'!AJ194=0,0,'Indicator Data'!AJ194),SUM('Indicator Data'!AK194:AL194))</f>
        <v>13200.99997153125</v>
      </c>
      <c r="J194" s="204">
        <f>I194/HLOOKUP('Indicator Date'!$AJ192,'Population Data'!$C$3:$M$194,ROW()-4,FALSE)*1000000</f>
        <v>374.81702000142559</v>
      </c>
      <c r="K194" s="202">
        <f t="shared" si="66"/>
        <v>7.5</v>
      </c>
      <c r="L194" s="202">
        <f>IF('Indicator Data'!AM194="No data","x",ROUND(IF('Indicator Data'!AM194&gt;L$4,10,IF('Indicator Data'!AM194&lt;L$3,0,10-(L$4-'Indicator Data'!AM194)/(L$4-L$3)*10)),1))</f>
        <v>9</v>
      </c>
      <c r="M194" s="202">
        <f>IF('Indicator Data'!AN194="No data","x",IF('Indicator Data'!AN194=0,0,ROUND(IF('Indicator Data'!AN194&gt;M$4,10,IF('Indicator Data'!AN194&lt;M$3,0,10-(M$4-'Indicator Data'!AN194)/(M$4-M$3)*10)),1)))</f>
        <v>6.8</v>
      </c>
      <c r="N194" s="203">
        <f t="shared" si="61"/>
        <v>7.8</v>
      </c>
      <c r="O194" s="205">
        <f t="shared" si="62"/>
        <v>8.1999999999999993</v>
      </c>
      <c r="P194" s="206">
        <f>IF(AND('Indicator Data'!BA194="No data",'Indicator Data'!BB194="No data"),0,SUM('Indicator Data'!BA194:BC194)/1000)</f>
        <v>4587.1940000000004</v>
      </c>
      <c r="Q194" s="202">
        <f t="shared" si="67"/>
        <v>10</v>
      </c>
      <c r="R194" s="207">
        <f>P194*1000/HLOOKUP('Indicator Data'!$BA$3,'Population Data'!$C$3:$M$194,ROW()-4,FALSE)</f>
        <v>0.13024455639393373</v>
      </c>
      <c r="S194" s="202">
        <f t="shared" si="68"/>
        <v>10</v>
      </c>
      <c r="T194" s="208">
        <f t="shared" si="63"/>
        <v>10</v>
      </c>
      <c r="U194" s="209">
        <f>IF('Indicator Data'!AR194="No data","x",ROUND(IF('Indicator Data'!AR194&gt;U$4,10,IF('Indicator Data'!AR194&lt;U$3,0,10-(U$4-'Indicator Data'!AR194)/(U$4-U$3)*10)),1))</f>
        <v>0.2</v>
      </c>
      <c r="V194" s="209">
        <f>IF('Indicator Data'!AS194="No data","x",IF('Indicator Data'!AS194=0,0,ROUND(IF('Indicator Data'!AS194&gt;V$4,10,IF('Indicator Data'!AS194&lt;V$3,0,10-(V$4-'Indicator Data'!AS194)/(V$4-V$3)*10)),1)))</f>
        <v>0.1</v>
      </c>
      <c r="W194" s="202">
        <f t="shared" si="64"/>
        <v>0.15000000000000002</v>
      </c>
      <c r="X194" s="202">
        <f>IF('Indicator Data'!AQ194="No data","x",ROUND(IF('Indicator Data'!AQ194&gt;X$4,10,IF('Indicator Data'!AQ194&lt;X$3,0,10-(X$4-'Indicator Data'!AQ194)/(X$4-X$3)*10)),1))</f>
        <v>0.9</v>
      </c>
      <c r="Y194" s="202">
        <f>IF('Indicator Data'!AT194="No data","x",ROUND(IF('Indicator Data'!AT194&gt;Y$4,10,IF('Indicator Data'!AT194&lt;Y$3,0,10-(Y$4-'Indicator Data'!AT194)/(Y$4-Y$3)*10)),1))</f>
        <v>1</v>
      </c>
      <c r="Z194" s="207">
        <f>IF('Indicator Data'!AU194="No data","x",IF(('Indicator Data'!AU194/HLOOKUP('Indicator Data'!$AU$3,'Population Data'!$C$3:$M$194,ROW()-4,FALSE))&gt;1,1,IF('Indicator Data'!AU194&gt;'Indicator Data'!AU194,1,'Indicator Data'!AU194/HLOOKUP('Indicator Data'!$AU$3,'Population Data'!$C$3:$M$194,ROW()-4,FALSE))))</f>
        <v>0.26539598310975698</v>
      </c>
      <c r="AA194" s="202">
        <f t="shared" si="69"/>
        <v>2.9</v>
      </c>
      <c r="AB194" s="210">
        <f t="shared" si="70"/>
        <v>1.2</v>
      </c>
      <c r="AC194" s="202">
        <f>IF('Indicator Data'!AO194="No data","x",ROUND(IF('Indicator Data'!AO194&gt;AC$4,10,IF('Indicator Data'!AO194&lt;AC$3,0,10-(AC$4-'Indicator Data'!AO194)/(AC$4-AC$3)*10)),1))</f>
        <v>3.2</v>
      </c>
      <c r="AD194" s="202">
        <f>IF('Indicator Data'!AP194="No data","x",ROUND(IF('Indicator Data'!AP194&gt;AD$4,10,IF('Indicator Data'!AP194&lt;AD$3,0,10-(AD$4-'Indicator Data'!AP194)/(AD$4-AD$3)*10)),1))</f>
        <v>8.9</v>
      </c>
      <c r="AE194" s="210">
        <f t="shared" si="65"/>
        <v>6.1</v>
      </c>
      <c r="AF194" s="206">
        <f>('Indicator Data'!AZ194+'Indicator Data'!AY194*0.5+'Indicator Data'!AX194*0.25)/1000</f>
        <v>293.1395</v>
      </c>
      <c r="AG194" s="211">
        <f>AF194*1000/HLOOKUP('Indicator Data'!$AZ$3,'Population Data'!$C$3:$M$194,ROW()-4,FALSE)</f>
        <v>8.3231326468947119E-3</v>
      </c>
      <c r="AH194" s="210">
        <f t="shared" si="71"/>
        <v>0.8</v>
      </c>
      <c r="AI194" s="202">
        <f>IF('Indicator Data'!BD194="No data","x",ROUND(IF('Indicator Data'!BD194&lt;$AI$3,10,IF('Indicator Data'!BD194&gt;$AI$4,0,($AI$4-'Indicator Data'!BD194)/($AI$4-$AI$3)*10)),1))</f>
        <v>7.3</v>
      </c>
      <c r="AJ194" s="202">
        <f>IF('Indicator Data'!BE194="No data","x",ROUND(IF('Indicator Data'!BE194&gt;$AJ$4,10,IF('Indicator Data'!BE194&lt;$AJ$3,0,10-($AJ$4-'Indicator Data'!BE194)/($AJ$4-$AJ$3)*10)),1))</f>
        <v>10</v>
      </c>
      <c r="AK194" s="210">
        <f t="shared" si="72"/>
        <v>8.6999999999999993</v>
      </c>
      <c r="AL194" s="208">
        <f t="shared" si="73"/>
        <v>5.2</v>
      </c>
      <c r="AM194" s="212">
        <f t="shared" si="74"/>
        <v>8.5</v>
      </c>
    </row>
    <row r="195" spans="1:39">
      <c r="A195" s="179" t="str">
        <f>'Indicator Data'!A195</f>
        <v>Zambia</v>
      </c>
      <c r="B195" s="180" t="str">
        <f>'Indicator Data'!B195</f>
        <v>ZMB</v>
      </c>
      <c r="C195" s="213">
        <f>ROUND(IF('Indicator Data'!AH195="No data",IF((0.101*LN('Indicator Data'!BV195)-0.153)&gt;C$4,0,IF((0.101*LN('Indicator Data'!BV195)-0.153)&lt;C$3,10,(C$4-(0.101*LN('Indicator Data'!BV195)-0.153))/(C$4-C$3)*10)),IF('Indicator Data'!AH195&gt;C$4,0,IF('Indicator Data'!AH195&lt;C$3,10,(C$4-'Indicator Data'!AH195)/(C$4-C$3)*10))),1)</f>
        <v>6.6</v>
      </c>
      <c r="D195" s="202">
        <f>IF('Indicator Data'!AI195="No data","x",ROUND((IF(LOG('Indicator Data'!AI195*1000)&gt;D$4,10,IF(LOG('Indicator Data'!AI195*1000)&lt;D$3,0,10-(D$4-LOG('Indicator Data'!AI195*1000))/(D$4-D$3)*10))),1))</f>
        <v>8.8000000000000007</v>
      </c>
      <c r="E195" s="203">
        <f t="shared" si="59"/>
        <v>7.9</v>
      </c>
      <c r="F195" s="202">
        <f>IF('Indicator Data'!AV195="No data","x",ROUND(IF('Indicator Data'!AV195&gt;F$4,10,IF('Indicator Data'!AV195&lt;F$3,0,10-(F$4-'Indicator Data'!AV195)/(F$4-F$3)*10)),1))</f>
        <v>7</v>
      </c>
      <c r="G195" s="202">
        <f>IF('Indicator Data'!AW195="No data","x",ROUND(IF('Indicator Data'!AW195&gt;G$4,10,IF('Indicator Data'!AW195&lt;G$3,0,10-(G$4-'Indicator Data'!AW195)/(G$4-G$3)*10)),1))</f>
        <v>6.6</v>
      </c>
      <c r="H195" s="203">
        <f t="shared" si="60"/>
        <v>6.8</v>
      </c>
      <c r="I195" s="204">
        <f>SUM(IF('Indicator Data'!AJ195=0,0,'Indicator Data'!AJ195),SUM('Indicator Data'!AK195:AL195))</f>
        <v>2941.4890668203125</v>
      </c>
      <c r="J195" s="204">
        <f>I195/HLOOKUP('Indicator Date'!$AJ193,'Population Data'!$C$3:$M$194,ROW()-4,FALSE)*1000000</f>
        <v>139.17821226283664</v>
      </c>
      <c r="K195" s="202">
        <f t="shared" si="66"/>
        <v>2.8</v>
      </c>
      <c r="L195" s="202">
        <f>IF('Indicator Data'!AM195="No data","x",ROUND(IF('Indicator Data'!AM195&gt;L$4,10,IF('Indicator Data'!AM195&lt;L$3,0,10-(L$4-'Indicator Data'!AM195)/(L$4-L$3)*10)),1))</f>
        <v>4.4000000000000004</v>
      </c>
      <c r="M195" s="202">
        <f>IF('Indicator Data'!AN195="No data","x",IF('Indicator Data'!AN195=0,0,ROUND(IF('Indicator Data'!AN195&gt;M$4,10,IF('Indicator Data'!AN195&lt;M$3,0,10-(M$4-'Indicator Data'!AN195)/(M$4-M$3)*10)),1)))</f>
        <v>0.3</v>
      </c>
      <c r="N195" s="203">
        <f t="shared" si="61"/>
        <v>2.5</v>
      </c>
      <c r="O195" s="205">
        <f t="shared" si="62"/>
        <v>6.3</v>
      </c>
      <c r="P195" s="206">
        <f>IF(AND('Indicator Data'!BA195="No data",'Indicator Data'!BB195="No data"),0,SUM('Indicator Data'!BA195:BC195)/1000)</f>
        <v>95.51</v>
      </c>
      <c r="Q195" s="202">
        <f t="shared" si="67"/>
        <v>6.6</v>
      </c>
      <c r="R195" s="207">
        <f>P195*1000/HLOOKUP('Indicator Data'!$BA$3,'Population Data'!$C$3:$M$194,ROW()-4,FALSE)</f>
        <v>4.5191094548561028E-3</v>
      </c>
      <c r="S195" s="202">
        <f t="shared" si="68"/>
        <v>4.5999999999999996</v>
      </c>
      <c r="T195" s="208">
        <f t="shared" si="63"/>
        <v>5.6</v>
      </c>
      <c r="U195" s="209">
        <f>IF('Indicator Data'!AR195="No data","x",ROUND(IF('Indicator Data'!AR195&gt;U$4,10,IF('Indicator Data'!AR195&lt;U$3,0,10-(U$4-'Indicator Data'!AR195)/(U$4-U$3)*10)),1))</f>
        <v>10</v>
      </c>
      <c r="V195" s="209">
        <f>IF('Indicator Data'!AS195="No data","x",IF('Indicator Data'!AS195=0,0,ROUND(IF('Indicator Data'!AS195&gt;V$4,10,IF('Indicator Data'!AS195&lt;V$3,0,10-(V$4-'Indicator Data'!AS195)/(V$4-V$3)*10)),1)))</f>
        <v>10</v>
      </c>
      <c r="W195" s="202">
        <f t="shared" si="64"/>
        <v>10</v>
      </c>
      <c r="X195" s="202">
        <f>IF('Indicator Data'!AQ195="No data","x",ROUND(IF('Indicator Data'!AQ195&gt;X$4,10,IF('Indicator Data'!AQ195&lt;X$3,0,10-(X$4-'Indicator Data'!AQ195)/(X$4-X$3)*10)),1))</f>
        <v>5.4</v>
      </c>
      <c r="Y195" s="202">
        <f>IF('Indicator Data'!AT195="No data","x",ROUND(IF('Indicator Data'!AT195&gt;Y$4,10,IF('Indicator Data'!AT195&lt;Y$3,0,10-(Y$4-'Indicator Data'!AT195)/(Y$4-Y$3)*10)),1))</f>
        <v>4.5</v>
      </c>
      <c r="Z195" s="207">
        <f>IF('Indicator Data'!AU195="No data","x",IF(('Indicator Data'!AU195/HLOOKUP('Indicator Data'!$AU$3,'Population Data'!$C$3:$M$194,ROW()-4,FALSE))&gt;1,1,IF('Indicator Data'!AU195&gt;'Indicator Data'!AU195,1,'Indicator Data'!AU195/HLOOKUP('Indicator Data'!$AU$3,'Population Data'!$C$3:$M$194,ROW()-4,FALSE))))</f>
        <v>0.32796800827268902</v>
      </c>
      <c r="AA195" s="202">
        <f t="shared" si="69"/>
        <v>3.6</v>
      </c>
      <c r="AB195" s="210">
        <f t="shared" si="70"/>
        <v>5.9</v>
      </c>
      <c r="AC195" s="202">
        <f>IF('Indicator Data'!AO195="No data","x",ROUND(IF('Indicator Data'!AO195&gt;AC$4,10,IF('Indicator Data'!AO195&lt;AC$3,0,10-(AC$4-'Indicator Data'!AO195)/(AC$4-AC$3)*10)),1))</f>
        <v>4.3</v>
      </c>
      <c r="AD195" s="202">
        <f>IF('Indicator Data'!AP195="No data","x",ROUND(IF('Indicator Data'!AP195&gt;AD$4,10,IF('Indicator Data'!AP195&lt;AD$3,0,10-(AD$4-'Indicator Data'!AP195)/(AD$4-AD$3)*10)),1))</f>
        <v>2.6</v>
      </c>
      <c r="AE195" s="210">
        <f t="shared" si="65"/>
        <v>3.5</v>
      </c>
      <c r="AF195" s="206">
        <f>('Indicator Data'!AZ195+'Indicator Data'!AY195*0.5+'Indicator Data'!AX195*0.25)/1000</f>
        <v>6693.7584999999999</v>
      </c>
      <c r="AG195" s="211">
        <f>AF195*1000/HLOOKUP('Indicator Data'!$AZ$3,'Population Data'!$C$3:$M$194,ROW()-4,FALSE)</f>
        <v>0.31671895430712388</v>
      </c>
      <c r="AH195" s="210">
        <f t="shared" si="71"/>
        <v>10</v>
      </c>
      <c r="AI195" s="202">
        <f>IF('Indicator Data'!BD195="No data","x",ROUND(IF('Indicator Data'!BD195&lt;$AI$3,10,IF('Indicator Data'!BD195&gt;$AI$4,0,($AI$4-'Indicator Data'!BD195)/($AI$4-$AI$3)*10)),1))</f>
        <v>6.9</v>
      </c>
      <c r="AJ195" s="202">
        <f>IF('Indicator Data'!BE195="No data","x",ROUND(IF('Indicator Data'!BE195&gt;$AJ$4,10,IF('Indicator Data'!BE195&lt;$AJ$3,0,10-($AJ$4-'Indicator Data'!BE195)/($AJ$4-$AJ$3)*10)),1))</f>
        <v>10</v>
      </c>
      <c r="AK195" s="210">
        <f t="shared" si="72"/>
        <v>8.5</v>
      </c>
      <c r="AL195" s="208">
        <f t="shared" si="73"/>
        <v>7.8</v>
      </c>
      <c r="AM195" s="212">
        <f t="shared" si="74"/>
        <v>6.8</v>
      </c>
    </row>
    <row r="196" spans="1:39">
      <c r="A196" s="179" t="str">
        <f>'Indicator Data'!A196</f>
        <v>Zimbabwe</v>
      </c>
      <c r="B196" s="180" t="str">
        <f>'Indicator Data'!B196</f>
        <v>ZWE</v>
      </c>
      <c r="C196" s="213">
        <f>ROUND(IF('Indicator Data'!AH196="No data",IF((0.101*LN('Indicator Data'!BV196)-0.153)&gt;C$4,0,IF((0.101*LN('Indicator Data'!BV196)-0.153)&lt;C$3,10,(C$4-(0.101*LN('Indicator Data'!BV196)-0.153))/(C$4-C$3)*10)),IF('Indicator Data'!AH196&gt;C$4,0,IF('Indicator Data'!AH196&lt;C$3,10,(C$4-'Indicator Data'!AH196)/(C$4-C$3)*10))),1)</f>
        <v>7</v>
      </c>
      <c r="D196" s="202">
        <f>IF('Indicator Data'!AI196="No data","x",ROUND((IF(LOG('Indicator Data'!AI196*1000)&gt;D$4,10,IF(LOG('Indicator Data'!AI196*1000)&lt;D$3,0,10-(D$4-LOG('Indicator Data'!AI196*1000))/(D$4-D$3)*10))),1))</f>
        <v>7.6</v>
      </c>
      <c r="E196" s="203">
        <f t="shared" si="59"/>
        <v>7.3</v>
      </c>
      <c r="F196" s="202">
        <f>IF('Indicator Data'!AV196="No data","x",ROUND(IF('Indicator Data'!AV196&gt;F$4,10,IF('Indicator Data'!AV196&lt;F$3,0,10-(F$4-'Indicator Data'!AV196)/(F$4-F$3)*10)),1))</f>
        <v>6.9</v>
      </c>
      <c r="G196" s="202">
        <f>IF('Indicator Data'!AW196="No data","x",ROUND(IF('Indicator Data'!AW196&gt;G$4,10,IF('Indicator Data'!AW196&lt;G$3,0,10-(G$4-'Indicator Data'!AW196)/(G$4-G$3)*10)),1))</f>
        <v>6.3</v>
      </c>
      <c r="H196" s="203">
        <f t="shared" si="60"/>
        <v>6.6</v>
      </c>
      <c r="I196" s="204">
        <f>SUM(IF('Indicator Data'!AJ196=0,0,'Indicator Data'!AJ196),SUM('Indicator Data'!AK196:AL196))</f>
        <v>1992.0971384414063</v>
      </c>
      <c r="J196" s="204">
        <f>I196/HLOOKUP('Indicator Date'!$AJ194,'Population Data'!$C$3:$M$194,ROW()-4,FALSE)*1000000</f>
        <v>117.04227778321022</v>
      </c>
      <c r="K196" s="202">
        <f t="shared" si="66"/>
        <v>2.2999999999999998</v>
      </c>
      <c r="L196" s="202">
        <f>IF('Indicator Data'!AM196="No data","x",ROUND(IF('Indicator Data'!AM196&gt;L$4,10,IF('Indicator Data'!AM196&lt;L$3,0,10-(L$4-'Indicator Data'!AM196)/(L$4-L$3)*10)),1))</f>
        <v>1.9</v>
      </c>
      <c r="M196" s="202">
        <f>IF('Indicator Data'!AN196="No data","x",IF('Indicator Data'!AN196=0,0,ROUND(IF('Indicator Data'!AN196&gt;M$4,10,IF('Indicator Data'!AN196&lt;M$3,0,10-(M$4-'Indicator Data'!AN196)/(M$4-M$3)*10)),1)))</f>
        <v>3.9</v>
      </c>
      <c r="N196" s="203">
        <f t="shared" si="61"/>
        <v>2.7</v>
      </c>
      <c r="O196" s="205">
        <f t="shared" si="62"/>
        <v>6</v>
      </c>
      <c r="P196" s="206">
        <f>IF(AND('Indicator Data'!BA196="No data",'Indicator Data'!BB196="No data"),0,SUM('Indicator Data'!BA196:BC196)/1000)</f>
        <v>23.568000000000001</v>
      </c>
      <c r="Q196" s="202">
        <f t="shared" si="67"/>
        <v>4.5999999999999996</v>
      </c>
      <c r="R196" s="207">
        <f>P196*1000/HLOOKUP('Indicator Data'!$BA$3,'Population Data'!$C$3:$M$194,ROW()-4,FALSE)</f>
        <v>1.3846977386619207E-3</v>
      </c>
      <c r="S196" s="202">
        <f t="shared" si="68"/>
        <v>3.5</v>
      </c>
      <c r="T196" s="208">
        <f t="shared" si="63"/>
        <v>4.0999999999999996</v>
      </c>
      <c r="U196" s="209">
        <f>IF('Indicator Data'!AR196="No data","x",ROUND(IF('Indicator Data'!AR196&gt;U$4,10,IF('Indicator Data'!AR196&lt;U$3,0,10-(U$4-'Indicator Data'!AR196)/(U$4-U$3)*10)),1))</f>
        <v>10</v>
      </c>
      <c r="V196" s="209">
        <f>IF('Indicator Data'!AS196="No data","x",IF('Indicator Data'!AS196=0,0,ROUND(IF('Indicator Data'!AS196&gt;V$4,10,IF('Indicator Data'!AS196&lt;V$3,0,10-(V$4-'Indicator Data'!AS196)/(V$4-V$3)*10)),1)))</f>
        <v>5.6</v>
      </c>
      <c r="W196" s="202">
        <f t="shared" si="64"/>
        <v>7.8</v>
      </c>
      <c r="X196" s="202">
        <f>IF('Indicator Data'!AQ196="No data","x",ROUND(IF('Indicator Data'!AQ196&gt;X$4,10,IF('Indicator Data'!AQ196&lt;X$3,0,10-(X$4-'Indicator Data'!AQ196)/(X$4-X$3)*10)),1))</f>
        <v>3.7</v>
      </c>
      <c r="Y196" s="202">
        <f>IF('Indicator Data'!AT196="No data","x",ROUND(IF('Indicator Data'!AT196&gt;Y$4,10,IF('Indicator Data'!AT196&lt;Y$3,0,10-(Y$4-'Indicator Data'!AT196)/(Y$4-Y$3)*10)),1))</f>
        <v>0.7</v>
      </c>
      <c r="Z196" s="207">
        <f>IF('Indicator Data'!AU196="No data","x",IF(('Indicator Data'!AU196/HLOOKUP('Indicator Data'!$AU$3,'Population Data'!$C$3:$M$194,ROW()-4,FALSE))&gt;1,1,IF('Indicator Data'!AU196&gt;'Indicator Data'!AU196,1,'Indicator Data'!AU196/HLOOKUP('Indicator Data'!$AU$3,'Population Data'!$C$3:$M$194,ROW()-4,FALSE))))</f>
        <v>0.51179075786538153</v>
      </c>
      <c r="AA196" s="202">
        <f t="shared" si="69"/>
        <v>5.7</v>
      </c>
      <c r="AB196" s="210">
        <f t="shared" si="70"/>
        <v>4.5</v>
      </c>
      <c r="AC196" s="202">
        <f>IF('Indicator Data'!AO196="No data","x",ROUND(IF('Indicator Data'!AO196&gt;AC$4,10,IF('Indicator Data'!AO196&lt;AC$3,0,10-(AC$4-'Indicator Data'!AO196)/(AC$4-AC$3)*10)),1))</f>
        <v>3.7</v>
      </c>
      <c r="AD196" s="202">
        <f>IF('Indicator Data'!AP196="No data","x",ROUND(IF('Indicator Data'!AP196&gt;AD$4,10,IF('Indicator Data'!AP196&lt;AD$3,0,10-(AD$4-'Indicator Data'!AP196)/(AD$4-AD$3)*10)),1))</f>
        <v>2.2000000000000002</v>
      </c>
      <c r="AE196" s="210">
        <f t="shared" si="65"/>
        <v>3</v>
      </c>
      <c r="AF196" s="206">
        <f>('Indicator Data'!AZ196+'Indicator Data'!AY196*0.5+'Indicator Data'!AX196*0.25)/1000</f>
        <v>7604.4962500000001</v>
      </c>
      <c r="AG196" s="211">
        <f>AF196*1000/HLOOKUP('Indicator Data'!$AZ$3,'Population Data'!$C$3:$M$194,ROW()-4,FALSE)</f>
        <v>0.44678923799380754</v>
      </c>
      <c r="AH196" s="210">
        <f t="shared" si="71"/>
        <v>10</v>
      </c>
      <c r="AI196" s="202">
        <f>IF('Indicator Data'!BD196="No data","x",ROUND(IF('Indicator Data'!BD196&lt;$AI$3,10,IF('Indicator Data'!BD196&gt;$AI$4,0,($AI$4-'Indicator Data'!BD196)/($AI$4-$AI$3)*10)),1))</f>
        <v>8</v>
      </c>
      <c r="AJ196" s="202">
        <f>IF('Indicator Data'!BE196="No data","x",ROUND(IF('Indicator Data'!BE196&gt;$AJ$4,10,IF('Indicator Data'!BE196&lt;$AJ$3,0,10-($AJ$4-'Indicator Data'!BE196)/($AJ$4-$AJ$3)*10)),1))</f>
        <v>10</v>
      </c>
      <c r="AK196" s="210">
        <f t="shared" si="72"/>
        <v>9</v>
      </c>
      <c r="AL196" s="208">
        <f t="shared" si="73"/>
        <v>7.8</v>
      </c>
      <c r="AM196" s="212">
        <f t="shared" si="74"/>
        <v>6.3</v>
      </c>
    </row>
  </sheetData>
  <sortState xmlns:xlrd2="http://schemas.microsoft.com/office/spreadsheetml/2017/richdata2" ref="A6:B196">
    <sortCondition ref="A6:A196"/>
  </sortState>
  <mergeCells count="1">
    <mergeCell ref="A1:AM1"/>
  </mergeCells>
  <pageMargins left="0.7" right="0.7" top="0.75" bottom="0.75" header="0.3" footer="0.3"/>
  <pageSetup paperSize="9" orientation="portrait" r:id="rId1"/>
  <ignoredErrors>
    <ignoredError sqref="P6"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70C396"/>
  </sheetPr>
  <dimension ref="A1:AB196"/>
  <sheetViews>
    <sheetView showGridLines="0" zoomScaleNormal="100"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9.1640625" defaultRowHeight="15"/>
  <cols>
    <col min="1" max="1" width="25.5" style="1" customWidth="1"/>
    <col min="2" max="2" width="8.1640625" style="9" customWidth="1"/>
    <col min="3" max="3" width="7.83203125" style="1" customWidth="1"/>
    <col min="4" max="4" width="7.83203125" style="10" customWidth="1"/>
    <col min="5" max="6" width="7.83203125" style="1" customWidth="1"/>
    <col min="7" max="8" width="7.83203125" style="10" customWidth="1"/>
    <col min="9" max="12" width="7.83203125" style="1" customWidth="1"/>
    <col min="13" max="14" width="7.83203125" style="10" customWidth="1"/>
    <col min="15" max="15" width="7.83203125" style="1" customWidth="1"/>
    <col min="16" max="17" width="7.83203125" style="5" customWidth="1"/>
    <col min="18" max="18" width="7.83203125" style="1" customWidth="1"/>
    <col min="19" max="25" width="7.83203125" style="5" customWidth="1"/>
    <col min="26" max="26" width="7.83203125" style="1" customWidth="1"/>
    <col min="27" max="27" width="7.83203125" style="10" customWidth="1"/>
    <col min="28" max="16384" width="9.1640625" style="1"/>
  </cols>
  <sheetData>
    <row r="1" spans="1:28">
      <c r="A1" s="261"/>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row>
    <row r="2" spans="1:28" ht="109.5" customHeight="1" thickBot="1">
      <c r="A2" s="29"/>
      <c r="B2" s="20"/>
      <c r="C2" s="154" t="s">
        <v>447</v>
      </c>
      <c r="D2" s="153" t="s">
        <v>408</v>
      </c>
      <c r="E2" s="154" t="s">
        <v>403</v>
      </c>
      <c r="F2" s="154" t="s">
        <v>359</v>
      </c>
      <c r="G2" s="153" t="s">
        <v>409</v>
      </c>
      <c r="H2" s="152" t="s">
        <v>751</v>
      </c>
      <c r="I2" s="154" t="s">
        <v>360</v>
      </c>
      <c r="J2" s="154" t="s">
        <v>361</v>
      </c>
      <c r="K2" s="154" t="s">
        <v>362</v>
      </c>
      <c r="L2" s="154" t="s">
        <v>363</v>
      </c>
      <c r="M2" s="153" t="s">
        <v>380</v>
      </c>
      <c r="N2" s="156" t="s">
        <v>417</v>
      </c>
      <c r="O2" s="154" t="s">
        <v>417</v>
      </c>
      <c r="P2" s="154" t="s">
        <v>1125</v>
      </c>
      <c r="Q2" s="154" t="s">
        <v>1126</v>
      </c>
      <c r="R2" s="153" t="s">
        <v>381</v>
      </c>
      <c r="S2" s="154" t="s">
        <v>788</v>
      </c>
      <c r="T2" s="155" t="s">
        <v>1078</v>
      </c>
      <c r="U2" s="155" t="s">
        <v>1079</v>
      </c>
      <c r="V2" s="155" t="s">
        <v>1080</v>
      </c>
      <c r="W2" s="154" t="s">
        <v>1088</v>
      </c>
      <c r="X2" s="154" t="s">
        <v>401</v>
      </c>
      <c r="Y2" s="154" t="s">
        <v>868</v>
      </c>
      <c r="Z2" s="153" t="s">
        <v>400</v>
      </c>
      <c r="AA2" s="152" t="s">
        <v>750</v>
      </c>
    </row>
    <row r="3" spans="1:28">
      <c r="A3" s="21"/>
      <c r="B3" s="143" t="s">
        <v>390</v>
      </c>
      <c r="C3" s="144">
        <v>5</v>
      </c>
      <c r="D3" s="145"/>
      <c r="E3" s="144">
        <v>100</v>
      </c>
      <c r="F3" s="146">
        <v>2.5</v>
      </c>
      <c r="G3" s="147"/>
      <c r="H3" s="147"/>
      <c r="I3" s="144">
        <v>10000</v>
      </c>
      <c r="J3" s="144">
        <v>100</v>
      </c>
      <c r="K3" s="144">
        <v>100</v>
      </c>
      <c r="L3" s="144">
        <v>200</v>
      </c>
      <c r="M3" s="147"/>
      <c r="N3" s="147"/>
      <c r="O3" s="144">
        <v>100</v>
      </c>
      <c r="P3" s="144">
        <v>100</v>
      </c>
      <c r="Q3" s="144">
        <v>100</v>
      </c>
      <c r="R3" s="147"/>
      <c r="S3" s="148">
        <v>40</v>
      </c>
      <c r="T3" s="148">
        <v>99</v>
      </c>
      <c r="U3" s="148">
        <v>99</v>
      </c>
      <c r="V3" s="148">
        <v>99</v>
      </c>
      <c r="W3" s="148"/>
      <c r="X3" s="148">
        <v>3000</v>
      </c>
      <c r="Y3" s="148">
        <v>900</v>
      </c>
      <c r="Z3" s="148"/>
      <c r="AA3" s="147"/>
      <c r="AB3" s="48"/>
    </row>
    <row r="4" spans="1:28">
      <c r="A4" s="21"/>
      <c r="B4" s="143" t="s">
        <v>389</v>
      </c>
      <c r="C4" s="144">
        <v>1</v>
      </c>
      <c r="D4" s="145"/>
      <c r="E4" s="144">
        <v>0</v>
      </c>
      <c r="F4" s="146">
        <v>-2.5</v>
      </c>
      <c r="G4" s="147"/>
      <c r="H4" s="147"/>
      <c r="I4" s="144">
        <v>900</v>
      </c>
      <c r="J4" s="144">
        <v>0</v>
      </c>
      <c r="K4" s="144">
        <v>0</v>
      </c>
      <c r="L4" s="144">
        <v>5</v>
      </c>
      <c r="M4" s="147"/>
      <c r="N4" s="147"/>
      <c r="O4" s="144">
        <v>1</v>
      </c>
      <c r="P4" s="144">
        <v>10</v>
      </c>
      <c r="Q4" s="144">
        <v>50</v>
      </c>
      <c r="R4" s="147"/>
      <c r="S4" s="144">
        <v>0</v>
      </c>
      <c r="T4" s="144">
        <v>40</v>
      </c>
      <c r="U4" s="144">
        <v>40</v>
      </c>
      <c r="V4" s="144">
        <v>40</v>
      </c>
      <c r="W4" s="144"/>
      <c r="X4" s="144">
        <v>50</v>
      </c>
      <c r="Y4" s="144">
        <v>0</v>
      </c>
      <c r="Z4" s="149"/>
      <c r="AA4" s="147"/>
      <c r="AB4" s="48"/>
    </row>
    <row r="5" spans="1:28">
      <c r="A5" s="150" t="s">
        <v>379</v>
      </c>
      <c r="B5" s="151" t="s">
        <v>357</v>
      </c>
      <c r="C5" s="138"/>
      <c r="D5" s="139"/>
      <c r="E5" s="138"/>
      <c r="F5" s="140"/>
      <c r="G5" s="141"/>
      <c r="H5" s="141"/>
      <c r="I5" s="138"/>
      <c r="J5" s="138"/>
      <c r="K5" s="138"/>
      <c r="L5" s="138"/>
      <c r="M5" s="141"/>
      <c r="N5" s="141"/>
      <c r="O5" s="138"/>
      <c r="P5" s="138"/>
      <c r="Q5" s="138"/>
      <c r="R5" s="141"/>
      <c r="S5" s="138"/>
      <c r="T5" s="138"/>
      <c r="U5" s="138"/>
      <c r="V5" s="138"/>
      <c r="W5" s="138"/>
      <c r="X5" s="138"/>
      <c r="Y5" s="138"/>
      <c r="Z5" s="142"/>
      <c r="AA5" s="141"/>
      <c r="AB5" s="48"/>
    </row>
    <row r="6" spans="1:28">
      <c r="A6" s="90" t="str">
        <f>'Indicator Data'!A6</f>
        <v>Afghanistan</v>
      </c>
      <c r="B6" s="160" t="str">
        <f>'Indicator Data'!B6</f>
        <v>AFG</v>
      </c>
      <c r="C6" s="157">
        <f>IF('Indicator Data'!BF6="No data","x",ROUND(IF('Indicator Data'!BF6&gt;C$3,0,IF('Indicator Data'!BF6&lt;C$4,10,(C$3-'Indicator Data'!BF6)/(C$3-C$4)*10)),1))</f>
        <v>6.3</v>
      </c>
      <c r="D6" s="158">
        <f>IF(C6="x","x",C6)</f>
        <v>6.3</v>
      </c>
      <c r="E6" s="157">
        <f>IF('Indicator Data'!BH6="No data","x",ROUND(IF('Indicator Data'!BH6&gt;E$3,0,IF('Indicator Data'!BH6&lt;E$4,10,(E$3-'Indicator Data'!BH6)/(E$3-E$4)*10)),1))</f>
        <v>8</v>
      </c>
      <c r="F6" s="157">
        <f>IF('Indicator Data'!BG6="No data","x",ROUND(IF('Indicator Data'!BG6&gt;F$3,0,IF('Indicator Data'!BG6&lt;F$4,10,(F$3-'Indicator Data'!BG6)/(F$3-F$4)*10)),1))</f>
        <v>8.8000000000000007</v>
      </c>
      <c r="G6" s="158">
        <f>IF(AND(E6="x",F6="x"),"x",ROUND(AVERAGE(E6,F6),1))</f>
        <v>8.4</v>
      </c>
      <c r="H6" s="159">
        <f>ROUND(AVERAGE(D6,G6),1)</f>
        <v>7.4</v>
      </c>
      <c r="I6" s="157">
        <f>IF('Indicator Data'!BJ6="No data","x",ROUND(IF('Indicator Data'!BJ6^2&gt;I$3,0,IF('Indicator Data'!BJ6^2&lt;I$4,10,(I$3-'Indicator Data'!BJ6^2)/(I$3-I$4)*10)),1))</f>
        <v>9.5</v>
      </c>
      <c r="J6" s="157">
        <f>IF(OR('Indicator Data'!BI6=0,'Indicator Data'!BI6="No data"),"x",ROUND(IF('Indicator Data'!BI6&gt;J$3,0,IF('Indicator Data'!BI6&lt;J$4,10,(J$3-'Indicator Data'!BI6)/(J$3-J$4)*10)),1))</f>
        <v>1.5</v>
      </c>
      <c r="K6" s="157">
        <f>IF('Indicator Data'!BK6="No data","x",ROUND(IF('Indicator Data'!BK6&gt;K$3,0,IF('Indicator Data'!BK6&lt;K$4,10,(K$3-'Indicator Data'!BK6)/(K$3-K$4)*10)),1))</f>
        <v>8.1999999999999993</v>
      </c>
      <c r="L6" s="157">
        <f>IF('Indicator Data'!BL6="No data","x",ROUND(IF('Indicator Data'!BL6&gt;L$3,0,IF('Indicator Data'!BL6&lt;L$4,10,(L$3-'Indicator Data'!BL6)/(L$3-L$4)*10)),1))</f>
        <v>7.4</v>
      </c>
      <c r="M6" s="158">
        <f>IF(AND(I6="x",J6="x",K6="x",L6="x"),"x",ROUND(AVERAGE(I6,J6,K6,L6),1))</f>
        <v>6.7</v>
      </c>
      <c r="N6" s="161">
        <f>IF('Indicator Data'!BM6="No data","x",'Indicator Data'!BM6/'Indicator Data'!BW6*100)</f>
        <v>11.039050641644819</v>
      </c>
      <c r="O6" s="157">
        <f t="shared" ref="O6:O37" si="0">IF(N6="x","x",ROUND(IF(N6&gt;O$3,0,IF(N6&lt;O$4,10,(O$3-N6)/(O$3-O$4)*10)),1))</f>
        <v>9</v>
      </c>
      <c r="P6" s="157">
        <f>IF('Indicator Data'!BN6="No data","x",ROUND(IF('Indicator Data'!BN6&gt;P$3,0,IF('Indicator Data'!BN6&lt;P$4,10,(P$3-'Indicator Data'!BN6)/(P$3-P$4)*10)),1))</f>
        <v>4.9000000000000004</v>
      </c>
      <c r="Q6" s="157">
        <f>IF('Indicator Data'!BO6="No data","x",ROUND(IF('Indicator Data'!BO6&gt;Q$3,0,IF('Indicator Data'!BO6&lt;Q$4,10,(Q$3-'Indicator Data'!BO6)/(Q$3-Q$4)*10)),1))</f>
        <v>3.6</v>
      </c>
      <c r="R6" s="158">
        <f>IF(AND(O6="x",P6="x",Q6="x"),"x",ROUND(AVERAGE(O6,Q6,P6),1))</f>
        <v>5.8</v>
      </c>
      <c r="S6" s="157">
        <f>IF('Indicator Data'!BP6="No data","x",ROUND(IF('Indicator Data'!BP6&gt;S$3,0,IF('Indicator Data'!BP6&lt;S$4,10,(S$3-'Indicator Data'!BP6)/(S$3-S$4)*10)),1))</f>
        <v>9.4</v>
      </c>
      <c r="T6" s="162">
        <f>IF('Indicator Data'!BQ6="No data","x",ROUND(IF('Indicator Data'!BQ6&gt;T$3,0,IF('Indicator Data'!BQ6&lt;T$4,10,(T$3-'Indicator Data'!BQ6)/(T$3-T$4)*10)),1))</f>
        <v>5.0999999999999996</v>
      </c>
      <c r="U6" s="162">
        <f>IF('Indicator Data'!BR6="No data","x",ROUND(IF('Indicator Data'!BR6&gt;U$3,0,IF('Indicator Data'!BR6&lt;U$4,10,(U$3-'Indicator Data'!BR6)/(U$3-U$4)*10)),1))</f>
        <v>8.5</v>
      </c>
      <c r="V6" s="162">
        <f>IF('Indicator Data'!BS6="No data","x",ROUND(IF('Indicator Data'!BS6&gt;V$3,0,IF('Indicator Data'!BS6&lt;V$4,10,(V$3-'Indicator Data'!BS6)/(V$3-V$4)*10)),1))</f>
        <v>5.4</v>
      </c>
      <c r="W6" s="157">
        <f>IF(AND(T6="X",U6="x",V6="x"),"x",AVERAGE(T6:V6))</f>
        <v>6.333333333333333</v>
      </c>
      <c r="X6" s="157">
        <f>IF('Indicator Data'!BT6="No data","x",ROUND(IF('Indicator Data'!BT6&gt;X$3,0,IF('Indicator Data'!BT6&lt;X$4,10,(X$3-'Indicator Data'!BT6)/(X$3-X$4)*10)),1))</f>
        <v>8.9</v>
      </c>
      <c r="Y6" s="157">
        <f>IF('Indicator Data'!BU6="No data","x",ROUND(IF('Indicator Data'!BU6&gt;Y$3,10,IF('Indicator Data'!BU6&lt;Y$4,0,10-(Y$3-'Indicator Data'!BU6)/(Y$3-Y$4)*10)),1))</f>
        <v>6.9</v>
      </c>
      <c r="Z6" s="158">
        <f t="shared" ref="Z6:Z37" si="1">IF(AND(S6="x",W6="x",X6="x",Y6="x"),"x",ROUND(AVERAGE(S6,W6,X6,Y6),1))</f>
        <v>7.9</v>
      </c>
      <c r="AA6" s="159">
        <f t="shared" ref="AA6:AA37" si="2">ROUND(AVERAGE(R6,M6,Z6),1)</f>
        <v>6.8</v>
      </c>
      <c r="AB6" s="48"/>
    </row>
    <row r="7" spans="1:28">
      <c r="A7" s="90" t="str">
        <f>'Indicator Data'!A7</f>
        <v>Albania</v>
      </c>
      <c r="B7" s="160" t="str">
        <f>'Indicator Data'!B7</f>
        <v>ALB</v>
      </c>
      <c r="C7" s="157" t="str">
        <f>IF('Indicator Data'!BF7="No data","x",ROUND(IF('Indicator Data'!BF7&gt;C$3,0,IF('Indicator Data'!BF7&lt;C$4,10,(C$3-'Indicator Data'!BF7)/(C$3-C$4)*10)),1))</f>
        <v>x</v>
      </c>
      <c r="D7" s="158" t="str">
        <f t="shared" ref="D7:D70" si="3">IF(C7="x","x",C7)</f>
        <v>x</v>
      </c>
      <c r="E7" s="157">
        <f>IF('Indicator Data'!BH7="No data","x",ROUND(IF('Indicator Data'!BH7&gt;E$3,0,IF('Indicator Data'!BH7&lt;E$4,10,(E$3-'Indicator Data'!BH7)/(E$3-E$4)*10)),1))</f>
        <v>6.3</v>
      </c>
      <c r="F7" s="157">
        <f>IF('Indicator Data'!BG7="No data","x",ROUND(IF('Indicator Data'!BG7&gt;F$3,0,IF('Indicator Data'!BG7&lt;F$4,10,(F$3-'Indicator Data'!BG7)/(F$3-F$4)*10)),1))</f>
        <v>4.9000000000000004</v>
      </c>
      <c r="G7" s="158">
        <f t="shared" ref="G7:G70" si="4">IF(AND(E7="x",F7="x"),"x",ROUND(AVERAGE(E7,F7),1))</f>
        <v>5.6</v>
      </c>
      <c r="H7" s="159">
        <f t="shared" ref="H7:H70" si="5">ROUND(AVERAGE(D7,G7),1)</f>
        <v>5.6</v>
      </c>
      <c r="I7" s="157">
        <f>IF('Indicator Data'!BJ7="No data","x",ROUND(IF('Indicator Data'!BJ7^2&gt;I$3,0,IF('Indicator Data'!BJ7^2&lt;I$4,10,(I$3-'Indicator Data'!BJ7^2)/(I$3-I$4)*10)),1))</f>
        <v>0.3</v>
      </c>
      <c r="J7" s="157">
        <f>IF(OR('Indicator Data'!BI7=0,'Indicator Data'!BI7="No data"),"x",ROUND(IF('Indicator Data'!BI7&gt;J$3,0,IF('Indicator Data'!BI7&lt;J$4,10,(J$3-'Indicator Data'!BI7)/(J$3-J$4)*10)),1))</f>
        <v>0</v>
      </c>
      <c r="K7" s="157">
        <f>IF('Indicator Data'!BK7="No data","x",ROUND(IF('Indicator Data'!BK7&gt;K$3,0,IF('Indicator Data'!BK7&lt;K$4,10,(K$3-'Indicator Data'!BK7)/(K$3-K$4)*10)),1))</f>
        <v>1.7</v>
      </c>
      <c r="L7" s="157">
        <f>IF('Indicator Data'!BL7="No data","x",ROUND(IF('Indicator Data'!BL7&gt;L$3,0,IF('Indicator Data'!BL7&lt;L$4,10,(L$3-'Indicator Data'!BL7)/(L$3-L$4)*10)),1))</f>
        <v>5.2</v>
      </c>
      <c r="M7" s="158">
        <f t="shared" ref="M7:M70" si="6">IF(AND(I7="x",J7="x",K7="x",L7="x"),"x",ROUND(AVERAGE(I7,J7,K7,L7),1))</f>
        <v>1.8</v>
      </c>
      <c r="N7" s="161">
        <f>IF('Indicator Data'!BM7="No data","x",'Indicator Data'!BM7/'Indicator Data'!BW7*100)</f>
        <v>69.34306569343066</v>
      </c>
      <c r="O7" s="157">
        <f t="shared" si="0"/>
        <v>3.1</v>
      </c>
      <c r="P7" s="157">
        <f>IF('Indicator Data'!BN7="No data","x",ROUND(IF('Indicator Data'!BN7&gt;P$3,0,IF('Indicator Data'!BN7&lt;P$4,10,(P$3-'Indicator Data'!BN7)/(P$3-P$4)*10)),1))</f>
        <v>0.1</v>
      </c>
      <c r="Q7" s="157">
        <f>IF('Indicator Data'!BO7="No data","x",ROUND(IF('Indicator Data'!BO7&gt;Q$3,0,IF('Indicator Data'!BO7&lt;Q$4,10,(Q$3-'Indicator Data'!BO7)/(Q$3-Q$4)*10)),1))</f>
        <v>1</v>
      </c>
      <c r="R7" s="158">
        <f t="shared" ref="R7:R70" si="7">IF(AND(O7="x",P7="x",Q7="x"),"x",ROUND(AVERAGE(O7,Q7,P7),1))</f>
        <v>1.4</v>
      </c>
      <c r="S7" s="157">
        <f>IF('Indicator Data'!BP7="No data","x",ROUND(IF('Indicator Data'!BP7&gt;S$3,0,IF('Indicator Data'!BP7&lt;S$4,10,(S$3-'Indicator Data'!BP7)/(S$3-S$4)*10)),1))</f>
        <v>5.3</v>
      </c>
      <c r="T7" s="162">
        <f>IF('Indicator Data'!BQ7="No data","x",ROUND(IF('Indicator Data'!BQ7&gt;T$3,0,IF('Indicator Data'!BQ7&lt;T$4,10,(T$3-'Indicator Data'!BQ7)/(T$3-T$4)*10)),1))</f>
        <v>0.3</v>
      </c>
      <c r="U7" s="162">
        <f>IF('Indicator Data'!BR7="No data","x",ROUND(IF('Indicator Data'!BR7&gt;U$3,0,IF('Indicator Data'!BR7&lt;U$4,10,(U$3-'Indicator Data'!BR7)/(U$3-U$4)*10)),1))</f>
        <v>1</v>
      </c>
      <c r="V7" s="162">
        <f>IF('Indicator Data'!BS7="No data","x",ROUND(IF('Indicator Data'!BS7&gt;V$3,0,IF('Indicator Data'!BS7&lt;V$4,10,(V$3-'Indicator Data'!BS7)/(V$3-V$4)*10)),1))</f>
        <v>2</v>
      </c>
      <c r="W7" s="157">
        <f t="shared" ref="W7:W70" si="8">IF(AND(T7="X",U7="x",V7="x"),"x",AVERAGE(T7:V7))</f>
        <v>1.0999999999999999</v>
      </c>
      <c r="X7" s="157">
        <f>IF('Indicator Data'!BT7="No data","x",ROUND(IF('Indicator Data'!BT7&gt;X$3,0,IF('Indicator Data'!BT7&lt;X$4,10,(X$3-'Indicator Data'!BT7)/(X$3-X$4)*10)),1))</f>
        <v>6.3</v>
      </c>
      <c r="Y7" s="157">
        <f>IF('Indicator Data'!BU7="No data","x",ROUND(IF('Indicator Data'!BU7&gt;Y$3,10,IF('Indicator Data'!BU7&lt;Y$4,0,10-(Y$3-'Indicator Data'!BU7)/(Y$3-Y$4)*10)),1))</f>
        <v>0.1</v>
      </c>
      <c r="Z7" s="158">
        <f t="shared" si="1"/>
        <v>3.2</v>
      </c>
      <c r="AA7" s="159">
        <f t="shared" si="2"/>
        <v>2.1</v>
      </c>
      <c r="AB7" s="48"/>
    </row>
    <row r="8" spans="1:28">
      <c r="A8" s="90" t="str">
        <f>'Indicator Data'!A8</f>
        <v>Algeria</v>
      </c>
      <c r="B8" s="160" t="str">
        <f>'Indicator Data'!B8</f>
        <v>DZA</v>
      </c>
      <c r="C8" s="157">
        <f>IF('Indicator Data'!BF8="No data","x",ROUND(IF('Indicator Data'!BF8&gt;C$3,0,IF('Indicator Data'!BF8&lt;C$4,10,(C$3-'Indicator Data'!BF8)/(C$3-C$4)*10)),1))</f>
        <v>3.5</v>
      </c>
      <c r="D8" s="158">
        <f t="shared" si="3"/>
        <v>3.5</v>
      </c>
      <c r="E8" s="157">
        <f>IF('Indicator Data'!BH8="No data","x",ROUND(IF('Indicator Data'!BH8&gt;E$3,0,IF('Indicator Data'!BH8&lt;E$4,10,(E$3-'Indicator Data'!BH8)/(E$3-E$4)*10)),1))</f>
        <v>6.4</v>
      </c>
      <c r="F8" s="157">
        <f>IF('Indicator Data'!BG8="No data","x",ROUND(IF('Indicator Data'!BG8&gt;F$3,0,IF('Indicator Data'!BG8&lt;F$4,10,(F$3-'Indicator Data'!BG8)/(F$3-F$4)*10)),1))</f>
        <v>6</v>
      </c>
      <c r="G8" s="158">
        <f t="shared" si="4"/>
        <v>6.2</v>
      </c>
      <c r="H8" s="159">
        <f t="shared" si="5"/>
        <v>4.9000000000000004</v>
      </c>
      <c r="I8" s="157">
        <f>IF('Indicator Data'!BJ8="No data","x",ROUND(IF('Indicator Data'!BJ8^2&gt;I$3,0,IF('Indicator Data'!BJ8^2&lt;I$4,10,(I$3-'Indicator Data'!BJ8^2)/(I$3-I$4)*10)),1))</f>
        <v>3.7</v>
      </c>
      <c r="J8" s="157">
        <f>IF(OR('Indicator Data'!BI8=0,'Indicator Data'!BI8="No data"),"x",ROUND(IF('Indicator Data'!BI8&gt;J$3,0,IF('Indicator Data'!BI8&lt;J$4,10,(J$3-'Indicator Data'!BI8)/(J$3-J$4)*10)),1))</f>
        <v>0</v>
      </c>
      <c r="K8" s="157">
        <f>IF('Indicator Data'!BK8="No data","x",ROUND(IF('Indicator Data'!BK8&gt;K$3,0,IF('Indicator Data'!BK8&lt;K$4,10,(K$3-'Indicator Data'!BK8)/(K$3-K$4)*10)),1))</f>
        <v>2.9</v>
      </c>
      <c r="L8" s="157">
        <f>IF('Indicator Data'!BL8="No data","x",ROUND(IF('Indicator Data'!BL8&gt;L$3,0,IF('Indicator Data'!BL8&lt;L$4,10,(L$3-'Indicator Data'!BL8)/(L$3-L$4)*10)),1))</f>
        <v>4.7</v>
      </c>
      <c r="M8" s="158">
        <f t="shared" si="6"/>
        <v>2.8</v>
      </c>
      <c r="N8" s="161">
        <f>IF('Indicator Data'!BM8="No data","x",'Indicator Data'!BM8/'Indicator Data'!BW8*100)</f>
        <v>4.6184722093931327</v>
      </c>
      <c r="O8" s="157">
        <f t="shared" si="0"/>
        <v>9.6</v>
      </c>
      <c r="P8" s="157">
        <f>IF('Indicator Data'!BN8="No data","x",ROUND(IF('Indicator Data'!BN8&gt;P$3,0,IF('Indicator Data'!BN8&lt;P$4,10,(P$3-'Indicator Data'!BN8)/(P$3-P$4)*10)),1))</f>
        <v>1.6</v>
      </c>
      <c r="Q8" s="157">
        <f>IF('Indicator Data'!BO8="No data","x",ROUND(IF('Indicator Data'!BO8&gt;Q$3,0,IF('Indicator Data'!BO8&lt;Q$4,10,(Q$3-'Indicator Data'!BO8)/(Q$3-Q$4)*10)),1))</f>
        <v>1.1000000000000001</v>
      </c>
      <c r="R8" s="158">
        <f t="shared" si="7"/>
        <v>4.0999999999999996</v>
      </c>
      <c r="S8" s="157">
        <f>IF('Indicator Data'!BP8="No data","x",ROUND(IF('Indicator Data'!BP8&gt;S$3,0,IF('Indicator Data'!BP8&lt;S$4,10,(S$3-'Indicator Data'!BP8)/(S$3-S$4)*10)),1))</f>
        <v>5.7</v>
      </c>
      <c r="T8" s="162">
        <f>IF('Indicator Data'!BQ8="No data","x",ROUND(IF('Indicator Data'!BQ8&gt;T$3,0,IF('Indicator Data'!BQ8&lt;T$4,10,(T$3-'Indicator Data'!BQ8)/(T$3-T$4)*10)),1))</f>
        <v>3.7</v>
      </c>
      <c r="U8" s="162">
        <f>IF('Indicator Data'!BR8="No data","x",ROUND(IF('Indicator Data'!BR8&gt;U$3,0,IF('Indicator Data'!BR8&lt;U$4,10,(U$3-'Indicator Data'!BR8)/(U$3-U$4)*10)),1))</f>
        <v>4.7</v>
      </c>
      <c r="V8" s="162">
        <f>IF('Indicator Data'!BS8="No data","x",ROUND(IF('Indicator Data'!BS8&gt;V$3,0,IF('Indicator Data'!BS8&lt;V$4,10,(V$3-'Indicator Data'!BS8)/(V$3-V$4)*10)),1))</f>
        <v>4.2</v>
      </c>
      <c r="W8" s="157">
        <f t="shared" si="8"/>
        <v>4.2</v>
      </c>
      <c r="X8" s="157">
        <f>IF('Indicator Data'!BT8="No data","x",ROUND(IF('Indicator Data'!BT8&gt;X$3,0,IF('Indicator Data'!BT8&lt;X$4,10,(X$3-'Indicator Data'!BT8)/(X$3-X$4)*10)),1))</f>
        <v>7.9</v>
      </c>
      <c r="Y8" s="157">
        <f>IF('Indicator Data'!BU8="No data","x",ROUND(IF('Indicator Data'!BU8&gt;Y$3,10,IF('Indicator Data'!BU8&lt;Y$4,0,10-(Y$3-'Indicator Data'!BU8)/(Y$3-Y$4)*10)),1))</f>
        <v>0.9</v>
      </c>
      <c r="Z8" s="158">
        <f t="shared" si="1"/>
        <v>4.7</v>
      </c>
      <c r="AA8" s="159">
        <f t="shared" si="2"/>
        <v>3.9</v>
      </c>
      <c r="AB8" s="48"/>
    </row>
    <row r="9" spans="1:28">
      <c r="A9" s="90" t="str">
        <f>'Indicator Data'!A9</f>
        <v>Angola</v>
      </c>
      <c r="B9" s="160" t="str">
        <f>'Indicator Data'!B9</f>
        <v>AGO</v>
      </c>
      <c r="C9" s="157">
        <f>IF('Indicator Data'!BF9="No data","x",ROUND(IF('Indicator Data'!BF9&gt;C$3,0,IF('Indicator Data'!BF9&lt;C$4,10,(C$3-'Indicator Data'!BF9)/(C$3-C$4)*10)),1))</f>
        <v>5.2</v>
      </c>
      <c r="D9" s="158">
        <f t="shared" si="3"/>
        <v>5.2</v>
      </c>
      <c r="E9" s="157">
        <f>IF('Indicator Data'!BH9="No data","x",ROUND(IF('Indicator Data'!BH9&gt;E$3,0,IF('Indicator Data'!BH9&lt;E$4,10,(E$3-'Indicator Data'!BH9)/(E$3-E$4)*10)),1))</f>
        <v>6.7</v>
      </c>
      <c r="F9" s="157">
        <f>IF('Indicator Data'!BG9="No data","x",ROUND(IF('Indicator Data'!BG9&gt;F$3,0,IF('Indicator Data'!BG9&lt;F$4,10,(F$3-'Indicator Data'!BG9)/(F$3-F$4)*10)),1))</f>
        <v>7.1</v>
      </c>
      <c r="G9" s="158">
        <f t="shared" si="4"/>
        <v>6.9</v>
      </c>
      <c r="H9" s="159">
        <f t="shared" si="5"/>
        <v>6.1</v>
      </c>
      <c r="I9" s="157">
        <f>IF('Indicator Data'!BJ9="No data","x",ROUND(IF('Indicator Data'!BJ9^2&gt;I$3,0,IF('Indicator Data'!BJ9^2&lt;I$4,10,(I$3-'Indicator Data'!BJ9^2)/(I$3-I$4)*10)),1))</f>
        <v>5.2</v>
      </c>
      <c r="J9" s="157">
        <f>IF(OR('Indicator Data'!BI9=0,'Indicator Data'!BI9="No data"),"x",ROUND(IF('Indicator Data'!BI9&gt;J$3,0,IF('Indicator Data'!BI9&lt;J$4,10,(J$3-'Indicator Data'!BI9)/(J$3-J$4)*10)),1))</f>
        <v>5.2</v>
      </c>
      <c r="K9" s="157">
        <f>IF('Indicator Data'!BK9="No data","x",ROUND(IF('Indicator Data'!BK9&gt;K$3,0,IF('Indicator Data'!BK9&lt;K$4,10,(K$3-'Indicator Data'!BK9)/(K$3-K$4)*10)),1))</f>
        <v>6.7</v>
      </c>
      <c r="L9" s="157">
        <f>IF('Indicator Data'!BL9="No data","x",ROUND(IF('Indicator Data'!BL9&gt;L$3,0,IF('Indicator Data'!BL9&lt;L$4,10,(L$3-'Indicator Data'!BL9)/(L$3-L$4)*10)),1))</f>
        <v>6.8</v>
      </c>
      <c r="M9" s="158">
        <f t="shared" si="6"/>
        <v>6</v>
      </c>
      <c r="N9" s="161">
        <f>IF('Indicator Data'!BM9="No data","x",'Indicator Data'!BM9/'Indicator Data'!BW9*100)</f>
        <v>4.0907997112376675</v>
      </c>
      <c r="O9" s="157">
        <f t="shared" si="0"/>
        <v>9.6999999999999993</v>
      </c>
      <c r="P9" s="157">
        <f>IF('Indicator Data'!BN9="No data","x",ROUND(IF('Indicator Data'!BN9&gt;P$3,0,IF('Indicator Data'!BN9&lt;P$4,10,(P$3-'Indicator Data'!BN9)/(P$3-P$4)*10)),1))</f>
        <v>5.3</v>
      </c>
      <c r="Q9" s="157">
        <f>IF('Indicator Data'!BO9="No data","x",ROUND(IF('Indicator Data'!BO9&gt;Q$3,0,IF('Indicator Data'!BO9&lt;Q$4,10,(Q$3-'Indicator Data'!BO9)/(Q$3-Q$4)*10)),1))</f>
        <v>8.5</v>
      </c>
      <c r="R9" s="158">
        <f t="shared" si="7"/>
        <v>7.8</v>
      </c>
      <c r="S9" s="157">
        <f>IF('Indicator Data'!BP9="No data","x",ROUND(IF('Indicator Data'!BP9&gt;S$3,0,IF('Indicator Data'!BP9&lt;S$4,10,(S$3-'Indicator Data'!BP9)/(S$3-S$4)*10)),1))</f>
        <v>9.5</v>
      </c>
      <c r="T9" s="162">
        <f>IF('Indicator Data'!BQ9="No data","x",ROUND(IF('Indicator Data'!BQ9&gt;T$3,0,IF('Indicator Data'!BQ9&lt;T$4,10,(T$3-'Indicator Data'!BQ9)/(T$3-T$4)*10)),1))</f>
        <v>9.6999999999999993</v>
      </c>
      <c r="U9" s="162">
        <f>IF('Indicator Data'!BR9="No data","x",ROUND(IF('Indicator Data'!BR9&gt;U$3,0,IF('Indicator Data'!BR9&lt;U$4,10,(U$3-'Indicator Data'!BR9)/(U$3-U$4)*10)),1))</f>
        <v>10</v>
      </c>
      <c r="V9" s="162">
        <f>IF('Indicator Data'!BS9="No data","x",ROUND(IF('Indicator Data'!BS9&gt;V$3,0,IF('Indicator Data'!BS9&lt;V$4,10,(V$3-'Indicator Data'!BS9)/(V$3-V$4)*10)),1))</f>
        <v>10</v>
      </c>
      <c r="W9" s="157">
        <f t="shared" si="8"/>
        <v>9.9</v>
      </c>
      <c r="X9" s="157">
        <f>IF('Indicator Data'!BT9="No data","x",ROUND(IF('Indicator Data'!BT9&gt;X$3,0,IF('Indicator Data'!BT9&lt;X$4,10,(X$3-'Indicator Data'!BT9)/(X$3-X$4)*10)),1))</f>
        <v>9.5</v>
      </c>
      <c r="Y9" s="157">
        <f>IF('Indicator Data'!BU9="No data","x",ROUND(IF('Indicator Data'!BU9&gt;Y$3,10,IF('Indicator Data'!BU9&lt;Y$4,0,10-(Y$3-'Indicator Data'!BU9)/(Y$3-Y$4)*10)),1))</f>
        <v>2.5</v>
      </c>
      <c r="Z9" s="158">
        <f t="shared" si="1"/>
        <v>7.9</v>
      </c>
      <c r="AA9" s="159">
        <f t="shared" si="2"/>
        <v>7.2</v>
      </c>
      <c r="AB9" s="48"/>
    </row>
    <row r="10" spans="1:28">
      <c r="A10" s="90" t="str">
        <f>'Indicator Data'!A10</f>
        <v>Antigua and Barbuda</v>
      </c>
      <c r="B10" s="160" t="str">
        <f>'Indicator Data'!B10</f>
        <v>ATG</v>
      </c>
      <c r="C10" s="157">
        <f>IF('Indicator Data'!BF10="No data","x",ROUND(IF('Indicator Data'!BF10&gt;C$3,0,IF('Indicator Data'!BF10&lt;C$4,10,(C$3-'Indicator Data'!BF10)/(C$3-C$4)*10)),1))</f>
        <v>5.4</v>
      </c>
      <c r="D10" s="158">
        <f t="shared" si="3"/>
        <v>5.4</v>
      </c>
      <c r="E10" s="157" t="str">
        <f>IF('Indicator Data'!BH10="No data","x",ROUND(IF('Indicator Data'!BH10&gt;E$3,0,IF('Indicator Data'!BH10&lt;E$4,10,(E$3-'Indicator Data'!BH10)/(E$3-E$4)*10)),1))</f>
        <v>x</v>
      </c>
      <c r="F10" s="157">
        <f>IF('Indicator Data'!BG10="No data","x",ROUND(IF('Indicator Data'!BG10&gt;F$3,0,IF('Indicator Data'!BG10&lt;F$4,10,(F$3-'Indicator Data'!BG10)/(F$3-F$4)*10)),1))</f>
        <v>5.3</v>
      </c>
      <c r="G10" s="158">
        <f t="shared" si="4"/>
        <v>5.3</v>
      </c>
      <c r="H10" s="159">
        <f t="shared" si="5"/>
        <v>5.4</v>
      </c>
      <c r="I10" s="157" t="str">
        <f>IF('Indicator Data'!BJ10="No data","x",ROUND(IF('Indicator Data'!BJ10^2&gt;I$3,0,IF('Indicator Data'!BJ10^2&lt;I$4,10,(I$3-'Indicator Data'!BJ10^2)/(I$3-I$4)*10)),1))</f>
        <v>x</v>
      </c>
      <c r="J10" s="157">
        <f>IF(OR('Indicator Data'!BI10=0,'Indicator Data'!BI10="No data"),"x",ROUND(IF('Indicator Data'!BI10&gt;J$3,0,IF('Indicator Data'!BI10&lt;J$4,10,(J$3-'Indicator Data'!BI10)/(J$3-J$4)*10)),1))</f>
        <v>0</v>
      </c>
      <c r="K10" s="157">
        <f>IF('Indicator Data'!BK10="No data","x",ROUND(IF('Indicator Data'!BK10&gt;K$3,0,IF('Indicator Data'!BK10&lt;K$4,10,(K$3-'Indicator Data'!BK10)/(K$3-K$4)*10)),1))</f>
        <v>0.4</v>
      </c>
      <c r="L10" s="157">
        <f>IF('Indicator Data'!BL10="No data","x",ROUND(IF('Indicator Data'!BL10&gt;L$3,0,IF('Indicator Data'!BL10&lt;L$4,10,(L$3-'Indicator Data'!BL10)/(L$3-L$4)*10)),1))</f>
        <v>0.1</v>
      </c>
      <c r="M10" s="158">
        <f t="shared" si="6"/>
        <v>0.2</v>
      </c>
      <c r="N10" s="161">
        <f>IF('Indicator Data'!BM10="No data","x",'Indicator Data'!BM10/'Indicator Data'!BW10*100)</f>
        <v>222.72727272727272</v>
      </c>
      <c r="O10" s="157">
        <f t="shared" si="0"/>
        <v>0</v>
      </c>
      <c r="P10" s="157">
        <f>IF('Indicator Data'!BN10="No data","x",ROUND(IF('Indicator Data'!BN10&gt;P$3,0,IF('Indicator Data'!BN10&lt;P$4,10,(P$3-'Indicator Data'!BN10)/(P$3-P$4)*10)),1))</f>
        <v>0.3</v>
      </c>
      <c r="Q10" s="157">
        <f>IF('Indicator Data'!BO10="No data","x",ROUND(IF('Indicator Data'!BO10&gt;Q$3,0,IF('Indicator Data'!BO10&lt;Q$4,10,(Q$3-'Indicator Data'!BO10)/(Q$3-Q$4)*10)),1))</f>
        <v>0.3</v>
      </c>
      <c r="R10" s="158">
        <f t="shared" si="7"/>
        <v>0.2</v>
      </c>
      <c r="S10" s="157">
        <f>IF('Indicator Data'!BP10="No data","x",ROUND(IF('Indicator Data'!BP10&gt;S$3,0,IF('Indicator Data'!BP10&lt;S$4,10,(S$3-'Indicator Data'!BP10)/(S$3-S$4)*10)),1))</f>
        <v>2.8</v>
      </c>
      <c r="T10" s="162">
        <f>IF('Indicator Data'!BQ10="No data","x",ROUND(IF('Indicator Data'!BQ10&gt;T$3,0,IF('Indicator Data'!BQ10&lt;T$4,10,(T$3-'Indicator Data'!BQ10)/(T$3-T$4)*10)),1))</f>
        <v>0</v>
      </c>
      <c r="U10" s="162">
        <f>IF('Indicator Data'!BR10="No data","x",ROUND(IF('Indicator Data'!BR10&gt;U$3,0,IF('Indicator Data'!BR10&lt;U$4,10,(U$3-'Indicator Data'!BR10)/(U$3-U$4)*10)),1))</f>
        <v>1.4</v>
      </c>
      <c r="V10" s="162" t="str">
        <f>IF('Indicator Data'!BS10="No data","x",ROUND(IF('Indicator Data'!BS10&gt;V$3,0,IF('Indicator Data'!BS10&lt;V$4,10,(V$3-'Indicator Data'!BS10)/(V$3-V$4)*10)),1))</f>
        <v>x</v>
      </c>
      <c r="W10" s="157">
        <f t="shared" si="8"/>
        <v>0.7</v>
      </c>
      <c r="X10" s="157">
        <f>IF('Indicator Data'!BT10="No data","x",ROUND(IF('Indicator Data'!BT10&gt;X$3,0,IF('Indicator Data'!BT10&lt;X$4,10,(X$3-'Indicator Data'!BT10)/(X$3-X$4)*10)),1))</f>
        <v>6</v>
      </c>
      <c r="Y10" s="157">
        <f>IF('Indicator Data'!BU10="No data","x",ROUND(IF('Indicator Data'!BU10&gt;Y$3,10,IF('Indicator Data'!BU10&lt;Y$4,0,10-(Y$3-'Indicator Data'!BU10)/(Y$3-Y$4)*10)),1))</f>
        <v>0.2</v>
      </c>
      <c r="Z10" s="158">
        <f t="shared" si="1"/>
        <v>2.4</v>
      </c>
      <c r="AA10" s="159">
        <f t="shared" si="2"/>
        <v>0.9</v>
      </c>
      <c r="AB10" s="48"/>
    </row>
    <row r="11" spans="1:28">
      <c r="A11" s="90" t="str">
        <f>'Indicator Data'!A11</f>
        <v>Argentina</v>
      </c>
      <c r="B11" s="160" t="str">
        <f>'Indicator Data'!B11</f>
        <v>ARG</v>
      </c>
      <c r="C11" s="157">
        <f>IF('Indicator Data'!BF11="No data","x",ROUND(IF('Indicator Data'!BF11&gt;C$3,0,IF('Indicator Data'!BF11&lt;C$4,10,(C$3-'Indicator Data'!BF11)/(C$3-C$4)*10)),1))</f>
        <v>3.8</v>
      </c>
      <c r="D11" s="158">
        <f t="shared" si="3"/>
        <v>3.8</v>
      </c>
      <c r="E11" s="157">
        <f>IF('Indicator Data'!BH11="No data","x",ROUND(IF('Indicator Data'!BH11&gt;E$3,0,IF('Indicator Data'!BH11&lt;E$4,10,(E$3-'Indicator Data'!BH11)/(E$3-E$4)*10)),1))</f>
        <v>6.3</v>
      </c>
      <c r="F11" s="157">
        <f>IF('Indicator Data'!BG11="No data","x",ROUND(IF('Indicator Data'!BG11&gt;F$3,0,IF('Indicator Data'!BG11&lt;F$4,10,(F$3-'Indicator Data'!BG11)/(F$3-F$4)*10)),1))</f>
        <v>5.6</v>
      </c>
      <c r="G11" s="158">
        <f t="shared" si="4"/>
        <v>6</v>
      </c>
      <c r="H11" s="159">
        <f t="shared" si="5"/>
        <v>4.9000000000000004</v>
      </c>
      <c r="I11" s="157" t="str">
        <f>IF('Indicator Data'!BJ11="No data","x",ROUND(IF('Indicator Data'!BJ11^2&gt;I$3,0,IF('Indicator Data'!BJ11^2&lt;I$4,10,(I$3-'Indicator Data'!BJ11^2)/(I$3-I$4)*10)),1))</f>
        <v>x</v>
      </c>
      <c r="J11" s="157">
        <f>IF(OR('Indicator Data'!BI11=0,'Indicator Data'!BI11="No data"),"x",ROUND(IF('Indicator Data'!BI11&gt;J$3,0,IF('Indicator Data'!BI11&lt;J$4,10,(J$3-'Indicator Data'!BI11)/(J$3-J$4)*10)),1))</f>
        <v>0</v>
      </c>
      <c r="K11" s="157">
        <f>IF('Indicator Data'!BK11="No data","x",ROUND(IF('Indicator Data'!BK11&gt;K$3,0,IF('Indicator Data'!BK11&lt;K$4,10,(K$3-'Indicator Data'!BK11)/(K$3-K$4)*10)),1))</f>
        <v>1.2</v>
      </c>
      <c r="L11" s="157">
        <f>IF('Indicator Data'!BL11="No data","x",ROUND(IF('Indicator Data'!BL11&gt;L$3,0,IF('Indicator Data'!BL11&lt;L$4,10,(L$3-'Indicator Data'!BL11)/(L$3-L$4)*10)),1))</f>
        <v>3.5</v>
      </c>
      <c r="M11" s="158">
        <f t="shared" si="6"/>
        <v>1.6</v>
      </c>
      <c r="N11" s="161">
        <f>IF('Indicator Data'!BM11="No data","x",'Indicator Data'!BM11/'Indicator Data'!BW11*100)</f>
        <v>19.001056020228816</v>
      </c>
      <c r="O11" s="157">
        <f t="shared" si="0"/>
        <v>8.1999999999999993</v>
      </c>
      <c r="P11" s="157">
        <f>IF('Indicator Data'!BN11="No data","x",ROUND(IF('Indicator Data'!BN11&gt;P$3,0,IF('Indicator Data'!BN11&lt;P$4,10,(P$3-'Indicator Data'!BN11)/(P$3-P$4)*10)),1))</f>
        <v>0.6</v>
      </c>
      <c r="Q11" s="157">
        <f>IF('Indicator Data'!BO11="No data","x",ROUND(IF('Indicator Data'!BO11&gt;Q$3,0,IF('Indicator Data'!BO11&lt;Q$4,10,(Q$3-'Indicator Data'!BO11)/(Q$3-Q$4)*10)),1))</f>
        <v>0.2</v>
      </c>
      <c r="R11" s="158">
        <f t="shared" si="7"/>
        <v>3</v>
      </c>
      <c r="S11" s="157">
        <f>IF('Indicator Data'!BP11="No data","x",ROUND(IF('Indicator Data'!BP11&gt;S$3,0,IF('Indicator Data'!BP11&lt;S$4,10,(S$3-'Indicator Data'!BP11)/(S$3-S$4)*10)),1))</f>
        <v>0.3</v>
      </c>
      <c r="T11" s="162">
        <f>IF('Indicator Data'!BQ11="No data","x",ROUND(IF('Indicator Data'!BQ11&gt;T$3,0,IF('Indicator Data'!BQ11&lt;T$4,10,(T$3-'Indicator Data'!BQ11)/(T$3-T$4)*10)),1))</f>
        <v>3.1</v>
      </c>
      <c r="U11" s="162">
        <f>IF('Indicator Data'!BR11="No data","x",ROUND(IF('Indicator Data'!BR11&gt;U$3,0,IF('Indicator Data'!BR11&lt;U$4,10,(U$3-'Indicator Data'!BR11)/(U$3-U$4)*10)),1))</f>
        <v>1</v>
      </c>
      <c r="V11" s="162">
        <f>IF('Indicator Data'!BS11="No data","x",ROUND(IF('Indicator Data'!BS11&gt;V$3,0,IF('Indicator Data'!BS11&lt;V$4,10,(V$3-'Indicator Data'!BS11)/(V$3-V$4)*10)),1))</f>
        <v>3.7</v>
      </c>
      <c r="W11" s="157">
        <f t="shared" si="8"/>
        <v>2.6</v>
      </c>
      <c r="X11" s="157">
        <f>IF('Indicator Data'!BT11="No data","x",ROUND(IF('Indicator Data'!BT11&gt;X$3,0,IF('Indicator Data'!BT11&lt;X$4,10,(X$3-'Indicator Data'!BT11)/(X$3-X$4)*10)),1))</f>
        <v>2.2999999999999998</v>
      </c>
      <c r="Y11" s="157">
        <f>IF('Indicator Data'!BU11="No data","x",ROUND(IF('Indicator Data'!BU11&gt;Y$3,10,IF('Indicator Data'!BU11&lt;Y$4,0,10-(Y$3-'Indicator Data'!BU11)/(Y$3-Y$4)*10)),1))</f>
        <v>0.5</v>
      </c>
      <c r="Z11" s="158">
        <f t="shared" si="1"/>
        <v>1.4</v>
      </c>
      <c r="AA11" s="159">
        <f t="shared" si="2"/>
        <v>2</v>
      </c>
      <c r="AB11" s="48"/>
    </row>
    <row r="12" spans="1:28">
      <c r="A12" s="90" t="str">
        <f>'Indicator Data'!A12</f>
        <v>Armenia</v>
      </c>
      <c r="B12" s="160" t="str">
        <f>'Indicator Data'!B12</f>
        <v>ARM</v>
      </c>
      <c r="C12" s="157">
        <f>IF('Indicator Data'!BF12="No data","x",ROUND(IF('Indicator Data'!BF12&gt;C$3,0,IF('Indicator Data'!BF12&lt;C$4,10,(C$3-'Indicator Data'!BF12)/(C$3-C$4)*10)),1))</f>
        <v>7.5</v>
      </c>
      <c r="D12" s="158">
        <f t="shared" si="3"/>
        <v>7.5</v>
      </c>
      <c r="E12" s="157">
        <f>IF('Indicator Data'!BH12="No data","x",ROUND(IF('Indicator Data'!BH12&gt;E$3,0,IF('Indicator Data'!BH12&lt;E$4,10,(E$3-'Indicator Data'!BH12)/(E$3-E$4)*10)),1))</f>
        <v>5.3</v>
      </c>
      <c r="F12" s="157">
        <f>IF('Indicator Data'!BG12="No data","x",ROUND(IF('Indicator Data'!BG12&gt;F$3,0,IF('Indicator Data'!BG12&lt;F$4,10,(F$3-'Indicator Data'!BG12)/(F$3-F$4)*10)),1))</f>
        <v>5.6</v>
      </c>
      <c r="G12" s="158">
        <f t="shared" si="4"/>
        <v>5.5</v>
      </c>
      <c r="H12" s="159">
        <f t="shared" si="5"/>
        <v>6.5</v>
      </c>
      <c r="I12" s="157">
        <f>IF('Indicator Data'!BJ12="No data","x",ROUND(IF('Indicator Data'!BJ12^2&gt;I$3,0,IF('Indicator Data'!BJ12^2&lt;I$4,10,(I$3-'Indicator Data'!BJ12^2)/(I$3-I$4)*10)),1))</f>
        <v>0</v>
      </c>
      <c r="J12" s="157">
        <f>IF(OR('Indicator Data'!BI12=0,'Indicator Data'!BI12="No data"),"x",ROUND(IF('Indicator Data'!BI12&gt;J$3,0,IF('Indicator Data'!BI12&lt;J$4,10,(J$3-'Indicator Data'!BI12)/(J$3-J$4)*10)),1))</f>
        <v>0</v>
      </c>
      <c r="K12" s="157">
        <f>IF('Indicator Data'!BK12="No data","x",ROUND(IF('Indicator Data'!BK12&gt;K$3,0,IF('Indicator Data'!BK12&lt;K$4,10,(K$3-'Indicator Data'!BK12)/(K$3-K$4)*10)),1))</f>
        <v>2.1</v>
      </c>
      <c r="L12" s="157">
        <f>IF('Indicator Data'!BL12="No data","x",ROUND(IF('Indicator Data'!BL12&gt;L$3,0,IF('Indicator Data'!BL12&lt;L$4,10,(L$3-'Indicator Data'!BL12)/(L$3-L$4)*10)),1))</f>
        <v>3.3</v>
      </c>
      <c r="M12" s="158">
        <f t="shared" si="6"/>
        <v>1.4</v>
      </c>
      <c r="N12" s="161">
        <f>IF('Indicator Data'!BM12="No data","x",'Indicator Data'!BM12/'Indicator Data'!BW12*100)</f>
        <v>70.224719101123597</v>
      </c>
      <c r="O12" s="157">
        <f t="shared" si="0"/>
        <v>3</v>
      </c>
      <c r="P12" s="157">
        <f>IF('Indicator Data'!BN12="No data","x",ROUND(IF('Indicator Data'!BN12&gt;P$3,0,IF('Indicator Data'!BN12&lt;P$4,10,(P$3-'Indicator Data'!BN12)/(P$3-P$4)*10)),1))</f>
        <v>0.7</v>
      </c>
      <c r="Q12" s="157">
        <f>IF('Indicator Data'!BO12="No data","x",ROUND(IF('Indicator Data'!BO12&gt;Q$3,0,IF('Indicator Data'!BO12&lt;Q$4,10,(Q$3-'Indicator Data'!BO12)/(Q$3-Q$4)*10)),1))</f>
        <v>0</v>
      </c>
      <c r="R12" s="158">
        <f t="shared" si="7"/>
        <v>1.2</v>
      </c>
      <c r="S12" s="157">
        <f>IF('Indicator Data'!BP12="No data","x",ROUND(IF('Indicator Data'!BP12&gt;S$3,0,IF('Indicator Data'!BP12&lt;S$4,10,(S$3-'Indicator Data'!BP12)/(S$3-S$4)*10)),1))</f>
        <v>0</v>
      </c>
      <c r="T12" s="162">
        <f>IF('Indicator Data'!BQ12="No data","x",ROUND(IF('Indicator Data'!BQ12&gt;T$3,0,IF('Indicator Data'!BQ12&lt;T$4,10,(T$3-'Indicator Data'!BQ12)/(T$3-T$4)*10)),1))</f>
        <v>1</v>
      </c>
      <c r="U12" s="162">
        <f>IF('Indicator Data'!BR12="No data","x",ROUND(IF('Indicator Data'!BR12&gt;U$3,0,IF('Indicator Data'!BR12&lt;U$4,10,(U$3-'Indicator Data'!BR12)/(U$3-U$4)*10)),1))</f>
        <v>0.8</v>
      </c>
      <c r="V12" s="162">
        <f>IF('Indicator Data'!BS12="No data","x",ROUND(IF('Indicator Data'!BS12&gt;V$3,0,IF('Indicator Data'!BS12&lt;V$4,10,(V$3-'Indicator Data'!BS12)/(V$3-V$4)*10)),1))</f>
        <v>1</v>
      </c>
      <c r="W12" s="157">
        <f t="shared" si="8"/>
        <v>0.93333333333333324</v>
      </c>
      <c r="X12" s="157">
        <f>IF('Indicator Data'!BT12="No data","x",ROUND(IF('Indicator Data'!BT12&gt;X$3,0,IF('Indicator Data'!BT12&lt;X$4,10,(X$3-'Indicator Data'!BT12)/(X$3-X$4)*10)),1))</f>
        <v>3.6</v>
      </c>
      <c r="Y12" s="157">
        <f>IF('Indicator Data'!BU12="No data","x",ROUND(IF('Indicator Data'!BU12&gt;Y$3,10,IF('Indicator Data'!BU12&lt;Y$4,0,10-(Y$3-'Indicator Data'!BU12)/(Y$3-Y$4)*10)),1))</f>
        <v>0.3</v>
      </c>
      <c r="Z12" s="158">
        <f t="shared" si="1"/>
        <v>1.2</v>
      </c>
      <c r="AA12" s="159">
        <f t="shared" si="2"/>
        <v>1.3</v>
      </c>
      <c r="AB12" s="48"/>
    </row>
    <row r="13" spans="1:28">
      <c r="A13" s="90" t="str">
        <f>'Indicator Data'!A13</f>
        <v>Australia</v>
      </c>
      <c r="B13" s="160" t="str">
        <f>'Indicator Data'!B13</f>
        <v>AUS</v>
      </c>
      <c r="C13" s="157">
        <f>IF('Indicator Data'!BF13="No data","x",ROUND(IF('Indicator Data'!BF13&gt;C$3,0,IF('Indicator Data'!BF13&lt;C$4,10,(C$3-'Indicator Data'!BF13)/(C$3-C$4)*10)),1))</f>
        <v>2.4</v>
      </c>
      <c r="D13" s="158">
        <f t="shared" si="3"/>
        <v>2.4</v>
      </c>
      <c r="E13" s="157">
        <f>IF('Indicator Data'!BH13="No data","x",ROUND(IF('Indicator Data'!BH13&gt;E$3,0,IF('Indicator Data'!BH13&lt;E$4,10,(E$3-'Indicator Data'!BH13)/(E$3-E$4)*10)),1))</f>
        <v>2.5</v>
      </c>
      <c r="F13" s="157">
        <f>IF('Indicator Data'!BG13="No data","x",ROUND(IF('Indicator Data'!BG13&gt;F$3,0,IF('Indicator Data'!BG13&lt;F$4,10,(F$3-'Indicator Data'!BG13)/(F$3-F$4)*10)),1))</f>
        <v>1.9</v>
      </c>
      <c r="G13" s="158">
        <f t="shared" si="4"/>
        <v>2.2000000000000002</v>
      </c>
      <c r="H13" s="159">
        <f t="shared" si="5"/>
        <v>2.2999999999999998</v>
      </c>
      <c r="I13" s="157" t="str">
        <f>IF('Indicator Data'!BJ13="No data","x",ROUND(IF('Indicator Data'!BJ13^2&gt;I$3,0,IF('Indicator Data'!BJ13^2&lt;I$4,10,(I$3-'Indicator Data'!BJ13^2)/(I$3-I$4)*10)),1))</f>
        <v>x</v>
      </c>
      <c r="J13" s="157">
        <f>IF(OR('Indicator Data'!BI13=0,'Indicator Data'!BI13="No data"),"x",ROUND(IF('Indicator Data'!BI13&gt;J$3,0,IF('Indicator Data'!BI13&lt;J$4,10,(J$3-'Indicator Data'!BI13)/(J$3-J$4)*10)),1))</f>
        <v>0</v>
      </c>
      <c r="K13" s="157">
        <f>IF('Indicator Data'!BK13="No data","x",ROUND(IF('Indicator Data'!BK13&gt;K$3,0,IF('Indicator Data'!BK13&lt;K$4,10,(K$3-'Indicator Data'!BK13)/(K$3-K$4)*10)),1))</f>
        <v>0.4</v>
      </c>
      <c r="L13" s="157">
        <f>IF('Indicator Data'!BL13="No data","x",ROUND(IF('Indicator Data'!BL13&gt;L$3,0,IF('Indicator Data'!BL13&lt;L$4,10,(L$3-'Indicator Data'!BL13)/(L$3-L$4)*10)),1))</f>
        <v>4.8</v>
      </c>
      <c r="M13" s="158">
        <f t="shared" si="6"/>
        <v>1.7</v>
      </c>
      <c r="N13" s="161">
        <f>IF('Indicator Data'!BM13="No data","x",'Indicator Data'!BM13/'Indicator Data'!BW13*100)</f>
        <v>10.023039975007485</v>
      </c>
      <c r="O13" s="157">
        <f t="shared" si="0"/>
        <v>9.1</v>
      </c>
      <c r="P13" s="157">
        <f>IF('Indicator Data'!BN13="No data","x",ROUND(IF('Indicator Data'!BN13&gt;P$3,0,IF('Indicator Data'!BN13&lt;P$4,10,(P$3-'Indicator Data'!BN13)/(P$3-P$4)*10)),1))</f>
        <v>0</v>
      </c>
      <c r="Q13" s="157">
        <f>IF('Indicator Data'!BO13="No data","x",ROUND(IF('Indicator Data'!BO13&gt;Q$3,0,IF('Indicator Data'!BO13&lt;Q$4,10,(Q$3-'Indicator Data'!BO13)/(Q$3-Q$4)*10)),1))</f>
        <v>0</v>
      </c>
      <c r="R13" s="158">
        <f t="shared" si="7"/>
        <v>3</v>
      </c>
      <c r="S13" s="157">
        <f>IF('Indicator Data'!BP13="No data","x",ROUND(IF('Indicator Data'!BP13&gt;S$3,0,IF('Indicator Data'!BP13&lt;S$4,10,(S$3-'Indicator Data'!BP13)/(S$3-S$4)*10)),1))</f>
        <v>0</v>
      </c>
      <c r="T13" s="162">
        <f>IF('Indicator Data'!BQ13="No data","x",ROUND(IF('Indicator Data'!BQ13&gt;T$3,0,IF('Indicator Data'!BQ13&lt;T$4,10,(T$3-'Indicator Data'!BQ13)/(T$3-T$4)*10)),1))</f>
        <v>0.8</v>
      </c>
      <c r="U13" s="162">
        <f>IF('Indicator Data'!BR13="No data","x",ROUND(IF('Indicator Data'!BR13&gt;U$3,0,IF('Indicator Data'!BR13&lt;U$4,10,(U$3-'Indicator Data'!BR13)/(U$3-U$4)*10)),1))</f>
        <v>1.4</v>
      </c>
      <c r="V13" s="162">
        <f>IF('Indicator Data'!BS13="No data","x",ROUND(IF('Indicator Data'!BS13&gt;V$3,0,IF('Indicator Data'!BS13&lt;V$4,10,(V$3-'Indicator Data'!BS13)/(V$3-V$4)*10)),1))</f>
        <v>0.5</v>
      </c>
      <c r="W13" s="157">
        <f t="shared" si="8"/>
        <v>0.9</v>
      </c>
      <c r="X13" s="157">
        <f>IF('Indicator Data'!BT13="No data","x",ROUND(IF('Indicator Data'!BT13&gt;X$3,0,IF('Indicator Data'!BT13&lt;X$4,10,(X$3-'Indicator Data'!BT13)/(X$3-X$4)*10)),1))</f>
        <v>0</v>
      </c>
      <c r="Y13" s="157">
        <f>IF('Indicator Data'!BU13="No data","x",ROUND(IF('Indicator Data'!BU13&gt;Y$3,10,IF('Indicator Data'!BU13&lt;Y$4,0,10-(Y$3-'Indicator Data'!BU13)/(Y$3-Y$4)*10)),1))</f>
        <v>0</v>
      </c>
      <c r="Z13" s="158">
        <f t="shared" si="1"/>
        <v>0.2</v>
      </c>
      <c r="AA13" s="159">
        <f t="shared" si="2"/>
        <v>1.6</v>
      </c>
      <c r="AB13" s="48"/>
    </row>
    <row r="14" spans="1:28">
      <c r="A14" s="90" t="str">
        <f>'Indicator Data'!A14</f>
        <v>Austria</v>
      </c>
      <c r="B14" s="160" t="str">
        <f>'Indicator Data'!B14</f>
        <v>AUT</v>
      </c>
      <c r="C14" s="157">
        <f>IF('Indicator Data'!BF14="No data","x",ROUND(IF('Indicator Data'!BF14&gt;C$3,0,IF('Indicator Data'!BF14&lt;C$4,10,(C$3-'Indicator Data'!BF14)/(C$3-C$4)*10)),1))</f>
        <v>2</v>
      </c>
      <c r="D14" s="158">
        <f t="shared" si="3"/>
        <v>2</v>
      </c>
      <c r="E14" s="157">
        <f>IF('Indicator Data'!BH14="No data","x",ROUND(IF('Indicator Data'!BH14&gt;E$3,0,IF('Indicator Data'!BH14&lt;E$4,10,(E$3-'Indicator Data'!BH14)/(E$3-E$4)*10)),1))</f>
        <v>2.9</v>
      </c>
      <c r="F14" s="157">
        <f>IF('Indicator Data'!BG14="No data","x",ROUND(IF('Indicator Data'!BG14&gt;F$3,0,IF('Indicator Data'!BG14&lt;F$4,10,(F$3-'Indicator Data'!BG14)/(F$3-F$4)*10)),1))</f>
        <v>2.1</v>
      </c>
      <c r="G14" s="158">
        <f t="shared" si="4"/>
        <v>2.5</v>
      </c>
      <c r="H14" s="159">
        <f t="shared" si="5"/>
        <v>2.2999999999999998</v>
      </c>
      <c r="I14" s="157" t="str">
        <f>IF('Indicator Data'!BJ14="No data","x",ROUND(IF('Indicator Data'!BJ14^2&gt;I$3,0,IF('Indicator Data'!BJ14^2&lt;I$4,10,(I$3-'Indicator Data'!BJ14^2)/(I$3-I$4)*10)),1))</f>
        <v>x</v>
      </c>
      <c r="J14" s="157">
        <f>IF(OR('Indicator Data'!BI14=0,'Indicator Data'!BI14="No data"),"x",ROUND(IF('Indicator Data'!BI14&gt;J$3,0,IF('Indicator Data'!BI14&lt;J$4,10,(J$3-'Indicator Data'!BI14)/(J$3-J$4)*10)),1))</f>
        <v>0</v>
      </c>
      <c r="K14" s="157">
        <f>IF('Indicator Data'!BK14="No data","x",ROUND(IF('Indicator Data'!BK14&gt;K$3,0,IF('Indicator Data'!BK14&lt;K$4,10,(K$3-'Indicator Data'!BK14)/(K$3-K$4)*10)),1))</f>
        <v>0.6</v>
      </c>
      <c r="L14" s="157">
        <f>IF('Indicator Data'!BL14="No data","x",ROUND(IF('Indicator Data'!BL14&gt;L$3,0,IF('Indicator Data'!BL14&lt;L$4,10,(L$3-'Indicator Data'!BL14)/(L$3-L$4)*10)),1))</f>
        <v>3.9</v>
      </c>
      <c r="M14" s="158">
        <f t="shared" si="6"/>
        <v>1.5</v>
      </c>
      <c r="N14" s="161">
        <f>IF('Indicator Data'!BM14="No data","x",'Indicator Data'!BM14/'Indicator Data'!BW14*100)</f>
        <v>351.90331153150748</v>
      </c>
      <c r="O14" s="157">
        <f t="shared" si="0"/>
        <v>0</v>
      </c>
      <c r="P14" s="157">
        <f>IF('Indicator Data'!BN14="No data","x",ROUND(IF('Indicator Data'!BN14&gt;P$3,0,IF('Indicator Data'!BN14&lt;P$4,10,(P$3-'Indicator Data'!BN14)/(P$3-P$4)*10)),1))</f>
        <v>0</v>
      </c>
      <c r="Q14" s="157">
        <f>IF('Indicator Data'!BO14="No data","x",ROUND(IF('Indicator Data'!BO14&gt;Q$3,0,IF('Indicator Data'!BO14&lt;Q$4,10,(Q$3-'Indicator Data'!BO14)/(Q$3-Q$4)*10)),1))</f>
        <v>0</v>
      </c>
      <c r="R14" s="158">
        <f t="shared" si="7"/>
        <v>0</v>
      </c>
      <c r="S14" s="157">
        <f>IF('Indicator Data'!BP14="No data","x",ROUND(IF('Indicator Data'!BP14&gt;S$3,0,IF('Indicator Data'!BP14&lt;S$4,10,(S$3-'Indicator Data'!BP14)/(S$3-S$4)*10)),1))</f>
        <v>0</v>
      </c>
      <c r="T14" s="162">
        <f>IF('Indicator Data'!BQ14="No data","x",ROUND(IF('Indicator Data'!BQ14&gt;T$3,0,IF('Indicator Data'!BQ14&lt;T$4,10,(T$3-'Indicator Data'!BQ14)/(T$3-T$4)*10)),1))</f>
        <v>2.5</v>
      </c>
      <c r="U14" s="162">
        <f>IF('Indicator Data'!BR14="No data","x",ROUND(IF('Indicator Data'!BR14&gt;U$3,0,IF('Indicator Data'!BR14&lt;U$4,10,(U$3-'Indicator Data'!BR14)/(U$3-U$4)*10)),1))</f>
        <v>0.8</v>
      </c>
      <c r="V14" s="162" t="str">
        <f>IF('Indicator Data'!BS14="No data","x",ROUND(IF('Indicator Data'!BS14&gt;V$3,0,IF('Indicator Data'!BS14&lt;V$4,10,(V$3-'Indicator Data'!BS14)/(V$3-V$4)*10)),1))</f>
        <v>x</v>
      </c>
      <c r="W14" s="157">
        <f t="shared" si="8"/>
        <v>1.65</v>
      </c>
      <c r="X14" s="157">
        <f>IF('Indicator Data'!BT14="No data","x",ROUND(IF('Indicator Data'!BT14&gt;X$3,0,IF('Indicator Data'!BT14&lt;X$4,10,(X$3-'Indicator Data'!BT14)/(X$3-X$4)*10)),1))</f>
        <v>0</v>
      </c>
      <c r="Y14" s="157">
        <f>IF('Indicator Data'!BU14="No data","x",ROUND(IF('Indicator Data'!BU14&gt;Y$3,10,IF('Indicator Data'!BU14&lt;Y$4,0,10-(Y$3-'Indicator Data'!BU14)/(Y$3-Y$4)*10)),1))</f>
        <v>0.1</v>
      </c>
      <c r="Z14" s="158">
        <f t="shared" si="1"/>
        <v>0.4</v>
      </c>
      <c r="AA14" s="159">
        <f t="shared" si="2"/>
        <v>0.6</v>
      </c>
      <c r="AB14" s="48"/>
    </row>
    <row r="15" spans="1:28">
      <c r="A15" s="90" t="str">
        <f>'Indicator Data'!A15</f>
        <v>Azerbaijan</v>
      </c>
      <c r="B15" s="160" t="str">
        <f>'Indicator Data'!B15</f>
        <v>AZE</v>
      </c>
      <c r="C15" s="157" t="str">
        <f>IF('Indicator Data'!BF15="No data","x",ROUND(IF('Indicator Data'!BF15&gt;C$3,0,IF('Indicator Data'!BF15&lt;C$4,10,(C$3-'Indicator Data'!BF15)/(C$3-C$4)*10)),1))</f>
        <v>x</v>
      </c>
      <c r="D15" s="158" t="str">
        <f t="shared" si="3"/>
        <v>x</v>
      </c>
      <c r="E15" s="157">
        <f>IF('Indicator Data'!BH15="No data","x",ROUND(IF('Indicator Data'!BH15&gt;E$3,0,IF('Indicator Data'!BH15&lt;E$4,10,(E$3-'Indicator Data'!BH15)/(E$3-E$4)*10)),1))</f>
        <v>7.7</v>
      </c>
      <c r="F15" s="157">
        <f>IF('Indicator Data'!BG15="No data","x",ROUND(IF('Indicator Data'!BG15&gt;F$3,0,IF('Indicator Data'!BG15&lt;F$4,10,(F$3-'Indicator Data'!BG15)/(F$3-F$4)*10)),1))</f>
        <v>5.0999999999999996</v>
      </c>
      <c r="G15" s="158">
        <f t="shared" si="4"/>
        <v>6.4</v>
      </c>
      <c r="H15" s="159">
        <f t="shared" si="5"/>
        <v>6.4</v>
      </c>
      <c r="I15" s="157">
        <f>IF('Indicator Data'!BJ15="No data","x",ROUND(IF('Indicator Data'!BJ15^2&gt;I$3,0,IF('Indicator Data'!BJ15^2&lt;I$4,10,(I$3-'Indicator Data'!BJ15^2)/(I$3-I$4)*10)),1))</f>
        <v>0</v>
      </c>
      <c r="J15" s="157">
        <f>IF(OR('Indicator Data'!BI15=0,'Indicator Data'!BI15="No data"),"x",ROUND(IF('Indicator Data'!BI15&gt;J$3,0,IF('Indicator Data'!BI15&lt;J$4,10,(J$3-'Indicator Data'!BI15)/(J$3-J$4)*10)),1))</f>
        <v>0</v>
      </c>
      <c r="K15" s="157">
        <f>IF('Indicator Data'!BK15="No data","x",ROUND(IF('Indicator Data'!BK15&gt;K$3,0,IF('Indicator Data'!BK15&lt;K$4,10,(K$3-'Indicator Data'!BK15)/(K$3-K$4)*10)),1))</f>
        <v>1.4</v>
      </c>
      <c r="L15" s="157">
        <f>IF('Indicator Data'!BL15="No data","x",ROUND(IF('Indicator Data'!BL15&gt;L$3,0,IF('Indicator Data'!BL15&lt;L$4,10,(L$3-'Indicator Data'!BL15)/(L$3-L$4)*10)),1))</f>
        <v>4.8</v>
      </c>
      <c r="M15" s="158">
        <f t="shared" si="6"/>
        <v>1.6</v>
      </c>
      <c r="N15" s="161">
        <f>IF('Indicator Data'!BM15="No data","x",'Indicator Data'!BM15/'Indicator Data'!BW15*100)</f>
        <v>31.454910595465652</v>
      </c>
      <c r="O15" s="157">
        <f t="shared" si="0"/>
        <v>6.9</v>
      </c>
      <c r="P15" s="157">
        <f>IF('Indicator Data'!BN15="No data","x",ROUND(IF('Indicator Data'!BN15&gt;P$3,0,IF('Indicator Data'!BN15&lt;P$4,10,(P$3-'Indicator Data'!BN15)/(P$3-P$4)*10)),1))</f>
        <v>0.4</v>
      </c>
      <c r="Q15" s="157">
        <f>IF('Indicator Data'!BO15="No data","x",ROUND(IF('Indicator Data'!BO15&gt;Q$3,0,IF('Indicator Data'!BO15&lt;Q$4,10,(Q$3-'Indicator Data'!BO15)/(Q$3-Q$4)*10)),1))</f>
        <v>0.5</v>
      </c>
      <c r="R15" s="158">
        <f t="shared" si="7"/>
        <v>2.6</v>
      </c>
      <c r="S15" s="157">
        <f>IF('Indicator Data'!BP15="No data","x",ROUND(IF('Indicator Data'!BP15&gt;S$3,0,IF('Indicator Data'!BP15&lt;S$4,10,(S$3-'Indicator Data'!BP15)/(S$3-S$4)*10)),1))</f>
        <v>2.2000000000000002</v>
      </c>
      <c r="T15" s="162">
        <f>IF('Indicator Data'!BQ15="No data","x",ROUND(IF('Indicator Data'!BQ15&gt;T$3,0,IF('Indicator Data'!BQ15&lt;T$4,10,(T$3-'Indicator Data'!BQ15)/(T$3-T$4)*10)),1))</f>
        <v>2.7</v>
      </c>
      <c r="U15" s="162">
        <f>IF('Indicator Data'!BR15="No data","x",ROUND(IF('Indicator Data'!BR15&gt;U$3,0,IF('Indicator Data'!BR15&lt;U$4,10,(U$3-'Indicator Data'!BR15)/(U$3-U$4)*10)),1))</f>
        <v>1.4</v>
      </c>
      <c r="V15" s="162">
        <f>IF('Indicator Data'!BS15="No data","x",ROUND(IF('Indicator Data'!BS15&gt;V$3,0,IF('Indicator Data'!BS15&lt;V$4,10,(V$3-'Indicator Data'!BS15)/(V$3-V$4)*10)),1))</f>
        <v>2.7</v>
      </c>
      <c r="W15" s="157">
        <f t="shared" si="8"/>
        <v>2.2666666666666666</v>
      </c>
      <c r="X15" s="157">
        <f>IF('Indicator Data'!BT15="No data","x",ROUND(IF('Indicator Data'!BT15&gt;X$3,0,IF('Indicator Data'!BT15&lt;X$4,10,(X$3-'Indicator Data'!BT15)/(X$3-X$4)*10)),1))</f>
        <v>7.7</v>
      </c>
      <c r="Y15" s="157">
        <f>IF('Indicator Data'!BU15="No data","x",ROUND(IF('Indicator Data'!BU15&gt;Y$3,10,IF('Indicator Data'!BU15&lt;Y$4,0,10-(Y$3-'Indicator Data'!BU15)/(Y$3-Y$4)*10)),1))</f>
        <v>0.5</v>
      </c>
      <c r="Z15" s="158">
        <f t="shared" si="1"/>
        <v>3.2</v>
      </c>
      <c r="AA15" s="159">
        <f t="shared" si="2"/>
        <v>2.5</v>
      </c>
      <c r="AB15" s="48"/>
    </row>
    <row r="16" spans="1:28">
      <c r="A16" s="90" t="str">
        <f>'Indicator Data'!A16</f>
        <v>Bahamas</v>
      </c>
      <c r="B16" s="160" t="str">
        <f>'Indicator Data'!B16</f>
        <v>BHS</v>
      </c>
      <c r="C16" s="157" t="str">
        <f>IF('Indicator Data'!BF16="No data","x",ROUND(IF('Indicator Data'!BF16&gt;C$3,0,IF('Indicator Data'!BF16&lt;C$4,10,(C$3-'Indicator Data'!BF16)/(C$3-C$4)*10)),1))</f>
        <v>x</v>
      </c>
      <c r="D16" s="158" t="str">
        <f t="shared" si="3"/>
        <v>x</v>
      </c>
      <c r="E16" s="157">
        <f>IF('Indicator Data'!BH16="No data","x",ROUND(IF('Indicator Data'!BH16&gt;E$3,0,IF('Indicator Data'!BH16&lt;E$4,10,(E$3-'Indicator Data'!BH16)/(E$3-E$4)*10)),1))</f>
        <v>3.6</v>
      </c>
      <c r="F16" s="157">
        <f>IF('Indicator Data'!BG16="No data","x",ROUND(IF('Indicator Data'!BG16&gt;F$3,0,IF('Indicator Data'!BG16&lt;F$4,10,(F$3-'Indicator Data'!BG16)/(F$3-F$4)*10)),1))</f>
        <v>4.2</v>
      </c>
      <c r="G16" s="158">
        <f t="shared" si="4"/>
        <v>3.9</v>
      </c>
      <c r="H16" s="159">
        <f t="shared" si="5"/>
        <v>3.9</v>
      </c>
      <c r="I16" s="157" t="str">
        <f>IF('Indicator Data'!BJ16="No data","x",ROUND(IF('Indicator Data'!BJ16^2&gt;I$3,0,IF('Indicator Data'!BJ16^2&lt;I$4,10,(I$3-'Indicator Data'!BJ16^2)/(I$3-I$4)*10)),1))</f>
        <v>x</v>
      </c>
      <c r="J16" s="157">
        <f>IF(OR('Indicator Data'!BI16=0,'Indicator Data'!BI16="No data"),"x",ROUND(IF('Indicator Data'!BI16&gt;J$3,0,IF('Indicator Data'!BI16&lt;J$4,10,(J$3-'Indicator Data'!BI16)/(J$3-J$4)*10)),1))</f>
        <v>0</v>
      </c>
      <c r="K16" s="157">
        <f>IF('Indicator Data'!BK16="No data","x",ROUND(IF('Indicator Data'!BK16&gt;K$3,0,IF('Indicator Data'!BK16&lt;K$4,10,(K$3-'Indicator Data'!BK16)/(K$3-K$4)*10)),1))</f>
        <v>0.6</v>
      </c>
      <c r="L16" s="157">
        <f>IF('Indicator Data'!BL16="No data","x",ROUND(IF('Indicator Data'!BL16&gt;L$3,0,IF('Indicator Data'!BL16&lt;L$4,10,(L$3-'Indicator Data'!BL16)/(L$3-L$4)*10)),1))</f>
        <v>5.2</v>
      </c>
      <c r="M16" s="158">
        <f t="shared" si="6"/>
        <v>1.9</v>
      </c>
      <c r="N16" s="161">
        <f>IF('Indicator Data'!BM16="No data","x",'Indicator Data'!BM16/'Indicator Data'!BW16*100)</f>
        <v>47.952047952047955</v>
      </c>
      <c r="O16" s="157">
        <f t="shared" si="0"/>
        <v>5.3</v>
      </c>
      <c r="P16" s="157">
        <f>IF('Indicator Data'!BN16="No data","x",ROUND(IF('Indicator Data'!BN16&gt;P$3,0,IF('Indicator Data'!BN16&lt;P$4,10,(P$3-'Indicator Data'!BN16)/(P$3-P$4)*10)),1))</f>
        <v>0.6</v>
      </c>
      <c r="Q16" s="157">
        <f>IF('Indicator Data'!BO16="No data","x",ROUND(IF('Indicator Data'!BO16&gt;Q$3,0,IF('Indicator Data'!BO16&lt;Q$4,10,(Q$3-'Indicator Data'!BO16)/(Q$3-Q$4)*10)),1))</f>
        <v>0.2</v>
      </c>
      <c r="R16" s="158">
        <f t="shared" si="7"/>
        <v>2</v>
      </c>
      <c r="S16" s="157">
        <f>IF('Indicator Data'!BP16="No data","x",ROUND(IF('Indicator Data'!BP16&gt;S$3,0,IF('Indicator Data'!BP16&lt;S$4,10,(S$3-'Indicator Data'!BP16)/(S$3-S$4)*10)),1))</f>
        <v>5.4</v>
      </c>
      <c r="T16" s="162">
        <f>IF('Indicator Data'!BQ16="No data","x",ROUND(IF('Indicator Data'!BQ16&gt;T$3,0,IF('Indicator Data'!BQ16&lt;T$4,10,(T$3-'Indicator Data'!BQ16)/(T$3-T$4)*10)),1))</f>
        <v>2</v>
      </c>
      <c r="U16" s="162">
        <f>IF('Indicator Data'!BR16="No data","x",ROUND(IF('Indicator Data'!BR16&gt;U$3,0,IF('Indicator Data'!BR16&lt;U$4,10,(U$3-'Indicator Data'!BR16)/(U$3-U$4)*10)),1))</f>
        <v>5.8</v>
      </c>
      <c r="V16" s="162">
        <f>IF('Indicator Data'!BS16="No data","x",ROUND(IF('Indicator Data'!BS16&gt;V$3,0,IF('Indicator Data'!BS16&lt;V$4,10,(V$3-'Indicator Data'!BS16)/(V$3-V$4)*10)),1))</f>
        <v>3.4</v>
      </c>
      <c r="W16" s="157">
        <f t="shared" si="8"/>
        <v>3.7333333333333329</v>
      </c>
      <c r="X16" s="157">
        <f>IF('Indicator Data'!BT16="No data","x",ROUND(IF('Indicator Data'!BT16&gt;X$3,0,IF('Indicator Data'!BT16&lt;X$4,10,(X$3-'Indicator Data'!BT16)/(X$3-X$4)*10)),1))</f>
        <v>2.1</v>
      </c>
      <c r="Y16" s="157">
        <f>IF('Indicator Data'!BU16="No data","x",ROUND(IF('Indicator Data'!BU16&gt;Y$3,10,IF('Indicator Data'!BU16&lt;Y$4,0,10-(Y$3-'Indicator Data'!BU16)/(Y$3-Y$4)*10)),1))</f>
        <v>0.9</v>
      </c>
      <c r="Z16" s="158">
        <f t="shared" si="1"/>
        <v>3</v>
      </c>
      <c r="AA16" s="159">
        <f t="shared" si="2"/>
        <v>2.2999999999999998</v>
      </c>
      <c r="AB16" s="48"/>
    </row>
    <row r="17" spans="1:28">
      <c r="A17" s="90" t="str">
        <f>'Indicator Data'!A17</f>
        <v>Bahrain</v>
      </c>
      <c r="B17" s="160" t="str">
        <f>'Indicator Data'!B17</f>
        <v>BHR</v>
      </c>
      <c r="C17" s="157">
        <f>IF('Indicator Data'!BF17="No data","x",ROUND(IF('Indicator Data'!BF17&gt;C$3,0,IF('Indicator Data'!BF17&lt;C$4,10,(C$3-'Indicator Data'!BF17)/(C$3-C$4)*10)),1))</f>
        <v>3.8</v>
      </c>
      <c r="D17" s="158">
        <f t="shared" si="3"/>
        <v>3.8</v>
      </c>
      <c r="E17" s="157">
        <f>IF('Indicator Data'!BH17="No data","x",ROUND(IF('Indicator Data'!BH17&gt;E$3,0,IF('Indicator Data'!BH17&lt;E$4,10,(E$3-'Indicator Data'!BH17)/(E$3-E$4)*10)),1))</f>
        <v>5.8</v>
      </c>
      <c r="F17" s="157">
        <f>IF('Indicator Data'!BG17="No data","x",ROUND(IF('Indicator Data'!BG17&gt;F$3,0,IF('Indicator Data'!BG17&lt;F$4,10,(F$3-'Indicator Data'!BG17)/(F$3-F$4)*10)),1))</f>
        <v>3.7</v>
      </c>
      <c r="G17" s="158">
        <f t="shared" si="4"/>
        <v>4.8</v>
      </c>
      <c r="H17" s="159">
        <f t="shared" si="5"/>
        <v>4.3</v>
      </c>
      <c r="I17" s="157">
        <f>IF('Indicator Data'!BJ17="No data","x",ROUND(IF('Indicator Data'!BJ17^2&gt;I$3,0,IF('Indicator Data'!BJ17^2&lt;I$4,10,(I$3-'Indicator Data'!BJ17^2)/(I$3-I$4)*10)),1))</f>
        <v>0.5</v>
      </c>
      <c r="J17" s="157">
        <f>IF(OR('Indicator Data'!BI17=0,'Indicator Data'!BI17="No data"),"x",ROUND(IF('Indicator Data'!BI17&gt;J$3,0,IF('Indicator Data'!BI17&lt;J$4,10,(J$3-'Indicator Data'!BI17)/(J$3-J$4)*10)),1))</f>
        <v>0</v>
      </c>
      <c r="K17" s="157">
        <f>IF('Indicator Data'!BK17="No data","x",ROUND(IF('Indicator Data'!BK17&gt;K$3,0,IF('Indicator Data'!BK17&lt;K$4,10,(K$3-'Indicator Data'!BK17)/(K$3-K$4)*10)),1))</f>
        <v>0</v>
      </c>
      <c r="L17" s="157">
        <f>IF('Indicator Data'!BL17="No data","x",ROUND(IF('Indicator Data'!BL17&gt;L$3,0,IF('Indicator Data'!BL17&lt;L$4,10,(L$3-'Indicator Data'!BL17)/(L$3-L$4)*10)),1))</f>
        <v>2.8</v>
      </c>
      <c r="M17" s="158">
        <f t="shared" si="6"/>
        <v>0.8</v>
      </c>
      <c r="N17" s="161">
        <f>IF('Indicator Data'!BM17="No data","x",'Indicator Data'!BM17/'Indicator Data'!BW17*100)</f>
        <v>447.36842105263162</v>
      </c>
      <c r="O17" s="157">
        <f t="shared" si="0"/>
        <v>0</v>
      </c>
      <c r="P17" s="157">
        <f>IF('Indicator Data'!BN17="No data","x",ROUND(IF('Indicator Data'!BN17&gt;P$3,0,IF('Indicator Data'!BN17&lt;P$4,10,(P$3-'Indicator Data'!BN17)/(P$3-P$4)*10)),1))</f>
        <v>0</v>
      </c>
      <c r="Q17" s="157">
        <f>IF('Indicator Data'!BO17="No data","x",ROUND(IF('Indicator Data'!BO17&gt;Q$3,0,IF('Indicator Data'!BO17&lt;Q$4,10,(Q$3-'Indicator Data'!BO17)/(Q$3-Q$4)*10)),1))</f>
        <v>0</v>
      </c>
      <c r="R17" s="158">
        <f t="shared" si="7"/>
        <v>0</v>
      </c>
      <c r="S17" s="157">
        <f>IF('Indicator Data'!BP17="No data","x",ROUND(IF('Indicator Data'!BP17&gt;S$3,0,IF('Indicator Data'!BP17&lt;S$4,10,(S$3-'Indicator Data'!BP17)/(S$3-S$4)*10)),1))</f>
        <v>7.9</v>
      </c>
      <c r="T17" s="162">
        <f>IF('Indicator Data'!BQ17="No data","x",ROUND(IF('Indicator Data'!BQ17&gt;T$3,0,IF('Indicator Data'!BQ17&lt;T$4,10,(T$3-'Indicator Data'!BQ17)/(T$3-T$4)*10)),1))</f>
        <v>0.3</v>
      </c>
      <c r="U17" s="162">
        <f>IF('Indicator Data'!BR17="No data","x",ROUND(IF('Indicator Data'!BR17&gt;U$3,0,IF('Indicator Data'!BR17&lt;U$4,10,(U$3-'Indicator Data'!BR17)/(U$3-U$4)*10)),1))</f>
        <v>0</v>
      </c>
      <c r="V17" s="162">
        <f>IF('Indicator Data'!BS17="No data","x",ROUND(IF('Indicator Data'!BS17&gt;V$3,0,IF('Indicator Data'!BS17&lt;V$4,10,(V$3-'Indicator Data'!BS17)/(V$3-V$4)*10)),1))</f>
        <v>0</v>
      </c>
      <c r="W17" s="157">
        <f t="shared" si="8"/>
        <v>9.9999999999999992E-2</v>
      </c>
      <c r="X17" s="157">
        <f>IF('Indicator Data'!BT17="No data","x",ROUND(IF('Indicator Data'!BT17&gt;X$3,0,IF('Indicator Data'!BT17&lt;X$4,10,(X$3-'Indicator Data'!BT17)/(X$3-X$4)*10)),1))</f>
        <v>2.2000000000000002</v>
      </c>
      <c r="Y17" s="157">
        <f>IF('Indicator Data'!BU17="No data","x",ROUND(IF('Indicator Data'!BU17&gt;Y$3,10,IF('Indicator Data'!BU17&lt;Y$4,0,10-(Y$3-'Indicator Data'!BU17)/(Y$3-Y$4)*10)),1))</f>
        <v>0.2</v>
      </c>
      <c r="Z17" s="158">
        <f t="shared" si="1"/>
        <v>2.6</v>
      </c>
      <c r="AA17" s="159">
        <f t="shared" si="2"/>
        <v>1.1000000000000001</v>
      </c>
      <c r="AB17" s="48"/>
    </row>
    <row r="18" spans="1:28">
      <c r="A18" s="90" t="str">
        <f>'Indicator Data'!A18</f>
        <v>Bangladesh</v>
      </c>
      <c r="B18" s="160" t="str">
        <f>'Indicator Data'!B18</f>
        <v>BGD</v>
      </c>
      <c r="C18" s="157">
        <f>IF('Indicator Data'!BF18="No data","x",ROUND(IF('Indicator Data'!BF18&gt;C$3,0,IF('Indicator Data'!BF18&lt;C$4,10,(C$3-'Indicator Data'!BF18)/(C$3-C$4)*10)),1))</f>
        <v>3</v>
      </c>
      <c r="D18" s="158">
        <f t="shared" si="3"/>
        <v>3</v>
      </c>
      <c r="E18" s="157">
        <f>IF('Indicator Data'!BH18="No data","x",ROUND(IF('Indicator Data'!BH18&gt;E$3,0,IF('Indicator Data'!BH18&lt;E$4,10,(E$3-'Indicator Data'!BH18)/(E$3-E$4)*10)),1))</f>
        <v>7.6</v>
      </c>
      <c r="F18" s="157">
        <f>IF('Indicator Data'!BG18="No data","x",ROUND(IF('Indicator Data'!BG18&gt;F$3,0,IF('Indicator Data'!BG18&lt;F$4,10,(F$3-'Indicator Data'!BG18)/(F$3-F$4)*10)),1))</f>
        <v>6.5</v>
      </c>
      <c r="G18" s="158">
        <f t="shared" si="4"/>
        <v>7.1</v>
      </c>
      <c r="H18" s="159">
        <f t="shared" si="5"/>
        <v>5.0999999999999996</v>
      </c>
      <c r="I18" s="157">
        <f>IF('Indicator Data'!BJ18="No data","x",ROUND(IF('Indicator Data'!BJ18^2&gt;I$3,0,IF('Indicator Data'!BJ18^2&lt;I$4,10,(I$3-'Indicator Data'!BJ18^2)/(I$3-I$4)*10)),1))</f>
        <v>4.5999999999999996</v>
      </c>
      <c r="J18" s="157">
        <f>IF(OR('Indicator Data'!BI18=0,'Indicator Data'!BI18="No data"),"x",ROUND(IF('Indicator Data'!BI18&gt;J$3,0,IF('Indicator Data'!BI18&lt;J$4,10,(J$3-'Indicator Data'!BI18)/(J$3-J$4)*10)),1))</f>
        <v>0.1</v>
      </c>
      <c r="K18" s="157">
        <f>IF('Indicator Data'!BK18="No data","x",ROUND(IF('Indicator Data'!BK18&gt;K$3,0,IF('Indicator Data'!BK18&lt;K$4,10,(K$3-'Indicator Data'!BK18)/(K$3-K$4)*10)),1))</f>
        <v>6.1</v>
      </c>
      <c r="L18" s="157">
        <f>IF('Indicator Data'!BL18="No data","x",ROUND(IF('Indicator Data'!BL18&gt;L$3,0,IF('Indicator Data'!BL18&lt;L$4,10,(L$3-'Indicator Data'!BL18)/(L$3-L$4)*10)),1))</f>
        <v>4.9000000000000004</v>
      </c>
      <c r="M18" s="158">
        <f t="shared" si="6"/>
        <v>3.9</v>
      </c>
      <c r="N18" s="161">
        <f>IF('Indicator Data'!BM18="No data","x",'Indicator Data'!BM18/'Indicator Data'!BW18*100)</f>
        <v>18.437427978796958</v>
      </c>
      <c r="O18" s="157">
        <f t="shared" si="0"/>
        <v>8.1999999999999993</v>
      </c>
      <c r="P18" s="157">
        <f>IF('Indicator Data'!BN18="No data","x",ROUND(IF('Indicator Data'!BN18&gt;P$3,0,IF('Indicator Data'!BN18&lt;P$4,10,(P$3-'Indicator Data'!BN18)/(P$3-P$4)*10)),1))</f>
        <v>4.5</v>
      </c>
      <c r="Q18" s="157">
        <f>IF('Indicator Data'!BO18="No data","x",ROUND(IF('Indicator Data'!BO18&gt;Q$3,0,IF('Indicator Data'!BO18&lt;Q$4,10,(Q$3-'Indicator Data'!BO18)/(Q$3-Q$4)*10)),1))</f>
        <v>0.4</v>
      </c>
      <c r="R18" s="158">
        <f t="shared" si="7"/>
        <v>4.4000000000000004</v>
      </c>
      <c r="S18" s="157">
        <f>IF('Indicator Data'!BP18="No data","x",ROUND(IF('Indicator Data'!BP18&gt;S$3,0,IF('Indicator Data'!BP18&lt;S$4,10,(S$3-'Indicator Data'!BP18)/(S$3-S$4)*10)),1))</f>
        <v>8.3000000000000007</v>
      </c>
      <c r="T18" s="162">
        <f>IF('Indicator Data'!BQ18="No data","x",ROUND(IF('Indicator Data'!BQ18&gt;T$3,0,IF('Indicator Data'!BQ18&lt;T$4,10,(T$3-'Indicator Data'!BQ18)/(T$3-T$4)*10)),1))</f>
        <v>0.2</v>
      </c>
      <c r="U18" s="162">
        <f>IF('Indicator Data'!BR18="No data","x",ROUND(IF('Indicator Data'!BR18&gt;U$3,0,IF('Indicator Data'!BR18&lt;U$4,10,(U$3-'Indicator Data'!BR18)/(U$3-U$4)*10)),1))</f>
        <v>1</v>
      </c>
      <c r="V18" s="162">
        <f>IF('Indicator Data'!BS18="No data","x",ROUND(IF('Indicator Data'!BS18&gt;V$3,0,IF('Indicator Data'!BS18&lt;V$4,10,(V$3-'Indicator Data'!BS18)/(V$3-V$4)*10)),1))</f>
        <v>0</v>
      </c>
      <c r="W18" s="157">
        <f t="shared" si="8"/>
        <v>0.39999999999999997</v>
      </c>
      <c r="X18" s="157">
        <f>IF('Indicator Data'!BT18="No data","x",ROUND(IF('Indicator Data'!BT18&gt;X$3,0,IF('Indicator Data'!BT18&lt;X$4,10,(X$3-'Indicator Data'!BT18)/(X$3-X$4)*10)),1))</f>
        <v>9.6</v>
      </c>
      <c r="Y18" s="157">
        <f>IF('Indicator Data'!BU18="No data","x",ROUND(IF('Indicator Data'!BU18&gt;Y$3,10,IF('Indicator Data'!BU18&lt;Y$4,0,10-(Y$3-'Indicator Data'!BU18)/(Y$3-Y$4)*10)),1))</f>
        <v>1.4</v>
      </c>
      <c r="Z18" s="158">
        <f t="shared" si="1"/>
        <v>4.9000000000000004</v>
      </c>
      <c r="AA18" s="159">
        <f t="shared" si="2"/>
        <v>4.4000000000000004</v>
      </c>
      <c r="AB18" s="48"/>
    </row>
    <row r="19" spans="1:28">
      <c r="A19" s="90" t="str">
        <f>'Indicator Data'!A19</f>
        <v>Barbados</v>
      </c>
      <c r="B19" s="160" t="str">
        <f>'Indicator Data'!B19</f>
        <v>BRB</v>
      </c>
      <c r="C19" s="157">
        <f>IF('Indicator Data'!BF19="No data","x",ROUND(IF('Indicator Data'!BF19&gt;C$3,0,IF('Indicator Data'!BF19&lt;C$4,10,(C$3-'Indicator Data'!BF19)/(C$3-C$4)*10)),1))</f>
        <v>2.7</v>
      </c>
      <c r="D19" s="158">
        <f t="shared" si="3"/>
        <v>2.7</v>
      </c>
      <c r="E19" s="157">
        <f>IF('Indicator Data'!BH19="No data","x",ROUND(IF('Indicator Data'!BH19&gt;E$3,0,IF('Indicator Data'!BH19&lt;E$4,10,(E$3-'Indicator Data'!BH19)/(E$3-E$4)*10)),1))</f>
        <v>3.1</v>
      </c>
      <c r="F19" s="157">
        <f>IF('Indicator Data'!BG19="No data","x",ROUND(IF('Indicator Data'!BG19&gt;F$3,0,IF('Indicator Data'!BG19&lt;F$4,10,(F$3-'Indicator Data'!BG19)/(F$3-F$4)*10)),1))</f>
        <v>4.0999999999999996</v>
      </c>
      <c r="G19" s="158">
        <f t="shared" si="4"/>
        <v>3.6</v>
      </c>
      <c r="H19" s="159">
        <f t="shared" si="5"/>
        <v>3.2</v>
      </c>
      <c r="I19" s="157" t="str">
        <f>IF('Indicator Data'!BJ19="No data","x",ROUND(IF('Indicator Data'!BJ19^2&gt;I$3,0,IF('Indicator Data'!BJ19^2&lt;I$4,10,(I$3-'Indicator Data'!BJ19^2)/(I$3-I$4)*10)),1))</f>
        <v>x</v>
      </c>
      <c r="J19" s="157">
        <f>IF(OR('Indicator Data'!BI19=0,'Indicator Data'!BI19="No data"),"x",ROUND(IF('Indicator Data'!BI19&gt;J$3,0,IF('Indicator Data'!BI19&lt;J$4,10,(J$3-'Indicator Data'!BI19)/(J$3-J$4)*10)),1))</f>
        <v>0</v>
      </c>
      <c r="K19" s="157">
        <f>IF('Indicator Data'!BK19="No data","x",ROUND(IF('Indicator Data'!BK19&gt;K$3,0,IF('Indicator Data'!BK19&lt;K$4,10,(K$3-'Indicator Data'!BK19)/(K$3-K$4)*10)),1))</f>
        <v>1.4</v>
      </c>
      <c r="L19" s="157">
        <f>IF('Indicator Data'!BL19="No data","x",ROUND(IF('Indicator Data'!BL19&gt;L$3,0,IF('Indicator Data'!BL19&lt;L$4,10,(L$3-'Indicator Data'!BL19)/(L$3-L$4)*10)),1))</f>
        <v>4.4000000000000004</v>
      </c>
      <c r="M19" s="158">
        <f t="shared" si="6"/>
        <v>1.9</v>
      </c>
      <c r="N19" s="161">
        <f>IF('Indicator Data'!BM19="No data","x",'Indicator Data'!BM19/'Indicator Data'!BW19*100)</f>
        <v>418.60465116279073</v>
      </c>
      <c r="O19" s="157">
        <f t="shared" si="0"/>
        <v>0</v>
      </c>
      <c r="P19" s="157">
        <f>IF('Indicator Data'!BN19="No data","x",ROUND(IF('Indicator Data'!BN19&gt;P$3,0,IF('Indicator Data'!BN19&lt;P$4,10,(P$3-'Indicator Data'!BN19)/(P$3-P$4)*10)),1))</f>
        <v>0.2</v>
      </c>
      <c r="Q19" s="157">
        <f>IF('Indicator Data'!BO19="No data","x",ROUND(IF('Indicator Data'!BO19&gt;Q$3,0,IF('Indicator Data'!BO19&lt;Q$4,10,(Q$3-'Indicator Data'!BO19)/(Q$3-Q$4)*10)),1))</f>
        <v>0.3</v>
      </c>
      <c r="R19" s="158">
        <f t="shared" si="7"/>
        <v>0.2</v>
      </c>
      <c r="S19" s="157">
        <f>IF('Indicator Data'!BP19="No data","x",ROUND(IF('Indicator Data'!BP19&gt;S$3,0,IF('Indicator Data'!BP19&lt;S$4,10,(S$3-'Indicator Data'!BP19)/(S$3-S$4)*10)),1))</f>
        <v>3.6</v>
      </c>
      <c r="T19" s="162">
        <f>IF('Indicator Data'!BQ19="No data","x",ROUND(IF('Indicator Data'!BQ19&gt;T$3,0,IF('Indicator Data'!BQ19&lt;T$4,10,(T$3-'Indicator Data'!BQ19)/(T$3-T$4)*10)),1))</f>
        <v>2.2000000000000002</v>
      </c>
      <c r="U19" s="162">
        <f>IF('Indicator Data'!BR19="No data","x",ROUND(IF('Indicator Data'!BR19&gt;U$3,0,IF('Indicator Data'!BR19&lt;U$4,10,(U$3-'Indicator Data'!BR19)/(U$3-U$4)*10)),1))</f>
        <v>4.4000000000000004</v>
      </c>
      <c r="V19" s="162">
        <f>IF('Indicator Data'!BS19="No data","x",ROUND(IF('Indicator Data'!BS19&gt;V$3,0,IF('Indicator Data'!BS19&lt;V$4,10,(V$3-'Indicator Data'!BS19)/(V$3-V$4)*10)),1))</f>
        <v>2</v>
      </c>
      <c r="W19" s="157">
        <f t="shared" si="8"/>
        <v>2.8666666666666671</v>
      </c>
      <c r="X19" s="157">
        <f>IF('Indicator Data'!BT19="No data","x",ROUND(IF('Indicator Data'!BT19&gt;X$3,0,IF('Indicator Data'!BT19&lt;X$4,10,(X$3-'Indicator Data'!BT19)/(X$3-X$4)*10)),1))</f>
        <v>6</v>
      </c>
      <c r="Y19" s="157">
        <f>IF('Indicator Data'!BU19="No data","x",ROUND(IF('Indicator Data'!BU19&gt;Y$3,10,IF('Indicator Data'!BU19&lt;Y$4,0,10-(Y$3-'Indicator Data'!BU19)/(Y$3-Y$4)*10)),1))</f>
        <v>0.4</v>
      </c>
      <c r="Z19" s="158">
        <f t="shared" si="1"/>
        <v>3.2</v>
      </c>
      <c r="AA19" s="159">
        <f t="shared" si="2"/>
        <v>1.8</v>
      </c>
      <c r="AB19" s="48"/>
    </row>
    <row r="20" spans="1:28">
      <c r="A20" s="90" t="str">
        <f>'Indicator Data'!A20</f>
        <v>Belarus</v>
      </c>
      <c r="B20" s="160" t="str">
        <f>'Indicator Data'!B20</f>
        <v>BLR</v>
      </c>
      <c r="C20" s="157">
        <f>IF('Indicator Data'!BF20="No data","x",ROUND(IF('Indicator Data'!BF20&gt;C$3,0,IF('Indicator Data'!BF20&lt;C$4,10,(C$3-'Indicator Data'!BF20)/(C$3-C$4)*10)),1))</f>
        <v>2.8</v>
      </c>
      <c r="D20" s="158">
        <f t="shared" si="3"/>
        <v>2.8</v>
      </c>
      <c r="E20" s="157">
        <f>IF('Indicator Data'!BH20="No data","x",ROUND(IF('Indicator Data'!BH20&gt;E$3,0,IF('Indicator Data'!BH20&lt;E$4,10,(E$3-'Indicator Data'!BH20)/(E$3-E$4)*10)),1))</f>
        <v>6.3</v>
      </c>
      <c r="F20" s="157">
        <f>IF('Indicator Data'!BG20="No data","x",ROUND(IF('Indicator Data'!BG20&gt;F$3,0,IF('Indicator Data'!BG20&lt;F$4,10,(F$3-'Indicator Data'!BG20)/(F$3-F$4)*10)),1))</f>
        <v>6.7</v>
      </c>
      <c r="G20" s="158">
        <f t="shared" si="4"/>
        <v>6.5</v>
      </c>
      <c r="H20" s="159">
        <f t="shared" si="5"/>
        <v>4.7</v>
      </c>
      <c r="I20" s="157">
        <f>IF('Indicator Data'!BJ20="No data","x",ROUND(IF('Indicator Data'!BJ20^2&gt;I$3,0,IF('Indicator Data'!BJ20^2&lt;I$4,10,(I$3-'Indicator Data'!BJ20^2)/(I$3-I$4)*10)),1))</f>
        <v>0</v>
      </c>
      <c r="J20" s="157">
        <f>IF(OR('Indicator Data'!BI20=0,'Indicator Data'!BI20="No data"),"x",ROUND(IF('Indicator Data'!BI20&gt;J$3,0,IF('Indicator Data'!BI20&lt;J$4,10,(J$3-'Indicator Data'!BI20)/(J$3-J$4)*10)),1))</f>
        <v>0</v>
      </c>
      <c r="K20" s="157">
        <f>IF('Indicator Data'!BK20="No data","x",ROUND(IF('Indicator Data'!BK20&gt;K$3,0,IF('Indicator Data'!BK20&lt;K$4,10,(K$3-'Indicator Data'!BK20)/(K$3-K$4)*10)),1))</f>
        <v>1</v>
      </c>
      <c r="L20" s="157">
        <f>IF('Indicator Data'!BL20="No data","x",ROUND(IF('Indicator Data'!BL20&gt;L$3,0,IF('Indicator Data'!BL20&lt;L$4,10,(L$3-'Indicator Data'!BL20)/(L$3-L$4)*10)),1))</f>
        <v>3.9</v>
      </c>
      <c r="M20" s="158">
        <f t="shared" si="6"/>
        <v>1.2</v>
      </c>
      <c r="N20" s="161">
        <f>IF('Indicator Data'!BM20="No data","x",'Indicator Data'!BM20/'Indicator Data'!BW20*100)</f>
        <v>98.565866640382438</v>
      </c>
      <c r="O20" s="157">
        <f t="shared" si="0"/>
        <v>0.1</v>
      </c>
      <c r="P20" s="157">
        <f>IF('Indicator Data'!BN20="No data","x",ROUND(IF('Indicator Data'!BN20&gt;P$3,0,IF('Indicator Data'!BN20&lt;P$4,10,(P$3-'Indicator Data'!BN20)/(P$3-P$4)*10)),1))</f>
        <v>0</v>
      </c>
      <c r="Q20" s="157">
        <f>IF('Indicator Data'!BO20="No data","x",ROUND(IF('Indicator Data'!BO20&gt;Q$3,0,IF('Indicator Data'!BO20&lt;Q$4,10,(Q$3-'Indicator Data'!BO20)/(Q$3-Q$4)*10)),1))</f>
        <v>0.2</v>
      </c>
      <c r="R20" s="158">
        <f t="shared" si="7"/>
        <v>0.1</v>
      </c>
      <c r="S20" s="157">
        <f>IF('Indicator Data'!BP20="No data","x",ROUND(IF('Indicator Data'!BP20&gt;S$3,0,IF('Indicator Data'!BP20&lt;S$4,10,(S$3-'Indicator Data'!BP20)/(S$3-S$4)*10)),1))</f>
        <v>0</v>
      </c>
      <c r="T20" s="162">
        <f>IF('Indicator Data'!BQ20="No data","x",ROUND(IF('Indicator Data'!BQ20&gt;T$3,0,IF('Indicator Data'!BQ20&lt;T$4,10,(T$3-'Indicator Data'!BQ20)/(T$3-T$4)*10)),1))</f>
        <v>0.2</v>
      </c>
      <c r="U20" s="162">
        <f>IF('Indicator Data'!BR20="No data","x",ROUND(IF('Indicator Data'!BR20&gt;U$3,0,IF('Indicator Data'!BR20&lt;U$4,10,(U$3-'Indicator Data'!BR20)/(U$3-U$4)*10)),1))</f>
        <v>0.2</v>
      </c>
      <c r="V20" s="162" t="str">
        <f>IF('Indicator Data'!BS20="No data","x",ROUND(IF('Indicator Data'!BS20&gt;V$3,0,IF('Indicator Data'!BS20&lt;V$4,10,(V$3-'Indicator Data'!BS20)/(V$3-V$4)*10)),1))</f>
        <v>x</v>
      </c>
      <c r="W20" s="157">
        <f t="shared" si="8"/>
        <v>0.2</v>
      </c>
      <c r="X20" s="157">
        <f>IF('Indicator Data'!BT20="No data","x",ROUND(IF('Indicator Data'!BT20&gt;X$3,0,IF('Indicator Data'!BT20&lt;X$4,10,(X$3-'Indicator Data'!BT20)/(X$3-X$4)*10)),1))</f>
        <v>5.5</v>
      </c>
      <c r="Y20" s="157">
        <f>IF('Indicator Data'!BU20="No data","x",ROUND(IF('Indicator Data'!BU20&gt;Y$3,10,IF('Indicator Data'!BU20&lt;Y$4,0,10-(Y$3-'Indicator Data'!BU20)/(Y$3-Y$4)*10)),1))</f>
        <v>0</v>
      </c>
      <c r="Z20" s="158">
        <f t="shared" si="1"/>
        <v>1.4</v>
      </c>
      <c r="AA20" s="159">
        <f t="shared" si="2"/>
        <v>0.9</v>
      </c>
      <c r="AB20" s="48"/>
    </row>
    <row r="21" spans="1:28">
      <c r="A21" s="90" t="str">
        <f>'Indicator Data'!A21</f>
        <v>Belgium</v>
      </c>
      <c r="B21" s="160" t="str">
        <f>'Indicator Data'!B21</f>
        <v>BEL</v>
      </c>
      <c r="C21" s="157" t="str">
        <f>IF('Indicator Data'!BF21="No data","x",ROUND(IF('Indicator Data'!BF21&gt;C$3,0,IF('Indicator Data'!BF21&lt;C$4,10,(C$3-'Indicator Data'!BF21)/(C$3-C$4)*10)),1))</f>
        <v>x</v>
      </c>
      <c r="D21" s="158" t="str">
        <f t="shared" si="3"/>
        <v>x</v>
      </c>
      <c r="E21" s="157">
        <f>IF('Indicator Data'!BH21="No data","x",ROUND(IF('Indicator Data'!BH21&gt;E$3,0,IF('Indicator Data'!BH21&lt;E$4,10,(E$3-'Indicator Data'!BH21)/(E$3-E$4)*10)),1))</f>
        <v>2.7</v>
      </c>
      <c r="F21" s="157">
        <f>IF('Indicator Data'!BG21="No data","x",ROUND(IF('Indicator Data'!BG21&gt;F$3,0,IF('Indicator Data'!BG21&lt;F$4,10,(F$3-'Indicator Data'!BG21)/(F$3-F$4)*10)),1))</f>
        <v>2.5</v>
      </c>
      <c r="G21" s="158">
        <f t="shared" si="4"/>
        <v>2.6</v>
      </c>
      <c r="H21" s="159">
        <f t="shared" si="5"/>
        <v>2.6</v>
      </c>
      <c r="I21" s="157" t="str">
        <f>IF('Indicator Data'!BJ21="No data","x",ROUND(IF('Indicator Data'!BJ21^2&gt;I$3,0,IF('Indicator Data'!BJ21^2&lt;I$4,10,(I$3-'Indicator Data'!BJ21^2)/(I$3-I$4)*10)),1))</f>
        <v>x</v>
      </c>
      <c r="J21" s="157">
        <f>IF(OR('Indicator Data'!BI21=0,'Indicator Data'!BI21="No data"),"x",ROUND(IF('Indicator Data'!BI21&gt;J$3,0,IF('Indicator Data'!BI21&lt;J$4,10,(J$3-'Indicator Data'!BI21)/(J$3-J$4)*10)),1))</f>
        <v>0</v>
      </c>
      <c r="K21" s="157">
        <f>IF('Indicator Data'!BK21="No data","x",ROUND(IF('Indicator Data'!BK21&gt;K$3,0,IF('Indicator Data'!BK21&lt;K$4,10,(K$3-'Indicator Data'!BK21)/(K$3-K$4)*10)),1))</f>
        <v>0.6</v>
      </c>
      <c r="L21" s="157">
        <f>IF('Indicator Data'!BL21="No data","x",ROUND(IF('Indicator Data'!BL21&gt;L$3,0,IF('Indicator Data'!BL21&lt;L$4,10,(L$3-'Indicator Data'!BL21)/(L$3-L$4)*10)),1))</f>
        <v>5</v>
      </c>
      <c r="M21" s="158">
        <f t="shared" si="6"/>
        <v>1.9</v>
      </c>
      <c r="N21" s="161">
        <f>IF('Indicator Data'!BM21="No data","x",'Indicator Data'!BM21/'Indicator Data'!BW21*100)</f>
        <v>495.37648612945839</v>
      </c>
      <c r="O21" s="157">
        <f t="shared" si="0"/>
        <v>0</v>
      </c>
      <c r="P21" s="157">
        <f>IF('Indicator Data'!BN21="No data","x",ROUND(IF('Indicator Data'!BN21&gt;P$3,0,IF('Indicator Data'!BN21&lt;P$4,10,(P$3-'Indicator Data'!BN21)/(P$3-P$4)*10)),1))</f>
        <v>0.1</v>
      </c>
      <c r="Q21" s="157">
        <f>IF('Indicator Data'!BO21="No data","x",ROUND(IF('Indicator Data'!BO21&gt;Q$3,0,IF('Indicator Data'!BO21&lt;Q$4,10,(Q$3-'Indicator Data'!BO21)/(Q$3-Q$4)*10)),1))</f>
        <v>0</v>
      </c>
      <c r="R21" s="158">
        <f t="shared" si="7"/>
        <v>0</v>
      </c>
      <c r="S21" s="157">
        <f>IF('Indicator Data'!BP21="No data","x",ROUND(IF('Indicator Data'!BP21&gt;S$3,0,IF('Indicator Data'!BP21&lt;S$4,10,(S$3-'Indicator Data'!BP21)/(S$3-S$4)*10)),1))</f>
        <v>0</v>
      </c>
      <c r="T21" s="162">
        <f>IF('Indicator Data'!BQ21="No data","x",ROUND(IF('Indicator Data'!BQ21&gt;T$3,0,IF('Indicator Data'!BQ21&lt;T$4,10,(T$3-'Indicator Data'!BQ21)/(T$3-T$4)*10)),1))</f>
        <v>0.2</v>
      </c>
      <c r="U21" s="162">
        <f>IF('Indicator Data'!BR21="No data","x",ROUND(IF('Indicator Data'!BR21&gt;U$3,0,IF('Indicator Data'!BR21&lt;U$4,10,(U$3-'Indicator Data'!BR21)/(U$3-U$4)*10)),1))</f>
        <v>2.7</v>
      </c>
      <c r="V21" s="162">
        <f>IF('Indicator Data'!BS21="No data","x",ROUND(IF('Indicator Data'!BS21&gt;V$3,0,IF('Indicator Data'!BS21&lt;V$4,10,(V$3-'Indicator Data'!BS21)/(V$3-V$4)*10)),1))</f>
        <v>0.8</v>
      </c>
      <c r="W21" s="157">
        <f t="shared" si="8"/>
        <v>1.2333333333333334</v>
      </c>
      <c r="X21" s="157">
        <f>IF('Indicator Data'!BT21="No data","x",ROUND(IF('Indicator Data'!BT21&gt;X$3,0,IF('Indicator Data'!BT21&lt;X$4,10,(X$3-'Indicator Data'!BT21)/(X$3-X$4)*10)),1))</f>
        <v>0</v>
      </c>
      <c r="Y21" s="157">
        <f>IF('Indicator Data'!BU21="No data","x",ROUND(IF('Indicator Data'!BU21&gt;Y$3,10,IF('Indicator Data'!BU21&lt;Y$4,0,10-(Y$3-'Indicator Data'!BU21)/(Y$3-Y$4)*10)),1))</f>
        <v>0.1</v>
      </c>
      <c r="Z21" s="158">
        <f t="shared" si="1"/>
        <v>0.3</v>
      </c>
      <c r="AA21" s="159">
        <f t="shared" si="2"/>
        <v>0.7</v>
      </c>
      <c r="AB21" s="48"/>
    </row>
    <row r="22" spans="1:28">
      <c r="A22" s="90" t="str">
        <f>'Indicator Data'!A22</f>
        <v>Belize</v>
      </c>
      <c r="B22" s="160" t="str">
        <f>'Indicator Data'!B22</f>
        <v>BLZ</v>
      </c>
      <c r="C22" s="157" t="str">
        <f>IF('Indicator Data'!BF22="No data","x",ROUND(IF('Indicator Data'!BF22&gt;C$3,0,IF('Indicator Data'!BF22&lt;C$4,10,(C$3-'Indicator Data'!BF22)/(C$3-C$4)*10)),1))</f>
        <v>x</v>
      </c>
      <c r="D22" s="158" t="str">
        <f t="shared" si="3"/>
        <v>x</v>
      </c>
      <c r="E22" s="157" t="str">
        <f>IF('Indicator Data'!BH22="No data","x",ROUND(IF('Indicator Data'!BH22&gt;E$3,0,IF('Indicator Data'!BH22&lt;E$4,10,(E$3-'Indicator Data'!BH22)/(E$3-E$4)*10)),1))</f>
        <v>x</v>
      </c>
      <c r="F22" s="157">
        <f>IF('Indicator Data'!BG22="No data","x",ROUND(IF('Indicator Data'!BG22&gt;F$3,0,IF('Indicator Data'!BG22&lt;F$4,10,(F$3-'Indicator Data'!BG22)/(F$3-F$4)*10)),1))</f>
        <v>5.7</v>
      </c>
      <c r="G22" s="158">
        <f t="shared" si="4"/>
        <v>5.7</v>
      </c>
      <c r="H22" s="159">
        <f t="shared" si="5"/>
        <v>5.7</v>
      </c>
      <c r="I22" s="157" t="str">
        <f>IF('Indicator Data'!BJ22="No data","x",ROUND(IF('Indicator Data'!BJ22^2&gt;I$3,0,IF('Indicator Data'!BJ22^2&lt;I$4,10,(I$3-'Indicator Data'!BJ22^2)/(I$3-I$4)*10)),1))</f>
        <v>x</v>
      </c>
      <c r="J22" s="157">
        <f>IF(OR('Indicator Data'!BI22=0,'Indicator Data'!BI22="No data"),"x",ROUND(IF('Indicator Data'!BI22&gt;J$3,0,IF('Indicator Data'!BI22&lt;J$4,10,(J$3-'Indicator Data'!BI22)/(J$3-J$4)*10)),1))</f>
        <v>0.1</v>
      </c>
      <c r="K22" s="157">
        <f>IF('Indicator Data'!BK22="No data","x",ROUND(IF('Indicator Data'!BK22&gt;K$3,0,IF('Indicator Data'!BK22&lt;K$4,10,(K$3-'Indicator Data'!BK22)/(K$3-K$4)*10)),1))</f>
        <v>3.8</v>
      </c>
      <c r="L22" s="157">
        <f>IF('Indicator Data'!BL22="No data","x",ROUND(IF('Indicator Data'!BL22&gt;L$3,0,IF('Indicator Data'!BL22&lt;L$4,10,(L$3-'Indicator Data'!BL22)/(L$3-L$4)*10)),1))</f>
        <v>6.9</v>
      </c>
      <c r="M22" s="158">
        <f t="shared" si="6"/>
        <v>3.6</v>
      </c>
      <c r="N22" s="161">
        <f>IF('Indicator Data'!BM22="No data","x",'Indicator Data'!BM22/'Indicator Data'!BW22*100)</f>
        <v>26.3042525208242</v>
      </c>
      <c r="O22" s="157">
        <f t="shared" si="0"/>
        <v>7.4</v>
      </c>
      <c r="P22" s="157">
        <f>IF('Indicator Data'!BN22="No data","x",ROUND(IF('Indicator Data'!BN22&gt;P$3,0,IF('Indicator Data'!BN22&lt;P$4,10,(P$3-'Indicator Data'!BN22)/(P$3-P$4)*10)),1))</f>
        <v>1.3</v>
      </c>
      <c r="Q22" s="157">
        <f>IF('Indicator Data'!BO22="No data","x",ROUND(IF('Indicator Data'!BO22&gt;Q$3,0,IF('Indicator Data'!BO22&lt;Q$4,10,(Q$3-'Indicator Data'!BO22)/(Q$3-Q$4)*10)),1))</f>
        <v>0.3</v>
      </c>
      <c r="R22" s="158">
        <f t="shared" si="7"/>
        <v>3</v>
      </c>
      <c r="S22" s="157">
        <f>IF('Indicator Data'!BP22="No data","x",ROUND(IF('Indicator Data'!BP22&gt;S$3,0,IF('Indicator Data'!BP22&lt;S$4,10,(S$3-'Indicator Data'!BP22)/(S$3-S$4)*10)),1))</f>
        <v>7.3</v>
      </c>
      <c r="T22" s="162">
        <f>IF('Indicator Data'!BQ22="No data","x",ROUND(IF('Indicator Data'!BQ22&gt;T$3,0,IF('Indicator Data'!BQ22&lt;T$4,10,(T$3-'Indicator Data'!BQ22)/(T$3-T$4)*10)),1))</f>
        <v>2.5</v>
      </c>
      <c r="U22" s="162">
        <f>IF('Indicator Data'!BR22="No data","x",ROUND(IF('Indicator Data'!BR22&gt;U$3,0,IF('Indicator Data'!BR22&lt;U$4,10,(U$3-'Indicator Data'!BR22)/(U$3-U$4)*10)),1))</f>
        <v>3.9</v>
      </c>
      <c r="V22" s="162" t="str">
        <f>IF('Indicator Data'!BS22="No data","x",ROUND(IF('Indicator Data'!BS22&gt;V$3,0,IF('Indicator Data'!BS22&lt;V$4,10,(V$3-'Indicator Data'!BS22)/(V$3-V$4)*10)),1))</f>
        <v>x</v>
      </c>
      <c r="W22" s="157">
        <f t="shared" si="8"/>
        <v>3.2</v>
      </c>
      <c r="X22" s="157">
        <f>IF('Indicator Data'!BT22="No data","x",ROUND(IF('Indicator Data'!BT22&gt;X$3,0,IF('Indicator Data'!BT22&lt;X$4,10,(X$3-'Indicator Data'!BT22)/(X$3-X$4)*10)),1))</f>
        <v>8.5</v>
      </c>
      <c r="Y22" s="157">
        <f>IF('Indicator Data'!BU22="No data","x",ROUND(IF('Indicator Data'!BU22&gt;Y$3,10,IF('Indicator Data'!BU22&lt;Y$4,0,10-(Y$3-'Indicator Data'!BU22)/(Y$3-Y$4)*10)),1))</f>
        <v>1.4</v>
      </c>
      <c r="Z22" s="158">
        <f t="shared" si="1"/>
        <v>5.0999999999999996</v>
      </c>
      <c r="AA22" s="159">
        <f t="shared" si="2"/>
        <v>3.9</v>
      </c>
      <c r="AB22" s="48"/>
    </row>
    <row r="23" spans="1:28">
      <c r="A23" s="90" t="str">
        <f>'Indicator Data'!A23</f>
        <v>Benin</v>
      </c>
      <c r="B23" s="160" t="str">
        <f>'Indicator Data'!B23</f>
        <v>BEN</v>
      </c>
      <c r="C23" s="157">
        <f>IF('Indicator Data'!BF23="No data","x",ROUND(IF('Indicator Data'!BF23&gt;C$3,0,IF('Indicator Data'!BF23&lt;C$4,10,(C$3-'Indicator Data'!BF23)/(C$3-C$4)*10)),1))</f>
        <v>5.5</v>
      </c>
      <c r="D23" s="158">
        <f t="shared" si="3"/>
        <v>5.5</v>
      </c>
      <c r="E23" s="157">
        <f>IF('Indicator Data'!BH23="No data","x",ROUND(IF('Indicator Data'!BH23&gt;E$3,0,IF('Indicator Data'!BH23&lt;E$4,10,(E$3-'Indicator Data'!BH23)/(E$3-E$4)*10)),1))</f>
        <v>5.7</v>
      </c>
      <c r="F23" s="157">
        <f>IF('Indicator Data'!BG23="No data","x",ROUND(IF('Indicator Data'!BG23&gt;F$3,0,IF('Indicator Data'!BG23&lt;F$4,10,(F$3-'Indicator Data'!BG23)/(F$3-F$4)*10)),1))</f>
        <v>5.3</v>
      </c>
      <c r="G23" s="158">
        <f t="shared" si="4"/>
        <v>5.5</v>
      </c>
      <c r="H23" s="159">
        <f t="shared" si="5"/>
        <v>5.5</v>
      </c>
      <c r="I23" s="157">
        <f>IF('Indicator Data'!BJ23="No data","x",ROUND(IF('Indicator Data'!BJ23^2&gt;I$3,0,IF('Indicator Data'!BJ23^2&lt;I$4,10,(I$3-'Indicator Data'!BJ23^2)/(I$3-I$4)*10)),1))</f>
        <v>8.6</v>
      </c>
      <c r="J23" s="157">
        <f>IF(OR('Indicator Data'!BI23=0,'Indicator Data'!BI23="No data"),"x",ROUND(IF('Indicator Data'!BI23&gt;J$3,0,IF('Indicator Data'!BI23&lt;J$4,10,(J$3-'Indicator Data'!BI23)/(J$3-J$4)*10)),1))</f>
        <v>4.4000000000000004</v>
      </c>
      <c r="K23" s="157">
        <f>IF('Indicator Data'!BK23="No data","x",ROUND(IF('Indicator Data'!BK23&gt;K$3,0,IF('Indicator Data'!BK23&lt;K$4,10,(K$3-'Indicator Data'!BK23)/(K$3-K$4)*10)),1))</f>
        <v>6.6</v>
      </c>
      <c r="L23" s="157">
        <f>IF('Indicator Data'!BL23="No data","x",ROUND(IF('Indicator Data'!BL23&gt;L$3,0,IF('Indicator Data'!BL23&lt;L$4,10,(L$3-'Indicator Data'!BL23)/(L$3-L$4)*10)),1))</f>
        <v>4.7</v>
      </c>
      <c r="M23" s="158">
        <f t="shared" si="6"/>
        <v>6.1</v>
      </c>
      <c r="N23" s="161">
        <f>IF('Indicator Data'!BM23="No data","x",'Indicator Data'!BM23/'Indicator Data'!BW23*100)</f>
        <v>11.528910961333807</v>
      </c>
      <c r="O23" s="157">
        <f t="shared" si="0"/>
        <v>8.9</v>
      </c>
      <c r="P23" s="157">
        <f>IF('Indicator Data'!BN23="No data","x",ROUND(IF('Indicator Data'!BN23&gt;P$3,0,IF('Indicator Data'!BN23&lt;P$4,10,(P$3-'Indicator Data'!BN23)/(P$3-P$4)*10)),1))</f>
        <v>8.9</v>
      </c>
      <c r="Q23" s="157">
        <f>IF('Indicator Data'!BO23="No data","x",ROUND(IF('Indicator Data'!BO23&gt;Q$3,0,IF('Indicator Data'!BO23&lt;Q$4,10,(Q$3-'Indicator Data'!BO23)/(Q$3-Q$4)*10)),1))</f>
        <v>6.5</v>
      </c>
      <c r="R23" s="158">
        <f t="shared" si="7"/>
        <v>8.1</v>
      </c>
      <c r="S23" s="157">
        <f>IF('Indicator Data'!BP23="No data","x",ROUND(IF('Indicator Data'!BP23&gt;S$3,0,IF('Indicator Data'!BP23&lt;S$4,10,(S$3-'Indicator Data'!BP23)/(S$3-S$4)*10)),1))</f>
        <v>9.8000000000000007</v>
      </c>
      <c r="T23" s="162">
        <f>IF('Indicator Data'!BQ23="No data","x",ROUND(IF('Indicator Data'!BQ23&gt;T$3,0,IF('Indicator Data'!BQ23&lt;T$4,10,(T$3-'Indicator Data'!BQ23)/(T$3-T$4)*10)),1))</f>
        <v>3.9</v>
      </c>
      <c r="U23" s="162" t="str">
        <f>IF('Indicator Data'!BR23="No data","x",ROUND(IF('Indicator Data'!BR23&gt;U$3,0,IF('Indicator Data'!BR23&lt;U$4,10,(U$3-'Indicator Data'!BR23)/(U$3-U$4)*10)),1))</f>
        <v>x</v>
      </c>
      <c r="V23" s="162">
        <f>IF('Indicator Data'!BS23="No data","x",ROUND(IF('Indicator Data'!BS23&gt;V$3,0,IF('Indicator Data'!BS23&lt;V$4,10,(V$3-'Indicator Data'!BS23)/(V$3-V$4)*10)),1))</f>
        <v>4.4000000000000004</v>
      </c>
      <c r="W23" s="157">
        <f t="shared" si="8"/>
        <v>4.1500000000000004</v>
      </c>
      <c r="X23" s="157">
        <f>IF('Indicator Data'!BT23="No data","x",ROUND(IF('Indicator Data'!BT23&gt;X$3,0,IF('Indicator Data'!BT23&lt;X$4,10,(X$3-'Indicator Data'!BT23)/(X$3-X$4)*10)),1))</f>
        <v>9.8000000000000007</v>
      </c>
      <c r="Y23" s="157">
        <f>IF('Indicator Data'!BU23="No data","x",ROUND(IF('Indicator Data'!BU23&gt;Y$3,10,IF('Indicator Data'!BU23&lt;Y$4,0,10-(Y$3-'Indicator Data'!BU23)/(Y$3-Y$4)*10)),1))</f>
        <v>5.8</v>
      </c>
      <c r="Z23" s="158">
        <f t="shared" si="1"/>
        <v>7.4</v>
      </c>
      <c r="AA23" s="159">
        <f t="shared" si="2"/>
        <v>7.2</v>
      </c>
      <c r="AB23" s="48"/>
    </row>
    <row r="24" spans="1:28">
      <c r="A24" s="90" t="str">
        <f>'Indicator Data'!A24</f>
        <v>Bhutan</v>
      </c>
      <c r="B24" s="160" t="str">
        <f>'Indicator Data'!B24</f>
        <v>BTN</v>
      </c>
      <c r="C24" s="157">
        <f>IF('Indicator Data'!BF24="No data","x",ROUND(IF('Indicator Data'!BF24&gt;C$3,0,IF('Indicator Data'!BF24&lt;C$4,10,(C$3-'Indicator Data'!BF24)/(C$3-C$4)*10)),1))</f>
        <v>4.5</v>
      </c>
      <c r="D24" s="158">
        <f t="shared" si="3"/>
        <v>4.5</v>
      </c>
      <c r="E24" s="157">
        <f>IF('Indicator Data'!BH24="No data","x",ROUND(IF('Indicator Data'!BH24&gt;E$3,0,IF('Indicator Data'!BH24&lt;E$4,10,(E$3-'Indicator Data'!BH24)/(E$3-E$4)*10)),1))</f>
        <v>3.2</v>
      </c>
      <c r="F24" s="157">
        <f>IF('Indicator Data'!BG24="No data","x",ROUND(IF('Indicator Data'!BG24&gt;F$3,0,IF('Indicator Data'!BG24&lt;F$4,10,(F$3-'Indicator Data'!BG24)/(F$3-F$4)*10)),1))</f>
        <v>3.9</v>
      </c>
      <c r="G24" s="158">
        <f t="shared" si="4"/>
        <v>3.6</v>
      </c>
      <c r="H24" s="159">
        <f t="shared" si="5"/>
        <v>4.0999999999999996</v>
      </c>
      <c r="I24" s="157">
        <f>IF('Indicator Data'!BJ24="No data","x",ROUND(IF('Indicator Data'!BJ24^2&gt;I$3,0,IF('Indicator Data'!BJ24^2&lt;I$4,10,(I$3-'Indicator Data'!BJ24^2)/(I$3-I$4)*10)),1))</f>
        <v>5.3</v>
      </c>
      <c r="J24" s="157">
        <f>IF(OR('Indicator Data'!BI24=0,'Indicator Data'!BI24="No data"),"x",ROUND(IF('Indicator Data'!BI24&gt;J$3,0,IF('Indicator Data'!BI24&lt;J$4,10,(J$3-'Indicator Data'!BI24)/(J$3-J$4)*10)),1))</f>
        <v>0</v>
      </c>
      <c r="K24" s="157">
        <f>IF('Indicator Data'!BK24="No data","x",ROUND(IF('Indicator Data'!BK24&gt;K$3,0,IF('Indicator Data'!BK24&lt;K$4,10,(K$3-'Indicator Data'!BK24)/(K$3-K$4)*10)),1))</f>
        <v>1.4</v>
      </c>
      <c r="L24" s="157">
        <f>IF('Indicator Data'!BL24="No data","x",ROUND(IF('Indicator Data'!BL24&gt;L$3,0,IF('Indicator Data'!BL24&lt;L$4,10,(L$3-'Indicator Data'!BL24)/(L$3-L$4)*10)),1))</f>
        <v>5.4</v>
      </c>
      <c r="M24" s="158">
        <f t="shared" si="6"/>
        <v>3</v>
      </c>
      <c r="N24" s="161">
        <f>IF('Indicator Data'!BM24="No data","x",'Indicator Data'!BM24/'Indicator Data'!BW24*100)</f>
        <v>4.1673178100744908</v>
      </c>
      <c r="O24" s="157">
        <f t="shared" si="0"/>
        <v>9.6999999999999993</v>
      </c>
      <c r="P24" s="157">
        <f>IF('Indicator Data'!BN24="No data","x",ROUND(IF('Indicator Data'!BN24&gt;P$3,0,IF('Indicator Data'!BN24&lt;P$4,10,(P$3-'Indicator Data'!BN24)/(P$3-P$4)*10)),1))</f>
        <v>2.5</v>
      </c>
      <c r="Q24" s="157">
        <f>IF('Indicator Data'!BO24="No data","x",ROUND(IF('Indicator Data'!BO24&gt;Q$3,0,IF('Indicator Data'!BO24&lt;Q$4,10,(Q$3-'Indicator Data'!BO24)/(Q$3-Q$4)*10)),1))</f>
        <v>0.2</v>
      </c>
      <c r="R24" s="158">
        <f t="shared" si="7"/>
        <v>4.0999999999999996</v>
      </c>
      <c r="S24" s="157">
        <f>IF('Indicator Data'!BP24="No data","x",ROUND(IF('Indicator Data'!BP24&gt;S$3,0,IF('Indicator Data'!BP24&lt;S$4,10,(S$3-'Indicator Data'!BP24)/(S$3-S$4)*10)),1))</f>
        <v>8.6</v>
      </c>
      <c r="T24" s="162">
        <f>IF('Indicator Data'!BQ24="No data","x",ROUND(IF('Indicator Data'!BQ24&gt;T$3,0,IF('Indicator Data'!BQ24&lt;T$4,10,(T$3-'Indicator Data'!BQ24)/(T$3-T$4)*10)),1))</f>
        <v>0.2</v>
      </c>
      <c r="U24" s="162">
        <f>IF('Indicator Data'!BR24="No data","x",ROUND(IF('Indicator Data'!BR24&gt;U$3,0,IF('Indicator Data'!BR24&lt;U$4,10,(U$3-'Indicator Data'!BR24)/(U$3-U$4)*10)),1))</f>
        <v>0.3</v>
      </c>
      <c r="V24" s="162">
        <f>IF('Indicator Data'!BS24="No data","x",ROUND(IF('Indicator Data'!BS24&gt;V$3,0,IF('Indicator Data'!BS24&lt;V$4,10,(V$3-'Indicator Data'!BS24)/(V$3-V$4)*10)),1))</f>
        <v>0.3</v>
      </c>
      <c r="W24" s="157">
        <f t="shared" si="8"/>
        <v>0.26666666666666666</v>
      </c>
      <c r="X24" s="157">
        <f>IF('Indicator Data'!BT24="No data","x",ROUND(IF('Indicator Data'!BT24&gt;X$3,0,IF('Indicator Data'!BT24&lt;X$4,10,(X$3-'Indicator Data'!BT24)/(X$3-X$4)*10)),1))</f>
        <v>8.6999999999999993</v>
      </c>
      <c r="Y24" s="157">
        <f>IF('Indicator Data'!BU24="No data","x",ROUND(IF('Indicator Data'!BU24&gt;Y$3,10,IF('Indicator Data'!BU24&lt;Y$4,0,10-(Y$3-'Indicator Data'!BU24)/(Y$3-Y$4)*10)),1))</f>
        <v>0.7</v>
      </c>
      <c r="Z24" s="158">
        <f t="shared" si="1"/>
        <v>4.5999999999999996</v>
      </c>
      <c r="AA24" s="159">
        <f t="shared" si="2"/>
        <v>3.9</v>
      </c>
      <c r="AB24" s="48"/>
    </row>
    <row r="25" spans="1:28">
      <c r="A25" s="90" t="str">
        <f>'Indicator Data'!A25</f>
        <v>Bolivia</v>
      </c>
      <c r="B25" s="160" t="str">
        <f>'Indicator Data'!B25</f>
        <v>BOL</v>
      </c>
      <c r="C25" s="157">
        <f>IF('Indicator Data'!BF25="No data","x",ROUND(IF('Indicator Data'!BF25&gt;C$3,0,IF('Indicator Data'!BF25&lt;C$4,10,(C$3-'Indicator Data'!BF25)/(C$3-C$4)*10)),1))</f>
        <v>5.6</v>
      </c>
      <c r="D25" s="158">
        <f t="shared" si="3"/>
        <v>5.6</v>
      </c>
      <c r="E25" s="157">
        <f>IF('Indicator Data'!BH25="No data","x",ROUND(IF('Indicator Data'!BH25&gt;E$3,0,IF('Indicator Data'!BH25&lt;E$4,10,(E$3-'Indicator Data'!BH25)/(E$3-E$4)*10)),1))</f>
        <v>7.1</v>
      </c>
      <c r="F25" s="157">
        <f>IF('Indicator Data'!BG25="No data","x",ROUND(IF('Indicator Data'!BG25&gt;F$3,0,IF('Indicator Data'!BG25&lt;F$4,10,(F$3-'Indicator Data'!BG25)/(F$3-F$4)*10)),1))</f>
        <v>6.1</v>
      </c>
      <c r="G25" s="158">
        <f t="shared" si="4"/>
        <v>6.6</v>
      </c>
      <c r="H25" s="159">
        <f t="shared" si="5"/>
        <v>6.1</v>
      </c>
      <c r="I25" s="157">
        <f>IF('Indicator Data'!BJ25="No data","x",ROUND(IF('Indicator Data'!BJ25^2&gt;I$3,0,IF('Indicator Data'!BJ25^2&lt;I$4,10,(I$3-'Indicator Data'!BJ25^2)/(I$3-I$4)*10)),1))</f>
        <v>1.3</v>
      </c>
      <c r="J25" s="157">
        <f>IF(OR('Indicator Data'!BI25=0,'Indicator Data'!BI25="No data"),"x",ROUND(IF('Indicator Data'!BI25&gt;J$3,0,IF('Indicator Data'!BI25&lt;J$4,10,(J$3-'Indicator Data'!BI25)/(J$3-J$4)*10)),1))</f>
        <v>0</v>
      </c>
      <c r="K25" s="157">
        <f>IF('Indicator Data'!BK25="No data","x",ROUND(IF('Indicator Data'!BK25&gt;K$3,0,IF('Indicator Data'!BK25&lt;K$4,10,(K$3-'Indicator Data'!BK25)/(K$3-K$4)*10)),1))</f>
        <v>3.4</v>
      </c>
      <c r="L25" s="157">
        <f>IF('Indicator Data'!BL25="No data","x",ROUND(IF('Indicator Data'!BL25&gt;L$3,0,IF('Indicator Data'!BL25&lt;L$4,10,(L$3-'Indicator Data'!BL25)/(L$3-L$4)*10)),1))</f>
        <v>5.0999999999999996</v>
      </c>
      <c r="M25" s="158">
        <f t="shared" si="6"/>
        <v>2.5</v>
      </c>
      <c r="N25" s="161">
        <f>IF('Indicator Data'!BM25="No data","x",'Indicator Data'!BM25/'Indicator Data'!BW25*100)</f>
        <v>8.7695006000184623</v>
      </c>
      <c r="O25" s="157">
        <f t="shared" si="0"/>
        <v>9.1999999999999993</v>
      </c>
      <c r="P25" s="157">
        <f>IF('Indicator Data'!BN25="No data","x",ROUND(IF('Indicator Data'!BN25&gt;P$3,0,IF('Indicator Data'!BN25&lt;P$4,10,(P$3-'Indicator Data'!BN25)/(P$3-P$4)*10)),1))</f>
        <v>3.5</v>
      </c>
      <c r="Q25" s="157">
        <f>IF('Indicator Data'!BO25="No data","x",ROUND(IF('Indicator Data'!BO25&gt;Q$3,0,IF('Indicator Data'!BO25&lt;Q$4,10,(Q$3-'Indicator Data'!BO25)/(Q$3-Q$4)*10)),1))</f>
        <v>1.2</v>
      </c>
      <c r="R25" s="158">
        <f t="shared" si="7"/>
        <v>4.5999999999999996</v>
      </c>
      <c r="S25" s="157">
        <f>IF('Indicator Data'!BP25="No data","x",ROUND(IF('Indicator Data'!BP25&gt;S$3,0,IF('Indicator Data'!BP25&lt;S$4,10,(S$3-'Indicator Data'!BP25)/(S$3-S$4)*10)),1))</f>
        <v>7.5</v>
      </c>
      <c r="T25" s="162">
        <f>IF('Indicator Data'!BQ25="No data","x",ROUND(IF('Indicator Data'!BQ25&gt;T$3,0,IF('Indicator Data'!BQ25&lt;T$4,10,(T$3-'Indicator Data'!BQ25)/(T$3-T$4)*10)),1))</f>
        <v>5.0999999999999996</v>
      </c>
      <c r="U25" s="162">
        <f>IF('Indicator Data'!BR25="No data","x",ROUND(IF('Indicator Data'!BR25&gt;U$3,0,IF('Indicator Data'!BR25&lt;U$4,10,(U$3-'Indicator Data'!BR25)/(U$3-U$4)*10)),1))</f>
        <v>8.5</v>
      </c>
      <c r="V25" s="162">
        <f>IF('Indicator Data'!BS25="No data","x",ROUND(IF('Indicator Data'!BS25&gt;V$3,0,IF('Indicator Data'!BS25&lt;V$4,10,(V$3-'Indicator Data'!BS25)/(V$3-V$4)*10)),1))</f>
        <v>5.0999999999999996</v>
      </c>
      <c r="W25" s="157">
        <f t="shared" si="8"/>
        <v>6.2333333333333334</v>
      </c>
      <c r="X25" s="157">
        <f>IF('Indicator Data'!BT25="No data","x",ROUND(IF('Indicator Data'!BT25&gt;X$3,0,IF('Indicator Data'!BT25&lt;X$4,10,(X$3-'Indicator Data'!BT25)/(X$3-X$4)*10)),1))</f>
        <v>7.7</v>
      </c>
      <c r="Y25" s="157">
        <f>IF('Indicator Data'!BU25="No data","x",ROUND(IF('Indicator Data'!BU25&gt;Y$3,10,IF('Indicator Data'!BU25&lt;Y$4,0,10-(Y$3-'Indicator Data'!BU25)/(Y$3-Y$4)*10)),1))</f>
        <v>1.8</v>
      </c>
      <c r="Z25" s="158">
        <f t="shared" si="1"/>
        <v>5.8</v>
      </c>
      <c r="AA25" s="159">
        <f t="shared" si="2"/>
        <v>4.3</v>
      </c>
      <c r="AB25" s="48"/>
    </row>
    <row r="26" spans="1:28">
      <c r="A26" s="90" t="str">
        <f>'Indicator Data'!A26</f>
        <v>Bosnia and Herzegovina</v>
      </c>
      <c r="B26" s="160" t="str">
        <f>'Indicator Data'!B26</f>
        <v>BIH</v>
      </c>
      <c r="C26" s="157" t="str">
        <f>IF('Indicator Data'!BF26="No data","x",ROUND(IF('Indicator Data'!BF26&gt;C$3,0,IF('Indicator Data'!BF26&lt;C$4,10,(C$3-'Indicator Data'!BF26)/(C$3-C$4)*10)),1))</f>
        <v>x</v>
      </c>
      <c r="D26" s="158" t="str">
        <f t="shared" si="3"/>
        <v>x</v>
      </c>
      <c r="E26" s="157">
        <f>IF('Indicator Data'!BH26="No data","x",ROUND(IF('Indicator Data'!BH26&gt;E$3,0,IF('Indicator Data'!BH26&lt;E$4,10,(E$3-'Indicator Data'!BH26)/(E$3-E$4)*10)),1))</f>
        <v>6.5</v>
      </c>
      <c r="F26" s="157">
        <f>IF('Indicator Data'!BG26="No data","x",ROUND(IF('Indicator Data'!BG26&gt;F$3,0,IF('Indicator Data'!BG26&lt;F$4,10,(F$3-'Indicator Data'!BG26)/(F$3-F$4)*10)),1))</f>
        <v>7.1</v>
      </c>
      <c r="G26" s="158">
        <f t="shared" si="4"/>
        <v>6.8</v>
      </c>
      <c r="H26" s="159">
        <f t="shared" si="5"/>
        <v>6.8</v>
      </c>
      <c r="I26" s="157">
        <f>IF('Indicator Data'!BJ26="No data","x",ROUND(IF('Indicator Data'!BJ26^2&gt;I$3,0,IF('Indicator Data'!BJ26^2&lt;I$4,10,(I$3-'Indicator Data'!BJ26^2)/(I$3-I$4)*10)),1))</f>
        <v>0.4</v>
      </c>
      <c r="J26" s="157">
        <f>IF(OR('Indicator Data'!BI26=0,'Indicator Data'!BI26="No data"),"x",ROUND(IF('Indicator Data'!BI26&gt;J$3,0,IF('Indicator Data'!BI26&lt;J$4,10,(J$3-'Indicator Data'!BI26)/(J$3-J$4)*10)),1))</f>
        <v>0</v>
      </c>
      <c r="K26" s="157">
        <f>IF('Indicator Data'!BK26="No data","x",ROUND(IF('Indicator Data'!BK26&gt;K$3,0,IF('Indicator Data'!BK26&lt;K$4,10,(K$3-'Indicator Data'!BK26)/(K$3-K$4)*10)),1))</f>
        <v>2.1</v>
      </c>
      <c r="L26" s="157">
        <f>IF('Indicator Data'!BL26="No data","x",ROUND(IF('Indicator Data'!BL26&gt;L$3,0,IF('Indicator Data'!BL26&lt;L$4,10,(L$3-'Indicator Data'!BL26)/(L$3-L$4)*10)),1))</f>
        <v>4.2</v>
      </c>
      <c r="M26" s="158">
        <f t="shared" si="6"/>
        <v>1.7</v>
      </c>
      <c r="N26" s="161">
        <f>IF('Indicator Data'!BM26="No data","x",'Indicator Data'!BM26/'Indicator Data'!BW26*100)</f>
        <v>74.509803921568633</v>
      </c>
      <c r="O26" s="157">
        <f t="shared" si="0"/>
        <v>2.6</v>
      </c>
      <c r="P26" s="157">
        <f>IF('Indicator Data'!BN26="No data","x",ROUND(IF('Indicator Data'!BN26&gt;P$3,0,IF('Indicator Data'!BN26&lt;P$4,10,(P$3-'Indicator Data'!BN26)/(P$3-P$4)*10)),1))</f>
        <v>0.5</v>
      </c>
      <c r="Q26" s="157">
        <f>IF('Indicator Data'!BO26="No data","x",ROUND(IF('Indicator Data'!BO26&gt;Q$3,0,IF('Indicator Data'!BO26&lt;Q$4,10,(Q$3-'Indicator Data'!BO26)/(Q$3-Q$4)*10)),1))</f>
        <v>0.8</v>
      </c>
      <c r="R26" s="158">
        <f t="shared" si="7"/>
        <v>1.3</v>
      </c>
      <c r="S26" s="157">
        <f>IF('Indicator Data'!BP26="No data","x",ROUND(IF('Indicator Data'!BP26&gt;S$3,0,IF('Indicator Data'!BP26&lt;S$4,10,(S$3-'Indicator Data'!BP26)/(S$3-S$4)*10)),1))</f>
        <v>4.7</v>
      </c>
      <c r="T26" s="162">
        <f>IF('Indicator Data'!BQ26="No data","x",ROUND(IF('Indicator Data'!BQ26&gt;T$3,0,IF('Indicator Data'!BQ26&lt;T$4,10,(T$3-'Indicator Data'!BQ26)/(T$3-T$4)*10)),1))</f>
        <v>4.0999999999999996</v>
      </c>
      <c r="U26" s="162">
        <f>IF('Indicator Data'!BR26="No data","x",ROUND(IF('Indicator Data'!BR26&gt;U$3,0,IF('Indicator Data'!BR26&lt;U$4,10,(U$3-'Indicator Data'!BR26)/(U$3-U$4)*10)),1))</f>
        <v>6.6</v>
      </c>
      <c r="V26" s="162" t="str">
        <f>IF('Indicator Data'!BS26="No data","x",ROUND(IF('Indicator Data'!BS26&gt;V$3,0,IF('Indicator Data'!BS26&lt;V$4,10,(V$3-'Indicator Data'!BS26)/(V$3-V$4)*10)),1))</f>
        <v>x</v>
      </c>
      <c r="W26" s="157">
        <f t="shared" si="8"/>
        <v>5.35</v>
      </c>
      <c r="X26" s="157">
        <f>IF('Indicator Data'!BT26="No data","x",ROUND(IF('Indicator Data'!BT26&gt;X$3,0,IF('Indicator Data'!BT26&lt;X$4,10,(X$3-'Indicator Data'!BT26)/(X$3-X$4)*10)),1))</f>
        <v>4.4000000000000004</v>
      </c>
      <c r="Y26" s="157">
        <f>IF('Indicator Data'!BU26="No data","x",ROUND(IF('Indicator Data'!BU26&gt;Y$3,10,IF('Indicator Data'!BU26&lt;Y$4,0,10-(Y$3-'Indicator Data'!BU26)/(Y$3-Y$4)*10)),1))</f>
        <v>0.1</v>
      </c>
      <c r="Z26" s="158">
        <f t="shared" si="1"/>
        <v>3.6</v>
      </c>
      <c r="AA26" s="159">
        <f t="shared" si="2"/>
        <v>2.2000000000000002</v>
      </c>
      <c r="AB26" s="48"/>
    </row>
    <row r="27" spans="1:28">
      <c r="A27" s="90" t="str">
        <f>'Indicator Data'!A27</f>
        <v>Botswana</v>
      </c>
      <c r="B27" s="160" t="str">
        <f>'Indicator Data'!B27</f>
        <v>BWA</v>
      </c>
      <c r="C27" s="157">
        <f>IF('Indicator Data'!BF27="No data","x",ROUND(IF('Indicator Data'!BF27&gt;C$3,0,IF('Indicator Data'!BF27&lt;C$4,10,(C$3-'Indicator Data'!BF27)/(C$3-C$4)*10)),1))</f>
        <v>5.6</v>
      </c>
      <c r="D27" s="158">
        <f t="shared" si="3"/>
        <v>5.6</v>
      </c>
      <c r="E27" s="157">
        <f>IF('Indicator Data'!BH27="No data","x",ROUND(IF('Indicator Data'!BH27&gt;E$3,0,IF('Indicator Data'!BH27&lt;E$4,10,(E$3-'Indicator Data'!BH27)/(E$3-E$4)*10)),1))</f>
        <v>4.0999999999999996</v>
      </c>
      <c r="F27" s="157">
        <f>IF('Indicator Data'!BG27="No data","x",ROUND(IF('Indicator Data'!BG27&gt;F$3,0,IF('Indicator Data'!BG27&lt;F$4,10,(F$3-'Indicator Data'!BG27)/(F$3-F$4)*10)),1))</f>
        <v>4.0999999999999996</v>
      </c>
      <c r="G27" s="158">
        <f t="shared" si="4"/>
        <v>4.0999999999999996</v>
      </c>
      <c r="H27" s="159">
        <f t="shared" si="5"/>
        <v>4.9000000000000004</v>
      </c>
      <c r="I27" s="157">
        <f>IF('Indicator Data'!BJ27="No data","x",ROUND(IF('Indicator Data'!BJ27^2&gt;I$3,0,IF('Indicator Data'!BJ27^2&lt;I$4,10,(I$3-'Indicator Data'!BJ27^2)/(I$3-I$4)*10)),1))</f>
        <v>2.7</v>
      </c>
      <c r="J27" s="157">
        <f>IF(OR('Indicator Data'!BI27=0,'Indicator Data'!BI27="No data"),"x",ROUND(IF('Indicator Data'!BI27&gt;J$3,0,IF('Indicator Data'!BI27&lt;J$4,10,(J$3-'Indicator Data'!BI27)/(J$3-J$4)*10)),1))</f>
        <v>2.4</v>
      </c>
      <c r="K27" s="157">
        <f>IF('Indicator Data'!BK27="No data","x",ROUND(IF('Indicator Data'!BK27&gt;K$3,0,IF('Indicator Data'!BK27&lt;K$4,10,(K$3-'Indicator Data'!BK27)/(K$3-K$4)*10)),1))</f>
        <v>2.7</v>
      </c>
      <c r="L27" s="157">
        <f>IF('Indicator Data'!BL27="No data","x",ROUND(IF('Indicator Data'!BL27&gt;L$3,0,IF('Indicator Data'!BL27&lt;L$4,10,(L$3-'Indicator Data'!BL27)/(L$3-L$4)*10)),1))</f>
        <v>1.8</v>
      </c>
      <c r="M27" s="158">
        <f t="shared" si="6"/>
        <v>2.4</v>
      </c>
      <c r="N27" s="161">
        <f>IF('Indicator Data'!BM27="No data","x",'Indicator Data'!BM27/'Indicator Data'!BW27*100)</f>
        <v>7.0580346902405031</v>
      </c>
      <c r="O27" s="157">
        <f t="shared" si="0"/>
        <v>9.4</v>
      </c>
      <c r="P27" s="157">
        <f>IF('Indicator Data'!BN27="No data","x",ROUND(IF('Indicator Data'!BN27&gt;P$3,0,IF('Indicator Data'!BN27&lt;P$4,10,(P$3-'Indicator Data'!BN27)/(P$3-P$4)*10)),1))</f>
        <v>2.2000000000000002</v>
      </c>
      <c r="Q27" s="157">
        <f>IF('Indicator Data'!BO27="No data","x",ROUND(IF('Indicator Data'!BO27&gt;Q$3,0,IF('Indicator Data'!BO27&lt;Q$4,10,(Q$3-'Indicator Data'!BO27)/(Q$3-Q$4)*10)),1))</f>
        <v>1.5</v>
      </c>
      <c r="R27" s="158">
        <f t="shared" si="7"/>
        <v>4.4000000000000004</v>
      </c>
      <c r="S27" s="157">
        <f>IF('Indicator Data'!BP27="No data","x",ROUND(IF('Indicator Data'!BP27&gt;S$3,0,IF('Indicator Data'!BP27&lt;S$4,10,(S$3-'Indicator Data'!BP27)/(S$3-S$4)*10)),1))</f>
        <v>9.1</v>
      </c>
      <c r="T27" s="162">
        <f>IF('Indicator Data'!BQ27="No data","x",ROUND(IF('Indicator Data'!BQ27&gt;T$3,0,IF('Indicator Data'!BQ27&lt;T$4,10,(T$3-'Indicator Data'!BQ27)/(T$3-T$4)*10)),1))</f>
        <v>2.2000000000000002</v>
      </c>
      <c r="U27" s="162">
        <f>IF('Indicator Data'!BR27="No data","x",ROUND(IF('Indicator Data'!BR27&gt;U$3,0,IF('Indicator Data'!BR27&lt;U$4,10,(U$3-'Indicator Data'!BR27)/(U$3-U$4)*10)),1))</f>
        <v>3.7</v>
      </c>
      <c r="V27" s="162">
        <f>IF('Indicator Data'!BS27="No data","x",ROUND(IF('Indicator Data'!BS27&gt;V$3,0,IF('Indicator Data'!BS27&lt;V$4,10,(V$3-'Indicator Data'!BS27)/(V$3-V$4)*10)),1))</f>
        <v>5.3</v>
      </c>
      <c r="W27" s="157">
        <f t="shared" si="8"/>
        <v>3.7333333333333329</v>
      </c>
      <c r="X27" s="157">
        <f>IF('Indicator Data'!BT27="No data","x",ROUND(IF('Indicator Data'!BT27&gt;X$3,0,IF('Indicator Data'!BT27&lt;X$4,10,(X$3-'Indicator Data'!BT27)/(X$3-X$4)*10)),1))</f>
        <v>6.5</v>
      </c>
      <c r="Y27" s="157">
        <f>IF('Indicator Data'!BU27="No data","x",ROUND(IF('Indicator Data'!BU27&gt;Y$3,10,IF('Indicator Data'!BU27&lt;Y$4,0,10-(Y$3-'Indicator Data'!BU27)/(Y$3-Y$4)*10)),1))</f>
        <v>2.1</v>
      </c>
      <c r="Z27" s="158">
        <f t="shared" si="1"/>
        <v>5.4</v>
      </c>
      <c r="AA27" s="159">
        <f t="shared" si="2"/>
        <v>4.0999999999999996</v>
      </c>
      <c r="AB27" s="48"/>
    </row>
    <row r="28" spans="1:28">
      <c r="A28" s="90" t="str">
        <f>'Indicator Data'!A28</f>
        <v>Brazil</v>
      </c>
      <c r="B28" s="160" t="str">
        <f>'Indicator Data'!B28</f>
        <v>BRA</v>
      </c>
      <c r="C28" s="157">
        <f>IF('Indicator Data'!BF28="No data","x",ROUND(IF('Indicator Data'!BF28&gt;C$3,0,IF('Indicator Data'!BF28&lt;C$4,10,(C$3-'Indicator Data'!BF28)/(C$3-C$4)*10)),1))</f>
        <v>4.3</v>
      </c>
      <c r="D28" s="158">
        <f t="shared" si="3"/>
        <v>4.3</v>
      </c>
      <c r="E28" s="157">
        <f>IF('Indicator Data'!BH28="No data","x",ROUND(IF('Indicator Data'!BH28&gt;E$3,0,IF('Indicator Data'!BH28&lt;E$4,10,(E$3-'Indicator Data'!BH28)/(E$3-E$4)*10)),1))</f>
        <v>6.4</v>
      </c>
      <c r="F28" s="157">
        <f>IF('Indicator Data'!BG28="No data","x",ROUND(IF('Indicator Data'!BG28&gt;F$3,0,IF('Indicator Data'!BG28&lt;F$4,10,(F$3-'Indicator Data'!BG28)/(F$3-F$4)*10)),1))</f>
        <v>6.2</v>
      </c>
      <c r="G28" s="158">
        <f t="shared" si="4"/>
        <v>6.3</v>
      </c>
      <c r="H28" s="159">
        <f t="shared" si="5"/>
        <v>5.3</v>
      </c>
      <c r="I28" s="157">
        <f>IF('Indicator Data'!BJ28="No data","x",ROUND(IF('Indicator Data'!BJ28^2&gt;I$3,0,IF('Indicator Data'!BJ28^2&lt;I$4,10,(I$3-'Indicator Data'!BJ28^2)/(I$3-I$4)*10)),1))</f>
        <v>1.1000000000000001</v>
      </c>
      <c r="J28" s="157">
        <f>IF(OR('Indicator Data'!BI28=0,'Indicator Data'!BI28="No data"),"x",ROUND(IF('Indicator Data'!BI28&gt;J$3,0,IF('Indicator Data'!BI28&lt;J$4,10,(J$3-'Indicator Data'!BI28)/(J$3-J$4)*10)),1))</f>
        <v>0</v>
      </c>
      <c r="K28" s="157">
        <f>IF('Indicator Data'!BK28="No data","x",ROUND(IF('Indicator Data'!BK28&gt;K$3,0,IF('Indicator Data'!BK28&lt;K$4,10,(K$3-'Indicator Data'!BK28)/(K$3-K$4)*10)),1))</f>
        <v>1.9</v>
      </c>
      <c r="L28" s="157">
        <f>IF('Indicator Data'!BL28="No data","x",ROUND(IF('Indicator Data'!BL28&gt;L$3,0,IF('Indicator Data'!BL28&lt;L$4,10,(L$3-'Indicator Data'!BL28)/(L$3-L$4)*10)),1))</f>
        <v>5.2</v>
      </c>
      <c r="M28" s="158">
        <f t="shared" si="6"/>
        <v>2.1</v>
      </c>
      <c r="N28" s="161">
        <f>IF('Indicator Data'!BM28="No data","x",'Indicator Data'!BM28/'Indicator Data'!BW28*100)</f>
        <v>10.639027261916302</v>
      </c>
      <c r="O28" s="157">
        <f t="shared" si="0"/>
        <v>9</v>
      </c>
      <c r="P28" s="157">
        <f>IF('Indicator Data'!BN28="No data","x",ROUND(IF('Indicator Data'!BN28&gt;P$3,0,IF('Indicator Data'!BN28&lt;P$4,10,(P$3-'Indicator Data'!BN28)/(P$3-P$4)*10)),1))</f>
        <v>1</v>
      </c>
      <c r="Q28" s="157">
        <f>IF('Indicator Data'!BO28="No data","x",ROUND(IF('Indicator Data'!BO28&gt;Q$3,0,IF('Indicator Data'!BO28&lt;Q$4,10,(Q$3-'Indicator Data'!BO28)/(Q$3-Q$4)*10)),1))</f>
        <v>0.1</v>
      </c>
      <c r="R28" s="158">
        <f t="shared" si="7"/>
        <v>3.4</v>
      </c>
      <c r="S28" s="157">
        <f>IF('Indicator Data'!BP28="No data","x",ROUND(IF('Indicator Data'!BP28&gt;S$3,0,IF('Indicator Data'!BP28&lt;S$4,10,(S$3-'Indicator Data'!BP28)/(S$3-S$4)*10)),1))</f>
        <v>4.5999999999999996</v>
      </c>
      <c r="T28" s="162">
        <f>IF('Indicator Data'!BQ28="No data","x",ROUND(IF('Indicator Data'!BQ28&gt;T$3,0,IF('Indicator Data'!BQ28&lt;T$4,10,(T$3-'Indicator Data'!BQ28)/(T$3-T$4)*10)),1))</f>
        <v>3.7</v>
      </c>
      <c r="U28" s="162">
        <f>IF('Indicator Data'!BR28="No data","x",ROUND(IF('Indicator Data'!BR28&gt;U$3,0,IF('Indicator Data'!BR28&lt;U$4,10,(U$3-'Indicator Data'!BR28)/(U$3-U$4)*10)),1))</f>
        <v>6.9</v>
      </c>
      <c r="V28" s="162">
        <f>IF('Indicator Data'!BS28="No data","x",ROUND(IF('Indicator Data'!BS28&gt;V$3,0,IF('Indicator Data'!BS28&lt;V$4,10,(V$3-'Indicator Data'!BS28)/(V$3-V$4)*10)),1))</f>
        <v>3.1</v>
      </c>
      <c r="W28" s="157">
        <f t="shared" si="8"/>
        <v>4.5666666666666673</v>
      </c>
      <c r="X28" s="157">
        <f>IF('Indicator Data'!BT28="No data","x",ROUND(IF('Indicator Data'!BT28&gt;X$3,0,IF('Indicator Data'!BT28&lt;X$4,10,(X$3-'Indicator Data'!BT28)/(X$3-X$4)*10)),1))</f>
        <v>4.7</v>
      </c>
      <c r="Y28" s="157">
        <f>IF('Indicator Data'!BU28="No data","x",ROUND(IF('Indicator Data'!BU28&gt;Y$3,10,IF('Indicator Data'!BU28&lt;Y$4,0,10-(Y$3-'Indicator Data'!BU28)/(Y$3-Y$4)*10)),1))</f>
        <v>0.8</v>
      </c>
      <c r="Z28" s="158">
        <f t="shared" si="1"/>
        <v>3.7</v>
      </c>
      <c r="AA28" s="159">
        <f t="shared" si="2"/>
        <v>3.1</v>
      </c>
      <c r="AB28" s="48"/>
    </row>
    <row r="29" spans="1:28">
      <c r="A29" s="90" t="str">
        <f>'Indicator Data'!A29</f>
        <v>Brunei Darussalam</v>
      </c>
      <c r="B29" s="160" t="str">
        <f>'Indicator Data'!B29</f>
        <v>BRN</v>
      </c>
      <c r="C29" s="157">
        <f>IF('Indicator Data'!BF29="No data","x",ROUND(IF('Indicator Data'!BF29&gt;C$3,0,IF('Indicator Data'!BF29&lt;C$4,10,(C$3-'Indicator Data'!BF29)/(C$3-C$4)*10)),1))</f>
        <v>6</v>
      </c>
      <c r="D29" s="158">
        <f t="shared" si="3"/>
        <v>6</v>
      </c>
      <c r="E29" s="157">
        <f>IF('Indicator Data'!BH29="No data","x",ROUND(IF('Indicator Data'!BH29&gt;E$3,0,IF('Indicator Data'!BH29&lt;E$4,10,(E$3-'Indicator Data'!BH29)/(E$3-E$4)*10)),1))</f>
        <v>4</v>
      </c>
      <c r="F29" s="157">
        <f>IF('Indicator Data'!BG29="No data","x",ROUND(IF('Indicator Data'!BG29&gt;F$3,0,IF('Indicator Data'!BG29&lt;F$4,10,(F$3-'Indicator Data'!BG29)/(F$3-F$4)*10)),1))</f>
        <v>2.2000000000000002</v>
      </c>
      <c r="G29" s="158">
        <f t="shared" si="4"/>
        <v>3.1</v>
      </c>
      <c r="H29" s="159">
        <f t="shared" si="5"/>
        <v>4.5999999999999996</v>
      </c>
      <c r="I29" s="157">
        <f>IF('Indicator Data'!BJ29="No data","x",ROUND(IF('Indicator Data'!BJ29^2&gt;I$3,0,IF('Indicator Data'!BJ29^2&lt;I$4,10,(I$3-'Indicator Data'!BJ29^2)/(I$3-I$4)*10)),1))</f>
        <v>0.5</v>
      </c>
      <c r="J29" s="157">
        <f>IF(OR('Indicator Data'!BI29=0,'Indicator Data'!BI29="No data"),"x",ROUND(IF('Indicator Data'!BI29&gt;J$3,0,IF('Indicator Data'!BI29&lt;J$4,10,(J$3-'Indicator Data'!BI29)/(J$3-J$4)*10)),1))</f>
        <v>0</v>
      </c>
      <c r="K29" s="157">
        <f>IF('Indicator Data'!BK29="No data","x",ROUND(IF('Indicator Data'!BK29&gt;K$3,0,IF('Indicator Data'!BK29&lt;K$4,10,(K$3-'Indicator Data'!BK29)/(K$3-K$4)*10)),1))</f>
        <v>0.2</v>
      </c>
      <c r="L29" s="157">
        <f>IF('Indicator Data'!BL29="No data","x",ROUND(IF('Indicator Data'!BL29&gt;L$3,0,IF('Indicator Data'!BL29&lt;L$4,10,(L$3-'Indicator Data'!BL29)/(L$3-L$4)*10)),1))</f>
        <v>4.2</v>
      </c>
      <c r="M29" s="158">
        <f t="shared" si="6"/>
        <v>1.2</v>
      </c>
      <c r="N29" s="161">
        <f>IF('Indicator Data'!BM29="No data","x",'Indicator Data'!BM29/'Indicator Data'!BW29*100)</f>
        <v>28.462998102466791</v>
      </c>
      <c r="O29" s="157">
        <f t="shared" si="0"/>
        <v>7.2</v>
      </c>
      <c r="P29" s="157">
        <f>IF('Indicator Data'!BN29="No data","x",ROUND(IF('Indicator Data'!BN29&gt;P$3,0,IF('Indicator Data'!BN29&lt;P$4,10,(P$3-'Indicator Data'!BN29)/(P$3-P$4)*10)),1))</f>
        <v>0.1</v>
      </c>
      <c r="Q29" s="157">
        <f>IF('Indicator Data'!BO29="No data","x",ROUND(IF('Indicator Data'!BO29&gt;Q$3,0,IF('Indicator Data'!BO29&lt;Q$4,10,(Q$3-'Indicator Data'!BO29)/(Q$3-Q$4)*10)),1))</f>
        <v>0</v>
      </c>
      <c r="R29" s="158">
        <f t="shared" si="7"/>
        <v>2.4</v>
      </c>
      <c r="S29" s="157">
        <f>IF('Indicator Data'!BP29="No data","x",ROUND(IF('Indicator Data'!BP29&gt;S$3,0,IF('Indicator Data'!BP29&lt;S$4,10,(S$3-'Indicator Data'!BP29)/(S$3-S$4)*10)),1))</f>
        <v>5.2</v>
      </c>
      <c r="T29" s="162">
        <f>IF('Indicator Data'!BQ29="No data","x",ROUND(IF('Indicator Data'!BQ29&gt;T$3,0,IF('Indicator Data'!BQ29&lt;T$4,10,(T$3-'Indicator Data'!BQ29)/(T$3-T$4)*10)),1))</f>
        <v>0</v>
      </c>
      <c r="U29" s="162">
        <f>IF('Indicator Data'!BR29="No data","x",ROUND(IF('Indicator Data'!BR29&gt;U$3,0,IF('Indicator Data'!BR29&lt;U$4,10,(U$3-'Indicator Data'!BR29)/(U$3-U$4)*10)),1))</f>
        <v>0</v>
      </c>
      <c r="V29" s="162" t="str">
        <f>IF('Indicator Data'!BS29="No data","x",ROUND(IF('Indicator Data'!BS29&gt;V$3,0,IF('Indicator Data'!BS29&lt;V$4,10,(V$3-'Indicator Data'!BS29)/(V$3-V$4)*10)),1))</f>
        <v>x</v>
      </c>
      <c r="W29" s="157">
        <f t="shared" si="8"/>
        <v>0</v>
      </c>
      <c r="X29" s="157">
        <f>IF('Indicator Data'!BT29="No data","x",ROUND(IF('Indicator Data'!BT29&gt;X$3,0,IF('Indicator Data'!BT29&lt;X$4,10,(X$3-'Indicator Data'!BT29)/(X$3-X$4)*10)),1))</f>
        <v>5.2</v>
      </c>
      <c r="Y29" s="157">
        <f>IF('Indicator Data'!BU29="No data","x",ROUND(IF('Indicator Data'!BU29&gt;Y$3,10,IF('Indicator Data'!BU29&lt;Y$4,0,10-(Y$3-'Indicator Data'!BU29)/(Y$3-Y$4)*10)),1))</f>
        <v>0.5</v>
      </c>
      <c r="Z29" s="158">
        <f t="shared" si="1"/>
        <v>2.7</v>
      </c>
      <c r="AA29" s="159">
        <f t="shared" si="2"/>
        <v>2.1</v>
      </c>
      <c r="AB29" s="48"/>
    </row>
    <row r="30" spans="1:28">
      <c r="A30" s="90" t="str">
        <f>'Indicator Data'!A30</f>
        <v>Bulgaria</v>
      </c>
      <c r="B30" s="160" t="str">
        <f>'Indicator Data'!B30</f>
        <v>BGR</v>
      </c>
      <c r="C30" s="157">
        <f>IF('Indicator Data'!BF30="No data","x",ROUND(IF('Indicator Data'!BF30&gt;C$3,0,IF('Indicator Data'!BF30&lt;C$4,10,(C$3-'Indicator Data'!BF30)/(C$3-C$4)*10)),1))</f>
        <v>3.2</v>
      </c>
      <c r="D30" s="158">
        <f t="shared" si="3"/>
        <v>3.2</v>
      </c>
      <c r="E30" s="157">
        <f>IF('Indicator Data'!BH30="No data","x",ROUND(IF('Indicator Data'!BH30&gt;E$3,0,IF('Indicator Data'!BH30&lt;E$4,10,(E$3-'Indicator Data'!BH30)/(E$3-E$4)*10)),1))</f>
        <v>5.5</v>
      </c>
      <c r="F30" s="157">
        <f>IF('Indicator Data'!BG30="No data","x",ROUND(IF('Indicator Data'!BG30&gt;F$3,0,IF('Indicator Data'!BG30&lt;F$4,10,(F$3-'Indicator Data'!BG30)/(F$3-F$4)*10)),1))</f>
        <v>5.5</v>
      </c>
      <c r="G30" s="158">
        <f t="shared" si="4"/>
        <v>5.5</v>
      </c>
      <c r="H30" s="159">
        <f t="shared" si="5"/>
        <v>4.4000000000000004</v>
      </c>
      <c r="I30" s="157">
        <f>IF('Indicator Data'!BJ30="No data","x",ROUND(IF('Indicator Data'!BJ30^2&gt;I$3,0,IF('Indicator Data'!BJ30^2&lt;I$4,10,(I$3-'Indicator Data'!BJ30^2)/(I$3-I$4)*10)),1))</f>
        <v>0.3</v>
      </c>
      <c r="J30" s="157">
        <f>IF(OR('Indicator Data'!BI30=0,'Indicator Data'!BI30="No data"),"x",ROUND(IF('Indicator Data'!BI30&gt;J$3,0,IF('Indicator Data'!BI30&lt;J$4,10,(J$3-'Indicator Data'!BI30)/(J$3-J$4)*10)),1))</f>
        <v>0</v>
      </c>
      <c r="K30" s="157">
        <f>IF('Indicator Data'!BK30="No data","x",ROUND(IF('Indicator Data'!BK30&gt;K$3,0,IF('Indicator Data'!BK30&lt;K$4,10,(K$3-'Indicator Data'!BK30)/(K$3-K$4)*10)),1))</f>
        <v>2.1</v>
      </c>
      <c r="L30" s="157">
        <f>IF('Indicator Data'!BL30="No data","x",ROUND(IF('Indicator Data'!BL30&gt;L$3,0,IF('Indicator Data'!BL30&lt;L$4,10,(L$3-'Indicator Data'!BL30)/(L$3-L$4)*10)),1))</f>
        <v>4.2</v>
      </c>
      <c r="M30" s="158">
        <f t="shared" si="6"/>
        <v>1.7</v>
      </c>
      <c r="N30" s="161">
        <f>IF('Indicator Data'!BM30="No data","x",'Indicator Data'!BM30/'Indicator Data'!BW30*100)</f>
        <v>77.376565954310976</v>
      </c>
      <c r="O30" s="157">
        <f t="shared" si="0"/>
        <v>2.2999999999999998</v>
      </c>
      <c r="P30" s="157">
        <f>IF('Indicator Data'!BN30="No data","x",ROUND(IF('Indicator Data'!BN30&gt;P$3,0,IF('Indicator Data'!BN30&lt;P$4,10,(P$3-'Indicator Data'!BN30)/(P$3-P$4)*10)),1))</f>
        <v>1.5</v>
      </c>
      <c r="Q30" s="157">
        <f>IF('Indicator Data'!BO30="No data","x",ROUND(IF('Indicator Data'!BO30&gt;Q$3,0,IF('Indicator Data'!BO30&lt;Q$4,10,(Q$3-'Indicator Data'!BO30)/(Q$3-Q$4)*10)),1))</f>
        <v>0.2</v>
      </c>
      <c r="R30" s="158">
        <f t="shared" si="7"/>
        <v>1.3</v>
      </c>
      <c r="S30" s="157">
        <f>IF('Indicator Data'!BP30="No data","x",ROUND(IF('Indicator Data'!BP30&gt;S$3,0,IF('Indicator Data'!BP30&lt;S$4,10,(S$3-'Indicator Data'!BP30)/(S$3-S$4)*10)),1))</f>
        <v>0</v>
      </c>
      <c r="T30" s="162">
        <f>IF('Indicator Data'!BQ30="No data","x",ROUND(IF('Indicator Data'!BQ30&gt;T$3,0,IF('Indicator Data'!BQ30&lt;T$4,10,(T$3-'Indicator Data'!BQ30)/(T$3-T$4)*10)),1))</f>
        <v>1.4</v>
      </c>
      <c r="U30" s="162">
        <f>IF('Indicator Data'!BR30="No data","x",ROUND(IF('Indicator Data'!BR30&gt;U$3,0,IF('Indicator Data'!BR30&lt;U$4,10,(U$3-'Indicator Data'!BR30)/(U$3-U$4)*10)),1))</f>
        <v>2</v>
      </c>
      <c r="V30" s="162">
        <f>IF('Indicator Data'!BS30="No data","x",ROUND(IF('Indicator Data'!BS30&gt;V$3,0,IF('Indicator Data'!BS30&lt;V$4,10,(V$3-'Indicator Data'!BS30)/(V$3-V$4)*10)),1))</f>
        <v>2</v>
      </c>
      <c r="W30" s="157">
        <f t="shared" si="8"/>
        <v>1.8</v>
      </c>
      <c r="X30" s="157">
        <f>IF('Indicator Data'!BT30="No data","x",ROUND(IF('Indicator Data'!BT30&gt;X$3,0,IF('Indicator Data'!BT30&lt;X$4,10,(X$3-'Indicator Data'!BT30)/(X$3-X$4)*10)),1))</f>
        <v>2.1</v>
      </c>
      <c r="Y30" s="157">
        <f>IF('Indicator Data'!BU30="No data","x",ROUND(IF('Indicator Data'!BU30&gt;Y$3,10,IF('Indicator Data'!BU30&lt;Y$4,0,10-(Y$3-'Indicator Data'!BU30)/(Y$3-Y$4)*10)),1))</f>
        <v>0.1</v>
      </c>
      <c r="Z30" s="158">
        <f t="shared" si="1"/>
        <v>1</v>
      </c>
      <c r="AA30" s="159">
        <f t="shared" si="2"/>
        <v>1.3</v>
      </c>
      <c r="AB30" s="48"/>
    </row>
    <row r="31" spans="1:28">
      <c r="A31" s="90" t="str">
        <f>'Indicator Data'!A31</f>
        <v>Burkina Faso</v>
      </c>
      <c r="B31" s="160" t="str">
        <f>'Indicator Data'!B31</f>
        <v>BFA</v>
      </c>
      <c r="C31" s="157">
        <f>IF('Indicator Data'!BF31="No data","x",ROUND(IF('Indicator Data'!BF31&gt;C$3,0,IF('Indicator Data'!BF31&lt;C$4,10,(C$3-'Indicator Data'!BF31)/(C$3-C$4)*10)),1))</f>
        <v>3.2</v>
      </c>
      <c r="D31" s="158">
        <f t="shared" si="3"/>
        <v>3.2</v>
      </c>
      <c r="E31" s="157">
        <f>IF('Indicator Data'!BH31="No data","x",ROUND(IF('Indicator Data'!BH31&gt;E$3,0,IF('Indicator Data'!BH31&lt;E$4,10,(E$3-'Indicator Data'!BH31)/(E$3-E$4)*10)),1))</f>
        <v>5.9</v>
      </c>
      <c r="F31" s="157">
        <f>IF('Indicator Data'!BG31="No data","x",ROUND(IF('Indicator Data'!BG31&gt;F$3,0,IF('Indicator Data'!BG31&lt;F$4,10,(F$3-'Indicator Data'!BG31)/(F$3-F$4)*10)),1))</f>
        <v>6.7</v>
      </c>
      <c r="G31" s="158">
        <f t="shared" si="4"/>
        <v>6.3</v>
      </c>
      <c r="H31" s="159">
        <f t="shared" si="5"/>
        <v>4.8</v>
      </c>
      <c r="I31" s="157">
        <f>IF('Indicator Data'!BJ31="No data","x",ROUND(IF('Indicator Data'!BJ31^2&gt;I$3,0,IF('Indicator Data'!BJ31^2&lt;I$4,10,(I$3-'Indicator Data'!BJ31^2)/(I$3-I$4)*10)),1))</f>
        <v>9.6999999999999993</v>
      </c>
      <c r="J31" s="157">
        <f>IF(OR('Indicator Data'!BI31=0,'Indicator Data'!BI31="No data"),"x",ROUND(IF('Indicator Data'!BI31&gt;J$3,0,IF('Indicator Data'!BI31&lt;J$4,10,(J$3-'Indicator Data'!BI31)/(J$3-J$4)*10)),1))</f>
        <v>8.1</v>
      </c>
      <c r="K31" s="157">
        <f>IF('Indicator Data'!BK31="No data","x",ROUND(IF('Indicator Data'!BK31&gt;K$3,0,IF('Indicator Data'!BK31&lt;K$4,10,(K$3-'Indicator Data'!BK31)/(K$3-K$4)*10)),1))</f>
        <v>7.8</v>
      </c>
      <c r="L31" s="157">
        <f>IF('Indicator Data'!BL31="No data","x",ROUND(IF('Indicator Data'!BL31&gt;L$3,0,IF('Indicator Data'!BL31&lt;L$4,10,(L$3-'Indicator Data'!BL31)/(L$3-L$4)*10)),1))</f>
        <v>4.5</v>
      </c>
      <c r="M31" s="158">
        <f t="shared" si="6"/>
        <v>7.5</v>
      </c>
      <c r="N31" s="161">
        <f>IF('Indicator Data'!BM31="No data","x",'Indicator Data'!BM31/'Indicator Data'!BW31*100)</f>
        <v>14.985380116959066</v>
      </c>
      <c r="O31" s="157">
        <f t="shared" si="0"/>
        <v>8.6</v>
      </c>
      <c r="P31" s="157">
        <f>IF('Indicator Data'!BN31="No data","x",ROUND(IF('Indicator Data'!BN31&gt;P$3,0,IF('Indicator Data'!BN31&lt;P$4,10,(P$3-'Indicator Data'!BN31)/(P$3-P$4)*10)),1))</f>
        <v>8.4</v>
      </c>
      <c r="Q31" s="157">
        <f>IF('Indicator Data'!BO31="No data","x",ROUND(IF('Indicator Data'!BO31&gt;Q$3,0,IF('Indicator Data'!BO31&lt;Q$4,10,(Q$3-'Indicator Data'!BO31)/(Q$3-Q$4)*10)),1))</f>
        <v>10</v>
      </c>
      <c r="R31" s="158">
        <f t="shared" si="7"/>
        <v>9</v>
      </c>
      <c r="S31" s="157">
        <f>IF('Indicator Data'!BP31="No data","x",ROUND(IF('Indicator Data'!BP31&gt;S$3,0,IF('Indicator Data'!BP31&lt;S$4,10,(S$3-'Indicator Data'!BP31)/(S$3-S$4)*10)),1))</f>
        <v>9.8000000000000007</v>
      </c>
      <c r="T31" s="162">
        <f>IF('Indicator Data'!BQ31="No data","x",ROUND(IF('Indicator Data'!BQ31&gt;T$3,0,IF('Indicator Data'!BQ31&lt;T$4,10,(T$3-'Indicator Data'!BQ31)/(T$3-T$4)*10)),1))</f>
        <v>1.4</v>
      </c>
      <c r="U31" s="162">
        <f>IF('Indicator Data'!BR31="No data","x",ROUND(IF('Indicator Data'!BR31&gt;U$3,0,IF('Indicator Data'!BR31&lt;U$4,10,(U$3-'Indicator Data'!BR31)/(U$3-U$4)*10)),1))</f>
        <v>4.7</v>
      </c>
      <c r="V31" s="162">
        <f>IF('Indicator Data'!BS31="No data","x",ROUND(IF('Indicator Data'!BS31&gt;V$3,0,IF('Indicator Data'!BS31&lt;V$4,10,(V$3-'Indicator Data'!BS31)/(V$3-V$4)*10)),1))</f>
        <v>1.4</v>
      </c>
      <c r="W31" s="157">
        <f t="shared" si="8"/>
        <v>2.5</v>
      </c>
      <c r="X31" s="157">
        <f>IF('Indicator Data'!BT31="No data","x",ROUND(IF('Indicator Data'!BT31&gt;X$3,0,IF('Indicator Data'!BT31&lt;X$4,10,(X$3-'Indicator Data'!BT31)/(X$3-X$4)*10)),1))</f>
        <v>9.6999999999999993</v>
      </c>
      <c r="Y31" s="157">
        <f>IF('Indicator Data'!BU31="No data","x",ROUND(IF('Indicator Data'!BU31&gt;Y$3,10,IF('Indicator Data'!BU31&lt;Y$4,0,10-(Y$3-'Indicator Data'!BU31)/(Y$3-Y$4)*10)),1))</f>
        <v>2.9</v>
      </c>
      <c r="Z31" s="158">
        <f t="shared" si="1"/>
        <v>6.2</v>
      </c>
      <c r="AA31" s="159">
        <f t="shared" si="2"/>
        <v>7.6</v>
      </c>
      <c r="AB31" s="48"/>
    </row>
    <row r="32" spans="1:28">
      <c r="A32" s="90" t="str">
        <f>'Indicator Data'!A32</f>
        <v>Burundi</v>
      </c>
      <c r="B32" s="160" t="str">
        <f>'Indicator Data'!B32</f>
        <v>BDI</v>
      </c>
      <c r="C32" s="157">
        <f>IF('Indicator Data'!BF32="No data","x",ROUND(IF('Indicator Data'!BF32&gt;C$3,0,IF('Indicator Data'!BF32&lt;C$4,10,(C$3-'Indicator Data'!BF32)/(C$3-C$4)*10)),1))</f>
        <v>4.5999999999999996</v>
      </c>
      <c r="D32" s="158">
        <f t="shared" si="3"/>
        <v>4.5999999999999996</v>
      </c>
      <c r="E32" s="157">
        <f>IF('Indicator Data'!BH32="No data","x",ROUND(IF('Indicator Data'!BH32&gt;E$3,0,IF('Indicator Data'!BH32&lt;E$4,10,(E$3-'Indicator Data'!BH32)/(E$3-E$4)*10)),1))</f>
        <v>8</v>
      </c>
      <c r="F32" s="157">
        <f>IF('Indicator Data'!BG32="No data","x",ROUND(IF('Indicator Data'!BG32&gt;F$3,0,IF('Indicator Data'!BG32&lt;F$4,10,(F$3-'Indicator Data'!BG32)/(F$3-F$4)*10)),1))</f>
        <v>7.5</v>
      </c>
      <c r="G32" s="158">
        <f t="shared" si="4"/>
        <v>7.8</v>
      </c>
      <c r="H32" s="159">
        <f t="shared" si="5"/>
        <v>6.2</v>
      </c>
      <c r="I32" s="157">
        <f>IF('Indicator Data'!BJ32="No data","x",ROUND(IF('Indicator Data'!BJ32^2&gt;I$3,0,IF('Indicator Data'!BJ32^2&lt;I$4,10,(I$3-'Indicator Data'!BJ32^2)/(I$3-I$4)*10)),1))</f>
        <v>4.7</v>
      </c>
      <c r="J32" s="157">
        <f>IF(OR('Indicator Data'!BI32=0,'Indicator Data'!BI32="No data"),"x",ROUND(IF('Indicator Data'!BI32&gt;J$3,0,IF('Indicator Data'!BI32&lt;J$4,10,(J$3-'Indicator Data'!BI32)/(J$3-J$4)*10)),1))</f>
        <v>9</v>
      </c>
      <c r="K32" s="157">
        <f>IF('Indicator Data'!BK32="No data","x",ROUND(IF('Indicator Data'!BK32&gt;K$3,0,IF('Indicator Data'!BK32&lt;K$4,10,(K$3-'Indicator Data'!BK32)/(K$3-K$4)*10)),1))</f>
        <v>9.4</v>
      </c>
      <c r="L32" s="157">
        <f>IF('Indicator Data'!BL32="No data","x",ROUND(IF('Indicator Data'!BL32&gt;L$3,0,IF('Indicator Data'!BL32&lt;L$4,10,(L$3-'Indicator Data'!BL32)/(L$3-L$4)*10)),1))</f>
        <v>7.3</v>
      </c>
      <c r="M32" s="158">
        <f t="shared" si="6"/>
        <v>7.6</v>
      </c>
      <c r="N32" s="161">
        <f>IF('Indicator Data'!BM32="No data","x",'Indicator Data'!BM32/'Indicator Data'!BW32*100)</f>
        <v>23.364485981308412</v>
      </c>
      <c r="O32" s="157">
        <f t="shared" si="0"/>
        <v>7.7</v>
      </c>
      <c r="P32" s="157">
        <f>IF('Indicator Data'!BN32="No data","x",ROUND(IF('Indicator Data'!BN32&gt;P$3,0,IF('Indicator Data'!BN32&lt;P$4,10,(P$3-'Indicator Data'!BN32)/(P$3-P$4)*10)),1))</f>
        <v>6</v>
      </c>
      <c r="Q32" s="157">
        <f>IF('Indicator Data'!BO32="No data","x",ROUND(IF('Indicator Data'!BO32&gt;Q$3,0,IF('Indicator Data'!BO32&lt;Q$4,10,(Q$3-'Indicator Data'!BO32)/(Q$3-Q$4)*10)),1))</f>
        <v>7.5</v>
      </c>
      <c r="R32" s="158">
        <f t="shared" si="7"/>
        <v>7.1</v>
      </c>
      <c r="S32" s="157">
        <f>IF('Indicator Data'!BP32="No data","x",ROUND(IF('Indicator Data'!BP32&gt;S$3,0,IF('Indicator Data'!BP32&lt;S$4,10,(S$3-'Indicator Data'!BP32)/(S$3-S$4)*10)),1))</f>
        <v>9.8000000000000007</v>
      </c>
      <c r="T32" s="162">
        <f>IF('Indicator Data'!BQ32="No data","x",ROUND(IF('Indicator Data'!BQ32&gt;T$3,0,IF('Indicator Data'!BQ32&lt;T$4,10,(T$3-'Indicator Data'!BQ32)/(T$3-T$4)*10)),1))</f>
        <v>1.4</v>
      </c>
      <c r="U32" s="162">
        <f>IF('Indicator Data'!BR32="No data","x",ROUND(IF('Indicator Data'!BR32&gt;U$3,0,IF('Indicator Data'!BR32&lt;U$4,10,(U$3-'Indicator Data'!BR32)/(U$3-U$4)*10)),1))</f>
        <v>2.4</v>
      </c>
      <c r="V32" s="162">
        <f>IF('Indicator Data'!BS32="No data","x",ROUND(IF('Indicator Data'!BS32&gt;V$3,0,IF('Indicator Data'!BS32&lt;V$4,10,(V$3-'Indicator Data'!BS32)/(V$3-V$4)*10)),1))</f>
        <v>1.4</v>
      </c>
      <c r="W32" s="157">
        <f t="shared" si="8"/>
        <v>1.7333333333333332</v>
      </c>
      <c r="X32" s="157">
        <f>IF('Indicator Data'!BT32="No data","x",ROUND(IF('Indicator Data'!BT32&gt;X$3,0,IF('Indicator Data'!BT32&lt;X$4,10,(X$3-'Indicator Data'!BT32)/(X$3-X$4)*10)),1))</f>
        <v>9.9</v>
      </c>
      <c r="Y32" s="157">
        <f>IF('Indicator Data'!BU32="No data","x",ROUND(IF('Indicator Data'!BU32&gt;Y$3,10,IF('Indicator Data'!BU32&lt;Y$4,0,10-(Y$3-'Indicator Data'!BU32)/(Y$3-Y$4)*10)),1))</f>
        <v>5.5</v>
      </c>
      <c r="Z32" s="158">
        <f t="shared" si="1"/>
        <v>6.7</v>
      </c>
      <c r="AA32" s="159">
        <f t="shared" si="2"/>
        <v>7.1</v>
      </c>
      <c r="AB32" s="48"/>
    </row>
    <row r="33" spans="1:28">
      <c r="A33" s="90" t="str">
        <f>'Indicator Data'!A33</f>
        <v>Cabo Verde</v>
      </c>
      <c r="B33" s="160" t="str">
        <f>'Indicator Data'!B33</f>
        <v>CPV</v>
      </c>
      <c r="C33" s="157">
        <f>IF('Indicator Data'!BF33="No data","x",ROUND(IF('Indicator Data'!BF33&gt;C$3,0,IF('Indicator Data'!BF33&lt;C$4,10,(C$3-'Indicator Data'!BF33)/(C$3-C$4)*10)),1))</f>
        <v>3.4</v>
      </c>
      <c r="D33" s="158">
        <f t="shared" si="3"/>
        <v>3.4</v>
      </c>
      <c r="E33" s="157">
        <f>IF('Indicator Data'!BH33="No data","x",ROUND(IF('Indicator Data'!BH33&gt;E$3,0,IF('Indicator Data'!BH33&lt;E$4,10,(E$3-'Indicator Data'!BH33)/(E$3-E$4)*10)),1))</f>
        <v>3.6</v>
      </c>
      <c r="F33" s="157">
        <f>IF('Indicator Data'!BG33="No data","x",ROUND(IF('Indicator Data'!BG33&gt;F$3,0,IF('Indicator Data'!BG33&lt;F$4,10,(F$3-'Indicator Data'!BG33)/(F$3-F$4)*10)),1))</f>
        <v>5.0999999999999996</v>
      </c>
      <c r="G33" s="158">
        <f t="shared" si="4"/>
        <v>4.4000000000000004</v>
      </c>
      <c r="H33" s="159">
        <f t="shared" si="5"/>
        <v>3.9</v>
      </c>
      <c r="I33" s="157">
        <f>IF('Indicator Data'!BJ33="No data","x",ROUND(IF('Indicator Data'!BJ33^2&gt;I$3,0,IF('Indicator Data'!BJ33^2&lt;I$4,10,(I$3-'Indicator Data'!BJ33^2)/(I$3-I$4)*10)),1))</f>
        <v>1.9</v>
      </c>
      <c r="J33" s="157">
        <f>IF(OR('Indicator Data'!BI33=0,'Indicator Data'!BI33="No data"),"x",ROUND(IF('Indicator Data'!BI33&gt;J$3,0,IF('Indicator Data'!BI33&lt;J$4,10,(J$3-'Indicator Data'!BI33)/(J$3-J$4)*10)),1))</f>
        <v>0.3</v>
      </c>
      <c r="K33" s="157">
        <f>IF('Indicator Data'!BK33="No data","x",ROUND(IF('Indicator Data'!BK33&gt;K$3,0,IF('Indicator Data'!BK33&lt;K$4,10,(K$3-'Indicator Data'!BK33)/(K$3-K$4)*10)),1))</f>
        <v>3</v>
      </c>
      <c r="L33" s="157">
        <f>IF('Indicator Data'!BL33="No data","x",ROUND(IF('Indicator Data'!BL33&gt;L$3,0,IF('Indicator Data'!BL33&lt;L$4,10,(L$3-'Indicator Data'!BL33)/(L$3-L$4)*10)),1))</f>
        <v>5.2</v>
      </c>
      <c r="M33" s="158">
        <f t="shared" si="6"/>
        <v>2.6</v>
      </c>
      <c r="N33" s="161">
        <f>IF('Indicator Data'!BM33="No data","x",'Indicator Data'!BM33/'Indicator Data'!BW33*100)</f>
        <v>59.553349875930515</v>
      </c>
      <c r="O33" s="157">
        <f t="shared" si="0"/>
        <v>4.0999999999999996</v>
      </c>
      <c r="P33" s="157">
        <f>IF('Indicator Data'!BN33="No data","x",ROUND(IF('Indicator Data'!BN33&gt;P$3,0,IF('Indicator Data'!BN33&lt;P$4,10,(P$3-'Indicator Data'!BN33)/(P$3-P$4)*10)),1))</f>
        <v>1.9</v>
      </c>
      <c r="Q33" s="157">
        <f>IF('Indicator Data'!BO33="No data","x",ROUND(IF('Indicator Data'!BO33&gt;Q$3,0,IF('Indicator Data'!BO33&lt;Q$4,10,(Q$3-'Indicator Data'!BO33)/(Q$3-Q$4)*10)),1))</f>
        <v>2</v>
      </c>
      <c r="R33" s="158">
        <f t="shared" si="7"/>
        <v>2.7</v>
      </c>
      <c r="S33" s="157">
        <f>IF('Indicator Data'!BP33="No data","x",ROUND(IF('Indicator Data'!BP33&gt;S$3,0,IF('Indicator Data'!BP33&lt;S$4,10,(S$3-'Indicator Data'!BP33)/(S$3-S$4)*10)),1))</f>
        <v>8</v>
      </c>
      <c r="T33" s="162">
        <f>IF('Indicator Data'!BQ33="No data","x",ROUND(IF('Indicator Data'!BQ33&gt;T$3,0,IF('Indicator Data'!BQ33&lt;T$4,10,(T$3-'Indicator Data'!BQ33)/(T$3-T$4)*10)),1))</f>
        <v>1</v>
      </c>
      <c r="U33" s="162">
        <f>IF('Indicator Data'!BR33="No data","x",ROUND(IF('Indicator Data'!BR33&gt;U$3,0,IF('Indicator Data'!BR33&lt;U$4,10,(U$3-'Indicator Data'!BR33)/(U$3-U$4)*10)),1))</f>
        <v>2.2000000000000002</v>
      </c>
      <c r="V33" s="162" t="str">
        <f>IF('Indicator Data'!BS33="No data","x",ROUND(IF('Indicator Data'!BS33&gt;V$3,0,IF('Indicator Data'!BS33&lt;V$4,10,(V$3-'Indicator Data'!BS33)/(V$3-V$4)*10)),1))</f>
        <v>x</v>
      </c>
      <c r="W33" s="157">
        <f t="shared" si="8"/>
        <v>1.6</v>
      </c>
      <c r="X33" s="157">
        <f>IF('Indicator Data'!BT33="No data","x",ROUND(IF('Indicator Data'!BT33&gt;X$3,0,IF('Indicator Data'!BT33&lt;X$4,10,(X$3-'Indicator Data'!BT33)/(X$3-X$4)*10)),1))</f>
        <v>8.5</v>
      </c>
      <c r="Y33" s="157">
        <f>IF('Indicator Data'!BU33="No data","x",ROUND(IF('Indicator Data'!BU33&gt;Y$3,10,IF('Indicator Data'!BU33&lt;Y$4,0,10-(Y$3-'Indicator Data'!BU33)/(Y$3-Y$4)*10)),1))</f>
        <v>0.5</v>
      </c>
      <c r="Z33" s="158">
        <f t="shared" si="1"/>
        <v>4.7</v>
      </c>
      <c r="AA33" s="159">
        <f t="shared" si="2"/>
        <v>3.3</v>
      </c>
      <c r="AB33" s="48"/>
    </row>
    <row r="34" spans="1:28">
      <c r="A34" s="90" t="str">
        <f>'Indicator Data'!A34</f>
        <v>Cambodia</v>
      </c>
      <c r="B34" s="160" t="str">
        <f>'Indicator Data'!B34</f>
        <v>KHM</v>
      </c>
      <c r="C34" s="157">
        <f>IF('Indicator Data'!BF34="No data","x",ROUND(IF('Indicator Data'!BF34&gt;C$3,0,IF('Indicator Data'!BF34&lt;C$4,10,(C$3-'Indicator Data'!BF34)/(C$3-C$4)*10)),1))</f>
        <v>6.8</v>
      </c>
      <c r="D34" s="158">
        <f t="shared" si="3"/>
        <v>6.8</v>
      </c>
      <c r="E34" s="157">
        <f>IF('Indicator Data'!BH34="No data","x",ROUND(IF('Indicator Data'!BH34&gt;E$3,0,IF('Indicator Data'!BH34&lt;E$4,10,(E$3-'Indicator Data'!BH34)/(E$3-E$4)*10)),1))</f>
        <v>7.8</v>
      </c>
      <c r="F34" s="157">
        <f>IF('Indicator Data'!BG34="No data","x",ROUND(IF('Indicator Data'!BG34&gt;F$3,0,IF('Indicator Data'!BG34&lt;F$4,10,(F$3-'Indicator Data'!BG34)/(F$3-F$4)*10)),1))</f>
        <v>5.7</v>
      </c>
      <c r="G34" s="158">
        <f t="shared" si="4"/>
        <v>6.8</v>
      </c>
      <c r="H34" s="159">
        <f t="shared" si="5"/>
        <v>6.8</v>
      </c>
      <c r="I34" s="157">
        <f>IF('Indicator Data'!BJ34="No data","x",ROUND(IF('Indicator Data'!BJ34^2&gt;I$3,0,IF('Indicator Data'!BJ34^2&lt;I$4,10,(I$3-'Indicator Data'!BJ34^2)/(I$3-I$4)*10)),1))</f>
        <v>3.3</v>
      </c>
      <c r="J34" s="157">
        <f>IF(OR('Indicator Data'!BI34=0,'Indicator Data'!BI34="No data"),"x",ROUND(IF('Indicator Data'!BI34&gt;J$3,0,IF('Indicator Data'!BI34&lt;J$4,10,(J$3-'Indicator Data'!BI34)/(J$3-J$4)*10)),1))</f>
        <v>0.8</v>
      </c>
      <c r="K34" s="157">
        <f>IF('Indicator Data'!BK34="No data","x",ROUND(IF('Indicator Data'!BK34&gt;K$3,0,IF('Indicator Data'!BK34&lt;K$4,10,(K$3-'Indicator Data'!BK34)/(K$3-K$4)*10)),1))</f>
        <v>4</v>
      </c>
      <c r="L34" s="157">
        <f>IF('Indicator Data'!BL34="No data","x",ROUND(IF('Indicator Data'!BL34&gt;L$3,0,IF('Indicator Data'!BL34&lt;L$4,10,(L$3-'Indicator Data'!BL34)/(L$3-L$4)*10)),1))</f>
        <v>4.3</v>
      </c>
      <c r="M34" s="158">
        <f t="shared" si="6"/>
        <v>3.1</v>
      </c>
      <c r="N34" s="161">
        <f>IF('Indicator Data'!BM34="No data","x",'Indicator Data'!BM34/'Indicator Data'!BW34*100)</f>
        <v>18.694765465669612</v>
      </c>
      <c r="O34" s="157">
        <f t="shared" si="0"/>
        <v>8.1999999999999993</v>
      </c>
      <c r="P34" s="157">
        <f>IF('Indicator Data'!BN34="No data","x",ROUND(IF('Indicator Data'!BN34&gt;P$3,0,IF('Indicator Data'!BN34&lt;P$4,10,(P$3-'Indicator Data'!BN34)/(P$3-P$4)*10)),1))</f>
        <v>2.6</v>
      </c>
      <c r="Q34" s="157">
        <f>IF('Indicator Data'!BO34="No data","x",ROUND(IF('Indicator Data'!BO34&gt;Q$3,0,IF('Indicator Data'!BO34&lt;Q$4,10,(Q$3-'Indicator Data'!BO34)/(Q$3-Q$4)*10)),1))</f>
        <v>4.4000000000000004</v>
      </c>
      <c r="R34" s="158">
        <f t="shared" si="7"/>
        <v>5.0999999999999996</v>
      </c>
      <c r="S34" s="157">
        <f>IF('Indicator Data'!BP34="No data","x",ROUND(IF('Indicator Data'!BP34&gt;S$3,0,IF('Indicator Data'!BP34&lt;S$4,10,(S$3-'Indicator Data'!BP34)/(S$3-S$4)*10)),1))</f>
        <v>9.5</v>
      </c>
      <c r="T34" s="162">
        <f>IF('Indicator Data'!BQ34="No data","x",ROUND(IF('Indicator Data'!BQ34&gt;T$3,0,IF('Indicator Data'!BQ34&lt;T$4,10,(T$3-'Indicator Data'!BQ34)/(T$3-T$4)*10)),1))</f>
        <v>2.4</v>
      </c>
      <c r="U34" s="162">
        <f>IF('Indicator Data'!BR34="No data","x",ROUND(IF('Indicator Data'!BR34&gt;U$3,0,IF('Indicator Data'!BR34&lt;U$4,10,(U$3-'Indicator Data'!BR34)/(U$3-U$4)*10)),1))</f>
        <v>5.0999999999999996</v>
      </c>
      <c r="V34" s="162">
        <f>IF('Indicator Data'!BS34="No data","x",ROUND(IF('Indicator Data'!BS34&gt;V$3,0,IF('Indicator Data'!BS34&lt;V$4,10,(V$3-'Indicator Data'!BS34)/(V$3-V$4)*10)),1))</f>
        <v>2.5</v>
      </c>
      <c r="W34" s="157">
        <f t="shared" si="8"/>
        <v>3.3333333333333335</v>
      </c>
      <c r="X34" s="157">
        <f>IF('Indicator Data'!BT34="No data","x",ROUND(IF('Indicator Data'!BT34&gt;X$3,0,IF('Indicator Data'!BT34&lt;X$4,10,(X$3-'Indicator Data'!BT34)/(X$3-X$4)*10)),1))</f>
        <v>8.9</v>
      </c>
      <c r="Y34" s="157">
        <f>IF('Indicator Data'!BU34="No data","x",ROUND(IF('Indicator Data'!BU34&gt;Y$3,10,IF('Indicator Data'!BU34&lt;Y$4,0,10-(Y$3-'Indicator Data'!BU34)/(Y$3-Y$4)*10)),1))</f>
        <v>2.4</v>
      </c>
      <c r="Z34" s="158">
        <f t="shared" si="1"/>
        <v>6</v>
      </c>
      <c r="AA34" s="159">
        <f t="shared" si="2"/>
        <v>4.7</v>
      </c>
      <c r="AB34" s="48"/>
    </row>
    <row r="35" spans="1:28">
      <c r="A35" s="90" t="str">
        <f>'Indicator Data'!A35</f>
        <v>Cameroon</v>
      </c>
      <c r="B35" s="160" t="str">
        <f>'Indicator Data'!B35</f>
        <v>CMR</v>
      </c>
      <c r="C35" s="157">
        <f>IF('Indicator Data'!BF35="No data","x",ROUND(IF('Indicator Data'!BF35&gt;C$3,0,IF('Indicator Data'!BF35&lt;C$4,10,(C$3-'Indicator Data'!BF35)/(C$3-C$4)*10)),1))</f>
        <v>2.6</v>
      </c>
      <c r="D35" s="158">
        <f t="shared" si="3"/>
        <v>2.6</v>
      </c>
      <c r="E35" s="157">
        <f>IF('Indicator Data'!BH35="No data","x",ROUND(IF('Indicator Data'!BH35&gt;E$3,0,IF('Indicator Data'!BH35&lt;E$4,10,(E$3-'Indicator Data'!BH35)/(E$3-E$4)*10)),1))</f>
        <v>7.3</v>
      </c>
      <c r="F35" s="157">
        <f>IF('Indicator Data'!BG35="No data","x",ROUND(IF('Indicator Data'!BG35&gt;F$3,0,IF('Indicator Data'!BG35&lt;F$4,10,(F$3-'Indicator Data'!BG35)/(F$3-F$4)*10)),1))</f>
        <v>6.8</v>
      </c>
      <c r="G35" s="158">
        <f t="shared" si="4"/>
        <v>7.1</v>
      </c>
      <c r="H35" s="159">
        <f t="shared" si="5"/>
        <v>4.9000000000000004</v>
      </c>
      <c r="I35" s="157">
        <f>IF('Indicator Data'!BJ35="No data","x",ROUND(IF('Indicator Data'!BJ35^2&gt;I$3,0,IF('Indicator Data'!BJ35^2&lt;I$4,10,(I$3-'Indicator Data'!BJ35^2)/(I$3-I$4)*10)),1))</f>
        <v>4.3</v>
      </c>
      <c r="J35" s="157">
        <f>IF(OR('Indicator Data'!BI35=0,'Indicator Data'!BI35="No data"),"x",ROUND(IF('Indicator Data'!BI35&gt;J$3,0,IF('Indicator Data'!BI35&lt;J$4,10,(J$3-'Indicator Data'!BI35)/(J$3-J$4)*10)),1))</f>
        <v>2.9</v>
      </c>
      <c r="K35" s="157">
        <f>IF('Indicator Data'!BK35="No data","x",ROUND(IF('Indicator Data'!BK35&gt;K$3,0,IF('Indicator Data'!BK35&lt;K$4,10,(K$3-'Indicator Data'!BK35)/(K$3-K$4)*10)),1))</f>
        <v>5.4</v>
      </c>
      <c r="L35" s="157">
        <f>IF('Indicator Data'!BL35="No data","x",ROUND(IF('Indicator Data'!BL35&gt;L$3,0,IF('Indicator Data'!BL35&lt;L$4,10,(L$3-'Indicator Data'!BL35)/(L$3-L$4)*10)),1))</f>
        <v>6</v>
      </c>
      <c r="M35" s="158">
        <f t="shared" si="6"/>
        <v>4.7</v>
      </c>
      <c r="N35" s="161">
        <f>IF('Indicator Data'!BM35="No data","x",'Indicator Data'!BM35/'Indicator Data'!BW35*100)</f>
        <v>7.8272090711006745</v>
      </c>
      <c r="O35" s="157">
        <f t="shared" si="0"/>
        <v>9.3000000000000007</v>
      </c>
      <c r="P35" s="157">
        <f>IF('Indicator Data'!BN35="No data","x",ROUND(IF('Indicator Data'!BN35&gt;P$3,0,IF('Indicator Data'!BN35&lt;P$4,10,(P$3-'Indicator Data'!BN35)/(P$3-P$4)*10)),1))</f>
        <v>6.3</v>
      </c>
      <c r="Q35" s="157">
        <f>IF('Indicator Data'!BO35="No data","x",ROUND(IF('Indicator Data'!BO35&gt;Q$3,0,IF('Indicator Data'!BO35&lt;Q$4,10,(Q$3-'Indicator Data'!BO35)/(Q$3-Q$4)*10)),1))</f>
        <v>6.1</v>
      </c>
      <c r="R35" s="158">
        <f t="shared" si="7"/>
        <v>7.2</v>
      </c>
      <c r="S35" s="157">
        <f>IF('Indicator Data'!BP35="No data","x",ROUND(IF('Indicator Data'!BP35&gt;S$3,0,IF('Indicator Data'!BP35&lt;S$4,10,(S$3-'Indicator Data'!BP35)/(S$3-S$4)*10)),1))</f>
        <v>9.6999999999999993</v>
      </c>
      <c r="T35" s="162">
        <f>IF('Indicator Data'!BQ35="No data","x",ROUND(IF('Indicator Data'!BQ35&gt;T$3,0,IF('Indicator Data'!BQ35&lt;T$4,10,(T$3-'Indicator Data'!BQ35)/(T$3-T$4)*10)),1))</f>
        <v>5.3</v>
      </c>
      <c r="U35" s="162">
        <f>IF('Indicator Data'!BR35="No data","x",ROUND(IF('Indicator Data'!BR35&gt;U$3,0,IF('Indicator Data'!BR35&lt;U$4,10,(U$3-'Indicator Data'!BR35)/(U$3-U$4)*10)),1))</f>
        <v>9.3000000000000007</v>
      </c>
      <c r="V35" s="162">
        <f>IF('Indicator Data'!BS35="No data","x",ROUND(IF('Indicator Data'!BS35&gt;V$3,0,IF('Indicator Data'!BS35&lt;V$4,10,(V$3-'Indicator Data'!BS35)/(V$3-V$4)*10)),1))</f>
        <v>5.4</v>
      </c>
      <c r="W35" s="157">
        <f t="shared" si="8"/>
        <v>6.666666666666667</v>
      </c>
      <c r="X35" s="157">
        <f>IF('Indicator Data'!BT35="No data","x",ROUND(IF('Indicator Data'!BT35&gt;X$3,0,IF('Indicator Data'!BT35&lt;X$4,10,(X$3-'Indicator Data'!BT35)/(X$3-X$4)*10)),1))</f>
        <v>9.6</v>
      </c>
      <c r="Y35" s="157">
        <f>IF('Indicator Data'!BU35="No data","x",ROUND(IF('Indicator Data'!BU35&gt;Y$3,10,IF('Indicator Data'!BU35&lt;Y$4,0,10-(Y$3-'Indicator Data'!BU35)/(Y$3-Y$4)*10)),1))</f>
        <v>4.9000000000000004</v>
      </c>
      <c r="Z35" s="158">
        <f t="shared" si="1"/>
        <v>7.7</v>
      </c>
      <c r="AA35" s="159">
        <f t="shared" si="2"/>
        <v>6.5</v>
      </c>
      <c r="AB35" s="48"/>
    </row>
    <row r="36" spans="1:28">
      <c r="A36" s="90" t="str">
        <f>'Indicator Data'!A36</f>
        <v>Canada</v>
      </c>
      <c r="B36" s="160" t="str">
        <f>'Indicator Data'!B36</f>
        <v>CAN</v>
      </c>
      <c r="C36" s="157">
        <f>IF('Indicator Data'!BF36="No data","x",ROUND(IF('Indicator Data'!BF36&gt;C$3,0,IF('Indicator Data'!BF36&lt;C$4,10,(C$3-'Indicator Data'!BF36)/(C$3-C$4)*10)),1))</f>
        <v>3</v>
      </c>
      <c r="D36" s="158">
        <f t="shared" si="3"/>
        <v>3</v>
      </c>
      <c r="E36" s="157">
        <f>IF('Indicator Data'!BH36="No data","x",ROUND(IF('Indicator Data'!BH36&gt;E$3,0,IF('Indicator Data'!BH36&lt;E$4,10,(E$3-'Indicator Data'!BH36)/(E$3-E$4)*10)),1))</f>
        <v>2.4</v>
      </c>
      <c r="F36" s="157">
        <f>IF('Indicator Data'!BG36="No data","x",ROUND(IF('Indicator Data'!BG36&gt;F$3,0,IF('Indicator Data'!BG36&lt;F$4,10,(F$3-'Indicator Data'!BG36)/(F$3-F$4)*10)),1))</f>
        <v>1.9</v>
      </c>
      <c r="G36" s="158">
        <f t="shared" si="4"/>
        <v>2.2000000000000002</v>
      </c>
      <c r="H36" s="159">
        <f t="shared" si="5"/>
        <v>2.6</v>
      </c>
      <c r="I36" s="157" t="str">
        <f>IF('Indicator Data'!BJ36="No data","x",ROUND(IF('Indicator Data'!BJ36^2&gt;I$3,0,IF('Indicator Data'!BJ36^2&lt;I$4,10,(I$3-'Indicator Data'!BJ36^2)/(I$3-I$4)*10)),1))</f>
        <v>x</v>
      </c>
      <c r="J36" s="157">
        <f>IF(OR('Indicator Data'!BI36=0,'Indicator Data'!BI36="No data"),"x",ROUND(IF('Indicator Data'!BI36&gt;J$3,0,IF('Indicator Data'!BI36&lt;J$4,10,(J$3-'Indicator Data'!BI36)/(J$3-J$4)*10)),1))</f>
        <v>0</v>
      </c>
      <c r="K36" s="157">
        <f>IF('Indicator Data'!BK36="No data","x",ROUND(IF('Indicator Data'!BK36&gt;K$3,0,IF('Indicator Data'!BK36&lt;K$4,10,(K$3-'Indicator Data'!BK36)/(K$3-K$4)*10)),1))</f>
        <v>0.7</v>
      </c>
      <c r="L36" s="157">
        <f>IF('Indicator Data'!BL36="No data","x",ROUND(IF('Indicator Data'!BL36&gt;L$3,0,IF('Indicator Data'!BL36&lt;L$4,10,(L$3-'Indicator Data'!BL36)/(L$3-L$4)*10)),1))</f>
        <v>5.6</v>
      </c>
      <c r="M36" s="158">
        <f t="shared" si="6"/>
        <v>2.1</v>
      </c>
      <c r="N36" s="161">
        <f>IF('Indicator Data'!BM36="No data","x",'Indicator Data'!BM36/'Indicator Data'!BW36*100)</f>
        <v>13.196224560153341</v>
      </c>
      <c r="O36" s="157">
        <f t="shared" si="0"/>
        <v>8.8000000000000007</v>
      </c>
      <c r="P36" s="157">
        <f>IF('Indicator Data'!BN36="No data","x",ROUND(IF('Indicator Data'!BN36&gt;P$3,0,IF('Indicator Data'!BN36&lt;P$4,10,(P$3-'Indicator Data'!BN36)/(P$3-P$4)*10)),1))</f>
        <v>0.2</v>
      </c>
      <c r="Q36" s="157">
        <f>IF('Indicator Data'!BO36="No data","x",ROUND(IF('Indicator Data'!BO36&gt;Q$3,0,IF('Indicator Data'!BO36&lt;Q$4,10,(Q$3-'Indicator Data'!BO36)/(Q$3-Q$4)*10)),1))</f>
        <v>0.2</v>
      </c>
      <c r="R36" s="158">
        <f t="shared" si="7"/>
        <v>3.1</v>
      </c>
      <c r="S36" s="157">
        <f>IF('Indicator Data'!BP36="No data","x",ROUND(IF('Indicator Data'!BP36&gt;S$3,0,IF('Indicator Data'!BP36&lt;S$4,10,(S$3-'Indicator Data'!BP36)/(S$3-S$4)*10)),1))</f>
        <v>3.8</v>
      </c>
      <c r="T36" s="162">
        <f>IF('Indicator Data'!BQ36="No data","x",ROUND(IF('Indicator Data'!BQ36&gt;T$3,0,IF('Indicator Data'!BQ36&lt;T$4,10,(T$3-'Indicator Data'!BQ36)/(T$3-T$4)*10)),1))</f>
        <v>1.2</v>
      </c>
      <c r="U36" s="162">
        <f>IF('Indicator Data'!BR36="No data","x",ROUND(IF('Indicator Data'!BR36&gt;U$3,0,IF('Indicator Data'!BR36&lt;U$4,10,(U$3-'Indicator Data'!BR36)/(U$3-U$4)*10)),1))</f>
        <v>3.4</v>
      </c>
      <c r="V36" s="162">
        <f>IF('Indicator Data'!BS36="No data","x",ROUND(IF('Indicator Data'!BS36&gt;V$3,0,IF('Indicator Data'!BS36&lt;V$4,10,(V$3-'Indicator Data'!BS36)/(V$3-V$4)*10)),1))</f>
        <v>2.4</v>
      </c>
      <c r="W36" s="157">
        <f t="shared" si="8"/>
        <v>2.3333333333333335</v>
      </c>
      <c r="X36" s="157">
        <f>IF('Indicator Data'!BT36="No data","x",ROUND(IF('Indicator Data'!BT36&gt;X$3,0,IF('Indicator Data'!BT36&lt;X$4,10,(X$3-'Indicator Data'!BT36)/(X$3-X$4)*10)),1))</f>
        <v>0</v>
      </c>
      <c r="Y36" s="157">
        <f>IF('Indicator Data'!BU36="No data","x",ROUND(IF('Indicator Data'!BU36&gt;Y$3,10,IF('Indicator Data'!BU36&lt;Y$4,0,10-(Y$3-'Indicator Data'!BU36)/(Y$3-Y$4)*10)),1))</f>
        <v>0.1</v>
      </c>
      <c r="Z36" s="158">
        <f t="shared" si="1"/>
        <v>1.6</v>
      </c>
      <c r="AA36" s="159">
        <f t="shared" si="2"/>
        <v>2.2999999999999998</v>
      </c>
      <c r="AB36" s="48"/>
    </row>
    <row r="37" spans="1:28">
      <c r="A37" s="90" t="str">
        <f>'Indicator Data'!A37</f>
        <v>Central African Republic</v>
      </c>
      <c r="B37" s="160" t="str">
        <f>'Indicator Data'!B37</f>
        <v>CAF</v>
      </c>
      <c r="C37" s="157" t="str">
        <f>IF('Indicator Data'!BF37="No data","x",ROUND(IF('Indicator Data'!BF37&gt;C$3,0,IF('Indicator Data'!BF37&lt;C$4,10,(C$3-'Indicator Data'!BF37)/(C$3-C$4)*10)),1))</f>
        <v>x</v>
      </c>
      <c r="D37" s="158" t="str">
        <f t="shared" si="3"/>
        <v>x</v>
      </c>
      <c r="E37" s="157">
        <f>IF('Indicator Data'!BH37="No data","x",ROUND(IF('Indicator Data'!BH37&gt;E$3,0,IF('Indicator Data'!BH37&lt;E$4,10,(E$3-'Indicator Data'!BH37)/(E$3-E$4)*10)),1))</f>
        <v>7.6</v>
      </c>
      <c r="F37" s="157">
        <f>IF('Indicator Data'!BG37="No data","x",ROUND(IF('Indicator Data'!BG37&gt;F$3,0,IF('Indicator Data'!BG37&lt;F$4,10,(F$3-'Indicator Data'!BG37)/(F$3-F$4)*10)),1))</f>
        <v>8.4</v>
      </c>
      <c r="G37" s="158">
        <f t="shared" si="4"/>
        <v>8</v>
      </c>
      <c r="H37" s="159">
        <f t="shared" si="5"/>
        <v>8</v>
      </c>
      <c r="I37" s="157">
        <f>IF('Indicator Data'!BJ37="No data","x",ROUND(IF('Indicator Data'!BJ37^2&gt;I$3,0,IF('Indicator Data'!BJ37^2&lt;I$4,10,(I$3-'Indicator Data'!BJ37^2)/(I$3-I$4)*10)),1))</f>
        <v>9.4</v>
      </c>
      <c r="J37" s="157">
        <f>IF(OR('Indicator Data'!BI37=0,'Indicator Data'!BI37="No data"),"x",ROUND(IF('Indicator Data'!BI37&gt;J$3,0,IF('Indicator Data'!BI37&lt;J$4,10,(J$3-'Indicator Data'!BI37)/(J$3-J$4)*10)),1))</f>
        <v>8.4</v>
      </c>
      <c r="K37" s="157">
        <f>IF('Indicator Data'!BK37="No data","x",ROUND(IF('Indicator Data'!BK37&gt;K$3,0,IF('Indicator Data'!BK37&lt;K$4,10,(K$3-'Indicator Data'!BK37)/(K$3-K$4)*10)),1))</f>
        <v>8.9</v>
      </c>
      <c r="L37" s="157">
        <f>IF('Indicator Data'!BL37="No data","x",ROUND(IF('Indicator Data'!BL37&gt;L$3,0,IF('Indicator Data'!BL37&lt;L$4,10,(L$3-'Indicator Data'!BL37)/(L$3-L$4)*10)),1))</f>
        <v>8.5</v>
      </c>
      <c r="M37" s="158">
        <f t="shared" si="6"/>
        <v>8.8000000000000007</v>
      </c>
      <c r="N37" s="161">
        <f>IF('Indicator Data'!BM37="No data","x",'Indicator Data'!BM37/'Indicator Data'!BW37*100)</f>
        <v>4.8155639025329862</v>
      </c>
      <c r="O37" s="157">
        <f t="shared" si="0"/>
        <v>9.6</v>
      </c>
      <c r="P37" s="157">
        <f>IF('Indicator Data'!BN37="No data","x",ROUND(IF('Indicator Data'!BN37&gt;P$3,0,IF('Indicator Data'!BN37&lt;P$4,10,(P$3-'Indicator Data'!BN37)/(P$3-P$4)*10)),1))</f>
        <v>9.6</v>
      </c>
      <c r="Q37" s="157">
        <f>IF('Indicator Data'!BO37="No data","x",ROUND(IF('Indicator Data'!BO37&gt;Q$3,0,IF('Indicator Data'!BO37&lt;Q$4,10,(Q$3-'Indicator Data'!BO37)/(Q$3-Q$4)*10)),1))</f>
        <v>10</v>
      </c>
      <c r="R37" s="158">
        <f t="shared" si="7"/>
        <v>9.6999999999999993</v>
      </c>
      <c r="S37" s="157">
        <f>IF('Indicator Data'!BP37="No data","x",ROUND(IF('Indicator Data'!BP37&gt;S$3,0,IF('Indicator Data'!BP37&lt;S$4,10,(S$3-'Indicator Data'!BP37)/(S$3-S$4)*10)),1))</f>
        <v>9.8000000000000007</v>
      </c>
      <c r="T37" s="162">
        <f>IF('Indicator Data'!BQ37="No data","x",ROUND(IF('Indicator Data'!BQ37&gt;T$3,0,IF('Indicator Data'!BQ37&lt;T$4,10,(T$3-'Indicator Data'!BQ37)/(T$3-T$4)*10)),1))</f>
        <v>9.6999999999999993</v>
      </c>
      <c r="U37" s="162" t="str">
        <f>IF('Indicator Data'!BR37="No data","x",ROUND(IF('Indicator Data'!BR37&gt;U$3,0,IF('Indicator Data'!BR37&lt;U$4,10,(U$3-'Indicator Data'!BR37)/(U$3-U$4)*10)),1))</f>
        <v>x</v>
      </c>
      <c r="V37" s="162">
        <f>IF('Indicator Data'!BS37="No data","x",ROUND(IF('Indicator Data'!BS37&gt;V$3,0,IF('Indicator Data'!BS37&lt;V$4,10,(V$3-'Indicator Data'!BS37)/(V$3-V$4)*10)),1))</f>
        <v>10</v>
      </c>
      <c r="W37" s="157">
        <f t="shared" si="8"/>
        <v>9.85</v>
      </c>
      <c r="X37" s="157">
        <f>IF('Indicator Data'!BT37="No data","x",ROUND(IF('Indicator Data'!BT37&gt;X$3,0,IF('Indicator Data'!BT37&lt;X$4,10,(X$3-'Indicator Data'!BT37)/(X$3-X$4)*10)),1))</f>
        <v>9.9</v>
      </c>
      <c r="Y37" s="157">
        <f>IF('Indicator Data'!BU37="No data","x",ROUND(IF('Indicator Data'!BU37&gt;Y$3,10,IF('Indicator Data'!BU37&lt;Y$4,0,10-(Y$3-'Indicator Data'!BU37)/(Y$3-Y$4)*10)),1))</f>
        <v>9.3000000000000007</v>
      </c>
      <c r="Z37" s="158">
        <f t="shared" si="1"/>
        <v>9.6999999999999993</v>
      </c>
      <c r="AA37" s="159">
        <f t="shared" si="2"/>
        <v>9.4</v>
      </c>
      <c r="AB37" s="48"/>
    </row>
    <row r="38" spans="1:28">
      <c r="A38" s="90" t="str">
        <f>'Indicator Data'!A38</f>
        <v>Chad</v>
      </c>
      <c r="B38" s="160" t="str">
        <f>'Indicator Data'!B38</f>
        <v>TCD</v>
      </c>
      <c r="C38" s="157" t="str">
        <f>IF('Indicator Data'!BF38="No data","x",ROUND(IF('Indicator Data'!BF38&gt;C$3,0,IF('Indicator Data'!BF38&lt;C$4,10,(C$3-'Indicator Data'!BF38)/(C$3-C$4)*10)),1))</f>
        <v>x</v>
      </c>
      <c r="D38" s="158" t="str">
        <f t="shared" si="3"/>
        <v>x</v>
      </c>
      <c r="E38" s="157">
        <f>IF('Indicator Data'!BH38="No data","x",ROUND(IF('Indicator Data'!BH38&gt;E$3,0,IF('Indicator Data'!BH38&lt;E$4,10,(E$3-'Indicator Data'!BH38)/(E$3-E$4)*10)),1))</f>
        <v>8</v>
      </c>
      <c r="F38" s="157">
        <f>IF('Indicator Data'!BG38="No data","x",ROUND(IF('Indicator Data'!BG38&gt;F$3,0,IF('Indicator Data'!BG38&lt;F$4,10,(F$3-'Indicator Data'!BG38)/(F$3-F$4)*10)),1))</f>
        <v>7.8</v>
      </c>
      <c r="G38" s="158">
        <f t="shared" si="4"/>
        <v>7.9</v>
      </c>
      <c r="H38" s="159">
        <f t="shared" si="5"/>
        <v>7.9</v>
      </c>
      <c r="I38" s="157">
        <f>IF('Indicator Data'!BJ38="No data","x",ROUND(IF('Indicator Data'!BJ38^2&gt;I$3,0,IF('Indicator Data'!BJ38^2&lt;I$4,10,(I$3-'Indicator Data'!BJ38^2)/(I$3-I$4)*10)),1))</f>
        <v>10</v>
      </c>
      <c r="J38" s="157">
        <f>IF(OR('Indicator Data'!BI38=0,'Indicator Data'!BI38="No data"),"x",ROUND(IF('Indicator Data'!BI38&gt;J$3,0,IF('Indicator Data'!BI38&lt;J$4,10,(J$3-'Indicator Data'!BI38)/(J$3-J$4)*10)),1))</f>
        <v>8.8000000000000007</v>
      </c>
      <c r="K38" s="157">
        <f>IF('Indicator Data'!BK38="No data","x",ROUND(IF('Indicator Data'!BK38&gt;K$3,0,IF('Indicator Data'!BK38&lt;K$4,10,(K$3-'Indicator Data'!BK38)/(K$3-K$4)*10)),1))</f>
        <v>8.1999999999999993</v>
      </c>
      <c r="L38" s="157">
        <f>IF('Indicator Data'!BL38="No data","x",ROUND(IF('Indicator Data'!BL38&gt;L$3,0,IF('Indicator Data'!BL38&lt;L$4,10,(L$3-'Indicator Data'!BL38)/(L$3-L$4)*10)),1))</f>
        <v>6.8</v>
      </c>
      <c r="M38" s="158">
        <f t="shared" si="6"/>
        <v>8.5</v>
      </c>
      <c r="N38" s="161">
        <f>IF('Indicator Data'!BM38="No data","x",'Indicator Data'!BM38/'Indicator Data'!BW38*100)</f>
        <v>2.4618805590851336</v>
      </c>
      <c r="O38" s="157">
        <f t="shared" ref="O38:O69" si="9">IF(N38="x","x",ROUND(IF(N38&gt;O$3,0,IF(N38&lt;O$4,10,(O$3-N38)/(O$3-O$4)*10)),1))</f>
        <v>9.9</v>
      </c>
      <c r="P38" s="157">
        <f>IF('Indicator Data'!BN38="No data","x",ROUND(IF('Indicator Data'!BN38&gt;P$3,0,IF('Indicator Data'!BN38&lt;P$4,10,(P$3-'Indicator Data'!BN38)/(P$3-P$4)*10)),1))</f>
        <v>9.6999999999999993</v>
      </c>
      <c r="Q38" s="157">
        <f>IF('Indicator Data'!BO38="No data","x",ROUND(IF('Indicator Data'!BO38&gt;Q$3,0,IF('Indicator Data'!BO38&lt;Q$4,10,(Q$3-'Indicator Data'!BO38)/(Q$3-Q$4)*10)),1))</f>
        <v>9.6</v>
      </c>
      <c r="R38" s="158">
        <f t="shared" si="7"/>
        <v>9.6999999999999993</v>
      </c>
      <c r="S38" s="157">
        <f>IF('Indicator Data'!BP38="No data","x",ROUND(IF('Indicator Data'!BP38&gt;S$3,0,IF('Indicator Data'!BP38&lt;S$4,10,(S$3-'Indicator Data'!BP38)/(S$3-S$4)*10)),1))</f>
        <v>9.9</v>
      </c>
      <c r="T38" s="162">
        <f>IF('Indicator Data'!BQ38="No data","x",ROUND(IF('Indicator Data'!BQ38&gt;T$3,0,IF('Indicator Data'!BQ38&lt;T$4,10,(T$3-'Indicator Data'!BQ38)/(T$3-T$4)*10)),1))</f>
        <v>6.6</v>
      </c>
      <c r="U38" s="162">
        <f>IF('Indicator Data'!BR38="No data","x",ROUND(IF('Indicator Data'!BR38&gt;U$3,0,IF('Indicator Data'!BR38&lt;U$4,10,(U$3-'Indicator Data'!BR38)/(U$3-U$4)*10)),1))</f>
        <v>10</v>
      </c>
      <c r="V38" s="162" t="str">
        <f>IF('Indicator Data'!BS38="No data","x",ROUND(IF('Indicator Data'!BS38&gt;V$3,0,IF('Indicator Data'!BS38&lt;V$4,10,(V$3-'Indicator Data'!BS38)/(V$3-V$4)*10)),1))</f>
        <v>x</v>
      </c>
      <c r="W38" s="157">
        <f t="shared" si="8"/>
        <v>8.3000000000000007</v>
      </c>
      <c r="X38" s="157">
        <f>IF('Indicator Data'!BT38="No data","x",ROUND(IF('Indicator Data'!BT38&gt;X$3,0,IF('Indicator Data'!BT38&lt;X$4,10,(X$3-'Indicator Data'!BT38)/(X$3-X$4)*10)),1))</f>
        <v>9.9</v>
      </c>
      <c r="Y38" s="157">
        <f>IF('Indicator Data'!BU38="No data","x",ROUND(IF('Indicator Data'!BU38&gt;Y$3,10,IF('Indicator Data'!BU38&lt;Y$4,0,10-(Y$3-'Indicator Data'!BU38)/(Y$3-Y$4)*10)),1))</f>
        <v>10</v>
      </c>
      <c r="Z38" s="158">
        <f t="shared" ref="Z38:Z69" si="10">IF(AND(S38="x",W38="x",X38="x",Y38="x"),"x",ROUND(AVERAGE(S38,W38,X38,Y38),1))</f>
        <v>9.5</v>
      </c>
      <c r="AA38" s="159">
        <f t="shared" ref="AA38:AA69" si="11">ROUND(AVERAGE(R38,M38,Z38),1)</f>
        <v>9.1999999999999993</v>
      </c>
      <c r="AB38" s="48"/>
    </row>
    <row r="39" spans="1:28">
      <c r="A39" s="90" t="str">
        <f>'Indicator Data'!A39</f>
        <v>Chile</v>
      </c>
      <c r="B39" s="160" t="str">
        <f>'Indicator Data'!B39</f>
        <v>CHL</v>
      </c>
      <c r="C39" s="157">
        <f>IF('Indicator Data'!BF39="No data","x",ROUND(IF('Indicator Data'!BF39&gt;C$3,0,IF('Indicator Data'!BF39&lt;C$4,10,(C$3-'Indicator Data'!BF39)/(C$3-C$4)*10)),1))</f>
        <v>3.2</v>
      </c>
      <c r="D39" s="158">
        <f t="shared" si="3"/>
        <v>3.2</v>
      </c>
      <c r="E39" s="157">
        <f>IF('Indicator Data'!BH39="No data","x",ROUND(IF('Indicator Data'!BH39&gt;E$3,0,IF('Indicator Data'!BH39&lt;E$4,10,(E$3-'Indicator Data'!BH39)/(E$3-E$4)*10)),1))</f>
        <v>3.4</v>
      </c>
      <c r="F39" s="157">
        <f>IF('Indicator Data'!BG39="No data","x",ROUND(IF('Indicator Data'!BG39&gt;F$3,0,IF('Indicator Data'!BG39&lt;F$4,10,(F$3-'Indicator Data'!BG39)/(F$3-F$4)*10)),1))</f>
        <v>3.9</v>
      </c>
      <c r="G39" s="158">
        <f t="shared" si="4"/>
        <v>3.7</v>
      </c>
      <c r="H39" s="159">
        <f t="shared" si="5"/>
        <v>3.5</v>
      </c>
      <c r="I39" s="157">
        <f>IF('Indicator Data'!BJ39="No data","x",ROUND(IF('Indicator Data'!BJ39^2&gt;I$3,0,IF('Indicator Data'!BJ39^2&lt;I$4,10,(I$3-'Indicator Data'!BJ39^2)/(I$3-I$4)*10)),1))</f>
        <v>0.6</v>
      </c>
      <c r="J39" s="157">
        <f>IF(OR('Indicator Data'!BI39=0,'Indicator Data'!BI39="No data"),"x",ROUND(IF('Indicator Data'!BI39&gt;J$3,0,IF('Indicator Data'!BI39&lt;J$4,10,(J$3-'Indicator Data'!BI39)/(J$3-J$4)*10)),1))</f>
        <v>0</v>
      </c>
      <c r="K39" s="157">
        <f>IF('Indicator Data'!BK39="No data","x",ROUND(IF('Indicator Data'!BK39&gt;K$3,0,IF('Indicator Data'!BK39&lt;K$4,10,(K$3-'Indicator Data'!BK39)/(K$3-K$4)*10)),1))</f>
        <v>1</v>
      </c>
      <c r="L39" s="157">
        <f>IF('Indicator Data'!BL39="No data","x",ROUND(IF('Indicator Data'!BL39&gt;L$3,0,IF('Indicator Data'!BL39&lt;L$4,10,(L$3-'Indicator Data'!BL39)/(L$3-L$4)*10)),1))</f>
        <v>3.3</v>
      </c>
      <c r="M39" s="158">
        <f t="shared" si="6"/>
        <v>1.2</v>
      </c>
      <c r="N39" s="161">
        <f>IF('Indicator Data'!BM39="No data","x",'Indicator Data'!BM39/'Indicator Data'!BW39*100)</f>
        <v>20.173980407030228</v>
      </c>
      <c r="O39" s="157">
        <f t="shared" si="9"/>
        <v>8.1</v>
      </c>
      <c r="P39" s="157">
        <f>IF('Indicator Data'!BN39="No data","x",ROUND(IF('Indicator Data'!BN39&gt;P$3,0,IF('Indicator Data'!BN39&lt;P$4,10,(P$3-'Indicator Data'!BN39)/(P$3-P$4)*10)),1))</f>
        <v>0</v>
      </c>
      <c r="Q39" s="157">
        <f>IF('Indicator Data'!BO39="No data","x",ROUND(IF('Indicator Data'!BO39&gt;Q$3,0,IF('Indicator Data'!BO39&lt;Q$4,10,(Q$3-'Indicator Data'!BO39)/(Q$3-Q$4)*10)),1))</f>
        <v>0</v>
      </c>
      <c r="R39" s="158">
        <f t="shared" si="7"/>
        <v>2.7</v>
      </c>
      <c r="S39" s="157">
        <f>IF('Indicator Data'!BP39="No data","x",ROUND(IF('Indicator Data'!BP39&gt;S$3,0,IF('Indicator Data'!BP39&lt;S$4,10,(S$3-'Indicator Data'!BP39)/(S$3-S$4)*10)),1))</f>
        <v>2.6</v>
      </c>
      <c r="T39" s="162">
        <f>IF('Indicator Data'!BQ39="No data","x",ROUND(IF('Indicator Data'!BQ39&gt;T$3,0,IF('Indicator Data'!BQ39&lt;T$4,10,(T$3-'Indicator Data'!BQ39)/(T$3-T$4)*10)),1))</f>
        <v>0.5</v>
      </c>
      <c r="U39" s="162">
        <f>IF('Indicator Data'!BR39="No data","x",ROUND(IF('Indicator Data'!BR39&gt;U$3,0,IF('Indicator Data'!BR39&lt;U$4,10,(U$3-'Indicator Data'!BR39)/(U$3-U$4)*10)),1))</f>
        <v>7.8</v>
      </c>
      <c r="V39" s="162">
        <f>IF('Indicator Data'!BS39="No data","x",ROUND(IF('Indicator Data'!BS39&gt;V$3,0,IF('Indicator Data'!BS39&lt;V$4,10,(V$3-'Indicator Data'!BS39)/(V$3-V$4)*10)),1))</f>
        <v>1</v>
      </c>
      <c r="W39" s="157">
        <f t="shared" si="8"/>
        <v>3.1</v>
      </c>
      <c r="X39" s="157">
        <f>IF('Indicator Data'!BT39="No data","x",ROUND(IF('Indicator Data'!BT39&gt;X$3,0,IF('Indicator Data'!BT39&lt;X$4,10,(X$3-'Indicator Data'!BT39)/(X$3-X$4)*10)),1))</f>
        <v>0.8</v>
      </c>
      <c r="Y39" s="157">
        <f>IF('Indicator Data'!BU39="No data","x",ROUND(IF('Indicator Data'!BU39&gt;Y$3,10,IF('Indicator Data'!BU39&lt;Y$4,0,10-(Y$3-'Indicator Data'!BU39)/(Y$3-Y$4)*10)),1))</f>
        <v>0.2</v>
      </c>
      <c r="Z39" s="158">
        <f t="shared" si="10"/>
        <v>1.7</v>
      </c>
      <c r="AA39" s="159">
        <f t="shared" si="11"/>
        <v>1.9</v>
      </c>
      <c r="AB39" s="48"/>
    </row>
    <row r="40" spans="1:28">
      <c r="A40" s="90" t="str">
        <f>'Indicator Data'!A40</f>
        <v>China</v>
      </c>
      <c r="B40" s="160" t="str">
        <f>'Indicator Data'!B40</f>
        <v>CHN</v>
      </c>
      <c r="C40" s="157">
        <f>IF('Indicator Data'!BF40="No data","x",ROUND(IF('Indicator Data'!BF40&gt;C$3,0,IF('Indicator Data'!BF40&lt;C$4,10,(C$3-'Indicator Data'!BF40)/(C$3-C$4)*10)),1))</f>
        <v>2.5</v>
      </c>
      <c r="D40" s="158">
        <f t="shared" si="3"/>
        <v>2.5</v>
      </c>
      <c r="E40" s="157">
        <f>IF('Indicator Data'!BH40="No data","x",ROUND(IF('Indicator Data'!BH40&gt;E$3,0,IF('Indicator Data'!BH40&lt;E$4,10,(E$3-'Indicator Data'!BH40)/(E$3-E$4)*10)),1))</f>
        <v>5.8</v>
      </c>
      <c r="F40" s="157">
        <f>IF('Indicator Data'!BG40="No data","x",ROUND(IF('Indicator Data'!BG40&gt;F$3,0,IF('Indicator Data'!BG40&lt;F$4,10,(F$3-'Indicator Data'!BG40)/(F$3-F$4)*10)),1))</f>
        <v>4</v>
      </c>
      <c r="G40" s="158">
        <f t="shared" si="4"/>
        <v>4.9000000000000004</v>
      </c>
      <c r="H40" s="159">
        <f t="shared" si="5"/>
        <v>3.7</v>
      </c>
      <c r="I40" s="157">
        <f>IF('Indicator Data'!BJ40="No data","x",ROUND(IF('Indicator Data'!BJ40^2&gt;I$3,0,IF('Indicator Data'!BJ40^2&lt;I$4,10,(I$3-'Indicator Data'!BJ40^2)/(I$3-I$4)*10)),1))</f>
        <v>0.7</v>
      </c>
      <c r="J40" s="157">
        <f>IF(OR('Indicator Data'!BI40=0,'Indicator Data'!BI40="No data"),"x",ROUND(IF('Indicator Data'!BI40&gt;J$3,0,IF('Indicator Data'!BI40&lt;J$4,10,(J$3-'Indicator Data'!BI40)/(J$3-J$4)*10)),1))</f>
        <v>0</v>
      </c>
      <c r="K40" s="157">
        <f>IF('Indicator Data'!BK40="No data","x",ROUND(IF('Indicator Data'!BK40&gt;K$3,0,IF('Indicator Data'!BK40&lt;K$4,10,(K$3-'Indicator Data'!BK40)/(K$3-K$4)*10)),1))</f>
        <v>2.4</v>
      </c>
      <c r="L40" s="157">
        <f>IF('Indicator Data'!BL40="No data","x",ROUND(IF('Indicator Data'!BL40&gt;L$3,0,IF('Indicator Data'!BL40&lt;L$4,10,(L$3-'Indicator Data'!BL40)/(L$3-L$4)*10)),1))</f>
        <v>3.9</v>
      </c>
      <c r="M40" s="158">
        <f t="shared" si="6"/>
        <v>1.8</v>
      </c>
      <c r="N40" s="161">
        <f>IF('Indicator Data'!BM40="No data","x",'Indicator Data'!BM40/'Indicator Data'!BW40*100)</f>
        <v>10.72099782470954</v>
      </c>
      <c r="O40" s="157">
        <f t="shared" si="9"/>
        <v>9</v>
      </c>
      <c r="P40" s="157">
        <f>IF('Indicator Data'!BN40="No data","x",ROUND(IF('Indicator Data'!BN40&gt;P$3,0,IF('Indicator Data'!BN40&lt;P$4,10,(P$3-'Indicator Data'!BN40)/(P$3-P$4)*10)),1))</f>
        <v>0.5</v>
      </c>
      <c r="Q40" s="157">
        <f>IF('Indicator Data'!BO40="No data","x",ROUND(IF('Indicator Data'!BO40&gt;Q$3,0,IF('Indicator Data'!BO40&lt;Q$4,10,(Q$3-'Indicator Data'!BO40)/(Q$3-Q$4)*10)),1))</f>
        <v>0.5</v>
      </c>
      <c r="R40" s="158">
        <f t="shared" si="7"/>
        <v>3.3</v>
      </c>
      <c r="S40" s="157">
        <f>IF('Indicator Data'!BP40="No data","x",ROUND(IF('Indicator Data'!BP40&gt;S$3,0,IF('Indicator Data'!BP40&lt;S$4,10,(S$3-'Indicator Data'!BP40)/(S$3-S$4)*10)),1))</f>
        <v>4</v>
      </c>
      <c r="T40" s="162">
        <f>IF('Indicator Data'!BQ40="No data","x",ROUND(IF('Indicator Data'!BQ40&gt;T$3,0,IF('Indicator Data'!BQ40&lt;T$4,10,(T$3-'Indicator Data'!BQ40)/(T$3-T$4)*10)),1))</f>
        <v>0</v>
      </c>
      <c r="U40" s="162">
        <f>IF('Indicator Data'!BR40="No data","x",ROUND(IF('Indicator Data'!BR40&gt;U$3,0,IF('Indicator Data'!BR40&lt;U$4,10,(U$3-'Indicator Data'!BR40)/(U$3-U$4)*10)),1))</f>
        <v>0</v>
      </c>
      <c r="V40" s="162" t="str">
        <f>IF('Indicator Data'!BS40="No data","x",ROUND(IF('Indicator Data'!BS40&gt;V$3,0,IF('Indicator Data'!BS40&lt;V$4,10,(V$3-'Indicator Data'!BS40)/(V$3-V$4)*10)),1))</f>
        <v>x</v>
      </c>
      <c r="W40" s="157">
        <f t="shared" si="8"/>
        <v>0</v>
      </c>
      <c r="X40" s="157">
        <f>IF('Indicator Data'!BT40="No data","x",ROUND(IF('Indicator Data'!BT40&gt;X$3,0,IF('Indicator Data'!BT40&lt;X$4,10,(X$3-'Indicator Data'!BT40)/(X$3-X$4)*10)),1))</f>
        <v>6.7</v>
      </c>
      <c r="Y40" s="157">
        <f>IF('Indicator Data'!BU40="No data","x",ROUND(IF('Indicator Data'!BU40&gt;Y$3,10,IF('Indicator Data'!BU40&lt;Y$4,0,10-(Y$3-'Indicator Data'!BU40)/(Y$3-Y$4)*10)),1))</f>
        <v>0.3</v>
      </c>
      <c r="Z40" s="158">
        <f t="shared" si="10"/>
        <v>2.8</v>
      </c>
      <c r="AA40" s="159">
        <f t="shared" si="11"/>
        <v>2.6</v>
      </c>
      <c r="AB40" s="48"/>
    </row>
    <row r="41" spans="1:28">
      <c r="A41" s="90" t="str">
        <f>'Indicator Data'!A41</f>
        <v>Colombia</v>
      </c>
      <c r="B41" s="160" t="str">
        <f>'Indicator Data'!B41</f>
        <v>COL</v>
      </c>
      <c r="C41" s="157">
        <f>IF('Indicator Data'!BF41="No data","x",ROUND(IF('Indicator Data'!BF41&gt;C$3,0,IF('Indicator Data'!BF41&lt;C$4,10,(C$3-'Indicator Data'!BF41)/(C$3-C$4)*10)),1))</f>
        <v>3</v>
      </c>
      <c r="D41" s="158">
        <f t="shared" si="3"/>
        <v>3</v>
      </c>
      <c r="E41" s="157">
        <f>IF('Indicator Data'!BH41="No data","x",ROUND(IF('Indicator Data'!BH41&gt;E$3,0,IF('Indicator Data'!BH41&lt;E$4,10,(E$3-'Indicator Data'!BH41)/(E$3-E$4)*10)),1))</f>
        <v>6</v>
      </c>
      <c r="F41" s="157">
        <f>IF('Indicator Data'!BG41="No data","x",ROUND(IF('Indicator Data'!BG41&gt;F$3,0,IF('Indicator Data'!BG41&lt;F$4,10,(F$3-'Indicator Data'!BG41)/(F$3-F$4)*10)),1))</f>
        <v>5</v>
      </c>
      <c r="G41" s="158">
        <f t="shared" si="4"/>
        <v>5.5</v>
      </c>
      <c r="H41" s="159">
        <f t="shared" si="5"/>
        <v>4.3</v>
      </c>
      <c r="I41" s="157">
        <f>IF('Indicator Data'!BJ41="No data","x",ROUND(IF('Indicator Data'!BJ41^2&gt;I$3,0,IF('Indicator Data'!BJ41^2&lt;I$4,10,(I$3-'Indicator Data'!BJ41^2)/(I$3-I$4)*10)),1))</f>
        <v>0.9</v>
      </c>
      <c r="J41" s="157">
        <f>IF(OR('Indicator Data'!BI41=0,'Indicator Data'!BI41="No data"),"x",ROUND(IF('Indicator Data'!BI41&gt;J$3,0,IF('Indicator Data'!BI41&lt;J$4,10,(J$3-'Indicator Data'!BI41)/(J$3-J$4)*10)),1))</f>
        <v>0</v>
      </c>
      <c r="K41" s="157">
        <f>IF('Indicator Data'!BK41="No data","x",ROUND(IF('Indicator Data'!BK41&gt;K$3,0,IF('Indicator Data'!BK41&lt;K$4,10,(K$3-'Indicator Data'!BK41)/(K$3-K$4)*10)),1))</f>
        <v>2.7</v>
      </c>
      <c r="L41" s="157">
        <f>IF('Indicator Data'!BL41="No data","x",ROUND(IF('Indicator Data'!BL41&gt;L$3,0,IF('Indicator Data'!BL41&lt;L$4,10,(L$3-'Indicator Data'!BL41)/(L$3-L$4)*10)),1))</f>
        <v>2.2999999999999998</v>
      </c>
      <c r="M41" s="158">
        <f t="shared" si="6"/>
        <v>1.5</v>
      </c>
      <c r="N41" s="161">
        <f>IF('Indicator Data'!BM41="No data","x",'Indicator Data'!BM41/'Indicator Data'!BW41*100)</f>
        <v>10.81568273997296</v>
      </c>
      <c r="O41" s="157">
        <f t="shared" si="9"/>
        <v>9</v>
      </c>
      <c r="P41" s="157">
        <f>IF('Indicator Data'!BN41="No data","x",ROUND(IF('Indicator Data'!BN41&gt;P$3,0,IF('Indicator Data'!BN41&lt;P$4,10,(P$3-'Indicator Data'!BN41)/(P$3-P$4)*10)),1))</f>
        <v>0.6</v>
      </c>
      <c r="Q41" s="157">
        <f>IF('Indicator Data'!BO41="No data","x",ROUND(IF('Indicator Data'!BO41&gt;Q$3,0,IF('Indicator Data'!BO41&lt;Q$4,10,(Q$3-'Indicator Data'!BO41)/(Q$3-Q$4)*10)),1))</f>
        <v>0.5</v>
      </c>
      <c r="R41" s="158">
        <f t="shared" si="7"/>
        <v>3.4</v>
      </c>
      <c r="S41" s="157">
        <f>IF('Indicator Data'!BP41="No data","x",ROUND(IF('Indicator Data'!BP41&gt;S$3,0,IF('Indicator Data'!BP41&lt;S$4,10,(S$3-'Indicator Data'!BP41)/(S$3-S$4)*10)),1))</f>
        <v>4.0999999999999996</v>
      </c>
      <c r="T41" s="162">
        <f>IF('Indicator Data'!BQ41="No data","x",ROUND(IF('Indicator Data'!BQ41&gt;T$3,0,IF('Indicator Data'!BQ41&lt;T$4,10,(T$3-'Indicator Data'!BQ41)/(T$3-T$4)*10)),1))</f>
        <v>2</v>
      </c>
      <c r="U41" s="162">
        <f>IF('Indicator Data'!BR41="No data","x",ROUND(IF('Indicator Data'!BR41&gt;U$3,0,IF('Indicator Data'!BR41&lt;U$4,10,(U$3-'Indicator Data'!BR41)/(U$3-U$4)*10)),1))</f>
        <v>2.5</v>
      </c>
      <c r="V41" s="162">
        <f>IF('Indicator Data'!BS41="No data","x",ROUND(IF('Indicator Data'!BS41&gt;V$3,0,IF('Indicator Data'!BS41&lt;V$4,10,(V$3-'Indicator Data'!BS41)/(V$3-V$4)*10)),1))</f>
        <v>2.4</v>
      </c>
      <c r="W41" s="157">
        <f t="shared" si="8"/>
        <v>2.3000000000000003</v>
      </c>
      <c r="X41" s="157">
        <f>IF('Indicator Data'!BT41="No data","x",ROUND(IF('Indicator Data'!BT41&gt;X$3,0,IF('Indicator Data'!BT41&lt;X$4,10,(X$3-'Indicator Data'!BT41)/(X$3-X$4)*10)),1))</f>
        <v>4.9000000000000004</v>
      </c>
      <c r="Y41" s="157">
        <f>IF('Indicator Data'!BU41="No data","x",ROUND(IF('Indicator Data'!BU41&gt;Y$3,10,IF('Indicator Data'!BU41&lt;Y$4,0,10-(Y$3-'Indicator Data'!BU41)/(Y$3-Y$4)*10)),1))</f>
        <v>0.8</v>
      </c>
      <c r="Z41" s="158">
        <f t="shared" si="10"/>
        <v>3</v>
      </c>
      <c r="AA41" s="159">
        <f t="shared" si="11"/>
        <v>2.6</v>
      </c>
      <c r="AB41" s="48"/>
    </row>
    <row r="42" spans="1:28">
      <c r="A42" s="90" t="str">
        <f>'Indicator Data'!A42</f>
        <v>Comoros</v>
      </c>
      <c r="B42" s="160" t="str">
        <f>'Indicator Data'!B42</f>
        <v>COM</v>
      </c>
      <c r="C42" s="157">
        <f>IF('Indicator Data'!BF42="No data","x",ROUND(IF('Indicator Data'!BF42&gt;C$3,0,IF('Indicator Data'!BF42&lt;C$4,10,(C$3-'Indicator Data'!BF42)/(C$3-C$4)*10)),1))</f>
        <v>7.8</v>
      </c>
      <c r="D42" s="158">
        <f t="shared" si="3"/>
        <v>7.8</v>
      </c>
      <c r="E42" s="157">
        <f>IF('Indicator Data'!BH42="No data","x",ROUND(IF('Indicator Data'!BH42&gt;E$3,0,IF('Indicator Data'!BH42&lt;E$4,10,(E$3-'Indicator Data'!BH42)/(E$3-E$4)*10)),1))</f>
        <v>8</v>
      </c>
      <c r="F42" s="157">
        <f>IF('Indicator Data'!BG42="No data","x",ROUND(IF('Indicator Data'!BG42&gt;F$3,0,IF('Indicator Data'!BG42&lt;F$4,10,(F$3-'Indicator Data'!BG42)/(F$3-F$4)*10)),1))</f>
        <v>8.4</v>
      </c>
      <c r="G42" s="158">
        <f t="shared" si="4"/>
        <v>8.1999999999999993</v>
      </c>
      <c r="H42" s="159">
        <f t="shared" si="5"/>
        <v>8</v>
      </c>
      <c r="I42" s="157">
        <f>IF('Indicator Data'!BJ42="No data","x",ROUND(IF('Indicator Data'!BJ42^2&gt;I$3,0,IF('Indicator Data'!BJ42^2&lt;I$4,10,(I$3-'Indicator Data'!BJ42^2)/(I$3-I$4)*10)),1))</f>
        <v>6.8</v>
      </c>
      <c r="J42" s="157">
        <f>IF(OR('Indicator Data'!BI42=0,'Indicator Data'!BI42="No data"),"x",ROUND(IF('Indicator Data'!BI42&gt;J$3,0,IF('Indicator Data'!BI42&lt;J$4,10,(J$3-'Indicator Data'!BI42)/(J$3-J$4)*10)),1))</f>
        <v>1</v>
      </c>
      <c r="K42" s="157">
        <f>IF('Indicator Data'!BK42="No data","x",ROUND(IF('Indicator Data'!BK42&gt;K$3,0,IF('Indicator Data'!BK42&lt;K$4,10,(K$3-'Indicator Data'!BK42)/(K$3-K$4)*10)),1))</f>
        <v>7.3</v>
      </c>
      <c r="L42" s="157">
        <f>IF('Indicator Data'!BL42="No data","x",ROUND(IF('Indicator Data'!BL42&gt;L$3,0,IF('Indicator Data'!BL42&lt;L$4,10,(L$3-'Indicator Data'!BL42)/(L$3-L$4)*10)),1))</f>
        <v>5.0999999999999996</v>
      </c>
      <c r="M42" s="158">
        <f t="shared" si="6"/>
        <v>5.0999999999999996</v>
      </c>
      <c r="N42" s="161">
        <f>IF('Indicator Data'!BM42="No data","x",'Indicator Data'!BM42/'Indicator Data'!BW42*100)</f>
        <v>37.076840408382587</v>
      </c>
      <c r="O42" s="157">
        <f t="shared" si="9"/>
        <v>6.4</v>
      </c>
      <c r="P42" s="157">
        <f>IF('Indicator Data'!BN42="No data","x",ROUND(IF('Indicator Data'!BN42&gt;P$3,0,IF('Indicator Data'!BN42&lt;P$4,10,(P$3-'Indicator Data'!BN42)/(P$3-P$4)*10)),1))</f>
        <v>7.1</v>
      </c>
      <c r="Q42" s="157">
        <f>IF('Indicator Data'!BO42="No data","x",ROUND(IF('Indicator Data'!BO42&gt;Q$3,0,IF('Indicator Data'!BO42&lt;Q$4,10,(Q$3-'Indicator Data'!BO42)/(Q$3-Q$4)*10)),1))</f>
        <v>4</v>
      </c>
      <c r="R42" s="158">
        <f t="shared" si="7"/>
        <v>5.8</v>
      </c>
      <c r="S42" s="157">
        <f>IF('Indicator Data'!BP42="No data","x",ROUND(IF('Indicator Data'!BP42&gt;S$3,0,IF('Indicator Data'!BP42&lt;S$4,10,(S$3-'Indicator Data'!BP42)/(S$3-S$4)*10)),1))</f>
        <v>9.3000000000000007</v>
      </c>
      <c r="T42" s="162">
        <f>IF('Indicator Data'!BQ42="No data","x",ROUND(IF('Indicator Data'!BQ42&gt;T$3,0,IF('Indicator Data'!BQ42&lt;T$4,10,(T$3-'Indicator Data'!BQ42)/(T$3-T$4)*10)),1))</f>
        <v>1.9</v>
      </c>
      <c r="U42" s="162">
        <f>IF('Indicator Data'!BR42="No data","x",ROUND(IF('Indicator Data'!BR42&gt;U$3,0,IF('Indicator Data'!BR42&lt;U$4,10,(U$3-'Indicator Data'!BR42)/(U$3-U$4)*10)),1))</f>
        <v>3.4</v>
      </c>
      <c r="V42" s="162" t="str">
        <f>IF('Indicator Data'!BS42="No data","x",ROUND(IF('Indicator Data'!BS42&gt;V$3,0,IF('Indicator Data'!BS42&lt;V$4,10,(V$3-'Indicator Data'!BS42)/(V$3-V$4)*10)),1))</f>
        <v>x</v>
      </c>
      <c r="W42" s="157">
        <f t="shared" si="8"/>
        <v>2.65</v>
      </c>
      <c r="X42" s="157">
        <f>IF('Indicator Data'!BT42="No data","x",ROUND(IF('Indicator Data'!BT42&gt;X$3,0,IF('Indicator Data'!BT42&lt;X$4,10,(X$3-'Indicator Data'!BT42)/(X$3-X$4)*10)),1))</f>
        <v>9.4</v>
      </c>
      <c r="Y42" s="157">
        <f>IF('Indicator Data'!BU42="No data","x",ROUND(IF('Indicator Data'!BU42&gt;Y$3,10,IF('Indicator Data'!BU42&lt;Y$4,0,10-(Y$3-'Indicator Data'!BU42)/(Y$3-Y$4)*10)),1))</f>
        <v>2.4</v>
      </c>
      <c r="Z42" s="158">
        <f t="shared" si="10"/>
        <v>5.9</v>
      </c>
      <c r="AA42" s="159">
        <f t="shared" si="11"/>
        <v>5.6</v>
      </c>
      <c r="AB42" s="48"/>
    </row>
    <row r="43" spans="1:28">
      <c r="A43" s="90" t="str">
        <f>'Indicator Data'!A43</f>
        <v>Congo</v>
      </c>
      <c r="B43" s="160" t="str">
        <f>'Indicator Data'!B43</f>
        <v>COG</v>
      </c>
      <c r="C43" s="157" t="str">
        <f>IF('Indicator Data'!BF43="No data","x",ROUND(IF('Indicator Data'!BF43&gt;C$3,0,IF('Indicator Data'!BF43&lt;C$4,10,(C$3-'Indicator Data'!BF43)/(C$3-C$4)*10)),1))</f>
        <v>x</v>
      </c>
      <c r="D43" s="158" t="str">
        <f t="shared" si="3"/>
        <v>x</v>
      </c>
      <c r="E43" s="157">
        <f>IF('Indicator Data'!BH43="No data","x",ROUND(IF('Indicator Data'!BH43&gt;E$3,0,IF('Indicator Data'!BH43&lt;E$4,10,(E$3-'Indicator Data'!BH43)/(E$3-E$4)*10)),1))</f>
        <v>7.8</v>
      </c>
      <c r="F43" s="157">
        <f>IF('Indicator Data'!BG43="No data","x",ROUND(IF('Indicator Data'!BG43&gt;F$3,0,IF('Indicator Data'!BG43&lt;F$4,10,(F$3-'Indicator Data'!BG43)/(F$3-F$4)*10)),1))</f>
        <v>7.7</v>
      </c>
      <c r="G43" s="158">
        <f t="shared" si="4"/>
        <v>7.8</v>
      </c>
      <c r="H43" s="159">
        <f t="shared" si="5"/>
        <v>7.8</v>
      </c>
      <c r="I43" s="157">
        <f>IF('Indicator Data'!BJ43="No data","x",ROUND(IF('Indicator Data'!BJ43^2&gt;I$3,0,IF('Indicator Data'!BJ43^2&lt;I$4,10,(I$3-'Indicator Data'!BJ43^2)/(I$3-I$4)*10)),1))</f>
        <v>3.8</v>
      </c>
      <c r="J43" s="157">
        <f>IF(OR('Indicator Data'!BI43=0,'Indicator Data'!BI43="No data"),"x",ROUND(IF('Indicator Data'!BI43&gt;J$3,0,IF('Indicator Data'!BI43&lt;J$4,10,(J$3-'Indicator Data'!BI43)/(J$3-J$4)*10)),1))</f>
        <v>4.9000000000000004</v>
      </c>
      <c r="K43" s="157">
        <f>IF('Indicator Data'!BK43="No data","x",ROUND(IF('Indicator Data'!BK43&gt;K$3,0,IF('Indicator Data'!BK43&lt;K$4,10,(K$3-'Indicator Data'!BK43)/(K$3-K$4)*10)),1))</f>
        <v>9.1</v>
      </c>
      <c r="L43" s="157">
        <f>IF('Indicator Data'!BL43="No data","x",ROUND(IF('Indicator Data'!BL43&gt;L$3,0,IF('Indicator Data'!BL43&lt;L$4,10,(L$3-'Indicator Data'!BL43)/(L$3-L$4)*10)),1))</f>
        <v>5.3</v>
      </c>
      <c r="M43" s="158">
        <f t="shared" si="6"/>
        <v>5.8</v>
      </c>
      <c r="N43" s="161">
        <f>IF('Indicator Data'!BM43="No data","x",'Indicator Data'!BM43/'Indicator Data'!BW43*100)</f>
        <v>1.7276720351390922</v>
      </c>
      <c r="O43" s="157">
        <f t="shared" si="9"/>
        <v>9.9</v>
      </c>
      <c r="P43" s="157">
        <f>IF('Indicator Data'!BN43="No data","x",ROUND(IF('Indicator Data'!BN43&gt;P$3,0,IF('Indicator Data'!BN43&lt;P$4,10,(P$3-'Indicator Data'!BN43)/(P$3-P$4)*10)),1))</f>
        <v>8.8000000000000007</v>
      </c>
      <c r="Q43" s="157">
        <f>IF('Indicator Data'!BO43="No data","x",ROUND(IF('Indicator Data'!BO43&gt;Q$3,0,IF('Indicator Data'!BO43&lt;Q$4,10,(Q$3-'Indicator Data'!BO43)/(Q$3-Q$4)*10)),1))</f>
        <v>5.2</v>
      </c>
      <c r="R43" s="158">
        <f t="shared" si="7"/>
        <v>8</v>
      </c>
      <c r="S43" s="157">
        <f>IF('Indicator Data'!BP43="No data","x",ROUND(IF('Indicator Data'!BP43&gt;S$3,0,IF('Indicator Data'!BP43&lt;S$4,10,(S$3-'Indicator Data'!BP43)/(S$3-S$4)*10)),1))</f>
        <v>9.8000000000000007</v>
      </c>
      <c r="T43" s="162">
        <f>IF('Indicator Data'!BQ43="No data","x",ROUND(IF('Indicator Data'!BQ43&gt;T$3,0,IF('Indicator Data'!BQ43&lt;T$4,10,(T$3-'Indicator Data'!BQ43)/(T$3-T$4)*10)),1))</f>
        <v>3.6</v>
      </c>
      <c r="U43" s="162">
        <f>IF('Indicator Data'!BR43="No data","x",ROUND(IF('Indicator Data'!BR43&gt;U$3,0,IF('Indicator Data'!BR43&lt;U$4,10,(U$3-'Indicator Data'!BR43)/(U$3-U$4)*10)),1))</f>
        <v>10</v>
      </c>
      <c r="V43" s="162">
        <f>IF('Indicator Data'!BS43="No data","x",ROUND(IF('Indicator Data'!BS43&gt;V$3,0,IF('Indicator Data'!BS43&lt;V$4,10,(V$3-'Indicator Data'!BS43)/(V$3-V$4)*10)),1))</f>
        <v>3.9</v>
      </c>
      <c r="W43" s="157">
        <f t="shared" si="8"/>
        <v>5.833333333333333</v>
      </c>
      <c r="X43" s="157">
        <f>IF('Indicator Data'!BT43="No data","x",ROUND(IF('Indicator Data'!BT43&gt;X$3,0,IF('Indicator Data'!BT43&lt;X$4,10,(X$3-'Indicator Data'!BT43)/(X$3-X$4)*10)),1))</f>
        <v>9.6999999999999993</v>
      </c>
      <c r="Y43" s="157">
        <f>IF('Indicator Data'!BU43="No data","x",ROUND(IF('Indicator Data'!BU43&gt;Y$3,10,IF('Indicator Data'!BU43&lt;Y$4,0,10-(Y$3-'Indicator Data'!BU43)/(Y$3-Y$4)*10)),1))</f>
        <v>3.1</v>
      </c>
      <c r="Z43" s="158">
        <f t="shared" si="10"/>
        <v>7.1</v>
      </c>
      <c r="AA43" s="159">
        <f t="shared" si="11"/>
        <v>7</v>
      </c>
      <c r="AB43" s="48"/>
    </row>
    <row r="44" spans="1:28">
      <c r="A44" s="90" t="str">
        <f>'Indicator Data'!A44</f>
        <v>Congo DR</v>
      </c>
      <c r="B44" s="160" t="str">
        <f>'Indicator Data'!B44</f>
        <v>COD</v>
      </c>
      <c r="C44" s="157">
        <f>IF('Indicator Data'!BF44="No data","x",ROUND(IF('Indicator Data'!BF44&gt;C$3,0,IF('Indicator Data'!BF44&lt;C$4,10,(C$3-'Indicator Data'!BF44)/(C$3-C$4)*10)),1))</f>
        <v>7.5</v>
      </c>
      <c r="D44" s="158">
        <f t="shared" si="3"/>
        <v>7.5</v>
      </c>
      <c r="E44" s="157">
        <f>IF('Indicator Data'!BH44="No data","x",ROUND(IF('Indicator Data'!BH44&gt;E$3,0,IF('Indicator Data'!BH44&lt;E$4,10,(E$3-'Indicator Data'!BH44)/(E$3-E$4)*10)),1))</f>
        <v>8</v>
      </c>
      <c r="F44" s="157">
        <f>IF('Indicator Data'!BG44="No data","x",ROUND(IF('Indicator Data'!BG44&gt;F$3,0,IF('Indicator Data'!BG44&lt;F$4,10,(F$3-'Indicator Data'!BG44)/(F$3-F$4)*10)),1))</f>
        <v>8.5</v>
      </c>
      <c r="G44" s="158">
        <f t="shared" si="4"/>
        <v>8.3000000000000007</v>
      </c>
      <c r="H44" s="159">
        <f t="shared" si="5"/>
        <v>7.9</v>
      </c>
      <c r="I44" s="157">
        <f>IF('Indicator Data'!BJ44="No data","x",ROUND(IF('Indicator Data'!BJ44^2&gt;I$3,0,IF('Indicator Data'!BJ44^2&lt;I$4,10,(I$3-'Indicator Data'!BJ44^2)/(I$3-I$4)*10)),1))</f>
        <v>3.9</v>
      </c>
      <c r="J44" s="157">
        <f>IF(OR('Indicator Data'!BI44=0,'Indicator Data'!BI44="No data"),"x",ROUND(IF('Indicator Data'!BI44&gt;J$3,0,IF('Indicator Data'!BI44&lt;J$4,10,(J$3-'Indicator Data'!BI44)/(J$3-J$4)*10)),1))</f>
        <v>7.9</v>
      </c>
      <c r="K44" s="157">
        <f>IF('Indicator Data'!BK44="No data","x",ROUND(IF('Indicator Data'!BK44&gt;K$3,0,IF('Indicator Data'!BK44&lt;K$4,10,(K$3-'Indicator Data'!BK44)/(K$3-K$4)*10)),1))</f>
        <v>7.7</v>
      </c>
      <c r="L44" s="157">
        <f>IF('Indicator Data'!BL44="No data","x",ROUND(IF('Indicator Data'!BL44&gt;L$3,0,IF('Indicator Data'!BL44&lt;L$4,10,(L$3-'Indicator Data'!BL44)/(L$3-L$4)*10)),1))</f>
        <v>7.7</v>
      </c>
      <c r="M44" s="158">
        <f t="shared" si="6"/>
        <v>6.8</v>
      </c>
      <c r="N44" s="161">
        <f>IF('Indicator Data'!BM44="No data","x",'Indicator Data'!BM44/'Indicator Data'!BW44*100)</f>
        <v>7.9398337045940766</v>
      </c>
      <c r="O44" s="157">
        <f t="shared" si="9"/>
        <v>9.3000000000000007</v>
      </c>
      <c r="P44" s="157">
        <f>IF('Indicator Data'!BN44="No data","x",ROUND(IF('Indicator Data'!BN44&gt;P$3,0,IF('Indicator Data'!BN44&lt;P$4,10,(P$3-'Indicator Data'!BN44)/(P$3-P$4)*10)),1))</f>
        <v>9.3000000000000007</v>
      </c>
      <c r="Q44" s="157">
        <f>IF('Indicator Data'!BO44="No data","x",ROUND(IF('Indicator Data'!BO44&gt;Q$3,0,IF('Indicator Data'!BO44&lt;Q$4,10,(Q$3-'Indicator Data'!BO44)/(Q$3-Q$4)*10)),1))</f>
        <v>10</v>
      </c>
      <c r="R44" s="158">
        <f t="shared" si="7"/>
        <v>9.5</v>
      </c>
      <c r="S44" s="157">
        <f>IF('Indicator Data'!BP44="No data","x",ROUND(IF('Indicator Data'!BP44&gt;S$3,0,IF('Indicator Data'!BP44&lt;S$4,10,(S$3-'Indicator Data'!BP44)/(S$3-S$4)*10)),1))</f>
        <v>9.1</v>
      </c>
      <c r="T44" s="162">
        <f>IF('Indicator Data'!BQ44="No data","x",ROUND(IF('Indicator Data'!BQ44&gt;T$3,0,IF('Indicator Data'!BQ44&lt;T$4,10,(T$3-'Indicator Data'!BQ44)/(T$3-T$4)*10)),1))</f>
        <v>5.8</v>
      </c>
      <c r="U44" s="162" t="str">
        <f>IF('Indicator Data'!BR44="No data","x",ROUND(IF('Indicator Data'!BR44&gt;U$3,0,IF('Indicator Data'!BR44&lt;U$4,10,(U$3-'Indicator Data'!BR44)/(U$3-U$4)*10)),1))</f>
        <v>x</v>
      </c>
      <c r="V44" s="162">
        <f>IF('Indicator Data'!BS44="No data","x",ROUND(IF('Indicator Data'!BS44&gt;V$3,0,IF('Indicator Data'!BS44&lt;V$4,10,(V$3-'Indicator Data'!BS44)/(V$3-V$4)*10)),1))</f>
        <v>5.9</v>
      </c>
      <c r="W44" s="157">
        <f t="shared" si="8"/>
        <v>5.85</v>
      </c>
      <c r="X44" s="157">
        <f>IF('Indicator Data'!BT44="No data","x",ROUND(IF('Indicator Data'!BT44&gt;X$3,0,IF('Indicator Data'!BT44&lt;X$4,10,(X$3-'Indicator Data'!BT44)/(X$3-X$4)*10)),1))</f>
        <v>10</v>
      </c>
      <c r="Y44" s="157">
        <f>IF('Indicator Data'!BU44="No data","x",ROUND(IF('Indicator Data'!BU44&gt;Y$3,10,IF('Indicator Data'!BU44&lt;Y$4,0,10-(Y$3-'Indicator Data'!BU44)/(Y$3-Y$4)*10)),1))</f>
        <v>6.1</v>
      </c>
      <c r="Z44" s="158">
        <f t="shared" si="10"/>
        <v>7.8</v>
      </c>
      <c r="AA44" s="159">
        <f t="shared" si="11"/>
        <v>8</v>
      </c>
      <c r="AB44" s="48"/>
    </row>
    <row r="45" spans="1:28">
      <c r="A45" s="90" t="str">
        <f>'Indicator Data'!A45</f>
        <v>Costa Rica</v>
      </c>
      <c r="B45" s="160" t="str">
        <f>'Indicator Data'!B45</f>
        <v>CRI</v>
      </c>
      <c r="C45" s="157">
        <f>IF('Indicator Data'!BF45="No data","x",ROUND(IF('Indicator Data'!BF45&gt;C$3,0,IF('Indicator Data'!BF45&lt;C$4,10,(C$3-'Indicator Data'!BF45)/(C$3-C$4)*10)),1))</f>
        <v>1.5</v>
      </c>
      <c r="D45" s="158">
        <f t="shared" si="3"/>
        <v>1.5</v>
      </c>
      <c r="E45" s="157">
        <f>IF('Indicator Data'!BH45="No data","x",ROUND(IF('Indicator Data'!BH45&gt;E$3,0,IF('Indicator Data'!BH45&lt;E$4,10,(E$3-'Indicator Data'!BH45)/(E$3-E$4)*10)),1))</f>
        <v>4.5</v>
      </c>
      <c r="F45" s="157">
        <f>IF('Indicator Data'!BG45="No data","x",ROUND(IF('Indicator Data'!BG45&gt;F$3,0,IF('Indicator Data'!BG45&lt;F$4,10,(F$3-'Indicator Data'!BG45)/(F$3-F$4)*10)),1))</f>
        <v>4.9000000000000004</v>
      </c>
      <c r="G45" s="158">
        <f t="shared" si="4"/>
        <v>4.7</v>
      </c>
      <c r="H45" s="159">
        <f t="shared" si="5"/>
        <v>3.1</v>
      </c>
      <c r="I45" s="157">
        <f>IF('Indicator Data'!BJ45="No data","x",ROUND(IF('Indicator Data'!BJ45^2&gt;I$3,0,IF('Indicator Data'!BJ45^2&lt;I$4,10,(I$3-'Indicator Data'!BJ45^2)/(I$3-I$4)*10)),1))</f>
        <v>0.4</v>
      </c>
      <c r="J45" s="157">
        <f>IF(OR('Indicator Data'!BI45=0,'Indicator Data'!BI45="No data"),"x",ROUND(IF('Indicator Data'!BI45&gt;J$3,0,IF('Indicator Data'!BI45&lt;J$4,10,(J$3-'Indicator Data'!BI45)/(J$3-J$4)*10)),1))</f>
        <v>0</v>
      </c>
      <c r="K45" s="157">
        <f>IF('Indicator Data'!BK45="No data","x",ROUND(IF('Indicator Data'!BK45&gt;K$3,0,IF('Indicator Data'!BK45&lt;K$4,10,(K$3-'Indicator Data'!BK45)/(K$3-K$4)*10)),1))</f>
        <v>1.7</v>
      </c>
      <c r="L45" s="157">
        <f>IF('Indicator Data'!BL45="No data","x",ROUND(IF('Indicator Data'!BL45&gt;L$3,0,IF('Indicator Data'!BL45&lt;L$4,10,(L$3-'Indicator Data'!BL45)/(L$3-L$4)*10)),1))</f>
        <v>2.5</v>
      </c>
      <c r="M45" s="158">
        <f t="shared" si="6"/>
        <v>1.2</v>
      </c>
      <c r="N45" s="161">
        <f>IF('Indicator Data'!BM45="No data","x",'Indicator Data'!BM45/'Indicator Data'!BW45*100)</f>
        <v>45.045045045045043</v>
      </c>
      <c r="O45" s="157">
        <f t="shared" si="9"/>
        <v>5.6</v>
      </c>
      <c r="P45" s="157">
        <f>IF('Indicator Data'!BN45="No data","x",ROUND(IF('Indicator Data'!BN45&gt;P$3,0,IF('Indicator Data'!BN45&lt;P$4,10,(P$3-'Indicator Data'!BN45)/(P$3-P$4)*10)),1))</f>
        <v>0.2</v>
      </c>
      <c r="Q45" s="157">
        <f>IF('Indicator Data'!BO45="No data","x",ROUND(IF('Indicator Data'!BO45&gt;Q$3,0,IF('Indicator Data'!BO45&lt;Q$4,10,(Q$3-'Indicator Data'!BO45)/(Q$3-Q$4)*10)),1))</f>
        <v>0</v>
      </c>
      <c r="R45" s="158">
        <f t="shared" si="7"/>
        <v>1.9</v>
      </c>
      <c r="S45" s="157">
        <f>IF('Indicator Data'!BP45="No data","x",ROUND(IF('Indicator Data'!BP45&gt;S$3,0,IF('Indicator Data'!BP45&lt;S$4,10,(S$3-'Indicator Data'!BP45)/(S$3-S$4)*10)),1))</f>
        <v>3.1</v>
      </c>
      <c r="T45" s="162">
        <f>IF('Indicator Data'!BQ45="No data","x",ROUND(IF('Indicator Data'!BQ45&gt;T$3,0,IF('Indicator Data'!BQ45&lt;T$4,10,(T$3-'Indicator Data'!BQ45)/(T$3-T$4)*10)),1))</f>
        <v>0.7</v>
      </c>
      <c r="U45" s="162">
        <f>IF('Indicator Data'!BR45="No data","x",ROUND(IF('Indicator Data'!BR45&gt;U$3,0,IF('Indicator Data'!BR45&lt;U$4,10,(U$3-'Indicator Data'!BR45)/(U$3-U$4)*10)),1))</f>
        <v>4.0999999999999996</v>
      </c>
      <c r="V45" s="162">
        <f>IF('Indicator Data'!BS45="No data","x",ROUND(IF('Indicator Data'!BS45&gt;V$3,0,IF('Indicator Data'!BS45&lt;V$4,10,(V$3-'Indicator Data'!BS45)/(V$3-V$4)*10)),1))</f>
        <v>1.2</v>
      </c>
      <c r="W45" s="157">
        <f t="shared" si="8"/>
        <v>2</v>
      </c>
      <c r="X45" s="157">
        <f>IF('Indicator Data'!BT45="No data","x",ROUND(IF('Indicator Data'!BT45&gt;X$3,0,IF('Indicator Data'!BT45&lt;X$4,10,(X$3-'Indicator Data'!BT45)/(X$3-X$4)*10)),1))</f>
        <v>4.4000000000000004</v>
      </c>
      <c r="Y45" s="157">
        <f>IF('Indicator Data'!BU45="No data","x",ROUND(IF('Indicator Data'!BU45&gt;Y$3,10,IF('Indicator Data'!BU45&lt;Y$4,0,10-(Y$3-'Indicator Data'!BU45)/(Y$3-Y$4)*10)),1))</f>
        <v>0.2</v>
      </c>
      <c r="Z45" s="158">
        <f t="shared" si="10"/>
        <v>2.4</v>
      </c>
      <c r="AA45" s="159">
        <f t="shared" si="11"/>
        <v>1.8</v>
      </c>
      <c r="AB45" s="48"/>
    </row>
    <row r="46" spans="1:28">
      <c r="A46" s="90" t="str">
        <f>'Indicator Data'!A46</f>
        <v>Côte d'Ivoire</v>
      </c>
      <c r="B46" s="160" t="str">
        <f>'Indicator Data'!B46</f>
        <v>CIV</v>
      </c>
      <c r="C46" s="157">
        <f>IF('Indicator Data'!BF46="No data","x",ROUND(IF('Indicator Data'!BF46&gt;C$3,0,IF('Indicator Data'!BF46&lt;C$4,10,(C$3-'Indicator Data'!BF46)/(C$3-C$4)*10)),1))</f>
        <v>7.8</v>
      </c>
      <c r="D46" s="158">
        <f t="shared" si="3"/>
        <v>7.8</v>
      </c>
      <c r="E46" s="157">
        <f>IF('Indicator Data'!BH46="No data","x",ROUND(IF('Indicator Data'!BH46&gt;E$3,0,IF('Indicator Data'!BH46&lt;E$4,10,(E$3-'Indicator Data'!BH46)/(E$3-E$4)*10)),1))</f>
        <v>6</v>
      </c>
      <c r="F46" s="157">
        <f>IF('Indicator Data'!BG46="No data","x",ROUND(IF('Indicator Data'!BG46&gt;F$3,0,IF('Indicator Data'!BG46&lt;F$4,10,(F$3-'Indicator Data'!BG46)/(F$3-F$4)*10)),1))</f>
        <v>5.7</v>
      </c>
      <c r="G46" s="158">
        <f t="shared" si="4"/>
        <v>5.9</v>
      </c>
      <c r="H46" s="159">
        <f t="shared" si="5"/>
        <v>6.9</v>
      </c>
      <c r="I46" s="157">
        <f>IF('Indicator Data'!BJ46="No data","x",ROUND(IF('Indicator Data'!BJ46^2&gt;I$3,0,IF('Indicator Data'!BJ46^2&lt;I$4,10,(I$3-'Indicator Data'!BJ46^2)/(I$3-I$4)*10)),1))</f>
        <v>2.1</v>
      </c>
      <c r="J46" s="157">
        <f>IF(OR('Indicator Data'!BI46=0,'Indicator Data'!BI46="No data"),"x",ROUND(IF('Indicator Data'!BI46&gt;J$3,0,IF('Indicator Data'!BI46&lt;J$4,10,(J$3-'Indicator Data'!BI46)/(J$3-J$4)*10)),1))</f>
        <v>3</v>
      </c>
      <c r="K46" s="157">
        <f>IF('Indicator Data'!BK46="No data","x",ROUND(IF('Indicator Data'!BK46&gt;K$3,0,IF('Indicator Data'!BK46&lt;K$4,10,(K$3-'Indicator Data'!BK46)/(K$3-K$4)*10)),1))</f>
        <v>6.5</v>
      </c>
      <c r="L46" s="157">
        <f>IF('Indicator Data'!BL46="No data","x",ROUND(IF('Indicator Data'!BL46&gt;L$3,0,IF('Indicator Data'!BL46&lt;L$4,10,(L$3-'Indicator Data'!BL46)/(L$3-L$4)*10)),1))</f>
        <v>1.3</v>
      </c>
      <c r="M46" s="158">
        <f t="shared" si="6"/>
        <v>3.2</v>
      </c>
      <c r="N46" s="161">
        <f>IF('Indicator Data'!BM46="No data","x",'Indicator Data'!BM46/'Indicator Data'!BW46*100)</f>
        <v>10.062893081761008</v>
      </c>
      <c r="O46" s="157">
        <f t="shared" si="9"/>
        <v>9.1</v>
      </c>
      <c r="P46" s="157">
        <f>IF('Indicator Data'!BN46="No data","x",ROUND(IF('Indicator Data'!BN46&gt;P$3,0,IF('Indicator Data'!BN46&lt;P$4,10,(P$3-'Indicator Data'!BN46)/(P$3-P$4)*10)),1))</f>
        <v>7</v>
      </c>
      <c r="Q46" s="157">
        <f>IF('Indicator Data'!BO46="No data","x",ROUND(IF('Indicator Data'!BO46&gt;Q$3,0,IF('Indicator Data'!BO46&lt;Q$4,10,(Q$3-'Indicator Data'!BO46)/(Q$3-Q$4)*10)),1))</f>
        <v>5.4</v>
      </c>
      <c r="R46" s="158">
        <f t="shared" si="7"/>
        <v>7.2</v>
      </c>
      <c r="S46" s="157">
        <f>IF('Indicator Data'!BP46="No data","x",ROUND(IF('Indicator Data'!BP46&gt;S$3,0,IF('Indicator Data'!BP46&lt;S$4,10,(S$3-'Indicator Data'!BP46)/(S$3-S$4)*10)),1))</f>
        <v>9.6</v>
      </c>
      <c r="T46" s="162">
        <f>IF('Indicator Data'!BQ46="No data","x",ROUND(IF('Indicator Data'!BQ46&gt;T$3,0,IF('Indicator Data'!BQ46&lt;T$4,10,(T$3-'Indicator Data'!BQ46)/(T$3-T$4)*10)),1))</f>
        <v>3.9</v>
      </c>
      <c r="U46" s="162">
        <f>IF('Indicator Data'!BR46="No data","x",ROUND(IF('Indicator Data'!BR46&gt;U$3,0,IF('Indicator Data'!BR46&lt;U$4,10,(U$3-'Indicator Data'!BR46)/(U$3-U$4)*10)),1))</f>
        <v>10</v>
      </c>
      <c r="V46" s="162">
        <f>IF('Indicator Data'!BS46="No data","x",ROUND(IF('Indicator Data'!BS46&gt;V$3,0,IF('Indicator Data'!BS46&lt;V$4,10,(V$3-'Indicator Data'!BS46)/(V$3-V$4)*10)),1))</f>
        <v>6.4</v>
      </c>
      <c r="W46" s="157">
        <f t="shared" si="8"/>
        <v>6.7666666666666666</v>
      </c>
      <c r="X46" s="157">
        <f>IF('Indicator Data'!BT46="No data","x",ROUND(IF('Indicator Data'!BT46&gt;X$3,0,IF('Indicator Data'!BT46&lt;X$4,10,(X$3-'Indicator Data'!BT46)/(X$3-X$4)*10)),1))</f>
        <v>9.5</v>
      </c>
      <c r="Y46" s="157">
        <f>IF('Indicator Data'!BU46="No data","x",ROUND(IF('Indicator Data'!BU46&gt;Y$3,10,IF('Indicator Data'!BU46&lt;Y$4,0,10-(Y$3-'Indicator Data'!BU46)/(Y$3-Y$4)*10)),1))</f>
        <v>5.3</v>
      </c>
      <c r="Z46" s="158">
        <f t="shared" si="10"/>
        <v>7.8</v>
      </c>
      <c r="AA46" s="159">
        <f t="shared" si="11"/>
        <v>6.1</v>
      </c>
      <c r="AB46" s="48"/>
    </row>
    <row r="47" spans="1:28">
      <c r="A47" s="90" t="str">
        <f>'Indicator Data'!A47</f>
        <v>Croatia</v>
      </c>
      <c r="B47" s="160" t="str">
        <f>'Indicator Data'!B47</f>
        <v>HRV</v>
      </c>
      <c r="C47" s="157">
        <f>IF('Indicator Data'!BF47="No data","x",ROUND(IF('Indicator Data'!BF47&gt;C$3,0,IF('Indicator Data'!BF47&lt;C$4,10,(C$3-'Indicator Data'!BF47)/(C$3-C$4)*10)),1))</f>
        <v>4.4000000000000004</v>
      </c>
      <c r="D47" s="158">
        <f t="shared" si="3"/>
        <v>4.4000000000000004</v>
      </c>
      <c r="E47" s="157">
        <f>IF('Indicator Data'!BH47="No data","x",ROUND(IF('Indicator Data'!BH47&gt;E$3,0,IF('Indicator Data'!BH47&lt;E$4,10,(E$3-'Indicator Data'!BH47)/(E$3-E$4)*10)),1))</f>
        <v>5</v>
      </c>
      <c r="F47" s="157">
        <f>IF('Indicator Data'!BG47="No data","x",ROUND(IF('Indicator Data'!BG47&gt;F$3,0,IF('Indicator Data'!BG47&lt;F$4,10,(F$3-'Indicator Data'!BG47)/(F$3-F$4)*10)),1))</f>
        <v>3.8</v>
      </c>
      <c r="G47" s="158">
        <f t="shared" si="4"/>
        <v>4.4000000000000004</v>
      </c>
      <c r="H47" s="159">
        <f t="shared" si="5"/>
        <v>4.4000000000000004</v>
      </c>
      <c r="I47" s="157">
        <f>IF('Indicator Data'!BJ47="No data","x",ROUND(IF('Indicator Data'!BJ47^2&gt;I$3,0,IF('Indicator Data'!BJ47^2&lt;I$4,10,(I$3-'Indicator Data'!BJ47^2)/(I$3-I$4)*10)),1))</f>
        <v>0.1</v>
      </c>
      <c r="J47" s="157">
        <f>IF(OR('Indicator Data'!BI47=0,'Indicator Data'!BI47="No data"),"x",ROUND(IF('Indicator Data'!BI47&gt;J$3,0,IF('Indicator Data'!BI47&lt;J$4,10,(J$3-'Indicator Data'!BI47)/(J$3-J$4)*10)),1))</f>
        <v>0</v>
      </c>
      <c r="K47" s="157">
        <f>IF('Indicator Data'!BK47="No data","x",ROUND(IF('Indicator Data'!BK47&gt;K$3,0,IF('Indicator Data'!BK47&lt;K$4,10,(K$3-'Indicator Data'!BK47)/(K$3-K$4)*10)),1))</f>
        <v>1.8</v>
      </c>
      <c r="L47" s="157">
        <f>IF('Indicator Data'!BL47="No data","x",ROUND(IF('Indicator Data'!BL47&gt;L$3,0,IF('Indicator Data'!BL47&lt;L$4,10,(L$3-'Indicator Data'!BL47)/(L$3-L$4)*10)),1))</f>
        <v>4.5999999999999996</v>
      </c>
      <c r="M47" s="158">
        <f t="shared" si="6"/>
        <v>1.6</v>
      </c>
      <c r="N47" s="161">
        <f>IF('Indicator Data'!BM47="No data","x",'Indicator Data'!BM47/'Indicator Data'!BW47*100)</f>
        <v>148.3202287348106</v>
      </c>
      <c r="O47" s="157">
        <f t="shared" si="9"/>
        <v>0</v>
      </c>
      <c r="P47" s="157">
        <f>IF('Indicator Data'!BN47="No data","x",ROUND(IF('Indicator Data'!BN47&gt;P$3,0,IF('Indicator Data'!BN47&lt;P$4,10,(P$3-'Indicator Data'!BN47)/(P$3-P$4)*10)),1))</f>
        <v>0.4</v>
      </c>
      <c r="Q47" s="157">
        <f>IF('Indicator Data'!BO47="No data","x",ROUND(IF('Indicator Data'!BO47&gt;Q$3,0,IF('Indicator Data'!BO47&lt;Q$4,10,(Q$3-'Indicator Data'!BO47)/(Q$3-Q$4)*10)),1))</f>
        <v>0.1</v>
      </c>
      <c r="R47" s="158">
        <f t="shared" si="7"/>
        <v>0.2</v>
      </c>
      <c r="S47" s="157">
        <f>IF('Indicator Data'!BP47="No data","x",ROUND(IF('Indicator Data'!BP47&gt;S$3,0,IF('Indicator Data'!BP47&lt;S$4,10,(S$3-'Indicator Data'!BP47)/(S$3-S$4)*10)),1))</f>
        <v>1.3</v>
      </c>
      <c r="T47" s="162">
        <f>IF('Indicator Data'!BQ47="No data","x",ROUND(IF('Indicator Data'!BQ47&gt;T$3,0,IF('Indicator Data'!BQ47&lt;T$4,10,(T$3-'Indicator Data'!BQ47)/(T$3-T$4)*10)),1))</f>
        <v>1.2</v>
      </c>
      <c r="U47" s="162">
        <f>IF('Indicator Data'!BR47="No data","x",ROUND(IF('Indicator Data'!BR47&gt;U$3,0,IF('Indicator Data'!BR47&lt;U$4,10,(U$3-'Indicator Data'!BR47)/(U$3-U$4)*10)),1))</f>
        <v>1.5</v>
      </c>
      <c r="V47" s="162">
        <f>IF('Indicator Data'!BS47="No data","x",ROUND(IF('Indicator Data'!BS47&gt;V$3,0,IF('Indicator Data'!BS47&lt;V$4,10,(V$3-'Indicator Data'!BS47)/(V$3-V$4)*10)),1))</f>
        <v>1.5</v>
      </c>
      <c r="W47" s="157">
        <f t="shared" si="8"/>
        <v>1.4000000000000001</v>
      </c>
      <c r="X47" s="157">
        <f>IF('Indicator Data'!BT47="No data","x",ROUND(IF('Indicator Data'!BT47&gt;X$3,0,IF('Indicator Data'!BT47&lt;X$4,10,(X$3-'Indicator Data'!BT47)/(X$3-X$4)*10)),1))</f>
        <v>1</v>
      </c>
      <c r="Y47" s="157">
        <f>IF('Indicator Data'!BU47="No data","x",ROUND(IF('Indicator Data'!BU47&gt;Y$3,10,IF('Indicator Data'!BU47&lt;Y$4,0,10-(Y$3-'Indicator Data'!BU47)/(Y$3-Y$4)*10)),1))</f>
        <v>0.1</v>
      </c>
      <c r="Z47" s="158">
        <f t="shared" si="10"/>
        <v>1</v>
      </c>
      <c r="AA47" s="159">
        <f t="shared" si="11"/>
        <v>0.9</v>
      </c>
      <c r="AB47" s="48"/>
    </row>
    <row r="48" spans="1:28">
      <c r="A48" s="90" t="str">
        <f>'Indicator Data'!A48</f>
        <v>Cuba</v>
      </c>
      <c r="B48" s="160" t="str">
        <f>'Indicator Data'!B48</f>
        <v>CUB</v>
      </c>
      <c r="C48" s="157">
        <f>IF('Indicator Data'!BF48="No data","x",ROUND(IF('Indicator Data'!BF48&gt;C$3,0,IF('Indicator Data'!BF48&lt;C$4,10,(C$3-'Indicator Data'!BF48)/(C$3-C$4)*10)),1))</f>
        <v>2.5</v>
      </c>
      <c r="D48" s="158">
        <f t="shared" si="3"/>
        <v>2.5</v>
      </c>
      <c r="E48" s="157">
        <f>IF('Indicator Data'!BH48="No data","x",ROUND(IF('Indicator Data'!BH48&gt;E$3,0,IF('Indicator Data'!BH48&lt;E$4,10,(E$3-'Indicator Data'!BH48)/(E$3-E$4)*10)),1))</f>
        <v>5.8</v>
      </c>
      <c r="F48" s="157">
        <f>IF('Indicator Data'!BG48="No data","x",ROUND(IF('Indicator Data'!BG48&gt;F$3,0,IF('Indicator Data'!BG48&lt;F$4,10,(F$3-'Indicator Data'!BG48)/(F$3-F$4)*10)),1))</f>
        <v>5.7</v>
      </c>
      <c r="G48" s="158">
        <f t="shared" si="4"/>
        <v>5.8</v>
      </c>
      <c r="H48" s="159">
        <f t="shared" si="5"/>
        <v>4.2</v>
      </c>
      <c r="I48" s="157">
        <f>IF('Indicator Data'!BJ48="No data","x",ROUND(IF('Indicator Data'!BJ48^2&gt;I$3,0,IF('Indicator Data'!BJ48^2&lt;I$4,10,(I$3-'Indicator Data'!BJ48^2)/(I$3-I$4)*10)),1))</f>
        <v>0.1</v>
      </c>
      <c r="J48" s="157">
        <f>IF(OR('Indicator Data'!BI48=0,'Indicator Data'!BI48="No data"),"x",ROUND(IF('Indicator Data'!BI48&gt;J$3,0,IF('Indicator Data'!BI48&lt;J$4,10,(J$3-'Indicator Data'!BI48)/(J$3-J$4)*10)),1))</f>
        <v>0</v>
      </c>
      <c r="K48" s="157">
        <f>IF('Indicator Data'!BK48="No data","x",ROUND(IF('Indicator Data'!BK48&gt;K$3,0,IF('Indicator Data'!BK48&lt;K$4,10,(K$3-'Indicator Data'!BK48)/(K$3-K$4)*10)),1))</f>
        <v>2.9</v>
      </c>
      <c r="L48" s="157">
        <f>IF('Indicator Data'!BL48="No data","x",ROUND(IF('Indicator Data'!BL48&gt;L$3,0,IF('Indicator Data'!BL48&lt;L$4,10,(L$3-'Indicator Data'!BL48)/(L$3-L$4)*10)),1))</f>
        <v>6.8</v>
      </c>
      <c r="M48" s="158">
        <f t="shared" si="6"/>
        <v>2.5</v>
      </c>
      <c r="N48" s="161">
        <f>IF('Indicator Data'!BM48="No data","x",'Indicator Data'!BM48/'Indicator Data'!BW48*100)</f>
        <v>62.94626080420894</v>
      </c>
      <c r="O48" s="157">
        <f t="shared" si="9"/>
        <v>3.7</v>
      </c>
      <c r="P48" s="157">
        <f>IF('Indicator Data'!BN48="No data","x",ROUND(IF('Indicator Data'!BN48&gt;P$3,0,IF('Indicator Data'!BN48&lt;P$4,10,(P$3-'Indicator Data'!BN48)/(P$3-P$4)*10)),1))</f>
        <v>0.9</v>
      </c>
      <c r="Q48" s="157">
        <f>IF('Indicator Data'!BO48="No data","x",ROUND(IF('Indicator Data'!BO48&gt;Q$3,0,IF('Indicator Data'!BO48&lt;Q$4,10,(Q$3-'Indicator Data'!BO48)/(Q$3-Q$4)*10)),1))</f>
        <v>1.1000000000000001</v>
      </c>
      <c r="R48" s="158">
        <f t="shared" si="7"/>
        <v>1.9</v>
      </c>
      <c r="S48" s="157">
        <f>IF('Indicator Data'!BP48="No data","x",ROUND(IF('Indicator Data'!BP48&gt;S$3,0,IF('Indicator Data'!BP48&lt;S$4,10,(S$3-'Indicator Data'!BP48)/(S$3-S$4)*10)),1))</f>
        <v>0</v>
      </c>
      <c r="T48" s="162">
        <f>IF('Indicator Data'!BQ48="No data","x",ROUND(IF('Indicator Data'!BQ48&gt;T$3,0,IF('Indicator Data'!BQ48&lt;T$4,10,(T$3-'Indicator Data'!BQ48)/(T$3-T$4)*10)),1))</f>
        <v>0</v>
      </c>
      <c r="U48" s="162">
        <f>IF('Indicator Data'!BR48="No data","x",ROUND(IF('Indicator Data'!BR48&gt;U$3,0,IF('Indicator Data'!BR48&lt;U$4,10,(U$3-'Indicator Data'!BR48)/(U$3-U$4)*10)),1))</f>
        <v>0</v>
      </c>
      <c r="V48" s="162" t="str">
        <f>IF('Indicator Data'!BS48="No data","x",ROUND(IF('Indicator Data'!BS48&gt;V$3,0,IF('Indicator Data'!BS48&lt;V$4,10,(V$3-'Indicator Data'!BS48)/(V$3-V$4)*10)),1))</f>
        <v>x</v>
      </c>
      <c r="W48" s="157">
        <f t="shared" si="8"/>
        <v>0</v>
      </c>
      <c r="X48" s="157">
        <f>IF('Indicator Data'!BT48="No data","x",ROUND(IF('Indicator Data'!BT48&gt;X$3,0,IF('Indicator Data'!BT48&lt;X$4,10,(X$3-'Indicator Data'!BT48)/(X$3-X$4)*10)),1))</f>
        <v>0</v>
      </c>
      <c r="Y48" s="157">
        <f>IF('Indicator Data'!BU48="No data","x",ROUND(IF('Indicator Data'!BU48&gt;Y$3,10,IF('Indicator Data'!BU48&lt;Y$4,0,10-(Y$3-'Indicator Data'!BU48)/(Y$3-Y$4)*10)),1))</f>
        <v>0.4</v>
      </c>
      <c r="Z48" s="158">
        <f t="shared" si="10"/>
        <v>0.1</v>
      </c>
      <c r="AA48" s="159">
        <f t="shared" si="11"/>
        <v>1.5</v>
      </c>
      <c r="AB48" s="48"/>
    </row>
    <row r="49" spans="1:28">
      <c r="A49" s="90" t="str">
        <f>'Indicator Data'!A49</f>
        <v>Cyprus</v>
      </c>
      <c r="B49" s="160" t="str">
        <f>'Indicator Data'!B49</f>
        <v>CYP</v>
      </c>
      <c r="C49" s="157" t="str">
        <f>IF('Indicator Data'!BF49="No data","x",ROUND(IF('Indicator Data'!BF49&gt;C$3,0,IF('Indicator Data'!BF49&lt;C$4,10,(C$3-'Indicator Data'!BF49)/(C$3-C$4)*10)),1))</f>
        <v>x</v>
      </c>
      <c r="D49" s="158" t="str">
        <f t="shared" si="3"/>
        <v>x</v>
      </c>
      <c r="E49" s="157">
        <f>IF('Indicator Data'!BH49="No data","x",ROUND(IF('Indicator Data'!BH49&gt;E$3,0,IF('Indicator Data'!BH49&lt;E$4,10,(E$3-'Indicator Data'!BH49)/(E$3-E$4)*10)),1))</f>
        <v>4.7</v>
      </c>
      <c r="F49" s="157">
        <f>IF('Indicator Data'!BG49="No data","x",ROUND(IF('Indicator Data'!BG49&gt;F$3,0,IF('Indicator Data'!BG49&lt;F$4,10,(F$3-'Indicator Data'!BG49)/(F$3-F$4)*10)),1))</f>
        <v>3.5</v>
      </c>
      <c r="G49" s="158">
        <f t="shared" si="4"/>
        <v>4.0999999999999996</v>
      </c>
      <c r="H49" s="159">
        <f t="shared" si="5"/>
        <v>4.0999999999999996</v>
      </c>
      <c r="I49" s="157">
        <f>IF('Indicator Data'!BJ49="No data","x",ROUND(IF('Indicator Data'!BJ49^2&gt;I$3,0,IF('Indicator Data'!BJ49^2&lt;I$4,10,(I$3-'Indicator Data'!BJ49^2)/(I$3-I$4)*10)),1))</f>
        <v>0.1</v>
      </c>
      <c r="J49" s="157">
        <f>IF(OR('Indicator Data'!BI49=0,'Indicator Data'!BI49="No data"),"x",ROUND(IF('Indicator Data'!BI49&gt;J$3,0,IF('Indicator Data'!BI49&lt;J$4,10,(J$3-'Indicator Data'!BI49)/(J$3-J$4)*10)),1))</f>
        <v>0</v>
      </c>
      <c r="K49" s="157">
        <f>IF('Indicator Data'!BK49="No data","x",ROUND(IF('Indicator Data'!BK49&gt;K$3,0,IF('Indicator Data'!BK49&lt;K$4,10,(K$3-'Indicator Data'!BK49)/(K$3-K$4)*10)),1))</f>
        <v>1</v>
      </c>
      <c r="L49" s="157">
        <f>IF('Indicator Data'!BL49="No data","x",ROUND(IF('Indicator Data'!BL49&gt;L$3,0,IF('Indicator Data'!BL49&lt;L$4,10,(L$3-'Indicator Data'!BL49)/(L$3-L$4)*10)),1))</f>
        <v>2.6</v>
      </c>
      <c r="M49" s="158">
        <f t="shared" si="6"/>
        <v>0.9</v>
      </c>
      <c r="N49" s="161">
        <f>IF('Indicator Data'!BM49="No data","x",'Indicator Data'!BM49/'Indicator Data'!BW49*100)</f>
        <v>205.62770562770564</v>
      </c>
      <c r="O49" s="157">
        <f t="shared" si="9"/>
        <v>0</v>
      </c>
      <c r="P49" s="157">
        <f>IF('Indicator Data'!BN49="No data","x",ROUND(IF('Indicator Data'!BN49&gt;P$3,0,IF('Indicator Data'!BN49&lt;P$4,10,(P$3-'Indicator Data'!BN49)/(P$3-P$4)*10)),1))</f>
        <v>0.1</v>
      </c>
      <c r="Q49" s="157">
        <f>IF('Indicator Data'!BO49="No data","x",ROUND(IF('Indicator Data'!BO49&gt;Q$3,0,IF('Indicator Data'!BO49&lt;Q$4,10,(Q$3-'Indicator Data'!BO49)/(Q$3-Q$4)*10)),1))</f>
        <v>0</v>
      </c>
      <c r="R49" s="158">
        <f t="shared" si="7"/>
        <v>0</v>
      </c>
      <c r="S49" s="157">
        <f>IF('Indicator Data'!BP49="No data","x",ROUND(IF('Indicator Data'!BP49&gt;S$3,0,IF('Indicator Data'!BP49&lt;S$4,10,(S$3-'Indicator Data'!BP49)/(S$3-S$4)*10)),1))</f>
        <v>0</v>
      </c>
      <c r="T49" s="162">
        <f>IF('Indicator Data'!BQ49="No data","x",ROUND(IF('Indicator Data'!BQ49&gt;T$3,0,IF('Indicator Data'!BQ49&lt;T$4,10,(T$3-'Indicator Data'!BQ49)/(T$3-T$4)*10)),1))</f>
        <v>0.5</v>
      </c>
      <c r="U49" s="162">
        <f>IF('Indicator Data'!BR49="No data","x",ROUND(IF('Indicator Data'!BR49&gt;U$3,0,IF('Indicator Data'!BR49&lt;U$4,10,(U$3-'Indicator Data'!BR49)/(U$3-U$4)*10)),1))</f>
        <v>1.9</v>
      </c>
      <c r="V49" s="162">
        <f>IF('Indicator Data'!BS49="No data","x",ROUND(IF('Indicator Data'!BS49&gt;V$3,0,IF('Indicator Data'!BS49&lt;V$4,10,(V$3-'Indicator Data'!BS49)/(V$3-V$4)*10)),1))</f>
        <v>3.1</v>
      </c>
      <c r="W49" s="157">
        <f t="shared" si="8"/>
        <v>1.8333333333333333</v>
      </c>
      <c r="X49" s="157">
        <f>IF('Indicator Data'!BT49="No data","x",ROUND(IF('Indicator Data'!BT49&gt;X$3,0,IF('Indicator Data'!BT49&lt;X$4,10,(X$3-'Indicator Data'!BT49)/(X$3-X$4)*10)),1))</f>
        <v>0</v>
      </c>
      <c r="Y49" s="157">
        <f>IF('Indicator Data'!BU49="No data","x",ROUND(IF('Indicator Data'!BU49&gt;Y$3,10,IF('Indicator Data'!BU49&lt;Y$4,0,10-(Y$3-'Indicator Data'!BU49)/(Y$3-Y$4)*10)),1))</f>
        <v>0.8</v>
      </c>
      <c r="Z49" s="158">
        <f t="shared" si="10"/>
        <v>0.7</v>
      </c>
      <c r="AA49" s="159">
        <f t="shared" si="11"/>
        <v>0.5</v>
      </c>
      <c r="AB49" s="48"/>
    </row>
    <row r="50" spans="1:28">
      <c r="A50" s="90" t="str">
        <f>'Indicator Data'!A50</f>
        <v>Czech Republic</v>
      </c>
      <c r="B50" s="160" t="str">
        <f>'Indicator Data'!B50</f>
        <v>CZE</v>
      </c>
      <c r="C50" s="157">
        <f>IF('Indicator Data'!BF50="No data","x",ROUND(IF('Indicator Data'!BF50&gt;C$3,0,IF('Indicator Data'!BF50&lt;C$4,10,(C$3-'Indicator Data'!BF50)/(C$3-C$4)*10)),1))</f>
        <v>2.5</v>
      </c>
      <c r="D50" s="158">
        <f t="shared" si="3"/>
        <v>2.5</v>
      </c>
      <c r="E50" s="157">
        <f>IF('Indicator Data'!BH50="No data","x",ROUND(IF('Indicator Data'!BH50&gt;E$3,0,IF('Indicator Data'!BH50&lt;E$4,10,(E$3-'Indicator Data'!BH50)/(E$3-E$4)*10)),1))</f>
        <v>4.3</v>
      </c>
      <c r="F50" s="157">
        <f>IF('Indicator Data'!BG50="No data","x",ROUND(IF('Indicator Data'!BG50&gt;F$3,0,IF('Indicator Data'!BG50&lt;F$4,10,(F$3-'Indicator Data'!BG50)/(F$3-F$4)*10)),1))</f>
        <v>2.8</v>
      </c>
      <c r="G50" s="158">
        <f t="shared" si="4"/>
        <v>3.6</v>
      </c>
      <c r="H50" s="159">
        <f t="shared" si="5"/>
        <v>3.1</v>
      </c>
      <c r="I50" s="157" t="str">
        <f>IF('Indicator Data'!BJ50="No data","x",ROUND(IF('Indicator Data'!BJ50^2&gt;I$3,0,IF('Indicator Data'!BJ50^2&lt;I$4,10,(I$3-'Indicator Data'!BJ50^2)/(I$3-I$4)*10)),1))</f>
        <v>x</v>
      </c>
      <c r="J50" s="157">
        <f>IF(OR('Indicator Data'!BI50=0,'Indicator Data'!BI50="No data"),"x",ROUND(IF('Indicator Data'!BI50&gt;J$3,0,IF('Indicator Data'!BI50&lt;J$4,10,(J$3-'Indicator Data'!BI50)/(J$3-J$4)*10)),1))</f>
        <v>0</v>
      </c>
      <c r="K50" s="157">
        <f>IF('Indicator Data'!BK50="No data","x",ROUND(IF('Indicator Data'!BK50&gt;K$3,0,IF('Indicator Data'!BK50&lt;K$4,10,(K$3-'Indicator Data'!BK50)/(K$3-K$4)*10)),1))</f>
        <v>1.5</v>
      </c>
      <c r="L50" s="157">
        <f>IF('Indicator Data'!BL50="No data","x",ROUND(IF('Indicator Data'!BL50&gt;L$3,0,IF('Indicator Data'!BL50&lt;L$4,10,(L$3-'Indicator Data'!BL50)/(L$3-L$4)*10)),1))</f>
        <v>3.7</v>
      </c>
      <c r="M50" s="158">
        <f t="shared" si="6"/>
        <v>1.7</v>
      </c>
      <c r="N50" s="161">
        <f>IF('Indicator Data'!BM50="No data","x",'Indicator Data'!BM50/'Indicator Data'!BW50*100)</f>
        <v>271.87985499741069</v>
      </c>
      <c r="O50" s="157">
        <f t="shared" si="9"/>
        <v>0</v>
      </c>
      <c r="P50" s="157">
        <f>IF('Indicator Data'!BN50="No data","x",ROUND(IF('Indicator Data'!BN50&gt;P$3,0,IF('Indicator Data'!BN50&lt;P$4,10,(P$3-'Indicator Data'!BN50)/(P$3-P$4)*10)),1))</f>
        <v>0.1</v>
      </c>
      <c r="Q50" s="157">
        <f>IF('Indicator Data'!BO50="No data","x",ROUND(IF('Indicator Data'!BO50&gt;Q$3,0,IF('Indicator Data'!BO50&lt;Q$4,10,(Q$3-'Indicator Data'!BO50)/(Q$3-Q$4)*10)),1))</f>
        <v>0</v>
      </c>
      <c r="R50" s="158">
        <f t="shared" si="7"/>
        <v>0</v>
      </c>
      <c r="S50" s="157">
        <f>IF('Indicator Data'!BP50="No data","x",ROUND(IF('Indicator Data'!BP50&gt;S$3,0,IF('Indicator Data'!BP50&lt;S$4,10,(S$3-'Indicator Data'!BP50)/(S$3-S$4)*10)),1))</f>
        <v>0</v>
      </c>
      <c r="T50" s="162">
        <f>IF('Indicator Data'!BQ50="No data","x",ROUND(IF('Indicator Data'!BQ50&gt;T$3,0,IF('Indicator Data'!BQ50&lt;T$4,10,(T$3-'Indicator Data'!BQ50)/(T$3-T$4)*10)),1))</f>
        <v>0.8</v>
      </c>
      <c r="U50" s="162">
        <f>IF('Indicator Data'!BR50="No data","x",ROUND(IF('Indicator Data'!BR50&gt;U$3,0,IF('Indicator Data'!BR50&lt;U$4,10,(U$3-'Indicator Data'!BR50)/(U$3-U$4)*10)),1))</f>
        <v>1.5</v>
      </c>
      <c r="V50" s="162" t="str">
        <f>IF('Indicator Data'!BS50="No data","x",ROUND(IF('Indicator Data'!BS50&gt;V$3,0,IF('Indicator Data'!BS50&lt;V$4,10,(V$3-'Indicator Data'!BS50)/(V$3-V$4)*10)),1))</f>
        <v>x</v>
      </c>
      <c r="W50" s="157">
        <f t="shared" si="8"/>
        <v>1.1499999999999999</v>
      </c>
      <c r="X50" s="157">
        <f>IF('Indicator Data'!BT50="No data","x",ROUND(IF('Indicator Data'!BT50&gt;X$3,0,IF('Indicator Data'!BT50&lt;X$4,10,(X$3-'Indicator Data'!BT50)/(X$3-X$4)*10)),1))</f>
        <v>0</v>
      </c>
      <c r="Y50" s="157">
        <f>IF('Indicator Data'!BU50="No data","x",ROUND(IF('Indicator Data'!BU50&gt;Y$3,10,IF('Indicator Data'!BU50&lt;Y$4,0,10-(Y$3-'Indicator Data'!BU50)/(Y$3-Y$4)*10)),1))</f>
        <v>0</v>
      </c>
      <c r="Z50" s="158">
        <f t="shared" si="10"/>
        <v>0.3</v>
      </c>
      <c r="AA50" s="159">
        <f t="shared" si="11"/>
        <v>0.7</v>
      </c>
      <c r="AB50" s="48"/>
    </row>
    <row r="51" spans="1:28">
      <c r="A51" s="90" t="str">
        <f>'Indicator Data'!A51</f>
        <v>Denmark</v>
      </c>
      <c r="B51" s="160" t="str">
        <f>'Indicator Data'!B51</f>
        <v>DNK</v>
      </c>
      <c r="C51" s="157">
        <f>IF('Indicator Data'!BF51="No data","x",ROUND(IF('Indicator Data'!BF51&gt;C$3,0,IF('Indicator Data'!BF51&lt;C$4,10,(C$3-'Indicator Data'!BF51)/(C$3-C$4)*10)),1))</f>
        <v>2.7</v>
      </c>
      <c r="D51" s="158">
        <f t="shared" si="3"/>
        <v>2.7</v>
      </c>
      <c r="E51" s="157">
        <f>IF('Indicator Data'!BH51="No data","x",ROUND(IF('Indicator Data'!BH51&gt;E$3,0,IF('Indicator Data'!BH51&lt;E$4,10,(E$3-'Indicator Data'!BH51)/(E$3-E$4)*10)),1))</f>
        <v>1</v>
      </c>
      <c r="F51" s="157">
        <f>IF('Indicator Data'!BG51="No data","x",ROUND(IF('Indicator Data'!BG51&gt;F$3,0,IF('Indicator Data'!BG51&lt;F$4,10,(F$3-'Indicator Data'!BG51)/(F$3-F$4)*10)),1))</f>
        <v>1</v>
      </c>
      <c r="G51" s="158">
        <f t="shared" si="4"/>
        <v>1</v>
      </c>
      <c r="H51" s="159">
        <f t="shared" si="5"/>
        <v>1.9</v>
      </c>
      <c r="I51" s="157" t="str">
        <f>IF('Indicator Data'!BJ51="No data","x",ROUND(IF('Indicator Data'!BJ51^2&gt;I$3,0,IF('Indicator Data'!BJ51^2&lt;I$4,10,(I$3-'Indicator Data'!BJ51^2)/(I$3-I$4)*10)),1))</f>
        <v>x</v>
      </c>
      <c r="J51" s="157">
        <f>IF(OR('Indicator Data'!BI51=0,'Indicator Data'!BI51="No data"),"x",ROUND(IF('Indicator Data'!BI51&gt;J$3,0,IF('Indicator Data'!BI51&lt;J$4,10,(J$3-'Indicator Data'!BI51)/(J$3-J$4)*10)),1))</f>
        <v>0</v>
      </c>
      <c r="K51" s="157">
        <f>IF('Indicator Data'!BK51="No data","x",ROUND(IF('Indicator Data'!BK51&gt;K$3,0,IF('Indicator Data'!BK51&lt;K$4,10,(K$3-'Indicator Data'!BK51)/(K$3-K$4)*10)),1))</f>
        <v>0.2</v>
      </c>
      <c r="L51" s="157">
        <f>IF('Indicator Data'!BL51="No data","x",ROUND(IF('Indicator Data'!BL51&gt;L$3,0,IF('Indicator Data'!BL51&lt;L$4,10,(L$3-'Indicator Data'!BL51)/(L$3-L$4)*10)),1))</f>
        <v>3.8</v>
      </c>
      <c r="M51" s="158">
        <f t="shared" si="6"/>
        <v>1.3</v>
      </c>
      <c r="N51" s="161">
        <f>IF('Indicator Data'!BM51="No data","x",'Indicator Data'!BM51/'Indicator Data'!BW51*100)</f>
        <v>353.5234503888758</v>
      </c>
      <c r="O51" s="157">
        <f t="shared" si="9"/>
        <v>0</v>
      </c>
      <c r="P51" s="157">
        <f>IF('Indicator Data'!BN51="No data","x",ROUND(IF('Indicator Data'!BN51&gt;P$3,0,IF('Indicator Data'!BN51&lt;P$4,10,(P$3-'Indicator Data'!BN51)/(P$3-P$4)*10)),1))</f>
        <v>0</v>
      </c>
      <c r="Q51" s="157">
        <f>IF('Indicator Data'!BO51="No data","x",ROUND(IF('Indicator Data'!BO51&gt;Q$3,0,IF('Indicator Data'!BO51&lt;Q$4,10,(Q$3-'Indicator Data'!BO51)/(Q$3-Q$4)*10)),1))</f>
        <v>0</v>
      </c>
      <c r="R51" s="158">
        <f t="shared" si="7"/>
        <v>0</v>
      </c>
      <c r="S51" s="157">
        <f>IF('Indicator Data'!BP51="No data","x",ROUND(IF('Indicator Data'!BP51&gt;S$3,0,IF('Indicator Data'!BP51&lt;S$4,10,(S$3-'Indicator Data'!BP51)/(S$3-S$4)*10)),1))</f>
        <v>0</v>
      </c>
      <c r="T51" s="162">
        <f>IF('Indicator Data'!BQ51="No data","x",ROUND(IF('Indicator Data'!BQ51&gt;T$3,0,IF('Indicator Data'!BQ51&lt;T$4,10,(T$3-'Indicator Data'!BQ51)/(T$3-T$4)*10)),1))</f>
        <v>0.3</v>
      </c>
      <c r="U51" s="162">
        <f>IF('Indicator Data'!BR51="No data","x",ROUND(IF('Indicator Data'!BR51&gt;U$3,0,IF('Indicator Data'!BR51&lt;U$4,10,(U$3-'Indicator Data'!BR51)/(U$3-U$4)*10)),1))</f>
        <v>0.8</v>
      </c>
      <c r="V51" s="162">
        <f>IF('Indicator Data'!BS51="No data","x",ROUND(IF('Indicator Data'!BS51&gt;V$3,0,IF('Indicator Data'!BS51&lt;V$4,10,(V$3-'Indicator Data'!BS51)/(V$3-V$4)*10)),1))</f>
        <v>0.5</v>
      </c>
      <c r="W51" s="157">
        <f t="shared" si="8"/>
        <v>0.53333333333333333</v>
      </c>
      <c r="X51" s="157">
        <f>IF('Indicator Data'!BT51="No data","x",ROUND(IF('Indicator Data'!BT51&gt;X$3,0,IF('Indicator Data'!BT51&lt;X$4,10,(X$3-'Indicator Data'!BT51)/(X$3-X$4)*10)),1))</f>
        <v>0</v>
      </c>
      <c r="Y51" s="157">
        <f>IF('Indicator Data'!BU51="No data","x",ROUND(IF('Indicator Data'!BU51&gt;Y$3,10,IF('Indicator Data'!BU51&lt;Y$4,0,10-(Y$3-'Indicator Data'!BU51)/(Y$3-Y$4)*10)),1))</f>
        <v>0.1</v>
      </c>
      <c r="Z51" s="158">
        <f t="shared" si="10"/>
        <v>0.2</v>
      </c>
      <c r="AA51" s="159">
        <f t="shared" si="11"/>
        <v>0.5</v>
      </c>
      <c r="AB51" s="48"/>
    </row>
    <row r="52" spans="1:28">
      <c r="A52" s="90" t="str">
        <f>'Indicator Data'!A52</f>
        <v>Djibouti</v>
      </c>
      <c r="B52" s="160" t="str">
        <f>'Indicator Data'!B52</f>
        <v>DJI</v>
      </c>
      <c r="C52" s="157">
        <f>IF('Indicator Data'!BF52="No data","x",ROUND(IF('Indicator Data'!BF52&gt;C$3,0,IF('Indicator Data'!BF52&lt;C$4,10,(C$3-'Indicator Data'!BF52)/(C$3-C$4)*10)),1))</f>
        <v>5.5</v>
      </c>
      <c r="D52" s="158">
        <f t="shared" si="3"/>
        <v>5.5</v>
      </c>
      <c r="E52" s="157">
        <f>IF('Indicator Data'!BH52="No data","x",ROUND(IF('Indicator Data'!BH52&gt;E$3,0,IF('Indicator Data'!BH52&lt;E$4,10,(E$3-'Indicator Data'!BH52)/(E$3-E$4)*10)),1))</f>
        <v>7</v>
      </c>
      <c r="F52" s="157">
        <f>IF('Indicator Data'!BG52="No data","x",ROUND(IF('Indicator Data'!BG52&gt;F$3,0,IF('Indicator Data'!BG52&lt;F$4,10,(F$3-'Indicator Data'!BG52)/(F$3-F$4)*10)),1))</f>
        <v>6.6</v>
      </c>
      <c r="G52" s="158">
        <f t="shared" si="4"/>
        <v>6.8</v>
      </c>
      <c r="H52" s="159">
        <f t="shared" si="5"/>
        <v>6.2</v>
      </c>
      <c r="I52" s="157" t="str">
        <f>IF('Indicator Data'!BJ52="No data","x",ROUND(IF('Indicator Data'!BJ52^2&gt;I$3,0,IF('Indicator Data'!BJ52^2&lt;I$4,10,(I$3-'Indicator Data'!BJ52^2)/(I$3-I$4)*10)),1))</f>
        <v>x</v>
      </c>
      <c r="J52" s="157">
        <f>IF(OR('Indicator Data'!BI52=0,'Indicator Data'!BI52="No data"),"x",ROUND(IF('Indicator Data'!BI52&gt;J$3,0,IF('Indicator Data'!BI52&lt;J$4,10,(J$3-'Indicator Data'!BI52)/(J$3-J$4)*10)),1))</f>
        <v>3.5</v>
      </c>
      <c r="K52" s="157">
        <f>IF('Indicator Data'!BK52="No data","x",ROUND(IF('Indicator Data'!BK52&gt;K$3,0,IF('Indicator Data'!BK52&lt;K$4,10,(K$3-'Indicator Data'!BK52)/(K$3-K$4)*10)),1))</f>
        <v>3.1</v>
      </c>
      <c r="L52" s="157">
        <f>IF('Indicator Data'!BL52="No data","x",ROUND(IF('Indicator Data'!BL52&gt;L$3,0,IF('Indicator Data'!BL52&lt;L$4,10,(L$3-'Indicator Data'!BL52)/(L$3-L$4)*10)),1))</f>
        <v>7.9</v>
      </c>
      <c r="M52" s="158">
        <f t="shared" si="6"/>
        <v>4.8</v>
      </c>
      <c r="N52" s="161">
        <f>IF('Indicator Data'!BM52="No data","x",'Indicator Data'!BM52/'Indicator Data'!BW52*100)</f>
        <v>11.216566005176878</v>
      </c>
      <c r="O52" s="157">
        <f t="shared" si="9"/>
        <v>9</v>
      </c>
      <c r="P52" s="157">
        <f>IF('Indicator Data'!BN52="No data","x",ROUND(IF('Indicator Data'!BN52&gt;P$3,0,IF('Indicator Data'!BN52&lt;P$4,10,(P$3-'Indicator Data'!BN52)/(P$3-P$4)*10)),1))</f>
        <v>3.7</v>
      </c>
      <c r="Q52" s="157">
        <f>IF('Indicator Data'!BO52="No data","x",ROUND(IF('Indicator Data'!BO52&gt;Q$3,0,IF('Indicator Data'!BO52&lt;Q$4,10,(Q$3-'Indicator Data'!BO52)/(Q$3-Q$4)*10)),1))</f>
        <v>4.8</v>
      </c>
      <c r="R52" s="158">
        <f t="shared" si="7"/>
        <v>5.8</v>
      </c>
      <c r="S52" s="157">
        <f>IF('Indicator Data'!BP52="No data","x",ROUND(IF('Indicator Data'!BP52&gt;S$3,0,IF('Indicator Data'!BP52&lt;S$4,10,(S$3-'Indicator Data'!BP52)/(S$3-S$4)*10)),1))</f>
        <v>9.5</v>
      </c>
      <c r="T52" s="162">
        <f>IF('Indicator Data'!BQ52="No data","x",ROUND(IF('Indicator Data'!BQ52&gt;T$3,0,IF('Indicator Data'!BQ52&lt;T$4,10,(T$3-'Indicator Data'!BQ52)/(T$3-T$4)*10)),1))</f>
        <v>6.8</v>
      </c>
      <c r="U52" s="162">
        <f>IF('Indicator Data'!BR52="No data","x",ROUND(IF('Indicator Data'!BR52&gt;U$3,0,IF('Indicator Data'!BR52&lt;U$4,10,(U$3-'Indicator Data'!BR52)/(U$3-U$4)*10)),1))</f>
        <v>8.6</v>
      </c>
      <c r="V52" s="162">
        <f>IF('Indicator Data'!BS52="No data","x",ROUND(IF('Indicator Data'!BS52&gt;V$3,0,IF('Indicator Data'!BS52&lt;V$4,10,(V$3-'Indicator Data'!BS52)/(V$3-V$4)*10)),1))</f>
        <v>6.8</v>
      </c>
      <c r="W52" s="157">
        <f t="shared" si="8"/>
        <v>7.3999999999999995</v>
      </c>
      <c r="X52" s="157">
        <f>IF('Indicator Data'!BT52="No data","x",ROUND(IF('Indicator Data'!BT52&gt;X$3,0,IF('Indicator Data'!BT52&lt;X$4,10,(X$3-'Indicator Data'!BT52)/(X$3-X$4)*10)),1))</f>
        <v>9.6999999999999993</v>
      </c>
      <c r="Y52" s="157">
        <f>IF('Indicator Data'!BU52="No data","x",ROUND(IF('Indicator Data'!BU52&gt;Y$3,10,IF('Indicator Data'!BU52&lt;Y$4,0,10-(Y$3-'Indicator Data'!BU52)/(Y$3-Y$4)*10)),1))</f>
        <v>2.6</v>
      </c>
      <c r="Z52" s="158">
        <f t="shared" si="10"/>
        <v>7.3</v>
      </c>
      <c r="AA52" s="159">
        <f t="shared" si="11"/>
        <v>6</v>
      </c>
      <c r="AB52" s="48"/>
    </row>
    <row r="53" spans="1:28">
      <c r="A53" s="90" t="str">
        <f>'Indicator Data'!A53</f>
        <v>Dominica</v>
      </c>
      <c r="B53" s="160" t="str">
        <f>'Indicator Data'!B53</f>
        <v>DMA</v>
      </c>
      <c r="C53" s="157" t="str">
        <f>IF('Indicator Data'!BF53="No data","x",ROUND(IF('Indicator Data'!BF53&gt;C$3,0,IF('Indicator Data'!BF53&lt;C$4,10,(C$3-'Indicator Data'!BF53)/(C$3-C$4)*10)),1))</f>
        <v>x</v>
      </c>
      <c r="D53" s="158" t="str">
        <f t="shared" si="3"/>
        <v>x</v>
      </c>
      <c r="E53" s="157">
        <f>IF('Indicator Data'!BH53="No data","x",ROUND(IF('Indicator Data'!BH53&gt;E$3,0,IF('Indicator Data'!BH53&lt;E$4,10,(E$3-'Indicator Data'!BH53)/(E$3-E$4)*10)),1))</f>
        <v>4.4000000000000004</v>
      </c>
      <c r="F53" s="157">
        <f>IF('Indicator Data'!BG53="No data","x",ROUND(IF('Indicator Data'!BG53&gt;F$3,0,IF('Indicator Data'!BG53&lt;F$4,10,(F$3-'Indicator Data'!BG53)/(F$3-F$4)*10)),1))</f>
        <v>5.2</v>
      </c>
      <c r="G53" s="158">
        <f t="shared" si="4"/>
        <v>4.8</v>
      </c>
      <c r="H53" s="159">
        <f t="shared" si="5"/>
        <v>4.8</v>
      </c>
      <c r="I53" s="157" t="str">
        <f>IF('Indicator Data'!BJ53="No data","x",ROUND(IF('Indicator Data'!BJ53^2&gt;I$3,0,IF('Indicator Data'!BJ53^2&lt;I$4,10,(I$3-'Indicator Data'!BJ53^2)/(I$3-I$4)*10)),1))</f>
        <v>x</v>
      </c>
      <c r="J53" s="157">
        <f>IF(OR('Indicator Data'!BI53=0,'Indicator Data'!BI53="No data"),"x",ROUND(IF('Indicator Data'!BI53&gt;J$3,0,IF('Indicator Data'!BI53&lt;J$4,10,(J$3-'Indicator Data'!BI53)/(J$3-J$4)*10)),1))</f>
        <v>0</v>
      </c>
      <c r="K53" s="157">
        <f>IF('Indicator Data'!BK53="No data","x",ROUND(IF('Indicator Data'!BK53&gt;K$3,0,IF('Indicator Data'!BK53&lt;K$4,10,(K$3-'Indicator Data'!BK53)/(K$3-K$4)*10)),1))</f>
        <v>1.9</v>
      </c>
      <c r="L53" s="157">
        <f>IF('Indicator Data'!BL53="No data","x",ROUND(IF('Indicator Data'!BL53&gt;L$3,0,IF('Indicator Data'!BL53&lt;L$4,10,(L$3-'Indicator Data'!BL53)/(L$3-L$4)*10)),1))</f>
        <v>5.9</v>
      </c>
      <c r="M53" s="158">
        <f t="shared" si="6"/>
        <v>2.6</v>
      </c>
      <c r="N53" s="161">
        <f>IF('Indicator Data'!BM53="No data","x",'Indicator Data'!BM53/'Indicator Data'!BW53*100)</f>
        <v>133.33333333333331</v>
      </c>
      <c r="O53" s="157">
        <f t="shared" si="9"/>
        <v>0</v>
      </c>
      <c r="P53" s="157">
        <f>IF('Indicator Data'!BN53="No data","x",ROUND(IF('Indicator Data'!BN53&gt;P$3,0,IF('Indicator Data'!BN53&lt;P$4,10,(P$3-'Indicator Data'!BN53)/(P$3-P$4)*10)),1))</f>
        <v>2.2000000000000002</v>
      </c>
      <c r="Q53" s="157">
        <f>IF('Indicator Data'!BO53="No data","x",ROUND(IF('Indicator Data'!BO53&gt;Q$3,0,IF('Indicator Data'!BO53&lt;Q$4,10,(Q$3-'Indicator Data'!BO53)/(Q$3-Q$4)*10)),1))</f>
        <v>0.9</v>
      </c>
      <c r="R53" s="158">
        <f t="shared" si="7"/>
        <v>1</v>
      </c>
      <c r="S53" s="157">
        <f>IF('Indicator Data'!BP53="No data","x",ROUND(IF('Indicator Data'!BP53&gt;S$3,0,IF('Indicator Data'!BP53&lt;S$4,10,(S$3-'Indicator Data'!BP53)/(S$3-S$4)*10)),1))</f>
        <v>7.2</v>
      </c>
      <c r="T53" s="162">
        <f>IF('Indicator Data'!BQ53="No data","x",ROUND(IF('Indicator Data'!BQ53&gt;T$3,0,IF('Indicator Data'!BQ53&lt;T$4,10,(T$3-'Indicator Data'!BQ53)/(T$3-T$4)*10)),1))</f>
        <v>1.2</v>
      </c>
      <c r="U53" s="162">
        <f>IF('Indicator Data'!BR53="No data","x",ROUND(IF('Indicator Data'!BR53&gt;U$3,0,IF('Indicator Data'!BR53&lt;U$4,10,(U$3-'Indicator Data'!BR53)/(U$3-U$4)*10)),1))</f>
        <v>1.7</v>
      </c>
      <c r="V53" s="162" t="str">
        <f>IF('Indicator Data'!BS53="No data","x",ROUND(IF('Indicator Data'!BS53&gt;V$3,0,IF('Indicator Data'!BS53&lt;V$4,10,(V$3-'Indicator Data'!BS53)/(V$3-V$4)*10)),1))</f>
        <v>x</v>
      </c>
      <c r="W53" s="157">
        <f t="shared" si="8"/>
        <v>1.45</v>
      </c>
      <c r="X53" s="157">
        <f>IF('Indicator Data'!BT53="No data","x",ROUND(IF('Indicator Data'!BT53&gt;X$3,0,IF('Indicator Data'!BT53&lt;X$4,10,(X$3-'Indicator Data'!BT53)/(X$3-X$4)*10)),1))</f>
        <v>7.6</v>
      </c>
      <c r="Y53" s="157" t="str">
        <f>IF('Indicator Data'!BU53="No data","x",ROUND(IF('Indicator Data'!BU53&gt;Y$3,10,IF('Indicator Data'!BU53&lt;Y$4,0,10-(Y$3-'Indicator Data'!BU53)/(Y$3-Y$4)*10)),1))</f>
        <v>x</v>
      </c>
      <c r="Z53" s="158">
        <f t="shared" si="10"/>
        <v>5.4</v>
      </c>
      <c r="AA53" s="159">
        <f t="shared" si="11"/>
        <v>3</v>
      </c>
      <c r="AB53" s="48"/>
    </row>
    <row r="54" spans="1:28">
      <c r="A54" s="90" t="str">
        <f>'Indicator Data'!A54</f>
        <v>Dominican Republic</v>
      </c>
      <c r="B54" s="160" t="str">
        <f>'Indicator Data'!B54</f>
        <v>DOM</v>
      </c>
      <c r="C54" s="157">
        <f>IF('Indicator Data'!BF54="No data","x",ROUND(IF('Indicator Data'!BF54&gt;C$3,0,IF('Indicator Data'!BF54&lt;C$4,10,(C$3-'Indicator Data'!BF54)/(C$3-C$4)*10)),1))</f>
        <v>4.5999999999999996</v>
      </c>
      <c r="D54" s="158">
        <f t="shared" si="3"/>
        <v>4.5999999999999996</v>
      </c>
      <c r="E54" s="157">
        <f>IF('Indicator Data'!BH54="No data","x",ROUND(IF('Indicator Data'!BH54&gt;E$3,0,IF('Indicator Data'!BH54&lt;E$4,10,(E$3-'Indicator Data'!BH54)/(E$3-E$4)*10)),1))</f>
        <v>6.5</v>
      </c>
      <c r="F54" s="157">
        <f>IF('Indicator Data'!BG54="No data","x",ROUND(IF('Indicator Data'!BG54&gt;F$3,0,IF('Indicator Data'!BG54&lt;F$4,10,(F$3-'Indicator Data'!BG54)/(F$3-F$4)*10)),1))</f>
        <v>5.0999999999999996</v>
      </c>
      <c r="G54" s="158">
        <f t="shared" si="4"/>
        <v>5.8</v>
      </c>
      <c r="H54" s="159">
        <f t="shared" si="5"/>
        <v>5.2</v>
      </c>
      <c r="I54" s="157">
        <f>IF('Indicator Data'!BJ54="No data","x",ROUND(IF('Indicator Data'!BJ54^2&gt;I$3,0,IF('Indicator Data'!BJ54^2&lt;I$4,10,(I$3-'Indicator Data'!BJ54^2)/(I$3-I$4)*10)),1))</f>
        <v>1</v>
      </c>
      <c r="J54" s="157">
        <f>IF(OR('Indicator Data'!BI54=0,'Indicator Data'!BI54="No data"),"x",ROUND(IF('Indicator Data'!BI54&gt;J$3,0,IF('Indicator Data'!BI54&lt;J$4,10,(J$3-'Indicator Data'!BI54)/(J$3-J$4)*10)),1))</f>
        <v>0.2</v>
      </c>
      <c r="K54" s="157">
        <f>IF('Indicator Data'!BK54="No data","x",ROUND(IF('Indicator Data'!BK54&gt;K$3,0,IF('Indicator Data'!BK54&lt;K$4,10,(K$3-'Indicator Data'!BK54)/(K$3-K$4)*10)),1))</f>
        <v>1.5</v>
      </c>
      <c r="L54" s="157">
        <f>IF('Indicator Data'!BL54="No data","x",ROUND(IF('Indicator Data'!BL54&gt;L$3,0,IF('Indicator Data'!BL54&lt;L$4,10,(L$3-'Indicator Data'!BL54)/(L$3-L$4)*10)),1))</f>
        <v>5.6</v>
      </c>
      <c r="M54" s="158">
        <f t="shared" si="6"/>
        <v>2.1</v>
      </c>
      <c r="N54" s="161">
        <f>IF('Indicator Data'!BM54="No data","x",'Indicator Data'!BM54/'Indicator Data'!BW54*100)</f>
        <v>60.016556291390735</v>
      </c>
      <c r="O54" s="157">
        <f t="shared" si="9"/>
        <v>4</v>
      </c>
      <c r="P54" s="157">
        <f>IF('Indicator Data'!BN54="No data","x",ROUND(IF('Indicator Data'!BN54&gt;P$3,0,IF('Indicator Data'!BN54&lt;P$4,10,(P$3-'Indicator Data'!BN54)/(P$3-P$4)*10)),1))</f>
        <v>1.3</v>
      </c>
      <c r="Q54" s="157">
        <f>IF('Indicator Data'!BO54="No data","x",ROUND(IF('Indicator Data'!BO54&gt;Q$3,0,IF('Indicator Data'!BO54&lt;Q$4,10,(Q$3-'Indicator Data'!BO54)/(Q$3-Q$4)*10)),1))</f>
        <v>0.6</v>
      </c>
      <c r="R54" s="158">
        <f t="shared" si="7"/>
        <v>2</v>
      </c>
      <c r="S54" s="157">
        <f>IF('Indicator Data'!BP54="No data","x",ROUND(IF('Indicator Data'!BP54&gt;S$3,0,IF('Indicator Data'!BP54&lt;S$4,10,(S$3-'Indicator Data'!BP54)/(S$3-S$4)*10)),1))</f>
        <v>6.4</v>
      </c>
      <c r="T54" s="162">
        <f>IF('Indicator Data'!BQ54="No data","x",ROUND(IF('Indicator Data'!BQ54&gt;T$3,0,IF('Indicator Data'!BQ54&lt;T$4,10,(T$3-'Indicator Data'!BQ54)/(T$3-T$4)*10)),1))</f>
        <v>1.9</v>
      </c>
      <c r="U54" s="162">
        <f>IF('Indicator Data'!BR54="No data","x",ROUND(IF('Indicator Data'!BR54&gt;U$3,0,IF('Indicator Data'!BR54&lt;U$4,10,(U$3-'Indicator Data'!BR54)/(U$3-U$4)*10)),1))</f>
        <v>6.8</v>
      </c>
      <c r="V54" s="162">
        <f>IF('Indicator Data'!BS54="No data","x",ROUND(IF('Indicator Data'!BS54&gt;V$3,0,IF('Indicator Data'!BS54&lt;V$4,10,(V$3-'Indicator Data'!BS54)/(V$3-V$4)*10)),1))</f>
        <v>4.4000000000000004</v>
      </c>
      <c r="W54" s="157">
        <f t="shared" si="8"/>
        <v>4.3666666666666663</v>
      </c>
      <c r="X54" s="157">
        <f>IF('Indicator Data'!BT54="No data","x",ROUND(IF('Indicator Data'!BT54&gt;X$3,0,IF('Indicator Data'!BT54&lt;X$4,10,(X$3-'Indicator Data'!BT54)/(X$3-X$4)*10)),1))</f>
        <v>6.8</v>
      </c>
      <c r="Y54" s="157">
        <f>IF('Indicator Data'!BU54="No data","x",ROUND(IF('Indicator Data'!BU54&gt;Y$3,10,IF('Indicator Data'!BU54&lt;Y$4,0,10-(Y$3-'Indicator Data'!BU54)/(Y$3-Y$4)*10)),1))</f>
        <v>1.2</v>
      </c>
      <c r="Z54" s="158">
        <f t="shared" si="10"/>
        <v>4.7</v>
      </c>
      <c r="AA54" s="159">
        <f t="shared" si="11"/>
        <v>2.9</v>
      </c>
      <c r="AB54" s="48"/>
    </row>
    <row r="55" spans="1:28">
      <c r="A55" s="90" t="str">
        <f>'Indicator Data'!A55</f>
        <v>Ecuador</v>
      </c>
      <c r="B55" s="160" t="str">
        <f>'Indicator Data'!B55</f>
        <v>ECU</v>
      </c>
      <c r="C55" s="157">
        <f>IF('Indicator Data'!BF55="No data","x",ROUND(IF('Indicator Data'!BF55&gt;C$3,0,IF('Indicator Data'!BF55&lt;C$4,10,(C$3-'Indicator Data'!BF55)/(C$3-C$4)*10)),1))</f>
        <v>3</v>
      </c>
      <c r="D55" s="158">
        <f t="shared" si="3"/>
        <v>3</v>
      </c>
      <c r="E55" s="157">
        <f>IF('Indicator Data'!BH55="No data","x",ROUND(IF('Indicator Data'!BH55&gt;E$3,0,IF('Indicator Data'!BH55&lt;E$4,10,(E$3-'Indicator Data'!BH55)/(E$3-E$4)*10)),1))</f>
        <v>6.6</v>
      </c>
      <c r="F55" s="157">
        <f>IF('Indicator Data'!BG55="No data","x",ROUND(IF('Indicator Data'!BG55&gt;F$3,0,IF('Indicator Data'!BG55&lt;F$4,10,(F$3-'Indicator Data'!BG55)/(F$3-F$4)*10)),1))</f>
        <v>5.6</v>
      </c>
      <c r="G55" s="158">
        <f t="shared" si="4"/>
        <v>6.1</v>
      </c>
      <c r="H55" s="159">
        <f t="shared" si="5"/>
        <v>4.5999999999999996</v>
      </c>
      <c r="I55" s="157">
        <f>IF('Indicator Data'!BJ55="No data","x",ROUND(IF('Indicator Data'!BJ55^2&gt;I$3,0,IF('Indicator Data'!BJ55^2&lt;I$4,10,(I$3-'Indicator Data'!BJ55^2)/(I$3-I$4)*10)),1))</f>
        <v>1.3</v>
      </c>
      <c r="J55" s="157">
        <f>IF(OR('Indicator Data'!BI55=0,'Indicator Data'!BI55="No data"),"x",ROUND(IF('Indicator Data'!BI55&gt;J$3,0,IF('Indicator Data'!BI55&lt;J$4,10,(J$3-'Indicator Data'!BI55)/(J$3-J$4)*10)),1))</f>
        <v>0</v>
      </c>
      <c r="K55" s="157">
        <f>IF('Indicator Data'!BK55="No data","x",ROUND(IF('Indicator Data'!BK55&gt;K$3,0,IF('Indicator Data'!BK55&lt;K$4,10,(K$3-'Indicator Data'!BK55)/(K$3-K$4)*10)),1))</f>
        <v>3</v>
      </c>
      <c r="L55" s="157">
        <f>IF('Indicator Data'!BL55="No data","x",ROUND(IF('Indicator Data'!BL55&gt;L$3,0,IF('Indicator Data'!BL55&lt;L$4,10,(L$3-'Indicator Data'!BL55)/(L$3-L$4)*10)),1))</f>
        <v>5.3</v>
      </c>
      <c r="M55" s="158">
        <f t="shared" si="6"/>
        <v>2.4</v>
      </c>
      <c r="N55" s="161">
        <f>IF('Indicator Data'!BM55="No data","x",'Indicator Data'!BM55/'Indicator Data'!BW55*100)</f>
        <v>24.963762280560477</v>
      </c>
      <c r="O55" s="157">
        <f t="shared" si="9"/>
        <v>7.6</v>
      </c>
      <c r="P55" s="157">
        <f>IF('Indicator Data'!BN55="No data","x",ROUND(IF('Indicator Data'!BN55&gt;P$3,0,IF('Indicator Data'!BN55&lt;P$4,10,(P$3-'Indicator Data'!BN55)/(P$3-P$4)*10)),1))</f>
        <v>0.9</v>
      </c>
      <c r="Q55" s="157">
        <f>IF('Indicator Data'!BO55="No data","x",ROUND(IF('Indicator Data'!BO55&gt;Q$3,0,IF('Indicator Data'!BO55&lt;Q$4,10,(Q$3-'Indicator Data'!BO55)/(Q$3-Q$4)*10)),1))</f>
        <v>0.9</v>
      </c>
      <c r="R55" s="158">
        <f t="shared" si="7"/>
        <v>3.1</v>
      </c>
      <c r="S55" s="157">
        <f>IF('Indicator Data'!BP55="No data","x",ROUND(IF('Indicator Data'!BP55&gt;S$3,0,IF('Indicator Data'!BP55&lt;S$4,10,(S$3-'Indicator Data'!BP55)/(S$3-S$4)*10)),1))</f>
        <v>4.4000000000000004</v>
      </c>
      <c r="T55" s="162">
        <f>IF('Indicator Data'!BQ55="No data","x",ROUND(IF('Indicator Data'!BQ55&gt;T$3,0,IF('Indicator Data'!BQ55&lt;T$4,10,(T$3-'Indicator Data'!BQ55)/(T$3-T$4)*10)),1))</f>
        <v>4.9000000000000004</v>
      </c>
      <c r="U55" s="162">
        <f>IF('Indicator Data'!BR55="No data","x",ROUND(IF('Indicator Data'!BR55&gt;U$3,0,IF('Indicator Data'!BR55&lt;U$4,10,(U$3-'Indicator Data'!BR55)/(U$3-U$4)*10)),1))</f>
        <v>6.6</v>
      </c>
      <c r="V55" s="162">
        <f>IF('Indicator Data'!BS55="No data","x",ROUND(IF('Indicator Data'!BS55&gt;V$3,0,IF('Indicator Data'!BS55&lt;V$4,10,(V$3-'Indicator Data'!BS55)/(V$3-V$4)*10)),1))</f>
        <v>4.7</v>
      </c>
      <c r="W55" s="157">
        <f t="shared" si="8"/>
        <v>5.3999999999999995</v>
      </c>
      <c r="X55" s="157">
        <f>IF('Indicator Data'!BT55="No data","x",ROUND(IF('Indicator Data'!BT55&gt;X$3,0,IF('Indicator Data'!BT55&lt;X$4,10,(X$3-'Indicator Data'!BT55)/(X$3-X$4)*10)),1))</f>
        <v>6.9</v>
      </c>
      <c r="Y55" s="157">
        <f>IF('Indicator Data'!BU55="No data","x",ROUND(IF('Indicator Data'!BU55&gt;Y$3,10,IF('Indicator Data'!BU55&lt;Y$4,0,10-(Y$3-'Indicator Data'!BU55)/(Y$3-Y$4)*10)),1))</f>
        <v>0.7</v>
      </c>
      <c r="Z55" s="158">
        <f t="shared" si="10"/>
        <v>4.4000000000000004</v>
      </c>
      <c r="AA55" s="159">
        <f t="shared" si="11"/>
        <v>3.3</v>
      </c>
      <c r="AB55" s="48"/>
    </row>
    <row r="56" spans="1:28">
      <c r="A56" s="90" t="str">
        <f>'Indicator Data'!A56</f>
        <v>Egypt</v>
      </c>
      <c r="B56" s="160" t="str">
        <f>'Indicator Data'!B56</f>
        <v>EGY</v>
      </c>
      <c r="C56" s="157">
        <f>IF('Indicator Data'!BF56="No data","x",ROUND(IF('Indicator Data'!BF56&gt;C$3,0,IF('Indicator Data'!BF56&lt;C$4,10,(C$3-'Indicator Data'!BF56)/(C$3-C$4)*10)),1))</f>
        <v>4.2</v>
      </c>
      <c r="D56" s="158">
        <f t="shared" si="3"/>
        <v>4.2</v>
      </c>
      <c r="E56" s="157">
        <f>IF('Indicator Data'!BH56="No data","x",ROUND(IF('Indicator Data'!BH56&gt;E$3,0,IF('Indicator Data'!BH56&lt;E$4,10,(E$3-'Indicator Data'!BH56)/(E$3-E$4)*10)),1))</f>
        <v>6.5</v>
      </c>
      <c r="F56" s="157">
        <f>IF('Indicator Data'!BG56="No data","x",ROUND(IF('Indicator Data'!BG56&gt;F$3,0,IF('Indicator Data'!BG56&lt;F$4,10,(F$3-'Indicator Data'!BG56)/(F$3-F$4)*10)),1))</f>
        <v>5.9</v>
      </c>
      <c r="G56" s="158">
        <f t="shared" si="4"/>
        <v>6.2</v>
      </c>
      <c r="H56" s="159">
        <f t="shared" si="5"/>
        <v>5.2</v>
      </c>
      <c r="I56" s="157">
        <f>IF('Indicator Data'!BJ56="No data","x",ROUND(IF('Indicator Data'!BJ56^2&gt;I$3,0,IF('Indicator Data'!BJ56^2&lt;I$4,10,(I$3-'Indicator Data'!BJ56^2)/(I$3-I$4)*10)),1))</f>
        <v>4.9000000000000004</v>
      </c>
      <c r="J56" s="157">
        <f>IF(OR('Indicator Data'!BI56=0,'Indicator Data'!BI56="No data"),"x",ROUND(IF('Indicator Data'!BI56&gt;J$3,0,IF('Indicator Data'!BI56&lt;J$4,10,(J$3-'Indicator Data'!BI56)/(J$3-J$4)*10)),1))</f>
        <v>0</v>
      </c>
      <c r="K56" s="157">
        <f>IF('Indicator Data'!BK56="No data","x",ROUND(IF('Indicator Data'!BK56&gt;K$3,0,IF('Indicator Data'!BK56&lt;K$4,10,(K$3-'Indicator Data'!BK56)/(K$3-K$4)*10)),1))</f>
        <v>2.8</v>
      </c>
      <c r="L56" s="157">
        <f>IF('Indicator Data'!BL56="No data","x",ROUND(IF('Indicator Data'!BL56&gt;L$3,0,IF('Indicator Data'!BL56&lt;L$4,10,(L$3-'Indicator Data'!BL56)/(L$3-L$4)*10)),1))</f>
        <v>5.5</v>
      </c>
      <c r="M56" s="158">
        <f t="shared" si="6"/>
        <v>3.3</v>
      </c>
      <c r="N56" s="161">
        <f>IF('Indicator Data'!BM56="No data","x",'Indicator Data'!BM56/'Indicator Data'!BW56*100)</f>
        <v>8.3379376161534982</v>
      </c>
      <c r="O56" s="157">
        <f t="shared" si="9"/>
        <v>9.3000000000000007</v>
      </c>
      <c r="P56" s="157">
        <f>IF('Indicator Data'!BN56="No data","x",ROUND(IF('Indicator Data'!BN56&gt;P$3,0,IF('Indicator Data'!BN56&lt;P$4,10,(P$3-'Indicator Data'!BN56)/(P$3-P$4)*10)),1))</f>
        <v>0.3</v>
      </c>
      <c r="Q56" s="157">
        <f>IF('Indicator Data'!BO56="No data","x",ROUND(IF('Indicator Data'!BO56&gt;Q$3,0,IF('Indicator Data'!BO56&lt;Q$4,10,(Q$3-'Indicator Data'!BO56)/(Q$3-Q$4)*10)),1))</f>
        <v>0.2</v>
      </c>
      <c r="R56" s="158">
        <f t="shared" si="7"/>
        <v>3.3</v>
      </c>
      <c r="S56" s="157">
        <f>IF('Indicator Data'!BP56="No data","x",ROUND(IF('Indicator Data'!BP56&gt;S$3,0,IF('Indicator Data'!BP56&lt;S$4,10,(S$3-'Indicator Data'!BP56)/(S$3-S$4)*10)),1))</f>
        <v>8.1999999999999993</v>
      </c>
      <c r="T56" s="162">
        <f>IF('Indicator Data'!BQ56="No data","x",ROUND(IF('Indicator Data'!BQ56&gt;T$3,0,IF('Indicator Data'!BQ56&lt;T$4,10,(T$3-'Indicator Data'!BQ56)/(T$3-T$4)*10)),1))</f>
        <v>0.3</v>
      </c>
      <c r="U56" s="162">
        <f>IF('Indicator Data'!BR56="No data","x",ROUND(IF('Indicator Data'!BR56&gt;U$3,0,IF('Indicator Data'!BR56&lt;U$4,10,(U$3-'Indicator Data'!BR56)/(U$3-U$4)*10)),1))</f>
        <v>0.5</v>
      </c>
      <c r="V56" s="162" t="str">
        <f>IF('Indicator Data'!BS56="No data","x",ROUND(IF('Indicator Data'!BS56&gt;V$3,0,IF('Indicator Data'!BS56&lt;V$4,10,(V$3-'Indicator Data'!BS56)/(V$3-V$4)*10)),1))</f>
        <v>x</v>
      </c>
      <c r="W56" s="157">
        <f t="shared" si="8"/>
        <v>0.4</v>
      </c>
      <c r="X56" s="157">
        <f>IF('Indicator Data'!BT56="No data","x",ROUND(IF('Indicator Data'!BT56&gt;X$3,0,IF('Indicator Data'!BT56&lt;X$4,10,(X$3-'Indicator Data'!BT56)/(X$3-X$4)*10)),1))</f>
        <v>8.1</v>
      </c>
      <c r="Y56" s="157">
        <f>IF('Indicator Data'!BU56="No data","x",ROUND(IF('Indicator Data'!BU56&gt;Y$3,10,IF('Indicator Data'!BU56&lt;Y$4,0,10-(Y$3-'Indicator Data'!BU56)/(Y$3-Y$4)*10)),1))</f>
        <v>0.2</v>
      </c>
      <c r="Z56" s="158">
        <f t="shared" si="10"/>
        <v>4.2</v>
      </c>
      <c r="AA56" s="159">
        <f t="shared" si="11"/>
        <v>3.6</v>
      </c>
      <c r="AB56" s="48"/>
    </row>
    <row r="57" spans="1:28">
      <c r="A57" s="90" t="str">
        <f>'Indicator Data'!A57</f>
        <v>El Salvador</v>
      </c>
      <c r="B57" s="160" t="str">
        <f>'Indicator Data'!B57</f>
        <v>SLV</v>
      </c>
      <c r="C57" s="157">
        <f>IF('Indicator Data'!BF57="No data","x",ROUND(IF('Indicator Data'!BF57&gt;C$3,0,IF('Indicator Data'!BF57&lt;C$4,10,(C$3-'Indicator Data'!BF57)/(C$3-C$4)*10)),1))</f>
        <v>5.2</v>
      </c>
      <c r="D57" s="158">
        <f t="shared" si="3"/>
        <v>5.2</v>
      </c>
      <c r="E57" s="157">
        <f>IF('Indicator Data'!BH57="No data","x",ROUND(IF('Indicator Data'!BH57&gt;E$3,0,IF('Indicator Data'!BH57&lt;E$4,10,(E$3-'Indicator Data'!BH57)/(E$3-E$4)*10)),1))</f>
        <v>6.9</v>
      </c>
      <c r="F57" s="157">
        <f>IF('Indicator Data'!BG57="No data","x",ROUND(IF('Indicator Data'!BG57&gt;F$3,0,IF('Indicator Data'!BG57&lt;F$4,10,(F$3-'Indicator Data'!BG57)/(F$3-F$4)*10)),1))</f>
        <v>5.6</v>
      </c>
      <c r="G57" s="158">
        <f t="shared" si="4"/>
        <v>6.3</v>
      </c>
      <c r="H57" s="159">
        <f t="shared" si="5"/>
        <v>5.8</v>
      </c>
      <c r="I57" s="157">
        <f>IF('Indicator Data'!BJ57="No data","x",ROUND(IF('Indicator Data'!BJ57^2&gt;I$3,0,IF('Indicator Data'!BJ57^2&lt;I$4,10,(I$3-'Indicator Data'!BJ57^2)/(I$3-I$4)*10)),1))</f>
        <v>2.1</v>
      </c>
      <c r="J57" s="157">
        <f>IF(OR('Indicator Data'!BI57=0,'Indicator Data'!BI57="No data"),"x",ROUND(IF('Indicator Data'!BI57&gt;J$3,0,IF('Indicator Data'!BI57&lt;J$4,10,(J$3-'Indicator Data'!BI57)/(J$3-J$4)*10)),1))</f>
        <v>0</v>
      </c>
      <c r="K57" s="157">
        <f>IF('Indicator Data'!BK57="No data","x",ROUND(IF('Indicator Data'!BK57&gt;K$3,0,IF('Indicator Data'!BK57&lt;K$4,10,(K$3-'Indicator Data'!BK57)/(K$3-K$4)*10)),1))</f>
        <v>3.7</v>
      </c>
      <c r="L57" s="157">
        <f>IF('Indicator Data'!BL57="No data","x",ROUND(IF('Indicator Data'!BL57&gt;L$3,0,IF('Indicator Data'!BL57&lt;L$4,10,(L$3-'Indicator Data'!BL57)/(L$3-L$4)*10)),1))</f>
        <v>0.9</v>
      </c>
      <c r="M57" s="158">
        <f t="shared" si="6"/>
        <v>1.7</v>
      </c>
      <c r="N57" s="161">
        <f>IF('Indicator Data'!BM57="No data","x",'Indicator Data'!BM57/'Indicator Data'!BW57*100)</f>
        <v>53.088803088803097</v>
      </c>
      <c r="O57" s="157">
        <f t="shared" si="9"/>
        <v>4.7</v>
      </c>
      <c r="P57" s="157">
        <f>IF('Indicator Data'!BN57="No data","x",ROUND(IF('Indicator Data'!BN57&gt;P$3,0,IF('Indicator Data'!BN57&lt;P$4,10,(P$3-'Indicator Data'!BN57)/(P$3-P$4)*10)),1))</f>
        <v>1.4</v>
      </c>
      <c r="Q57" s="157">
        <f>IF('Indicator Data'!BO57="No data","x",ROUND(IF('Indicator Data'!BO57&gt;Q$3,0,IF('Indicator Data'!BO57&lt;Q$4,10,(Q$3-'Indicator Data'!BO57)/(Q$3-Q$4)*10)),1))</f>
        <v>0.3</v>
      </c>
      <c r="R57" s="158">
        <f t="shared" si="7"/>
        <v>2.1</v>
      </c>
      <c r="S57" s="157">
        <f>IF('Indicator Data'!BP57="No data","x",ROUND(IF('Indicator Data'!BP57&gt;S$3,0,IF('Indicator Data'!BP57&lt;S$4,10,(S$3-'Indicator Data'!BP57)/(S$3-S$4)*10)),1))</f>
        <v>2.7</v>
      </c>
      <c r="T57" s="162">
        <f>IF('Indicator Data'!BQ57="No data","x",ROUND(IF('Indicator Data'!BQ57&gt;T$3,0,IF('Indicator Data'!BQ57&lt;T$4,10,(T$3-'Indicator Data'!BQ57)/(T$3-T$4)*10)),1))</f>
        <v>4.0999999999999996</v>
      </c>
      <c r="U57" s="162">
        <f>IF('Indicator Data'!BR57="No data","x",ROUND(IF('Indicator Data'!BR57&gt;U$3,0,IF('Indicator Data'!BR57&lt;U$4,10,(U$3-'Indicator Data'!BR57)/(U$3-U$4)*10)),1))</f>
        <v>6.9</v>
      </c>
      <c r="V57" s="162">
        <f>IF('Indicator Data'!BS57="No data","x",ROUND(IF('Indicator Data'!BS57&gt;V$3,0,IF('Indicator Data'!BS57&lt;V$4,10,(V$3-'Indicator Data'!BS57)/(V$3-V$4)*10)),1))</f>
        <v>4.4000000000000004</v>
      </c>
      <c r="W57" s="157">
        <f t="shared" si="8"/>
        <v>5.1333333333333337</v>
      </c>
      <c r="X57" s="157">
        <f>IF('Indicator Data'!BT57="No data","x",ROUND(IF('Indicator Data'!BT57&gt;X$3,0,IF('Indicator Data'!BT57&lt;X$4,10,(X$3-'Indicator Data'!BT57)/(X$3-X$4)*10)),1))</f>
        <v>6.9</v>
      </c>
      <c r="Y57" s="157">
        <f>IF('Indicator Data'!BU57="No data","x",ROUND(IF('Indicator Data'!BU57&gt;Y$3,10,IF('Indicator Data'!BU57&lt;Y$4,0,10-(Y$3-'Indicator Data'!BU57)/(Y$3-Y$4)*10)),1))</f>
        <v>0.5</v>
      </c>
      <c r="Z57" s="158">
        <f t="shared" si="10"/>
        <v>3.8</v>
      </c>
      <c r="AA57" s="159">
        <f t="shared" si="11"/>
        <v>2.5</v>
      </c>
      <c r="AB57" s="48"/>
    </row>
    <row r="58" spans="1:28">
      <c r="A58" s="90" t="str">
        <f>'Indicator Data'!A58</f>
        <v>Equatorial Guinea</v>
      </c>
      <c r="B58" s="160" t="str">
        <f>'Indicator Data'!B58</f>
        <v>GNQ</v>
      </c>
      <c r="C58" s="157" t="str">
        <f>IF('Indicator Data'!BF58="No data","x",ROUND(IF('Indicator Data'!BF58&gt;C$3,0,IF('Indicator Data'!BF58&lt;C$4,10,(C$3-'Indicator Data'!BF58)/(C$3-C$4)*10)),1))</f>
        <v>x</v>
      </c>
      <c r="D58" s="158" t="str">
        <f t="shared" si="3"/>
        <v>x</v>
      </c>
      <c r="E58" s="157">
        <f>IF('Indicator Data'!BH58="No data","x",ROUND(IF('Indicator Data'!BH58&gt;E$3,0,IF('Indicator Data'!BH58&lt;E$4,10,(E$3-'Indicator Data'!BH58)/(E$3-E$4)*10)),1))</f>
        <v>8.3000000000000007</v>
      </c>
      <c r="F58" s="157">
        <f>IF('Indicator Data'!BG58="No data","x",ROUND(IF('Indicator Data'!BG58&gt;F$3,0,IF('Indicator Data'!BG58&lt;F$4,10,(F$3-'Indicator Data'!BG58)/(F$3-F$4)*10)),1))</f>
        <v>7.6</v>
      </c>
      <c r="G58" s="158">
        <f t="shared" si="4"/>
        <v>8</v>
      </c>
      <c r="H58" s="159">
        <f t="shared" si="5"/>
        <v>8</v>
      </c>
      <c r="I58" s="157" t="str">
        <f>IF('Indicator Data'!BJ58="No data","x",ROUND(IF('Indicator Data'!BJ58^2&gt;I$3,0,IF('Indicator Data'!BJ58^2&lt;I$4,10,(I$3-'Indicator Data'!BJ58^2)/(I$3-I$4)*10)),1))</f>
        <v>x</v>
      </c>
      <c r="J58" s="157">
        <f>IF(OR('Indicator Data'!BI58=0,'Indicator Data'!BI58="No data"),"x",ROUND(IF('Indicator Data'!BI58&gt;J$3,0,IF('Indicator Data'!BI58&lt;J$4,10,(J$3-'Indicator Data'!BI58)/(J$3-J$4)*10)),1))</f>
        <v>3.3</v>
      </c>
      <c r="K58" s="157">
        <f>IF('Indicator Data'!BK58="No data","x",ROUND(IF('Indicator Data'!BK58&gt;K$3,0,IF('Indicator Data'!BK58&lt;K$4,10,(K$3-'Indicator Data'!BK58)/(K$3-K$4)*10)),1))</f>
        <v>4.5999999999999996</v>
      </c>
      <c r="L58" s="157">
        <f>IF('Indicator Data'!BL58="No data","x",ROUND(IF('Indicator Data'!BL58&gt;L$3,0,IF('Indicator Data'!BL58&lt;L$4,10,(L$3-'Indicator Data'!BL58)/(L$3-L$4)*10)),1))</f>
        <v>7.5</v>
      </c>
      <c r="M58" s="158">
        <f t="shared" si="6"/>
        <v>5.0999999999999996</v>
      </c>
      <c r="N58" s="161">
        <f>IF('Indicator Data'!BM58="No data","x",'Indicator Data'!BM58/'Indicator Data'!BW58*100)</f>
        <v>11.408199643493761</v>
      </c>
      <c r="O58" s="157">
        <f t="shared" si="9"/>
        <v>8.9</v>
      </c>
      <c r="P58" s="157">
        <f>IF('Indicator Data'!BN58="No data","x",ROUND(IF('Indicator Data'!BN58&gt;P$3,0,IF('Indicator Data'!BN58&lt;P$4,10,(P$3-'Indicator Data'!BN58)/(P$3-P$4)*10)),1))</f>
        <v>3.7</v>
      </c>
      <c r="Q58" s="157">
        <f>IF('Indicator Data'!BO58="No data","x",ROUND(IF('Indicator Data'!BO58&gt;Q$3,0,IF('Indicator Data'!BO58&lt;Q$4,10,(Q$3-'Indicator Data'!BO58)/(Q$3-Q$4)*10)),1))</f>
        <v>7.1</v>
      </c>
      <c r="R58" s="158">
        <f t="shared" si="7"/>
        <v>6.6</v>
      </c>
      <c r="S58" s="157">
        <f>IF('Indicator Data'!BP58="No data","x",ROUND(IF('Indicator Data'!BP58&gt;S$3,0,IF('Indicator Data'!BP58&lt;S$4,10,(S$3-'Indicator Data'!BP58)/(S$3-S$4)*10)),1))</f>
        <v>9.1</v>
      </c>
      <c r="T58" s="162">
        <f>IF('Indicator Data'!BQ58="No data","x",ROUND(IF('Indicator Data'!BQ58&gt;T$3,0,IF('Indicator Data'!BQ58&lt;T$4,10,(T$3-'Indicator Data'!BQ58)/(T$3-T$4)*10)),1))</f>
        <v>7.8</v>
      </c>
      <c r="U58" s="162">
        <f>IF('Indicator Data'!BR58="No data","x",ROUND(IF('Indicator Data'!BR58&gt;U$3,0,IF('Indicator Data'!BR58&lt;U$4,10,(U$3-'Indicator Data'!BR58)/(U$3-U$4)*10)),1))</f>
        <v>10</v>
      </c>
      <c r="V58" s="162" t="str">
        <f>IF('Indicator Data'!BS58="No data","x",ROUND(IF('Indicator Data'!BS58&gt;V$3,0,IF('Indicator Data'!BS58&lt;V$4,10,(V$3-'Indicator Data'!BS58)/(V$3-V$4)*10)),1))</f>
        <v>x</v>
      </c>
      <c r="W58" s="157">
        <f t="shared" si="8"/>
        <v>8.9</v>
      </c>
      <c r="X58" s="157">
        <f>IF('Indicator Data'!BT58="No data","x",ROUND(IF('Indicator Data'!BT58&gt;X$3,0,IF('Indicator Data'!BT58&lt;X$4,10,(X$3-'Indicator Data'!BT58)/(X$3-X$4)*10)),1))</f>
        <v>8.3000000000000007</v>
      </c>
      <c r="Y58" s="157">
        <f>IF('Indicator Data'!BU58="No data","x",ROUND(IF('Indicator Data'!BU58&gt;Y$3,10,IF('Indicator Data'!BU58&lt;Y$4,0,10-(Y$3-'Indicator Data'!BU58)/(Y$3-Y$4)*10)),1))</f>
        <v>2.4</v>
      </c>
      <c r="Z58" s="158">
        <f t="shared" si="10"/>
        <v>7.2</v>
      </c>
      <c r="AA58" s="159">
        <f t="shared" si="11"/>
        <v>6.3</v>
      </c>
      <c r="AB58" s="48"/>
    </row>
    <row r="59" spans="1:28">
      <c r="A59" s="90" t="str">
        <f>'Indicator Data'!A59</f>
        <v>Eritrea</v>
      </c>
      <c r="B59" s="160" t="str">
        <f>'Indicator Data'!B59</f>
        <v>ERI</v>
      </c>
      <c r="C59" s="157" t="str">
        <f>IF('Indicator Data'!BF59="No data","x",ROUND(IF('Indicator Data'!BF59&gt;C$3,0,IF('Indicator Data'!BF59&lt;C$4,10,(C$3-'Indicator Data'!BF59)/(C$3-C$4)*10)),1))</f>
        <v>x</v>
      </c>
      <c r="D59" s="158" t="str">
        <f t="shared" si="3"/>
        <v>x</v>
      </c>
      <c r="E59" s="157">
        <f>IF('Indicator Data'!BH59="No data","x",ROUND(IF('Indicator Data'!BH59&gt;E$3,0,IF('Indicator Data'!BH59&lt;E$4,10,(E$3-'Indicator Data'!BH59)/(E$3-E$4)*10)),1))</f>
        <v>7.9</v>
      </c>
      <c r="F59" s="157">
        <f>IF('Indicator Data'!BG59="No data","x",ROUND(IF('Indicator Data'!BG59&gt;F$3,0,IF('Indicator Data'!BG59&lt;F$4,10,(F$3-'Indicator Data'!BG59)/(F$3-F$4)*10)),1))</f>
        <v>8.5</v>
      </c>
      <c r="G59" s="158">
        <f t="shared" si="4"/>
        <v>8.1999999999999993</v>
      </c>
      <c r="H59" s="159">
        <f t="shared" si="5"/>
        <v>8.1999999999999993</v>
      </c>
      <c r="I59" s="157">
        <f>IF('Indicator Data'!BJ59="No data","x",ROUND(IF('Indicator Data'!BJ59^2&gt;I$3,0,IF('Indicator Data'!BJ59^2&lt;I$4,10,(I$3-'Indicator Data'!BJ59^2)/(I$3-I$4)*10)),1))</f>
        <v>4.5</v>
      </c>
      <c r="J59" s="157">
        <f>IF(OR('Indicator Data'!BI59=0,'Indicator Data'!BI59="No data"),"x",ROUND(IF('Indicator Data'!BI59&gt;J$3,0,IF('Indicator Data'!BI59&lt;J$4,10,(J$3-'Indicator Data'!BI59)/(J$3-J$4)*10)),1))</f>
        <v>4.5</v>
      </c>
      <c r="K59" s="157">
        <f>IF('Indicator Data'!BK59="No data","x",ROUND(IF('Indicator Data'!BK59&gt;K$3,0,IF('Indicator Data'!BK59&lt;K$4,10,(K$3-'Indicator Data'!BK59)/(K$3-K$4)*10)),1))</f>
        <v>7.8</v>
      </c>
      <c r="L59" s="157">
        <f>IF('Indicator Data'!BL59="No data","x",ROUND(IF('Indicator Data'!BL59&gt;L$3,0,IF('Indicator Data'!BL59&lt;L$4,10,(L$3-'Indicator Data'!BL59)/(L$3-L$4)*10)),1))</f>
        <v>7.7</v>
      </c>
      <c r="M59" s="158">
        <f t="shared" si="6"/>
        <v>6.1</v>
      </c>
      <c r="N59" s="161">
        <f>IF('Indicator Data'!BM59="No data","x",'Indicator Data'!BM59/'Indicator Data'!BW59*100)</f>
        <v>4.6534653465346532</v>
      </c>
      <c r="O59" s="157">
        <f t="shared" si="9"/>
        <v>9.6</v>
      </c>
      <c r="P59" s="157">
        <f>IF('Indicator Data'!BN59="No data","x",ROUND(IF('Indicator Data'!BN59&gt;P$3,0,IF('Indicator Data'!BN59&lt;P$4,10,(P$3-'Indicator Data'!BN59)/(P$3-P$4)*10)),1))</f>
        <v>9.8000000000000007</v>
      </c>
      <c r="Q59" s="157">
        <f>IF('Indicator Data'!BO59="No data","x",ROUND(IF('Indicator Data'!BO59&gt;Q$3,0,IF('Indicator Data'!BO59&lt;Q$4,10,(Q$3-'Indicator Data'!BO59)/(Q$3-Q$4)*10)),1))</f>
        <v>9.6</v>
      </c>
      <c r="R59" s="158">
        <f t="shared" si="7"/>
        <v>9.6999999999999993</v>
      </c>
      <c r="S59" s="157">
        <f>IF('Indicator Data'!BP59="No data","x",ROUND(IF('Indicator Data'!BP59&gt;S$3,0,IF('Indicator Data'!BP59&lt;S$4,10,(S$3-'Indicator Data'!BP59)/(S$3-S$4)*10)),1))</f>
        <v>9.8000000000000007</v>
      </c>
      <c r="T59" s="162">
        <f>IF('Indicator Data'!BQ59="No data","x",ROUND(IF('Indicator Data'!BQ59&gt;T$3,0,IF('Indicator Data'!BQ59&lt;T$4,10,(T$3-'Indicator Data'!BQ59)/(T$3-T$4)*10)),1))</f>
        <v>0.7</v>
      </c>
      <c r="U59" s="162">
        <f>IF('Indicator Data'!BR59="No data","x",ROUND(IF('Indicator Data'!BR59&gt;U$3,0,IF('Indicator Data'!BR59&lt;U$4,10,(U$3-'Indicator Data'!BR59)/(U$3-U$4)*10)),1))</f>
        <v>2.4</v>
      </c>
      <c r="V59" s="162">
        <f>IF('Indicator Data'!BS59="No data","x",ROUND(IF('Indicator Data'!BS59&gt;V$3,0,IF('Indicator Data'!BS59&lt;V$4,10,(V$3-'Indicator Data'!BS59)/(V$3-V$4)*10)),1))</f>
        <v>0.7</v>
      </c>
      <c r="W59" s="157">
        <f t="shared" si="8"/>
        <v>1.2666666666666666</v>
      </c>
      <c r="X59" s="157">
        <f>IF('Indicator Data'!BT59="No data","x",ROUND(IF('Indicator Data'!BT59&gt;X$3,0,IF('Indicator Data'!BT59&lt;X$4,10,(X$3-'Indicator Data'!BT59)/(X$3-X$4)*10)),1))</f>
        <v>9.9</v>
      </c>
      <c r="Y59" s="157">
        <f>IF('Indicator Data'!BU59="No data","x",ROUND(IF('Indicator Data'!BU59&gt;Y$3,10,IF('Indicator Data'!BU59&lt;Y$4,0,10-(Y$3-'Indicator Data'!BU59)/(Y$3-Y$4)*10)),1))</f>
        <v>3.6</v>
      </c>
      <c r="Z59" s="158">
        <f t="shared" si="10"/>
        <v>6.1</v>
      </c>
      <c r="AA59" s="159">
        <f t="shared" si="11"/>
        <v>7.3</v>
      </c>
      <c r="AB59" s="48"/>
    </row>
    <row r="60" spans="1:28">
      <c r="A60" s="90" t="str">
        <f>'Indicator Data'!A60</f>
        <v>Estonia</v>
      </c>
      <c r="B60" s="160" t="str">
        <f>'Indicator Data'!B60</f>
        <v>EST</v>
      </c>
      <c r="C60" s="157" t="str">
        <f>IF('Indicator Data'!BF60="No data","x",ROUND(IF('Indicator Data'!BF60&gt;C$3,0,IF('Indicator Data'!BF60&lt;C$4,10,(C$3-'Indicator Data'!BF60)/(C$3-C$4)*10)),1))</f>
        <v>x</v>
      </c>
      <c r="D60" s="158" t="str">
        <f t="shared" si="3"/>
        <v>x</v>
      </c>
      <c r="E60" s="157">
        <f>IF('Indicator Data'!BH60="No data","x",ROUND(IF('Indicator Data'!BH60&gt;E$3,0,IF('Indicator Data'!BH60&lt;E$4,10,(E$3-'Indicator Data'!BH60)/(E$3-E$4)*10)),1))</f>
        <v>2.4</v>
      </c>
      <c r="F60" s="157">
        <f>IF('Indicator Data'!BG60="No data","x",ROUND(IF('Indicator Data'!BG60&gt;F$3,0,IF('Indicator Data'!BG60&lt;F$4,10,(F$3-'Indicator Data'!BG60)/(F$3-F$4)*10)),1))</f>
        <v>2.2999999999999998</v>
      </c>
      <c r="G60" s="158">
        <f t="shared" si="4"/>
        <v>2.4</v>
      </c>
      <c r="H60" s="159">
        <f t="shared" si="5"/>
        <v>2.4</v>
      </c>
      <c r="I60" s="157">
        <f>IF('Indicator Data'!BJ60="No data","x",ROUND(IF('Indicator Data'!BJ60^2&gt;I$3,0,IF('Indicator Data'!BJ60^2&lt;I$4,10,(I$3-'Indicator Data'!BJ60^2)/(I$3-I$4)*10)),1))</f>
        <v>0</v>
      </c>
      <c r="J60" s="157">
        <f>IF(OR('Indicator Data'!BI60=0,'Indicator Data'!BI60="No data"),"x",ROUND(IF('Indicator Data'!BI60&gt;J$3,0,IF('Indicator Data'!BI60&lt;J$4,10,(J$3-'Indicator Data'!BI60)/(J$3-J$4)*10)),1))</f>
        <v>0</v>
      </c>
      <c r="K60" s="157">
        <f>IF('Indicator Data'!BK60="No data","x",ROUND(IF('Indicator Data'!BK60&gt;K$3,0,IF('Indicator Data'!BK60&lt;K$4,10,(K$3-'Indicator Data'!BK60)/(K$3-K$4)*10)),1))</f>
        <v>0.9</v>
      </c>
      <c r="L60" s="157">
        <f>IF('Indicator Data'!BL60="No data","x",ROUND(IF('Indicator Data'!BL60&gt;L$3,0,IF('Indicator Data'!BL60&lt;L$4,10,(L$3-'Indicator Data'!BL60)/(L$3-L$4)*10)),1))</f>
        <v>2.2999999999999998</v>
      </c>
      <c r="M60" s="158">
        <f t="shared" si="6"/>
        <v>0.8</v>
      </c>
      <c r="N60" s="161">
        <f>IF('Indicator Data'!BM60="No data","x",'Indicator Data'!BM60/'Indicator Data'!BW60*100)</f>
        <v>125.02948808681293</v>
      </c>
      <c r="O60" s="157">
        <f t="shared" si="9"/>
        <v>0</v>
      </c>
      <c r="P60" s="157">
        <f>IF('Indicator Data'!BN60="No data","x",ROUND(IF('Indicator Data'!BN60&gt;P$3,0,IF('Indicator Data'!BN60&lt;P$4,10,(P$3-'Indicator Data'!BN60)/(P$3-P$4)*10)),1))</f>
        <v>0.1</v>
      </c>
      <c r="Q60" s="157">
        <f>IF('Indicator Data'!BO60="No data","x",ROUND(IF('Indicator Data'!BO60&gt;Q$3,0,IF('Indicator Data'!BO60&lt;Q$4,10,(Q$3-'Indicator Data'!BO60)/(Q$3-Q$4)*10)),1))</f>
        <v>0</v>
      </c>
      <c r="R60" s="158">
        <f t="shared" si="7"/>
        <v>0</v>
      </c>
      <c r="S60" s="157">
        <f>IF('Indicator Data'!BP60="No data","x",ROUND(IF('Indicator Data'!BP60&gt;S$3,0,IF('Indicator Data'!BP60&lt;S$4,10,(S$3-'Indicator Data'!BP60)/(S$3-S$4)*10)),1))</f>
        <v>0.3</v>
      </c>
      <c r="T60" s="162">
        <f>IF('Indicator Data'!BQ60="No data","x",ROUND(IF('Indicator Data'!BQ60&gt;T$3,0,IF('Indicator Data'!BQ60&lt;T$4,10,(T$3-'Indicator Data'!BQ60)/(T$3-T$4)*10)),1))</f>
        <v>2.4</v>
      </c>
      <c r="U60" s="162">
        <f>IF('Indicator Data'!BR60="No data","x",ROUND(IF('Indicator Data'!BR60&gt;U$3,0,IF('Indicator Data'!BR60&lt;U$4,10,(U$3-'Indicator Data'!BR60)/(U$3-U$4)*10)),1))</f>
        <v>5.3</v>
      </c>
      <c r="V60" s="162" t="str">
        <f>IF('Indicator Data'!BS60="No data","x",ROUND(IF('Indicator Data'!BS60&gt;V$3,0,IF('Indicator Data'!BS60&lt;V$4,10,(V$3-'Indicator Data'!BS60)/(V$3-V$4)*10)),1))</f>
        <v>x</v>
      </c>
      <c r="W60" s="157">
        <f t="shared" si="8"/>
        <v>3.8499999999999996</v>
      </c>
      <c r="X60" s="157">
        <f>IF('Indicator Data'!BT60="No data","x",ROUND(IF('Indicator Data'!BT60&gt;X$3,0,IF('Indicator Data'!BT60&lt;X$4,10,(X$3-'Indicator Data'!BT60)/(X$3-X$4)*10)),1))</f>
        <v>0</v>
      </c>
      <c r="Y60" s="157">
        <f>IF('Indicator Data'!BU60="No data","x",ROUND(IF('Indicator Data'!BU60&gt;Y$3,10,IF('Indicator Data'!BU60&lt;Y$4,0,10-(Y$3-'Indicator Data'!BU60)/(Y$3-Y$4)*10)),1))</f>
        <v>0.1</v>
      </c>
      <c r="Z60" s="158">
        <f t="shared" si="10"/>
        <v>1.1000000000000001</v>
      </c>
      <c r="AA60" s="159">
        <f t="shared" si="11"/>
        <v>0.6</v>
      </c>
      <c r="AB60" s="48"/>
    </row>
    <row r="61" spans="1:28">
      <c r="A61" s="90" t="str">
        <f>'Indicator Data'!A61</f>
        <v>Eswatini</v>
      </c>
      <c r="B61" s="160" t="str">
        <f>'Indicator Data'!B61</f>
        <v>SWZ</v>
      </c>
      <c r="C61" s="157">
        <f>IF('Indicator Data'!BF61="No data","x",ROUND(IF('Indicator Data'!BF61&gt;C$3,0,IF('Indicator Data'!BF61&lt;C$4,10,(C$3-'Indicator Data'!BF61)/(C$3-C$4)*10)),1))</f>
        <v>4.4000000000000004</v>
      </c>
      <c r="D61" s="158">
        <f t="shared" si="3"/>
        <v>4.4000000000000004</v>
      </c>
      <c r="E61" s="157">
        <f>IF('Indicator Data'!BH61="No data","x",ROUND(IF('Indicator Data'!BH61&gt;E$3,0,IF('Indicator Data'!BH61&lt;E$4,10,(E$3-'Indicator Data'!BH61)/(E$3-E$4)*10)),1))</f>
        <v>7</v>
      </c>
      <c r="F61" s="157">
        <f>IF('Indicator Data'!BG61="No data","x",ROUND(IF('Indicator Data'!BG61&gt;F$3,0,IF('Indicator Data'!BG61&lt;F$4,10,(F$3-'Indicator Data'!BG61)/(F$3-F$4)*10)),1))</f>
        <v>6.4</v>
      </c>
      <c r="G61" s="158">
        <f t="shared" si="4"/>
        <v>6.7</v>
      </c>
      <c r="H61" s="159">
        <f t="shared" si="5"/>
        <v>5.6</v>
      </c>
      <c r="I61" s="157">
        <f>IF('Indicator Data'!BJ61="No data","x",ROUND(IF('Indicator Data'!BJ61^2&gt;I$3,0,IF('Indicator Data'!BJ61^2&lt;I$4,10,(I$3-'Indicator Data'!BJ61^2)/(I$3-I$4)*10)),1))</f>
        <v>2.2000000000000002</v>
      </c>
      <c r="J61" s="157">
        <f>IF(OR('Indicator Data'!BI61=0,'Indicator Data'!BI61="No data"),"x",ROUND(IF('Indicator Data'!BI61&gt;J$3,0,IF('Indicator Data'!BI61&lt;J$4,10,(J$3-'Indicator Data'!BI61)/(J$3-J$4)*10)),1))</f>
        <v>1.8</v>
      </c>
      <c r="K61" s="157">
        <f>IF('Indicator Data'!BK61="No data","x",ROUND(IF('Indicator Data'!BK61&gt;K$3,0,IF('Indicator Data'!BK61&lt;K$4,10,(K$3-'Indicator Data'!BK61)/(K$3-K$4)*10)),1))</f>
        <v>4.0999999999999996</v>
      </c>
      <c r="L61" s="157">
        <f>IF('Indicator Data'!BL61="No data","x",ROUND(IF('Indicator Data'!BL61&gt;L$3,0,IF('Indicator Data'!BL61&lt;L$4,10,(L$3-'Indicator Data'!BL61)/(L$3-L$4)*10)),1))</f>
        <v>4</v>
      </c>
      <c r="M61" s="158">
        <f t="shared" si="6"/>
        <v>3</v>
      </c>
      <c r="N61" s="161">
        <f>IF('Indicator Data'!BM61="No data","x",'Indicator Data'!BM61/'Indicator Data'!BW61*100)</f>
        <v>41.860465116279073</v>
      </c>
      <c r="O61" s="157">
        <f t="shared" si="9"/>
        <v>5.9</v>
      </c>
      <c r="P61" s="157">
        <f>IF('Indicator Data'!BN61="No data","x",ROUND(IF('Indicator Data'!BN61&gt;P$3,0,IF('Indicator Data'!BN61&lt;P$4,10,(P$3-'Indicator Data'!BN61)/(P$3-P$4)*10)),1))</f>
        <v>4</v>
      </c>
      <c r="Q61" s="157">
        <f>IF('Indicator Data'!BO61="No data","x",ROUND(IF('Indicator Data'!BO61&gt;Q$3,0,IF('Indicator Data'!BO61&lt;Q$4,10,(Q$3-'Indicator Data'!BO61)/(Q$3-Q$4)*10)),1))</f>
        <v>5.3</v>
      </c>
      <c r="R61" s="158">
        <f t="shared" si="7"/>
        <v>5.0999999999999996</v>
      </c>
      <c r="S61" s="157">
        <f>IF('Indicator Data'!BP61="No data","x",ROUND(IF('Indicator Data'!BP61&gt;S$3,0,IF('Indicator Data'!BP61&lt;S$4,10,(S$3-'Indicator Data'!BP61)/(S$3-S$4)*10)),1))</f>
        <v>9.6999999999999993</v>
      </c>
      <c r="T61" s="162">
        <f>IF('Indicator Data'!BQ61="No data","x",ROUND(IF('Indicator Data'!BQ61&gt;T$3,0,IF('Indicator Data'!BQ61&lt;T$4,10,(T$3-'Indicator Data'!BQ61)/(T$3-T$4)*10)),1))</f>
        <v>0.3</v>
      </c>
      <c r="U61" s="162">
        <f>IF('Indicator Data'!BR61="No data","x",ROUND(IF('Indicator Data'!BR61&gt;U$3,0,IF('Indicator Data'!BR61&lt;U$4,10,(U$3-'Indicator Data'!BR61)/(U$3-U$4)*10)),1))</f>
        <v>3.7</v>
      </c>
      <c r="V61" s="162">
        <f>IF('Indicator Data'!BS61="No data","x",ROUND(IF('Indicator Data'!BS61&gt;V$3,0,IF('Indicator Data'!BS61&lt;V$4,10,(V$3-'Indicator Data'!BS61)/(V$3-V$4)*10)),1))</f>
        <v>0.5</v>
      </c>
      <c r="W61" s="157">
        <f t="shared" si="8"/>
        <v>1.5</v>
      </c>
      <c r="X61" s="157">
        <f>IF('Indicator Data'!BT61="No data","x",ROUND(IF('Indicator Data'!BT61&gt;X$3,0,IF('Indicator Data'!BT61&lt;X$4,10,(X$3-'Indicator Data'!BT61)/(X$3-X$4)*10)),1))</f>
        <v>7.8</v>
      </c>
      <c r="Y61" s="157">
        <f>IF('Indicator Data'!BU61="No data","x",ROUND(IF('Indicator Data'!BU61&gt;Y$3,10,IF('Indicator Data'!BU61&lt;Y$4,0,10-(Y$3-'Indicator Data'!BU61)/(Y$3-Y$4)*10)),1))</f>
        <v>2.7</v>
      </c>
      <c r="Z61" s="158">
        <f t="shared" si="10"/>
        <v>5.4</v>
      </c>
      <c r="AA61" s="159">
        <f t="shared" si="11"/>
        <v>4.5</v>
      </c>
      <c r="AB61" s="48"/>
    </row>
    <row r="62" spans="1:28">
      <c r="A62" s="90" t="str">
        <f>'Indicator Data'!A62</f>
        <v>Ethiopia</v>
      </c>
      <c r="B62" s="160" t="str">
        <f>'Indicator Data'!B62</f>
        <v>ETH</v>
      </c>
      <c r="C62" s="157">
        <f>IF('Indicator Data'!BF62="No data","x",ROUND(IF('Indicator Data'!BF62&gt;C$3,0,IF('Indicator Data'!BF62&lt;C$4,10,(C$3-'Indicator Data'!BF62)/(C$3-C$4)*10)),1))</f>
        <v>2.9</v>
      </c>
      <c r="D62" s="158">
        <f t="shared" si="3"/>
        <v>2.9</v>
      </c>
      <c r="E62" s="157">
        <f>IF('Indicator Data'!BH62="No data","x",ROUND(IF('Indicator Data'!BH62&gt;E$3,0,IF('Indicator Data'!BH62&lt;E$4,10,(E$3-'Indicator Data'!BH62)/(E$3-E$4)*10)),1))</f>
        <v>6.3</v>
      </c>
      <c r="F62" s="157">
        <f>IF('Indicator Data'!BG62="No data","x",ROUND(IF('Indicator Data'!BG62&gt;F$3,0,IF('Indicator Data'!BG62&lt;F$4,10,(F$3-'Indicator Data'!BG62)/(F$3-F$4)*10)),1))</f>
        <v>6.5</v>
      </c>
      <c r="G62" s="158">
        <f t="shared" si="4"/>
        <v>6.4</v>
      </c>
      <c r="H62" s="159">
        <f t="shared" si="5"/>
        <v>4.7</v>
      </c>
      <c r="I62" s="157">
        <f>IF('Indicator Data'!BJ62="No data","x",ROUND(IF('Indicator Data'!BJ62^2&gt;I$3,0,IF('Indicator Data'!BJ62^2&lt;I$4,10,(I$3-'Indicator Data'!BJ62^2)/(I$3-I$4)*10)),1))</f>
        <v>8</v>
      </c>
      <c r="J62" s="157">
        <f>IF(OR('Indicator Data'!BI62=0,'Indicator Data'!BI62="No data"),"x",ROUND(IF('Indicator Data'!BI62&gt;J$3,0,IF('Indicator Data'!BI62&lt;J$4,10,(J$3-'Indicator Data'!BI62)/(J$3-J$4)*10)),1))</f>
        <v>4.5</v>
      </c>
      <c r="K62" s="157">
        <f>IF('Indicator Data'!BK62="No data","x",ROUND(IF('Indicator Data'!BK62&gt;K$3,0,IF('Indicator Data'!BK62&lt;K$4,10,(K$3-'Indicator Data'!BK62)/(K$3-K$4)*10)),1))</f>
        <v>8.3000000000000007</v>
      </c>
      <c r="L62" s="157">
        <f>IF('Indicator Data'!BL62="No data","x",ROUND(IF('Indicator Data'!BL62&gt;L$3,0,IF('Indicator Data'!BL62&lt;L$4,10,(L$3-'Indicator Data'!BL62)/(L$3-L$4)*10)),1))</f>
        <v>7.4</v>
      </c>
      <c r="M62" s="158">
        <f t="shared" si="6"/>
        <v>7.1</v>
      </c>
      <c r="N62" s="161">
        <f>IF('Indicator Data'!BM62="No data","x",'Indicator Data'!BM62/'Indicator Data'!BW62*100)</f>
        <v>8.4</v>
      </c>
      <c r="O62" s="157">
        <f t="shared" si="9"/>
        <v>9.3000000000000007</v>
      </c>
      <c r="P62" s="157">
        <f>IF('Indicator Data'!BN62="No data","x",ROUND(IF('Indicator Data'!BN62&gt;P$3,0,IF('Indicator Data'!BN62&lt;P$4,10,(P$3-'Indicator Data'!BN62)/(P$3-P$4)*10)),1))</f>
        <v>10</v>
      </c>
      <c r="Q62" s="157">
        <f>IF('Indicator Data'!BO62="No data","x",ROUND(IF('Indicator Data'!BO62&gt;Q$3,0,IF('Indicator Data'!BO62&lt;Q$4,10,(Q$3-'Indicator Data'!BO62)/(Q$3-Q$4)*10)),1))</f>
        <v>9.6999999999999993</v>
      </c>
      <c r="R62" s="158">
        <f t="shared" si="7"/>
        <v>9.6999999999999993</v>
      </c>
      <c r="S62" s="157">
        <f>IF('Indicator Data'!BP62="No data","x",ROUND(IF('Indicator Data'!BP62&gt;S$3,0,IF('Indicator Data'!BP62&lt;S$4,10,(S$3-'Indicator Data'!BP62)/(S$3-S$4)*10)),1))</f>
        <v>9.6999999999999993</v>
      </c>
      <c r="T62" s="162">
        <f>IF('Indicator Data'!BQ62="No data","x",ROUND(IF('Indicator Data'!BQ62&gt;T$3,0,IF('Indicator Data'!BQ62&lt;T$4,10,(T$3-'Indicator Data'!BQ62)/(T$3-T$4)*10)),1))</f>
        <v>5.8</v>
      </c>
      <c r="U62" s="162">
        <f>IF('Indicator Data'!BR62="No data","x",ROUND(IF('Indicator Data'!BR62&gt;U$3,0,IF('Indicator Data'!BR62&lt;U$4,10,(U$3-'Indicator Data'!BR62)/(U$3-U$4)*10)),1))</f>
        <v>8.6</v>
      </c>
      <c r="V62" s="162">
        <f>IF('Indicator Data'!BS62="No data","x",ROUND(IF('Indicator Data'!BS62&gt;V$3,0,IF('Indicator Data'!BS62&lt;V$4,10,(V$3-'Indicator Data'!BS62)/(V$3-V$4)*10)),1))</f>
        <v>6.4</v>
      </c>
      <c r="W62" s="157">
        <f t="shared" si="8"/>
        <v>6.9333333333333327</v>
      </c>
      <c r="X62" s="157">
        <f>IF('Indicator Data'!BT62="No data","x",ROUND(IF('Indicator Data'!BT62&gt;X$3,0,IF('Indicator Data'!BT62&lt;X$4,10,(X$3-'Indicator Data'!BT62)/(X$3-X$4)*10)),1))</f>
        <v>9.9</v>
      </c>
      <c r="Y62" s="157">
        <f>IF('Indicator Data'!BU62="No data","x",ROUND(IF('Indicator Data'!BU62&gt;Y$3,10,IF('Indicator Data'!BU62&lt;Y$4,0,10-(Y$3-'Indicator Data'!BU62)/(Y$3-Y$4)*10)),1))</f>
        <v>3</v>
      </c>
      <c r="Z62" s="158">
        <f t="shared" si="10"/>
        <v>7.4</v>
      </c>
      <c r="AA62" s="159">
        <f t="shared" si="11"/>
        <v>8.1</v>
      </c>
      <c r="AB62" s="48"/>
    </row>
    <row r="63" spans="1:28">
      <c r="A63" s="90" t="str">
        <f>'Indicator Data'!A63</f>
        <v>Fiji</v>
      </c>
      <c r="B63" s="160" t="str">
        <f>'Indicator Data'!B63</f>
        <v>FJI</v>
      </c>
      <c r="C63" s="157">
        <f>IF('Indicator Data'!BF63="No data","x",ROUND(IF('Indicator Data'!BF63&gt;C$3,0,IF('Indicator Data'!BF63&lt;C$4,10,(C$3-'Indicator Data'!BF63)/(C$3-C$4)*10)),1))</f>
        <v>0.1</v>
      </c>
      <c r="D63" s="158">
        <f t="shared" si="3"/>
        <v>0.1</v>
      </c>
      <c r="E63" s="157">
        <f>IF('Indicator Data'!BH63="No data","x",ROUND(IF('Indicator Data'!BH63&gt;E$3,0,IF('Indicator Data'!BH63&lt;E$4,10,(E$3-'Indicator Data'!BH63)/(E$3-E$4)*10)),1))</f>
        <v>4.8</v>
      </c>
      <c r="F63" s="157">
        <f>IF('Indicator Data'!BG63="No data","x",ROUND(IF('Indicator Data'!BG63&gt;F$3,0,IF('Indicator Data'!BG63&lt;F$4,10,(F$3-'Indicator Data'!BG63)/(F$3-F$4)*10)),1))</f>
        <v>3.8</v>
      </c>
      <c r="G63" s="158">
        <f t="shared" si="4"/>
        <v>4.3</v>
      </c>
      <c r="H63" s="159">
        <f t="shared" si="5"/>
        <v>2.2000000000000002</v>
      </c>
      <c r="I63" s="157" t="str">
        <f>IF('Indicator Data'!BJ63="No data","x",ROUND(IF('Indicator Data'!BJ63^2&gt;I$3,0,IF('Indicator Data'!BJ63^2&lt;I$4,10,(I$3-'Indicator Data'!BJ63^2)/(I$3-I$4)*10)),1))</f>
        <v>x</v>
      </c>
      <c r="J63" s="157">
        <f>IF(OR('Indicator Data'!BI63=0,'Indicator Data'!BI63="No data"),"x",ROUND(IF('Indicator Data'!BI63&gt;J$3,0,IF('Indicator Data'!BI63&lt;J$4,10,(J$3-'Indicator Data'!BI63)/(J$3-J$4)*10)),1))</f>
        <v>0.8</v>
      </c>
      <c r="K63" s="157">
        <f>IF('Indicator Data'!BK63="No data","x",ROUND(IF('Indicator Data'!BK63&gt;K$3,0,IF('Indicator Data'!BK63&lt;K$4,10,(K$3-'Indicator Data'!BK63)/(K$3-K$4)*10)),1))</f>
        <v>1.2</v>
      </c>
      <c r="L63" s="157">
        <f>IF('Indicator Data'!BL63="No data","x",ROUND(IF('Indicator Data'!BL63&gt;L$3,0,IF('Indicator Data'!BL63&lt;L$4,10,(L$3-'Indicator Data'!BL63)/(L$3-L$4)*10)),1))</f>
        <v>4.8</v>
      </c>
      <c r="M63" s="158">
        <f t="shared" si="6"/>
        <v>2.2999999999999998</v>
      </c>
      <c r="N63" s="161">
        <f>IF('Indicator Data'!BM63="No data","x",'Indicator Data'!BM63/'Indicator Data'!BW63*100)</f>
        <v>18.609742747673781</v>
      </c>
      <c r="O63" s="157">
        <f t="shared" si="9"/>
        <v>8.1999999999999993</v>
      </c>
      <c r="P63" s="157">
        <f>IF('Indicator Data'!BN63="No data","x",ROUND(IF('Indicator Data'!BN63&gt;P$3,0,IF('Indicator Data'!BN63&lt;P$4,10,(P$3-'Indicator Data'!BN63)/(P$3-P$4)*10)),1))</f>
        <v>0.8</v>
      </c>
      <c r="Q63" s="157">
        <f>IF('Indicator Data'!BO63="No data","x",ROUND(IF('Indicator Data'!BO63&gt;Q$3,0,IF('Indicator Data'!BO63&lt;Q$4,10,(Q$3-'Indicator Data'!BO63)/(Q$3-Q$4)*10)),1))</f>
        <v>0.9</v>
      </c>
      <c r="R63" s="158">
        <f t="shared" si="7"/>
        <v>3.3</v>
      </c>
      <c r="S63" s="157">
        <f>IF('Indicator Data'!BP63="No data","x",ROUND(IF('Indicator Data'!BP63&gt;S$3,0,IF('Indicator Data'!BP63&lt;S$4,10,(S$3-'Indicator Data'!BP63)/(S$3-S$4)*10)),1))</f>
        <v>8</v>
      </c>
      <c r="T63" s="162">
        <f>IF('Indicator Data'!BQ63="No data","x",ROUND(IF('Indicator Data'!BQ63&gt;T$3,0,IF('Indicator Data'!BQ63&lt;T$4,10,(T$3-'Indicator Data'!BQ63)/(T$3-T$4)*10)),1))</f>
        <v>0</v>
      </c>
      <c r="U63" s="162">
        <f>IF('Indicator Data'!BR63="No data","x",ROUND(IF('Indicator Data'!BR63&gt;U$3,0,IF('Indicator Data'!BR63&lt;U$4,10,(U$3-'Indicator Data'!BR63)/(U$3-U$4)*10)),1))</f>
        <v>3.6</v>
      </c>
      <c r="V63" s="162">
        <f>IF('Indicator Data'!BS63="No data","x",ROUND(IF('Indicator Data'!BS63&gt;V$3,0,IF('Indicator Data'!BS63&lt;V$4,10,(V$3-'Indicator Data'!BS63)/(V$3-V$4)*10)),1))</f>
        <v>0</v>
      </c>
      <c r="W63" s="157">
        <f t="shared" si="8"/>
        <v>1.2</v>
      </c>
      <c r="X63" s="157">
        <f>IF('Indicator Data'!BT63="No data","x",ROUND(IF('Indicator Data'!BT63&gt;X$3,0,IF('Indicator Data'!BT63&lt;X$4,10,(X$3-'Indicator Data'!BT63)/(X$3-X$4)*10)),1))</f>
        <v>8.1</v>
      </c>
      <c r="Y63" s="157">
        <f>IF('Indicator Data'!BU63="No data","x",ROUND(IF('Indicator Data'!BU63&gt;Y$3,10,IF('Indicator Data'!BU63&lt;Y$4,0,10-(Y$3-'Indicator Data'!BU63)/(Y$3-Y$4)*10)),1))</f>
        <v>0.4</v>
      </c>
      <c r="Z63" s="158">
        <f t="shared" si="10"/>
        <v>4.4000000000000004</v>
      </c>
      <c r="AA63" s="159">
        <f t="shared" si="11"/>
        <v>3.3</v>
      </c>
      <c r="AB63" s="48"/>
    </row>
    <row r="64" spans="1:28">
      <c r="A64" s="90" t="str">
        <f>'Indicator Data'!A64</f>
        <v>Finland</v>
      </c>
      <c r="B64" s="160" t="str">
        <f>'Indicator Data'!B64</f>
        <v>FIN</v>
      </c>
      <c r="C64" s="157">
        <f>IF('Indicator Data'!BF64="No data","x",ROUND(IF('Indicator Data'!BF64&gt;C$3,0,IF('Indicator Data'!BF64&lt;C$4,10,(C$3-'Indicator Data'!BF64)/(C$3-C$4)*10)),1))</f>
        <v>2.2000000000000002</v>
      </c>
      <c r="D64" s="158">
        <f t="shared" si="3"/>
        <v>2.2000000000000002</v>
      </c>
      <c r="E64" s="157">
        <f>IF('Indicator Data'!BH64="No data","x",ROUND(IF('Indicator Data'!BH64&gt;E$3,0,IF('Indicator Data'!BH64&lt;E$4,10,(E$3-'Indicator Data'!BH64)/(E$3-E$4)*10)),1))</f>
        <v>1.3</v>
      </c>
      <c r="F64" s="157">
        <f>IF('Indicator Data'!BG64="No data","x",ROUND(IF('Indicator Data'!BG64&gt;F$3,0,IF('Indicator Data'!BG64&lt;F$4,10,(F$3-'Indicator Data'!BG64)/(F$3-F$4)*10)),1))</f>
        <v>1.5</v>
      </c>
      <c r="G64" s="158">
        <f t="shared" si="4"/>
        <v>1.4</v>
      </c>
      <c r="H64" s="159">
        <f t="shared" si="5"/>
        <v>1.8</v>
      </c>
      <c r="I64" s="157" t="str">
        <f>IF('Indicator Data'!BJ64="No data","x",ROUND(IF('Indicator Data'!BJ64^2&gt;I$3,0,IF('Indicator Data'!BJ64^2&lt;I$4,10,(I$3-'Indicator Data'!BJ64^2)/(I$3-I$4)*10)),1))</f>
        <v>x</v>
      </c>
      <c r="J64" s="157">
        <f>IF(OR('Indicator Data'!BI64=0,'Indicator Data'!BI64="No data"),"x",ROUND(IF('Indicator Data'!BI64&gt;J$3,0,IF('Indicator Data'!BI64&lt;J$4,10,(J$3-'Indicator Data'!BI64)/(J$3-J$4)*10)),1))</f>
        <v>0</v>
      </c>
      <c r="K64" s="157">
        <f>IF('Indicator Data'!BK64="No data","x",ROUND(IF('Indicator Data'!BK64&gt;K$3,0,IF('Indicator Data'!BK64&lt;K$4,10,(K$3-'Indicator Data'!BK64)/(K$3-K$4)*10)),1))</f>
        <v>0.7</v>
      </c>
      <c r="L64" s="157">
        <f>IF('Indicator Data'!BL64="No data","x",ROUND(IF('Indicator Data'!BL64&gt;L$3,0,IF('Indicator Data'!BL64&lt;L$4,10,(L$3-'Indicator Data'!BL64)/(L$3-L$4)*10)),1))</f>
        <v>3.7</v>
      </c>
      <c r="M64" s="158">
        <f t="shared" si="6"/>
        <v>1.5</v>
      </c>
      <c r="N64" s="161">
        <f>IF('Indicator Data'!BM64="No data","x",'Indicator Data'!BM64/'Indicator Data'!BW64*100)</f>
        <v>85.557274013623356</v>
      </c>
      <c r="O64" s="157">
        <f t="shared" si="9"/>
        <v>1.5</v>
      </c>
      <c r="P64" s="157">
        <f>IF('Indicator Data'!BN64="No data","x",ROUND(IF('Indicator Data'!BN64&gt;P$3,0,IF('Indicator Data'!BN64&lt;P$4,10,(P$3-'Indicator Data'!BN64)/(P$3-P$4)*10)),1))</f>
        <v>0.1</v>
      </c>
      <c r="Q64" s="157">
        <f>IF('Indicator Data'!BO64="No data","x",ROUND(IF('Indicator Data'!BO64&gt;Q$3,0,IF('Indicator Data'!BO64&lt;Q$4,10,(Q$3-'Indicator Data'!BO64)/(Q$3-Q$4)*10)),1))</f>
        <v>0</v>
      </c>
      <c r="R64" s="158">
        <f t="shared" si="7"/>
        <v>0.5</v>
      </c>
      <c r="S64" s="157">
        <f>IF('Indicator Data'!BP64="No data","x",ROUND(IF('Indicator Data'!BP64&gt;S$3,0,IF('Indicator Data'!BP64&lt;S$4,10,(S$3-'Indicator Data'!BP64)/(S$3-S$4)*10)),1))</f>
        <v>0</v>
      </c>
      <c r="T64" s="162">
        <f>IF('Indicator Data'!BQ64="No data","x",ROUND(IF('Indicator Data'!BQ64&gt;T$3,0,IF('Indicator Data'!BQ64&lt;T$4,10,(T$3-'Indicator Data'!BQ64)/(T$3-T$4)*10)),1))</f>
        <v>1.4</v>
      </c>
      <c r="U64" s="162">
        <f>IF('Indicator Data'!BR64="No data","x",ROUND(IF('Indicator Data'!BR64&gt;U$3,0,IF('Indicator Data'!BR64&lt;U$4,10,(U$3-'Indicator Data'!BR64)/(U$3-U$4)*10)),1))</f>
        <v>1.2</v>
      </c>
      <c r="V64" s="162">
        <f>IF('Indicator Data'!BS64="No data","x",ROUND(IF('Indicator Data'!BS64&gt;V$3,0,IF('Indicator Data'!BS64&lt;V$4,10,(V$3-'Indicator Data'!BS64)/(V$3-V$4)*10)),1))</f>
        <v>2</v>
      </c>
      <c r="W64" s="157">
        <f t="shared" si="8"/>
        <v>1.5333333333333332</v>
      </c>
      <c r="X64" s="157">
        <f>IF('Indicator Data'!BT64="No data","x",ROUND(IF('Indicator Data'!BT64&gt;X$3,0,IF('Indicator Data'!BT64&lt;X$4,10,(X$3-'Indicator Data'!BT64)/(X$3-X$4)*10)),1))</f>
        <v>0</v>
      </c>
      <c r="Y64" s="157">
        <f>IF('Indicator Data'!BU64="No data","x",ROUND(IF('Indicator Data'!BU64&gt;Y$3,10,IF('Indicator Data'!BU64&lt;Y$4,0,10-(Y$3-'Indicator Data'!BU64)/(Y$3-Y$4)*10)),1))</f>
        <v>0.1</v>
      </c>
      <c r="Z64" s="158">
        <f t="shared" si="10"/>
        <v>0.4</v>
      </c>
      <c r="AA64" s="159">
        <f t="shared" si="11"/>
        <v>0.8</v>
      </c>
      <c r="AB64" s="48"/>
    </row>
    <row r="65" spans="1:28">
      <c r="A65" s="90" t="str">
        <f>'Indicator Data'!A65</f>
        <v>France</v>
      </c>
      <c r="B65" s="160" t="str">
        <f>'Indicator Data'!B65</f>
        <v>FRA</v>
      </c>
      <c r="C65" s="157">
        <f>IF('Indicator Data'!BF65="No data","x",ROUND(IF('Indicator Data'!BF65&gt;C$3,0,IF('Indicator Data'!BF65&lt;C$4,10,(C$3-'Indicator Data'!BF65)/(C$3-C$4)*10)),1))</f>
        <v>2.9</v>
      </c>
      <c r="D65" s="158">
        <f t="shared" si="3"/>
        <v>2.9</v>
      </c>
      <c r="E65" s="157">
        <f>IF('Indicator Data'!BH65="No data","x",ROUND(IF('Indicator Data'!BH65&gt;E$3,0,IF('Indicator Data'!BH65&lt;E$4,10,(E$3-'Indicator Data'!BH65)/(E$3-E$4)*10)),1))</f>
        <v>2.9</v>
      </c>
      <c r="F65" s="157">
        <f>IF('Indicator Data'!BG65="No data","x",ROUND(IF('Indicator Data'!BG65&gt;F$3,0,IF('Indicator Data'!BG65&lt;F$4,10,(F$3-'Indicator Data'!BG65)/(F$3-F$4)*10)),1))</f>
        <v>2.7</v>
      </c>
      <c r="G65" s="158">
        <f t="shared" si="4"/>
        <v>2.8</v>
      </c>
      <c r="H65" s="159">
        <f t="shared" si="5"/>
        <v>2.9</v>
      </c>
      <c r="I65" s="157" t="str">
        <f>IF('Indicator Data'!BJ65="No data","x",ROUND(IF('Indicator Data'!BJ65^2&gt;I$3,0,IF('Indicator Data'!BJ65^2&lt;I$4,10,(I$3-'Indicator Data'!BJ65^2)/(I$3-I$4)*10)),1))</f>
        <v>x</v>
      </c>
      <c r="J65" s="157">
        <f>IF(OR('Indicator Data'!BI65=0,'Indicator Data'!BI65="No data"),"x",ROUND(IF('Indicator Data'!BI65&gt;J$3,0,IF('Indicator Data'!BI65&lt;J$4,10,(J$3-'Indicator Data'!BI65)/(J$3-J$4)*10)),1))</f>
        <v>0</v>
      </c>
      <c r="K65" s="157">
        <f>IF('Indicator Data'!BK65="No data","x",ROUND(IF('Indicator Data'!BK65&gt;K$3,0,IF('Indicator Data'!BK65&lt;K$4,10,(K$3-'Indicator Data'!BK65)/(K$3-K$4)*10)),1))</f>
        <v>1.5</v>
      </c>
      <c r="L65" s="157">
        <f>IF('Indicator Data'!BL65="No data","x",ROUND(IF('Indicator Data'!BL65&gt;L$3,0,IF('Indicator Data'!BL65&lt;L$4,10,(L$3-'Indicator Data'!BL65)/(L$3-L$4)*10)),1))</f>
        <v>4.2</v>
      </c>
      <c r="M65" s="158">
        <f t="shared" si="6"/>
        <v>1.9</v>
      </c>
      <c r="N65" s="161">
        <f>IF('Indicator Data'!BM65="No data","x",'Indicator Data'!BM65/'Indicator Data'!BW65*100)</f>
        <v>255.6330570061717</v>
      </c>
      <c r="O65" s="157">
        <f t="shared" si="9"/>
        <v>0</v>
      </c>
      <c r="P65" s="157">
        <f>IF('Indicator Data'!BN65="No data","x",ROUND(IF('Indicator Data'!BN65&gt;P$3,0,IF('Indicator Data'!BN65&lt;P$4,10,(P$3-'Indicator Data'!BN65)/(P$3-P$4)*10)),1))</f>
        <v>0.2</v>
      </c>
      <c r="Q65" s="157">
        <f>IF('Indicator Data'!BO65="No data","x",ROUND(IF('Indicator Data'!BO65&gt;Q$3,0,IF('Indicator Data'!BO65&lt;Q$4,10,(Q$3-'Indicator Data'!BO65)/(Q$3-Q$4)*10)),1))</f>
        <v>0</v>
      </c>
      <c r="R65" s="158">
        <f t="shared" si="7"/>
        <v>0.1</v>
      </c>
      <c r="S65" s="157">
        <f>IF('Indicator Data'!BP65="No data","x",ROUND(IF('Indicator Data'!BP65&gt;S$3,0,IF('Indicator Data'!BP65&lt;S$4,10,(S$3-'Indicator Data'!BP65)/(S$3-S$4)*10)),1))</f>
        <v>1.7</v>
      </c>
      <c r="T65" s="162">
        <f>IF('Indicator Data'!BQ65="No data","x",ROUND(IF('Indicator Data'!BQ65&gt;T$3,0,IF('Indicator Data'!BQ65&lt;T$4,10,(T$3-'Indicator Data'!BQ65)/(T$3-T$4)*10)),1))</f>
        <v>0.5</v>
      </c>
      <c r="U65" s="162">
        <f>IF('Indicator Data'!BR65="No data","x",ROUND(IF('Indicator Data'!BR65&gt;U$3,0,IF('Indicator Data'!BR65&lt;U$4,10,(U$3-'Indicator Data'!BR65)/(U$3-U$4)*10)),1))</f>
        <v>1.5</v>
      </c>
      <c r="V65" s="162">
        <f>IF('Indicator Data'!BS65="No data","x",ROUND(IF('Indicator Data'!BS65&gt;V$3,0,IF('Indicator Data'!BS65&lt;V$4,10,(V$3-'Indicator Data'!BS65)/(V$3-V$4)*10)),1))</f>
        <v>0.7</v>
      </c>
      <c r="W65" s="157">
        <f t="shared" si="8"/>
        <v>0.9</v>
      </c>
      <c r="X65" s="157">
        <f>IF('Indicator Data'!BT65="No data","x",ROUND(IF('Indicator Data'!BT65&gt;X$3,0,IF('Indicator Data'!BT65&lt;X$4,10,(X$3-'Indicator Data'!BT65)/(X$3-X$4)*10)),1))</f>
        <v>0</v>
      </c>
      <c r="Y65" s="157">
        <f>IF('Indicator Data'!BU65="No data","x",ROUND(IF('Indicator Data'!BU65&gt;Y$3,10,IF('Indicator Data'!BU65&lt;Y$4,0,10-(Y$3-'Indicator Data'!BU65)/(Y$3-Y$4)*10)),1))</f>
        <v>0.1</v>
      </c>
      <c r="Z65" s="158">
        <f t="shared" si="10"/>
        <v>0.7</v>
      </c>
      <c r="AA65" s="159">
        <f t="shared" si="11"/>
        <v>0.9</v>
      </c>
      <c r="AB65" s="48"/>
    </row>
    <row r="66" spans="1:28">
      <c r="A66" s="90" t="str">
        <f>'Indicator Data'!A66</f>
        <v>Gabon</v>
      </c>
      <c r="B66" s="160" t="str">
        <f>'Indicator Data'!B66</f>
        <v>GAB</v>
      </c>
      <c r="C66" s="157">
        <f>IF('Indicator Data'!BF66="No data","x",ROUND(IF('Indicator Data'!BF66&gt;C$3,0,IF('Indicator Data'!BF66&lt;C$4,10,(C$3-'Indicator Data'!BF66)/(C$3-C$4)*10)),1))</f>
        <v>6.7</v>
      </c>
      <c r="D66" s="158">
        <f t="shared" si="3"/>
        <v>6.7</v>
      </c>
      <c r="E66" s="157">
        <f>IF('Indicator Data'!BH66="No data","x",ROUND(IF('Indicator Data'!BH66&gt;E$3,0,IF('Indicator Data'!BH66&lt;E$4,10,(E$3-'Indicator Data'!BH66)/(E$3-E$4)*10)),1))</f>
        <v>7.2</v>
      </c>
      <c r="F66" s="157">
        <f>IF('Indicator Data'!BG66="No data","x",ROUND(IF('Indicator Data'!BG66&gt;F$3,0,IF('Indicator Data'!BG66&lt;F$4,10,(F$3-'Indicator Data'!BG66)/(F$3-F$4)*10)),1))</f>
        <v>6.5</v>
      </c>
      <c r="G66" s="158">
        <f t="shared" si="4"/>
        <v>6.9</v>
      </c>
      <c r="H66" s="159">
        <f t="shared" si="5"/>
        <v>6.8</v>
      </c>
      <c r="I66" s="157">
        <f>IF('Indicator Data'!BJ66="No data","x",ROUND(IF('Indicator Data'!BJ66^2&gt;I$3,0,IF('Indicator Data'!BJ66^2&lt;I$4,10,(I$3-'Indicator Data'!BJ66^2)/(I$3-I$4)*10)),1))</f>
        <v>2.9</v>
      </c>
      <c r="J66" s="157">
        <f>IF(OR('Indicator Data'!BI66=0,'Indicator Data'!BI66="No data"),"x",ROUND(IF('Indicator Data'!BI66&gt;J$3,0,IF('Indicator Data'!BI66&lt;J$4,10,(J$3-'Indicator Data'!BI66)/(J$3-J$4)*10)),1))</f>
        <v>0.7</v>
      </c>
      <c r="K66" s="157">
        <f>IF('Indicator Data'!BK66="No data","x",ROUND(IF('Indicator Data'!BK66&gt;K$3,0,IF('Indicator Data'!BK66&lt;K$4,10,(K$3-'Indicator Data'!BK66)/(K$3-K$4)*10)),1))</f>
        <v>2.8</v>
      </c>
      <c r="L66" s="157">
        <f>IF('Indicator Data'!BL66="No data","x",ROUND(IF('Indicator Data'!BL66&gt;L$3,0,IF('Indicator Data'!BL66&lt;L$4,10,(L$3-'Indicator Data'!BL66)/(L$3-L$4)*10)),1))</f>
        <v>3.8</v>
      </c>
      <c r="M66" s="158">
        <f t="shared" si="6"/>
        <v>2.6</v>
      </c>
      <c r="N66" s="161">
        <f>IF('Indicator Data'!BM66="No data","x",'Indicator Data'!BM66/'Indicator Data'!BW66*100)</f>
        <v>1.7464198393293748</v>
      </c>
      <c r="O66" s="157">
        <f t="shared" si="9"/>
        <v>9.9</v>
      </c>
      <c r="P66" s="157">
        <f>IF('Indicator Data'!BN66="No data","x",ROUND(IF('Indicator Data'!BN66&gt;P$3,0,IF('Indicator Data'!BN66&lt;P$4,10,(P$3-'Indicator Data'!BN66)/(P$3-P$4)*10)),1))</f>
        <v>5.6</v>
      </c>
      <c r="Q66" s="157">
        <f>IF('Indicator Data'!BO66="No data","x",ROUND(IF('Indicator Data'!BO66&gt;Q$3,0,IF('Indicator Data'!BO66&lt;Q$4,10,(Q$3-'Indicator Data'!BO66)/(Q$3-Q$4)*10)),1))</f>
        <v>2.6</v>
      </c>
      <c r="R66" s="158">
        <f t="shared" si="7"/>
        <v>6</v>
      </c>
      <c r="S66" s="157">
        <f>IF('Indicator Data'!BP66="No data","x",ROUND(IF('Indicator Data'!BP66&gt;S$3,0,IF('Indicator Data'!BP66&lt;S$4,10,(S$3-'Indicator Data'!BP66)/(S$3-S$4)*10)),1))</f>
        <v>8.5</v>
      </c>
      <c r="T66" s="162">
        <f>IF('Indicator Data'!BQ66="No data","x",ROUND(IF('Indicator Data'!BQ66&gt;T$3,0,IF('Indicator Data'!BQ66&lt;T$4,10,(T$3-'Indicator Data'!BQ66)/(T$3-T$4)*10)),1))</f>
        <v>6.6</v>
      </c>
      <c r="U66" s="162" t="str">
        <f>IF('Indicator Data'!BR66="No data","x",ROUND(IF('Indicator Data'!BR66&gt;U$3,0,IF('Indicator Data'!BR66&lt;U$4,10,(U$3-'Indicator Data'!BR66)/(U$3-U$4)*10)),1))</f>
        <v>x</v>
      </c>
      <c r="V66" s="162" t="str">
        <f>IF('Indicator Data'!BS66="No data","x",ROUND(IF('Indicator Data'!BS66&gt;V$3,0,IF('Indicator Data'!BS66&lt;V$4,10,(V$3-'Indicator Data'!BS66)/(V$3-V$4)*10)),1))</f>
        <v>x</v>
      </c>
      <c r="W66" s="157">
        <f t="shared" si="8"/>
        <v>6.6</v>
      </c>
      <c r="X66" s="157">
        <f>IF('Indicator Data'!BT66="No data","x",ROUND(IF('Indicator Data'!BT66&gt;X$3,0,IF('Indicator Data'!BT66&lt;X$4,10,(X$3-'Indicator Data'!BT66)/(X$3-X$4)*10)),1))</f>
        <v>8.8000000000000007</v>
      </c>
      <c r="Y66" s="157">
        <f>IF('Indicator Data'!BU66="No data","x",ROUND(IF('Indicator Data'!BU66&gt;Y$3,10,IF('Indicator Data'!BU66&lt;Y$4,0,10-(Y$3-'Indicator Data'!BU66)/(Y$3-Y$4)*10)),1))</f>
        <v>2.5</v>
      </c>
      <c r="Z66" s="158">
        <f t="shared" si="10"/>
        <v>6.6</v>
      </c>
      <c r="AA66" s="159">
        <f t="shared" si="11"/>
        <v>5.0999999999999996</v>
      </c>
      <c r="AB66" s="48"/>
    </row>
    <row r="67" spans="1:28">
      <c r="A67" s="90" t="str">
        <f>'Indicator Data'!A67</f>
        <v>Gambia</v>
      </c>
      <c r="B67" s="160" t="str">
        <f>'Indicator Data'!B67</f>
        <v>GMB</v>
      </c>
      <c r="C67" s="157">
        <f>IF('Indicator Data'!BF67="No data","x",ROUND(IF('Indicator Data'!BF67&gt;C$3,0,IF('Indicator Data'!BF67&lt;C$4,10,(C$3-'Indicator Data'!BF67)/(C$3-C$4)*10)),1))</f>
        <v>3</v>
      </c>
      <c r="D67" s="158">
        <f t="shared" si="3"/>
        <v>3</v>
      </c>
      <c r="E67" s="157">
        <f>IF('Indicator Data'!BH67="No data","x",ROUND(IF('Indicator Data'!BH67&gt;E$3,0,IF('Indicator Data'!BH67&lt;E$4,10,(E$3-'Indicator Data'!BH67)/(E$3-E$4)*10)),1))</f>
        <v>6.3</v>
      </c>
      <c r="F67" s="157">
        <f>IF('Indicator Data'!BG67="No data","x",ROUND(IF('Indicator Data'!BG67&gt;F$3,0,IF('Indicator Data'!BG67&lt;F$4,10,(F$3-'Indicator Data'!BG67)/(F$3-F$4)*10)),1))</f>
        <v>6.3</v>
      </c>
      <c r="G67" s="158">
        <f t="shared" si="4"/>
        <v>6.3</v>
      </c>
      <c r="H67" s="159">
        <f t="shared" si="5"/>
        <v>4.7</v>
      </c>
      <c r="I67" s="157">
        <f>IF('Indicator Data'!BJ67="No data","x",ROUND(IF('Indicator Data'!BJ67^2&gt;I$3,0,IF('Indicator Data'!BJ67^2&lt;I$4,10,(I$3-'Indicator Data'!BJ67^2)/(I$3-I$4)*10)),1))</f>
        <v>7.2</v>
      </c>
      <c r="J67" s="157">
        <f>IF(OR('Indicator Data'!BI67=0,'Indicator Data'!BI67="No data"),"x",ROUND(IF('Indicator Data'!BI67&gt;J$3,0,IF('Indicator Data'!BI67&lt;J$4,10,(J$3-'Indicator Data'!BI67)/(J$3-J$4)*10)),1))</f>
        <v>3.5</v>
      </c>
      <c r="K67" s="157">
        <f>IF('Indicator Data'!BK67="No data","x",ROUND(IF('Indicator Data'!BK67&gt;K$3,0,IF('Indicator Data'!BK67&lt;K$4,10,(K$3-'Indicator Data'!BK67)/(K$3-K$4)*10)),1))</f>
        <v>6.7</v>
      </c>
      <c r="L67" s="157">
        <f>IF('Indicator Data'!BL67="No data","x",ROUND(IF('Indicator Data'!BL67&gt;L$3,0,IF('Indicator Data'!BL67&lt;L$4,10,(L$3-'Indicator Data'!BL67)/(L$3-L$4)*10)),1))</f>
        <v>5.0999999999999996</v>
      </c>
      <c r="M67" s="158">
        <f t="shared" si="6"/>
        <v>5.6</v>
      </c>
      <c r="N67" s="161">
        <f>IF('Indicator Data'!BM67="No data","x",'Indicator Data'!BM67/'Indicator Data'!BW67*100)</f>
        <v>41.501976284584977</v>
      </c>
      <c r="O67" s="157">
        <f t="shared" si="9"/>
        <v>5.9</v>
      </c>
      <c r="P67" s="157">
        <f>IF('Indicator Data'!BN67="No data","x",ROUND(IF('Indicator Data'!BN67&gt;P$3,0,IF('Indicator Data'!BN67&lt;P$4,10,(P$3-'Indicator Data'!BN67)/(P$3-P$4)*10)),1))</f>
        <v>5.8</v>
      </c>
      <c r="Q67" s="157">
        <f>IF('Indicator Data'!BO67="No data","x",ROUND(IF('Indicator Data'!BO67&gt;Q$3,0,IF('Indicator Data'!BO67&lt;Q$4,10,(Q$3-'Indicator Data'!BO67)/(Q$3-Q$4)*10)),1))</f>
        <v>2.9</v>
      </c>
      <c r="R67" s="158">
        <f t="shared" si="7"/>
        <v>4.9000000000000004</v>
      </c>
      <c r="S67" s="157">
        <f>IF('Indicator Data'!BP67="No data","x",ROUND(IF('Indicator Data'!BP67&gt;S$3,0,IF('Indicator Data'!BP67&lt;S$4,10,(S$3-'Indicator Data'!BP67)/(S$3-S$4)*10)),1))</f>
        <v>9.8000000000000007</v>
      </c>
      <c r="T67" s="162">
        <f>IF('Indicator Data'!BQ67="No data","x",ROUND(IF('Indicator Data'!BQ67&gt;T$3,0,IF('Indicator Data'!BQ67&lt;T$4,10,(T$3-'Indicator Data'!BQ67)/(T$3-T$4)*10)),1))</f>
        <v>3.4</v>
      </c>
      <c r="U67" s="162">
        <f>IF('Indicator Data'!BR67="No data","x",ROUND(IF('Indicator Data'!BR67&gt;U$3,0,IF('Indicator Data'!BR67&lt;U$4,10,(U$3-'Indicator Data'!BR67)/(U$3-U$4)*10)),1))</f>
        <v>8</v>
      </c>
      <c r="V67" s="162">
        <f>IF('Indicator Data'!BS67="No data","x",ROUND(IF('Indicator Data'!BS67&gt;V$3,0,IF('Indicator Data'!BS67&lt;V$4,10,(V$3-'Indicator Data'!BS67)/(V$3-V$4)*10)),1))</f>
        <v>4.0999999999999996</v>
      </c>
      <c r="W67" s="157">
        <f t="shared" si="8"/>
        <v>5.166666666666667</v>
      </c>
      <c r="X67" s="157">
        <f>IF('Indicator Data'!BT67="No data","x",ROUND(IF('Indicator Data'!BT67&gt;X$3,0,IF('Indicator Data'!BT67&lt;X$4,10,(X$3-'Indicator Data'!BT67)/(X$3-X$4)*10)),1))</f>
        <v>9.9</v>
      </c>
      <c r="Y67" s="157">
        <f>IF('Indicator Data'!BU67="No data","x",ROUND(IF('Indicator Data'!BU67&gt;Y$3,10,IF('Indicator Data'!BU67&lt;Y$4,0,10-(Y$3-'Indicator Data'!BU67)/(Y$3-Y$4)*10)),1))</f>
        <v>5.0999999999999996</v>
      </c>
      <c r="Z67" s="158">
        <f t="shared" si="10"/>
        <v>7.5</v>
      </c>
      <c r="AA67" s="159">
        <f t="shared" si="11"/>
        <v>6</v>
      </c>
      <c r="AB67" s="48"/>
    </row>
    <row r="68" spans="1:28">
      <c r="A68" s="90" t="str">
        <f>'Indicator Data'!A68</f>
        <v>Georgia</v>
      </c>
      <c r="B68" s="160" t="str">
        <f>'Indicator Data'!B68</f>
        <v>GEO</v>
      </c>
      <c r="C68" s="157">
        <f>IF('Indicator Data'!BF68="No data","x",ROUND(IF('Indicator Data'!BF68&gt;C$3,0,IF('Indicator Data'!BF68&lt;C$4,10,(C$3-'Indicator Data'!BF68)/(C$3-C$4)*10)),1))</f>
        <v>4.7</v>
      </c>
      <c r="D68" s="158">
        <f t="shared" si="3"/>
        <v>4.7</v>
      </c>
      <c r="E68" s="157">
        <f>IF('Indicator Data'!BH68="No data","x",ROUND(IF('Indicator Data'!BH68&gt;E$3,0,IF('Indicator Data'!BH68&lt;E$4,10,(E$3-'Indicator Data'!BH68)/(E$3-E$4)*10)),1))</f>
        <v>4.7</v>
      </c>
      <c r="F68" s="157">
        <f>IF('Indicator Data'!BG68="No data","x",ROUND(IF('Indicator Data'!BG68&gt;F$3,0,IF('Indicator Data'!BG68&lt;F$4,10,(F$3-'Indicator Data'!BG68)/(F$3-F$4)*10)),1))</f>
        <v>3.7</v>
      </c>
      <c r="G68" s="158">
        <f t="shared" si="4"/>
        <v>4.2</v>
      </c>
      <c r="H68" s="159">
        <f t="shared" si="5"/>
        <v>4.5</v>
      </c>
      <c r="I68" s="157">
        <f>IF('Indicator Data'!BJ68="No data","x",ROUND(IF('Indicator Data'!BJ68^2&gt;I$3,0,IF('Indicator Data'!BJ68^2&lt;I$4,10,(I$3-'Indicator Data'!BJ68^2)/(I$3-I$4)*10)),1))</f>
        <v>0.1</v>
      </c>
      <c r="J68" s="157">
        <f>IF(OR('Indicator Data'!BI68=0,'Indicator Data'!BI68="No data"),"x",ROUND(IF('Indicator Data'!BI68&gt;J$3,0,IF('Indicator Data'!BI68&lt;J$4,10,(J$3-'Indicator Data'!BI68)/(J$3-J$4)*10)),1))</f>
        <v>0</v>
      </c>
      <c r="K68" s="157">
        <f>IF('Indicator Data'!BK68="No data","x",ROUND(IF('Indicator Data'!BK68&gt;K$3,0,IF('Indicator Data'!BK68&lt;K$4,10,(K$3-'Indicator Data'!BK68)/(K$3-K$4)*10)),1))</f>
        <v>2.1</v>
      </c>
      <c r="L68" s="157">
        <f>IF('Indicator Data'!BL68="No data","x",ROUND(IF('Indicator Data'!BL68&gt;L$3,0,IF('Indicator Data'!BL68&lt;L$4,10,(L$3-'Indicator Data'!BL68)/(L$3-L$4)*10)),1))</f>
        <v>2.2999999999999998</v>
      </c>
      <c r="M68" s="158">
        <f t="shared" si="6"/>
        <v>1.1000000000000001</v>
      </c>
      <c r="N68" s="161">
        <f>IF('Indicator Data'!BM68="No data","x",'Indicator Data'!BM68/'Indicator Data'!BW68*100)</f>
        <v>82.026190818822855</v>
      </c>
      <c r="O68" s="157">
        <f t="shared" si="9"/>
        <v>1.8</v>
      </c>
      <c r="P68" s="157">
        <f>IF('Indicator Data'!BN68="No data","x",ROUND(IF('Indicator Data'!BN68&gt;P$3,0,IF('Indicator Data'!BN68&lt;P$4,10,(P$3-'Indicator Data'!BN68)/(P$3-P$4)*10)),1))</f>
        <v>1.5</v>
      </c>
      <c r="Q68" s="157">
        <f>IF('Indicator Data'!BO68="No data","x",ROUND(IF('Indicator Data'!BO68&gt;Q$3,0,IF('Indicator Data'!BO68&lt;Q$4,10,(Q$3-'Indicator Data'!BO68)/(Q$3-Q$4)*10)),1))</f>
        <v>1</v>
      </c>
      <c r="R68" s="158">
        <f t="shared" si="7"/>
        <v>1.4</v>
      </c>
      <c r="S68" s="157">
        <f>IF('Indicator Data'!BP68="No data","x",ROUND(IF('Indicator Data'!BP68&gt;S$3,0,IF('Indicator Data'!BP68&lt;S$4,10,(S$3-'Indicator Data'!BP68)/(S$3-S$4)*10)),1))</f>
        <v>0</v>
      </c>
      <c r="T68" s="162">
        <f>IF('Indicator Data'!BQ68="No data","x",ROUND(IF('Indicator Data'!BQ68&gt;T$3,0,IF('Indicator Data'!BQ68&lt;T$4,10,(T$3-'Indicator Data'!BQ68)/(T$3-T$4)*10)),1))</f>
        <v>2.4</v>
      </c>
      <c r="U68" s="162">
        <f>IF('Indicator Data'!BR68="No data","x",ROUND(IF('Indicator Data'!BR68&gt;U$3,0,IF('Indicator Data'!BR68&lt;U$4,10,(U$3-'Indicator Data'!BR68)/(U$3-U$4)*10)),1))</f>
        <v>3.6</v>
      </c>
      <c r="V68" s="162">
        <f>IF('Indicator Data'!BS68="No data","x",ROUND(IF('Indicator Data'!BS68&gt;V$3,0,IF('Indicator Data'!BS68&lt;V$4,10,(V$3-'Indicator Data'!BS68)/(V$3-V$4)*10)),1))</f>
        <v>3.4</v>
      </c>
      <c r="W68" s="157">
        <f t="shared" si="8"/>
        <v>3.1333333333333333</v>
      </c>
      <c r="X68" s="157">
        <f>IF('Indicator Data'!BT68="No data","x",ROUND(IF('Indicator Data'!BT68&gt;X$3,0,IF('Indicator Data'!BT68&lt;X$4,10,(X$3-'Indicator Data'!BT68)/(X$3-X$4)*10)),1))</f>
        <v>5.2</v>
      </c>
      <c r="Y68" s="157">
        <f>IF('Indicator Data'!BU68="No data","x",ROUND(IF('Indicator Data'!BU68&gt;Y$3,10,IF('Indicator Data'!BU68&lt;Y$4,0,10-(Y$3-'Indicator Data'!BU68)/(Y$3-Y$4)*10)),1))</f>
        <v>0.3</v>
      </c>
      <c r="Z68" s="158">
        <f t="shared" si="10"/>
        <v>2.2000000000000002</v>
      </c>
      <c r="AA68" s="159">
        <f t="shared" si="11"/>
        <v>1.6</v>
      </c>
      <c r="AB68" s="48"/>
    </row>
    <row r="69" spans="1:28">
      <c r="A69" s="90" t="str">
        <f>'Indicator Data'!A69</f>
        <v>Germany</v>
      </c>
      <c r="B69" s="160" t="str">
        <f>'Indicator Data'!B69</f>
        <v>DEU</v>
      </c>
      <c r="C69" s="157">
        <f>IF('Indicator Data'!BF69="No data","x",ROUND(IF('Indicator Data'!BF69&gt;C$3,0,IF('Indicator Data'!BF69&lt;C$4,10,(C$3-'Indicator Data'!BF69)/(C$3-C$4)*10)),1))</f>
        <v>2.7</v>
      </c>
      <c r="D69" s="158">
        <f t="shared" si="3"/>
        <v>2.7</v>
      </c>
      <c r="E69" s="157">
        <f>IF('Indicator Data'!BH69="No data","x",ROUND(IF('Indicator Data'!BH69&gt;E$3,0,IF('Indicator Data'!BH69&lt;E$4,10,(E$3-'Indicator Data'!BH69)/(E$3-E$4)*10)),1))</f>
        <v>2.2000000000000002</v>
      </c>
      <c r="F69" s="157">
        <f>IF('Indicator Data'!BG69="No data","x",ROUND(IF('Indicator Data'!BG69&gt;F$3,0,IF('Indicator Data'!BG69&lt;F$4,10,(F$3-'Indicator Data'!BG69)/(F$3-F$4)*10)),1))</f>
        <v>2.4</v>
      </c>
      <c r="G69" s="158">
        <f t="shared" si="4"/>
        <v>2.2999999999999998</v>
      </c>
      <c r="H69" s="159">
        <f t="shared" si="5"/>
        <v>2.5</v>
      </c>
      <c r="I69" s="157" t="str">
        <f>IF('Indicator Data'!BJ69="No data","x",ROUND(IF('Indicator Data'!BJ69^2&gt;I$3,0,IF('Indicator Data'!BJ69^2&lt;I$4,10,(I$3-'Indicator Data'!BJ69^2)/(I$3-I$4)*10)),1))</f>
        <v>x</v>
      </c>
      <c r="J69" s="157">
        <f>IF(OR('Indicator Data'!BI69=0,'Indicator Data'!BI69="No data"),"x",ROUND(IF('Indicator Data'!BI69&gt;J$3,0,IF('Indicator Data'!BI69&lt;J$4,10,(J$3-'Indicator Data'!BI69)/(J$3-J$4)*10)),1))</f>
        <v>0</v>
      </c>
      <c r="K69" s="157">
        <f>IF('Indicator Data'!BK69="No data","x",ROUND(IF('Indicator Data'!BK69&gt;K$3,0,IF('Indicator Data'!BK69&lt;K$4,10,(K$3-'Indicator Data'!BK69)/(K$3-K$4)*10)),1))</f>
        <v>0.8</v>
      </c>
      <c r="L69" s="157">
        <f>IF('Indicator Data'!BL69="No data","x",ROUND(IF('Indicator Data'!BL69&gt;L$3,0,IF('Indicator Data'!BL69&lt;L$4,10,(L$3-'Indicator Data'!BL69)/(L$3-L$4)*10)),1))</f>
        <v>3.8</v>
      </c>
      <c r="M69" s="158">
        <f t="shared" si="6"/>
        <v>1.5</v>
      </c>
      <c r="N69" s="161">
        <f>IF('Indicator Data'!BM69="No data","x",'Indicator Data'!BM69/'Indicator Data'!BW69*100)</f>
        <v>516.39555899819266</v>
      </c>
      <c r="O69" s="157">
        <f t="shared" si="9"/>
        <v>0</v>
      </c>
      <c r="P69" s="157">
        <f>IF('Indicator Data'!BN69="No data","x",ROUND(IF('Indicator Data'!BN69&gt;P$3,0,IF('Indicator Data'!BN69&lt;P$4,10,(P$3-'Indicator Data'!BN69)/(P$3-P$4)*10)),1))</f>
        <v>0.1</v>
      </c>
      <c r="Q69" s="157">
        <f>IF('Indicator Data'!BO69="No data","x",ROUND(IF('Indicator Data'!BO69&gt;Q$3,0,IF('Indicator Data'!BO69&lt;Q$4,10,(Q$3-'Indicator Data'!BO69)/(Q$3-Q$4)*10)),1))</f>
        <v>0</v>
      </c>
      <c r="R69" s="158">
        <f t="shared" si="7"/>
        <v>0</v>
      </c>
      <c r="S69" s="157">
        <f>IF('Indicator Data'!BP69="No data","x",ROUND(IF('Indicator Data'!BP69&gt;S$3,0,IF('Indicator Data'!BP69&lt;S$4,10,(S$3-'Indicator Data'!BP69)/(S$3-S$4)*10)),1))</f>
        <v>0</v>
      </c>
      <c r="T69" s="162">
        <f>IF('Indicator Data'!BQ69="No data","x",ROUND(IF('Indicator Data'!BQ69&gt;T$3,0,IF('Indicator Data'!BQ69&lt;T$4,10,(T$3-'Indicator Data'!BQ69)/(T$3-T$4)*10)),1))</f>
        <v>1.4</v>
      </c>
      <c r="U69" s="162">
        <f>IF('Indicator Data'!BR69="No data","x",ROUND(IF('Indicator Data'!BR69&gt;U$3,0,IF('Indicator Data'!BR69&lt;U$4,10,(U$3-'Indicator Data'!BR69)/(U$3-U$4)*10)),1))</f>
        <v>1</v>
      </c>
      <c r="V69" s="162">
        <f>IF('Indicator Data'!BS69="No data","x",ROUND(IF('Indicator Data'!BS69&gt;V$3,0,IF('Indicator Data'!BS69&lt;V$4,10,(V$3-'Indicator Data'!BS69)/(V$3-V$4)*10)),1))</f>
        <v>2.9</v>
      </c>
      <c r="W69" s="157">
        <f t="shared" si="8"/>
        <v>1.7666666666666666</v>
      </c>
      <c r="X69" s="157">
        <f>IF('Indicator Data'!BT69="No data","x",ROUND(IF('Indicator Data'!BT69&gt;X$3,0,IF('Indicator Data'!BT69&lt;X$4,10,(X$3-'Indicator Data'!BT69)/(X$3-X$4)*10)),1))</f>
        <v>0</v>
      </c>
      <c r="Y69" s="157">
        <f>IF('Indicator Data'!BU69="No data","x",ROUND(IF('Indicator Data'!BU69&gt;Y$3,10,IF('Indicator Data'!BU69&lt;Y$4,0,10-(Y$3-'Indicator Data'!BU69)/(Y$3-Y$4)*10)),1))</f>
        <v>0</v>
      </c>
      <c r="Z69" s="158">
        <f t="shared" si="10"/>
        <v>0.4</v>
      </c>
      <c r="AA69" s="159">
        <f t="shared" si="11"/>
        <v>0.6</v>
      </c>
      <c r="AB69" s="48"/>
    </row>
    <row r="70" spans="1:28">
      <c r="A70" s="90" t="str">
        <f>'Indicator Data'!A70</f>
        <v>Ghana</v>
      </c>
      <c r="B70" s="160" t="str">
        <f>'Indicator Data'!B70</f>
        <v>GHA</v>
      </c>
      <c r="C70" s="157">
        <f>IF('Indicator Data'!BF70="No data","x",ROUND(IF('Indicator Data'!BF70&gt;C$3,0,IF('Indicator Data'!BF70&lt;C$4,10,(C$3-'Indicator Data'!BF70)/(C$3-C$4)*10)),1))</f>
        <v>3.4</v>
      </c>
      <c r="D70" s="158">
        <f t="shared" si="3"/>
        <v>3.4</v>
      </c>
      <c r="E70" s="157">
        <f>IF('Indicator Data'!BH70="No data","x",ROUND(IF('Indicator Data'!BH70&gt;E$3,0,IF('Indicator Data'!BH70&lt;E$4,10,(E$3-'Indicator Data'!BH70)/(E$3-E$4)*10)),1))</f>
        <v>5.7</v>
      </c>
      <c r="F70" s="157">
        <f>IF('Indicator Data'!BG70="No data","x",ROUND(IF('Indicator Data'!BG70&gt;F$3,0,IF('Indicator Data'!BG70&lt;F$4,10,(F$3-'Indicator Data'!BG70)/(F$3-F$4)*10)),1))</f>
        <v>5.0999999999999996</v>
      </c>
      <c r="G70" s="158">
        <f t="shared" si="4"/>
        <v>5.4</v>
      </c>
      <c r="H70" s="159">
        <f t="shared" si="5"/>
        <v>4.4000000000000004</v>
      </c>
      <c r="I70" s="157">
        <f>IF('Indicator Data'!BJ70="No data","x",ROUND(IF('Indicator Data'!BJ70^2&gt;I$3,0,IF('Indicator Data'!BJ70^2&lt;I$4,10,(I$3-'Indicator Data'!BJ70^2)/(I$3-I$4)*10)),1))</f>
        <v>3.9</v>
      </c>
      <c r="J70" s="157">
        <f>IF(OR('Indicator Data'!BI70=0,'Indicator Data'!BI70="No data"),"x",ROUND(IF('Indicator Data'!BI70&gt;J$3,0,IF('Indicator Data'!BI70&lt;J$4,10,(J$3-'Indicator Data'!BI70)/(J$3-J$4)*10)),1))</f>
        <v>1.5</v>
      </c>
      <c r="K70" s="157">
        <f>IF('Indicator Data'!BK70="No data","x",ROUND(IF('Indicator Data'!BK70&gt;K$3,0,IF('Indicator Data'!BK70&lt;K$4,10,(K$3-'Indicator Data'!BK70)/(K$3-K$4)*10)),1))</f>
        <v>3.2</v>
      </c>
      <c r="L70" s="157">
        <f>IF('Indicator Data'!BL70="No data","x",ROUND(IF('Indicator Data'!BL70&gt;L$3,0,IF('Indicator Data'!BL70&lt;L$4,10,(L$3-'Indicator Data'!BL70)/(L$3-L$4)*10)),1))</f>
        <v>4.0999999999999996</v>
      </c>
      <c r="M70" s="158">
        <f t="shared" si="6"/>
        <v>3.2</v>
      </c>
      <c r="N70" s="161">
        <f>IF('Indicator Data'!BM70="No data","x",'Indicator Data'!BM70/'Indicator Data'!BW70*100)</f>
        <v>18.458293047376287</v>
      </c>
      <c r="O70" s="157">
        <f t="shared" ref="O70:O101" si="12">IF(N70="x","x",ROUND(IF(N70&gt;O$3,0,IF(N70&lt;O$4,10,(O$3-N70)/(O$3-O$4)*10)),1))</f>
        <v>8.1999999999999993</v>
      </c>
      <c r="P70" s="157">
        <f>IF('Indicator Data'!BN70="No data","x",ROUND(IF('Indicator Data'!BN70&gt;P$3,0,IF('Indicator Data'!BN70&lt;P$4,10,(P$3-'Indicator Data'!BN70)/(P$3-P$4)*10)),1))</f>
        <v>7.9</v>
      </c>
      <c r="Q70" s="157">
        <f>IF('Indicator Data'!BO70="No data","x",ROUND(IF('Indicator Data'!BO70&gt;Q$3,0,IF('Indicator Data'!BO70&lt;Q$4,10,(Q$3-'Indicator Data'!BO70)/(Q$3-Q$4)*10)),1))</f>
        <v>2.2999999999999998</v>
      </c>
      <c r="R70" s="158">
        <f t="shared" si="7"/>
        <v>6.1</v>
      </c>
      <c r="S70" s="157">
        <f>IF('Indicator Data'!BP70="No data","x",ROUND(IF('Indicator Data'!BP70&gt;S$3,0,IF('Indicator Data'!BP70&lt;S$4,10,(S$3-'Indicator Data'!BP70)/(S$3-S$4)*10)),1))</f>
        <v>9.6</v>
      </c>
      <c r="T70" s="162">
        <f>IF('Indicator Data'!BQ70="No data","x",ROUND(IF('Indicator Data'!BQ70&gt;T$3,0,IF('Indicator Data'!BQ70&lt;T$4,10,(T$3-'Indicator Data'!BQ70)/(T$3-T$4)*10)),1))</f>
        <v>0</v>
      </c>
      <c r="U70" s="162">
        <f>IF('Indicator Data'!BR70="No data","x",ROUND(IF('Indicator Data'!BR70&gt;U$3,0,IF('Indicator Data'!BR70&lt;U$4,10,(U$3-'Indicator Data'!BR70)/(U$3-U$4)*10)),1))</f>
        <v>2.5</v>
      </c>
      <c r="V70" s="162">
        <f>IF('Indicator Data'!BS70="No data","x",ROUND(IF('Indicator Data'!BS70&gt;V$3,0,IF('Indicator Data'!BS70&lt;V$4,10,(V$3-'Indicator Data'!BS70)/(V$3-V$4)*10)),1))</f>
        <v>0</v>
      </c>
      <c r="W70" s="157">
        <f t="shared" si="8"/>
        <v>0.83333333333333337</v>
      </c>
      <c r="X70" s="157">
        <f>IF('Indicator Data'!BT70="No data","x",ROUND(IF('Indicator Data'!BT70&gt;X$3,0,IF('Indicator Data'!BT70&lt;X$4,10,(X$3-'Indicator Data'!BT70)/(X$3-X$4)*10)),1))</f>
        <v>9.3000000000000007</v>
      </c>
      <c r="Y70" s="157">
        <f>IF('Indicator Data'!BU70="No data","x",ROUND(IF('Indicator Data'!BU70&gt;Y$3,10,IF('Indicator Data'!BU70&lt;Y$4,0,10-(Y$3-'Indicator Data'!BU70)/(Y$3-Y$4)*10)),1))</f>
        <v>2.9</v>
      </c>
      <c r="Z70" s="158">
        <f t="shared" ref="Z70:Z101" si="13">IF(AND(S70="x",W70="x",X70="x",Y70="x"),"x",ROUND(AVERAGE(S70,W70,X70,Y70),1))</f>
        <v>5.7</v>
      </c>
      <c r="AA70" s="159">
        <f t="shared" ref="AA70:AA101" si="14">ROUND(AVERAGE(R70,M70,Z70),1)</f>
        <v>5</v>
      </c>
      <c r="AB70" s="48"/>
    </row>
    <row r="71" spans="1:28">
      <c r="A71" s="90" t="str">
        <f>'Indicator Data'!A71</f>
        <v>Greece</v>
      </c>
      <c r="B71" s="160" t="str">
        <f>'Indicator Data'!B71</f>
        <v>GRC</v>
      </c>
      <c r="C71" s="157">
        <f>IF('Indicator Data'!BF71="No data","x",ROUND(IF('Indicator Data'!BF71&gt;C$3,0,IF('Indicator Data'!BF71&lt;C$4,10,(C$3-'Indicator Data'!BF71)/(C$3-C$4)*10)),1))</f>
        <v>2.2999999999999998</v>
      </c>
      <c r="D71" s="158">
        <f t="shared" ref="D71:D134" si="15">IF(C71="x","x",C71)</f>
        <v>2.2999999999999998</v>
      </c>
      <c r="E71" s="157">
        <f>IF('Indicator Data'!BH71="No data","x",ROUND(IF('Indicator Data'!BH71&gt;E$3,0,IF('Indicator Data'!BH71&lt;E$4,10,(E$3-'Indicator Data'!BH71)/(E$3-E$4)*10)),1))</f>
        <v>5.0999999999999996</v>
      </c>
      <c r="F71" s="157">
        <f>IF('Indicator Data'!BG71="No data","x",ROUND(IF('Indicator Data'!BG71&gt;F$3,0,IF('Indicator Data'!BG71&lt;F$4,10,(F$3-'Indicator Data'!BG71)/(F$3-F$4)*10)),1))</f>
        <v>4.0999999999999996</v>
      </c>
      <c r="G71" s="158">
        <f t="shared" ref="G71:G134" si="16">IF(AND(E71="x",F71="x"),"x",ROUND(AVERAGE(E71,F71),1))</f>
        <v>4.5999999999999996</v>
      </c>
      <c r="H71" s="159">
        <f t="shared" ref="H71:H134" si="17">ROUND(AVERAGE(D71,G71),1)</f>
        <v>3.5</v>
      </c>
      <c r="I71" s="157" t="str">
        <f>IF('Indicator Data'!BJ71="No data","x",ROUND(IF('Indicator Data'!BJ71^2&gt;I$3,0,IF('Indicator Data'!BJ71^2&lt;I$4,10,(I$3-'Indicator Data'!BJ71^2)/(I$3-I$4)*10)),1))</f>
        <v>x</v>
      </c>
      <c r="J71" s="157">
        <f>IF(OR('Indicator Data'!BI71=0,'Indicator Data'!BI71="No data"),"x",ROUND(IF('Indicator Data'!BI71&gt;J$3,0,IF('Indicator Data'!BI71&lt;J$4,10,(J$3-'Indicator Data'!BI71)/(J$3-J$4)*10)),1))</f>
        <v>0</v>
      </c>
      <c r="K71" s="157">
        <f>IF('Indicator Data'!BK71="No data","x",ROUND(IF('Indicator Data'!BK71&gt;K$3,0,IF('Indicator Data'!BK71&lt;K$4,10,(K$3-'Indicator Data'!BK71)/(K$3-K$4)*10)),1))</f>
        <v>1.7</v>
      </c>
      <c r="L71" s="157">
        <f>IF('Indicator Data'!BL71="No data","x",ROUND(IF('Indicator Data'!BL71&gt;L$3,0,IF('Indicator Data'!BL71&lt;L$4,10,(L$3-'Indicator Data'!BL71)/(L$3-L$4)*10)),1))</f>
        <v>4.7</v>
      </c>
      <c r="M71" s="158">
        <f t="shared" ref="M71:M134" si="18">IF(AND(I71="x",J71="x",K71="x",L71="x"),"x",ROUND(AVERAGE(I71,J71,K71,L71),1))</f>
        <v>2.1</v>
      </c>
      <c r="N71" s="161">
        <f>IF('Indicator Data'!BM71="No data","x",'Indicator Data'!BM71/'Indicator Data'!BW71*100)</f>
        <v>131.88518231186967</v>
      </c>
      <c r="O71" s="157">
        <f t="shared" si="12"/>
        <v>0</v>
      </c>
      <c r="P71" s="157">
        <f>IF('Indicator Data'!BN71="No data","x",ROUND(IF('Indicator Data'!BN71&gt;P$3,0,IF('Indicator Data'!BN71&lt;P$4,10,(P$3-'Indicator Data'!BN71)/(P$3-P$4)*10)),1))</f>
        <v>0.1</v>
      </c>
      <c r="Q71" s="157">
        <f>IF('Indicator Data'!BO71="No data","x",ROUND(IF('Indicator Data'!BO71&gt;Q$3,0,IF('Indicator Data'!BO71&lt;Q$4,10,(Q$3-'Indicator Data'!BO71)/(Q$3-Q$4)*10)),1))</f>
        <v>0</v>
      </c>
      <c r="R71" s="158">
        <f t="shared" ref="R71:R134" si="19">IF(AND(O71="x",P71="x",Q71="x"),"x",ROUND(AVERAGE(O71,Q71,P71),1))</f>
        <v>0</v>
      </c>
      <c r="S71" s="157">
        <f>IF('Indicator Data'!BP71="No data","x",ROUND(IF('Indicator Data'!BP71&gt;S$3,0,IF('Indicator Data'!BP71&lt;S$4,10,(S$3-'Indicator Data'!BP71)/(S$3-S$4)*10)),1))</f>
        <v>0</v>
      </c>
      <c r="T71" s="162">
        <f>IF('Indicator Data'!BQ71="No data","x",ROUND(IF('Indicator Data'!BQ71&gt;T$3,0,IF('Indicator Data'!BQ71&lt;T$4,10,(T$3-'Indicator Data'!BQ71)/(T$3-T$4)*10)),1))</f>
        <v>0</v>
      </c>
      <c r="U71" s="162">
        <f>IF('Indicator Data'!BR71="No data","x",ROUND(IF('Indicator Data'!BR71&gt;U$3,0,IF('Indicator Data'!BR71&lt;U$4,10,(U$3-'Indicator Data'!BR71)/(U$3-U$4)*10)),1))</f>
        <v>2.7</v>
      </c>
      <c r="V71" s="162">
        <f>IF('Indicator Data'!BS71="No data","x",ROUND(IF('Indicator Data'!BS71&gt;V$3,0,IF('Indicator Data'!BS71&lt;V$4,10,(V$3-'Indicator Data'!BS71)/(V$3-V$4)*10)),1))</f>
        <v>0.5</v>
      </c>
      <c r="W71" s="157">
        <f t="shared" ref="W71:W134" si="20">IF(AND(T71="X",U71="x",V71="x"),"x",AVERAGE(T71:V71))</f>
        <v>1.0666666666666667</v>
      </c>
      <c r="X71" s="157">
        <f>IF('Indicator Data'!BT71="No data","x",ROUND(IF('Indicator Data'!BT71&gt;X$3,0,IF('Indicator Data'!BT71&lt;X$4,10,(X$3-'Indicator Data'!BT71)/(X$3-X$4)*10)),1))</f>
        <v>0.5</v>
      </c>
      <c r="Y71" s="157">
        <f>IF('Indicator Data'!BU71="No data","x",ROUND(IF('Indicator Data'!BU71&gt;Y$3,10,IF('Indicator Data'!BU71&lt;Y$4,0,10-(Y$3-'Indicator Data'!BU71)/(Y$3-Y$4)*10)),1))</f>
        <v>0.1</v>
      </c>
      <c r="Z71" s="158">
        <f t="shared" si="13"/>
        <v>0.4</v>
      </c>
      <c r="AA71" s="159">
        <f t="shared" si="14"/>
        <v>0.8</v>
      </c>
      <c r="AB71" s="48"/>
    </row>
    <row r="72" spans="1:28">
      <c r="A72" s="90" t="str">
        <f>'Indicator Data'!A72</f>
        <v>Grenada</v>
      </c>
      <c r="B72" s="160" t="str">
        <f>'Indicator Data'!B72</f>
        <v>GRD</v>
      </c>
      <c r="C72" s="157">
        <f>IF('Indicator Data'!BF72="No data","x",ROUND(IF('Indicator Data'!BF72&gt;C$3,0,IF('Indicator Data'!BF72&lt;C$4,10,(C$3-'Indicator Data'!BF72)/(C$3-C$4)*10)),1))</f>
        <v>4.7</v>
      </c>
      <c r="D72" s="158">
        <f t="shared" si="15"/>
        <v>4.7</v>
      </c>
      <c r="E72" s="157">
        <f>IF('Indicator Data'!BH72="No data","x",ROUND(IF('Indicator Data'!BH72&gt;E$3,0,IF('Indicator Data'!BH72&lt;E$4,10,(E$3-'Indicator Data'!BH72)/(E$3-E$4)*10)),1))</f>
        <v>4.7</v>
      </c>
      <c r="F72" s="157">
        <f>IF('Indicator Data'!BG72="No data","x",ROUND(IF('Indicator Data'!BG72&gt;F$3,0,IF('Indicator Data'!BG72&lt;F$4,10,(F$3-'Indicator Data'!BG72)/(F$3-F$4)*10)),1))</f>
        <v>4.9000000000000004</v>
      </c>
      <c r="G72" s="158">
        <f t="shared" si="16"/>
        <v>4.8</v>
      </c>
      <c r="H72" s="159">
        <f t="shared" si="17"/>
        <v>4.8</v>
      </c>
      <c r="I72" s="157" t="str">
        <f>IF('Indicator Data'!BJ72="No data","x",ROUND(IF('Indicator Data'!BJ72^2&gt;I$3,0,IF('Indicator Data'!BJ72^2&lt;I$4,10,(I$3-'Indicator Data'!BJ72^2)/(I$3-I$4)*10)),1))</f>
        <v>x</v>
      </c>
      <c r="J72" s="157">
        <f>IF(OR('Indicator Data'!BI72=0,'Indicator Data'!BI72="No data"),"x",ROUND(IF('Indicator Data'!BI72&gt;J$3,0,IF('Indicator Data'!BI72&lt;J$4,10,(J$3-'Indicator Data'!BI72)/(J$3-J$4)*10)),1))</f>
        <v>0.6</v>
      </c>
      <c r="K72" s="157">
        <f>IF('Indicator Data'!BK72="No data","x",ROUND(IF('Indicator Data'!BK72&gt;K$3,0,IF('Indicator Data'!BK72&lt;K$4,10,(K$3-'Indicator Data'!BK72)/(K$3-K$4)*10)),1))</f>
        <v>2.2000000000000002</v>
      </c>
      <c r="L72" s="157">
        <f>IF('Indicator Data'!BL72="No data","x",ROUND(IF('Indicator Data'!BL72&gt;L$3,0,IF('Indicator Data'!BL72&lt;L$4,10,(L$3-'Indicator Data'!BL72)/(L$3-L$4)*10)),1))</f>
        <v>6.1</v>
      </c>
      <c r="M72" s="158">
        <f t="shared" si="18"/>
        <v>3</v>
      </c>
      <c r="N72" s="161">
        <f>IF('Indicator Data'!BM72="No data","x",'Indicator Data'!BM72/'Indicator Data'!BW72*100)</f>
        <v>232.35294117647061</v>
      </c>
      <c r="O72" s="157">
        <f t="shared" si="12"/>
        <v>0</v>
      </c>
      <c r="P72" s="157">
        <f>IF('Indicator Data'!BN72="No data","x",ROUND(IF('Indicator Data'!BN72&gt;P$3,0,IF('Indicator Data'!BN72&lt;P$4,10,(P$3-'Indicator Data'!BN72)/(P$3-P$4)*10)),1))</f>
        <v>0.9</v>
      </c>
      <c r="Q72" s="157">
        <f>IF('Indicator Data'!BO72="No data","x",ROUND(IF('Indicator Data'!BO72&gt;Q$3,0,IF('Indicator Data'!BO72&lt;Q$4,10,(Q$3-'Indicator Data'!BO72)/(Q$3-Q$4)*10)),1))</f>
        <v>0.9</v>
      </c>
      <c r="R72" s="158">
        <f t="shared" si="19"/>
        <v>0.6</v>
      </c>
      <c r="S72" s="157">
        <f>IF('Indicator Data'!BP72="No data","x",ROUND(IF('Indicator Data'!BP72&gt;S$3,0,IF('Indicator Data'!BP72&lt;S$4,10,(S$3-'Indicator Data'!BP72)/(S$3-S$4)*10)),1))</f>
        <v>6.7</v>
      </c>
      <c r="T72" s="162">
        <f>IF('Indicator Data'!BQ72="No data","x",ROUND(IF('Indicator Data'!BQ72&gt;T$3,0,IF('Indicator Data'!BQ72&lt;T$4,10,(T$3-'Indicator Data'!BQ72)/(T$3-T$4)*10)),1))</f>
        <v>3.7</v>
      </c>
      <c r="U72" s="162">
        <f>IF('Indicator Data'!BR72="No data","x",ROUND(IF('Indicator Data'!BR72&gt;U$3,0,IF('Indicator Data'!BR72&lt;U$4,10,(U$3-'Indicator Data'!BR72)/(U$3-U$4)*10)),1))</f>
        <v>5.3</v>
      </c>
      <c r="V72" s="162" t="str">
        <f>IF('Indicator Data'!BS72="No data","x",ROUND(IF('Indicator Data'!BS72&gt;V$3,0,IF('Indicator Data'!BS72&lt;V$4,10,(V$3-'Indicator Data'!BS72)/(V$3-V$4)*10)),1))</f>
        <v>x</v>
      </c>
      <c r="W72" s="157">
        <f t="shared" si="20"/>
        <v>4.5</v>
      </c>
      <c r="X72" s="157">
        <f>IF('Indicator Data'!BT72="No data","x",ROUND(IF('Indicator Data'!BT72&gt;X$3,0,IF('Indicator Data'!BT72&lt;X$4,10,(X$3-'Indicator Data'!BT72)/(X$3-X$4)*10)),1))</f>
        <v>7.3</v>
      </c>
      <c r="Y72" s="157">
        <f>IF('Indicator Data'!BU72="No data","x",ROUND(IF('Indicator Data'!BU72&gt;Y$3,10,IF('Indicator Data'!BU72&lt;Y$4,0,10-(Y$3-'Indicator Data'!BU72)/(Y$3-Y$4)*10)),1))</f>
        <v>0.2</v>
      </c>
      <c r="Z72" s="158">
        <f t="shared" si="13"/>
        <v>4.7</v>
      </c>
      <c r="AA72" s="159">
        <f t="shared" si="14"/>
        <v>2.8</v>
      </c>
      <c r="AB72" s="48"/>
    </row>
    <row r="73" spans="1:28">
      <c r="A73" s="90" t="str">
        <f>'Indicator Data'!A73</f>
        <v>Guatemala</v>
      </c>
      <c r="B73" s="160" t="str">
        <f>'Indicator Data'!B73</f>
        <v>GTM</v>
      </c>
      <c r="C73" s="157">
        <f>IF('Indicator Data'!BF73="No data","x",ROUND(IF('Indicator Data'!BF73&gt;C$3,0,IF('Indicator Data'!BF73&lt;C$4,10,(C$3-'Indicator Data'!BF73)/(C$3-C$4)*10)),1))</f>
        <v>5.5</v>
      </c>
      <c r="D73" s="158">
        <f t="shared" si="15"/>
        <v>5.5</v>
      </c>
      <c r="E73" s="157">
        <f>IF('Indicator Data'!BH73="No data","x",ROUND(IF('Indicator Data'!BH73&gt;E$3,0,IF('Indicator Data'!BH73&lt;E$4,10,(E$3-'Indicator Data'!BH73)/(E$3-E$4)*10)),1))</f>
        <v>7.7</v>
      </c>
      <c r="F73" s="157">
        <f>IF('Indicator Data'!BG73="No data","x",ROUND(IF('Indicator Data'!BG73&gt;F$3,0,IF('Indicator Data'!BG73&lt;F$4,10,(F$3-'Indicator Data'!BG73)/(F$3-F$4)*10)),1))</f>
        <v>6.8</v>
      </c>
      <c r="G73" s="158">
        <f t="shared" si="16"/>
        <v>7.3</v>
      </c>
      <c r="H73" s="159">
        <f t="shared" si="17"/>
        <v>6.4</v>
      </c>
      <c r="I73" s="157">
        <f>IF('Indicator Data'!BJ73="No data","x",ROUND(IF('Indicator Data'!BJ73^2&gt;I$3,0,IF('Indicator Data'!BJ73^2&lt;I$4,10,(I$3-'Indicator Data'!BJ73^2)/(I$3-I$4)*10)),1))</f>
        <v>3.2</v>
      </c>
      <c r="J73" s="157">
        <f>IF(OR('Indicator Data'!BI73=0,'Indicator Data'!BI73="No data"),"x",ROUND(IF('Indicator Data'!BI73&gt;J$3,0,IF('Indicator Data'!BI73&lt;J$4,10,(J$3-'Indicator Data'!BI73)/(J$3-J$4)*10)),1))</f>
        <v>0.1</v>
      </c>
      <c r="K73" s="157">
        <f>IF('Indicator Data'!BK73="No data","x",ROUND(IF('Indicator Data'!BK73&gt;K$3,0,IF('Indicator Data'!BK73&lt;K$4,10,(K$3-'Indicator Data'!BK73)/(K$3-K$4)*10)),1))</f>
        <v>4.9000000000000004</v>
      </c>
      <c r="L73" s="157">
        <f>IF('Indicator Data'!BL73="No data","x",ROUND(IF('Indicator Data'!BL73&gt;L$3,0,IF('Indicator Data'!BL73&lt;L$4,10,(L$3-'Indicator Data'!BL73)/(L$3-L$4)*10)),1))</f>
        <v>4.3</v>
      </c>
      <c r="M73" s="158">
        <f t="shared" si="18"/>
        <v>3.1</v>
      </c>
      <c r="N73" s="161">
        <f>IF('Indicator Data'!BM73="No data","x",'Indicator Data'!BM73/'Indicator Data'!BW73*100)</f>
        <v>19.596864501679732</v>
      </c>
      <c r="O73" s="157">
        <f t="shared" si="12"/>
        <v>8.1</v>
      </c>
      <c r="P73" s="157">
        <f>IF('Indicator Data'!BN73="No data","x",ROUND(IF('Indicator Data'!BN73&gt;P$3,0,IF('Indicator Data'!BN73&lt;P$4,10,(P$3-'Indicator Data'!BN73)/(P$3-P$4)*10)),1))</f>
        <v>3.4</v>
      </c>
      <c r="Q73" s="157">
        <f>IF('Indicator Data'!BO73="No data","x",ROUND(IF('Indicator Data'!BO73&gt;Q$3,0,IF('Indicator Data'!BO73&lt;Q$4,10,(Q$3-'Indicator Data'!BO73)/(Q$3-Q$4)*10)),1))</f>
        <v>1.1000000000000001</v>
      </c>
      <c r="R73" s="158">
        <f t="shared" si="19"/>
        <v>4.2</v>
      </c>
      <c r="S73" s="157">
        <f>IF('Indicator Data'!BP73="No data","x",ROUND(IF('Indicator Data'!BP73&gt;S$3,0,IF('Indicator Data'!BP73&lt;S$4,10,(S$3-'Indicator Data'!BP73)/(S$3-S$4)*10)),1))</f>
        <v>6.8</v>
      </c>
      <c r="T73" s="162">
        <f>IF('Indicator Data'!BQ73="No data","x",ROUND(IF('Indicator Data'!BQ73&gt;T$3,0,IF('Indicator Data'!BQ73&lt;T$4,10,(T$3-'Indicator Data'!BQ73)/(T$3-T$4)*10)),1))</f>
        <v>3.4</v>
      </c>
      <c r="U73" s="162">
        <f>IF('Indicator Data'!BR73="No data","x",ROUND(IF('Indicator Data'!BR73&gt;U$3,0,IF('Indicator Data'!BR73&lt;U$4,10,(U$3-'Indicator Data'!BR73)/(U$3-U$4)*10)),1))</f>
        <v>5.0999999999999996</v>
      </c>
      <c r="V73" s="162">
        <f>IF('Indicator Data'!BS73="No data","x",ROUND(IF('Indicator Data'!BS73&gt;V$3,0,IF('Indicator Data'!BS73&lt;V$4,10,(V$3-'Indicator Data'!BS73)/(V$3-V$4)*10)),1))</f>
        <v>2.5</v>
      </c>
      <c r="W73" s="157">
        <f t="shared" si="20"/>
        <v>3.6666666666666665</v>
      </c>
      <c r="X73" s="157">
        <f>IF('Indicator Data'!BT73="No data","x",ROUND(IF('Indicator Data'!BT73&gt;X$3,0,IF('Indicator Data'!BT73&lt;X$4,10,(X$3-'Indicator Data'!BT73)/(X$3-X$4)*10)),1))</f>
        <v>7.9</v>
      </c>
      <c r="Y73" s="157">
        <f>IF('Indicator Data'!BU73="No data","x",ROUND(IF('Indicator Data'!BU73&gt;Y$3,10,IF('Indicator Data'!BU73&lt;Y$4,0,10-(Y$3-'Indicator Data'!BU73)/(Y$3-Y$4)*10)),1))</f>
        <v>1.1000000000000001</v>
      </c>
      <c r="Z73" s="158">
        <f t="shared" si="13"/>
        <v>4.9000000000000004</v>
      </c>
      <c r="AA73" s="159">
        <f t="shared" si="14"/>
        <v>4.0999999999999996</v>
      </c>
      <c r="AB73" s="48"/>
    </row>
    <row r="74" spans="1:28">
      <c r="A74" s="90" t="str">
        <f>'Indicator Data'!A74</f>
        <v>Guinea</v>
      </c>
      <c r="B74" s="160" t="str">
        <f>'Indicator Data'!B74</f>
        <v>GIN</v>
      </c>
      <c r="C74" s="157">
        <f>IF('Indicator Data'!BF74="No data","x",ROUND(IF('Indicator Data'!BF74&gt;C$3,0,IF('Indicator Data'!BF74&lt;C$4,10,(C$3-'Indicator Data'!BF74)/(C$3-C$4)*10)),1))</f>
        <v>5</v>
      </c>
      <c r="D74" s="158">
        <f t="shared" si="15"/>
        <v>5</v>
      </c>
      <c r="E74" s="157">
        <f>IF('Indicator Data'!BH74="No data","x",ROUND(IF('Indicator Data'!BH74&gt;E$3,0,IF('Indicator Data'!BH74&lt;E$4,10,(E$3-'Indicator Data'!BH74)/(E$3-E$4)*10)),1))</f>
        <v>7.4</v>
      </c>
      <c r="F74" s="157">
        <f>IF('Indicator Data'!BG74="No data","x",ROUND(IF('Indicator Data'!BG74&gt;F$3,0,IF('Indicator Data'!BG74&lt;F$4,10,(F$3-'Indicator Data'!BG74)/(F$3-F$4)*10)),1))</f>
        <v>6.9</v>
      </c>
      <c r="G74" s="158">
        <f t="shared" si="16"/>
        <v>7.2</v>
      </c>
      <c r="H74" s="159">
        <f t="shared" si="17"/>
        <v>6.1</v>
      </c>
      <c r="I74" s="157">
        <f>IF('Indicator Data'!BJ74="No data","x",ROUND(IF('Indicator Data'!BJ74^2&gt;I$3,0,IF('Indicator Data'!BJ74^2&lt;I$4,10,(I$3-'Indicator Data'!BJ74^2)/(I$3-I$4)*10)),1))</f>
        <v>8.6999999999999993</v>
      </c>
      <c r="J74" s="157">
        <f>IF(OR('Indicator Data'!BI74=0,'Indicator Data'!BI74="No data"),"x",ROUND(IF('Indicator Data'!BI74&gt;J$3,0,IF('Indicator Data'!BI74&lt;J$4,10,(J$3-'Indicator Data'!BI74)/(J$3-J$4)*10)),1))</f>
        <v>5.2</v>
      </c>
      <c r="K74" s="157">
        <f>IF('Indicator Data'!BK74="No data","x",ROUND(IF('Indicator Data'!BK74&gt;K$3,0,IF('Indicator Data'!BK74&lt;K$4,10,(K$3-'Indicator Data'!BK74)/(K$3-K$4)*10)),1))</f>
        <v>6.5</v>
      </c>
      <c r="L74" s="157">
        <f>IF('Indicator Data'!BL74="No data","x",ROUND(IF('Indicator Data'!BL74&gt;L$3,0,IF('Indicator Data'!BL74&lt;L$4,10,(L$3-'Indicator Data'!BL74)/(L$3-L$4)*10)),1))</f>
        <v>5</v>
      </c>
      <c r="M74" s="158">
        <f t="shared" si="18"/>
        <v>6.4</v>
      </c>
      <c r="N74" s="161">
        <f>IF('Indicator Data'!BM74="No data","x",'Indicator Data'!BM74/'Indicator Data'!BW74*100)</f>
        <v>13.836887514243854</v>
      </c>
      <c r="O74" s="157">
        <f t="shared" si="12"/>
        <v>8.6999999999999993</v>
      </c>
      <c r="P74" s="157">
        <f>IF('Indicator Data'!BN74="No data","x",ROUND(IF('Indicator Data'!BN74&gt;P$3,0,IF('Indicator Data'!BN74&lt;P$4,10,(P$3-'Indicator Data'!BN74)/(P$3-P$4)*10)),1))</f>
        <v>7.6</v>
      </c>
      <c r="Q74" s="157">
        <f>IF('Indicator Data'!BO74="No data","x",ROUND(IF('Indicator Data'!BO74&gt;Q$3,0,IF('Indicator Data'!BO74&lt;Q$4,10,(Q$3-'Indicator Data'!BO74)/(Q$3-Q$4)*10)),1))</f>
        <v>5.7</v>
      </c>
      <c r="R74" s="158">
        <f t="shared" si="19"/>
        <v>7.3</v>
      </c>
      <c r="S74" s="157">
        <f>IF('Indicator Data'!BP74="No data","x",ROUND(IF('Indicator Data'!BP74&gt;S$3,0,IF('Indicator Data'!BP74&lt;S$4,10,(S$3-'Indicator Data'!BP74)/(S$3-S$4)*10)),1))</f>
        <v>9.4</v>
      </c>
      <c r="T74" s="162">
        <f>IF('Indicator Data'!BQ74="No data","x",ROUND(IF('Indicator Data'!BQ74&gt;T$3,0,IF('Indicator Data'!BQ74&lt;T$4,10,(T$3-'Indicator Data'!BQ74)/(T$3-T$4)*10)),1))</f>
        <v>8.8000000000000007</v>
      </c>
      <c r="U74" s="162">
        <f>IF('Indicator Data'!BR74="No data","x",ROUND(IF('Indicator Data'!BR74&gt;U$3,0,IF('Indicator Data'!BR74&lt;U$4,10,(U$3-'Indicator Data'!BR74)/(U$3-U$4)*10)),1))</f>
        <v>10</v>
      </c>
      <c r="V74" s="162" t="str">
        <f>IF('Indicator Data'!BS74="No data","x",ROUND(IF('Indicator Data'!BS74&gt;V$3,0,IF('Indicator Data'!BS74&lt;V$4,10,(V$3-'Indicator Data'!BS74)/(V$3-V$4)*10)),1))</f>
        <v>x</v>
      </c>
      <c r="W74" s="157">
        <f t="shared" si="20"/>
        <v>9.4</v>
      </c>
      <c r="X74" s="157">
        <f>IF('Indicator Data'!BT74="No data","x",ROUND(IF('Indicator Data'!BT74&gt;X$3,0,IF('Indicator Data'!BT74&lt;X$4,10,(X$3-'Indicator Data'!BT74)/(X$3-X$4)*10)),1))</f>
        <v>9.8000000000000007</v>
      </c>
      <c r="Y74" s="157">
        <f>IF('Indicator Data'!BU74="No data","x",ROUND(IF('Indicator Data'!BU74&gt;Y$3,10,IF('Indicator Data'!BU74&lt;Y$4,0,10-(Y$3-'Indicator Data'!BU74)/(Y$3-Y$4)*10)),1))</f>
        <v>6.1</v>
      </c>
      <c r="Z74" s="158">
        <f t="shared" si="13"/>
        <v>8.6999999999999993</v>
      </c>
      <c r="AA74" s="159">
        <f t="shared" si="14"/>
        <v>7.5</v>
      </c>
      <c r="AB74" s="48"/>
    </row>
    <row r="75" spans="1:28">
      <c r="A75" s="90" t="str">
        <f>'Indicator Data'!A75</f>
        <v>Guinea-Bissau</v>
      </c>
      <c r="B75" s="160" t="str">
        <f>'Indicator Data'!B75</f>
        <v>GNB</v>
      </c>
      <c r="C75" s="157">
        <f>IF('Indicator Data'!BF75="No data","x",ROUND(IF('Indicator Data'!BF75&gt;C$3,0,IF('Indicator Data'!BF75&lt;C$4,10,(C$3-'Indicator Data'!BF75)/(C$3-C$4)*10)),1))</f>
        <v>7.8</v>
      </c>
      <c r="D75" s="158">
        <f t="shared" si="15"/>
        <v>7.8</v>
      </c>
      <c r="E75" s="157">
        <f>IF('Indicator Data'!BH75="No data","x",ROUND(IF('Indicator Data'!BH75&gt;E$3,0,IF('Indicator Data'!BH75&lt;E$4,10,(E$3-'Indicator Data'!BH75)/(E$3-E$4)*10)),1))</f>
        <v>7.8</v>
      </c>
      <c r="F75" s="157">
        <f>IF('Indicator Data'!BG75="No data","x",ROUND(IF('Indicator Data'!BG75&gt;F$3,0,IF('Indicator Data'!BG75&lt;F$4,10,(F$3-'Indicator Data'!BG75)/(F$3-F$4)*10)),1))</f>
        <v>8</v>
      </c>
      <c r="G75" s="158">
        <f t="shared" si="16"/>
        <v>7.9</v>
      </c>
      <c r="H75" s="159">
        <f t="shared" si="17"/>
        <v>7.9</v>
      </c>
      <c r="I75" s="157">
        <f>IF('Indicator Data'!BJ75="No data","x",ROUND(IF('Indicator Data'!BJ75^2&gt;I$3,0,IF('Indicator Data'!BJ75^2&lt;I$4,10,(I$3-'Indicator Data'!BJ75^2)/(I$3-I$4)*10)),1))</f>
        <v>7.8</v>
      </c>
      <c r="J75" s="157">
        <f>IF(OR('Indicator Data'!BI75=0,'Indicator Data'!BI75="No data"),"x",ROUND(IF('Indicator Data'!BI75&gt;J$3,0,IF('Indicator Data'!BI75&lt;J$4,10,(J$3-'Indicator Data'!BI75)/(J$3-J$4)*10)),1))</f>
        <v>6.3</v>
      </c>
      <c r="K75" s="157">
        <f>IF('Indicator Data'!BK75="No data","x",ROUND(IF('Indicator Data'!BK75&gt;K$3,0,IF('Indicator Data'!BK75&lt;K$4,10,(K$3-'Indicator Data'!BK75)/(K$3-K$4)*10)),1))</f>
        <v>6.5</v>
      </c>
      <c r="L75" s="157">
        <f>IF('Indicator Data'!BL75="No data","x",ROUND(IF('Indicator Data'!BL75&gt;L$3,0,IF('Indicator Data'!BL75&lt;L$4,10,(L$3-'Indicator Data'!BL75)/(L$3-L$4)*10)),1))</f>
        <v>3.8</v>
      </c>
      <c r="M75" s="158">
        <f t="shared" si="18"/>
        <v>6.1</v>
      </c>
      <c r="N75" s="161">
        <f>IF('Indicator Data'!BM75="No data","x",'Indicator Data'!BM75/'Indicator Data'!BW75*100)</f>
        <v>12.091038406827881</v>
      </c>
      <c r="O75" s="157">
        <f t="shared" si="12"/>
        <v>8.9</v>
      </c>
      <c r="P75" s="157">
        <f>IF('Indicator Data'!BN75="No data","x",ROUND(IF('Indicator Data'!BN75&gt;P$3,0,IF('Indicator Data'!BN75&lt;P$4,10,(P$3-'Indicator Data'!BN75)/(P$3-P$4)*10)),1))</f>
        <v>8</v>
      </c>
      <c r="Q75" s="157">
        <f>IF('Indicator Data'!BO75="No data","x",ROUND(IF('Indicator Data'!BO75&gt;Q$3,0,IF('Indicator Data'!BO75&lt;Q$4,10,(Q$3-'Indicator Data'!BO75)/(Q$3-Q$4)*10)),1))</f>
        <v>7.6</v>
      </c>
      <c r="R75" s="158">
        <f t="shared" si="19"/>
        <v>8.1999999999999993</v>
      </c>
      <c r="S75" s="157">
        <f>IF('Indicator Data'!BP75="No data","x",ROUND(IF('Indicator Data'!BP75&gt;S$3,0,IF('Indicator Data'!BP75&lt;S$4,10,(S$3-'Indicator Data'!BP75)/(S$3-S$4)*10)),1))</f>
        <v>9.4</v>
      </c>
      <c r="T75" s="162">
        <f>IF('Indicator Data'!BQ75="No data","x",ROUND(IF('Indicator Data'!BQ75&gt;T$3,0,IF('Indicator Data'!BQ75&lt;T$4,10,(T$3-'Indicator Data'!BQ75)/(T$3-T$4)*10)),1))</f>
        <v>4.2</v>
      </c>
      <c r="U75" s="162">
        <f>IF('Indicator Data'!BR75="No data","x",ROUND(IF('Indicator Data'!BR75&gt;U$3,0,IF('Indicator Data'!BR75&lt;U$4,10,(U$3-'Indicator Data'!BR75)/(U$3-U$4)*10)),1))</f>
        <v>10</v>
      </c>
      <c r="V75" s="162">
        <f>IF('Indicator Data'!BS75="No data","x",ROUND(IF('Indicator Data'!BS75&gt;V$3,0,IF('Indicator Data'!BS75&lt;V$4,10,(V$3-'Indicator Data'!BS75)/(V$3-V$4)*10)),1))</f>
        <v>4.2</v>
      </c>
      <c r="W75" s="157">
        <f t="shared" si="20"/>
        <v>6.1333333333333329</v>
      </c>
      <c r="X75" s="157">
        <f>IF('Indicator Data'!BT75="No data","x",ROUND(IF('Indicator Data'!BT75&gt;X$3,0,IF('Indicator Data'!BT75&lt;X$4,10,(X$3-'Indicator Data'!BT75)/(X$3-X$4)*10)),1))</f>
        <v>9.6</v>
      </c>
      <c r="Y75" s="157">
        <f>IF('Indicator Data'!BU75="No data","x",ROUND(IF('Indicator Data'!BU75&gt;Y$3,10,IF('Indicator Data'!BU75&lt;Y$4,0,10-(Y$3-'Indicator Data'!BU75)/(Y$3-Y$4)*10)),1))</f>
        <v>8.1</v>
      </c>
      <c r="Z75" s="158">
        <f t="shared" si="13"/>
        <v>8.3000000000000007</v>
      </c>
      <c r="AA75" s="159">
        <f t="shared" si="14"/>
        <v>7.5</v>
      </c>
      <c r="AB75" s="48"/>
    </row>
    <row r="76" spans="1:28">
      <c r="A76" s="90" t="str">
        <f>'Indicator Data'!A76</f>
        <v>Guyana</v>
      </c>
      <c r="B76" s="160" t="str">
        <f>'Indicator Data'!B76</f>
        <v>GUY</v>
      </c>
      <c r="C76" s="157" t="str">
        <f>IF('Indicator Data'!BF76="No data","x",ROUND(IF('Indicator Data'!BF76&gt;C$3,0,IF('Indicator Data'!BF76&lt;C$4,10,(C$3-'Indicator Data'!BF76)/(C$3-C$4)*10)),1))</f>
        <v>x</v>
      </c>
      <c r="D76" s="158" t="str">
        <f t="shared" si="15"/>
        <v>x</v>
      </c>
      <c r="E76" s="157">
        <f>IF('Indicator Data'!BH76="No data","x",ROUND(IF('Indicator Data'!BH76&gt;E$3,0,IF('Indicator Data'!BH76&lt;E$4,10,(E$3-'Indicator Data'!BH76)/(E$3-E$4)*10)),1))</f>
        <v>6</v>
      </c>
      <c r="F76" s="157">
        <f>IF('Indicator Data'!BG76="No data","x",ROUND(IF('Indicator Data'!BG76&gt;F$3,0,IF('Indicator Data'!BG76&lt;F$4,10,(F$3-'Indicator Data'!BG76)/(F$3-F$4)*10)),1))</f>
        <v>5.5</v>
      </c>
      <c r="G76" s="158">
        <f t="shared" si="16"/>
        <v>5.8</v>
      </c>
      <c r="H76" s="159">
        <f t="shared" si="17"/>
        <v>5.8</v>
      </c>
      <c r="I76" s="157">
        <f>IF('Indicator Data'!BJ76="No data","x",ROUND(IF('Indicator Data'!BJ76^2&gt;I$3,0,IF('Indicator Data'!BJ76^2&lt;I$4,10,(I$3-'Indicator Data'!BJ76^2)/(I$3-I$4)*10)),1))</f>
        <v>2.1</v>
      </c>
      <c r="J76" s="157">
        <f>IF(OR('Indicator Data'!BI76=0,'Indicator Data'!BI76="No data"),"x",ROUND(IF('Indicator Data'!BI76&gt;J$3,0,IF('Indicator Data'!BI76&lt;J$4,10,(J$3-'Indicator Data'!BI76)/(J$3-J$4)*10)),1))</f>
        <v>0.7</v>
      </c>
      <c r="K76" s="157">
        <f>IF('Indicator Data'!BK76="No data","x",ROUND(IF('Indicator Data'!BK76&gt;K$3,0,IF('Indicator Data'!BK76&lt;K$4,10,(K$3-'Indicator Data'!BK76)/(K$3-K$4)*10)),1))</f>
        <v>1.5</v>
      </c>
      <c r="L76" s="157">
        <f>IF('Indicator Data'!BL76="No data","x",ROUND(IF('Indicator Data'!BL76&gt;L$3,0,IF('Indicator Data'!BL76&lt;L$4,10,(L$3-'Indicator Data'!BL76)/(L$3-L$4)*10)),1))</f>
        <v>4.8</v>
      </c>
      <c r="M76" s="158">
        <f t="shared" si="18"/>
        <v>2.2999999999999998</v>
      </c>
      <c r="N76" s="161">
        <f>IF('Indicator Data'!BM76="No data","x",'Indicator Data'!BM76/'Indicator Data'!BW76*100)</f>
        <v>2.1336042672085345</v>
      </c>
      <c r="O76" s="157">
        <f t="shared" si="12"/>
        <v>9.9</v>
      </c>
      <c r="P76" s="157">
        <f>IF('Indicator Data'!BN76="No data","x",ROUND(IF('Indicator Data'!BN76&gt;P$3,0,IF('Indicator Data'!BN76&lt;P$4,10,(P$3-'Indicator Data'!BN76)/(P$3-P$4)*10)),1))</f>
        <v>1</v>
      </c>
      <c r="Q76" s="157">
        <f>IF('Indicator Data'!BO76="No data","x",ROUND(IF('Indicator Data'!BO76&gt;Q$3,0,IF('Indicator Data'!BO76&lt;Q$4,10,(Q$3-'Indicator Data'!BO76)/(Q$3-Q$4)*10)),1))</f>
        <v>0.8</v>
      </c>
      <c r="R76" s="158">
        <f t="shared" si="19"/>
        <v>3.9</v>
      </c>
      <c r="S76" s="157">
        <f>IF('Indicator Data'!BP76="No data","x",ROUND(IF('Indicator Data'!BP76&gt;S$3,0,IF('Indicator Data'!BP76&lt;S$4,10,(S$3-'Indicator Data'!BP76)/(S$3-S$4)*10)),1))</f>
        <v>6.5</v>
      </c>
      <c r="T76" s="162">
        <f>IF('Indicator Data'!BQ76="No data","x",ROUND(IF('Indicator Data'!BQ76&gt;T$3,0,IF('Indicator Data'!BQ76&lt;T$4,10,(T$3-'Indicator Data'!BQ76)/(T$3-T$4)*10)),1))</f>
        <v>0.2</v>
      </c>
      <c r="U76" s="162">
        <f>IF('Indicator Data'!BR76="No data","x",ROUND(IF('Indicator Data'!BR76&gt;U$3,0,IF('Indicator Data'!BR76&lt;U$4,10,(U$3-'Indicator Data'!BR76)/(U$3-U$4)*10)),1))</f>
        <v>0.3</v>
      </c>
      <c r="V76" s="162">
        <f>IF('Indicator Data'!BS76="No data","x",ROUND(IF('Indicator Data'!BS76&gt;V$3,0,IF('Indicator Data'!BS76&lt;V$4,10,(V$3-'Indicator Data'!BS76)/(V$3-V$4)*10)),1))</f>
        <v>0.7</v>
      </c>
      <c r="W76" s="157">
        <f t="shared" si="20"/>
        <v>0.39999999999999997</v>
      </c>
      <c r="X76" s="157">
        <f>IF('Indicator Data'!BT76="No data","x",ROUND(IF('Indicator Data'!BT76&gt;X$3,0,IF('Indicator Data'!BT76&lt;X$4,10,(X$3-'Indicator Data'!BT76)/(X$3-X$4)*10)),1))</f>
        <v>6.3</v>
      </c>
      <c r="Y76" s="157">
        <f>IF('Indicator Data'!BU76="No data","x",ROUND(IF('Indicator Data'!BU76&gt;Y$3,10,IF('Indicator Data'!BU76&lt;Y$4,0,10-(Y$3-'Indicator Data'!BU76)/(Y$3-Y$4)*10)),1))</f>
        <v>1.2</v>
      </c>
      <c r="Z76" s="158">
        <f t="shared" si="13"/>
        <v>3.6</v>
      </c>
      <c r="AA76" s="159">
        <f t="shared" si="14"/>
        <v>3.3</v>
      </c>
      <c r="AB76" s="48"/>
    </row>
    <row r="77" spans="1:28">
      <c r="A77" s="90" t="str">
        <f>'Indicator Data'!A77</f>
        <v>Haiti</v>
      </c>
      <c r="B77" s="160" t="str">
        <f>'Indicator Data'!B77</f>
        <v>HTI</v>
      </c>
      <c r="C77" s="157">
        <f>IF('Indicator Data'!BF77="No data","x",ROUND(IF('Indicator Data'!BF77&gt;C$3,0,IF('Indicator Data'!BF77&lt;C$4,10,(C$3-'Indicator Data'!BF77)/(C$3-C$4)*10)),1))</f>
        <v>6.7</v>
      </c>
      <c r="D77" s="158">
        <f t="shared" si="15"/>
        <v>6.7</v>
      </c>
      <c r="E77" s="157">
        <f>IF('Indicator Data'!BH77="No data","x",ROUND(IF('Indicator Data'!BH77&gt;E$3,0,IF('Indicator Data'!BH77&lt;E$4,10,(E$3-'Indicator Data'!BH77)/(E$3-E$4)*10)),1))</f>
        <v>8.3000000000000007</v>
      </c>
      <c r="F77" s="157">
        <f>IF('Indicator Data'!BG77="No data","x",ROUND(IF('Indicator Data'!BG77&gt;F$3,0,IF('Indicator Data'!BG77&lt;F$4,10,(F$3-'Indicator Data'!BG77)/(F$3-F$4)*10)),1))</f>
        <v>9.5</v>
      </c>
      <c r="G77" s="158">
        <f t="shared" si="16"/>
        <v>8.9</v>
      </c>
      <c r="H77" s="159">
        <f t="shared" si="17"/>
        <v>7.8</v>
      </c>
      <c r="I77" s="157">
        <f>IF('Indicator Data'!BJ77="No data","x",ROUND(IF('Indicator Data'!BJ77^2&gt;I$3,0,IF('Indicator Data'!BJ77^2&lt;I$4,10,(I$3-'Indicator Data'!BJ77^2)/(I$3-I$4)*10)),1))</f>
        <v>6.8</v>
      </c>
      <c r="J77" s="157">
        <f>IF(OR('Indicator Data'!BI77=0,'Indicator Data'!BI77="No data"),"x",ROUND(IF('Indicator Data'!BI77&gt;J$3,0,IF('Indicator Data'!BI77&lt;J$4,10,(J$3-'Indicator Data'!BI77)/(J$3-J$4)*10)),1))</f>
        <v>5.0999999999999996</v>
      </c>
      <c r="K77" s="157">
        <f>IF('Indicator Data'!BK77="No data","x",ROUND(IF('Indicator Data'!BK77&gt;K$3,0,IF('Indicator Data'!BK77&lt;K$4,10,(K$3-'Indicator Data'!BK77)/(K$3-K$4)*10)),1))</f>
        <v>6.1</v>
      </c>
      <c r="L77" s="157">
        <f>IF('Indicator Data'!BL77="No data","x",ROUND(IF('Indicator Data'!BL77&gt;L$3,0,IF('Indicator Data'!BL77&lt;L$4,10,(L$3-'Indicator Data'!BL77)/(L$3-L$4)*10)),1))</f>
        <v>7</v>
      </c>
      <c r="M77" s="158">
        <f t="shared" si="18"/>
        <v>6.3</v>
      </c>
      <c r="N77" s="161">
        <f>IF('Indicator Data'!BM77="No data","x",'Indicator Data'!BM77/'Indicator Data'!BW77*100)</f>
        <v>83.454281567489119</v>
      </c>
      <c r="O77" s="157">
        <f t="shared" si="12"/>
        <v>1.7</v>
      </c>
      <c r="P77" s="157">
        <f>IF('Indicator Data'!BN77="No data","x",ROUND(IF('Indicator Data'!BN77&gt;P$3,0,IF('Indicator Data'!BN77&lt;P$4,10,(P$3-'Indicator Data'!BN77)/(P$3-P$4)*10)),1))</f>
        <v>6.9</v>
      </c>
      <c r="Q77" s="157">
        <f>IF('Indicator Data'!BO77="No data","x",ROUND(IF('Indicator Data'!BO77&gt;Q$3,0,IF('Indicator Data'!BO77&lt;Q$4,10,(Q$3-'Indicator Data'!BO77)/(Q$3-Q$4)*10)),1))</f>
        <v>6.5</v>
      </c>
      <c r="R77" s="158">
        <f t="shared" si="19"/>
        <v>5</v>
      </c>
      <c r="S77" s="157">
        <f>IF('Indicator Data'!BP77="No data","x",ROUND(IF('Indicator Data'!BP77&gt;S$3,0,IF('Indicator Data'!BP77&lt;S$4,10,(S$3-'Indicator Data'!BP77)/(S$3-S$4)*10)),1))</f>
        <v>9.4</v>
      </c>
      <c r="T77" s="162">
        <f>IF('Indicator Data'!BQ77="No data","x",ROUND(IF('Indicator Data'!BQ77&gt;T$3,0,IF('Indicator Data'!BQ77&lt;T$4,10,(T$3-'Indicator Data'!BQ77)/(T$3-T$4)*10)),1))</f>
        <v>8.1</v>
      </c>
      <c r="U77" s="162">
        <f>IF('Indicator Data'!BR77="No data","x",ROUND(IF('Indicator Data'!BR77&gt;U$3,0,IF('Indicator Data'!BR77&lt;U$4,10,(U$3-'Indicator Data'!BR77)/(U$3-U$4)*10)),1))</f>
        <v>9.8000000000000007</v>
      </c>
      <c r="V77" s="162">
        <f>IF('Indicator Data'!BS77="No data","x",ROUND(IF('Indicator Data'!BS77&gt;V$3,0,IF('Indicator Data'!BS77&lt;V$4,10,(V$3-'Indicator Data'!BS77)/(V$3-V$4)*10)),1))</f>
        <v>8.1</v>
      </c>
      <c r="W77" s="157">
        <f t="shared" si="20"/>
        <v>8.6666666666666661</v>
      </c>
      <c r="X77" s="157">
        <f>IF('Indicator Data'!BT77="No data","x",ROUND(IF('Indicator Data'!BT77&gt;X$3,0,IF('Indicator Data'!BT77&lt;X$4,10,(X$3-'Indicator Data'!BT77)/(X$3-X$4)*10)),1))</f>
        <v>9.8000000000000007</v>
      </c>
      <c r="Y77" s="157">
        <f>IF('Indicator Data'!BU77="No data","x",ROUND(IF('Indicator Data'!BU77&gt;Y$3,10,IF('Indicator Data'!BU77&lt;Y$4,0,10-(Y$3-'Indicator Data'!BU77)/(Y$3-Y$4)*10)),1))</f>
        <v>3.9</v>
      </c>
      <c r="Z77" s="158">
        <f t="shared" si="13"/>
        <v>7.9</v>
      </c>
      <c r="AA77" s="159">
        <f t="shared" si="14"/>
        <v>6.4</v>
      </c>
      <c r="AB77" s="48"/>
    </row>
    <row r="78" spans="1:28">
      <c r="A78" s="90" t="str">
        <f>'Indicator Data'!A78</f>
        <v>Honduras</v>
      </c>
      <c r="B78" s="160" t="str">
        <f>'Indicator Data'!B78</f>
        <v>HND</v>
      </c>
      <c r="C78" s="157">
        <f>IF('Indicator Data'!BF78="No data","x",ROUND(IF('Indicator Data'!BF78&gt;C$3,0,IF('Indicator Data'!BF78&lt;C$4,10,(C$3-'Indicator Data'!BF78)/(C$3-C$4)*10)),1))</f>
        <v>5.2</v>
      </c>
      <c r="D78" s="158">
        <f t="shared" si="15"/>
        <v>5.2</v>
      </c>
      <c r="E78" s="157">
        <f>IF('Indicator Data'!BH78="No data","x",ROUND(IF('Indicator Data'!BH78&gt;E$3,0,IF('Indicator Data'!BH78&lt;E$4,10,(E$3-'Indicator Data'!BH78)/(E$3-E$4)*10)),1))</f>
        <v>7.7</v>
      </c>
      <c r="F78" s="157">
        <f>IF('Indicator Data'!BG78="No data","x",ROUND(IF('Indicator Data'!BG78&gt;F$3,0,IF('Indicator Data'!BG78&lt;F$4,10,(F$3-'Indicator Data'!BG78)/(F$3-F$4)*10)),1))</f>
        <v>6.7</v>
      </c>
      <c r="G78" s="158">
        <f t="shared" si="16"/>
        <v>7.2</v>
      </c>
      <c r="H78" s="159">
        <f t="shared" si="17"/>
        <v>6.2</v>
      </c>
      <c r="I78" s="157">
        <f>IF('Indicator Data'!BJ78="No data","x",ROUND(IF('Indicator Data'!BJ78^2&gt;I$3,0,IF('Indicator Data'!BJ78^2&lt;I$4,10,(I$3-'Indicator Data'!BJ78^2)/(I$3-I$4)*10)),1))</f>
        <v>2.4</v>
      </c>
      <c r="J78" s="157">
        <f>IF(OR('Indicator Data'!BI78=0,'Indicator Data'!BI78="No data"),"x",ROUND(IF('Indicator Data'!BI78&gt;J$3,0,IF('Indicator Data'!BI78&lt;J$4,10,(J$3-'Indicator Data'!BI78)/(J$3-J$4)*10)),1))</f>
        <v>0.6</v>
      </c>
      <c r="K78" s="157">
        <f>IF('Indicator Data'!BK78="No data","x",ROUND(IF('Indicator Data'!BK78&gt;K$3,0,IF('Indicator Data'!BK78&lt;K$4,10,(K$3-'Indicator Data'!BK78)/(K$3-K$4)*10)),1))</f>
        <v>5.2</v>
      </c>
      <c r="L78" s="157">
        <f>IF('Indicator Data'!BL78="No data","x",ROUND(IF('Indicator Data'!BL78&gt;L$3,0,IF('Indicator Data'!BL78&lt;L$4,10,(L$3-'Indicator Data'!BL78)/(L$3-L$4)*10)),1))</f>
        <v>6.4</v>
      </c>
      <c r="M78" s="158">
        <f t="shared" si="18"/>
        <v>3.7</v>
      </c>
      <c r="N78" s="161">
        <f>IF('Indicator Data'!BM78="No data","x",'Indicator Data'!BM78/'Indicator Data'!BW78*100)</f>
        <v>13.406023773348824</v>
      </c>
      <c r="O78" s="157">
        <f t="shared" si="12"/>
        <v>8.6999999999999993</v>
      </c>
      <c r="P78" s="157">
        <f>IF('Indicator Data'!BN78="No data","x",ROUND(IF('Indicator Data'!BN78&gt;P$3,0,IF('Indicator Data'!BN78&lt;P$4,10,(P$3-'Indicator Data'!BN78)/(P$3-P$4)*10)),1))</f>
        <v>1.7</v>
      </c>
      <c r="Q78" s="157">
        <f>IF('Indicator Data'!BO78="No data","x",ROUND(IF('Indicator Data'!BO78&gt;Q$3,0,IF('Indicator Data'!BO78&lt;Q$4,10,(Q$3-'Indicator Data'!BO78)/(Q$3-Q$4)*10)),1))</f>
        <v>0.8</v>
      </c>
      <c r="R78" s="158">
        <f t="shared" si="19"/>
        <v>3.7</v>
      </c>
      <c r="S78" s="157">
        <f>IF('Indicator Data'!BP78="No data","x",ROUND(IF('Indicator Data'!BP78&gt;S$3,0,IF('Indicator Data'!BP78&lt;S$4,10,(S$3-'Indicator Data'!BP78)/(S$3-S$4)*10)),1))</f>
        <v>8.8000000000000007</v>
      </c>
      <c r="T78" s="162">
        <f>IF('Indicator Data'!BQ78="No data","x",ROUND(IF('Indicator Data'!BQ78&gt;T$3,0,IF('Indicator Data'!BQ78&lt;T$4,10,(T$3-'Indicator Data'!BQ78)/(T$3-T$4)*10)),1))</f>
        <v>3.6</v>
      </c>
      <c r="U78" s="162">
        <f>IF('Indicator Data'!BR78="No data","x",ROUND(IF('Indicator Data'!BR78&gt;U$3,0,IF('Indicator Data'!BR78&lt;U$4,10,(U$3-'Indicator Data'!BR78)/(U$3-U$4)*10)),1))</f>
        <v>4.9000000000000004</v>
      </c>
      <c r="V78" s="162">
        <f>IF('Indicator Data'!BS78="No data","x",ROUND(IF('Indicator Data'!BS78&gt;V$3,0,IF('Indicator Data'!BS78&lt;V$4,10,(V$3-'Indicator Data'!BS78)/(V$3-V$4)*10)),1))</f>
        <v>3.6</v>
      </c>
      <c r="W78" s="157">
        <f t="shared" si="20"/>
        <v>4.0333333333333332</v>
      </c>
      <c r="X78" s="157">
        <f>IF('Indicator Data'!BT78="No data","x",ROUND(IF('Indicator Data'!BT78&gt;X$3,0,IF('Indicator Data'!BT78&lt;X$4,10,(X$3-'Indicator Data'!BT78)/(X$3-X$4)*10)),1))</f>
        <v>8.3000000000000007</v>
      </c>
      <c r="Y78" s="157">
        <f>IF('Indicator Data'!BU78="No data","x",ROUND(IF('Indicator Data'!BU78&gt;Y$3,10,IF('Indicator Data'!BU78&lt;Y$4,0,10-(Y$3-'Indicator Data'!BU78)/(Y$3-Y$4)*10)),1))</f>
        <v>0.8</v>
      </c>
      <c r="Z78" s="158">
        <f t="shared" si="13"/>
        <v>5.5</v>
      </c>
      <c r="AA78" s="159">
        <f t="shared" si="14"/>
        <v>4.3</v>
      </c>
      <c r="AB78" s="48"/>
    </row>
    <row r="79" spans="1:28">
      <c r="A79" s="90" t="str">
        <f>'Indicator Data'!A79</f>
        <v>Hungary</v>
      </c>
      <c r="B79" s="160" t="str">
        <f>'Indicator Data'!B79</f>
        <v>HUN</v>
      </c>
      <c r="C79" s="157">
        <f>IF('Indicator Data'!BF79="No data","x",ROUND(IF('Indicator Data'!BF79&gt;C$3,0,IF('Indicator Data'!BF79&lt;C$4,10,(C$3-'Indicator Data'!BF79)/(C$3-C$4)*10)),1))</f>
        <v>1.4</v>
      </c>
      <c r="D79" s="158">
        <f t="shared" si="15"/>
        <v>1.4</v>
      </c>
      <c r="E79" s="157">
        <f>IF('Indicator Data'!BH79="No data","x",ROUND(IF('Indicator Data'!BH79&gt;E$3,0,IF('Indicator Data'!BH79&lt;E$4,10,(E$3-'Indicator Data'!BH79)/(E$3-E$4)*10)),1))</f>
        <v>5.8</v>
      </c>
      <c r="F79" s="157">
        <f>IF('Indicator Data'!BG79="No data","x",ROUND(IF('Indicator Data'!BG79&gt;F$3,0,IF('Indicator Data'!BG79&lt;F$4,10,(F$3-'Indicator Data'!BG79)/(F$3-F$4)*10)),1))</f>
        <v>3.9</v>
      </c>
      <c r="G79" s="158">
        <f t="shared" si="16"/>
        <v>4.9000000000000004</v>
      </c>
      <c r="H79" s="159">
        <f t="shared" si="17"/>
        <v>3.2</v>
      </c>
      <c r="I79" s="157">
        <f>IF('Indicator Data'!BJ79="No data","x",ROUND(IF('Indicator Data'!BJ79^2&gt;I$3,0,IF('Indicator Data'!BJ79^2&lt;I$4,10,(I$3-'Indicator Data'!BJ79^2)/(I$3-I$4)*10)),1))</f>
        <v>0.2</v>
      </c>
      <c r="J79" s="157">
        <f>IF(OR('Indicator Data'!BI79=0,'Indicator Data'!BI79="No data"),"x",ROUND(IF('Indicator Data'!BI79&gt;J$3,0,IF('Indicator Data'!BI79&lt;J$4,10,(J$3-'Indicator Data'!BI79)/(J$3-J$4)*10)),1))</f>
        <v>0</v>
      </c>
      <c r="K79" s="157">
        <f>IF('Indicator Data'!BK79="No data","x",ROUND(IF('Indicator Data'!BK79&gt;K$3,0,IF('Indicator Data'!BK79&lt;K$4,10,(K$3-'Indicator Data'!BK79)/(K$3-K$4)*10)),1))</f>
        <v>1</v>
      </c>
      <c r="L79" s="157">
        <f>IF('Indicator Data'!BL79="No data","x",ROUND(IF('Indicator Data'!BL79&gt;L$3,0,IF('Indicator Data'!BL79&lt;L$4,10,(L$3-'Indicator Data'!BL79)/(L$3-L$4)*10)),1))</f>
        <v>4.9000000000000004</v>
      </c>
      <c r="M79" s="158">
        <f t="shared" si="18"/>
        <v>1.5</v>
      </c>
      <c r="N79" s="161">
        <f>IF('Indicator Data'!BM79="No data","x",'Indicator Data'!BM79/'Indicator Data'!BW79*100)</f>
        <v>176.73699326190214</v>
      </c>
      <c r="O79" s="157">
        <f t="shared" si="12"/>
        <v>0</v>
      </c>
      <c r="P79" s="157">
        <f>IF('Indicator Data'!BN79="No data","x",ROUND(IF('Indicator Data'!BN79&gt;P$3,0,IF('Indicator Data'!BN79&lt;P$4,10,(P$3-'Indicator Data'!BN79)/(P$3-P$4)*10)),1))</f>
        <v>0.2</v>
      </c>
      <c r="Q79" s="157">
        <f>IF('Indicator Data'!BO79="No data","x",ROUND(IF('Indicator Data'!BO79&gt;Q$3,0,IF('Indicator Data'!BO79&lt;Q$4,10,(Q$3-'Indicator Data'!BO79)/(Q$3-Q$4)*10)),1))</f>
        <v>0</v>
      </c>
      <c r="R79" s="158">
        <f t="shared" si="19"/>
        <v>0.1</v>
      </c>
      <c r="S79" s="157">
        <f>IF('Indicator Data'!BP79="No data","x",ROUND(IF('Indicator Data'!BP79&gt;S$3,0,IF('Indicator Data'!BP79&lt;S$4,10,(S$3-'Indicator Data'!BP79)/(S$3-S$4)*10)),1))</f>
        <v>1.8</v>
      </c>
      <c r="T79" s="162">
        <f>IF('Indicator Data'!BQ79="No data","x",ROUND(IF('Indicator Data'!BQ79&gt;T$3,0,IF('Indicator Data'!BQ79&lt;T$4,10,(T$3-'Indicator Data'!BQ79)/(T$3-T$4)*10)),1))</f>
        <v>0</v>
      </c>
      <c r="U79" s="162">
        <f>IF('Indicator Data'!BR79="No data","x",ROUND(IF('Indicator Data'!BR79&gt;U$3,0,IF('Indicator Data'!BR79&lt;U$4,10,(U$3-'Indicator Data'!BR79)/(U$3-U$4)*10)),1))</f>
        <v>0</v>
      </c>
      <c r="V79" s="162">
        <f>IF('Indicator Data'!BS79="No data","x",ROUND(IF('Indicator Data'!BS79&gt;V$3,0,IF('Indicator Data'!BS79&lt;V$4,10,(V$3-'Indicator Data'!BS79)/(V$3-V$4)*10)),1))</f>
        <v>0</v>
      </c>
      <c r="W79" s="157">
        <f t="shared" si="20"/>
        <v>0</v>
      </c>
      <c r="X79" s="157">
        <f>IF('Indicator Data'!BT79="No data","x",ROUND(IF('Indicator Data'!BT79&gt;X$3,0,IF('Indicator Data'!BT79&lt;X$4,10,(X$3-'Indicator Data'!BT79)/(X$3-X$4)*10)),1))</f>
        <v>1</v>
      </c>
      <c r="Y79" s="157">
        <f>IF('Indicator Data'!BU79="No data","x",ROUND(IF('Indicator Data'!BU79&gt;Y$3,10,IF('Indicator Data'!BU79&lt;Y$4,0,10-(Y$3-'Indicator Data'!BU79)/(Y$3-Y$4)*10)),1))</f>
        <v>0.2</v>
      </c>
      <c r="Z79" s="158">
        <f t="shared" si="13"/>
        <v>0.8</v>
      </c>
      <c r="AA79" s="159">
        <f t="shared" si="14"/>
        <v>0.8</v>
      </c>
      <c r="AB79" s="48"/>
    </row>
    <row r="80" spans="1:28">
      <c r="A80" s="90" t="str">
        <f>'Indicator Data'!A80</f>
        <v>Iceland</v>
      </c>
      <c r="B80" s="160" t="str">
        <f>'Indicator Data'!B80</f>
        <v>ISL</v>
      </c>
      <c r="C80" s="157" t="str">
        <f>IF('Indicator Data'!BF80="No data","x",ROUND(IF('Indicator Data'!BF80&gt;C$3,0,IF('Indicator Data'!BF80&lt;C$4,10,(C$3-'Indicator Data'!BF80)/(C$3-C$4)*10)),1))</f>
        <v>x</v>
      </c>
      <c r="D80" s="158" t="str">
        <f t="shared" si="15"/>
        <v>x</v>
      </c>
      <c r="E80" s="157">
        <f>IF('Indicator Data'!BH80="No data","x",ROUND(IF('Indicator Data'!BH80&gt;E$3,0,IF('Indicator Data'!BH80&lt;E$4,10,(E$3-'Indicator Data'!BH80)/(E$3-E$4)*10)),1))</f>
        <v>2.8</v>
      </c>
      <c r="F80" s="157">
        <f>IF('Indicator Data'!BG80="No data","x",ROUND(IF('Indicator Data'!BG80&gt;F$3,0,IF('Indicator Data'!BG80&lt;F$4,10,(F$3-'Indicator Data'!BG80)/(F$3-F$4)*10)),1))</f>
        <v>1.9</v>
      </c>
      <c r="G80" s="158">
        <f t="shared" si="16"/>
        <v>2.4</v>
      </c>
      <c r="H80" s="159">
        <f t="shared" si="17"/>
        <v>2.4</v>
      </c>
      <c r="I80" s="157" t="str">
        <f>IF('Indicator Data'!BJ80="No data","x",ROUND(IF('Indicator Data'!BJ80^2&gt;I$3,0,IF('Indicator Data'!BJ80^2&lt;I$4,10,(I$3-'Indicator Data'!BJ80^2)/(I$3-I$4)*10)),1))</f>
        <v>x</v>
      </c>
      <c r="J80" s="157">
        <f>IF(OR('Indicator Data'!BI80=0,'Indicator Data'!BI80="No data"),"x",ROUND(IF('Indicator Data'!BI80&gt;J$3,0,IF('Indicator Data'!BI80&lt;J$4,10,(J$3-'Indicator Data'!BI80)/(J$3-J$4)*10)),1))</f>
        <v>0</v>
      </c>
      <c r="K80" s="157">
        <f>IF('Indicator Data'!BK80="No data","x",ROUND(IF('Indicator Data'!BK80&gt;K$3,0,IF('Indicator Data'!BK80&lt;K$4,10,(K$3-'Indicator Data'!BK80)/(K$3-K$4)*10)),1))</f>
        <v>0</v>
      </c>
      <c r="L80" s="157">
        <f>IF('Indicator Data'!BL80="No data","x",ROUND(IF('Indicator Data'!BL80&gt;L$3,0,IF('Indicator Data'!BL80&lt;L$4,10,(L$3-'Indicator Data'!BL80)/(L$3-L$4)*10)),1))</f>
        <v>4</v>
      </c>
      <c r="M80" s="158">
        <f t="shared" si="18"/>
        <v>1.3</v>
      </c>
      <c r="N80" s="161">
        <f>IF('Indicator Data'!BM80="No data","x",'Indicator Data'!BM80/'Indicator Data'!BW80*100)</f>
        <v>23.940149625935163</v>
      </c>
      <c r="O80" s="157">
        <f t="shared" si="12"/>
        <v>7.7</v>
      </c>
      <c r="P80" s="157">
        <f>IF('Indicator Data'!BN80="No data","x",ROUND(IF('Indicator Data'!BN80&gt;P$3,0,IF('Indicator Data'!BN80&lt;P$4,10,(P$3-'Indicator Data'!BN80)/(P$3-P$4)*10)),1))</f>
        <v>0.1</v>
      </c>
      <c r="Q80" s="157">
        <f>IF('Indicator Data'!BO80="No data","x",ROUND(IF('Indicator Data'!BO80&gt;Q$3,0,IF('Indicator Data'!BO80&lt;Q$4,10,(Q$3-'Indicator Data'!BO80)/(Q$3-Q$4)*10)),1))</f>
        <v>0</v>
      </c>
      <c r="R80" s="158">
        <f t="shared" si="19"/>
        <v>2.6</v>
      </c>
      <c r="S80" s="157">
        <f>IF('Indicator Data'!BP80="No data","x",ROUND(IF('Indicator Data'!BP80&gt;S$3,0,IF('Indicator Data'!BP80&lt;S$4,10,(S$3-'Indicator Data'!BP80)/(S$3-S$4)*10)),1))</f>
        <v>0.3</v>
      </c>
      <c r="T80" s="162">
        <f>IF('Indicator Data'!BQ80="No data","x",ROUND(IF('Indicator Data'!BQ80&gt;T$3,0,IF('Indicator Data'!BQ80&lt;T$4,10,(T$3-'Indicator Data'!BQ80)/(T$3-T$4)*10)),1))</f>
        <v>1.2</v>
      </c>
      <c r="U80" s="162">
        <f>IF('Indicator Data'!BR80="No data","x",ROUND(IF('Indicator Data'!BR80&gt;U$3,0,IF('Indicator Data'!BR80&lt;U$4,10,(U$3-'Indicator Data'!BR80)/(U$3-U$4)*10)),1))</f>
        <v>3.2</v>
      </c>
      <c r="V80" s="162">
        <f>IF('Indicator Data'!BS80="No data","x",ROUND(IF('Indicator Data'!BS80&gt;V$3,0,IF('Indicator Data'!BS80&lt;V$4,10,(V$3-'Indicator Data'!BS80)/(V$3-V$4)*10)),1))</f>
        <v>2.5</v>
      </c>
      <c r="W80" s="157">
        <f t="shared" si="20"/>
        <v>2.3000000000000003</v>
      </c>
      <c r="X80" s="157">
        <f>IF('Indicator Data'!BT80="No data","x",ROUND(IF('Indicator Data'!BT80&gt;X$3,0,IF('Indicator Data'!BT80&lt;X$4,10,(X$3-'Indicator Data'!BT80)/(X$3-X$4)*10)),1))</f>
        <v>0</v>
      </c>
      <c r="Y80" s="157">
        <f>IF('Indicator Data'!BU80="No data","x",ROUND(IF('Indicator Data'!BU80&gt;Y$3,10,IF('Indicator Data'!BU80&lt;Y$4,0,10-(Y$3-'Indicator Data'!BU80)/(Y$3-Y$4)*10)),1))</f>
        <v>0</v>
      </c>
      <c r="Z80" s="158">
        <f t="shared" si="13"/>
        <v>0.7</v>
      </c>
      <c r="AA80" s="159">
        <f t="shared" si="14"/>
        <v>1.5</v>
      </c>
      <c r="AB80" s="48"/>
    </row>
    <row r="81" spans="1:28">
      <c r="A81" s="90" t="str">
        <f>'Indicator Data'!A81</f>
        <v>India</v>
      </c>
      <c r="B81" s="160" t="str">
        <f>'Indicator Data'!B81</f>
        <v>IND</v>
      </c>
      <c r="C81" s="157">
        <f>IF('Indicator Data'!BF81="No data","x",ROUND(IF('Indicator Data'!BF81&gt;C$3,0,IF('Indicator Data'!BF81&lt;C$4,10,(C$3-'Indicator Data'!BF81)/(C$3-C$4)*10)),1))</f>
        <v>1.8</v>
      </c>
      <c r="D81" s="158">
        <f t="shared" si="15"/>
        <v>1.8</v>
      </c>
      <c r="E81" s="157">
        <f>IF('Indicator Data'!BH81="No data","x",ROUND(IF('Indicator Data'!BH81&gt;E$3,0,IF('Indicator Data'!BH81&lt;E$4,10,(E$3-'Indicator Data'!BH81)/(E$3-E$4)*10)),1))</f>
        <v>6.1</v>
      </c>
      <c r="F81" s="157">
        <f>IF('Indicator Data'!BG81="No data","x",ROUND(IF('Indicator Data'!BG81&gt;F$3,0,IF('Indicator Data'!BG81&lt;F$4,10,(F$3-'Indicator Data'!BG81)/(F$3-F$4)*10)),1))</f>
        <v>4.3</v>
      </c>
      <c r="G81" s="158">
        <f t="shared" si="16"/>
        <v>5.2</v>
      </c>
      <c r="H81" s="159">
        <f t="shared" si="17"/>
        <v>3.5</v>
      </c>
      <c r="I81" s="157">
        <f>IF('Indicator Data'!BJ81="No data","x",ROUND(IF('Indicator Data'!BJ81^2&gt;I$3,0,IF('Indicator Data'!BJ81^2&lt;I$4,10,(I$3-'Indicator Data'!BJ81^2)/(I$3-I$4)*10)),1))</f>
        <v>4.5999999999999996</v>
      </c>
      <c r="J81" s="157">
        <f>IF(OR('Indicator Data'!BI81=0,'Indicator Data'!BI81="No data"),"x",ROUND(IF('Indicator Data'!BI81&gt;J$3,0,IF('Indicator Data'!BI81&lt;J$4,10,(J$3-'Indicator Data'!BI81)/(J$3-J$4)*10)),1))</f>
        <v>0.1</v>
      </c>
      <c r="K81" s="157">
        <f>IF('Indicator Data'!BK81="No data","x",ROUND(IF('Indicator Data'!BK81&gt;K$3,0,IF('Indicator Data'!BK81&lt;K$4,10,(K$3-'Indicator Data'!BK81)/(K$3-K$4)*10)),1))</f>
        <v>5.4</v>
      </c>
      <c r="L81" s="157">
        <f>IF('Indicator Data'!BL81="No data","x",ROUND(IF('Indicator Data'!BL81&gt;L$3,0,IF('Indicator Data'!BL81&lt;L$4,10,(L$3-'Indicator Data'!BL81)/(L$3-L$4)*10)),1))</f>
        <v>6.1</v>
      </c>
      <c r="M81" s="158">
        <f t="shared" si="18"/>
        <v>4.0999999999999996</v>
      </c>
      <c r="N81" s="161">
        <f>IF('Indicator Data'!BM81="No data","x",'Indicator Data'!BM81/'Indicator Data'!BW81*100)</f>
        <v>24.552753103568893</v>
      </c>
      <c r="O81" s="157">
        <f t="shared" si="12"/>
        <v>7.6</v>
      </c>
      <c r="P81" s="157">
        <f>IF('Indicator Data'!BN81="No data","x",ROUND(IF('Indicator Data'!BN81&gt;P$3,0,IF('Indicator Data'!BN81&lt;P$4,10,(P$3-'Indicator Data'!BN81)/(P$3-P$4)*10)),1))</f>
        <v>2.4</v>
      </c>
      <c r="Q81" s="157">
        <f>IF('Indicator Data'!BO81="No data","x",ROUND(IF('Indicator Data'!BO81&gt;Q$3,0,IF('Indicator Data'!BO81&lt;Q$4,10,(Q$3-'Indicator Data'!BO81)/(Q$3-Q$4)*10)),1))</f>
        <v>1.3</v>
      </c>
      <c r="R81" s="158">
        <f t="shared" si="19"/>
        <v>3.8</v>
      </c>
      <c r="S81" s="157">
        <f>IF('Indicator Data'!BP81="No data","x",ROUND(IF('Indicator Data'!BP81&gt;S$3,0,IF('Indicator Data'!BP81&lt;S$4,10,(S$3-'Indicator Data'!BP81)/(S$3-S$4)*10)),1))</f>
        <v>8.1999999999999993</v>
      </c>
      <c r="T81" s="162">
        <f>IF('Indicator Data'!BQ81="No data","x",ROUND(IF('Indicator Data'!BQ81&gt;T$3,0,IF('Indicator Data'!BQ81&lt;T$4,10,(T$3-'Indicator Data'!BQ81)/(T$3-T$4)*10)),1))</f>
        <v>1</v>
      </c>
      <c r="U81" s="162">
        <f>IF('Indicator Data'!BR81="No data","x",ROUND(IF('Indicator Data'!BR81&gt;U$3,0,IF('Indicator Data'!BR81&lt;U$4,10,(U$3-'Indicator Data'!BR81)/(U$3-U$4)*10)),1))</f>
        <v>1.5</v>
      </c>
      <c r="V81" s="162">
        <f>IF('Indicator Data'!BS81="No data","x",ROUND(IF('Indicator Data'!BS81&gt;V$3,0,IF('Indicator Data'!BS81&lt;V$4,10,(V$3-'Indicator Data'!BS81)/(V$3-V$4)*10)),1))</f>
        <v>5.6</v>
      </c>
      <c r="W81" s="157">
        <f t="shared" si="20"/>
        <v>2.6999999999999997</v>
      </c>
      <c r="X81" s="157">
        <f>IF('Indicator Data'!BT81="No data","x",ROUND(IF('Indicator Data'!BT81&gt;X$3,0,IF('Indicator Data'!BT81&lt;X$4,10,(X$3-'Indicator Data'!BT81)/(X$3-X$4)*10)),1))</f>
        <v>9.4</v>
      </c>
      <c r="Y81" s="157">
        <f>IF('Indicator Data'!BU81="No data","x",ROUND(IF('Indicator Data'!BU81&gt;Y$3,10,IF('Indicator Data'!BU81&lt;Y$4,0,10-(Y$3-'Indicator Data'!BU81)/(Y$3-Y$4)*10)),1))</f>
        <v>1.1000000000000001</v>
      </c>
      <c r="Z81" s="158">
        <f t="shared" si="13"/>
        <v>5.4</v>
      </c>
      <c r="AA81" s="159">
        <f t="shared" si="14"/>
        <v>4.4000000000000004</v>
      </c>
      <c r="AB81" s="48"/>
    </row>
    <row r="82" spans="1:28">
      <c r="A82" s="90" t="str">
        <f>'Indicator Data'!A82</f>
        <v>Indonesia</v>
      </c>
      <c r="B82" s="160" t="str">
        <f>'Indicator Data'!B82</f>
        <v>IDN</v>
      </c>
      <c r="C82" s="157">
        <f>IF('Indicator Data'!BF82="No data","x",ROUND(IF('Indicator Data'!BF82&gt;C$3,0,IF('Indicator Data'!BF82&lt;C$4,10,(C$3-'Indicator Data'!BF82)/(C$3-C$4)*10)),1))</f>
        <v>3.3</v>
      </c>
      <c r="D82" s="158">
        <f t="shared" si="15"/>
        <v>3.3</v>
      </c>
      <c r="E82" s="157">
        <f>IF('Indicator Data'!BH82="No data","x",ROUND(IF('Indicator Data'!BH82&gt;E$3,0,IF('Indicator Data'!BH82&lt;E$4,10,(E$3-'Indicator Data'!BH82)/(E$3-E$4)*10)),1))</f>
        <v>6.6</v>
      </c>
      <c r="F82" s="157">
        <f>IF('Indicator Data'!BG82="No data","x",ROUND(IF('Indicator Data'!BG82&gt;F$3,0,IF('Indicator Data'!BG82&lt;F$4,10,(F$3-'Indicator Data'!BG82)/(F$3-F$4)*10)),1))</f>
        <v>4.0999999999999996</v>
      </c>
      <c r="G82" s="158">
        <f t="shared" si="16"/>
        <v>5.4</v>
      </c>
      <c r="H82" s="159">
        <f t="shared" si="17"/>
        <v>4.4000000000000004</v>
      </c>
      <c r="I82" s="157">
        <f>IF('Indicator Data'!BJ82="No data","x",ROUND(IF('Indicator Data'!BJ82^2&gt;I$3,0,IF('Indicator Data'!BJ82^2&lt;I$4,10,(I$3-'Indicator Data'!BJ82^2)/(I$3-I$4)*10)),1))</f>
        <v>0.9</v>
      </c>
      <c r="J82" s="157">
        <f>IF(OR('Indicator Data'!BI82=0,'Indicator Data'!BI82="No data"),"x",ROUND(IF('Indicator Data'!BI82&gt;J$3,0,IF('Indicator Data'!BI82&lt;J$4,10,(J$3-'Indicator Data'!BI82)/(J$3-J$4)*10)),1))</f>
        <v>0</v>
      </c>
      <c r="K82" s="157">
        <f>IF('Indicator Data'!BK82="No data","x",ROUND(IF('Indicator Data'!BK82&gt;K$3,0,IF('Indicator Data'!BK82&lt;K$4,10,(K$3-'Indicator Data'!BK82)/(K$3-K$4)*10)),1))</f>
        <v>3.4</v>
      </c>
      <c r="L82" s="157">
        <f>IF('Indicator Data'!BL82="No data","x",ROUND(IF('Indicator Data'!BL82&gt;L$3,0,IF('Indicator Data'!BL82&lt;L$4,10,(L$3-'Indicator Data'!BL82)/(L$3-L$4)*10)),1))</f>
        <v>4.4000000000000004</v>
      </c>
      <c r="M82" s="158">
        <f t="shared" si="18"/>
        <v>2.2000000000000002</v>
      </c>
      <c r="N82" s="161">
        <f>IF('Indicator Data'!BM82="No data","x",'Indicator Data'!BM82/'Indicator Data'!BW82*100)</f>
        <v>9.936132746733497</v>
      </c>
      <c r="O82" s="157">
        <f t="shared" si="12"/>
        <v>9.1</v>
      </c>
      <c r="P82" s="157">
        <f>IF('Indicator Data'!BN82="No data","x",ROUND(IF('Indicator Data'!BN82&gt;P$3,0,IF('Indicator Data'!BN82&lt;P$4,10,(P$3-'Indicator Data'!BN82)/(P$3-P$4)*10)),1))</f>
        <v>1.3</v>
      </c>
      <c r="Q82" s="157">
        <f>IF('Indicator Data'!BO82="No data","x",ROUND(IF('Indicator Data'!BO82&gt;Q$3,0,IF('Indicator Data'!BO82&lt;Q$4,10,(Q$3-'Indicator Data'!BO82)/(Q$3-Q$4)*10)),1))</f>
        <v>1.2</v>
      </c>
      <c r="R82" s="158">
        <f t="shared" si="19"/>
        <v>3.9</v>
      </c>
      <c r="S82" s="157">
        <f>IF('Indicator Data'!BP82="No data","x",ROUND(IF('Indicator Data'!BP82&gt;S$3,0,IF('Indicator Data'!BP82&lt;S$4,10,(S$3-'Indicator Data'!BP82)/(S$3-S$4)*10)),1))</f>
        <v>8.3000000000000007</v>
      </c>
      <c r="T82" s="162">
        <f>IF('Indicator Data'!BQ82="No data","x",ROUND(IF('Indicator Data'!BQ82&gt;T$3,0,IF('Indicator Data'!BQ82&lt;T$4,10,(T$3-'Indicator Data'!BQ82)/(T$3-T$4)*10)),1))</f>
        <v>2.4</v>
      </c>
      <c r="U82" s="162">
        <f>IF('Indicator Data'!BR82="No data","x",ROUND(IF('Indicator Data'!BR82&gt;U$3,0,IF('Indicator Data'!BR82&lt;U$4,10,(U$3-'Indicator Data'!BR82)/(U$3-U$4)*10)),1))</f>
        <v>5.4</v>
      </c>
      <c r="V82" s="162">
        <f>IF('Indicator Data'!BS82="No data","x",ROUND(IF('Indicator Data'!BS82&gt;V$3,0,IF('Indicator Data'!BS82&lt;V$4,10,(V$3-'Indicator Data'!BS82)/(V$3-V$4)*10)),1))</f>
        <v>10</v>
      </c>
      <c r="W82" s="157">
        <f t="shared" si="20"/>
        <v>5.9333333333333336</v>
      </c>
      <c r="X82" s="157">
        <f>IF('Indicator Data'!BT82="No data","x",ROUND(IF('Indicator Data'!BT82&gt;X$3,0,IF('Indicator Data'!BT82&lt;X$4,10,(X$3-'Indicator Data'!BT82)/(X$3-X$4)*10)),1))</f>
        <v>8.5</v>
      </c>
      <c r="Y82" s="157">
        <f>IF('Indicator Data'!BU82="No data","x",ROUND(IF('Indicator Data'!BU82&gt;Y$3,10,IF('Indicator Data'!BU82&lt;Y$4,0,10-(Y$3-'Indicator Data'!BU82)/(Y$3-Y$4)*10)),1))</f>
        <v>1.9</v>
      </c>
      <c r="Z82" s="158">
        <f t="shared" si="13"/>
        <v>6.2</v>
      </c>
      <c r="AA82" s="159">
        <f t="shared" si="14"/>
        <v>4.0999999999999996</v>
      </c>
      <c r="AB82" s="48"/>
    </row>
    <row r="83" spans="1:28">
      <c r="A83" s="90" t="str">
        <f>'Indicator Data'!A83</f>
        <v>Iran</v>
      </c>
      <c r="B83" s="160" t="str">
        <f>'Indicator Data'!B83</f>
        <v>IRN</v>
      </c>
      <c r="C83" s="157">
        <f>IF('Indicator Data'!BF83="No data","x",ROUND(IF('Indicator Data'!BF83&gt;C$3,0,IF('Indicator Data'!BF83&lt;C$4,10,(C$3-'Indicator Data'!BF83)/(C$3-C$4)*10)),1))</f>
        <v>4.4000000000000004</v>
      </c>
      <c r="D83" s="158">
        <f t="shared" si="15"/>
        <v>4.4000000000000004</v>
      </c>
      <c r="E83" s="157">
        <f>IF('Indicator Data'!BH83="No data","x",ROUND(IF('Indicator Data'!BH83&gt;E$3,0,IF('Indicator Data'!BH83&lt;E$4,10,(E$3-'Indicator Data'!BH83)/(E$3-E$4)*10)),1))</f>
        <v>7.6</v>
      </c>
      <c r="F83" s="157">
        <f>IF('Indicator Data'!BG83="No data","x",ROUND(IF('Indicator Data'!BG83&gt;F$3,0,IF('Indicator Data'!BG83&lt;F$4,10,(F$3-'Indicator Data'!BG83)/(F$3-F$4)*10)),1))</f>
        <v>6.8</v>
      </c>
      <c r="G83" s="158">
        <f t="shared" si="16"/>
        <v>7.2</v>
      </c>
      <c r="H83" s="159">
        <f t="shared" si="17"/>
        <v>5.8</v>
      </c>
      <c r="I83" s="157">
        <f>IF('Indicator Data'!BJ83="No data","x",ROUND(IF('Indicator Data'!BJ83^2&gt;I$3,0,IF('Indicator Data'!BJ83^2&lt;I$4,10,(I$3-'Indicator Data'!BJ83^2)/(I$3-I$4)*10)),1))</f>
        <v>2.2999999999999998</v>
      </c>
      <c r="J83" s="157">
        <f>IF(OR('Indicator Data'!BI83=0,'Indicator Data'!BI83="No data"),"x",ROUND(IF('Indicator Data'!BI83&gt;J$3,0,IF('Indicator Data'!BI83&lt;J$4,10,(J$3-'Indicator Data'!BI83)/(J$3-J$4)*10)),1))</f>
        <v>0</v>
      </c>
      <c r="K83" s="157">
        <f>IF('Indicator Data'!BK83="No data","x",ROUND(IF('Indicator Data'!BK83&gt;K$3,0,IF('Indicator Data'!BK83&lt;K$4,10,(K$3-'Indicator Data'!BK83)/(K$3-K$4)*10)),1))</f>
        <v>2.1</v>
      </c>
      <c r="L83" s="157">
        <f>IF('Indicator Data'!BL83="No data","x",ROUND(IF('Indicator Data'!BL83&gt;L$3,0,IF('Indicator Data'!BL83&lt;L$4,10,(L$3-'Indicator Data'!BL83)/(L$3-L$4)*10)),1))</f>
        <v>1.8</v>
      </c>
      <c r="M83" s="158">
        <f t="shared" si="18"/>
        <v>1.6</v>
      </c>
      <c r="N83" s="161">
        <f>IF('Indicator Data'!BM83="No data","x",'Indicator Data'!BM83/'Indicator Data'!BW83*100)</f>
        <v>9.8246906757545052</v>
      </c>
      <c r="O83" s="157">
        <f t="shared" si="12"/>
        <v>9.1</v>
      </c>
      <c r="P83" s="157">
        <f>IF('Indicator Data'!BN83="No data","x",ROUND(IF('Indicator Data'!BN83&gt;P$3,0,IF('Indicator Data'!BN83&lt;P$4,10,(P$3-'Indicator Data'!BN83)/(P$3-P$4)*10)),1))</f>
        <v>1.1000000000000001</v>
      </c>
      <c r="Q83" s="157">
        <f>IF('Indicator Data'!BO83="No data","x",ROUND(IF('Indicator Data'!BO83&gt;Q$3,0,IF('Indicator Data'!BO83&lt;Q$4,10,(Q$3-'Indicator Data'!BO83)/(Q$3-Q$4)*10)),1))</f>
        <v>0.5</v>
      </c>
      <c r="R83" s="158">
        <f t="shared" si="19"/>
        <v>3.6</v>
      </c>
      <c r="S83" s="157">
        <f>IF('Indicator Data'!BP83="No data","x",ROUND(IF('Indicator Data'!BP83&gt;S$3,0,IF('Indicator Data'!BP83&lt;S$4,10,(S$3-'Indicator Data'!BP83)/(S$3-S$4)*10)),1))</f>
        <v>6.2</v>
      </c>
      <c r="T83" s="162">
        <f>IF('Indicator Data'!BQ83="No data","x",ROUND(IF('Indicator Data'!BQ83&gt;T$3,0,IF('Indicator Data'!BQ83&lt;T$4,10,(T$3-'Indicator Data'!BQ83)/(T$3-T$4)*10)),1))</f>
        <v>0</v>
      </c>
      <c r="U83" s="162">
        <f>IF('Indicator Data'!BR83="No data","x",ROUND(IF('Indicator Data'!BR83&gt;U$3,0,IF('Indicator Data'!BR83&lt;U$4,10,(U$3-'Indicator Data'!BR83)/(U$3-U$4)*10)),1))</f>
        <v>0.2</v>
      </c>
      <c r="V83" s="162" t="str">
        <f>IF('Indicator Data'!BS83="No data","x",ROUND(IF('Indicator Data'!BS83&gt;V$3,0,IF('Indicator Data'!BS83&lt;V$4,10,(V$3-'Indicator Data'!BS83)/(V$3-V$4)*10)),1))</f>
        <v>x</v>
      </c>
      <c r="W83" s="157">
        <f t="shared" si="20"/>
        <v>0.1</v>
      </c>
      <c r="X83" s="157">
        <f>IF('Indicator Data'!BT83="No data","x",ROUND(IF('Indicator Data'!BT83&gt;X$3,0,IF('Indicator Data'!BT83&lt;X$4,10,(X$3-'Indicator Data'!BT83)/(X$3-X$4)*10)),1))</f>
        <v>6.9</v>
      </c>
      <c r="Y83" s="157">
        <f>IF('Indicator Data'!BU83="No data","x",ROUND(IF('Indicator Data'!BU83&gt;Y$3,10,IF('Indicator Data'!BU83&lt;Y$4,0,10-(Y$3-'Indicator Data'!BU83)/(Y$3-Y$4)*10)),1))</f>
        <v>0.2</v>
      </c>
      <c r="Z83" s="158">
        <f t="shared" si="13"/>
        <v>3.4</v>
      </c>
      <c r="AA83" s="159">
        <f t="shared" si="14"/>
        <v>2.9</v>
      </c>
      <c r="AB83" s="48"/>
    </row>
    <row r="84" spans="1:28">
      <c r="A84" s="90" t="str">
        <f>'Indicator Data'!A84</f>
        <v>Iraq</v>
      </c>
      <c r="B84" s="160" t="str">
        <f>'Indicator Data'!B84</f>
        <v>IRQ</v>
      </c>
      <c r="C84" s="157">
        <f>IF('Indicator Data'!BF84="No data","x",ROUND(IF('Indicator Data'!BF84&gt;C$3,0,IF('Indicator Data'!BF84&lt;C$4,10,(C$3-'Indicator Data'!BF84)/(C$3-C$4)*10)),1))</f>
        <v>8.4</v>
      </c>
      <c r="D84" s="158">
        <f t="shared" si="15"/>
        <v>8.4</v>
      </c>
      <c r="E84" s="157">
        <f>IF('Indicator Data'!BH84="No data","x",ROUND(IF('Indicator Data'!BH84&gt;E$3,0,IF('Indicator Data'!BH84&lt;E$4,10,(E$3-'Indicator Data'!BH84)/(E$3-E$4)*10)),1))</f>
        <v>7.7</v>
      </c>
      <c r="F84" s="157">
        <f>IF('Indicator Data'!BG84="No data","x",ROUND(IF('Indicator Data'!BG84&gt;F$3,0,IF('Indicator Data'!BG84&lt;F$4,10,(F$3-'Indicator Data'!BG84)/(F$3-F$4)*10)),1))</f>
        <v>7.6</v>
      </c>
      <c r="G84" s="158">
        <f t="shared" si="16"/>
        <v>7.7</v>
      </c>
      <c r="H84" s="159">
        <f t="shared" si="17"/>
        <v>8.1</v>
      </c>
      <c r="I84" s="157">
        <f>IF('Indicator Data'!BJ84="No data","x",ROUND(IF('Indicator Data'!BJ84^2&gt;I$3,0,IF('Indicator Data'!BJ84^2&lt;I$4,10,(I$3-'Indicator Data'!BJ84^2)/(I$3-I$4)*10)),1))</f>
        <v>2.9</v>
      </c>
      <c r="J84" s="157">
        <f>IF(OR('Indicator Data'!BI84=0,'Indicator Data'!BI84="No data"),"x",ROUND(IF('Indicator Data'!BI84&gt;J$3,0,IF('Indicator Data'!BI84&lt;J$4,10,(J$3-'Indicator Data'!BI84)/(J$3-J$4)*10)),1))</f>
        <v>0</v>
      </c>
      <c r="K84" s="157">
        <f>IF('Indicator Data'!BK84="No data","x",ROUND(IF('Indicator Data'!BK84&gt;K$3,0,IF('Indicator Data'!BK84&lt;K$4,10,(K$3-'Indicator Data'!BK84)/(K$3-K$4)*10)),1))</f>
        <v>2.1</v>
      </c>
      <c r="L84" s="157">
        <f>IF('Indicator Data'!BL84="No data","x",ROUND(IF('Indicator Data'!BL84&gt;L$3,0,IF('Indicator Data'!BL84&lt;L$4,10,(L$3-'Indicator Data'!BL84)/(L$3-L$4)*10)),1))</f>
        <v>5.2</v>
      </c>
      <c r="M84" s="158">
        <f t="shared" si="18"/>
        <v>2.6</v>
      </c>
      <c r="N84" s="161">
        <f>IF('Indicator Data'!BM84="No data","x",'Indicator Data'!BM84/'Indicator Data'!BW84*100)</f>
        <v>11.051759071652238</v>
      </c>
      <c r="O84" s="157">
        <f t="shared" si="12"/>
        <v>9</v>
      </c>
      <c r="P84" s="157">
        <f>IF('Indicator Data'!BN84="No data","x",ROUND(IF('Indicator Data'!BN84&gt;P$3,0,IF('Indicator Data'!BN84&lt;P$4,10,(P$3-'Indicator Data'!BN84)/(P$3-P$4)*10)),1))</f>
        <v>0.2</v>
      </c>
      <c r="Q84" s="157">
        <f>IF('Indicator Data'!BO84="No data","x",ROUND(IF('Indicator Data'!BO84&gt;Q$3,0,IF('Indicator Data'!BO84&lt;Q$4,10,(Q$3-'Indicator Data'!BO84)/(Q$3-Q$4)*10)),1))</f>
        <v>0.3</v>
      </c>
      <c r="R84" s="158">
        <f t="shared" si="19"/>
        <v>3.2</v>
      </c>
      <c r="S84" s="157">
        <f>IF('Indicator Data'!BP84="No data","x",ROUND(IF('Indicator Data'!BP84&gt;S$3,0,IF('Indicator Data'!BP84&lt;S$4,10,(S$3-'Indicator Data'!BP84)/(S$3-S$4)*10)),1))</f>
        <v>7.7</v>
      </c>
      <c r="T84" s="162">
        <f>IF('Indicator Data'!BQ84="No data","x",ROUND(IF('Indicator Data'!BQ84&gt;T$3,0,IF('Indicator Data'!BQ84&lt;T$4,10,(T$3-'Indicator Data'!BQ84)/(T$3-T$4)*10)),1))</f>
        <v>1</v>
      </c>
      <c r="U84" s="162">
        <f>IF('Indicator Data'!BR84="No data","x",ROUND(IF('Indicator Data'!BR84&gt;U$3,0,IF('Indicator Data'!BR84&lt;U$4,10,(U$3-'Indicator Data'!BR84)/(U$3-U$4)*10)),1))</f>
        <v>0.3</v>
      </c>
      <c r="V84" s="162">
        <f>IF('Indicator Data'!BS84="No data","x",ROUND(IF('Indicator Data'!BS84&gt;V$3,0,IF('Indicator Data'!BS84&lt;V$4,10,(V$3-'Indicator Data'!BS84)/(V$3-V$4)*10)),1))</f>
        <v>10</v>
      </c>
      <c r="W84" s="157">
        <f t="shared" si="20"/>
        <v>3.7666666666666671</v>
      </c>
      <c r="X84" s="157">
        <f>IF('Indicator Data'!BT84="No data","x",ROUND(IF('Indicator Data'!BT84&gt;X$3,0,IF('Indicator Data'!BT84&lt;X$4,10,(X$3-'Indicator Data'!BT84)/(X$3-X$4)*10)),1))</f>
        <v>8.4</v>
      </c>
      <c r="Y84" s="157">
        <f>IF('Indicator Data'!BU84="No data","x",ROUND(IF('Indicator Data'!BU84&gt;Y$3,10,IF('Indicator Data'!BU84&lt;Y$4,0,10-(Y$3-'Indicator Data'!BU84)/(Y$3-Y$4)*10)),1))</f>
        <v>0.8</v>
      </c>
      <c r="Z84" s="158">
        <f t="shared" si="13"/>
        <v>5.2</v>
      </c>
      <c r="AA84" s="159">
        <f t="shared" si="14"/>
        <v>3.7</v>
      </c>
      <c r="AB84" s="48"/>
    </row>
    <row r="85" spans="1:28">
      <c r="A85" s="90" t="str">
        <f>'Indicator Data'!A85</f>
        <v>Ireland</v>
      </c>
      <c r="B85" s="160" t="str">
        <f>'Indicator Data'!B85</f>
        <v>IRL</v>
      </c>
      <c r="C85" s="157" t="str">
        <f>IF('Indicator Data'!BF85="No data","x",ROUND(IF('Indicator Data'!BF85&gt;C$3,0,IF('Indicator Data'!BF85&lt;C$4,10,(C$3-'Indicator Data'!BF85)/(C$3-C$4)*10)),1))</f>
        <v>x</v>
      </c>
      <c r="D85" s="158" t="str">
        <f t="shared" si="15"/>
        <v>x</v>
      </c>
      <c r="E85" s="157">
        <f>IF('Indicator Data'!BH85="No data","x",ROUND(IF('Indicator Data'!BH85&gt;E$3,0,IF('Indicator Data'!BH85&lt;E$4,10,(E$3-'Indicator Data'!BH85)/(E$3-E$4)*10)),1))</f>
        <v>2.2999999999999998</v>
      </c>
      <c r="F85" s="157">
        <f>IF('Indicator Data'!BG85="No data","x",ROUND(IF('Indicator Data'!BG85&gt;F$3,0,IF('Indicator Data'!BG85&lt;F$4,10,(F$3-'Indicator Data'!BG85)/(F$3-F$4)*10)),1))</f>
        <v>1.9</v>
      </c>
      <c r="G85" s="158">
        <f t="shared" si="16"/>
        <v>2.1</v>
      </c>
      <c r="H85" s="159">
        <f t="shared" si="17"/>
        <v>2.1</v>
      </c>
      <c r="I85" s="157" t="str">
        <f>IF('Indicator Data'!BJ85="No data","x",ROUND(IF('Indicator Data'!BJ85^2&gt;I$3,0,IF('Indicator Data'!BJ85^2&lt;I$4,10,(I$3-'Indicator Data'!BJ85^2)/(I$3-I$4)*10)),1))</f>
        <v>x</v>
      </c>
      <c r="J85" s="157">
        <f>IF(OR('Indicator Data'!BI85=0,'Indicator Data'!BI85="No data"),"x",ROUND(IF('Indicator Data'!BI85&gt;J$3,0,IF('Indicator Data'!BI85&lt;J$4,10,(J$3-'Indicator Data'!BI85)/(J$3-J$4)*10)),1))</f>
        <v>0</v>
      </c>
      <c r="K85" s="157">
        <f>IF('Indicator Data'!BK85="No data","x",ROUND(IF('Indicator Data'!BK85&gt;K$3,0,IF('Indicator Data'!BK85&lt;K$4,10,(K$3-'Indicator Data'!BK85)/(K$3-K$4)*10)),1))</f>
        <v>0.5</v>
      </c>
      <c r="L85" s="157">
        <f>IF('Indicator Data'!BL85="No data","x",ROUND(IF('Indicator Data'!BL85&gt;L$3,0,IF('Indicator Data'!BL85&lt;L$4,10,(L$3-'Indicator Data'!BL85)/(L$3-L$4)*10)),1))</f>
        <v>4.4000000000000004</v>
      </c>
      <c r="M85" s="158">
        <f t="shared" si="18"/>
        <v>1.6</v>
      </c>
      <c r="N85" s="161">
        <f>IF('Indicator Data'!BM85="No data","x",'Indicator Data'!BM85/'Indicator Data'!BW85*100)</f>
        <v>159.67484395412976</v>
      </c>
      <c r="O85" s="157">
        <f t="shared" si="12"/>
        <v>0</v>
      </c>
      <c r="P85" s="157">
        <f>IF('Indicator Data'!BN85="No data","x",ROUND(IF('Indicator Data'!BN85&gt;P$3,0,IF('Indicator Data'!BN85&lt;P$4,10,(P$3-'Indicator Data'!BN85)/(P$3-P$4)*10)),1))</f>
        <v>1.2</v>
      </c>
      <c r="Q85" s="157">
        <f>IF('Indicator Data'!BO85="No data","x",ROUND(IF('Indicator Data'!BO85&gt;Q$3,0,IF('Indicator Data'!BO85&lt;Q$4,10,(Q$3-'Indicator Data'!BO85)/(Q$3-Q$4)*10)),1))</f>
        <v>0.8</v>
      </c>
      <c r="R85" s="158">
        <f t="shared" si="19"/>
        <v>0.7</v>
      </c>
      <c r="S85" s="157">
        <f>IF('Indicator Data'!BP85="No data","x",ROUND(IF('Indicator Data'!BP85&gt;S$3,0,IF('Indicator Data'!BP85&lt;S$4,10,(S$3-'Indicator Data'!BP85)/(S$3-S$4)*10)),1))</f>
        <v>0</v>
      </c>
      <c r="T85" s="162">
        <f>IF('Indicator Data'!BQ85="No data","x",ROUND(IF('Indicator Data'!BQ85&gt;T$3,0,IF('Indicator Data'!BQ85&lt;T$4,10,(T$3-'Indicator Data'!BQ85)/(T$3-T$4)*10)),1))</f>
        <v>1</v>
      </c>
      <c r="U85" s="162" t="str">
        <f>IF('Indicator Data'!BR85="No data","x",ROUND(IF('Indicator Data'!BR85&gt;U$3,0,IF('Indicator Data'!BR85&lt;U$4,10,(U$3-'Indicator Data'!BR85)/(U$3-U$4)*10)),1))</f>
        <v>x</v>
      </c>
      <c r="V85" s="162">
        <f>IF('Indicator Data'!BS85="No data","x",ROUND(IF('Indicator Data'!BS85&gt;V$3,0,IF('Indicator Data'!BS85&lt;V$4,10,(V$3-'Indicator Data'!BS85)/(V$3-V$4)*10)),1))</f>
        <v>2.5</v>
      </c>
      <c r="W85" s="157">
        <f t="shared" si="20"/>
        <v>1.75</v>
      </c>
      <c r="X85" s="157">
        <f>IF('Indicator Data'!BT85="No data","x",ROUND(IF('Indicator Data'!BT85&gt;X$3,0,IF('Indicator Data'!BT85&lt;X$4,10,(X$3-'Indicator Data'!BT85)/(X$3-X$4)*10)),1))</f>
        <v>0</v>
      </c>
      <c r="Y85" s="157">
        <f>IF('Indicator Data'!BU85="No data","x",ROUND(IF('Indicator Data'!BU85&gt;Y$3,10,IF('Indicator Data'!BU85&lt;Y$4,0,10-(Y$3-'Indicator Data'!BU85)/(Y$3-Y$4)*10)),1))</f>
        <v>0.1</v>
      </c>
      <c r="Z85" s="158">
        <f t="shared" si="13"/>
        <v>0.5</v>
      </c>
      <c r="AA85" s="159">
        <f t="shared" si="14"/>
        <v>0.9</v>
      </c>
      <c r="AB85" s="48"/>
    </row>
    <row r="86" spans="1:28">
      <c r="A86" s="90" t="str">
        <f>'Indicator Data'!A86</f>
        <v>Israel</v>
      </c>
      <c r="B86" s="160" t="str">
        <f>'Indicator Data'!B86</f>
        <v>ISR</v>
      </c>
      <c r="C86" s="157" t="str">
        <f>IF('Indicator Data'!BF86="No data","x",ROUND(IF('Indicator Data'!BF86&gt;C$3,0,IF('Indicator Data'!BF86&lt;C$4,10,(C$3-'Indicator Data'!BF86)/(C$3-C$4)*10)),1))</f>
        <v>x</v>
      </c>
      <c r="D86" s="158" t="str">
        <f t="shared" si="15"/>
        <v>x</v>
      </c>
      <c r="E86" s="157">
        <f>IF('Indicator Data'!BH86="No data","x",ROUND(IF('Indicator Data'!BH86&gt;E$3,0,IF('Indicator Data'!BH86&lt;E$4,10,(E$3-'Indicator Data'!BH86)/(E$3-E$4)*10)),1))</f>
        <v>3.8</v>
      </c>
      <c r="F86" s="157">
        <f>IF('Indicator Data'!BG86="No data","x",ROUND(IF('Indicator Data'!BG86&gt;F$3,0,IF('Indicator Data'!BG86&lt;F$4,10,(F$3-'Indicator Data'!BG86)/(F$3-F$4)*10)),1))</f>
        <v>2.5</v>
      </c>
      <c r="G86" s="158">
        <f t="shared" si="16"/>
        <v>3.2</v>
      </c>
      <c r="H86" s="159">
        <f t="shared" si="17"/>
        <v>3.2</v>
      </c>
      <c r="I86" s="157" t="str">
        <f>IF('Indicator Data'!BJ86="No data","x",ROUND(IF('Indicator Data'!BJ86^2&gt;I$3,0,IF('Indicator Data'!BJ86^2&lt;I$4,10,(I$3-'Indicator Data'!BJ86^2)/(I$3-I$4)*10)),1))</f>
        <v>x</v>
      </c>
      <c r="J86" s="157">
        <f>IF(OR('Indicator Data'!BI86=0,'Indicator Data'!BI86="No data"),"x",ROUND(IF('Indicator Data'!BI86&gt;J$3,0,IF('Indicator Data'!BI86&lt;J$4,10,(J$3-'Indicator Data'!BI86)/(J$3-J$4)*10)),1))</f>
        <v>0</v>
      </c>
      <c r="K86" s="157">
        <f>IF('Indicator Data'!BK86="No data","x",ROUND(IF('Indicator Data'!BK86&gt;K$3,0,IF('Indicator Data'!BK86&lt;K$4,10,(K$3-'Indicator Data'!BK86)/(K$3-K$4)*10)),1))</f>
        <v>1</v>
      </c>
      <c r="L86" s="157">
        <f>IF('Indicator Data'!BL86="No data","x",ROUND(IF('Indicator Data'!BL86&gt;L$3,0,IF('Indicator Data'!BL86&lt;L$4,10,(L$3-'Indicator Data'!BL86)/(L$3-L$4)*10)),1))</f>
        <v>2.5</v>
      </c>
      <c r="M86" s="158">
        <f t="shared" si="18"/>
        <v>1.2</v>
      </c>
      <c r="N86" s="161">
        <f>IF('Indicator Data'!BM86="No data","x",'Indicator Data'!BM86/'Indicator Data'!BW86*100)</f>
        <v>212.56931608133084</v>
      </c>
      <c r="O86" s="157">
        <f t="shared" si="12"/>
        <v>0</v>
      </c>
      <c r="P86" s="157">
        <f>IF('Indicator Data'!BN86="No data","x",ROUND(IF('Indicator Data'!BN86&gt;P$3,0,IF('Indicator Data'!BN86&lt;P$4,10,(P$3-'Indicator Data'!BN86)/(P$3-P$4)*10)),1))</f>
        <v>0</v>
      </c>
      <c r="Q86" s="157">
        <f>IF('Indicator Data'!BO86="No data","x",ROUND(IF('Indicator Data'!BO86&gt;Q$3,0,IF('Indicator Data'!BO86&lt;Q$4,10,(Q$3-'Indicator Data'!BO86)/(Q$3-Q$4)*10)),1))</f>
        <v>0</v>
      </c>
      <c r="R86" s="158">
        <f t="shared" si="19"/>
        <v>0</v>
      </c>
      <c r="S86" s="157">
        <f>IF('Indicator Data'!BP86="No data","x",ROUND(IF('Indicator Data'!BP86&gt;S$3,0,IF('Indicator Data'!BP86&lt;S$4,10,(S$3-'Indicator Data'!BP86)/(S$3-S$4)*10)),1))</f>
        <v>0.9</v>
      </c>
      <c r="T86" s="162">
        <f>IF('Indicator Data'!BQ86="No data","x",ROUND(IF('Indicator Data'!BQ86&gt;T$3,0,IF('Indicator Data'!BQ86&lt;T$4,10,(T$3-'Indicator Data'!BQ86)/(T$3-T$4)*10)),1))</f>
        <v>0.2</v>
      </c>
      <c r="U86" s="162">
        <f>IF('Indicator Data'!BR86="No data","x",ROUND(IF('Indicator Data'!BR86&gt;U$3,0,IF('Indicator Data'!BR86&lt;U$4,10,(U$3-'Indicator Data'!BR86)/(U$3-U$4)*10)),1))</f>
        <v>1</v>
      </c>
      <c r="V86" s="162">
        <f>IF('Indicator Data'!BS86="No data","x",ROUND(IF('Indicator Data'!BS86&gt;V$3,0,IF('Indicator Data'!BS86&lt;V$4,10,(V$3-'Indicator Data'!BS86)/(V$3-V$4)*10)),1))</f>
        <v>0.7</v>
      </c>
      <c r="W86" s="157">
        <f t="shared" si="20"/>
        <v>0.6333333333333333</v>
      </c>
      <c r="X86" s="157">
        <f>IF('Indicator Data'!BT86="No data","x",ROUND(IF('Indicator Data'!BT86&gt;X$3,0,IF('Indicator Data'!BT86&lt;X$4,10,(X$3-'Indicator Data'!BT86)/(X$3-X$4)*10)),1))</f>
        <v>0</v>
      </c>
      <c r="Y86" s="157">
        <f>IF('Indicator Data'!BU86="No data","x",ROUND(IF('Indicator Data'!BU86&gt;Y$3,10,IF('Indicator Data'!BU86&lt;Y$4,0,10-(Y$3-'Indicator Data'!BU86)/(Y$3-Y$4)*10)),1))</f>
        <v>0</v>
      </c>
      <c r="Z86" s="158">
        <f t="shared" si="13"/>
        <v>0.4</v>
      </c>
      <c r="AA86" s="159">
        <f t="shared" si="14"/>
        <v>0.5</v>
      </c>
      <c r="AB86" s="48"/>
    </row>
    <row r="87" spans="1:28">
      <c r="A87" s="90" t="str">
        <f>'Indicator Data'!A87</f>
        <v>Italy</v>
      </c>
      <c r="B87" s="160" t="str">
        <f>'Indicator Data'!B87</f>
        <v>ITA</v>
      </c>
      <c r="C87" s="157">
        <f>IF('Indicator Data'!BF87="No data","x",ROUND(IF('Indicator Data'!BF87&gt;C$3,0,IF('Indicator Data'!BF87&lt;C$4,10,(C$3-'Indicator Data'!BF87)/(C$3-C$4)*10)),1))</f>
        <v>2.4</v>
      </c>
      <c r="D87" s="158">
        <f t="shared" si="15"/>
        <v>2.4</v>
      </c>
      <c r="E87" s="157">
        <f>IF('Indicator Data'!BH87="No data","x",ROUND(IF('Indicator Data'!BH87&gt;E$3,0,IF('Indicator Data'!BH87&lt;E$4,10,(E$3-'Indicator Data'!BH87)/(E$3-E$4)*10)),1))</f>
        <v>4.4000000000000004</v>
      </c>
      <c r="F87" s="157">
        <f>IF('Indicator Data'!BG87="No data","x",ROUND(IF('Indicator Data'!BG87&gt;F$3,0,IF('Indicator Data'!BG87&lt;F$4,10,(F$3-'Indicator Data'!BG87)/(F$3-F$4)*10)),1))</f>
        <v>4.0999999999999996</v>
      </c>
      <c r="G87" s="158">
        <f t="shared" si="16"/>
        <v>4.3</v>
      </c>
      <c r="H87" s="159">
        <f t="shared" si="17"/>
        <v>3.4</v>
      </c>
      <c r="I87" s="157">
        <f>IF('Indicator Data'!BJ87="No data","x",ROUND(IF('Indicator Data'!BJ87^2&gt;I$3,0,IF('Indicator Data'!BJ87^2&lt;I$4,10,(I$3-'Indicator Data'!BJ87^2)/(I$3-I$4)*10)),1))</f>
        <v>0.1</v>
      </c>
      <c r="J87" s="157">
        <f>IF(OR('Indicator Data'!BI87=0,'Indicator Data'!BI87="No data"),"x",ROUND(IF('Indicator Data'!BI87&gt;J$3,0,IF('Indicator Data'!BI87&lt;J$4,10,(J$3-'Indicator Data'!BI87)/(J$3-J$4)*10)),1))</f>
        <v>0</v>
      </c>
      <c r="K87" s="157">
        <f>IF('Indicator Data'!BK87="No data","x",ROUND(IF('Indicator Data'!BK87&gt;K$3,0,IF('Indicator Data'!BK87&lt;K$4,10,(K$3-'Indicator Data'!BK87)/(K$3-K$4)*10)),1))</f>
        <v>1.5</v>
      </c>
      <c r="L87" s="157">
        <f>IF('Indicator Data'!BL87="No data","x",ROUND(IF('Indicator Data'!BL87&gt;L$3,0,IF('Indicator Data'!BL87&lt;L$4,10,(L$3-'Indicator Data'!BL87)/(L$3-L$4)*10)),1))</f>
        <v>3.4</v>
      </c>
      <c r="M87" s="158">
        <f t="shared" si="18"/>
        <v>1.3</v>
      </c>
      <c r="N87" s="161">
        <f>IF('Indicator Data'!BM87="No data","x",'Indicator Data'!BM87/'Indicator Data'!BW87*100)</f>
        <v>241.38165499422044</v>
      </c>
      <c r="O87" s="157">
        <f t="shared" si="12"/>
        <v>0</v>
      </c>
      <c r="P87" s="157">
        <f>IF('Indicator Data'!BN87="No data","x",ROUND(IF('Indicator Data'!BN87&gt;P$3,0,IF('Indicator Data'!BN87&lt;P$4,10,(P$3-'Indicator Data'!BN87)/(P$3-P$4)*10)),1))</f>
        <v>0</v>
      </c>
      <c r="Q87" s="157">
        <f>IF('Indicator Data'!BO87="No data","x",ROUND(IF('Indicator Data'!BO87&gt;Q$3,0,IF('Indicator Data'!BO87&lt;Q$4,10,(Q$3-'Indicator Data'!BO87)/(Q$3-Q$4)*10)),1))</f>
        <v>0</v>
      </c>
      <c r="R87" s="158">
        <f t="shared" si="19"/>
        <v>0</v>
      </c>
      <c r="S87" s="157">
        <f>IF('Indicator Data'!BP87="No data","x",ROUND(IF('Indicator Data'!BP87&gt;S$3,0,IF('Indicator Data'!BP87&lt;S$4,10,(S$3-'Indicator Data'!BP87)/(S$3-S$4)*10)),1))</f>
        <v>0</v>
      </c>
      <c r="T87" s="162">
        <f>IF('Indicator Data'!BQ87="No data","x",ROUND(IF('Indicator Data'!BQ87&gt;T$3,0,IF('Indicator Data'!BQ87&lt;T$4,10,(T$3-'Indicator Data'!BQ87)/(T$3-T$4)*10)),1))</f>
        <v>0.7</v>
      </c>
      <c r="U87" s="162">
        <f>IF('Indicator Data'!BR87="No data","x",ROUND(IF('Indicator Data'!BR87&gt;U$3,0,IF('Indicator Data'!BR87&lt;U$4,10,(U$3-'Indicator Data'!BR87)/(U$3-U$4)*10)),1))</f>
        <v>2.4</v>
      </c>
      <c r="V87" s="162">
        <f>IF('Indicator Data'!BS87="No data","x",ROUND(IF('Indicator Data'!BS87&gt;V$3,0,IF('Indicator Data'!BS87&lt;V$4,10,(V$3-'Indicator Data'!BS87)/(V$3-V$4)*10)),1))</f>
        <v>1.2</v>
      </c>
      <c r="W87" s="157">
        <f t="shared" si="20"/>
        <v>1.4333333333333333</v>
      </c>
      <c r="X87" s="157">
        <f>IF('Indicator Data'!BT87="No data","x",ROUND(IF('Indicator Data'!BT87&gt;X$3,0,IF('Indicator Data'!BT87&lt;X$4,10,(X$3-'Indicator Data'!BT87)/(X$3-X$4)*10)),1))</f>
        <v>0</v>
      </c>
      <c r="Y87" s="157">
        <f>IF('Indicator Data'!BU87="No data","x",ROUND(IF('Indicator Data'!BU87&gt;Y$3,10,IF('Indicator Data'!BU87&lt;Y$4,0,10-(Y$3-'Indicator Data'!BU87)/(Y$3-Y$4)*10)),1))</f>
        <v>0.1</v>
      </c>
      <c r="Z87" s="158">
        <f t="shared" si="13"/>
        <v>0.4</v>
      </c>
      <c r="AA87" s="159">
        <f t="shared" si="14"/>
        <v>0.6</v>
      </c>
      <c r="AB87" s="48"/>
    </row>
    <row r="88" spans="1:28">
      <c r="A88" s="90" t="str">
        <f>'Indicator Data'!A88</f>
        <v>Jamaica</v>
      </c>
      <c r="B88" s="160" t="str">
        <f>'Indicator Data'!B88</f>
        <v>JAM</v>
      </c>
      <c r="C88" s="157">
        <f>IF('Indicator Data'!BF88="No data","x",ROUND(IF('Indicator Data'!BF88&gt;C$3,0,IF('Indicator Data'!BF88&lt;C$4,10,(C$3-'Indicator Data'!BF88)/(C$3-C$4)*10)),1))</f>
        <v>3.3</v>
      </c>
      <c r="D88" s="158">
        <f t="shared" si="15"/>
        <v>3.3</v>
      </c>
      <c r="E88" s="157">
        <f>IF('Indicator Data'!BH88="No data","x",ROUND(IF('Indicator Data'!BH88&gt;E$3,0,IF('Indicator Data'!BH88&lt;E$4,10,(E$3-'Indicator Data'!BH88)/(E$3-E$4)*10)),1))</f>
        <v>5.6</v>
      </c>
      <c r="F88" s="157">
        <f>IF('Indicator Data'!BG88="No data","x",ROUND(IF('Indicator Data'!BG88&gt;F$3,0,IF('Indicator Data'!BG88&lt;F$4,10,(F$3-'Indicator Data'!BG88)/(F$3-F$4)*10)),1))</f>
        <v>3.8</v>
      </c>
      <c r="G88" s="158">
        <f t="shared" si="16"/>
        <v>4.7</v>
      </c>
      <c r="H88" s="159">
        <f t="shared" si="17"/>
        <v>4</v>
      </c>
      <c r="I88" s="157" t="str">
        <f>IF('Indicator Data'!BJ88="No data","x",ROUND(IF('Indicator Data'!BJ88^2&gt;I$3,0,IF('Indicator Data'!BJ88^2&lt;I$4,10,(I$3-'Indicator Data'!BJ88^2)/(I$3-I$4)*10)),1))</f>
        <v>x</v>
      </c>
      <c r="J88" s="157">
        <f>IF(OR('Indicator Data'!BI88=0,'Indicator Data'!BI88="No data"),"x",ROUND(IF('Indicator Data'!BI88&gt;J$3,0,IF('Indicator Data'!BI88&lt;J$4,10,(J$3-'Indicator Data'!BI88)/(J$3-J$4)*10)),1))</f>
        <v>0</v>
      </c>
      <c r="K88" s="157">
        <f>IF('Indicator Data'!BK88="No data","x",ROUND(IF('Indicator Data'!BK88&gt;K$3,0,IF('Indicator Data'!BK88&lt;K$4,10,(K$3-'Indicator Data'!BK88)/(K$3-K$4)*10)),1))</f>
        <v>1.8</v>
      </c>
      <c r="L88" s="157">
        <f>IF('Indicator Data'!BL88="No data","x",ROUND(IF('Indicator Data'!BL88&gt;L$3,0,IF('Indicator Data'!BL88&lt;L$4,10,(L$3-'Indicator Data'!BL88)/(L$3-L$4)*10)),1))</f>
        <v>4.8</v>
      </c>
      <c r="M88" s="158">
        <f t="shared" si="18"/>
        <v>2.2000000000000002</v>
      </c>
      <c r="N88" s="161">
        <f>IF('Indicator Data'!BM88="No data","x",'Indicator Data'!BM88/'Indicator Data'!BW88*100)</f>
        <v>76.638965835641741</v>
      </c>
      <c r="O88" s="157">
        <f t="shared" si="12"/>
        <v>2.4</v>
      </c>
      <c r="P88" s="157">
        <f>IF('Indicator Data'!BN88="No data","x",ROUND(IF('Indicator Data'!BN88&gt;P$3,0,IF('Indicator Data'!BN88&lt;P$4,10,(P$3-'Indicator Data'!BN88)/(P$3-P$4)*10)),1))</f>
        <v>1.5</v>
      </c>
      <c r="Q88" s="157">
        <f>IF('Indicator Data'!BO88="No data","x",ROUND(IF('Indicator Data'!BO88&gt;Q$3,0,IF('Indicator Data'!BO88&lt;Q$4,10,(Q$3-'Indicator Data'!BO88)/(Q$3-Q$4)*10)),1))</f>
        <v>1.8</v>
      </c>
      <c r="R88" s="158">
        <f t="shared" si="19"/>
        <v>1.9</v>
      </c>
      <c r="S88" s="157">
        <f>IF('Indicator Data'!BP88="No data","x",ROUND(IF('Indicator Data'!BP88&gt;S$3,0,IF('Indicator Data'!BP88&lt;S$4,10,(S$3-'Indicator Data'!BP88)/(S$3-S$4)*10)),1))</f>
        <v>8.6</v>
      </c>
      <c r="T88" s="162">
        <f>IF('Indicator Data'!BQ88="No data","x",ROUND(IF('Indicator Data'!BQ88&gt;T$3,0,IF('Indicator Data'!BQ88&lt;T$4,10,(T$3-'Indicator Data'!BQ88)/(T$3-T$4)*10)),1))</f>
        <v>0.2</v>
      </c>
      <c r="U88" s="162">
        <f>IF('Indicator Data'!BR88="No data","x",ROUND(IF('Indicator Data'!BR88&gt;U$3,0,IF('Indicator Data'!BR88&lt;U$4,10,(U$3-'Indicator Data'!BR88)/(U$3-U$4)*10)),1))</f>
        <v>2.7</v>
      </c>
      <c r="V88" s="162" t="str">
        <f>IF('Indicator Data'!BS88="No data","x",ROUND(IF('Indicator Data'!BS88&gt;V$3,0,IF('Indicator Data'!BS88&lt;V$4,10,(V$3-'Indicator Data'!BS88)/(V$3-V$4)*10)),1))</f>
        <v>x</v>
      </c>
      <c r="W88" s="157">
        <f t="shared" si="20"/>
        <v>1.4500000000000002</v>
      </c>
      <c r="X88" s="157">
        <f>IF('Indicator Data'!BT88="No data","x",ROUND(IF('Indicator Data'!BT88&gt;X$3,0,IF('Indicator Data'!BT88&lt;X$4,10,(X$3-'Indicator Data'!BT88)/(X$3-X$4)*10)),1))</f>
        <v>7.6</v>
      </c>
      <c r="Y88" s="157">
        <f>IF('Indicator Data'!BU88="No data","x",ROUND(IF('Indicator Data'!BU88&gt;Y$3,10,IF('Indicator Data'!BU88&lt;Y$4,0,10-(Y$3-'Indicator Data'!BU88)/(Y$3-Y$4)*10)),1))</f>
        <v>1.1000000000000001</v>
      </c>
      <c r="Z88" s="158">
        <f t="shared" si="13"/>
        <v>4.7</v>
      </c>
      <c r="AA88" s="159">
        <f t="shared" si="14"/>
        <v>2.9</v>
      </c>
      <c r="AB88" s="48"/>
    </row>
    <row r="89" spans="1:28">
      <c r="A89" s="90" t="str">
        <f>'Indicator Data'!A89</f>
        <v>Japan</v>
      </c>
      <c r="B89" s="160" t="str">
        <f>'Indicator Data'!B89</f>
        <v>JPN</v>
      </c>
      <c r="C89" s="157">
        <f>IF('Indicator Data'!BF89="No data","x",ROUND(IF('Indicator Data'!BF89&gt;C$3,0,IF('Indicator Data'!BF89&lt;C$4,10,(C$3-'Indicator Data'!BF89)/(C$3-C$4)*10)),1))</f>
        <v>1.9</v>
      </c>
      <c r="D89" s="158">
        <f t="shared" si="15"/>
        <v>1.9</v>
      </c>
      <c r="E89" s="157">
        <f>IF('Indicator Data'!BH89="No data","x",ROUND(IF('Indicator Data'!BH89&gt;E$3,0,IF('Indicator Data'!BH89&lt;E$4,10,(E$3-'Indicator Data'!BH89)/(E$3-E$4)*10)),1))</f>
        <v>2.7</v>
      </c>
      <c r="F89" s="157">
        <f>IF('Indicator Data'!BG89="No data","x",ROUND(IF('Indicator Data'!BG89&gt;F$3,0,IF('Indicator Data'!BG89&lt;F$4,10,(F$3-'Indicator Data'!BG89)/(F$3-F$4)*10)),1))</f>
        <v>1.8</v>
      </c>
      <c r="G89" s="158">
        <f t="shared" si="16"/>
        <v>2.2999999999999998</v>
      </c>
      <c r="H89" s="159">
        <f t="shared" si="17"/>
        <v>2.1</v>
      </c>
      <c r="I89" s="157" t="str">
        <f>IF('Indicator Data'!BJ89="No data","x",ROUND(IF('Indicator Data'!BJ89^2&gt;I$3,0,IF('Indicator Data'!BJ89^2&lt;I$4,10,(I$3-'Indicator Data'!BJ89^2)/(I$3-I$4)*10)),1))</f>
        <v>x</v>
      </c>
      <c r="J89" s="157">
        <f>IF(OR('Indicator Data'!BI89=0,'Indicator Data'!BI89="No data"),"x",ROUND(IF('Indicator Data'!BI89&gt;J$3,0,IF('Indicator Data'!BI89&lt;J$4,10,(J$3-'Indicator Data'!BI89)/(J$3-J$4)*10)),1))</f>
        <v>0</v>
      </c>
      <c r="K89" s="157">
        <f>IF('Indicator Data'!BK89="No data","x",ROUND(IF('Indicator Data'!BK89&gt;K$3,0,IF('Indicator Data'!BK89&lt;K$4,10,(K$3-'Indicator Data'!BK89)/(K$3-K$4)*10)),1))</f>
        <v>1.7</v>
      </c>
      <c r="L89" s="157">
        <f>IF('Indicator Data'!BL89="No data","x",ROUND(IF('Indicator Data'!BL89&gt;L$3,0,IF('Indicator Data'!BL89&lt;L$4,10,(L$3-'Indicator Data'!BL89)/(L$3-L$4)*10)),1))</f>
        <v>1.7</v>
      </c>
      <c r="M89" s="158">
        <f t="shared" si="18"/>
        <v>1.1000000000000001</v>
      </c>
      <c r="N89" s="161">
        <f>IF('Indicator Data'!BM89="No data","x",'Indicator Data'!BM89/'Indicator Data'!BW89*100)</f>
        <v>384.08779149519893</v>
      </c>
      <c r="O89" s="157">
        <f t="shared" si="12"/>
        <v>0</v>
      </c>
      <c r="P89" s="157">
        <f>IF('Indicator Data'!BN89="No data","x",ROUND(IF('Indicator Data'!BN89&gt;P$3,0,IF('Indicator Data'!BN89&lt;P$4,10,(P$3-'Indicator Data'!BN89)/(P$3-P$4)*10)),1))</f>
        <v>0</v>
      </c>
      <c r="Q89" s="157">
        <f>IF('Indicator Data'!BO89="No data","x",ROUND(IF('Indicator Data'!BO89&gt;Q$3,0,IF('Indicator Data'!BO89&lt;Q$4,10,(Q$3-'Indicator Data'!BO89)/(Q$3-Q$4)*10)),1))</f>
        <v>0.2</v>
      </c>
      <c r="R89" s="158">
        <f t="shared" si="19"/>
        <v>0.1</v>
      </c>
      <c r="S89" s="157">
        <f>IF('Indicator Data'!BP89="No data","x",ROUND(IF('Indicator Data'!BP89&gt;S$3,0,IF('Indicator Data'!BP89&lt;S$4,10,(S$3-'Indicator Data'!BP89)/(S$3-S$4)*10)),1))</f>
        <v>3.5</v>
      </c>
      <c r="T89" s="162">
        <f>IF('Indicator Data'!BQ89="No data","x",ROUND(IF('Indicator Data'!BQ89&gt;T$3,0,IF('Indicator Data'!BQ89&lt;T$4,10,(T$3-'Indicator Data'!BQ89)/(T$3-T$4)*10)),1))</f>
        <v>0</v>
      </c>
      <c r="U89" s="162">
        <f>IF('Indicator Data'!BR89="No data","x",ROUND(IF('Indicator Data'!BR89&gt;U$3,0,IF('Indicator Data'!BR89&lt;U$4,10,(U$3-'Indicator Data'!BR89)/(U$3-U$4)*10)),1))</f>
        <v>0.7</v>
      </c>
      <c r="V89" s="162">
        <f>IF('Indicator Data'!BS89="No data","x",ROUND(IF('Indicator Data'!BS89&gt;V$3,0,IF('Indicator Data'!BS89&lt;V$4,10,(V$3-'Indicator Data'!BS89)/(V$3-V$4)*10)),1))</f>
        <v>0.5</v>
      </c>
      <c r="W89" s="157">
        <f t="shared" si="20"/>
        <v>0.39999999999999997</v>
      </c>
      <c r="X89" s="157">
        <f>IF('Indicator Data'!BT89="No data","x",ROUND(IF('Indicator Data'!BT89&gt;X$3,0,IF('Indicator Data'!BT89&lt;X$4,10,(X$3-'Indicator Data'!BT89)/(X$3-X$4)*10)),1))</f>
        <v>0</v>
      </c>
      <c r="Y89" s="157">
        <f>IF('Indicator Data'!BU89="No data","x",ROUND(IF('Indicator Data'!BU89&gt;Y$3,10,IF('Indicator Data'!BU89&lt;Y$4,0,10-(Y$3-'Indicator Data'!BU89)/(Y$3-Y$4)*10)),1))</f>
        <v>0</v>
      </c>
      <c r="Z89" s="158">
        <f t="shared" si="13"/>
        <v>1</v>
      </c>
      <c r="AA89" s="159">
        <f t="shared" si="14"/>
        <v>0.7</v>
      </c>
      <c r="AB89" s="48"/>
    </row>
    <row r="90" spans="1:28">
      <c r="A90" s="90" t="str">
        <f>'Indicator Data'!A90</f>
        <v>Jordan</v>
      </c>
      <c r="B90" s="160" t="str">
        <f>'Indicator Data'!B90</f>
        <v>JOR</v>
      </c>
      <c r="C90" s="157">
        <f>IF('Indicator Data'!BF90="No data","x",ROUND(IF('Indicator Data'!BF90&gt;C$3,0,IF('Indicator Data'!BF90&lt;C$4,10,(C$3-'Indicator Data'!BF90)/(C$3-C$4)*10)),1))</f>
        <v>6.1</v>
      </c>
      <c r="D90" s="158">
        <f t="shared" si="15"/>
        <v>6.1</v>
      </c>
      <c r="E90" s="157">
        <f>IF('Indicator Data'!BH90="No data","x",ROUND(IF('Indicator Data'!BH90&gt;E$3,0,IF('Indicator Data'!BH90&lt;E$4,10,(E$3-'Indicator Data'!BH90)/(E$3-E$4)*10)),1))</f>
        <v>5.4</v>
      </c>
      <c r="F90" s="157">
        <f>IF('Indicator Data'!BG90="No data","x",ROUND(IF('Indicator Data'!BG90&gt;F$3,0,IF('Indicator Data'!BG90&lt;F$4,10,(F$3-'Indicator Data'!BG90)/(F$3-F$4)*10)),1))</f>
        <v>4.5999999999999996</v>
      </c>
      <c r="G90" s="158">
        <f t="shared" si="16"/>
        <v>5</v>
      </c>
      <c r="H90" s="159">
        <f t="shared" si="17"/>
        <v>5.6</v>
      </c>
      <c r="I90" s="157">
        <f>IF('Indicator Data'!BJ90="No data","x",ROUND(IF('Indicator Data'!BJ90^2&gt;I$3,0,IF('Indicator Data'!BJ90^2&lt;I$4,10,(I$3-'Indicator Data'!BJ90^2)/(I$3-I$4)*10)),1))</f>
        <v>0.3</v>
      </c>
      <c r="J90" s="157">
        <f>IF(OR('Indicator Data'!BI90=0,'Indicator Data'!BI90="No data"),"x",ROUND(IF('Indicator Data'!BI90&gt;J$3,0,IF('Indicator Data'!BI90&lt;J$4,10,(J$3-'Indicator Data'!BI90)/(J$3-J$4)*10)),1))</f>
        <v>0</v>
      </c>
      <c r="K90" s="157">
        <f>IF('Indicator Data'!BK90="No data","x",ROUND(IF('Indicator Data'!BK90&gt;K$3,0,IF('Indicator Data'!BK90&lt;K$4,10,(K$3-'Indicator Data'!BK90)/(K$3-K$4)*10)),1))</f>
        <v>1.4</v>
      </c>
      <c r="L90" s="157">
        <f>IF('Indicator Data'!BL90="No data","x",ROUND(IF('Indicator Data'!BL90&gt;L$3,0,IF('Indicator Data'!BL90&lt;L$4,10,(L$3-'Indicator Data'!BL90)/(L$3-L$4)*10)),1))</f>
        <v>6.8</v>
      </c>
      <c r="M90" s="158">
        <f t="shared" si="18"/>
        <v>2.1</v>
      </c>
      <c r="N90" s="161">
        <f>IF('Indicator Data'!BM90="No data","x",'Indicator Data'!BM90/'Indicator Data'!BW90*100)</f>
        <v>32.665014642937599</v>
      </c>
      <c r="O90" s="157">
        <f t="shared" si="12"/>
        <v>6.8</v>
      </c>
      <c r="P90" s="157">
        <f>IF('Indicator Data'!BN90="No data","x",ROUND(IF('Indicator Data'!BN90&gt;P$3,0,IF('Indicator Data'!BN90&lt;P$4,10,(P$3-'Indicator Data'!BN90)/(P$3-P$4)*10)),1))</f>
        <v>0.3</v>
      </c>
      <c r="Q90" s="157">
        <f>IF('Indicator Data'!BO90="No data","x",ROUND(IF('Indicator Data'!BO90&gt;Q$3,0,IF('Indicator Data'!BO90&lt;Q$4,10,(Q$3-'Indicator Data'!BO90)/(Q$3-Q$4)*10)),1))</f>
        <v>0.2</v>
      </c>
      <c r="R90" s="158">
        <f t="shared" si="19"/>
        <v>2.4</v>
      </c>
      <c r="S90" s="157">
        <f>IF('Indicator Data'!BP90="No data","x",ROUND(IF('Indicator Data'!BP90&gt;S$3,0,IF('Indicator Data'!BP90&lt;S$4,10,(S$3-'Indicator Data'!BP90)/(S$3-S$4)*10)),1))</f>
        <v>3.7</v>
      </c>
      <c r="T90" s="162">
        <f>IF('Indicator Data'!BQ90="No data","x",ROUND(IF('Indicator Data'!BQ90&gt;T$3,0,IF('Indicator Data'!BQ90&lt;T$4,10,(T$3-'Indicator Data'!BQ90)/(T$3-T$4)*10)),1))</f>
        <v>3.7</v>
      </c>
      <c r="U90" s="162">
        <f>IF('Indicator Data'!BR90="No data","x",ROUND(IF('Indicator Data'!BR90&gt;U$3,0,IF('Indicator Data'!BR90&lt;U$4,10,(U$3-'Indicator Data'!BR90)/(U$3-U$4)*10)),1))</f>
        <v>1.5</v>
      </c>
      <c r="V90" s="162" t="str">
        <f>IF('Indicator Data'!BS90="No data","x",ROUND(IF('Indicator Data'!BS90&gt;V$3,0,IF('Indicator Data'!BS90&lt;V$4,10,(V$3-'Indicator Data'!BS90)/(V$3-V$4)*10)),1))</f>
        <v>x</v>
      </c>
      <c r="W90" s="157">
        <f t="shared" si="20"/>
        <v>2.6</v>
      </c>
      <c r="X90" s="157">
        <f>IF('Indicator Data'!BT90="No data","x",ROUND(IF('Indicator Data'!BT90&gt;X$3,0,IF('Indicator Data'!BT90&lt;X$4,10,(X$3-'Indicator Data'!BT90)/(X$3-X$4)*10)),1))</f>
        <v>7.7</v>
      </c>
      <c r="Y90" s="157">
        <f>IF('Indicator Data'!BU90="No data","x",ROUND(IF('Indicator Data'!BU90&gt;Y$3,10,IF('Indicator Data'!BU90&lt;Y$4,0,10-(Y$3-'Indicator Data'!BU90)/(Y$3-Y$4)*10)),1))</f>
        <v>0.5</v>
      </c>
      <c r="Z90" s="158">
        <f t="shared" si="13"/>
        <v>3.6</v>
      </c>
      <c r="AA90" s="159">
        <f t="shared" si="14"/>
        <v>2.7</v>
      </c>
      <c r="AB90" s="48"/>
    </row>
    <row r="91" spans="1:28">
      <c r="A91" s="90" t="str">
        <f>'Indicator Data'!A91</f>
        <v>Kazakhstan</v>
      </c>
      <c r="B91" s="160" t="str">
        <f>'Indicator Data'!B91</f>
        <v>KAZ</v>
      </c>
      <c r="C91" s="157">
        <f>IF('Indicator Data'!BF91="No data","x",ROUND(IF('Indicator Data'!BF91&gt;C$3,0,IF('Indicator Data'!BF91&lt;C$4,10,(C$3-'Indicator Data'!BF91)/(C$3-C$4)*10)),1))</f>
        <v>3.8</v>
      </c>
      <c r="D91" s="158">
        <f t="shared" si="15"/>
        <v>3.8</v>
      </c>
      <c r="E91" s="157">
        <f>IF('Indicator Data'!BH91="No data","x",ROUND(IF('Indicator Data'!BH91&gt;E$3,0,IF('Indicator Data'!BH91&lt;E$4,10,(E$3-'Indicator Data'!BH91)/(E$3-E$4)*10)),1))</f>
        <v>6.1</v>
      </c>
      <c r="F91" s="157">
        <f>IF('Indicator Data'!BG91="No data","x",ROUND(IF('Indicator Data'!BG91&gt;F$3,0,IF('Indicator Data'!BG91&lt;F$4,10,(F$3-'Indicator Data'!BG91)/(F$3-F$4)*10)),1))</f>
        <v>4.7</v>
      </c>
      <c r="G91" s="158">
        <f t="shared" si="16"/>
        <v>5.4</v>
      </c>
      <c r="H91" s="159">
        <f t="shared" si="17"/>
        <v>4.5999999999999996</v>
      </c>
      <c r="I91" s="157">
        <f>IF('Indicator Data'!BJ91="No data","x",ROUND(IF('Indicator Data'!BJ91^2&gt;I$3,0,IF('Indicator Data'!BJ91^2&lt;I$4,10,(I$3-'Indicator Data'!BJ91^2)/(I$3-I$4)*10)),1))</f>
        <v>0</v>
      </c>
      <c r="J91" s="157">
        <f>IF(OR('Indicator Data'!BI91=0,'Indicator Data'!BI91="No data"),"x",ROUND(IF('Indicator Data'!BI91&gt;J$3,0,IF('Indicator Data'!BI91&lt;J$4,10,(J$3-'Indicator Data'!BI91)/(J$3-J$4)*10)),1))</f>
        <v>0</v>
      </c>
      <c r="K91" s="157">
        <f>IF('Indicator Data'!BK91="No data","x",ROUND(IF('Indicator Data'!BK91&gt;K$3,0,IF('Indicator Data'!BK91&lt;K$4,10,(K$3-'Indicator Data'!BK91)/(K$3-K$4)*10)),1))</f>
        <v>0.8</v>
      </c>
      <c r="L91" s="157">
        <f>IF('Indicator Data'!BL91="No data","x",ROUND(IF('Indicator Data'!BL91&gt;L$3,0,IF('Indicator Data'!BL91&lt;L$4,10,(L$3-'Indicator Data'!BL91)/(L$3-L$4)*10)),1))</f>
        <v>3.6</v>
      </c>
      <c r="M91" s="158">
        <f t="shared" si="18"/>
        <v>1.1000000000000001</v>
      </c>
      <c r="N91" s="161">
        <f>IF('Indicator Data'!BM91="No data","x",'Indicator Data'!BM91/'Indicator Data'!BW91*100)</f>
        <v>5.9265844353076265</v>
      </c>
      <c r="O91" s="157">
        <f t="shared" si="12"/>
        <v>9.5</v>
      </c>
      <c r="P91" s="157">
        <f>IF('Indicator Data'!BN91="No data","x",ROUND(IF('Indicator Data'!BN91&gt;P$3,0,IF('Indicator Data'!BN91&lt;P$4,10,(P$3-'Indicator Data'!BN91)/(P$3-P$4)*10)),1))</f>
        <v>0.2</v>
      </c>
      <c r="Q91" s="157">
        <f>IF('Indicator Data'!BO91="No data","x",ROUND(IF('Indicator Data'!BO91&gt;Q$3,0,IF('Indicator Data'!BO91&lt;Q$4,10,(Q$3-'Indicator Data'!BO91)/(Q$3-Q$4)*10)),1))</f>
        <v>0.9</v>
      </c>
      <c r="R91" s="158">
        <f t="shared" si="19"/>
        <v>3.5</v>
      </c>
      <c r="S91" s="157">
        <f>IF('Indicator Data'!BP91="No data","x",ROUND(IF('Indicator Data'!BP91&gt;S$3,0,IF('Indicator Data'!BP91&lt;S$4,10,(S$3-'Indicator Data'!BP91)/(S$3-S$4)*10)),1))</f>
        <v>0</v>
      </c>
      <c r="T91" s="162">
        <f>IF('Indicator Data'!BQ91="No data","x",ROUND(IF('Indicator Data'!BQ91&gt;T$3,0,IF('Indicator Data'!BQ91&lt;T$4,10,(T$3-'Indicator Data'!BQ91)/(T$3-T$4)*10)),1))</f>
        <v>0</v>
      </c>
      <c r="U91" s="162">
        <f>IF('Indicator Data'!BR91="No data","x",ROUND(IF('Indicator Data'!BR91&gt;U$3,0,IF('Indicator Data'!BR91&lt;U$4,10,(U$3-'Indicator Data'!BR91)/(U$3-U$4)*10)),1))</f>
        <v>0.3</v>
      </c>
      <c r="V91" s="162">
        <f>IF('Indicator Data'!BS91="No data","x",ROUND(IF('Indicator Data'!BS91&gt;V$3,0,IF('Indicator Data'!BS91&lt;V$4,10,(V$3-'Indicator Data'!BS91)/(V$3-V$4)*10)),1))</f>
        <v>0.2</v>
      </c>
      <c r="W91" s="157">
        <f t="shared" si="20"/>
        <v>0.16666666666666666</v>
      </c>
      <c r="X91" s="157">
        <f>IF('Indicator Data'!BT91="No data","x",ROUND(IF('Indicator Data'!BT91&gt;X$3,0,IF('Indicator Data'!BT91&lt;X$4,10,(X$3-'Indicator Data'!BT91)/(X$3-X$4)*10)),1))</f>
        <v>6.4</v>
      </c>
      <c r="Y91" s="157">
        <f>IF('Indicator Data'!BU91="No data","x",ROUND(IF('Indicator Data'!BU91&gt;Y$3,10,IF('Indicator Data'!BU91&lt;Y$4,0,10-(Y$3-'Indicator Data'!BU91)/(Y$3-Y$4)*10)),1))</f>
        <v>0.1</v>
      </c>
      <c r="Z91" s="158">
        <f t="shared" si="13"/>
        <v>1.7</v>
      </c>
      <c r="AA91" s="159">
        <f t="shared" si="14"/>
        <v>2.1</v>
      </c>
      <c r="AB91" s="48"/>
    </row>
    <row r="92" spans="1:28">
      <c r="A92" s="90" t="str">
        <f>'Indicator Data'!A92</f>
        <v>Kenya</v>
      </c>
      <c r="B92" s="160" t="str">
        <f>'Indicator Data'!B92</f>
        <v>KEN</v>
      </c>
      <c r="C92" s="157">
        <f>IF('Indicator Data'!BF92="No data","x",ROUND(IF('Indicator Data'!BF92&gt;C$3,0,IF('Indicator Data'!BF92&lt;C$4,10,(C$3-'Indicator Data'!BF92)/(C$3-C$4)*10)),1))</f>
        <v>3.9</v>
      </c>
      <c r="D92" s="158">
        <f t="shared" si="15"/>
        <v>3.9</v>
      </c>
      <c r="E92" s="157">
        <f>IF('Indicator Data'!BH92="No data","x",ROUND(IF('Indicator Data'!BH92&gt;E$3,0,IF('Indicator Data'!BH92&lt;E$4,10,(E$3-'Indicator Data'!BH92)/(E$3-E$4)*10)),1))</f>
        <v>6.9</v>
      </c>
      <c r="F92" s="157">
        <f>IF('Indicator Data'!BG92="No data","x",ROUND(IF('Indicator Data'!BG92&gt;F$3,0,IF('Indicator Data'!BG92&lt;F$4,10,(F$3-'Indicator Data'!BG92)/(F$3-F$4)*10)),1))</f>
        <v>5.6</v>
      </c>
      <c r="G92" s="158">
        <f t="shared" si="16"/>
        <v>6.3</v>
      </c>
      <c r="H92" s="159">
        <f t="shared" si="17"/>
        <v>5.0999999999999996</v>
      </c>
      <c r="I92" s="157">
        <f>IF('Indicator Data'!BJ92="No data","x",ROUND(IF('Indicator Data'!BJ92^2&gt;I$3,0,IF('Indicator Data'!BJ92^2&lt;I$4,10,(I$3-'Indicator Data'!BJ92^2)/(I$3-I$4)*10)),1))</f>
        <v>3.4</v>
      </c>
      <c r="J92" s="157">
        <f>IF(OR('Indicator Data'!BI92=0,'Indicator Data'!BI92="No data"),"x",ROUND(IF('Indicator Data'!BI92&gt;J$3,0,IF('Indicator Data'!BI92&lt;J$4,10,(J$3-'Indicator Data'!BI92)/(J$3-J$4)*10)),1))</f>
        <v>2.4</v>
      </c>
      <c r="K92" s="157">
        <f>IF('Indicator Data'!BK92="No data","x",ROUND(IF('Indicator Data'!BK92&gt;K$3,0,IF('Indicator Data'!BK92&lt;K$4,10,(K$3-'Indicator Data'!BK92)/(K$3-K$4)*10)),1))</f>
        <v>7.1</v>
      </c>
      <c r="L92" s="157">
        <f>IF('Indicator Data'!BL92="No data","x",ROUND(IF('Indicator Data'!BL92&gt;L$3,0,IF('Indicator Data'!BL92&lt;L$4,10,(L$3-'Indicator Data'!BL92)/(L$3-L$4)*10)),1))</f>
        <v>4</v>
      </c>
      <c r="M92" s="158">
        <f t="shared" si="18"/>
        <v>4.2</v>
      </c>
      <c r="N92" s="161">
        <f>IF('Indicator Data'!BM92="No data","x",'Indicator Data'!BM92/'Indicator Data'!BW92*100)</f>
        <v>10.54222159749798</v>
      </c>
      <c r="O92" s="157">
        <f t="shared" si="12"/>
        <v>9</v>
      </c>
      <c r="P92" s="157">
        <f>IF('Indicator Data'!BN92="No data","x",ROUND(IF('Indicator Data'!BN92&gt;P$3,0,IF('Indicator Data'!BN92&lt;P$4,10,(P$3-'Indicator Data'!BN92)/(P$3-P$4)*10)),1))</f>
        <v>7.1</v>
      </c>
      <c r="Q92" s="157">
        <f>IF('Indicator Data'!BO92="No data","x",ROUND(IF('Indicator Data'!BO92&gt;Q$3,0,IF('Indicator Data'!BO92&lt;Q$4,10,(Q$3-'Indicator Data'!BO92)/(Q$3-Q$4)*10)),1))</f>
        <v>7.4</v>
      </c>
      <c r="R92" s="158">
        <f t="shared" si="19"/>
        <v>7.8</v>
      </c>
      <c r="S92" s="157">
        <f>IF('Indicator Data'!BP92="No data","x",ROUND(IF('Indicator Data'!BP92&gt;S$3,0,IF('Indicator Data'!BP92&lt;S$4,10,(S$3-'Indicator Data'!BP92)/(S$3-S$4)*10)),1))</f>
        <v>9.4</v>
      </c>
      <c r="T92" s="162">
        <f>IF('Indicator Data'!BQ92="No data","x",ROUND(IF('Indicator Data'!BQ92&gt;T$3,0,IF('Indicator Data'!BQ92&lt;T$4,10,(T$3-'Indicator Data'!BQ92)/(T$3-T$4)*10)),1))</f>
        <v>1.5</v>
      </c>
      <c r="U92" s="162">
        <f>IF('Indicator Data'!BR92="No data","x",ROUND(IF('Indicator Data'!BR92&gt;U$3,0,IF('Indicator Data'!BR92&lt;U$4,10,(U$3-'Indicator Data'!BR92)/(U$3-U$4)*10)),1))</f>
        <v>7.3</v>
      </c>
      <c r="V92" s="162">
        <f>IF('Indicator Data'!BS92="No data","x",ROUND(IF('Indicator Data'!BS92&gt;V$3,0,IF('Indicator Data'!BS92&lt;V$4,10,(V$3-'Indicator Data'!BS92)/(V$3-V$4)*10)),1))</f>
        <v>1.4</v>
      </c>
      <c r="W92" s="157">
        <f t="shared" si="20"/>
        <v>3.4000000000000004</v>
      </c>
      <c r="X92" s="157">
        <f>IF('Indicator Data'!BT92="No data","x",ROUND(IF('Indicator Data'!BT92&gt;X$3,0,IF('Indicator Data'!BT92&lt;X$4,10,(X$3-'Indicator Data'!BT92)/(X$3-X$4)*10)),1))</f>
        <v>9.4</v>
      </c>
      <c r="Y92" s="157">
        <f>IF('Indicator Data'!BU92="No data","x",ROUND(IF('Indicator Data'!BU92&gt;Y$3,10,IF('Indicator Data'!BU92&lt;Y$4,0,10-(Y$3-'Indicator Data'!BU92)/(Y$3-Y$4)*10)),1))</f>
        <v>5.9</v>
      </c>
      <c r="Z92" s="158">
        <f t="shared" si="13"/>
        <v>7</v>
      </c>
      <c r="AA92" s="159">
        <f t="shared" si="14"/>
        <v>6.3</v>
      </c>
      <c r="AB92" s="48"/>
    </row>
    <row r="93" spans="1:28">
      <c r="A93" s="90" t="str">
        <f>'Indicator Data'!A93</f>
        <v>Kiribati</v>
      </c>
      <c r="B93" s="160" t="str">
        <f>'Indicator Data'!B93</f>
        <v>KIR</v>
      </c>
      <c r="C93" s="157" t="str">
        <f>IF('Indicator Data'!BF93="No data","x",ROUND(IF('Indicator Data'!BF93&gt;C$3,0,IF('Indicator Data'!BF93&lt;C$4,10,(C$3-'Indicator Data'!BF93)/(C$3-C$4)*10)),1))</f>
        <v>x</v>
      </c>
      <c r="D93" s="158" t="str">
        <f t="shared" si="15"/>
        <v>x</v>
      </c>
      <c r="E93" s="157" t="str">
        <f>IF('Indicator Data'!BH93="No data","x",ROUND(IF('Indicator Data'!BH93&gt;E$3,0,IF('Indicator Data'!BH93&lt;E$4,10,(E$3-'Indicator Data'!BH93)/(E$3-E$4)*10)),1))</f>
        <v>x</v>
      </c>
      <c r="F93" s="157">
        <f>IF('Indicator Data'!BG93="No data","x",ROUND(IF('Indicator Data'!BG93&gt;F$3,0,IF('Indicator Data'!BG93&lt;F$4,10,(F$3-'Indicator Data'!BG93)/(F$3-F$4)*10)),1))</f>
        <v>4.7</v>
      </c>
      <c r="G93" s="158">
        <f t="shared" si="16"/>
        <v>4.7</v>
      </c>
      <c r="H93" s="159">
        <f t="shared" si="17"/>
        <v>4.7</v>
      </c>
      <c r="I93" s="157" t="str">
        <f>IF('Indicator Data'!BJ93="No data","x",ROUND(IF('Indicator Data'!BJ93^2&gt;I$3,0,IF('Indicator Data'!BJ93^2&lt;I$4,10,(I$3-'Indicator Data'!BJ93^2)/(I$3-I$4)*10)),1))</f>
        <v>x</v>
      </c>
      <c r="J93" s="157">
        <f>IF(OR('Indicator Data'!BI93=0,'Indicator Data'!BI93="No data"),"x",ROUND(IF('Indicator Data'!BI93&gt;J$3,0,IF('Indicator Data'!BI93&lt;J$4,10,(J$3-'Indicator Data'!BI93)/(J$3-J$4)*10)),1))</f>
        <v>0.6</v>
      </c>
      <c r="K93" s="157">
        <f>IF('Indicator Data'!BK93="No data","x",ROUND(IF('Indicator Data'!BK93&gt;K$3,0,IF('Indicator Data'!BK93&lt;K$4,10,(K$3-'Indicator Data'!BK93)/(K$3-K$4)*10)),1))</f>
        <v>4.5999999999999996</v>
      </c>
      <c r="L93" s="157">
        <f>IF('Indicator Data'!BL93="No data","x",ROUND(IF('Indicator Data'!BL93&gt;L$3,0,IF('Indicator Data'!BL93&lt;L$4,10,(L$3-'Indicator Data'!BL93)/(L$3-L$4)*10)),1))</f>
        <v>7.8</v>
      </c>
      <c r="M93" s="158">
        <f t="shared" si="18"/>
        <v>4.3</v>
      </c>
      <c r="N93" s="161">
        <f>IF('Indicator Data'!BM93="No data","x",'Indicator Data'!BM93/'Indicator Data'!BW93*100)</f>
        <v>92.592592592592595</v>
      </c>
      <c r="O93" s="157">
        <f t="shared" si="12"/>
        <v>0.7</v>
      </c>
      <c r="P93" s="157">
        <f>IF('Indicator Data'!BN93="No data","x",ROUND(IF('Indicator Data'!BN93&gt;P$3,0,IF('Indicator Data'!BN93&lt;P$4,10,(P$3-'Indicator Data'!BN93)/(P$3-P$4)*10)),1))</f>
        <v>6.1</v>
      </c>
      <c r="Q93" s="157">
        <f>IF('Indicator Data'!BO93="No data","x",ROUND(IF('Indicator Data'!BO93&gt;Q$3,0,IF('Indicator Data'!BO93&lt;Q$4,10,(Q$3-'Indicator Data'!BO93)/(Q$3-Q$4)*10)),1))</f>
        <v>4.9000000000000004</v>
      </c>
      <c r="R93" s="158">
        <f t="shared" si="19"/>
        <v>3.9</v>
      </c>
      <c r="S93" s="157">
        <f>IF('Indicator Data'!BP93="No data","x",ROUND(IF('Indicator Data'!BP93&gt;S$3,0,IF('Indicator Data'!BP93&lt;S$4,10,(S$3-'Indicator Data'!BP93)/(S$3-S$4)*10)),1))</f>
        <v>9.5</v>
      </c>
      <c r="T93" s="162">
        <f>IF('Indicator Data'!BQ93="No data","x",ROUND(IF('Indicator Data'!BQ93&gt;T$3,0,IF('Indicator Data'!BQ93&lt;T$4,10,(T$3-'Indicator Data'!BQ93)/(T$3-T$4)*10)),1))</f>
        <v>1.4</v>
      </c>
      <c r="U93" s="162">
        <f>IF('Indicator Data'!BR93="No data","x",ROUND(IF('Indicator Data'!BR93&gt;U$3,0,IF('Indicator Data'!BR93&lt;U$4,10,(U$3-'Indicator Data'!BR93)/(U$3-U$4)*10)),1))</f>
        <v>5.3</v>
      </c>
      <c r="V93" s="162">
        <f>IF('Indicator Data'!BS93="No data","x",ROUND(IF('Indicator Data'!BS93&gt;V$3,0,IF('Indicator Data'!BS93&lt;V$4,10,(V$3-'Indicator Data'!BS93)/(V$3-V$4)*10)),1))</f>
        <v>1.4</v>
      </c>
      <c r="W93" s="157">
        <f t="shared" si="20"/>
        <v>2.6999999999999997</v>
      </c>
      <c r="X93" s="157">
        <f>IF('Indicator Data'!BT93="No data","x",ROUND(IF('Indicator Data'!BT93&gt;X$3,0,IF('Indicator Data'!BT93&lt;X$4,10,(X$3-'Indicator Data'!BT93)/(X$3-X$4)*10)),1))</f>
        <v>9</v>
      </c>
      <c r="Y93" s="157">
        <f>IF('Indicator Data'!BU93="No data","x",ROUND(IF('Indicator Data'!BU93&gt;Y$3,10,IF('Indicator Data'!BU93&lt;Y$4,0,10-(Y$3-'Indicator Data'!BU93)/(Y$3-Y$4)*10)),1))</f>
        <v>0.8</v>
      </c>
      <c r="Z93" s="158">
        <f t="shared" si="13"/>
        <v>5.5</v>
      </c>
      <c r="AA93" s="159">
        <f t="shared" si="14"/>
        <v>4.5999999999999996</v>
      </c>
      <c r="AB93" s="48"/>
    </row>
    <row r="94" spans="1:28">
      <c r="A94" s="90" t="str">
        <f>'Indicator Data'!A94</f>
        <v>Korea DPR</v>
      </c>
      <c r="B94" s="160" t="str">
        <f>'Indicator Data'!B94</f>
        <v>PRK</v>
      </c>
      <c r="C94" s="157" t="str">
        <f>IF('Indicator Data'!BF94="No data","x",ROUND(IF('Indicator Data'!BF94&gt;C$3,0,IF('Indicator Data'!BF94&lt;C$4,10,(C$3-'Indicator Data'!BF94)/(C$3-C$4)*10)),1))</f>
        <v>x</v>
      </c>
      <c r="D94" s="158" t="str">
        <f t="shared" si="15"/>
        <v>x</v>
      </c>
      <c r="E94" s="157">
        <f>IF('Indicator Data'!BH94="No data","x",ROUND(IF('Indicator Data'!BH94&gt;E$3,0,IF('Indicator Data'!BH94&lt;E$4,10,(E$3-'Indicator Data'!BH94)/(E$3-E$4)*10)),1))</f>
        <v>8.3000000000000007</v>
      </c>
      <c r="F94" s="157">
        <f>IF('Indicator Data'!BG94="No data","x",ROUND(IF('Indicator Data'!BG94&gt;F$3,0,IF('Indicator Data'!BG94&lt;F$4,10,(F$3-'Indicator Data'!BG94)/(F$3-F$4)*10)),1))</f>
        <v>7.9</v>
      </c>
      <c r="G94" s="158">
        <f t="shared" si="16"/>
        <v>8.1</v>
      </c>
      <c r="H94" s="159">
        <f t="shared" si="17"/>
        <v>8.1</v>
      </c>
      <c r="I94" s="157">
        <f>IF('Indicator Data'!BJ94="No data","x",ROUND(IF('Indicator Data'!BJ94^2&gt;I$3,0,IF('Indicator Data'!BJ94^2&lt;I$4,10,(I$3-'Indicator Data'!BJ94^2)/(I$3-I$4)*10)),1))</f>
        <v>0</v>
      </c>
      <c r="J94" s="157">
        <f>IF(OR('Indicator Data'!BI94=0,'Indicator Data'!BI94="No data"),"x",ROUND(IF('Indicator Data'!BI94&gt;J$3,0,IF('Indicator Data'!BI94&lt;J$4,10,(J$3-'Indicator Data'!BI94)/(J$3-J$4)*10)),1))</f>
        <v>4.5</v>
      </c>
      <c r="K94" s="157">
        <f>IF('Indicator Data'!BK94="No data","x",ROUND(IF('Indicator Data'!BK94&gt;K$3,0,IF('Indicator Data'!BK94&lt;K$4,10,(K$3-'Indicator Data'!BK94)/(K$3-K$4)*10)),1))</f>
        <v>10</v>
      </c>
      <c r="L94" s="157">
        <f>IF('Indicator Data'!BL94="No data","x",ROUND(IF('Indicator Data'!BL94&gt;L$3,0,IF('Indicator Data'!BL94&lt;L$4,10,(L$3-'Indicator Data'!BL94)/(L$3-L$4)*10)),1))</f>
        <v>9.1</v>
      </c>
      <c r="M94" s="158">
        <f t="shared" si="18"/>
        <v>5.9</v>
      </c>
      <c r="N94" s="161">
        <f>IF('Indicator Data'!BM94="No data","x",'Indicator Data'!BM94/'Indicator Data'!BW94*100)</f>
        <v>29.067353209866294</v>
      </c>
      <c r="O94" s="157">
        <f t="shared" si="12"/>
        <v>7.2</v>
      </c>
      <c r="P94" s="157">
        <f>IF('Indicator Data'!BN94="No data","x",ROUND(IF('Indicator Data'!BN94&gt;P$3,0,IF('Indicator Data'!BN94&lt;P$4,10,(P$3-'Indicator Data'!BN94)/(P$3-P$4)*10)),1))</f>
        <v>1.7</v>
      </c>
      <c r="Q94" s="157">
        <f>IF('Indicator Data'!BO94="No data","x",ROUND(IF('Indicator Data'!BO94&gt;Q$3,0,IF('Indicator Data'!BO94&lt;Q$4,10,(Q$3-'Indicator Data'!BO94)/(Q$3-Q$4)*10)),1))</f>
        <v>1.2</v>
      </c>
      <c r="R94" s="158">
        <f t="shared" si="19"/>
        <v>3.4</v>
      </c>
      <c r="S94" s="157">
        <f>IF('Indicator Data'!BP94="No data","x",ROUND(IF('Indicator Data'!BP94&gt;S$3,0,IF('Indicator Data'!BP94&lt;S$4,10,(S$3-'Indicator Data'!BP94)/(S$3-S$4)*10)),1))</f>
        <v>0.8</v>
      </c>
      <c r="T94" s="162">
        <f>IF('Indicator Data'!BQ94="No data","x",ROUND(IF('Indicator Data'!BQ94&gt;T$3,0,IF('Indicator Data'!BQ94&lt;T$4,10,(T$3-'Indicator Data'!BQ94)/(T$3-T$4)*10)),1))</f>
        <v>10</v>
      </c>
      <c r="U94" s="162">
        <f>IF('Indicator Data'!BR94="No data","x",ROUND(IF('Indicator Data'!BR94&gt;U$3,0,IF('Indicator Data'!BR94&lt;U$4,10,(U$3-'Indicator Data'!BR94)/(U$3-U$4)*10)),1))</f>
        <v>10</v>
      </c>
      <c r="V94" s="162" t="str">
        <f>IF('Indicator Data'!BS94="No data","x",ROUND(IF('Indicator Data'!BS94&gt;V$3,0,IF('Indicator Data'!BS94&lt;V$4,10,(V$3-'Indicator Data'!BS94)/(V$3-V$4)*10)),1))</f>
        <v>x</v>
      </c>
      <c r="W94" s="157">
        <f t="shared" si="20"/>
        <v>10</v>
      </c>
      <c r="X94" s="157" t="str">
        <f>IF('Indicator Data'!BT94="No data","x",ROUND(IF('Indicator Data'!BT94&gt;X$3,0,IF('Indicator Data'!BT94&lt;X$4,10,(X$3-'Indicator Data'!BT94)/(X$3-X$4)*10)),1))</f>
        <v>x</v>
      </c>
      <c r="Y94" s="157">
        <f>IF('Indicator Data'!BU94="No data","x",ROUND(IF('Indicator Data'!BU94&gt;Y$3,10,IF('Indicator Data'!BU94&lt;Y$4,0,10-(Y$3-'Indicator Data'!BU94)/(Y$3-Y$4)*10)),1))</f>
        <v>1.2</v>
      </c>
      <c r="Z94" s="158">
        <f t="shared" si="13"/>
        <v>4</v>
      </c>
      <c r="AA94" s="159">
        <f t="shared" si="14"/>
        <v>4.4000000000000004</v>
      </c>
      <c r="AB94" s="48"/>
    </row>
    <row r="95" spans="1:28">
      <c r="A95" s="90" t="str">
        <f>'Indicator Data'!A95</f>
        <v>Korea Republic of</v>
      </c>
      <c r="B95" s="160" t="str">
        <f>'Indicator Data'!B95</f>
        <v>KOR</v>
      </c>
      <c r="C95" s="157">
        <f>IF('Indicator Data'!BF95="No data","x",ROUND(IF('Indicator Data'!BF95&gt;C$3,0,IF('Indicator Data'!BF95&lt;C$4,10,(C$3-'Indicator Data'!BF95)/(C$3-C$4)*10)),1))</f>
        <v>1.5</v>
      </c>
      <c r="D95" s="158">
        <f t="shared" si="15"/>
        <v>1.5</v>
      </c>
      <c r="E95" s="157">
        <f>IF('Indicator Data'!BH95="No data","x",ROUND(IF('Indicator Data'!BH95&gt;E$3,0,IF('Indicator Data'!BH95&lt;E$4,10,(E$3-'Indicator Data'!BH95)/(E$3-E$4)*10)),1))</f>
        <v>3.7</v>
      </c>
      <c r="F95" s="157">
        <f>IF('Indicator Data'!BG95="No data","x",ROUND(IF('Indicator Data'!BG95&gt;F$3,0,IF('Indicator Data'!BG95&lt;F$4,10,(F$3-'Indicator Data'!BG95)/(F$3-F$4)*10)),1))</f>
        <v>2.2999999999999998</v>
      </c>
      <c r="G95" s="158">
        <f t="shared" si="16"/>
        <v>3</v>
      </c>
      <c r="H95" s="159">
        <f t="shared" si="17"/>
        <v>2.2999999999999998</v>
      </c>
      <c r="I95" s="157">
        <f>IF('Indicator Data'!BJ95="No data","x",ROUND(IF('Indicator Data'!BJ95^2&gt;I$3,0,IF('Indicator Data'!BJ95^2&lt;I$4,10,(I$3-'Indicator Data'!BJ95^2)/(I$3-I$4)*10)),1))</f>
        <v>0.3</v>
      </c>
      <c r="J95" s="157">
        <f>IF(OR('Indicator Data'!BI95=0,'Indicator Data'!BI95="No data"),"x",ROUND(IF('Indicator Data'!BI95&gt;J$3,0,IF('Indicator Data'!BI95&lt;J$4,10,(J$3-'Indicator Data'!BI95)/(J$3-J$4)*10)),1))</f>
        <v>0</v>
      </c>
      <c r="K95" s="157">
        <f>IF('Indicator Data'!BK95="No data","x",ROUND(IF('Indicator Data'!BK95&gt;K$3,0,IF('Indicator Data'!BK95&lt;K$4,10,(K$3-'Indicator Data'!BK95)/(K$3-K$4)*10)),1))</f>
        <v>0.3</v>
      </c>
      <c r="L95" s="157">
        <f>IF('Indicator Data'!BL95="No data","x",ROUND(IF('Indicator Data'!BL95&gt;L$3,0,IF('Indicator Data'!BL95&lt;L$4,10,(L$3-'Indicator Data'!BL95)/(L$3-L$4)*10)),1))</f>
        <v>2.6</v>
      </c>
      <c r="M95" s="158">
        <f t="shared" si="18"/>
        <v>0.8</v>
      </c>
      <c r="N95" s="161">
        <f>IF('Indicator Data'!BM95="No data","x",'Indicator Data'!BM95/'Indicator Data'!BW95*100)</f>
        <v>102.98661174047375</v>
      </c>
      <c r="O95" s="157">
        <f t="shared" si="12"/>
        <v>0</v>
      </c>
      <c r="P95" s="157">
        <f>IF('Indicator Data'!BN95="No data","x",ROUND(IF('Indicator Data'!BN95&gt;P$3,0,IF('Indicator Data'!BN95&lt;P$4,10,(P$3-'Indicator Data'!BN95)/(P$3-P$4)*10)),1))</f>
        <v>0</v>
      </c>
      <c r="Q95" s="157">
        <f>IF('Indicator Data'!BO95="No data","x",ROUND(IF('Indicator Data'!BO95&gt;Q$3,0,IF('Indicator Data'!BO95&lt;Q$4,10,(Q$3-'Indicator Data'!BO95)/(Q$3-Q$4)*10)),1))</f>
        <v>0</v>
      </c>
      <c r="R95" s="158">
        <f t="shared" si="19"/>
        <v>0</v>
      </c>
      <c r="S95" s="157">
        <f>IF('Indicator Data'!BP95="No data","x",ROUND(IF('Indicator Data'!BP95&gt;S$3,0,IF('Indicator Data'!BP95&lt;S$4,10,(S$3-'Indicator Data'!BP95)/(S$3-S$4)*10)),1))</f>
        <v>3.7</v>
      </c>
      <c r="T95" s="162">
        <f>IF('Indicator Data'!BQ95="No data","x",ROUND(IF('Indicator Data'!BQ95&gt;T$3,0,IF('Indicator Data'!BQ95&lt;T$4,10,(T$3-'Indicator Data'!BQ95)/(T$3-T$4)*10)),1))</f>
        <v>0.2</v>
      </c>
      <c r="U95" s="162">
        <f>IF('Indicator Data'!BR95="No data","x",ROUND(IF('Indicator Data'!BR95&gt;U$3,0,IF('Indicator Data'!BR95&lt;U$4,10,(U$3-'Indicator Data'!BR95)/(U$3-U$4)*10)),1))</f>
        <v>0.7</v>
      </c>
      <c r="V95" s="162">
        <f>IF('Indicator Data'!BS95="No data","x",ROUND(IF('Indicator Data'!BS95&gt;V$3,0,IF('Indicator Data'!BS95&lt;V$4,10,(V$3-'Indicator Data'!BS95)/(V$3-V$4)*10)),1))</f>
        <v>0.3</v>
      </c>
      <c r="W95" s="157">
        <f t="shared" si="20"/>
        <v>0.39999999999999997</v>
      </c>
      <c r="X95" s="157">
        <f>IF('Indicator Data'!BT95="No data","x",ROUND(IF('Indicator Data'!BT95&gt;X$3,0,IF('Indicator Data'!BT95&lt;X$4,10,(X$3-'Indicator Data'!BT95)/(X$3-X$4)*10)),1))</f>
        <v>0</v>
      </c>
      <c r="Y95" s="157">
        <f>IF('Indicator Data'!BU95="No data","x",ROUND(IF('Indicator Data'!BU95&gt;Y$3,10,IF('Indicator Data'!BU95&lt;Y$4,0,10-(Y$3-'Indicator Data'!BU95)/(Y$3-Y$4)*10)),1))</f>
        <v>0.1</v>
      </c>
      <c r="Z95" s="158">
        <f t="shared" si="13"/>
        <v>1.1000000000000001</v>
      </c>
      <c r="AA95" s="159">
        <f t="shared" si="14"/>
        <v>0.6</v>
      </c>
      <c r="AB95" s="48"/>
    </row>
    <row r="96" spans="1:28">
      <c r="A96" s="90" t="str">
        <f>'Indicator Data'!A96</f>
        <v>Kuwait</v>
      </c>
      <c r="B96" s="160" t="str">
        <f>'Indicator Data'!B96</f>
        <v>KWT</v>
      </c>
      <c r="C96" s="157" t="str">
        <f>IF('Indicator Data'!BF96="No data","x",ROUND(IF('Indicator Data'!BF96&gt;C$3,0,IF('Indicator Data'!BF96&lt;C$4,10,(C$3-'Indicator Data'!BF96)/(C$3-C$4)*10)),1))</f>
        <v>x</v>
      </c>
      <c r="D96" s="158" t="str">
        <f t="shared" si="15"/>
        <v>x</v>
      </c>
      <c r="E96" s="157">
        <f>IF('Indicator Data'!BH96="No data","x",ROUND(IF('Indicator Data'!BH96&gt;E$3,0,IF('Indicator Data'!BH96&lt;E$4,10,(E$3-'Indicator Data'!BH96)/(E$3-E$4)*10)),1))</f>
        <v>5.4</v>
      </c>
      <c r="F96" s="157">
        <f>IF('Indicator Data'!BG96="No data","x",ROUND(IF('Indicator Data'!BG96&gt;F$3,0,IF('Indicator Data'!BG96&lt;F$4,10,(F$3-'Indicator Data'!BG96)/(F$3-F$4)*10)),1))</f>
        <v>4.8</v>
      </c>
      <c r="G96" s="158">
        <f t="shared" si="16"/>
        <v>5.0999999999999996</v>
      </c>
      <c r="H96" s="159">
        <f t="shared" si="17"/>
        <v>5.0999999999999996</v>
      </c>
      <c r="I96" s="157">
        <f>IF('Indicator Data'!BJ96="No data","x",ROUND(IF('Indicator Data'!BJ96^2&gt;I$3,0,IF('Indicator Data'!BJ96^2&lt;I$4,10,(I$3-'Indicator Data'!BJ96^2)/(I$3-I$4)*10)),1))</f>
        <v>0.8</v>
      </c>
      <c r="J96" s="157">
        <f>IF(OR('Indicator Data'!BI96=0,'Indicator Data'!BI96="No data"),"x",ROUND(IF('Indicator Data'!BI96&gt;J$3,0,IF('Indicator Data'!BI96&lt;J$4,10,(J$3-'Indicator Data'!BI96)/(J$3-J$4)*10)),1))</f>
        <v>0</v>
      </c>
      <c r="K96" s="157">
        <f>IF('Indicator Data'!BK96="No data","x",ROUND(IF('Indicator Data'!BK96&gt;K$3,0,IF('Indicator Data'!BK96&lt;K$4,10,(K$3-'Indicator Data'!BK96)/(K$3-K$4)*10)),1))</f>
        <v>0</v>
      </c>
      <c r="L96" s="157">
        <f>IF('Indicator Data'!BL96="No data","x",ROUND(IF('Indicator Data'!BL96&gt;L$3,0,IF('Indicator Data'!BL96&lt;L$4,10,(L$3-'Indicator Data'!BL96)/(L$3-L$4)*10)),1))</f>
        <v>1</v>
      </c>
      <c r="M96" s="158">
        <f t="shared" si="18"/>
        <v>0.5</v>
      </c>
      <c r="N96" s="161">
        <f>IF('Indicator Data'!BM96="No data","x",'Indicator Data'!BM96/'Indicator Data'!BW96*100)</f>
        <v>52.188552188552187</v>
      </c>
      <c r="O96" s="157">
        <f t="shared" si="12"/>
        <v>4.8</v>
      </c>
      <c r="P96" s="157">
        <f>IF('Indicator Data'!BN96="No data","x",ROUND(IF('Indicator Data'!BN96&gt;P$3,0,IF('Indicator Data'!BN96&lt;P$4,10,(P$3-'Indicator Data'!BN96)/(P$3-P$4)*10)),1))</f>
        <v>0</v>
      </c>
      <c r="Q96" s="157">
        <f>IF('Indicator Data'!BO96="No data","x",ROUND(IF('Indicator Data'!BO96&gt;Q$3,0,IF('Indicator Data'!BO96&lt;Q$4,10,(Q$3-'Indicator Data'!BO96)/(Q$3-Q$4)*10)),1))</f>
        <v>0</v>
      </c>
      <c r="R96" s="158">
        <f t="shared" si="19"/>
        <v>1.6</v>
      </c>
      <c r="S96" s="157">
        <f>IF('Indicator Data'!BP96="No data","x",ROUND(IF('Indicator Data'!BP96&gt;S$3,0,IF('Indicator Data'!BP96&lt;S$4,10,(S$3-'Indicator Data'!BP96)/(S$3-S$4)*10)),1))</f>
        <v>4.3</v>
      </c>
      <c r="T96" s="162">
        <f>IF('Indicator Data'!BQ96="No data","x",ROUND(IF('Indicator Data'!BQ96&gt;T$3,0,IF('Indicator Data'!BQ96&lt;T$4,10,(T$3-'Indicator Data'!BQ96)/(T$3-T$4)*10)),1))</f>
        <v>0.5</v>
      </c>
      <c r="U96" s="162">
        <f>IF('Indicator Data'!BR96="No data","x",ROUND(IF('Indicator Data'!BR96&gt;U$3,0,IF('Indicator Data'!BR96&lt;U$4,10,(U$3-'Indicator Data'!BR96)/(U$3-U$4)*10)),1))</f>
        <v>0.8</v>
      </c>
      <c r="V96" s="162">
        <f>IF('Indicator Data'!BS96="No data","x",ROUND(IF('Indicator Data'!BS96&gt;V$3,0,IF('Indicator Data'!BS96&lt;V$4,10,(V$3-'Indicator Data'!BS96)/(V$3-V$4)*10)),1))</f>
        <v>0</v>
      </c>
      <c r="W96" s="157">
        <f t="shared" si="20"/>
        <v>0.43333333333333335</v>
      </c>
      <c r="X96" s="157">
        <f>IF('Indicator Data'!BT96="No data","x",ROUND(IF('Indicator Data'!BT96&gt;X$3,0,IF('Indicator Data'!BT96&lt;X$4,10,(X$3-'Indicator Data'!BT96)/(X$3-X$4)*10)),1))</f>
        <v>0.3</v>
      </c>
      <c r="Y96" s="157">
        <f>IF('Indicator Data'!BU96="No data","x",ROUND(IF('Indicator Data'!BU96&gt;Y$3,10,IF('Indicator Data'!BU96&lt;Y$4,0,10-(Y$3-'Indicator Data'!BU96)/(Y$3-Y$4)*10)),1))</f>
        <v>0.1</v>
      </c>
      <c r="Z96" s="158">
        <f t="shared" si="13"/>
        <v>1.3</v>
      </c>
      <c r="AA96" s="159">
        <f t="shared" si="14"/>
        <v>1.1000000000000001</v>
      </c>
      <c r="AB96" s="48"/>
    </row>
    <row r="97" spans="1:28">
      <c r="A97" s="90" t="str">
        <f>'Indicator Data'!A97</f>
        <v>Kyrgyzstan</v>
      </c>
      <c r="B97" s="160" t="str">
        <f>'Indicator Data'!B97</f>
        <v>KGZ</v>
      </c>
      <c r="C97" s="157">
        <f>IF('Indicator Data'!BF97="No data","x",ROUND(IF('Indicator Data'!BF97&gt;C$3,0,IF('Indicator Data'!BF97&lt;C$4,10,(C$3-'Indicator Data'!BF97)/(C$3-C$4)*10)),1))</f>
        <v>3.7</v>
      </c>
      <c r="D97" s="158">
        <f t="shared" si="15"/>
        <v>3.7</v>
      </c>
      <c r="E97" s="157">
        <f>IF('Indicator Data'!BH97="No data","x",ROUND(IF('Indicator Data'!BH97&gt;E$3,0,IF('Indicator Data'!BH97&lt;E$4,10,(E$3-'Indicator Data'!BH97)/(E$3-E$4)*10)),1))</f>
        <v>7.4</v>
      </c>
      <c r="F97" s="157">
        <f>IF('Indicator Data'!BG97="No data","x",ROUND(IF('Indicator Data'!BG97&gt;F$3,0,IF('Indicator Data'!BG97&lt;F$4,10,(F$3-'Indicator Data'!BG97)/(F$3-F$4)*10)),1))</f>
        <v>6.8</v>
      </c>
      <c r="G97" s="158">
        <f t="shared" si="16"/>
        <v>7.1</v>
      </c>
      <c r="H97" s="159">
        <f t="shared" si="17"/>
        <v>5.4</v>
      </c>
      <c r="I97" s="157">
        <f>IF('Indicator Data'!BJ97="No data","x",ROUND(IF('Indicator Data'!BJ97^2&gt;I$3,0,IF('Indicator Data'!BJ97^2&lt;I$4,10,(I$3-'Indicator Data'!BJ97^2)/(I$3-I$4)*10)),1))</f>
        <v>0.1</v>
      </c>
      <c r="J97" s="157">
        <f>IF(OR('Indicator Data'!BI97=0,'Indicator Data'!BI97="No data"),"x",ROUND(IF('Indicator Data'!BI97&gt;J$3,0,IF('Indicator Data'!BI97&lt;J$4,10,(J$3-'Indicator Data'!BI97)/(J$3-J$4)*10)),1))</f>
        <v>0</v>
      </c>
      <c r="K97" s="157">
        <f>IF('Indicator Data'!BK97="No data","x",ROUND(IF('Indicator Data'!BK97&gt;K$3,0,IF('Indicator Data'!BK97&lt;K$4,10,(K$3-'Indicator Data'!BK97)/(K$3-K$4)*10)),1))</f>
        <v>2.2000000000000002</v>
      </c>
      <c r="L97" s="157">
        <f>IF('Indicator Data'!BL97="No data","x",ROUND(IF('Indicator Data'!BL97&gt;L$3,0,IF('Indicator Data'!BL97&lt;L$4,10,(L$3-'Indicator Data'!BL97)/(L$3-L$4)*10)),1))</f>
        <v>3.6</v>
      </c>
      <c r="M97" s="158">
        <f t="shared" si="18"/>
        <v>1.5</v>
      </c>
      <c r="N97" s="161">
        <f>IF('Indicator Data'!BM97="No data","x",'Indicator Data'!BM97/'Indicator Data'!BW97*100)</f>
        <v>19.81230448383733</v>
      </c>
      <c r="O97" s="157">
        <f t="shared" si="12"/>
        <v>8.1</v>
      </c>
      <c r="P97" s="157">
        <f>IF('Indicator Data'!BN97="No data","x",ROUND(IF('Indicator Data'!BN97&gt;P$3,0,IF('Indicator Data'!BN97&lt;P$4,10,(P$3-'Indicator Data'!BN97)/(P$3-P$4)*10)),1))</f>
        <v>0.2</v>
      </c>
      <c r="Q97" s="157">
        <f>IF('Indicator Data'!BO97="No data","x",ROUND(IF('Indicator Data'!BO97&gt;Q$3,0,IF('Indicator Data'!BO97&lt;Q$4,10,(Q$3-'Indicator Data'!BO97)/(Q$3-Q$4)*10)),1))</f>
        <v>1.8</v>
      </c>
      <c r="R97" s="158">
        <f t="shared" si="19"/>
        <v>3.4</v>
      </c>
      <c r="S97" s="157">
        <f>IF('Indicator Data'!BP97="No data","x",ROUND(IF('Indicator Data'!BP97&gt;S$3,0,IF('Indicator Data'!BP97&lt;S$4,10,(S$3-'Indicator Data'!BP97)/(S$3-S$4)*10)),1))</f>
        <v>4.5999999999999996</v>
      </c>
      <c r="T97" s="162">
        <f>IF('Indicator Data'!BQ97="No data","x",ROUND(IF('Indicator Data'!BQ97&gt;T$3,0,IF('Indicator Data'!BQ97&lt;T$4,10,(T$3-'Indicator Data'!BQ97)/(T$3-T$4)*10)),1))</f>
        <v>1.5</v>
      </c>
      <c r="U97" s="162">
        <f>IF('Indicator Data'!BR97="No data","x",ROUND(IF('Indicator Data'!BR97&gt;U$3,0,IF('Indicator Data'!BR97&lt;U$4,10,(U$3-'Indicator Data'!BR97)/(U$3-U$4)*10)),1))</f>
        <v>0.7</v>
      </c>
      <c r="V97" s="162">
        <f>IF('Indicator Data'!BS97="No data","x",ROUND(IF('Indicator Data'!BS97&gt;V$3,0,IF('Indicator Data'!BS97&lt;V$4,10,(V$3-'Indicator Data'!BS97)/(V$3-V$4)*10)),1))</f>
        <v>1.2</v>
      </c>
      <c r="W97" s="157">
        <f t="shared" si="20"/>
        <v>1.1333333333333335</v>
      </c>
      <c r="X97" s="157">
        <f>IF('Indicator Data'!BT97="No data","x",ROUND(IF('Indicator Data'!BT97&gt;X$3,0,IF('Indicator Data'!BT97&lt;X$4,10,(X$3-'Indicator Data'!BT97)/(X$3-X$4)*10)),1))</f>
        <v>9.1</v>
      </c>
      <c r="Y97" s="157">
        <f>IF('Indicator Data'!BU97="No data","x",ROUND(IF('Indicator Data'!BU97&gt;Y$3,10,IF('Indicator Data'!BU97&lt;Y$4,0,10-(Y$3-'Indicator Data'!BU97)/(Y$3-Y$4)*10)),1))</f>
        <v>0.6</v>
      </c>
      <c r="Z97" s="158">
        <f t="shared" si="13"/>
        <v>3.9</v>
      </c>
      <c r="AA97" s="159">
        <f t="shared" si="14"/>
        <v>2.9</v>
      </c>
      <c r="AB97" s="48"/>
    </row>
    <row r="98" spans="1:28">
      <c r="A98" s="90" t="str">
        <f>'Indicator Data'!A98</f>
        <v>Lao PDR</v>
      </c>
      <c r="B98" s="160" t="str">
        <f>'Indicator Data'!B98</f>
        <v>LAO</v>
      </c>
      <c r="C98" s="157">
        <f>IF('Indicator Data'!BF98="No data","x",ROUND(IF('Indicator Data'!BF98&gt;C$3,0,IF('Indicator Data'!BF98&lt;C$4,10,(C$3-'Indicator Data'!BF98)/(C$3-C$4)*10)),1))</f>
        <v>6.1</v>
      </c>
      <c r="D98" s="158">
        <f t="shared" si="15"/>
        <v>6.1</v>
      </c>
      <c r="E98" s="157">
        <f>IF('Indicator Data'!BH98="No data","x",ROUND(IF('Indicator Data'!BH98&gt;E$3,0,IF('Indicator Data'!BH98&lt;E$4,10,(E$3-'Indicator Data'!BH98)/(E$3-E$4)*10)),1))</f>
        <v>7.2</v>
      </c>
      <c r="F98" s="157">
        <f>IF('Indicator Data'!BG98="No data","x",ROUND(IF('Indicator Data'!BG98&gt;F$3,0,IF('Indicator Data'!BG98&lt;F$4,10,(F$3-'Indicator Data'!BG98)/(F$3-F$4)*10)),1))</f>
        <v>6.2</v>
      </c>
      <c r="G98" s="158">
        <f t="shared" si="16"/>
        <v>6.7</v>
      </c>
      <c r="H98" s="159">
        <f t="shared" si="17"/>
        <v>6.4</v>
      </c>
      <c r="I98" s="157">
        <f>IF('Indicator Data'!BJ98="No data","x",ROUND(IF('Indicator Data'!BJ98^2&gt;I$3,0,IF('Indicator Data'!BJ98^2&lt;I$4,10,(I$3-'Indicator Data'!BJ98^2)/(I$3-I$4)*10)),1))</f>
        <v>2.6</v>
      </c>
      <c r="J98" s="157">
        <f>IF(OR('Indicator Data'!BI98=0,'Indicator Data'!BI98="No data"),"x",ROUND(IF('Indicator Data'!BI98&gt;J$3,0,IF('Indicator Data'!BI98&lt;J$4,10,(J$3-'Indicator Data'!BI98)/(J$3-J$4)*10)),1))</f>
        <v>0</v>
      </c>
      <c r="K98" s="157">
        <f>IF('Indicator Data'!BK98="No data","x",ROUND(IF('Indicator Data'!BK98&gt;K$3,0,IF('Indicator Data'!BK98&lt;K$4,10,(K$3-'Indicator Data'!BK98)/(K$3-K$4)*10)),1))</f>
        <v>3.8</v>
      </c>
      <c r="L98" s="157">
        <f>IF('Indicator Data'!BL98="No data","x",ROUND(IF('Indicator Data'!BL98&gt;L$3,0,IF('Indicator Data'!BL98&lt;L$4,10,(L$3-'Indicator Data'!BL98)/(L$3-L$4)*10)),1))</f>
        <v>6.9</v>
      </c>
      <c r="M98" s="158">
        <f t="shared" si="18"/>
        <v>3.3</v>
      </c>
      <c r="N98" s="161">
        <f>IF('Indicator Data'!BM98="No data","x",'Indicator Data'!BM98/'Indicator Data'!BW98*100)</f>
        <v>10.831889081455806</v>
      </c>
      <c r="O98" s="157">
        <f t="shared" si="12"/>
        <v>9</v>
      </c>
      <c r="P98" s="157">
        <f>IF('Indicator Data'!BN98="No data","x",ROUND(IF('Indicator Data'!BN98&gt;P$3,0,IF('Indicator Data'!BN98&lt;P$4,10,(P$3-'Indicator Data'!BN98)/(P$3-P$4)*10)),1))</f>
        <v>2.2999999999999998</v>
      </c>
      <c r="Q98" s="157">
        <f>IF('Indicator Data'!BO98="No data","x",ROUND(IF('Indicator Data'!BO98&gt;Q$3,0,IF('Indicator Data'!BO98&lt;Q$4,10,(Q$3-'Indicator Data'!BO98)/(Q$3-Q$4)*10)),1))</f>
        <v>2.9</v>
      </c>
      <c r="R98" s="158">
        <f t="shared" si="19"/>
        <v>4.7</v>
      </c>
      <c r="S98" s="157">
        <f>IF('Indicator Data'!BP98="No data","x",ROUND(IF('Indicator Data'!BP98&gt;S$3,0,IF('Indicator Data'!BP98&lt;S$4,10,(S$3-'Indicator Data'!BP98)/(S$3-S$4)*10)),1))</f>
        <v>9.1999999999999993</v>
      </c>
      <c r="T98" s="162">
        <f>IF('Indicator Data'!BQ98="No data","x",ROUND(IF('Indicator Data'!BQ98&gt;T$3,0,IF('Indicator Data'!BQ98&lt;T$4,10,(T$3-'Indicator Data'!BQ98)/(T$3-T$4)*10)),1))</f>
        <v>3.2</v>
      </c>
      <c r="U98" s="162">
        <f>IF('Indicator Data'!BR98="No data","x",ROUND(IF('Indicator Data'!BR98&gt;U$3,0,IF('Indicator Data'!BR98&lt;U$4,10,(U$3-'Indicator Data'!BR98)/(U$3-U$4)*10)),1))</f>
        <v>7.5</v>
      </c>
      <c r="V98" s="162">
        <f>IF('Indicator Data'!BS98="No data","x",ROUND(IF('Indicator Data'!BS98&gt;V$3,0,IF('Indicator Data'!BS98&lt;V$4,10,(V$3-'Indicator Data'!BS98)/(V$3-V$4)*10)),1))</f>
        <v>3.6</v>
      </c>
      <c r="W98" s="157">
        <f t="shared" si="20"/>
        <v>4.7666666666666666</v>
      </c>
      <c r="X98" s="157">
        <f>IF('Indicator Data'!BT98="No data","x",ROUND(IF('Indicator Data'!BT98&gt;X$3,0,IF('Indicator Data'!BT98&lt;X$4,10,(X$3-'Indicator Data'!BT98)/(X$3-X$4)*10)),1))</f>
        <v>9.4</v>
      </c>
      <c r="Y98" s="157">
        <f>IF('Indicator Data'!BU98="No data","x",ROUND(IF('Indicator Data'!BU98&gt;Y$3,10,IF('Indicator Data'!BU98&lt;Y$4,0,10-(Y$3-'Indicator Data'!BU98)/(Y$3-Y$4)*10)),1))</f>
        <v>1.4</v>
      </c>
      <c r="Z98" s="158">
        <f t="shared" si="13"/>
        <v>6.2</v>
      </c>
      <c r="AA98" s="159">
        <f t="shared" si="14"/>
        <v>4.7</v>
      </c>
      <c r="AB98" s="48"/>
    </row>
    <row r="99" spans="1:28">
      <c r="A99" s="90" t="str">
        <f>'Indicator Data'!A99</f>
        <v>Latvia</v>
      </c>
      <c r="B99" s="160" t="str">
        <f>'Indicator Data'!B99</f>
        <v>LVA</v>
      </c>
      <c r="C99" s="157" t="str">
        <f>IF('Indicator Data'!BF99="No data","x",ROUND(IF('Indicator Data'!BF99&gt;C$3,0,IF('Indicator Data'!BF99&lt;C$4,10,(C$3-'Indicator Data'!BF99)/(C$3-C$4)*10)),1))</f>
        <v>x</v>
      </c>
      <c r="D99" s="158" t="str">
        <f t="shared" si="15"/>
        <v>x</v>
      </c>
      <c r="E99" s="157">
        <f>IF('Indicator Data'!BH99="No data","x",ROUND(IF('Indicator Data'!BH99&gt;E$3,0,IF('Indicator Data'!BH99&lt;E$4,10,(E$3-'Indicator Data'!BH99)/(E$3-E$4)*10)),1))</f>
        <v>4</v>
      </c>
      <c r="F99" s="157">
        <f>IF('Indicator Data'!BG99="No data","x",ROUND(IF('Indicator Data'!BG99&gt;F$3,0,IF('Indicator Data'!BG99&lt;F$4,10,(F$3-'Indicator Data'!BG99)/(F$3-F$4)*10)),1))</f>
        <v>3.6</v>
      </c>
      <c r="G99" s="158">
        <f t="shared" si="16"/>
        <v>3.8</v>
      </c>
      <c r="H99" s="159">
        <f t="shared" si="17"/>
        <v>3.8</v>
      </c>
      <c r="I99" s="157">
        <f>IF('Indicator Data'!BJ99="No data","x",ROUND(IF('Indicator Data'!BJ99^2&gt;I$3,0,IF('Indicator Data'!BJ99^2&lt;I$4,10,(I$3-'Indicator Data'!BJ99^2)/(I$3-I$4)*10)),1))</f>
        <v>0</v>
      </c>
      <c r="J99" s="157">
        <f>IF(OR('Indicator Data'!BI99=0,'Indicator Data'!BI99="No data"),"x",ROUND(IF('Indicator Data'!BI99&gt;J$3,0,IF('Indicator Data'!BI99&lt;J$4,10,(J$3-'Indicator Data'!BI99)/(J$3-J$4)*10)),1))</f>
        <v>0</v>
      </c>
      <c r="K99" s="157">
        <f>IF('Indicator Data'!BK99="No data","x",ROUND(IF('Indicator Data'!BK99&gt;K$3,0,IF('Indicator Data'!BK99&lt;K$4,10,(K$3-'Indicator Data'!BK99)/(K$3-K$4)*10)),1))</f>
        <v>0.9</v>
      </c>
      <c r="L99" s="157">
        <f>IF('Indicator Data'!BL99="No data","x",ROUND(IF('Indicator Data'!BL99&gt;L$3,0,IF('Indicator Data'!BL99&lt;L$4,10,(L$3-'Indicator Data'!BL99)/(L$3-L$4)*10)),1))</f>
        <v>4.3</v>
      </c>
      <c r="M99" s="158">
        <f t="shared" si="18"/>
        <v>1.3</v>
      </c>
      <c r="N99" s="161">
        <f>IF('Indicator Data'!BM99="No data","x",'Indicator Data'!BM99/'Indicator Data'!BW99*100)</f>
        <v>90.032154340836016</v>
      </c>
      <c r="O99" s="157">
        <f t="shared" si="12"/>
        <v>1</v>
      </c>
      <c r="P99" s="157">
        <f>IF('Indicator Data'!BN99="No data","x",ROUND(IF('Indicator Data'!BN99&gt;P$3,0,IF('Indicator Data'!BN99&lt;P$4,10,(P$3-'Indicator Data'!BN99)/(P$3-P$4)*10)),1))</f>
        <v>0.8</v>
      </c>
      <c r="Q99" s="157">
        <f>IF('Indicator Data'!BO99="No data","x",ROUND(IF('Indicator Data'!BO99&gt;Q$3,0,IF('Indicator Data'!BO99&lt;Q$4,10,(Q$3-'Indicator Data'!BO99)/(Q$3-Q$4)*10)),1))</f>
        <v>0.2</v>
      </c>
      <c r="R99" s="158">
        <f t="shared" si="19"/>
        <v>0.7</v>
      </c>
      <c r="S99" s="157">
        <f>IF('Indicator Data'!BP99="No data","x",ROUND(IF('Indicator Data'!BP99&gt;S$3,0,IF('Indicator Data'!BP99&lt;S$4,10,(S$3-'Indicator Data'!BP99)/(S$3-S$4)*10)),1))</f>
        <v>1.6</v>
      </c>
      <c r="T99" s="162">
        <f>IF('Indicator Data'!BQ99="No data","x",ROUND(IF('Indicator Data'!BQ99&gt;T$3,0,IF('Indicator Data'!BQ99&lt;T$4,10,(T$3-'Indicator Data'!BQ99)/(T$3-T$4)*10)),1))</f>
        <v>0.7</v>
      </c>
      <c r="U99" s="162">
        <f>IF('Indicator Data'!BR99="No data","x",ROUND(IF('Indicator Data'!BR99&gt;U$3,0,IF('Indicator Data'!BR99&lt;U$4,10,(U$3-'Indicator Data'!BR99)/(U$3-U$4)*10)),1))</f>
        <v>2.2000000000000002</v>
      </c>
      <c r="V99" s="162">
        <f>IF('Indicator Data'!BS99="No data","x",ROUND(IF('Indicator Data'!BS99&gt;V$3,0,IF('Indicator Data'!BS99&lt;V$4,10,(V$3-'Indicator Data'!BS99)/(V$3-V$4)*10)),1))</f>
        <v>2</v>
      </c>
      <c r="W99" s="157">
        <f t="shared" si="20"/>
        <v>1.6333333333333335</v>
      </c>
      <c r="X99" s="157">
        <f>IF('Indicator Data'!BT99="No data","x",ROUND(IF('Indicator Data'!BT99&gt;X$3,0,IF('Indicator Data'!BT99&lt;X$4,10,(X$3-'Indicator Data'!BT99)/(X$3-X$4)*10)),1))</f>
        <v>0</v>
      </c>
      <c r="Y99" s="157">
        <f>IF('Indicator Data'!BU99="No data","x",ROUND(IF('Indicator Data'!BU99&gt;Y$3,10,IF('Indicator Data'!BU99&lt;Y$4,0,10-(Y$3-'Indicator Data'!BU99)/(Y$3-Y$4)*10)),1))</f>
        <v>0.2</v>
      </c>
      <c r="Z99" s="158">
        <f t="shared" si="13"/>
        <v>0.9</v>
      </c>
      <c r="AA99" s="159">
        <f t="shared" si="14"/>
        <v>1</v>
      </c>
      <c r="AB99" s="48"/>
    </row>
    <row r="100" spans="1:28">
      <c r="A100" s="90" t="str">
        <f>'Indicator Data'!A100</f>
        <v>Lebanon</v>
      </c>
      <c r="B100" s="160" t="str">
        <f>'Indicator Data'!B100</f>
        <v>LBN</v>
      </c>
      <c r="C100" s="157">
        <f>IF('Indicator Data'!BF100="No data","x",ROUND(IF('Indicator Data'!BF100&gt;C$3,0,IF('Indicator Data'!BF100&lt;C$4,10,(C$3-'Indicator Data'!BF100)/(C$3-C$4)*10)),1))</f>
        <v>4.7</v>
      </c>
      <c r="D100" s="158">
        <f t="shared" si="15"/>
        <v>4.7</v>
      </c>
      <c r="E100" s="157">
        <f>IF('Indicator Data'!BH100="No data","x",ROUND(IF('Indicator Data'!BH100&gt;E$3,0,IF('Indicator Data'!BH100&lt;E$4,10,(E$3-'Indicator Data'!BH100)/(E$3-E$4)*10)),1))</f>
        <v>7.6</v>
      </c>
      <c r="F100" s="157">
        <f>IF('Indicator Data'!BG100="No data","x",ROUND(IF('Indicator Data'!BG100&gt;F$3,0,IF('Indicator Data'!BG100&lt;F$4,10,(F$3-'Indicator Data'!BG100)/(F$3-F$4)*10)),1))</f>
        <v>7.9</v>
      </c>
      <c r="G100" s="158">
        <f t="shared" si="16"/>
        <v>7.8</v>
      </c>
      <c r="H100" s="159">
        <f t="shared" si="17"/>
        <v>6.3</v>
      </c>
      <c r="I100" s="157">
        <f>IF('Indicator Data'!BJ100="No data","x",ROUND(IF('Indicator Data'!BJ100^2&gt;I$3,0,IF('Indicator Data'!BJ100^2&lt;I$4,10,(I$3-'Indicator Data'!BJ100^2)/(I$3-I$4)*10)),1))</f>
        <v>2.6</v>
      </c>
      <c r="J100" s="157">
        <f>IF(OR('Indicator Data'!BI100=0,'Indicator Data'!BI100="No data"),"x",ROUND(IF('Indicator Data'!BI100&gt;J$3,0,IF('Indicator Data'!BI100&lt;J$4,10,(J$3-'Indicator Data'!BI100)/(J$3-J$4)*10)),1))</f>
        <v>0</v>
      </c>
      <c r="K100" s="157">
        <f>IF('Indicator Data'!BK100="No data","x",ROUND(IF('Indicator Data'!BK100&gt;K$3,0,IF('Indicator Data'!BK100&lt;K$4,10,(K$3-'Indicator Data'!BK100)/(K$3-K$4)*10)),1))</f>
        <v>1.3</v>
      </c>
      <c r="L100" s="157">
        <f>IF('Indicator Data'!BL100="No data","x",ROUND(IF('Indicator Data'!BL100&gt;L$3,0,IF('Indicator Data'!BL100&lt;L$4,10,(L$3-'Indicator Data'!BL100)/(L$3-L$4)*10)),1))</f>
        <v>6.3</v>
      </c>
      <c r="M100" s="158">
        <f t="shared" si="18"/>
        <v>2.6</v>
      </c>
      <c r="N100" s="161">
        <f>IF('Indicator Data'!BM100="No data","x",'Indicator Data'!BM100/'Indicator Data'!BW100*100)</f>
        <v>107.5268817204301</v>
      </c>
      <c r="O100" s="157">
        <f t="shared" si="12"/>
        <v>0</v>
      </c>
      <c r="P100" s="157">
        <f>IF('Indicator Data'!BN100="No data","x",ROUND(IF('Indicator Data'!BN100&gt;P$3,0,IF('Indicator Data'!BN100&lt;P$4,10,(P$3-'Indicator Data'!BN100)/(P$3-P$4)*10)),1))</f>
        <v>0.1</v>
      </c>
      <c r="Q100" s="157">
        <f>IF('Indicator Data'!BO100="No data","x",ROUND(IF('Indicator Data'!BO100&gt;Q$3,0,IF('Indicator Data'!BO100&lt;Q$4,10,(Q$3-'Indicator Data'!BO100)/(Q$3-Q$4)*10)),1))</f>
        <v>1.5</v>
      </c>
      <c r="R100" s="158">
        <f t="shared" si="19"/>
        <v>0.5</v>
      </c>
      <c r="S100" s="157">
        <f>IF('Indicator Data'!BP100="No data","x",ROUND(IF('Indicator Data'!BP100&gt;S$3,0,IF('Indicator Data'!BP100&lt;S$4,10,(S$3-'Indicator Data'!BP100)/(S$3-S$4)*10)),1))</f>
        <v>3.5</v>
      </c>
      <c r="T100" s="162">
        <f>IF('Indicator Data'!BQ100="No data","x",ROUND(IF('Indicator Data'!BQ100&gt;T$3,0,IF('Indicator Data'!BQ100&lt;T$4,10,(T$3-'Indicator Data'!BQ100)/(T$3-T$4)*10)),1))</f>
        <v>5.4</v>
      </c>
      <c r="U100" s="162">
        <f>IF('Indicator Data'!BR100="No data","x",ROUND(IF('Indicator Data'!BR100&gt;U$3,0,IF('Indicator Data'!BR100&lt;U$4,10,(U$3-'Indicator Data'!BR100)/(U$3-U$4)*10)),1))</f>
        <v>6.8</v>
      </c>
      <c r="V100" s="162">
        <f>IF('Indicator Data'!BS100="No data","x",ROUND(IF('Indicator Data'!BS100&gt;V$3,0,IF('Indicator Data'!BS100&lt;V$4,10,(V$3-'Indicator Data'!BS100)/(V$3-V$4)*10)),1))</f>
        <v>4.9000000000000004</v>
      </c>
      <c r="W100" s="157">
        <f t="shared" si="20"/>
        <v>5.7</v>
      </c>
      <c r="X100" s="157">
        <f>IF('Indicator Data'!BT100="No data","x",ROUND(IF('Indicator Data'!BT100&gt;X$3,0,IF('Indicator Data'!BT100&lt;X$4,10,(X$3-'Indicator Data'!BT100)/(X$3-X$4)*10)),1))</f>
        <v>8.4</v>
      </c>
      <c r="Y100" s="157">
        <f>IF('Indicator Data'!BU100="No data","x",ROUND(IF('Indicator Data'!BU100&gt;Y$3,10,IF('Indicator Data'!BU100&lt;Y$4,0,10-(Y$3-'Indicator Data'!BU100)/(Y$3-Y$4)*10)),1))</f>
        <v>0.2</v>
      </c>
      <c r="Z100" s="158">
        <f t="shared" si="13"/>
        <v>4.5</v>
      </c>
      <c r="AA100" s="159">
        <f t="shared" si="14"/>
        <v>2.5</v>
      </c>
      <c r="AB100" s="48"/>
    </row>
    <row r="101" spans="1:28">
      <c r="A101" s="90" t="str">
        <f>'Indicator Data'!A101</f>
        <v>Lesotho</v>
      </c>
      <c r="B101" s="160" t="str">
        <f>'Indicator Data'!B101</f>
        <v>LSO</v>
      </c>
      <c r="C101" s="157">
        <f>IF('Indicator Data'!BF101="No data","x",ROUND(IF('Indicator Data'!BF101&gt;C$3,0,IF('Indicator Data'!BF101&lt;C$4,10,(C$3-'Indicator Data'!BF101)/(C$3-C$4)*10)),1))</f>
        <v>8.4</v>
      </c>
      <c r="D101" s="158">
        <f t="shared" si="15"/>
        <v>8.4</v>
      </c>
      <c r="E101" s="157">
        <f>IF('Indicator Data'!BH101="No data","x",ROUND(IF('Indicator Data'!BH101&gt;E$3,0,IF('Indicator Data'!BH101&lt;E$4,10,(E$3-'Indicator Data'!BH101)/(E$3-E$4)*10)),1))</f>
        <v>6.1</v>
      </c>
      <c r="F101" s="157">
        <f>IF('Indicator Data'!BG101="No data","x",ROUND(IF('Indicator Data'!BG101&gt;F$3,0,IF('Indicator Data'!BG101&lt;F$4,10,(F$3-'Indicator Data'!BG101)/(F$3-F$4)*10)),1))</f>
        <v>6.8</v>
      </c>
      <c r="G101" s="158">
        <f t="shared" si="16"/>
        <v>6.5</v>
      </c>
      <c r="H101" s="159">
        <f t="shared" si="17"/>
        <v>7.5</v>
      </c>
      <c r="I101" s="157">
        <f>IF('Indicator Data'!BJ101="No data","x",ROUND(IF('Indicator Data'!BJ101^2&gt;I$3,0,IF('Indicator Data'!BJ101^2&lt;I$4,10,(I$3-'Indicator Data'!BJ101^2)/(I$3-I$4)*10)),1))</f>
        <v>3.6</v>
      </c>
      <c r="J101" s="157">
        <f>IF(OR('Indicator Data'!BI101=0,'Indicator Data'!BI101="No data"),"x",ROUND(IF('Indicator Data'!BI101&gt;J$3,0,IF('Indicator Data'!BI101&lt;J$4,10,(J$3-'Indicator Data'!BI101)/(J$3-J$4)*10)),1))</f>
        <v>5</v>
      </c>
      <c r="K101" s="157">
        <f>IF('Indicator Data'!BK101="No data","x",ROUND(IF('Indicator Data'!BK101&gt;K$3,0,IF('Indicator Data'!BK101&lt;K$4,10,(K$3-'Indicator Data'!BK101)/(K$3-K$4)*10)),1))</f>
        <v>5.2</v>
      </c>
      <c r="L101" s="157">
        <f>IF('Indicator Data'!BL101="No data","x",ROUND(IF('Indicator Data'!BL101&gt;L$3,0,IF('Indicator Data'!BL101&lt;L$4,10,(L$3-'Indicator Data'!BL101)/(L$3-L$4)*10)),1))</f>
        <v>6.8</v>
      </c>
      <c r="M101" s="158">
        <f t="shared" si="18"/>
        <v>5.2</v>
      </c>
      <c r="N101" s="161">
        <f>IF('Indicator Data'!BM101="No data","x",'Indicator Data'!BM101/'Indicator Data'!BW101*100)</f>
        <v>18.115942028985508</v>
      </c>
      <c r="O101" s="157">
        <f t="shared" si="12"/>
        <v>8.3000000000000007</v>
      </c>
      <c r="P101" s="157">
        <f>IF('Indicator Data'!BN101="No data","x",ROUND(IF('Indicator Data'!BN101&gt;P$3,0,IF('Indicator Data'!BN101&lt;P$4,10,(P$3-'Indicator Data'!BN101)/(P$3-P$4)*10)),1))</f>
        <v>5.5</v>
      </c>
      <c r="Q101" s="157">
        <f>IF('Indicator Data'!BO101="No data","x",ROUND(IF('Indicator Data'!BO101&gt;Q$3,0,IF('Indicator Data'!BO101&lt;Q$4,10,(Q$3-'Indicator Data'!BO101)/(Q$3-Q$4)*10)),1))</f>
        <v>5.2</v>
      </c>
      <c r="R101" s="158">
        <f t="shared" si="19"/>
        <v>6.3</v>
      </c>
      <c r="S101" s="157">
        <f>IF('Indicator Data'!BP101="No data","x",ROUND(IF('Indicator Data'!BP101&gt;S$3,0,IF('Indicator Data'!BP101&lt;S$4,10,(S$3-'Indicator Data'!BP101)/(S$3-S$4)*10)),1))</f>
        <v>8.9</v>
      </c>
      <c r="T101" s="162">
        <f>IF('Indicator Data'!BQ101="No data","x",ROUND(IF('Indicator Data'!BQ101&gt;T$3,0,IF('Indicator Data'!BQ101&lt;T$4,10,(T$3-'Indicator Data'!BQ101)/(T$3-T$4)*10)),1))</f>
        <v>2</v>
      </c>
      <c r="U101" s="162">
        <f>IF('Indicator Data'!BR101="No data","x",ROUND(IF('Indicator Data'!BR101&gt;U$3,0,IF('Indicator Data'!BR101&lt;U$4,10,(U$3-'Indicator Data'!BR101)/(U$3-U$4)*10)),1))</f>
        <v>4.0999999999999996</v>
      </c>
      <c r="V101" s="162">
        <f>IF('Indicator Data'!BS101="No data","x",ROUND(IF('Indicator Data'!BS101&gt;V$3,0,IF('Indicator Data'!BS101&lt;V$4,10,(V$3-'Indicator Data'!BS101)/(V$3-V$4)*10)),1))</f>
        <v>2</v>
      </c>
      <c r="W101" s="157">
        <f t="shared" si="20"/>
        <v>2.6999999999999997</v>
      </c>
      <c r="X101" s="157">
        <f>IF('Indicator Data'!BT101="No data","x",ROUND(IF('Indicator Data'!BT101&gt;X$3,0,IF('Indicator Data'!BT101&lt;X$4,10,(X$3-'Indicator Data'!BT101)/(X$3-X$4)*10)),1))</f>
        <v>9.3000000000000007</v>
      </c>
      <c r="Y101" s="157">
        <f>IF('Indicator Data'!BU101="No data","x",ROUND(IF('Indicator Data'!BU101&gt;Y$3,10,IF('Indicator Data'!BU101&lt;Y$4,0,10-(Y$3-'Indicator Data'!BU101)/(Y$3-Y$4)*10)),1))</f>
        <v>6.3</v>
      </c>
      <c r="Z101" s="158">
        <f t="shared" si="13"/>
        <v>6.8</v>
      </c>
      <c r="AA101" s="159">
        <f t="shared" si="14"/>
        <v>6.1</v>
      </c>
      <c r="AB101" s="48"/>
    </row>
    <row r="102" spans="1:28">
      <c r="A102" s="90" t="str">
        <f>'Indicator Data'!A102</f>
        <v>Liberia</v>
      </c>
      <c r="B102" s="160" t="str">
        <f>'Indicator Data'!B102</f>
        <v>LBR</v>
      </c>
      <c r="C102" s="157" t="str">
        <f>IF('Indicator Data'!BF102="No data","x",ROUND(IF('Indicator Data'!BF102&gt;C$3,0,IF('Indicator Data'!BF102&lt;C$4,10,(C$3-'Indicator Data'!BF102)/(C$3-C$4)*10)),1))</f>
        <v>x</v>
      </c>
      <c r="D102" s="158" t="str">
        <f t="shared" si="15"/>
        <v>x</v>
      </c>
      <c r="E102" s="157">
        <f>IF('Indicator Data'!BH102="No data","x",ROUND(IF('Indicator Data'!BH102&gt;E$3,0,IF('Indicator Data'!BH102&lt;E$4,10,(E$3-'Indicator Data'!BH102)/(E$3-E$4)*10)),1))</f>
        <v>7.5</v>
      </c>
      <c r="F102" s="157">
        <f>IF('Indicator Data'!BG102="No data","x",ROUND(IF('Indicator Data'!BG102&gt;F$3,0,IF('Indicator Data'!BG102&lt;F$4,10,(F$3-'Indicator Data'!BG102)/(F$3-F$4)*10)),1))</f>
        <v>7.9</v>
      </c>
      <c r="G102" s="158">
        <f t="shared" si="16"/>
        <v>7.7</v>
      </c>
      <c r="H102" s="159">
        <f t="shared" si="17"/>
        <v>7.7</v>
      </c>
      <c r="I102" s="157">
        <f>IF('Indicator Data'!BJ102="No data","x",ROUND(IF('Indicator Data'!BJ102^2&gt;I$3,0,IF('Indicator Data'!BJ102^2&lt;I$4,10,(I$3-'Indicator Data'!BJ102^2)/(I$3-I$4)*10)),1))</f>
        <v>8.4</v>
      </c>
      <c r="J102" s="157">
        <f>IF(OR('Indicator Data'!BI102=0,'Indicator Data'!BI102="No data"),"x",ROUND(IF('Indicator Data'!BI102&gt;J$3,0,IF('Indicator Data'!BI102&lt;J$4,10,(J$3-'Indicator Data'!BI102)/(J$3-J$4)*10)),1))</f>
        <v>6.8</v>
      </c>
      <c r="K102" s="157">
        <f>IF('Indicator Data'!BK102="No data","x",ROUND(IF('Indicator Data'!BK102&gt;K$3,0,IF('Indicator Data'!BK102&lt;K$4,10,(K$3-'Indicator Data'!BK102)/(K$3-K$4)*10)),1))</f>
        <v>6.6</v>
      </c>
      <c r="L102" s="157">
        <f>IF('Indicator Data'!BL102="No data","x",ROUND(IF('Indicator Data'!BL102&gt;L$3,0,IF('Indicator Data'!BL102&lt;L$4,10,(L$3-'Indicator Data'!BL102)/(L$3-L$4)*10)),1))</f>
        <v>8.6</v>
      </c>
      <c r="M102" s="158">
        <f t="shared" si="18"/>
        <v>7.6</v>
      </c>
      <c r="N102" s="161">
        <f>IF('Indicator Data'!BM102="No data","x",'Indicator Data'!BM102/'Indicator Data'!BW102*100)</f>
        <v>9.0323920265780728</v>
      </c>
      <c r="O102" s="157">
        <f t="shared" ref="O102:O133" si="21">IF(N102="x","x",ROUND(IF(N102&gt;O$3,0,IF(N102&lt;O$4,10,(O$3-N102)/(O$3-O$4)*10)),1))</f>
        <v>9.1999999999999993</v>
      </c>
      <c r="P102" s="157">
        <f>IF('Indicator Data'!BN102="No data","x",ROUND(IF('Indicator Data'!BN102&gt;P$3,0,IF('Indicator Data'!BN102&lt;P$4,10,(P$3-'Indicator Data'!BN102)/(P$3-P$4)*10)),1))</f>
        <v>8.6</v>
      </c>
      <c r="Q102" s="157">
        <f>IF('Indicator Data'!BO102="No data","x",ROUND(IF('Indicator Data'!BO102&gt;Q$3,0,IF('Indicator Data'!BO102&lt;Q$4,10,(Q$3-'Indicator Data'!BO102)/(Q$3-Q$4)*10)),1))</f>
        <v>4.9000000000000004</v>
      </c>
      <c r="R102" s="158">
        <f t="shared" si="19"/>
        <v>7.6</v>
      </c>
      <c r="S102" s="157">
        <f>IF('Indicator Data'!BP102="No data","x",ROUND(IF('Indicator Data'!BP102&gt;S$3,0,IF('Indicator Data'!BP102&lt;S$4,10,(S$3-'Indicator Data'!BP102)/(S$3-S$4)*10)),1))</f>
        <v>9.9</v>
      </c>
      <c r="T102" s="162">
        <f>IF('Indicator Data'!BQ102="No data","x",ROUND(IF('Indicator Data'!BQ102&gt;T$3,0,IF('Indicator Data'!BQ102&lt;T$4,10,(T$3-'Indicator Data'!BQ102)/(T$3-T$4)*10)),1))</f>
        <v>3.6</v>
      </c>
      <c r="U102" s="162">
        <f>IF('Indicator Data'!BR102="No data","x",ROUND(IF('Indicator Data'!BR102&gt;U$3,0,IF('Indicator Data'!BR102&lt;U$4,10,(U$3-'Indicator Data'!BR102)/(U$3-U$4)*10)),1))</f>
        <v>6.8</v>
      </c>
      <c r="V102" s="162">
        <f>IF('Indicator Data'!BS102="No data","x",ROUND(IF('Indicator Data'!BS102&gt;V$3,0,IF('Indicator Data'!BS102&lt;V$4,10,(V$3-'Indicator Data'!BS102)/(V$3-V$4)*10)),1))</f>
        <v>4.2</v>
      </c>
      <c r="W102" s="157">
        <f t="shared" si="20"/>
        <v>4.8666666666666671</v>
      </c>
      <c r="X102" s="157">
        <f>IF('Indicator Data'!BT102="No data","x",ROUND(IF('Indicator Data'!BT102&gt;X$3,0,IF('Indicator Data'!BT102&lt;X$4,10,(X$3-'Indicator Data'!BT102)/(X$3-X$4)*10)),1))</f>
        <v>9.3000000000000007</v>
      </c>
      <c r="Y102" s="157">
        <f>IF('Indicator Data'!BU102="No data","x",ROUND(IF('Indicator Data'!BU102&gt;Y$3,10,IF('Indicator Data'!BU102&lt;Y$4,0,10-(Y$3-'Indicator Data'!BU102)/(Y$3-Y$4)*10)),1))</f>
        <v>7.2</v>
      </c>
      <c r="Z102" s="158">
        <f t="shared" ref="Z102:Z133" si="22">IF(AND(S102="x",W102="x",X102="x",Y102="x"),"x",ROUND(AVERAGE(S102,W102,X102,Y102),1))</f>
        <v>7.8</v>
      </c>
      <c r="AA102" s="159">
        <f t="shared" ref="AA102:AA133" si="23">ROUND(AVERAGE(R102,M102,Z102),1)</f>
        <v>7.7</v>
      </c>
      <c r="AB102" s="48"/>
    </row>
    <row r="103" spans="1:28">
      <c r="A103" s="90" t="str">
        <f>'Indicator Data'!A103</f>
        <v>Libya</v>
      </c>
      <c r="B103" s="160" t="str">
        <f>'Indicator Data'!B103</f>
        <v>LBY</v>
      </c>
      <c r="C103" s="157" t="str">
        <f>IF('Indicator Data'!BF103="No data","x",ROUND(IF('Indicator Data'!BF103&gt;C$3,0,IF('Indicator Data'!BF103&lt;C$4,10,(C$3-'Indicator Data'!BF103)/(C$3-C$4)*10)),1))</f>
        <v>x</v>
      </c>
      <c r="D103" s="158" t="str">
        <f t="shared" si="15"/>
        <v>x</v>
      </c>
      <c r="E103" s="157">
        <f>IF('Indicator Data'!BH103="No data","x",ROUND(IF('Indicator Data'!BH103&gt;E$3,0,IF('Indicator Data'!BH103&lt;E$4,10,(E$3-'Indicator Data'!BH103)/(E$3-E$4)*10)),1))</f>
        <v>8.1999999999999993</v>
      </c>
      <c r="F103" s="157">
        <f>IF('Indicator Data'!BG103="No data","x",ROUND(IF('Indicator Data'!BG103&gt;F$3,0,IF('Indicator Data'!BG103&lt;F$4,10,(F$3-'Indicator Data'!BG103)/(F$3-F$4)*10)),1))</f>
        <v>8.5</v>
      </c>
      <c r="G103" s="158">
        <f t="shared" si="16"/>
        <v>8.4</v>
      </c>
      <c r="H103" s="159">
        <f t="shared" si="17"/>
        <v>8.4</v>
      </c>
      <c r="I103" s="157" t="str">
        <f>IF('Indicator Data'!BJ103="No data","x",ROUND(IF('Indicator Data'!BJ103^2&gt;I$3,0,IF('Indicator Data'!BJ103^2&lt;I$4,10,(I$3-'Indicator Data'!BJ103^2)/(I$3-I$4)*10)),1))</f>
        <v>x</v>
      </c>
      <c r="J103" s="157">
        <f>IF(OR('Indicator Data'!BI103=0,'Indicator Data'!BI103="No data"),"x",ROUND(IF('Indicator Data'!BI103&gt;J$3,0,IF('Indicator Data'!BI103&lt;J$4,10,(J$3-'Indicator Data'!BI103)/(J$3-J$4)*10)),1))</f>
        <v>3</v>
      </c>
      <c r="K103" s="157">
        <f>IF('Indicator Data'!BK103="No data","x",ROUND(IF('Indicator Data'!BK103&gt;K$3,0,IF('Indicator Data'!BK103&lt;K$4,10,(K$3-'Indicator Data'!BK103)/(K$3-K$4)*10)),1))</f>
        <v>8.1999999999999993</v>
      </c>
      <c r="L103" s="157">
        <f>IF('Indicator Data'!BL103="No data","x",ROUND(IF('Indicator Data'!BL103&gt;L$3,0,IF('Indicator Data'!BL103&lt;L$4,10,(L$3-'Indicator Data'!BL103)/(L$3-L$4)*10)),1))</f>
        <v>0</v>
      </c>
      <c r="M103" s="158">
        <f t="shared" si="18"/>
        <v>3.7</v>
      </c>
      <c r="N103" s="161">
        <f>IF('Indicator Data'!BM103="No data","x",'Indicator Data'!BM103/'Indicator Data'!BW103*100)</f>
        <v>3.5236482262409496</v>
      </c>
      <c r="O103" s="157">
        <f t="shared" si="21"/>
        <v>9.6999999999999993</v>
      </c>
      <c r="P103" s="157">
        <f>IF('Indicator Data'!BN103="No data","x",ROUND(IF('Indicator Data'!BN103&gt;P$3,0,IF('Indicator Data'!BN103&lt;P$4,10,(P$3-'Indicator Data'!BN103)/(P$3-P$4)*10)),1))</f>
        <v>0.9</v>
      </c>
      <c r="Q103" s="157">
        <f>IF('Indicator Data'!BO103="No data","x",ROUND(IF('Indicator Data'!BO103&gt;Q$3,0,IF('Indicator Data'!BO103&lt;Q$4,10,(Q$3-'Indicator Data'!BO103)/(Q$3-Q$4)*10)),1))</f>
        <v>0</v>
      </c>
      <c r="R103" s="158">
        <f t="shared" si="19"/>
        <v>3.5</v>
      </c>
      <c r="S103" s="157">
        <f>IF('Indicator Data'!BP103="No data","x",ROUND(IF('Indicator Data'!BP103&gt;S$3,0,IF('Indicator Data'!BP103&lt;S$4,10,(S$3-'Indicator Data'!BP103)/(S$3-S$4)*10)),1))</f>
        <v>4.5999999999999996</v>
      </c>
      <c r="T103" s="162">
        <f>IF('Indicator Data'!BQ103="No data","x",ROUND(IF('Indicator Data'!BQ103&gt;T$3,0,IF('Indicator Data'!BQ103&lt;T$4,10,(T$3-'Indicator Data'!BQ103)/(T$3-T$4)*10)),1))</f>
        <v>4.4000000000000004</v>
      </c>
      <c r="U103" s="162">
        <f>IF('Indicator Data'!BR103="No data","x",ROUND(IF('Indicator Data'!BR103&gt;U$3,0,IF('Indicator Data'!BR103&lt;U$4,10,(U$3-'Indicator Data'!BR103)/(U$3-U$4)*10)),1))</f>
        <v>4.5999999999999996</v>
      </c>
      <c r="V103" s="162">
        <f>IF('Indicator Data'!BS103="No data","x",ROUND(IF('Indicator Data'!BS103&gt;V$3,0,IF('Indicator Data'!BS103&lt;V$4,10,(V$3-'Indicator Data'!BS103)/(V$3-V$4)*10)),1))</f>
        <v>4.4000000000000004</v>
      </c>
      <c r="W103" s="157">
        <f t="shared" si="20"/>
        <v>4.4666666666666668</v>
      </c>
      <c r="X103" s="157" t="str">
        <f>IF('Indicator Data'!BT103="No data","x",ROUND(IF('Indicator Data'!BT103&gt;X$3,0,IF('Indicator Data'!BT103&lt;X$4,10,(X$3-'Indicator Data'!BT103)/(X$3-X$4)*10)),1))</f>
        <v>x</v>
      </c>
      <c r="Y103" s="157">
        <f>IF('Indicator Data'!BU103="No data","x",ROUND(IF('Indicator Data'!BU103&gt;Y$3,10,IF('Indicator Data'!BU103&lt;Y$4,0,10-(Y$3-'Indicator Data'!BU103)/(Y$3-Y$4)*10)),1))</f>
        <v>0.8</v>
      </c>
      <c r="Z103" s="158">
        <f t="shared" si="22"/>
        <v>3.3</v>
      </c>
      <c r="AA103" s="159">
        <f t="shared" si="23"/>
        <v>3.5</v>
      </c>
      <c r="AB103" s="48"/>
    </row>
    <row r="104" spans="1:28">
      <c r="A104" s="90" t="str">
        <f>'Indicator Data'!A104</f>
        <v>Liechtenstein</v>
      </c>
      <c r="B104" s="160" t="str">
        <f>'Indicator Data'!B104</f>
        <v>LIE</v>
      </c>
      <c r="C104" s="157" t="str">
        <f>IF('Indicator Data'!BF104="No data","x",ROUND(IF('Indicator Data'!BF104&gt;C$3,0,IF('Indicator Data'!BF104&lt;C$4,10,(C$3-'Indicator Data'!BF104)/(C$3-C$4)*10)),1))</f>
        <v>x</v>
      </c>
      <c r="D104" s="158" t="str">
        <f t="shared" si="15"/>
        <v>x</v>
      </c>
      <c r="E104" s="157" t="str">
        <f>IF('Indicator Data'!BH104="No data","x",ROUND(IF('Indicator Data'!BH104&gt;E$3,0,IF('Indicator Data'!BH104&lt;E$4,10,(E$3-'Indicator Data'!BH104)/(E$3-E$4)*10)),1))</f>
        <v>x</v>
      </c>
      <c r="F104" s="157">
        <f>IF('Indicator Data'!BG104="No data","x",ROUND(IF('Indicator Data'!BG104&gt;F$3,0,IF('Indicator Data'!BG104&lt;F$4,10,(F$3-'Indicator Data'!BG104)/(F$3-F$4)*10)),1))</f>
        <v>2</v>
      </c>
      <c r="G104" s="158">
        <f t="shared" si="16"/>
        <v>2</v>
      </c>
      <c r="H104" s="159">
        <f t="shared" si="17"/>
        <v>2</v>
      </c>
      <c r="I104" s="157" t="str">
        <f>IF('Indicator Data'!BJ104="No data","x",ROUND(IF('Indicator Data'!BJ104^2&gt;I$3,0,IF('Indicator Data'!BJ104^2&lt;I$4,10,(I$3-'Indicator Data'!BJ104^2)/(I$3-I$4)*10)),1))</f>
        <v>x</v>
      </c>
      <c r="J104" s="157">
        <f>IF(OR('Indicator Data'!BI104=0,'Indicator Data'!BI104="No data"),"x",ROUND(IF('Indicator Data'!BI104&gt;J$3,0,IF('Indicator Data'!BI104&lt;J$4,10,(J$3-'Indicator Data'!BI104)/(J$3-J$4)*10)),1))</f>
        <v>0</v>
      </c>
      <c r="K104" s="157">
        <f>IF('Indicator Data'!BK104="No data","x",ROUND(IF('Indicator Data'!BK104&gt;K$3,0,IF('Indicator Data'!BK104&lt;K$4,10,(K$3-'Indicator Data'!BK104)/(K$3-K$4)*10)),1))</f>
        <v>0.4</v>
      </c>
      <c r="L104" s="157">
        <f>IF('Indicator Data'!BL104="No data","x",ROUND(IF('Indicator Data'!BL104&gt;L$3,0,IF('Indicator Data'!BL104&lt;L$4,10,(L$3-'Indicator Data'!BL104)/(L$3-L$4)*10)),1))</f>
        <v>3.8</v>
      </c>
      <c r="M104" s="158">
        <f t="shared" si="18"/>
        <v>1.4</v>
      </c>
      <c r="N104" s="161">
        <f>IF('Indicator Data'!BM104="No data","x",'Indicator Data'!BM104/'Indicator Data'!BW104*100)</f>
        <v>687.5</v>
      </c>
      <c r="O104" s="157">
        <f t="shared" si="21"/>
        <v>0</v>
      </c>
      <c r="P104" s="157">
        <f>IF('Indicator Data'!BN104="No data","x",ROUND(IF('Indicator Data'!BN104&gt;P$3,0,IF('Indicator Data'!BN104&lt;P$4,10,(P$3-'Indicator Data'!BN104)/(P$3-P$4)*10)),1))</f>
        <v>0</v>
      </c>
      <c r="Q104" s="157">
        <f>IF('Indicator Data'!BO104="No data","x",ROUND(IF('Indicator Data'!BO104&gt;Q$3,0,IF('Indicator Data'!BO104&lt;Q$4,10,(Q$3-'Indicator Data'!BO104)/(Q$3-Q$4)*10)),1))</f>
        <v>0</v>
      </c>
      <c r="R104" s="158">
        <f t="shared" si="19"/>
        <v>0</v>
      </c>
      <c r="S104" s="157" t="str">
        <f>IF('Indicator Data'!BP104="No data","x",ROUND(IF('Indicator Data'!BP104&gt;S$3,0,IF('Indicator Data'!BP104&lt;S$4,10,(S$3-'Indicator Data'!BP104)/(S$3-S$4)*10)),1))</f>
        <v>x</v>
      </c>
      <c r="T104" s="162" t="str">
        <f>IF('Indicator Data'!BQ104="No data","x",ROUND(IF('Indicator Data'!BQ104&gt;T$3,0,IF('Indicator Data'!BQ104&lt;T$4,10,(T$3-'Indicator Data'!BQ104)/(T$3-T$4)*10)),1))</f>
        <v>x</v>
      </c>
      <c r="U104" s="162" t="str">
        <f>IF('Indicator Data'!BR104="No data","x",ROUND(IF('Indicator Data'!BR104&gt;U$3,0,IF('Indicator Data'!BR104&lt;U$4,10,(U$3-'Indicator Data'!BR104)/(U$3-U$4)*10)),1))</f>
        <v>x</v>
      </c>
      <c r="V104" s="162" t="str">
        <f>IF('Indicator Data'!BS104="No data","x",ROUND(IF('Indicator Data'!BS104&gt;V$3,0,IF('Indicator Data'!BS104&lt;V$4,10,(V$3-'Indicator Data'!BS104)/(V$3-V$4)*10)),1))</f>
        <v>x</v>
      </c>
      <c r="W104" s="157" t="str">
        <f t="shared" si="20"/>
        <v>x</v>
      </c>
      <c r="X104" s="157" t="str">
        <f>IF('Indicator Data'!BT104="No data","x",ROUND(IF('Indicator Data'!BT104&gt;X$3,0,IF('Indicator Data'!BT104&lt;X$4,10,(X$3-'Indicator Data'!BT104)/(X$3-X$4)*10)),1))</f>
        <v>x</v>
      </c>
      <c r="Y104" s="157" t="str">
        <f>IF('Indicator Data'!BU104="No data","x",ROUND(IF('Indicator Data'!BU104&gt;Y$3,10,IF('Indicator Data'!BU104&lt;Y$4,0,10-(Y$3-'Indicator Data'!BU104)/(Y$3-Y$4)*10)),1))</f>
        <v>x</v>
      </c>
      <c r="Z104" s="158" t="str">
        <f t="shared" si="22"/>
        <v>x</v>
      </c>
      <c r="AA104" s="159">
        <f t="shared" si="23"/>
        <v>0.7</v>
      </c>
      <c r="AB104" s="48"/>
    </row>
    <row r="105" spans="1:28">
      <c r="A105" s="90" t="str">
        <f>'Indicator Data'!A105</f>
        <v>Lithuania</v>
      </c>
      <c r="B105" s="160" t="str">
        <f>'Indicator Data'!B105</f>
        <v>LTU</v>
      </c>
      <c r="C105" s="157" t="str">
        <f>IF('Indicator Data'!BF105="No data","x",ROUND(IF('Indicator Data'!BF105&gt;C$3,0,IF('Indicator Data'!BF105&lt;C$4,10,(C$3-'Indicator Data'!BF105)/(C$3-C$4)*10)),1))</f>
        <v>x</v>
      </c>
      <c r="D105" s="158" t="str">
        <f t="shared" si="15"/>
        <v>x</v>
      </c>
      <c r="E105" s="157">
        <f>IF('Indicator Data'!BH105="No data","x",ROUND(IF('Indicator Data'!BH105&gt;E$3,0,IF('Indicator Data'!BH105&lt;E$4,10,(E$3-'Indicator Data'!BH105)/(E$3-E$4)*10)),1))</f>
        <v>3.9</v>
      </c>
      <c r="F105" s="157">
        <f>IF('Indicator Data'!BG105="No data","x",ROUND(IF('Indicator Data'!BG105&gt;F$3,0,IF('Indicator Data'!BG105&lt;F$4,10,(F$3-'Indicator Data'!BG105)/(F$3-F$4)*10)),1))</f>
        <v>3</v>
      </c>
      <c r="G105" s="158">
        <f t="shared" si="16"/>
        <v>3.5</v>
      </c>
      <c r="H105" s="159">
        <f t="shared" si="17"/>
        <v>3.5</v>
      </c>
      <c r="I105" s="157">
        <f>IF('Indicator Data'!BJ105="No data","x",ROUND(IF('Indicator Data'!BJ105^2&gt;I$3,0,IF('Indicator Data'!BJ105^2&lt;I$4,10,(I$3-'Indicator Data'!BJ105^2)/(I$3-I$4)*10)),1))</f>
        <v>0</v>
      </c>
      <c r="J105" s="157">
        <f>IF(OR('Indicator Data'!BI105=0,'Indicator Data'!BI105="No data"),"x",ROUND(IF('Indicator Data'!BI105&gt;J$3,0,IF('Indicator Data'!BI105&lt;J$4,10,(J$3-'Indicator Data'!BI105)/(J$3-J$4)*10)),1))</f>
        <v>0</v>
      </c>
      <c r="K105" s="157">
        <f>IF('Indicator Data'!BK105="No data","x",ROUND(IF('Indicator Data'!BK105&gt;K$3,0,IF('Indicator Data'!BK105&lt;K$4,10,(K$3-'Indicator Data'!BK105)/(K$3-K$4)*10)),1))</f>
        <v>1.2</v>
      </c>
      <c r="L105" s="157">
        <f>IF('Indicator Data'!BL105="No data","x",ROUND(IF('Indicator Data'!BL105&gt;L$3,0,IF('Indicator Data'!BL105&lt;L$4,10,(L$3-'Indicator Data'!BL105)/(L$3-L$4)*10)),1))</f>
        <v>3.1</v>
      </c>
      <c r="M105" s="158">
        <f t="shared" si="18"/>
        <v>1.1000000000000001</v>
      </c>
      <c r="N105" s="161">
        <f>IF('Indicator Data'!BM105="No data","x",'Indicator Data'!BM105/'Indicator Data'!BW105*100)</f>
        <v>140.40910106264158</v>
      </c>
      <c r="O105" s="157">
        <f t="shared" si="21"/>
        <v>0</v>
      </c>
      <c r="P105" s="157">
        <f>IF('Indicator Data'!BN105="No data","x",ROUND(IF('Indicator Data'!BN105&gt;P$3,0,IF('Indicator Data'!BN105&lt;P$4,10,(P$3-'Indicator Data'!BN105)/(P$3-P$4)*10)),1))</f>
        <v>0.5</v>
      </c>
      <c r="Q105" s="157">
        <f>IF('Indicator Data'!BO105="No data","x",ROUND(IF('Indicator Data'!BO105&gt;Q$3,0,IF('Indicator Data'!BO105&lt;Q$4,10,(Q$3-'Indicator Data'!BO105)/(Q$3-Q$4)*10)),1))</f>
        <v>0.4</v>
      </c>
      <c r="R105" s="158">
        <f t="shared" si="19"/>
        <v>0.3</v>
      </c>
      <c r="S105" s="157">
        <f>IF('Indicator Data'!BP105="No data","x",ROUND(IF('Indicator Data'!BP105&gt;S$3,0,IF('Indicator Data'!BP105&lt;S$4,10,(S$3-'Indicator Data'!BP105)/(S$3-S$4)*10)),1))</f>
        <v>0</v>
      </c>
      <c r="T105" s="162">
        <f>IF('Indicator Data'!BQ105="No data","x",ROUND(IF('Indicator Data'!BQ105&gt;T$3,0,IF('Indicator Data'!BQ105&lt;T$4,10,(T$3-'Indicator Data'!BQ105)/(T$3-T$4)*10)),1))</f>
        <v>1.5</v>
      </c>
      <c r="U105" s="162">
        <f>IF('Indicator Data'!BR105="No data","x",ROUND(IF('Indicator Data'!BR105&gt;U$3,0,IF('Indicator Data'!BR105&lt;U$4,10,(U$3-'Indicator Data'!BR105)/(U$3-U$4)*10)),1))</f>
        <v>2</v>
      </c>
      <c r="V105" s="162">
        <f>IF('Indicator Data'!BS105="No data","x",ROUND(IF('Indicator Data'!BS105&gt;V$3,0,IF('Indicator Data'!BS105&lt;V$4,10,(V$3-'Indicator Data'!BS105)/(V$3-V$4)*10)),1))</f>
        <v>3.1</v>
      </c>
      <c r="W105" s="157">
        <f t="shared" si="20"/>
        <v>2.1999999999999997</v>
      </c>
      <c r="X105" s="157">
        <f>IF('Indicator Data'!BT105="No data","x",ROUND(IF('Indicator Data'!BT105&gt;X$3,0,IF('Indicator Data'!BT105&lt;X$4,10,(X$3-'Indicator Data'!BT105)/(X$3-X$4)*10)),1))</f>
        <v>0</v>
      </c>
      <c r="Y105" s="157">
        <f>IF('Indicator Data'!BU105="No data","x",ROUND(IF('Indicator Data'!BU105&gt;Y$3,10,IF('Indicator Data'!BU105&lt;Y$4,0,10-(Y$3-'Indicator Data'!BU105)/(Y$3-Y$4)*10)),1))</f>
        <v>0.1</v>
      </c>
      <c r="Z105" s="158">
        <f t="shared" si="22"/>
        <v>0.6</v>
      </c>
      <c r="AA105" s="159">
        <f t="shared" si="23"/>
        <v>0.7</v>
      </c>
      <c r="AB105" s="48"/>
    </row>
    <row r="106" spans="1:28">
      <c r="A106" s="90" t="str">
        <f>'Indicator Data'!A106</f>
        <v>Luxembourg</v>
      </c>
      <c r="B106" s="160" t="str">
        <f>'Indicator Data'!B106</f>
        <v>LUX</v>
      </c>
      <c r="C106" s="157" t="str">
        <f>IF('Indicator Data'!BF106="No data","x",ROUND(IF('Indicator Data'!BF106&gt;C$3,0,IF('Indicator Data'!BF106&lt;C$4,10,(C$3-'Indicator Data'!BF106)/(C$3-C$4)*10)),1))</f>
        <v>x</v>
      </c>
      <c r="D106" s="158" t="str">
        <f t="shared" si="15"/>
        <v>x</v>
      </c>
      <c r="E106" s="157">
        <f>IF('Indicator Data'!BH106="No data","x",ROUND(IF('Indicator Data'!BH106&gt;E$3,0,IF('Indicator Data'!BH106&lt;E$4,10,(E$3-'Indicator Data'!BH106)/(E$3-E$4)*10)),1))</f>
        <v>2.2000000000000002</v>
      </c>
      <c r="F106" s="157">
        <f>IF('Indicator Data'!BG106="No data","x",ROUND(IF('Indicator Data'!BG106&gt;F$3,0,IF('Indicator Data'!BG106&lt;F$4,10,(F$3-'Indicator Data'!BG106)/(F$3-F$4)*10)),1))</f>
        <v>1.5</v>
      </c>
      <c r="G106" s="158">
        <f t="shared" si="16"/>
        <v>1.9</v>
      </c>
      <c r="H106" s="159">
        <f t="shared" si="17"/>
        <v>1.9</v>
      </c>
      <c r="I106" s="157" t="str">
        <f>IF('Indicator Data'!BJ106="No data","x",ROUND(IF('Indicator Data'!BJ106^2&gt;I$3,0,IF('Indicator Data'!BJ106^2&lt;I$4,10,(I$3-'Indicator Data'!BJ106^2)/(I$3-I$4)*10)),1))</f>
        <v>x</v>
      </c>
      <c r="J106" s="157">
        <f>IF(OR('Indicator Data'!BI106=0,'Indicator Data'!BI106="No data"),"x",ROUND(IF('Indicator Data'!BI106&gt;J$3,0,IF('Indicator Data'!BI106&lt;J$4,10,(J$3-'Indicator Data'!BI106)/(J$3-J$4)*10)),1))</f>
        <v>0</v>
      </c>
      <c r="K106" s="157">
        <f>IF('Indicator Data'!BK106="No data","x",ROUND(IF('Indicator Data'!BK106&gt;K$3,0,IF('Indicator Data'!BK106&lt;K$4,10,(K$3-'Indicator Data'!BK106)/(K$3-K$4)*10)),1))</f>
        <v>0.2</v>
      </c>
      <c r="L106" s="157">
        <f>IF('Indicator Data'!BL106="No data","x",ROUND(IF('Indicator Data'!BL106&gt;L$3,0,IF('Indicator Data'!BL106&lt;L$4,10,(L$3-'Indicator Data'!BL106)/(L$3-L$4)*10)),1))</f>
        <v>3.2</v>
      </c>
      <c r="M106" s="158">
        <f t="shared" si="18"/>
        <v>1.1000000000000001</v>
      </c>
      <c r="N106" s="161">
        <f>IF('Indicator Data'!BM106="No data","x",'Indicator Data'!BM106/'Indicator Data'!BW106*100)</f>
        <v>540.54054054054052</v>
      </c>
      <c r="O106" s="157">
        <f t="shared" si="21"/>
        <v>0</v>
      </c>
      <c r="P106" s="157">
        <f>IF('Indicator Data'!BN106="No data","x",ROUND(IF('Indicator Data'!BN106&gt;P$3,0,IF('Indicator Data'!BN106&lt;P$4,10,(P$3-'Indicator Data'!BN106)/(P$3-P$4)*10)),1))</f>
        <v>0.3</v>
      </c>
      <c r="Q106" s="157">
        <f>IF('Indicator Data'!BO106="No data","x",ROUND(IF('Indicator Data'!BO106&gt;Q$3,0,IF('Indicator Data'!BO106&lt;Q$4,10,(Q$3-'Indicator Data'!BO106)/(Q$3-Q$4)*10)),1))</f>
        <v>0</v>
      </c>
      <c r="R106" s="158">
        <f t="shared" si="19"/>
        <v>0.1</v>
      </c>
      <c r="S106" s="157">
        <f>IF('Indicator Data'!BP106="No data","x",ROUND(IF('Indicator Data'!BP106&gt;S$3,0,IF('Indicator Data'!BP106&lt;S$4,10,(S$3-'Indicator Data'!BP106)/(S$3-S$4)*10)),1))</f>
        <v>2.5</v>
      </c>
      <c r="T106" s="162">
        <f>IF('Indicator Data'!BQ106="No data","x",ROUND(IF('Indicator Data'!BQ106&gt;T$3,0,IF('Indicator Data'!BQ106&lt;T$4,10,(T$3-'Indicator Data'!BQ106)/(T$3-T$4)*10)),1))</f>
        <v>0</v>
      </c>
      <c r="U106" s="162">
        <f>IF('Indicator Data'!BR106="No data","x",ROUND(IF('Indicator Data'!BR106&gt;U$3,0,IF('Indicator Data'!BR106&lt;U$4,10,(U$3-'Indicator Data'!BR106)/(U$3-U$4)*10)),1))</f>
        <v>1.5</v>
      </c>
      <c r="V106" s="162">
        <f>IF('Indicator Data'!BS106="No data","x",ROUND(IF('Indicator Data'!BS106&gt;V$3,0,IF('Indicator Data'!BS106&lt;V$4,10,(V$3-'Indicator Data'!BS106)/(V$3-V$4)*10)),1))</f>
        <v>0.5</v>
      </c>
      <c r="W106" s="157">
        <f t="shared" si="20"/>
        <v>0.66666666666666663</v>
      </c>
      <c r="X106" s="157">
        <f>IF('Indicator Data'!BT106="No data","x",ROUND(IF('Indicator Data'!BT106&gt;X$3,0,IF('Indicator Data'!BT106&lt;X$4,10,(X$3-'Indicator Data'!BT106)/(X$3-X$4)*10)),1))</f>
        <v>0</v>
      </c>
      <c r="Y106" s="157">
        <f>IF('Indicator Data'!BU106="No data","x",ROUND(IF('Indicator Data'!BU106&gt;Y$3,10,IF('Indicator Data'!BU106&lt;Y$4,0,10-(Y$3-'Indicator Data'!BU106)/(Y$3-Y$4)*10)),1))</f>
        <v>0.1</v>
      </c>
      <c r="Z106" s="158">
        <f t="shared" si="22"/>
        <v>0.8</v>
      </c>
      <c r="AA106" s="159">
        <f t="shared" si="23"/>
        <v>0.7</v>
      </c>
      <c r="AB106" s="48"/>
    </row>
    <row r="107" spans="1:28">
      <c r="A107" s="90" t="str">
        <f>'Indicator Data'!A107</f>
        <v>Madagascar</v>
      </c>
      <c r="B107" s="160" t="str">
        <f>'Indicator Data'!B107</f>
        <v>MDG</v>
      </c>
      <c r="C107" s="157">
        <f>IF('Indicator Data'!BF107="No data","x",ROUND(IF('Indicator Data'!BF107&gt;C$3,0,IF('Indicator Data'!BF107&lt;C$4,10,(C$3-'Indicator Data'!BF107)/(C$3-C$4)*10)),1))</f>
        <v>4.7</v>
      </c>
      <c r="D107" s="158">
        <f t="shared" si="15"/>
        <v>4.7</v>
      </c>
      <c r="E107" s="157">
        <f>IF('Indicator Data'!BH107="No data","x",ROUND(IF('Indicator Data'!BH107&gt;E$3,0,IF('Indicator Data'!BH107&lt;E$4,10,(E$3-'Indicator Data'!BH107)/(E$3-E$4)*10)),1))</f>
        <v>7.5</v>
      </c>
      <c r="F107" s="157">
        <f>IF('Indicator Data'!BG107="No data","x",ROUND(IF('Indicator Data'!BG107&gt;F$3,0,IF('Indicator Data'!BG107&lt;F$4,10,(F$3-'Indicator Data'!BG107)/(F$3-F$4)*10)),1))</f>
        <v>7</v>
      </c>
      <c r="G107" s="158">
        <f t="shared" si="16"/>
        <v>7.3</v>
      </c>
      <c r="H107" s="159">
        <f t="shared" si="17"/>
        <v>6</v>
      </c>
      <c r="I107" s="157">
        <f>IF('Indicator Data'!BJ107="No data","x",ROUND(IF('Indicator Data'!BJ107^2&gt;I$3,0,IF('Indicator Data'!BJ107^2&lt;I$4,10,(I$3-'Indicator Data'!BJ107^2)/(I$3-I$4)*10)),1))</f>
        <v>4.4000000000000004</v>
      </c>
      <c r="J107" s="157">
        <f>IF(OR('Indicator Data'!BI107=0,'Indicator Data'!BI107="No data"),"x",ROUND(IF('Indicator Data'!BI107&gt;J$3,0,IF('Indicator Data'!BI107&lt;J$4,10,(J$3-'Indicator Data'!BI107)/(J$3-J$4)*10)),1))</f>
        <v>6.4</v>
      </c>
      <c r="K107" s="157">
        <f>IF('Indicator Data'!BK107="No data","x",ROUND(IF('Indicator Data'!BK107&gt;K$3,0,IF('Indicator Data'!BK107&lt;K$4,10,(K$3-'Indicator Data'!BK107)/(K$3-K$4)*10)),1))</f>
        <v>8</v>
      </c>
      <c r="L107" s="157">
        <f>IF('Indicator Data'!BL107="No data","x",ROUND(IF('Indicator Data'!BL107&gt;L$3,0,IF('Indicator Data'!BL107&lt;L$4,10,(L$3-'Indicator Data'!BL107)/(L$3-L$4)*10)),1))</f>
        <v>6.7</v>
      </c>
      <c r="M107" s="158">
        <f t="shared" si="18"/>
        <v>6.4</v>
      </c>
      <c r="N107" s="161">
        <f>IF('Indicator Data'!BM107="No data","x",'Indicator Data'!BM107/'Indicator Data'!BW107*100)</f>
        <v>7.9100319840423703</v>
      </c>
      <c r="O107" s="157">
        <f t="shared" si="21"/>
        <v>9.3000000000000007</v>
      </c>
      <c r="P107" s="157">
        <f>IF('Indicator Data'!BN107="No data","x",ROUND(IF('Indicator Data'!BN107&gt;P$3,0,IF('Indicator Data'!BN107&lt;P$4,10,(P$3-'Indicator Data'!BN107)/(P$3-P$4)*10)),1))</f>
        <v>9.5</v>
      </c>
      <c r="Q107" s="157">
        <f>IF('Indicator Data'!BO107="No data","x",ROUND(IF('Indicator Data'!BO107&gt;Q$3,0,IF('Indicator Data'!BO107&lt;Q$4,10,(Q$3-'Indicator Data'!BO107)/(Q$3-Q$4)*10)),1))</f>
        <v>9.3000000000000007</v>
      </c>
      <c r="R107" s="158">
        <f t="shared" si="19"/>
        <v>9.4</v>
      </c>
      <c r="S107" s="157">
        <f>IF('Indicator Data'!BP107="No data","x",ROUND(IF('Indicator Data'!BP107&gt;S$3,0,IF('Indicator Data'!BP107&lt;S$4,10,(S$3-'Indicator Data'!BP107)/(S$3-S$4)*10)),1))</f>
        <v>9.5</v>
      </c>
      <c r="T107" s="162">
        <f>IF('Indicator Data'!BQ107="No data","x",ROUND(IF('Indicator Data'!BQ107&gt;T$3,0,IF('Indicator Data'!BQ107&lt;T$4,10,(T$3-'Indicator Data'!BQ107)/(T$3-T$4)*10)),1))</f>
        <v>7.1</v>
      </c>
      <c r="U107" s="162">
        <f>IF('Indicator Data'!BR107="No data","x",ROUND(IF('Indicator Data'!BR107&gt;U$3,0,IF('Indicator Data'!BR107&lt;U$4,10,(U$3-'Indicator Data'!BR107)/(U$3-U$4)*10)),1))</f>
        <v>10</v>
      </c>
      <c r="V107" s="162">
        <f>IF('Indicator Data'!BS107="No data","x",ROUND(IF('Indicator Data'!BS107&gt;V$3,0,IF('Indicator Data'!BS107&lt;V$4,10,(V$3-'Indicator Data'!BS107)/(V$3-V$4)*10)),1))</f>
        <v>7.1</v>
      </c>
      <c r="W107" s="157">
        <f t="shared" si="20"/>
        <v>8.0666666666666682</v>
      </c>
      <c r="X107" s="157">
        <f>IF('Indicator Data'!BT107="No data","x",ROUND(IF('Indicator Data'!BT107&gt;X$3,0,IF('Indicator Data'!BT107&lt;X$4,10,(X$3-'Indicator Data'!BT107)/(X$3-X$4)*10)),1))</f>
        <v>10</v>
      </c>
      <c r="Y107" s="157">
        <f>IF('Indicator Data'!BU107="No data","x",ROUND(IF('Indicator Data'!BU107&gt;Y$3,10,IF('Indicator Data'!BU107&lt;Y$4,0,10-(Y$3-'Indicator Data'!BU107)/(Y$3-Y$4)*10)),1))</f>
        <v>4.4000000000000004</v>
      </c>
      <c r="Z107" s="158">
        <f t="shared" si="22"/>
        <v>8</v>
      </c>
      <c r="AA107" s="159">
        <f t="shared" si="23"/>
        <v>7.9</v>
      </c>
      <c r="AB107" s="48"/>
    </row>
    <row r="108" spans="1:28">
      <c r="A108" s="90" t="str">
        <f>'Indicator Data'!A108</f>
        <v>Malawi</v>
      </c>
      <c r="B108" s="160" t="str">
        <f>'Indicator Data'!B108</f>
        <v>MWI</v>
      </c>
      <c r="C108" s="157">
        <f>IF('Indicator Data'!BF108="No data","x",ROUND(IF('Indicator Data'!BF108&gt;C$3,0,IF('Indicator Data'!BF108&lt;C$4,10,(C$3-'Indicator Data'!BF108)/(C$3-C$4)*10)),1))</f>
        <v>4</v>
      </c>
      <c r="D108" s="158">
        <f t="shared" si="15"/>
        <v>4</v>
      </c>
      <c r="E108" s="157">
        <f>IF('Indicator Data'!BH108="No data","x",ROUND(IF('Indicator Data'!BH108&gt;E$3,0,IF('Indicator Data'!BH108&lt;E$4,10,(E$3-'Indicator Data'!BH108)/(E$3-E$4)*10)),1))</f>
        <v>6.6</v>
      </c>
      <c r="F108" s="157">
        <f>IF('Indicator Data'!BG108="No data","x",ROUND(IF('Indicator Data'!BG108&gt;F$3,0,IF('Indicator Data'!BG108&lt;F$4,10,(F$3-'Indicator Data'!BG108)/(F$3-F$4)*10)),1))</f>
        <v>6.7</v>
      </c>
      <c r="G108" s="158">
        <f t="shared" si="16"/>
        <v>6.7</v>
      </c>
      <c r="H108" s="159">
        <f t="shared" si="17"/>
        <v>5.4</v>
      </c>
      <c r="I108" s="157">
        <f>IF('Indicator Data'!BJ108="No data","x",ROUND(IF('Indicator Data'!BJ108^2&gt;I$3,0,IF('Indicator Data'!BJ108^2&lt;I$4,10,(I$3-'Indicator Data'!BJ108^2)/(I$3-I$4)*10)),1))</f>
        <v>5.9</v>
      </c>
      <c r="J108" s="157">
        <f>IF(OR('Indicator Data'!BI108=0,'Indicator Data'!BI108="No data"),"x",ROUND(IF('Indicator Data'!BI108&gt;J$3,0,IF('Indicator Data'!BI108&lt;J$4,10,(J$3-'Indicator Data'!BI108)/(J$3-J$4)*10)),1))</f>
        <v>8.6</v>
      </c>
      <c r="K108" s="157">
        <f>IF('Indicator Data'!BK108="No data","x",ROUND(IF('Indicator Data'!BK108&gt;K$3,0,IF('Indicator Data'!BK108&lt;K$4,10,(K$3-'Indicator Data'!BK108)/(K$3-K$4)*10)),1))</f>
        <v>7.6</v>
      </c>
      <c r="L108" s="157">
        <f>IF('Indicator Data'!BL108="No data","x",ROUND(IF('Indicator Data'!BL108&gt;L$3,0,IF('Indicator Data'!BL108&lt;L$4,10,(L$3-'Indicator Data'!BL108)/(L$3-L$4)*10)),1))</f>
        <v>7.2</v>
      </c>
      <c r="M108" s="158">
        <f t="shared" si="18"/>
        <v>7.3</v>
      </c>
      <c r="N108" s="161">
        <f>IF('Indicator Data'!BM108="No data","x",'Indicator Data'!BM108/'Indicator Data'!BW108*100)</f>
        <v>19.092066185829445</v>
      </c>
      <c r="O108" s="157">
        <f t="shared" si="21"/>
        <v>8.1999999999999993</v>
      </c>
      <c r="P108" s="157">
        <f>IF('Indicator Data'!BN108="No data","x",ROUND(IF('Indicator Data'!BN108&gt;P$3,0,IF('Indicator Data'!BN108&lt;P$4,10,(P$3-'Indicator Data'!BN108)/(P$3-P$4)*10)),1))</f>
        <v>5.6</v>
      </c>
      <c r="Q108" s="157">
        <f>IF('Indicator Data'!BO108="No data","x",ROUND(IF('Indicator Data'!BO108&gt;Q$3,0,IF('Indicator Data'!BO108&lt;Q$4,10,(Q$3-'Indicator Data'!BO108)/(Q$3-Q$4)*10)),1))</f>
        <v>5.6</v>
      </c>
      <c r="R108" s="158">
        <f t="shared" si="19"/>
        <v>6.5</v>
      </c>
      <c r="S108" s="157">
        <f>IF('Indicator Data'!BP108="No data","x",ROUND(IF('Indicator Data'!BP108&gt;S$3,0,IF('Indicator Data'!BP108&lt;S$4,10,(S$3-'Indicator Data'!BP108)/(S$3-S$4)*10)),1))</f>
        <v>9.9</v>
      </c>
      <c r="T108" s="162">
        <f>IF('Indicator Data'!BQ108="No data","x",ROUND(IF('Indicator Data'!BQ108&gt;T$3,0,IF('Indicator Data'!BQ108&lt;T$4,10,(T$3-'Indicator Data'!BQ108)/(T$3-T$4)*10)),1))</f>
        <v>2.2000000000000002</v>
      </c>
      <c r="U108" s="162">
        <f>IF('Indicator Data'!BR108="No data","x",ROUND(IF('Indicator Data'!BR108&gt;U$3,0,IF('Indicator Data'!BR108&lt;U$4,10,(U$3-'Indicator Data'!BR108)/(U$3-U$4)*10)),1))</f>
        <v>6.6</v>
      </c>
      <c r="V108" s="162">
        <f>IF('Indicator Data'!BS108="No data","x",ROUND(IF('Indicator Data'!BS108&gt;V$3,0,IF('Indicator Data'!BS108&lt;V$4,10,(V$3-'Indicator Data'!BS108)/(V$3-V$4)*10)),1))</f>
        <v>2</v>
      </c>
      <c r="W108" s="157">
        <f t="shared" si="20"/>
        <v>3.6</v>
      </c>
      <c r="X108" s="157">
        <f>IF('Indicator Data'!BT108="No data","x",ROUND(IF('Indicator Data'!BT108&gt;X$3,0,IF('Indicator Data'!BT108&lt;X$4,10,(X$3-'Indicator Data'!BT108)/(X$3-X$4)*10)),1))</f>
        <v>9.8000000000000007</v>
      </c>
      <c r="Y108" s="157">
        <f>IF('Indicator Data'!BU108="No data","x",ROUND(IF('Indicator Data'!BU108&gt;Y$3,10,IF('Indicator Data'!BU108&lt;Y$4,0,10-(Y$3-'Indicator Data'!BU108)/(Y$3-Y$4)*10)),1))</f>
        <v>4.2</v>
      </c>
      <c r="Z108" s="158">
        <f t="shared" si="22"/>
        <v>6.9</v>
      </c>
      <c r="AA108" s="159">
        <f t="shared" si="23"/>
        <v>6.9</v>
      </c>
      <c r="AB108" s="48"/>
    </row>
    <row r="109" spans="1:28">
      <c r="A109" s="90" t="str">
        <f>'Indicator Data'!A109</f>
        <v>Malaysia</v>
      </c>
      <c r="B109" s="160" t="str">
        <f>'Indicator Data'!B109</f>
        <v>MYS</v>
      </c>
      <c r="C109" s="157">
        <f>IF('Indicator Data'!BF109="No data","x",ROUND(IF('Indicator Data'!BF109&gt;C$3,0,IF('Indicator Data'!BF109&lt;C$4,10,(C$3-'Indicator Data'!BF109)/(C$3-C$4)*10)),1))</f>
        <v>2.6</v>
      </c>
      <c r="D109" s="158">
        <f t="shared" si="15"/>
        <v>2.6</v>
      </c>
      <c r="E109" s="157">
        <f>IF('Indicator Data'!BH109="No data","x",ROUND(IF('Indicator Data'!BH109&gt;E$3,0,IF('Indicator Data'!BH109&lt;E$4,10,(E$3-'Indicator Data'!BH109)/(E$3-E$4)*10)),1))</f>
        <v>5</v>
      </c>
      <c r="F109" s="157">
        <f>IF('Indicator Data'!BG109="No data","x",ROUND(IF('Indicator Data'!BG109&gt;F$3,0,IF('Indicator Data'!BG109&lt;F$4,10,(F$3-'Indicator Data'!BG109)/(F$3-F$4)*10)),1))</f>
        <v>3</v>
      </c>
      <c r="G109" s="158">
        <f t="shared" si="16"/>
        <v>4</v>
      </c>
      <c r="H109" s="159">
        <f t="shared" si="17"/>
        <v>3.3</v>
      </c>
      <c r="I109" s="157" t="str">
        <f>IF('Indicator Data'!BJ109="No data","x",ROUND(IF('Indicator Data'!BJ109^2&gt;I$3,0,IF('Indicator Data'!BJ109^2&lt;I$4,10,(I$3-'Indicator Data'!BJ109^2)/(I$3-I$4)*10)),1))</f>
        <v>x</v>
      </c>
      <c r="J109" s="157">
        <f>IF(OR('Indicator Data'!BI109=0,'Indicator Data'!BI109="No data"),"x",ROUND(IF('Indicator Data'!BI109&gt;J$3,0,IF('Indicator Data'!BI109&lt;J$4,10,(J$3-'Indicator Data'!BI109)/(J$3-J$4)*10)),1))</f>
        <v>0</v>
      </c>
      <c r="K109" s="157">
        <f>IF('Indicator Data'!BK109="No data","x",ROUND(IF('Indicator Data'!BK109&gt;K$3,0,IF('Indicator Data'!BK109&lt;K$4,10,(K$3-'Indicator Data'!BK109)/(K$3-K$4)*10)),1))</f>
        <v>0.3</v>
      </c>
      <c r="L109" s="157">
        <f>IF('Indicator Data'!BL109="No data","x",ROUND(IF('Indicator Data'!BL109&gt;L$3,0,IF('Indicator Data'!BL109&lt;L$4,10,(L$3-'Indicator Data'!BL109)/(L$3-L$4)*10)),1))</f>
        <v>3</v>
      </c>
      <c r="M109" s="158">
        <f t="shared" si="18"/>
        <v>1.1000000000000001</v>
      </c>
      <c r="N109" s="161">
        <f>IF('Indicator Data'!BM109="No data","x",'Indicator Data'!BM109/'Indicator Data'!BW109*100)</f>
        <v>21.001369654542685</v>
      </c>
      <c r="O109" s="157">
        <f t="shared" si="21"/>
        <v>8</v>
      </c>
      <c r="P109" s="157">
        <f>IF('Indicator Data'!BN109="No data","x",ROUND(IF('Indicator Data'!BN109&gt;P$3,0,IF('Indicator Data'!BN109&lt;P$4,10,(P$3-'Indicator Data'!BN109)/(P$3-P$4)*10)),1))</f>
        <v>0.4</v>
      </c>
      <c r="Q109" s="157">
        <f>IF('Indicator Data'!BO109="No data","x",ROUND(IF('Indicator Data'!BO109&gt;Q$3,0,IF('Indicator Data'!BO109&lt;Q$4,10,(Q$3-'Indicator Data'!BO109)/(Q$3-Q$4)*10)),1))</f>
        <v>0.6</v>
      </c>
      <c r="R109" s="158">
        <f t="shared" si="19"/>
        <v>3</v>
      </c>
      <c r="S109" s="157">
        <f>IF('Indicator Data'!BP109="No data","x",ROUND(IF('Indicator Data'!BP109&gt;S$3,0,IF('Indicator Data'!BP109&lt;S$4,10,(S$3-'Indicator Data'!BP109)/(S$3-S$4)*10)),1))</f>
        <v>4.4000000000000004</v>
      </c>
      <c r="T109" s="162">
        <f>IF('Indicator Data'!BQ109="No data","x",ROUND(IF('Indicator Data'!BQ109&gt;T$3,0,IF('Indicator Data'!BQ109&lt;T$4,10,(T$3-'Indicator Data'!BQ109)/(T$3-T$4)*10)),1))</f>
        <v>0.3</v>
      </c>
      <c r="U109" s="162">
        <f>IF('Indicator Data'!BR109="No data","x",ROUND(IF('Indicator Data'!BR109&gt;U$3,0,IF('Indicator Data'!BR109&lt;U$4,10,(U$3-'Indicator Data'!BR109)/(U$3-U$4)*10)),1))</f>
        <v>0.5</v>
      </c>
      <c r="V109" s="162">
        <f>IF('Indicator Data'!BS109="No data","x",ROUND(IF('Indicator Data'!BS109&gt;V$3,0,IF('Indicator Data'!BS109&lt;V$4,10,(V$3-'Indicator Data'!BS109)/(V$3-V$4)*10)),1))</f>
        <v>7.1</v>
      </c>
      <c r="W109" s="157">
        <f t="shared" si="20"/>
        <v>2.6333333333333333</v>
      </c>
      <c r="X109" s="157">
        <f>IF('Indicator Data'!BT109="No data","x",ROUND(IF('Indicator Data'!BT109&gt;X$3,0,IF('Indicator Data'!BT109&lt;X$4,10,(X$3-'Indicator Data'!BT109)/(X$3-X$4)*10)),1))</f>
        <v>5.9</v>
      </c>
      <c r="Y109" s="157">
        <f>IF('Indicator Data'!BU109="No data","x",ROUND(IF('Indicator Data'!BU109&gt;Y$3,10,IF('Indicator Data'!BU109&lt;Y$4,0,10-(Y$3-'Indicator Data'!BU109)/(Y$3-Y$4)*10)),1))</f>
        <v>0.2</v>
      </c>
      <c r="Z109" s="158">
        <f t="shared" si="22"/>
        <v>3.3</v>
      </c>
      <c r="AA109" s="159">
        <f t="shared" si="23"/>
        <v>2.5</v>
      </c>
      <c r="AB109" s="48"/>
    </row>
    <row r="110" spans="1:28">
      <c r="A110" s="90" t="str">
        <f>'Indicator Data'!A110</f>
        <v>Maldives</v>
      </c>
      <c r="B110" s="160" t="str">
        <f>'Indicator Data'!B110</f>
        <v>MDV</v>
      </c>
      <c r="C110" s="157">
        <f>IF('Indicator Data'!BF110="No data","x",ROUND(IF('Indicator Data'!BF110&gt;C$3,0,IF('Indicator Data'!BF110&lt;C$4,10,(C$3-'Indicator Data'!BF110)/(C$3-C$4)*10)),1))</f>
        <v>5.8</v>
      </c>
      <c r="D110" s="158">
        <f t="shared" si="15"/>
        <v>5.8</v>
      </c>
      <c r="E110" s="157">
        <f>IF('Indicator Data'!BH110="No data","x",ROUND(IF('Indicator Data'!BH110&gt;E$3,0,IF('Indicator Data'!BH110&lt;E$4,10,(E$3-'Indicator Data'!BH110)/(E$3-E$4)*10)),1))</f>
        <v>6.1</v>
      </c>
      <c r="F110" s="157">
        <f>IF('Indicator Data'!BG110="No data","x",ROUND(IF('Indicator Data'!BG110&gt;F$3,0,IF('Indicator Data'!BG110&lt;F$4,10,(F$3-'Indicator Data'!BG110)/(F$3-F$4)*10)),1))</f>
        <v>5.3</v>
      </c>
      <c r="G110" s="158">
        <f t="shared" si="16"/>
        <v>5.7</v>
      </c>
      <c r="H110" s="159">
        <f t="shared" si="17"/>
        <v>5.8</v>
      </c>
      <c r="I110" s="157">
        <f>IF('Indicator Data'!BJ110="No data","x",ROUND(IF('Indicator Data'!BJ110^2&gt;I$3,0,IF('Indicator Data'!BJ110^2&lt;I$4,10,(I$3-'Indicator Data'!BJ110^2)/(I$3-I$4)*10)),1))</f>
        <v>0.5</v>
      </c>
      <c r="J110" s="157">
        <f>IF(OR('Indicator Data'!BI110=0,'Indicator Data'!BI110="No data"),"x",ROUND(IF('Indicator Data'!BI110&gt;J$3,0,IF('Indicator Data'!BI110&lt;J$4,10,(J$3-'Indicator Data'!BI110)/(J$3-J$4)*10)),1))</f>
        <v>0</v>
      </c>
      <c r="K110" s="157">
        <f>IF('Indicator Data'!BK110="No data","x",ROUND(IF('Indicator Data'!BK110&gt;K$3,0,IF('Indicator Data'!BK110&lt;K$4,10,(K$3-'Indicator Data'!BK110)/(K$3-K$4)*10)),1))</f>
        <v>1.4</v>
      </c>
      <c r="L110" s="157">
        <f>IF('Indicator Data'!BL110="No data","x",ROUND(IF('Indicator Data'!BL110&gt;L$3,0,IF('Indicator Data'!BL110&lt;L$4,10,(L$3-'Indicator Data'!BL110)/(L$3-L$4)*10)),1))</f>
        <v>3.3</v>
      </c>
      <c r="M110" s="158">
        <f t="shared" si="18"/>
        <v>1.3</v>
      </c>
      <c r="N110" s="161">
        <f>IF('Indicator Data'!BM110="No data","x",'Indicator Data'!BM110/'Indicator Data'!BW110*100)</f>
        <v>226.66666666666666</v>
      </c>
      <c r="O110" s="157">
        <f t="shared" si="21"/>
        <v>0</v>
      </c>
      <c r="P110" s="157">
        <f>IF('Indicator Data'!BN110="No data","x",ROUND(IF('Indicator Data'!BN110&gt;P$3,0,IF('Indicator Data'!BN110&lt;P$4,10,(P$3-'Indicator Data'!BN110)/(P$3-P$4)*10)),1))</f>
        <v>0</v>
      </c>
      <c r="Q110" s="157">
        <f>IF('Indicator Data'!BO110="No data","x",ROUND(IF('Indicator Data'!BO110&gt;Q$3,0,IF('Indicator Data'!BO110&lt;Q$4,10,(Q$3-'Indicator Data'!BO110)/(Q$3-Q$4)*10)),1))</f>
        <v>0.1</v>
      </c>
      <c r="R110" s="158">
        <f t="shared" si="19"/>
        <v>0</v>
      </c>
      <c r="S110" s="157">
        <f>IF('Indicator Data'!BP110="No data","x",ROUND(IF('Indicator Data'!BP110&gt;S$3,0,IF('Indicator Data'!BP110&lt;S$4,10,(S$3-'Indicator Data'!BP110)/(S$3-S$4)*10)),1))</f>
        <v>4.5999999999999996</v>
      </c>
      <c r="T110" s="162">
        <f>IF('Indicator Data'!BQ110="No data","x",ROUND(IF('Indicator Data'!BQ110&gt;T$3,0,IF('Indicator Data'!BQ110&lt;T$4,10,(T$3-'Indicator Data'!BQ110)/(T$3-T$4)*10)),1))</f>
        <v>0</v>
      </c>
      <c r="U110" s="162">
        <f>IF('Indicator Data'!BR110="No data","x",ROUND(IF('Indicator Data'!BR110&gt;U$3,0,IF('Indicator Data'!BR110&lt;U$4,10,(U$3-'Indicator Data'!BR110)/(U$3-U$4)*10)),1))</f>
        <v>0.2</v>
      </c>
      <c r="V110" s="162" t="str">
        <f>IF('Indicator Data'!BS110="No data","x",ROUND(IF('Indicator Data'!BS110&gt;V$3,0,IF('Indicator Data'!BS110&lt;V$4,10,(V$3-'Indicator Data'!BS110)/(V$3-V$4)*10)),1))</f>
        <v>x</v>
      </c>
      <c r="W110" s="157">
        <f t="shared" si="20"/>
        <v>0.1</v>
      </c>
      <c r="X110" s="157">
        <f>IF('Indicator Data'!BT110="No data","x",ROUND(IF('Indicator Data'!BT110&gt;X$3,0,IF('Indicator Data'!BT110&lt;X$4,10,(X$3-'Indicator Data'!BT110)/(X$3-X$4)*10)),1))</f>
        <v>3.2</v>
      </c>
      <c r="Y110" s="157">
        <f>IF('Indicator Data'!BU110="No data","x",ROUND(IF('Indicator Data'!BU110&gt;Y$3,10,IF('Indicator Data'!BU110&lt;Y$4,0,10-(Y$3-'Indicator Data'!BU110)/(Y$3-Y$4)*10)),1))</f>
        <v>0.6</v>
      </c>
      <c r="Z110" s="158">
        <f t="shared" si="22"/>
        <v>2.1</v>
      </c>
      <c r="AA110" s="159">
        <f t="shared" si="23"/>
        <v>1.1000000000000001</v>
      </c>
      <c r="AB110" s="48"/>
    </row>
    <row r="111" spans="1:28">
      <c r="A111" s="90" t="str">
        <f>'Indicator Data'!A111</f>
        <v>Mali</v>
      </c>
      <c r="B111" s="160" t="str">
        <f>'Indicator Data'!B111</f>
        <v>MLI</v>
      </c>
      <c r="C111" s="157">
        <f>IF('Indicator Data'!BF111="No data","x",ROUND(IF('Indicator Data'!BF111&gt;C$3,0,IF('Indicator Data'!BF111&lt;C$4,10,(C$3-'Indicator Data'!BF111)/(C$3-C$4)*10)),1))</f>
        <v>4.9000000000000004</v>
      </c>
      <c r="D111" s="158">
        <f t="shared" si="15"/>
        <v>4.9000000000000004</v>
      </c>
      <c r="E111" s="157">
        <f>IF('Indicator Data'!BH111="No data","x",ROUND(IF('Indicator Data'!BH111&gt;E$3,0,IF('Indicator Data'!BH111&lt;E$4,10,(E$3-'Indicator Data'!BH111)/(E$3-E$4)*10)),1))</f>
        <v>7.2</v>
      </c>
      <c r="F111" s="157">
        <f>IF('Indicator Data'!BG111="No data","x",ROUND(IF('Indicator Data'!BG111&gt;F$3,0,IF('Indicator Data'!BG111&lt;F$4,10,(F$3-'Indicator Data'!BG111)/(F$3-F$4)*10)),1))</f>
        <v>7.4</v>
      </c>
      <c r="G111" s="158">
        <f t="shared" si="16"/>
        <v>7.3</v>
      </c>
      <c r="H111" s="159">
        <f t="shared" si="17"/>
        <v>6.1</v>
      </c>
      <c r="I111" s="157">
        <f>IF('Indicator Data'!BJ111="No data","x",ROUND(IF('Indicator Data'!BJ111^2&gt;I$3,0,IF('Indicator Data'!BJ111^2&lt;I$4,10,(I$3-'Indicator Data'!BJ111^2)/(I$3-I$4)*10)),1))</f>
        <v>9.9</v>
      </c>
      <c r="J111" s="157">
        <f>IF(OR('Indicator Data'!BI111=0,'Indicator Data'!BI111="No data"),"x",ROUND(IF('Indicator Data'!BI111&gt;J$3,0,IF('Indicator Data'!BI111&lt;J$4,10,(J$3-'Indicator Data'!BI111)/(J$3-J$4)*10)),1))</f>
        <v>4.7</v>
      </c>
      <c r="K111" s="157">
        <f>IF('Indicator Data'!BK111="No data","x",ROUND(IF('Indicator Data'!BK111&gt;K$3,0,IF('Indicator Data'!BK111&lt;K$4,10,(K$3-'Indicator Data'!BK111)/(K$3-K$4)*10)),1))</f>
        <v>6.6</v>
      </c>
      <c r="L111" s="157">
        <f>IF('Indicator Data'!BL111="No data","x",ROUND(IF('Indicator Data'!BL111&gt;L$3,0,IF('Indicator Data'!BL111&lt;L$4,10,(L$3-'Indicator Data'!BL111)/(L$3-L$4)*10)),1))</f>
        <v>4.4000000000000004</v>
      </c>
      <c r="M111" s="158">
        <f t="shared" si="18"/>
        <v>6.4</v>
      </c>
      <c r="N111" s="161">
        <f>IF('Indicator Data'!BM111="No data","x",'Indicator Data'!BM111/'Indicator Data'!BW111*100)</f>
        <v>9.0149894688532122</v>
      </c>
      <c r="O111" s="157">
        <f t="shared" si="21"/>
        <v>9.1999999999999993</v>
      </c>
      <c r="P111" s="157">
        <f>IF('Indicator Data'!BN111="No data","x",ROUND(IF('Indicator Data'!BN111&gt;P$3,0,IF('Indicator Data'!BN111&lt;P$4,10,(P$3-'Indicator Data'!BN111)/(P$3-P$4)*10)),1))</f>
        <v>5.5</v>
      </c>
      <c r="Q111" s="157">
        <f>IF('Indicator Data'!BO111="No data","x",ROUND(IF('Indicator Data'!BO111&gt;Q$3,0,IF('Indicator Data'!BO111&lt;Q$4,10,(Q$3-'Indicator Data'!BO111)/(Q$3-Q$4)*10)),1))</f>
        <v>3.3</v>
      </c>
      <c r="R111" s="158">
        <f t="shared" si="19"/>
        <v>6</v>
      </c>
      <c r="S111" s="157">
        <f>IF('Indicator Data'!BP111="No data","x",ROUND(IF('Indicator Data'!BP111&gt;S$3,0,IF('Indicator Data'!BP111&lt;S$4,10,(S$3-'Indicator Data'!BP111)/(S$3-S$4)*10)),1))</f>
        <v>9.6999999999999993</v>
      </c>
      <c r="T111" s="162">
        <f>IF('Indicator Data'!BQ111="No data","x",ROUND(IF('Indicator Data'!BQ111&gt;T$3,0,IF('Indicator Data'!BQ111&lt;T$4,10,(T$3-'Indicator Data'!BQ111)/(T$3-T$4)*10)),1))</f>
        <v>3.7</v>
      </c>
      <c r="U111" s="162">
        <f>IF('Indicator Data'!BR111="No data","x",ROUND(IF('Indicator Data'!BR111&gt;U$3,0,IF('Indicator Data'!BR111&lt;U$4,10,(U$3-'Indicator Data'!BR111)/(U$3-U$4)*10)),1))</f>
        <v>9.3000000000000007</v>
      </c>
      <c r="V111" s="162">
        <f>IF('Indicator Data'!BS111="No data","x",ROUND(IF('Indicator Data'!BS111&gt;V$3,0,IF('Indicator Data'!BS111&lt;V$4,10,(V$3-'Indicator Data'!BS111)/(V$3-V$4)*10)),1))</f>
        <v>3.7</v>
      </c>
      <c r="W111" s="157">
        <f t="shared" si="20"/>
        <v>5.5666666666666664</v>
      </c>
      <c r="X111" s="157">
        <f>IF('Indicator Data'!BT111="No data","x",ROUND(IF('Indicator Data'!BT111&gt;X$3,0,IF('Indicator Data'!BT111&lt;X$4,10,(X$3-'Indicator Data'!BT111)/(X$3-X$4)*10)),1))</f>
        <v>9.8000000000000007</v>
      </c>
      <c r="Y111" s="157">
        <f>IF('Indicator Data'!BU111="No data","x",ROUND(IF('Indicator Data'!BU111&gt;Y$3,10,IF('Indicator Data'!BU111&lt;Y$4,0,10-(Y$3-'Indicator Data'!BU111)/(Y$3-Y$4)*10)),1))</f>
        <v>4.9000000000000004</v>
      </c>
      <c r="Z111" s="158">
        <f t="shared" si="22"/>
        <v>7.5</v>
      </c>
      <c r="AA111" s="159">
        <f t="shared" si="23"/>
        <v>6.6</v>
      </c>
      <c r="AB111" s="48"/>
    </row>
    <row r="112" spans="1:28">
      <c r="A112" s="90" t="str">
        <f>'Indicator Data'!A112</f>
        <v>Malta</v>
      </c>
      <c r="B112" s="160" t="str">
        <f>'Indicator Data'!B112</f>
        <v>MLT</v>
      </c>
      <c r="C112" s="157" t="str">
        <f>IF('Indicator Data'!BF112="No data","x",ROUND(IF('Indicator Data'!BF112&gt;C$3,0,IF('Indicator Data'!BF112&lt;C$4,10,(C$3-'Indicator Data'!BF112)/(C$3-C$4)*10)),1))</f>
        <v>x</v>
      </c>
      <c r="D112" s="158" t="str">
        <f t="shared" si="15"/>
        <v>x</v>
      </c>
      <c r="E112" s="157">
        <f>IF('Indicator Data'!BH112="No data","x",ROUND(IF('Indicator Data'!BH112&gt;E$3,0,IF('Indicator Data'!BH112&lt;E$4,10,(E$3-'Indicator Data'!BH112)/(E$3-E$4)*10)),1))</f>
        <v>4.9000000000000004</v>
      </c>
      <c r="F112" s="157">
        <f>IF('Indicator Data'!BG112="No data","x",ROUND(IF('Indicator Data'!BG112&gt;F$3,0,IF('Indicator Data'!BG112&lt;F$4,10,(F$3-'Indicator Data'!BG112)/(F$3-F$4)*10)),1))</f>
        <v>3.4</v>
      </c>
      <c r="G112" s="158">
        <f t="shared" si="16"/>
        <v>4.2</v>
      </c>
      <c r="H112" s="159">
        <f t="shared" si="17"/>
        <v>4.2</v>
      </c>
      <c r="I112" s="157">
        <f>IF('Indicator Data'!BJ112="No data","x",ROUND(IF('Indicator Data'!BJ112^2&gt;I$3,0,IF('Indicator Data'!BJ112^2&lt;I$4,10,(I$3-'Indicator Data'!BJ112^2)/(I$3-I$4)*10)),1))</f>
        <v>1.1000000000000001</v>
      </c>
      <c r="J112" s="157">
        <f>IF(OR('Indicator Data'!BI112=0,'Indicator Data'!BI112="No data"),"x",ROUND(IF('Indicator Data'!BI112&gt;J$3,0,IF('Indicator Data'!BI112&lt;J$4,10,(J$3-'Indicator Data'!BI112)/(J$3-J$4)*10)),1))</f>
        <v>0</v>
      </c>
      <c r="K112" s="157">
        <f>IF('Indicator Data'!BK112="No data","x",ROUND(IF('Indicator Data'!BK112&gt;K$3,0,IF('Indicator Data'!BK112&lt;K$4,10,(K$3-'Indicator Data'!BK112)/(K$3-K$4)*10)),1))</f>
        <v>0.8</v>
      </c>
      <c r="L112" s="157">
        <f>IF('Indicator Data'!BL112="No data","x",ROUND(IF('Indicator Data'!BL112&gt;L$3,0,IF('Indicator Data'!BL112&lt;L$4,10,(L$3-'Indicator Data'!BL112)/(L$3-L$4)*10)),1))</f>
        <v>3.5</v>
      </c>
      <c r="M112" s="158">
        <f t="shared" si="18"/>
        <v>1.4</v>
      </c>
      <c r="N112" s="161">
        <f>IF('Indicator Data'!BM112="No data","x",'Indicator Data'!BM112/'Indicator Data'!BW112*100)</f>
        <v>843.75</v>
      </c>
      <c r="O112" s="157">
        <f t="shared" si="21"/>
        <v>0</v>
      </c>
      <c r="P112" s="157">
        <f>IF('Indicator Data'!BN112="No data","x",ROUND(IF('Indicator Data'!BN112&gt;P$3,0,IF('Indicator Data'!BN112&lt;P$4,10,(P$3-'Indicator Data'!BN112)/(P$3-P$4)*10)),1))</f>
        <v>0</v>
      </c>
      <c r="Q112" s="157">
        <f>IF('Indicator Data'!BO112="No data","x",ROUND(IF('Indicator Data'!BO112&gt;Q$3,0,IF('Indicator Data'!BO112&lt;Q$4,10,(Q$3-'Indicator Data'!BO112)/(Q$3-Q$4)*10)),1))</f>
        <v>0</v>
      </c>
      <c r="R112" s="158">
        <f t="shared" si="19"/>
        <v>0</v>
      </c>
      <c r="S112" s="157">
        <f>IF('Indicator Data'!BP112="No data","x",ROUND(IF('Indicator Data'!BP112&gt;S$3,0,IF('Indicator Data'!BP112&lt;S$4,10,(S$3-'Indicator Data'!BP112)/(S$3-S$4)*10)),1))</f>
        <v>0</v>
      </c>
      <c r="T112" s="162">
        <f>IF('Indicator Data'!BQ112="No data","x",ROUND(IF('Indicator Data'!BQ112&gt;T$3,0,IF('Indicator Data'!BQ112&lt;T$4,10,(T$3-'Indicator Data'!BQ112)/(T$3-T$4)*10)),1))</f>
        <v>0.2</v>
      </c>
      <c r="U112" s="162">
        <f>IF('Indicator Data'!BR112="No data","x",ROUND(IF('Indicator Data'!BR112&gt;U$3,0,IF('Indicator Data'!BR112&lt;U$4,10,(U$3-'Indicator Data'!BR112)/(U$3-U$4)*10)),1))</f>
        <v>0.7</v>
      </c>
      <c r="V112" s="162">
        <f>IF('Indicator Data'!BS112="No data","x",ROUND(IF('Indicator Data'!BS112&gt;V$3,0,IF('Indicator Data'!BS112&lt;V$4,10,(V$3-'Indicator Data'!BS112)/(V$3-V$4)*10)),1))</f>
        <v>0</v>
      </c>
      <c r="W112" s="157">
        <f t="shared" si="20"/>
        <v>0.3</v>
      </c>
      <c r="X112" s="157">
        <f>IF('Indicator Data'!BT112="No data","x",ROUND(IF('Indicator Data'!BT112&gt;X$3,0,IF('Indicator Data'!BT112&lt;X$4,10,(X$3-'Indicator Data'!BT112)/(X$3-X$4)*10)),1))</f>
        <v>0</v>
      </c>
      <c r="Y112" s="157">
        <f>IF('Indicator Data'!BU112="No data","x",ROUND(IF('Indicator Data'!BU112&gt;Y$3,10,IF('Indicator Data'!BU112&lt;Y$4,0,10-(Y$3-'Indicator Data'!BU112)/(Y$3-Y$4)*10)),1))</f>
        <v>0</v>
      </c>
      <c r="Z112" s="158">
        <f t="shared" si="22"/>
        <v>0.1</v>
      </c>
      <c r="AA112" s="159">
        <f t="shared" si="23"/>
        <v>0.5</v>
      </c>
      <c r="AB112" s="48"/>
    </row>
    <row r="113" spans="1:28">
      <c r="A113" s="90" t="str">
        <f>'Indicator Data'!A113</f>
        <v>Marshall Islands</v>
      </c>
      <c r="B113" s="160" t="str">
        <f>'Indicator Data'!B113</f>
        <v>MHL</v>
      </c>
      <c r="C113" s="157">
        <f>IF('Indicator Data'!BF113="No data","x",ROUND(IF('Indicator Data'!BF113&gt;C$3,0,IF('Indicator Data'!BF113&lt;C$4,10,(C$3-'Indicator Data'!BF113)/(C$3-C$4)*10)),1))</f>
        <v>7.3</v>
      </c>
      <c r="D113" s="158">
        <f t="shared" si="15"/>
        <v>7.3</v>
      </c>
      <c r="E113" s="157" t="str">
        <f>IF('Indicator Data'!BH113="No data","x",ROUND(IF('Indicator Data'!BH113&gt;E$3,0,IF('Indicator Data'!BH113&lt;E$4,10,(E$3-'Indicator Data'!BH113)/(E$3-E$4)*10)),1))</f>
        <v>x</v>
      </c>
      <c r="F113" s="157">
        <f>IF('Indicator Data'!BG113="No data","x",ROUND(IF('Indicator Data'!BG113&gt;F$3,0,IF('Indicator Data'!BG113&lt;F$4,10,(F$3-'Indicator Data'!BG113)/(F$3-F$4)*10)),1))</f>
        <v>4.5</v>
      </c>
      <c r="G113" s="158">
        <f t="shared" si="16"/>
        <v>4.5</v>
      </c>
      <c r="H113" s="159">
        <f t="shared" si="17"/>
        <v>5.9</v>
      </c>
      <c r="I113" s="157">
        <f>IF('Indicator Data'!BJ113="No data","x",ROUND(IF('Indicator Data'!BJ113^2&gt;I$3,0,IF('Indicator Data'!BJ113^2&lt;I$4,10,(I$3-'Indicator Data'!BJ113^2)/(I$3-I$4)*10)),1))</f>
        <v>0.4</v>
      </c>
      <c r="J113" s="157">
        <f>IF(OR('Indicator Data'!BI113=0,'Indicator Data'!BI113="No data"),"x",ROUND(IF('Indicator Data'!BI113&gt;J$3,0,IF('Indicator Data'!BI113&lt;J$4,10,(J$3-'Indicator Data'!BI113)/(J$3-J$4)*10)),1))</f>
        <v>0</v>
      </c>
      <c r="K113" s="157">
        <f>IF('Indicator Data'!BK113="No data","x",ROUND(IF('Indicator Data'!BK113&gt;K$3,0,IF('Indicator Data'!BK113&lt;K$4,10,(K$3-'Indicator Data'!BK113)/(K$3-K$4)*10)),1))</f>
        <v>6.1</v>
      </c>
      <c r="L113" s="157">
        <f>IF('Indicator Data'!BL113="No data","x",ROUND(IF('Indicator Data'!BL113&gt;L$3,0,IF('Indicator Data'!BL113&lt;L$4,10,(L$3-'Indicator Data'!BL113)/(L$3-L$4)*10)),1))</f>
        <v>8.3000000000000007</v>
      </c>
      <c r="M113" s="158">
        <f t="shared" si="18"/>
        <v>3.7</v>
      </c>
      <c r="N113" s="161">
        <f>IF('Indicator Data'!BM113="No data","x",'Indicator Data'!BM113/'Indicator Data'!BW113*100)</f>
        <v>144.44444444444443</v>
      </c>
      <c r="O113" s="157">
        <f t="shared" si="21"/>
        <v>0</v>
      </c>
      <c r="P113" s="157">
        <f>IF('Indicator Data'!BN113="No data","x",ROUND(IF('Indicator Data'!BN113&gt;P$3,0,IF('Indicator Data'!BN113&lt;P$4,10,(P$3-'Indicator Data'!BN113)/(P$3-P$4)*10)),1))</f>
        <v>2.1</v>
      </c>
      <c r="Q113" s="157">
        <f>IF('Indicator Data'!BO113="No data","x",ROUND(IF('Indicator Data'!BO113&gt;Q$3,0,IF('Indicator Data'!BO113&lt;Q$4,10,(Q$3-'Indicator Data'!BO113)/(Q$3-Q$4)*10)),1))</f>
        <v>3</v>
      </c>
      <c r="R113" s="158">
        <f t="shared" si="19"/>
        <v>1.7</v>
      </c>
      <c r="S113" s="157">
        <f>IF('Indicator Data'!BP113="No data","x",ROUND(IF('Indicator Data'!BP113&gt;S$3,0,IF('Indicator Data'!BP113&lt;S$4,10,(S$3-'Indicator Data'!BP113)/(S$3-S$4)*10)),1))</f>
        <v>8.9</v>
      </c>
      <c r="T113" s="162">
        <f>IF('Indicator Data'!BQ113="No data","x",ROUND(IF('Indicator Data'!BQ113&gt;T$3,0,IF('Indicator Data'!BQ113&lt;T$4,10,(T$3-'Indicator Data'!BQ113)/(T$3-T$4)*10)),1))</f>
        <v>2.2000000000000002</v>
      </c>
      <c r="U113" s="162">
        <f>IF('Indicator Data'!BR113="No data","x",ROUND(IF('Indicator Data'!BR113&gt;U$3,0,IF('Indicator Data'!BR113&lt;U$4,10,(U$3-'Indicator Data'!BR113)/(U$3-U$4)*10)),1))</f>
        <v>7.6</v>
      </c>
      <c r="V113" s="162">
        <f>IF('Indicator Data'!BS113="No data","x",ROUND(IF('Indicator Data'!BS113&gt;V$3,0,IF('Indicator Data'!BS113&lt;V$4,10,(V$3-'Indicator Data'!BS113)/(V$3-V$4)*10)),1))</f>
        <v>10</v>
      </c>
      <c r="W113" s="157">
        <f t="shared" si="20"/>
        <v>6.6000000000000005</v>
      </c>
      <c r="X113" s="157">
        <f>IF('Indicator Data'!BT113="No data","x",ROUND(IF('Indicator Data'!BT113&gt;X$3,0,IF('Indicator Data'!BT113&lt;X$4,10,(X$3-'Indicator Data'!BT113)/(X$3-X$4)*10)),1))</f>
        <v>7.9</v>
      </c>
      <c r="Y113" s="157" t="str">
        <f>IF('Indicator Data'!BU113="No data","x",ROUND(IF('Indicator Data'!BU113&gt;Y$3,10,IF('Indicator Data'!BU113&lt;Y$4,0,10-(Y$3-'Indicator Data'!BU113)/(Y$3-Y$4)*10)),1))</f>
        <v>x</v>
      </c>
      <c r="Z113" s="158">
        <f t="shared" si="22"/>
        <v>7.8</v>
      </c>
      <c r="AA113" s="159">
        <f t="shared" si="23"/>
        <v>4.4000000000000004</v>
      </c>
      <c r="AB113" s="48"/>
    </row>
    <row r="114" spans="1:28">
      <c r="A114" s="90" t="str">
        <f>'Indicator Data'!A114</f>
        <v>Mauritania</v>
      </c>
      <c r="B114" s="160" t="str">
        <f>'Indicator Data'!B114</f>
        <v>MRT</v>
      </c>
      <c r="C114" s="157">
        <f>IF('Indicator Data'!BF114="No data","x",ROUND(IF('Indicator Data'!BF114&gt;C$3,0,IF('Indicator Data'!BF114&lt;C$4,10,(C$3-'Indicator Data'!BF114)/(C$3-C$4)*10)),1))</f>
        <v>4.8</v>
      </c>
      <c r="D114" s="158">
        <f t="shared" si="15"/>
        <v>4.8</v>
      </c>
      <c r="E114" s="157">
        <f>IF('Indicator Data'!BH114="No data","x",ROUND(IF('Indicator Data'!BH114&gt;E$3,0,IF('Indicator Data'!BH114&lt;E$4,10,(E$3-'Indicator Data'!BH114)/(E$3-E$4)*10)),1))</f>
        <v>7</v>
      </c>
      <c r="F114" s="157">
        <f>IF('Indicator Data'!BG114="No data","x",ROUND(IF('Indicator Data'!BG114&gt;F$3,0,IF('Indicator Data'!BG114&lt;F$4,10,(F$3-'Indicator Data'!BG114)/(F$3-F$4)*10)),1))</f>
        <v>6.4</v>
      </c>
      <c r="G114" s="158">
        <f t="shared" si="16"/>
        <v>6.7</v>
      </c>
      <c r="H114" s="159">
        <f t="shared" si="17"/>
        <v>5.8</v>
      </c>
      <c r="I114" s="157">
        <f>IF('Indicator Data'!BJ114="No data","x",ROUND(IF('Indicator Data'!BJ114^2&gt;I$3,0,IF('Indicator Data'!BJ114^2&lt;I$4,10,(I$3-'Indicator Data'!BJ114^2)/(I$3-I$4)*10)),1))</f>
        <v>6.1</v>
      </c>
      <c r="J114" s="157">
        <f>IF(OR('Indicator Data'!BI114=0,'Indicator Data'!BI114="No data"),"x",ROUND(IF('Indicator Data'!BI114&gt;J$3,0,IF('Indicator Data'!BI114&lt;J$4,10,(J$3-'Indicator Data'!BI114)/(J$3-J$4)*10)),1))</f>
        <v>5.0999999999999996</v>
      </c>
      <c r="K114" s="157">
        <f>IF('Indicator Data'!BK114="No data","x",ROUND(IF('Indicator Data'!BK114&gt;K$3,0,IF('Indicator Data'!BK114&lt;K$4,10,(K$3-'Indicator Data'!BK114)/(K$3-K$4)*10)),1))</f>
        <v>4.0999999999999996</v>
      </c>
      <c r="L114" s="157">
        <f>IF('Indicator Data'!BL114="No data","x",ROUND(IF('Indicator Data'!BL114&gt;L$3,0,IF('Indicator Data'!BL114&lt;L$4,10,(L$3-'Indicator Data'!BL114)/(L$3-L$4)*10)),1))</f>
        <v>4.5</v>
      </c>
      <c r="M114" s="158">
        <f t="shared" si="18"/>
        <v>5</v>
      </c>
      <c r="N114" s="161">
        <f>IF('Indicator Data'!BM114="No data","x",'Indicator Data'!BM114/'Indicator Data'!BW114*100)</f>
        <v>1.4553216260793636</v>
      </c>
      <c r="O114" s="157">
        <f t="shared" si="21"/>
        <v>10</v>
      </c>
      <c r="P114" s="157">
        <f>IF('Indicator Data'!BN114="No data","x",ROUND(IF('Indicator Data'!BN114&gt;P$3,0,IF('Indicator Data'!BN114&lt;P$4,10,(P$3-'Indicator Data'!BN114)/(P$3-P$4)*10)),1))</f>
        <v>4.9000000000000004</v>
      </c>
      <c r="Q114" s="157">
        <f>IF('Indicator Data'!BO114="No data","x",ROUND(IF('Indicator Data'!BO114&gt;Q$3,0,IF('Indicator Data'!BO114&lt;Q$4,10,(Q$3-'Indicator Data'!BO114)/(Q$3-Q$4)*10)),1))</f>
        <v>4.4000000000000004</v>
      </c>
      <c r="R114" s="158">
        <f t="shared" si="19"/>
        <v>6.4</v>
      </c>
      <c r="S114" s="157">
        <f>IF('Indicator Data'!BP114="No data","x",ROUND(IF('Indicator Data'!BP114&gt;S$3,0,IF('Indicator Data'!BP114&lt;S$4,10,(S$3-'Indicator Data'!BP114)/(S$3-S$4)*10)),1))</f>
        <v>9.5</v>
      </c>
      <c r="T114" s="162">
        <f>IF('Indicator Data'!BQ114="No data","x",ROUND(IF('Indicator Data'!BQ114&gt;T$3,0,IF('Indicator Data'!BQ114&lt;T$4,10,(T$3-'Indicator Data'!BQ114)/(T$3-T$4)*10)),1))</f>
        <v>3.9</v>
      </c>
      <c r="U114" s="162" t="str">
        <f>IF('Indicator Data'!BR114="No data","x",ROUND(IF('Indicator Data'!BR114&gt;U$3,0,IF('Indicator Data'!BR114&lt;U$4,10,(U$3-'Indicator Data'!BR114)/(U$3-U$4)*10)),1))</f>
        <v>x</v>
      </c>
      <c r="V114" s="162">
        <f>IF('Indicator Data'!BS114="No data","x",ROUND(IF('Indicator Data'!BS114&gt;V$3,0,IF('Indicator Data'!BS114&lt;V$4,10,(V$3-'Indicator Data'!BS114)/(V$3-V$4)*10)),1))</f>
        <v>4.4000000000000004</v>
      </c>
      <c r="W114" s="157">
        <f t="shared" si="20"/>
        <v>4.1500000000000004</v>
      </c>
      <c r="X114" s="157">
        <f>IF('Indicator Data'!BT114="No data","x",ROUND(IF('Indicator Data'!BT114&gt;X$3,0,IF('Indicator Data'!BT114&lt;X$4,10,(X$3-'Indicator Data'!BT114)/(X$3-X$4)*10)),1))</f>
        <v>9.4</v>
      </c>
      <c r="Y114" s="157">
        <f>IF('Indicator Data'!BU114="No data","x",ROUND(IF('Indicator Data'!BU114&gt;Y$3,10,IF('Indicator Data'!BU114&lt;Y$4,0,10-(Y$3-'Indicator Data'!BU114)/(Y$3-Y$4)*10)),1))</f>
        <v>5.2</v>
      </c>
      <c r="Z114" s="158">
        <f t="shared" si="22"/>
        <v>7.1</v>
      </c>
      <c r="AA114" s="159">
        <f t="shared" si="23"/>
        <v>6.2</v>
      </c>
      <c r="AB114" s="48"/>
    </row>
    <row r="115" spans="1:28">
      <c r="A115" s="90" t="str">
        <f>'Indicator Data'!A115</f>
        <v>Mauritius</v>
      </c>
      <c r="B115" s="160" t="str">
        <f>'Indicator Data'!B115</f>
        <v>MUS</v>
      </c>
      <c r="C115" s="157">
        <f>IF('Indicator Data'!BF115="No data","x",ROUND(IF('Indicator Data'!BF115&gt;C$3,0,IF('Indicator Data'!BF115&lt;C$4,10,(C$3-'Indicator Data'!BF115)/(C$3-C$4)*10)),1))</f>
        <v>3.2</v>
      </c>
      <c r="D115" s="158">
        <f t="shared" si="15"/>
        <v>3.2</v>
      </c>
      <c r="E115" s="157">
        <f>IF('Indicator Data'!BH115="No data","x",ROUND(IF('Indicator Data'!BH115&gt;E$3,0,IF('Indicator Data'!BH115&lt;E$4,10,(E$3-'Indicator Data'!BH115)/(E$3-E$4)*10)),1))</f>
        <v>4.9000000000000004</v>
      </c>
      <c r="F115" s="157">
        <f>IF('Indicator Data'!BG115="No data","x",ROUND(IF('Indicator Data'!BG115&gt;F$3,0,IF('Indicator Data'!BG115&lt;F$4,10,(F$3-'Indicator Data'!BG115)/(F$3-F$4)*10)),1))</f>
        <v>3.5</v>
      </c>
      <c r="G115" s="158">
        <f t="shared" si="16"/>
        <v>4.2</v>
      </c>
      <c r="H115" s="159">
        <f t="shared" si="17"/>
        <v>3.7</v>
      </c>
      <c r="I115" s="157">
        <f>IF('Indicator Data'!BJ115="No data","x",ROUND(IF('Indicator Data'!BJ115^2&gt;I$3,0,IF('Indicator Data'!BJ115^2&lt;I$4,10,(I$3-'Indicator Data'!BJ115^2)/(I$3-I$4)*10)),1))</f>
        <v>1.7</v>
      </c>
      <c r="J115" s="157">
        <f>IF(OR('Indicator Data'!BI115=0,'Indicator Data'!BI115="No data"),"x",ROUND(IF('Indicator Data'!BI115&gt;J$3,0,IF('Indicator Data'!BI115&lt;J$4,10,(J$3-'Indicator Data'!BI115)/(J$3-J$4)*10)),1))</f>
        <v>0</v>
      </c>
      <c r="K115" s="157">
        <f>IF('Indicator Data'!BK115="No data","x",ROUND(IF('Indicator Data'!BK115&gt;K$3,0,IF('Indicator Data'!BK115&lt;K$4,10,(K$3-'Indicator Data'!BK115)/(K$3-K$4)*10)),1))</f>
        <v>3.2</v>
      </c>
      <c r="L115" s="157">
        <f>IF('Indicator Data'!BL115="No data","x",ROUND(IF('Indicator Data'!BL115&gt;L$3,0,IF('Indicator Data'!BL115&lt;L$4,10,(L$3-'Indicator Data'!BL115)/(L$3-L$4)*10)),1))</f>
        <v>2</v>
      </c>
      <c r="M115" s="158">
        <f t="shared" si="18"/>
        <v>1.7</v>
      </c>
      <c r="N115" s="161">
        <f>IF('Indicator Data'!BM115="No data","x",'Indicator Data'!BM115/'Indicator Data'!BW115*100)</f>
        <v>137.93103448275863</v>
      </c>
      <c r="O115" s="157">
        <f t="shared" si="21"/>
        <v>0</v>
      </c>
      <c r="P115" s="157">
        <f>IF('Indicator Data'!BN115="No data","x",ROUND(IF('Indicator Data'!BN115&gt;P$3,0,IF('Indicator Data'!BN115&lt;P$4,10,(P$3-'Indicator Data'!BN115)/(P$3-P$4)*10)),1))</f>
        <v>0.5</v>
      </c>
      <c r="Q115" s="157">
        <f>IF('Indicator Data'!BO115="No data","x",ROUND(IF('Indicator Data'!BO115&gt;Q$3,0,IF('Indicator Data'!BO115&lt;Q$4,10,(Q$3-'Indicator Data'!BO115)/(Q$3-Q$4)*10)),1))</f>
        <v>0</v>
      </c>
      <c r="R115" s="158">
        <f t="shared" si="19"/>
        <v>0.2</v>
      </c>
      <c r="S115" s="157">
        <f>IF('Indicator Data'!BP115="No data","x",ROUND(IF('Indicator Data'!BP115&gt;S$3,0,IF('Indicator Data'!BP115&lt;S$4,10,(S$3-'Indicator Data'!BP115)/(S$3-S$4)*10)),1))</f>
        <v>3.4</v>
      </c>
      <c r="T115" s="162">
        <f>IF('Indicator Data'!BQ115="No data","x",ROUND(IF('Indicator Data'!BQ115&gt;T$3,0,IF('Indicator Data'!BQ115&lt;T$4,10,(T$3-'Indicator Data'!BQ115)/(T$3-T$4)*10)),1))</f>
        <v>0.7</v>
      </c>
      <c r="U115" s="162">
        <f>IF('Indicator Data'!BR115="No data","x",ROUND(IF('Indicator Data'!BR115&gt;U$3,0,IF('Indicator Data'!BR115&lt;U$4,10,(U$3-'Indicator Data'!BR115)/(U$3-U$4)*10)),1))</f>
        <v>1</v>
      </c>
      <c r="V115" s="162">
        <f>IF('Indicator Data'!BS115="No data","x",ROUND(IF('Indicator Data'!BS115&gt;V$3,0,IF('Indicator Data'!BS115&lt;V$4,10,(V$3-'Indicator Data'!BS115)/(V$3-V$4)*10)),1))</f>
        <v>0.3</v>
      </c>
      <c r="W115" s="157">
        <f t="shared" si="20"/>
        <v>0.66666666666666663</v>
      </c>
      <c r="X115" s="157">
        <f>IF('Indicator Data'!BT115="No data","x",ROUND(IF('Indicator Data'!BT115&gt;X$3,0,IF('Indicator Data'!BT115&lt;X$4,10,(X$3-'Indicator Data'!BT115)/(X$3-X$4)*10)),1))</f>
        <v>5.3</v>
      </c>
      <c r="Y115" s="157">
        <f>IF('Indicator Data'!BU115="No data","x",ROUND(IF('Indicator Data'!BU115&gt;Y$3,10,IF('Indicator Data'!BU115&lt;Y$4,0,10-(Y$3-'Indicator Data'!BU115)/(Y$3-Y$4)*10)),1))</f>
        <v>0.9</v>
      </c>
      <c r="Z115" s="158">
        <f t="shared" si="22"/>
        <v>2.6</v>
      </c>
      <c r="AA115" s="159">
        <f t="shared" si="23"/>
        <v>1.5</v>
      </c>
      <c r="AB115" s="48"/>
    </row>
    <row r="116" spans="1:28">
      <c r="A116" s="90" t="str">
        <f>'Indicator Data'!A116</f>
        <v>Mexico</v>
      </c>
      <c r="B116" s="160" t="str">
        <f>'Indicator Data'!B116</f>
        <v>MEX</v>
      </c>
      <c r="C116" s="157">
        <f>IF('Indicator Data'!BF116="No data","x",ROUND(IF('Indicator Data'!BF116&gt;C$3,0,IF('Indicator Data'!BF116&lt;C$4,10,(C$3-'Indicator Data'!BF116)/(C$3-C$4)*10)),1))</f>
        <v>5.0999999999999996</v>
      </c>
      <c r="D116" s="158">
        <f t="shared" si="15"/>
        <v>5.0999999999999996</v>
      </c>
      <c r="E116" s="157">
        <f>IF('Indicator Data'!BH116="No data","x",ROUND(IF('Indicator Data'!BH116&gt;E$3,0,IF('Indicator Data'!BH116&lt;E$4,10,(E$3-'Indicator Data'!BH116)/(E$3-E$4)*10)),1))</f>
        <v>6.9</v>
      </c>
      <c r="F116" s="157">
        <f>IF('Indicator Data'!BG116="No data","x",ROUND(IF('Indicator Data'!BG116&gt;F$3,0,IF('Indicator Data'!BG116&lt;F$4,10,(F$3-'Indicator Data'!BG116)/(F$3-F$4)*10)),1))</f>
        <v>5.6</v>
      </c>
      <c r="G116" s="158">
        <f t="shared" si="16"/>
        <v>6.3</v>
      </c>
      <c r="H116" s="159">
        <f t="shared" si="17"/>
        <v>5.7</v>
      </c>
      <c r="I116" s="157">
        <f>IF('Indicator Data'!BJ116="No data","x",ROUND(IF('Indicator Data'!BJ116^2&gt;I$3,0,IF('Indicator Data'!BJ116^2&lt;I$4,10,(I$3-'Indicator Data'!BJ116^2)/(I$3-I$4)*10)),1))</f>
        <v>1</v>
      </c>
      <c r="J116" s="157">
        <f>IF(OR('Indicator Data'!BI116=0,'Indicator Data'!BI116="No data"),"x",ROUND(IF('Indicator Data'!BI116&gt;J$3,0,IF('Indicator Data'!BI116&lt;J$4,10,(J$3-'Indicator Data'!BI116)/(J$3-J$4)*10)),1))</f>
        <v>0</v>
      </c>
      <c r="K116" s="157">
        <f>IF('Indicator Data'!BK116="No data","x",ROUND(IF('Indicator Data'!BK116&gt;K$3,0,IF('Indicator Data'!BK116&lt;K$4,10,(K$3-'Indicator Data'!BK116)/(K$3-K$4)*10)),1))</f>
        <v>2.4</v>
      </c>
      <c r="L116" s="157">
        <f>IF('Indicator Data'!BL116="No data","x",ROUND(IF('Indicator Data'!BL116&gt;L$3,0,IF('Indicator Data'!BL116&lt;L$4,10,(L$3-'Indicator Data'!BL116)/(L$3-L$4)*10)),1))</f>
        <v>5.0999999999999996</v>
      </c>
      <c r="M116" s="158">
        <f t="shared" si="18"/>
        <v>2.1</v>
      </c>
      <c r="N116" s="161">
        <f>IF('Indicator Data'!BM116="No data","x",'Indicator Data'!BM116/'Indicator Data'!BW116*100)</f>
        <v>18.518994830113943</v>
      </c>
      <c r="O116" s="157">
        <f t="shared" si="21"/>
        <v>8.1999999999999993</v>
      </c>
      <c r="P116" s="157">
        <f>IF('Indicator Data'!BN116="No data","x",ROUND(IF('Indicator Data'!BN116&gt;P$3,0,IF('Indicator Data'!BN116&lt;P$4,10,(P$3-'Indicator Data'!BN116)/(P$3-P$4)*10)),1))</f>
        <v>0.8</v>
      </c>
      <c r="Q116" s="157">
        <f>IF('Indicator Data'!BO116="No data","x",ROUND(IF('Indicator Data'!BO116&gt;Q$3,0,IF('Indicator Data'!BO116&lt;Q$4,10,(Q$3-'Indicator Data'!BO116)/(Q$3-Q$4)*10)),1))</f>
        <v>0.1</v>
      </c>
      <c r="R116" s="158">
        <f t="shared" si="19"/>
        <v>3</v>
      </c>
      <c r="S116" s="157">
        <f>IF('Indicator Data'!BP116="No data","x",ROUND(IF('Indicator Data'!BP116&gt;S$3,0,IF('Indicator Data'!BP116&lt;S$4,10,(S$3-'Indicator Data'!BP116)/(S$3-S$4)*10)),1))</f>
        <v>3.9</v>
      </c>
      <c r="T116" s="162">
        <f>IF('Indicator Data'!BQ116="No data","x",ROUND(IF('Indicator Data'!BQ116&gt;T$3,0,IF('Indicator Data'!BQ116&lt;T$4,10,(T$3-'Indicator Data'!BQ116)/(T$3-T$4)*10)),1))</f>
        <v>2.7</v>
      </c>
      <c r="U116" s="162">
        <f>IF('Indicator Data'!BR116="No data","x",ROUND(IF('Indicator Data'!BR116&gt;U$3,0,IF('Indicator Data'!BR116&lt;U$4,10,(U$3-'Indicator Data'!BR116)/(U$3-U$4)*10)),1))</f>
        <v>2.9</v>
      </c>
      <c r="V116" s="162">
        <f>IF('Indicator Data'!BS116="No data","x",ROUND(IF('Indicator Data'!BS116&gt;V$3,0,IF('Indicator Data'!BS116&lt;V$4,10,(V$3-'Indicator Data'!BS116)/(V$3-V$4)*10)),1))</f>
        <v>2.5</v>
      </c>
      <c r="W116" s="157">
        <f t="shared" si="20"/>
        <v>2.6999999999999997</v>
      </c>
      <c r="X116" s="157">
        <f>IF('Indicator Data'!BT116="No data","x",ROUND(IF('Indicator Data'!BT116&gt;X$3,0,IF('Indicator Data'!BT116&lt;X$4,10,(X$3-'Indicator Data'!BT116)/(X$3-X$4)*10)),1))</f>
        <v>6.1</v>
      </c>
      <c r="Y116" s="157">
        <f>IF('Indicator Data'!BU116="No data","x",ROUND(IF('Indicator Data'!BU116&gt;Y$3,10,IF('Indicator Data'!BU116&lt;Y$4,0,10-(Y$3-'Indicator Data'!BU116)/(Y$3-Y$4)*10)),1))</f>
        <v>0.7</v>
      </c>
      <c r="Z116" s="158">
        <f t="shared" si="22"/>
        <v>3.4</v>
      </c>
      <c r="AA116" s="159">
        <f t="shared" si="23"/>
        <v>2.8</v>
      </c>
      <c r="AB116" s="48"/>
    </row>
    <row r="117" spans="1:28">
      <c r="A117" s="90" t="str">
        <f>'Indicator Data'!A117</f>
        <v>Micronesia</v>
      </c>
      <c r="B117" s="160" t="str">
        <f>'Indicator Data'!B117</f>
        <v>FSM</v>
      </c>
      <c r="C117" s="157">
        <f>IF('Indicator Data'!BF117="No data","x",ROUND(IF('Indicator Data'!BF117&gt;C$3,0,IF('Indicator Data'!BF117&lt;C$4,10,(C$3-'Indicator Data'!BF117)/(C$3-C$4)*10)),1))</f>
        <v>6</v>
      </c>
      <c r="D117" s="158">
        <f t="shared" si="15"/>
        <v>6</v>
      </c>
      <c r="E117" s="157" t="str">
        <f>IF('Indicator Data'!BH117="No data","x",ROUND(IF('Indicator Data'!BH117&gt;E$3,0,IF('Indicator Data'!BH117&lt;E$4,10,(E$3-'Indicator Data'!BH117)/(E$3-E$4)*10)),1))</f>
        <v>x</v>
      </c>
      <c r="F117" s="157">
        <f>IF('Indicator Data'!BG117="No data","x",ROUND(IF('Indicator Data'!BG117&gt;F$3,0,IF('Indicator Data'!BG117&lt;F$4,10,(F$3-'Indicator Data'!BG117)/(F$3-F$4)*10)),1))</f>
        <v>4.2</v>
      </c>
      <c r="G117" s="158">
        <f t="shared" si="16"/>
        <v>4.2</v>
      </c>
      <c r="H117" s="159">
        <f t="shared" si="17"/>
        <v>5.0999999999999996</v>
      </c>
      <c r="I117" s="157" t="str">
        <f>IF('Indicator Data'!BJ117="No data","x",ROUND(IF('Indicator Data'!BJ117^2&gt;I$3,0,IF('Indicator Data'!BJ117^2&lt;I$4,10,(I$3-'Indicator Data'!BJ117^2)/(I$3-I$4)*10)),1))</f>
        <v>x</v>
      </c>
      <c r="J117" s="157">
        <f>IF(OR('Indicator Data'!BI117=0,'Indicator Data'!BI117="No data"),"x",ROUND(IF('Indicator Data'!BI117&gt;J$3,0,IF('Indicator Data'!BI117&lt;J$4,10,(J$3-'Indicator Data'!BI117)/(J$3-J$4)*10)),1))</f>
        <v>1.5</v>
      </c>
      <c r="K117" s="157">
        <f>IF('Indicator Data'!BK117="No data","x",ROUND(IF('Indicator Data'!BK117&gt;K$3,0,IF('Indicator Data'!BK117&lt;K$4,10,(K$3-'Indicator Data'!BK117)/(K$3-K$4)*10)),1))</f>
        <v>6</v>
      </c>
      <c r="L117" s="157">
        <f>IF('Indicator Data'!BL117="No data","x",ROUND(IF('Indicator Data'!BL117&gt;L$3,0,IF('Indicator Data'!BL117&lt;L$4,10,(L$3-'Indicator Data'!BL117)/(L$3-L$4)*10)),1))</f>
        <v>9.3000000000000007</v>
      </c>
      <c r="M117" s="158">
        <f t="shared" si="18"/>
        <v>5.6</v>
      </c>
      <c r="N117" s="161">
        <f>IF('Indicator Data'!BM117="No data","x",'Indicator Data'!BM117/'Indicator Data'!BW117*100)</f>
        <v>54.285714285714285</v>
      </c>
      <c r="O117" s="157">
        <f t="shared" si="21"/>
        <v>4.5999999999999996</v>
      </c>
      <c r="P117" s="157">
        <f>IF('Indicator Data'!BN117="No data","x",ROUND(IF('Indicator Data'!BN117&gt;P$3,0,IF('Indicator Data'!BN117&lt;P$4,10,(P$3-'Indicator Data'!BN117)/(P$3-P$4)*10)),1))</f>
        <v>1.1000000000000001</v>
      </c>
      <c r="Q117" s="157">
        <f>IF('Indicator Data'!BO117="No data","x",ROUND(IF('Indicator Data'!BO117&gt;Q$3,0,IF('Indicator Data'!BO117&lt;Q$4,10,(Q$3-'Indicator Data'!BO117)/(Q$3-Q$4)*10)),1))</f>
        <v>2</v>
      </c>
      <c r="R117" s="158">
        <f t="shared" si="19"/>
        <v>2.6</v>
      </c>
      <c r="S117" s="157">
        <f>IF('Indicator Data'!BP117="No data","x",ROUND(IF('Indicator Data'!BP117&gt;S$3,0,IF('Indicator Data'!BP117&lt;S$4,10,(S$3-'Indicator Data'!BP117)/(S$3-S$4)*10)),1))</f>
        <v>7.6</v>
      </c>
      <c r="T117" s="162">
        <f>IF('Indicator Data'!BQ117="No data","x",ROUND(IF('Indicator Data'!BQ117&gt;T$3,0,IF('Indicator Data'!BQ117&lt;T$4,10,(T$3-'Indicator Data'!BQ117)/(T$3-T$4)*10)),1))</f>
        <v>5.0999999999999996</v>
      </c>
      <c r="U117" s="162">
        <f>IF('Indicator Data'!BR117="No data","x",ROUND(IF('Indicator Data'!BR117&gt;U$3,0,IF('Indicator Data'!BR117&lt;U$4,10,(U$3-'Indicator Data'!BR117)/(U$3-U$4)*10)),1))</f>
        <v>10</v>
      </c>
      <c r="V117" s="162">
        <f>IF('Indicator Data'!BS117="No data","x",ROUND(IF('Indicator Data'!BS117&gt;V$3,0,IF('Indicator Data'!BS117&lt;V$4,10,(V$3-'Indicator Data'!BS117)/(V$3-V$4)*10)),1))</f>
        <v>5.8</v>
      </c>
      <c r="W117" s="157">
        <f t="shared" si="20"/>
        <v>6.9666666666666659</v>
      </c>
      <c r="X117" s="157">
        <f>IF('Indicator Data'!BT117="No data","x",ROUND(IF('Indicator Data'!BT117&gt;X$3,0,IF('Indicator Data'!BT117&lt;X$4,10,(X$3-'Indicator Data'!BT117)/(X$3-X$4)*10)),1))</f>
        <v>9</v>
      </c>
      <c r="Y117" s="157">
        <f>IF('Indicator Data'!BU117="No data","x",ROUND(IF('Indicator Data'!BU117&gt;Y$3,10,IF('Indicator Data'!BU117&lt;Y$4,0,10-(Y$3-'Indicator Data'!BU117)/(Y$3-Y$4)*10)),1))</f>
        <v>0.8</v>
      </c>
      <c r="Z117" s="158">
        <f t="shared" si="22"/>
        <v>6.1</v>
      </c>
      <c r="AA117" s="159">
        <f t="shared" si="23"/>
        <v>4.8</v>
      </c>
      <c r="AB117" s="48"/>
    </row>
    <row r="118" spans="1:28">
      <c r="A118" s="90" t="str">
        <f>'Indicator Data'!A118</f>
        <v>Moldova Republic of</v>
      </c>
      <c r="B118" s="160" t="str">
        <f>'Indicator Data'!B118</f>
        <v>MDA</v>
      </c>
      <c r="C118" s="157">
        <f>IF('Indicator Data'!BF118="No data","x",ROUND(IF('Indicator Data'!BF118&gt;C$3,0,IF('Indicator Data'!BF118&lt;C$4,10,(C$3-'Indicator Data'!BF118)/(C$3-C$4)*10)),1))</f>
        <v>6.2</v>
      </c>
      <c r="D118" s="158">
        <f t="shared" si="15"/>
        <v>6.2</v>
      </c>
      <c r="E118" s="157">
        <f>IF('Indicator Data'!BH118="No data","x",ROUND(IF('Indicator Data'!BH118&gt;E$3,0,IF('Indicator Data'!BH118&lt;E$4,10,(E$3-'Indicator Data'!BH118)/(E$3-E$4)*10)),1))</f>
        <v>5.8</v>
      </c>
      <c r="F118" s="157">
        <f>IF('Indicator Data'!BG118="No data","x",ROUND(IF('Indicator Data'!BG118&gt;F$3,0,IF('Indicator Data'!BG118&lt;F$4,10,(F$3-'Indicator Data'!BG118)/(F$3-F$4)*10)),1))</f>
        <v>5.6</v>
      </c>
      <c r="G118" s="158">
        <f t="shared" si="16"/>
        <v>5.7</v>
      </c>
      <c r="H118" s="159">
        <f t="shared" si="17"/>
        <v>6</v>
      </c>
      <c r="I118" s="157">
        <f>IF('Indicator Data'!BJ118="No data","x",ROUND(IF('Indicator Data'!BJ118^2&gt;I$3,0,IF('Indicator Data'!BJ118^2&lt;I$4,10,(I$3-'Indicator Data'!BJ118^2)/(I$3-I$4)*10)),1))</f>
        <v>0.1</v>
      </c>
      <c r="J118" s="157">
        <f>IF(OR('Indicator Data'!BI118=0,'Indicator Data'!BI118="No data"),"x",ROUND(IF('Indicator Data'!BI118&gt;J$3,0,IF('Indicator Data'!BI118&lt;J$4,10,(J$3-'Indicator Data'!BI118)/(J$3-J$4)*10)),1))</f>
        <v>0</v>
      </c>
      <c r="K118" s="157">
        <f>IF('Indicator Data'!BK118="No data","x",ROUND(IF('Indicator Data'!BK118&gt;K$3,0,IF('Indicator Data'!BK118&lt;K$4,10,(K$3-'Indicator Data'!BK118)/(K$3-K$4)*10)),1))</f>
        <v>3.9</v>
      </c>
      <c r="L118" s="157">
        <f>IF('Indicator Data'!BL118="No data","x",ROUND(IF('Indicator Data'!BL118&gt;L$3,0,IF('Indicator Data'!BL118&lt;L$4,10,(L$3-'Indicator Data'!BL118)/(L$3-L$4)*10)),1))</f>
        <v>3.7</v>
      </c>
      <c r="M118" s="158">
        <f t="shared" si="18"/>
        <v>1.9</v>
      </c>
      <c r="N118" s="161">
        <f>IF('Indicator Data'!BM118="No data","x",'Indicator Data'!BM118/'Indicator Data'!BW118*100)</f>
        <v>127.83831496925792</v>
      </c>
      <c r="O118" s="157">
        <f t="shared" si="21"/>
        <v>0</v>
      </c>
      <c r="P118" s="157">
        <f>IF('Indicator Data'!BN118="No data","x",ROUND(IF('Indicator Data'!BN118&gt;P$3,0,IF('Indicator Data'!BN118&lt;P$4,10,(P$3-'Indicator Data'!BN118)/(P$3-P$4)*10)),1))</f>
        <v>1.7</v>
      </c>
      <c r="Q118" s="157">
        <f>IF('Indicator Data'!BO118="No data","x",ROUND(IF('Indicator Data'!BO118&gt;Q$3,0,IF('Indicator Data'!BO118&lt;Q$4,10,(Q$3-'Indicator Data'!BO118)/(Q$3-Q$4)*10)),1))</f>
        <v>1.6</v>
      </c>
      <c r="R118" s="158">
        <f t="shared" si="19"/>
        <v>1.1000000000000001</v>
      </c>
      <c r="S118" s="157">
        <f>IF('Indicator Data'!BP118="No data","x",ROUND(IF('Indicator Data'!BP118&gt;S$3,0,IF('Indicator Data'!BP118&lt;S$4,10,(S$3-'Indicator Data'!BP118)/(S$3-S$4)*10)),1))</f>
        <v>0</v>
      </c>
      <c r="T118" s="162">
        <f>IF('Indicator Data'!BQ118="No data","x",ROUND(IF('Indicator Data'!BQ118&gt;T$3,0,IF('Indicator Data'!BQ118&lt;T$4,10,(T$3-'Indicator Data'!BQ118)/(T$3-T$4)*10)),1))</f>
        <v>1.9</v>
      </c>
      <c r="U118" s="162">
        <f>IF('Indicator Data'!BR118="No data","x",ROUND(IF('Indicator Data'!BR118&gt;U$3,0,IF('Indicator Data'!BR118&lt;U$4,10,(U$3-'Indicator Data'!BR118)/(U$3-U$4)*10)),1))</f>
        <v>1</v>
      </c>
      <c r="V118" s="162">
        <f>IF('Indicator Data'!BS118="No data","x",ROUND(IF('Indicator Data'!BS118&gt;V$3,0,IF('Indicator Data'!BS118&lt;V$4,10,(V$3-'Indicator Data'!BS118)/(V$3-V$4)*10)),1))</f>
        <v>3.4</v>
      </c>
      <c r="W118" s="157">
        <f t="shared" si="20"/>
        <v>2.1</v>
      </c>
      <c r="X118" s="157">
        <f>IF('Indicator Data'!BT118="No data","x",ROUND(IF('Indicator Data'!BT118&gt;X$3,0,IF('Indicator Data'!BT118&lt;X$4,10,(X$3-'Indicator Data'!BT118)/(X$3-X$4)*10)),1))</f>
        <v>6.1</v>
      </c>
      <c r="Y118" s="157">
        <f>IF('Indicator Data'!BU118="No data","x",ROUND(IF('Indicator Data'!BU118&gt;Y$3,10,IF('Indicator Data'!BU118&lt;Y$4,0,10-(Y$3-'Indicator Data'!BU118)/(Y$3-Y$4)*10)),1))</f>
        <v>0.1</v>
      </c>
      <c r="Z118" s="158">
        <f t="shared" si="22"/>
        <v>2.1</v>
      </c>
      <c r="AA118" s="159">
        <f t="shared" si="23"/>
        <v>1.7</v>
      </c>
      <c r="AB118" s="48"/>
    </row>
    <row r="119" spans="1:28">
      <c r="A119" s="90" t="str">
        <f>'Indicator Data'!A119</f>
        <v>Mongolia</v>
      </c>
      <c r="B119" s="160" t="str">
        <f>'Indicator Data'!B119</f>
        <v>MNG</v>
      </c>
      <c r="C119" s="157">
        <f>IF('Indicator Data'!BF119="No data","x",ROUND(IF('Indicator Data'!BF119&gt;C$3,0,IF('Indicator Data'!BF119&lt;C$4,10,(C$3-'Indicator Data'!BF119)/(C$3-C$4)*10)),1))</f>
        <v>5.0999999999999996</v>
      </c>
      <c r="D119" s="158">
        <f t="shared" si="15"/>
        <v>5.0999999999999996</v>
      </c>
      <c r="E119" s="157">
        <f>IF('Indicator Data'!BH119="No data","x",ROUND(IF('Indicator Data'!BH119&gt;E$3,0,IF('Indicator Data'!BH119&lt;E$4,10,(E$3-'Indicator Data'!BH119)/(E$3-E$4)*10)),1))</f>
        <v>6.7</v>
      </c>
      <c r="F119" s="157">
        <f>IF('Indicator Data'!BG119="No data","x",ROUND(IF('Indicator Data'!BG119&gt;F$3,0,IF('Indicator Data'!BG119&lt;F$4,10,(F$3-'Indicator Data'!BG119)/(F$3-F$4)*10)),1))</f>
        <v>5.8</v>
      </c>
      <c r="G119" s="158">
        <f t="shared" si="16"/>
        <v>6.3</v>
      </c>
      <c r="H119" s="159">
        <f t="shared" si="17"/>
        <v>5.7</v>
      </c>
      <c r="I119" s="157">
        <f>IF('Indicator Data'!BJ119="No data","x",ROUND(IF('Indicator Data'!BJ119^2&gt;I$3,0,IF('Indicator Data'!BJ119^2&lt;I$4,10,(I$3-'Indicator Data'!BJ119^2)/(I$3-I$4)*10)),1))</f>
        <v>0.2</v>
      </c>
      <c r="J119" s="157">
        <f>IF(OR('Indicator Data'!BI119=0,'Indicator Data'!BI119="No data"),"x",ROUND(IF('Indicator Data'!BI119&gt;J$3,0,IF('Indicator Data'!BI119&lt;J$4,10,(J$3-'Indicator Data'!BI119)/(J$3-J$4)*10)),1))</f>
        <v>0</v>
      </c>
      <c r="K119" s="157">
        <f>IF('Indicator Data'!BK119="No data","x",ROUND(IF('Indicator Data'!BK119&gt;K$3,0,IF('Indicator Data'!BK119&lt;K$4,10,(K$3-'Indicator Data'!BK119)/(K$3-K$4)*10)),1))</f>
        <v>1.8</v>
      </c>
      <c r="L119" s="157">
        <f>IF('Indicator Data'!BL119="No data","x",ROUND(IF('Indicator Data'!BL119&gt;L$3,0,IF('Indicator Data'!BL119&lt;L$4,10,(L$3-'Indicator Data'!BL119)/(L$3-L$4)*10)),1))</f>
        <v>3</v>
      </c>
      <c r="M119" s="158">
        <f t="shared" si="18"/>
        <v>1.3</v>
      </c>
      <c r="N119" s="161">
        <f>IF('Indicator Data'!BM119="No data","x",'Indicator Data'!BM119/'Indicator Data'!BW119*100)</f>
        <v>4.1839388243775586</v>
      </c>
      <c r="O119" s="157">
        <f t="shared" si="21"/>
        <v>9.6999999999999993</v>
      </c>
      <c r="P119" s="157">
        <f>IF('Indicator Data'!BN119="No data","x",ROUND(IF('Indicator Data'!BN119&gt;P$3,0,IF('Indicator Data'!BN119&lt;P$4,10,(P$3-'Indicator Data'!BN119)/(P$3-P$4)*10)),1))</f>
        <v>3.3</v>
      </c>
      <c r="Q119" s="157">
        <f>IF('Indicator Data'!BO119="No data","x",ROUND(IF('Indicator Data'!BO119&gt;Q$3,0,IF('Indicator Data'!BO119&lt;Q$4,10,(Q$3-'Indicator Data'!BO119)/(Q$3-Q$4)*10)),1))</f>
        <v>3.3</v>
      </c>
      <c r="R119" s="158">
        <f t="shared" si="19"/>
        <v>5.4</v>
      </c>
      <c r="S119" s="157">
        <f>IF('Indicator Data'!BP119="No data","x",ROUND(IF('Indicator Data'!BP119&gt;S$3,0,IF('Indicator Data'!BP119&lt;S$4,10,(S$3-'Indicator Data'!BP119)/(S$3-S$4)*10)),1))</f>
        <v>0.4</v>
      </c>
      <c r="T119" s="162">
        <f>IF('Indicator Data'!BQ119="No data","x",ROUND(IF('Indicator Data'!BQ119&gt;T$3,0,IF('Indicator Data'!BQ119&lt;T$4,10,(T$3-'Indicator Data'!BQ119)/(T$3-T$4)*10)),1))</f>
        <v>0.7</v>
      </c>
      <c r="U119" s="162">
        <f>IF('Indicator Data'!BR119="No data","x",ROUND(IF('Indicator Data'!BR119&gt;U$3,0,IF('Indicator Data'!BR119&lt;U$4,10,(U$3-'Indicator Data'!BR119)/(U$3-U$4)*10)),1))</f>
        <v>1</v>
      </c>
      <c r="V119" s="162">
        <f>IF('Indicator Data'!BS119="No data","x",ROUND(IF('Indicator Data'!BS119&gt;V$3,0,IF('Indicator Data'!BS119&lt;V$4,10,(V$3-'Indicator Data'!BS119)/(V$3-V$4)*10)),1))</f>
        <v>0.8</v>
      </c>
      <c r="W119" s="157">
        <f t="shared" si="20"/>
        <v>0.83333333333333337</v>
      </c>
      <c r="X119" s="157">
        <f>IF('Indicator Data'!BT119="No data","x",ROUND(IF('Indicator Data'!BT119&gt;X$3,0,IF('Indicator Data'!BT119&lt;X$4,10,(X$3-'Indicator Data'!BT119)/(X$3-X$4)*10)),1))</f>
        <v>7.2</v>
      </c>
      <c r="Y119" s="157">
        <f>IF('Indicator Data'!BU119="No data","x",ROUND(IF('Indicator Data'!BU119&gt;Y$3,10,IF('Indicator Data'!BU119&lt;Y$4,0,10-(Y$3-'Indicator Data'!BU119)/(Y$3-Y$4)*10)),1))</f>
        <v>0.4</v>
      </c>
      <c r="Z119" s="158">
        <f t="shared" si="22"/>
        <v>2.2000000000000002</v>
      </c>
      <c r="AA119" s="159">
        <f t="shared" si="23"/>
        <v>3</v>
      </c>
      <c r="AB119" s="48"/>
    </row>
    <row r="120" spans="1:28">
      <c r="A120" s="90" t="str">
        <f>'Indicator Data'!A120</f>
        <v>Montenegro</v>
      </c>
      <c r="B120" s="160" t="str">
        <f>'Indicator Data'!B120</f>
        <v>MNE</v>
      </c>
      <c r="C120" s="157">
        <f>IF('Indicator Data'!BF120="No data","x",ROUND(IF('Indicator Data'!BF120&gt;C$3,0,IF('Indicator Data'!BF120&lt;C$4,10,(C$3-'Indicator Data'!BF120)/(C$3-C$4)*10)),1))</f>
        <v>4</v>
      </c>
      <c r="D120" s="158">
        <f t="shared" si="15"/>
        <v>4</v>
      </c>
      <c r="E120" s="157">
        <f>IF('Indicator Data'!BH120="No data","x",ROUND(IF('Indicator Data'!BH120&gt;E$3,0,IF('Indicator Data'!BH120&lt;E$4,10,(E$3-'Indicator Data'!BH120)/(E$3-E$4)*10)),1))</f>
        <v>5.4</v>
      </c>
      <c r="F120" s="157">
        <f>IF('Indicator Data'!BG120="No data","x",ROUND(IF('Indicator Data'!BG120&gt;F$3,0,IF('Indicator Data'!BG120&lt;F$4,10,(F$3-'Indicator Data'!BG120)/(F$3-F$4)*10)),1))</f>
        <v>5.0999999999999996</v>
      </c>
      <c r="G120" s="158">
        <f t="shared" si="16"/>
        <v>5.3</v>
      </c>
      <c r="H120" s="159">
        <f t="shared" si="17"/>
        <v>4.7</v>
      </c>
      <c r="I120" s="157">
        <f>IF('Indicator Data'!BJ120="No data","x",ROUND(IF('Indicator Data'!BJ120^2&gt;I$3,0,IF('Indicator Data'!BJ120^2&lt;I$4,10,(I$3-'Indicator Data'!BJ120^2)/(I$3-I$4)*10)),1))</f>
        <v>0.2</v>
      </c>
      <c r="J120" s="157">
        <f>IF(OR('Indicator Data'!BI120=0,'Indicator Data'!BI120="No data"),"x",ROUND(IF('Indicator Data'!BI120&gt;J$3,0,IF('Indicator Data'!BI120&lt;J$4,10,(J$3-'Indicator Data'!BI120)/(J$3-J$4)*10)),1))</f>
        <v>0</v>
      </c>
      <c r="K120" s="157">
        <f>IF('Indicator Data'!BK120="No data","x",ROUND(IF('Indicator Data'!BK120&gt;K$3,0,IF('Indicator Data'!BK120&lt;K$4,10,(K$3-'Indicator Data'!BK120)/(K$3-K$4)*10)),1))</f>
        <v>1.2</v>
      </c>
      <c r="L120" s="157">
        <f>IF('Indicator Data'!BL120="No data","x",ROUND(IF('Indicator Data'!BL120&gt;L$3,0,IF('Indicator Data'!BL120&lt;L$4,10,(L$3-'Indicator Data'!BL120)/(L$3-L$4)*10)),1))</f>
        <v>0</v>
      </c>
      <c r="M120" s="158">
        <f t="shared" si="18"/>
        <v>0.4</v>
      </c>
      <c r="N120" s="161">
        <f>IF('Indicator Data'!BM120="No data","x",'Indicator Data'!BM120/'Indicator Data'!BW120*100)</f>
        <v>81.784386617100367</v>
      </c>
      <c r="O120" s="157">
        <f t="shared" si="21"/>
        <v>1.8</v>
      </c>
      <c r="P120" s="157">
        <f>IF('Indicator Data'!BN120="No data","x",ROUND(IF('Indicator Data'!BN120&gt;P$3,0,IF('Indicator Data'!BN120&lt;P$4,10,(P$3-'Indicator Data'!BN120)/(P$3-P$4)*10)),1))</f>
        <v>0.2</v>
      </c>
      <c r="Q120" s="157">
        <f>IF('Indicator Data'!BO120="No data","x",ROUND(IF('Indicator Data'!BO120&gt;Q$3,0,IF('Indicator Data'!BO120&lt;Q$4,10,(Q$3-'Indicator Data'!BO120)/(Q$3-Q$4)*10)),1))</f>
        <v>0.2</v>
      </c>
      <c r="R120" s="158">
        <f t="shared" si="19"/>
        <v>0.7</v>
      </c>
      <c r="S120" s="157">
        <f>IF('Indicator Data'!BP120="No data","x",ROUND(IF('Indicator Data'!BP120&gt;S$3,0,IF('Indicator Data'!BP120&lt;S$4,10,(S$3-'Indicator Data'!BP120)/(S$3-S$4)*10)),1))</f>
        <v>3.1</v>
      </c>
      <c r="T120" s="162">
        <f>IF('Indicator Data'!BQ120="No data","x",ROUND(IF('Indicator Data'!BQ120&gt;T$3,0,IF('Indicator Data'!BQ120&lt;T$4,10,(T$3-'Indicator Data'!BQ120)/(T$3-T$4)*10)),1))</f>
        <v>3.2</v>
      </c>
      <c r="U120" s="162">
        <f>IF('Indicator Data'!BR120="No data","x",ROUND(IF('Indicator Data'!BR120&gt;U$3,0,IF('Indicator Data'!BR120&lt;U$4,10,(U$3-'Indicator Data'!BR120)/(U$3-U$4)*10)),1))</f>
        <v>4.9000000000000004</v>
      </c>
      <c r="V120" s="162" t="str">
        <f>IF('Indicator Data'!BS120="No data","x",ROUND(IF('Indicator Data'!BS120&gt;V$3,0,IF('Indicator Data'!BS120&lt;V$4,10,(V$3-'Indicator Data'!BS120)/(V$3-V$4)*10)),1))</f>
        <v>x</v>
      </c>
      <c r="W120" s="157">
        <f t="shared" si="20"/>
        <v>4.0500000000000007</v>
      </c>
      <c r="X120" s="157">
        <f>IF('Indicator Data'!BT120="No data","x",ROUND(IF('Indicator Data'!BT120&gt;X$3,0,IF('Indicator Data'!BT120&lt;X$4,10,(X$3-'Indicator Data'!BT120)/(X$3-X$4)*10)),1))</f>
        <v>1.9</v>
      </c>
      <c r="Y120" s="157">
        <f>IF('Indicator Data'!BU120="No data","x",ROUND(IF('Indicator Data'!BU120&gt;Y$3,10,IF('Indicator Data'!BU120&lt;Y$4,0,10-(Y$3-'Indicator Data'!BU120)/(Y$3-Y$4)*10)),1))</f>
        <v>0.1</v>
      </c>
      <c r="Z120" s="158">
        <f t="shared" si="22"/>
        <v>2.2999999999999998</v>
      </c>
      <c r="AA120" s="159">
        <f t="shared" si="23"/>
        <v>1.1000000000000001</v>
      </c>
      <c r="AB120" s="48"/>
    </row>
    <row r="121" spans="1:28">
      <c r="A121" s="90" t="str">
        <f>'Indicator Data'!A121</f>
        <v>Morocco</v>
      </c>
      <c r="B121" s="160" t="str">
        <f>'Indicator Data'!B121</f>
        <v>MAR</v>
      </c>
      <c r="C121" s="157">
        <f>IF('Indicator Data'!BF121="No data","x",ROUND(IF('Indicator Data'!BF121&gt;C$3,0,IF('Indicator Data'!BF121&lt;C$4,10,(C$3-'Indicator Data'!BF121)/(C$3-C$4)*10)),1))</f>
        <v>5.6</v>
      </c>
      <c r="D121" s="158">
        <f t="shared" si="15"/>
        <v>5.6</v>
      </c>
      <c r="E121" s="157">
        <f>IF('Indicator Data'!BH121="No data","x",ROUND(IF('Indicator Data'!BH121&gt;E$3,0,IF('Indicator Data'!BH121&lt;E$4,10,(E$3-'Indicator Data'!BH121)/(E$3-E$4)*10)),1))</f>
        <v>6.2</v>
      </c>
      <c r="F121" s="157">
        <f>IF('Indicator Data'!BG121="No data","x",ROUND(IF('Indicator Data'!BG121&gt;F$3,0,IF('Indicator Data'!BG121&lt;F$4,10,(F$3-'Indicator Data'!BG121)/(F$3-F$4)*10)),1))</f>
        <v>5.3</v>
      </c>
      <c r="G121" s="158">
        <f t="shared" si="16"/>
        <v>5.8</v>
      </c>
      <c r="H121" s="159">
        <f t="shared" si="17"/>
        <v>5.7</v>
      </c>
      <c r="I121" s="157">
        <f>IF('Indicator Data'!BJ121="No data","x",ROUND(IF('Indicator Data'!BJ121^2&gt;I$3,0,IF('Indicator Data'!BJ121^2&lt;I$4,10,(I$3-'Indicator Data'!BJ121^2)/(I$3-I$4)*10)),1))</f>
        <v>4.4000000000000004</v>
      </c>
      <c r="J121" s="157">
        <f>IF(OR('Indicator Data'!BI121=0,'Indicator Data'!BI121="No data"),"x",ROUND(IF('Indicator Data'!BI121&gt;J$3,0,IF('Indicator Data'!BI121&lt;J$4,10,(J$3-'Indicator Data'!BI121)/(J$3-J$4)*10)),1))</f>
        <v>0</v>
      </c>
      <c r="K121" s="157">
        <f>IF('Indicator Data'!BK121="No data","x",ROUND(IF('Indicator Data'!BK121&gt;K$3,0,IF('Indicator Data'!BK121&lt;K$4,10,(K$3-'Indicator Data'!BK121)/(K$3-K$4)*10)),1))</f>
        <v>1.2</v>
      </c>
      <c r="L121" s="157">
        <f>IF('Indicator Data'!BL121="No data","x",ROUND(IF('Indicator Data'!BL121&gt;L$3,0,IF('Indicator Data'!BL121&lt;L$4,10,(L$3-'Indicator Data'!BL121)/(L$3-L$4)*10)),1))</f>
        <v>3.2</v>
      </c>
      <c r="M121" s="158">
        <f t="shared" si="18"/>
        <v>2.2000000000000002</v>
      </c>
      <c r="N121" s="161">
        <f>IF('Indicator Data'!BM121="No data","x",'Indicator Data'!BM121/'Indicator Data'!BW121*100)</f>
        <v>29.128388976025093</v>
      </c>
      <c r="O121" s="157">
        <f t="shared" si="21"/>
        <v>7.2</v>
      </c>
      <c r="P121" s="157">
        <f>IF('Indicator Data'!BN121="No data","x",ROUND(IF('Indicator Data'!BN121&gt;P$3,0,IF('Indicator Data'!BN121&lt;P$4,10,(P$3-'Indicator Data'!BN121)/(P$3-P$4)*10)),1))</f>
        <v>1.4</v>
      </c>
      <c r="Q121" s="157">
        <f>IF('Indicator Data'!BO121="No data","x",ROUND(IF('Indicator Data'!BO121&gt;Q$3,0,IF('Indicator Data'!BO121&lt;Q$4,10,(Q$3-'Indicator Data'!BO121)/(Q$3-Q$4)*10)),1))</f>
        <v>2.6</v>
      </c>
      <c r="R121" s="158">
        <f t="shared" si="19"/>
        <v>3.7</v>
      </c>
      <c r="S121" s="157">
        <f>IF('Indicator Data'!BP121="No data","x",ROUND(IF('Indicator Data'!BP121&gt;S$3,0,IF('Indicator Data'!BP121&lt;S$4,10,(S$3-'Indicator Data'!BP121)/(S$3-S$4)*10)),1))</f>
        <v>8.1999999999999993</v>
      </c>
      <c r="T121" s="162">
        <f>IF('Indicator Data'!BQ121="No data","x",ROUND(IF('Indicator Data'!BQ121&gt;T$3,0,IF('Indicator Data'!BQ121&lt;T$4,10,(T$3-'Indicator Data'!BQ121)/(T$3-T$4)*10)),1))</f>
        <v>0</v>
      </c>
      <c r="U121" s="162">
        <f>IF('Indicator Data'!BR121="No data","x",ROUND(IF('Indicator Data'!BR121&gt;U$3,0,IF('Indicator Data'!BR121&lt;U$4,10,(U$3-'Indicator Data'!BR121)/(U$3-U$4)*10)),1))</f>
        <v>0</v>
      </c>
      <c r="V121" s="162">
        <f>IF('Indicator Data'!BS121="No data","x",ROUND(IF('Indicator Data'!BS121&gt;V$3,0,IF('Indicator Data'!BS121&lt;V$4,10,(V$3-'Indicator Data'!BS121)/(V$3-V$4)*10)),1))</f>
        <v>0.2</v>
      </c>
      <c r="W121" s="157">
        <f t="shared" si="20"/>
        <v>6.6666666666666666E-2</v>
      </c>
      <c r="X121" s="157">
        <f>IF('Indicator Data'!BT121="No data","x",ROUND(IF('Indicator Data'!BT121&gt;X$3,0,IF('Indicator Data'!BT121&lt;X$4,10,(X$3-'Indicator Data'!BT121)/(X$3-X$4)*10)),1))</f>
        <v>8.4</v>
      </c>
      <c r="Y121" s="157">
        <f>IF('Indicator Data'!BU121="No data","x",ROUND(IF('Indicator Data'!BU121&gt;Y$3,10,IF('Indicator Data'!BU121&lt;Y$4,0,10-(Y$3-'Indicator Data'!BU121)/(Y$3-Y$4)*10)),1))</f>
        <v>0.8</v>
      </c>
      <c r="Z121" s="158">
        <f t="shared" si="22"/>
        <v>4.4000000000000004</v>
      </c>
      <c r="AA121" s="159">
        <f t="shared" si="23"/>
        <v>3.4</v>
      </c>
      <c r="AB121" s="48"/>
    </row>
    <row r="122" spans="1:28">
      <c r="A122" s="90" t="str">
        <f>'Indicator Data'!A122</f>
        <v>Mozambique</v>
      </c>
      <c r="B122" s="160" t="str">
        <f>'Indicator Data'!B122</f>
        <v>MOZ</v>
      </c>
      <c r="C122" s="157">
        <f>IF('Indicator Data'!BF122="No data","x",ROUND(IF('Indicator Data'!BF122&gt;C$3,0,IF('Indicator Data'!BF122&lt;C$4,10,(C$3-'Indicator Data'!BF122)/(C$3-C$4)*10)),1))</f>
        <v>2.1</v>
      </c>
      <c r="D122" s="158">
        <f t="shared" si="15"/>
        <v>2.1</v>
      </c>
      <c r="E122" s="157">
        <f>IF('Indicator Data'!BH122="No data","x",ROUND(IF('Indicator Data'!BH122&gt;E$3,0,IF('Indicator Data'!BH122&lt;E$4,10,(E$3-'Indicator Data'!BH122)/(E$3-E$4)*10)),1))</f>
        <v>7.5</v>
      </c>
      <c r="F122" s="157">
        <f>IF('Indicator Data'!BG122="No data","x",ROUND(IF('Indicator Data'!BG122&gt;F$3,0,IF('Indicator Data'!BG122&lt;F$4,10,(F$3-'Indicator Data'!BG122)/(F$3-F$4)*10)),1))</f>
        <v>6.4</v>
      </c>
      <c r="G122" s="158">
        <f t="shared" si="16"/>
        <v>7</v>
      </c>
      <c r="H122" s="159">
        <f t="shared" si="17"/>
        <v>4.5999999999999996</v>
      </c>
      <c r="I122" s="157">
        <f>IF('Indicator Data'!BJ122="No data","x",ROUND(IF('Indicator Data'!BJ122^2&gt;I$3,0,IF('Indicator Data'!BJ122^2&lt;I$4,10,(I$3-'Indicator Data'!BJ122^2)/(I$3-I$4)*10)),1))</f>
        <v>7.1</v>
      </c>
      <c r="J122" s="157">
        <f>IF(OR('Indicator Data'!BI122=0,'Indicator Data'!BI122="No data"),"x",ROUND(IF('Indicator Data'!BI122&gt;J$3,0,IF('Indicator Data'!BI122&lt;J$4,10,(J$3-'Indicator Data'!BI122)/(J$3-J$4)*10)),1))</f>
        <v>6.7</v>
      </c>
      <c r="K122" s="157">
        <f>IF('Indicator Data'!BK122="No data","x",ROUND(IF('Indicator Data'!BK122&gt;K$3,0,IF('Indicator Data'!BK122&lt;K$4,10,(K$3-'Indicator Data'!BK122)/(K$3-K$4)*10)),1))</f>
        <v>8.3000000000000007</v>
      </c>
      <c r="L122" s="157">
        <f>IF('Indicator Data'!BL122="No data","x",ROUND(IF('Indicator Data'!BL122&gt;L$3,0,IF('Indicator Data'!BL122&lt;L$4,10,(L$3-'Indicator Data'!BL122)/(L$3-L$4)*10)),1))</f>
        <v>8.1</v>
      </c>
      <c r="M122" s="158">
        <f t="shared" si="18"/>
        <v>7.6</v>
      </c>
      <c r="N122" s="161">
        <f>IF('Indicator Data'!BM122="No data","x",'Indicator Data'!BM122/'Indicator Data'!BW122*100)</f>
        <v>5.2137643378519289</v>
      </c>
      <c r="O122" s="157">
        <f t="shared" si="21"/>
        <v>9.6</v>
      </c>
      <c r="P122" s="157">
        <f>IF('Indicator Data'!BN122="No data","x",ROUND(IF('Indicator Data'!BN122&gt;P$3,0,IF('Indicator Data'!BN122&lt;P$4,10,(P$3-'Indicator Data'!BN122)/(P$3-P$4)*10)),1))</f>
        <v>7</v>
      </c>
      <c r="Q122" s="157">
        <f>IF('Indicator Data'!BO122="No data","x",ROUND(IF('Indicator Data'!BO122&gt;Q$3,0,IF('Indicator Data'!BO122&lt;Q$4,10,(Q$3-'Indicator Data'!BO122)/(Q$3-Q$4)*10)),1))</f>
        <v>7.4</v>
      </c>
      <c r="R122" s="158">
        <f t="shared" si="19"/>
        <v>8</v>
      </c>
      <c r="S122" s="157">
        <f>IF('Indicator Data'!BP122="No data","x",ROUND(IF('Indicator Data'!BP122&gt;S$3,0,IF('Indicator Data'!BP122&lt;S$4,10,(S$3-'Indicator Data'!BP122)/(S$3-S$4)*10)),1))</f>
        <v>9.8000000000000007</v>
      </c>
      <c r="T122" s="162">
        <f>IF('Indicator Data'!BQ122="No data","x",ROUND(IF('Indicator Data'!BQ122&gt;T$3,0,IF('Indicator Data'!BQ122&lt;T$4,10,(T$3-'Indicator Data'!BQ122)/(T$3-T$4)*10)),1))</f>
        <v>6.4</v>
      </c>
      <c r="U122" s="162">
        <f>IF('Indicator Data'!BR122="No data","x",ROUND(IF('Indicator Data'!BR122&gt;U$3,0,IF('Indicator Data'!BR122&lt;U$4,10,(U$3-'Indicator Data'!BR122)/(U$3-U$4)*10)),1))</f>
        <v>4.9000000000000004</v>
      </c>
      <c r="V122" s="162">
        <f>IF('Indicator Data'!BS122="No data","x",ROUND(IF('Indicator Data'!BS122&gt;V$3,0,IF('Indicator Data'!BS122&lt;V$4,10,(V$3-'Indicator Data'!BS122)/(V$3-V$4)*10)),1))</f>
        <v>4.9000000000000004</v>
      </c>
      <c r="W122" s="157">
        <f t="shared" si="20"/>
        <v>5.4000000000000012</v>
      </c>
      <c r="X122" s="157">
        <f>IF('Indicator Data'!BT122="No data","x",ROUND(IF('Indicator Data'!BT122&gt;X$3,0,IF('Indicator Data'!BT122&lt;X$4,10,(X$3-'Indicator Data'!BT122)/(X$3-X$4)*10)),1))</f>
        <v>9.8000000000000007</v>
      </c>
      <c r="Y122" s="157">
        <f>IF('Indicator Data'!BU122="No data","x",ROUND(IF('Indicator Data'!BU122&gt;Y$3,10,IF('Indicator Data'!BU122&lt;Y$4,0,10-(Y$3-'Indicator Data'!BU122)/(Y$3-Y$4)*10)),1))</f>
        <v>1.4</v>
      </c>
      <c r="Z122" s="158">
        <f t="shared" si="22"/>
        <v>6.6</v>
      </c>
      <c r="AA122" s="159">
        <f t="shared" si="23"/>
        <v>7.4</v>
      </c>
      <c r="AB122" s="48"/>
    </row>
    <row r="123" spans="1:28">
      <c r="A123" s="90" t="str">
        <f>'Indicator Data'!A123</f>
        <v>Myanmar</v>
      </c>
      <c r="B123" s="160" t="str">
        <f>'Indicator Data'!B123</f>
        <v>MMR</v>
      </c>
      <c r="C123" s="157">
        <f>IF('Indicator Data'!BF123="No data","x",ROUND(IF('Indicator Data'!BF123&gt;C$3,0,IF('Indicator Data'!BF123&lt;C$4,10,(C$3-'Indicator Data'!BF123)/(C$3-C$4)*10)),1))</f>
        <v>7.1</v>
      </c>
      <c r="D123" s="158">
        <f t="shared" si="15"/>
        <v>7.1</v>
      </c>
      <c r="E123" s="157">
        <f>IF('Indicator Data'!BH123="No data","x",ROUND(IF('Indicator Data'!BH123&gt;E$3,0,IF('Indicator Data'!BH123&lt;E$4,10,(E$3-'Indicator Data'!BH123)/(E$3-E$4)*10)),1))</f>
        <v>8</v>
      </c>
      <c r="F123" s="157">
        <f>IF('Indicator Data'!BG123="No data","x",ROUND(IF('Indicator Data'!BG123&gt;F$3,0,IF('Indicator Data'!BG123&lt;F$4,10,(F$3-'Indicator Data'!BG123)/(F$3-F$4)*10)),1))</f>
        <v>8.4</v>
      </c>
      <c r="G123" s="158">
        <f t="shared" si="16"/>
        <v>8.1999999999999993</v>
      </c>
      <c r="H123" s="159">
        <f t="shared" si="17"/>
        <v>7.7</v>
      </c>
      <c r="I123" s="157">
        <f>IF('Indicator Data'!BJ123="No data","x",ROUND(IF('Indicator Data'!BJ123^2&gt;I$3,0,IF('Indicator Data'!BJ123^2&lt;I$4,10,(I$3-'Indicator Data'!BJ123^2)/(I$3-I$4)*10)),1))</f>
        <v>2.2999999999999998</v>
      </c>
      <c r="J123" s="157">
        <f>IF(OR('Indicator Data'!BI123=0,'Indicator Data'!BI123="No data"),"x",ROUND(IF('Indicator Data'!BI123&gt;J$3,0,IF('Indicator Data'!BI123&lt;J$4,10,(J$3-'Indicator Data'!BI123)/(J$3-J$4)*10)),1))</f>
        <v>2.6</v>
      </c>
      <c r="K123" s="157">
        <f>IF('Indicator Data'!BK123="No data","x",ROUND(IF('Indicator Data'!BK123&gt;K$3,0,IF('Indicator Data'!BK123&lt;K$4,10,(K$3-'Indicator Data'!BK123)/(K$3-K$4)*10)),1))</f>
        <v>5.6</v>
      </c>
      <c r="L123" s="157">
        <f>IF('Indicator Data'!BL123="No data","x",ROUND(IF('Indicator Data'!BL123&gt;L$3,0,IF('Indicator Data'!BL123&lt;L$4,10,(L$3-'Indicator Data'!BL123)/(L$3-L$4)*10)),1))</f>
        <v>4.8</v>
      </c>
      <c r="M123" s="158">
        <f t="shared" si="18"/>
        <v>3.8</v>
      </c>
      <c r="N123" s="161">
        <f>IF('Indicator Data'!BM123="No data","x",'Indicator Data'!BM123/'Indicator Data'!BW123*100)</f>
        <v>7.1943547276094835</v>
      </c>
      <c r="O123" s="157">
        <f t="shared" si="21"/>
        <v>9.4</v>
      </c>
      <c r="P123" s="157">
        <f>IF('Indicator Data'!BN123="No data","x",ROUND(IF('Indicator Data'!BN123&gt;P$3,0,IF('Indicator Data'!BN123&lt;P$4,10,(P$3-'Indicator Data'!BN123)/(P$3-P$4)*10)),1))</f>
        <v>2.9</v>
      </c>
      <c r="Q123" s="157">
        <f>IF('Indicator Data'!BO123="No data","x",ROUND(IF('Indicator Data'!BO123&gt;Q$3,0,IF('Indicator Data'!BO123&lt;Q$4,10,(Q$3-'Indicator Data'!BO123)/(Q$3-Q$4)*10)),1))</f>
        <v>3.5</v>
      </c>
      <c r="R123" s="158">
        <f t="shared" si="19"/>
        <v>5.3</v>
      </c>
      <c r="S123" s="157">
        <f>IF('Indicator Data'!BP123="No data","x",ROUND(IF('Indicator Data'!BP123&gt;S$3,0,IF('Indicator Data'!BP123&lt;S$4,10,(S$3-'Indicator Data'!BP123)/(S$3-S$4)*10)),1))</f>
        <v>8.1</v>
      </c>
      <c r="T123" s="162">
        <f>IF('Indicator Data'!BQ123="No data","x",ROUND(IF('Indicator Data'!BQ123&gt;T$3,0,IF('Indicator Data'!BQ123&lt;T$4,10,(T$3-'Indicator Data'!BQ123)/(T$3-T$4)*10)),1))</f>
        <v>4.7</v>
      </c>
      <c r="U123" s="162">
        <f>IF('Indicator Data'!BR123="No data","x",ROUND(IF('Indicator Data'!BR123&gt;U$3,0,IF('Indicator Data'!BR123&lt;U$4,10,(U$3-'Indicator Data'!BR123)/(U$3-U$4)*10)),1))</f>
        <v>5.9</v>
      </c>
      <c r="V123" s="162">
        <f>IF('Indicator Data'!BS123="No data","x",ROUND(IF('Indicator Data'!BS123&gt;V$3,0,IF('Indicator Data'!BS123&lt;V$4,10,(V$3-'Indicator Data'!BS123)/(V$3-V$4)*10)),1))</f>
        <v>7.1</v>
      </c>
      <c r="W123" s="157">
        <f t="shared" si="20"/>
        <v>5.9000000000000012</v>
      </c>
      <c r="X123" s="157">
        <f>IF('Indicator Data'!BT123="No data","x",ROUND(IF('Indicator Data'!BT123&gt;X$3,0,IF('Indicator Data'!BT123&lt;X$4,10,(X$3-'Indicator Data'!BT123)/(X$3-X$4)*10)),1))</f>
        <v>9.3000000000000007</v>
      </c>
      <c r="Y123" s="157">
        <f>IF('Indicator Data'!BU123="No data","x",ROUND(IF('Indicator Data'!BU123&gt;Y$3,10,IF('Indicator Data'!BU123&lt;Y$4,0,10-(Y$3-'Indicator Data'!BU123)/(Y$3-Y$4)*10)),1))</f>
        <v>2</v>
      </c>
      <c r="Z123" s="158">
        <f t="shared" si="22"/>
        <v>6.3</v>
      </c>
      <c r="AA123" s="159">
        <f t="shared" si="23"/>
        <v>5.0999999999999996</v>
      </c>
      <c r="AB123" s="48"/>
    </row>
    <row r="124" spans="1:28">
      <c r="A124" s="90" t="str">
        <f>'Indicator Data'!A124</f>
        <v>Namibia</v>
      </c>
      <c r="B124" s="160" t="str">
        <f>'Indicator Data'!B124</f>
        <v>NAM</v>
      </c>
      <c r="C124" s="157">
        <f>IF('Indicator Data'!BF124="No data","x",ROUND(IF('Indicator Data'!BF124&gt;C$3,0,IF('Indicator Data'!BF124&lt;C$4,10,(C$3-'Indicator Data'!BF124)/(C$3-C$4)*10)),1))</f>
        <v>4.3</v>
      </c>
      <c r="D124" s="158">
        <f t="shared" si="15"/>
        <v>4.3</v>
      </c>
      <c r="E124" s="157">
        <f>IF('Indicator Data'!BH124="No data","x",ROUND(IF('Indicator Data'!BH124&gt;E$3,0,IF('Indicator Data'!BH124&lt;E$4,10,(E$3-'Indicator Data'!BH124)/(E$3-E$4)*10)),1))</f>
        <v>5.0999999999999996</v>
      </c>
      <c r="F124" s="157">
        <f>IF('Indicator Data'!BG124="No data","x",ROUND(IF('Indicator Data'!BG124&gt;F$3,0,IF('Indicator Data'!BG124&lt;F$4,10,(F$3-'Indicator Data'!BG124)/(F$3-F$4)*10)),1))</f>
        <v>4.9000000000000004</v>
      </c>
      <c r="G124" s="158">
        <f t="shared" si="16"/>
        <v>5</v>
      </c>
      <c r="H124" s="159">
        <f t="shared" si="17"/>
        <v>4.7</v>
      </c>
      <c r="I124" s="157">
        <f>IF('Indicator Data'!BJ124="No data","x",ROUND(IF('Indicator Data'!BJ124^2&gt;I$3,0,IF('Indicator Data'!BJ124^2&lt;I$4,10,(I$3-'Indicator Data'!BJ124^2)/(I$3-I$4)*10)),1))</f>
        <v>1.6</v>
      </c>
      <c r="J124" s="157">
        <f>IF(OR('Indicator Data'!BI124=0,'Indicator Data'!BI124="No data"),"x",ROUND(IF('Indicator Data'!BI124&gt;J$3,0,IF('Indicator Data'!BI124&lt;J$4,10,(J$3-'Indicator Data'!BI124)/(J$3-J$4)*10)),1))</f>
        <v>4.4000000000000004</v>
      </c>
      <c r="K124" s="157">
        <f>IF('Indicator Data'!BK124="No data","x",ROUND(IF('Indicator Data'!BK124&gt;K$3,0,IF('Indicator Data'!BK124&lt;K$4,10,(K$3-'Indicator Data'!BK124)/(K$3-K$4)*10)),1))</f>
        <v>4.7</v>
      </c>
      <c r="L124" s="157">
        <f>IF('Indicator Data'!BL124="No data","x",ROUND(IF('Indicator Data'!BL124&gt;L$3,0,IF('Indicator Data'!BL124&lt;L$4,10,(L$3-'Indicator Data'!BL124)/(L$3-L$4)*10)),1))</f>
        <v>4.5</v>
      </c>
      <c r="M124" s="158">
        <f t="shared" si="18"/>
        <v>3.8</v>
      </c>
      <c r="N124" s="161">
        <f>IF('Indicator Data'!BM124="No data","x",'Indicator Data'!BM124/'Indicator Data'!BW124*100)</f>
        <v>7.0449051974395411</v>
      </c>
      <c r="O124" s="157">
        <f t="shared" si="21"/>
        <v>9.4</v>
      </c>
      <c r="P124" s="157">
        <f>IF('Indicator Data'!BN124="No data","x",ROUND(IF('Indicator Data'!BN124&gt;P$3,0,IF('Indicator Data'!BN124&lt;P$4,10,(P$3-'Indicator Data'!BN124)/(P$3-P$4)*10)),1))</f>
        <v>7.1</v>
      </c>
      <c r="Q124" s="157">
        <f>IF('Indicator Data'!BO124="No data","x",ROUND(IF('Indicator Data'!BO124&gt;Q$3,0,IF('Indicator Data'!BO124&lt;Q$4,10,(Q$3-'Indicator Data'!BO124)/(Q$3-Q$4)*10)),1))</f>
        <v>2.8</v>
      </c>
      <c r="R124" s="158">
        <f t="shared" si="19"/>
        <v>6.4</v>
      </c>
      <c r="S124" s="157">
        <f>IF('Indicator Data'!BP124="No data","x",ROUND(IF('Indicator Data'!BP124&gt;S$3,0,IF('Indicator Data'!BP124&lt;S$4,10,(S$3-'Indicator Data'!BP124)/(S$3-S$4)*10)),1))</f>
        <v>8.5</v>
      </c>
      <c r="T124" s="162">
        <f>IF('Indicator Data'!BQ124="No data","x",ROUND(IF('Indicator Data'!BQ124&gt;T$3,0,IF('Indicator Data'!BQ124&lt;T$4,10,(T$3-'Indicator Data'!BQ124)/(T$3-T$4)*10)),1))</f>
        <v>2.5</v>
      </c>
      <c r="U124" s="162">
        <f>IF('Indicator Data'!BR124="No data","x",ROUND(IF('Indicator Data'!BR124&gt;U$3,0,IF('Indicator Data'!BR124&lt;U$4,10,(U$3-'Indicator Data'!BR124)/(U$3-U$4)*10)),1))</f>
        <v>3.4</v>
      </c>
      <c r="V124" s="162">
        <f>IF('Indicator Data'!BS124="No data","x",ROUND(IF('Indicator Data'!BS124&gt;V$3,0,IF('Indicator Data'!BS124&lt;V$4,10,(V$3-'Indicator Data'!BS124)/(V$3-V$4)*10)),1))</f>
        <v>2.4</v>
      </c>
      <c r="W124" s="157">
        <f t="shared" si="20"/>
        <v>2.7666666666666671</v>
      </c>
      <c r="X124" s="157">
        <f>IF('Indicator Data'!BT124="No data","x",ROUND(IF('Indicator Data'!BT124&gt;X$3,0,IF('Indicator Data'!BT124&lt;X$4,10,(X$3-'Indicator Data'!BT124)/(X$3-X$4)*10)),1))</f>
        <v>7</v>
      </c>
      <c r="Y124" s="157">
        <f>IF('Indicator Data'!BU124="No data","x",ROUND(IF('Indicator Data'!BU124&gt;Y$3,10,IF('Indicator Data'!BU124&lt;Y$4,0,10-(Y$3-'Indicator Data'!BU124)/(Y$3-Y$4)*10)),1))</f>
        <v>2.4</v>
      </c>
      <c r="Z124" s="158">
        <f t="shared" si="22"/>
        <v>5.2</v>
      </c>
      <c r="AA124" s="159">
        <f t="shared" si="23"/>
        <v>5.0999999999999996</v>
      </c>
      <c r="AB124" s="48"/>
    </row>
    <row r="125" spans="1:28">
      <c r="A125" s="90" t="str">
        <f>'Indicator Data'!A125</f>
        <v>Nauru</v>
      </c>
      <c r="B125" s="160" t="str">
        <f>'Indicator Data'!B125</f>
        <v>NRU</v>
      </c>
      <c r="C125" s="157">
        <f>IF('Indicator Data'!BF125="No data","x",ROUND(IF('Indicator Data'!BF125&gt;C$3,0,IF('Indicator Data'!BF125&lt;C$4,10,(C$3-'Indicator Data'!BF125)/(C$3-C$4)*10)),1))</f>
        <v>8.1</v>
      </c>
      <c r="D125" s="158">
        <f t="shared" si="15"/>
        <v>8.1</v>
      </c>
      <c r="E125" s="157" t="str">
        <f>IF('Indicator Data'!BH125="No data","x",ROUND(IF('Indicator Data'!BH125&gt;E$3,0,IF('Indicator Data'!BH125&lt;E$4,10,(E$3-'Indicator Data'!BH125)/(E$3-E$4)*10)),1))</f>
        <v>x</v>
      </c>
      <c r="F125" s="157">
        <f>IF('Indicator Data'!BG125="No data","x",ROUND(IF('Indicator Data'!BG125&gt;F$3,0,IF('Indicator Data'!BG125&lt;F$4,10,(F$3-'Indicator Data'!BG125)/(F$3-F$4)*10)),1))</f>
        <v>4.5999999999999996</v>
      </c>
      <c r="G125" s="158">
        <f t="shared" si="16"/>
        <v>4.5999999999999996</v>
      </c>
      <c r="H125" s="159">
        <f t="shared" si="17"/>
        <v>6.4</v>
      </c>
      <c r="I125" s="157" t="str">
        <f>IF('Indicator Data'!BJ125="No data","x",ROUND(IF('Indicator Data'!BJ125^2&gt;I$3,0,IF('Indicator Data'!BJ125^2&lt;I$4,10,(I$3-'Indicator Data'!BJ125^2)/(I$3-I$4)*10)),1))</f>
        <v>x</v>
      </c>
      <c r="J125" s="157">
        <f>IF(OR('Indicator Data'!BI125=0,'Indicator Data'!BI125="No data"),"x",ROUND(IF('Indicator Data'!BI125&gt;J$3,0,IF('Indicator Data'!BI125&lt;J$4,10,(J$3-'Indicator Data'!BI125)/(J$3-J$4)*10)),1))</f>
        <v>0</v>
      </c>
      <c r="K125" s="157">
        <f>IF('Indicator Data'!BK125="No data","x",ROUND(IF('Indicator Data'!BK125&gt;K$3,0,IF('Indicator Data'!BK125&lt;K$4,10,(K$3-'Indicator Data'!BK125)/(K$3-K$4)*10)),1))</f>
        <v>1.6</v>
      </c>
      <c r="L125" s="157">
        <f>IF('Indicator Data'!BL125="No data","x",ROUND(IF('Indicator Data'!BL125&gt;L$3,0,IF('Indicator Data'!BL125&lt;L$4,10,(L$3-'Indicator Data'!BL125)/(L$3-L$4)*10)),1))</f>
        <v>6.2</v>
      </c>
      <c r="M125" s="158">
        <f t="shared" si="18"/>
        <v>2.6</v>
      </c>
      <c r="N125" s="161">
        <f>IF('Indicator Data'!BM125="No data","x",'Indicator Data'!BM125/'Indicator Data'!BW125*100)</f>
        <v>219.04761904761907</v>
      </c>
      <c r="O125" s="157">
        <f t="shared" si="21"/>
        <v>0</v>
      </c>
      <c r="P125" s="157">
        <f>IF('Indicator Data'!BN125="No data","x",ROUND(IF('Indicator Data'!BN125&gt;P$3,0,IF('Indicator Data'!BN125&lt;P$4,10,(P$3-'Indicator Data'!BN125)/(P$3-P$4)*10)),1))</f>
        <v>3.8</v>
      </c>
      <c r="Q125" s="157">
        <f>IF('Indicator Data'!BO125="No data","x",ROUND(IF('Indicator Data'!BO125&gt;Q$3,0,IF('Indicator Data'!BO125&lt;Q$4,10,(Q$3-'Indicator Data'!BO125)/(Q$3-Q$4)*10)),1))</f>
        <v>0</v>
      </c>
      <c r="R125" s="158">
        <f t="shared" si="19"/>
        <v>1.3</v>
      </c>
      <c r="S125" s="157">
        <f>IF('Indicator Data'!BP125="No data","x",ROUND(IF('Indicator Data'!BP125&gt;S$3,0,IF('Indicator Data'!BP125&lt;S$4,10,(S$3-'Indicator Data'!BP125)/(S$3-S$4)*10)),1))</f>
        <v>6.9</v>
      </c>
      <c r="T125" s="162">
        <f>IF('Indicator Data'!BQ125="No data","x",ROUND(IF('Indicator Data'!BQ125&gt;T$3,0,IF('Indicator Data'!BQ125&lt;T$4,10,(T$3-'Indicator Data'!BQ125)/(T$3-T$4)*10)),1))</f>
        <v>0.2</v>
      </c>
      <c r="U125" s="162">
        <f>IF('Indicator Data'!BR125="No data","x",ROUND(IF('Indicator Data'!BR125&gt;U$3,0,IF('Indicator Data'!BR125&lt;U$4,10,(U$3-'Indicator Data'!BR125)/(U$3-U$4)*10)),1))</f>
        <v>0.3</v>
      </c>
      <c r="V125" s="162">
        <f>IF('Indicator Data'!BS125="No data","x",ROUND(IF('Indicator Data'!BS125&gt;V$3,0,IF('Indicator Data'!BS125&lt;V$4,10,(V$3-'Indicator Data'!BS125)/(V$3-V$4)*10)),1))</f>
        <v>6.8</v>
      </c>
      <c r="W125" s="157">
        <f t="shared" si="20"/>
        <v>2.4333333333333331</v>
      </c>
      <c r="X125" s="157">
        <f>IF('Indicator Data'!BT125="No data","x",ROUND(IF('Indicator Data'!BT125&gt;X$3,0,IF('Indicator Data'!BT125&lt;X$4,10,(X$3-'Indicator Data'!BT125)/(X$3-X$4)*10)),1))</f>
        <v>3.8</v>
      </c>
      <c r="Y125" s="157" t="str">
        <f>IF('Indicator Data'!BU125="No data","x",ROUND(IF('Indicator Data'!BU125&gt;Y$3,10,IF('Indicator Data'!BU125&lt;Y$4,0,10-(Y$3-'Indicator Data'!BU125)/(Y$3-Y$4)*10)),1))</f>
        <v>x</v>
      </c>
      <c r="Z125" s="158">
        <f t="shared" si="22"/>
        <v>4.4000000000000004</v>
      </c>
      <c r="AA125" s="159">
        <f t="shared" si="23"/>
        <v>2.8</v>
      </c>
      <c r="AB125" s="48"/>
    </row>
    <row r="126" spans="1:28">
      <c r="A126" s="90" t="str">
        <f>'Indicator Data'!A126</f>
        <v>Nepal</v>
      </c>
      <c r="B126" s="160" t="str">
        <f>'Indicator Data'!B126</f>
        <v>NPL</v>
      </c>
      <c r="C126" s="157">
        <f>IF('Indicator Data'!BF126="No data","x",ROUND(IF('Indicator Data'!BF126&gt;C$3,0,IF('Indicator Data'!BF126&lt;C$4,10,(C$3-'Indicator Data'!BF126)/(C$3-C$4)*10)),1))</f>
        <v>5.4</v>
      </c>
      <c r="D126" s="158">
        <f t="shared" si="15"/>
        <v>5.4</v>
      </c>
      <c r="E126" s="157">
        <f>IF('Indicator Data'!BH126="No data","x",ROUND(IF('Indicator Data'!BH126&gt;E$3,0,IF('Indicator Data'!BH126&lt;E$4,10,(E$3-'Indicator Data'!BH126)/(E$3-E$4)*10)),1))</f>
        <v>6.5</v>
      </c>
      <c r="F126" s="157">
        <f>IF('Indicator Data'!BG126="No data","x",ROUND(IF('Indicator Data'!BG126&gt;F$3,0,IF('Indicator Data'!BG126&lt;F$4,10,(F$3-'Indicator Data'!BG126)/(F$3-F$4)*10)),1))</f>
        <v>6.8</v>
      </c>
      <c r="G126" s="158">
        <f t="shared" si="16"/>
        <v>6.7</v>
      </c>
      <c r="H126" s="159">
        <f t="shared" si="17"/>
        <v>6.1</v>
      </c>
      <c r="I126" s="157">
        <f>IF('Indicator Data'!BJ126="No data","x",ROUND(IF('Indicator Data'!BJ126^2&gt;I$3,0,IF('Indicator Data'!BJ126^2&lt;I$4,10,(I$3-'Indicator Data'!BJ126^2)/(I$3-I$4)*10)),1))</f>
        <v>5.4</v>
      </c>
      <c r="J126" s="157">
        <f>IF(OR('Indicator Data'!BI126=0,'Indicator Data'!BI126="No data"),"x",ROUND(IF('Indicator Data'!BI126&gt;J$3,0,IF('Indicator Data'!BI126&lt;J$4,10,(J$3-'Indicator Data'!BI126)/(J$3-J$4)*10)),1))</f>
        <v>0.9</v>
      </c>
      <c r="K126" s="157">
        <f>IF('Indicator Data'!BK126="No data","x",ROUND(IF('Indicator Data'!BK126&gt;K$3,0,IF('Indicator Data'!BK126&lt;K$4,10,(K$3-'Indicator Data'!BK126)/(K$3-K$4)*10)),1))</f>
        <v>4.8</v>
      </c>
      <c r="L126" s="157">
        <f>IF('Indicator Data'!BL126="No data","x",ROUND(IF('Indicator Data'!BL126&gt;L$3,0,IF('Indicator Data'!BL126&lt;L$4,10,(L$3-'Indicator Data'!BL126)/(L$3-L$4)*10)),1))</f>
        <v>3.7</v>
      </c>
      <c r="M126" s="158">
        <f t="shared" si="18"/>
        <v>3.7</v>
      </c>
      <c r="N126" s="161">
        <f>IF('Indicator Data'!BM126="No data","x",'Indicator Data'!BM126/'Indicator Data'!BW126*100)</f>
        <v>15.347052668294383</v>
      </c>
      <c r="O126" s="157">
        <f t="shared" si="21"/>
        <v>8.6</v>
      </c>
      <c r="P126" s="157">
        <f>IF('Indicator Data'!BN126="No data","x",ROUND(IF('Indicator Data'!BN126&gt;P$3,0,IF('Indicator Data'!BN126&lt;P$4,10,(P$3-'Indicator Data'!BN126)/(P$3-P$4)*10)),1))</f>
        <v>2.2000000000000002</v>
      </c>
      <c r="Q126" s="157">
        <f>IF('Indicator Data'!BO126="No data","x",ROUND(IF('Indicator Data'!BO126&gt;Q$3,0,IF('Indicator Data'!BO126&lt;Q$4,10,(Q$3-'Indicator Data'!BO126)/(Q$3-Q$4)*10)),1))</f>
        <v>1.8</v>
      </c>
      <c r="R126" s="158">
        <f t="shared" si="19"/>
        <v>4.2</v>
      </c>
      <c r="S126" s="157">
        <f>IF('Indicator Data'!BP126="No data","x",ROUND(IF('Indicator Data'!BP126&gt;S$3,0,IF('Indicator Data'!BP126&lt;S$4,10,(S$3-'Indicator Data'!BP126)/(S$3-S$4)*10)),1))</f>
        <v>7.8</v>
      </c>
      <c r="T126" s="162">
        <f>IF('Indicator Data'!BQ126="No data","x",ROUND(IF('Indicator Data'!BQ126&gt;T$3,0,IF('Indicator Data'!BQ126&lt;T$4,10,(T$3-'Indicator Data'!BQ126)/(T$3-T$4)*10)),1))</f>
        <v>1.5</v>
      </c>
      <c r="U126" s="162">
        <f>IF('Indicator Data'!BR126="No data","x",ROUND(IF('Indicator Data'!BR126&gt;U$3,0,IF('Indicator Data'!BR126&lt;U$4,10,(U$3-'Indicator Data'!BR126)/(U$3-U$4)*10)),1))</f>
        <v>2</v>
      </c>
      <c r="V126" s="162">
        <f>IF('Indicator Data'!BS126="No data","x",ROUND(IF('Indicator Data'!BS126&gt;V$3,0,IF('Indicator Data'!BS126&lt;V$4,10,(V$3-'Indicator Data'!BS126)/(V$3-V$4)*10)),1))</f>
        <v>2.7</v>
      </c>
      <c r="W126" s="157">
        <f t="shared" si="20"/>
        <v>2.0666666666666669</v>
      </c>
      <c r="X126" s="157">
        <f>IF('Indicator Data'!BT126="No data","x",ROUND(IF('Indicator Data'!BT126&gt;X$3,0,IF('Indicator Data'!BT126&lt;X$4,10,(X$3-'Indicator Data'!BT126)/(X$3-X$4)*10)),1))</f>
        <v>9.4</v>
      </c>
      <c r="Y126" s="157">
        <f>IF('Indicator Data'!BU126="No data","x",ROUND(IF('Indicator Data'!BU126&gt;Y$3,10,IF('Indicator Data'!BU126&lt;Y$4,0,10-(Y$3-'Indicator Data'!BU126)/(Y$3-Y$4)*10)),1))</f>
        <v>1.9</v>
      </c>
      <c r="Z126" s="158">
        <f t="shared" si="22"/>
        <v>5.3</v>
      </c>
      <c r="AA126" s="159">
        <f t="shared" si="23"/>
        <v>4.4000000000000004</v>
      </c>
      <c r="AB126" s="48"/>
    </row>
    <row r="127" spans="1:28">
      <c r="A127" s="90" t="str">
        <f>'Indicator Data'!A127</f>
        <v>Netherlands</v>
      </c>
      <c r="B127" s="160" t="str">
        <f>'Indicator Data'!B127</f>
        <v>NLD</v>
      </c>
      <c r="C127" s="157">
        <f>IF('Indicator Data'!BF127="No data","x",ROUND(IF('Indicator Data'!BF127&gt;C$3,0,IF('Indicator Data'!BF127&lt;C$4,10,(C$3-'Indicator Data'!BF127)/(C$3-C$4)*10)),1))</f>
        <v>1.7</v>
      </c>
      <c r="D127" s="158">
        <f t="shared" si="15"/>
        <v>1.7</v>
      </c>
      <c r="E127" s="157">
        <f>IF('Indicator Data'!BH127="No data","x",ROUND(IF('Indicator Data'!BH127&gt;E$3,0,IF('Indicator Data'!BH127&lt;E$4,10,(E$3-'Indicator Data'!BH127)/(E$3-E$4)*10)),1))</f>
        <v>2.1</v>
      </c>
      <c r="F127" s="157">
        <f>IF('Indicator Data'!BG127="No data","x",ROUND(IF('Indicator Data'!BG127&gt;F$3,0,IF('Indicator Data'!BG127&lt;F$4,10,(F$3-'Indicator Data'!BG127)/(F$3-F$4)*10)),1))</f>
        <v>1.8</v>
      </c>
      <c r="G127" s="158">
        <f t="shared" si="16"/>
        <v>2</v>
      </c>
      <c r="H127" s="159">
        <f t="shared" si="17"/>
        <v>1.9</v>
      </c>
      <c r="I127" s="157" t="str">
        <f>IF('Indicator Data'!BJ127="No data","x",ROUND(IF('Indicator Data'!BJ127^2&gt;I$3,0,IF('Indicator Data'!BJ127^2&lt;I$4,10,(I$3-'Indicator Data'!BJ127^2)/(I$3-I$4)*10)),1))</f>
        <v>x</v>
      </c>
      <c r="J127" s="157">
        <f>IF(OR('Indicator Data'!BI127=0,'Indicator Data'!BI127="No data"),"x",ROUND(IF('Indicator Data'!BI127&gt;J$3,0,IF('Indicator Data'!BI127&lt;J$4,10,(J$3-'Indicator Data'!BI127)/(J$3-J$4)*10)),1))</f>
        <v>0</v>
      </c>
      <c r="K127" s="157">
        <f>IF('Indicator Data'!BK127="No data","x",ROUND(IF('Indicator Data'!BK127&gt;K$3,0,IF('Indicator Data'!BK127&lt;K$4,10,(K$3-'Indicator Data'!BK127)/(K$3-K$4)*10)),1))</f>
        <v>0.7</v>
      </c>
      <c r="L127" s="157">
        <f>IF('Indicator Data'!BL127="No data","x",ROUND(IF('Indicator Data'!BL127&gt;L$3,0,IF('Indicator Data'!BL127&lt;L$4,10,(L$3-'Indicator Data'!BL127)/(L$3-L$4)*10)),1))</f>
        <v>4.2</v>
      </c>
      <c r="M127" s="158">
        <f t="shared" si="18"/>
        <v>1.6</v>
      </c>
      <c r="N127" s="161">
        <f>IF('Indicator Data'!BM127="No data","x",'Indicator Data'!BM127/'Indicator Data'!BW127*100)</f>
        <v>622.59116513489471</v>
      </c>
      <c r="O127" s="157">
        <f t="shared" si="21"/>
        <v>0</v>
      </c>
      <c r="P127" s="157">
        <f>IF('Indicator Data'!BN127="No data","x",ROUND(IF('Indicator Data'!BN127&gt;P$3,0,IF('Indicator Data'!BN127&lt;P$4,10,(P$3-'Indicator Data'!BN127)/(P$3-P$4)*10)),1))</f>
        <v>0.3</v>
      </c>
      <c r="Q127" s="157">
        <f>IF('Indicator Data'!BO127="No data","x",ROUND(IF('Indicator Data'!BO127&gt;Q$3,0,IF('Indicator Data'!BO127&lt;Q$4,10,(Q$3-'Indicator Data'!BO127)/(Q$3-Q$4)*10)),1))</f>
        <v>0</v>
      </c>
      <c r="R127" s="158">
        <f t="shared" si="19"/>
        <v>0.1</v>
      </c>
      <c r="S127" s="157">
        <f>IF('Indicator Data'!BP127="No data","x",ROUND(IF('Indicator Data'!BP127&gt;S$3,0,IF('Indicator Data'!BP127&lt;S$4,10,(S$3-'Indicator Data'!BP127)/(S$3-S$4)*10)),1))</f>
        <v>0.4</v>
      </c>
      <c r="T127" s="162">
        <f>IF('Indicator Data'!BQ127="No data","x",ROUND(IF('Indicator Data'!BQ127&gt;T$3,0,IF('Indicator Data'!BQ127&lt;T$4,10,(T$3-'Indicator Data'!BQ127)/(T$3-T$4)*10)),1))</f>
        <v>0.8</v>
      </c>
      <c r="U127" s="162">
        <f>IF('Indicator Data'!BR127="No data","x",ROUND(IF('Indicator Data'!BR127&gt;U$3,0,IF('Indicator Data'!BR127&lt;U$4,10,(U$3-'Indicator Data'!BR127)/(U$3-U$4)*10)),1))</f>
        <v>1.7</v>
      </c>
      <c r="V127" s="162">
        <f>IF('Indicator Data'!BS127="No data","x",ROUND(IF('Indicator Data'!BS127&gt;V$3,0,IF('Indicator Data'!BS127&lt;V$4,10,(V$3-'Indicator Data'!BS127)/(V$3-V$4)*10)),1))</f>
        <v>1</v>
      </c>
      <c r="W127" s="157">
        <f t="shared" si="20"/>
        <v>1.1666666666666667</v>
      </c>
      <c r="X127" s="157">
        <f>IF('Indicator Data'!BT127="No data","x",ROUND(IF('Indicator Data'!BT127&gt;X$3,0,IF('Indicator Data'!BT127&lt;X$4,10,(X$3-'Indicator Data'!BT127)/(X$3-X$4)*10)),1))</f>
        <v>0</v>
      </c>
      <c r="Y127" s="157">
        <f>IF('Indicator Data'!BU127="No data","x",ROUND(IF('Indicator Data'!BU127&gt;Y$3,10,IF('Indicator Data'!BU127&lt;Y$4,0,10-(Y$3-'Indicator Data'!BU127)/(Y$3-Y$4)*10)),1))</f>
        <v>0</v>
      </c>
      <c r="Z127" s="158">
        <f t="shared" si="22"/>
        <v>0.4</v>
      </c>
      <c r="AA127" s="159">
        <f t="shared" si="23"/>
        <v>0.7</v>
      </c>
      <c r="AB127" s="48"/>
    </row>
    <row r="128" spans="1:28">
      <c r="A128" s="90" t="str">
        <f>'Indicator Data'!A128</f>
        <v>New Zealand</v>
      </c>
      <c r="B128" s="160" t="str">
        <f>'Indicator Data'!B128</f>
        <v>NZL</v>
      </c>
      <c r="C128" s="157">
        <f>IF('Indicator Data'!BF128="No data","x",ROUND(IF('Indicator Data'!BF128&gt;C$3,0,IF('Indicator Data'!BF128&lt;C$4,10,(C$3-'Indicator Data'!BF128)/(C$3-C$4)*10)),1))</f>
        <v>2.6</v>
      </c>
      <c r="D128" s="158">
        <f t="shared" si="15"/>
        <v>2.6</v>
      </c>
      <c r="E128" s="157">
        <f>IF('Indicator Data'!BH128="No data","x",ROUND(IF('Indicator Data'!BH128&gt;E$3,0,IF('Indicator Data'!BH128&lt;E$4,10,(E$3-'Indicator Data'!BH128)/(E$3-E$4)*10)),1))</f>
        <v>1.5</v>
      </c>
      <c r="F128" s="157">
        <f>IF('Indicator Data'!BG128="No data","x",ROUND(IF('Indicator Data'!BG128&gt;F$3,0,IF('Indicator Data'!BG128&lt;F$4,10,(F$3-'Indicator Data'!BG128)/(F$3-F$4)*10)),1))</f>
        <v>2.2999999999999998</v>
      </c>
      <c r="G128" s="158">
        <f t="shared" si="16"/>
        <v>1.9</v>
      </c>
      <c r="H128" s="159">
        <f t="shared" si="17"/>
        <v>2.2999999999999998</v>
      </c>
      <c r="I128" s="157" t="str">
        <f>IF('Indicator Data'!BJ128="No data","x",ROUND(IF('Indicator Data'!BJ128^2&gt;I$3,0,IF('Indicator Data'!BJ128^2&lt;I$4,10,(I$3-'Indicator Data'!BJ128^2)/(I$3-I$4)*10)),1))</f>
        <v>x</v>
      </c>
      <c r="J128" s="157">
        <f>IF(OR('Indicator Data'!BI128=0,'Indicator Data'!BI128="No data"),"x",ROUND(IF('Indicator Data'!BI128&gt;J$3,0,IF('Indicator Data'!BI128&lt;J$4,10,(J$3-'Indicator Data'!BI128)/(J$3-J$4)*10)),1))</f>
        <v>0</v>
      </c>
      <c r="K128" s="157">
        <f>IF('Indicator Data'!BK128="No data","x",ROUND(IF('Indicator Data'!BK128&gt;K$3,0,IF('Indicator Data'!BK128&lt;K$4,10,(K$3-'Indicator Data'!BK128)/(K$3-K$4)*10)),1))</f>
        <v>0.4</v>
      </c>
      <c r="L128" s="157">
        <f>IF('Indicator Data'!BL128="No data","x",ROUND(IF('Indicator Data'!BL128&gt;L$3,0,IF('Indicator Data'!BL128&lt;L$4,10,(L$3-'Indicator Data'!BL128)/(L$3-L$4)*10)),1))</f>
        <v>4.4000000000000004</v>
      </c>
      <c r="M128" s="158">
        <f t="shared" si="18"/>
        <v>1.6</v>
      </c>
      <c r="N128" s="161">
        <f>IF('Indicator Data'!BM128="No data","x",'Indicator Data'!BM128/'Indicator Data'!BW128*100)</f>
        <v>41.775853556644257</v>
      </c>
      <c r="O128" s="157">
        <f t="shared" si="21"/>
        <v>5.9</v>
      </c>
      <c r="P128" s="157">
        <f>IF('Indicator Data'!BN128="No data","x",ROUND(IF('Indicator Data'!BN128&gt;P$3,0,IF('Indicator Data'!BN128&lt;P$4,10,(P$3-'Indicator Data'!BN128)/(P$3-P$4)*10)),1))</f>
        <v>0</v>
      </c>
      <c r="Q128" s="157">
        <f>IF('Indicator Data'!BO128="No data","x",ROUND(IF('Indicator Data'!BO128&gt;Q$3,0,IF('Indicator Data'!BO128&lt;Q$4,10,(Q$3-'Indicator Data'!BO128)/(Q$3-Q$4)*10)),1))</f>
        <v>0</v>
      </c>
      <c r="R128" s="158">
        <f t="shared" si="19"/>
        <v>2</v>
      </c>
      <c r="S128" s="157">
        <f>IF('Indicator Data'!BP128="No data","x",ROUND(IF('Indicator Data'!BP128&gt;S$3,0,IF('Indicator Data'!BP128&lt;S$4,10,(S$3-'Indicator Data'!BP128)/(S$3-S$4)*10)),1))</f>
        <v>1.2</v>
      </c>
      <c r="T128" s="162">
        <f>IF('Indicator Data'!BQ128="No data","x",ROUND(IF('Indicator Data'!BQ128&gt;T$3,0,IF('Indicator Data'!BQ128&lt;T$4,10,(T$3-'Indicator Data'!BQ128)/(T$3-T$4)*10)),1))</f>
        <v>1.7</v>
      </c>
      <c r="U128" s="162">
        <f>IF('Indicator Data'!BR128="No data","x",ROUND(IF('Indicator Data'!BR128&gt;U$3,0,IF('Indicator Data'!BR128&lt;U$4,10,(U$3-'Indicator Data'!BR128)/(U$3-U$4)*10)),1))</f>
        <v>2.7</v>
      </c>
      <c r="V128" s="162">
        <f>IF('Indicator Data'!BS128="No data","x",ROUND(IF('Indicator Data'!BS128&gt;V$3,0,IF('Indicator Data'!BS128&lt;V$4,10,(V$3-'Indicator Data'!BS128)/(V$3-V$4)*10)),1))</f>
        <v>2.2000000000000002</v>
      </c>
      <c r="W128" s="157">
        <f t="shared" si="20"/>
        <v>2.2000000000000002</v>
      </c>
      <c r="X128" s="157">
        <f>IF('Indicator Data'!BT128="No data","x",ROUND(IF('Indicator Data'!BT128&gt;X$3,0,IF('Indicator Data'!BT128&lt;X$4,10,(X$3-'Indicator Data'!BT128)/(X$3-X$4)*10)),1))</f>
        <v>0</v>
      </c>
      <c r="Y128" s="157">
        <f>IF('Indicator Data'!BU128="No data","x",ROUND(IF('Indicator Data'!BU128&gt;Y$3,10,IF('Indicator Data'!BU128&lt;Y$4,0,10-(Y$3-'Indicator Data'!BU128)/(Y$3-Y$4)*10)),1))</f>
        <v>0.1</v>
      </c>
      <c r="Z128" s="158">
        <f t="shared" si="22"/>
        <v>0.9</v>
      </c>
      <c r="AA128" s="159">
        <f t="shared" si="23"/>
        <v>1.5</v>
      </c>
      <c r="AB128" s="48"/>
    </row>
    <row r="129" spans="1:28">
      <c r="A129" s="90" t="str">
        <f>'Indicator Data'!A129</f>
        <v>Nicaragua</v>
      </c>
      <c r="B129" s="160" t="str">
        <f>'Indicator Data'!B129</f>
        <v>NIC</v>
      </c>
      <c r="C129" s="157">
        <f>IF('Indicator Data'!BF129="No data","x",ROUND(IF('Indicator Data'!BF129&gt;C$3,0,IF('Indicator Data'!BF129&lt;C$4,10,(C$3-'Indicator Data'!BF129)/(C$3-C$4)*10)),1))</f>
        <v>4.7</v>
      </c>
      <c r="D129" s="158">
        <f t="shared" si="15"/>
        <v>4.7</v>
      </c>
      <c r="E129" s="157">
        <f>IF('Indicator Data'!BH129="No data","x",ROUND(IF('Indicator Data'!BH129&gt;E$3,0,IF('Indicator Data'!BH129&lt;E$4,10,(E$3-'Indicator Data'!BH129)/(E$3-E$4)*10)),1))</f>
        <v>8.3000000000000007</v>
      </c>
      <c r="F129" s="157">
        <f>IF('Indicator Data'!BG129="No data","x",ROUND(IF('Indicator Data'!BG129&gt;F$3,0,IF('Indicator Data'!BG129&lt;F$4,10,(F$3-'Indicator Data'!BG129)/(F$3-F$4)*10)),1))</f>
        <v>7.1</v>
      </c>
      <c r="G129" s="158">
        <f t="shared" si="16"/>
        <v>7.7</v>
      </c>
      <c r="H129" s="159">
        <f t="shared" si="17"/>
        <v>6.2</v>
      </c>
      <c r="I129" s="157">
        <f>IF('Indicator Data'!BJ129="No data","x",ROUND(IF('Indicator Data'!BJ129^2&gt;I$3,0,IF('Indicator Data'!BJ129^2&lt;I$4,10,(I$3-'Indicator Data'!BJ129^2)/(I$3-I$4)*10)),1))</f>
        <v>3.5</v>
      </c>
      <c r="J129" s="157">
        <f>IF(OR('Indicator Data'!BI129=0,'Indicator Data'!BI129="No data"),"x",ROUND(IF('Indicator Data'!BI129&gt;J$3,0,IF('Indicator Data'!BI129&lt;J$4,10,(J$3-'Indicator Data'!BI129)/(J$3-J$4)*10)),1))</f>
        <v>1.4</v>
      </c>
      <c r="K129" s="157">
        <f>IF('Indicator Data'!BK129="No data","x",ROUND(IF('Indicator Data'!BK129&gt;K$3,0,IF('Indicator Data'!BK129&lt;K$4,10,(K$3-'Indicator Data'!BK129)/(K$3-K$4)*10)),1))</f>
        <v>4.3</v>
      </c>
      <c r="L129" s="157">
        <f>IF('Indicator Data'!BL129="No data","x",ROUND(IF('Indicator Data'!BL129&gt;L$3,0,IF('Indicator Data'!BL129&lt;L$4,10,(L$3-'Indicator Data'!BL129)/(L$3-L$4)*10)),1))</f>
        <v>5.3</v>
      </c>
      <c r="M129" s="158">
        <f t="shared" si="18"/>
        <v>3.6</v>
      </c>
      <c r="N129" s="161">
        <f>IF('Indicator Data'!BM129="No data","x",'Indicator Data'!BM129/'Indicator Data'!BW129*100)</f>
        <v>14.957620076450059</v>
      </c>
      <c r="O129" s="157">
        <f t="shared" si="21"/>
        <v>8.6</v>
      </c>
      <c r="P129" s="157">
        <f>IF('Indicator Data'!BN129="No data","x",ROUND(IF('Indicator Data'!BN129&gt;P$3,0,IF('Indicator Data'!BN129&lt;P$4,10,(P$3-'Indicator Data'!BN129)/(P$3-P$4)*10)),1))</f>
        <v>3</v>
      </c>
      <c r="Q129" s="157">
        <f>IF('Indicator Data'!BO129="No data","x",ROUND(IF('Indicator Data'!BO129&gt;Q$3,0,IF('Indicator Data'!BO129&lt;Q$4,10,(Q$3-'Indicator Data'!BO129)/(Q$3-Q$4)*10)),1))</f>
        <v>3.7</v>
      </c>
      <c r="R129" s="158">
        <f t="shared" si="19"/>
        <v>5.0999999999999996</v>
      </c>
      <c r="S129" s="157">
        <f>IF('Indicator Data'!BP129="No data","x",ROUND(IF('Indicator Data'!BP129&gt;S$3,0,IF('Indicator Data'!BP129&lt;S$4,10,(S$3-'Indicator Data'!BP129)/(S$3-S$4)*10)),1))</f>
        <v>8.3000000000000007</v>
      </c>
      <c r="T129" s="162">
        <f>IF('Indicator Data'!BQ129="No data","x",ROUND(IF('Indicator Data'!BQ129&gt;T$3,0,IF('Indicator Data'!BQ129&lt;T$4,10,(T$3-'Indicator Data'!BQ129)/(T$3-T$4)*10)),1))</f>
        <v>1.2</v>
      </c>
      <c r="U129" s="162">
        <f>IF('Indicator Data'!BR129="No data","x",ROUND(IF('Indicator Data'!BR129&gt;U$3,0,IF('Indicator Data'!BR129&lt;U$4,10,(U$3-'Indicator Data'!BR129)/(U$3-U$4)*10)),1))</f>
        <v>0</v>
      </c>
      <c r="V129" s="162">
        <f>IF('Indicator Data'!BS129="No data","x",ROUND(IF('Indicator Data'!BS129&gt;V$3,0,IF('Indicator Data'!BS129&lt;V$4,10,(V$3-'Indicator Data'!BS129)/(V$3-V$4)*10)),1))</f>
        <v>1.2</v>
      </c>
      <c r="W129" s="157">
        <f t="shared" si="20"/>
        <v>0.79999999999999993</v>
      </c>
      <c r="X129" s="157">
        <f>IF('Indicator Data'!BT129="No data","x",ROUND(IF('Indicator Data'!BT129&gt;X$3,0,IF('Indicator Data'!BT129&lt;X$4,10,(X$3-'Indicator Data'!BT129)/(X$3-X$4)*10)),1))</f>
        <v>8.1</v>
      </c>
      <c r="Y129" s="157">
        <f>IF('Indicator Data'!BU129="No data","x",ROUND(IF('Indicator Data'!BU129&gt;Y$3,10,IF('Indicator Data'!BU129&lt;Y$4,0,10-(Y$3-'Indicator Data'!BU129)/(Y$3-Y$4)*10)),1))</f>
        <v>0.9</v>
      </c>
      <c r="Z129" s="158">
        <f t="shared" si="22"/>
        <v>4.5</v>
      </c>
      <c r="AA129" s="159">
        <f t="shared" si="23"/>
        <v>4.4000000000000004</v>
      </c>
      <c r="AB129" s="48"/>
    </row>
    <row r="130" spans="1:28">
      <c r="A130" s="90" t="str">
        <f>'Indicator Data'!A130</f>
        <v>Niger</v>
      </c>
      <c r="B130" s="160" t="str">
        <f>'Indicator Data'!B130</f>
        <v>NER</v>
      </c>
      <c r="C130" s="157">
        <f>IF('Indicator Data'!BF130="No data","x",ROUND(IF('Indicator Data'!BF130&gt;C$3,0,IF('Indicator Data'!BF130&lt;C$4,10,(C$3-'Indicator Data'!BF130)/(C$3-C$4)*10)),1))</f>
        <v>5.2</v>
      </c>
      <c r="D130" s="158">
        <f t="shared" si="15"/>
        <v>5.2</v>
      </c>
      <c r="E130" s="157">
        <f>IF('Indicator Data'!BH130="No data","x",ROUND(IF('Indicator Data'!BH130&gt;E$3,0,IF('Indicator Data'!BH130&lt;E$4,10,(E$3-'Indicator Data'!BH130)/(E$3-E$4)*10)),1))</f>
        <v>6.8</v>
      </c>
      <c r="F130" s="157">
        <f>IF('Indicator Data'!BG130="No data","x",ROUND(IF('Indicator Data'!BG130&gt;F$3,0,IF('Indicator Data'!BG130&lt;F$4,10,(F$3-'Indicator Data'!BG130)/(F$3-F$4)*10)),1))</f>
        <v>6.3</v>
      </c>
      <c r="G130" s="158">
        <f t="shared" si="16"/>
        <v>6.6</v>
      </c>
      <c r="H130" s="159">
        <f t="shared" si="17"/>
        <v>5.9</v>
      </c>
      <c r="I130" s="157">
        <f>IF('Indicator Data'!BJ130="No data","x",ROUND(IF('Indicator Data'!BJ130^2&gt;I$3,0,IF('Indicator Data'!BJ130^2&lt;I$4,10,(I$3-'Indicator Data'!BJ130^2)/(I$3-I$4)*10)),1))</f>
        <v>9.4</v>
      </c>
      <c r="J130" s="157">
        <f>IF(OR('Indicator Data'!BI130=0,'Indicator Data'!BI130="No data"),"x",ROUND(IF('Indicator Data'!BI130&gt;J$3,0,IF('Indicator Data'!BI130&lt;J$4,10,(J$3-'Indicator Data'!BI130)/(J$3-J$4)*10)),1))</f>
        <v>8.1</v>
      </c>
      <c r="K130" s="157">
        <f>IF('Indicator Data'!BK130="No data","x",ROUND(IF('Indicator Data'!BK130&gt;K$3,0,IF('Indicator Data'!BK130&lt;K$4,10,(K$3-'Indicator Data'!BK130)/(K$3-K$4)*10)),1))</f>
        <v>7.8</v>
      </c>
      <c r="L130" s="157">
        <f>IF('Indicator Data'!BL130="No data","x",ROUND(IF('Indicator Data'!BL130&gt;L$3,0,IF('Indicator Data'!BL130&lt;L$4,10,(L$3-'Indicator Data'!BL130)/(L$3-L$4)*10)),1))</f>
        <v>7.4</v>
      </c>
      <c r="M130" s="158">
        <f t="shared" si="18"/>
        <v>8.1999999999999993</v>
      </c>
      <c r="N130" s="161">
        <f>IF('Indicator Data'!BM130="No data","x",'Indicator Data'!BM130/'Indicator Data'!BW130*100)</f>
        <v>3.8683192547564542</v>
      </c>
      <c r="O130" s="157">
        <f t="shared" si="21"/>
        <v>9.6999999999999993</v>
      </c>
      <c r="P130" s="157">
        <f>IF('Indicator Data'!BN130="No data","x",ROUND(IF('Indicator Data'!BN130&gt;P$3,0,IF('Indicator Data'!BN130&lt;P$4,10,(P$3-'Indicator Data'!BN130)/(P$3-P$4)*10)),1))</f>
        <v>9.3000000000000007</v>
      </c>
      <c r="Q130" s="157">
        <f>IF('Indicator Data'!BO130="No data","x",ROUND(IF('Indicator Data'!BO130&gt;Q$3,0,IF('Indicator Data'!BO130&lt;Q$4,10,(Q$3-'Indicator Data'!BO130)/(Q$3-Q$4)*10)),1))</f>
        <v>10</v>
      </c>
      <c r="R130" s="158">
        <f t="shared" si="19"/>
        <v>9.6999999999999993</v>
      </c>
      <c r="S130" s="157">
        <f>IF('Indicator Data'!BP130="No data","x",ROUND(IF('Indicator Data'!BP130&gt;S$3,0,IF('Indicator Data'!BP130&lt;S$4,10,(S$3-'Indicator Data'!BP130)/(S$3-S$4)*10)),1))</f>
        <v>9.9</v>
      </c>
      <c r="T130" s="162">
        <f>IF('Indicator Data'!BQ130="No data","x",ROUND(IF('Indicator Data'!BQ130&gt;T$3,0,IF('Indicator Data'!BQ130&lt;T$4,10,(T$3-'Indicator Data'!BQ130)/(T$3-T$4)*10)),1))</f>
        <v>2.5</v>
      </c>
      <c r="U130" s="162">
        <f>IF('Indicator Data'!BR130="No data","x",ROUND(IF('Indicator Data'!BR130&gt;U$3,0,IF('Indicator Data'!BR130&lt;U$4,10,(U$3-'Indicator Data'!BR130)/(U$3-U$4)*10)),1))</f>
        <v>9.6999999999999993</v>
      </c>
      <c r="V130" s="162">
        <f>IF('Indicator Data'!BS130="No data","x",ROUND(IF('Indicator Data'!BS130&gt;V$3,0,IF('Indicator Data'!BS130&lt;V$4,10,(V$3-'Indicator Data'!BS130)/(V$3-V$4)*10)),1))</f>
        <v>2.5</v>
      </c>
      <c r="W130" s="157">
        <f t="shared" si="20"/>
        <v>4.8999999999999995</v>
      </c>
      <c r="X130" s="157">
        <f>IF('Indicator Data'!BT130="No data","x",ROUND(IF('Indicator Data'!BT130&gt;X$3,0,IF('Indicator Data'!BT130&lt;X$4,10,(X$3-'Indicator Data'!BT130)/(X$3-X$4)*10)),1))</f>
        <v>9.9</v>
      </c>
      <c r="Y130" s="157">
        <f>IF('Indicator Data'!BU130="No data","x",ROUND(IF('Indicator Data'!BU130&gt;Y$3,10,IF('Indicator Data'!BU130&lt;Y$4,0,10-(Y$3-'Indicator Data'!BU130)/(Y$3-Y$4)*10)),1))</f>
        <v>4.9000000000000004</v>
      </c>
      <c r="Z130" s="158">
        <f t="shared" si="22"/>
        <v>7.4</v>
      </c>
      <c r="AA130" s="159">
        <f t="shared" si="23"/>
        <v>8.4</v>
      </c>
      <c r="AB130" s="48"/>
    </row>
    <row r="131" spans="1:28">
      <c r="A131" s="90" t="str">
        <f>'Indicator Data'!A131</f>
        <v>Nigeria</v>
      </c>
      <c r="B131" s="160" t="str">
        <f>'Indicator Data'!B131</f>
        <v>NGA</v>
      </c>
      <c r="C131" s="157">
        <f>IF('Indicator Data'!BF131="No data","x",ROUND(IF('Indicator Data'!BF131&gt;C$3,0,IF('Indicator Data'!BF131&lt;C$4,10,(C$3-'Indicator Data'!BF131)/(C$3-C$4)*10)),1))</f>
        <v>2.7</v>
      </c>
      <c r="D131" s="158">
        <f t="shared" si="15"/>
        <v>2.7</v>
      </c>
      <c r="E131" s="157">
        <f>IF('Indicator Data'!BH131="No data","x",ROUND(IF('Indicator Data'!BH131&gt;E$3,0,IF('Indicator Data'!BH131&lt;E$4,10,(E$3-'Indicator Data'!BH131)/(E$3-E$4)*10)),1))</f>
        <v>7.5</v>
      </c>
      <c r="F131" s="157">
        <f>IF('Indicator Data'!BG131="No data","x",ROUND(IF('Indicator Data'!BG131&gt;F$3,0,IF('Indicator Data'!BG131&lt;F$4,10,(F$3-'Indicator Data'!BG131)/(F$3-F$4)*10)),1))</f>
        <v>7.1</v>
      </c>
      <c r="G131" s="158">
        <f t="shared" si="16"/>
        <v>7.3</v>
      </c>
      <c r="H131" s="159">
        <f t="shared" si="17"/>
        <v>5</v>
      </c>
      <c r="I131" s="157">
        <f>IF('Indicator Data'!BJ131="No data","x",ROUND(IF('Indicator Data'!BJ131^2&gt;I$3,0,IF('Indicator Data'!BJ131^2&lt;I$4,10,(I$3-'Indicator Data'!BJ131^2)/(I$3-I$4)*10)),1))</f>
        <v>6.8</v>
      </c>
      <c r="J131" s="157">
        <f>IF(OR('Indicator Data'!BI131=0,'Indicator Data'!BI131="No data"),"x",ROUND(IF('Indicator Data'!BI131&gt;J$3,0,IF('Indicator Data'!BI131&lt;J$4,10,(J$3-'Indicator Data'!BI131)/(J$3-J$4)*10)),1))</f>
        <v>4</v>
      </c>
      <c r="K131" s="157">
        <f>IF('Indicator Data'!BK131="No data","x",ROUND(IF('Indicator Data'!BK131&gt;K$3,0,IF('Indicator Data'!BK131&lt;K$4,10,(K$3-'Indicator Data'!BK131)/(K$3-K$4)*10)),1))</f>
        <v>4.5</v>
      </c>
      <c r="L131" s="157">
        <f>IF('Indicator Data'!BL131="No data","x",ROUND(IF('Indicator Data'!BL131&gt;L$3,0,IF('Indicator Data'!BL131&lt;L$4,10,(L$3-'Indicator Data'!BL131)/(L$3-L$4)*10)),1))</f>
        <v>5</v>
      </c>
      <c r="M131" s="158">
        <f t="shared" si="18"/>
        <v>5.0999999999999996</v>
      </c>
      <c r="N131" s="161">
        <f>IF('Indicator Data'!BM131="No data","x",'Indicator Data'!BM131/'Indicator Data'!BW131*100)</f>
        <v>10.760126047190839</v>
      </c>
      <c r="O131" s="157">
        <f t="shared" si="21"/>
        <v>9</v>
      </c>
      <c r="P131" s="157">
        <f>IF('Indicator Data'!BN131="No data","x",ROUND(IF('Indicator Data'!BN131&gt;P$3,0,IF('Indicator Data'!BN131&lt;P$4,10,(P$3-'Indicator Data'!BN131)/(P$3-P$4)*10)),1))</f>
        <v>5.9</v>
      </c>
      <c r="Q131" s="157">
        <f>IF('Indicator Data'!BO131="No data","x",ROUND(IF('Indicator Data'!BO131&gt;Q$3,0,IF('Indicator Data'!BO131&lt;Q$4,10,(Q$3-'Indicator Data'!BO131)/(Q$3-Q$4)*10)),1))</f>
        <v>4.0999999999999996</v>
      </c>
      <c r="R131" s="158">
        <f t="shared" si="19"/>
        <v>6.3</v>
      </c>
      <c r="S131" s="157">
        <f>IF('Indicator Data'!BP131="No data","x",ROUND(IF('Indicator Data'!BP131&gt;S$3,0,IF('Indicator Data'!BP131&lt;S$4,10,(S$3-'Indicator Data'!BP131)/(S$3-S$4)*10)),1))</f>
        <v>9</v>
      </c>
      <c r="T131" s="162">
        <f>IF('Indicator Data'!BQ131="No data","x",ROUND(IF('Indicator Data'!BQ131&gt;T$3,0,IF('Indicator Data'!BQ131&lt;T$4,10,(T$3-'Indicator Data'!BQ131)/(T$3-T$4)*10)),1))</f>
        <v>6.3</v>
      </c>
      <c r="U131" s="162">
        <f>IF('Indicator Data'!BR131="No data","x",ROUND(IF('Indicator Data'!BR131&gt;U$3,0,IF('Indicator Data'!BR131&lt;U$4,10,(U$3-'Indicator Data'!BR131)/(U$3-U$4)*10)),1))</f>
        <v>10</v>
      </c>
      <c r="V131" s="162">
        <f>IF('Indicator Data'!BS131="No data","x",ROUND(IF('Indicator Data'!BS131&gt;V$3,0,IF('Indicator Data'!BS131&lt;V$4,10,(V$3-'Indicator Data'!BS131)/(V$3-V$4)*10)),1))</f>
        <v>6.6</v>
      </c>
      <c r="W131" s="157">
        <f t="shared" si="20"/>
        <v>7.6333333333333329</v>
      </c>
      <c r="X131" s="157">
        <f>IF('Indicator Data'!BT131="No data","x",ROUND(IF('Indicator Data'!BT131&gt;X$3,0,IF('Indicator Data'!BT131&lt;X$4,10,(X$3-'Indicator Data'!BT131)/(X$3-X$4)*10)),1))</f>
        <v>9.4</v>
      </c>
      <c r="Y131" s="157">
        <f>IF('Indicator Data'!BU131="No data","x",ROUND(IF('Indicator Data'!BU131&gt;Y$3,10,IF('Indicator Data'!BU131&lt;Y$4,0,10-(Y$3-'Indicator Data'!BU131)/(Y$3-Y$4)*10)),1))</f>
        <v>10</v>
      </c>
      <c r="Z131" s="158">
        <f t="shared" si="22"/>
        <v>9</v>
      </c>
      <c r="AA131" s="159">
        <f t="shared" si="23"/>
        <v>6.8</v>
      </c>
      <c r="AB131" s="48"/>
    </row>
    <row r="132" spans="1:28">
      <c r="A132" s="90" t="str">
        <f>'Indicator Data'!A132</f>
        <v>North Macedonia</v>
      </c>
      <c r="B132" s="160" t="str">
        <f>'Indicator Data'!B132</f>
        <v>MKD</v>
      </c>
      <c r="C132" s="157">
        <f>IF('Indicator Data'!BF132="No data","x",ROUND(IF('Indicator Data'!BF132&gt;C$3,0,IF('Indicator Data'!BF132&lt;C$4,10,(C$3-'Indicator Data'!BF132)/(C$3-C$4)*10)),1))</f>
        <v>3.8</v>
      </c>
      <c r="D132" s="158">
        <f t="shared" si="15"/>
        <v>3.8</v>
      </c>
      <c r="E132" s="157">
        <f>IF('Indicator Data'!BH132="No data","x",ROUND(IF('Indicator Data'!BH132&gt;E$3,0,IF('Indicator Data'!BH132&lt;E$4,10,(E$3-'Indicator Data'!BH132)/(E$3-E$4)*10)),1))</f>
        <v>5.8</v>
      </c>
      <c r="F132" s="157">
        <f>IF('Indicator Data'!BG132="No data","x",ROUND(IF('Indicator Data'!BG132&gt;F$3,0,IF('Indicator Data'!BG132&lt;F$4,10,(F$3-'Indicator Data'!BG132)/(F$3-F$4)*10)),1))</f>
        <v>5.2</v>
      </c>
      <c r="G132" s="158">
        <f t="shared" si="16"/>
        <v>5.5</v>
      </c>
      <c r="H132" s="159">
        <f t="shared" si="17"/>
        <v>4.7</v>
      </c>
      <c r="I132" s="157">
        <f>IF('Indicator Data'!BJ132="No data","x",ROUND(IF('Indicator Data'!BJ132^2&gt;I$3,0,IF('Indicator Data'!BJ132^2&lt;I$4,10,(I$3-'Indicator Data'!BJ132^2)/(I$3-I$4)*10)),1))</f>
        <v>0.5</v>
      </c>
      <c r="J132" s="157">
        <f>IF(OR('Indicator Data'!BI132=0,'Indicator Data'!BI132="No data"),"x",ROUND(IF('Indicator Data'!BI132&gt;J$3,0,IF('Indicator Data'!BI132&lt;J$4,10,(J$3-'Indicator Data'!BI132)/(J$3-J$4)*10)),1))</f>
        <v>0</v>
      </c>
      <c r="K132" s="157">
        <f>IF('Indicator Data'!BK132="No data","x",ROUND(IF('Indicator Data'!BK132&gt;K$3,0,IF('Indicator Data'!BK132&lt;K$4,10,(K$3-'Indicator Data'!BK132)/(K$3-K$4)*10)),1))</f>
        <v>1.7</v>
      </c>
      <c r="L132" s="157">
        <f>IF('Indicator Data'!BL132="No data","x",ROUND(IF('Indicator Data'!BL132&gt;L$3,0,IF('Indicator Data'!BL132&lt;L$4,10,(L$3-'Indicator Data'!BL132)/(L$3-L$4)*10)),1))</f>
        <v>5.2</v>
      </c>
      <c r="M132" s="158">
        <f t="shared" si="18"/>
        <v>1.9</v>
      </c>
      <c r="N132" s="161">
        <f>IF('Indicator Data'!BM132="No data","x",'Indicator Data'!BM132/'Indicator Data'!BW132*100)</f>
        <v>55.511498810467884</v>
      </c>
      <c r="O132" s="157">
        <f t="shared" si="21"/>
        <v>4.5</v>
      </c>
      <c r="P132" s="157">
        <f>IF('Indicator Data'!BN132="No data","x",ROUND(IF('Indicator Data'!BN132&gt;P$3,0,IF('Indicator Data'!BN132&lt;P$4,10,(P$3-'Indicator Data'!BN132)/(P$3-P$4)*10)),1))</f>
        <v>0.1</v>
      </c>
      <c r="Q132" s="157">
        <f>IF('Indicator Data'!BO132="No data","x",ROUND(IF('Indicator Data'!BO132&gt;Q$3,0,IF('Indicator Data'!BO132&lt;Q$4,10,(Q$3-'Indicator Data'!BO132)/(Q$3-Q$4)*10)),1))</f>
        <v>0.4</v>
      </c>
      <c r="R132" s="158">
        <f t="shared" si="19"/>
        <v>1.7</v>
      </c>
      <c r="S132" s="157">
        <f>IF('Indicator Data'!BP132="No data","x",ROUND(IF('Indicator Data'!BP132&gt;S$3,0,IF('Indicator Data'!BP132&lt;S$4,10,(S$3-'Indicator Data'!BP132)/(S$3-S$4)*10)),1))</f>
        <v>2.9</v>
      </c>
      <c r="T132" s="162">
        <f>IF('Indicator Data'!BQ132="No data","x",ROUND(IF('Indicator Data'!BQ132&gt;T$3,0,IF('Indicator Data'!BQ132&lt;T$4,10,(T$3-'Indicator Data'!BQ132)/(T$3-T$4)*10)),1))</f>
        <v>2.5</v>
      </c>
      <c r="U132" s="162">
        <f>IF('Indicator Data'!BR132="No data","x",ROUND(IF('Indicator Data'!BR132&gt;U$3,0,IF('Indicator Data'!BR132&lt;U$4,10,(U$3-'Indicator Data'!BR132)/(U$3-U$4)*10)),1))</f>
        <v>1.7</v>
      </c>
      <c r="V132" s="162">
        <f>IF('Indicator Data'!BS132="No data","x",ROUND(IF('Indicator Data'!BS132&gt;V$3,0,IF('Indicator Data'!BS132&lt;V$4,10,(V$3-'Indicator Data'!BS132)/(V$3-V$4)*10)),1))</f>
        <v>7.3</v>
      </c>
      <c r="W132" s="157">
        <f t="shared" si="20"/>
        <v>3.8333333333333335</v>
      </c>
      <c r="X132" s="157">
        <f>IF('Indicator Data'!BT132="No data","x",ROUND(IF('Indicator Data'!BT132&gt;X$3,0,IF('Indicator Data'!BT132&lt;X$4,10,(X$3-'Indicator Data'!BT132)/(X$3-X$4)*10)),1))</f>
        <v>5</v>
      </c>
      <c r="Y132" s="157">
        <f>IF('Indicator Data'!BU132="No data","x",ROUND(IF('Indicator Data'!BU132&gt;Y$3,10,IF('Indicator Data'!BU132&lt;Y$4,0,10-(Y$3-'Indicator Data'!BU132)/(Y$3-Y$4)*10)),1))</f>
        <v>0</v>
      </c>
      <c r="Z132" s="158">
        <f t="shared" si="22"/>
        <v>2.9</v>
      </c>
      <c r="AA132" s="159">
        <f t="shared" si="23"/>
        <v>2.2000000000000002</v>
      </c>
      <c r="AB132" s="48"/>
    </row>
    <row r="133" spans="1:28">
      <c r="A133" s="90" t="str">
        <f>'Indicator Data'!A133</f>
        <v>Norway</v>
      </c>
      <c r="B133" s="160" t="str">
        <f>'Indicator Data'!B133</f>
        <v>NOR</v>
      </c>
      <c r="C133" s="157">
        <f>IF('Indicator Data'!BF133="No data","x",ROUND(IF('Indicator Data'!BF133&gt;C$3,0,IF('Indicator Data'!BF133&lt;C$4,10,(C$3-'Indicator Data'!BF133)/(C$3-C$4)*10)),1))</f>
        <v>2.2999999999999998</v>
      </c>
      <c r="D133" s="158">
        <f t="shared" si="15"/>
        <v>2.2999999999999998</v>
      </c>
      <c r="E133" s="157">
        <f>IF('Indicator Data'!BH133="No data","x",ROUND(IF('Indicator Data'!BH133&gt;E$3,0,IF('Indicator Data'!BH133&lt;E$4,10,(E$3-'Indicator Data'!BH133)/(E$3-E$4)*10)),1))</f>
        <v>1.6</v>
      </c>
      <c r="F133" s="157">
        <f>IF('Indicator Data'!BG133="No data","x",ROUND(IF('Indicator Data'!BG133&gt;F$3,0,IF('Indicator Data'!BG133&lt;F$4,10,(F$3-'Indicator Data'!BG133)/(F$3-F$4)*10)),1))</f>
        <v>1.1000000000000001</v>
      </c>
      <c r="G133" s="158">
        <f t="shared" si="16"/>
        <v>1.4</v>
      </c>
      <c r="H133" s="159">
        <f t="shared" si="17"/>
        <v>1.9</v>
      </c>
      <c r="I133" s="157" t="str">
        <f>IF('Indicator Data'!BJ133="No data","x",ROUND(IF('Indicator Data'!BJ133^2&gt;I$3,0,IF('Indicator Data'!BJ133^2&lt;I$4,10,(I$3-'Indicator Data'!BJ133^2)/(I$3-I$4)*10)),1))</f>
        <v>x</v>
      </c>
      <c r="J133" s="157">
        <f>IF(OR('Indicator Data'!BI133=0,'Indicator Data'!BI133="No data"),"x",ROUND(IF('Indicator Data'!BI133&gt;J$3,0,IF('Indicator Data'!BI133&lt;J$4,10,(J$3-'Indicator Data'!BI133)/(J$3-J$4)*10)),1))</f>
        <v>0</v>
      </c>
      <c r="K133" s="157">
        <f>IF('Indicator Data'!BK133="No data","x",ROUND(IF('Indicator Data'!BK133&gt;K$3,0,IF('Indicator Data'!BK133&lt;K$4,10,(K$3-'Indicator Data'!BK133)/(K$3-K$4)*10)),1))</f>
        <v>0.1</v>
      </c>
      <c r="L133" s="157">
        <f>IF('Indicator Data'!BL133="No data","x",ROUND(IF('Indicator Data'!BL133&gt;L$3,0,IF('Indicator Data'!BL133&lt;L$4,10,(L$3-'Indicator Data'!BL133)/(L$3-L$4)*10)),1))</f>
        <v>4.5999999999999996</v>
      </c>
      <c r="M133" s="158">
        <f t="shared" si="18"/>
        <v>1.6</v>
      </c>
      <c r="N133" s="161">
        <f>IF('Indicator Data'!BM133="No data","x",'Indicator Data'!BM133/'Indicator Data'!BW133*100)</f>
        <v>46.014790468364829</v>
      </c>
      <c r="O133" s="157">
        <f t="shared" si="21"/>
        <v>5.5</v>
      </c>
      <c r="P133" s="157">
        <f>IF('Indicator Data'!BN133="No data","x",ROUND(IF('Indicator Data'!BN133&gt;P$3,0,IF('Indicator Data'!BN133&lt;P$4,10,(P$3-'Indicator Data'!BN133)/(P$3-P$4)*10)),1))</f>
        <v>0.2</v>
      </c>
      <c r="Q133" s="157">
        <f>IF('Indicator Data'!BO133="No data","x",ROUND(IF('Indicator Data'!BO133&gt;Q$3,0,IF('Indicator Data'!BO133&lt;Q$4,10,(Q$3-'Indicator Data'!BO133)/(Q$3-Q$4)*10)),1))</f>
        <v>0</v>
      </c>
      <c r="R133" s="158">
        <f t="shared" si="19"/>
        <v>1.9</v>
      </c>
      <c r="S133" s="157">
        <f>IF('Indicator Data'!BP133="No data","x",ROUND(IF('Indicator Data'!BP133&gt;S$3,0,IF('Indicator Data'!BP133&lt;S$4,10,(S$3-'Indicator Data'!BP133)/(S$3-S$4)*10)),1))</f>
        <v>0</v>
      </c>
      <c r="T133" s="162">
        <f>IF('Indicator Data'!BQ133="No data","x",ROUND(IF('Indicator Data'!BQ133&gt;T$3,0,IF('Indicator Data'!BQ133&lt;T$4,10,(T$3-'Indicator Data'!BQ133)/(T$3-T$4)*10)),1))</f>
        <v>0.3</v>
      </c>
      <c r="U133" s="162">
        <f>IF('Indicator Data'!BR133="No data","x",ROUND(IF('Indicator Data'!BR133&gt;U$3,0,IF('Indicator Data'!BR133&lt;U$4,10,(U$3-'Indicator Data'!BR133)/(U$3-U$4)*10)),1))</f>
        <v>0.8</v>
      </c>
      <c r="V133" s="162">
        <f>IF('Indicator Data'!BS133="No data","x",ROUND(IF('Indicator Data'!BS133&gt;V$3,0,IF('Indicator Data'!BS133&lt;V$4,10,(V$3-'Indicator Data'!BS133)/(V$3-V$4)*10)),1))</f>
        <v>0.7</v>
      </c>
      <c r="W133" s="157">
        <f t="shared" si="20"/>
        <v>0.6</v>
      </c>
      <c r="X133" s="157">
        <f>IF('Indicator Data'!BT133="No data","x",ROUND(IF('Indicator Data'!BT133&gt;X$3,0,IF('Indicator Data'!BT133&lt;X$4,10,(X$3-'Indicator Data'!BT133)/(X$3-X$4)*10)),1))</f>
        <v>0</v>
      </c>
      <c r="Y133" s="157">
        <f>IF('Indicator Data'!BU133="No data","x",ROUND(IF('Indicator Data'!BU133&gt;Y$3,10,IF('Indicator Data'!BU133&lt;Y$4,0,10-(Y$3-'Indicator Data'!BU133)/(Y$3-Y$4)*10)),1))</f>
        <v>0</v>
      </c>
      <c r="Z133" s="158">
        <f t="shared" si="22"/>
        <v>0.2</v>
      </c>
      <c r="AA133" s="159">
        <f t="shared" si="23"/>
        <v>1.2</v>
      </c>
      <c r="AB133" s="48"/>
    </row>
    <row r="134" spans="1:28">
      <c r="A134" s="90" t="str">
        <f>'Indicator Data'!A134</f>
        <v>Oman</v>
      </c>
      <c r="B134" s="160" t="str">
        <f>'Indicator Data'!B134</f>
        <v>OMN</v>
      </c>
      <c r="C134" s="157" t="str">
        <f>IF('Indicator Data'!BF134="No data","x",ROUND(IF('Indicator Data'!BF134&gt;C$3,0,IF('Indicator Data'!BF134&lt;C$4,10,(C$3-'Indicator Data'!BF134)/(C$3-C$4)*10)),1))</f>
        <v>x</v>
      </c>
      <c r="D134" s="158" t="str">
        <f t="shared" si="15"/>
        <v>x</v>
      </c>
      <c r="E134" s="157">
        <f>IF('Indicator Data'!BH134="No data","x",ROUND(IF('Indicator Data'!BH134&gt;E$3,0,IF('Indicator Data'!BH134&lt;E$4,10,(E$3-'Indicator Data'!BH134)/(E$3-E$4)*10)),1))</f>
        <v>5.7</v>
      </c>
      <c r="F134" s="157">
        <f>IF('Indicator Data'!BG134="No data","x",ROUND(IF('Indicator Data'!BG134&gt;F$3,0,IF('Indicator Data'!BG134&lt;F$4,10,(F$3-'Indicator Data'!BG134)/(F$3-F$4)*10)),1))</f>
        <v>5</v>
      </c>
      <c r="G134" s="158">
        <f t="shared" si="16"/>
        <v>5.4</v>
      </c>
      <c r="H134" s="159">
        <f t="shared" si="17"/>
        <v>5.4</v>
      </c>
      <c r="I134" s="157">
        <f>IF('Indicator Data'!BJ134="No data","x",ROUND(IF('Indicator Data'!BJ134^2&gt;I$3,0,IF('Indicator Data'!BJ134^2&lt;I$4,10,(I$3-'Indicator Data'!BJ134^2)/(I$3-I$4)*10)),1))</f>
        <v>0.6</v>
      </c>
      <c r="J134" s="157">
        <f>IF(OR('Indicator Data'!BI134=0,'Indicator Data'!BI134="No data"),"x",ROUND(IF('Indicator Data'!BI134&gt;J$3,0,IF('Indicator Data'!BI134&lt;J$4,10,(J$3-'Indicator Data'!BI134)/(J$3-J$4)*10)),1))</f>
        <v>0</v>
      </c>
      <c r="K134" s="157">
        <f>IF('Indicator Data'!BK134="No data","x",ROUND(IF('Indicator Data'!BK134&gt;K$3,0,IF('Indicator Data'!BK134&lt;K$4,10,(K$3-'Indicator Data'!BK134)/(K$3-K$4)*10)),1))</f>
        <v>0.4</v>
      </c>
      <c r="L134" s="157">
        <f>IF('Indicator Data'!BL134="No data","x",ROUND(IF('Indicator Data'!BL134&gt;L$3,0,IF('Indicator Data'!BL134&lt;L$4,10,(L$3-'Indicator Data'!BL134)/(L$3-L$4)*10)),1))</f>
        <v>3.3</v>
      </c>
      <c r="M134" s="158">
        <f t="shared" si="18"/>
        <v>1.1000000000000001</v>
      </c>
      <c r="N134" s="161">
        <f>IF('Indicator Data'!BM134="No data","x",'Indicator Data'!BM134/'Indicator Data'!BW134*100)</f>
        <v>13.570274636510501</v>
      </c>
      <c r="O134" s="157">
        <f t="shared" ref="O134:O165" si="24">IF(N134="x","x",ROUND(IF(N134&gt;O$3,0,IF(N134&lt;O$4,10,(O$3-N134)/(O$3-O$4)*10)),1))</f>
        <v>8.6999999999999993</v>
      </c>
      <c r="P134" s="157">
        <f>IF('Indicator Data'!BN134="No data","x",ROUND(IF('Indicator Data'!BN134&gt;P$3,0,IF('Indicator Data'!BN134&lt;P$4,10,(P$3-'Indicator Data'!BN134)/(P$3-P$4)*10)),1))</f>
        <v>0.1</v>
      </c>
      <c r="Q134" s="157">
        <f>IF('Indicator Data'!BO134="No data","x",ROUND(IF('Indicator Data'!BO134&gt;Q$3,0,IF('Indicator Data'!BO134&lt;Q$4,10,(Q$3-'Indicator Data'!BO134)/(Q$3-Q$4)*10)),1))</f>
        <v>1.5</v>
      </c>
      <c r="R134" s="158">
        <f t="shared" si="19"/>
        <v>3.4</v>
      </c>
      <c r="S134" s="157">
        <f>IF('Indicator Data'!BP134="No data","x",ROUND(IF('Indicator Data'!BP134&gt;S$3,0,IF('Indicator Data'!BP134&lt;S$4,10,(S$3-'Indicator Data'!BP134)/(S$3-S$4)*10)),1))</f>
        <v>5</v>
      </c>
      <c r="T134" s="162">
        <f>IF('Indicator Data'!BQ134="No data","x",ROUND(IF('Indicator Data'!BQ134&gt;T$3,0,IF('Indicator Data'!BQ134&lt;T$4,10,(T$3-'Indicator Data'!BQ134)/(T$3-T$4)*10)),1))</f>
        <v>0</v>
      </c>
      <c r="U134" s="162">
        <f>IF('Indicator Data'!BR134="No data","x",ROUND(IF('Indicator Data'!BR134&gt;U$3,0,IF('Indicator Data'!BR134&lt;U$4,10,(U$3-'Indicator Data'!BR134)/(U$3-U$4)*10)),1))</f>
        <v>0.2</v>
      </c>
      <c r="V134" s="162">
        <f>IF('Indicator Data'!BS134="No data","x",ROUND(IF('Indicator Data'!BS134&gt;V$3,0,IF('Indicator Data'!BS134&lt;V$4,10,(V$3-'Indicator Data'!BS134)/(V$3-V$4)*10)),1))</f>
        <v>0.3</v>
      </c>
      <c r="W134" s="157">
        <f t="shared" si="20"/>
        <v>0.16666666666666666</v>
      </c>
      <c r="X134" s="157">
        <f>IF('Indicator Data'!BT134="No data","x",ROUND(IF('Indicator Data'!BT134&gt;X$3,0,IF('Indicator Data'!BT134&lt;X$4,10,(X$3-'Indicator Data'!BT134)/(X$3-X$4)*10)),1))</f>
        <v>4.5999999999999996</v>
      </c>
      <c r="Y134" s="157">
        <f>IF('Indicator Data'!BU134="No data","x",ROUND(IF('Indicator Data'!BU134&gt;Y$3,10,IF('Indicator Data'!BU134&lt;Y$4,0,10-(Y$3-'Indicator Data'!BU134)/(Y$3-Y$4)*10)),1))</f>
        <v>0.2</v>
      </c>
      <c r="Z134" s="158">
        <f t="shared" ref="Z134:Z165" si="25">IF(AND(S134="x",W134="x",X134="x",Y134="x"),"x",ROUND(AVERAGE(S134,W134,X134,Y134),1))</f>
        <v>2.5</v>
      </c>
      <c r="AA134" s="159">
        <f t="shared" ref="AA134:AA165" si="26">ROUND(AVERAGE(R134,M134,Z134),1)</f>
        <v>2.2999999999999998</v>
      </c>
      <c r="AB134" s="48"/>
    </row>
    <row r="135" spans="1:28">
      <c r="A135" s="90" t="str">
        <f>'Indicator Data'!A135</f>
        <v>Pakistan</v>
      </c>
      <c r="B135" s="160" t="str">
        <f>'Indicator Data'!B135</f>
        <v>PAK</v>
      </c>
      <c r="C135" s="157">
        <f>IF('Indicator Data'!BF135="No data","x",ROUND(IF('Indicator Data'!BF135&gt;C$3,0,IF('Indicator Data'!BF135&lt;C$4,10,(C$3-'Indicator Data'!BF135)/(C$3-C$4)*10)),1))</f>
        <v>4</v>
      </c>
      <c r="D135" s="158">
        <f t="shared" ref="D135:D196" si="27">IF(C135="x","x",C135)</f>
        <v>4</v>
      </c>
      <c r="E135" s="157">
        <f>IF('Indicator Data'!BH135="No data","x",ROUND(IF('Indicator Data'!BH135&gt;E$3,0,IF('Indicator Data'!BH135&lt;E$4,10,(E$3-'Indicator Data'!BH135)/(E$3-E$4)*10)),1))</f>
        <v>7.1</v>
      </c>
      <c r="F135" s="157">
        <f>IF('Indicator Data'!BG135="No data","x",ROUND(IF('Indicator Data'!BG135&gt;F$3,0,IF('Indicator Data'!BG135&lt;F$4,10,(F$3-'Indicator Data'!BG135)/(F$3-F$4)*10)),1))</f>
        <v>6.2</v>
      </c>
      <c r="G135" s="158">
        <f t="shared" ref="G135:G196" si="28">IF(AND(E135="x",F135="x"),"x",ROUND(AVERAGE(E135,F135),1))</f>
        <v>6.7</v>
      </c>
      <c r="H135" s="159">
        <f t="shared" ref="H135:H196" si="29">ROUND(AVERAGE(D135,G135),1)</f>
        <v>5.4</v>
      </c>
      <c r="I135" s="157">
        <f>IF('Indicator Data'!BJ135="No data","x",ROUND(IF('Indicator Data'!BJ135^2&gt;I$3,0,IF('Indicator Data'!BJ135^2&lt;I$4,10,(I$3-'Indicator Data'!BJ135^2)/(I$3-I$4)*10)),1))</f>
        <v>7.3</v>
      </c>
      <c r="J135" s="157">
        <f>IF(OR('Indicator Data'!BI135=0,'Indicator Data'!BI135="No data"),"x",ROUND(IF('Indicator Data'!BI135&gt;J$3,0,IF('Indicator Data'!BI135&lt;J$4,10,(J$3-'Indicator Data'!BI135)/(J$3-J$4)*10)),1))</f>
        <v>0.5</v>
      </c>
      <c r="K135" s="157">
        <f>IF('Indicator Data'!BK135="No data","x",ROUND(IF('Indicator Data'!BK135&gt;K$3,0,IF('Indicator Data'!BK135&lt;K$4,10,(K$3-'Indicator Data'!BK135)/(K$3-K$4)*10)),1))</f>
        <v>7.9</v>
      </c>
      <c r="L135" s="157">
        <f>IF('Indicator Data'!BL135="No data","x",ROUND(IF('Indicator Data'!BL135&gt;L$3,0,IF('Indicator Data'!BL135&lt;L$4,10,(L$3-'Indicator Data'!BL135)/(L$3-L$4)*10)),1))</f>
        <v>6.1</v>
      </c>
      <c r="M135" s="158">
        <f t="shared" ref="M135:M196" si="30">IF(AND(I135="x",J135="x",K135="x",L135="x"),"x",ROUND(AVERAGE(I135,J135,K135,L135),1))</f>
        <v>5.5</v>
      </c>
      <c r="N135" s="161">
        <f>IF('Indicator Data'!BM135="No data","x",'Indicator Data'!BM135/'Indicator Data'!BW135*100)</f>
        <v>12.972187629721876</v>
      </c>
      <c r="O135" s="157">
        <f t="shared" si="24"/>
        <v>8.8000000000000007</v>
      </c>
      <c r="P135" s="157">
        <f>IF('Indicator Data'!BN135="No data","x",ROUND(IF('Indicator Data'!BN135&gt;P$3,0,IF('Indicator Data'!BN135&lt;P$4,10,(P$3-'Indicator Data'!BN135)/(P$3-P$4)*10)),1))</f>
        <v>3.3</v>
      </c>
      <c r="Q135" s="157">
        <f>IF('Indicator Data'!BO135="No data","x",ROUND(IF('Indicator Data'!BO135&gt;Q$3,0,IF('Indicator Data'!BO135&lt;Q$4,10,(Q$3-'Indicator Data'!BO135)/(Q$3-Q$4)*10)),1))</f>
        <v>1.9</v>
      </c>
      <c r="R135" s="158">
        <f t="shared" ref="R135:R196" si="31">IF(AND(O135="x",P135="x",Q135="x"),"x",ROUND(AVERAGE(O135,Q135,P135),1))</f>
        <v>4.7</v>
      </c>
      <c r="S135" s="157">
        <f>IF('Indicator Data'!BP135="No data","x",ROUND(IF('Indicator Data'!BP135&gt;S$3,0,IF('Indicator Data'!BP135&lt;S$4,10,(S$3-'Indicator Data'!BP135)/(S$3-S$4)*10)),1))</f>
        <v>7.3</v>
      </c>
      <c r="T135" s="162">
        <f>IF('Indicator Data'!BQ135="No data","x",ROUND(IF('Indicator Data'!BQ135&gt;T$3,0,IF('Indicator Data'!BQ135&lt;T$4,10,(T$3-'Indicator Data'!BQ135)/(T$3-T$4)*10)),1))</f>
        <v>2.4</v>
      </c>
      <c r="U135" s="162">
        <f>IF('Indicator Data'!BR135="No data","x",ROUND(IF('Indicator Data'!BR135&gt;U$3,0,IF('Indicator Data'!BR135&lt;U$4,10,(U$3-'Indicator Data'!BR135)/(U$3-U$4)*10)),1))</f>
        <v>3.4</v>
      </c>
      <c r="V135" s="162">
        <f>IF('Indicator Data'!BS135="No data","x",ROUND(IF('Indicator Data'!BS135&gt;V$3,0,IF('Indicator Data'!BS135&lt;V$4,10,(V$3-'Indicator Data'!BS135)/(V$3-V$4)*10)),1))</f>
        <v>2.4</v>
      </c>
      <c r="W135" s="157">
        <f t="shared" ref="W135:W196" si="32">IF(AND(T135="X",U135="x",V135="x"),"x",AVERAGE(T135:V135))</f>
        <v>2.7333333333333329</v>
      </c>
      <c r="X135" s="157">
        <f>IF('Indicator Data'!BT135="No data","x",ROUND(IF('Indicator Data'!BT135&gt;X$3,0,IF('Indicator Data'!BT135&lt;X$4,10,(X$3-'Indicator Data'!BT135)/(X$3-X$4)*10)),1))</f>
        <v>9.6</v>
      </c>
      <c r="Y135" s="157">
        <f>IF('Indicator Data'!BU135="No data","x",ROUND(IF('Indicator Data'!BU135&gt;Y$3,10,IF('Indicator Data'!BU135&lt;Y$4,0,10-(Y$3-'Indicator Data'!BU135)/(Y$3-Y$4)*10)),1))</f>
        <v>1.7</v>
      </c>
      <c r="Z135" s="158">
        <f t="shared" si="25"/>
        <v>5.3</v>
      </c>
      <c r="AA135" s="159">
        <f t="shared" si="26"/>
        <v>5.2</v>
      </c>
      <c r="AB135" s="48"/>
    </row>
    <row r="136" spans="1:28">
      <c r="A136" s="90" t="str">
        <f>'Indicator Data'!A136</f>
        <v>Palau</v>
      </c>
      <c r="B136" s="160" t="str">
        <f>'Indicator Data'!B136</f>
        <v>PLW</v>
      </c>
      <c r="C136" s="157">
        <f>IF('Indicator Data'!BF136="No data","x",ROUND(IF('Indicator Data'!BF136&gt;C$3,0,IF('Indicator Data'!BF136&lt;C$4,10,(C$3-'Indicator Data'!BF136)/(C$3-C$4)*10)),1))</f>
        <v>5.9</v>
      </c>
      <c r="D136" s="158">
        <f t="shared" si="27"/>
        <v>5.9</v>
      </c>
      <c r="E136" s="157" t="str">
        <f>IF('Indicator Data'!BH136="No data","x",ROUND(IF('Indicator Data'!BH136&gt;E$3,0,IF('Indicator Data'!BH136&lt;E$4,10,(E$3-'Indicator Data'!BH136)/(E$3-E$4)*10)),1))</f>
        <v>x</v>
      </c>
      <c r="F136" s="157">
        <f>IF('Indicator Data'!BG136="No data","x",ROUND(IF('Indicator Data'!BG136&gt;F$3,0,IF('Indicator Data'!BG136&lt;F$4,10,(F$3-'Indicator Data'!BG136)/(F$3-F$4)*10)),1))</f>
        <v>4.0999999999999996</v>
      </c>
      <c r="G136" s="158">
        <f t="shared" si="28"/>
        <v>4.0999999999999996</v>
      </c>
      <c r="H136" s="159">
        <f t="shared" si="29"/>
        <v>5</v>
      </c>
      <c r="I136" s="157">
        <f>IF('Indicator Data'!BJ136="No data","x",ROUND(IF('Indicator Data'!BJ136^2&gt;I$3,0,IF('Indicator Data'!BJ136^2&lt;I$4,10,(I$3-'Indicator Data'!BJ136^2)/(I$3-I$4)*10)),1))</f>
        <v>0.7</v>
      </c>
      <c r="J136" s="157">
        <f>IF(OR('Indicator Data'!BI136=0,'Indicator Data'!BI136="No data"),"x",ROUND(IF('Indicator Data'!BI136&gt;J$3,0,IF('Indicator Data'!BI136&lt;J$4,10,(J$3-'Indicator Data'!BI136)/(J$3-J$4)*10)),1))</f>
        <v>0</v>
      </c>
      <c r="K136" s="157" t="str">
        <f>IF('Indicator Data'!BK136="No data","x",ROUND(IF('Indicator Data'!BK136&gt;K$3,0,IF('Indicator Data'!BK136&lt;K$4,10,(K$3-'Indicator Data'!BK136)/(K$3-K$4)*10)),1))</f>
        <v>x</v>
      </c>
      <c r="L136" s="157">
        <f>IF('Indicator Data'!BL136="No data","x",ROUND(IF('Indicator Data'!BL136&gt;L$3,0,IF('Indicator Data'!BL136&lt;L$4,10,(L$3-'Indicator Data'!BL136)/(L$3-L$4)*10)),1))</f>
        <v>3.4</v>
      </c>
      <c r="M136" s="158">
        <f t="shared" si="30"/>
        <v>1.4</v>
      </c>
      <c r="N136" s="161">
        <f>IF('Indicator Data'!BM136="No data","x",'Indicator Data'!BM136/'Indicator Data'!BW136*100)</f>
        <v>60.869565217391312</v>
      </c>
      <c r="O136" s="157">
        <f t="shared" si="24"/>
        <v>4</v>
      </c>
      <c r="P136" s="157">
        <f>IF('Indicator Data'!BN136="No data","x",ROUND(IF('Indicator Data'!BN136&gt;P$3,0,IF('Indicator Data'!BN136&lt;P$4,10,(P$3-'Indicator Data'!BN136)/(P$3-P$4)*10)),1))</f>
        <v>0.1</v>
      </c>
      <c r="Q136" s="157">
        <f>IF('Indicator Data'!BO136="No data","x",ROUND(IF('Indicator Data'!BO136&gt;Q$3,0,IF('Indicator Data'!BO136&lt;Q$4,10,(Q$3-'Indicator Data'!BO136)/(Q$3-Q$4)*10)),1))</f>
        <v>0.1</v>
      </c>
      <c r="R136" s="158">
        <f t="shared" si="31"/>
        <v>1.4</v>
      </c>
      <c r="S136" s="157">
        <f>IF('Indicator Data'!BP136="No data","x",ROUND(IF('Indicator Data'!BP136&gt;S$3,0,IF('Indicator Data'!BP136&lt;S$4,10,(S$3-'Indicator Data'!BP136)/(S$3-S$4)*10)),1))</f>
        <v>5.6</v>
      </c>
      <c r="T136" s="162">
        <f>IF('Indicator Data'!BQ136="No data","x",ROUND(IF('Indicator Data'!BQ136&gt;T$3,0,IF('Indicator Data'!BQ136&lt;T$4,10,(T$3-'Indicator Data'!BQ136)/(T$3-T$4)*10)),1))</f>
        <v>0.8</v>
      </c>
      <c r="U136" s="162">
        <f>IF('Indicator Data'!BR136="No data","x",ROUND(IF('Indicator Data'!BR136&gt;U$3,0,IF('Indicator Data'!BR136&lt;U$4,10,(U$3-'Indicator Data'!BR136)/(U$3-U$4)*10)),1))</f>
        <v>2.4</v>
      </c>
      <c r="V136" s="162">
        <f>IF('Indicator Data'!BS136="No data","x",ROUND(IF('Indicator Data'!BS136&gt;V$3,0,IF('Indicator Data'!BS136&lt;V$4,10,(V$3-'Indicator Data'!BS136)/(V$3-V$4)*10)),1))</f>
        <v>2.9</v>
      </c>
      <c r="W136" s="157">
        <f t="shared" si="32"/>
        <v>2.0333333333333332</v>
      </c>
      <c r="X136" s="157">
        <f>IF('Indicator Data'!BT136="No data","x",ROUND(IF('Indicator Data'!BT136&gt;X$3,0,IF('Indicator Data'!BT136&lt;X$4,10,(X$3-'Indicator Data'!BT136)/(X$3-X$4)*10)),1))</f>
        <v>1.5</v>
      </c>
      <c r="Y136" s="157" t="str">
        <f>IF('Indicator Data'!BU136="No data","x",ROUND(IF('Indicator Data'!BU136&gt;Y$3,10,IF('Indicator Data'!BU136&lt;Y$4,0,10-(Y$3-'Indicator Data'!BU136)/(Y$3-Y$4)*10)),1))</f>
        <v>x</v>
      </c>
      <c r="Z136" s="158">
        <f t="shared" si="25"/>
        <v>3</v>
      </c>
      <c r="AA136" s="159">
        <f t="shared" si="26"/>
        <v>1.9</v>
      </c>
      <c r="AB136" s="48"/>
    </row>
    <row r="137" spans="1:28">
      <c r="A137" s="90" t="str">
        <f>'Indicator Data'!A137</f>
        <v>Palestine</v>
      </c>
      <c r="B137" s="160" t="str">
        <f>'Indicator Data'!B137</f>
        <v>PSE</v>
      </c>
      <c r="C137" s="157">
        <f>IF('Indicator Data'!BF137="No data","x",ROUND(IF('Indicator Data'!BF137&gt;C$3,0,IF('Indicator Data'!BF137&lt;C$4,10,(C$3-'Indicator Data'!BF137)/(C$3-C$4)*10)),1))</f>
        <v>5.7</v>
      </c>
      <c r="D137" s="158">
        <f t="shared" si="27"/>
        <v>5.7</v>
      </c>
      <c r="E137" s="157" t="str">
        <f>IF('Indicator Data'!BH137="No data","x",ROUND(IF('Indicator Data'!BH137&gt;E$3,0,IF('Indicator Data'!BH137&lt;E$4,10,(E$3-'Indicator Data'!BH137)/(E$3-E$4)*10)),1))</f>
        <v>x</v>
      </c>
      <c r="F137" s="157">
        <f>IF('Indicator Data'!BG137="No data","x",ROUND(IF('Indicator Data'!BG137&gt;F$3,0,IF('Indicator Data'!BG137&lt;F$4,10,(F$3-'Indicator Data'!BG137)/(F$3-F$4)*10)),1))</f>
        <v>6.8</v>
      </c>
      <c r="G137" s="158">
        <f t="shared" si="28"/>
        <v>6.8</v>
      </c>
      <c r="H137" s="159">
        <f t="shared" si="29"/>
        <v>6.3</v>
      </c>
      <c r="I137" s="157">
        <f>IF('Indicator Data'!BJ137="No data","x",ROUND(IF('Indicator Data'!BJ137^2&gt;I$3,0,IF('Indicator Data'!BJ137^2&lt;I$4,10,(I$3-'Indicator Data'!BJ137^2)/(I$3-I$4)*10)),1))</f>
        <v>0.5</v>
      </c>
      <c r="J137" s="157">
        <f>IF(OR('Indicator Data'!BI137=0,'Indicator Data'!BI137="No data"),"x",ROUND(IF('Indicator Data'!BI137&gt;J$3,0,IF('Indicator Data'!BI137&lt;J$4,10,(J$3-'Indicator Data'!BI137)/(J$3-J$4)*10)),1))</f>
        <v>0</v>
      </c>
      <c r="K137" s="157">
        <f>IF('Indicator Data'!BK137="No data","x",ROUND(IF('Indicator Data'!BK137&gt;K$3,0,IF('Indicator Data'!BK137&lt;K$4,10,(K$3-'Indicator Data'!BK137)/(K$3-K$4)*10)),1))</f>
        <v>1.1000000000000001</v>
      </c>
      <c r="L137" s="157">
        <f>IF('Indicator Data'!BL137="No data","x",ROUND(IF('Indicator Data'!BL137&gt;L$3,0,IF('Indicator Data'!BL137&lt;L$4,10,(L$3-'Indicator Data'!BL137)/(L$3-L$4)*10)),1))</f>
        <v>6.3</v>
      </c>
      <c r="M137" s="158">
        <f t="shared" si="30"/>
        <v>2</v>
      </c>
      <c r="N137" s="161">
        <f>IF('Indicator Data'!BM137="No data","x",'Indicator Data'!BM137/'Indicator Data'!BW137*100)</f>
        <v>282.39202657807311</v>
      </c>
      <c r="O137" s="157">
        <f t="shared" si="24"/>
        <v>0</v>
      </c>
      <c r="P137" s="157">
        <f>IF('Indicator Data'!BN137="No data","x",ROUND(IF('Indicator Data'!BN137&gt;P$3,0,IF('Indicator Data'!BN137&lt;P$4,10,(P$3-'Indicator Data'!BN137)/(P$3-P$4)*10)),1))</f>
        <v>0.1</v>
      </c>
      <c r="Q137" s="157">
        <f>IF('Indicator Data'!BO137="No data","x",ROUND(IF('Indicator Data'!BO137&gt;Q$3,0,IF('Indicator Data'!BO137&lt;Q$4,10,(Q$3-'Indicator Data'!BO137)/(Q$3-Q$4)*10)),1))</f>
        <v>0.3</v>
      </c>
      <c r="R137" s="158">
        <f t="shared" si="31"/>
        <v>0.1</v>
      </c>
      <c r="S137" s="157">
        <f>IF('Indicator Data'!BP137="No data","x",ROUND(IF('Indicator Data'!BP137&gt;S$3,0,IF('Indicator Data'!BP137&lt;S$4,10,(S$3-'Indicator Data'!BP137)/(S$3-S$4)*10)),1))</f>
        <v>4.5999999999999996</v>
      </c>
      <c r="T137" s="162">
        <f>IF('Indicator Data'!BQ137="No data","x",ROUND(IF('Indicator Data'!BQ137&gt;T$3,0,IF('Indicator Data'!BQ137&lt;T$4,10,(T$3-'Indicator Data'!BQ137)/(T$3-T$4)*10)),1))</f>
        <v>0.2</v>
      </c>
      <c r="U137" s="162">
        <f>IF('Indicator Data'!BR137="No data","x",ROUND(IF('Indicator Data'!BR137&gt;U$3,0,IF('Indicator Data'!BR137&lt;U$4,10,(U$3-'Indicator Data'!BR137)/(U$3-U$4)*10)),1))</f>
        <v>1</v>
      </c>
      <c r="V137" s="162">
        <f>IF('Indicator Data'!BS137="No data","x",ROUND(IF('Indicator Data'!BS137&gt;V$3,0,IF('Indicator Data'!BS137&lt;V$4,10,(V$3-'Indicator Data'!BS137)/(V$3-V$4)*10)),1))</f>
        <v>0</v>
      </c>
      <c r="W137" s="157">
        <f t="shared" si="32"/>
        <v>0.39999999999999997</v>
      </c>
      <c r="X137" s="157" t="str">
        <f>IF('Indicator Data'!BT137="No data","x",ROUND(IF('Indicator Data'!BT137&gt;X$3,0,IF('Indicator Data'!BT137&lt;X$4,10,(X$3-'Indicator Data'!BT137)/(X$3-X$4)*10)),1))</f>
        <v>x</v>
      </c>
      <c r="Y137" s="157">
        <f>IF('Indicator Data'!BU137="No data","x",ROUND(IF('Indicator Data'!BU137&gt;Y$3,10,IF('Indicator Data'!BU137&lt;Y$4,0,10-(Y$3-'Indicator Data'!BU137)/(Y$3-Y$4)*10)),1))</f>
        <v>0.2</v>
      </c>
      <c r="Z137" s="158">
        <f t="shared" si="25"/>
        <v>1.7</v>
      </c>
      <c r="AA137" s="159">
        <f t="shared" si="26"/>
        <v>1.3</v>
      </c>
      <c r="AB137" s="48"/>
    </row>
    <row r="138" spans="1:28">
      <c r="A138" s="90" t="str">
        <f>'Indicator Data'!A138</f>
        <v>Panama</v>
      </c>
      <c r="B138" s="160" t="str">
        <f>'Indicator Data'!B138</f>
        <v>PAN</v>
      </c>
      <c r="C138" s="157">
        <f>IF('Indicator Data'!BF138="No data","x",ROUND(IF('Indicator Data'!BF138&gt;C$3,0,IF('Indicator Data'!BF138&lt;C$4,10,(C$3-'Indicator Data'!BF138)/(C$3-C$4)*10)),1))</f>
        <v>4.3</v>
      </c>
      <c r="D138" s="158">
        <f t="shared" si="27"/>
        <v>4.3</v>
      </c>
      <c r="E138" s="157">
        <f>IF('Indicator Data'!BH138="No data","x",ROUND(IF('Indicator Data'!BH138&gt;E$3,0,IF('Indicator Data'!BH138&lt;E$4,10,(E$3-'Indicator Data'!BH138)/(E$3-E$4)*10)),1))</f>
        <v>6.5</v>
      </c>
      <c r="F138" s="157">
        <f>IF('Indicator Data'!BG138="No data","x",ROUND(IF('Indicator Data'!BG138&gt;F$3,0,IF('Indicator Data'!BG138&lt;F$4,10,(F$3-'Indicator Data'!BG138)/(F$3-F$4)*10)),1))</f>
        <v>5.3</v>
      </c>
      <c r="G138" s="158">
        <f t="shared" si="28"/>
        <v>5.9</v>
      </c>
      <c r="H138" s="159">
        <f t="shared" si="29"/>
        <v>5.0999999999999996</v>
      </c>
      <c r="I138" s="157">
        <f>IF('Indicator Data'!BJ138="No data","x",ROUND(IF('Indicator Data'!BJ138^2&gt;I$3,0,IF('Indicator Data'!BJ138^2&lt;I$4,10,(I$3-'Indicator Data'!BJ138^2)/(I$3-I$4)*10)),1))</f>
        <v>0.9</v>
      </c>
      <c r="J138" s="157">
        <f>IF(OR('Indicator Data'!BI138=0,'Indicator Data'!BI138="No data"),"x",ROUND(IF('Indicator Data'!BI138&gt;J$3,0,IF('Indicator Data'!BI138&lt;J$4,10,(J$3-'Indicator Data'!BI138)/(J$3-J$4)*10)),1))</f>
        <v>0.5</v>
      </c>
      <c r="K138" s="157">
        <f>IF('Indicator Data'!BK138="No data","x",ROUND(IF('Indicator Data'!BK138&gt;K$3,0,IF('Indicator Data'!BK138&lt;K$4,10,(K$3-'Indicator Data'!BK138)/(K$3-K$4)*10)),1))</f>
        <v>3.2</v>
      </c>
      <c r="L138" s="157">
        <f>IF('Indicator Data'!BL138="No data","x",ROUND(IF('Indicator Data'!BL138&gt;L$3,0,IF('Indicator Data'!BL138&lt;L$4,10,(L$3-'Indicator Data'!BL138)/(L$3-L$4)*10)),1))</f>
        <v>2.2000000000000002</v>
      </c>
      <c r="M138" s="158">
        <f t="shared" si="30"/>
        <v>1.7</v>
      </c>
      <c r="N138" s="161">
        <f>IF('Indicator Data'!BM138="No data","x",'Indicator Data'!BM138/'Indicator Data'!BW138*100)</f>
        <v>16.142050040355123</v>
      </c>
      <c r="O138" s="157">
        <f t="shared" si="24"/>
        <v>8.5</v>
      </c>
      <c r="P138" s="157">
        <f>IF('Indicator Data'!BN138="No data","x",ROUND(IF('Indicator Data'!BN138&gt;P$3,0,IF('Indicator Data'!BN138&lt;P$4,10,(P$3-'Indicator Data'!BN138)/(P$3-P$4)*10)),1))</f>
        <v>1.6</v>
      </c>
      <c r="Q138" s="157">
        <f>IF('Indicator Data'!BO138="No data","x",ROUND(IF('Indicator Data'!BO138&gt;Q$3,0,IF('Indicator Data'!BO138&lt;Q$4,10,(Q$3-'Indicator Data'!BO138)/(Q$3-Q$4)*10)),1))</f>
        <v>1.1000000000000001</v>
      </c>
      <c r="R138" s="158">
        <f t="shared" si="31"/>
        <v>3.7</v>
      </c>
      <c r="S138" s="157">
        <f>IF('Indicator Data'!BP138="No data","x",ROUND(IF('Indicator Data'!BP138&gt;S$3,0,IF('Indicator Data'!BP138&lt;S$4,10,(S$3-'Indicator Data'!BP138)/(S$3-S$4)*10)),1))</f>
        <v>5.9</v>
      </c>
      <c r="T138" s="162">
        <f>IF('Indicator Data'!BQ138="No data","x",ROUND(IF('Indicator Data'!BQ138&gt;T$3,0,IF('Indicator Data'!BQ138&lt;T$4,10,(T$3-'Indicator Data'!BQ138)/(T$3-T$4)*10)),1))</f>
        <v>2</v>
      </c>
      <c r="U138" s="162">
        <f>IF('Indicator Data'!BR138="No data","x",ROUND(IF('Indicator Data'!BR138&gt;U$3,0,IF('Indicator Data'!BR138&lt;U$4,10,(U$3-'Indicator Data'!BR138)/(U$3-U$4)*10)),1))</f>
        <v>4.0999999999999996</v>
      </c>
      <c r="V138" s="162">
        <f>IF('Indicator Data'!BS138="No data","x",ROUND(IF('Indicator Data'!BS138&gt;V$3,0,IF('Indicator Data'!BS138&lt;V$4,10,(V$3-'Indicator Data'!BS138)/(V$3-V$4)*10)),1))</f>
        <v>2</v>
      </c>
      <c r="W138" s="157">
        <f t="shared" si="32"/>
        <v>2.6999999999999997</v>
      </c>
      <c r="X138" s="157">
        <f>IF('Indicator Data'!BT138="No data","x",ROUND(IF('Indicator Data'!BT138&gt;X$3,0,IF('Indicator Data'!BT138&lt;X$4,10,(X$3-'Indicator Data'!BT138)/(X$3-X$4)*10)),1))</f>
        <v>0</v>
      </c>
      <c r="Y138" s="157">
        <f>IF('Indicator Data'!BU138="No data","x",ROUND(IF('Indicator Data'!BU138&gt;Y$3,10,IF('Indicator Data'!BU138&lt;Y$4,0,10-(Y$3-'Indicator Data'!BU138)/(Y$3-Y$4)*10)),1))</f>
        <v>0.6</v>
      </c>
      <c r="Z138" s="158">
        <f t="shared" si="25"/>
        <v>2.2999999999999998</v>
      </c>
      <c r="AA138" s="159">
        <f t="shared" si="26"/>
        <v>2.6</v>
      </c>
      <c r="AB138" s="48"/>
    </row>
    <row r="139" spans="1:28">
      <c r="A139" s="90" t="str">
        <f>'Indicator Data'!A139</f>
        <v>Papua New Guinea</v>
      </c>
      <c r="B139" s="160" t="str">
        <f>'Indicator Data'!B139</f>
        <v>PNG</v>
      </c>
      <c r="C139" s="157">
        <f>IF('Indicator Data'!BF139="No data","x",ROUND(IF('Indicator Data'!BF139&gt;C$3,0,IF('Indicator Data'!BF139&lt;C$4,10,(C$3-'Indicator Data'!BF139)/(C$3-C$4)*10)),1))</f>
        <v>6.7</v>
      </c>
      <c r="D139" s="158">
        <f t="shared" si="27"/>
        <v>6.7</v>
      </c>
      <c r="E139" s="157">
        <f>IF('Indicator Data'!BH139="No data","x",ROUND(IF('Indicator Data'!BH139&gt;E$3,0,IF('Indicator Data'!BH139&lt;E$4,10,(E$3-'Indicator Data'!BH139)/(E$3-E$4)*10)),1))</f>
        <v>7.1</v>
      </c>
      <c r="F139" s="157">
        <f>IF('Indicator Data'!BG139="No data","x",ROUND(IF('Indicator Data'!BG139&gt;F$3,0,IF('Indicator Data'!BG139&lt;F$4,10,(F$3-'Indicator Data'!BG139)/(F$3-F$4)*10)),1))</f>
        <v>6.6</v>
      </c>
      <c r="G139" s="158">
        <f t="shared" si="28"/>
        <v>6.9</v>
      </c>
      <c r="H139" s="159">
        <f t="shared" si="29"/>
        <v>6.8</v>
      </c>
      <c r="I139" s="157" t="str">
        <f>IF('Indicator Data'!BJ139="No data","x",ROUND(IF('Indicator Data'!BJ139^2&gt;I$3,0,IF('Indicator Data'!BJ139^2&lt;I$4,10,(I$3-'Indicator Data'!BJ139^2)/(I$3-I$4)*10)),1))</f>
        <v>x</v>
      </c>
      <c r="J139" s="157">
        <f>IF(OR('Indicator Data'!BI139=0,'Indicator Data'!BI139="No data"),"x",ROUND(IF('Indicator Data'!BI139&gt;J$3,0,IF('Indicator Data'!BI139&lt;J$4,10,(J$3-'Indicator Data'!BI139)/(J$3-J$4)*10)),1))</f>
        <v>8.1</v>
      </c>
      <c r="K139" s="157">
        <f>IF('Indicator Data'!BK139="No data","x",ROUND(IF('Indicator Data'!BK139&gt;K$3,0,IF('Indicator Data'!BK139&lt;K$4,10,(K$3-'Indicator Data'!BK139)/(K$3-K$4)*10)),1))</f>
        <v>6.8</v>
      </c>
      <c r="L139" s="157">
        <f>IF('Indicator Data'!BL139="No data","x",ROUND(IF('Indicator Data'!BL139&gt;L$3,0,IF('Indicator Data'!BL139&lt;L$4,10,(L$3-'Indicator Data'!BL139)/(L$3-L$4)*10)),1))</f>
        <v>7.8</v>
      </c>
      <c r="M139" s="158">
        <f t="shared" si="30"/>
        <v>7.6</v>
      </c>
      <c r="N139" s="161">
        <f>IF('Indicator Data'!BM139="No data","x",'Indicator Data'!BM139/'Indicator Data'!BW139*100)</f>
        <v>3.0914631453429315</v>
      </c>
      <c r="O139" s="157">
        <f t="shared" si="24"/>
        <v>9.8000000000000007</v>
      </c>
      <c r="P139" s="157">
        <f>IF('Indicator Data'!BN139="No data","x",ROUND(IF('Indicator Data'!BN139&gt;P$3,0,IF('Indicator Data'!BN139&lt;P$4,10,(P$3-'Indicator Data'!BN139)/(P$3-P$4)*10)),1))</f>
        <v>9</v>
      </c>
      <c r="Q139" s="157">
        <f>IF('Indicator Data'!BO139="No data","x",ROUND(IF('Indicator Data'!BO139&gt;Q$3,0,IF('Indicator Data'!BO139&lt;Q$4,10,(Q$3-'Indicator Data'!BO139)/(Q$3-Q$4)*10)),1))</f>
        <v>10</v>
      </c>
      <c r="R139" s="158">
        <f t="shared" si="31"/>
        <v>9.6</v>
      </c>
      <c r="S139" s="157">
        <f>IF('Indicator Data'!BP139="No data","x",ROUND(IF('Indicator Data'!BP139&gt;S$3,0,IF('Indicator Data'!BP139&lt;S$4,10,(S$3-'Indicator Data'!BP139)/(S$3-S$4)*10)),1))</f>
        <v>9.8000000000000007</v>
      </c>
      <c r="T139" s="162">
        <f>IF('Indicator Data'!BQ139="No data","x",ROUND(IF('Indicator Data'!BQ139&gt;T$3,0,IF('Indicator Data'!BQ139&lt;T$4,10,(T$3-'Indicator Data'!BQ139)/(T$3-T$4)*10)),1))</f>
        <v>10</v>
      </c>
      <c r="U139" s="162">
        <f>IF('Indicator Data'!BR139="No data","x",ROUND(IF('Indicator Data'!BR139&gt;U$3,0,IF('Indicator Data'!BR139&lt;U$4,10,(U$3-'Indicator Data'!BR139)/(U$3-U$4)*10)),1))</f>
        <v>10</v>
      </c>
      <c r="V139" s="162">
        <f>IF('Indicator Data'!BS139="No data","x",ROUND(IF('Indicator Data'!BS139&gt;V$3,0,IF('Indicator Data'!BS139&lt;V$4,10,(V$3-'Indicator Data'!BS139)/(V$3-V$4)*10)),1))</f>
        <v>10</v>
      </c>
      <c r="W139" s="157">
        <f t="shared" si="32"/>
        <v>10</v>
      </c>
      <c r="X139" s="157">
        <f>IF('Indicator Data'!BT139="No data","x",ROUND(IF('Indicator Data'!BT139&gt;X$3,0,IF('Indicator Data'!BT139&lt;X$4,10,(X$3-'Indicator Data'!BT139)/(X$3-X$4)*10)),1))</f>
        <v>9.9</v>
      </c>
      <c r="Y139" s="157">
        <f>IF('Indicator Data'!BU139="No data","x",ROUND(IF('Indicator Data'!BU139&gt;Y$3,10,IF('Indicator Data'!BU139&lt;Y$4,0,10-(Y$3-'Indicator Data'!BU139)/(Y$3-Y$4)*10)),1))</f>
        <v>2.1</v>
      </c>
      <c r="Z139" s="158">
        <f t="shared" si="25"/>
        <v>8</v>
      </c>
      <c r="AA139" s="159">
        <f t="shared" si="26"/>
        <v>8.4</v>
      </c>
      <c r="AB139" s="48"/>
    </row>
    <row r="140" spans="1:28">
      <c r="A140" s="90" t="str">
        <f>'Indicator Data'!A140</f>
        <v>Paraguay</v>
      </c>
      <c r="B140" s="160" t="str">
        <f>'Indicator Data'!B140</f>
        <v>PRY</v>
      </c>
      <c r="C140" s="157">
        <f>IF('Indicator Data'!BF140="No data","x",ROUND(IF('Indicator Data'!BF140&gt;C$3,0,IF('Indicator Data'!BF140&lt;C$4,10,(C$3-'Indicator Data'!BF140)/(C$3-C$4)*10)),1))</f>
        <v>3.7</v>
      </c>
      <c r="D140" s="158">
        <f t="shared" si="27"/>
        <v>3.7</v>
      </c>
      <c r="E140" s="157">
        <f>IF('Indicator Data'!BH140="No data","x",ROUND(IF('Indicator Data'!BH140&gt;E$3,0,IF('Indicator Data'!BH140&lt;E$4,10,(E$3-'Indicator Data'!BH140)/(E$3-E$4)*10)),1))</f>
        <v>7.2</v>
      </c>
      <c r="F140" s="157">
        <f>IF('Indicator Data'!BG140="No data","x",ROUND(IF('Indicator Data'!BG140&gt;F$3,0,IF('Indicator Data'!BG140&lt;F$4,10,(F$3-'Indicator Data'!BG140)/(F$3-F$4)*10)),1))</f>
        <v>6.2</v>
      </c>
      <c r="G140" s="158">
        <f t="shared" si="28"/>
        <v>6.7</v>
      </c>
      <c r="H140" s="159">
        <f t="shared" si="29"/>
        <v>5.2</v>
      </c>
      <c r="I140" s="157">
        <f>IF('Indicator Data'!BJ140="No data","x",ROUND(IF('Indicator Data'!BJ140^2&gt;I$3,0,IF('Indicator Data'!BJ140^2&lt;I$4,10,(I$3-'Indicator Data'!BJ140^2)/(I$3-I$4)*10)),1))</f>
        <v>1.2</v>
      </c>
      <c r="J140" s="157">
        <f>IF(OR('Indicator Data'!BI140=0,'Indicator Data'!BI140="No data"),"x",ROUND(IF('Indicator Data'!BI140&gt;J$3,0,IF('Indicator Data'!BI140&lt;J$4,10,(J$3-'Indicator Data'!BI140)/(J$3-J$4)*10)),1))</f>
        <v>0</v>
      </c>
      <c r="K140" s="157">
        <f>IF('Indicator Data'!BK140="No data","x",ROUND(IF('Indicator Data'!BK140&gt;K$3,0,IF('Indicator Data'!BK140&lt;K$4,10,(K$3-'Indicator Data'!BK140)/(K$3-K$4)*10)),1))</f>
        <v>2.4</v>
      </c>
      <c r="L140" s="157">
        <f>IF('Indicator Data'!BL140="No data","x",ROUND(IF('Indicator Data'!BL140&gt;L$3,0,IF('Indicator Data'!BL140&lt;L$4,10,(L$3-'Indicator Data'!BL140)/(L$3-L$4)*10)),1))</f>
        <v>3.7</v>
      </c>
      <c r="M140" s="158">
        <f t="shared" si="30"/>
        <v>1.8</v>
      </c>
      <c r="N140" s="161">
        <f>IF('Indicator Data'!BM140="No data","x",'Indicator Data'!BM140/'Indicator Data'!BW140*100)</f>
        <v>18.625723634533099</v>
      </c>
      <c r="O140" s="157">
        <f t="shared" si="24"/>
        <v>8.1999999999999993</v>
      </c>
      <c r="P140" s="157">
        <f>IF('Indicator Data'!BN140="No data","x",ROUND(IF('Indicator Data'!BN140&gt;P$3,0,IF('Indicator Data'!BN140&lt;P$4,10,(P$3-'Indicator Data'!BN140)/(P$3-P$4)*10)),1))</f>
        <v>0.6</v>
      </c>
      <c r="Q140" s="157">
        <f>IF('Indicator Data'!BO140="No data","x",ROUND(IF('Indicator Data'!BO140&gt;Q$3,0,IF('Indicator Data'!BO140&lt;Q$4,10,(Q$3-'Indicator Data'!BO140)/(Q$3-Q$4)*10)),1))</f>
        <v>0.1</v>
      </c>
      <c r="R140" s="158">
        <f t="shared" si="31"/>
        <v>3</v>
      </c>
      <c r="S140" s="157">
        <f>IF('Indicator Data'!BP140="No data","x",ROUND(IF('Indicator Data'!BP140&gt;S$3,0,IF('Indicator Data'!BP140&lt;S$4,10,(S$3-'Indicator Data'!BP140)/(S$3-S$4)*10)),1))</f>
        <v>1.9</v>
      </c>
      <c r="T140" s="162">
        <f>IF('Indicator Data'!BQ140="No data","x",ROUND(IF('Indicator Data'!BQ140&gt;T$3,0,IF('Indicator Data'!BQ140&lt;T$4,10,(T$3-'Indicator Data'!BQ140)/(T$3-T$4)*10)),1))</f>
        <v>5.0999999999999996</v>
      </c>
      <c r="U140" s="162">
        <f>IF('Indicator Data'!BR140="No data","x",ROUND(IF('Indicator Data'!BR140&gt;U$3,0,IF('Indicator Data'!BR140&lt;U$4,10,(U$3-'Indicator Data'!BR140)/(U$3-U$4)*10)),1))</f>
        <v>7.8</v>
      </c>
      <c r="V140" s="162">
        <f>IF('Indicator Data'!BS140="No data","x",ROUND(IF('Indicator Data'!BS140&gt;V$3,0,IF('Indicator Data'!BS140&lt;V$4,10,(V$3-'Indicator Data'!BS140)/(V$3-V$4)*10)),1))</f>
        <v>4.2</v>
      </c>
      <c r="W140" s="157">
        <f t="shared" si="32"/>
        <v>5.6999999999999993</v>
      </c>
      <c r="X140" s="157">
        <f>IF('Indicator Data'!BT140="No data","x",ROUND(IF('Indicator Data'!BT140&gt;X$3,0,IF('Indicator Data'!BT140&lt;X$4,10,(X$3-'Indicator Data'!BT140)/(X$3-X$4)*10)),1))</f>
        <v>6</v>
      </c>
      <c r="Y140" s="157">
        <f>IF('Indicator Data'!BU140="No data","x",ROUND(IF('Indicator Data'!BU140&gt;Y$3,10,IF('Indicator Data'!BU140&lt;Y$4,0,10-(Y$3-'Indicator Data'!BU140)/(Y$3-Y$4)*10)),1))</f>
        <v>0.8</v>
      </c>
      <c r="Z140" s="158">
        <f t="shared" si="25"/>
        <v>3.6</v>
      </c>
      <c r="AA140" s="159">
        <f t="shared" si="26"/>
        <v>2.8</v>
      </c>
      <c r="AB140" s="48"/>
    </row>
    <row r="141" spans="1:28">
      <c r="A141" s="90" t="str">
        <f>'Indicator Data'!A141</f>
        <v>Peru</v>
      </c>
      <c r="B141" s="160" t="str">
        <f>'Indicator Data'!B141</f>
        <v>PER</v>
      </c>
      <c r="C141" s="157">
        <f>IF('Indicator Data'!BF141="No data","x",ROUND(IF('Indicator Data'!BF141&gt;C$3,0,IF('Indicator Data'!BF141&lt;C$4,10,(C$3-'Indicator Data'!BF141)/(C$3-C$4)*10)),1))</f>
        <v>3.6</v>
      </c>
      <c r="D141" s="158">
        <f t="shared" si="27"/>
        <v>3.6</v>
      </c>
      <c r="E141" s="157">
        <f>IF('Indicator Data'!BH141="No data","x",ROUND(IF('Indicator Data'!BH141&gt;E$3,0,IF('Indicator Data'!BH141&lt;E$4,10,(E$3-'Indicator Data'!BH141)/(E$3-E$4)*10)),1))</f>
        <v>6.7</v>
      </c>
      <c r="F141" s="157">
        <f>IF('Indicator Data'!BG141="No data","x",ROUND(IF('Indicator Data'!BG141&gt;F$3,0,IF('Indicator Data'!BG141&lt;F$4,10,(F$3-'Indicator Data'!BG141)/(F$3-F$4)*10)),1))</f>
        <v>5.8</v>
      </c>
      <c r="G141" s="158">
        <f t="shared" si="28"/>
        <v>6.3</v>
      </c>
      <c r="H141" s="159">
        <f t="shared" si="29"/>
        <v>5</v>
      </c>
      <c r="I141" s="157">
        <f>IF('Indicator Data'!BJ141="No data","x",ROUND(IF('Indicator Data'!BJ141^2&gt;I$3,0,IF('Indicator Data'!BJ141^2&lt;I$4,10,(I$3-'Indicator Data'!BJ141^2)/(I$3-I$4)*10)),1))</f>
        <v>1.2</v>
      </c>
      <c r="J141" s="157">
        <f>IF(OR('Indicator Data'!BI141=0,'Indicator Data'!BI141="No data"),"x",ROUND(IF('Indicator Data'!BI141&gt;J$3,0,IF('Indicator Data'!BI141&lt;J$4,10,(J$3-'Indicator Data'!BI141)/(J$3-J$4)*10)),1))</f>
        <v>0.4</v>
      </c>
      <c r="K141" s="157">
        <f>IF('Indicator Data'!BK141="No data","x",ROUND(IF('Indicator Data'!BK141&gt;K$3,0,IF('Indicator Data'!BK141&lt;K$4,10,(K$3-'Indicator Data'!BK141)/(K$3-K$4)*10)),1))</f>
        <v>2.5</v>
      </c>
      <c r="L141" s="157">
        <f>IF('Indicator Data'!BL141="No data","x",ROUND(IF('Indicator Data'!BL141&gt;L$3,0,IF('Indicator Data'!BL141&lt;L$4,10,(L$3-'Indicator Data'!BL141)/(L$3-L$4)*10)),1))</f>
        <v>4</v>
      </c>
      <c r="M141" s="158">
        <f t="shared" si="30"/>
        <v>2</v>
      </c>
      <c r="N141" s="161">
        <f>IF('Indicator Data'!BM141="No data","x",'Indicator Data'!BM141/'Indicator Data'!BW141*100)</f>
        <v>6.5625</v>
      </c>
      <c r="O141" s="157">
        <f t="shared" si="24"/>
        <v>9.4</v>
      </c>
      <c r="P141" s="157">
        <f>IF('Indicator Data'!BN141="No data","x",ROUND(IF('Indicator Data'!BN141&gt;P$3,0,IF('Indicator Data'!BN141&lt;P$4,10,(P$3-'Indicator Data'!BN141)/(P$3-P$4)*10)),1))</f>
        <v>2.4</v>
      </c>
      <c r="Q141" s="157">
        <f>IF('Indicator Data'!BO141="No data","x",ROUND(IF('Indicator Data'!BO141&gt;Q$3,0,IF('Indicator Data'!BO141&lt;Q$4,10,(Q$3-'Indicator Data'!BO141)/(Q$3-Q$4)*10)),1))</f>
        <v>1</v>
      </c>
      <c r="R141" s="158">
        <f t="shared" si="31"/>
        <v>4.3</v>
      </c>
      <c r="S141" s="157">
        <f>IF('Indicator Data'!BP141="No data","x",ROUND(IF('Indicator Data'!BP141&gt;S$3,0,IF('Indicator Data'!BP141&lt;S$4,10,(S$3-'Indicator Data'!BP141)/(S$3-S$4)*10)),1))</f>
        <v>5.9</v>
      </c>
      <c r="T141" s="162">
        <f>IF('Indicator Data'!BQ141="No data","x",ROUND(IF('Indicator Data'!BQ141&gt;T$3,0,IF('Indicator Data'!BQ141&lt;T$4,10,(T$3-'Indicator Data'!BQ141)/(T$3-T$4)*10)),1))</f>
        <v>2.9</v>
      </c>
      <c r="U141" s="162">
        <f>IF('Indicator Data'!BR141="No data","x",ROUND(IF('Indicator Data'!BR141&gt;U$3,0,IF('Indicator Data'!BR141&lt;U$4,10,(U$3-'Indicator Data'!BR141)/(U$3-U$4)*10)),1))</f>
        <v>7.6</v>
      </c>
      <c r="V141" s="162">
        <f>IF('Indicator Data'!BS141="No data","x",ROUND(IF('Indicator Data'!BS141&gt;V$3,0,IF('Indicator Data'!BS141&lt;V$4,10,(V$3-'Indicator Data'!BS141)/(V$3-V$4)*10)),1))</f>
        <v>4.7</v>
      </c>
      <c r="W141" s="157">
        <f t="shared" si="32"/>
        <v>5.0666666666666664</v>
      </c>
      <c r="X141" s="157">
        <f>IF('Indicator Data'!BT141="No data","x",ROUND(IF('Indicator Data'!BT141&gt;X$3,0,IF('Indicator Data'!BT141&lt;X$4,10,(X$3-'Indicator Data'!BT141)/(X$3-X$4)*10)),1))</f>
        <v>7.3</v>
      </c>
      <c r="Y141" s="157">
        <f>IF('Indicator Data'!BU141="No data","x",ROUND(IF('Indicator Data'!BU141&gt;Y$3,10,IF('Indicator Data'!BU141&lt;Y$4,0,10-(Y$3-'Indicator Data'!BU141)/(Y$3-Y$4)*10)),1))</f>
        <v>0.8</v>
      </c>
      <c r="Z141" s="158">
        <f t="shared" si="25"/>
        <v>4.8</v>
      </c>
      <c r="AA141" s="159">
        <f t="shared" si="26"/>
        <v>3.7</v>
      </c>
      <c r="AB141" s="48"/>
    </row>
    <row r="142" spans="1:28">
      <c r="A142" s="90" t="str">
        <f>'Indicator Data'!A142</f>
        <v>Philippines</v>
      </c>
      <c r="B142" s="160" t="str">
        <f>'Indicator Data'!B142</f>
        <v>PHL</v>
      </c>
      <c r="C142" s="157">
        <f>IF('Indicator Data'!BF142="No data","x",ROUND(IF('Indicator Data'!BF142&gt;C$3,0,IF('Indicator Data'!BF142&lt;C$4,10,(C$3-'Indicator Data'!BF142)/(C$3-C$4)*10)),1))</f>
        <v>3.5</v>
      </c>
      <c r="D142" s="158">
        <f t="shared" si="27"/>
        <v>3.5</v>
      </c>
      <c r="E142" s="157">
        <f>IF('Indicator Data'!BH142="No data","x",ROUND(IF('Indicator Data'!BH142&gt;E$3,0,IF('Indicator Data'!BH142&lt;E$4,10,(E$3-'Indicator Data'!BH142)/(E$3-E$4)*10)),1))</f>
        <v>6.6</v>
      </c>
      <c r="F142" s="157">
        <f>IF('Indicator Data'!BG142="No data","x",ROUND(IF('Indicator Data'!BG142&gt;F$3,0,IF('Indicator Data'!BG142&lt;F$4,10,(F$3-'Indicator Data'!BG142)/(F$3-F$4)*10)),1))</f>
        <v>4.9000000000000004</v>
      </c>
      <c r="G142" s="158">
        <f t="shared" si="28"/>
        <v>5.8</v>
      </c>
      <c r="H142" s="159">
        <f t="shared" si="29"/>
        <v>4.7</v>
      </c>
      <c r="I142" s="157">
        <f>IF('Indicator Data'!BJ142="No data","x",ROUND(IF('Indicator Data'!BJ142^2&gt;I$3,0,IF('Indicator Data'!BJ142^2&lt;I$4,10,(I$3-'Indicator Data'!BJ142^2)/(I$3-I$4)*10)),1))</f>
        <v>0.3</v>
      </c>
      <c r="J142" s="157">
        <f>IF(OR('Indicator Data'!BI142=0,'Indicator Data'!BI142="No data"),"x",ROUND(IF('Indicator Data'!BI142&gt;J$3,0,IF('Indicator Data'!BI142&lt;J$4,10,(J$3-'Indicator Data'!BI142)/(J$3-J$4)*10)),1))</f>
        <v>0.5</v>
      </c>
      <c r="K142" s="157">
        <f>IF('Indicator Data'!BK142="No data","x",ROUND(IF('Indicator Data'!BK142&gt;K$3,0,IF('Indicator Data'!BK142&lt;K$4,10,(K$3-'Indicator Data'!BK142)/(K$3-K$4)*10)),1))</f>
        <v>4.7</v>
      </c>
      <c r="L142" s="157">
        <f>IF('Indicator Data'!BL142="No data","x",ROUND(IF('Indicator Data'!BL142&gt;L$3,0,IF('Indicator Data'!BL142&lt;L$4,10,(L$3-'Indicator Data'!BL142)/(L$3-L$4)*10)),1))</f>
        <v>2.9</v>
      </c>
      <c r="M142" s="158">
        <f t="shared" si="30"/>
        <v>2.1</v>
      </c>
      <c r="N142" s="161">
        <f>IF('Indicator Data'!BM142="No data","x",'Indicator Data'!BM142/'Indicator Data'!BW142*100)</f>
        <v>50.306871918704097</v>
      </c>
      <c r="O142" s="157">
        <f t="shared" si="24"/>
        <v>5</v>
      </c>
      <c r="P142" s="157">
        <f>IF('Indicator Data'!BN142="No data","x",ROUND(IF('Indicator Data'!BN142&gt;P$3,0,IF('Indicator Data'!BN142&lt;P$4,10,(P$3-'Indicator Data'!BN142)/(P$3-P$4)*10)),1))</f>
        <v>1.7</v>
      </c>
      <c r="Q142" s="157">
        <f>IF('Indicator Data'!BO142="No data","x",ROUND(IF('Indicator Data'!BO142&gt;Q$3,0,IF('Indicator Data'!BO142&lt;Q$4,10,(Q$3-'Indicator Data'!BO142)/(Q$3-Q$4)*10)),1))</f>
        <v>1</v>
      </c>
      <c r="R142" s="158">
        <f t="shared" si="31"/>
        <v>2.6</v>
      </c>
      <c r="S142" s="157">
        <f>IF('Indicator Data'!BP142="No data","x",ROUND(IF('Indicator Data'!BP142&gt;S$3,0,IF('Indicator Data'!BP142&lt;S$4,10,(S$3-'Indicator Data'!BP142)/(S$3-S$4)*10)),1))</f>
        <v>8</v>
      </c>
      <c r="T142" s="162">
        <f>IF('Indicator Data'!BQ142="No data","x",ROUND(IF('Indicator Data'!BQ142&gt;T$3,0,IF('Indicator Data'!BQ142&lt;T$4,10,(T$3-'Indicator Data'!BQ142)/(T$3-T$4)*10)),1))</f>
        <v>4.5999999999999996</v>
      </c>
      <c r="U142" s="162">
        <f>IF('Indicator Data'!BR142="No data","x",ROUND(IF('Indicator Data'!BR142&gt;U$3,0,IF('Indicator Data'!BR142&lt;U$4,10,(U$3-'Indicator Data'!BR142)/(U$3-U$4)*10)),1))</f>
        <v>5.9</v>
      </c>
      <c r="V142" s="162">
        <f>IF('Indicator Data'!BS142="No data","x",ROUND(IF('Indicator Data'!BS142&gt;V$3,0,IF('Indicator Data'!BS142&lt;V$4,10,(V$3-'Indicator Data'!BS142)/(V$3-V$4)*10)),1))</f>
        <v>4.7</v>
      </c>
      <c r="W142" s="157">
        <f t="shared" si="32"/>
        <v>5.0666666666666664</v>
      </c>
      <c r="X142" s="157">
        <f>IF('Indicator Data'!BT142="No data","x",ROUND(IF('Indicator Data'!BT142&gt;X$3,0,IF('Indicator Data'!BT142&lt;X$4,10,(X$3-'Indicator Data'!BT142)/(X$3-X$4)*10)),1))</f>
        <v>8.4</v>
      </c>
      <c r="Y142" s="157">
        <f>IF('Indicator Data'!BU142="No data","x",ROUND(IF('Indicator Data'!BU142&gt;Y$3,10,IF('Indicator Data'!BU142&lt;Y$4,0,10-(Y$3-'Indicator Data'!BU142)/(Y$3-Y$4)*10)),1))</f>
        <v>0.9</v>
      </c>
      <c r="Z142" s="158">
        <f t="shared" si="25"/>
        <v>5.6</v>
      </c>
      <c r="AA142" s="159">
        <f t="shared" si="26"/>
        <v>3.4</v>
      </c>
      <c r="AB142" s="48"/>
    </row>
    <row r="143" spans="1:28">
      <c r="A143" s="90" t="str">
        <f>'Indicator Data'!A143</f>
        <v>Poland</v>
      </c>
      <c r="B143" s="160" t="str">
        <f>'Indicator Data'!B143</f>
        <v>POL</v>
      </c>
      <c r="C143" s="157">
        <f>IF('Indicator Data'!BF143="No data","x",ROUND(IF('Indicator Data'!BF143&gt;C$3,0,IF('Indicator Data'!BF143&lt;C$4,10,(C$3-'Indicator Data'!BF143)/(C$3-C$4)*10)),1))</f>
        <v>4.3</v>
      </c>
      <c r="D143" s="158">
        <f t="shared" si="27"/>
        <v>4.3</v>
      </c>
      <c r="E143" s="157">
        <f>IF('Indicator Data'!BH143="No data","x",ROUND(IF('Indicator Data'!BH143&gt;E$3,0,IF('Indicator Data'!BH143&lt;E$4,10,(E$3-'Indicator Data'!BH143)/(E$3-E$4)*10)),1))</f>
        <v>4.5999999999999996</v>
      </c>
      <c r="F143" s="157">
        <f>IF('Indicator Data'!BG143="No data","x",ROUND(IF('Indicator Data'!BG143&gt;F$3,0,IF('Indicator Data'!BG143&lt;F$4,10,(F$3-'Indicator Data'!BG143)/(F$3-F$4)*10)),1))</f>
        <v>4.5</v>
      </c>
      <c r="G143" s="158">
        <f t="shared" si="28"/>
        <v>4.5999999999999996</v>
      </c>
      <c r="H143" s="159">
        <f t="shared" si="29"/>
        <v>4.5</v>
      </c>
      <c r="I143" s="157">
        <f>IF('Indicator Data'!BJ143="No data","x",ROUND(IF('Indicator Data'!BJ143^2&gt;I$3,0,IF('Indicator Data'!BJ143^2&lt;I$4,10,(I$3-'Indicator Data'!BJ143^2)/(I$3-I$4)*10)),1))</f>
        <v>0</v>
      </c>
      <c r="J143" s="157">
        <f>IF(OR('Indicator Data'!BI143=0,'Indicator Data'!BI143="No data"),"x",ROUND(IF('Indicator Data'!BI143&gt;J$3,0,IF('Indicator Data'!BI143&lt;J$4,10,(J$3-'Indicator Data'!BI143)/(J$3-J$4)*10)),1))</f>
        <v>0</v>
      </c>
      <c r="K143" s="157">
        <f>IF('Indicator Data'!BK143="No data","x",ROUND(IF('Indicator Data'!BK143&gt;K$3,0,IF('Indicator Data'!BK143&lt;K$4,10,(K$3-'Indicator Data'!BK143)/(K$3-K$4)*10)),1))</f>
        <v>1.3</v>
      </c>
      <c r="L143" s="157">
        <f>IF('Indicator Data'!BL143="No data","x",ROUND(IF('Indicator Data'!BL143&gt;L$3,0,IF('Indicator Data'!BL143&lt;L$4,10,(L$3-'Indicator Data'!BL143)/(L$3-L$4)*10)),1))</f>
        <v>3.5</v>
      </c>
      <c r="M143" s="158">
        <f t="shared" si="30"/>
        <v>1.2</v>
      </c>
      <c r="N143" s="161">
        <f>IF('Indicator Data'!BM143="No data","x",'Indicator Data'!BM143/'Indicator Data'!BW143*100)</f>
        <v>200.55893473614992</v>
      </c>
      <c r="O143" s="157">
        <f t="shared" si="24"/>
        <v>0</v>
      </c>
      <c r="P143" s="157">
        <f>IF('Indicator Data'!BN143="No data","x",ROUND(IF('Indicator Data'!BN143&gt;P$3,0,IF('Indicator Data'!BN143&lt;P$4,10,(P$3-'Indicator Data'!BN143)/(P$3-P$4)*10)),1))</f>
        <v>0.1</v>
      </c>
      <c r="Q143" s="157">
        <f>IF('Indicator Data'!BO143="No data","x",ROUND(IF('Indicator Data'!BO143&gt;Q$3,0,IF('Indicator Data'!BO143&lt;Q$4,10,(Q$3-'Indicator Data'!BO143)/(Q$3-Q$4)*10)),1))</f>
        <v>1.9</v>
      </c>
      <c r="R143" s="158">
        <f t="shared" si="31"/>
        <v>0.7</v>
      </c>
      <c r="S143" s="157">
        <f>IF('Indicator Data'!BP143="No data","x",ROUND(IF('Indicator Data'!BP143&gt;S$3,0,IF('Indicator Data'!BP143&lt;S$4,10,(S$3-'Indicator Data'!BP143)/(S$3-S$4)*10)),1))</f>
        <v>0.7</v>
      </c>
      <c r="T143" s="162">
        <f>IF('Indicator Data'!BQ143="No data","x",ROUND(IF('Indicator Data'!BQ143&gt;T$3,0,IF('Indicator Data'!BQ143&lt;T$4,10,(T$3-'Indicator Data'!BQ143)/(T$3-T$4)*10)),1))</f>
        <v>1.5</v>
      </c>
      <c r="U143" s="162">
        <f>IF('Indicator Data'!BR143="No data","x",ROUND(IF('Indicator Data'!BR143&gt;U$3,0,IF('Indicator Data'!BR143&lt;U$4,10,(U$3-'Indicator Data'!BR143)/(U$3-U$4)*10)),1))</f>
        <v>0.7</v>
      </c>
      <c r="V143" s="162">
        <f>IF('Indicator Data'!BS143="No data","x",ROUND(IF('Indicator Data'!BS143&gt;V$3,0,IF('Indicator Data'!BS143&lt;V$4,10,(V$3-'Indicator Data'!BS143)/(V$3-V$4)*10)),1))</f>
        <v>6.4</v>
      </c>
      <c r="W143" s="157">
        <f t="shared" si="32"/>
        <v>2.8666666666666671</v>
      </c>
      <c r="X143" s="157">
        <f>IF('Indicator Data'!BT143="No data","x",ROUND(IF('Indicator Data'!BT143&gt;X$3,0,IF('Indicator Data'!BT143&lt;X$4,10,(X$3-'Indicator Data'!BT143)/(X$3-X$4)*10)),1))</f>
        <v>0.3</v>
      </c>
      <c r="Y143" s="157">
        <f>IF('Indicator Data'!BU143="No data","x",ROUND(IF('Indicator Data'!BU143&gt;Y$3,10,IF('Indicator Data'!BU143&lt;Y$4,0,10-(Y$3-'Indicator Data'!BU143)/(Y$3-Y$4)*10)),1))</f>
        <v>0</v>
      </c>
      <c r="Z143" s="158">
        <f t="shared" si="25"/>
        <v>1</v>
      </c>
      <c r="AA143" s="159">
        <f t="shared" si="26"/>
        <v>1</v>
      </c>
      <c r="AB143" s="48"/>
    </row>
    <row r="144" spans="1:28">
      <c r="A144" s="90" t="str">
        <f>'Indicator Data'!A144</f>
        <v>Portugal</v>
      </c>
      <c r="B144" s="160" t="str">
        <f>'Indicator Data'!B144</f>
        <v>PRT</v>
      </c>
      <c r="C144" s="157">
        <f>IF('Indicator Data'!BF144="No data","x",ROUND(IF('Indicator Data'!BF144&gt;C$3,0,IF('Indicator Data'!BF144&lt;C$4,10,(C$3-'Indicator Data'!BF144)/(C$3-C$4)*10)),1))</f>
        <v>2.6</v>
      </c>
      <c r="D144" s="158">
        <f t="shared" si="27"/>
        <v>2.6</v>
      </c>
      <c r="E144" s="157">
        <f>IF('Indicator Data'!BH144="No data","x",ROUND(IF('Indicator Data'!BH144&gt;E$3,0,IF('Indicator Data'!BH144&lt;E$4,10,(E$3-'Indicator Data'!BH144)/(E$3-E$4)*10)),1))</f>
        <v>3.9</v>
      </c>
      <c r="F144" s="157">
        <f>IF('Indicator Data'!BG144="No data","x",ROUND(IF('Indicator Data'!BG144&gt;F$3,0,IF('Indicator Data'!BG144&lt;F$4,10,(F$3-'Indicator Data'!BG144)/(F$3-F$4)*10)),1))</f>
        <v>3</v>
      </c>
      <c r="G144" s="158">
        <f t="shared" si="28"/>
        <v>3.5</v>
      </c>
      <c r="H144" s="159">
        <f t="shared" si="29"/>
        <v>3.1</v>
      </c>
      <c r="I144" s="157">
        <f>IF('Indicator Data'!BJ144="No data","x",ROUND(IF('Indicator Data'!BJ144^2&gt;I$3,0,IF('Indicator Data'!BJ144^2&lt;I$4,10,(I$3-'Indicator Data'!BJ144^2)/(I$3-I$4)*10)),1))</f>
        <v>0.7</v>
      </c>
      <c r="J144" s="157">
        <f>IF(OR('Indicator Data'!BI144=0,'Indicator Data'!BI144="No data"),"x",ROUND(IF('Indicator Data'!BI144&gt;J$3,0,IF('Indicator Data'!BI144&lt;J$4,10,(J$3-'Indicator Data'!BI144)/(J$3-J$4)*10)),1))</f>
        <v>0</v>
      </c>
      <c r="K144" s="157">
        <f>IF('Indicator Data'!BK144="No data","x",ROUND(IF('Indicator Data'!BK144&gt;K$3,0,IF('Indicator Data'!BK144&lt;K$4,10,(K$3-'Indicator Data'!BK144)/(K$3-K$4)*10)),1))</f>
        <v>1.6</v>
      </c>
      <c r="L144" s="157">
        <f>IF('Indicator Data'!BL144="No data","x",ROUND(IF('Indicator Data'!BL144&gt;L$3,0,IF('Indicator Data'!BL144&lt;L$4,10,(L$3-'Indicator Data'!BL144)/(L$3-L$4)*10)),1))</f>
        <v>3.9</v>
      </c>
      <c r="M144" s="158">
        <f t="shared" si="30"/>
        <v>1.6</v>
      </c>
      <c r="N144" s="161">
        <f>IF('Indicator Data'!BM144="No data","x",'Indicator Data'!BM144/'Indicator Data'!BW144*100)</f>
        <v>174.92073904012244</v>
      </c>
      <c r="O144" s="157">
        <f t="shared" si="24"/>
        <v>0</v>
      </c>
      <c r="P144" s="157">
        <f>IF('Indicator Data'!BN144="No data","x",ROUND(IF('Indicator Data'!BN144&gt;P$3,0,IF('Indicator Data'!BN144&lt;P$4,10,(P$3-'Indicator Data'!BN144)/(P$3-P$4)*10)),1))</f>
        <v>0</v>
      </c>
      <c r="Q144" s="157">
        <f>IF('Indicator Data'!BO144="No data","x",ROUND(IF('Indicator Data'!BO144&gt;Q$3,0,IF('Indicator Data'!BO144&lt;Q$4,10,(Q$3-'Indicator Data'!BO144)/(Q$3-Q$4)*10)),1))</f>
        <v>0.1</v>
      </c>
      <c r="R144" s="158">
        <f t="shared" si="31"/>
        <v>0</v>
      </c>
      <c r="S144" s="157">
        <f>IF('Indicator Data'!BP144="No data","x",ROUND(IF('Indicator Data'!BP144&gt;S$3,0,IF('Indicator Data'!BP144&lt;S$4,10,(S$3-'Indicator Data'!BP144)/(S$3-S$4)*10)),1))</f>
        <v>0</v>
      </c>
      <c r="T144" s="162">
        <f>IF('Indicator Data'!BQ144="No data","x",ROUND(IF('Indicator Data'!BQ144&gt;T$3,0,IF('Indicator Data'!BQ144&lt;T$4,10,(T$3-'Indicator Data'!BQ144)/(T$3-T$4)*10)),1))</f>
        <v>0</v>
      </c>
      <c r="U144" s="162">
        <f>IF('Indicator Data'!BR144="No data","x",ROUND(IF('Indicator Data'!BR144&gt;U$3,0,IF('Indicator Data'!BR144&lt;U$4,10,(U$3-'Indicator Data'!BR144)/(U$3-U$4)*10)),1))</f>
        <v>0.5</v>
      </c>
      <c r="V144" s="162">
        <f>IF('Indicator Data'!BS144="No data","x",ROUND(IF('Indicator Data'!BS144&gt;V$3,0,IF('Indicator Data'!BS144&lt;V$4,10,(V$3-'Indicator Data'!BS144)/(V$3-V$4)*10)),1))</f>
        <v>0.2</v>
      </c>
      <c r="W144" s="157">
        <f t="shared" si="32"/>
        <v>0.23333333333333331</v>
      </c>
      <c r="X144" s="157">
        <f>IF('Indicator Data'!BT144="No data","x",ROUND(IF('Indicator Data'!BT144&gt;X$3,0,IF('Indicator Data'!BT144&lt;X$4,10,(X$3-'Indicator Data'!BT144)/(X$3-X$4)*10)),1))</f>
        <v>0</v>
      </c>
      <c r="Y144" s="157">
        <f>IF('Indicator Data'!BU144="No data","x",ROUND(IF('Indicator Data'!BU144&gt;Y$3,10,IF('Indicator Data'!BU144&lt;Y$4,0,10-(Y$3-'Indicator Data'!BU144)/(Y$3-Y$4)*10)),1))</f>
        <v>0.1</v>
      </c>
      <c r="Z144" s="158">
        <f t="shared" si="25"/>
        <v>0.1</v>
      </c>
      <c r="AA144" s="159">
        <f t="shared" si="26"/>
        <v>0.6</v>
      </c>
      <c r="AB144" s="48"/>
    </row>
    <row r="145" spans="1:28">
      <c r="A145" s="90" t="str">
        <f>'Indicator Data'!A145</f>
        <v>Qatar</v>
      </c>
      <c r="B145" s="160" t="str">
        <f>'Indicator Data'!B145</f>
        <v>QAT</v>
      </c>
      <c r="C145" s="157">
        <f>IF('Indicator Data'!BF145="No data","x",ROUND(IF('Indicator Data'!BF145&gt;C$3,0,IF('Indicator Data'!BF145&lt;C$4,10,(C$3-'Indicator Data'!BF145)/(C$3-C$4)*10)),1))</f>
        <v>4.7</v>
      </c>
      <c r="D145" s="158">
        <f t="shared" si="27"/>
        <v>4.7</v>
      </c>
      <c r="E145" s="157">
        <f>IF('Indicator Data'!BH145="No data","x",ROUND(IF('Indicator Data'!BH145&gt;E$3,0,IF('Indicator Data'!BH145&lt;E$4,10,(E$3-'Indicator Data'!BH145)/(E$3-E$4)*10)),1))</f>
        <v>4.2</v>
      </c>
      <c r="F145" s="157">
        <f>IF('Indicator Data'!BG145="No data","x",ROUND(IF('Indicator Data'!BG145&gt;F$3,0,IF('Indicator Data'!BG145&lt;F$4,10,(F$3-'Indicator Data'!BG145)/(F$3-F$4)*10)),1))</f>
        <v>2.7</v>
      </c>
      <c r="G145" s="158">
        <f t="shared" si="28"/>
        <v>3.5</v>
      </c>
      <c r="H145" s="159">
        <f t="shared" si="29"/>
        <v>4.0999999999999996</v>
      </c>
      <c r="I145" s="157">
        <f>IF('Indicator Data'!BJ145="No data","x",ROUND(IF('Indicator Data'!BJ145^2&gt;I$3,0,IF('Indicator Data'!BJ145^2&lt;I$4,10,(I$3-'Indicator Data'!BJ145^2)/(I$3-I$4)*10)),1))</f>
        <v>0.5</v>
      </c>
      <c r="J145" s="157">
        <f>IF(OR('Indicator Data'!BI145=0,'Indicator Data'!BI145="No data"),"x",ROUND(IF('Indicator Data'!BI145&gt;J$3,0,IF('Indicator Data'!BI145&lt;J$4,10,(J$3-'Indicator Data'!BI145)/(J$3-J$4)*10)),1))</f>
        <v>0</v>
      </c>
      <c r="K145" s="157">
        <f>IF('Indicator Data'!BK145="No data","x",ROUND(IF('Indicator Data'!BK145&gt;K$3,0,IF('Indicator Data'!BK145&lt;K$4,10,(K$3-'Indicator Data'!BK145)/(K$3-K$4)*10)),1))</f>
        <v>0</v>
      </c>
      <c r="L145" s="157">
        <f>IF('Indicator Data'!BL145="No data","x",ROUND(IF('Indicator Data'!BL145&gt;L$3,0,IF('Indicator Data'!BL145&lt;L$4,10,(L$3-'Indicator Data'!BL145)/(L$3-L$4)*10)),1))</f>
        <v>1.3</v>
      </c>
      <c r="M145" s="158">
        <f t="shared" si="30"/>
        <v>0.5</v>
      </c>
      <c r="N145" s="161">
        <f>IF('Indicator Data'!BM145="No data","x",'Indicator Data'!BM145/'Indicator Data'!BW145*100)</f>
        <v>94.745908699397077</v>
      </c>
      <c r="O145" s="157">
        <f t="shared" si="24"/>
        <v>0.5</v>
      </c>
      <c r="P145" s="157">
        <f>IF('Indicator Data'!BN145="No data","x",ROUND(IF('Indicator Data'!BN145&gt;P$3,0,IF('Indicator Data'!BN145&lt;P$4,10,(P$3-'Indicator Data'!BN145)/(P$3-P$4)*10)),1))</f>
        <v>0</v>
      </c>
      <c r="Q145" s="157">
        <f>IF('Indicator Data'!BO145="No data","x",ROUND(IF('Indicator Data'!BO145&gt;Q$3,0,IF('Indicator Data'!BO145&lt;Q$4,10,(Q$3-'Indicator Data'!BO145)/(Q$3-Q$4)*10)),1))</f>
        <v>0</v>
      </c>
      <c r="R145" s="158">
        <f t="shared" si="31"/>
        <v>0.2</v>
      </c>
      <c r="S145" s="157">
        <f>IF('Indicator Data'!BP145="No data","x",ROUND(IF('Indicator Data'!BP145&gt;S$3,0,IF('Indicator Data'!BP145&lt;S$4,10,(S$3-'Indicator Data'!BP145)/(S$3-S$4)*10)),1))</f>
        <v>3.8</v>
      </c>
      <c r="T145" s="162">
        <f>IF('Indicator Data'!BQ145="No data","x",ROUND(IF('Indicator Data'!BQ145&gt;T$3,0,IF('Indicator Data'!BQ145&lt;T$4,10,(T$3-'Indicator Data'!BQ145)/(T$3-T$4)*10)),1))</f>
        <v>0.2</v>
      </c>
      <c r="U145" s="162">
        <f>IF('Indicator Data'!BR145="No data","x",ROUND(IF('Indicator Data'!BR145&gt;U$3,0,IF('Indicator Data'!BR145&lt;U$4,10,(U$3-'Indicator Data'!BR145)/(U$3-U$4)*10)),1))</f>
        <v>0</v>
      </c>
      <c r="V145" s="162">
        <f>IF('Indicator Data'!BS145="No data","x",ROUND(IF('Indicator Data'!BS145&gt;V$3,0,IF('Indicator Data'!BS145&lt;V$4,10,(V$3-'Indicator Data'!BS145)/(V$3-V$4)*10)),1))</f>
        <v>0.3</v>
      </c>
      <c r="W145" s="157">
        <f t="shared" si="32"/>
        <v>0.16666666666666666</v>
      </c>
      <c r="X145" s="157">
        <f>IF('Indicator Data'!BT145="No data","x",ROUND(IF('Indicator Data'!BT145&gt;X$3,0,IF('Indicator Data'!BT145&lt;X$4,10,(X$3-'Indicator Data'!BT145)/(X$3-X$4)*10)),1))</f>
        <v>0.2</v>
      </c>
      <c r="Y145" s="157">
        <f>IF('Indicator Data'!BU145="No data","x",ROUND(IF('Indicator Data'!BU145&gt;Y$3,10,IF('Indicator Data'!BU145&lt;Y$4,0,10-(Y$3-'Indicator Data'!BU145)/(Y$3-Y$4)*10)),1))</f>
        <v>0.1</v>
      </c>
      <c r="Z145" s="158">
        <f t="shared" si="25"/>
        <v>1.1000000000000001</v>
      </c>
      <c r="AA145" s="159">
        <f t="shared" si="26"/>
        <v>0.6</v>
      </c>
      <c r="AB145" s="48"/>
    </row>
    <row r="146" spans="1:28">
      <c r="A146" s="90" t="str">
        <f>'Indicator Data'!A146</f>
        <v>Romania</v>
      </c>
      <c r="B146" s="160" t="str">
        <f>'Indicator Data'!B146</f>
        <v>ROU</v>
      </c>
      <c r="C146" s="157">
        <f>IF('Indicator Data'!BF146="No data","x",ROUND(IF('Indicator Data'!BF146&gt;C$3,0,IF('Indicator Data'!BF146&lt;C$4,10,(C$3-'Indicator Data'!BF146)/(C$3-C$4)*10)),1))</f>
        <v>3.8</v>
      </c>
      <c r="D146" s="158">
        <f t="shared" si="27"/>
        <v>3.8</v>
      </c>
      <c r="E146" s="157">
        <f>IF('Indicator Data'!BH146="No data","x",ROUND(IF('Indicator Data'!BH146&gt;E$3,0,IF('Indicator Data'!BH146&lt;E$4,10,(E$3-'Indicator Data'!BH146)/(E$3-E$4)*10)),1))</f>
        <v>5.4</v>
      </c>
      <c r="F146" s="157">
        <f>IF('Indicator Data'!BG146="No data","x",ROUND(IF('Indicator Data'!BG146&gt;F$3,0,IF('Indicator Data'!BG146&lt;F$4,10,(F$3-'Indicator Data'!BG146)/(F$3-F$4)*10)),1))</f>
        <v>5</v>
      </c>
      <c r="G146" s="158">
        <f t="shared" si="28"/>
        <v>5.2</v>
      </c>
      <c r="H146" s="159">
        <f t="shared" si="29"/>
        <v>4.5</v>
      </c>
      <c r="I146" s="157">
        <f>IF('Indicator Data'!BJ146="No data","x",ROUND(IF('Indicator Data'!BJ146^2&gt;I$3,0,IF('Indicator Data'!BJ146^2&lt;I$4,10,(I$3-'Indicator Data'!BJ146^2)/(I$3-I$4)*10)),1))</f>
        <v>0.2</v>
      </c>
      <c r="J146" s="157">
        <f>IF(OR('Indicator Data'!BI146=0,'Indicator Data'!BI146="No data"),"x",ROUND(IF('Indicator Data'!BI146&gt;J$3,0,IF('Indicator Data'!BI146&lt;J$4,10,(J$3-'Indicator Data'!BI146)/(J$3-J$4)*10)),1))</f>
        <v>0</v>
      </c>
      <c r="K146" s="157">
        <f>IF('Indicator Data'!BK146="No data","x",ROUND(IF('Indicator Data'!BK146&gt;K$3,0,IF('Indicator Data'!BK146&lt;K$4,10,(K$3-'Indicator Data'!BK146)/(K$3-K$4)*10)),1))</f>
        <v>1.4</v>
      </c>
      <c r="L146" s="157">
        <f>IF('Indicator Data'!BL146="No data","x",ROUND(IF('Indicator Data'!BL146&gt;L$3,0,IF('Indicator Data'!BL146&lt;L$4,10,(L$3-'Indicator Data'!BL146)/(L$3-L$4)*10)),1))</f>
        <v>4.2</v>
      </c>
      <c r="M146" s="158">
        <f t="shared" si="30"/>
        <v>1.5</v>
      </c>
      <c r="N146" s="161">
        <f>IF('Indicator Data'!BM146="No data","x",'Indicator Data'!BM146/'Indicator Data'!BW146*100)</f>
        <v>86.896072297532157</v>
      </c>
      <c r="O146" s="157">
        <f t="shared" si="24"/>
        <v>1.3</v>
      </c>
      <c r="P146" s="157">
        <f>IF('Indicator Data'!BN146="No data","x",ROUND(IF('Indicator Data'!BN146&gt;P$3,0,IF('Indicator Data'!BN146&lt;P$4,10,(P$3-'Indicator Data'!BN146)/(P$3-P$4)*10)),1))</f>
        <v>1.3</v>
      </c>
      <c r="Q146" s="157">
        <f>IF('Indicator Data'!BO146="No data","x",ROUND(IF('Indicator Data'!BO146&gt;Q$3,0,IF('Indicator Data'!BO146&lt;Q$4,10,(Q$3-'Indicator Data'!BO146)/(Q$3-Q$4)*10)),1))</f>
        <v>0</v>
      </c>
      <c r="R146" s="158">
        <f t="shared" si="31"/>
        <v>0.9</v>
      </c>
      <c r="S146" s="157">
        <f>IF('Indicator Data'!BP146="No data","x",ROUND(IF('Indicator Data'!BP146&gt;S$3,0,IF('Indicator Data'!BP146&lt;S$4,10,(S$3-'Indicator Data'!BP146)/(S$3-S$4)*10)),1))</f>
        <v>2.6</v>
      </c>
      <c r="T146" s="162">
        <f>IF('Indicator Data'!BQ146="No data","x",ROUND(IF('Indicator Data'!BQ146&gt;T$3,0,IF('Indicator Data'!BQ146&lt;T$4,10,(T$3-'Indicator Data'!BQ146)/(T$3-T$4)*10)),1))</f>
        <v>2.4</v>
      </c>
      <c r="U146" s="162">
        <f>IF('Indicator Data'!BR146="No data","x",ROUND(IF('Indicator Data'!BR146&gt;U$3,0,IF('Indicator Data'!BR146&lt;U$4,10,(U$3-'Indicator Data'!BR146)/(U$3-U$4)*10)),1))</f>
        <v>4.7</v>
      </c>
      <c r="V146" s="162">
        <f>IF('Indicator Data'!BS146="No data","x",ROUND(IF('Indicator Data'!BS146&gt;V$3,0,IF('Indicator Data'!BS146&lt;V$4,10,(V$3-'Indicator Data'!BS146)/(V$3-V$4)*10)),1))</f>
        <v>2.4</v>
      </c>
      <c r="W146" s="157">
        <f t="shared" si="32"/>
        <v>3.1666666666666665</v>
      </c>
      <c r="X146" s="157">
        <f>IF('Indicator Data'!BT146="No data","x",ROUND(IF('Indicator Data'!BT146&gt;X$3,0,IF('Indicator Data'!BT146&lt;X$4,10,(X$3-'Indicator Data'!BT146)/(X$3-X$4)*10)),1))</f>
        <v>2.2000000000000002</v>
      </c>
      <c r="Y146" s="157">
        <f>IF('Indicator Data'!BU146="No data","x",ROUND(IF('Indicator Data'!BU146&gt;Y$3,10,IF('Indicator Data'!BU146&lt;Y$4,0,10-(Y$3-'Indicator Data'!BU146)/(Y$3-Y$4)*10)),1))</f>
        <v>0.1</v>
      </c>
      <c r="Z146" s="158">
        <f t="shared" si="25"/>
        <v>2</v>
      </c>
      <c r="AA146" s="159">
        <f t="shared" si="26"/>
        <v>1.5</v>
      </c>
      <c r="AB146" s="48"/>
    </row>
    <row r="147" spans="1:28">
      <c r="A147" s="90" t="str">
        <f>'Indicator Data'!A147</f>
        <v>Russian Federation</v>
      </c>
      <c r="B147" s="160" t="str">
        <f>'Indicator Data'!B147</f>
        <v>RUS</v>
      </c>
      <c r="C147" s="157" t="str">
        <f>IF('Indicator Data'!BF147="No data","x",ROUND(IF('Indicator Data'!BF147&gt;C$3,0,IF('Indicator Data'!BF147&lt;C$4,10,(C$3-'Indicator Data'!BF147)/(C$3-C$4)*10)),1))</f>
        <v>x</v>
      </c>
      <c r="D147" s="158" t="str">
        <f t="shared" si="27"/>
        <v>x</v>
      </c>
      <c r="E147" s="157">
        <f>IF('Indicator Data'!BH147="No data","x",ROUND(IF('Indicator Data'!BH147&gt;E$3,0,IF('Indicator Data'!BH147&lt;E$4,10,(E$3-'Indicator Data'!BH147)/(E$3-E$4)*10)),1))</f>
        <v>7.4</v>
      </c>
      <c r="F147" s="157">
        <f>IF('Indicator Data'!BG147="No data","x",ROUND(IF('Indicator Data'!BG147&gt;F$3,0,IF('Indicator Data'!BG147&lt;F$4,10,(F$3-'Indicator Data'!BG147)/(F$3-F$4)*10)),1))</f>
        <v>6.4</v>
      </c>
      <c r="G147" s="158">
        <f t="shared" si="28"/>
        <v>6.9</v>
      </c>
      <c r="H147" s="159">
        <f t="shared" si="29"/>
        <v>6.9</v>
      </c>
      <c r="I147" s="157">
        <f>IF('Indicator Data'!BJ147="No data","x",ROUND(IF('Indicator Data'!BJ147^2&gt;I$3,0,IF('Indicator Data'!BJ147^2&lt;I$4,10,(I$3-'Indicator Data'!BJ147^2)/(I$3-I$4)*10)),1))</f>
        <v>0</v>
      </c>
      <c r="J147" s="157">
        <f>IF(OR('Indicator Data'!BI147=0,'Indicator Data'!BI147="No data"),"x",ROUND(IF('Indicator Data'!BI147&gt;J$3,0,IF('Indicator Data'!BI147&lt;J$4,10,(J$3-'Indicator Data'!BI147)/(J$3-J$4)*10)),1))</f>
        <v>0</v>
      </c>
      <c r="K147" s="157">
        <f>IF('Indicator Data'!BK147="No data","x",ROUND(IF('Indicator Data'!BK147&gt;K$3,0,IF('Indicator Data'!BK147&lt;K$4,10,(K$3-'Indicator Data'!BK147)/(K$3-K$4)*10)),1))</f>
        <v>1</v>
      </c>
      <c r="L147" s="157">
        <f>IF('Indicator Data'!BL147="No data","x",ROUND(IF('Indicator Data'!BL147&gt;L$3,0,IF('Indicator Data'!BL147&lt;L$4,10,(L$3-'Indicator Data'!BL147)/(L$3-L$4)*10)),1))</f>
        <v>1.6</v>
      </c>
      <c r="M147" s="158">
        <f t="shared" si="30"/>
        <v>0.7</v>
      </c>
      <c r="N147" s="161">
        <f>IF('Indicator Data'!BM147="No data","x",'Indicator Data'!BM147/'Indicator Data'!BW147*100)</f>
        <v>11.601728535428322</v>
      </c>
      <c r="O147" s="157">
        <f t="shared" si="24"/>
        <v>8.9</v>
      </c>
      <c r="P147" s="157">
        <f>IF('Indicator Data'!BN147="No data","x",ROUND(IF('Indicator Data'!BN147&gt;P$3,0,IF('Indicator Data'!BN147&lt;P$4,10,(P$3-'Indicator Data'!BN147)/(P$3-P$4)*10)),1))</f>
        <v>1.2</v>
      </c>
      <c r="Q147" s="157">
        <f>IF('Indicator Data'!BO147="No data","x",ROUND(IF('Indicator Data'!BO147&gt;Q$3,0,IF('Indicator Data'!BO147&lt;Q$4,10,(Q$3-'Indicator Data'!BO147)/(Q$3-Q$4)*10)),1))</f>
        <v>0.6</v>
      </c>
      <c r="R147" s="158">
        <f t="shared" si="31"/>
        <v>3.6</v>
      </c>
      <c r="S147" s="157">
        <f>IF('Indicator Data'!BP147="No data","x",ROUND(IF('Indicator Data'!BP147&gt;S$3,0,IF('Indicator Data'!BP147&lt;S$4,10,(S$3-'Indicator Data'!BP147)/(S$3-S$4)*10)),1))</f>
        <v>0.4</v>
      </c>
      <c r="T147" s="162">
        <f>IF('Indicator Data'!BQ147="No data","x",ROUND(IF('Indicator Data'!BQ147&gt;T$3,0,IF('Indicator Data'!BQ147&lt;T$4,10,(T$3-'Indicator Data'!BQ147)/(T$3-T$4)*10)),1))</f>
        <v>0.3</v>
      </c>
      <c r="U147" s="162">
        <f>IF('Indicator Data'!BR147="No data","x",ROUND(IF('Indicator Data'!BR147&gt;U$3,0,IF('Indicator Data'!BR147&lt;U$4,10,(U$3-'Indicator Data'!BR147)/(U$3-U$4)*10)),1))</f>
        <v>0.3</v>
      </c>
      <c r="V147" s="162">
        <f>IF('Indicator Data'!BS147="No data","x",ROUND(IF('Indicator Data'!BS147&gt;V$3,0,IF('Indicator Data'!BS147&lt;V$4,10,(V$3-'Indicator Data'!BS147)/(V$3-V$4)*10)),1))</f>
        <v>1.2</v>
      </c>
      <c r="W147" s="157">
        <f t="shared" si="32"/>
        <v>0.6</v>
      </c>
      <c r="X147" s="157">
        <f>IF('Indicator Data'!BT147="No data","x",ROUND(IF('Indicator Data'!BT147&gt;X$3,0,IF('Indicator Data'!BT147&lt;X$4,10,(X$3-'Indicator Data'!BT147)/(X$3-X$4)*10)),1))</f>
        <v>1.6</v>
      </c>
      <c r="Y147" s="157">
        <f>IF('Indicator Data'!BU147="No data","x",ROUND(IF('Indicator Data'!BU147&gt;Y$3,10,IF('Indicator Data'!BU147&lt;Y$4,0,10-(Y$3-'Indicator Data'!BU147)/(Y$3-Y$4)*10)),1))</f>
        <v>0.2</v>
      </c>
      <c r="Z147" s="158">
        <f t="shared" si="25"/>
        <v>0.7</v>
      </c>
      <c r="AA147" s="159">
        <f t="shared" si="26"/>
        <v>1.7</v>
      </c>
      <c r="AB147" s="48"/>
    </row>
    <row r="148" spans="1:28">
      <c r="A148" s="90" t="str">
        <f>'Indicator Data'!A148</f>
        <v>Rwanda</v>
      </c>
      <c r="B148" s="160" t="str">
        <f>'Indicator Data'!B148</f>
        <v>RWA</v>
      </c>
      <c r="C148" s="157">
        <f>IF('Indicator Data'!BF148="No data","x",ROUND(IF('Indicator Data'!BF148&gt;C$3,0,IF('Indicator Data'!BF148&lt;C$4,10,(C$3-'Indicator Data'!BF148)/(C$3-C$4)*10)),1))</f>
        <v>3</v>
      </c>
      <c r="D148" s="158">
        <f t="shared" si="27"/>
        <v>3</v>
      </c>
      <c r="E148" s="157">
        <f>IF('Indicator Data'!BH148="No data","x",ROUND(IF('Indicator Data'!BH148&gt;E$3,0,IF('Indicator Data'!BH148&lt;E$4,10,(E$3-'Indicator Data'!BH148)/(E$3-E$4)*10)),1))</f>
        <v>4.7</v>
      </c>
      <c r="F148" s="157">
        <f>IF('Indicator Data'!BG148="No data","x",ROUND(IF('Indicator Data'!BG148&gt;F$3,0,IF('Indicator Data'!BG148&lt;F$4,10,(F$3-'Indicator Data'!BG148)/(F$3-F$4)*10)),1))</f>
        <v>4.5</v>
      </c>
      <c r="G148" s="158">
        <f t="shared" si="28"/>
        <v>4.5999999999999996</v>
      </c>
      <c r="H148" s="159">
        <f t="shared" si="29"/>
        <v>3.8</v>
      </c>
      <c r="I148" s="157">
        <f>IF('Indicator Data'!BJ148="No data","x",ROUND(IF('Indicator Data'!BJ148^2&gt;I$3,0,IF('Indicator Data'!BJ148^2&lt;I$4,10,(I$3-'Indicator Data'!BJ148^2)/(I$3-I$4)*10)),1))</f>
        <v>4.2</v>
      </c>
      <c r="J148" s="157">
        <f>IF(OR('Indicator Data'!BI148=0,'Indicator Data'!BI148="No data"),"x",ROUND(IF('Indicator Data'!BI148&gt;J$3,0,IF('Indicator Data'!BI148&lt;J$4,10,(J$3-'Indicator Data'!BI148)/(J$3-J$4)*10)),1))</f>
        <v>4.9000000000000004</v>
      </c>
      <c r="K148" s="157">
        <f>IF('Indicator Data'!BK148="No data","x",ROUND(IF('Indicator Data'!BK148&gt;K$3,0,IF('Indicator Data'!BK148&lt;K$4,10,(K$3-'Indicator Data'!BK148)/(K$3-K$4)*10)),1))</f>
        <v>7</v>
      </c>
      <c r="L148" s="157">
        <f>IF('Indicator Data'!BL148="No data","x",ROUND(IF('Indicator Data'!BL148&gt;L$3,0,IF('Indicator Data'!BL148&lt;L$4,10,(L$3-'Indicator Data'!BL148)/(L$3-L$4)*10)),1))</f>
        <v>6.2</v>
      </c>
      <c r="M148" s="158">
        <f t="shared" si="30"/>
        <v>5.6</v>
      </c>
      <c r="N148" s="161">
        <f>IF('Indicator Data'!BM148="No data","x",'Indicator Data'!BM148/'Indicator Data'!BW148*100)</f>
        <v>32.833400891771383</v>
      </c>
      <c r="O148" s="157">
        <f t="shared" si="24"/>
        <v>6.8</v>
      </c>
      <c r="P148" s="157">
        <f>IF('Indicator Data'!BN148="No data","x",ROUND(IF('Indicator Data'!BN148&gt;P$3,0,IF('Indicator Data'!BN148&lt;P$4,10,(P$3-'Indicator Data'!BN148)/(P$3-P$4)*10)),1))</f>
        <v>2.9</v>
      </c>
      <c r="Q148" s="157">
        <f>IF('Indicator Data'!BO148="No data","x",ROUND(IF('Indicator Data'!BO148&gt;Q$3,0,IF('Indicator Data'!BO148&lt;Q$4,10,(Q$3-'Indicator Data'!BO148)/(Q$3-Q$4)*10)),1))</f>
        <v>7</v>
      </c>
      <c r="R148" s="158">
        <f t="shared" si="31"/>
        <v>5.6</v>
      </c>
      <c r="S148" s="157">
        <f>IF('Indicator Data'!BP148="No data","x",ROUND(IF('Indicator Data'!BP148&gt;S$3,0,IF('Indicator Data'!BP148&lt;S$4,10,(S$3-'Indicator Data'!BP148)/(S$3-S$4)*10)),1))</f>
        <v>9.6999999999999993</v>
      </c>
      <c r="T148" s="162">
        <f>IF('Indicator Data'!BQ148="No data","x",ROUND(IF('Indicator Data'!BQ148&gt;T$3,0,IF('Indicator Data'!BQ148&lt;T$4,10,(T$3-'Indicator Data'!BQ148)/(T$3-T$4)*10)),1))</f>
        <v>0.2</v>
      </c>
      <c r="U148" s="162">
        <f>IF('Indicator Data'!BR148="No data","x",ROUND(IF('Indicator Data'!BR148&gt;U$3,0,IF('Indicator Data'!BR148&lt;U$4,10,(U$3-'Indicator Data'!BR148)/(U$3-U$4)*10)),1))</f>
        <v>2.9</v>
      </c>
      <c r="V148" s="162">
        <f>IF('Indicator Data'!BS148="No data","x",ROUND(IF('Indicator Data'!BS148&gt;V$3,0,IF('Indicator Data'!BS148&lt;V$4,10,(V$3-'Indicator Data'!BS148)/(V$3-V$4)*10)),1))</f>
        <v>0.2</v>
      </c>
      <c r="W148" s="157">
        <f t="shared" si="32"/>
        <v>1.1000000000000001</v>
      </c>
      <c r="X148" s="157">
        <f>IF('Indicator Data'!BT148="No data","x",ROUND(IF('Indicator Data'!BT148&gt;X$3,0,IF('Indicator Data'!BT148&lt;X$4,10,(X$3-'Indicator Data'!BT148)/(X$3-X$4)*10)),1))</f>
        <v>9.6</v>
      </c>
      <c r="Y148" s="157">
        <f>IF('Indicator Data'!BU148="No data","x",ROUND(IF('Indicator Data'!BU148&gt;Y$3,10,IF('Indicator Data'!BU148&lt;Y$4,0,10-(Y$3-'Indicator Data'!BU148)/(Y$3-Y$4)*10)),1))</f>
        <v>2.9</v>
      </c>
      <c r="Z148" s="158">
        <f t="shared" si="25"/>
        <v>5.8</v>
      </c>
      <c r="AA148" s="159">
        <f t="shared" si="26"/>
        <v>5.7</v>
      </c>
      <c r="AB148" s="48"/>
    </row>
    <row r="149" spans="1:28">
      <c r="A149" s="90" t="str">
        <f>'Indicator Data'!A149</f>
        <v>Saint Kitts and Nevis</v>
      </c>
      <c r="B149" s="160" t="str">
        <f>'Indicator Data'!B149</f>
        <v>KNA</v>
      </c>
      <c r="C149" s="157">
        <f>IF('Indicator Data'!BF149="No data","x",ROUND(IF('Indicator Data'!BF149&gt;C$3,0,IF('Indicator Data'!BF149&lt;C$4,10,(C$3-'Indicator Data'!BF149)/(C$3-C$4)*10)),1))</f>
        <v>4</v>
      </c>
      <c r="D149" s="158">
        <f t="shared" si="27"/>
        <v>4</v>
      </c>
      <c r="E149" s="157" t="str">
        <f>IF('Indicator Data'!BH149="No data","x",ROUND(IF('Indicator Data'!BH149&gt;E$3,0,IF('Indicator Data'!BH149&lt;E$4,10,(E$3-'Indicator Data'!BH149)/(E$3-E$4)*10)),1))</f>
        <v>x</v>
      </c>
      <c r="F149" s="157">
        <f>IF('Indicator Data'!BG149="No data","x",ROUND(IF('Indicator Data'!BG149&gt;F$3,0,IF('Indicator Data'!BG149&lt;F$4,10,(F$3-'Indicator Data'!BG149)/(F$3-F$4)*10)),1))</f>
        <v>4.2</v>
      </c>
      <c r="G149" s="158">
        <f t="shared" si="28"/>
        <v>4.2</v>
      </c>
      <c r="H149" s="159">
        <f t="shared" si="29"/>
        <v>4.0999999999999996</v>
      </c>
      <c r="I149" s="157" t="str">
        <f>IF('Indicator Data'!BJ149="No data","x",ROUND(IF('Indicator Data'!BJ149^2&gt;I$3,0,IF('Indicator Data'!BJ149^2&lt;I$4,10,(I$3-'Indicator Data'!BJ149^2)/(I$3-I$4)*10)),1))</f>
        <v>x</v>
      </c>
      <c r="J149" s="157">
        <f>IF(OR('Indicator Data'!BI149=0,'Indicator Data'!BI149="No data"),"x",ROUND(IF('Indicator Data'!BI149&gt;J$3,0,IF('Indicator Data'!BI149&lt;J$4,10,(J$3-'Indicator Data'!BI149)/(J$3-J$4)*10)),1))</f>
        <v>0</v>
      </c>
      <c r="K149" s="157">
        <f>IF('Indicator Data'!BK149="No data","x",ROUND(IF('Indicator Data'!BK149&gt;K$3,0,IF('Indicator Data'!BK149&lt;K$4,10,(K$3-'Indicator Data'!BK149)/(K$3-K$4)*10)),1))</f>
        <v>2.1</v>
      </c>
      <c r="L149" s="157">
        <f>IF('Indicator Data'!BL149="No data","x",ROUND(IF('Indicator Data'!BL149&gt;L$3,0,IF('Indicator Data'!BL149&lt;L$4,10,(L$3-'Indicator Data'!BL149)/(L$3-L$4)*10)),1))</f>
        <v>4.0999999999999996</v>
      </c>
      <c r="M149" s="158">
        <f t="shared" si="30"/>
        <v>2.1</v>
      </c>
      <c r="N149" s="161">
        <f>IF('Indicator Data'!BM149="No data","x",'Indicator Data'!BM149/'Indicator Data'!BW149*100)</f>
        <v>165.38461538461539</v>
      </c>
      <c r="O149" s="157">
        <f t="shared" si="24"/>
        <v>0</v>
      </c>
      <c r="P149" s="157">
        <f>IF('Indicator Data'!BN149="No data","x",ROUND(IF('Indicator Data'!BN149&gt;P$3,0,IF('Indicator Data'!BN149&lt;P$4,10,(P$3-'Indicator Data'!BN149)/(P$3-P$4)*10)),1))</f>
        <v>0.6</v>
      </c>
      <c r="Q149" s="157">
        <f>IF('Indicator Data'!BO149="No data","x",ROUND(IF('Indicator Data'!BO149&gt;Q$3,0,IF('Indicator Data'!BO149&lt;Q$4,10,(Q$3-'Indicator Data'!BO149)/(Q$3-Q$4)*10)),1))</f>
        <v>0.3</v>
      </c>
      <c r="R149" s="158">
        <f t="shared" si="31"/>
        <v>0.3</v>
      </c>
      <c r="S149" s="157">
        <f>IF('Indicator Data'!BP149="No data","x",ROUND(IF('Indicator Data'!BP149&gt;S$3,0,IF('Indicator Data'!BP149&lt;S$4,10,(S$3-'Indicator Data'!BP149)/(S$3-S$4)*10)),1))</f>
        <v>2.4</v>
      </c>
      <c r="T149" s="162">
        <f>IF('Indicator Data'!BQ149="No data","x",ROUND(IF('Indicator Data'!BQ149&gt;T$3,0,IF('Indicator Data'!BQ149&lt;T$4,10,(T$3-'Indicator Data'!BQ149)/(T$3-T$4)*10)),1))</f>
        <v>0.5</v>
      </c>
      <c r="U149" s="162">
        <f>IF('Indicator Data'!BR149="No data","x",ROUND(IF('Indicator Data'!BR149&gt;U$3,0,IF('Indicator Data'!BR149&lt;U$4,10,(U$3-'Indicator Data'!BR149)/(U$3-U$4)*10)),1))</f>
        <v>1</v>
      </c>
      <c r="V149" s="162" t="str">
        <f>IF('Indicator Data'!BS149="No data","x",ROUND(IF('Indicator Data'!BS149&gt;V$3,0,IF('Indicator Data'!BS149&lt;V$4,10,(V$3-'Indicator Data'!BS149)/(V$3-V$4)*10)),1))</f>
        <v>x</v>
      </c>
      <c r="W149" s="157">
        <f t="shared" si="32"/>
        <v>0.75</v>
      </c>
      <c r="X149" s="157">
        <f>IF('Indicator Data'!BT149="No data","x",ROUND(IF('Indicator Data'!BT149&gt;X$3,0,IF('Indicator Data'!BT149&lt;X$4,10,(X$3-'Indicator Data'!BT149)/(X$3-X$4)*10)),1))</f>
        <v>4.0999999999999996</v>
      </c>
      <c r="Y149" s="157" t="str">
        <f>IF('Indicator Data'!BU149="No data","x",ROUND(IF('Indicator Data'!BU149&gt;Y$3,10,IF('Indicator Data'!BU149&lt;Y$4,0,10-(Y$3-'Indicator Data'!BU149)/(Y$3-Y$4)*10)),1))</f>
        <v>x</v>
      </c>
      <c r="Z149" s="158">
        <f t="shared" si="25"/>
        <v>2.4</v>
      </c>
      <c r="AA149" s="159">
        <f t="shared" si="26"/>
        <v>1.6</v>
      </c>
      <c r="AB149" s="48"/>
    </row>
    <row r="150" spans="1:28">
      <c r="A150" s="90" t="str">
        <f>'Indicator Data'!A150</f>
        <v>Saint Lucia</v>
      </c>
      <c r="B150" s="160" t="str">
        <f>'Indicator Data'!B150</f>
        <v>LCA</v>
      </c>
      <c r="C150" s="157">
        <f>IF('Indicator Data'!BF150="No data","x",ROUND(IF('Indicator Data'!BF150&gt;C$3,0,IF('Indicator Data'!BF150&lt;C$4,10,(C$3-'Indicator Data'!BF150)/(C$3-C$4)*10)),1))</f>
        <v>5.2</v>
      </c>
      <c r="D150" s="158">
        <f t="shared" si="27"/>
        <v>5.2</v>
      </c>
      <c r="E150" s="157">
        <f>IF('Indicator Data'!BH150="No data","x",ROUND(IF('Indicator Data'!BH150&gt;E$3,0,IF('Indicator Data'!BH150&lt;E$4,10,(E$3-'Indicator Data'!BH150)/(E$3-E$4)*10)),1))</f>
        <v>4.5</v>
      </c>
      <c r="F150" s="157">
        <f>IF('Indicator Data'!BG150="No data","x",ROUND(IF('Indicator Data'!BG150&gt;F$3,0,IF('Indicator Data'!BG150&lt;F$4,10,(F$3-'Indicator Data'!BG150)/(F$3-F$4)*10)),1))</f>
        <v>5.2</v>
      </c>
      <c r="G150" s="158">
        <f t="shared" si="28"/>
        <v>4.9000000000000004</v>
      </c>
      <c r="H150" s="159">
        <f t="shared" si="29"/>
        <v>5.0999999999999996</v>
      </c>
      <c r="I150" s="157" t="str">
        <f>IF('Indicator Data'!BJ150="No data","x",ROUND(IF('Indicator Data'!BJ150^2&gt;I$3,0,IF('Indicator Data'!BJ150^2&lt;I$4,10,(I$3-'Indicator Data'!BJ150^2)/(I$3-I$4)*10)),1))</f>
        <v>x</v>
      </c>
      <c r="J150" s="157">
        <f>IF(OR('Indicator Data'!BI150=0,'Indicator Data'!BI150="No data"),"x",ROUND(IF('Indicator Data'!BI150&gt;J$3,0,IF('Indicator Data'!BI150&lt;J$4,10,(J$3-'Indicator Data'!BI150)/(J$3-J$4)*10)),1))</f>
        <v>0</v>
      </c>
      <c r="K150" s="157">
        <f>IF('Indicator Data'!BK150="No data","x",ROUND(IF('Indicator Data'!BK150&gt;K$3,0,IF('Indicator Data'!BK150&lt;K$4,10,(K$3-'Indicator Data'!BK150)/(K$3-K$4)*10)),1))</f>
        <v>2.2000000000000002</v>
      </c>
      <c r="L150" s="157">
        <f>IF('Indicator Data'!BL150="No data","x",ROUND(IF('Indicator Data'!BL150&gt;L$3,0,IF('Indicator Data'!BL150&lt;L$4,10,(L$3-'Indicator Data'!BL150)/(L$3-L$4)*10)),1))</f>
        <v>5.4</v>
      </c>
      <c r="M150" s="158">
        <f t="shared" si="30"/>
        <v>2.5</v>
      </c>
      <c r="N150" s="161">
        <f>IF('Indicator Data'!BM150="No data","x",'Indicator Data'!BM150/'Indicator Data'!BW150*100)</f>
        <v>113.11475409836065</v>
      </c>
      <c r="O150" s="157">
        <f t="shared" si="24"/>
        <v>0</v>
      </c>
      <c r="P150" s="157">
        <f>IF('Indicator Data'!BN150="No data","x",ROUND(IF('Indicator Data'!BN150&gt;P$3,0,IF('Indicator Data'!BN150&lt;P$4,10,(P$3-'Indicator Data'!BN150)/(P$3-P$4)*10)),1))</f>
        <v>1.8</v>
      </c>
      <c r="Q150" s="157">
        <f>IF('Indicator Data'!BO150="No data","x",ROUND(IF('Indicator Data'!BO150&gt;Q$3,0,IF('Indicator Data'!BO150&lt;Q$4,10,(Q$3-'Indicator Data'!BO150)/(Q$3-Q$4)*10)),1))</f>
        <v>0.6</v>
      </c>
      <c r="R150" s="158">
        <f t="shared" si="31"/>
        <v>0.8</v>
      </c>
      <c r="S150" s="157">
        <f>IF('Indicator Data'!BP150="No data","x",ROUND(IF('Indicator Data'!BP150&gt;S$3,0,IF('Indicator Data'!BP150&lt;S$4,10,(S$3-'Indicator Data'!BP150)/(S$3-S$4)*10)),1))</f>
        <v>8.4</v>
      </c>
      <c r="T150" s="162">
        <f>IF('Indicator Data'!BQ150="No data","x",ROUND(IF('Indicator Data'!BQ150&gt;T$3,0,IF('Indicator Data'!BQ150&lt;T$4,10,(T$3-'Indicator Data'!BQ150)/(T$3-T$4)*10)),1))</f>
        <v>3.1</v>
      </c>
      <c r="U150" s="162">
        <f>IF('Indicator Data'!BR150="No data","x",ROUND(IF('Indicator Data'!BR150&gt;U$3,0,IF('Indicator Data'!BR150&lt;U$4,10,(U$3-'Indicator Data'!BR150)/(U$3-U$4)*10)),1))</f>
        <v>6.1</v>
      </c>
      <c r="V150" s="162" t="str">
        <f>IF('Indicator Data'!BS150="No data","x",ROUND(IF('Indicator Data'!BS150&gt;V$3,0,IF('Indicator Data'!BS150&lt;V$4,10,(V$3-'Indicator Data'!BS150)/(V$3-V$4)*10)),1))</f>
        <v>x</v>
      </c>
      <c r="W150" s="157">
        <f t="shared" si="32"/>
        <v>4.5999999999999996</v>
      </c>
      <c r="X150" s="157">
        <f>IF('Indicator Data'!BT150="No data","x",ROUND(IF('Indicator Data'!BT150&gt;X$3,0,IF('Indicator Data'!BT150&lt;X$4,10,(X$3-'Indicator Data'!BT150)/(X$3-X$4)*10)),1))</f>
        <v>7.2</v>
      </c>
      <c r="Y150" s="157">
        <f>IF('Indicator Data'!BU150="No data","x",ROUND(IF('Indicator Data'!BU150&gt;Y$3,10,IF('Indicator Data'!BU150&lt;Y$4,0,10-(Y$3-'Indicator Data'!BU150)/(Y$3-Y$4)*10)),1))</f>
        <v>0.8</v>
      </c>
      <c r="Z150" s="158">
        <f t="shared" si="25"/>
        <v>5.3</v>
      </c>
      <c r="AA150" s="159">
        <f t="shared" si="26"/>
        <v>2.9</v>
      </c>
      <c r="AB150" s="48"/>
    </row>
    <row r="151" spans="1:28">
      <c r="A151" s="90" t="str">
        <f>'Indicator Data'!A151</f>
        <v>Saint Vincent and the Grenadines</v>
      </c>
      <c r="B151" s="160" t="str">
        <f>'Indicator Data'!B151</f>
        <v>VCT</v>
      </c>
      <c r="C151" s="157" t="str">
        <f>IF('Indicator Data'!BF151="No data","x",ROUND(IF('Indicator Data'!BF151&gt;C$3,0,IF('Indicator Data'!BF151&lt;C$4,10,(C$3-'Indicator Data'!BF151)/(C$3-C$4)*10)),1))</f>
        <v>x</v>
      </c>
      <c r="D151" s="158" t="str">
        <f t="shared" si="27"/>
        <v>x</v>
      </c>
      <c r="E151" s="157">
        <f>IF('Indicator Data'!BH151="No data","x",ROUND(IF('Indicator Data'!BH151&gt;E$3,0,IF('Indicator Data'!BH151&lt;E$4,10,(E$3-'Indicator Data'!BH151)/(E$3-E$4)*10)),1))</f>
        <v>4</v>
      </c>
      <c r="F151" s="157">
        <f>IF('Indicator Data'!BG151="No data","x",ROUND(IF('Indicator Data'!BG151&gt;F$3,0,IF('Indicator Data'!BG151&lt;F$4,10,(F$3-'Indicator Data'!BG151)/(F$3-F$4)*10)),1))</f>
        <v>4.4000000000000004</v>
      </c>
      <c r="G151" s="158">
        <f t="shared" si="28"/>
        <v>4.2</v>
      </c>
      <c r="H151" s="159">
        <f t="shared" si="29"/>
        <v>4.2</v>
      </c>
      <c r="I151" s="157" t="str">
        <f>IF('Indicator Data'!BJ151="No data","x",ROUND(IF('Indicator Data'!BJ151^2&gt;I$3,0,IF('Indicator Data'!BJ151^2&lt;I$4,10,(I$3-'Indicator Data'!BJ151^2)/(I$3-I$4)*10)),1))</f>
        <v>x</v>
      </c>
      <c r="J151" s="157">
        <f>IF(OR('Indicator Data'!BI151=0,'Indicator Data'!BI151="No data"),"x",ROUND(IF('Indicator Data'!BI151&gt;J$3,0,IF('Indicator Data'!BI151&lt;J$4,10,(J$3-'Indicator Data'!BI151)/(J$3-J$4)*10)),1))</f>
        <v>0</v>
      </c>
      <c r="K151" s="157">
        <f>IF('Indicator Data'!BK151="No data","x",ROUND(IF('Indicator Data'!BK151&gt;K$3,0,IF('Indicator Data'!BK151&lt;K$4,10,(K$3-'Indicator Data'!BK151)/(K$3-K$4)*10)),1))</f>
        <v>1.5</v>
      </c>
      <c r="L151" s="157">
        <f>IF('Indicator Data'!BL151="No data","x",ROUND(IF('Indicator Data'!BL151&gt;L$3,0,IF('Indicator Data'!BL151&lt;L$4,10,(L$3-'Indicator Data'!BL151)/(L$3-L$4)*10)),1))</f>
        <v>5.0999999999999996</v>
      </c>
      <c r="M151" s="158">
        <f t="shared" si="30"/>
        <v>2.2000000000000002</v>
      </c>
      <c r="N151" s="161">
        <f>IF('Indicator Data'!BM151="No data","x",'Indicator Data'!BM151/'Indicator Data'!BW151*100)</f>
        <v>105.12820512820514</v>
      </c>
      <c r="O151" s="157">
        <f t="shared" si="24"/>
        <v>0</v>
      </c>
      <c r="P151" s="157">
        <f>IF('Indicator Data'!BN151="No data","x",ROUND(IF('Indicator Data'!BN151&gt;P$3,0,IF('Indicator Data'!BN151&lt;P$4,10,(P$3-'Indicator Data'!BN151)/(P$3-P$4)*10)),1))</f>
        <v>1.1000000000000001</v>
      </c>
      <c r="Q151" s="157">
        <f>IF('Indicator Data'!BO151="No data","x",ROUND(IF('Indicator Data'!BO151&gt;Q$3,0,IF('Indicator Data'!BO151&lt;Q$4,10,(Q$3-'Indicator Data'!BO151)/(Q$3-Q$4)*10)),1))</f>
        <v>0.5</v>
      </c>
      <c r="R151" s="158">
        <f t="shared" si="31"/>
        <v>0.5</v>
      </c>
      <c r="S151" s="157">
        <f>IF('Indicator Data'!BP151="No data","x",ROUND(IF('Indicator Data'!BP151&gt;S$3,0,IF('Indicator Data'!BP151&lt;S$4,10,(S$3-'Indicator Data'!BP151)/(S$3-S$4)*10)),1))</f>
        <v>7.6</v>
      </c>
      <c r="T151" s="162">
        <f>IF('Indicator Data'!BQ151="No data","x",ROUND(IF('Indicator Data'!BQ151&gt;T$3,0,IF('Indicator Data'!BQ151&lt;T$4,10,(T$3-'Indicator Data'!BQ151)/(T$3-T$4)*10)),1))</f>
        <v>1.2</v>
      </c>
      <c r="U151" s="162">
        <f>IF('Indicator Data'!BR151="No data","x",ROUND(IF('Indicator Data'!BR151&gt;U$3,0,IF('Indicator Data'!BR151&lt;U$4,10,(U$3-'Indicator Data'!BR151)/(U$3-U$4)*10)),1))</f>
        <v>0.8</v>
      </c>
      <c r="V151" s="162" t="str">
        <f>IF('Indicator Data'!BS151="No data","x",ROUND(IF('Indicator Data'!BS151&gt;V$3,0,IF('Indicator Data'!BS151&lt;V$4,10,(V$3-'Indicator Data'!BS151)/(V$3-V$4)*10)),1))</f>
        <v>x</v>
      </c>
      <c r="W151" s="157">
        <f t="shared" si="32"/>
        <v>1</v>
      </c>
      <c r="X151" s="157">
        <f>IF('Indicator Data'!BT151="No data","x",ROUND(IF('Indicator Data'!BT151&gt;X$3,0,IF('Indicator Data'!BT151&lt;X$4,10,(X$3-'Indicator Data'!BT151)/(X$3-X$4)*10)),1))</f>
        <v>7.5</v>
      </c>
      <c r="Y151" s="157">
        <f>IF('Indicator Data'!BU151="No data","x",ROUND(IF('Indicator Data'!BU151&gt;Y$3,10,IF('Indicator Data'!BU151&lt;Y$4,0,10-(Y$3-'Indicator Data'!BU151)/(Y$3-Y$4)*10)),1))</f>
        <v>0.7</v>
      </c>
      <c r="Z151" s="158">
        <f t="shared" si="25"/>
        <v>4.2</v>
      </c>
      <c r="AA151" s="159">
        <f t="shared" si="26"/>
        <v>2.2999999999999998</v>
      </c>
      <c r="AB151" s="48"/>
    </row>
    <row r="152" spans="1:28">
      <c r="A152" s="90" t="str">
        <f>'Indicator Data'!A152</f>
        <v>Samoa</v>
      </c>
      <c r="B152" s="160" t="str">
        <f>'Indicator Data'!B152</f>
        <v>WSM</v>
      </c>
      <c r="C152" s="157">
        <f>IF('Indicator Data'!BF152="No data","x",ROUND(IF('Indicator Data'!BF152&gt;C$3,0,IF('Indicator Data'!BF152&lt;C$4,10,(C$3-'Indicator Data'!BF152)/(C$3-C$4)*10)),1))</f>
        <v>4.5999999999999996</v>
      </c>
      <c r="D152" s="158">
        <f t="shared" si="27"/>
        <v>4.5999999999999996</v>
      </c>
      <c r="E152" s="157" t="str">
        <f>IF('Indicator Data'!BH152="No data","x",ROUND(IF('Indicator Data'!BH152&gt;E$3,0,IF('Indicator Data'!BH152&lt;E$4,10,(E$3-'Indicator Data'!BH152)/(E$3-E$4)*10)),1))</f>
        <v>x</v>
      </c>
      <c r="F152" s="157">
        <f>IF('Indicator Data'!BG152="No data","x",ROUND(IF('Indicator Data'!BG152&gt;F$3,0,IF('Indicator Data'!BG152&lt;F$4,10,(F$3-'Indicator Data'!BG152)/(F$3-F$4)*10)),1))</f>
        <v>4.4000000000000004</v>
      </c>
      <c r="G152" s="158">
        <f t="shared" si="28"/>
        <v>4.4000000000000004</v>
      </c>
      <c r="H152" s="159">
        <f t="shared" si="29"/>
        <v>4.5</v>
      </c>
      <c r="I152" s="157">
        <f>IF('Indicator Data'!BJ152="No data","x",ROUND(IF('Indicator Data'!BJ152^2&gt;I$3,0,IF('Indicator Data'!BJ152^2&lt;I$4,10,(I$3-'Indicator Data'!BJ152^2)/(I$3-I$4)*10)),1))</f>
        <v>0.2</v>
      </c>
      <c r="J152" s="157">
        <f>IF(OR('Indicator Data'!BI152=0,'Indicator Data'!BI152="No data"),"x",ROUND(IF('Indicator Data'!BI152&gt;J$3,0,IF('Indicator Data'!BI152&lt;J$4,10,(J$3-'Indicator Data'!BI152)/(J$3-J$4)*10)),1))</f>
        <v>0.2</v>
      </c>
      <c r="K152" s="157">
        <f>IF('Indicator Data'!BK152="No data","x",ROUND(IF('Indicator Data'!BK152&gt;K$3,0,IF('Indicator Data'!BK152&lt;K$4,10,(K$3-'Indicator Data'!BK152)/(K$3-K$4)*10)),1))</f>
        <v>2.2000000000000002</v>
      </c>
      <c r="L152" s="157">
        <f>IF('Indicator Data'!BL152="No data","x",ROUND(IF('Indicator Data'!BL152&gt;L$3,0,IF('Indicator Data'!BL152&lt;L$4,10,(L$3-'Indicator Data'!BL152)/(L$3-L$4)*10)),1))</f>
        <v>7.2</v>
      </c>
      <c r="M152" s="158">
        <f t="shared" si="30"/>
        <v>2.5</v>
      </c>
      <c r="N152" s="161">
        <f>IF('Indicator Data'!BM152="No data","x",'Indicator Data'!BM152/'Indicator Data'!BW152*100)</f>
        <v>56.537102473498237</v>
      </c>
      <c r="O152" s="157">
        <f t="shared" si="24"/>
        <v>4.4000000000000004</v>
      </c>
      <c r="P152" s="157">
        <f>IF('Indicator Data'!BN152="No data","x",ROUND(IF('Indicator Data'!BN152&gt;P$3,0,IF('Indicator Data'!BN152&lt;P$4,10,(P$3-'Indicator Data'!BN152)/(P$3-P$4)*10)),1))</f>
        <v>0.2</v>
      </c>
      <c r="Q152" s="157">
        <f>IF('Indicator Data'!BO152="No data","x",ROUND(IF('Indicator Data'!BO152&gt;Q$3,0,IF('Indicator Data'!BO152&lt;Q$4,10,(Q$3-'Indicator Data'!BO152)/(Q$3-Q$4)*10)),1))</f>
        <v>0.2</v>
      </c>
      <c r="R152" s="158">
        <f t="shared" si="31"/>
        <v>1.6</v>
      </c>
      <c r="S152" s="157">
        <f>IF('Indicator Data'!BP152="No data","x",ROUND(IF('Indicator Data'!BP152&gt;S$3,0,IF('Indicator Data'!BP152&lt;S$4,10,(S$3-'Indicator Data'!BP152)/(S$3-S$4)*10)),1))</f>
        <v>8.6</v>
      </c>
      <c r="T152" s="162">
        <f>IF('Indicator Data'!BQ152="No data","x",ROUND(IF('Indicator Data'!BQ152&gt;T$3,0,IF('Indicator Data'!BQ152&lt;T$4,10,(T$3-'Indicator Data'!BQ152)/(T$3-T$4)*10)),1))</f>
        <v>3.9</v>
      </c>
      <c r="U152" s="162">
        <f>IF('Indicator Data'!BR152="No data","x",ROUND(IF('Indicator Data'!BR152&gt;U$3,0,IF('Indicator Data'!BR152&lt;U$4,10,(U$3-'Indicator Data'!BR152)/(U$3-U$4)*10)),1))</f>
        <v>9.1999999999999993</v>
      </c>
      <c r="V152" s="162">
        <f>IF('Indicator Data'!BS152="No data","x",ROUND(IF('Indicator Data'!BS152&gt;V$3,0,IF('Indicator Data'!BS152&lt;V$4,10,(V$3-'Indicator Data'!BS152)/(V$3-V$4)*10)),1))</f>
        <v>10</v>
      </c>
      <c r="W152" s="157">
        <f t="shared" si="32"/>
        <v>7.7</v>
      </c>
      <c r="X152" s="157">
        <f>IF('Indicator Data'!BT152="No data","x",ROUND(IF('Indicator Data'!BT152&gt;X$3,0,IF('Indicator Data'!BT152&lt;X$4,10,(X$3-'Indicator Data'!BT152)/(X$3-X$4)*10)),1))</f>
        <v>8.8000000000000007</v>
      </c>
      <c r="Y152" s="157">
        <f>IF('Indicator Data'!BU152="No data","x",ROUND(IF('Indicator Data'!BU152&gt;Y$3,10,IF('Indicator Data'!BU152&lt;Y$4,0,10-(Y$3-'Indicator Data'!BU152)/(Y$3-Y$4)*10)),1))</f>
        <v>0.7</v>
      </c>
      <c r="Z152" s="158">
        <f t="shared" si="25"/>
        <v>6.5</v>
      </c>
      <c r="AA152" s="159">
        <f t="shared" si="26"/>
        <v>3.5</v>
      </c>
      <c r="AB152" s="48"/>
    </row>
    <row r="153" spans="1:28">
      <c r="A153" s="90" t="str">
        <f>'Indicator Data'!A153</f>
        <v>Sao Tome and Principe</v>
      </c>
      <c r="B153" s="160" t="str">
        <f>'Indicator Data'!B153</f>
        <v>STP</v>
      </c>
      <c r="C153" s="157" t="str">
        <f>IF('Indicator Data'!BF153="No data","x",ROUND(IF('Indicator Data'!BF153&gt;C$3,0,IF('Indicator Data'!BF153&lt;C$4,10,(C$3-'Indicator Data'!BF153)/(C$3-C$4)*10)),1))</f>
        <v>x</v>
      </c>
      <c r="D153" s="158" t="str">
        <f t="shared" si="27"/>
        <v>x</v>
      </c>
      <c r="E153" s="157">
        <f>IF('Indicator Data'!BH153="No data","x",ROUND(IF('Indicator Data'!BH153&gt;E$3,0,IF('Indicator Data'!BH153&lt;E$4,10,(E$3-'Indicator Data'!BH153)/(E$3-E$4)*10)),1))</f>
        <v>5.5</v>
      </c>
      <c r="F153" s="157">
        <f>IF('Indicator Data'!BG153="No data","x",ROUND(IF('Indicator Data'!BG153&gt;F$3,0,IF('Indicator Data'!BG153&lt;F$4,10,(F$3-'Indicator Data'!BG153)/(F$3-F$4)*10)),1))</f>
        <v>6.7</v>
      </c>
      <c r="G153" s="158">
        <f t="shared" si="28"/>
        <v>6.1</v>
      </c>
      <c r="H153" s="159">
        <f t="shared" si="29"/>
        <v>6.1</v>
      </c>
      <c r="I153" s="157">
        <f>IF('Indicator Data'!BJ153="No data","x",ROUND(IF('Indicator Data'!BJ153^2&gt;I$3,0,IF('Indicator Data'!BJ153^2&lt;I$4,10,(I$3-'Indicator Data'!BJ153^2)/(I$3-I$4)*10)),1))</f>
        <v>1.3</v>
      </c>
      <c r="J153" s="157">
        <f>IF(OR('Indicator Data'!BI153=0,'Indicator Data'!BI153="No data"),"x",ROUND(IF('Indicator Data'!BI153&gt;J$3,0,IF('Indicator Data'!BI153&lt;J$4,10,(J$3-'Indicator Data'!BI153)/(J$3-J$4)*10)),1))</f>
        <v>2.2000000000000002</v>
      </c>
      <c r="K153" s="157">
        <f>IF('Indicator Data'!BK153="No data","x",ROUND(IF('Indicator Data'!BK153&gt;K$3,0,IF('Indicator Data'!BK153&lt;K$4,10,(K$3-'Indicator Data'!BK153)/(K$3-K$4)*10)),1))</f>
        <v>4.9000000000000004</v>
      </c>
      <c r="L153" s="157">
        <f>IF('Indicator Data'!BL153="No data","x",ROUND(IF('Indicator Data'!BL153&gt;L$3,0,IF('Indicator Data'!BL153&lt;L$4,10,(L$3-'Indicator Data'!BL153)/(L$3-L$4)*10)),1))</f>
        <v>5.8</v>
      </c>
      <c r="M153" s="158">
        <f t="shared" si="30"/>
        <v>3.6</v>
      </c>
      <c r="N153" s="161">
        <f>IF('Indicator Data'!BM153="No data","x",'Indicator Data'!BM153/'Indicator Data'!BW153*100)</f>
        <v>66.666666666666657</v>
      </c>
      <c r="O153" s="157">
        <f t="shared" si="24"/>
        <v>3.4</v>
      </c>
      <c r="P153" s="157">
        <f>IF('Indicator Data'!BN153="No data","x",ROUND(IF('Indicator Data'!BN153&gt;P$3,0,IF('Indicator Data'!BN153&lt;P$4,10,(P$3-'Indicator Data'!BN153)/(P$3-P$4)*10)),1))</f>
        <v>5.8</v>
      </c>
      <c r="Q153" s="157">
        <f>IF('Indicator Data'!BO153="No data","x",ROUND(IF('Indicator Data'!BO153&gt;Q$3,0,IF('Indicator Data'!BO153&lt;Q$4,10,(Q$3-'Indicator Data'!BO153)/(Q$3-Q$4)*10)),1))</f>
        <v>4.5</v>
      </c>
      <c r="R153" s="158">
        <f t="shared" si="31"/>
        <v>4.5999999999999996</v>
      </c>
      <c r="S153" s="157">
        <f>IF('Indicator Data'!BP153="No data","x",ROUND(IF('Indicator Data'!BP153&gt;S$3,0,IF('Indicator Data'!BP153&lt;S$4,10,(S$3-'Indicator Data'!BP153)/(S$3-S$4)*10)),1))</f>
        <v>8.8000000000000007</v>
      </c>
      <c r="T153" s="162">
        <f>IF('Indicator Data'!BQ153="No data","x",ROUND(IF('Indicator Data'!BQ153&gt;T$3,0,IF('Indicator Data'!BQ153&lt;T$4,10,(T$3-'Indicator Data'!BQ153)/(T$3-T$4)*10)),1))</f>
        <v>0.3</v>
      </c>
      <c r="U153" s="162">
        <f>IF('Indicator Data'!BR153="No data","x",ROUND(IF('Indicator Data'!BR153&gt;U$3,0,IF('Indicator Data'!BR153&lt;U$4,10,(U$3-'Indicator Data'!BR153)/(U$3-U$4)*10)),1))</f>
        <v>5.0999999999999996</v>
      </c>
      <c r="V153" s="162">
        <f>IF('Indicator Data'!BS153="No data","x",ROUND(IF('Indicator Data'!BS153&gt;V$3,0,IF('Indicator Data'!BS153&lt;V$4,10,(V$3-'Indicator Data'!BS153)/(V$3-V$4)*10)),1))</f>
        <v>0.3</v>
      </c>
      <c r="W153" s="157">
        <f t="shared" si="32"/>
        <v>1.8999999999999997</v>
      </c>
      <c r="X153" s="157">
        <f>IF('Indicator Data'!BT153="No data","x",ROUND(IF('Indicator Data'!BT153&gt;X$3,0,IF('Indicator Data'!BT153&lt;X$4,10,(X$3-'Indicator Data'!BT153)/(X$3-X$4)*10)),1))</f>
        <v>9</v>
      </c>
      <c r="Y153" s="157">
        <f>IF('Indicator Data'!BU153="No data","x",ROUND(IF('Indicator Data'!BU153&gt;Y$3,10,IF('Indicator Data'!BU153&lt;Y$4,0,10-(Y$3-'Indicator Data'!BU153)/(Y$3-Y$4)*10)),1))</f>
        <v>1.6</v>
      </c>
      <c r="Z153" s="158">
        <f t="shared" si="25"/>
        <v>5.3</v>
      </c>
      <c r="AA153" s="159">
        <f t="shared" si="26"/>
        <v>4.5</v>
      </c>
      <c r="AB153" s="48"/>
    </row>
    <row r="154" spans="1:28">
      <c r="A154" s="90" t="str">
        <f>'Indicator Data'!A154</f>
        <v>Saudi Arabia</v>
      </c>
      <c r="B154" s="160" t="str">
        <f>'Indicator Data'!B154</f>
        <v>SAU</v>
      </c>
      <c r="C154" s="157" t="str">
        <f>IF('Indicator Data'!BF154="No data","x",ROUND(IF('Indicator Data'!BF154&gt;C$3,0,IF('Indicator Data'!BF154&lt;C$4,10,(C$3-'Indicator Data'!BF154)/(C$3-C$4)*10)),1))</f>
        <v>x</v>
      </c>
      <c r="D154" s="158" t="str">
        <f t="shared" si="27"/>
        <v>x</v>
      </c>
      <c r="E154" s="157">
        <f>IF('Indicator Data'!BH154="No data","x",ROUND(IF('Indicator Data'!BH154&gt;E$3,0,IF('Indicator Data'!BH154&lt;E$4,10,(E$3-'Indicator Data'!BH154)/(E$3-E$4)*10)),1))</f>
        <v>4.8</v>
      </c>
      <c r="F154" s="157">
        <f>IF('Indicator Data'!BG154="No data","x",ROUND(IF('Indicator Data'!BG154&gt;F$3,0,IF('Indicator Data'!BG154&lt;F$4,10,(F$3-'Indicator Data'!BG154)/(F$3-F$4)*10)),1))</f>
        <v>3.8</v>
      </c>
      <c r="G154" s="158">
        <f t="shared" si="28"/>
        <v>4.3</v>
      </c>
      <c r="H154" s="159">
        <f t="shared" si="29"/>
        <v>4.3</v>
      </c>
      <c r="I154" s="157">
        <f>IF('Indicator Data'!BJ154="No data","x",ROUND(IF('Indicator Data'!BJ154^2&gt;I$3,0,IF('Indicator Data'!BJ154^2&lt;I$4,10,(I$3-'Indicator Data'!BJ154^2)/(I$3-I$4)*10)),1))</f>
        <v>0.5</v>
      </c>
      <c r="J154" s="157">
        <f>IF(OR('Indicator Data'!BI154=0,'Indicator Data'!BI154="No data"),"x",ROUND(IF('Indicator Data'!BI154&gt;J$3,0,IF('Indicator Data'!BI154&lt;J$4,10,(J$3-'Indicator Data'!BI154)/(J$3-J$4)*10)),1))</f>
        <v>0</v>
      </c>
      <c r="K154" s="157">
        <f>IF('Indicator Data'!BK154="No data","x",ROUND(IF('Indicator Data'!BK154&gt;K$3,0,IF('Indicator Data'!BK154&lt;K$4,10,(K$3-'Indicator Data'!BK154)/(K$3-K$4)*10)),1))</f>
        <v>0</v>
      </c>
      <c r="L154" s="157">
        <f>IF('Indicator Data'!BL154="No data","x",ROUND(IF('Indicator Data'!BL154&gt;L$3,0,IF('Indicator Data'!BL154&lt;L$4,10,(L$3-'Indicator Data'!BL154)/(L$3-L$4)*10)),1))</f>
        <v>3.5</v>
      </c>
      <c r="M154" s="158">
        <f t="shared" si="30"/>
        <v>1</v>
      </c>
      <c r="N154" s="161">
        <f>IF('Indicator Data'!BM154="No data","x",'Indicator Data'!BM154/'Indicator Data'!BW154*100)</f>
        <v>6.047383576236574</v>
      </c>
      <c r="O154" s="157">
        <f t="shared" si="24"/>
        <v>9.5</v>
      </c>
      <c r="P154" s="157">
        <f>IF('Indicator Data'!BN154="No data","x",ROUND(IF('Indicator Data'!BN154&gt;P$3,0,IF('Indicator Data'!BN154&lt;P$4,10,(P$3-'Indicator Data'!BN154)/(P$3-P$4)*10)),1))</f>
        <v>0.5</v>
      </c>
      <c r="Q154" s="157">
        <f>IF('Indicator Data'!BO154="No data","x",ROUND(IF('Indicator Data'!BO154&gt;Q$3,0,IF('Indicator Data'!BO154&lt;Q$4,10,(Q$3-'Indicator Data'!BO154)/(Q$3-Q$4)*10)),1))</f>
        <v>0.3</v>
      </c>
      <c r="R154" s="158">
        <f t="shared" si="31"/>
        <v>3.4</v>
      </c>
      <c r="S154" s="157">
        <f>IF('Indicator Data'!BP154="No data","x",ROUND(IF('Indicator Data'!BP154&gt;S$3,0,IF('Indicator Data'!BP154&lt;S$4,10,(S$3-'Indicator Data'!BP154)/(S$3-S$4)*10)),1))</f>
        <v>3</v>
      </c>
      <c r="T154" s="162">
        <f>IF('Indicator Data'!BQ154="No data","x",ROUND(IF('Indicator Data'!BQ154&gt;T$3,0,IF('Indicator Data'!BQ154&lt;T$4,10,(T$3-'Indicator Data'!BQ154)/(T$3-T$4)*10)),1))</f>
        <v>0.2</v>
      </c>
      <c r="U154" s="162">
        <f>IF('Indicator Data'!BR154="No data","x",ROUND(IF('Indicator Data'!BR154&gt;U$3,0,IF('Indicator Data'!BR154&lt;U$4,10,(U$3-'Indicator Data'!BR154)/(U$3-U$4)*10)),1))</f>
        <v>0.2</v>
      </c>
      <c r="V154" s="162">
        <f>IF('Indicator Data'!BS154="No data","x",ROUND(IF('Indicator Data'!BS154&gt;V$3,0,IF('Indicator Data'!BS154&lt;V$4,10,(V$3-'Indicator Data'!BS154)/(V$3-V$4)*10)),1))</f>
        <v>0.2</v>
      </c>
      <c r="W154" s="157">
        <f t="shared" si="32"/>
        <v>0.20000000000000004</v>
      </c>
      <c r="X154" s="157">
        <f>IF('Indicator Data'!BT154="No data","x",ROUND(IF('Indicator Data'!BT154&gt;X$3,0,IF('Indicator Data'!BT154&lt;X$4,10,(X$3-'Indicator Data'!BT154)/(X$3-X$4)*10)),1))</f>
        <v>0</v>
      </c>
      <c r="Y154" s="157">
        <f>IF('Indicator Data'!BU154="No data","x",ROUND(IF('Indicator Data'!BU154&gt;Y$3,10,IF('Indicator Data'!BU154&lt;Y$4,0,10-(Y$3-'Indicator Data'!BU154)/(Y$3-Y$4)*10)),1))</f>
        <v>0.2</v>
      </c>
      <c r="Z154" s="158">
        <f t="shared" si="25"/>
        <v>0.9</v>
      </c>
      <c r="AA154" s="159">
        <f t="shared" si="26"/>
        <v>1.8</v>
      </c>
      <c r="AB154" s="48"/>
    </row>
    <row r="155" spans="1:28">
      <c r="A155" s="90" t="str">
        <f>'Indicator Data'!A155</f>
        <v>Senegal</v>
      </c>
      <c r="B155" s="160" t="str">
        <f>'Indicator Data'!B155</f>
        <v>SEN</v>
      </c>
      <c r="C155" s="157">
        <f>IF('Indicator Data'!BF155="No data","x",ROUND(IF('Indicator Data'!BF155&gt;C$3,0,IF('Indicator Data'!BF155&lt;C$4,10,(C$3-'Indicator Data'!BF155)/(C$3-C$4)*10)),1))</f>
        <v>4.7</v>
      </c>
      <c r="D155" s="158">
        <f t="shared" si="27"/>
        <v>4.7</v>
      </c>
      <c r="E155" s="157">
        <f>IF('Indicator Data'!BH155="No data","x",ROUND(IF('Indicator Data'!BH155&gt;E$3,0,IF('Indicator Data'!BH155&lt;E$4,10,(E$3-'Indicator Data'!BH155)/(E$3-E$4)*10)),1))</f>
        <v>5.7</v>
      </c>
      <c r="F155" s="157">
        <f>IF('Indicator Data'!BG155="No data","x",ROUND(IF('Indicator Data'!BG155&gt;F$3,0,IF('Indicator Data'!BG155&lt;F$4,10,(F$3-'Indicator Data'!BG155)/(F$3-F$4)*10)),1))</f>
        <v>5</v>
      </c>
      <c r="G155" s="158">
        <f t="shared" si="28"/>
        <v>5.4</v>
      </c>
      <c r="H155" s="159">
        <f t="shared" si="29"/>
        <v>5.0999999999999996</v>
      </c>
      <c r="I155" s="157">
        <f>IF('Indicator Data'!BJ155="No data","x",ROUND(IF('Indicator Data'!BJ155^2&gt;I$3,0,IF('Indicator Data'!BJ155^2&lt;I$4,10,(I$3-'Indicator Data'!BJ155^2)/(I$3-I$4)*10)),1))</f>
        <v>7.3</v>
      </c>
      <c r="J155" s="157">
        <f>IF(OR('Indicator Data'!BI155=0,'Indicator Data'!BI155="No data"),"x",ROUND(IF('Indicator Data'!BI155&gt;J$3,0,IF('Indicator Data'!BI155&lt;J$4,10,(J$3-'Indicator Data'!BI155)/(J$3-J$4)*10)),1))</f>
        <v>3.2</v>
      </c>
      <c r="K155" s="157">
        <f>IF('Indicator Data'!BK155="No data","x",ROUND(IF('Indicator Data'!BK155&gt;K$3,0,IF('Indicator Data'!BK155&lt;K$4,10,(K$3-'Indicator Data'!BK155)/(K$3-K$4)*10)),1))</f>
        <v>4.2</v>
      </c>
      <c r="L155" s="157">
        <f>IF('Indicator Data'!BL155="No data","x",ROUND(IF('Indicator Data'!BL155&gt;L$3,0,IF('Indicator Data'!BL155&lt;L$4,10,(L$3-'Indicator Data'!BL155)/(L$3-L$4)*10)),1))</f>
        <v>4.0999999999999996</v>
      </c>
      <c r="M155" s="158">
        <f t="shared" si="30"/>
        <v>4.7</v>
      </c>
      <c r="N155" s="161">
        <f>IF('Indicator Data'!BM155="No data","x",'Indicator Data'!BM155/'Indicator Data'!BW155*100)</f>
        <v>11.946190204124033</v>
      </c>
      <c r="O155" s="157">
        <f t="shared" si="24"/>
        <v>8.9</v>
      </c>
      <c r="P155" s="157">
        <f>IF('Indicator Data'!BN155="No data","x",ROUND(IF('Indicator Data'!BN155&gt;P$3,0,IF('Indicator Data'!BN155&lt;P$4,10,(P$3-'Indicator Data'!BN155)/(P$3-P$4)*10)),1))</f>
        <v>4.4000000000000004</v>
      </c>
      <c r="Q155" s="157">
        <f>IF('Indicator Data'!BO155="No data","x",ROUND(IF('Indicator Data'!BO155&gt;Q$3,0,IF('Indicator Data'!BO155&lt;Q$4,10,(Q$3-'Indicator Data'!BO155)/(Q$3-Q$4)*10)),1))</f>
        <v>2.8</v>
      </c>
      <c r="R155" s="158">
        <f t="shared" si="31"/>
        <v>5.4</v>
      </c>
      <c r="S155" s="157">
        <f>IF('Indicator Data'!BP155="No data","x",ROUND(IF('Indicator Data'!BP155&gt;S$3,0,IF('Indicator Data'!BP155&lt;S$4,10,(S$3-'Indicator Data'!BP155)/(S$3-S$4)*10)),1))</f>
        <v>9.8000000000000007</v>
      </c>
      <c r="T155" s="162">
        <f>IF('Indicator Data'!BQ155="No data","x",ROUND(IF('Indicator Data'!BQ155&gt;T$3,0,IF('Indicator Data'!BQ155&lt;T$4,10,(T$3-'Indicator Data'!BQ155)/(T$3-T$4)*10)),1))</f>
        <v>1.9</v>
      </c>
      <c r="U155" s="162">
        <f>IF('Indicator Data'!BR155="No data","x",ROUND(IF('Indicator Data'!BR155&gt;U$3,0,IF('Indicator Data'!BR155&lt;U$4,10,(U$3-'Indicator Data'!BR155)/(U$3-U$4)*10)),1))</f>
        <v>5.6</v>
      </c>
      <c r="V155" s="162">
        <f>IF('Indicator Data'!BS155="No data","x",ROUND(IF('Indicator Data'!BS155&gt;V$3,0,IF('Indicator Data'!BS155&lt;V$4,10,(V$3-'Indicator Data'!BS155)/(V$3-V$4)*10)),1))</f>
        <v>1.9</v>
      </c>
      <c r="W155" s="157">
        <f t="shared" si="32"/>
        <v>3.1333333333333333</v>
      </c>
      <c r="X155" s="157">
        <f>IF('Indicator Data'!BT155="No data","x",ROUND(IF('Indicator Data'!BT155&gt;X$3,0,IF('Indicator Data'!BT155&lt;X$4,10,(X$3-'Indicator Data'!BT155)/(X$3-X$4)*10)),1))</f>
        <v>9.6</v>
      </c>
      <c r="Y155" s="157">
        <f>IF('Indicator Data'!BU155="No data","x",ROUND(IF('Indicator Data'!BU155&gt;Y$3,10,IF('Indicator Data'!BU155&lt;Y$4,0,10-(Y$3-'Indicator Data'!BU155)/(Y$3-Y$4)*10)),1))</f>
        <v>2.9</v>
      </c>
      <c r="Z155" s="158">
        <f t="shared" si="25"/>
        <v>6.4</v>
      </c>
      <c r="AA155" s="159">
        <f t="shared" si="26"/>
        <v>5.5</v>
      </c>
      <c r="AB155" s="48"/>
    </row>
    <row r="156" spans="1:28">
      <c r="A156" s="90" t="str">
        <f>'Indicator Data'!A156</f>
        <v>Serbia</v>
      </c>
      <c r="B156" s="160" t="str">
        <f>'Indicator Data'!B156</f>
        <v>SRB</v>
      </c>
      <c r="C156" s="157">
        <f>IF('Indicator Data'!BF156="No data","x",ROUND(IF('Indicator Data'!BF156&gt;C$3,0,IF('Indicator Data'!BF156&lt;C$4,10,(C$3-'Indicator Data'!BF156)/(C$3-C$4)*10)),1))</f>
        <v>4.9000000000000004</v>
      </c>
      <c r="D156" s="158">
        <f t="shared" si="27"/>
        <v>4.9000000000000004</v>
      </c>
      <c r="E156" s="157">
        <f>IF('Indicator Data'!BH156="No data","x",ROUND(IF('Indicator Data'!BH156&gt;E$3,0,IF('Indicator Data'!BH156&lt;E$4,10,(E$3-'Indicator Data'!BH156)/(E$3-E$4)*10)),1))</f>
        <v>6.4</v>
      </c>
      <c r="F156" s="157">
        <f>IF('Indicator Data'!BG156="No data","x",ROUND(IF('Indicator Data'!BG156&gt;F$3,0,IF('Indicator Data'!BG156&lt;F$4,10,(F$3-'Indicator Data'!BG156)/(F$3-F$4)*10)),1))</f>
        <v>4.9000000000000004</v>
      </c>
      <c r="G156" s="158">
        <f t="shared" si="28"/>
        <v>5.7</v>
      </c>
      <c r="H156" s="159">
        <f t="shared" si="29"/>
        <v>5.3</v>
      </c>
      <c r="I156" s="157">
        <f>IF('Indicator Data'!BJ156="No data","x",ROUND(IF('Indicator Data'!BJ156^2&gt;I$3,0,IF('Indicator Data'!BJ156^2&lt;I$4,10,(I$3-'Indicator Data'!BJ156^2)/(I$3-I$4)*10)),1))</f>
        <v>0.1</v>
      </c>
      <c r="J156" s="157">
        <f>IF(OR('Indicator Data'!BI156=0,'Indicator Data'!BI156="No data"),"x",ROUND(IF('Indicator Data'!BI156&gt;J$3,0,IF('Indicator Data'!BI156&lt;J$4,10,(J$3-'Indicator Data'!BI156)/(J$3-J$4)*10)),1))</f>
        <v>0</v>
      </c>
      <c r="K156" s="157">
        <f>IF('Indicator Data'!BK156="No data","x",ROUND(IF('Indicator Data'!BK156&gt;K$3,0,IF('Indicator Data'!BK156&lt;K$4,10,(K$3-'Indicator Data'!BK156)/(K$3-K$4)*10)),1))</f>
        <v>1.6</v>
      </c>
      <c r="L156" s="157">
        <f>IF('Indicator Data'!BL156="No data","x",ROUND(IF('Indicator Data'!BL156&gt;L$3,0,IF('Indicator Data'!BL156&lt;L$4,10,(L$3-'Indicator Data'!BL156)/(L$3-L$4)*10)),1))</f>
        <v>3.9</v>
      </c>
      <c r="M156" s="158">
        <f t="shared" si="30"/>
        <v>1.4</v>
      </c>
      <c r="N156" s="161">
        <f>IF('Indicator Data'!BM156="No data","x",'Indicator Data'!BM156/'Indicator Data'!BW156*100)</f>
        <v>75.463068831465819</v>
      </c>
      <c r="O156" s="157">
        <f t="shared" si="24"/>
        <v>2.5</v>
      </c>
      <c r="P156" s="157">
        <f>IF('Indicator Data'!BN156="No data","x",ROUND(IF('Indicator Data'!BN156&gt;P$3,0,IF('Indicator Data'!BN156&lt;P$4,10,(P$3-'Indicator Data'!BN156)/(P$3-P$4)*10)),1))</f>
        <v>0.2</v>
      </c>
      <c r="Q156" s="157">
        <f>IF('Indicator Data'!BO156="No data","x",ROUND(IF('Indicator Data'!BO156&gt;Q$3,0,IF('Indicator Data'!BO156&lt;Q$4,10,(Q$3-'Indicator Data'!BO156)/(Q$3-Q$4)*10)),1))</f>
        <v>0.9</v>
      </c>
      <c r="R156" s="158">
        <f t="shared" si="31"/>
        <v>1.2</v>
      </c>
      <c r="S156" s="157">
        <f>IF('Indicator Data'!BP156="No data","x",ROUND(IF('Indicator Data'!BP156&gt;S$3,0,IF('Indicator Data'!BP156&lt;S$4,10,(S$3-'Indicator Data'!BP156)/(S$3-S$4)*10)),1))</f>
        <v>0.8</v>
      </c>
      <c r="T156" s="162">
        <f>IF('Indicator Data'!BQ156="No data","x",ROUND(IF('Indicator Data'!BQ156&gt;T$3,0,IF('Indicator Data'!BQ156&lt;T$4,10,(T$3-'Indicator Data'!BQ156)/(T$3-T$4)*10)),1))</f>
        <v>1.2</v>
      </c>
      <c r="U156" s="162">
        <f>IF('Indicator Data'!BR156="No data","x",ROUND(IF('Indicator Data'!BR156&gt;U$3,0,IF('Indicator Data'!BR156&lt;U$4,10,(U$3-'Indicator Data'!BR156)/(U$3-U$4)*10)),1))</f>
        <v>1.7</v>
      </c>
      <c r="V156" s="162">
        <f>IF('Indicator Data'!BS156="No data","x",ROUND(IF('Indicator Data'!BS156&gt;V$3,0,IF('Indicator Data'!BS156&lt;V$4,10,(V$3-'Indicator Data'!BS156)/(V$3-V$4)*10)),1))</f>
        <v>1.7</v>
      </c>
      <c r="W156" s="157">
        <f t="shared" si="32"/>
        <v>1.5333333333333332</v>
      </c>
      <c r="X156" s="157">
        <f>IF('Indicator Data'!BT156="No data","x",ROUND(IF('Indicator Data'!BT156&gt;X$3,0,IF('Indicator Data'!BT156&lt;X$4,10,(X$3-'Indicator Data'!BT156)/(X$3-X$4)*10)),1))</f>
        <v>2.9</v>
      </c>
      <c r="Y156" s="157">
        <f>IF('Indicator Data'!BU156="No data","x",ROUND(IF('Indicator Data'!BU156&gt;Y$3,10,IF('Indicator Data'!BU156&lt;Y$4,0,10-(Y$3-'Indicator Data'!BU156)/(Y$3-Y$4)*10)),1))</f>
        <v>0.1</v>
      </c>
      <c r="Z156" s="158">
        <f t="shared" si="25"/>
        <v>1.3</v>
      </c>
      <c r="AA156" s="159">
        <f t="shared" si="26"/>
        <v>1.3</v>
      </c>
      <c r="AB156" s="48"/>
    </row>
    <row r="157" spans="1:28">
      <c r="A157" s="90" t="str">
        <f>'Indicator Data'!A157</f>
        <v>Seychelles</v>
      </c>
      <c r="B157" s="160" t="str">
        <f>'Indicator Data'!B157</f>
        <v>SYC</v>
      </c>
      <c r="C157" s="157">
        <f>IF('Indicator Data'!BF157="No data","x",ROUND(IF('Indicator Data'!BF157&gt;C$3,0,IF('Indicator Data'!BF157&lt;C$4,10,(C$3-'Indicator Data'!BF157)/(C$3-C$4)*10)),1))</f>
        <v>4.3</v>
      </c>
      <c r="D157" s="158">
        <f t="shared" si="27"/>
        <v>4.3</v>
      </c>
      <c r="E157" s="157">
        <f>IF('Indicator Data'!BH157="No data","x",ROUND(IF('Indicator Data'!BH157&gt;E$3,0,IF('Indicator Data'!BH157&lt;E$4,10,(E$3-'Indicator Data'!BH157)/(E$3-E$4)*10)),1))</f>
        <v>2.9</v>
      </c>
      <c r="F157" s="157">
        <f>IF('Indicator Data'!BG157="No data","x",ROUND(IF('Indicator Data'!BG157&gt;F$3,0,IF('Indicator Data'!BG157&lt;F$4,10,(F$3-'Indicator Data'!BG157)/(F$3-F$4)*10)),1))</f>
        <v>3.7</v>
      </c>
      <c r="G157" s="158">
        <f t="shared" si="28"/>
        <v>3.3</v>
      </c>
      <c r="H157" s="159">
        <f t="shared" si="29"/>
        <v>3.8</v>
      </c>
      <c r="I157" s="157">
        <f>IF('Indicator Data'!BJ157="No data","x",ROUND(IF('Indicator Data'!BJ157^2&gt;I$3,0,IF('Indicator Data'!BJ157^2&lt;I$4,10,(I$3-'Indicator Data'!BJ157^2)/(I$3-I$4)*10)),1))</f>
        <v>0.8</v>
      </c>
      <c r="J157" s="157">
        <f>IF(OR('Indicator Data'!BI157=0,'Indicator Data'!BI157="No data"),"x",ROUND(IF('Indicator Data'!BI157&gt;J$3,0,IF('Indicator Data'!BI157&lt;J$4,10,(J$3-'Indicator Data'!BI157)/(J$3-J$4)*10)),1))</f>
        <v>0</v>
      </c>
      <c r="K157" s="157">
        <f>IF('Indicator Data'!BK157="No data","x",ROUND(IF('Indicator Data'!BK157&gt;K$3,0,IF('Indicator Data'!BK157&lt;K$4,10,(K$3-'Indicator Data'!BK157)/(K$3-K$4)*10)),1))</f>
        <v>1.8</v>
      </c>
      <c r="L157" s="157">
        <f>IF('Indicator Data'!BL157="No data","x",ROUND(IF('Indicator Data'!BL157&gt;L$3,0,IF('Indicator Data'!BL157&lt;L$4,10,(L$3-'Indicator Data'!BL157)/(L$3-L$4)*10)),1))</f>
        <v>0.4</v>
      </c>
      <c r="M157" s="158">
        <f t="shared" si="30"/>
        <v>0.8</v>
      </c>
      <c r="N157" s="161">
        <f>IF('Indicator Data'!BM157="No data","x",'Indicator Data'!BM157/'Indicator Data'!BW157*100)</f>
        <v>82.608695652173907</v>
      </c>
      <c r="O157" s="157">
        <f t="shared" si="24"/>
        <v>1.8</v>
      </c>
      <c r="P157" s="157">
        <f>IF('Indicator Data'!BN157="No data","x",ROUND(IF('Indicator Data'!BN157&gt;P$3,0,IF('Indicator Data'!BN157&lt;P$4,10,(P$3-'Indicator Data'!BN157)/(P$3-P$4)*10)),1))</f>
        <v>0</v>
      </c>
      <c r="Q157" s="157">
        <f>IF('Indicator Data'!BO157="No data","x",ROUND(IF('Indicator Data'!BO157&gt;Q$3,0,IF('Indicator Data'!BO157&lt;Q$4,10,(Q$3-'Indicator Data'!BO157)/(Q$3-Q$4)*10)),1))</f>
        <v>0.7</v>
      </c>
      <c r="R157" s="158">
        <f t="shared" si="31"/>
        <v>0.8</v>
      </c>
      <c r="S157" s="157">
        <f>IF('Indicator Data'!BP157="No data","x",ROUND(IF('Indicator Data'!BP157&gt;S$3,0,IF('Indicator Data'!BP157&lt;S$4,10,(S$3-'Indicator Data'!BP157)/(S$3-S$4)*10)),1))</f>
        <v>4.7</v>
      </c>
      <c r="T157" s="162">
        <f>IF('Indicator Data'!BQ157="No data","x",ROUND(IF('Indicator Data'!BQ157&gt;T$3,0,IF('Indicator Data'!BQ157&lt;T$4,10,(T$3-'Indicator Data'!BQ157)/(T$3-T$4)*10)),1))</f>
        <v>0.3</v>
      </c>
      <c r="U157" s="162">
        <f>IF('Indicator Data'!BR157="No data","x",ROUND(IF('Indicator Data'!BR157&gt;U$3,0,IF('Indicator Data'!BR157&lt;U$4,10,(U$3-'Indicator Data'!BR157)/(U$3-U$4)*10)),1))</f>
        <v>0.2</v>
      </c>
      <c r="V157" s="162">
        <f>IF('Indicator Data'!BS157="No data","x",ROUND(IF('Indicator Data'!BS157&gt;V$3,0,IF('Indicator Data'!BS157&lt;V$4,10,(V$3-'Indicator Data'!BS157)/(V$3-V$4)*10)),1))</f>
        <v>0.3</v>
      </c>
      <c r="W157" s="157">
        <f t="shared" si="32"/>
        <v>0.26666666666666666</v>
      </c>
      <c r="X157" s="157">
        <f>IF('Indicator Data'!BT157="No data","x",ROUND(IF('Indicator Data'!BT157&gt;X$3,0,IF('Indicator Data'!BT157&lt;X$4,10,(X$3-'Indicator Data'!BT157)/(X$3-X$4)*10)),1))</f>
        <v>4.9000000000000004</v>
      </c>
      <c r="Y157" s="157">
        <f>IF('Indicator Data'!BU157="No data","x",ROUND(IF('Indicator Data'!BU157&gt;Y$3,10,IF('Indicator Data'!BU157&lt;Y$4,0,10-(Y$3-'Indicator Data'!BU157)/(Y$3-Y$4)*10)),1))</f>
        <v>0</v>
      </c>
      <c r="Z157" s="158">
        <f t="shared" si="25"/>
        <v>2.5</v>
      </c>
      <c r="AA157" s="159">
        <f t="shared" si="26"/>
        <v>1.4</v>
      </c>
      <c r="AB157" s="48"/>
    </row>
    <row r="158" spans="1:28">
      <c r="A158" s="90" t="str">
        <f>'Indicator Data'!A158</f>
        <v>Sierra Leone</v>
      </c>
      <c r="B158" s="160" t="str">
        <f>'Indicator Data'!B158</f>
        <v>SLE</v>
      </c>
      <c r="C158" s="157">
        <f>IF('Indicator Data'!BF158="No data","x",ROUND(IF('Indicator Data'!BF158&gt;C$3,0,IF('Indicator Data'!BF158&lt;C$4,10,(C$3-'Indicator Data'!BF158)/(C$3-C$4)*10)),1))</f>
        <v>3.5</v>
      </c>
      <c r="D158" s="158">
        <f t="shared" si="27"/>
        <v>3.5</v>
      </c>
      <c r="E158" s="157">
        <f>IF('Indicator Data'!BH158="No data","x",ROUND(IF('Indicator Data'!BH158&gt;E$3,0,IF('Indicator Data'!BH158&lt;E$4,10,(E$3-'Indicator Data'!BH158)/(E$3-E$4)*10)),1))</f>
        <v>6.5</v>
      </c>
      <c r="F158" s="157">
        <f>IF('Indicator Data'!BG158="No data","x",ROUND(IF('Indicator Data'!BG158&gt;F$3,0,IF('Indicator Data'!BG158&lt;F$4,10,(F$3-'Indicator Data'!BG158)/(F$3-F$4)*10)),1))</f>
        <v>7.3</v>
      </c>
      <c r="G158" s="158">
        <f t="shared" si="28"/>
        <v>6.9</v>
      </c>
      <c r="H158" s="159">
        <f t="shared" si="29"/>
        <v>5.2</v>
      </c>
      <c r="I158" s="157">
        <f>IF('Indicator Data'!BJ158="No data","x",ROUND(IF('Indicator Data'!BJ158^2&gt;I$3,0,IF('Indicator Data'!BJ158^2&lt;I$4,10,(I$3-'Indicator Data'!BJ158^2)/(I$3-I$4)*10)),1))</f>
        <v>8.4</v>
      </c>
      <c r="J158" s="157">
        <f>IF(OR('Indicator Data'!BI158=0,'Indicator Data'!BI158="No data"),"x",ROUND(IF('Indicator Data'!BI158&gt;J$3,0,IF('Indicator Data'!BI158&lt;J$4,10,(J$3-'Indicator Data'!BI158)/(J$3-J$4)*10)),1))</f>
        <v>7.1</v>
      </c>
      <c r="K158" s="157">
        <f>IF('Indicator Data'!BK158="No data","x",ROUND(IF('Indicator Data'!BK158&gt;K$3,0,IF('Indicator Data'!BK158&lt;K$4,10,(K$3-'Indicator Data'!BK158)/(K$3-K$4)*10)),1))</f>
        <v>8.1999999999999993</v>
      </c>
      <c r="L158" s="157">
        <f>IF('Indicator Data'!BL158="No data","x",ROUND(IF('Indicator Data'!BL158&gt;L$3,0,IF('Indicator Data'!BL158&lt;L$4,10,(L$3-'Indicator Data'!BL158)/(L$3-L$4)*10)),1))</f>
        <v>5.2</v>
      </c>
      <c r="M158" s="158">
        <f t="shared" si="30"/>
        <v>7.2</v>
      </c>
      <c r="N158" s="161">
        <f>IF('Indicator Data'!BM158="No data","x",'Indicator Data'!BM158/'Indicator Data'!BW158*100)</f>
        <v>20.943870427254957</v>
      </c>
      <c r="O158" s="157">
        <f t="shared" si="24"/>
        <v>8</v>
      </c>
      <c r="P158" s="157">
        <f>IF('Indicator Data'!BN158="No data","x",ROUND(IF('Indicator Data'!BN158&gt;P$3,0,IF('Indicator Data'!BN158&lt;P$4,10,(P$3-'Indicator Data'!BN158)/(P$3-P$4)*10)),1))</f>
        <v>8.6</v>
      </c>
      <c r="Q158" s="157">
        <f>IF('Indicator Data'!BO158="No data","x",ROUND(IF('Indicator Data'!BO158&gt;Q$3,0,IF('Indicator Data'!BO158&lt;Q$4,10,(Q$3-'Indicator Data'!BO158)/(Q$3-Q$4)*10)),1))</f>
        <v>6.9</v>
      </c>
      <c r="R158" s="158">
        <f t="shared" si="31"/>
        <v>7.8</v>
      </c>
      <c r="S158" s="157">
        <f>IF('Indicator Data'!BP158="No data","x",ROUND(IF('Indicator Data'!BP158&gt;S$3,0,IF('Indicator Data'!BP158&lt;S$4,10,(S$3-'Indicator Data'!BP158)/(S$3-S$4)*10)),1))</f>
        <v>9.8000000000000007</v>
      </c>
      <c r="T158" s="162">
        <f>IF('Indicator Data'!BQ158="No data","x",ROUND(IF('Indicator Data'!BQ158&gt;T$3,0,IF('Indicator Data'!BQ158&lt;T$4,10,(T$3-'Indicator Data'!BQ158)/(T$3-T$4)*10)),1))</f>
        <v>1.4</v>
      </c>
      <c r="U158" s="162">
        <f>IF('Indicator Data'!BR158="No data","x",ROUND(IF('Indicator Data'!BR158&gt;U$3,0,IF('Indicator Data'!BR158&lt;U$4,10,(U$3-'Indicator Data'!BR158)/(U$3-U$4)*10)),1))</f>
        <v>4.4000000000000004</v>
      </c>
      <c r="V158" s="162">
        <f>IF('Indicator Data'!BS158="No data","x",ROUND(IF('Indicator Data'!BS158&gt;V$3,0,IF('Indicator Data'!BS158&lt;V$4,10,(V$3-'Indicator Data'!BS158)/(V$3-V$4)*10)),1))</f>
        <v>1</v>
      </c>
      <c r="W158" s="157">
        <f t="shared" si="32"/>
        <v>2.2666666666666671</v>
      </c>
      <c r="X158" s="157">
        <f>IF('Indicator Data'!BT158="No data","x",ROUND(IF('Indicator Data'!BT158&gt;X$3,0,IF('Indicator Data'!BT158&lt;X$4,10,(X$3-'Indicator Data'!BT158)/(X$3-X$4)*10)),1))</f>
        <v>9.6999999999999993</v>
      </c>
      <c r="Y158" s="157">
        <f>IF('Indicator Data'!BU158="No data","x",ROUND(IF('Indicator Data'!BU158&gt;Y$3,10,IF('Indicator Data'!BU158&lt;Y$4,0,10-(Y$3-'Indicator Data'!BU158)/(Y$3-Y$4)*10)),1))</f>
        <v>4.9000000000000004</v>
      </c>
      <c r="Z158" s="158">
        <f t="shared" si="25"/>
        <v>6.7</v>
      </c>
      <c r="AA158" s="159">
        <f t="shared" si="26"/>
        <v>7.2</v>
      </c>
      <c r="AB158" s="48"/>
    </row>
    <row r="159" spans="1:28">
      <c r="A159" s="90" t="str">
        <f>'Indicator Data'!A159</f>
        <v>Singapore</v>
      </c>
      <c r="B159" s="160" t="str">
        <f>'Indicator Data'!B159</f>
        <v>SGP</v>
      </c>
      <c r="C159" s="157">
        <f>IF('Indicator Data'!BF159="No data","x",ROUND(IF('Indicator Data'!BF159&gt;C$3,0,IF('Indicator Data'!BF159&lt;C$4,10,(C$3-'Indicator Data'!BF159)/(C$3-C$4)*10)),1))</f>
        <v>1.2</v>
      </c>
      <c r="D159" s="158">
        <f t="shared" si="27"/>
        <v>1.2</v>
      </c>
      <c r="E159" s="157">
        <f>IF('Indicator Data'!BH159="No data","x",ROUND(IF('Indicator Data'!BH159&gt;E$3,0,IF('Indicator Data'!BH159&lt;E$4,10,(E$3-'Indicator Data'!BH159)/(E$3-E$4)*10)),1))</f>
        <v>1.7</v>
      </c>
      <c r="F159" s="157">
        <f>IF('Indicator Data'!BG159="No data","x",ROUND(IF('Indicator Data'!BG159&gt;F$3,0,IF('Indicator Data'!BG159&lt;F$4,10,(F$3-'Indicator Data'!BG159)/(F$3-F$4)*10)),1))</f>
        <v>0.7</v>
      </c>
      <c r="G159" s="158">
        <f t="shared" si="28"/>
        <v>1.2</v>
      </c>
      <c r="H159" s="159">
        <f t="shared" si="29"/>
        <v>1.2</v>
      </c>
      <c r="I159" s="157">
        <f>IF('Indicator Data'!BJ159="No data","x",ROUND(IF('Indicator Data'!BJ159^2&gt;I$3,0,IF('Indicator Data'!BJ159^2&lt;I$4,10,(I$3-'Indicator Data'!BJ159^2)/(I$3-I$4)*10)),1))</f>
        <v>0.5</v>
      </c>
      <c r="J159" s="157">
        <f>IF(OR('Indicator Data'!BI159=0,'Indicator Data'!BI159="No data"),"x",ROUND(IF('Indicator Data'!BI159&gt;J$3,0,IF('Indicator Data'!BI159&lt;J$4,10,(J$3-'Indicator Data'!BI159)/(J$3-J$4)*10)),1))</f>
        <v>0</v>
      </c>
      <c r="K159" s="157">
        <f>IF('Indicator Data'!BK159="No data","x",ROUND(IF('Indicator Data'!BK159&gt;K$3,0,IF('Indicator Data'!BK159&lt;K$4,10,(K$3-'Indicator Data'!BK159)/(K$3-K$4)*10)),1))</f>
        <v>0.4</v>
      </c>
      <c r="L159" s="157">
        <f>IF('Indicator Data'!BL159="No data","x",ROUND(IF('Indicator Data'!BL159&gt;L$3,0,IF('Indicator Data'!BL159&lt;L$4,10,(L$3-'Indicator Data'!BL159)/(L$3-L$4)*10)),1))</f>
        <v>2.2000000000000002</v>
      </c>
      <c r="M159" s="158">
        <f t="shared" si="30"/>
        <v>0.8</v>
      </c>
      <c r="N159" s="161">
        <f>IF('Indicator Data'!BM159="No data","x",'Indicator Data'!BM159/'Indicator Data'!BW159*100)</f>
        <v>800</v>
      </c>
      <c r="O159" s="157">
        <f t="shared" si="24"/>
        <v>0</v>
      </c>
      <c r="P159" s="157">
        <f>IF('Indicator Data'!BN159="No data","x",ROUND(IF('Indicator Data'!BN159&gt;P$3,0,IF('Indicator Data'!BN159&lt;P$4,10,(P$3-'Indicator Data'!BN159)/(P$3-P$4)*10)),1))</f>
        <v>0</v>
      </c>
      <c r="Q159" s="157">
        <f>IF('Indicator Data'!BO159="No data","x",ROUND(IF('Indicator Data'!BO159&gt;Q$3,0,IF('Indicator Data'!BO159&lt;Q$4,10,(Q$3-'Indicator Data'!BO159)/(Q$3-Q$4)*10)),1))</f>
        <v>0</v>
      </c>
      <c r="R159" s="158">
        <f t="shared" si="31"/>
        <v>0</v>
      </c>
      <c r="S159" s="157">
        <f>IF('Indicator Data'!BP159="No data","x",ROUND(IF('Indicator Data'!BP159&gt;S$3,0,IF('Indicator Data'!BP159&lt;S$4,10,(S$3-'Indicator Data'!BP159)/(S$3-S$4)*10)),1))</f>
        <v>3.9</v>
      </c>
      <c r="T159" s="162">
        <f>IF('Indicator Data'!BQ159="No data","x",ROUND(IF('Indicator Data'!BQ159&gt;T$3,0,IF('Indicator Data'!BQ159&lt;T$4,10,(T$3-'Indicator Data'!BQ159)/(T$3-T$4)*10)),1))</f>
        <v>0.3</v>
      </c>
      <c r="U159" s="162">
        <f>IF('Indicator Data'!BR159="No data","x",ROUND(IF('Indicator Data'!BR159&gt;U$3,0,IF('Indicator Data'!BR159&lt;U$4,10,(U$3-'Indicator Data'!BR159)/(U$3-U$4)*10)),1))</f>
        <v>1.2</v>
      </c>
      <c r="V159" s="162">
        <f>IF('Indicator Data'!BS159="No data","x",ROUND(IF('Indicator Data'!BS159&gt;V$3,0,IF('Indicator Data'!BS159&lt;V$4,10,(V$3-'Indicator Data'!BS159)/(V$3-V$4)*10)),1))</f>
        <v>1.5</v>
      </c>
      <c r="W159" s="157">
        <f t="shared" si="32"/>
        <v>1</v>
      </c>
      <c r="X159" s="157">
        <f>IF('Indicator Data'!BT159="No data","x",ROUND(IF('Indicator Data'!BT159&gt;X$3,0,IF('Indicator Data'!BT159&lt;X$4,10,(X$3-'Indicator Data'!BT159)/(X$3-X$4)*10)),1))</f>
        <v>0</v>
      </c>
      <c r="Y159" s="157">
        <f>IF('Indicator Data'!BU159="No data","x",ROUND(IF('Indicator Data'!BU159&gt;Y$3,10,IF('Indicator Data'!BU159&lt;Y$4,0,10-(Y$3-'Indicator Data'!BU159)/(Y$3-Y$4)*10)),1))</f>
        <v>0.1</v>
      </c>
      <c r="Z159" s="158">
        <f t="shared" si="25"/>
        <v>1.3</v>
      </c>
      <c r="AA159" s="159">
        <f t="shared" si="26"/>
        <v>0.7</v>
      </c>
      <c r="AB159" s="48"/>
    </row>
    <row r="160" spans="1:28">
      <c r="A160" s="90" t="str">
        <f>'Indicator Data'!A160</f>
        <v>Slovakia</v>
      </c>
      <c r="B160" s="160" t="str">
        <f>'Indicator Data'!B160</f>
        <v>SVK</v>
      </c>
      <c r="C160" s="157">
        <f>IF('Indicator Data'!BF160="No data","x",ROUND(IF('Indicator Data'!BF160&gt;C$3,0,IF('Indicator Data'!BF160&lt;C$4,10,(C$3-'Indicator Data'!BF160)/(C$3-C$4)*10)),1))</f>
        <v>3.4</v>
      </c>
      <c r="D160" s="158">
        <f t="shared" si="27"/>
        <v>3.4</v>
      </c>
      <c r="E160" s="157">
        <f>IF('Indicator Data'!BH160="No data","x",ROUND(IF('Indicator Data'!BH160&gt;E$3,0,IF('Indicator Data'!BH160&lt;E$4,10,(E$3-'Indicator Data'!BH160)/(E$3-E$4)*10)),1))</f>
        <v>4.5999999999999996</v>
      </c>
      <c r="F160" s="157">
        <f>IF('Indicator Data'!BG160="No data","x",ROUND(IF('Indicator Data'!BG160&gt;F$3,0,IF('Indicator Data'!BG160&lt;F$4,10,(F$3-'Indicator Data'!BG160)/(F$3-F$4)*10)),1))</f>
        <v>4.2</v>
      </c>
      <c r="G160" s="158">
        <f t="shared" si="28"/>
        <v>4.4000000000000004</v>
      </c>
      <c r="H160" s="159">
        <f t="shared" si="29"/>
        <v>3.9</v>
      </c>
      <c r="I160" s="157" t="str">
        <f>IF('Indicator Data'!BJ160="No data","x",ROUND(IF('Indicator Data'!BJ160^2&gt;I$3,0,IF('Indicator Data'!BJ160^2&lt;I$4,10,(I$3-'Indicator Data'!BJ160^2)/(I$3-I$4)*10)),1))</f>
        <v>x</v>
      </c>
      <c r="J160" s="157">
        <f>IF(OR('Indicator Data'!BI160=0,'Indicator Data'!BI160="No data"),"x",ROUND(IF('Indicator Data'!BI160&gt;J$3,0,IF('Indicator Data'!BI160&lt;J$4,10,(J$3-'Indicator Data'!BI160)/(J$3-J$4)*10)),1))</f>
        <v>0</v>
      </c>
      <c r="K160" s="157">
        <f>IF('Indicator Data'!BK160="No data","x",ROUND(IF('Indicator Data'!BK160&gt;K$3,0,IF('Indicator Data'!BK160&lt;K$4,10,(K$3-'Indicator Data'!BK160)/(K$3-K$4)*10)),1))</f>
        <v>1.1000000000000001</v>
      </c>
      <c r="L160" s="157">
        <f>IF('Indicator Data'!BL160="No data","x",ROUND(IF('Indicator Data'!BL160&gt;L$3,0,IF('Indicator Data'!BL160&lt;L$4,10,(L$3-'Indicator Data'!BL160)/(L$3-L$4)*10)),1))</f>
        <v>3.5</v>
      </c>
      <c r="M160" s="158">
        <f t="shared" si="30"/>
        <v>1.5</v>
      </c>
      <c r="N160" s="161">
        <f>IF('Indicator Data'!BM160="No data","x",'Indicator Data'!BM160/'Indicator Data'!BW160*100)</f>
        <v>174.67975378472801</v>
      </c>
      <c r="O160" s="157">
        <f t="shared" si="24"/>
        <v>0</v>
      </c>
      <c r="P160" s="157">
        <f>IF('Indicator Data'!BN160="No data","x",ROUND(IF('Indicator Data'!BN160&gt;P$3,0,IF('Indicator Data'!BN160&lt;P$4,10,(P$3-'Indicator Data'!BN160)/(P$3-P$4)*10)),1))</f>
        <v>0.3</v>
      </c>
      <c r="Q160" s="157">
        <f>IF('Indicator Data'!BO160="No data","x",ROUND(IF('Indicator Data'!BO160&gt;Q$3,0,IF('Indicator Data'!BO160&lt;Q$4,10,(Q$3-'Indicator Data'!BO160)/(Q$3-Q$4)*10)),1))</f>
        <v>0</v>
      </c>
      <c r="R160" s="158">
        <f t="shared" si="31"/>
        <v>0.1</v>
      </c>
      <c r="S160" s="157">
        <f>IF('Indicator Data'!BP160="No data","x",ROUND(IF('Indicator Data'!BP160&gt;S$3,0,IF('Indicator Data'!BP160&lt;S$4,10,(S$3-'Indicator Data'!BP160)/(S$3-S$4)*10)),1))</f>
        <v>0</v>
      </c>
      <c r="T160" s="162">
        <f>IF('Indicator Data'!BQ160="No data","x",ROUND(IF('Indicator Data'!BQ160&gt;T$3,0,IF('Indicator Data'!BQ160&lt;T$4,10,(T$3-'Indicator Data'!BQ160)/(T$3-T$4)*10)),1))</f>
        <v>0.3</v>
      </c>
      <c r="U160" s="162">
        <f>IF('Indicator Data'!BR160="No data","x",ROUND(IF('Indicator Data'!BR160&gt;U$3,0,IF('Indicator Data'!BR160&lt;U$4,10,(U$3-'Indicator Data'!BR160)/(U$3-U$4)*10)),1))</f>
        <v>0.5</v>
      </c>
      <c r="V160" s="162">
        <f>IF('Indicator Data'!BS160="No data","x",ROUND(IF('Indicator Data'!BS160&gt;V$3,0,IF('Indicator Data'!BS160&lt;V$4,10,(V$3-'Indicator Data'!BS160)/(V$3-V$4)*10)),1))</f>
        <v>0.5</v>
      </c>
      <c r="W160" s="157">
        <f t="shared" si="32"/>
        <v>0.43333333333333335</v>
      </c>
      <c r="X160" s="157">
        <f>IF('Indicator Data'!BT160="No data","x",ROUND(IF('Indicator Data'!BT160&gt;X$3,0,IF('Indicator Data'!BT160&lt;X$4,10,(X$3-'Indicator Data'!BT160)/(X$3-X$4)*10)),1))</f>
        <v>1.1000000000000001</v>
      </c>
      <c r="Y160" s="157">
        <f>IF('Indicator Data'!BU160="No data","x",ROUND(IF('Indicator Data'!BU160&gt;Y$3,10,IF('Indicator Data'!BU160&lt;Y$4,0,10-(Y$3-'Indicator Data'!BU160)/(Y$3-Y$4)*10)),1))</f>
        <v>0.1</v>
      </c>
      <c r="Z160" s="158">
        <f t="shared" si="25"/>
        <v>0.4</v>
      </c>
      <c r="AA160" s="159">
        <f t="shared" si="26"/>
        <v>0.7</v>
      </c>
      <c r="AB160" s="48"/>
    </row>
    <row r="161" spans="1:28">
      <c r="A161" s="90" t="str">
        <f>'Indicator Data'!A161</f>
        <v>Slovenia</v>
      </c>
      <c r="B161" s="160" t="str">
        <f>'Indicator Data'!B161</f>
        <v>SVN</v>
      </c>
      <c r="C161" s="157">
        <f>IF('Indicator Data'!BF161="No data","x",ROUND(IF('Indicator Data'!BF161&gt;C$3,0,IF('Indicator Data'!BF161&lt;C$4,10,(C$3-'Indicator Data'!BF161)/(C$3-C$4)*10)),1))</f>
        <v>0.9</v>
      </c>
      <c r="D161" s="158">
        <f t="shared" si="27"/>
        <v>0.9</v>
      </c>
      <c r="E161" s="157">
        <f>IF('Indicator Data'!BH161="No data","x",ROUND(IF('Indicator Data'!BH161&gt;E$3,0,IF('Indicator Data'!BH161&lt;E$4,10,(E$3-'Indicator Data'!BH161)/(E$3-E$4)*10)),1))</f>
        <v>4.4000000000000004</v>
      </c>
      <c r="F161" s="157">
        <f>IF('Indicator Data'!BG161="No data","x",ROUND(IF('Indicator Data'!BG161&gt;F$3,0,IF('Indicator Data'!BG161&lt;F$4,10,(F$3-'Indicator Data'!BG161)/(F$3-F$4)*10)),1))</f>
        <v>2.9</v>
      </c>
      <c r="G161" s="158">
        <f t="shared" si="28"/>
        <v>3.7</v>
      </c>
      <c r="H161" s="159">
        <f t="shared" si="29"/>
        <v>2.2999999999999998</v>
      </c>
      <c r="I161" s="157" t="str">
        <f>IF('Indicator Data'!BJ161="No data","x",ROUND(IF('Indicator Data'!BJ161^2&gt;I$3,0,IF('Indicator Data'!BJ161^2&lt;I$4,10,(I$3-'Indicator Data'!BJ161^2)/(I$3-I$4)*10)),1))</f>
        <v>x</v>
      </c>
      <c r="J161" s="157">
        <f>IF(OR('Indicator Data'!BI161=0,'Indicator Data'!BI161="No data"),"x",ROUND(IF('Indicator Data'!BI161&gt;J$3,0,IF('Indicator Data'!BI161&lt;J$4,10,(J$3-'Indicator Data'!BI161)/(J$3-J$4)*10)),1))</f>
        <v>0</v>
      </c>
      <c r="K161" s="157">
        <f>IF('Indicator Data'!BK161="No data","x",ROUND(IF('Indicator Data'!BK161&gt;K$3,0,IF('Indicator Data'!BK161&lt;K$4,10,(K$3-'Indicator Data'!BK161)/(K$3-K$4)*10)),1))</f>
        <v>1.1000000000000001</v>
      </c>
      <c r="L161" s="157">
        <f>IF('Indicator Data'!BL161="No data","x",ROUND(IF('Indicator Data'!BL161&gt;L$3,0,IF('Indicator Data'!BL161&lt;L$4,10,(L$3-'Indicator Data'!BL161)/(L$3-L$4)*10)),1))</f>
        <v>3.8</v>
      </c>
      <c r="M161" s="158">
        <f t="shared" si="30"/>
        <v>1.6</v>
      </c>
      <c r="N161" s="161">
        <f>IF('Indicator Data'!BM161="No data","x",'Indicator Data'!BM161/'Indicator Data'!BW161*100)</f>
        <v>178.74875868917576</v>
      </c>
      <c r="O161" s="157">
        <f t="shared" si="24"/>
        <v>0</v>
      </c>
      <c r="P161" s="157">
        <f>IF('Indicator Data'!BN161="No data","x",ROUND(IF('Indicator Data'!BN161&gt;P$3,0,IF('Indicator Data'!BN161&lt;P$4,10,(P$3-'Indicator Data'!BN161)/(P$3-P$4)*10)),1))</f>
        <v>0.2</v>
      </c>
      <c r="Q161" s="157">
        <f>IF('Indicator Data'!BO161="No data","x",ROUND(IF('Indicator Data'!BO161&gt;Q$3,0,IF('Indicator Data'!BO161&lt;Q$4,10,(Q$3-'Indicator Data'!BO161)/(Q$3-Q$4)*10)),1))</f>
        <v>0.1</v>
      </c>
      <c r="R161" s="158">
        <f t="shared" si="31"/>
        <v>0.1</v>
      </c>
      <c r="S161" s="157">
        <f>IF('Indicator Data'!BP161="No data","x",ROUND(IF('Indicator Data'!BP161&gt;S$3,0,IF('Indicator Data'!BP161&lt;S$4,10,(S$3-'Indicator Data'!BP161)/(S$3-S$4)*10)),1))</f>
        <v>1.8</v>
      </c>
      <c r="T161" s="162">
        <f>IF('Indicator Data'!BQ161="No data","x",ROUND(IF('Indicator Data'!BQ161&gt;T$3,0,IF('Indicator Data'!BQ161&lt;T$4,10,(T$3-'Indicator Data'!BQ161)/(T$3-T$4)*10)),1))</f>
        <v>1.7</v>
      </c>
      <c r="U161" s="162">
        <f>IF('Indicator Data'!BR161="No data","x",ROUND(IF('Indicator Data'!BR161&gt;U$3,0,IF('Indicator Data'!BR161&lt;U$4,10,(U$3-'Indicator Data'!BR161)/(U$3-U$4)*10)),1))</f>
        <v>1.2</v>
      </c>
      <c r="V161" s="162">
        <f>IF('Indicator Data'!BS161="No data","x",ROUND(IF('Indicator Data'!BS161&gt;V$3,0,IF('Indicator Data'!BS161&lt;V$4,10,(V$3-'Indicator Data'!BS161)/(V$3-V$4)*10)),1))</f>
        <v>6.4</v>
      </c>
      <c r="W161" s="157">
        <f t="shared" si="32"/>
        <v>3.1</v>
      </c>
      <c r="X161" s="157">
        <f>IF('Indicator Data'!BT161="No data","x",ROUND(IF('Indicator Data'!BT161&gt;X$3,0,IF('Indicator Data'!BT161&lt;X$4,10,(X$3-'Indicator Data'!BT161)/(X$3-X$4)*10)),1))</f>
        <v>0</v>
      </c>
      <c r="Y161" s="157">
        <f>IF('Indicator Data'!BU161="No data","x",ROUND(IF('Indicator Data'!BU161&gt;Y$3,10,IF('Indicator Data'!BU161&lt;Y$4,0,10-(Y$3-'Indicator Data'!BU161)/(Y$3-Y$4)*10)),1))</f>
        <v>0.1</v>
      </c>
      <c r="Z161" s="158">
        <f t="shared" si="25"/>
        <v>1.3</v>
      </c>
      <c r="AA161" s="159">
        <f t="shared" si="26"/>
        <v>1</v>
      </c>
      <c r="AB161" s="48"/>
    </row>
    <row r="162" spans="1:28">
      <c r="A162" s="90" t="str">
        <f>'Indicator Data'!A162</f>
        <v>Solomon Islands</v>
      </c>
      <c r="B162" s="160" t="str">
        <f>'Indicator Data'!B162</f>
        <v>SLB</v>
      </c>
      <c r="C162" s="157">
        <f>IF('Indicator Data'!BF162="No data","x",ROUND(IF('Indicator Data'!BF162&gt;C$3,0,IF('Indicator Data'!BF162&lt;C$4,10,(C$3-'Indicator Data'!BF162)/(C$3-C$4)*10)),1))</f>
        <v>6.6</v>
      </c>
      <c r="D162" s="158">
        <f t="shared" si="27"/>
        <v>6.6</v>
      </c>
      <c r="E162" s="157">
        <f>IF('Indicator Data'!BH162="No data","x",ROUND(IF('Indicator Data'!BH162&gt;E$3,0,IF('Indicator Data'!BH162&lt;E$4,10,(E$3-'Indicator Data'!BH162)/(E$3-E$4)*10)),1))</f>
        <v>5.7</v>
      </c>
      <c r="F162" s="157">
        <f>IF('Indicator Data'!BG162="No data","x",ROUND(IF('Indicator Data'!BG162&gt;F$3,0,IF('Indicator Data'!BG162&lt;F$4,10,(F$3-'Indicator Data'!BG162)/(F$3-F$4)*10)),1))</f>
        <v>6.3</v>
      </c>
      <c r="G162" s="158">
        <f t="shared" si="28"/>
        <v>6</v>
      </c>
      <c r="H162" s="159">
        <f t="shared" si="29"/>
        <v>6.3</v>
      </c>
      <c r="I162" s="157" t="str">
        <f>IF('Indicator Data'!BJ162="No data","x",ROUND(IF('Indicator Data'!BJ162^2&gt;I$3,0,IF('Indicator Data'!BJ162^2&lt;I$4,10,(I$3-'Indicator Data'!BJ162^2)/(I$3-I$4)*10)),1))</f>
        <v>x</v>
      </c>
      <c r="J162" s="157">
        <f>IF(OR('Indicator Data'!BI162=0,'Indicator Data'!BI162="No data"),"x",ROUND(IF('Indicator Data'!BI162&gt;J$3,0,IF('Indicator Data'!BI162&lt;J$4,10,(J$3-'Indicator Data'!BI162)/(J$3-J$4)*10)),1))</f>
        <v>2.4</v>
      </c>
      <c r="K162" s="157">
        <f>IF('Indicator Data'!BK162="No data","x",ROUND(IF('Indicator Data'!BK162&gt;K$3,0,IF('Indicator Data'!BK162&lt;K$4,10,(K$3-'Indicator Data'!BK162)/(K$3-K$4)*10)),1))</f>
        <v>6.4</v>
      </c>
      <c r="L162" s="157">
        <f>IF('Indicator Data'!BL162="No data","x",ROUND(IF('Indicator Data'!BL162&gt;L$3,0,IF('Indicator Data'!BL162&lt;L$4,10,(L$3-'Indicator Data'!BL162)/(L$3-L$4)*10)),1))</f>
        <v>6.8</v>
      </c>
      <c r="M162" s="158">
        <f t="shared" si="30"/>
        <v>5.2</v>
      </c>
      <c r="N162" s="161">
        <f>IF('Indicator Data'!BM162="No data","x",'Indicator Data'!BM162/'Indicator Data'!BW162*100)</f>
        <v>3.5727045373347623</v>
      </c>
      <c r="O162" s="157">
        <f t="shared" si="24"/>
        <v>9.6999999999999993</v>
      </c>
      <c r="P162" s="157">
        <f>IF('Indicator Data'!BN162="No data","x",ROUND(IF('Indicator Data'!BN162&gt;P$3,0,IF('Indicator Data'!BN162&lt;P$4,10,(P$3-'Indicator Data'!BN162)/(P$3-P$4)*10)),1))</f>
        <v>7.2</v>
      </c>
      <c r="Q162" s="157">
        <f>IF('Indicator Data'!BO162="No data","x",ROUND(IF('Indicator Data'!BO162&gt;Q$3,0,IF('Indicator Data'!BO162&lt;Q$4,10,(Q$3-'Indicator Data'!BO162)/(Q$3-Q$4)*10)),1))</f>
        <v>6.5</v>
      </c>
      <c r="R162" s="158">
        <f t="shared" si="31"/>
        <v>7.8</v>
      </c>
      <c r="S162" s="157">
        <f>IF('Indicator Data'!BP162="No data","x",ROUND(IF('Indicator Data'!BP162&gt;S$3,0,IF('Indicator Data'!BP162&lt;S$4,10,(S$3-'Indicator Data'!BP162)/(S$3-S$4)*10)),1))</f>
        <v>9.5</v>
      </c>
      <c r="T162" s="162">
        <f>IF('Indicator Data'!BQ162="No data","x",ROUND(IF('Indicator Data'!BQ162&gt;T$3,0,IF('Indicator Data'!BQ162&lt;T$4,10,(T$3-'Indicator Data'!BQ162)/(T$3-T$4)*10)),1))</f>
        <v>1.7</v>
      </c>
      <c r="U162" s="162">
        <f>IF('Indicator Data'!BR162="No data","x",ROUND(IF('Indicator Data'!BR162&gt;U$3,0,IF('Indicator Data'!BR162&lt;U$4,10,(U$3-'Indicator Data'!BR162)/(U$3-U$4)*10)),1))</f>
        <v>1.5</v>
      </c>
      <c r="V162" s="162">
        <f>IF('Indicator Data'!BS162="No data","x",ROUND(IF('Indicator Data'!BS162&gt;V$3,0,IF('Indicator Data'!BS162&lt;V$4,10,(V$3-'Indicator Data'!BS162)/(V$3-V$4)*10)),1))</f>
        <v>1.7</v>
      </c>
      <c r="W162" s="157">
        <f t="shared" si="32"/>
        <v>1.6333333333333335</v>
      </c>
      <c r="X162" s="157">
        <f>IF('Indicator Data'!BT162="No data","x",ROUND(IF('Indicator Data'!BT162&gt;X$3,0,IF('Indicator Data'!BT162&lt;X$4,10,(X$3-'Indicator Data'!BT162)/(X$3-X$4)*10)),1))</f>
        <v>9.8000000000000007</v>
      </c>
      <c r="Y162" s="157">
        <f>IF('Indicator Data'!BU162="No data","x",ROUND(IF('Indicator Data'!BU162&gt;Y$3,10,IF('Indicator Data'!BU162&lt;Y$4,0,10-(Y$3-'Indicator Data'!BU162)/(Y$3-Y$4)*10)),1))</f>
        <v>1.4</v>
      </c>
      <c r="Z162" s="158">
        <f t="shared" si="25"/>
        <v>5.6</v>
      </c>
      <c r="AA162" s="159">
        <f t="shared" si="26"/>
        <v>6.2</v>
      </c>
      <c r="AB162" s="48"/>
    </row>
    <row r="163" spans="1:28">
      <c r="A163" s="90" t="str">
        <f>'Indicator Data'!A163</f>
        <v>Somalia</v>
      </c>
      <c r="B163" s="160" t="str">
        <f>'Indicator Data'!B163</f>
        <v>SOM</v>
      </c>
      <c r="C163" s="157" t="str">
        <f>IF('Indicator Data'!BF163="No data","x",ROUND(IF('Indicator Data'!BF163&gt;C$3,0,IF('Indicator Data'!BF163&lt;C$4,10,(C$3-'Indicator Data'!BF163)/(C$3-C$4)*10)),1))</f>
        <v>x</v>
      </c>
      <c r="D163" s="158" t="str">
        <f t="shared" si="27"/>
        <v>x</v>
      </c>
      <c r="E163" s="157">
        <f>IF('Indicator Data'!BH163="No data","x",ROUND(IF('Indicator Data'!BH163&gt;E$3,0,IF('Indicator Data'!BH163&lt;E$4,10,(E$3-'Indicator Data'!BH163)/(E$3-E$4)*10)),1))</f>
        <v>8.9</v>
      </c>
      <c r="F163" s="157">
        <f>IF('Indicator Data'!BG163="No data","x",ROUND(IF('Indicator Data'!BG163&gt;F$3,0,IF('Indicator Data'!BG163&lt;F$4,10,(F$3-'Indicator Data'!BG163)/(F$3-F$4)*10)),1))</f>
        <v>9.1</v>
      </c>
      <c r="G163" s="158">
        <f t="shared" si="28"/>
        <v>9</v>
      </c>
      <c r="H163" s="159">
        <f t="shared" si="29"/>
        <v>9</v>
      </c>
      <c r="I163" s="157">
        <f>IF('Indicator Data'!BJ163="No data","x",ROUND(IF('Indicator Data'!BJ163^2&gt;I$3,0,IF('Indicator Data'!BJ163^2&lt;I$4,10,(I$3-'Indicator Data'!BJ163^2)/(I$3-I$4)*10)),1))</f>
        <v>9.1</v>
      </c>
      <c r="J163" s="157">
        <f>IF(OR('Indicator Data'!BI163=0,'Indicator Data'!BI163="No data"),"x",ROUND(IF('Indicator Data'!BI163&gt;J$3,0,IF('Indicator Data'!BI163&lt;J$4,10,(J$3-'Indicator Data'!BI163)/(J$3-J$4)*10)),1))</f>
        <v>5.0999999999999996</v>
      </c>
      <c r="K163" s="157">
        <f>IF('Indicator Data'!BK163="No data","x",ROUND(IF('Indicator Data'!BK163&gt;K$3,0,IF('Indicator Data'!BK163&lt;K$4,10,(K$3-'Indicator Data'!BK163)/(K$3-K$4)*10)),1))</f>
        <v>9.8000000000000007</v>
      </c>
      <c r="L163" s="157">
        <f>IF('Indicator Data'!BL163="No data","x",ROUND(IF('Indicator Data'!BL163&gt;L$3,0,IF('Indicator Data'!BL163&lt;L$4,10,(L$3-'Indicator Data'!BL163)/(L$3-L$4)*10)),1))</f>
        <v>7.7</v>
      </c>
      <c r="M163" s="158">
        <f t="shared" si="30"/>
        <v>7.9</v>
      </c>
      <c r="N163" s="161">
        <f>IF('Indicator Data'!BM163="No data","x",'Indicator Data'!BM163/'Indicator Data'!BW163*100)</f>
        <v>30.28660694360315</v>
      </c>
      <c r="O163" s="157">
        <f t="shared" si="24"/>
        <v>7</v>
      </c>
      <c r="P163" s="157">
        <f>IF('Indicator Data'!BN163="No data","x",ROUND(IF('Indicator Data'!BN163&gt;P$3,0,IF('Indicator Data'!BN163&lt;P$4,10,(P$3-'Indicator Data'!BN163)/(P$3-P$4)*10)),1))</f>
        <v>6.6</v>
      </c>
      <c r="Q163" s="157">
        <f>IF('Indicator Data'!BO163="No data","x",ROUND(IF('Indicator Data'!BO163&gt;Q$3,0,IF('Indicator Data'!BO163&lt;Q$4,10,(Q$3-'Indicator Data'!BO163)/(Q$3-Q$4)*10)),1))</f>
        <v>8.3000000000000007</v>
      </c>
      <c r="R163" s="158">
        <f t="shared" si="31"/>
        <v>7.3</v>
      </c>
      <c r="S163" s="157">
        <f>IF('Indicator Data'!BP163="No data","x",ROUND(IF('Indicator Data'!BP163&gt;S$3,0,IF('Indicator Data'!BP163&lt;S$4,10,(S$3-'Indicator Data'!BP163)/(S$3-S$4)*10)),1))</f>
        <v>9.9</v>
      </c>
      <c r="T163" s="162">
        <f>IF('Indicator Data'!BQ163="No data","x",ROUND(IF('Indicator Data'!BQ163&gt;T$3,0,IF('Indicator Data'!BQ163&lt;T$4,10,(T$3-'Indicator Data'!BQ163)/(T$3-T$4)*10)),1))</f>
        <v>9.6999999999999993</v>
      </c>
      <c r="U163" s="162">
        <f>IF('Indicator Data'!BR163="No data","x",ROUND(IF('Indicator Data'!BR163&gt;U$3,0,IF('Indicator Data'!BR163&lt;U$4,10,(U$3-'Indicator Data'!BR163)/(U$3-U$4)*10)),1))</f>
        <v>10</v>
      </c>
      <c r="V163" s="162" t="str">
        <f>IF('Indicator Data'!BS163="No data","x",ROUND(IF('Indicator Data'!BS163&gt;V$3,0,IF('Indicator Data'!BS163&lt;V$4,10,(V$3-'Indicator Data'!BS163)/(V$3-V$4)*10)),1))</f>
        <v>x</v>
      </c>
      <c r="W163" s="157">
        <f t="shared" si="32"/>
        <v>9.85</v>
      </c>
      <c r="X163" s="157" t="str">
        <f>IF('Indicator Data'!BT163="No data","x",ROUND(IF('Indicator Data'!BT163&gt;X$3,0,IF('Indicator Data'!BT163&lt;X$4,10,(X$3-'Indicator Data'!BT163)/(X$3-X$4)*10)),1))</f>
        <v>x</v>
      </c>
      <c r="Y163" s="157">
        <f>IF('Indicator Data'!BU163="No data","x",ROUND(IF('Indicator Data'!BU163&gt;Y$3,10,IF('Indicator Data'!BU163&lt;Y$4,0,10-(Y$3-'Indicator Data'!BU163)/(Y$3-Y$4)*10)),1))</f>
        <v>6.9</v>
      </c>
      <c r="Z163" s="158">
        <f t="shared" si="25"/>
        <v>8.9</v>
      </c>
      <c r="AA163" s="159">
        <f t="shared" si="26"/>
        <v>8</v>
      </c>
      <c r="AB163" s="48"/>
    </row>
    <row r="164" spans="1:28">
      <c r="A164" s="90" t="str">
        <f>'Indicator Data'!A164</f>
        <v>South Africa</v>
      </c>
      <c r="B164" s="160" t="str">
        <f>'Indicator Data'!B164</f>
        <v>ZAF</v>
      </c>
      <c r="C164" s="157">
        <f>IF('Indicator Data'!BF164="No data","x",ROUND(IF('Indicator Data'!BF164&gt;C$3,0,IF('Indicator Data'!BF164&lt;C$4,10,(C$3-'Indicator Data'!BF164)/(C$3-C$4)*10)),1))</f>
        <v>3.9</v>
      </c>
      <c r="D164" s="158">
        <f t="shared" si="27"/>
        <v>3.9</v>
      </c>
      <c r="E164" s="157">
        <f>IF('Indicator Data'!BH164="No data","x",ROUND(IF('Indicator Data'!BH164&gt;E$3,0,IF('Indicator Data'!BH164&lt;E$4,10,(E$3-'Indicator Data'!BH164)/(E$3-E$4)*10)),1))</f>
        <v>5.9</v>
      </c>
      <c r="F164" s="157">
        <f>IF('Indicator Data'!BG164="No data","x",ROUND(IF('Indicator Data'!BG164&gt;F$3,0,IF('Indicator Data'!BG164&lt;F$4,10,(F$3-'Indicator Data'!BG164)/(F$3-F$4)*10)),1))</f>
        <v>5.3</v>
      </c>
      <c r="G164" s="158">
        <f t="shared" si="28"/>
        <v>5.6</v>
      </c>
      <c r="H164" s="159">
        <f t="shared" si="29"/>
        <v>4.8</v>
      </c>
      <c r="I164" s="157">
        <f>IF('Indicator Data'!BJ164="No data","x",ROUND(IF('Indicator Data'!BJ164^2&gt;I$3,0,IF('Indicator Data'!BJ164^2&lt;I$4,10,(I$3-'Indicator Data'!BJ164^2)/(I$3-I$4)*10)),1))</f>
        <v>2.1</v>
      </c>
      <c r="J164" s="157">
        <f>IF(OR('Indicator Data'!BI164=0,'Indicator Data'!BI164="No data"),"x",ROUND(IF('Indicator Data'!BI164&gt;J$3,0,IF('Indicator Data'!BI164&lt;J$4,10,(J$3-'Indicator Data'!BI164)/(J$3-J$4)*10)),1))</f>
        <v>1.4</v>
      </c>
      <c r="K164" s="157">
        <f>IF('Indicator Data'!BK164="No data","x",ROUND(IF('Indicator Data'!BK164&gt;K$3,0,IF('Indicator Data'!BK164&lt;K$4,10,(K$3-'Indicator Data'!BK164)/(K$3-K$4)*10)),1))</f>
        <v>2.8</v>
      </c>
      <c r="L164" s="157">
        <f>IF('Indicator Data'!BL164="No data","x",ROUND(IF('Indicator Data'!BL164&gt;L$3,0,IF('Indicator Data'!BL164&lt;L$4,10,(L$3-'Indicator Data'!BL164)/(L$3-L$4)*10)),1))</f>
        <v>1.7</v>
      </c>
      <c r="M164" s="158">
        <f t="shared" si="30"/>
        <v>2</v>
      </c>
      <c r="N164" s="161">
        <f>IF('Indicator Data'!BM164="No data","x",'Indicator Data'!BM164/'Indicator Data'!BW164*100)</f>
        <v>24.73023436018762</v>
      </c>
      <c r="O164" s="157">
        <f t="shared" si="24"/>
        <v>7.6</v>
      </c>
      <c r="P164" s="157">
        <f>IF('Indicator Data'!BN164="No data","x",ROUND(IF('Indicator Data'!BN164&gt;P$3,0,IF('Indicator Data'!BN164&lt;P$4,10,(P$3-'Indicator Data'!BN164)/(P$3-P$4)*10)),1))</f>
        <v>2.5</v>
      </c>
      <c r="Q164" s="157">
        <f>IF('Indicator Data'!BO164="No data","x",ROUND(IF('Indicator Data'!BO164&gt;Q$3,0,IF('Indicator Data'!BO164&lt;Q$4,10,(Q$3-'Indicator Data'!BO164)/(Q$3-Q$4)*10)),1))</f>
        <v>1.1000000000000001</v>
      </c>
      <c r="R164" s="158">
        <f t="shared" si="31"/>
        <v>3.7</v>
      </c>
      <c r="S164" s="157">
        <f>IF('Indicator Data'!BP164="No data","x",ROUND(IF('Indicator Data'!BP164&gt;S$3,0,IF('Indicator Data'!BP164&lt;S$4,10,(S$3-'Indicator Data'!BP164)/(S$3-S$4)*10)),1))</f>
        <v>8</v>
      </c>
      <c r="T164" s="162">
        <f>IF('Indicator Data'!BQ164="No data","x",ROUND(IF('Indicator Data'!BQ164&gt;T$3,0,IF('Indicator Data'!BQ164&lt;T$4,10,(T$3-'Indicator Data'!BQ164)/(T$3-T$4)*10)),1))</f>
        <v>2.4</v>
      </c>
      <c r="U164" s="162">
        <f>IF('Indicator Data'!BR164="No data","x",ROUND(IF('Indicator Data'!BR164&gt;U$3,0,IF('Indicator Data'!BR164&lt;U$4,10,(U$3-'Indicator Data'!BR164)/(U$3-U$4)*10)),1))</f>
        <v>2</v>
      </c>
      <c r="V164" s="162">
        <f>IF('Indicator Data'!BS164="No data","x",ROUND(IF('Indicator Data'!BS164&gt;V$3,0,IF('Indicator Data'!BS164&lt;V$4,10,(V$3-'Indicator Data'!BS164)/(V$3-V$4)*10)),1))</f>
        <v>1.7</v>
      </c>
      <c r="W164" s="157">
        <f t="shared" si="32"/>
        <v>2.0333333333333337</v>
      </c>
      <c r="X164" s="157">
        <f>IF('Indicator Data'!BT164="No data","x",ROUND(IF('Indicator Data'!BT164&gt;X$3,0,IF('Indicator Data'!BT164&lt;X$4,10,(X$3-'Indicator Data'!BT164)/(X$3-X$4)*10)),1))</f>
        <v>6.1</v>
      </c>
      <c r="Y164" s="157">
        <f>IF('Indicator Data'!BU164="No data","x",ROUND(IF('Indicator Data'!BU164&gt;Y$3,10,IF('Indicator Data'!BU164&lt;Y$4,0,10-(Y$3-'Indicator Data'!BU164)/(Y$3-Y$4)*10)),1))</f>
        <v>1.4</v>
      </c>
      <c r="Z164" s="158">
        <f t="shared" si="25"/>
        <v>4.4000000000000004</v>
      </c>
      <c r="AA164" s="159">
        <f t="shared" si="26"/>
        <v>3.4</v>
      </c>
      <c r="AB164" s="48"/>
    </row>
    <row r="165" spans="1:28">
      <c r="A165" s="90" t="str">
        <f>'Indicator Data'!A165</f>
        <v>South Sudan</v>
      </c>
      <c r="B165" s="160" t="str">
        <f>'Indicator Data'!B165</f>
        <v>SSD</v>
      </c>
      <c r="C165" s="157" t="str">
        <f>IF('Indicator Data'!BF165="No data","x",ROUND(IF('Indicator Data'!BF165&gt;C$3,0,IF('Indicator Data'!BF165&lt;C$4,10,(C$3-'Indicator Data'!BF165)/(C$3-C$4)*10)),1))</f>
        <v>x</v>
      </c>
      <c r="D165" s="158" t="str">
        <f t="shared" si="27"/>
        <v>x</v>
      </c>
      <c r="E165" s="157">
        <f>IF('Indicator Data'!BH165="No data","x",ROUND(IF('Indicator Data'!BH165&gt;E$3,0,IF('Indicator Data'!BH165&lt;E$4,10,(E$3-'Indicator Data'!BH165)/(E$3-E$4)*10)),1))</f>
        <v>8.6999999999999993</v>
      </c>
      <c r="F165" s="157">
        <f>IF('Indicator Data'!BG165="No data","x",ROUND(IF('Indicator Data'!BG165&gt;F$3,0,IF('Indicator Data'!BG165&lt;F$4,10,(F$3-'Indicator Data'!BG165)/(F$3-F$4)*10)),1))</f>
        <v>9.8000000000000007</v>
      </c>
      <c r="G165" s="158">
        <f t="shared" si="28"/>
        <v>9.3000000000000007</v>
      </c>
      <c r="H165" s="159">
        <f t="shared" si="29"/>
        <v>9.3000000000000007</v>
      </c>
      <c r="I165" s="157">
        <f>IF('Indicator Data'!BJ165="No data","x",ROUND(IF('Indicator Data'!BJ165^2&gt;I$3,0,IF('Indicator Data'!BJ165^2&lt;I$4,10,(I$3-'Indicator Data'!BJ165^2)/(I$3-I$4)*10)),1))</f>
        <v>9.6999999999999993</v>
      </c>
      <c r="J165" s="157">
        <f>IF(OR('Indicator Data'!BI165=0,'Indicator Data'!BI165="No data"),"x",ROUND(IF('Indicator Data'!BI165&gt;J$3,0,IF('Indicator Data'!BI165&lt;J$4,10,(J$3-'Indicator Data'!BI165)/(J$3-J$4)*10)),1))</f>
        <v>9.1999999999999993</v>
      </c>
      <c r="K165" s="157">
        <f>IF('Indicator Data'!BK165="No data","x",ROUND(IF('Indicator Data'!BK165&gt;K$3,0,IF('Indicator Data'!BK165&lt;K$4,10,(K$3-'Indicator Data'!BK165)/(K$3-K$4)*10)),1))</f>
        <v>9.4</v>
      </c>
      <c r="L165" s="157">
        <f>IF('Indicator Data'!BL165="No data","x",ROUND(IF('Indicator Data'!BL165&gt;L$3,0,IF('Indicator Data'!BL165&lt;L$4,10,(L$3-'Indicator Data'!BL165)/(L$3-L$4)*10)),1))</f>
        <v>8.6999999999999993</v>
      </c>
      <c r="M165" s="158">
        <f t="shared" si="30"/>
        <v>9.3000000000000007</v>
      </c>
      <c r="N165" s="161">
        <f>IF('Indicator Data'!BM165="No data","x",'Indicator Data'!BM165/'Indicator Data'!BW165*100)</f>
        <v>6.052808425509328</v>
      </c>
      <c r="O165" s="157">
        <f t="shared" si="24"/>
        <v>9.5</v>
      </c>
      <c r="P165" s="157">
        <f>IF('Indicator Data'!BN165="No data","x",ROUND(IF('Indicator Data'!BN165&gt;P$3,0,IF('Indicator Data'!BN165&lt;P$4,10,(P$3-'Indicator Data'!BN165)/(P$3-P$4)*10)),1))</f>
        <v>9.3000000000000007</v>
      </c>
      <c r="Q165" s="157">
        <f>IF('Indicator Data'!BO165="No data","x",ROUND(IF('Indicator Data'!BO165&gt;Q$3,0,IF('Indicator Data'!BO165&lt;Q$4,10,(Q$3-'Indicator Data'!BO165)/(Q$3-Q$4)*10)),1))</f>
        <v>10</v>
      </c>
      <c r="R165" s="158">
        <f t="shared" si="31"/>
        <v>9.6</v>
      </c>
      <c r="S165" s="157">
        <f>IF('Indicator Data'!BP165="No data","x",ROUND(IF('Indicator Data'!BP165&gt;S$3,0,IF('Indicator Data'!BP165&lt;S$4,10,(S$3-'Indicator Data'!BP165)/(S$3-S$4)*10)),1))</f>
        <v>9.9</v>
      </c>
      <c r="T165" s="162">
        <f>IF('Indicator Data'!BQ165="No data","x",ROUND(IF('Indicator Data'!BQ165&gt;T$3,0,IF('Indicator Data'!BQ165&lt;T$4,10,(T$3-'Indicator Data'!BQ165)/(T$3-T$4)*10)),1))</f>
        <v>4.4000000000000004</v>
      </c>
      <c r="U165" s="162" t="str">
        <f>IF('Indicator Data'!BR165="No data","x",ROUND(IF('Indicator Data'!BR165&gt;U$3,0,IF('Indicator Data'!BR165&lt;U$4,10,(U$3-'Indicator Data'!BR165)/(U$3-U$4)*10)),1))</f>
        <v>x</v>
      </c>
      <c r="V165" s="162" t="str">
        <f>IF('Indicator Data'!BS165="No data","x",ROUND(IF('Indicator Data'!BS165&gt;V$3,0,IF('Indicator Data'!BS165&lt;V$4,10,(V$3-'Indicator Data'!BS165)/(V$3-V$4)*10)),1))</f>
        <v>x</v>
      </c>
      <c r="W165" s="157">
        <f t="shared" si="32"/>
        <v>4.4000000000000004</v>
      </c>
      <c r="X165" s="157">
        <f>IF('Indicator Data'!BT165="No data","x",ROUND(IF('Indicator Data'!BT165&gt;X$3,0,IF('Indicator Data'!BT165&lt;X$4,10,(X$3-'Indicator Data'!BT165)/(X$3-X$4)*10)),1))</f>
        <v>10</v>
      </c>
      <c r="Y165" s="157">
        <f>IF('Indicator Data'!BU165="No data","x",ROUND(IF('Indicator Data'!BU165&gt;Y$3,10,IF('Indicator Data'!BU165&lt;Y$4,0,10-(Y$3-'Indicator Data'!BU165)/(Y$3-Y$4)*10)),1))</f>
        <v>10</v>
      </c>
      <c r="Z165" s="158">
        <f t="shared" si="25"/>
        <v>8.6</v>
      </c>
      <c r="AA165" s="159">
        <f t="shared" si="26"/>
        <v>9.1999999999999993</v>
      </c>
      <c r="AB165" s="48"/>
    </row>
    <row r="166" spans="1:28">
      <c r="A166" s="90" t="str">
        <f>'Indicator Data'!A166</f>
        <v>Spain</v>
      </c>
      <c r="B166" s="160" t="str">
        <f>'Indicator Data'!B166</f>
        <v>ESP</v>
      </c>
      <c r="C166" s="157">
        <f>IF('Indicator Data'!BF166="No data","x",ROUND(IF('Indicator Data'!BF166&gt;C$3,0,IF('Indicator Data'!BF166&lt;C$4,10,(C$3-'Indicator Data'!BF166)/(C$3-C$4)*10)),1))</f>
        <v>2.2000000000000002</v>
      </c>
      <c r="D166" s="158">
        <f t="shared" si="27"/>
        <v>2.2000000000000002</v>
      </c>
      <c r="E166" s="157">
        <f>IF('Indicator Data'!BH166="No data","x",ROUND(IF('Indicator Data'!BH166&gt;E$3,0,IF('Indicator Data'!BH166&lt;E$4,10,(E$3-'Indicator Data'!BH166)/(E$3-E$4)*10)),1))</f>
        <v>4</v>
      </c>
      <c r="F166" s="157">
        <f>IF('Indicator Data'!BG166="No data","x",ROUND(IF('Indicator Data'!BG166&gt;F$3,0,IF('Indicator Data'!BG166&lt;F$4,10,(F$3-'Indicator Data'!BG166)/(F$3-F$4)*10)),1))</f>
        <v>3.2</v>
      </c>
      <c r="G166" s="158">
        <f t="shared" si="28"/>
        <v>3.6</v>
      </c>
      <c r="H166" s="159">
        <f t="shared" si="29"/>
        <v>2.9</v>
      </c>
      <c r="I166" s="157">
        <f>IF('Indicator Data'!BJ166="No data","x",ROUND(IF('Indicator Data'!BJ166^2&gt;I$3,0,IF('Indicator Data'!BJ166^2&lt;I$4,10,(I$3-'Indicator Data'!BJ166^2)/(I$3-I$4)*10)),1))</f>
        <v>0.3</v>
      </c>
      <c r="J166" s="157">
        <f>IF(OR('Indicator Data'!BI166=0,'Indicator Data'!BI166="No data"),"x",ROUND(IF('Indicator Data'!BI166&gt;J$3,0,IF('Indicator Data'!BI166&lt;J$4,10,(J$3-'Indicator Data'!BI166)/(J$3-J$4)*10)),1))</f>
        <v>0</v>
      </c>
      <c r="K166" s="157">
        <f>IF('Indicator Data'!BK166="No data","x",ROUND(IF('Indicator Data'!BK166&gt;K$3,0,IF('Indicator Data'!BK166&lt;K$4,10,(K$3-'Indicator Data'!BK166)/(K$3-K$4)*10)),1))</f>
        <v>0.6</v>
      </c>
      <c r="L166" s="157">
        <f>IF('Indicator Data'!BL166="No data","x",ROUND(IF('Indicator Data'!BL166&gt;L$3,0,IF('Indicator Data'!BL166&lt;L$4,10,(L$3-'Indicator Data'!BL166)/(L$3-L$4)*10)),1))</f>
        <v>3.9</v>
      </c>
      <c r="M166" s="158">
        <f t="shared" si="30"/>
        <v>1.2</v>
      </c>
      <c r="N166" s="161">
        <f>IF('Indicator Data'!BM166="No data","x",'Indicator Data'!BM166/'Indicator Data'!BW166*100)</f>
        <v>144.34643143544508</v>
      </c>
      <c r="O166" s="157">
        <f t="shared" ref="O166:O196" si="33">IF(N166="x","x",ROUND(IF(N166&gt;O$3,0,IF(N166&lt;O$4,10,(O$3-N166)/(O$3-O$4)*10)),1))</f>
        <v>0</v>
      </c>
      <c r="P166" s="157">
        <f>IF('Indicator Data'!BN166="No data","x",ROUND(IF('Indicator Data'!BN166&gt;P$3,0,IF('Indicator Data'!BN166&lt;P$4,10,(P$3-'Indicator Data'!BN166)/(P$3-P$4)*10)),1))</f>
        <v>0</v>
      </c>
      <c r="Q166" s="157">
        <f>IF('Indicator Data'!BO166="No data","x",ROUND(IF('Indicator Data'!BO166&gt;Q$3,0,IF('Indicator Data'!BO166&lt;Q$4,10,(Q$3-'Indicator Data'!BO166)/(Q$3-Q$4)*10)),1))</f>
        <v>0</v>
      </c>
      <c r="R166" s="158">
        <f t="shared" si="31"/>
        <v>0</v>
      </c>
      <c r="S166" s="157">
        <f>IF('Indicator Data'!BP166="No data","x",ROUND(IF('Indicator Data'!BP166&gt;S$3,0,IF('Indicator Data'!BP166&lt;S$4,10,(S$3-'Indicator Data'!BP166)/(S$3-S$4)*10)),1))</f>
        <v>0</v>
      </c>
      <c r="T166" s="162">
        <f>IF('Indicator Data'!BQ166="No data","x",ROUND(IF('Indicator Data'!BQ166&gt;T$3,0,IF('Indicator Data'!BQ166&lt;T$4,10,(T$3-'Indicator Data'!BQ166)/(T$3-T$4)*10)),1))</f>
        <v>1</v>
      </c>
      <c r="U166" s="162">
        <f>IF('Indicator Data'!BR166="No data","x",ROUND(IF('Indicator Data'!BR166&gt;U$3,0,IF('Indicator Data'!BR166&lt;U$4,10,(U$3-'Indicator Data'!BR166)/(U$3-U$4)*10)),1))</f>
        <v>1.2</v>
      </c>
      <c r="V166" s="162">
        <f>IF('Indicator Data'!BS166="No data","x",ROUND(IF('Indicator Data'!BS166&gt;V$3,0,IF('Indicator Data'!BS166&lt;V$4,10,(V$3-'Indicator Data'!BS166)/(V$3-V$4)*10)),1))</f>
        <v>1.2</v>
      </c>
      <c r="W166" s="157">
        <f t="shared" si="32"/>
        <v>1.1333333333333335</v>
      </c>
      <c r="X166" s="157">
        <f>IF('Indicator Data'!BT166="No data","x",ROUND(IF('Indicator Data'!BT166&gt;X$3,0,IF('Indicator Data'!BT166&lt;X$4,10,(X$3-'Indicator Data'!BT166)/(X$3-X$4)*10)),1))</f>
        <v>0</v>
      </c>
      <c r="Y166" s="157">
        <f>IF('Indicator Data'!BU166="No data","x",ROUND(IF('Indicator Data'!BU166&gt;Y$3,10,IF('Indicator Data'!BU166&lt;Y$4,0,10-(Y$3-'Indicator Data'!BU166)/(Y$3-Y$4)*10)),1))</f>
        <v>0</v>
      </c>
      <c r="Z166" s="158">
        <f t="shared" ref="Z166:Z196" si="34">IF(AND(S166="x",W166="x",X166="x",Y166="x"),"x",ROUND(AVERAGE(S166,W166,X166,Y166),1))</f>
        <v>0.3</v>
      </c>
      <c r="AA166" s="159">
        <f t="shared" ref="AA166:AA196" si="35">ROUND(AVERAGE(R166,M166,Z166),1)</f>
        <v>0.5</v>
      </c>
      <c r="AB166" s="48"/>
    </row>
    <row r="167" spans="1:28">
      <c r="A167" s="90" t="str">
        <f>'Indicator Data'!A167</f>
        <v>Sri Lanka</v>
      </c>
      <c r="B167" s="160" t="str">
        <f>'Indicator Data'!B167</f>
        <v>LKA</v>
      </c>
      <c r="C167" s="157">
        <f>IF('Indicator Data'!BF167="No data","x",ROUND(IF('Indicator Data'!BF167&gt;C$3,0,IF('Indicator Data'!BF167&lt;C$4,10,(C$3-'Indicator Data'!BF167)/(C$3-C$4)*10)),1))</f>
        <v>3.6</v>
      </c>
      <c r="D167" s="158">
        <f t="shared" si="27"/>
        <v>3.6</v>
      </c>
      <c r="E167" s="157">
        <f>IF('Indicator Data'!BH167="No data","x",ROUND(IF('Indicator Data'!BH167&gt;E$3,0,IF('Indicator Data'!BH167&lt;E$4,10,(E$3-'Indicator Data'!BH167)/(E$3-E$4)*10)),1))</f>
        <v>6.6</v>
      </c>
      <c r="F167" s="157">
        <f>IF('Indicator Data'!BG167="No data","x",ROUND(IF('Indicator Data'!BG167&gt;F$3,0,IF('Indicator Data'!BG167&lt;F$4,10,(F$3-'Indicator Data'!BG167)/(F$3-F$4)*10)),1))</f>
        <v>5.8</v>
      </c>
      <c r="G167" s="158">
        <f t="shared" si="28"/>
        <v>6.2</v>
      </c>
      <c r="H167" s="159">
        <f t="shared" si="29"/>
        <v>4.9000000000000004</v>
      </c>
      <c r="I167" s="157">
        <f>IF('Indicator Data'!BJ167="No data","x",ROUND(IF('Indicator Data'!BJ167^2&gt;I$3,0,IF('Indicator Data'!BJ167^2&lt;I$4,10,(I$3-'Indicator Data'!BJ167^2)/(I$3-I$4)*10)),1))</f>
        <v>1.6</v>
      </c>
      <c r="J167" s="157">
        <f>IF(OR('Indicator Data'!BI167=0,'Indicator Data'!BI167="No data"),"x",ROUND(IF('Indicator Data'!BI167&gt;J$3,0,IF('Indicator Data'!BI167&lt;J$4,10,(J$3-'Indicator Data'!BI167)/(J$3-J$4)*10)),1))</f>
        <v>0</v>
      </c>
      <c r="K167" s="157">
        <f>IF('Indicator Data'!BK167="No data","x",ROUND(IF('Indicator Data'!BK167&gt;K$3,0,IF('Indicator Data'!BK167&lt;K$4,10,(K$3-'Indicator Data'!BK167)/(K$3-K$4)*10)),1))</f>
        <v>5.6</v>
      </c>
      <c r="L167" s="157">
        <f>IF('Indicator Data'!BL167="No data","x",ROUND(IF('Indicator Data'!BL167&gt;L$3,0,IF('Indicator Data'!BL167&lt;L$4,10,(L$3-'Indicator Data'!BL167)/(L$3-L$4)*10)),1))</f>
        <v>2.9</v>
      </c>
      <c r="M167" s="158">
        <f t="shared" si="30"/>
        <v>2.5</v>
      </c>
      <c r="N167" s="161">
        <f>IF('Indicator Data'!BM167="No data","x",'Indicator Data'!BM167/'Indicator Data'!BW167*100)</f>
        <v>41.460692074629243</v>
      </c>
      <c r="O167" s="157">
        <f t="shared" si="33"/>
        <v>5.9</v>
      </c>
      <c r="P167" s="157">
        <f>IF('Indicator Data'!BN167="No data","x",ROUND(IF('Indicator Data'!BN167&gt;P$3,0,IF('Indicator Data'!BN167&lt;P$4,10,(P$3-'Indicator Data'!BN167)/(P$3-P$4)*10)),1))</f>
        <v>0.5</v>
      </c>
      <c r="Q167" s="157">
        <f>IF('Indicator Data'!BO167="No data","x",ROUND(IF('Indicator Data'!BO167&gt;Q$3,0,IF('Indicator Data'!BO167&lt;Q$4,10,(Q$3-'Indicator Data'!BO167)/(Q$3-Q$4)*10)),1))</f>
        <v>2.1</v>
      </c>
      <c r="R167" s="158">
        <f t="shared" si="31"/>
        <v>2.8</v>
      </c>
      <c r="S167" s="157">
        <f>IF('Indicator Data'!BP167="No data","x",ROUND(IF('Indicator Data'!BP167&gt;S$3,0,IF('Indicator Data'!BP167&lt;S$4,10,(S$3-'Indicator Data'!BP167)/(S$3-S$4)*10)),1))</f>
        <v>7</v>
      </c>
      <c r="T167" s="162">
        <f>IF('Indicator Data'!BQ167="No data","x",ROUND(IF('Indicator Data'!BQ167&gt;T$3,0,IF('Indicator Data'!BQ167&lt;T$4,10,(T$3-'Indicator Data'!BQ167)/(T$3-T$4)*10)),1))</f>
        <v>0.2</v>
      </c>
      <c r="U167" s="162">
        <f>IF('Indicator Data'!BR167="No data","x",ROUND(IF('Indicator Data'!BR167&gt;U$3,0,IF('Indicator Data'!BR167&lt;U$4,10,(U$3-'Indicator Data'!BR167)/(U$3-U$4)*10)),1))</f>
        <v>0.2</v>
      </c>
      <c r="V167" s="162" t="str">
        <f>IF('Indicator Data'!BS167="No data","x",ROUND(IF('Indicator Data'!BS167&gt;V$3,0,IF('Indicator Data'!BS167&lt;V$4,10,(V$3-'Indicator Data'!BS167)/(V$3-V$4)*10)),1))</f>
        <v>x</v>
      </c>
      <c r="W167" s="157">
        <f t="shared" si="32"/>
        <v>0.2</v>
      </c>
      <c r="X167" s="157">
        <f>IF('Indicator Data'!BT167="No data","x",ROUND(IF('Indicator Data'!BT167&gt;X$3,0,IF('Indicator Data'!BT167&lt;X$4,10,(X$3-'Indicator Data'!BT167)/(X$3-X$4)*10)),1))</f>
        <v>8.1</v>
      </c>
      <c r="Y167" s="157">
        <f>IF('Indicator Data'!BU167="No data","x",ROUND(IF('Indicator Data'!BU167&gt;Y$3,10,IF('Indicator Data'!BU167&lt;Y$4,0,10-(Y$3-'Indicator Data'!BU167)/(Y$3-Y$4)*10)),1))</f>
        <v>0.3</v>
      </c>
      <c r="Z167" s="158">
        <f t="shared" si="34"/>
        <v>3.9</v>
      </c>
      <c r="AA167" s="159">
        <f t="shared" si="35"/>
        <v>3.1</v>
      </c>
      <c r="AB167" s="48"/>
    </row>
    <row r="168" spans="1:28">
      <c r="A168" s="90" t="str">
        <f>'Indicator Data'!A168</f>
        <v>Sudan</v>
      </c>
      <c r="B168" s="160" t="str">
        <f>'Indicator Data'!B168</f>
        <v>SDN</v>
      </c>
      <c r="C168" s="157">
        <f>IF('Indicator Data'!BF168="No data","x",ROUND(IF('Indicator Data'!BF168&gt;C$3,0,IF('Indicator Data'!BF168&lt;C$4,10,(C$3-'Indicator Data'!BF168)/(C$3-C$4)*10)),1))</f>
        <v>4.9000000000000004</v>
      </c>
      <c r="D168" s="158">
        <f t="shared" si="27"/>
        <v>4.9000000000000004</v>
      </c>
      <c r="E168" s="157">
        <f>IF('Indicator Data'!BH168="No data","x",ROUND(IF('Indicator Data'!BH168&gt;E$3,0,IF('Indicator Data'!BH168&lt;E$4,10,(E$3-'Indicator Data'!BH168)/(E$3-E$4)*10)),1))</f>
        <v>8</v>
      </c>
      <c r="F168" s="157">
        <f>IF('Indicator Data'!BG168="No data","x",ROUND(IF('Indicator Data'!BG168&gt;F$3,0,IF('Indicator Data'!BG168&lt;F$4,10,(F$3-'Indicator Data'!BG168)/(F$3-F$4)*10)),1))</f>
        <v>8.4</v>
      </c>
      <c r="G168" s="158">
        <f t="shared" si="28"/>
        <v>8.1999999999999993</v>
      </c>
      <c r="H168" s="159">
        <f t="shared" si="29"/>
        <v>6.6</v>
      </c>
      <c r="I168" s="157">
        <f>IF('Indicator Data'!BJ168="No data","x",ROUND(IF('Indicator Data'!BJ168^2&gt;I$3,0,IF('Indicator Data'!BJ168^2&lt;I$4,10,(I$3-'Indicator Data'!BJ168^2)/(I$3-I$4)*10)),1))</f>
        <v>6.9</v>
      </c>
      <c r="J168" s="157">
        <f>IF(OR('Indicator Data'!BI168=0,'Indicator Data'!BI168="No data"),"x",ROUND(IF('Indicator Data'!BI168&gt;J$3,0,IF('Indicator Data'!BI168&lt;J$4,10,(J$3-'Indicator Data'!BI168)/(J$3-J$4)*10)),1))</f>
        <v>3.7</v>
      </c>
      <c r="K168" s="157">
        <f>IF('Indicator Data'!BK168="No data","x",ROUND(IF('Indicator Data'!BK168&gt;K$3,0,IF('Indicator Data'!BK168&lt;K$4,10,(K$3-'Indicator Data'!BK168)/(K$3-K$4)*10)),1))</f>
        <v>7.2</v>
      </c>
      <c r="L168" s="157">
        <f>IF('Indicator Data'!BL168="No data","x",ROUND(IF('Indicator Data'!BL168&gt;L$3,0,IF('Indicator Data'!BL168&lt;L$4,10,(L$3-'Indicator Data'!BL168)/(L$3-L$4)*10)),1))</f>
        <v>6.5</v>
      </c>
      <c r="M168" s="158">
        <f t="shared" si="30"/>
        <v>6.1</v>
      </c>
      <c r="N168" s="161">
        <f>IF('Indicator Data'!BM168="No data","x",'Indicator Data'!BM168/'Indicator Data'!BW168*100)</f>
        <v>2.1043771043771047</v>
      </c>
      <c r="O168" s="157">
        <f t="shared" si="33"/>
        <v>9.9</v>
      </c>
      <c r="P168" s="157">
        <f>IF('Indicator Data'!BN168="No data","x",ROUND(IF('Indicator Data'!BN168&gt;P$3,0,IF('Indicator Data'!BN168&lt;P$4,10,(P$3-'Indicator Data'!BN168)/(P$3-P$4)*10)),1))</f>
        <v>7</v>
      </c>
      <c r="Q168" s="157">
        <f>IF('Indicator Data'!BO168="No data","x",ROUND(IF('Indicator Data'!BO168&gt;Q$3,0,IF('Indicator Data'!BO168&lt;Q$4,10,(Q$3-'Indicator Data'!BO168)/(Q$3-Q$4)*10)),1))</f>
        <v>7</v>
      </c>
      <c r="R168" s="158">
        <f t="shared" si="31"/>
        <v>8</v>
      </c>
      <c r="S168" s="157">
        <f>IF('Indicator Data'!BP168="No data","x",ROUND(IF('Indicator Data'!BP168&gt;S$3,0,IF('Indicator Data'!BP168&lt;S$4,10,(S$3-'Indicator Data'!BP168)/(S$3-S$4)*10)),1))</f>
        <v>9.3000000000000007</v>
      </c>
      <c r="T168" s="162">
        <f>IF('Indicator Data'!BQ168="No data","x",ROUND(IF('Indicator Data'!BQ168&gt;T$3,0,IF('Indicator Data'!BQ168&lt;T$4,10,(T$3-'Indicator Data'!BQ168)/(T$3-T$4)*10)),1))</f>
        <v>2.5</v>
      </c>
      <c r="U168" s="162">
        <f>IF('Indicator Data'!BR168="No data","x",ROUND(IF('Indicator Data'!BR168&gt;U$3,0,IF('Indicator Data'!BR168&lt;U$4,10,(U$3-'Indicator Data'!BR168)/(U$3-U$4)*10)),1))</f>
        <v>6.1</v>
      </c>
      <c r="V168" s="162">
        <f>IF('Indicator Data'!BS168="No data","x",ROUND(IF('Indicator Data'!BS168&gt;V$3,0,IF('Indicator Data'!BS168&lt;V$4,10,(V$3-'Indicator Data'!BS168)/(V$3-V$4)*10)),1))</f>
        <v>2.4</v>
      </c>
      <c r="W168" s="157">
        <f t="shared" si="32"/>
        <v>3.6666666666666665</v>
      </c>
      <c r="X168" s="157">
        <f>IF('Indicator Data'!BT168="No data","x",ROUND(IF('Indicator Data'!BT168&gt;X$3,0,IF('Indicator Data'!BT168&lt;X$4,10,(X$3-'Indicator Data'!BT168)/(X$3-X$4)*10)),1))</f>
        <v>9.6999999999999993</v>
      </c>
      <c r="Y168" s="157">
        <f>IF('Indicator Data'!BU168="No data","x",ROUND(IF('Indicator Data'!BU168&gt;Y$3,10,IF('Indicator Data'!BU168&lt;Y$4,0,10-(Y$3-'Indicator Data'!BU168)/(Y$3-Y$4)*10)),1))</f>
        <v>3</v>
      </c>
      <c r="Z168" s="158">
        <f t="shared" si="34"/>
        <v>6.4</v>
      </c>
      <c r="AA168" s="159">
        <f t="shared" si="35"/>
        <v>6.8</v>
      </c>
      <c r="AB168" s="48"/>
    </row>
    <row r="169" spans="1:28">
      <c r="A169" s="90" t="str">
        <f>'Indicator Data'!A169</f>
        <v>Suriname</v>
      </c>
      <c r="B169" s="160" t="str">
        <f>'Indicator Data'!B169</f>
        <v>SUR</v>
      </c>
      <c r="C169" s="157" t="str">
        <f>IF('Indicator Data'!BF169="No data","x",ROUND(IF('Indicator Data'!BF169&gt;C$3,0,IF('Indicator Data'!BF169&lt;C$4,10,(C$3-'Indicator Data'!BF169)/(C$3-C$4)*10)),1))</f>
        <v>x</v>
      </c>
      <c r="D169" s="158" t="str">
        <f t="shared" si="27"/>
        <v>x</v>
      </c>
      <c r="E169" s="157">
        <f>IF('Indicator Data'!BH169="No data","x",ROUND(IF('Indicator Data'!BH169&gt;E$3,0,IF('Indicator Data'!BH169&lt;E$4,10,(E$3-'Indicator Data'!BH169)/(E$3-E$4)*10)),1))</f>
        <v>6</v>
      </c>
      <c r="F169" s="157">
        <f>IF('Indicator Data'!BG169="No data","x",ROUND(IF('Indicator Data'!BG169&gt;F$3,0,IF('Indicator Data'!BG169&lt;F$4,10,(F$3-'Indicator Data'!BG169)/(F$3-F$4)*10)),1))</f>
        <v>6.9</v>
      </c>
      <c r="G169" s="158">
        <f t="shared" si="28"/>
        <v>6.5</v>
      </c>
      <c r="H169" s="159">
        <f t="shared" si="29"/>
        <v>6.5</v>
      </c>
      <c r="I169" s="157">
        <f>IF('Indicator Data'!BJ169="No data","x",ROUND(IF('Indicator Data'!BJ169^2&gt;I$3,0,IF('Indicator Data'!BJ169^2&lt;I$4,10,(I$3-'Indicator Data'!BJ169^2)/(I$3-I$4)*10)),1))</f>
        <v>1.1000000000000001</v>
      </c>
      <c r="J169" s="157">
        <f>IF(OR('Indicator Data'!BI169=0,'Indicator Data'!BI169="No data"),"x",ROUND(IF('Indicator Data'!BI169&gt;J$3,0,IF('Indicator Data'!BI169&lt;J$4,10,(J$3-'Indicator Data'!BI169)/(J$3-J$4)*10)),1))</f>
        <v>0.1</v>
      </c>
      <c r="K169" s="157">
        <f>IF('Indicator Data'!BK169="No data","x",ROUND(IF('Indicator Data'!BK169&gt;K$3,0,IF('Indicator Data'!BK169&lt;K$4,10,(K$3-'Indicator Data'!BK169)/(K$3-K$4)*10)),1))</f>
        <v>3.4</v>
      </c>
      <c r="L169" s="157">
        <f>IF('Indicator Data'!BL169="No data","x",ROUND(IF('Indicator Data'!BL169&gt;L$3,0,IF('Indicator Data'!BL169&lt;L$4,10,(L$3-'Indicator Data'!BL169)/(L$3-L$4)*10)),1))</f>
        <v>2.5</v>
      </c>
      <c r="M169" s="158">
        <f t="shared" si="30"/>
        <v>1.8</v>
      </c>
      <c r="N169" s="161">
        <f>IF('Indicator Data'!BM169="No data","x",'Indicator Data'!BM169/'Indicator Data'!BW169*100)</f>
        <v>4.3589743589743586</v>
      </c>
      <c r="O169" s="157">
        <f t="shared" si="33"/>
        <v>9.6999999999999993</v>
      </c>
      <c r="P169" s="157">
        <f>IF('Indicator Data'!BN169="No data","x",ROUND(IF('Indicator Data'!BN169&gt;P$3,0,IF('Indicator Data'!BN169&lt;P$4,10,(P$3-'Indicator Data'!BN169)/(P$3-P$4)*10)),1))</f>
        <v>1.1000000000000001</v>
      </c>
      <c r="Q169" s="157">
        <f>IF('Indicator Data'!BO169="No data","x",ROUND(IF('Indicator Data'!BO169&gt;Q$3,0,IF('Indicator Data'!BO169&lt;Q$4,10,(Q$3-'Indicator Data'!BO169)/(Q$3-Q$4)*10)),1))</f>
        <v>0.4</v>
      </c>
      <c r="R169" s="158">
        <f t="shared" si="31"/>
        <v>3.7</v>
      </c>
      <c r="S169" s="157">
        <f>IF('Indicator Data'!BP169="No data","x",ROUND(IF('Indicator Data'!BP169&gt;S$3,0,IF('Indicator Data'!BP169&lt;S$4,10,(S$3-'Indicator Data'!BP169)/(S$3-S$4)*10)),1))</f>
        <v>8</v>
      </c>
      <c r="T169" s="162">
        <f>IF('Indicator Data'!BQ169="No data","x",ROUND(IF('Indicator Data'!BQ169&gt;T$3,0,IF('Indicator Data'!BQ169&lt;T$4,10,(T$3-'Indicator Data'!BQ169)/(T$3-T$4)*10)),1))</f>
        <v>3.7</v>
      </c>
      <c r="U169" s="162">
        <f>IF('Indicator Data'!BR169="No data","x",ROUND(IF('Indicator Data'!BR169&gt;U$3,0,IF('Indicator Data'!BR169&lt;U$4,10,(U$3-'Indicator Data'!BR169)/(U$3-U$4)*10)),1))</f>
        <v>8.1</v>
      </c>
      <c r="V169" s="162" t="str">
        <f>IF('Indicator Data'!BS169="No data","x",ROUND(IF('Indicator Data'!BS169&gt;V$3,0,IF('Indicator Data'!BS169&lt;V$4,10,(V$3-'Indicator Data'!BS169)/(V$3-V$4)*10)),1))</f>
        <v>x</v>
      </c>
      <c r="W169" s="157">
        <f t="shared" si="32"/>
        <v>5.9</v>
      </c>
      <c r="X169" s="157">
        <f>IF('Indicator Data'!BT169="No data","x",ROUND(IF('Indicator Data'!BT169&gt;X$3,0,IF('Indicator Data'!BT169&lt;X$4,10,(X$3-'Indicator Data'!BT169)/(X$3-X$4)*10)),1))</f>
        <v>7</v>
      </c>
      <c r="Y169" s="157">
        <f>IF('Indicator Data'!BU169="No data","x",ROUND(IF('Indicator Data'!BU169&gt;Y$3,10,IF('Indicator Data'!BU169&lt;Y$4,0,10-(Y$3-'Indicator Data'!BU169)/(Y$3-Y$4)*10)),1))</f>
        <v>1.1000000000000001</v>
      </c>
      <c r="Z169" s="158">
        <f t="shared" si="34"/>
        <v>5.5</v>
      </c>
      <c r="AA169" s="159">
        <f t="shared" si="35"/>
        <v>3.7</v>
      </c>
      <c r="AB169" s="48"/>
    </row>
    <row r="170" spans="1:28">
      <c r="A170" s="90" t="str">
        <f>'Indicator Data'!A170</f>
        <v>Sweden</v>
      </c>
      <c r="B170" s="160" t="str">
        <f>'Indicator Data'!B170</f>
        <v>SWE</v>
      </c>
      <c r="C170" s="157">
        <f>IF('Indicator Data'!BF170="No data","x",ROUND(IF('Indicator Data'!BF170&gt;C$3,0,IF('Indicator Data'!BF170&lt;C$4,10,(C$3-'Indicator Data'!BF170)/(C$3-C$4)*10)),1))</f>
        <v>2.5</v>
      </c>
      <c r="D170" s="158">
        <f t="shared" si="27"/>
        <v>2.5</v>
      </c>
      <c r="E170" s="157">
        <f>IF('Indicator Data'!BH170="No data","x",ROUND(IF('Indicator Data'!BH170&gt;E$3,0,IF('Indicator Data'!BH170&lt;E$4,10,(E$3-'Indicator Data'!BH170)/(E$3-E$4)*10)),1))</f>
        <v>1.8</v>
      </c>
      <c r="F170" s="157">
        <f>IF('Indicator Data'!BG170="No data","x",ROUND(IF('Indicator Data'!BG170&gt;F$3,0,IF('Indicator Data'!BG170&lt;F$4,10,(F$3-'Indicator Data'!BG170)/(F$3-F$4)*10)),1))</f>
        <v>1.9</v>
      </c>
      <c r="G170" s="158">
        <f t="shared" si="28"/>
        <v>1.9</v>
      </c>
      <c r="H170" s="159">
        <f t="shared" si="29"/>
        <v>2.2000000000000002</v>
      </c>
      <c r="I170" s="157" t="str">
        <f>IF('Indicator Data'!BJ170="No data","x",ROUND(IF('Indicator Data'!BJ170^2&gt;I$3,0,IF('Indicator Data'!BJ170^2&lt;I$4,10,(I$3-'Indicator Data'!BJ170^2)/(I$3-I$4)*10)),1))</f>
        <v>x</v>
      </c>
      <c r="J170" s="157">
        <f>IF(OR('Indicator Data'!BI170=0,'Indicator Data'!BI170="No data"),"x",ROUND(IF('Indicator Data'!BI170&gt;J$3,0,IF('Indicator Data'!BI170&lt;J$4,10,(J$3-'Indicator Data'!BI170)/(J$3-J$4)*10)),1))</f>
        <v>0</v>
      </c>
      <c r="K170" s="157">
        <f>IF('Indicator Data'!BK170="No data","x",ROUND(IF('Indicator Data'!BK170&gt;K$3,0,IF('Indicator Data'!BK170&lt;K$4,10,(K$3-'Indicator Data'!BK170)/(K$3-K$4)*10)),1))</f>
        <v>0.5</v>
      </c>
      <c r="L170" s="157">
        <f>IF('Indicator Data'!BL170="No data","x",ROUND(IF('Indicator Data'!BL170&gt;L$3,0,IF('Indicator Data'!BL170&lt;L$4,10,(L$3-'Indicator Data'!BL170)/(L$3-L$4)*10)),1))</f>
        <v>3.8</v>
      </c>
      <c r="M170" s="158">
        <f t="shared" si="30"/>
        <v>1.4</v>
      </c>
      <c r="N170" s="161">
        <f>IF('Indicator Data'!BM170="No data","x",'Indicator Data'!BM170/'Indicator Data'!BW170*100)</f>
        <v>73.110103816347419</v>
      </c>
      <c r="O170" s="157">
        <f t="shared" si="33"/>
        <v>2.7</v>
      </c>
      <c r="P170" s="157">
        <f>IF('Indicator Data'!BN170="No data","x",ROUND(IF('Indicator Data'!BN170&gt;P$3,0,IF('Indicator Data'!BN170&lt;P$4,10,(P$3-'Indicator Data'!BN170)/(P$3-P$4)*10)),1))</f>
        <v>0.1</v>
      </c>
      <c r="Q170" s="157">
        <f>IF('Indicator Data'!BO170="No data","x",ROUND(IF('Indicator Data'!BO170&gt;Q$3,0,IF('Indicator Data'!BO170&lt;Q$4,10,(Q$3-'Indicator Data'!BO170)/(Q$3-Q$4)*10)),1))</f>
        <v>0.1</v>
      </c>
      <c r="R170" s="158">
        <f t="shared" si="31"/>
        <v>1</v>
      </c>
      <c r="S170" s="157">
        <f>IF('Indicator Data'!BP170="No data","x",ROUND(IF('Indicator Data'!BP170&gt;S$3,0,IF('Indicator Data'!BP170&lt;S$4,10,(S$3-'Indicator Data'!BP170)/(S$3-S$4)*10)),1))</f>
        <v>0</v>
      </c>
      <c r="T170" s="162">
        <f>IF('Indicator Data'!BQ170="No data","x",ROUND(IF('Indicator Data'!BQ170&gt;T$3,0,IF('Indicator Data'!BQ170&lt;T$4,10,(T$3-'Indicator Data'!BQ170)/(T$3-T$4)*10)),1))</f>
        <v>0.8</v>
      </c>
      <c r="U170" s="162">
        <f>IF('Indicator Data'!BR170="No data","x",ROUND(IF('Indicator Data'!BR170&gt;U$3,0,IF('Indicator Data'!BR170&lt;U$4,10,(U$3-'Indicator Data'!BR170)/(U$3-U$4)*10)),1))</f>
        <v>1.4</v>
      </c>
      <c r="V170" s="162">
        <f>IF('Indicator Data'!BS170="No data","x",ROUND(IF('Indicator Data'!BS170&gt;V$3,0,IF('Indicator Data'!BS170&lt;V$4,10,(V$3-'Indicator Data'!BS170)/(V$3-V$4)*10)),1))</f>
        <v>0.8</v>
      </c>
      <c r="W170" s="157">
        <f t="shared" si="32"/>
        <v>1</v>
      </c>
      <c r="X170" s="157">
        <f>IF('Indicator Data'!BT170="No data","x",ROUND(IF('Indicator Data'!BT170&gt;X$3,0,IF('Indicator Data'!BT170&lt;X$4,10,(X$3-'Indicator Data'!BT170)/(X$3-X$4)*10)),1))</f>
        <v>0</v>
      </c>
      <c r="Y170" s="157">
        <f>IF('Indicator Data'!BU170="No data","x",ROUND(IF('Indicator Data'!BU170&gt;Y$3,10,IF('Indicator Data'!BU170&lt;Y$4,0,10-(Y$3-'Indicator Data'!BU170)/(Y$3-Y$4)*10)),1))</f>
        <v>0.1</v>
      </c>
      <c r="Z170" s="158">
        <f t="shared" si="34"/>
        <v>0.3</v>
      </c>
      <c r="AA170" s="159">
        <f t="shared" si="35"/>
        <v>0.9</v>
      </c>
      <c r="AB170" s="48"/>
    </row>
    <row r="171" spans="1:28">
      <c r="A171" s="90" t="str">
        <f>'Indicator Data'!A171</f>
        <v>Switzerland</v>
      </c>
      <c r="B171" s="160" t="str">
        <f>'Indicator Data'!B171</f>
        <v>CHE</v>
      </c>
      <c r="C171" s="157">
        <f>IF('Indicator Data'!BF171="No data","x",ROUND(IF('Indicator Data'!BF171&gt;C$3,0,IF('Indicator Data'!BF171&lt;C$4,10,(C$3-'Indicator Data'!BF171)/(C$3-C$4)*10)),1))</f>
        <v>0.9</v>
      </c>
      <c r="D171" s="158">
        <f t="shared" si="27"/>
        <v>0.9</v>
      </c>
      <c r="E171" s="157">
        <f>IF('Indicator Data'!BH171="No data","x",ROUND(IF('Indicator Data'!BH171&gt;E$3,0,IF('Indicator Data'!BH171&lt;E$4,10,(E$3-'Indicator Data'!BH171)/(E$3-E$4)*10)),1))</f>
        <v>1.8</v>
      </c>
      <c r="F171" s="157">
        <f>IF('Indicator Data'!BG171="No data","x",ROUND(IF('Indicator Data'!BG171&gt;F$3,0,IF('Indicator Data'!BG171&lt;F$4,10,(F$3-'Indicator Data'!BG171)/(F$3-F$4)*10)),1))</f>
        <v>0.9</v>
      </c>
      <c r="G171" s="158">
        <f t="shared" si="28"/>
        <v>1.4</v>
      </c>
      <c r="H171" s="159">
        <f t="shared" si="29"/>
        <v>1.2</v>
      </c>
      <c r="I171" s="157" t="str">
        <f>IF('Indicator Data'!BJ171="No data","x",ROUND(IF('Indicator Data'!BJ171^2&gt;I$3,0,IF('Indicator Data'!BJ171^2&lt;I$4,10,(I$3-'Indicator Data'!BJ171^2)/(I$3-I$4)*10)),1))</f>
        <v>x</v>
      </c>
      <c r="J171" s="157">
        <f>IF(OR('Indicator Data'!BI171=0,'Indicator Data'!BI171="No data"),"x",ROUND(IF('Indicator Data'!BI171&gt;J$3,0,IF('Indicator Data'!BI171&lt;J$4,10,(J$3-'Indicator Data'!BI171)/(J$3-J$4)*10)),1))</f>
        <v>0</v>
      </c>
      <c r="K171" s="157">
        <f>IF('Indicator Data'!BK171="No data","x",ROUND(IF('Indicator Data'!BK171&gt;K$3,0,IF('Indicator Data'!BK171&lt;K$4,10,(K$3-'Indicator Data'!BK171)/(K$3-K$4)*10)),1))</f>
        <v>0.4</v>
      </c>
      <c r="L171" s="157">
        <f>IF('Indicator Data'!BL171="No data","x",ROUND(IF('Indicator Data'!BL171&gt;L$3,0,IF('Indicator Data'!BL171&lt;L$4,10,(L$3-'Indicator Data'!BL171)/(L$3-L$4)*10)),1))</f>
        <v>4.0999999999999996</v>
      </c>
      <c r="M171" s="158">
        <f t="shared" si="30"/>
        <v>1.5</v>
      </c>
      <c r="N171" s="161">
        <f>IF('Indicator Data'!BM171="No data","x",'Indicator Data'!BM171/'Indicator Data'!BW171*100)</f>
        <v>400</v>
      </c>
      <c r="O171" s="157">
        <f t="shared" si="33"/>
        <v>0</v>
      </c>
      <c r="P171" s="157">
        <f>IF('Indicator Data'!BN171="No data","x",ROUND(IF('Indicator Data'!BN171&gt;P$3,0,IF('Indicator Data'!BN171&lt;P$4,10,(P$3-'Indicator Data'!BN171)/(P$3-P$4)*10)),1))</f>
        <v>0</v>
      </c>
      <c r="Q171" s="157">
        <f>IF('Indicator Data'!BO171="No data","x",ROUND(IF('Indicator Data'!BO171&gt;Q$3,0,IF('Indicator Data'!BO171&lt;Q$4,10,(Q$3-'Indicator Data'!BO171)/(Q$3-Q$4)*10)),1))</f>
        <v>0</v>
      </c>
      <c r="R171" s="158">
        <f t="shared" si="31"/>
        <v>0</v>
      </c>
      <c r="S171" s="157">
        <f>IF('Indicator Data'!BP171="No data","x",ROUND(IF('Indicator Data'!BP171&gt;S$3,0,IF('Indicator Data'!BP171&lt;S$4,10,(S$3-'Indicator Data'!BP171)/(S$3-S$4)*10)),1))</f>
        <v>0</v>
      </c>
      <c r="T171" s="162">
        <f>IF('Indicator Data'!BQ171="No data","x",ROUND(IF('Indicator Data'!BQ171&gt;T$3,0,IF('Indicator Data'!BQ171&lt;T$4,10,(T$3-'Indicator Data'!BQ171)/(T$3-T$4)*10)),1))</f>
        <v>0.5</v>
      </c>
      <c r="U171" s="162">
        <f>IF('Indicator Data'!BR171="No data","x",ROUND(IF('Indicator Data'!BR171&gt;U$3,0,IF('Indicator Data'!BR171&lt;U$4,10,(U$3-'Indicator Data'!BR171)/(U$3-U$4)*10)),1))</f>
        <v>0.8</v>
      </c>
      <c r="V171" s="162">
        <f>IF('Indicator Data'!BS171="No data","x",ROUND(IF('Indicator Data'!BS171&gt;V$3,0,IF('Indicator Data'!BS171&lt;V$4,10,(V$3-'Indicator Data'!BS171)/(V$3-V$4)*10)),1))</f>
        <v>1.7</v>
      </c>
      <c r="W171" s="157">
        <f t="shared" si="32"/>
        <v>1</v>
      </c>
      <c r="X171" s="157">
        <f>IF('Indicator Data'!BT171="No data","x",ROUND(IF('Indicator Data'!BT171&gt;X$3,0,IF('Indicator Data'!BT171&lt;X$4,10,(X$3-'Indicator Data'!BT171)/(X$3-X$4)*10)),1))</f>
        <v>0</v>
      </c>
      <c r="Y171" s="157">
        <f>IF('Indicator Data'!BU171="No data","x",ROUND(IF('Indicator Data'!BU171&gt;Y$3,10,IF('Indicator Data'!BU171&lt;Y$4,0,10-(Y$3-'Indicator Data'!BU171)/(Y$3-Y$4)*10)),1))</f>
        <v>0.1</v>
      </c>
      <c r="Z171" s="158">
        <f t="shared" si="34"/>
        <v>0.3</v>
      </c>
      <c r="AA171" s="159">
        <f t="shared" si="35"/>
        <v>0.6</v>
      </c>
      <c r="AB171" s="48"/>
    </row>
    <row r="172" spans="1:28">
      <c r="A172" s="90" t="str">
        <f>'Indicator Data'!A172</f>
        <v>Syria</v>
      </c>
      <c r="B172" s="160" t="str">
        <f>'Indicator Data'!B172</f>
        <v>SYR</v>
      </c>
      <c r="C172" s="157">
        <f>IF('Indicator Data'!BF172="No data","x",ROUND(IF('Indicator Data'!BF172&gt;C$3,0,IF('Indicator Data'!BF172&lt;C$4,10,(C$3-'Indicator Data'!BF172)/(C$3-C$4)*10)),1))</f>
        <v>4.5999999999999996</v>
      </c>
      <c r="D172" s="158">
        <f t="shared" si="27"/>
        <v>4.5999999999999996</v>
      </c>
      <c r="E172" s="157">
        <f>IF('Indicator Data'!BH172="No data","x",ROUND(IF('Indicator Data'!BH172&gt;E$3,0,IF('Indicator Data'!BH172&lt;E$4,10,(E$3-'Indicator Data'!BH172)/(E$3-E$4)*10)),1))</f>
        <v>8.6999999999999993</v>
      </c>
      <c r="F172" s="157">
        <f>IF('Indicator Data'!BG172="No data","x",ROUND(IF('Indicator Data'!BG172&gt;F$3,0,IF('Indicator Data'!BG172&lt;F$4,10,(F$3-'Indicator Data'!BG172)/(F$3-F$4)*10)),1))</f>
        <v>8.5</v>
      </c>
      <c r="G172" s="158">
        <f t="shared" si="28"/>
        <v>8.6</v>
      </c>
      <c r="H172" s="159">
        <f t="shared" si="29"/>
        <v>6.6</v>
      </c>
      <c r="I172" s="157">
        <f>IF('Indicator Data'!BJ172="No data","x",ROUND(IF('Indicator Data'!BJ172^2&gt;I$3,0,IF('Indicator Data'!BJ172^2&lt;I$4,10,(I$3-'Indicator Data'!BJ172^2)/(I$3-I$4)*10)),1))</f>
        <v>1.2</v>
      </c>
      <c r="J172" s="157">
        <f>IF(OR('Indicator Data'!BI172=0,'Indicator Data'!BI172="No data"),"x",ROUND(IF('Indicator Data'!BI172&gt;J$3,0,IF('Indicator Data'!BI172&lt;J$4,10,(J$3-'Indicator Data'!BI172)/(J$3-J$4)*10)),1))</f>
        <v>1.1000000000000001</v>
      </c>
      <c r="K172" s="157">
        <f>IF('Indicator Data'!BK172="No data","x",ROUND(IF('Indicator Data'!BK172&gt;K$3,0,IF('Indicator Data'!BK172&lt;K$4,10,(K$3-'Indicator Data'!BK172)/(K$3-K$4)*10)),1))</f>
        <v>6.4</v>
      </c>
      <c r="L172" s="157">
        <f>IF('Indicator Data'!BL172="No data","x",ROUND(IF('Indicator Data'!BL172&gt;L$3,0,IF('Indicator Data'!BL172&lt;L$4,10,(L$3-'Indicator Data'!BL172)/(L$3-L$4)*10)),1))</f>
        <v>6.2</v>
      </c>
      <c r="M172" s="158">
        <f t="shared" si="30"/>
        <v>3.7</v>
      </c>
      <c r="N172" s="161">
        <f>IF('Indicator Data'!BM172="No data","x",'Indicator Data'!BM172/'Indicator Data'!BW172*100)</f>
        <v>35.397266241899473</v>
      </c>
      <c r="O172" s="157">
        <f t="shared" si="33"/>
        <v>6.5</v>
      </c>
      <c r="P172" s="157">
        <f>IF('Indicator Data'!BN172="No data","x",ROUND(IF('Indicator Data'!BN172&gt;P$3,0,IF('Indicator Data'!BN172&lt;P$4,10,(P$3-'Indicator Data'!BN172)/(P$3-P$4)*10)),1))</f>
        <v>0.6</v>
      </c>
      <c r="Q172" s="157">
        <f>IF('Indicator Data'!BO172="No data","x",ROUND(IF('Indicator Data'!BO172&gt;Q$3,0,IF('Indicator Data'!BO172&lt;Q$4,10,(Q$3-'Indicator Data'!BO172)/(Q$3-Q$4)*10)),1))</f>
        <v>1.2</v>
      </c>
      <c r="R172" s="158">
        <f t="shared" si="31"/>
        <v>2.8</v>
      </c>
      <c r="S172" s="157">
        <f>IF('Indicator Data'!BP172="No data","x",ROUND(IF('Indicator Data'!BP172&gt;S$3,0,IF('Indicator Data'!BP172&lt;S$4,10,(S$3-'Indicator Data'!BP172)/(S$3-S$4)*10)),1))</f>
        <v>7</v>
      </c>
      <c r="T172" s="162">
        <f>IF('Indicator Data'!BQ172="No data","x",ROUND(IF('Indicator Data'!BQ172&gt;T$3,0,IF('Indicator Data'!BQ172&lt;T$4,10,(T$3-'Indicator Data'!BQ172)/(T$3-T$4)*10)),1))</f>
        <v>9</v>
      </c>
      <c r="U172" s="162">
        <f>IF('Indicator Data'!BR172="No data","x",ROUND(IF('Indicator Data'!BR172&gt;U$3,0,IF('Indicator Data'!BR172&lt;U$4,10,(U$3-'Indicator Data'!BR172)/(U$3-U$4)*10)),1))</f>
        <v>10</v>
      </c>
      <c r="V172" s="162" t="str">
        <f>IF('Indicator Data'!BS172="No data","x",ROUND(IF('Indicator Data'!BS172&gt;V$3,0,IF('Indicator Data'!BS172&lt;V$4,10,(V$3-'Indicator Data'!BS172)/(V$3-V$4)*10)),1))</f>
        <v>x</v>
      </c>
      <c r="W172" s="157">
        <f t="shared" si="32"/>
        <v>9.5</v>
      </c>
      <c r="X172" s="157" t="str">
        <f>IF('Indicator Data'!BT172="No data","x",ROUND(IF('Indicator Data'!BT172&gt;X$3,0,IF('Indicator Data'!BT172&lt;X$4,10,(X$3-'Indicator Data'!BT172)/(X$3-X$4)*10)),1))</f>
        <v>x</v>
      </c>
      <c r="Y172" s="157">
        <f>IF('Indicator Data'!BU172="No data","x",ROUND(IF('Indicator Data'!BU172&gt;Y$3,10,IF('Indicator Data'!BU172&lt;Y$4,0,10-(Y$3-'Indicator Data'!BU172)/(Y$3-Y$4)*10)),1))</f>
        <v>0.3</v>
      </c>
      <c r="Z172" s="158">
        <f t="shared" si="34"/>
        <v>5.6</v>
      </c>
      <c r="AA172" s="159">
        <f t="shared" si="35"/>
        <v>4</v>
      </c>
      <c r="AB172" s="48"/>
    </row>
    <row r="173" spans="1:28">
      <c r="A173" s="90" t="str">
        <f>'Indicator Data'!A173</f>
        <v>Tajikistan</v>
      </c>
      <c r="B173" s="160" t="str">
        <f>'Indicator Data'!B173</f>
        <v>TJK</v>
      </c>
      <c r="C173" s="157">
        <f>IF('Indicator Data'!BF173="No data","x",ROUND(IF('Indicator Data'!BF173&gt;C$3,0,IF('Indicator Data'!BF173&lt;C$4,10,(C$3-'Indicator Data'!BF173)/(C$3-C$4)*10)),1))</f>
        <v>4.5999999999999996</v>
      </c>
      <c r="D173" s="158">
        <f t="shared" si="27"/>
        <v>4.5999999999999996</v>
      </c>
      <c r="E173" s="157">
        <f>IF('Indicator Data'!BH173="No data","x",ROUND(IF('Indicator Data'!BH173&gt;E$3,0,IF('Indicator Data'!BH173&lt;E$4,10,(E$3-'Indicator Data'!BH173)/(E$3-E$4)*10)),1))</f>
        <v>8</v>
      </c>
      <c r="F173" s="157">
        <f>IF('Indicator Data'!BG173="No data","x",ROUND(IF('Indicator Data'!BG173&gt;F$3,0,IF('Indicator Data'!BG173&lt;F$4,10,(F$3-'Indicator Data'!BG173)/(F$3-F$4)*10)),1))</f>
        <v>6.5</v>
      </c>
      <c r="G173" s="158">
        <f t="shared" si="28"/>
        <v>7.3</v>
      </c>
      <c r="H173" s="159">
        <f t="shared" si="29"/>
        <v>6</v>
      </c>
      <c r="I173" s="157" t="str">
        <f>IF('Indicator Data'!BJ173="No data","x",ROUND(IF('Indicator Data'!BJ173^2&gt;I$3,0,IF('Indicator Data'!BJ173^2&lt;I$4,10,(I$3-'Indicator Data'!BJ173^2)/(I$3-I$4)*10)),1))</f>
        <v>x</v>
      </c>
      <c r="J173" s="157">
        <f>IF(OR('Indicator Data'!BI173=0,'Indicator Data'!BI173="No data"),"x",ROUND(IF('Indicator Data'!BI173&gt;J$3,0,IF('Indicator Data'!BI173&lt;J$4,10,(J$3-'Indicator Data'!BI173)/(J$3-J$4)*10)),1))</f>
        <v>0</v>
      </c>
      <c r="K173" s="157">
        <f>IF('Indicator Data'!BK173="No data","x",ROUND(IF('Indicator Data'!BK173&gt;K$3,0,IF('Indicator Data'!BK173&lt;K$4,10,(K$3-'Indicator Data'!BK173)/(K$3-K$4)*10)),1))</f>
        <v>7.8</v>
      </c>
      <c r="L173" s="157">
        <f>IF('Indicator Data'!BL173="No data","x",ROUND(IF('Indicator Data'!BL173&gt;L$3,0,IF('Indicator Data'!BL173&lt;L$4,10,(L$3-'Indicator Data'!BL173)/(L$3-L$4)*10)),1))</f>
        <v>4.2</v>
      </c>
      <c r="M173" s="158">
        <f t="shared" si="30"/>
        <v>4</v>
      </c>
      <c r="N173" s="161">
        <f>IF('Indicator Data'!BM173="No data","x",'Indicator Data'!BM173/'Indicator Data'!BW173*100)</f>
        <v>10.002857959416977</v>
      </c>
      <c r="O173" s="157">
        <f t="shared" si="33"/>
        <v>9.1</v>
      </c>
      <c r="P173" s="157">
        <f>IF('Indicator Data'!BN173="No data","x",ROUND(IF('Indicator Data'!BN173&gt;P$3,0,IF('Indicator Data'!BN173&lt;P$4,10,(P$3-'Indicator Data'!BN173)/(P$3-P$4)*10)),1))</f>
        <v>0.4</v>
      </c>
      <c r="Q173" s="157">
        <f>IF('Indicator Data'!BO173="No data","x",ROUND(IF('Indicator Data'!BO173&gt;Q$3,0,IF('Indicator Data'!BO173&lt;Q$4,10,(Q$3-'Indicator Data'!BO173)/(Q$3-Q$4)*10)),1))</f>
        <v>3.6</v>
      </c>
      <c r="R173" s="158">
        <f t="shared" si="31"/>
        <v>4.4000000000000004</v>
      </c>
      <c r="S173" s="157">
        <f>IF('Indicator Data'!BP173="No data","x",ROUND(IF('Indicator Data'!BP173&gt;S$3,0,IF('Indicator Data'!BP173&lt;S$4,10,(S$3-'Indicator Data'!BP173)/(S$3-S$4)*10)),1))</f>
        <v>5.7</v>
      </c>
      <c r="T173" s="162">
        <f>IF('Indicator Data'!BQ173="No data","x",ROUND(IF('Indicator Data'!BQ173&gt;T$3,0,IF('Indicator Data'!BQ173&lt;T$4,10,(T$3-'Indicator Data'!BQ173)/(T$3-T$4)*10)),1))</f>
        <v>0.3</v>
      </c>
      <c r="U173" s="162">
        <f>IF('Indicator Data'!BR173="No data","x",ROUND(IF('Indicator Data'!BR173&gt;U$3,0,IF('Indicator Data'!BR173&lt;U$4,10,(U$3-'Indicator Data'!BR173)/(U$3-U$4)*10)),1))</f>
        <v>0.3</v>
      </c>
      <c r="V173" s="162" t="str">
        <f>IF('Indicator Data'!BS173="No data","x",ROUND(IF('Indicator Data'!BS173&gt;V$3,0,IF('Indicator Data'!BS173&lt;V$4,10,(V$3-'Indicator Data'!BS173)/(V$3-V$4)*10)),1))</f>
        <v>x</v>
      </c>
      <c r="W173" s="157">
        <f t="shared" si="32"/>
        <v>0.3</v>
      </c>
      <c r="X173" s="157">
        <f>IF('Indicator Data'!BT173="No data","x",ROUND(IF('Indicator Data'!BT173&gt;X$3,0,IF('Indicator Data'!BT173&lt;X$4,10,(X$3-'Indicator Data'!BT173)/(X$3-X$4)*10)),1))</f>
        <v>9</v>
      </c>
      <c r="Y173" s="157">
        <f>IF('Indicator Data'!BU173="No data","x",ROUND(IF('Indicator Data'!BU173&gt;Y$3,10,IF('Indicator Data'!BU173&lt;Y$4,0,10-(Y$3-'Indicator Data'!BU173)/(Y$3-Y$4)*10)),1))</f>
        <v>0.2</v>
      </c>
      <c r="Z173" s="158">
        <f t="shared" si="34"/>
        <v>3.8</v>
      </c>
      <c r="AA173" s="159">
        <f t="shared" si="35"/>
        <v>4.0999999999999996</v>
      </c>
      <c r="AB173" s="48"/>
    </row>
    <row r="174" spans="1:28">
      <c r="A174" s="90" t="str">
        <f>'Indicator Data'!A174</f>
        <v>Tanzania</v>
      </c>
      <c r="B174" s="160" t="str">
        <f>'Indicator Data'!B174</f>
        <v>TZA</v>
      </c>
      <c r="C174" s="157">
        <f>IF('Indicator Data'!BF174="No data","x",ROUND(IF('Indicator Data'!BF174&gt;C$3,0,IF('Indicator Data'!BF174&lt;C$4,10,(C$3-'Indicator Data'!BF174)/(C$3-C$4)*10)),1))</f>
        <v>3.5</v>
      </c>
      <c r="D174" s="158">
        <f t="shared" si="27"/>
        <v>3.5</v>
      </c>
      <c r="E174" s="157">
        <f>IF('Indicator Data'!BH174="No data","x",ROUND(IF('Indicator Data'!BH174&gt;E$3,0,IF('Indicator Data'!BH174&lt;E$4,10,(E$3-'Indicator Data'!BH174)/(E$3-E$4)*10)),1))</f>
        <v>6</v>
      </c>
      <c r="F174" s="157">
        <f>IF('Indicator Data'!BG174="No data","x",ROUND(IF('Indicator Data'!BG174&gt;F$3,0,IF('Indicator Data'!BG174&lt;F$4,10,(F$3-'Indicator Data'!BG174)/(F$3-F$4)*10)),1))</f>
        <v>5.9</v>
      </c>
      <c r="G174" s="158">
        <f t="shared" si="28"/>
        <v>6</v>
      </c>
      <c r="H174" s="159">
        <f t="shared" si="29"/>
        <v>4.8</v>
      </c>
      <c r="I174" s="157">
        <f>IF('Indicator Data'!BJ174="No data","x",ROUND(IF('Indicator Data'!BJ174^2&gt;I$3,0,IF('Indicator Data'!BJ174^2&lt;I$4,10,(I$3-'Indicator Data'!BJ174^2)/(I$3-I$4)*10)),1))</f>
        <v>3.6</v>
      </c>
      <c r="J174" s="157">
        <f>IF(OR('Indicator Data'!BI174=0,'Indicator Data'!BI174="No data"),"x",ROUND(IF('Indicator Data'!BI174&gt;J$3,0,IF('Indicator Data'!BI174&lt;J$4,10,(J$3-'Indicator Data'!BI174)/(J$3-J$4)*10)),1))</f>
        <v>5.4</v>
      </c>
      <c r="K174" s="157">
        <f>IF('Indicator Data'!BK174="No data","x",ROUND(IF('Indicator Data'!BK174&gt;K$3,0,IF('Indicator Data'!BK174&lt;K$4,10,(K$3-'Indicator Data'!BK174)/(K$3-K$4)*10)),1))</f>
        <v>6.8</v>
      </c>
      <c r="L174" s="157">
        <f>IF('Indicator Data'!BL174="No data","x",ROUND(IF('Indicator Data'!BL174&gt;L$3,0,IF('Indicator Data'!BL174&lt;L$4,10,(L$3-'Indicator Data'!BL174)/(L$3-L$4)*10)),1))</f>
        <v>5.5</v>
      </c>
      <c r="M174" s="158">
        <f t="shared" si="30"/>
        <v>5.3</v>
      </c>
      <c r="N174" s="161">
        <f>IF('Indicator Data'!BM174="No data","x",'Indicator Data'!BM174/'Indicator Data'!BW174*100)</f>
        <v>8.1282456536464203</v>
      </c>
      <c r="O174" s="157">
        <f t="shared" si="33"/>
        <v>9.3000000000000007</v>
      </c>
      <c r="P174" s="157">
        <f>IF('Indicator Data'!BN174="No data","x",ROUND(IF('Indicator Data'!BN174&gt;P$3,0,IF('Indicator Data'!BN174&lt;P$4,10,(P$3-'Indicator Data'!BN174)/(P$3-P$4)*10)),1))</f>
        <v>7.7</v>
      </c>
      <c r="Q174" s="157">
        <f>IF('Indicator Data'!BO174="No data","x",ROUND(IF('Indicator Data'!BO174&gt;Q$3,0,IF('Indicator Data'!BO174&lt;Q$4,10,(Q$3-'Indicator Data'!BO174)/(Q$3-Q$4)*10)),1))</f>
        <v>7.8</v>
      </c>
      <c r="R174" s="158">
        <f t="shared" si="31"/>
        <v>8.3000000000000007</v>
      </c>
      <c r="S174" s="157">
        <f>IF('Indicator Data'!BP174="No data","x",ROUND(IF('Indicator Data'!BP174&gt;S$3,0,IF('Indicator Data'!BP174&lt;S$4,10,(S$3-'Indicator Data'!BP174)/(S$3-S$4)*10)),1))</f>
        <v>9.9</v>
      </c>
      <c r="T174" s="162">
        <f>IF('Indicator Data'!BQ174="No data","x",ROUND(IF('Indicator Data'!BQ174&gt;T$3,0,IF('Indicator Data'!BQ174&lt;T$4,10,(T$3-'Indicator Data'!BQ174)/(T$3-T$4)*10)),1))</f>
        <v>1.9</v>
      </c>
      <c r="U174" s="162">
        <f>IF('Indicator Data'!BR174="No data","x",ROUND(IF('Indicator Data'!BR174&gt;U$3,0,IF('Indicator Data'!BR174&lt;U$4,10,(U$3-'Indicator Data'!BR174)/(U$3-U$4)*10)),1))</f>
        <v>3.9</v>
      </c>
      <c r="V174" s="162">
        <f>IF('Indicator Data'!BS174="No data","x",ROUND(IF('Indicator Data'!BS174&gt;V$3,0,IF('Indicator Data'!BS174&lt;V$4,10,(V$3-'Indicator Data'!BS174)/(V$3-V$4)*10)),1))</f>
        <v>2.7</v>
      </c>
      <c r="W174" s="157">
        <f t="shared" si="32"/>
        <v>2.8333333333333335</v>
      </c>
      <c r="X174" s="157">
        <f>IF('Indicator Data'!BT174="No data","x",ROUND(IF('Indicator Data'!BT174&gt;X$3,0,IF('Indicator Data'!BT174&lt;X$4,10,(X$3-'Indicator Data'!BT174)/(X$3-X$4)*10)),1))</f>
        <v>9.8000000000000007</v>
      </c>
      <c r="Y174" s="157">
        <f>IF('Indicator Data'!BU174="No data","x",ROUND(IF('Indicator Data'!BU174&gt;Y$3,10,IF('Indicator Data'!BU174&lt;Y$4,0,10-(Y$3-'Indicator Data'!BU174)/(Y$3-Y$4)*10)),1))</f>
        <v>2.6</v>
      </c>
      <c r="Z174" s="158">
        <f t="shared" si="34"/>
        <v>6.3</v>
      </c>
      <c r="AA174" s="159">
        <f t="shared" si="35"/>
        <v>6.6</v>
      </c>
      <c r="AB174" s="48"/>
    </row>
    <row r="175" spans="1:28">
      <c r="A175" s="90" t="str">
        <f>'Indicator Data'!A175</f>
        <v>Thailand</v>
      </c>
      <c r="B175" s="160" t="str">
        <f>'Indicator Data'!B175</f>
        <v>THA</v>
      </c>
      <c r="C175" s="157">
        <f>IF('Indicator Data'!BF175="No data","x",ROUND(IF('Indicator Data'!BF175&gt;C$3,0,IF('Indicator Data'!BF175&lt;C$4,10,(C$3-'Indicator Data'!BF175)/(C$3-C$4)*10)),1))</f>
        <v>4.7</v>
      </c>
      <c r="D175" s="158">
        <f t="shared" si="27"/>
        <v>4.7</v>
      </c>
      <c r="E175" s="157">
        <f>IF('Indicator Data'!BH175="No data","x",ROUND(IF('Indicator Data'!BH175&gt;E$3,0,IF('Indicator Data'!BH175&lt;E$4,10,(E$3-'Indicator Data'!BH175)/(E$3-E$4)*10)),1))</f>
        <v>6.5</v>
      </c>
      <c r="F175" s="157">
        <f>IF('Indicator Data'!BG175="No data","x",ROUND(IF('Indicator Data'!BG175&gt;F$3,0,IF('Indicator Data'!BG175&lt;F$4,10,(F$3-'Indicator Data'!BG175)/(F$3-F$4)*10)),1))</f>
        <v>4.7</v>
      </c>
      <c r="G175" s="158">
        <f t="shared" si="28"/>
        <v>5.6</v>
      </c>
      <c r="H175" s="159">
        <f t="shared" si="29"/>
        <v>5.2</v>
      </c>
      <c r="I175" s="157">
        <f>IF('Indicator Data'!BJ175="No data","x",ROUND(IF('Indicator Data'!BJ175^2&gt;I$3,0,IF('Indicator Data'!BJ175^2&lt;I$4,10,(I$3-'Indicator Data'!BJ175^2)/(I$3-I$4)*10)),1))</f>
        <v>1.3</v>
      </c>
      <c r="J175" s="157">
        <f>IF(OR('Indicator Data'!BI175=0,'Indicator Data'!BI175="No data"),"x",ROUND(IF('Indicator Data'!BI175&gt;J$3,0,IF('Indicator Data'!BI175&lt;J$4,10,(J$3-'Indicator Data'!BI175)/(J$3-J$4)*10)),1))</f>
        <v>0</v>
      </c>
      <c r="K175" s="157">
        <f>IF('Indicator Data'!BK175="No data","x",ROUND(IF('Indicator Data'!BK175&gt;K$3,0,IF('Indicator Data'!BK175&lt;K$4,10,(K$3-'Indicator Data'!BK175)/(K$3-K$4)*10)),1))</f>
        <v>1.2</v>
      </c>
      <c r="L175" s="157">
        <f>IF('Indicator Data'!BL175="No data","x",ROUND(IF('Indicator Data'!BL175&gt;L$3,0,IF('Indicator Data'!BL175&lt;L$4,10,(L$3-'Indicator Data'!BL175)/(L$3-L$4)*10)),1))</f>
        <v>1.2</v>
      </c>
      <c r="M175" s="158">
        <f t="shared" si="30"/>
        <v>0.9</v>
      </c>
      <c r="N175" s="161">
        <f>IF('Indicator Data'!BM175="No data","x",'Indicator Data'!BM175/'Indicator Data'!BW175*100)</f>
        <v>45.01947581671201</v>
      </c>
      <c r="O175" s="157">
        <f t="shared" si="33"/>
        <v>5.6</v>
      </c>
      <c r="P175" s="157">
        <f>IF('Indicator Data'!BN175="No data","x",ROUND(IF('Indicator Data'!BN175&gt;P$3,0,IF('Indicator Data'!BN175&lt;P$4,10,(P$3-'Indicator Data'!BN175)/(P$3-P$4)*10)),1))</f>
        <v>0.1</v>
      </c>
      <c r="Q175" s="157">
        <f>IF('Indicator Data'!BO175="No data","x",ROUND(IF('Indicator Data'!BO175&gt;Q$3,0,IF('Indicator Data'!BO175&lt;Q$4,10,(Q$3-'Indicator Data'!BO175)/(Q$3-Q$4)*10)),1))</f>
        <v>0</v>
      </c>
      <c r="R175" s="158">
        <f t="shared" si="31"/>
        <v>1.9</v>
      </c>
      <c r="S175" s="157">
        <f>IF('Indicator Data'!BP175="No data","x",ROUND(IF('Indicator Data'!BP175&gt;S$3,0,IF('Indicator Data'!BP175&lt;S$4,10,(S$3-'Indicator Data'!BP175)/(S$3-S$4)*10)),1))</f>
        <v>7.7</v>
      </c>
      <c r="T175" s="162">
        <f>IF('Indicator Data'!BQ175="No data","x",ROUND(IF('Indicator Data'!BQ175&gt;T$3,0,IF('Indicator Data'!BQ175&lt;T$4,10,(T$3-'Indicator Data'!BQ175)/(T$3-T$4)*10)),1))</f>
        <v>0.3</v>
      </c>
      <c r="U175" s="162">
        <f>IF('Indicator Data'!BR175="No data","x",ROUND(IF('Indicator Data'!BR175&gt;U$3,0,IF('Indicator Data'!BR175&lt;U$4,10,(U$3-'Indicator Data'!BR175)/(U$3-U$4)*10)),1))</f>
        <v>2</v>
      </c>
      <c r="V175" s="162" t="str">
        <f>IF('Indicator Data'!BS175="No data","x",ROUND(IF('Indicator Data'!BS175&gt;V$3,0,IF('Indicator Data'!BS175&lt;V$4,10,(V$3-'Indicator Data'!BS175)/(V$3-V$4)*10)),1))</f>
        <v>x</v>
      </c>
      <c r="W175" s="157">
        <f t="shared" si="32"/>
        <v>1.1499999999999999</v>
      </c>
      <c r="X175" s="157">
        <f>IF('Indicator Data'!BT175="No data","x",ROUND(IF('Indicator Data'!BT175&gt;X$3,0,IF('Indicator Data'!BT175&lt;X$4,10,(X$3-'Indicator Data'!BT175)/(X$3-X$4)*10)),1))</f>
        <v>6.9</v>
      </c>
      <c r="Y175" s="157">
        <f>IF('Indicator Data'!BU175="No data","x",ROUND(IF('Indicator Data'!BU175&gt;Y$3,10,IF('Indicator Data'!BU175&lt;Y$4,0,10-(Y$3-'Indicator Data'!BU175)/(Y$3-Y$4)*10)),1))</f>
        <v>0.3</v>
      </c>
      <c r="Z175" s="158">
        <f t="shared" si="34"/>
        <v>4</v>
      </c>
      <c r="AA175" s="159">
        <f t="shared" si="35"/>
        <v>2.2999999999999998</v>
      </c>
      <c r="AB175" s="48"/>
    </row>
    <row r="176" spans="1:28">
      <c r="A176" s="90" t="str">
        <f>'Indicator Data'!A176</f>
        <v>Timor-Leste</v>
      </c>
      <c r="B176" s="160" t="str">
        <f>'Indicator Data'!B176</f>
        <v>TLS</v>
      </c>
      <c r="C176" s="157">
        <f>IF('Indicator Data'!BF176="No data","x",ROUND(IF('Indicator Data'!BF176&gt;C$3,0,IF('Indicator Data'!BF176&lt;C$4,10,(C$3-'Indicator Data'!BF176)/(C$3-C$4)*10)),1))</f>
        <v>6.3</v>
      </c>
      <c r="D176" s="158">
        <f t="shared" si="27"/>
        <v>6.3</v>
      </c>
      <c r="E176" s="157">
        <f>IF('Indicator Data'!BH176="No data","x",ROUND(IF('Indicator Data'!BH176&gt;E$3,0,IF('Indicator Data'!BH176&lt;E$4,10,(E$3-'Indicator Data'!BH176)/(E$3-E$4)*10)),1))</f>
        <v>5.7</v>
      </c>
      <c r="F176" s="157">
        <f>IF('Indicator Data'!BG176="No data","x",ROUND(IF('Indicator Data'!BG176&gt;F$3,0,IF('Indicator Data'!BG176&lt;F$4,10,(F$3-'Indicator Data'!BG176)/(F$3-F$4)*10)),1))</f>
        <v>6.5</v>
      </c>
      <c r="G176" s="158">
        <f t="shared" si="28"/>
        <v>6.1</v>
      </c>
      <c r="H176" s="159">
        <f t="shared" si="29"/>
        <v>6.2</v>
      </c>
      <c r="I176" s="157">
        <f>IF('Indicator Data'!BJ176="No data","x",ROUND(IF('Indicator Data'!BJ176^2&gt;I$3,0,IF('Indicator Data'!BJ176^2&lt;I$4,10,(I$3-'Indicator Data'!BJ176^2)/(I$3-I$4)*10)),1))</f>
        <v>5.6</v>
      </c>
      <c r="J176" s="157">
        <f>IF(OR('Indicator Data'!BI176=0,'Indicator Data'!BI176="No data"),"x",ROUND(IF('Indicator Data'!BI176&gt;J$3,0,IF('Indicator Data'!BI176&lt;J$4,10,(J$3-'Indicator Data'!BI176)/(J$3-J$4)*10)),1))</f>
        <v>0</v>
      </c>
      <c r="K176" s="157">
        <f>IF('Indicator Data'!BK176="No data","x",ROUND(IF('Indicator Data'!BK176&gt;K$3,0,IF('Indicator Data'!BK176&lt;K$4,10,(K$3-'Indicator Data'!BK176)/(K$3-K$4)*10)),1))</f>
        <v>6.1</v>
      </c>
      <c r="L176" s="157">
        <f>IF('Indicator Data'!BL176="No data","x",ROUND(IF('Indicator Data'!BL176&gt;L$3,0,IF('Indicator Data'!BL176&lt;L$4,10,(L$3-'Indicator Data'!BL176)/(L$3-L$4)*10)),1))</f>
        <v>4.5999999999999996</v>
      </c>
      <c r="M176" s="158">
        <f t="shared" si="30"/>
        <v>4.0999999999999996</v>
      </c>
      <c r="N176" s="161">
        <f>IF('Indicator Data'!BM176="No data","x",'Indicator Data'!BM176/'Indicator Data'!BW176*100)</f>
        <v>19.502353732347007</v>
      </c>
      <c r="O176" s="157">
        <f t="shared" si="33"/>
        <v>8.1</v>
      </c>
      <c r="P176" s="157">
        <f>IF('Indicator Data'!BN176="No data","x",ROUND(IF('Indicator Data'!BN176&gt;P$3,0,IF('Indicator Data'!BN176&lt;P$4,10,(P$3-'Indicator Data'!BN176)/(P$3-P$4)*10)),1))</f>
        <v>4.5999999999999996</v>
      </c>
      <c r="Q176" s="157">
        <f>IF('Indicator Data'!BO176="No data","x",ROUND(IF('Indicator Data'!BO176&gt;Q$3,0,IF('Indicator Data'!BO176&lt;Q$4,10,(Q$3-'Indicator Data'!BO176)/(Q$3-Q$4)*10)),1))</f>
        <v>2.6</v>
      </c>
      <c r="R176" s="158">
        <f t="shared" si="31"/>
        <v>5.0999999999999996</v>
      </c>
      <c r="S176" s="157">
        <f>IF('Indicator Data'!BP176="No data","x",ROUND(IF('Indicator Data'!BP176&gt;S$3,0,IF('Indicator Data'!BP176&lt;S$4,10,(S$3-'Indicator Data'!BP176)/(S$3-S$4)*10)),1))</f>
        <v>8.1</v>
      </c>
      <c r="T176" s="162">
        <f>IF('Indicator Data'!BQ176="No data","x",ROUND(IF('Indicator Data'!BQ176&gt;T$3,0,IF('Indicator Data'!BQ176&lt;T$4,10,(T$3-'Indicator Data'!BQ176)/(T$3-T$4)*10)),1))</f>
        <v>2.2000000000000002</v>
      </c>
      <c r="U176" s="162">
        <f>IF('Indicator Data'!BR176="No data","x",ROUND(IF('Indicator Data'!BR176&gt;U$3,0,IF('Indicator Data'!BR176&lt;U$4,10,(U$3-'Indicator Data'!BR176)/(U$3-U$4)*10)),1))</f>
        <v>3.6</v>
      </c>
      <c r="V176" s="162" t="str">
        <f>IF('Indicator Data'!BS176="No data","x",ROUND(IF('Indicator Data'!BS176&gt;V$3,0,IF('Indicator Data'!BS176&lt;V$4,10,(V$3-'Indicator Data'!BS176)/(V$3-V$4)*10)),1))</f>
        <v>x</v>
      </c>
      <c r="W176" s="157">
        <f t="shared" si="32"/>
        <v>2.9000000000000004</v>
      </c>
      <c r="X176" s="157">
        <f>IF('Indicator Data'!BT176="No data","x",ROUND(IF('Indicator Data'!BT176&gt;X$3,0,IF('Indicator Data'!BT176&lt;X$4,10,(X$3-'Indicator Data'!BT176)/(X$3-X$4)*10)),1))</f>
        <v>9.1999999999999993</v>
      </c>
      <c r="Y176" s="157">
        <f>IF('Indicator Data'!BU176="No data","x",ROUND(IF('Indicator Data'!BU176&gt;Y$3,10,IF('Indicator Data'!BU176&lt;Y$4,0,10-(Y$3-'Indicator Data'!BU176)/(Y$3-Y$4)*10)),1))</f>
        <v>2.2999999999999998</v>
      </c>
      <c r="Z176" s="158">
        <f t="shared" si="34"/>
        <v>5.6</v>
      </c>
      <c r="AA176" s="159">
        <f t="shared" si="35"/>
        <v>4.9000000000000004</v>
      </c>
      <c r="AB176" s="48"/>
    </row>
    <row r="177" spans="1:28">
      <c r="A177" s="90" t="str">
        <f>'Indicator Data'!A177</f>
        <v>Togo</v>
      </c>
      <c r="B177" s="160" t="str">
        <f>'Indicator Data'!B177</f>
        <v>TGO</v>
      </c>
      <c r="C177" s="157">
        <f>IF('Indicator Data'!BF177="No data","x",ROUND(IF('Indicator Data'!BF177&gt;C$3,0,IF('Indicator Data'!BF177&lt;C$4,10,(C$3-'Indicator Data'!BF177)/(C$3-C$4)*10)),1))</f>
        <v>9.1999999999999993</v>
      </c>
      <c r="D177" s="158">
        <f t="shared" si="27"/>
        <v>9.1999999999999993</v>
      </c>
      <c r="E177" s="157">
        <f>IF('Indicator Data'!BH177="No data","x",ROUND(IF('Indicator Data'!BH177&gt;E$3,0,IF('Indicator Data'!BH177&lt;E$4,10,(E$3-'Indicator Data'!BH177)/(E$3-E$4)*10)),1))</f>
        <v>6.9</v>
      </c>
      <c r="F177" s="157">
        <f>IF('Indicator Data'!BG177="No data","x",ROUND(IF('Indicator Data'!BG177&gt;F$3,0,IF('Indicator Data'!BG177&lt;F$4,10,(F$3-'Indicator Data'!BG177)/(F$3-F$4)*10)),1))</f>
        <v>6.3</v>
      </c>
      <c r="G177" s="158">
        <f t="shared" si="28"/>
        <v>6.6</v>
      </c>
      <c r="H177" s="159">
        <f t="shared" si="29"/>
        <v>7.9</v>
      </c>
      <c r="I177" s="157">
        <f>IF('Indicator Data'!BJ177="No data","x",ROUND(IF('Indicator Data'!BJ177^2&gt;I$3,0,IF('Indicator Data'!BJ177^2&lt;I$4,10,(I$3-'Indicator Data'!BJ177^2)/(I$3-I$4)*10)),1))</f>
        <v>6.1</v>
      </c>
      <c r="J177" s="157">
        <f>IF(OR('Indicator Data'!BI177=0,'Indicator Data'!BI177="No data"),"x",ROUND(IF('Indicator Data'!BI177&gt;J$3,0,IF('Indicator Data'!BI177&lt;J$4,10,(J$3-'Indicator Data'!BI177)/(J$3-J$4)*10)),1))</f>
        <v>4.3</v>
      </c>
      <c r="K177" s="157">
        <f>IF('Indicator Data'!BK177="No data","x",ROUND(IF('Indicator Data'!BK177&gt;K$3,0,IF('Indicator Data'!BK177&lt;K$4,10,(K$3-'Indicator Data'!BK177)/(K$3-K$4)*10)),1))</f>
        <v>6.5</v>
      </c>
      <c r="L177" s="157">
        <f>IF('Indicator Data'!BL177="No data","x",ROUND(IF('Indicator Data'!BL177&gt;L$3,0,IF('Indicator Data'!BL177&lt;L$4,10,(L$3-'Indicator Data'!BL177)/(L$3-L$4)*10)),1))</f>
        <v>6.5</v>
      </c>
      <c r="M177" s="158">
        <f t="shared" si="30"/>
        <v>5.9</v>
      </c>
      <c r="N177" s="161">
        <f>IF('Indicator Data'!BM177="No data","x",'Indicator Data'!BM177/'Indicator Data'!BW177*100)</f>
        <v>23.901452472881044</v>
      </c>
      <c r="O177" s="157">
        <f t="shared" si="33"/>
        <v>7.7</v>
      </c>
      <c r="P177" s="157">
        <f>IF('Indicator Data'!BN177="No data","x",ROUND(IF('Indicator Data'!BN177&gt;P$3,0,IF('Indicator Data'!BN177&lt;P$4,10,(P$3-'Indicator Data'!BN177)/(P$3-P$4)*10)),1))</f>
        <v>9</v>
      </c>
      <c r="Q177" s="157">
        <f>IF('Indicator Data'!BO177="No data","x",ROUND(IF('Indicator Data'!BO177&gt;Q$3,0,IF('Indicator Data'!BO177&lt;Q$4,10,(Q$3-'Indicator Data'!BO177)/(Q$3-Q$4)*10)),1))</f>
        <v>5.8</v>
      </c>
      <c r="R177" s="158">
        <f t="shared" si="31"/>
        <v>7.5</v>
      </c>
      <c r="S177" s="157">
        <f>IF('Indicator Data'!BP177="No data","x",ROUND(IF('Indicator Data'!BP177&gt;S$3,0,IF('Indicator Data'!BP177&lt;S$4,10,(S$3-'Indicator Data'!BP177)/(S$3-S$4)*10)),1))</f>
        <v>9.9</v>
      </c>
      <c r="T177" s="162">
        <f>IF('Indicator Data'!BQ177="No data","x",ROUND(IF('Indicator Data'!BQ177&gt;T$3,0,IF('Indicator Data'!BQ177&lt;T$4,10,(T$3-'Indicator Data'!BQ177)/(T$3-T$4)*10)),1))</f>
        <v>2.9</v>
      </c>
      <c r="U177" s="162">
        <f>IF('Indicator Data'!BR177="No data","x",ROUND(IF('Indicator Data'!BR177&gt;U$3,0,IF('Indicator Data'!BR177&lt;U$4,10,(U$3-'Indicator Data'!BR177)/(U$3-U$4)*10)),1))</f>
        <v>7.1</v>
      </c>
      <c r="V177" s="162">
        <f>IF('Indicator Data'!BS177="No data","x",ROUND(IF('Indicator Data'!BS177&gt;V$3,0,IF('Indicator Data'!BS177&lt;V$4,10,(V$3-'Indicator Data'!BS177)/(V$3-V$4)*10)),1))</f>
        <v>2.9</v>
      </c>
      <c r="W177" s="157">
        <f t="shared" si="32"/>
        <v>4.3</v>
      </c>
      <c r="X177" s="157">
        <f>IF('Indicator Data'!BT177="No data","x",ROUND(IF('Indicator Data'!BT177&gt;X$3,0,IF('Indicator Data'!BT177&lt;X$4,10,(X$3-'Indicator Data'!BT177)/(X$3-X$4)*10)),1))</f>
        <v>9.6999999999999993</v>
      </c>
      <c r="Y177" s="157">
        <f>IF('Indicator Data'!BU177="No data","x",ROUND(IF('Indicator Data'!BU177&gt;Y$3,10,IF('Indicator Data'!BU177&lt;Y$4,0,10-(Y$3-'Indicator Data'!BU177)/(Y$3-Y$4)*10)),1))</f>
        <v>4.4000000000000004</v>
      </c>
      <c r="Z177" s="158">
        <f t="shared" si="34"/>
        <v>7.1</v>
      </c>
      <c r="AA177" s="159">
        <f t="shared" si="35"/>
        <v>6.8</v>
      </c>
      <c r="AB177" s="48"/>
    </row>
    <row r="178" spans="1:28">
      <c r="A178" s="90" t="str">
        <f>'Indicator Data'!A178</f>
        <v>Tonga</v>
      </c>
      <c r="B178" s="160" t="str">
        <f>'Indicator Data'!B178</f>
        <v>TON</v>
      </c>
      <c r="C178" s="157">
        <f>IF('Indicator Data'!BF178="No data","x",ROUND(IF('Indicator Data'!BF178&gt;C$3,0,IF('Indicator Data'!BF178&lt;C$4,10,(C$3-'Indicator Data'!BF178)/(C$3-C$4)*10)),1))</f>
        <v>5.8</v>
      </c>
      <c r="D178" s="158">
        <f t="shared" si="27"/>
        <v>5.8</v>
      </c>
      <c r="E178" s="157" t="str">
        <f>IF('Indicator Data'!BH178="No data","x",ROUND(IF('Indicator Data'!BH178&gt;E$3,0,IF('Indicator Data'!BH178&lt;E$4,10,(E$3-'Indicator Data'!BH178)/(E$3-E$4)*10)),1))</f>
        <v>x</v>
      </c>
      <c r="F178" s="157">
        <f>IF('Indicator Data'!BG178="No data","x",ROUND(IF('Indicator Data'!BG178&gt;F$3,0,IF('Indicator Data'!BG178&lt;F$4,10,(F$3-'Indicator Data'!BG178)/(F$3-F$4)*10)),1))</f>
        <v>5.3</v>
      </c>
      <c r="G178" s="158">
        <f t="shared" si="28"/>
        <v>5.3</v>
      </c>
      <c r="H178" s="159">
        <f t="shared" si="29"/>
        <v>5.6</v>
      </c>
      <c r="I178" s="157">
        <f>IF('Indicator Data'!BJ178="No data","x",ROUND(IF('Indicator Data'!BJ178^2&gt;I$3,0,IF('Indicator Data'!BJ178^2&lt;I$4,10,(I$3-'Indicator Data'!BJ178^2)/(I$3-I$4)*10)),1))</f>
        <v>0.1</v>
      </c>
      <c r="J178" s="157">
        <f>IF(OR('Indicator Data'!BI178=0,'Indicator Data'!BI178="No data"),"x",ROUND(IF('Indicator Data'!BI178&gt;J$3,0,IF('Indicator Data'!BI178&lt;J$4,10,(J$3-'Indicator Data'!BI178)/(J$3-J$4)*10)),1))</f>
        <v>0</v>
      </c>
      <c r="K178" s="157">
        <f>IF('Indicator Data'!BK178="No data","x",ROUND(IF('Indicator Data'!BK178&gt;K$3,0,IF('Indicator Data'!BK178&lt;K$4,10,(K$3-'Indicator Data'!BK178)/(K$3-K$4)*10)),1))</f>
        <v>2.8</v>
      </c>
      <c r="L178" s="157">
        <f>IF('Indicator Data'!BL178="No data","x",ROUND(IF('Indicator Data'!BL178&gt;L$3,0,IF('Indicator Data'!BL178&lt;L$4,10,(L$3-'Indicator Data'!BL178)/(L$3-L$4)*10)),1))</f>
        <v>7.1</v>
      </c>
      <c r="M178" s="158">
        <f t="shared" si="30"/>
        <v>2.5</v>
      </c>
      <c r="N178" s="161">
        <f>IF('Indicator Data'!BM178="No data","x",'Indicator Data'!BM178/'Indicator Data'!BW178*100)</f>
        <v>100</v>
      </c>
      <c r="O178" s="157">
        <f t="shared" si="33"/>
        <v>0</v>
      </c>
      <c r="P178" s="157">
        <f>IF('Indicator Data'!BN178="No data","x",ROUND(IF('Indicator Data'!BN178&gt;P$3,0,IF('Indicator Data'!BN178&lt;P$4,10,(P$3-'Indicator Data'!BN178)/(P$3-P$4)*10)),1))</f>
        <v>0.5</v>
      </c>
      <c r="Q178" s="157">
        <f>IF('Indicator Data'!BO178="No data","x",ROUND(IF('Indicator Data'!BO178&gt;Q$3,0,IF('Indicator Data'!BO178&lt;Q$4,10,(Q$3-'Indicator Data'!BO178)/(Q$3-Q$4)*10)),1))</f>
        <v>0.2</v>
      </c>
      <c r="R178" s="158">
        <f t="shared" si="31"/>
        <v>0.2</v>
      </c>
      <c r="S178" s="157">
        <f>IF('Indicator Data'!BP178="No data","x",ROUND(IF('Indicator Data'!BP178&gt;S$3,0,IF('Indicator Data'!BP178&lt;S$4,10,(S$3-'Indicator Data'!BP178)/(S$3-S$4)*10)),1))</f>
        <v>7.5</v>
      </c>
      <c r="T178" s="162">
        <f>IF('Indicator Data'!BQ178="No data","x",ROUND(IF('Indicator Data'!BQ178&gt;T$3,0,IF('Indicator Data'!BQ178&lt;T$4,10,(T$3-'Indicator Data'!BQ178)/(T$3-T$4)*10)),1))</f>
        <v>0</v>
      </c>
      <c r="U178" s="162">
        <f>IF('Indicator Data'!BR178="No data","x",ROUND(IF('Indicator Data'!BR178&gt;U$3,0,IF('Indicator Data'!BR178&lt;U$4,10,(U$3-'Indicator Data'!BR178)/(U$3-U$4)*10)),1))</f>
        <v>0</v>
      </c>
      <c r="V178" s="162">
        <f>IF('Indicator Data'!BS178="No data","x",ROUND(IF('Indicator Data'!BS178&gt;V$3,0,IF('Indicator Data'!BS178&lt;V$4,10,(V$3-'Indicator Data'!BS178)/(V$3-V$4)*10)),1))</f>
        <v>5.4</v>
      </c>
      <c r="W178" s="157">
        <f t="shared" si="32"/>
        <v>1.8</v>
      </c>
      <c r="X178" s="157">
        <f>IF('Indicator Data'!BT178="No data","x",ROUND(IF('Indicator Data'!BT178&gt;X$3,0,IF('Indicator Data'!BT178&lt;X$4,10,(X$3-'Indicator Data'!BT178)/(X$3-X$4)*10)),1))</f>
        <v>8.6999999999999993</v>
      </c>
      <c r="Y178" s="157">
        <f>IF('Indicator Data'!BU178="No data","x",ROUND(IF('Indicator Data'!BU178&gt;Y$3,10,IF('Indicator Data'!BU178&lt;Y$4,0,10-(Y$3-'Indicator Data'!BU178)/(Y$3-Y$4)*10)),1))</f>
        <v>1.4</v>
      </c>
      <c r="Z178" s="158">
        <f t="shared" si="34"/>
        <v>4.9000000000000004</v>
      </c>
      <c r="AA178" s="159">
        <f t="shared" si="35"/>
        <v>2.5</v>
      </c>
      <c r="AB178" s="48"/>
    </row>
    <row r="179" spans="1:28">
      <c r="A179" s="90" t="str">
        <f>'Indicator Data'!A179</f>
        <v>Trinidad and Tobago</v>
      </c>
      <c r="B179" s="160" t="str">
        <f>'Indicator Data'!B179</f>
        <v>TTO</v>
      </c>
      <c r="C179" s="157">
        <f>IF('Indicator Data'!BF179="No data","x",ROUND(IF('Indicator Data'!BF179&gt;C$3,0,IF('Indicator Data'!BF179&lt;C$4,10,(C$3-'Indicator Data'!BF179)/(C$3-C$4)*10)),1))</f>
        <v>4.4000000000000004</v>
      </c>
      <c r="D179" s="158">
        <f t="shared" si="27"/>
        <v>4.4000000000000004</v>
      </c>
      <c r="E179" s="157">
        <f>IF('Indicator Data'!BH179="No data","x",ROUND(IF('Indicator Data'!BH179&gt;E$3,0,IF('Indicator Data'!BH179&lt;E$4,10,(E$3-'Indicator Data'!BH179)/(E$3-E$4)*10)),1))</f>
        <v>5.8</v>
      </c>
      <c r="F179" s="157">
        <f>IF('Indicator Data'!BG179="No data","x",ROUND(IF('Indicator Data'!BG179&gt;F$3,0,IF('Indicator Data'!BG179&lt;F$4,10,(F$3-'Indicator Data'!BG179)/(F$3-F$4)*10)),1))</f>
        <v>5.0999999999999996</v>
      </c>
      <c r="G179" s="158">
        <f t="shared" si="28"/>
        <v>5.5</v>
      </c>
      <c r="H179" s="159">
        <f t="shared" si="29"/>
        <v>5</v>
      </c>
      <c r="I179" s="157" t="str">
        <f>IF('Indicator Data'!BJ179="No data","x",ROUND(IF('Indicator Data'!BJ179^2&gt;I$3,0,IF('Indicator Data'!BJ179^2&lt;I$4,10,(I$3-'Indicator Data'!BJ179^2)/(I$3-I$4)*10)),1))</f>
        <v>x</v>
      </c>
      <c r="J179" s="157">
        <f>IF(OR('Indicator Data'!BI179=0,'Indicator Data'!BI179="No data"),"x",ROUND(IF('Indicator Data'!BI179&gt;J$3,0,IF('Indicator Data'!BI179&lt;J$4,10,(J$3-'Indicator Data'!BI179)/(J$3-J$4)*10)),1))</f>
        <v>0</v>
      </c>
      <c r="K179" s="157">
        <f>IF('Indicator Data'!BK179="No data","x",ROUND(IF('Indicator Data'!BK179&gt;K$3,0,IF('Indicator Data'!BK179&lt;K$4,10,(K$3-'Indicator Data'!BK179)/(K$3-K$4)*10)),1))</f>
        <v>2.1</v>
      </c>
      <c r="L179" s="157">
        <f>IF('Indicator Data'!BL179="No data","x",ROUND(IF('Indicator Data'!BL179&gt;L$3,0,IF('Indicator Data'!BL179&lt;L$4,10,(L$3-'Indicator Data'!BL179)/(L$3-L$4)*10)),1))</f>
        <v>3.6</v>
      </c>
      <c r="M179" s="158">
        <f t="shared" si="30"/>
        <v>1.9</v>
      </c>
      <c r="N179" s="161">
        <f>IF('Indicator Data'!BM179="No data","x",'Indicator Data'!BM179/'Indicator Data'!BW179*100)</f>
        <v>173.48927875243666</v>
      </c>
      <c r="O179" s="157">
        <f t="shared" si="33"/>
        <v>0</v>
      </c>
      <c r="P179" s="157">
        <f>IF('Indicator Data'!BN179="No data","x",ROUND(IF('Indicator Data'!BN179&gt;P$3,0,IF('Indicator Data'!BN179&lt;P$4,10,(P$3-'Indicator Data'!BN179)/(P$3-P$4)*10)),1))</f>
        <v>0.7</v>
      </c>
      <c r="Q179" s="157">
        <f>IF('Indicator Data'!BO179="No data","x",ROUND(IF('Indicator Data'!BO179&gt;Q$3,0,IF('Indicator Data'!BO179&lt;Q$4,10,(Q$3-'Indicator Data'!BO179)/(Q$3-Q$4)*10)),1))</f>
        <v>0.2</v>
      </c>
      <c r="R179" s="158">
        <f t="shared" si="31"/>
        <v>0.3</v>
      </c>
      <c r="S179" s="157">
        <f>IF('Indicator Data'!BP179="No data","x",ROUND(IF('Indicator Data'!BP179&gt;S$3,0,IF('Indicator Data'!BP179&lt;S$4,10,(S$3-'Indicator Data'!BP179)/(S$3-S$4)*10)),1))</f>
        <v>1.5</v>
      </c>
      <c r="T179" s="162">
        <f>IF('Indicator Data'!BQ179="No data","x",ROUND(IF('Indicator Data'!BQ179&gt;T$3,0,IF('Indicator Data'!BQ179&lt;T$4,10,(T$3-'Indicator Data'!BQ179)/(T$3-T$4)*10)),1))</f>
        <v>1</v>
      </c>
      <c r="U179" s="162">
        <f>IF('Indicator Data'!BR179="No data","x",ROUND(IF('Indicator Data'!BR179&gt;U$3,0,IF('Indicator Data'!BR179&lt;U$4,10,(U$3-'Indicator Data'!BR179)/(U$3-U$4)*10)),1))</f>
        <v>1.2</v>
      </c>
      <c r="V179" s="162">
        <f>IF('Indicator Data'!BS179="No data","x",ROUND(IF('Indicator Data'!BS179&gt;V$3,0,IF('Indicator Data'!BS179&lt;V$4,10,(V$3-'Indicator Data'!BS179)/(V$3-V$4)*10)),1))</f>
        <v>1</v>
      </c>
      <c r="W179" s="157">
        <f t="shared" si="32"/>
        <v>1.0666666666666667</v>
      </c>
      <c r="X179" s="157">
        <f>IF('Indicator Data'!BT179="No data","x",ROUND(IF('Indicator Data'!BT179&gt;X$3,0,IF('Indicator Data'!BT179&lt;X$4,10,(X$3-'Indicator Data'!BT179)/(X$3-X$4)*10)),1))</f>
        <v>4.0999999999999996</v>
      </c>
      <c r="Y179" s="157">
        <f>IF('Indicator Data'!BU179="No data","x",ROUND(IF('Indicator Data'!BU179&gt;Y$3,10,IF('Indicator Data'!BU179&lt;Y$4,0,10-(Y$3-'Indicator Data'!BU179)/(Y$3-Y$4)*10)),1))</f>
        <v>0.3</v>
      </c>
      <c r="Z179" s="158">
        <f t="shared" si="34"/>
        <v>1.7</v>
      </c>
      <c r="AA179" s="159">
        <f t="shared" si="35"/>
        <v>1.3</v>
      </c>
      <c r="AB179" s="48"/>
    </row>
    <row r="180" spans="1:28">
      <c r="A180" s="90" t="str">
        <f>'Indicator Data'!A180</f>
        <v>Tunisia</v>
      </c>
      <c r="B180" s="160" t="str">
        <f>'Indicator Data'!B180</f>
        <v>TUN</v>
      </c>
      <c r="C180" s="157">
        <f>IF('Indicator Data'!BF180="No data","x",ROUND(IF('Indicator Data'!BF180&gt;C$3,0,IF('Indicator Data'!BF180&lt;C$4,10,(C$3-'Indicator Data'!BF180)/(C$3-C$4)*10)),1))</f>
        <v>6.4</v>
      </c>
      <c r="D180" s="158">
        <f t="shared" si="27"/>
        <v>6.4</v>
      </c>
      <c r="E180" s="157">
        <f>IF('Indicator Data'!BH180="No data","x",ROUND(IF('Indicator Data'!BH180&gt;E$3,0,IF('Indicator Data'!BH180&lt;E$4,10,(E$3-'Indicator Data'!BH180)/(E$3-E$4)*10)),1))</f>
        <v>6</v>
      </c>
      <c r="F180" s="157">
        <f>IF('Indicator Data'!BG180="No data","x",ROUND(IF('Indicator Data'!BG180&gt;F$3,0,IF('Indicator Data'!BG180&lt;F$4,10,(F$3-'Indicator Data'!BG180)/(F$3-F$4)*10)),1))</f>
        <v>5.6</v>
      </c>
      <c r="G180" s="158">
        <f t="shared" si="28"/>
        <v>5.8</v>
      </c>
      <c r="H180" s="159">
        <f t="shared" si="29"/>
        <v>6.1</v>
      </c>
      <c r="I180" s="157">
        <f>IF('Indicator Data'!BJ180="No data","x",ROUND(IF('Indicator Data'!BJ180^2&gt;I$3,0,IF('Indicator Data'!BJ180^2&lt;I$4,10,(I$3-'Indicator Data'!BJ180^2)/(I$3-I$4)*10)),1))</f>
        <v>3.9</v>
      </c>
      <c r="J180" s="157">
        <f>IF(OR('Indicator Data'!BI180=0,'Indicator Data'!BI180="No data"),"x",ROUND(IF('Indicator Data'!BI180&gt;J$3,0,IF('Indicator Data'!BI180&lt;J$4,10,(J$3-'Indicator Data'!BI180)/(J$3-J$4)*10)),1))</f>
        <v>0</v>
      </c>
      <c r="K180" s="157">
        <f>IF('Indicator Data'!BK180="No data","x",ROUND(IF('Indicator Data'!BK180&gt;K$3,0,IF('Indicator Data'!BK180&lt;K$4,10,(K$3-'Indicator Data'!BK180)/(K$3-K$4)*10)),1))</f>
        <v>2.1</v>
      </c>
      <c r="L180" s="157">
        <f>IF('Indicator Data'!BL180="No data","x",ROUND(IF('Indicator Data'!BL180&gt;L$3,0,IF('Indicator Data'!BL180&lt;L$4,10,(L$3-'Indicator Data'!BL180)/(L$3-L$4)*10)),1))</f>
        <v>3.6</v>
      </c>
      <c r="M180" s="158">
        <f t="shared" si="30"/>
        <v>2.4</v>
      </c>
      <c r="N180" s="161">
        <f>IF('Indicator Data'!BM180="No data","x",'Indicator Data'!BM180/'Indicator Data'!BW180*100)</f>
        <v>35.401647785787851</v>
      </c>
      <c r="O180" s="157">
        <f t="shared" si="33"/>
        <v>6.5</v>
      </c>
      <c r="P180" s="157">
        <f>IF('Indicator Data'!BN180="No data","x",ROUND(IF('Indicator Data'!BN180&gt;P$3,0,IF('Indicator Data'!BN180&lt;P$4,10,(P$3-'Indicator Data'!BN180)/(P$3-P$4)*10)),1))</f>
        <v>0.3</v>
      </c>
      <c r="Q180" s="157">
        <f>IF('Indicator Data'!BO180="No data","x",ROUND(IF('Indicator Data'!BO180&gt;Q$3,0,IF('Indicator Data'!BO180&lt;Q$4,10,(Q$3-'Indicator Data'!BO180)/(Q$3-Q$4)*10)),1))</f>
        <v>0.6</v>
      </c>
      <c r="R180" s="158">
        <f t="shared" si="31"/>
        <v>2.5</v>
      </c>
      <c r="S180" s="157">
        <f>IF('Indicator Data'!BP180="No data","x",ROUND(IF('Indicator Data'!BP180&gt;S$3,0,IF('Indicator Data'!BP180&lt;S$4,10,(S$3-'Indicator Data'!BP180)/(S$3-S$4)*10)),1))</f>
        <v>6.8</v>
      </c>
      <c r="T180" s="162">
        <f>IF('Indicator Data'!BQ180="No data","x",ROUND(IF('Indicator Data'!BQ180&gt;T$3,0,IF('Indicator Data'!BQ180&lt;T$4,10,(T$3-'Indicator Data'!BQ180)/(T$3-T$4)*10)),1))</f>
        <v>0.3</v>
      </c>
      <c r="U180" s="162">
        <f>IF('Indicator Data'!BR180="No data","x",ROUND(IF('Indicator Data'!BR180&gt;U$3,0,IF('Indicator Data'!BR180&lt;U$4,10,(U$3-'Indicator Data'!BR180)/(U$3-U$4)*10)),1))</f>
        <v>0.2</v>
      </c>
      <c r="V180" s="162">
        <f>IF('Indicator Data'!BS180="No data","x",ROUND(IF('Indicator Data'!BS180&gt;V$3,0,IF('Indicator Data'!BS180&lt;V$4,10,(V$3-'Indicator Data'!BS180)/(V$3-V$4)*10)),1))</f>
        <v>0.2</v>
      </c>
      <c r="W180" s="157">
        <f t="shared" si="32"/>
        <v>0.23333333333333331</v>
      </c>
      <c r="X180" s="157">
        <f>IF('Indicator Data'!BT180="No data","x",ROUND(IF('Indicator Data'!BT180&gt;X$3,0,IF('Indicator Data'!BT180&lt;X$4,10,(X$3-'Indicator Data'!BT180)/(X$3-X$4)*10)),1))</f>
        <v>7.5</v>
      </c>
      <c r="Y180" s="157">
        <f>IF('Indicator Data'!BU180="No data","x",ROUND(IF('Indicator Data'!BU180&gt;Y$3,10,IF('Indicator Data'!BU180&lt;Y$4,0,10-(Y$3-'Indicator Data'!BU180)/(Y$3-Y$4)*10)),1))</f>
        <v>0.4</v>
      </c>
      <c r="Z180" s="158">
        <f t="shared" si="34"/>
        <v>3.7</v>
      </c>
      <c r="AA180" s="159">
        <f t="shared" si="35"/>
        <v>2.9</v>
      </c>
      <c r="AB180" s="48"/>
    </row>
    <row r="181" spans="1:28">
      <c r="A181" s="90" t="str">
        <f>'Indicator Data'!A181</f>
        <v>Türkiye</v>
      </c>
      <c r="B181" s="160" t="str">
        <f>'Indicator Data'!B181</f>
        <v>TUR</v>
      </c>
      <c r="C181" s="157">
        <f>IF('Indicator Data'!BF181="No data","x",ROUND(IF('Indicator Data'!BF181&gt;C$3,0,IF('Indicator Data'!BF181&lt;C$4,10,(C$3-'Indicator Data'!BF181)/(C$3-C$4)*10)),1))</f>
        <v>2.1</v>
      </c>
      <c r="D181" s="158">
        <f t="shared" si="27"/>
        <v>2.1</v>
      </c>
      <c r="E181" s="157">
        <f>IF('Indicator Data'!BH181="No data","x",ROUND(IF('Indicator Data'!BH181&gt;E$3,0,IF('Indicator Data'!BH181&lt;E$4,10,(E$3-'Indicator Data'!BH181)/(E$3-E$4)*10)),1))</f>
        <v>6.6</v>
      </c>
      <c r="F181" s="157">
        <f>IF('Indicator Data'!BG181="No data","x",ROUND(IF('Indicator Data'!BG181&gt;F$3,0,IF('Indicator Data'!BG181&lt;F$4,10,(F$3-'Indicator Data'!BG181)/(F$3-F$4)*10)),1))</f>
        <v>5.4</v>
      </c>
      <c r="G181" s="158">
        <f t="shared" si="28"/>
        <v>6</v>
      </c>
      <c r="H181" s="159">
        <f t="shared" si="29"/>
        <v>4.0999999999999996</v>
      </c>
      <c r="I181" s="157">
        <f>IF('Indicator Data'!BJ181="No data","x",ROUND(IF('Indicator Data'!BJ181^2&gt;I$3,0,IF('Indicator Data'!BJ181^2&lt;I$4,10,(I$3-'Indicator Data'!BJ181^2)/(I$3-I$4)*10)),1))</f>
        <v>0.7</v>
      </c>
      <c r="J181" s="157">
        <f>IF(OR('Indicator Data'!BI181=0,'Indicator Data'!BI181="No data"),"x",ROUND(IF('Indicator Data'!BI181&gt;J$3,0,IF('Indicator Data'!BI181&lt;J$4,10,(J$3-'Indicator Data'!BI181)/(J$3-J$4)*10)),1))</f>
        <v>0</v>
      </c>
      <c r="K181" s="157">
        <f>IF('Indicator Data'!BK181="No data","x",ROUND(IF('Indicator Data'!BK181&gt;K$3,0,IF('Indicator Data'!BK181&lt;K$4,10,(K$3-'Indicator Data'!BK181)/(K$3-K$4)*10)),1))</f>
        <v>1.7</v>
      </c>
      <c r="L181" s="157">
        <f>IF('Indicator Data'!BL181="No data","x",ROUND(IF('Indicator Data'!BL181&gt;L$3,0,IF('Indicator Data'!BL181&lt;L$4,10,(L$3-'Indicator Data'!BL181)/(L$3-L$4)*10)),1))</f>
        <v>4.8</v>
      </c>
      <c r="M181" s="158">
        <f t="shared" si="30"/>
        <v>1.8</v>
      </c>
      <c r="N181" s="161">
        <f>IF('Indicator Data'!BM181="No data","x",'Indicator Data'!BM181/'Indicator Data'!BW181*100)</f>
        <v>51.973025999506262</v>
      </c>
      <c r="O181" s="157">
        <f t="shared" si="33"/>
        <v>4.9000000000000004</v>
      </c>
      <c r="P181" s="157">
        <f>IF('Indicator Data'!BN181="No data","x",ROUND(IF('Indicator Data'!BN181&gt;P$3,0,IF('Indicator Data'!BN181&lt;P$4,10,(P$3-'Indicator Data'!BN181)/(P$3-P$4)*10)),1))</f>
        <v>0.1</v>
      </c>
      <c r="Q181" s="157">
        <f>IF('Indicator Data'!BO181="No data","x",ROUND(IF('Indicator Data'!BO181&gt;Q$3,0,IF('Indicator Data'!BO181&lt;Q$4,10,(Q$3-'Indicator Data'!BO181)/(Q$3-Q$4)*10)),1))</f>
        <v>0.6</v>
      </c>
      <c r="R181" s="158">
        <f t="shared" si="31"/>
        <v>1.9</v>
      </c>
      <c r="S181" s="157">
        <f>IF('Indicator Data'!BP181="No data","x",ROUND(IF('Indicator Data'!BP181&gt;S$3,0,IF('Indicator Data'!BP181&lt;S$4,10,(S$3-'Indicator Data'!BP181)/(S$3-S$4)*10)),1))</f>
        <v>4.9000000000000004</v>
      </c>
      <c r="T181" s="162">
        <f>IF('Indicator Data'!BQ181="No data","x",ROUND(IF('Indicator Data'!BQ181&gt;T$3,0,IF('Indicator Data'!BQ181&lt;T$4,10,(T$3-'Indicator Data'!BQ181)/(T$3-T$4)*10)),1))</f>
        <v>0</v>
      </c>
      <c r="U181" s="162">
        <f>IF('Indicator Data'!BR181="No data","x",ROUND(IF('Indicator Data'!BR181&gt;U$3,0,IF('Indicator Data'!BR181&lt;U$4,10,(U$3-'Indicator Data'!BR181)/(U$3-U$4)*10)),1))</f>
        <v>1.9</v>
      </c>
      <c r="V181" s="162">
        <f>IF('Indicator Data'!BS181="No data","x",ROUND(IF('Indicator Data'!BS181&gt;V$3,0,IF('Indicator Data'!BS181&lt;V$4,10,(V$3-'Indicator Data'!BS181)/(V$3-V$4)*10)),1))</f>
        <v>0.3</v>
      </c>
      <c r="W181" s="157">
        <f t="shared" si="32"/>
        <v>0.73333333333333328</v>
      </c>
      <c r="X181" s="157">
        <f>IF('Indicator Data'!BT181="No data","x",ROUND(IF('Indicator Data'!BT181&gt;X$3,0,IF('Indicator Data'!BT181&lt;X$4,10,(X$3-'Indicator Data'!BT181)/(X$3-X$4)*10)),1))</f>
        <v>5.5</v>
      </c>
      <c r="Y181" s="157">
        <f>IF('Indicator Data'!BU181="No data","x",ROUND(IF('Indicator Data'!BU181&gt;Y$3,10,IF('Indicator Data'!BU181&lt;Y$4,0,10-(Y$3-'Indicator Data'!BU181)/(Y$3-Y$4)*10)),1))</f>
        <v>0.2</v>
      </c>
      <c r="Z181" s="158">
        <f t="shared" si="34"/>
        <v>2.8</v>
      </c>
      <c r="AA181" s="159">
        <f t="shared" si="35"/>
        <v>2.2000000000000002</v>
      </c>
      <c r="AB181" s="48"/>
    </row>
    <row r="182" spans="1:28">
      <c r="A182" s="90" t="str">
        <f>'Indicator Data'!A182</f>
        <v>Turkmenistan</v>
      </c>
      <c r="B182" s="160" t="str">
        <f>'Indicator Data'!B182</f>
        <v>TKM</v>
      </c>
      <c r="C182" s="157" t="str">
        <f>IF('Indicator Data'!BF182="No data","x",ROUND(IF('Indicator Data'!BF182&gt;C$3,0,IF('Indicator Data'!BF182&lt;C$4,10,(C$3-'Indicator Data'!BF182)/(C$3-C$4)*10)),1))</f>
        <v>x</v>
      </c>
      <c r="D182" s="158" t="str">
        <f t="shared" si="27"/>
        <v>x</v>
      </c>
      <c r="E182" s="157">
        <f>IF('Indicator Data'!BH182="No data","x",ROUND(IF('Indicator Data'!BH182&gt;E$3,0,IF('Indicator Data'!BH182&lt;E$4,10,(E$3-'Indicator Data'!BH182)/(E$3-E$4)*10)),1))</f>
        <v>8.1999999999999993</v>
      </c>
      <c r="F182" s="157">
        <f>IF('Indicator Data'!BG182="No data","x",ROUND(IF('Indicator Data'!BG182&gt;F$3,0,IF('Indicator Data'!BG182&lt;F$4,10,(F$3-'Indicator Data'!BG182)/(F$3-F$4)*10)),1))</f>
        <v>7.3</v>
      </c>
      <c r="G182" s="158">
        <f t="shared" si="28"/>
        <v>7.8</v>
      </c>
      <c r="H182" s="159">
        <f t="shared" si="29"/>
        <v>7.8</v>
      </c>
      <c r="I182" s="157" t="str">
        <f>IF('Indicator Data'!BJ182="No data","x",ROUND(IF('Indicator Data'!BJ182^2&gt;I$3,0,IF('Indicator Data'!BJ182^2&lt;I$4,10,(I$3-'Indicator Data'!BJ182^2)/(I$3-I$4)*10)),1))</f>
        <v>x</v>
      </c>
      <c r="J182" s="157">
        <f>IF(OR('Indicator Data'!BI182=0,'Indicator Data'!BI182="No data"),"x",ROUND(IF('Indicator Data'!BI182&gt;J$3,0,IF('Indicator Data'!BI182&lt;J$4,10,(J$3-'Indicator Data'!BI182)/(J$3-J$4)*10)),1))</f>
        <v>0</v>
      </c>
      <c r="K182" s="157">
        <f>IF('Indicator Data'!BK182="No data","x",ROUND(IF('Indicator Data'!BK182&gt;K$3,0,IF('Indicator Data'!BK182&lt;K$4,10,(K$3-'Indicator Data'!BK182)/(K$3-K$4)*10)),1))</f>
        <v>7.9</v>
      </c>
      <c r="L182" s="157">
        <f>IF('Indicator Data'!BL182="No data","x",ROUND(IF('Indicator Data'!BL182&gt;L$3,0,IF('Indicator Data'!BL182&lt;L$4,10,(L$3-'Indicator Data'!BL182)/(L$3-L$4)*10)),1))</f>
        <v>5.2</v>
      </c>
      <c r="M182" s="158">
        <f t="shared" si="30"/>
        <v>4.4000000000000004</v>
      </c>
      <c r="N182" s="161">
        <f>IF('Indicator Data'!BM182="No data","x",'Indicator Data'!BM182/'Indicator Data'!BW182*100)</f>
        <v>4.2559530142787221</v>
      </c>
      <c r="O182" s="157">
        <f t="shared" si="33"/>
        <v>9.6999999999999993</v>
      </c>
      <c r="P182" s="157">
        <f>IF('Indicator Data'!BN182="No data","x",ROUND(IF('Indicator Data'!BN182&gt;P$3,0,IF('Indicator Data'!BN182&lt;P$4,10,(P$3-'Indicator Data'!BN182)/(P$3-P$4)*10)),1))</f>
        <v>0</v>
      </c>
      <c r="Q182" s="157">
        <f>IF('Indicator Data'!BO182="No data","x",ROUND(IF('Indicator Data'!BO182&gt;Q$3,0,IF('Indicator Data'!BO182&lt;Q$4,10,(Q$3-'Indicator Data'!BO182)/(Q$3-Q$4)*10)),1))</f>
        <v>0</v>
      </c>
      <c r="R182" s="158">
        <f t="shared" si="31"/>
        <v>3.2</v>
      </c>
      <c r="S182" s="157">
        <f>IF('Indicator Data'!BP182="No data","x",ROUND(IF('Indicator Data'!BP182&gt;S$3,0,IF('Indicator Data'!BP182&lt;S$4,10,(S$3-'Indicator Data'!BP182)/(S$3-S$4)*10)),1))</f>
        <v>4.5999999999999996</v>
      </c>
      <c r="T182" s="162">
        <f>IF('Indicator Data'!BQ182="No data","x",ROUND(IF('Indicator Data'!BQ182&gt;T$3,0,IF('Indicator Data'!BQ182&lt;T$4,10,(T$3-'Indicator Data'!BQ182)/(T$3-T$4)*10)),1))</f>
        <v>0.2</v>
      </c>
      <c r="U182" s="162">
        <f>IF('Indicator Data'!BR182="No data","x",ROUND(IF('Indicator Data'!BR182&gt;U$3,0,IF('Indicator Data'!BR182&lt;U$4,10,(U$3-'Indicator Data'!BR182)/(U$3-U$4)*10)),1))</f>
        <v>0</v>
      </c>
      <c r="V182" s="162">
        <f>IF('Indicator Data'!BS182="No data","x",ROUND(IF('Indicator Data'!BS182&gt;V$3,0,IF('Indicator Data'!BS182&lt;V$4,10,(V$3-'Indicator Data'!BS182)/(V$3-V$4)*10)),1))</f>
        <v>0.2</v>
      </c>
      <c r="W182" s="157">
        <f t="shared" si="32"/>
        <v>0.13333333333333333</v>
      </c>
      <c r="X182" s="157">
        <f>IF('Indicator Data'!BT182="No data","x",ROUND(IF('Indicator Data'!BT182&gt;X$3,0,IF('Indicator Data'!BT182&lt;X$4,10,(X$3-'Indicator Data'!BT182)/(X$3-X$4)*10)),1))</f>
        <v>6.9</v>
      </c>
      <c r="Y182" s="157">
        <f>IF('Indicator Data'!BU182="No data","x",ROUND(IF('Indicator Data'!BU182&gt;Y$3,10,IF('Indicator Data'!BU182&lt;Y$4,0,10-(Y$3-'Indicator Data'!BU182)/(Y$3-Y$4)*10)),1))</f>
        <v>0.1</v>
      </c>
      <c r="Z182" s="158">
        <f t="shared" si="34"/>
        <v>2.9</v>
      </c>
      <c r="AA182" s="159">
        <f t="shared" si="35"/>
        <v>3.5</v>
      </c>
      <c r="AB182" s="48"/>
    </row>
    <row r="183" spans="1:28">
      <c r="A183" s="90" t="str">
        <f>'Indicator Data'!A183</f>
        <v>Tuvalu</v>
      </c>
      <c r="B183" s="160" t="str">
        <f>'Indicator Data'!B183</f>
        <v>TUV</v>
      </c>
      <c r="C183" s="157" t="str">
        <f>IF('Indicator Data'!BF183="No data","x",ROUND(IF('Indicator Data'!BF183&gt;C$3,0,IF('Indicator Data'!BF183&lt;C$4,10,(C$3-'Indicator Data'!BF183)/(C$3-C$4)*10)),1))</f>
        <v>x</v>
      </c>
      <c r="D183" s="158" t="str">
        <f t="shared" si="27"/>
        <v>x</v>
      </c>
      <c r="E183" s="157" t="str">
        <f>IF('Indicator Data'!BH183="No data","x",ROUND(IF('Indicator Data'!BH183&gt;E$3,0,IF('Indicator Data'!BH183&lt;E$4,10,(E$3-'Indicator Data'!BH183)/(E$3-E$4)*10)),1))</f>
        <v>x</v>
      </c>
      <c r="F183" s="157">
        <f>IF('Indicator Data'!BG183="No data","x",ROUND(IF('Indicator Data'!BG183&gt;F$3,0,IF('Indicator Data'!BG183&lt;F$4,10,(F$3-'Indicator Data'!BG183)/(F$3-F$4)*10)),1))</f>
        <v>5.6</v>
      </c>
      <c r="G183" s="158">
        <f t="shared" si="28"/>
        <v>5.6</v>
      </c>
      <c r="H183" s="159">
        <f t="shared" si="29"/>
        <v>5.6</v>
      </c>
      <c r="I183" s="157" t="str">
        <f>IF('Indicator Data'!BJ183="No data","x",ROUND(IF('Indicator Data'!BJ183^2&gt;I$3,0,IF('Indicator Data'!BJ183^2&lt;I$4,10,(I$3-'Indicator Data'!BJ183^2)/(I$3-I$4)*10)),1))</f>
        <v>x</v>
      </c>
      <c r="J183" s="157">
        <f>IF(OR('Indicator Data'!BI183=0,'Indicator Data'!BI183="No data"),"x",ROUND(IF('Indicator Data'!BI183&gt;J$3,0,IF('Indicator Data'!BI183&lt;J$4,10,(J$3-'Indicator Data'!BI183)/(J$3-J$4)*10)),1))</f>
        <v>0</v>
      </c>
      <c r="K183" s="157">
        <f>IF('Indicator Data'!BK183="No data","x",ROUND(IF('Indicator Data'!BK183&gt;K$3,0,IF('Indicator Data'!BK183&lt;K$4,10,(K$3-'Indicator Data'!BK183)/(K$3-K$4)*10)),1))</f>
        <v>2.8</v>
      </c>
      <c r="L183" s="157">
        <f>IF('Indicator Data'!BL183="No data","x",ROUND(IF('Indicator Data'!BL183&gt;L$3,0,IF('Indicator Data'!BL183&lt;L$4,10,(L$3-'Indicator Data'!BL183)/(L$3-L$4)*10)),1))</f>
        <v>6.1</v>
      </c>
      <c r="M183" s="158">
        <f t="shared" si="30"/>
        <v>3</v>
      </c>
      <c r="N183" s="161">
        <f>IF('Indicator Data'!BM183="No data","x",'Indicator Data'!BM183/'Indicator Data'!BW183*100)</f>
        <v>156.66666666666666</v>
      </c>
      <c r="O183" s="157">
        <f t="shared" si="33"/>
        <v>0</v>
      </c>
      <c r="P183" s="157">
        <f>IF('Indicator Data'!BN183="No data","x",ROUND(IF('Indicator Data'!BN183&gt;P$3,0,IF('Indicator Data'!BN183&lt;P$4,10,(P$3-'Indicator Data'!BN183)/(P$3-P$4)*10)),1))</f>
        <v>1.8</v>
      </c>
      <c r="Q183" s="157">
        <f>IF('Indicator Data'!BO183="No data","x",ROUND(IF('Indicator Data'!BO183&gt;Q$3,0,IF('Indicator Data'!BO183&lt;Q$4,10,(Q$3-'Indicator Data'!BO183)/(Q$3-Q$4)*10)),1))</f>
        <v>0.1</v>
      </c>
      <c r="R183" s="158">
        <f t="shared" si="31"/>
        <v>0.6</v>
      </c>
      <c r="S183" s="157">
        <f>IF('Indicator Data'!BP183="No data","x",ROUND(IF('Indicator Data'!BP183&gt;S$3,0,IF('Indicator Data'!BP183&lt;S$4,10,(S$3-'Indicator Data'!BP183)/(S$3-S$4)*10)),1))</f>
        <v>6.8</v>
      </c>
      <c r="T183" s="162">
        <f>IF('Indicator Data'!BQ183="No data","x",ROUND(IF('Indicator Data'!BQ183&gt;T$3,0,IF('Indicator Data'!BQ183&lt;T$4,10,(T$3-'Indicator Data'!BQ183)/(T$3-T$4)*10)),1))</f>
        <v>1.4</v>
      </c>
      <c r="U183" s="162">
        <f>IF('Indicator Data'!BR183="No data","x",ROUND(IF('Indicator Data'!BR183&gt;U$3,0,IF('Indicator Data'!BR183&lt;U$4,10,(U$3-'Indicator Data'!BR183)/(U$3-U$4)*10)),1))</f>
        <v>1.7</v>
      </c>
      <c r="V183" s="162">
        <f>IF('Indicator Data'!BS183="No data","x",ROUND(IF('Indicator Data'!BS183&gt;V$3,0,IF('Indicator Data'!BS183&lt;V$4,10,(V$3-'Indicator Data'!BS183)/(V$3-V$4)*10)),1))</f>
        <v>2.7</v>
      </c>
      <c r="W183" s="157">
        <f t="shared" si="32"/>
        <v>1.9333333333333333</v>
      </c>
      <c r="X183" s="157">
        <f>IF('Indicator Data'!BT183="No data","x",ROUND(IF('Indicator Data'!BT183&gt;X$3,0,IF('Indicator Data'!BT183&lt;X$4,10,(X$3-'Indicator Data'!BT183)/(X$3-X$4)*10)),1))</f>
        <v>6.7</v>
      </c>
      <c r="Y183" s="157" t="str">
        <f>IF('Indicator Data'!BU183="No data","x",ROUND(IF('Indicator Data'!BU183&gt;Y$3,10,IF('Indicator Data'!BU183&lt;Y$4,0,10-(Y$3-'Indicator Data'!BU183)/(Y$3-Y$4)*10)),1))</f>
        <v>x</v>
      </c>
      <c r="Z183" s="158">
        <f t="shared" si="34"/>
        <v>5.0999999999999996</v>
      </c>
      <c r="AA183" s="159">
        <f t="shared" si="35"/>
        <v>2.9</v>
      </c>
      <c r="AB183" s="48"/>
    </row>
    <row r="184" spans="1:28">
      <c r="A184" s="90" t="str">
        <f>'Indicator Data'!A184</f>
        <v>Uganda</v>
      </c>
      <c r="B184" s="160" t="str">
        <f>'Indicator Data'!B184</f>
        <v>UGA</v>
      </c>
      <c r="C184" s="157" t="str">
        <f>IF('Indicator Data'!BF184="No data","x",ROUND(IF('Indicator Data'!BF184&gt;C$3,0,IF('Indicator Data'!BF184&lt;C$4,10,(C$3-'Indicator Data'!BF184)/(C$3-C$4)*10)),1))</f>
        <v>x</v>
      </c>
      <c r="D184" s="158" t="str">
        <f t="shared" si="27"/>
        <v>x</v>
      </c>
      <c r="E184" s="157">
        <f>IF('Indicator Data'!BH184="No data","x",ROUND(IF('Indicator Data'!BH184&gt;E$3,0,IF('Indicator Data'!BH184&lt;E$4,10,(E$3-'Indicator Data'!BH184)/(E$3-E$4)*10)),1))</f>
        <v>7.4</v>
      </c>
      <c r="F184" s="157">
        <f>IF('Indicator Data'!BG184="No data","x",ROUND(IF('Indicator Data'!BG184&gt;F$3,0,IF('Indicator Data'!BG184&lt;F$4,10,(F$3-'Indicator Data'!BG184)/(F$3-F$4)*10)),1))</f>
        <v>6.2</v>
      </c>
      <c r="G184" s="158">
        <f t="shared" si="28"/>
        <v>6.8</v>
      </c>
      <c r="H184" s="159">
        <f t="shared" si="29"/>
        <v>6.8</v>
      </c>
      <c r="I184" s="157">
        <f>IF('Indicator Data'!BJ184="No data","x",ROUND(IF('Indicator Data'!BJ184^2&gt;I$3,0,IF('Indicator Data'!BJ184^2&lt;I$4,10,(I$3-'Indicator Data'!BJ184^2)/(I$3-I$4)*10)),1))</f>
        <v>3.9</v>
      </c>
      <c r="J184" s="157">
        <f>IF(OR('Indicator Data'!BI184=0,'Indicator Data'!BI184="No data"),"x",ROUND(IF('Indicator Data'!BI184&gt;J$3,0,IF('Indicator Data'!BI184&lt;J$4,10,(J$3-'Indicator Data'!BI184)/(J$3-J$4)*10)),1))</f>
        <v>5.3</v>
      </c>
      <c r="K184" s="157">
        <f>IF('Indicator Data'!BK184="No data","x",ROUND(IF('Indicator Data'!BK184&gt;K$3,0,IF('Indicator Data'!BK184&lt;K$4,10,(K$3-'Indicator Data'!BK184)/(K$3-K$4)*10)),1))</f>
        <v>9</v>
      </c>
      <c r="L184" s="157">
        <f>IF('Indicator Data'!BL184="No data","x",ROUND(IF('Indicator Data'!BL184&gt;L$3,0,IF('Indicator Data'!BL184&lt;L$4,10,(L$3-'Indicator Data'!BL184)/(L$3-L$4)*10)),1))</f>
        <v>6.7</v>
      </c>
      <c r="M184" s="158">
        <f t="shared" si="30"/>
        <v>6.2</v>
      </c>
      <c r="N184" s="161">
        <f>IF('Indicator Data'!BM184="No data","x",'Indicator Data'!BM184/'Indicator Data'!BW184*100)</f>
        <v>23.021870777238377</v>
      </c>
      <c r="O184" s="157">
        <f t="shared" si="33"/>
        <v>7.8</v>
      </c>
      <c r="P184" s="157">
        <f>IF('Indicator Data'!BN184="No data","x",ROUND(IF('Indicator Data'!BN184&gt;P$3,0,IF('Indicator Data'!BN184&lt;P$4,10,(P$3-'Indicator Data'!BN184)/(P$3-P$4)*10)),1))</f>
        <v>8.8000000000000007</v>
      </c>
      <c r="Q184" s="157">
        <f>IF('Indicator Data'!BO184="No data","x",ROUND(IF('Indicator Data'!BO184&gt;Q$3,0,IF('Indicator Data'!BO184&lt;Q$4,10,(Q$3-'Indicator Data'!BO184)/(Q$3-Q$4)*10)),1))</f>
        <v>8.1</v>
      </c>
      <c r="R184" s="158">
        <f t="shared" si="31"/>
        <v>8.1999999999999993</v>
      </c>
      <c r="S184" s="157">
        <f>IF('Indicator Data'!BP184="No data","x",ROUND(IF('Indicator Data'!BP184&gt;S$3,0,IF('Indicator Data'!BP184&lt;S$4,10,(S$3-'Indicator Data'!BP184)/(S$3-S$4)*10)),1))</f>
        <v>9.6</v>
      </c>
      <c r="T184" s="162">
        <f>IF('Indicator Data'!BQ184="No data","x",ROUND(IF('Indicator Data'!BQ184&gt;T$3,0,IF('Indicator Data'!BQ184&lt;T$4,10,(T$3-'Indicator Data'!BQ184)/(T$3-T$4)*10)),1))</f>
        <v>1.7</v>
      </c>
      <c r="U184" s="162">
        <f>IF('Indicator Data'!BR184="No data","x",ROUND(IF('Indicator Data'!BR184&gt;U$3,0,IF('Indicator Data'!BR184&lt;U$4,10,(U$3-'Indicator Data'!BR184)/(U$3-U$4)*10)),1))</f>
        <v>8.5</v>
      </c>
      <c r="V184" s="162">
        <f>IF('Indicator Data'!BS184="No data","x",ROUND(IF('Indicator Data'!BS184&gt;V$3,0,IF('Indicator Data'!BS184&lt;V$4,10,(V$3-'Indicator Data'!BS184)/(V$3-V$4)*10)),1))</f>
        <v>1.5</v>
      </c>
      <c r="W184" s="157">
        <f t="shared" si="32"/>
        <v>3.9</v>
      </c>
      <c r="X184" s="157">
        <f>IF('Indicator Data'!BT184="No data","x",ROUND(IF('Indicator Data'!BT184&gt;X$3,0,IF('Indicator Data'!BT184&lt;X$4,10,(X$3-'Indicator Data'!BT184)/(X$3-X$4)*10)),1))</f>
        <v>9.8000000000000007</v>
      </c>
      <c r="Y184" s="157">
        <f>IF('Indicator Data'!BU184="No data","x",ROUND(IF('Indicator Data'!BU184&gt;Y$3,10,IF('Indicator Data'!BU184&lt;Y$4,0,10-(Y$3-'Indicator Data'!BU184)/(Y$3-Y$4)*10)),1))</f>
        <v>3.2</v>
      </c>
      <c r="Z184" s="158">
        <f t="shared" si="34"/>
        <v>6.6</v>
      </c>
      <c r="AA184" s="159">
        <f t="shared" si="35"/>
        <v>7</v>
      </c>
      <c r="AB184" s="48"/>
    </row>
    <row r="185" spans="1:28">
      <c r="A185" s="90" t="str">
        <f>'Indicator Data'!A185</f>
        <v>Ukraine</v>
      </c>
      <c r="B185" s="160" t="str">
        <f>'Indicator Data'!B185</f>
        <v>UKR</v>
      </c>
      <c r="C185" s="157" t="str">
        <f>IF('Indicator Data'!BF185="No data","x",ROUND(IF('Indicator Data'!BF185&gt;C$3,0,IF('Indicator Data'!BF185&lt;C$4,10,(C$3-'Indicator Data'!BF185)/(C$3-C$4)*10)),1))</f>
        <v>x</v>
      </c>
      <c r="D185" s="158" t="str">
        <f t="shared" si="27"/>
        <v>x</v>
      </c>
      <c r="E185" s="157">
        <f>IF('Indicator Data'!BH185="No data","x",ROUND(IF('Indicator Data'!BH185&gt;E$3,0,IF('Indicator Data'!BH185&lt;E$4,10,(E$3-'Indicator Data'!BH185)/(E$3-E$4)*10)),1))</f>
        <v>6.4</v>
      </c>
      <c r="F185" s="157">
        <f>IF('Indicator Data'!BG185="No data","x",ROUND(IF('Indicator Data'!BG185&gt;F$3,0,IF('Indicator Data'!BG185&lt;F$4,10,(F$3-'Indicator Data'!BG185)/(F$3-F$4)*10)),1))</f>
        <v>6</v>
      </c>
      <c r="G185" s="158">
        <f t="shared" si="28"/>
        <v>6.2</v>
      </c>
      <c r="H185" s="159">
        <f t="shared" si="29"/>
        <v>6.2</v>
      </c>
      <c r="I185" s="157">
        <f>IF('Indicator Data'!BJ185="No data","x",ROUND(IF('Indicator Data'!BJ185^2&gt;I$3,0,IF('Indicator Data'!BJ185^2&lt;I$4,10,(I$3-'Indicator Data'!BJ185^2)/(I$3-I$4)*10)),1))</f>
        <v>0</v>
      </c>
      <c r="J185" s="157">
        <f>IF(OR('Indicator Data'!BI185=0,'Indicator Data'!BI185="No data"),"x",ROUND(IF('Indicator Data'!BI185&gt;J$3,0,IF('Indicator Data'!BI185&lt;J$4,10,(J$3-'Indicator Data'!BI185)/(J$3-J$4)*10)),1))</f>
        <v>0</v>
      </c>
      <c r="K185" s="157">
        <f>IF('Indicator Data'!BK185="No data","x",ROUND(IF('Indicator Data'!BK185&gt;K$3,0,IF('Indicator Data'!BK185&lt;K$4,10,(K$3-'Indicator Data'!BK185)/(K$3-K$4)*10)),1))</f>
        <v>2.1</v>
      </c>
      <c r="L185" s="157">
        <f>IF('Indicator Data'!BL185="No data","x",ROUND(IF('Indicator Data'!BL185&gt;L$3,0,IF('Indicator Data'!BL185&lt;L$4,10,(L$3-'Indicator Data'!BL185)/(L$3-L$4)*10)),1))</f>
        <v>3.3</v>
      </c>
      <c r="M185" s="158">
        <f t="shared" si="30"/>
        <v>1.4</v>
      </c>
      <c r="N185" s="161">
        <f>IF('Indicator Data'!BM185="No data","x",'Indicator Data'!BM185/'Indicator Data'!BW185*100)</f>
        <v>74.224953393633925</v>
      </c>
      <c r="O185" s="157">
        <f t="shared" si="33"/>
        <v>2.6</v>
      </c>
      <c r="P185" s="157">
        <f>IF('Indicator Data'!BN185="No data","x",ROUND(IF('Indicator Data'!BN185&gt;P$3,0,IF('Indicator Data'!BN185&lt;P$4,10,(P$3-'Indicator Data'!BN185)/(P$3-P$4)*10)),1))</f>
        <v>0.3</v>
      </c>
      <c r="Q185" s="157">
        <f>IF('Indicator Data'!BO185="No data","x",ROUND(IF('Indicator Data'!BO185&gt;Q$3,0,IF('Indicator Data'!BO185&lt;Q$4,10,(Q$3-'Indicator Data'!BO185)/(Q$3-Q$4)*10)),1))</f>
        <v>1.3</v>
      </c>
      <c r="R185" s="158">
        <f t="shared" si="31"/>
        <v>1.4</v>
      </c>
      <c r="S185" s="157">
        <f>IF('Indicator Data'!BP185="No data","x",ROUND(IF('Indicator Data'!BP185&gt;S$3,0,IF('Indicator Data'!BP185&lt;S$4,10,(S$3-'Indicator Data'!BP185)/(S$3-S$4)*10)),1))</f>
        <v>2.5</v>
      </c>
      <c r="T185" s="162">
        <f>IF('Indicator Data'!BQ185="No data","x",ROUND(IF('Indicator Data'!BQ185&gt;T$3,0,IF('Indicator Data'!BQ185&lt;T$4,10,(T$3-'Indicator Data'!BQ185)/(T$3-T$4)*10)),1))</f>
        <v>4.4000000000000004</v>
      </c>
      <c r="U185" s="162">
        <f>IF('Indicator Data'!BR185="No data","x",ROUND(IF('Indicator Data'!BR185&gt;U$3,0,IF('Indicator Data'!BR185&lt;U$4,10,(U$3-'Indicator Data'!BR185)/(U$3-U$4)*10)),1))</f>
        <v>5.0999999999999996</v>
      </c>
      <c r="V185" s="162" t="str">
        <f>IF('Indicator Data'!BS185="No data","x",ROUND(IF('Indicator Data'!BS185&gt;V$3,0,IF('Indicator Data'!BS185&lt;V$4,10,(V$3-'Indicator Data'!BS185)/(V$3-V$4)*10)),1))</f>
        <v>x</v>
      </c>
      <c r="W185" s="157">
        <f t="shared" si="32"/>
        <v>4.75</v>
      </c>
      <c r="X185" s="157">
        <f>IF('Indicator Data'!BT185="No data","x",ROUND(IF('Indicator Data'!BT185&gt;X$3,0,IF('Indicator Data'!BT185&lt;X$4,10,(X$3-'Indicator Data'!BT185)/(X$3-X$4)*10)),1))</f>
        <v>6.5</v>
      </c>
      <c r="Y185" s="157">
        <f>IF('Indicator Data'!BU185="No data","x",ROUND(IF('Indicator Data'!BU185&gt;Y$3,10,IF('Indicator Data'!BU185&lt;Y$4,0,10-(Y$3-'Indicator Data'!BU185)/(Y$3-Y$4)*10)),1))</f>
        <v>0.2</v>
      </c>
      <c r="Z185" s="158">
        <f t="shared" si="34"/>
        <v>3.5</v>
      </c>
      <c r="AA185" s="159">
        <f t="shared" si="35"/>
        <v>2.1</v>
      </c>
      <c r="AB185" s="48"/>
    </row>
    <row r="186" spans="1:28">
      <c r="A186" s="90" t="str">
        <f>'Indicator Data'!A186</f>
        <v>United Arab Emirates</v>
      </c>
      <c r="B186" s="160" t="str">
        <f>'Indicator Data'!B186</f>
        <v>ARE</v>
      </c>
      <c r="C186" s="157">
        <f>IF('Indicator Data'!BF186="No data","x",ROUND(IF('Indicator Data'!BF186&gt;C$3,0,IF('Indicator Data'!BF186&lt;C$4,10,(C$3-'Indicator Data'!BF186)/(C$3-C$4)*10)),1))</f>
        <v>2.1</v>
      </c>
      <c r="D186" s="158">
        <f t="shared" si="27"/>
        <v>2.1</v>
      </c>
      <c r="E186" s="157">
        <f>IF('Indicator Data'!BH186="No data","x",ROUND(IF('Indicator Data'!BH186&gt;E$3,0,IF('Indicator Data'!BH186&lt;E$4,10,(E$3-'Indicator Data'!BH186)/(E$3-E$4)*10)),1))</f>
        <v>3.2</v>
      </c>
      <c r="F186" s="157">
        <f>IF('Indicator Data'!BG186="No data","x",ROUND(IF('Indicator Data'!BG186&gt;F$3,0,IF('Indicator Data'!BG186&lt;F$4,10,(F$3-'Indicator Data'!BG186)/(F$3-F$4)*10)),1))</f>
        <v>2.4</v>
      </c>
      <c r="G186" s="158">
        <f t="shared" si="28"/>
        <v>2.8</v>
      </c>
      <c r="H186" s="159">
        <f t="shared" si="29"/>
        <v>2.5</v>
      </c>
      <c r="I186" s="157">
        <f>IF('Indicator Data'!BJ186="No data","x",ROUND(IF('Indicator Data'!BJ186^2&gt;I$3,0,IF('Indicator Data'!BJ186^2&lt;I$4,10,(I$3-'Indicator Data'!BJ186^2)/(I$3-I$4)*10)),1))</f>
        <v>0.4</v>
      </c>
      <c r="J186" s="157">
        <f>IF(OR('Indicator Data'!BI186=0,'Indicator Data'!BI186="No data"),"x",ROUND(IF('Indicator Data'!BI186&gt;J$3,0,IF('Indicator Data'!BI186&lt;J$4,10,(J$3-'Indicator Data'!BI186)/(J$3-J$4)*10)),1))</f>
        <v>0</v>
      </c>
      <c r="K186" s="157">
        <f>IF('Indicator Data'!BK186="No data","x",ROUND(IF('Indicator Data'!BK186&gt;K$3,0,IF('Indicator Data'!BK186&lt;K$4,10,(K$3-'Indicator Data'!BK186)/(K$3-K$4)*10)),1))</f>
        <v>0</v>
      </c>
      <c r="L186" s="157">
        <f>IF('Indicator Data'!BL186="No data","x",ROUND(IF('Indicator Data'!BL186&gt;L$3,0,IF('Indicator Data'!BL186&lt;L$4,10,(L$3-'Indicator Data'!BL186)/(L$3-L$4)*10)),1))</f>
        <v>0</v>
      </c>
      <c r="M186" s="158">
        <f t="shared" si="30"/>
        <v>0.1</v>
      </c>
      <c r="N186" s="161">
        <f>IF('Indicator Data'!BM186="No data","x",'Indicator Data'!BM186/'Indicator Data'!BW186*100)</f>
        <v>47.846889952153113</v>
      </c>
      <c r="O186" s="157">
        <f t="shared" si="33"/>
        <v>5.3</v>
      </c>
      <c r="P186" s="157">
        <f>IF('Indicator Data'!BN186="No data","x",ROUND(IF('Indicator Data'!BN186&gt;P$3,0,IF('Indicator Data'!BN186&lt;P$4,10,(P$3-'Indicator Data'!BN186)/(P$3-P$4)*10)),1))</f>
        <v>0.1</v>
      </c>
      <c r="Q186" s="157">
        <f>IF('Indicator Data'!BO186="No data","x",ROUND(IF('Indicator Data'!BO186&gt;Q$3,0,IF('Indicator Data'!BO186&lt;Q$4,10,(Q$3-'Indicator Data'!BO186)/(Q$3-Q$4)*10)),1))</f>
        <v>0</v>
      </c>
      <c r="R186" s="158">
        <f t="shared" si="31"/>
        <v>1.8</v>
      </c>
      <c r="S186" s="157">
        <f>IF('Indicator Data'!BP186="No data","x",ROUND(IF('Indicator Data'!BP186&gt;S$3,0,IF('Indicator Data'!BP186&lt;S$4,10,(S$3-'Indicator Data'!BP186)/(S$3-S$4)*10)),1))</f>
        <v>2.8</v>
      </c>
      <c r="T186" s="162">
        <f>IF('Indicator Data'!BQ186="No data","x",ROUND(IF('Indicator Data'!BQ186&gt;T$3,0,IF('Indicator Data'!BQ186&lt;T$4,10,(T$3-'Indicator Data'!BQ186)/(T$3-T$4)*10)),1))</f>
        <v>0.5</v>
      </c>
      <c r="U186" s="162">
        <f>IF('Indicator Data'!BR186="No data","x",ROUND(IF('Indicator Data'!BR186&gt;U$3,0,IF('Indicator Data'!BR186&lt;U$4,10,(U$3-'Indicator Data'!BR186)/(U$3-U$4)*10)),1))</f>
        <v>1.4</v>
      </c>
      <c r="V186" s="162">
        <f>IF('Indicator Data'!BS186="No data","x",ROUND(IF('Indicator Data'!BS186&gt;V$3,0,IF('Indicator Data'!BS186&lt;V$4,10,(V$3-'Indicator Data'!BS186)/(V$3-V$4)*10)),1))</f>
        <v>0.7</v>
      </c>
      <c r="W186" s="157">
        <f t="shared" si="32"/>
        <v>0.86666666666666659</v>
      </c>
      <c r="X186" s="157">
        <f>IF('Indicator Data'!BT186="No data","x",ROUND(IF('Indicator Data'!BT186&gt;X$3,0,IF('Indicator Data'!BT186&lt;X$4,10,(X$3-'Indicator Data'!BT186)/(X$3-X$4)*10)),1))</f>
        <v>0</v>
      </c>
      <c r="Y186" s="157">
        <f>IF('Indicator Data'!BU186="No data","x",ROUND(IF('Indicator Data'!BU186&gt;Y$3,10,IF('Indicator Data'!BU186&lt;Y$4,0,10-(Y$3-'Indicator Data'!BU186)/(Y$3-Y$4)*10)),1))</f>
        <v>0.1</v>
      </c>
      <c r="Z186" s="158">
        <f t="shared" si="34"/>
        <v>0.9</v>
      </c>
      <c r="AA186" s="159">
        <f t="shared" si="35"/>
        <v>0.9</v>
      </c>
      <c r="AB186" s="48"/>
    </row>
    <row r="187" spans="1:28">
      <c r="A187" s="90" t="str">
        <f>'Indicator Data'!A187</f>
        <v>United Kingdom</v>
      </c>
      <c r="B187" s="160" t="str">
        <f>'Indicator Data'!B187</f>
        <v>GBR</v>
      </c>
      <c r="C187" s="157">
        <f>IF('Indicator Data'!BF187="No data","x",ROUND(IF('Indicator Data'!BF187&gt;C$3,0,IF('Indicator Data'!BF187&lt;C$4,10,(C$3-'Indicator Data'!BF187)/(C$3-C$4)*10)),1))</f>
        <v>2.1</v>
      </c>
      <c r="D187" s="158">
        <f t="shared" si="27"/>
        <v>2.1</v>
      </c>
      <c r="E187" s="157">
        <f>IF('Indicator Data'!BH187="No data","x",ROUND(IF('Indicator Data'!BH187&gt;E$3,0,IF('Indicator Data'!BH187&lt;E$4,10,(E$3-'Indicator Data'!BH187)/(E$3-E$4)*10)),1))</f>
        <v>2.9</v>
      </c>
      <c r="F187" s="157">
        <f>IF('Indicator Data'!BG187="No data","x",ROUND(IF('Indicator Data'!BG187&gt;F$3,0,IF('Indicator Data'!BG187&lt;F$4,10,(F$3-'Indicator Data'!BG187)/(F$3-F$4)*10)),1))</f>
        <v>2.5</v>
      </c>
      <c r="G187" s="158">
        <f t="shared" si="28"/>
        <v>2.7</v>
      </c>
      <c r="H187" s="159">
        <f t="shared" si="29"/>
        <v>2.4</v>
      </c>
      <c r="I187" s="157" t="str">
        <f>IF('Indicator Data'!BJ187="No data","x",ROUND(IF('Indicator Data'!BJ187^2&gt;I$3,0,IF('Indicator Data'!BJ187^2&lt;I$4,10,(I$3-'Indicator Data'!BJ187^2)/(I$3-I$4)*10)),1))</f>
        <v>x</v>
      </c>
      <c r="J187" s="157">
        <f>IF(OR('Indicator Data'!BI187=0,'Indicator Data'!BI187="No data"),"x",ROUND(IF('Indicator Data'!BI187&gt;J$3,0,IF('Indicator Data'!BI187&lt;J$4,10,(J$3-'Indicator Data'!BI187)/(J$3-J$4)*10)),1))</f>
        <v>0</v>
      </c>
      <c r="K187" s="157">
        <f>IF('Indicator Data'!BK187="No data","x",ROUND(IF('Indicator Data'!BK187&gt;K$3,0,IF('Indicator Data'!BK187&lt;K$4,10,(K$3-'Indicator Data'!BK187)/(K$3-K$4)*10)),1))</f>
        <v>0.3</v>
      </c>
      <c r="L187" s="157">
        <f>IF('Indicator Data'!BL187="No data","x",ROUND(IF('Indicator Data'!BL187&gt;L$3,0,IF('Indicator Data'!BL187&lt;L$4,10,(L$3-'Indicator Data'!BL187)/(L$3-L$4)*10)),1))</f>
        <v>4.0999999999999996</v>
      </c>
      <c r="M187" s="158">
        <f t="shared" si="30"/>
        <v>1.5</v>
      </c>
      <c r="N187" s="161">
        <f>IF('Indicator Data'!BM187="No data","x",'Indicator Data'!BM187/'Indicator Data'!BW187*100)</f>
        <v>268.67275658248258</v>
      </c>
      <c r="O187" s="157">
        <f t="shared" si="33"/>
        <v>0</v>
      </c>
      <c r="P187" s="157">
        <f>IF('Indicator Data'!BN187="No data","x",ROUND(IF('Indicator Data'!BN187&gt;P$3,0,IF('Indicator Data'!BN187&lt;P$4,10,(P$3-'Indicator Data'!BN187)/(P$3-P$4)*10)),1))</f>
        <v>0.1</v>
      </c>
      <c r="Q187" s="157">
        <f>IF('Indicator Data'!BO187="No data","x",ROUND(IF('Indicator Data'!BO187&gt;Q$3,0,IF('Indicator Data'!BO187&lt;Q$4,10,(Q$3-'Indicator Data'!BO187)/(Q$3-Q$4)*10)),1))</f>
        <v>0</v>
      </c>
      <c r="R187" s="158">
        <f t="shared" si="31"/>
        <v>0</v>
      </c>
      <c r="S187" s="157">
        <f>IF('Indicator Data'!BP187="No data","x",ROUND(IF('Indicator Data'!BP187&gt;S$3,0,IF('Indicator Data'!BP187&lt;S$4,10,(S$3-'Indicator Data'!BP187)/(S$3-S$4)*10)),1))</f>
        <v>2.1</v>
      </c>
      <c r="T187" s="162">
        <f>IF('Indicator Data'!BQ187="No data","x",ROUND(IF('Indicator Data'!BQ187&gt;T$3,0,IF('Indicator Data'!BQ187&lt;T$4,10,(T$3-'Indicator Data'!BQ187)/(T$3-T$4)*10)),1))</f>
        <v>1.2</v>
      </c>
      <c r="U187" s="162">
        <f>IF('Indicator Data'!BR187="No data","x",ROUND(IF('Indicator Data'!BR187&gt;U$3,0,IF('Indicator Data'!BR187&lt;U$4,10,(U$3-'Indicator Data'!BR187)/(U$3-U$4)*10)),1))</f>
        <v>2</v>
      </c>
      <c r="V187" s="162">
        <f>IF('Indicator Data'!BS187="No data","x",ROUND(IF('Indicator Data'!BS187&gt;V$3,0,IF('Indicator Data'!BS187&lt;V$4,10,(V$3-'Indicator Data'!BS187)/(V$3-V$4)*10)),1))</f>
        <v>1.5</v>
      </c>
      <c r="W187" s="157">
        <f t="shared" si="32"/>
        <v>1.5666666666666667</v>
      </c>
      <c r="X187" s="157">
        <f>IF('Indicator Data'!BT187="No data","x",ROUND(IF('Indicator Data'!BT187&gt;X$3,0,IF('Indicator Data'!BT187&lt;X$4,10,(X$3-'Indicator Data'!BT187)/(X$3-X$4)*10)),1))</f>
        <v>0</v>
      </c>
      <c r="Y187" s="157">
        <f>IF('Indicator Data'!BU187="No data","x",ROUND(IF('Indicator Data'!BU187&gt;Y$3,10,IF('Indicator Data'!BU187&lt;Y$4,0,10-(Y$3-'Indicator Data'!BU187)/(Y$3-Y$4)*10)),1))</f>
        <v>0.1</v>
      </c>
      <c r="Z187" s="158">
        <f t="shared" si="34"/>
        <v>0.9</v>
      </c>
      <c r="AA187" s="159">
        <f t="shared" si="35"/>
        <v>0.8</v>
      </c>
      <c r="AB187" s="48"/>
    </row>
    <row r="188" spans="1:28">
      <c r="A188" s="90" t="str">
        <f>'Indicator Data'!A188</f>
        <v>United States of America</v>
      </c>
      <c r="B188" s="160" t="str">
        <f>'Indicator Data'!B188</f>
        <v>USA</v>
      </c>
      <c r="C188" s="157">
        <f>IF('Indicator Data'!BF188="No data","x",ROUND(IF('Indicator Data'!BF188&gt;C$3,0,IF('Indicator Data'!BF188&lt;C$4,10,(C$3-'Indicator Data'!BF188)/(C$3-C$4)*10)),1))</f>
        <v>3</v>
      </c>
      <c r="D188" s="158">
        <f t="shared" si="27"/>
        <v>3</v>
      </c>
      <c r="E188" s="157">
        <f>IF('Indicator Data'!BH188="No data","x",ROUND(IF('Indicator Data'!BH188&gt;E$3,0,IF('Indicator Data'!BH188&lt;E$4,10,(E$3-'Indicator Data'!BH188)/(E$3-E$4)*10)),1))</f>
        <v>3.1</v>
      </c>
      <c r="F188" s="157">
        <f>IF('Indicator Data'!BG188="No data","x",ROUND(IF('Indicator Data'!BG188&gt;F$3,0,IF('Indicator Data'!BG188&lt;F$4,10,(F$3-'Indicator Data'!BG188)/(F$3-F$4)*10)),1))</f>
        <v>2.5</v>
      </c>
      <c r="G188" s="158">
        <f t="shared" si="28"/>
        <v>2.8</v>
      </c>
      <c r="H188" s="159">
        <f t="shared" si="29"/>
        <v>2.9</v>
      </c>
      <c r="I188" s="157" t="str">
        <f>IF('Indicator Data'!BJ188="No data","x",ROUND(IF('Indicator Data'!BJ188^2&gt;I$3,0,IF('Indicator Data'!BJ188^2&lt;I$4,10,(I$3-'Indicator Data'!BJ188^2)/(I$3-I$4)*10)),1))</f>
        <v>x</v>
      </c>
      <c r="J188" s="157">
        <f>IF(OR('Indicator Data'!BI188=0,'Indicator Data'!BI188="No data"),"x",ROUND(IF('Indicator Data'!BI188&gt;J$3,0,IF('Indicator Data'!BI188&lt;J$4,10,(J$3-'Indicator Data'!BI188)/(J$3-J$4)*10)),1))</f>
        <v>0</v>
      </c>
      <c r="K188" s="157">
        <f>IF('Indicator Data'!BK188="No data","x",ROUND(IF('Indicator Data'!BK188&gt;K$3,0,IF('Indicator Data'!BK188&lt;K$4,10,(K$3-'Indicator Data'!BK188)/(K$3-K$4)*10)),1))</f>
        <v>0.8</v>
      </c>
      <c r="L188" s="157">
        <f>IF('Indicator Data'!BL188="No data","x",ROUND(IF('Indicator Data'!BL188&gt;L$3,0,IF('Indicator Data'!BL188&lt;L$4,10,(L$3-'Indicator Data'!BL188)/(L$3-L$4)*10)),1))</f>
        <v>4.5999999999999996</v>
      </c>
      <c r="M188" s="158">
        <f t="shared" si="30"/>
        <v>1.8</v>
      </c>
      <c r="N188" s="161">
        <f>IF('Indicator Data'!BM188="No data","x",'Indicator Data'!BM188/'Indicator Data'!BW188*100)</f>
        <v>72.151491896075612</v>
      </c>
      <c r="O188" s="157">
        <f t="shared" si="33"/>
        <v>2.8</v>
      </c>
      <c r="P188" s="157">
        <f>IF('Indicator Data'!BN188="No data","x",ROUND(IF('Indicator Data'!BN188&gt;P$3,0,IF('Indicator Data'!BN188&lt;P$4,10,(P$3-'Indicator Data'!BN188)/(P$3-P$4)*10)),1))</f>
        <v>0</v>
      </c>
      <c r="Q188" s="157">
        <f>IF('Indicator Data'!BO188="No data","x",ROUND(IF('Indicator Data'!BO188&gt;Q$3,0,IF('Indicator Data'!BO188&lt;Q$4,10,(Q$3-'Indicator Data'!BO188)/(Q$3-Q$4)*10)),1))</f>
        <v>0</v>
      </c>
      <c r="R188" s="158">
        <f t="shared" si="31"/>
        <v>0.9</v>
      </c>
      <c r="S188" s="157">
        <f>IF('Indicator Data'!BP188="No data","x",ROUND(IF('Indicator Data'!BP188&gt;S$3,0,IF('Indicator Data'!BP188&lt;S$4,10,(S$3-'Indicator Data'!BP188)/(S$3-S$4)*10)),1))</f>
        <v>1.1000000000000001</v>
      </c>
      <c r="T188" s="162">
        <f>IF('Indicator Data'!BQ188="No data","x",ROUND(IF('Indicator Data'!BQ188&gt;T$3,0,IF('Indicator Data'!BQ188&lt;T$4,10,(T$3-'Indicator Data'!BQ188)/(T$3-T$4)*10)),1))</f>
        <v>0.8</v>
      </c>
      <c r="U188" s="162">
        <f>IF('Indicator Data'!BR188="No data","x",ROUND(IF('Indicator Data'!BR188&gt;U$3,0,IF('Indicator Data'!BR188&lt;U$4,10,(U$3-'Indicator Data'!BR188)/(U$3-U$4)*10)),1))</f>
        <v>0.7</v>
      </c>
      <c r="V188" s="162">
        <f>IF('Indicator Data'!BS188="No data","x",ROUND(IF('Indicator Data'!BS188&gt;V$3,0,IF('Indicator Data'!BS188&lt;V$4,10,(V$3-'Indicator Data'!BS188)/(V$3-V$4)*10)),1))</f>
        <v>2.5</v>
      </c>
      <c r="W188" s="157">
        <f t="shared" si="32"/>
        <v>1.3333333333333333</v>
      </c>
      <c r="X188" s="157">
        <f>IF('Indicator Data'!BT188="No data","x",ROUND(IF('Indicator Data'!BT188&gt;X$3,0,IF('Indicator Data'!BT188&lt;X$4,10,(X$3-'Indicator Data'!BT188)/(X$3-X$4)*10)),1))</f>
        <v>0</v>
      </c>
      <c r="Y188" s="157">
        <f>IF('Indicator Data'!BU188="No data","x",ROUND(IF('Indicator Data'!BU188&gt;Y$3,10,IF('Indicator Data'!BU188&lt;Y$4,0,10-(Y$3-'Indicator Data'!BU188)/(Y$3-Y$4)*10)),1))</f>
        <v>0.2</v>
      </c>
      <c r="Z188" s="158">
        <f t="shared" si="34"/>
        <v>0.7</v>
      </c>
      <c r="AA188" s="159">
        <f t="shared" si="35"/>
        <v>1.1000000000000001</v>
      </c>
      <c r="AB188" s="48"/>
    </row>
    <row r="189" spans="1:28">
      <c r="A189" s="90" t="str">
        <f>'Indicator Data'!A189</f>
        <v>Uruguay</v>
      </c>
      <c r="B189" s="160" t="str">
        <f>'Indicator Data'!B189</f>
        <v>URY</v>
      </c>
      <c r="C189" s="157">
        <f>IF('Indicator Data'!BF189="No data","x",ROUND(IF('Indicator Data'!BF189&gt;C$3,0,IF('Indicator Data'!BF189&lt;C$4,10,(C$3-'Indicator Data'!BF189)/(C$3-C$4)*10)),1))</f>
        <v>4</v>
      </c>
      <c r="D189" s="158">
        <f t="shared" si="27"/>
        <v>4</v>
      </c>
      <c r="E189" s="157">
        <f>IF('Indicator Data'!BH189="No data","x",ROUND(IF('Indicator Data'!BH189&gt;E$3,0,IF('Indicator Data'!BH189&lt;E$4,10,(E$3-'Indicator Data'!BH189)/(E$3-E$4)*10)),1))</f>
        <v>2.7</v>
      </c>
      <c r="F189" s="157">
        <f>IF('Indicator Data'!BG189="No data","x",ROUND(IF('Indicator Data'!BG189&gt;F$3,0,IF('Indicator Data'!BG189&lt;F$4,10,(F$3-'Indicator Data'!BG189)/(F$3-F$4)*10)),1))</f>
        <v>3.3</v>
      </c>
      <c r="G189" s="158">
        <f t="shared" si="28"/>
        <v>3</v>
      </c>
      <c r="H189" s="159">
        <f t="shared" si="29"/>
        <v>3.5</v>
      </c>
      <c r="I189" s="157">
        <f>IF('Indicator Data'!BJ189="No data","x",ROUND(IF('Indicator Data'!BJ189^2&gt;I$3,0,IF('Indicator Data'!BJ189^2&lt;I$4,10,(I$3-'Indicator Data'!BJ189^2)/(I$3-I$4)*10)),1))</f>
        <v>0.3</v>
      </c>
      <c r="J189" s="157">
        <f>IF(OR('Indicator Data'!BI189=0,'Indicator Data'!BI189="No data"),"x",ROUND(IF('Indicator Data'!BI189&gt;J$3,0,IF('Indicator Data'!BI189&lt;J$4,10,(J$3-'Indicator Data'!BI189)/(J$3-J$4)*10)),1))</f>
        <v>0</v>
      </c>
      <c r="K189" s="157">
        <f>IF('Indicator Data'!BK189="No data","x",ROUND(IF('Indicator Data'!BK189&gt;K$3,0,IF('Indicator Data'!BK189&lt;K$4,10,(K$3-'Indicator Data'!BK189)/(K$3-K$4)*10)),1))</f>
        <v>1</v>
      </c>
      <c r="L189" s="157">
        <f>IF('Indicator Data'!BL189="No data","x",ROUND(IF('Indicator Data'!BL189&gt;L$3,0,IF('Indicator Data'!BL189&lt;L$4,10,(L$3-'Indicator Data'!BL189)/(L$3-L$4)*10)),1))</f>
        <v>3.2</v>
      </c>
      <c r="M189" s="158">
        <f t="shared" si="30"/>
        <v>1.1000000000000001</v>
      </c>
      <c r="N189" s="161">
        <f>IF('Indicator Data'!BM189="No data","x",'Indicator Data'!BM189/'Indicator Data'!BW189*100)</f>
        <v>33.139069820591935</v>
      </c>
      <c r="O189" s="157">
        <f t="shared" si="33"/>
        <v>6.8</v>
      </c>
      <c r="P189" s="157">
        <f>IF('Indicator Data'!BN189="No data","x",ROUND(IF('Indicator Data'!BN189&gt;P$3,0,IF('Indicator Data'!BN189&lt;P$4,10,(P$3-'Indicator Data'!BN189)/(P$3-P$4)*10)),1))</f>
        <v>0.2</v>
      </c>
      <c r="Q189" s="157">
        <f>IF('Indicator Data'!BO189="No data","x",ROUND(IF('Indicator Data'!BO189&gt;Q$3,0,IF('Indicator Data'!BO189&lt;Q$4,10,(Q$3-'Indicator Data'!BO189)/(Q$3-Q$4)*10)),1))</f>
        <v>0.1</v>
      </c>
      <c r="R189" s="158">
        <f t="shared" si="31"/>
        <v>2.4</v>
      </c>
      <c r="S189" s="157">
        <f>IF('Indicator Data'!BP189="No data","x",ROUND(IF('Indicator Data'!BP189&gt;S$3,0,IF('Indicator Data'!BP189&lt;S$4,10,(S$3-'Indicator Data'!BP189)/(S$3-S$4)*10)),1))</f>
        <v>0</v>
      </c>
      <c r="T189" s="162">
        <f>IF('Indicator Data'!BQ189="No data","x",ROUND(IF('Indicator Data'!BQ189&gt;T$3,0,IF('Indicator Data'!BQ189&lt;T$4,10,(T$3-'Indicator Data'!BQ189)/(T$3-T$4)*10)),1))</f>
        <v>0.8</v>
      </c>
      <c r="U189" s="162">
        <f>IF('Indicator Data'!BR189="No data","x",ROUND(IF('Indicator Data'!BR189&gt;U$3,0,IF('Indicator Data'!BR189&lt;U$4,10,(U$3-'Indicator Data'!BR189)/(U$3-U$4)*10)),1))</f>
        <v>1.2</v>
      </c>
      <c r="V189" s="162">
        <f>IF('Indicator Data'!BS189="No data","x",ROUND(IF('Indicator Data'!BS189&gt;V$3,0,IF('Indicator Data'!BS189&lt;V$4,10,(V$3-'Indicator Data'!BS189)/(V$3-V$4)*10)),1))</f>
        <v>0.8</v>
      </c>
      <c r="W189" s="157">
        <f t="shared" si="32"/>
        <v>0.93333333333333324</v>
      </c>
      <c r="X189" s="157">
        <f>IF('Indicator Data'!BT189="No data","x",ROUND(IF('Indicator Data'!BT189&gt;X$3,0,IF('Indicator Data'!BT189&lt;X$4,10,(X$3-'Indicator Data'!BT189)/(X$3-X$4)*10)),1))</f>
        <v>2.2000000000000002</v>
      </c>
      <c r="Y189" s="157">
        <f>IF('Indicator Data'!BU189="No data","x",ROUND(IF('Indicator Data'!BU189&gt;Y$3,10,IF('Indicator Data'!BU189&lt;Y$4,0,10-(Y$3-'Indicator Data'!BU189)/(Y$3-Y$4)*10)),1))</f>
        <v>0.2</v>
      </c>
      <c r="Z189" s="158">
        <f t="shared" si="34"/>
        <v>0.8</v>
      </c>
      <c r="AA189" s="159">
        <f t="shared" si="35"/>
        <v>1.4</v>
      </c>
      <c r="AB189" s="48"/>
    </row>
    <row r="190" spans="1:28">
      <c r="A190" s="90" t="str">
        <f>'Indicator Data'!A190</f>
        <v>Uzbekistan</v>
      </c>
      <c r="B190" s="160" t="str">
        <f>'Indicator Data'!B190</f>
        <v>UZB</v>
      </c>
      <c r="C190" s="157">
        <f>IF('Indicator Data'!BF190="No data","x",ROUND(IF('Indicator Data'!BF190&gt;C$3,0,IF('Indicator Data'!BF190&lt;C$4,10,(C$3-'Indicator Data'!BF190)/(C$3-C$4)*10)),1))</f>
        <v>2.6</v>
      </c>
      <c r="D190" s="158">
        <f t="shared" si="27"/>
        <v>2.6</v>
      </c>
      <c r="E190" s="157">
        <f>IF('Indicator Data'!BH190="No data","x",ROUND(IF('Indicator Data'!BH190&gt;E$3,0,IF('Indicator Data'!BH190&lt;E$4,10,(E$3-'Indicator Data'!BH190)/(E$3-E$4)*10)),1))</f>
        <v>6.7</v>
      </c>
      <c r="F190" s="157">
        <f>IF('Indicator Data'!BG190="No data","x",ROUND(IF('Indicator Data'!BG190&gt;F$3,0,IF('Indicator Data'!BG190&lt;F$4,10,(F$3-'Indicator Data'!BG190)/(F$3-F$4)*10)),1))</f>
        <v>5.7</v>
      </c>
      <c r="G190" s="158">
        <f t="shared" si="28"/>
        <v>6.2</v>
      </c>
      <c r="H190" s="159">
        <f t="shared" si="29"/>
        <v>4.4000000000000004</v>
      </c>
      <c r="I190" s="157">
        <f>IF('Indicator Data'!BJ190="No data","x",ROUND(IF('Indicator Data'!BJ190^2&gt;I$3,0,IF('Indicator Data'!BJ190^2&lt;I$4,10,(I$3-'Indicator Data'!BJ190^2)/(I$3-I$4)*10)),1))</f>
        <v>0</v>
      </c>
      <c r="J190" s="157">
        <f>IF(OR('Indicator Data'!BI190=0,'Indicator Data'!BI190="No data"),"x",ROUND(IF('Indicator Data'!BI190&gt;J$3,0,IF('Indicator Data'!BI190&lt;J$4,10,(J$3-'Indicator Data'!BI190)/(J$3-J$4)*10)),1))</f>
        <v>0</v>
      </c>
      <c r="K190" s="157">
        <f>IF('Indicator Data'!BK190="No data","x",ROUND(IF('Indicator Data'!BK190&gt;K$3,0,IF('Indicator Data'!BK190&lt;K$4,10,(K$3-'Indicator Data'!BK190)/(K$3-K$4)*10)),1))</f>
        <v>2.2999999999999998</v>
      </c>
      <c r="L190" s="157">
        <f>IF('Indicator Data'!BL190="No data","x",ROUND(IF('Indicator Data'!BL190&gt;L$3,0,IF('Indicator Data'!BL190&lt;L$4,10,(L$3-'Indicator Data'!BL190)/(L$3-L$4)*10)),1))</f>
        <v>5</v>
      </c>
      <c r="M190" s="158">
        <f t="shared" si="30"/>
        <v>1.8</v>
      </c>
      <c r="N190" s="161">
        <f>IF('Indicator Data'!BM190="No data","x",'Indicator Data'!BM190/'Indicator Data'!BW190*100)</f>
        <v>19.040902679830747</v>
      </c>
      <c r="O190" s="157">
        <f t="shared" si="33"/>
        <v>8.1999999999999993</v>
      </c>
      <c r="P190" s="157">
        <f>IF('Indicator Data'!BN190="No data","x",ROUND(IF('Indicator Data'!BN190&gt;P$3,0,IF('Indicator Data'!BN190&lt;P$4,10,(P$3-'Indicator Data'!BN190)/(P$3-P$4)*10)),1))</f>
        <v>0.4</v>
      </c>
      <c r="Q190" s="157">
        <f>IF('Indicator Data'!BO190="No data","x",ROUND(IF('Indicator Data'!BO190&gt;Q$3,0,IF('Indicator Data'!BO190&lt;Q$4,10,(Q$3-'Indicator Data'!BO190)/(Q$3-Q$4)*10)),1))</f>
        <v>0.7</v>
      </c>
      <c r="R190" s="158">
        <f t="shared" si="31"/>
        <v>3.1</v>
      </c>
      <c r="S190" s="157">
        <f>IF('Indicator Data'!BP190="No data","x",ROUND(IF('Indicator Data'!BP190&gt;S$3,0,IF('Indicator Data'!BP190&lt;S$4,10,(S$3-'Indicator Data'!BP190)/(S$3-S$4)*10)),1))</f>
        <v>4.0999999999999996</v>
      </c>
      <c r="T190" s="162">
        <f>IF('Indicator Data'!BQ190="No data","x",ROUND(IF('Indicator Data'!BQ190&gt;T$3,0,IF('Indicator Data'!BQ190&lt;T$4,10,(T$3-'Indicator Data'!BQ190)/(T$3-T$4)*10)),1))</f>
        <v>0</v>
      </c>
      <c r="U190" s="162">
        <f>IF('Indicator Data'!BR190="No data","x",ROUND(IF('Indicator Data'!BR190&gt;U$3,0,IF('Indicator Data'!BR190&lt;U$4,10,(U$3-'Indicator Data'!BR190)/(U$3-U$4)*10)),1))</f>
        <v>0</v>
      </c>
      <c r="V190" s="162">
        <f>IF('Indicator Data'!BS190="No data","x",ROUND(IF('Indicator Data'!BS190&gt;V$3,0,IF('Indicator Data'!BS190&lt;V$4,10,(V$3-'Indicator Data'!BS190)/(V$3-V$4)*10)),1))</f>
        <v>0</v>
      </c>
      <c r="W190" s="157">
        <f t="shared" si="32"/>
        <v>0</v>
      </c>
      <c r="X190" s="157">
        <f>IF('Indicator Data'!BT190="No data","x",ROUND(IF('Indicator Data'!BT190&gt;X$3,0,IF('Indicator Data'!BT190&lt;X$4,10,(X$3-'Indicator Data'!BT190)/(X$3-X$4)*10)),1))</f>
        <v>7.9</v>
      </c>
      <c r="Y190" s="157">
        <f>IF('Indicator Data'!BU190="No data","x",ROUND(IF('Indicator Data'!BU190&gt;Y$3,10,IF('Indicator Data'!BU190&lt;Y$4,0,10-(Y$3-'Indicator Data'!BU190)/(Y$3-Y$4)*10)),1))</f>
        <v>0.3</v>
      </c>
      <c r="Z190" s="158">
        <f t="shared" si="34"/>
        <v>3.1</v>
      </c>
      <c r="AA190" s="159">
        <f t="shared" si="35"/>
        <v>2.7</v>
      </c>
      <c r="AB190" s="48"/>
    </row>
    <row r="191" spans="1:28">
      <c r="A191" s="90" t="str">
        <f>'Indicator Data'!A191</f>
        <v>Vanuatu</v>
      </c>
      <c r="B191" s="160" t="str">
        <f>'Indicator Data'!B191</f>
        <v>VUT</v>
      </c>
      <c r="C191" s="157">
        <f>IF('Indicator Data'!BF191="No data","x",ROUND(IF('Indicator Data'!BF191&gt;C$3,0,IF('Indicator Data'!BF191&lt;C$4,10,(C$3-'Indicator Data'!BF191)/(C$3-C$4)*10)),1))</f>
        <v>5.4</v>
      </c>
      <c r="D191" s="158">
        <f t="shared" si="27"/>
        <v>5.4</v>
      </c>
      <c r="E191" s="157">
        <f>IF('Indicator Data'!BH191="No data","x",ROUND(IF('Indicator Data'!BH191&gt;E$3,0,IF('Indicator Data'!BH191&lt;E$4,10,(E$3-'Indicator Data'!BH191)/(E$3-E$4)*10)),1))</f>
        <v>5.2</v>
      </c>
      <c r="F191" s="157">
        <f>IF('Indicator Data'!BG191="No data","x",ROUND(IF('Indicator Data'!BG191&gt;F$3,0,IF('Indicator Data'!BG191&lt;F$4,10,(F$3-'Indicator Data'!BG191)/(F$3-F$4)*10)),1))</f>
        <v>6.1</v>
      </c>
      <c r="G191" s="158">
        <f t="shared" si="28"/>
        <v>5.7</v>
      </c>
      <c r="H191" s="159">
        <f t="shared" si="29"/>
        <v>5.6</v>
      </c>
      <c r="I191" s="157">
        <f>IF('Indicator Data'!BJ191="No data","x",ROUND(IF('Indicator Data'!BJ191^2&gt;I$3,0,IF('Indicator Data'!BJ191^2&lt;I$4,10,(I$3-'Indicator Data'!BJ191^2)/(I$3-I$4)*10)),1))</f>
        <v>2.2999999999999998</v>
      </c>
      <c r="J191" s="157">
        <f>IF(OR('Indicator Data'!BI191=0,'Indicator Data'!BI191="No data"),"x",ROUND(IF('Indicator Data'!BI191&gt;J$3,0,IF('Indicator Data'!BI191&lt;J$4,10,(J$3-'Indicator Data'!BI191)/(J$3-J$4)*10)),1))</f>
        <v>3</v>
      </c>
      <c r="K191" s="157">
        <f>IF('Indicator Data'!BK191="No data","x",ROUND(IF('Indicator Data'!BK191&gt;K$3,0,IF('Indicator Data'!BK191&lt;K$4,10,(K$3-'Indicator Data'!BK191)/(K$3-K$4)*10)),1))</f>
        <v>3.4</v>
      </c>
      <c r="L191" s="157">
        <f>IF('Indicator Data'!BL191="No data","x",ROUND(IF('Indicator Data'!BL191&gt;L$3,0,IF('Indicator Data'!BL191&lt;L$4,10,(L$3-'Indicator Data'!BL191)/(L$3-L$4)*10)),1))</f>
        <v>6.2</v>
      </c>
      <c r="M191" s="158">
        <f t="shared" si="30"/>
        <v>3.7</v>
      </c>
      <c r="N191" s="161">
        <f>IF('Indicator Data'!BM191="No data","x",'Indicator Data'!BM191/'Indicator Data'!BW191*100)</f>
        <v>8.2034454470877769</v>
      </c>
      <c r="O191" s="157">
        <f t="shared" si="33"/>
        <v>9.3000000000000007</v>
      </c>
      <c r="P191" s="157">
        <f>IF('Indicator Data'!BN191="No data","x",ROUND(IF('Indicator Data'!BN191&gt;P$3,0,IF('Indicator Data'!BN191&lt;P$4,10,(P$3-'Indicator Data'!BN191)/(P$3-P$4)*10)),1))</f>
        <v>5.9</v>
      </c>
      <c r="Q191" s="157">
        <f>IF('Indicator Data'!BO191="No data","x",ROUND(IF('Indicator Data'!BO191&gt;Q$3,0,IF('Indicator Data'!BO191&lt;Q$4,10,(Q$3-'Indicator Data'!BO191)/(Q$3-Q$4)*10)),1))</f>
        <v>1.7</v>
      </c>
      <c r="R191" s="158">
        <f t="shared" si="31"/>
        <v>5.6</v>
      </c>
      <c r="S191" s="157">
        <f>IF('Indicator Data'!BP191="No data","x",ROUND(IF('Indicator Data'!BP191&gt;S$3,0,IF('Indicator Data'!BP191&lt;S$4,10,(S$3-'Indicator Data'!BP191)/(S$3-S$4)*10)),1))</f>
        <v>9.6</v>
      </c>
      <c r="T191" s="162">
        <f>IF('Indicator Data'!BQ191="No data","x",ROUND(IF('Indicator Data'!BQ191&gt;T$3,0,IF('Indicator Data'!BQ191&lt;T$4,10,(T$3-'Indicator Data'!BQ191)/(T$3-T$4)*10)),1))</f>
        <v>5.3</v>
      </c>
      <c r="U191" s="162" t="str">
        <f>IF('Indicator Data'!BR191="No data","x",ROUND(IF('Indicator Data'!BR191&gt;U$3,0,IF('Indicator Data'!BR191&lt;U$4,10,(U$3-'Indicator Data'!BR191)/(U$3-U$4)*10)),1))</f>
        <v>x</v>
      </c>
      <c r="V191" s="162">
        <f>IF('Indicator Data'!BS191="No data","x",ROUND(IF('Indicator Data'!BS191&gt;V$3,0,IF('Indicator Data'!BS191&lt;V$4,10,(V$3-'Indicator Data'!BS191)/(V$3-V$4)*10)),1))</f>
        <v>9.6999999999999993</v>
      </c>
      <c r="W191" s="157">
        <f t="shared" si="32"/>
        <v>7.5</v>
      </c>
      <c r="X191" s="157">
        <f>IF('Indicator Data'!BT191="No data","x",ROUND(IF('Indicator Data'!BT191&gt;X$3,0,IF('Indicator Data'!BT191&lt;X$4,10,(X$3-'Indicator Data'!BT191)/(X$3-X$4)*10)),1))</f>
        <v>9.6999999999999993</v>
      </c>
      <c r="Y191" s="157">
        <f>IF('Indicator Data'!BU191="No data","x",ROUND(IF('Indicator Data'!BU191&gt;Y$3,10,IF('Indicator Data'!BU191&lt;Y$4,0,10-(Y$3-'Indicator Data'!BU191)/(Y$3-Y$4)*10)),1))</f>
        <v>1</v>
      </c>
      <c r="Z191" s="158">
        <f t="shared" si="34"/>
        <v>7</v>
      </c>
      <c r="AA191" s="159">
        <f t="shared" si="35"/>
        <v>5.4</v>
      </c>
      <c r="AB191" s="48"/>
    </row>
    <row r="192" spans="1:28">
      <c r="A192" s="90" t="str">
        <f>'Indicator Data'!A192</f>
        <v>Venezuela</v>
      </c>
      <c r="B192" s="160" t="str">
        <f>'Indicator Data'!B192</f>
        <v>VEN</v>
      </c>
      <c r="C192" s="157">
        <f>IF('Indicator Data'!BF192="No data","x",ROUND(IF('Indicator Data'!BF192&gt;C$3,0,IF('Indicator Data'!BF192&lt;C$4,10,(C$3-'Indicator Data'!BF192)/(C$3-C$4)*10)),1))</f>
        <v>2.5</v>
      </c>
      <c r="D192" s="158">
        <f t="shared" si="27"/>
        <v>2.5</v>
      </c>
      <c r="E192" s="157">
        <f>IF('Indicator Data'!BH192="No data","x",ROUND(IF('Indicator Data'!BH192&gt;E$3,0,IF('Indicator Data'!BH192&lt;E$4,10,(E$3-'Indicator Data'!BH192)/(E$3-E$4)*10)),1))</f>
        <v>8.6999999999999993</v>
      </c>
      <c r="F192" s="157">
        <f>IF('Indicator Data'!BG192="No data","x",ROUND(IF('Indicator Data'!BG192&gt;F$3,0,IF('Indicator Data'!BG192&lt;F$4,10,(F$3-'Indicator Data'!BG192)/(F$3-F$4)*10)),1))</f>
        <v>8.4</v>
      </c>
      <c r="G192" s="158">
        <f t="shared" si="28"/>
        <v>8.6</v>
      </c>
      <c r="H192" s="159">
        <f t="shared" si="29"/>
        <v>5.6</v>
      </c>
      <c r="I192" s="157">
        <f>IF('Indicator Data'!BJ192="No data","x",ROUND(IF('Indicator Data'!BJ192^2&gt;I$3,0,IF('Indicator Data'!BJ192^2&lt;I$4,10,(I$3-'Indicator Data'!BJ192^2)/(I$3-I$4)*10)),1))</f>
        <v>0.5</v>
      </c>
      <c r="J192" s="157">
        <f>IF(OR('Indicator Data'!BI192=0,'Indicator Data'!BI192="No data"),"x",ROUND(IF('Indicator Data'!BI192&gt;J$3,0,IF('Indicator Data'!BI192&lt;J$4,10,(J$3-'Indicator Data'!BI192)/(J$3-J$4)*10)),1))</f>
        <v>0</v>
      </c>
      <c r="K192" s="157">
        <f>IF('Indicator Data'!BK192="No data","x",ROUND(IF('Indicator Data'!BK192&gt;K$3,0,IF('Indicator Data'!BK192&lt;K$4,10,(K$3-'Indicator Data'!BK192)/(K$3-K$4)*10)),1))</f>
        <v>3.8</v>
      </c>
      <c r="L192" s="157">
        <f>IF('Indicator Data'!BL192="No data","x",ROUND(IF('Indicator Data'!BL192&gt;L$3,0,IF('Indicator Data'!BL192&lt;L$4,10,(L$3-'Indicator Data'!BL192)/(L$3-L$4)*10)),1))</f>
        <v>7</v>
      </c>
      <c r="M192" s="158">
        <f t="shared" si="30"/>
        <v>2.8</v>
      </c>
      <c r="N192" s="161">
        <f>IF('Indicator Data'!BM192="No data","x",'Indicator Data'!BM192/'Indicator Data'!BW192*100)</f>
        <v>7.9360580465959982</v>
      </c>
      <c r="O192" s="157">
        <f t="shared" si="33"/>
        <v>9.3000000000000007</v>
      </c>
      <c r="P192" s="157">
        <f>IF('Indicator Data'!BN192="No data","x",ROUND(IF('Indicator Data'!BN192&gt;P$3,0,IF('Indicator Data'!BN192&lt;P$4,10,(P$3-'Indicator Data'!BN192)/(P$3-P$4)*10)),1))</f>
        <v>0.2</v>
      </c>
      <c r="Q192" s="157">
        <f>IF('Indicator Data'!BO192="No data","x",ROUND(IF('Indicator Data'!BO192&gt;Q$3,0,IF('Indicator Data'!BO192&lt;Q$4,10,(Q$3-'Indicator Data'!BO192)/(Q$3-Q$4)*10)),1))</f>
        <v>1.3</v>
      </c>
      <c r="R192" s="158">
        <f t="shared" si="31"/>
        <v>3.6</v>
      </c>
      <c r="S192" s="157">
        <f>IF('Indicator Data'!BP192="No data","x",ROUND(IF('Indicator Data'!BP192&gt;S$3,0,IF('Indicator Data'!BP192&lt;S$4,10,(S$3-'Indicator Data'!BP192)/(S$3-S$4)*10)),1))</f>
        <v>5.8</v>
      </c>
      <c r="T192" s="162">
        <f>IF('Indicator Data'!BQ192="No data","x",ROUND(IF('Indicator Data'!BQ192&gt;T$3,0,IF('Indicator Data'!BQ192&lt;T$4,10,(T$3-'Indicator Data'!BQ192)/(T$3-T$4)*10)),1))</f>
        <v>7.3</v>
      </c>
      <c r="U192" s="162">
        <f>IF('Indicator Data'!BR192="No data","x",ROUND(IF('Indicator Data'!BR192&gt;U$3,0,IF('Indicator Data'!BR192&lt;U$4,10,(U$3-'Indicator Data'!BR192)/(U$3-U$4)*10)),1))</f>
        <v>10</v>
      </c>
      <c r="V192" s="162">
        <f>IF('Indicator Data'!BS192="No data","x",ROUND(IF('Indicator Data'!BS192&gt;V$3,0,IF('Indicator Data'!BS192&lt;V$4,10,(V$3-'Indicator Data'!BS192)/(V$3-V$4)*10)),1))</f>
        <v>10</v>
      </c>
      <c r="W192" s="157">
        <f t="shared" si="32"/>
        <v>9.1</v>
      </c>
      <c r="X192" s="157">
        <f>IF('Indicator Data'!BT192="No data","x",ROUND(IF('Indicator Data'!BT192&gt;X$3,0,IF('Indicator Data'!BT192&lt;X$4,10,(X$3-'Indicator Data'!BT192)/(X$3-X$4)*10)),1))</f>
        <v>9.8000000000000007</v>
      </c>
      <c r="Y192" s="157">
        <f>IF('Indicator Data'!BU192="No data","x",ROUND(IF('Indicator Data'!BU192&gt;Y$3,10,IF('Indicator Data'!BU192&lt;Y$4,0,10-(Y$3-'Indicator Data'!BU192)/(Y$3-Y$4)*10)),1))</f>
        <v>2.9</v>
      </c>
      <c r="Z192" s="158">
        <f t="shared" si="34"/>
        <v>6.9</v>
      </c>
      <c r="AA192" s="159">
        <f t="shared" si="35"/>
        <v>4.4000000000000004</v>
      </c>
      <c r="AB192" s="48"/>
    </row>
    <row r="193" spans="1:28">
      <c r="A193" s="90" t="str">
        <f>'Indicator Data'!A193</f>
        <v>Viet Nam</v>
      </c>
      <c r="B193" s="160" t="str">
        <f>'Indicator Data'!B193</f>
        <v>VNM</v>
      </c>
      <c r="C193" s="157">
        <f>IF('Indicator Data'!BF193="No data","x",ROUND(IF('Indicator Data'!BF193&gt;C$3,0,IF('Indicator Data'!BF193&lt;C$4,10,(C$3-'Indicator Data'!BF193)/(C$3-C$4)*10)),1))</f>
        <v>4.2</v>
      </c>
      <c r="D193" s="158">
        <f t="shared" si="27"/>
        <v>4.2</v>
      </c>
      <c r="E193" s="157">
        <f>IF('Indicator Data'!BH193="No data","x",ROUND(IF('Indicator Data'!BH193&gt;E$3,0,IF('Indicator Data'!BH193&lt;E$4,10,(E$3-'Indicator Data'!BH193)/(E$3-E$4)*10)),1))</f>
        <v>5.9</v>
      </c>
      <c r="F193" s="157">
        <f>IF('Indicator Data'!BG193="No data","x",ROUND(IF('Indicator Data'!BG193&gt;F$3,0,IF('Indicator Data'!BG193&lt;F$4,10,(F$3-'Indicator Data'!BG193)/(F$3-F$4)*10)),1))</f>
        <v>4.5999999999999996</v>
      </c>
      <c r="G193" s="158">
        <f t="shared" si="28"/>
        <v>5.3</v>
      </c>
      <c r="H193" s="159">
        <f t="shared" si="29"/>
        <v>4.8</v>
      </c>
      <c r="I193" s="157">
        <f>IF('Indicator Data'!BJ193="No data","x",ROUND(IF('Indicator Data'!BJ193^2&gt;I$3,0,IF('Indicator Data'!BJ193^2&lt;I$4,10,(I$3-'Indicator Data'!BJ193^2)/(I$3-I$4)*10)),1))</f>
        <v>0.8</v>
      </c>
      <c r="J193" s="157">
        <f>IF(OR('Indicator Data'!BI193=0,'Indicator Data'!BI193="No data"),"x",ROUND(IF('Indicator Data'!BI193&gt;J$3,0,IF('Indicator Data'!BI193&lt;J$4,10,(J$3-'Indicator Data'!BI193)/(J$3-J$4)*10)),1))</f>
        <v>0</v>
      </c>
      <c r="K193" s="157">
        <f>IF('Indicator Data'!BK193="No data","x",ROUND(IF('Indicator Data'!BK193&gt;K$3,0,IF('Indicator Data'!BK193&lt;K$4,10,(K$3-'Indicator Data'!BK193)/(K$3-K$4)*10)),1))</f>
        <v>2.1</v>
      </c>
      <c r="L193" s="157">
        <f>IF('Indicator Data'!BL193="No data","x",ROUND(IF('Indicator Data'!BL193&gt;L$3,0,IF('Indicator Data'!BL193&lt;L$4,10,(L$3-'Indicator Data'!BL193)/(L$3-L$4)*10)),1))</f>
        <v>3.1</v>
      </c>
      <c r="M193" s="158">
        <f t="shared" si="30"/>
        <v>1.5</v>
      </c>
      <c r="N193" s="161">
        <f>IF('Indicator Data'!BM193="No data","x",'Indicator Data'!BM193/'Indicator Data'!BW193*100)</f>
        <v>24.833102202728416</v>
      </c>
      <c r="O193" s="157">
        <f t="shared" si="33"/>
        <v>7.6</v>
      </c>
      <c r="P193" s="157">
        <f>IF('Indicator Data'!BN193="No data","x",ROUND(IF('Indicator Data'!BN193&gt;P$3,0,IF('Indicator Data'!BN193&lt;P$4,10,(P$3-'Indicator Data'!BN193)/(P$3-P$4)*10)),1))</f>
        <v>0.9</v>
      </c>
      <c r="Q193" s="157">
        <f>IF('Indicator Data'!BO193="No data","x",ROUND(IF('Indicator Data'!BO193&gt;Q$3,0,IF('Indicator Data'!BO193&lt;Q$4,10,(Q$3-'Indicator Data'!BO193)/(Q$3-Q$4)*10)),1))</f>
        <v>0.4</v>
      </c>
      <c r="R193" s="158">
        <f t="shared" si="31"/>
        <v>3</v>
      </c>
      <c r="S193" s="157">
        <f>IF('Indicator Data'!BP193="No data","x",ROUND(IF('Indicator Data'!BP193&gt;S$3,0,IF('Indicator Data'!BP193&lt;S$4,10,(S$3-'Indicator Data'!BP193)/(S$3-S$4)*10)),1))</f>
        <v>7.9</v>
      </c>
      <c r="T193" s="162">
        <f>IF('Indicator Data'!BQ193="No data","x",ROUND(IF('Indicator Data'!BQ193&gt;T$3,0,IF('Indicator Data'!BQ193&lt;T$4,10,(T$3-'Indicator Data'!BQ193)/(T$3-T$4)*10)),1))</f>
        <v>1.4</v>
      </c>
      <c r="U193" s="162">
        <f>IF('Indicator Data'!BR193="No data","x",ROUND(IF('Indicator Data'!BR193&gt;U$3,0,IF('Indicator Data'!BR193&lt;U$4,10,(U$3-'Indicator Data'!BR193)/(U$3-U$4)*10)),1))</f>
        <v>3.1</v>
      </c>
      <c r="V193" s="162" t="str">
        <f>IF('Indicator Data'!BS193="No data","x",ROUND(IF('Indicator Data'!BS193&gt;V$3,0,IF('Indicator Data'!BS193&lt;V$4,10,(V$3-'Indicator Data'!BS193)/(V$3-V$4)*10)),1))</f>
        <v>x</v>
      </c>
      <c r="W193" s="157">
        <f t="shared" si="32"/>
        <v>2.25</v>
      </c>
      <c r="X193" s="157">
        <f>IF('Indicator Data'!BT193="No data","x",ROUND(IF('Indicator Data'!BT193&gt;X$3,0,IF('Indicator Data'!BT193&lt;X$4,10,(X$3-'Indicator Data'!BT193)/(X$3-X$4)*10)),1))</f>
        <v>8.4</v>
      </c>
      <c r="Y193" s="157">
        <f>IF('Indicator Data'!BU193="No data","x",ROUND(IF('Indicator Data'!BU193&gt;Y$3,10,IF('Indicator Data'!BU193&lt;Y$4,0,10-(Y$3-'Indicator Data'!BU193)/(Y$3-Y$4)*10)),1))</f>
        <v>0.5</v>
      </c>
      <c r="Z193" s="158">
        <f t="shared" si="34"/>
        <v>4.8</v>
      </c>
      <c r="AA193" s="159">
        <f t="shared" si="35"/>
        <v>3.1</v>
      </c>
      <c r="AB193" s="48"/>
    </row>
    <row r="194" spans="1:28">
      <c r="A194" s="90" t="str">
        <f>'Indicator Data'!A194</f>
        <v>Yemen</v>
      </c>
      <c r="B194" s="160" t="str">
        <f>'Indicator Data'!B194</f>
        <v>YEM</v>
      </c>
      <c r="C194" s="157">
        <f>IF('Indicator Data'!BF194="No data","x",ROUND(IF('Indicator Data'!BF194&gt;C$3,0,IF('Indicator Data'!BF194&lt;C$4,10,(C$3-'Indicator Data'!BF194)/(C$3-C$4)*10)),1))</f>
        <v>8.5</v>
      </c>
      <c r="D194" s="158">
        <f t="shared" si="27"/>
        <v>8.5</v>
      </c>
      <c r="E194" s="157">
        <f>IF('Indicator Data'!BH194="No data","x",ROUND(IF('Indicator Data'!BH194&gt;E$3,0,IF('Indicator Data'!BH194&lt;E$4,10,(E$3-'Indicator Data'!BH194)/(E$3-E$4)*10)),1))</f>
        <v>8.4</v>
      </c>
      <c r="F194" s="157">
        <f>IF('Indicator Data'!BG194="No data","x",ROUND(IF('Indicator Data'!BG194&gt;F$3,0,IF('Indicator Data'!BG194&lt;F$4,10,(F$3-'Indicator Data'!BG194)/(F$3-F$4)*10)),1))</f>
        <v>9.5</v>
      </c>
      <c r="G194" s="158">
        <f t="shared" si="28"/>
        <v>9</v>
      </c>
      <c r="H194" s="159">
        <f t="shared" si="29"/>
        <v>8.8000000000000007</v>
      </c>
      <c r="I194" s="157" t="str">
        <f>IF('Indicator Data'!BJ194="No data","x",ROUND(IF('Indicator Data'!BJ194^2&gt;I$3,0,IF('Indicator Data'!BJ194^2&lt;I$4,10,(I$3-'Indicator Data'!BJ194^2)/(I$3-I$4)*10)),1))</f>
        <v>x</v>
      </c>
      <c r="J194" s="157">
        <f>IF(OR('Indicator Data'!BI194=0,'Indicator Data'!BI194="No data"),"x",ROUND(IF('Indicator Data'!BI194&gt;J$3,0,IF('Indicator Data'!BI194&lt;J$4,10,(J$3-'Indicator Data'!BI194)/(J$3-J$4)*10)),1))</f>
        <v>2.4</v>
      </c>
      <c r="K194" s="157">
        <f>IF('Indicator Data'!BK194="No data","x",ROUND(IF('Indicator Data'!BK194&gt;K$3,0,IF('Indicator Data'!BK194&lt;K$4,10,(K$3-'Indicator Data'!BK194)/(K$3-K$4)*10)),1))</f>
        <v>7.3</v>
      </c>
      <c r="L194" s="157">
        <f>IF('Indicator Data'!BL194="No data","x",ROUND(IF('Indicator Data'!BL194&gt;L$3,0,IF('Indicator Data'!BL194&lt;L$4,10,(L$3-'Indicator Data'!BL194)/(L$3-L$4)*10)),1))</f>
        <v>7.9</v>
      </c>
      <c r="M194" s="158">
        <f t="shared" si="30"/>
        <v>5.9</v>
      </c>
      <c r="N194" s="161">
        <f>IF('Indicator Data'!BM194="No data","x",'Indicator Data'!BM194/'Indicator Data'!BW194*100)</f>
        <v>4.1669034225429478</v>
      </c>
      <c r="O194" s="157">
        <f t="shared" si="33"/>
        <v>9.6999999999999993</v>
      </c>
      <c r="P194" s="157">
        <f>IF('Indicator Data'!BN194="No data","x",ROUND(IF('Indicator Data'!BN194&gt;P$3,0,IF('Indicator Data'!BN194&lt;P$4,10,(P$3-'Indicator Data'!BN194)/(P$3-P$4)*10)),1))</f>
        <v>5</v>
      </c>
      <c r="Q194" s="157">
        <f>IF('Indicator Data'!BO194="No data","x",ROUND(IF('Indicator Data'!BO194&gt;Q$3,0,IF('Indicator Data'!BO194&lt;Q$4,10,(Q$3-'Indicator Data'!BO194)/(Q$3-Q$4)*10)),1))</f>
        <v>7.6</v>
      </c>
      <c r="R194" s="158">
        <f t="shared" si="31"/>
        <v>7.4</v>
      </c>
      <c r="S194" s="157">
        <f>IF('Indicator Data'!BP194="No data","x",ROUND(IF('Indicator Data'!BP194&gt;S$3,0,IF('Indicator Data'!BP194&lt;S$4,10,(S$3-'Indicator Data'!BP194)/(S$3-S$4)*10)),1))</f>
        <v>9.3000000000000007</v>
      </c>
      <c r="T194" s="162">
        <f>IF('Indicator Data'!BQ194="No data","x",ROUND(IF('Indicator Data'!BQ194&gt;T$3,0,IF('Indicator Data'!BQ194&lt;T$4,10,(T$3-'Indicator Data'!BQ194)/(T$3-T$4)*10)),1))</f>
        <v>4.2</v>
      </c>
      <c r="U194" s="162">
        <f>IF('Indicator Data'!BR194="No data","x",ROUND(IF('Indicator Data'!BR194&gt;U$3,0,IF('Indicator Data'!BR194&lt;U$4,10,(U$3-'Indicator Data'!BR194)/(U$3-U$4)*10)),1))</f>
        <v>7.3</v>
      </c>
      <c r="V194" s="162">
        <f>IF('Indicator Data'!BS194="No data","x",ROUND(IF('Indicator Data'!BS194&gt;V$3,0,IF('Indicator Data'!BS194&lt;V$4,10,(V$3-'Indicator Data'!BS194)/(V$3-V$4)*10)),1))</f>
        <v>4.2</v>
      </c>
      <c r="W194" s="157">
        <f t="shared" si="32"/>
        <v>5.2333333333333334</v>
      </c>
      <c r="X194" s="157">
        <f>IF('Indicator Data'!BT194="No data","x",ROUND(IF('Indicator Data'!BT194&gt;X$3,0,IF('Indicator Data'!BT194&lt;X$4,10,(X$3-'Indicator Data'!BT194)/(X$3-X$4)*10)),1))</f>
        <v>9.8000000000000007</v>
      </c>
      <c r="Y194" s="157">
        <f>IF('Indicator Data'!BU194="No data","x",ROUND(IF('Indicator Data'!BU194&gt;Y$3,10,IF('Indicator Data'!BU194&lt;Y$4,0,10-(Y$3-'Indicator Data'!BU194)/(Y$3-Y$4)*10)),1))</f>
        <v>2</v>
      </c>
      <c r="Z194" s="158">
        <f t="shared" si="34"/>
        <v>6.6</v>
      </c>
      <c r="AA194" s="159">
        <f t="shared" si="35"/>
        <v>6.6</v>
      </c>
      <c r="AB194" s="48"/>
    </row>
    <row r="195" spans="1:28">
      <c r="A195" s="90" t="str">
        <f>'Indicator Data'!A195</f>
        <v>Zambia</v>
      </c>
      <c r="B195" s="160" t="str">
        <f>'Indicator Data'!B195</f>
        <v>ZMB</v>
      </c>
      <c r="C195" s="157">
        <f>IF('Indicator Data'!BF195="No data","x",ROUND(IF('Indicator Data'!BF195&gt;C$3,0,IF('Indicator Data'!BF195&lt;C$4,10,(C$3-'Indicator Data'!BF195)/(C$3-C$4)*10)),1))</f>
        <v>3.5</v>
      </c>
      <c r="D195" s="158">
        <f t="shared" si="27"/>
        <v>3.5</v>
      </c>
      <c r="E195" s="157">
        <f>IF('Indicator Data'!BH195="No data","x",ROUND(IF('Indicator Data'!BH195&gt;E$3,0,IF('Indicator Data'!BH195&lt;E$4,10,(E$3-'Indicator Data'!BH195)/(E$3-E$4)*10)),1))</f>
        <v>6.3</v>
      </c>
      <c r="F195" s="157">
        <f>IF('Indicator Data'!BG195="No data","x",ROUND(IF('Indicator Data'!BG195&gt;F$3,0,IF('Indicator Data'!BG195&lt;F$4,10,(F$3-'Indicator Data'!BG195)/(F$3-F$4)*10)),1))</f>
        <v>6.3</v>
      </c>
      <c r="G195" s="158">
        <f t="shared" si="28"/>
        <v>6.3</v>
      </c>
      <c r="H195" s="159">
        <f t="shared" si="29"/>
        <v>4.9000000000000004</v>
      </c>
      <c r="I195" s="157">
        <f>IF('Indicator Data'!BJ195="No data","x",ROUND(IF('Indicator Data'!BJ195^2&gt;I$3,0,IF('Indicator Data'!BJ195^2&lt;I$4,10,(I$3-'Indicator Data'!BJ195^2)/(I$3-I$4)*10)),1))</f>
        <v>2.6</v>
      </c>
      <c r="J195" s="157">
        <f>IF(OR('Indicator Data'!BI195=0,'Indicator Data'!BI195="No data"),"x",ROUND(IF('Indicator Data'!BI195&gt;J$3,0,IF('Indicator Data'!BI195&lt;J$4,10,(J$3-'Indicator Data'!BI195)/(J$3-J$4)*10)),1))</f>
        <v>5.2</v>
      </c>
      <c r="K195" s="157">
        <f>IF('Indicator Data'!BK195="No data","x",ROUND(IF('Indicator Data'!BK195&gt;K$3,0,IF('Indicator Data'!BK195&lt;K$4,10,(K$3-'Indicator Data'!BK195)/(K$3-K$4)*10)),1))</f>
        <v>7.9</v>
      </c>
      <c r="L195" s="157">
        <f>IF('Indicator Data'!BL195="No data","x",ROUND(IF('Indicator Data'!BL195&gt;L$3,0,IF('Indicator Data'!BL195&lt;L$4,10,(L$3-'Indicator Data'!BL195)/(L$3-L$4)*10)),1))</f>
        <v>5.2</v>
      </c>
      <c r="M195" s="158">
        <f t="shared" si="30"/>
        <v>5.2</v>
      </c>
      <c r="N195" s="161">
        <f>IF('Indicator Data'!BM195="No data","x",'Indicator Data'!BM195/'Indicator Data'!BW195*100)</f>
        <v>4.1700856885349546</v>
      </c>
      <c r="O195" s="157">
        <f t="shared" si="33"/>
        <v>9.6999999999999993</v>
      </c>
      <c r="P195" s="157">
        <f>IF('Indicator Data'!BN195="No data","x",ROUND(IF('Indicator Data'!BN195&gt;P$3,0,IF('Indicator Data'!BN195&lt;P$4,10,(P$3-'Indicator Data'!BN195)/(P$3-P$4)*10)),1))</f>
        <v>7.1</v>
      </c>
      <c r="Q195" s="157">
        <f>IF('Indicator Data'!BO195="No data","x",ROUND(IF('Indicator Data'!BO195&gt;Q$3,0,IF('Indicator Data'!BO195&lt;Q$4,10,(Q$3-'Indicator Data'!BO195)/(Q$3-Q$4)*10)),1))</f>
        <v>6.4</v>
      </c>
      <c r="R195" s="158">
        <f t="shared" si="31"/>
        <v>7.7</v>
      </c>
      <c r="S195" s="157">
        <f>IF('Indicator Data'!BP195="No data","x",ROUND(IF('Indicator Data'!BP195&gt;S$3,0,IF('Indicator Data'!BP195&lt;S$4,10,(S$3-'Indicator Data'!BP195)/(S$3-S$4)*10)),1))</f>
        <v>9.3000000000000007</v>
      </c>
      <c r="T195" s="162">
        <f>IF('Indicator Data'!BQ195="No data","x",ROUND(IF('Indicator Data'!BQ195&gt;T$3,0,IF('Indicator Data'!BQ195&lt;T$4,10,(T$3-'Indicator Data'!BQ195)/(T$3-T$4)*10)),1))</f>
        <v>2.9</v>
      </c>
      <c r="U195" s="162">
        <f>IF('Indicator Data'!BR195="No data","x",ROUND(IF('Indicator Data'!BR195&gt;U$3,0,IF('Indicator Data'!BR195&lt;U$4,10,(U$3-'Indicator Data'!BR195)/(U$3-U$4)*10)),1))</f>
        <v>3.1</v>
      </c>
      <c r="V195" s="162">
        <f>IF('Indicator Data'!BS195="No data","x",ROUND(IF('Indicator Data'!BS195&gt;V$3,0,IF('Indicator Data'!BS195&lt;V$4,10,(V$3-'Indicator Data'!BS195)/(V$3-V$4)*10)),1))</f>
        <v>3.6</v>
      </c>
      <c r="W195" s="157">
        <f t="shared" si="32"/>
        <v>3.1999999999999997</v>
      </c>
      <c r="X195" s="157">
        <f>IF('Indicator Data'!BT195="No data","x",ROUND(IF('Indicator Data'!BT195&gt;X$3,0,IF('Indicator Data'!BT195&lt;X$4,10,(X$3-'Indicator Data'!BT195)/(X$3-X$4)*10)),1))</f>
        <v>9.4</v>
      </c>
      <c r="Y195" s="157">
        <f>IF('Indicator Data'!BU195="No data","x",ROUND(IF('Indicator Data'!BU195&gt;Y$3,10,IF('Indicator Data'!BU195&lt;Y$4,0,10-(Y$3-'Indicator Data'!BU195)/(Y$3-Y$4)*10)),1))</f>
        <v>1.5</v>
      </c>
      <c r="Z195" s="158">
        <f t="shared" si="34"/>
        <v>5.9</v>
      </c>
      <c r="AA195" s="159">
        <f t="shared" si="35"/>
        <v>6.3</v>
      </c>
      <c r="AB195" s="48"/>
    </row>
    <row r="196" spans="1:28">
      <c r="A196" s="90" t="str">
        <f>'Indicator Data'!A196</f>
        <v>Zimbabwe</v>
      </c>
      <c r="B196" s="160" t="str">
        <f>'Indicator Data'!B196</f>
        <v>ZWE</v>
      </c>
      <c r="C196" s="157">
        <f>IF('Indicator Data'!BF196="No data","x",ROUND(IF('Indicator Data'!BF196&gt;C$3,0,IF('Indicator Data'!BF196&lt;C$4,10,(C$3-'Indicator Data'!BF196)/(C$3-C$4)*10)),1))</f>
        <v>2.6</v>
      </c>
      <c r="D196" s="158">
        <f t="shared" si="27"/>
        <v>2.6</v>
      </c>
      <c r="E196" s="157">
        <f>IF('Indicator Data'!BH196="No data","x",ROUND(IF('Indicator Data'!BH196&gt;E$3,0,IF('Indicator Data'!BH196&lt;E$4,10,(E$3-'Indicator Data'!BH196)/(E$3-E$4)*10)),1))</f>
        <v>7.6</v>
      </c>
      <c r="F196" s="157">
        <f>IF('Indicator Data'!BG196="No data","x",ROUND(IF('Indicator Data'!BG196&gt;F$3,0,IF('Indicator Data'!BG196&lt;F$4,10,(F$3-'Indicator Data'!BG196)/(F$3-F$4)*10)),1))</f>
        <v>7.5</v>
      </c>
      <c r="G196" s="158">
        <f t="shared" si="28"/>
        <v>7.6</v>
      </c>
      <c r="H196" s="159">
        <f t="shared" si="29"/>
        <v>5.0999999999999996</v>
      </c>
      <c r="I196" s="157">
        <f>IF('Indicator Data'!BJ196="No data","x",ROUND(IF('Indicator Data'!BJ196^2&gt;I$3,0,IF('Indicator Data'!BJ196^2&lt;I$4,10,(I$3-'Indicator Data'!BJ196^2)/(I$3-I$4)*10)),1))</f>
        <v>2.1</v>
      </c>
      <c r="J196" s="157">
        <f>IF(OR('Indicator Data'!BI196=0,'Indicator Data'!BI196="No data"),"x",ROUND(IF('Indicator Data'!BI196&gt;J$3,0,IF('Indicator Data'!BI196&lt;J$4,10,(J$3-'Indicator Data'!BI196)/(J$3-J$4)*10)),1))</f>
        <v>5</v>
      </c>
      <c r="K196" s="157">
        <f>IF('Indicator Data'!BK196="No data","x",ROUND(IF('Indicator Data'!BK196&gt;K$3,0,IF('Indicator Data'!BK196&lt;K$4,10,(K$3-'Indicator Data'!BK196)/(K$3-K$4)*10)),1))</f>
        <v>6.5</v>
      </c>
      <c r="L196" s="157">
        <f>IF('Indicator Data'!BL196="No data","x",ROUND(IF('Indicator Data'!BL196&gt;L$3,0,IF('Indicator Data'!BL196&lt;L$4,10,(L$3-'Indicator Data'!BL196)/(L$3-L$4)*10)),1))</f>
        <v>5.8</v>
      </c>
      <c r="M196" s="158">
        <f t="shared" si="30"/>
        <v>4.9000000000000004</v>
      </c>
      <c r="N196" s="161">
        <f>IF('Indicator Data'!BM196="No data","x",'Indicator Data'!BM196/'Indicator Data'!BW196*100)</f>
        <v>12.666408168540777</v>
      </c>
      <c r="O196" s="157">
        <f t="shared" si="33"/>
        <v>8.8000000000000007</v>
      </c>
      <c r="P196" s="157">
        <f>IF('Indicator Data'!BN196="No data","x",ROUND(IF('Indicator Data'!BN196&gt;P$3,0,IF('Indicator Data'!BN196&lt;P$4,10,(P$3-'Indicator Data'!BN196)/(P$3-P$4)*10)),1))</f>
        <v>7.3</v>
      </c>
      <c r="Q196" s="157">
        <f>IF('Indicator Data'!BO196="No data","x",ROUND(IF('Indicator Data'!BO196&gt;Q$3,0,IF('Indicator Data'!BO196&lt;Q$4,10,(Q$3-'Indicator Data'!BO196)/(Q$3-Q$4)*10)),1))</f>
        <v>7.5</v>
      </c>
      <c r="R196" s="158">
        <f t="shared" si="31"/>
        <v>7.9</v>
      </c>
      <c r="S196" s="157">
        <f>IF('Indicator Data'!BP196="No data","x",ROUND(IF('Indicator Data'!BP196&gt;S$3,0,IF('Indicator Data'!BP196&lt;S$4,10,(S$3-'Indicator Data'!BP196)/(S$3-S$4)*10)),1))</f>
        <v>9.5</v>
      </c>
      <c r="T196" s="162">
        <f>IF('Indicator Data'!BQ196="No data","x",ROUND(IF('Indicator Data'!BQ196&gt;T$3,0,IF('Indicator Data'!BQ196&lt;T$4,10,(T$3-'Indicator Data'!BQ196)/(T$3-T$4)*10)),1))</f>
        <v>1.5</v>
      </c>
      <c r="U196" s="162">
        <f>IF('Indicator Data'!BR196="No data","x",ROUND(IF('Indicator Data'!BR196&gt;U$3,0,IF('Indicator Data'!BR196&lt;U$4,10,(U$3-'Indicator Data'!BR196)/(U$3-U$4)*10)),1))</f>
        <v>3.7</v>
      </c>
      <c r="V196" s="162">
        <f>IF('Indicator Data'!BS196="No data","x",ROUND(IF('Indicator Data'!BS196&gt;V$3,0,IF('Indicator Data'!BS196&lt;V$4,10,(V$3-'Indicator Data'!BS196)/(V$3-V$4)*10)),1))</f>
        <v>1.5</v>
      </c>
      <c r="W196" s="157">
        <f t="shared" si="32"/>
        <v>2.2333333333333334</v>
      </c>
      <c r="X196" s="157">
        <f>IF('Indicator Data'!BT196="No data","x",ROUND(IF('Indicator Data'!BT196&gt;X$3,0,IF('Indicator Data'!BT196&lt;X$4,10,(X$3-'Indicator Data'!BT196)/(X$3-X$4)*10)),1))</f>
        <v>10</v>
      </c>
      <c r="Y196" s="157">
        <f>IF('Indicator Data'!BU196="No data","x",ROUND(IF('Indicator Data'!BU196&gt;Y$3,10,IF('Indicator Data'!BU196&lt;Y$4,0,10-(Y$3-'Indicator Data'!BU196)/(Y$3-Y$4)*10)),1))</f>
        <v>4</v>
      </c>
      <c r="Z196" s="158">
        <f t="shared" si="34"/>
        <v>6.4</v>
      </c>
      <c r="AA196" s="159">
        <f t="shared" si="35"/>
        <v>6.4</v>
      </c>
      <c r="AB196" s="48"/>
    </row>
  </sheetData>
  <sortState xmlns:xlrd2="http://schemas.microsoft.com/office/spreadsheetml/2017/richdata2" ref="A6:W196">
    <sortCondition ref="A6:A196"/>
  </sortState>
  <mergeCells count="1">
    <mergeCell ref="A1:AA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0" tint="-0.499984740745262"/>
  </sheetPr>
  <dimension ref="A1:BW197"/>
  <sheetViews>
    <sheetView showGridLines="0" zoomScaleNormal="100" workbookViewId="0">
      <pane xSplit="2" ySplit="5" topLeftCell="C6" activePane="bottomRight" state="frozen"/>
      <selection pane="topRight" activeCell="C1" sqref="C1"/>
      <selection pane="bottomLeft" activeCell="A5" sqref="A5"/>
      <selection pane="bottomRight" activeCell="C6" sqref="C6"/>
    </sheetView>
  </sheetViews>
  <sheetFormatPr baseColWidth="10" defaultColWidth="9.1640625" defaultRowHeight="15"/>
  <cols>
    <col min="1" max="1" width="49.5" style="1" bestFit="1" customWidth="1"/>
    <col min="2" max="2" width="5.5" style="1" bestFit="1" customWidth="1"/>
    <col min="3" max="17" width="11.5" style="1" customWidth="1"/>
    <col min="18" max="18" width="11.5" style="48" customWidth="1"/>
    <col min="19" max="56" width="11.5" style="1" customWidth="1"/>
    <col min="57" max="57" width="11.5" style="11" customWidth="1"/>
    <col min="58" max="74" width="11.5" style="1" customWidth="1"/>
    <col min="75" max="16384" width="9.1640625" style="1"/>
  </cols>
  <sheetData>
    <row r="1" spans="1:75">
      <c r="A1" s="262"/>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2"/>
      <c r="AI1" s="262"/>
      <c r="AJ1" s="262"/>
      <c r="AK1" s="262"/>
      <c r="AL1" s="262"/>
      <c r="AM1" s="262"/>
      <c r="AN1" s="262"/>
      <c r="AO1" s="262"/>
      <c r="AP1" s="262"/>
      <c r="AQ1" s="262"/>
      <c r="AR1" s="262"/>
      <c r="AS1" s="262"/>
      <c r="AT1" s="262"/>
      <c r="AU1" s="262"/>
      <c r="AV1" s="262"/>
      <c r="AW1" s="262"/>
      <c r="AX1" s="262"/>
      <c r="AY1" s="262"/>
      <c r="AZ1" s="262"/>
      <c r="BA1" s="262"/>
      <c r="BB1" s="262"/>
      <c r="BC1" s="262"/>
      <c r="BD1" s="262"/>
      <c r="BE1" s="262"/>
      <c r="BF1" s="262"/>
      <c r="BG1" s="262"/>
      <c r="BH1" s="262"/>
      <c r="BI1" s="262"/>
      <c r="BJ1" s="262"/>
      <c r="BK1" s="262"/>
      <c r="BL1" s="262"/>
      <c r="BM1" s="262"/>
      <c r="BN1" s="262"/>
      <c r="BO1" s="262"/>
      <c r="BP1" s="262"/>
      <c r="BQ1" s="262"/>
      <c r="BR1" s="262"/>
      <c r="BS1" s="262"/>
      <c r="BT1" s="262"/>
      <c r="BU1" s="262"/>
      <c r="BV1" s="262"/>
      <c r="BW1" s="262"/>
    </row>
    <row r="2" spans="1:75" s="12" customFormat="1" ht="121.5" customHeight="1">
      <c r="A2" s="30" t="s">
        <v>379</v>
      </c>
      <c r="B2" s="235"/>
      <c r="C2" s="216" t="s">
        <v>419</v>
      </c>
      <c r="D2" s="216" t="s">
        <v>420</v>
      </c>
      <c r="E2" s="216" t="s">
        <v>1333</v>
      </c>
      <c r="F2" s="216" t="s">
        <v>759</v>
      </c>
      <c r="G2" s="216" t="s">
        <v>760</v>
      </c>
      <c r="H2" s="216" t="s">
        <v>761</v>
      </c>
      <c r="I2" s="216" t="s">
        <v>1327</v>
      </c>
      <c r="J2" s="216" t="s">
        <v>711</v>
      </c>
      <c r="K2" s="216" t="s">
        <v>712</v>
      </c>
      <c r="L2" s="216" t="s">
        <v>710</v>
      </c>
      <c r="M2" s="216" t="s">
        <v>962</v>
      </c>
      <c r="N2" s="216" t="s">
        <v>1242</v>
      </c>
      <c r="O2" s="216" t="s">
        <v>963</v>
      </c>
      <c r="P2" s="216" t="s">
        <v>964</v>
      </c>
      <c r="Q2" s="216" t="s">
        <v>1353</v>
      </c>
      <c r="R2" s="230" t="s">
        <v>1354</v>
      </c>
      <c r="S2" s="216" t="s">
        <v>965</v>
      </c>
      <c r="T2" s="216" t="s">
        <v>1089</v>
      </c>
      <c r="U2" s="216" t="s">
        <v>1091</v>
      </c>
      <c r="V2" s="216" t="s">
        <v>968</v>
      </c>
      <c r="W2" s="216" t="s">
        <v>969</v>
      </c>
      <c r="X2" s="216" t="s">
        <v>970</v>
      </c>
      <c r="Y2" s="216" t="s">
        <v>971</v>
      </c>
      <c r="Z2" s="216" t="s">
        <v>975</v>
      </c>
      <c r="AA2" s="216" t="s">
        <v>1250</v>
      </c>
      <c r="AB2" s="216" t="s">
        <v>976</v>
      </c>
      <c r="AC2" s="216" t="s">
        <v>977</v>
      </c>
      <c r="AD2" s="216" t="s">
        <v>978</v>
      </c>
      <c r="AE2" s="216" t="s">
        <v>1216</v>
      </c>
      <c r="AF2" s="216" t="s">
        <v>1380</v>
      </c>
      <c r="AG2" s="216" t="s">
        <v>1356</v>
      </c>
      <c r="AH2" s="214" t="s">
        <v>385</v>
      </c>
      <c r="AI2" s="214" t="s">
        <v>386</v>
      </c>
      <c r="AJ2" s="214" t="s">
        <v>454</v>
      </c>
      <c r="AK2" s="214" t="s">
        <v>455</v>
      </c>
      <c r="AL2" s="214" t="s">
        <v>455</v>
      </c>
      <c r="AM2" s="214" t="s">
        <v>393</v>
      </c>
      <c r="AN2" s="214" t="s">
        <v>1072</v>
      </c>
      <c r="AO2" s="214" t="s">
        <v>448</v>
      </c>
      <c r="AP2" s="214" t="s">
        <v>392</v>
      </c>
      <c r="AQ2" s="214" t="s">
        <v>791</v>
      </c>
      <c r="AR2" s="214" t="s">
        <v>402</v>
      </c>
      <c r="AS2" s="214" t="s">
        <v>1247</v>
      </c>
      <c r="AT2" s="214" t="s">
        <v>1076</v>
      </c>
      <c r="AU2" s="214" t="s">
        <v>1124</v>
      </c>
      <c r="AV2" s="214" t="s">
        <v>384</v>
      </c>
      <c r="AW2" s="214" t="s">
        <v>449</v>
      </c>
      <c r="AX2" s="214" t="s">
        <v>450</v>
      </c>
      <c r="AY2" s="214" t="s">
        <v>450</v>
      </c>
      <c r="AZ2" s="214" t="s">
        <v>450</v>
      </c>
      <c r="BA2" s="214" t="s">
        <v>451</v>
      </c>
      <c r="BB2" s="214" t="s">
        <v>1104</v>
      </c>
      <c r="BC2" s="214" t="s">
        <v>394</v>
      </c>
      <c r="BD2" s="214" t="s">
        <v>1276</v>
      </c>
      <c r="BE2" s="241" t="s">
        <v>1277</v>
      </c>
      <c r="BF2" s="181" t="s">
        <v>424</v>
      </c>
      <c r="BG2" s="181" t="s">
        <v>359</v>
      </c>
      <c r="BH2" s="181" t="s">
        <v>403</v>
      </c>
      <c r="BI2" s="181" t="s">
        <v>361</v>
      </c>
      <c r="BJ2" s="181" t="s">
        <v>360</v>
      </c>
      <c r="BK2" s="181" t="s">
        <v>1222</v>
      </c>
      <c r="BL2" s="181" t="s">
        <v>363</v>
      </c>
      <c r="BM2" s="181" t="s">
        <v>763</v>
      </c>
      <c r="BN2" s="181" t="s">
        <v>973</v>
      </c>
      <c r="BO2" s="181" t="s">
        <v>974</v>
      </c>
      <c r="BP2" s="181" t="s">
        <v>788</v>
      </c>
      <c r="BQ2" s="181" t="s">
        <v>1078</v>
      </c>
      <c r="BR2" s="181" t="s">
        <v>1079</v>
      </c>
      <c r="BS2" s="181" t="s">
        <v>1080</v>
      </c>
      <c r="BT2" s="181" t="s">
        <v>909</v>
      </c>
      <c r="BU2" s="181" t="s">
        <v>1223</v>
      </c>
      <c r="BV2" s="49" t="s">
        <v>1119</v>
      </c>
      <c r="BW2" s="49" t="s">
        <v>699</v>
      </c>
    </row>
    <row r="3" spans="1:75">
      <c r="A3" s="31" t="s">
        <v>453</v>
      </c>
      <c r="B3" s="235"/>
      <c r="C3" s="227">
        <v>2024</v>
      </c>
      <c r="D3" s="227">
        <v>2024</v>
      </c>
      <c r="E3" s="227">
        <v>2024</v>
      </c>
      <c r="F3" s="227">
        <v>2024</v>
      </c>
      <c r="G3" s="227">
        <v>2024</v>
      </c>
      <c r="H3" s="227">
        <v>2024</v>
      </c>
      <c r="I3" s="227">
        <v>2024</v>
      </c>
      <c r="J3" s="227" t="s">
        <v>1375</v>
      </c>
      <c r="K3" s="227" t="s">
        <v>1375</v>
      </c>
      <c r="L3" s="227" t="s">
        <v>1375</v>
      </c>
      <c r="M3" s="227">
        <v>2024</v>
      </c>
      <c r="N3" s="227">
        <v>2024</v>
      </c>
      <c r="O3" s="227">
        <v>2024</v>
      </c>
      <c r="P3" s="227">
        <v>2024</v>
      </c>
      <c r="Q3" s="227">
        <v>2024</v>
      </c>
      <c r="R3" s="227">
        <v>2024</v>
      </c>
      <c r="S3" s="227">
        <v>2024</v>
      </c>
      <c r="T3" s="227">
        <v>2024</v>
      </c>
      <c r="U3" s="227">
        <v>2024</v>
      </c>
      <c r="V3" s="227">
        <v>2021</v>
      </c>
      <c r="W3" s="227">
        <v>2022</v>
      </c>
      <c r="X3" s="227">
        <v>2022</v>
      </c>
      <c r="Y3" s="227" t="s">
        <v>1324</v>
      </c>
      <c r="Z3" s="227" t="s">
        <v>1341</v>
      </c>
      <c r="AA3" s="227" t="s">
        <v>1341</v>
      </c>
      <c r="AB3" s="227" t="s">
        <v>1259</v>
      </c>
      <c r="AC3" s="227" t="s">
        <v>1330</v>
      </c>
      <c r="AD3" s="227">
        <v>2020</v>
      </c>
      <c r="AE3" s="227">
        <v>2024</v>
      </c>
      <c r="AF3" s="227">
        <v>2024</v>
      </c>
      <c r="AG3" s="227">
        <v>2024</v>
      </c>
      <c r="AH3" s="227">
        <v>2022</v>
      </c>
      <c r="AI3" s="227" t="s">
        <v>1324</v>
      </c>
      <c r="AJ3" s="227" t="s">
        <v>1342</v>
      </c>
      <c r="AK3" s="227">
        <v>2021</v>
      </c>
      <c r="AL3" s="227">
        <v>2022</v>
      </c>
      <c r="AM3" s="227" t="s">
        <v>1376</v>
      </c>
      <c r="AN3" s="227" t="s">
        <v>1377</v>
      </c>
      <c r="AO3" s="227">
        <v>2022</v>
      </c>
      <c r="AP3" s="227" t="s">
        <v>1343</v>
      </c>
      <c r="AQ3" s="227">
        <v>2022</v>
      </c>
      <c r="AR3" s="227">
        <v>2022</v>
      </c>
      <c r="AS3" s="227">
        <v>2022</v>
      </c>
      <c r="AT3" s="227">
        <v>2022</v>
      </c>
      <c r="AU3" s="227">
        <v>2022</v>
      </c>
      <c r="AV3" s="227">
        <v>2022</v>
      </c>
      <c r="AW3" s="227" t="s">
        <v>1343</v>
      </c>
      <c r="AX3" s="227">
        <v>2022</v>
      </c>
      <c r="AY3" s="227">
        <v>2023</v>
      </c>
      <c r="AZ3" s="227">
        <v>2024</v>
      </c>
      <c r="BA3" s="227">
        <v>2024</v>
      </c>
      <c r="BB3" s="227">
        <v>2024</v>
      </c>
      <c r="BC3" s="227">
        <v>2023</v>
      </c>
      <c r="BD3" s="227">
        <v>2024</v>
      </c>
      <c r="BE3" s="254">
        <v>2024</v>
      </c>
      <c r="BF3" s="227" t="s">
        <v>1326</v>
      </c>
      <c r="BG3" s="227">
        <v>2022</v>
      </c>
      <c r="BH3" s="227">
        <v>2023</v>
      </c>
      <c r="BI3" s="227">
        <v>2022</v>
      </c>
      <c r="BJ3" s="227" t="s">
        <v>1378</v>
      </c>
      <c r="BK3" s="227" t="s">
        <v>1379</v>
      </c>
      <c r="BL3" s="227" t="s">
        <v>1325</v>
      </c>
      <c r="BM3" s="227">
        <v>2014</v>
      </c>
      <c r="BN3" s="227" t="s">
        <v>1344</v>
      </c>
      <c r="BO3" s="227" t="s">
        <v>1345</v>
      </c>
      <c r="BP3" s="227" t="s">
        <v>1346</v>
      </c>
      <c r="BQ3" s="227" t="s">
        <v>1376</v>
      </c>
      <c r="BR3" s="227" t="s">
        <v>1376</v>
      </c>
      <c r="BS3" s="227" t="s">
        <v>1376</v>
      </c>
      <c r="BT3" s="227" t="s">
        <v>1344</v>
      </c>
      <c r="BU3" s="227">
        <v>2020</v>
      </c>
      <c r="BV3" s="227" t="s">
        <v>1377</v>
      </c>
      <c r="BW3" s="234"/>
    </row>
    <row r="4" spans="1:75">
      <c r="A4" s="31" t="s">
        <v>906</v>
      </c>
      <c r="B4" s="235"/>
      <c r="C4" s="217" t="s">
        <v>1240</v>
      </c>
      <c r="D4" s="217" t="s">
        <v>1241</v>
      </c>
      <c r="E4" s="217" t="s">
        <v>930</v>
      </c>
      <c r="F4" s="217" t="s">
        <v>933</v>
      </c>
      <c r="G4" s="217" t="s">
        <v>931</v>
      </c>
      <c r="H4" s="217" t="s">
        <v>932</v>
      </c>
      <c r="I4" s="217" t="s">
        <v>1292</v>
      </c>
      <c r="J4" s="217" t="s">
        <v>921</v>
      </c>
      <c r="K4" s="217" t="s">
        <v>922</v>
      </c>
      <c r="L4" s="217" t="s">
        <v>924</v>
      </c>
      <c r="M4" s="217" t="s">
        <v>980</v>
      </c>
      <c r="N4" s="217" t="s">
        <v>1018</v>
      </c>
      <c r="O4" s="217" t="s">
        <v>981</v>
      </c>
      <c r="P4" s="217" t="s">
        <v>982</v>
      </c>
      <c r="Q4" s="217" t="s">
        <v>1350</v>
      </c>
      <c r="R4" s="231" t="s">
        <v>1351</v>
      </c>
      <c r="S4" s="217" t="s">
        <v>983</v>
      </c>
      <c r="T4" s="217" t="s">
        <v>984</v>
      </c>
      <c r="U4" s="218" t="s">
        <v>985</v>
      </c>
      <c r="V4" s="217" t="s">
        <v>987</v>
      </c>
      <c r="W4" s="217" t="s">
        <v>988</v>
      </c>
      <c r="X4" s="217" t="s">
        <v>989</v>
      </c>
      <c r="Y4" s="217" t="s">
        <v>990</v>
      </c>
      <c r="Z4" s="217" t="s">
        <v>993</v>
      </c>
      <c r="AA4" s="217" t="s">
        <v>1249</v>
      </c>
      <c r="AB4" s="217" t="s">
        <v>994</v>
      </c>
      <c r="AC4" s="217" t="s">
        <v>995</v>
      </c>
      <c r="AD4" s="217" t="s">
        <v>996</v>
      </c>
      <c r="AE4" s="217" t="s">
        <v>1243</v>
      </c>
      <c r="AF4" s="217" t="s">
        <v>943</v>
      </c>
      <c r="AG4" s="255" t="s">
        <v>1352</v>
      </c>
      <c r="AH4" s="215" t="s">
        <v>938</v>
      </c>
      <c r="AI4" s="215" t="s">
        <v>939</v>
      </c>
      <c r="AJ4" s="215" t="s">
        <v>935</v>
      </c>
      <c r="AK4" s="215" t="s">
        <v>956</v>
      </c>
      <c r="AL4" s="215" t="s">
        <v>957</v>
      </c>
      <c r="AM4" s="215" t="s">
        <v>928</v>
      </c>
      <c r="AN4" s="215" t="s">
        <v>1073</v>
      </c>
      <c r="AO4" s="215" t="s">
        <v>925</v>
      </c>
      <c r="AP4" s="215" t="s">
        <v>927</v>
      </c>
      <c r="AQ4" s="215" t="s">
        <v>952</v>
      </c>
      <c r="AR4" s="215" t="s">
        <v>942</v>
      </c>
      <c r="AS4" s="215" t="s">
        <v>1075</v>
      </c>
      <c r="AT4" s="215" t="s">
        <v>1077</v>
      </c>
      <c r="AU4" s="215" t="s">
        <v>1081</v>
      </c>
      <c r="AV4" s="215" t="s">
        <v>936</v>
      </c>
      <c r="AW4" s="215" t="s">
        <v>937</v>
      </c>
      <c r="AX4" s="215" t="s">
        <v>954</v>
      </c>
      <c r="AY4" s="215" t="s">
        <v>953</v>
      </c>
      <c r="AZ4" s="215" t="s">
        <v>955</v>
      </c>
      <c r="BA4" s="215" t="s">
        <v>948</v>
      </c>
      <c r="BB4" s="215" t="s">
        <v>1244</v>
      </c>
      <c r="BC4" s="215" t="s">
        <v>949</v>
      </c>
      <c r="BD4" s="215" t="s">
        <v>934</v>
      </c>
      <c r="BE4" s="242" t="s">
        <v>951</v>
      </c>
      <c r="BF4" s="182" t="s">
        <v>941</v>
      </c>
      <c r="BG4" s="182" t="s">
        <v>1245</v>
      </c>
      <c r="BH4" s="182" t="s">
        <v>926</v>
      </c>
      <c r="BI4" s="182" t="s">
        <v>929</v>
      </c>
      <c r="BJ4" s="182" t="s">
        <v>950</v>
      </c>
      <c r="BK4" s="182" t="s">
        <v>1246</v>
      </c>
      <c r="BL4" s="182" t="s">
        <v>945</v>
      </c>
      <c r="BM4" s="182" t="s">
        <v>944</v>
      </c>
      <c r="BN4" s="182" t="s">
        <v>991</v>
      </c>
      <c r="BO4" s="182" t="s">
        <v>992</v>
      </c>
      <c r="BP4" s="182" t="s">
        <v>946</v>
      </c>
      <c r="BQ4" s="182" t="s">
        <v>1082</v>
      </c>
      <c r="BR4" s="182" t="s">
        <v>1083</v>
      </c>
      <c r="BS4" s="182" t="s">
        <v>1084</v>
      </c>
      <c r="BT4" s="182" t="s">
        <v>940</v>
      </c>
      <c r="BU4" s="182" t="s">
        <v>218</v>
      </c>
      <c r="BV4" s="50" t="s">
        <v>1120</v>
      </c>
      <c r="BW4" s="50" t="s">
        <v>923</v>
      </c>
    </row>
    <row r="5" spans="1:75" ht="28">
      <c r="A5" s="169" t="s">
        <v>421</v>
      </c>
      <c r="B5" s="235"/>
      <c r="C5" s="170" t="s">
        <v>754</v>
      </c>
      <c r="D5" s="170" t="s">
        <v>754</v>
      </c>
      <c r="E5" s="170" t="s">
        <v>754</v>
      </c>
      <c r="F5" s="170" t="s">
        <v>754</v>
      </c>
      <c r="G5" s="170" t="s">
        <v>754</v>
      </c>
      <c r="H5" s="170" t="s">
        <v>754</v>
      </c>
      <c r="I5" s="170" t="s">
        <v>754</v>
      </c>
      <c r="J5" s="170" t="s">
        <v>754</v>
      </c>
      <c r="K5" s="170" t="s">
        <v>444</v>
      </c>
      <c r="L5" s="170" t="s">
        <v>444</v>
      </c>
      <c r="M5" s="170" t="s">
        <v>422</v>
      </c>
      <c r="N5" s="170" t="s">
        <v>422</v>
      </c>
      <c r="O5" s="170" t="s">
        <v>422</v>
      </c>
      <c r="P5" s="170" t="s">
        <v>422</v>
      </c>
      <c r="Q5" s="170" t="s">
        <v>422</v>
      </c>
      <c r="R5" s="232" t="s">
        <v>444</v>
      </c>
      <c r="S5" s="170" t="s">
        <v>422</v>
      </c>
      <c r="T5" s="170" t="s">
        <v>422</v>
      </c>
      <c r="U5" s="170" t="s">
        <v>422</v>
      </c>
      <c r="V5" s="170" t="s">
        <v>998</v>
      </c>
      <c r="W5" s="170" t="s">
        <v>444</v>
      </c>
      <c r="X5" s="170" t="s">
        <v>444</v>
      </c>
      <c r="Y5" s="170" t="s">
        <v>422</v>
      </c>
      <c r="Z5" s="170" t="s">
        <v>444</v>
      </c>
      <c r="AA5" s="170" t="s">
        <v>444</v>
      </c>
      <c r="AB5" s="170" t="s">
        <v>422</v>
      </c>
      <c r="AC5" s="170" t="s">
        <v>444</v>
      </c>
      <c r="AD5" s="170" t="s">
        <v>444</v>
      </c>
      <c r="AE5" s="170" t="s">
        <v>444</v>
      </c>
      <c r="AF5" s="170" t="s">
        <v>444</v>
      </c>
      <c r="AG5" s="170" t="s">
        <v>423</v>
      </c>
      <c r="AH5" s="170" t="s">
        <v>423</v>
      </c>
      <c r="AI5" s="170" t="s">
        <v>423</v>
      </c>
      <c r="AJ5" s="170" t="s">
        <v>672</v>
      </c>
      <c r="AK5" s="170" t="s">
        <v>672</v>
      </c>
      <c r="AL5" s="170" t="s">
        <v>672</v>
      </c>
      <c r="AM5" s="170" t="s">
        <v>443</v>
      </c>
      <c r="AN5" s="170" t="s">
        <v>444</v>
      </c>
      <c r="AO5" s="170" t="s">
        <v>446</v>
      </c>
      <c r="AP5" s="170" t="s">
        <v>444</v>
      </c>
      <c r="AQ5" s="170" t="s">
        <v>445</v>
      </c>
      <c r="AR5" s="170" t="s">
        <v>444</v>
      </c>
      <c r="AS5" s="170" t="s">
        <v>790</v>
      </c>
      <c r="AT5" s="170" t="s">
        <v>790</v>
      </c>
      <c r="AU5" s="170" t="s">
        <v>422</v>
      </c>
      <c r="AV5" s="170" t="s">
        <v>423</v>
      </c>
      <c r="AW5" s="170" t="s">
        <v>423</v>
      </c>
      <c r="AX5" s="170" t="s">
        <v>422</v>
      </c>
      <c r="AY5" s="170" t="s">
        <v>422</v>
      </c>
      <c r="AZ5" s="170" t="s">
        <v>422</v>
      </c>
      <c r="BA5" s="170" t="s">
        <v>422</v>
      </c>
      <c r="BB5" s="170" t="s">
        <v>422</v>
      </c>
      <c r="BC5" s="170" t="s">
        <v>422</v>
      </c>
      <c r="BD5" s="170" t="s">
        <v>444</v>
      </c>
      <c r="BE5" s="243" t="s">
        <v>444</v>
      </c>
      <c r="BF5" s="170" t="s">
        <v>423</v>
      </c>
      <c r="BG5" s="170" t="s">
        <v>423</v>
      </c>
      <c r="BH5" s="170" t="s">
        <v>423</v>
      </c>
      <c r="BI5" s="170" t="s">
        <v>444</v>
      </c>
      <c r="BJ5" s="170" t="s">
        <v>444</v>
      </c>
      <c r="BK5" s="170" t="s">
        <v>444</v>
      </c>
      <c r="BL5" s="170" t="s">
        <v>755</v>
      </c>
      <c r="BM5" s="170" t="s">
        <v>764</v>
      </c>
      <c r="BN5" s="170" t="s">
        <v>444</v>
      </c>
      <c r="BO5" s="170" t="s">
        <v>444</v>
      </c>
      <c r="BP5" s="170" t="s">
        <v>1090</v>
      </c>
      <c r="BQ5" s="170" t="s">
        <v>444</v>
      </c>
      <c r="BR5" s="170" t="s">
        <v>444</v>
      </c>
      <c r="BS5" s="170" t="s">
        <v>444</v>
      </c>
      <c r="BT5" s="170" t="s">
        <v>452</v>
      </c>
      <c r="BU5" s="170" t="s">
        <v>831</v>
      </c>
      <c r="BV5" s="170" t="s">
        <v>1121</v>
      </c>
      <c r="BW5" s="170" t="s">
        <v>700</v>
      </c>
    </row>
    <row r="6" spans="1:75">
      <c r="A6" s="167" t="s">
        <v>1</v>
      </c>
      <c r="B6" s="236" t="s">
        <v>0</v>
      </c>
      <c r="C6" s="163">
        <v>82984.7265625</v>
      </c>
      <c r="D6" s="163">
        <v>39341.9375</v>
      </c>
      <c r="E6" s="163">
        <v>308349.53125</v>
      </c>
      <c r="F6" s="163">
        <v>0</v>
      </c>
      <c r="G6" s="163">
        <v>0</v>
      </c>
      <c r="H6" s="163">
        <v>0</v>
      </c>
      <c r="I6" s="163">
        <v>0</v>
      </c>
      <c r="J6" s="237">
        <v>886000</v>
      </c>
      <c r="K6" s="240">
        <v>0.17142857611179352</v>
      </c>
      <c r="L6" s="238">
        <v>0.375</v>
      </c>
      <c r="M6" s="163">
        <v>29341704</v>
      </c>
      <c r="N6" s="163" t="s">
        <v>1369</v>
      </c>
      <c r="O6" s="163" t="s">
        <v>1369</v>
      </c>
      <c r="P6" s="163" t="s">
        <v>1369</v>
      </c>
      <c r="Q6" s="163">
        <v>33488254</v>
      </c>
      <c r="R6" s="233">
        <v>0.77209997177124023</v>
      </c>
      <c r="S6" s="163">
        <v>0</v>
      </c>
      <c r="T6" s="163">
        <v>10488328</v>
      </c>
      <c r="U6" s="163">
        <v>3980090.75</v>
      </c>
      <c r="V6" s="164">
        <v>61.480552673339844</v>
      </c>
      <c r="W6" s="164">
        <v>3.8496026992797852</v>
      </c>
      <c r="X6" s="164">
        <v>26.933000564575195</v>
      </c>
      <c r="Y6" s="164">
        <v>8.0399999618530273</v>
      </c>
      <c r="Z6" s="164">
        <v>8.841853141784668</v>
      </c>
      <c r="AA6" s="164">
        <v>48.214694976806641</v>
      </c>
      <c r="AB6" s="163">
        <v>2115</v>
      </c>
      <c r="AC6" s="163">
        <v>20</v>
      </c>
      <c r="AD6" s="165">
        <v>71.589042663574219</v>
      </c>
      <c r="AE6" s="164">
        <v>15.893977165222168</v>
      </c>
      <c r="AF6" s="251">
        <v>0.922130286693573</v>
      </c>
      <c r="AG6" s="163">
        <v>335</v>
      </c>
      <c r="AH6" s="164">
        <v>0.46200001239776611</v>
      </c>
      <c r="AI6" s="166">
        <v>0.2717212438583374</v>
      </c>
      <c r="AJ6" s="164">
        <v>6497.81376</v>
      </c>
      <c r="AK6" s="164">
        <v>4632.93017578125</v>
      </c>
      <c r="AL6" s="164">
        <v>3914.969970703125</v>
      </c>
      <c r="AM6" s="164">
        <v>26.766664505004883</v>
      </c>
      <c r="AN6" s="164">
        <v>2.5513443946838379</v>
      </c>
      <c r="AO6" s="165">
        <v>57.700000762939453</v>
      </c>
      <c r="AP6" s="165">
        <v>18.399999618530273</v>
      </c>
      <c r="AQ6" s="163">
        <v>185</v>
      </c>
      <c r="AR6" s="165">
        <v>0.10000000149011612</v>
      </c>
      <c r="AS6" s="164">
        <v>5.9999998658895493E-2</v>
      </c>
      <c r="AT6" s="164">
        <v>9.0643453598022461</v>
      </c>
      <c r="AU6" s="163">
        <v>14367281</v>
      </c>
      <c r="AV6" s="164">
        <v>0.66500002145767212</v>
      </c>
      <c r="AW6" s="164" t="s">
        <v>1369</v>
      </c>
      <c r="AX6" s="163">
        <v>635414</v>
      </c>
      <c r="AY6" s="163">
        <v>574274</v>
      </c>
      <c r="AZ6" s="163">
        <v>615574</v>
      </c>
      <c r="BA6" s="163">
        <v>4186882</v>
      </c>
      <c r="BB6" s="163">
        <v>68788</v>
      </c>
      <c r="BC6" s="163">
        <v>57530</v>
      </c>
      <c r="BD6" s="163">
        <v>105</v>
      </c>
      <c r="BE6" s="165">
        <v>30.399999618530273</v>
      </c>
      <c r="BF6" s="164">
        <v>2.4666666984558105</v>
      </c>
      <c r="BG6" s="164">
        <v>-1.8795523643493652</v>
      </c>
      <c r="BH6" s="163">
        <v>20</v>
      </c>
      <c r="BI6" s="165">
        <v>85.300003051757812</v>
      </c>
      <c r="BJ6" s="164">
        <v>37.266040802001953</v>
      </c>
      <c r="BK6" s="164">
        <v>18.399999618530273</v>
      </c>
      <c r="BL6" s="165">
        <v>56.554435729980469</v>
      </c>
      <c r="BM6" s="163">
        <v>72000</v>
      </c>
      <c r="BN6" s="165">
        <v>55.951942443847656</v>
      </c>
      <c r="BO6" s="165">
        <v>82.175369262695312</v>
      </c>
      <c r="BP6" s="164">
        <v>2.5400002002716064</v>
      </c>
      <c r="BQ6" s="163">
        <v>69</v>
      </c>
      <c r="BR6" s="163">
        <v>49</v>
      </c>
      <c r="BS6" s="163">
        <v>67</v>
      </c>
      <c r="BT6" s="164">
        <v>363.61117553710938</v>
      </c>
      <c r="BU6" s="164">
        <v>620</v>
      </c>
      <c r="BV6" s="163">
        <v>352.60372924804688</v>
      </c>
      <c r="BW6" s="163">
        <v>652230</v>
      </c>
    </row>
    <row r="7" spans="1:75">
      <c r="A7" s="167" t="s">
        <v>3</v>
      </c>
      <c r="B7" s="236" t="s">
        <v>2</v>
      </c>
      <c r="C7" s="163">
        <v>5955.07373046875</v>
      </c>
      <c r="D7" s="163">
        <v>4736.53466796875</v>
      </c>
      <c r="E7" s="163">
        <v>7248.40478515625</v>
      </c>
      <c r="F7" s="163">
        <v>40.518398284912109</v>
      </c>
      <c r="G7" s="163">
        <v>0</v>
      </c>
      <c r="H7" s="163">
        <v>0</v>
      </c>
      <c r="I7" s="163">
        <v>21626.013671875</v>
      </c>
      <c r="J7" s="237">
        <v>91428.5703125</v>
      </c>
      <c r="K7" s="240">
        <v>2.857142873108387E-2</v>
      </c>
      <c r="L7" s="238">
        <v>0.22499999403953552</v>
      </c>
      <c r="M7" s="163">
        <v>2287269.25</v>
      </c>
      <c r="N7" s="163" t="s">
        <v>1369</v>
      </c>
      <c r="O7" s="163" t="s">
        <v>1369</v>
      </c>
      <c r="P7" s="163" t="s">
        <v>1369</v>
      </c>
      <c r="Q7" s="163">
        <v>0</v>
      </c>
      <c r="R7" s="233">
        <v>0</v>
      </c>
      <c r="S7" s="163">
        <v>0</v>
      </c>
      <c r="T7" s="163">
        <v>0</v>
      </c>
      <c r="U7" s="163">
        <v>161971.96875</v>
      </c>
      <c r="V7" s="164">
        <v>102.61554718017578</v>
      </c>
      <c r="W7" s="164">
        <v>0.10388825833797455</v>
      </c>
      <c r="X7" s="164">
        <v>64.602996826171875</v>
      </c>
      <c r="Y7" s="164">
        <v>3.2999999523162842</v>
      </c>
      <c r="Z7" s="164">
        <v>0</v>
      </c>
      <c r="AA7" s="164" t="s">
        <v>1369</v>
      </c>
      <c r="AB7" s="163">
        <v>734</v>
      </c>
      <c r="AC7" s="163">
        <v>80</v>
      </c>
      <c r="AD7" s="165">
        <v>2.7000000476837158</v>
      </c>
      <c r="AE7" s="164">
        <v>5.0786337852478027</v>
      </c>
      <c r="AF7" s="251">
        <v>7.4432282708585262E-3</v>
      </c>
      <c r="AG7" s="163">
        <v>0</v>
      </c>
      <c r="AH7" s="164">
        <v>0.78899997472763062</v>
      </c>
      <c r="AI7" s="166">
        <v>2.7478786651045084E-3</v>
      </c>
      <c r="AJ7" s="164">
        <v>15.684977999999999</v>
      </c>
      <c r="AK7" s="164">
        <v>593.69000244140625</v>
      </c>
      <c r="AL7" s="164">
        <v>316.76998901367188</v>
      </c>
      <c r="AM7" s="164">
        <v>1.6990878582000732</v>
      </c>
      <c r="AN7" s="164">
        <v>8.5735378265380859</v>
      </c>
      <c r="AO7" s="165">
        <v>9.3999996185302734</v>
      </c>
      <c r="AP7" s="165">
        <v>1.5</v>
      </c>
      <c r="AQ7" s="163">
        <v>15</v>
      </c>
      <c r="AR7" s="165">
        <v>0.10000000149011612</v>
      </c>
      <c r="AS7" s="164">
        <v>3.9999999105930328E-2</v>
      </c>
      <c r="AT7" s="164" t="s">
        <v>1369</v>
      </c>
      <c r="AU7" s="163">
        <v>0</v>
      </c>
      <c r="AV7" s="164">
        <v>0.11599999666213989</v>
      </c>
      <c r="AW7" s="164">
        <v>29.399999618530273</v>
      </c>
      <c r="AX7" s="163">
        <v>0</v>
      </c>
      <c r="AY7" s="163">
        <v>0</v>
      </c>
      <c r="AZ7" s="163">
        <v>0</v>
      </c>
      <c r="BA7" s="163">
        <v>0</v>
      </c>
      <c r="BB7" s="163">
        <v>7111</v>
      </c>
      <c r="BC7" s="163">
        <v>0</v>
      </c>
      <c r="BD7" s="163">
        <v>134</v>
      </c>
      <c r="BE7" s="165">
        <v>4.5</v>
      </c>
      <c r="BF7" s="164" t="s">
        <v>1369</v>
      </c>
      <c r="BG7" s="164">
        <v>6.5062843263149261E-2</v>
      </c>
      <c r="BH7" s="163">
        <v>37</v>
      </c>
      <c r="BI7" s="165">
        <v>100</v>
      </c>
      <c r="BJ7" s="164">
        <v>98.5</v>
      </c>
      <c r="BK7" s="164">
        <v>82.613685607910156</v>
      </c>
      <c r="BL7" s="165">
        <v>97.885704040527344</v>
      </c>
      <c r="BM7" s="163">
        <v>19000</v>
      </c>
      <c r="BN7" s="165">
        <v>99.299263000488281</v>
      </c>
      <c r="BO7" s="165">
        <v>95.094566345214844</v>
      </c>
      <c r="BP7" s="164">
        <v>18.829999923706055</v>
      </c>
      <c r="BQ7" s="163">
        <v>97</v>
      </c>
      <c r="BR7" s="163">
        <v>93</v>
      </c>
      <c r="BS7" s="163">
        <v>87</v>
      </c>
      <c r="BT7" s="164">
        <v>1131.6690673828125</v>
      </c>
      <c r="BU7" s="164">
        <v>8</v>
      </c>
      <c r="BV7" s="163">
        <v>8367.775390625</v>
      </c>
      <c r="BW7" s="163">
        <v>27400</v>
      </c>
    </row>
    <row r="8" spans="1:75">
      <c r="A8" s="167" t="s">
        <v>5</v>
      </c>
      <c r="B8" s="236" t="s">
        <v>4</v>
      </c>
      <c r="C8" s="163">
        <v>76087.1015625</v>
      </c>
      <c r="D8" s="163">
        <v>22340.4140625</v>
      </c>
      <c r="E8" s="163">
        <v>18350.015625</v>
      </c>
      <c r="F8" s="163">
        <v>1.1931999921798706</v>
      </c>
      <c r="G8" s="163">
        <v>0</v>
      </c>
      <c r="H8" s="163">
        <v>0</v>
      </c>
      <c r="I8" s="163">
        <v>71.313003540039062</v>
      </c>
      <c r="J8" s="237">
        <v>0</v>
      </c>
      <c r="K8" s="240">
        <v>0</v>
      </c>
      <c r="L8" s="238">
        <v>0.15000000596046448</v>
      </c>
      <c r="M8" s="163">
        <v>1.2775810956954956</v>
      </c>
      <c r="N8" s="163">
        <v>0</v>
      </c>
      <c r="O8" s="163">
        <v>0</v>
      </c>
      <c r="P8" s="163">
        <v>0</v>
      </c>
      <c r="Q8" s="163">
        <v>0</v>
      </c>
      <c r="R8" s="233">
        <v>0</v>
      </c>
      <c r="S8" s="163">
        <v>3147456.75</v>
      </c>
      <c r="T8" s="163">
        <v>21912988</v>
      </c>
      <c r="U8" s="163">
        <v>1582197.75</v>
      </c>
      <c r="V8" s="164">
        <v>18.548603057861328</v>
      </c>
      <c r="W8" s="164">
        <v>2.2151789665222168</v>
      </c>
      <c r="X8" s="164">
        <v>75.267997741699219</v>
      </c>
      <c r="Y8" s="164">
        <v>4.940000057220459</v>
      </c>
      <c r="Z8" s="164">
        <v>0</v>
      </c>
      <c r="AA8" s="164">
        <v>84.804100036621094</v>
      </c>
      <c r="AB8" s="163">
        <v>6068</v>
      </c>
      <c r="AC8" s="163">
        <v>80</v>
      </c>
      <c r="AD8" s="165">
        <v>13.246000289916992</v>
      </c>
      <c r="AE8" s="164">
        <v>9.8965377807617188</v>
      </c>
      <c r="AF8" s="251">
        <v>0.16007687151432037</v>
      </c>
      <c r="AG8" s="163">
        <v>1</v>
      </c>
      <c r="AH8" s="164">
        <v>0.74500000476837158</v>
      </c>
      <c r="AI8" s="166">
        <v>5.4090931080281734E-3</v>
      </c>
      <c r="AJ8" s="164">
        <v>87.249947000000006</v>
      </c>
      <c r="AK8" s="164">
        <v>201.55999755859375</v>
      </c>
      <c r="AL8" s="164">
        <v>216.36000061035156</v>
      </c>
      <c r="AM8" s="164">
        <v>9.7589559853076935E-2</v>
      </c>
      <c r="AN8" s="164">
        <v>0.73780900239944458</v>
      </c>
      <c r="AO8" s="165">
        <v>21.799999237060547</v>
      </c>
      <c r="AP8" s="165">
        <v>2.7000000476837158</v>
      </c>
      <c r="AQ8" s="163">
        <v>51</v>
      </c>
      <c r="AR8" s="165">
        <v>0.10000000149011612</v>
      </c>
      <c r="AS8" s="164">
        <v>7.9999998211860657E-2</v>
      </c>
      <c r="AT8" s="163">
        <v>0</v>
      </c>
      <c r="AU8" s="163">
        <v>5780</v>
      </c>
      <c r="AV8" s="164">
        <v>0.46000000834465027</v>
      </c>
      <c r="AW8" s="164">
        <v>27.600000381469727</v>
      </c>
      <c r="AX8" s="163">
        <v>6768</v>
      </c>
      <c r="AY8" s="163">
        <v>31694</v>
      </c>
      <c r="AZ8" s="163">
        <v>1000</v>
      </c>
      <c r="BA8" s="163">
        <v>0</v>
      </c>
      <c r="BB8" s="163">
        <v>102191</v>
      </c>
      <c r="BC8" s="163">
        <v>0</v>
      </c>
      <c r="BD8" s="163">
        <v>152</v>
      </c>
      <c r="BE8" s="165">
        <v>2.4000000953674316</v>
      </c>
      <c r="BF8" s="164">
        <v>3.5833332538604736</v>
      </c>
      <c r="BG8" s="164">
        <v>-0.51309025287628174</v>
      </c>
      <c r="BH8" s="163">
        <v>36</v>
      </c>
      <c r="BI8" s="165">
        <v>100</v>
      </c>
      <c r="BJ8" s="164">
        <v>81.4078369140625</v>
      </c>
      <c r="BK8" s="164">
        <v>70.769996643066406</v>
      </c>
      <c r="BL8" s="165">
        <v>109.16535949707031</v>
      </c>
      <c r="BM8" s="163">
        <v>110000</v>
      </c>
      <c r="BN8" s="165">
        <v>85.826286315917969</v>
      </c>
      <c r="BO8" s="165">
        <v>94.661399841308594</v>
      </c>
      <c r="BP8" s="164">
        <v>17.319999694824219</v>
      </c>
      <c r="BQ8" s="163">
        <v>77</v>
      </c>
      <c r="BR8" s="163">
        <v>71</v>
      </c>
      <c r="BS8" s="163">
        <v>74</v>
      </c>
      <c r="BT8" s="164">
        <v>672.25250244140625</v>
      </c>
      <c r="BU8" s="164">
        <v>78</v>
      </c>
      <c r="BV8" s="163">
        <v>5260.2060546875</v>
      </c>
      <c r="BW8" s="163">
        <v>2381740</v>
      </c>
    </row>
    <row r="9" spans="1:75">
      <c r="A9" s="167" t="s">
        <v>7</v>
      </c>
      <c r="B9" s="236" t="s">
        <v>6</v>
      </c>
      <c r="C9" s="163">
        <v>0</v>
      </c>
      <c r="D9" s="163">
        <v>0</v>
      </c>
      <c r="E9" s="163">
        <v>21357.5234375</v>
      </c>
      <c r="F9" s="163">
        <v>0</v>
      </c>
      <c r="G9" s="163">
        <v>0</v>
      </c>
      <c r="H9" s="163">
        <v>0</v>
      </c>
      <c r="I9" s="163">
        <v>2458.781494140625</v>
      </c>
      <c r="J9" s="237">
        <v>197920.453125</v>
      </c>
      <c r="K9" s="240">
        <v>0.20000000298023224</v>
      </c>
      <c r="L9" s="238">
        <v>0</v>
      </c>
      <c r="M9" s="163">
        <v>33602.23046875</v>
      </c>
      <c r="N9" s="163">
        <v>232645.234375</v>
      </c>
      <c r="O9" s="163">
        <v>0</v>
      </c>
      <c r="P9" s="163">
        <v>1414063.75</v>
      </c>
      <c r="Q9" s="163">
        <v>37804632</v>
      </c>
      <c r="R9" s="233">
        <v>1</v>
      </c>
      <c r="S9" s="163">
        <v>15382395</v>
      </c>
      <c r="T9" s="163">
        <v>31746152</v>
      </c>
      <c r="U9" s="163">
        <v>26356042</v>
      </c>
      <c r="V9" s="164">
        <v>27.676084518432617</v>
      </c>
      <c r="W9" s="164">
        <v>3.9186325073242188</v>
      </c>
      <c r="X9" s="164">
        <v>68.688003540039062</v>
      </c>
      <c r="Y9" s="164">
        <v>4.820000171661377</v>
      </c>
      <c r="Z9" s="164">
        <v>17.288045883178711</v>
      </c>
      <c r="AA9" s="164">
        <v>27.094194412231445</v>
      </c>
      <c r="AB9" s="163">
        <v>552</v>
      </c>
      <c r="AC9" s="163">
        <v>40</v>
      </c>
      <c r="AD9" s="165">
        <v>62.700000762939453</v>
      </c>
      <c r="AE9" s="164">
        <v>16.759841918945312</v>
      </c>
      <c r="AF9" s="251">
        <v>0.346535325050354</v>
      </c>
      <c r="AG9" s="163">
        <v>0</v>
      </c>
      <c r="AH9" s="164">
        <v>0.5910000205039978</v>
      </c>
      <c r="AI9" s="166">
        <v>0.28243505954742432</v>
      </c>
      <c r="AJ9" s="164">
        <v>48.056457999999999</v>
      </c>
      <c r="AK9" s="164">
        <v>239.74000549316406</v>
      </c>
      <c r="AL9" s="164">
        <v>95.930000305175781</v>
      </c>
      <c r="AM9" s="164">
        <v>0.10116368532180786</v>
      </c>
      <c r="AN9" s="164">
        <v>1.4242381788790226E-2</v>
      </c>
      <c r="AO9" s="165">
        <v>66.900001525878906</v>
      </c>
      <c r="AP9" s="165">
        <v>19</v>
      </c>
      <c r="AQ9" s="163">
        <v>333</v>
      </c>
      <c r="AR9" s="165">
        <v>1.5</v>
      </c>
      <c r="AS9" s="164">
        <v>0.69999998807907104</v>
      </c>
      <c r="AT9" s="164">
        <v>235.92449951171875</v>
      </c>
      <c r="AU9" s="163">
        <v>8672543</v>
      </c>
      <c r="AV9" s="164">
        <v>0.51999998092651367</v>
      </c>
      <c r="AW9" s="164">
        <v>51.299999237060547</v>
      </c>
      <c r="AX9" s="163">
        <v>0</v>
      </c>
      <c r="AY9" s="163">
        <v>70910</v>
      </c>
      <c r="AZ9" s="163">
        <v>0</v>
      </c>
      <c r="BA9" s="163">
        <v>0</v>
      </c>
      <c r="BB9" s="163">
        <v>55641</v>
      </c>
      <c r="BC9" s="163">
        <v>0</v>
      </c>
      <c r="BD9" s="163">
        <v>111</v>
      </c>
      <c r="BE9" s="165">
        <v>23.200000762939453</v>
      </c>
      <c r="BF9" s="164">
        <v>2.9000000953674316</v>
      </c>
      <c r="BG9" s="164">
        <v>-1.0404293537139893</v>
      </c>
      <c r="BH9" s="163">
        <v>33</v>
      </c>
      <c r="BI9" s="165">
        <v>48.5</v>
      </c>
      <c r="BJ9" s="164">
        <v>72.400001525878906</v>
      </c>
      <c r="BK9" s="164">
        <v>32.602302551269531</v>
      </c>
      <c r="BL9" s="165">
        <v>67.37347412109375</v>
      </c>
      <c r="BM9" s="163">
        <v>51000</v>
      </c>
      <c r="BN9" s="165">
        <v>52.177276611328125</v>
      </c>
      <c r="BO9" s="165">
        <v>57.719562530517578</v>
      </c>
      <c r="BP9" s="164">
        <v>2.1099998950958252</v>
      </c>
      <c r="BQ9" s="163">
        <v>42</v>
      </c>
      <c r="BR9" s="163">
        <v>25</v>
      </c>
      <c r="BS9" s="163">
        <v>24</v>
      </c>
      <c r="BT9" s="164">
        <v>198.54631042480469</v>
      </c>
      <c r="BU9" s="164">
        <v>222</v>
      </c>
      <c r="BV9" s="163">
        <v>2309.521728515625</v>
      </c>
      <c r="BW9" s="163">
        <v>1246700</v>
      </c>
    </row>
    <row r="10" spans="1:75">
      <c r="A10" s="167" t="s">
        <v>9</v>
      </c>
      <c r="B10" s="236" t="s">
        <v>8</v>
      </c>
      <c r="C10" s="163">
        <v>189.98561096191406</v>
      </c>
      <c r="D10" s="163">
        <v>0</v>
      </c>
      <c r="E10" s="163">
        <v>0</v>
      </c>
      <c r="F10" s="163">
        <v>0</v>
      </c>
      <c r="G10" s="163">
        <v>9383.6865234375</v>
      </c>
      <c r="H10" s="163">
        <v>1594.1046142578125</v>
      </c>
      <c r="I10" s="163">
        <v>159.98429870605469</v>
      </c>
      <c r="J10" s="237">
        <v>0</v>
      </c>
      <c r="K10" s="240">
        <v>0</v>
      </c>
      <c r="L10" s="238">
        <v>0.10000000149011612</v>
      </c>
      <c r="M10" s="163" t="s">
        <v>1369</v>
      </c>
      <c r="N10" s="163" t="s">
        <v>1369</v>
      </c>
      <c r="O10" s="163" t="s">
        <v>1369</v>
      </c>
      <c r="P10" s="163" t="s">
        <v>1369</v>
      </c>
      <c r="Q10" s="163">
        <v>0</v>
      </c>
      <c r="R10" s="233">
        <v>0</v>
      </c>
      <c r="S10" s="163">
        <v>53695.77734375</v>
      </c>
      <c r="T10" s="163">
        <v>79168.3671875</v>
      </c>
      <c r="U10" s="163">
        <v>61800.625</v>
      </c>
      <c r="V10" s="164">
        <v>211.86135864257812</v>
      </c>
      <c r="W10" s="164">
        <v>0.51121950149536133</v>
      </c>
      <c r="X10" s="164">
        <v>24.332000732421875</v>
      </c>
      <c r="Y10" s="164" t="s">
        <v>1369</v>
      </c>
      <c r="Z10" s="164">
        <v>0.62431782484054565</v>
      </c>
      <c r="AA10" s="164" t="s">
        <v>1369</v>
      </c>
      <c r="AB10" s="165" t="s">
        <v>1369</v>
      </c>
      <c r="AC10" s="165" t="s">
        <v>1369</v>
      </c>
      <c r="AD10" s="165">
        <v>2.6463398933410645</v>
      </c>
      <c r="AE10" s="164">
        <v>5.853057861328125</v>
      </c>
      <c r="AF10" s="251">
        <v>0</v>
      </c>
      <c r="AG10" s="163">
        <v>0</v>
      </c>
      <c r="AH10" s="164">
        <v>0.82599997520446777</v>
      </c>
      <c r="AI10" s="166" t="s">
        <v>1369</v>
      </c>
      <c r="AJ10" s="164">
        <v>0</v>
      </c>
      <c r="AK10" s="164">
        <v>5.6700000762939453</v>
      </c>
      <c r="AL10" s="164">
        <v>0</v>
      </c>
      <c r="AM10" s="164">
        <v>0.39706450700759888</v>
      </c>
      <c r="AN10" s="164">
        <v>2.4321763515472412</v>
      </c>
      <c r="AO10" s="165">
        <v>9.5</v>
      </c>
      <c r="AP10" s="165" t="s">
        <v>1369</v>
      </c>
      <c r="AQ10" s="163">
        <v>1.2000000476837158</v>
      </c>
      <c r="AR10" s="165" t="s">
        <v>1369</v>
      </c>
      <c r="AS10" s="164" t="s">
        <v>1369</v>
      </c>
      <c r="AT10" s="164" t="s">
        <v>1369</v>
      </c>
      <c r="AU10" s="163">
        <v>48</v>
      </c>
      <c r="AV10" s="164" t="s">
        <v>1369</v>
      </c>
      <c r="AW10" s="164" t="s">
        <v>1369</v>
      </c>
      <c r="AX10" s="163">
        <v>0</v>
      </c>
      <c r="AY10" s="163">
        <v>0</v>
      </c>
      <c r="AZ10" s="163">
        <v>0</v>
      </c>
      <c r="BA10" s="163">
        <v>0</v>
      </c>
      <c r="BB10" s="163">
        <v>0</v>
      </c>
      <c r="BC10" s="163">
        <v>0</v>
      </c>
      <c r="BD10" s="163">
        <v>102</v>
      </c>
      <c r="BE10" s="165">
        <v>16.5</v>
      </c>
      <c r="BF10" s="164">
        <v>2.8329999446868896</v>
      </c>
      <c r="BG10" s="164">
        <v>-0.15946857631206512</v>
      </c>
      <c r="BH10" s="164" t="s">
        <v>1369</v>
      </c>
      <c r="BI10" s="165">
        <v>100</v>
      </c>
      <c r="BJ10" s="164" t="s">
        <v>1369</v>
      </c>
      <c r="BK10" s="164">
        <v>95.66339111328125</v>
      </c>
      <c r="BL10" s="165">
        <v>197.38253784179688</v>
      </c>
      <c r="BM10" s="163">
        <v>980</v>
      </c>
      <c r="BN10" s="165">
        <v>97.403717041015625</v>
      </c>
      <c r="BO10" s="165">
        <v>98.364936828613281</v>
      </c>
      <c r="BP10" s="164">
        <v>28.979999542236328</v>
      </c>
      <c r="BQ10" s="163">
        <v>99</v>
      </c>
      <c r="BR10" s="163">
        <v>91</v>
      </c>
      <c r="BS10" s="163" t="s">
        <v>1369</v>
      </c>
      <c r="BT10" s="164">
        <v>1229.3458251953125</v>
      </c>
      <c r="BU10" s="164">
        <v>21</v>
      </c>
      <c r="BV10" s="163">
        <v>21560.21484375</v>
      </c>
      <c r="BW10" s="163">
        <v>440</v>
      </c>
    </row>
    <row r="11" spans="1:75">
      <c r="A11" s="167" t="s">
        <v>11</v>
      </c>
      <c r="B11" s="236" t="s">
        <v>10</v>
      </c>
      <c r="C11" s="163">
        <v>24835.708984375</v>
      </c>
      <c r="D11" s="163">
        <v>7291.73486328125</v>
      </c>
      <c r="E11" s="163">
        <v>423029.1875</v>
      </c>
      <c r="F11" s="163">
        <v>0</v>
      </c>
      <c r="G11" s="163">
        <v>0</v>
      </c>
      <c r="H11" s="163">
        <v>0</v>
      </c>
      <c r="I11" s="163">
        <v>3381.540283203125</v>
      </c>
      <c r="J11" s="237">
        <v>1000.914306640625</v>
      </c>
      <c r="K11" s="240">
        <v>0.11428571492433548</v>
      </c>
      <c r="L11" s="238">
        <v>0.22499999403953552</v>
      </c>
      <c r="M11" s="163" t="s">
        <v>1369</v>
      </c>
      <c r="N11" s="163" t="s">
        <v>1369</v>
      </c>
      <c r="O11" s="163" t="s">
        <v>1369</v>
      </c>
      <c r="P11" s="163" t="s">
        <v>1369</v>
      </c>
      <c r="Q11" s="163">
        <v>0</v>
      </c>
      <c r="R11" s="233">
        <v>0</v>
      </c>
      <c r="S11" s="163">
        <v>5685420</v>
      </c>
      <c r="T11" s="163">
        <v>26504376</v>
      </c>
      <c r="U11" s="163">
        <v>3314213</v>
      </c>
      <c r="V11" s="164">
        <v>16.738740921020508</v>
      </c>
      <c r="W11" s="164">
        <v>1.0293060541152954</v>
      </c>
      <c r="X11" s="164">
        <v>92.462997436523438</v>
      </c>
      <c r="Y11" s="164">
        <v>2.9500000476837158</v>
      </c>
      <c r="Z11" s="164">
        <v>1.5280330181121826</v>
      </c>
      <c r="AA11" s="164" t="s">
        <v>1369</v>
      </c>
      <c r="AB11" s="163">
        <v>10368</v>
      </c>
      <c r="AC11" s="163">
        <v>80</v>
      </c>
      <c r="AD11" s="165">
        <v>14.5</v>
      </c>
      <c r="AE11" s="164">
        <v>5.6971735954284668</v>
      </c>
      <c r="AF11" s="251">
        <v>2.7756530791521072E-2</v>
      </c>
      <c r="AG11" s="163">
        <v>0</v>
      </c>
      <c r="AH11" s="164">
        <v>0.84899997711181641</v>
      </c>
      <c r="AI11" s="166">
        <v>1.4692951226606965E-3</v>
      </c>
      <c r="AJ11" s="164">
        <v>10.407038999999999</v>
      </c>
      <c r="AK11" s="164">
        <v>149.80999755859375</v>
      </c>
      <c r="AL11" s="164">
        <v>385.35000610351562</v>
      </c>
      <c r="AM11" s="164">
        <v>6.203233078122139E-2</v>
      </c>
      <c r="AN11" s="164">
        <v>0.24976919591426849</v>
      </c>
      <c r="AO11" s="165">
        <v>9.3999996185302734</v>
      </c>
      <c r="AP11" s="165">
        <v>1.7000000476837158</v>
      </c>
      <c r="AQ11" s="163">
        <v>29</v>
      </c>
      <c r="AR11" s="165">
        <v>0.40000000596046448</v>
      </c>
      <c r="AS11" s="164">
        <v>0.15999999642372131</v>
      </c>
      <c r="AT11" s="163">
        <v>0</v>
      </c>
      <c r="AU11" s="163">
        <v>1020</v>
      </c>
      <c r="AV11" s="164">
        <v>0.29199999570846558</v>
      </c>
      <c r="AW11" s="164">
        <v>40.700000762939453</v>
      </c>
      <c r="AX11" s="163">
        <v>124085</v>
      </c>
      <c r="AY11" s="163">
        <v>45114</v>
      </c>
      <c r="AZ11" s="163">
        <v>802406</v>
      </c>
      <c r="BA11" s="163">
        <v>0</v>
      </c>
      <c r="BB11" s="163">
        <v>227271</v>
      </c>
      <c r="BC11" s="163">
        <v>0</v>
      </c>
      <c r="BD11" s="163">
        <v>137</v>
      </c>
      <c r="BE11" s="165">
        <v>3.2000000476837158</v>
      </c>
      <c r="BF11" s="164">
        <v>3.5</v>
      </c>
      <c r="BG11" s="164">
        <v>-0.28287729620933533</v>
      </c>
      <c r="BH11" s="163">
        <v>37</v>
      </c>
      <c r="BI11" s="165">
        <v>100</v>
      </c>
      <c r="BJ11" s="164" t="s">
        <v>1369</v>
      </c>
      <c r="BK11" s="164">
        <v>88.375358581542969</v>
      </c>
      <c r="BL11" s="165">
        <v>132.35780334472656</v>
      </c>
      <c r="BM11" s="163">
        <v>520000</v>
      </c>
      <c r="BN11" s="165">
        <v>94.820953369140625</v>
      </c>
      <c r="BO11" s="165">
        <v>99.041374206542969</v>
      </c>
      <c r="BP11" s="164">
        <v>38.950000762939453</v>
      </c>
      <c r="BQ11" s="163">
        <v>81</v>
      </c>
      <c r="BR11" s="163">
        <v>93</v>
      </c>
      <c r="BS11" s="163">
        <v>77</v>
      </c>
      <c r="BT11" s="164">
        <v>2323.078125</v>
      </c>
      <c r="BU11" s="164">
        <v>45</v>
      </c>
      <c r="BV11" s="163">
        <v>13730.5146484375</v>
      </c>
      <c r="BW11" s="163">
        <v>2736690</v>
      </c>
    </row>
    <row r="12" spans="1:75">
      <c r="A12" s="167" t="s">
        <v>13</v>
      </c>
      <c r="B12" s="236" t="s">
        <v>12</v>
      </c>
      <c r="C12" s="163">
        <v>5865.70849609375</v>
      </c>
      <c r="D12" s="163">
        <v>1893.3594970703125</v>
      </c>
      <c r="E12" s="163">
        <v>11734.2314453125</v>
      </c>
      <c r="F12" s="163">
        <v>0</v>
      </c>
      <c r="G12" s="163">
        <v>0</v>
      </c>
      <c r="H12" s="163">
        <v>0</v>
      </c>
      <c r="I12" s="163">
        <v>0</v>
      </c>
      <c r="J12" s="237">
        <v>8485.7138671875</v>
      </c>
      <c r="K12" s="240">
        <v>2.857142873108387E-2</v>
      </c>
      <c r="L12" s="238">
        <v>0.20000000298023224</v>
      </c>
      <c r="M12" s="163">
        <v>2521817.75</v>
      </c>
      <c r="N12" s="163" t="s">
        <v>1369</v>
      </c>
      <c r="O12" s="163" t="s">
        <v>1369</v>
      </c>
      <c r="P12" s="163" t="s">
        <v>1369</v>
      </c>
      <c r="Q12" s="163">
        <v>0</v>
      </c>
      <c r="R12" s="233">
        <v>0</v>
      </c>
      <c r="S12" s="163">
        <v>0</v>
      </c>
      <c r="T12" s="163">
        <v>0</v>
      </c>
      <c r="U12" s="163">
        <v>0</v>
      </c>
      <c r="V12" s="164">
        <v>98.0321044921875</v>
      </c>
      <c r="W12" s="164">
        <v>0.17081759870052338</v>
      </c>
      <c r="X12" s="164">
        <v>63.738998413085938</v>
      </c>
      <c r="Y12" s="164">
        <v>3.5399999618530273</v>
      </c>
      <c r="Z12" s="164">
        <v>1.0607861913740635E-2</v>
      </c>
      <c r="AA12" s="164">
        <v>94.423660278320312</v>
      </c>
      <c r="AB12" s="163">
        <v>590</v>
      </c>
      <c r="AC12" s="163">
        <v>40</v>
      </c>
      <c r="AD12" s="165">
        <v>8.3947200775146484</v>
      </c>
      <c r="AE12" s="164">
        <v>5.9291176795959473</v>
      </c>
      <c r="AF12" s="251">
        <v>0.25141683220863342</v>
      </c>
      <c r="AG12" s="163">
        <v>20</v>
      </c>
      <c r="AH12" s="164">
        <v>0.78600001335144043</v>
      </c>
      <c r="AI12" s="166">
        <v>6.900690495967865E-4</v>
      </c>
      <c r="AJ12" s="164">
        <v>84.437493000000003</v>
      </c>
      <c r="AK12" s="164">
        <v>153.88999938964844</v>
      </c>
      <c r="AL12" s="164">
        <v>301.32998657226562</v>
      </c>
      <c r="AM12" s="164">
        <v>1.6091746091842651</v>
      </c>
      <c r="AN12" s="164">
        <v>7.6407966613769531</v>
      </c>
      <c r="AO12" s="165">
        <v>10.300000190734863</v>
      </c>
      <c r="AP12" s="165">
        <v>2.5999999046325684</v>
      </c>
      <c r="AQ12" s="163">
        <v>25</v>
      </c>
      <c r="AR12" s="165">
        <v>0.30000001192092896</v>
      </c>
      <c r="AS12" s="164">
        <v>0.37000000476837158</v>
      </c>
      <c r="AT12" s="163">
        <v>0</v>
      </c>
      <c r="AU12" s="163">
        <v>14</v>
      </c>
      <c r="AV12" s="164">
        <v>0.19799999892711639</v>
      </c>
      <c r="AW12" s="164">
        <v>27.899999618530273</v>
      </c>
      <c r="AX12" s="163">
        <v>0</v>
      </c>
      <c r="AY12" s="163">
        <v>18000</v>
      </c>
      <c r="AZ12" s="163">
        <v>429</v>
      </c>
      <c r="BA12" s="163">
        <v>7600</v>
      </c>
      <c r="BB12" s="163">
        <v>151215</v>
      </c>
      <c r="BC12" s="163">
        <v>0</v>
      </c>
      <c r="BD12" s="163">
        <v>135</v>
      </c>
      <c r="BE12" s="165">
        <v>2.4000000953674316</v>
      </c>
      <c r="BF12" s="164">
        <v>2</v>
      </c>
      <c r="BG12" s="164">
        <v>-0.31422951817512512</v>
      </c>
      <c r="BH12" s="163">
        <v>47</v>
      </c>
      <c r="BI12" s="165">
        <v>100</v>
      </c>
      <c r="BJ12" s="164">
        <v>99.788612365722656</v>
      </c>
      <c r="BK12" s="164">
        <v>78.612258911132812</v>
      </c>
      <c r="BL12" s="165">
        <v>135.25398254394531</v>
      </c>
      <c r="BM12" s="163">
        <v>20000</v>
      </c>
      <c r="BN12" s="165">
        <v>93.979713439941406</v>
      </c>
      <c r="BO12" s="165">
        <v>99.968307495117188</v>
      </c>
      <c r="BP12" s="164">
        <v>45.459999084472656</v>
      </c>
      <c r="BQ12" s="163">
        <v>93</v>
      </c>
      <c r="BR12" s="163">
        <v>94</v>
      </c>
      <c r="BS12" s="163">
        <v>93</v>
      </c>
      <c r="BT12" s="164">
        <v>1924</v>
      </c>
      <c r="BU12" s="164">
        <v>27</v>
      </c>
      <c r="BV12" s="163">
        <v>8715.765625</v>
      </c>
      <c r="BW12" s="163">
        <v>28480</v>
      </c>
    </row>
    <row r="13" spans="1:75">
      <c r="A13" s="167" t="s">
        <v>15</v>
      </c>
      <c r="B13" s="236" t="s">
        <v>14</v>
      </c>
      <c r="C13" s="163">
        <v>17.928516387939453</v>
      </c>
      <c r="D13" s="163">
        <v>0</v>
      </c>
      <c r="E13" s="163">
        <v>53511.71484375</v>
      </c>
      <c r="F13" s="163">
        <v>53.170799255371094</v>
      </c>
      <c r="G13" s="163">
        <v>110317.5078125</v>
      </c>
      <c r="H13" s="163">
        <v>182.92564392089844</v>
      </c>
      <c r="I13" s="163">
        <v>24961.380859375</v>
      </c>
      <c r="J13" s="237">
        <v>200000</v>
      </c>
      <c r="K13" s="240">
        <v>0.1428571492433548</v>
      </c>
      <c r="L13" s="238">
        <v>0.17499999701976776</v>
      </c>
      <c r="M13" s="163">
        <v>0</v>
      </c>
      <c r="N13" s="163" t="s">
        <v>1369</v>
      </c>
      <c r="O13" s="163" t="s">
        <v>1369</v>
      </c>
      <c r="P13" s="163" t="s">
        <v>1369</v>
      </c>
      <c r="Q13" s="163">
        <v>0</v>
      </c>
      <c r="R13" s="233">
        <v>0</v>
      </c>
      <c r="S13" s="163">
        <v>760363.1875</v>
      </c>
      <c r="T13" s="163">
        <v>4993336</v>
      </c>
      <c r="U13" s="163">
        <v>1963825</v>
      </c>
      <c r="V13" s="164">
        <v>3.3392283916473389</v>
      </c>
      <c r="W13" s="164">
        <v>2.5199456214904785</v>
      </c>
      <c r="X13" s="164">
        <v>86.616996765136719</v>
      </c>
      <c r="Y13" s="164">
        <v>2.5499999523162842</v>
      </c>
      <c r="Z13" s="164">
        <v>0</v>
      </c>
      <c r="AA13" s="164" t="s">
        <v>1369</v>
      </c>
      <c r="AB13" s="163">
        <v>4022</v>
      </c>
      <c r="AC13" s="163">
        <v>100</v>
      </c>
      <c r="AD13" s="165">
        <v>3.5000000149011612E-2</v>
      </c>
      <c r="AE13" s="164">
        <v>5.7489209175109863</v>
      </c>
      <c r="AF13" s="251">
        <v>6.9479513913393021E-3</v>
      </c>
      <c r="AG13" s="163">
        <v>0</v>
      </c>
      <c r="AH13" s="164">
        <v>0.94599997997283936</v>
      </c>
      <c r="AI13" s="166" t="s">
        <v>1369</v>
      </c>
      <c r="AJ13" s="164">
        <v>-3</v>
      </c>
      <c r="AK13" s="164">
        <v>0</v>
      </c>
      <c r="AL13" s="164">
        <v>0</v>
      </c>
      <c r="AM13" s="164" t="s">
        <v>1369</v>
      </c>
      <c r="AN13" s="164">
        <v>9.607919305562973E-2</v>
      </c>
      <c r="AO13" s="165">
        <v>3.7999999523162842</v>
      </c>
      <c r="AP13" s="165" t="s">
        <v>1369</v>
      </c>
      <c r="AQ13" s="163">
        <v>5.5999999046325684</v>
      </c>
      <c r="AR13" s="165">
        <v>0.10000000149011612</v>
      </c>
      <c r="AS13" s="164">
        <v>2.9999999329447746E-2</v>
      </c>
      <c r="AT13" s="164" t="s">
        <v>1369</v>
      </c>
      <c r="AU13" s="163">
        <v>3477</v>
      </c>
      <c r="AV13" s="164">
        <v>6.3000001013278961E-2</v>
      </c>
      <c r="AW13" s="164">
        <v>34.299999237060547</v>
      </c>
      <c r="AX13" s="163">
        <v>247212</v>
      </c>
      <c r="AY13" s="163">
        <v>4137</v>
      </c>
      <c r="AZ13" s="163">
        <v>206</v>
      </c>
      <c r="BA13" s="163">
        <v>0</v>
      </c>
      <c r="BB13" s="163">
        <v>126714</v>
      </c>
      <c r="BC13" s="163">
        <v>0</v>
      </c>
      <c r="BD13" s="163">
        <v>138</v>
      </c>
      <c r="BE13" s="165">
        <v>2.4000000953674316</v>
      </c>
      <c r="BF13" s="164">
        <v>4.0500001907348633</v>
      </c>
      <c r="BG13" s="164">
        <v>1.5288746356964111</v>
      </c>
      <c r="BH13" s="163">
        <v>75</v>
      </c>
      <c r="BI13" s="165">
        <v>100</v>
      </c>
      <c r="BJ13" s="164" t="s">
        <v>1369</v>
      </c>
      <c r="BK13" s="164">
        <v>96.239997863769531</v>
      </c>
      <c r="BL13" s="165">
        <v>107.03120422363281</v>
      </c>
      <c r="BM13" s="163">
        <v>770000</v>
      </c>
      <c r="BN13" s="165">
        <v>100</v>
      </c>
      <c r="BO13" s="165">
        <v>99.969734191894531</v>
      </c>
      <c r="BP13" s="164">
        <v>41.020000457763672</v>
      </c>
      <c r="BQ13" s="163">
        <v>94</v>
      </c>
      <c r="BR13" s="163">
        <v>91</v>
      </c>
      <c r="BS13" s="163">
        <v>96</v>
      </c>
      <c r="BT13" s="164">
        <v>6488.26904296875</v>
      </c>
      <c r="BU13" s="164">
        <v>3</v>
      </c>
      <c r="BV13" s="163">
        <v>64711.765625</v>
      </c>
      <c r="BW13" s="163">
        <v>7682300</v>
      </c>
    </row>
    <row r="14" spans="1:75">
      <c r="A14" s="167" t="s">
        <v>17</v>
      </c>
      <c r="B14" s="236" t="s">
        <v>16</v>
      </c>
      <c r="C14" s="163">
        <v>10806.8798828125</v>
      </c>
      <c r="D14" s="163">
        <v>0</v>
      </c>
      <c r="E14" s="163">
        <v>106444.4921875</v>
      </c>
      <c r="F14" s="163">
        <v>0</v>
      </c>
      <c r="G14" s="163">
        <v>0</v>
      </c>
      <c r="H14" s="163">
        <v>0</v>
      </c>
      <c r="I14" s="163">
        <v>0</v>
      </c>
      <c r="J14" s="237">
        <v>0</v>
      </c>
      <c r="K14" s="240">
        <v>0</v>
      </c>
      <c r="L14" s="238">
        <v>0.10000000149011612</v>
      </c>
      <c r="M14" s="163">
        <v>2471.31689453125</v>
      </c>
      <c r="N14" s="163" t="s">
        <v>1369</v>
      </c>
      <c r="O14" s="163" t="s">
        <v>1369</v>
      </c>
      <c r="P14" s="163" t="s">
        <v>1369</v>
      </c>
      <c r="Q14" s="163">
        <v>0</v>
      </c>
      <c r="R14" s="233">
        <v>0</v>
      </c>
      <c r="S14" s="163">
        <v>0</v>
      </c>
      <c r="T14" s="163">
        <v>0</v>
      </c>
      <c r="U14" s="163">
        <v>0</v>
      </c>
      <c r="V14" s="164">
        <v>108.52880859375</v>
      </c>
      <c r="W14" s="164">
        <v>1.4576220512390137</v>
      </c>
      <c r="X14" s="164">
        <v>59.529998779296875</v>
      </c>
      <c r="Y14" s="164">
        <v>2.2699999809265137</v>
      </c>
      <c r="Z14" s="164">
        <v>0</v>
      </c>
      <c r="AA14" s="164" t="s">
        <v>1369</v>
      </c>
      <c r="AB14" s="163">
        <v>1966</v>
      </c>
      <c r="AC14" s="163">
        <v>100</v>
      </c>
      <c r="AD14" s="165">
        <v>4.6629998832941055E-2</v>
      </c>
      <c r="AE14" s="164">
        <v>4.5523462295532227</v>
      </c>
      <c r="AF14" s="251">
        <v>6.2670502811670303E-3</v>
      </c>
      <c r="AG14" s="163">
        <v>0</v>
      </c>
      <c r="AH14" s="164">
        <v>0.92599999904632568</v>
      </c>
      <c r="AI14" s="166" t="s">
        <v>1369</v>
      </c>
      <c r="AJ14" s="164">
        <v>0.03</v>
      </c>
      <c r="AK14" s="164">
        <v>0</v>
      </c>
      <c r="AL14" s="164">
        <v>0</v>
      </c>
      <c r="AM14" s="164" t="s">
        <v>1369</v>
      </c>
      <c r="AN14" s="164">
        <v>0.64057421684265137</v>
      </c>
      <c r="AO14" s="165">
        <v>3.2000000476837158</v>
      </c>
      <c r="AP14" s="165" t="s">
        <v>1369</v>
      </c>
      <c r="AQ14" s="163">
        <v>4.4000000953674316</v>
      </c>
      <c r="AR14" s="165" t="s">
        <v>1369</v>
      </c>
      <c r="AS14" s="164" t="s">
        <v>1369</v>
      </c>
      <c r="AT14" s="164" t="s">
        <v>1369</v>
      </c>
      <c r="AU14" s="163">
        <v>54</v>
      </c>
      <c r="AV14" s="164">
        <v>4.8000000417232513E-2</v>
      </c>
      <c r="AW14" s="164">
        <v>30.700000762939453</v>
      </c>
      <c r="AX14" s="163">
        <v>13</v>
      </c>
      <c r="AY14" s="163">
        <v>0</v>
      </c>
      <c r="AZ14" s="163">
        <v>0</v>
      </c>
      <c r="BA14" s="163">
        <v>0</v>
      </c>
      <c r="BB14" s="163">
        <v>299044</v>
      </c>
      <c r="BC14" s="163">
        <v>0</v>
      </c>
      <c r="BD14" s="163">
        <v>151</v>
      </c>
      <c r="BE14" s="165">
        <v>2.4000000953674316</v>
      </c>
      <c r="BF14" s="164">
        <v>4.1833333969116211</v>
      </c>
      <c r="BG14" s="164">
        <v>1.4654501676559448</v>
      </c>
      <c r="BH14" s="163">
        <v>71</v>
      </c>
      <c r="BI14" s="165">
        <v>100</v>
      </c>
      <c r="BJ14" s="164" t="s">
        <v>1369</v>
      </c>
      <c r="BK14" s="164">
        <v>93.614089965820312</v>
      </c>
      <c r="BL14" s="165">
        <v>123.43480682373047</v>
      </c>
      <c r="BM14" s="163">
        <v>290000</v>
      </c>
      <c r="BN14" s="165">
        <v>99.972366333007812</v>
      </c>
      <c r="BO14" s="165">
        <v>100</v>
      </c>
      <c r="BP14" s="164">
        <v>54.590000152587891</v>
      </c>
      <c r="BQ14" s="163">
        <v>84</v>
      </c>
      <c r="BR14" s="163">
        <v>94</v>
      </c>
      <c r="BS14" s="163" t="s">
        <v>1369</v>
      </c>
      <c r="BT14" s="164">
        <v>7272</v>
      </c>
      <c r="BU14" s="164">
        <v>5</v>
      </c>
      <c r="BV14" s="163">
        <v>56505.96875</v>
      </c>
      <c r="BW14" s="163">
        <v>82409</v>
      </c>
    </row>
    <row r="15" spans="1:75">
      <c r="A15" s="167" t="s">
        <v>19</v>
      </c>
      <c r="B15" s="236" t="s">
        <v>18</v>
      </c>
      <c r="C15" s="163">
        <v>21845.708984375</v>
      </c>
      <c r="D15" s="163">
        <v>5977.7919921875</v>
      </c>
      <c r="E15" s="163">
        <v>71244.4453125</v>
      </c>
      <c r="F15" s="163">
        <v>0</v>
      </c>
      <c r="G15" s="163">
        <v>0</v>
      </c>
      <c r="H15" s="163">
        <v>0</v>
      </c>
      <c r="I15" s="163">
        <v>0</v>
      </c>
      <c r="J15" s="237">
        <v>0</v>
      </c>
      <c r="K15" s="240">
        <v>2.857142873108387E-2</v>
      </c>
      <c r="L15" s="238">
        <v>0.30000001192092896</v>
      </c>
      <c r="M15" s="163">
        <v>9176613</v>
      </c>
      <c r="N15" s="163" t="s">
        <v>1369</v>
      </c>
      <c r="O15" s="163" t="s">
        <v>1369</v>
      </c>
      <c r="P15" s="163" t="s">
        <v>1369</v>
      </c>
      <c r="Q15" s="163">
        <v>0</v>
      </c>
      <c r="R15" s="233">
        <v>0</v>
      </c>
      <c r="S15" s="163">
        <v>0</v>
      </c>
      <c r="T15" s="163">
        <v>887.34429931640625</v>
      </c>
      <c r="U15" s="163">
        <v>39722.2421875</v>
      </c>
      <c r="V15" s="164">
        <v>122.65880584716797</v>
      </c>
      <c r="W15" s="164">
        <v>0.42104789614677429</v>
      </c>
      <c r="X15" s="164">
        <v>57.576999664306641</v>
      </c>
      <c r="Y15" s="164">
        <v>4.5500001907348633</v>
      </c>
      <c r="Z15" s="164">
        <v>8.5707314312458038E-2</v>
      </c>
      <c r="AA15" s="164">
        <v>89.304023742675781</v>
      </c>
      <c r="AB15" s="163">
        <v>2901</v>
      </c>
      <c r="AC15" s="163">
        <v>80</v>
      </c>
      <c r="AD15" s="165" t="s">
        <v>1369</v>
      </c>
      <c r="AE15" s="164">
        <v>6.3363237380981445</v>
      </c>
      <c r="AF15" s="251">
        <v>0.89557671546936035</v>
      </c>
      <c r="AG15" s="163">
        <v>442</v>
      </c>
      <c r="AH15" s="164">
        <v>0.75999999046325684</v>
      </c>
      <c r="AI15" s="166" t="s">
        <v>1369</v>
      </c>
      <c r="AJ15" s="164">
        <v>16.294041</v>
      </c>
      <c r="AK15" s="164">
        <v>14.770000457763672</v>
      </c>
      <c r="AL15" s="164">
        <v>48.5</v>
      </c>
      <c r="AM15" s="164">
        <v>6.4157098531723022E-2</v>
      </c>
      <c r="AN15" s="164">
        <v>3.8697457313537598</v>
      </c>
      <c r="AO15" s="165">
        <v>18.100000381469727</v>
      </c>
      <c r="AP15" s="165">
        <v>4.9000000953674316</v>
      </c>
      <c r="AQ15" s="163">
        <v>68</v>
      </c>
      <c r="AR15" s="165">
        <v>0.10000000149011612</v>
      </c>
      <c r="AS15" s="164">
        <v>9.0000003576278687E-2</v>
      </c>
      <c r="AT15" s="163">
        <v>0</v>
      </c>
      <c r="AU15" s="163">
        <v>0</v>
      </c>
      <c r="AV15" s="164">
        <v>0.32899999618530273</v>
      </c>
      <c r="AW15" s="164" t="s">
        <v>1369</v>
      </c>
      <c r="AX15" s="163">
        <v>0</v>
      </c>
      <c r="AY15" s="163">
        <v>0</v>
      </c>
      <c r="AZ15" s="163">
        <v>0</v>
      </c>
      <c r="BA15" s="163">
        <v>657749</v>
      </c>
      <c r="BB15" s="163">
        <v>6452</v>
      </c>
      <c r="BC15" s="163">
        <v>0</v>
      </c>
      <c r="BD15" s="163">
        <v>141</v>
      </c>
      <c r="BE15" s="165">
        <v>2.4000000953674316</v>
      </c>
      <c r="BF15" s="164" t="s">
        <v>1369</v>
      </c>
      <c r="BG15" s="164">
        <v>-4.065791517496109E-2</v>
      </c>
      <c r="BH15" s="163">
        <v>23</v>
      </c>
      <c r="BI15" s="165">
        <v>100</v>
      </c>
      <c r="BJ15" s="164">
        <v>99.782562255859375</v>
      </c>
      <c r="BK15" s="164">
        <v>86</v>
      </c>
      <c r="BL15" s="165">
        <v>106.85480499267578</v>
      </c>
      <c r="BM15" s="163">
        <v>26000</v>
      </c>
      <c r="BN15" s="165">
        <v>96.1290283203125</v>
      </c>
      <c r="BO15" s="165">
        <v>97.642189025878906</v>
      </c>
      <c r="BP15" s="164">
        <v>31.110000610351562</v>
      </c>
      <c r="BQ15" s="163">
        <v>83</v>
      </c>
      <c r="BR15" s="163">
        <v>91</v>
      </c>
      <c r="BS15" s="163">
        <v>83</v>
      </c>
      <c r="BT15" s="164">
        <v>733</v>
      </c>
      <c r="BU15" s="164">
        <v>41</v>
      </c>
      <c r="BV15" s="163">
        <v>7155.08349609375</v>
      </c>
      <c r="BW15" s="163">
        <v>82658</v>
      </c>
    </row>
    <row r="16" spans="1:75" ht="14" customHeight="1">
      <c r="A16" s="167" t="s">
        <v>21</v>
      </c>
      <c r="B16" s="236" t="s">
        <v>20</v>
      </c>
      <c r="C16" s="163">
        <v>0</v>
      </c>
      <c r="D16" s="163">
        <v>0</v>
      </c>
      <c r="E16" s="163">
        <v>0</v>
      </c>
      <c r="F16" s="163">
        <v>0</v>
      </c>
      <c r="G16" s="163">
        <v>30741.90234375</v>
      </c>
      <c r="H16" s="163">
        <v>5816.03564453125</v>
      </c>
      <c r="I16" s="163">
        <v>1922.153076171875</v>
      </c>
      <c r="J16" s="237">
        <v>0</v>
      </c>
      <c r="K16" s="240">
        <v>0</v>
      </c>
      <c r="L16" s="238">
        <v>0.10000000149011612</v>
      </c>
      <c r="M16" s="163" t="s">
        <v>1369</v>
      </c>
      <c r="N16" s="163" t="s">
        <v>1369</v>
      </c>
      <c r="O16" s="163" t="s">
        <v>1369</v>
      </c>
      <c r="P16" s="163" t="s">
        <v>1369</v>
      </c>
      <c r="Q16" s="163">
        <v>0</v>
      </c>
      <c r="R16" s="233">
        <v>0</v>
      </c>
      <c r="S16" s="163">
        <v>119231.2265625</v>
      </c>
      <c r="T16" s="163">
        <v>300544.3125</v>
      </c>
      <c r="U16" s="163">
        <v>241340.9375</v>
      </c>
      <c r="V16" s="164">
        <v>40.749851226806641</v>
      </c>
      <c r="W16" s="164">
        <v>0.80074918270111084</v>
      </c>
      <c r="X16" s="164">
        <v>83.625</v>
      </c>
      <c r="Y16" s="164">
        <v>3.4000000953674316</v>
      </c>
      <c r="Z16" s="164">
        <v>0.22319574654102325</v>
      </c>
      <c r="AA16" s="164" t="s">
        <v>1369</v>
      </c>
      <c r="AB16" s="163">
        <v>93</v>
      </c>
      <c r="AC16" s="163">
        <v>80</v>
      </c>
      <c r="AD16" s="165" t="s">
        <v>1369</v>
      </c>
      <c r="AE16" s="164">
        <v>5.4298338890075684</v>
      </c>
      <c r="AF16" s="251">
        <v>5.7594920508563519E-3</v>
      </c>
      <c r="AG16" s="163">
        <v>0</v>
      </c>
      <c r="AH16" s="164">
        <v>0.81999999284744263</v>
      </c>
      <c r="AI16" s="166" t="s">
        <v>1369</v>
      </c>
      <c r="AJ16" s="164">
        <v>0</v>
      </c>
      <c r="AK16" s="164">
        <v>0</v>
      </c>
      <c r="AL16" s="164">
        <v>0</v>
      </c>
      <c r="AM16" s="164" t="s">
        <v>1369</v>
      </c>
      <c r="AN16" s="165">
        <v>0.38358265161514282</v>
      </c>
      <c r="AO16" s="165">
        <v>12.899999618530273</v>
      </c>
      <c r="AP16" s="165" t="s">
        <v>1369</v>
      </c>
      <c r="AQ16" s="163">
        <v>13</v>
      </c>
      <c r="AR16" s="165">
        <v>0.89999997615814209</v>
      </c>
      <c r="AS16" s="164">
        <v>0.2199999988079071</v>
      </c>
      <c r="AT16" s="164" t="s">
        <v>1369</v>
      </c>
      <c r="AU16" s="163">
        <v>1</v>
      </c>
      <c r="AV16" s="164">
        <v>0.33300000429153442</v>
      </c>
      <c r="AW16" s="164" t="s">
        <v>1369</v>
      </c>
      <c r="AX16" s="163">
        <v>0</v>
      </c>
      <c r="AY16" s="163">
        <v>0</v>
      </c>
      <c r="AZ16" s="163">
        <v>0</v>
      </c>
      <c r="BA16" s="163">
        <v>0</v>
      </c>
      <c r="BB16" s="163">
        <v>754</v>
      </c>
      <c r="BC16" s="163">
        <v>0</v>
      </c>
      <c r="BD16" s="163">
        <v>102</v>
      </c>
      <c r="BE16" s="165">
        <v>16.5</v>
      </c>
      <c r="BF16" s="164" t="s">
        <v>1369</v>
      </c>
      <c r="BG16" s="164">
        <v>0.42421832680702209</v>
      </c>
      <c r="BH16" s="163">
        <v>64</v>
      </c>
      <c r="BI16" s="165">
        <v>100</v>
      </c>
      <c r="BJ16" s="164" t="s">
        <v>1369</v>
      </c>
      <c r="BK16" s="164">
        <v>94.293807983398438</v>
      </c>
      <c r="BL16" s="165">
        <v>98.538726806640625</v>
      </c>
      <c r="BM16" s="163">
        <v>4800</v>
      </c>
      <c r="BN16" s="165">
        <v>94.930580139160156</v>
      </c>
      <c r="BO16" s="165">
        <v>98.886962890625</v>
      </c>
      <c r="BP16" s="164">
        <v>18.55000114440918</v>
      </c>
      <c r="BQ16" s="163">
        <v>87</v>
      </c>
      <c r="BR16" s="163">
        <v>65</v>
      </c>
      <c r="BS16" s="163">
        <v>79</v>
      </c>
      <c r="BT16" s="164">
        <v>2369.33837890625</v>
      </c>
      <c r="BU16" s="164">
        <v>77</v>
      </c>
      <c r="BV16" s="163">
        <v>34749.63671875</v>
      </c>
      <c r="BW16" s="163">
        <v>10010</v>
      </c>
    </row>
    <row r="17" spans="1:75">
      <c r="A17" s="167" t="s">
        <v>23</v>
      </c>
      <c r="B17" s="236" t="s">
        <v>22</v>
      </c>
      <c r="C17" s="163">
        <v>0</v>
      </c>
      <c r="D17" s="163">
        <v>0</v>
      </c>
      <c r="E17" s="163">
        <v>0</v>
      </c>
      <c r="F17" s="163">
        <v>0</v>
      </c>
      <c r="G17" s="163">
        <v>0</v>
      </c>
      <c r="H17" s="163">
        <v>0</v>
      </c>
      <c r="I17" s="163">
        <v>2336.142333984375</v>
      </c>
      <c r="J17" s="237">
        <v>0</v>
      </c>
      <c r="K17" s="240">
        <v>0</v>
      </c>
      <c r="L17" s="239" t="s">
        <v>1369</v>
      </c>
      <c r="M17" s="163">
        <v>0</v>
      </c>
      <c r="N17" s="163" t="s">
        <v>1369</v>
      </c>
      <c r="O17" s="163" t="s">
        <v>1369</v>
      </c>
      <c r="P17" s="163" t="s">
        <v>1369</v>
      </c>
      <c r="Q17" s="163">
        <v>0</v>
      </c>
      <c r="R17" s="233">
        <v>0</v>
      </c>
      <c r="S17" s="163">
        <v>0</v>
      </c>
      <c r="T17" s="163">
        <v>1408349.5</v>
      </c>
      <c r="U17" s="163">
        <v>542794.1875</v>
      </c>
      <c r="V17" s="164">
        <v>1852.234130859375</v>
      </c>
      <c r="W17" s="164">
        <v>1.0380187034606934</v>
      </c>
      <c r="X17" s="164">
        <v>89.869003295898438</v>
      </c>
      <c r="Y17" s="164" t="s">
        <v>1369</v>
      </c>
      <c r="Z17" s="164">
        <v>0</v>
      </c>
      <c r="AA17" s="164" t="s">
        <v>1369</v>
      </c>
      <c r="AB17" s="163">
        <v>130</v>
      </c>
      <c r="AC17" s="165" t="s">
        <v>1369</v>
      </c>
      <c r="AD17" s="165" t="s">
        <v>1369</v>
      </c>
      <c r="AE17" s="164">
        <v>5.9384021759033203</v>
      </c>
      <c r="AF17" s="251">
        <v>3.9501521736383438E-2</v>
      </c>
      <c r="AG17" s="163">
        <v>0</v>
      </c>
      <c r="AH17" s="164">
        <v>0.8880000114440918</v>
      </c>
      <c r="AI17" s="166" t="s">
        <v>1369</v>
      </c>
      <c r="AJ17" s="165">
        <v>0</v>
      </c>
      <c r="AK17" s="164">
        <v>0</v>
      </c>
      <c r="AL17" s="164">
        <v>0</v>
      </c>
      <c r="AM17" s="164" t="s">
        <v>1369</v>
      </c>
      <c r="AN17" s="165">
        <v>0</v>
      </c>
      <c r="AO17" s="165">
        <v>6.5</v>
      </c>
      <c r="AP17" s="165" t="s">
        <v>1369</v>
      </c>
      <c r="AQ17" s="163">
        <v>15</v>
      </c>
      <c r="AR17" s="165">
        <v>0.10000000149011612</v>
      </c>
      <c r="AS17" s="164" t="s">
        <v>1369</v>
      </c>
      <c r="AT17" s="164" t="s">
        <v>1369</v>
      </c>
      <c r="AU17" s="163">
        <v>1</v>
      </c>
      <c r="AV17" s="164">
        <v>0.1809999942779541</v>
      </c>
      <c r="AW17" s="164" t="s">
        <v>1369</v>
      </c>
      <c r="AX17" s="163">
        <v>0</v>
      </c>
      <c r="AY17" s="163">
        <v>0</v>
      </c>
      <c r="AZ17" s="163">
        <v>0</v>
      </c>
      <c r="BA17" s="163">
        <v>0</v>
      </c>
      <c r="BB17" s="163">
        <v>376</v>
      </c>
      <c r="BC17" s="163">
        <v>0</v>
      </c>
      <c r="BD17" s="163">
        <v>132.5</v>
      </c>
      <c r="BE17" s="165">
        <v>3.4500000476837158</v>
      </c>
      <c r="BF17" s="164">
        <v>3.4833333492279053</v>
      </c>
      <c r="BG17" s="164">
        <v>0.64042490720748901</v>
      </c>
      <c r="BH17" s="163">
        <v>42</v>
      </c>
      <c r="BI17" s="165">
        <v>100</v>
      </c>
      <c r="BJ17" s="164">
        <v>97.872482299804688</v>
      </c>
      <c r="BK17" s="164">
        <v>100</v>
      </c>
      <c r="BL17" s="165">
        <v>145.44322204589844</v>
      </c>
      <c r="BM17" s="163">
        <v>3400</v>
      </c>
      <c r="BN17" s="165">
        <v>100</v>
      </c>
      <c r="BO17" s="165">
        <v>99.919898986816406</v>
      </c>
      <c r="BP17" s="164">
        <v>8.4200000762939453</v>
      </c>
      <c r="BQ17" s="163">
        <v>97</v>
      </c>
      <c r="BR17" s="163">
        <v>99</v>
      </c>
      <c r="BS17" s="163">
        <v>99</v>
      </c>
      <c r="BT17" s="164">
        <v>2341.7529296875</v>
      </c>
      <c r="BU17" s="164">
        <v>16</v>
      </c>
      <c r="BV17" s="163">
        <v>29084.306640625</v>
      </c>
      <c r="BW17" s="163">
        <v>760</v>
      </c>
    </row>
    <row r="18" spans="1:75">
      <c r="A18" s="167" t="s">
        <v>25</v>
      </c>
      <c r="B18" s="236" t="s">
        <v>24</v>
      </c>
      <c r="C18" s="163">
        <v>366317.4375</v>
      </c>
      <c r="D18" s="163">
        <v>34309.15625</v>
      </c>
      <c r="E18" s="163">
        <v>6637292</v>
      </c>
      <c r="F18" s="163">
        <v>1112.7679443359375</v>
      </c>
      <c r="G18" s="163">
        <v>2622541.5</v>
      </c>
      <c r="H18" s="163">
        <v>488069.90625</v>
      </c>
      <c r="I18" s="163">
        <v>558680.5625</v>
      </c>
      <c r="J18" s="237">
        <v>142857.140625</v>
      </c>
      <c r="K18" s="240">
        <v>5.714285746216774E-2</v>
      </c>
      <c r="L18" s="238">
        <v>0.125</v>
      </c>
      <c r="M18" s="163">
        <v>77796048</v>
      </c>
      <c r="N18" s="163" t="s">
        <v>1369</v>
      </c>
      <c r="O18" s="163" t="s">
        <v>1369</v>
      </c>
      <c r="P18" s="163" t="s">
        <v>1369</v>
      </c>
      <c r="Q18" s="163">
        <v>18832790</v>
      </c>
      <c r="R18" s="233">
        <v>0.10779999941587448</v>
      </c>
      <c r="S18" s="163">
        <v>147542960</v>
      </c>
      <c r="T18" s="163">
        <v>172642448</v>
      </c>
      <c r="U18" s="163">
        <v>172611088</v>
      </c>
      <c r="V18" s="164">
        <v>1301.0390625</v>
      </c>
      <c r="W18" s="164">
        <v>2.9281516075134277</v>
      </c>
      <c r="X18" s="164">
        <v>40.472999572753906</v>
      </c>
      <c r="Y18" s="164">
        <v>4.2600002288818359</v>
      </c>
      <c r="Z18" s="164">
        <v>0</v>
      </c>
      <c r="AA18" s="164">
        <v>61.728538513183594</v>
      </c>
      <c r="AB18" s="163">
        <v>36444</v>
      </c>
      <c r="AC18" s="163">
        <v>60</v>
      </c>
      <c r="AD18" s="165">
        <v>51.508331298828125</v>
      </c>
      <c r="AE18" s="164">
        <v>9.6184473037719727</v>
      </c>
      <c r="AF18" s="251">
        <v>0.37325015664100647</v>
      </c>
      <c r="AG18" s="163">
        <v>12</v>
      </c>
      <c r="AH18" s="164">
        <v>0.67000001668930054</v>
      </c>
      <c r="AI18" s="166">
        <v>0.10406026989221573</v>
      </c>
      <c r="AJ18" s="164">
        <v>1675.4516799999999</v>
      </c>
      <c r="AK18" s="164">
        <v>4686.52001953125</v>
      </c>
      <c r="AL18" s="164">
        <v>5204.77001953125</v>
      </c>
      <c r="AM18" s="164">
        <v>1.0855389833450317</v>
      </c>
      <c r="AN18" s="164">
        <v>5.2581605911254883</v>
      </c>
      <c r="AO18" s="165">
        <v>28.799999237060547</v>
      </c>
      <c r="AP18" s="165">
        <v>22.299999237060547</v>
      </c>
      <c r="AQ18" s="163">
        <v>221</v>
      </c>
      <c r="AR18" s="165">
        <v>0.10000000149011612</v>
      </c>
      <c r="AS18" s="164">
        <v>9.9999997764825821E-3</v>
      </c>
      <c r="AT18" s="164">
        <v>1.2169356346130371</v>
      </c>
      <c r="AU18" s="163">
        <v>53874744</v>
      </c>
      <c r="AV18" s="164">
        <v>0.49799999594688416</v>
      </c>
      <c r="AW18" s="164">
        <v>33.400001525878906</v>
      </c>
      <c r="AX18" s="163">
        <v>8200000</v>
      </c>
      <c r="AY18" s="163">
        <v>3250018</v>
      </c>
      <c r="AZ18" s="163">
        <v>40090012</v>
      </c>
      <c r="BA18" s="163">
        <v>426280</v>
      </c>
      <c r="BB18" s="163">
        <v>1943882</v>
      </c>
      <c r="BC18" s="163">
        <v>0</v>
      </c>
      <c r="BD18" s="163">
        <v>112</v>
      </c>
      <c r="BE18" s="165">
        <v>11.899999618530273</v>
      </c>
      <c r="BF18" s="164">
        <v>3.7833333015441895</v>
      </c>
      <c r="BG18" s="164">
        <v>-0.76255190372467041</v>
      </c>
      <c r="BH18" s="163">
        <v>24</v>
      </c>
      <c r="BI18" s="165">
        <v>99.400001525878906</v>
      </c>
      <c r="BJ18" s="164">
        <v>76.362876892089844</v>
      </c>
      <c r="BK18" s="164">
        <v>38.917446136474609</v>
      </c>
      <c r="BL18" s="165">
        <v>105.26425170898438</v>
      </c>
      <c r="BM18" s="163">
        <v>24000</v>
      </c>
      <c r="BN18" s="165">
        <v>59.295192718505859</v>
      </c>
      <c r="BO18" s="165">
        <v>98.097061157226562</v>
      </c>
      <c r="BP18" s="164">
        <v>6.7000002861022949</v>
      </c>
      <c r="BQ18" s="163">
        <v>98</v>
      </c>
      <c r="BR18" s="163">
        <v>93</v>
      </c>
      <c r="BS18" s="163">
        <v>99</v>
      </c>
      <c r="BT18" s="164">
        <v>153.57405090332031</v>
      </c>
      <c r="BU18" s="164">
        <v>123</v>
      </c>
      <c r="BV18" s="163">
        <v>2529.080078125</v>
      </c>
      <c r="BW18" s="163">
        <v>130170</v>
      </c>
    </row>
    <row r="19" spans="1:75">
      <c r="A19" s="167" t="s">
        <v>27</v>
      </c>
      <c r="B19" s="236" t="s">
        <v>26</v>
      </c>
      <c r="C19" s="163">
        <v>578.01129150390625</v>
      </c>
      <c r="D19" s="163">
        <v>0</v>
      </c>
      <c r="E19" s="163">
        <v>0</v>
      </c>
      <c r="F19" s="163">
        <v>0.53880000114440918</v>
      </c>
      <c r="G19" s="163">
        <v>27936.51171875</v>
      </c>
      <c r="H19" s="163">
        <v>3950.61767578125</v>
      </c>
      <c r="I19" s="163">
        <v>30.230300903320312</v>
      </c>
      <c r="J19" s="237">
        <v>0</v>
      </c>
      <c r="K19" s="240">
        <v>2.857142873108387E-2</v>
      </c>
      <c r="L19" s="239" t="s">
        <v>1369</v>
      </c>
      <c r="M19" s="163" t="s">
        <v>1369</v>
      </c>
      <c r="N19" s="163" t="s">
        <v>1369</v>
      </c>
      <c r="O19" s="163" t="s">
        <v>1369</v>
      </c>
      <c r="P19" s="163" t="s">
        <v>1369</v>
      </c>
      <c r="Q19" s="163">
        <v>0</v>
      </c>
      <c r="R19" s="233">
        <v>0</v>
      </c>
      <c r="S19" s="163">
        <v>151756.6875</v>
      </c>
      <c r="T19" s="163">
        <v>252294.390625</v>
      </c>
      <c r="U19" s="163">
        <v>230409.796875</v>
      </c>
      <c r="V19" s="164">
        <v>653.9534912109375</v>
      </c>
      <c r="W19" s="164">
        <v>0.45013535022735596</v>
      </c>
      <c r="X19" s="164">
        <v>31.424999237060547</v>
      </c>
      <c r="Y19" s="164">
        <v>2.8499999046325684</v>
      </c>
      <c r="Z19" s="164">
        <v>0.82469385862350464</v>
      </c>
      <c r="AA19" s="164" t="s">
        <v>1369</v>
      </c>
      <c r="AB19" s="163">
        <v>10</v>
      </c>
      <c r="AC19" s="163">
        <v>80</v>
      </c>
      <c r="AD19" s="165" t="s">
        <v>1369</v>
      </c>
      <c r="AE19" s="164">
        <v>5.5620555877685547</v>
      </c>
      <c r="AF19" s="251">
        <v>2.2919254843145609E-3</v>
      </c>
      <c r="AG19" s="163">
        <v>0</v>
      </c>
      <c r="AH19" s="164">
        <v>0.80900001525878906</v>
      </c>
      <c r="AI19" s="166">
        <v>8.5288621485233307E-3</v>
      </c>
      <c r="AJ19" s="164">
        <v>2.7454809999999998</v>
      </c>
      <c r="AK19" s="164">
        <v>0</v>
      </c>
      <c r="AL19" s="164">
        <v>0</v>
      </c>
      <c r="AM19" s="164" t="s">
        <v>1369</v>
      </c>
      <c r="AN19" s="164">
        <v>1.3322130441665649</v>
      </c>
      <c r="AO19" s="165">
        <v>10.899999618530273</v>
      </c>
      <c r="AP19" s="165">
        <v>3.5</v>
      </c>
      <c r="AQ19" s="163">
        <v>0.87999999523162842</v>
      </c>
      <c r="AR19" s="165">
        <v>1</v>
      </c>
      <c r="AS19" s="164">
        <v>0.40999999642372131</v>
      </c>
      <c r="AT19" s="164" t="s">
        <v>1369</v>
      </c>
      <c r="AU19" s="163">
        <v>340</v>
      </c>
      <c r="AV19" s="164">
        <v>0.289000004529953</v>
      </c>
      <c r="AW19" s="164" t="s">
        <v>1369</v>
      </c>
      <c r="AX19" s="163">
        <v>0</v>
      </c>
      <c r="AY19" s="163">
        <v>179</v>
      </c>
      <c r="AZ19" s="163">
        <v>0</v>
      </c>
      <c r="BA19" s="163">
        <v>0</v>
      </c>
      <c r="BB19" s="163">
        <v>15</v>
      </c>
      <c r="BC19" s="163">
        <v>0</v>
      </c>
      <c r="BD19" s="163">
        <v>131</v>
      </c>
      <c r="BE19" s="165">
        <v>3.5</v>
      </c>
      <c r="BF19" s="164">
        <v>3.9000000953674316</v>
      </c>
      <c r="BG19" s="164">
        <v>0.42870363593101501</v>
      </c>
      <c r="BH19" s="163">
        <v>69</v>
      </c>
      <c r="BI19" s="165">
        <v>100</v>
      </c>
      <c r="BJ19" s="164" t="s">
        <v>1369</v>
      </c>
      <c r="BK19" s="164">
        <v>85.819999694824219</v>
      </c>
      <c r="BL19" s="165">
        <v>114.85859680175781</v>
      </c>
      <c r="BM19" s="163">
        <v>1800</v>
      </c>
      <c r="BN19" s="165">
        <v>98.092460632324219</v>
      </c>
      <c r="BO19" s="165">
        <v>98.514450073242188</v>
      </c>
      <c r="BP19" s="164">
        <v>25.5</v>
      </c>
      <c r="BQ19" s="163">
        <v>86</v>
      </c>
      <c r="BR19" s="163">
        <v>73</v>
      </c>
      <c r="BS19" s="163">
        <v>87</v>
      </c>
      <c r="BT19" s="164">
        <v>1228.52587890625</v>
      </c>
      <c r="BU19" s="164">
        <v>39</v>
      </c>
      <c r="BV19" s="163">
        <v>22672.615234375</v>
      </c>
      <c r="BW19" s="163">
        <v>430</v>
      </c>
    </row>
    <row r="20" spans="1:75">
      <c r="A20" s="167" t="s">
        <v>29</v>
      </c>
      <c r="B20" s="236" t="s">
        <v>28</v>
      </c>
      <c r="C20" s="163">
        <v>0</v>
      </c>
      <c r="D20" s="163">
        <v>0</v>
      </c>
      <c r="E20" s="163">
        <v>38098.921875</v>
      </c>
      <c r="F20" s="163">
        <v>0</v>
      </c>
      <c r="G20" s="163">
        <v>0</v>
      </c>
      <c r="H20" s="163">
        <v>0</v>
      </c>
      <c r="I20" s="163">
        <v>0</v>
      </c>
      <c r="J20" s="237">
        <v>0</v>
      </c>
      <c r="K20" s="240">
        <v>0</v>
      </c>
      <c r="L20" s="238">
        <v>0.125</v>
      </c>
      <c r="M20" s="163">
        <v>866496.6875</v>
      </c>
      <c r="N20" s="163" t="s">
        <v>1369</v>
      </c>
      <c r="O20" s="163" t="s">
        <v>1369</v>
      </c>
      <c r="P20" s="163" t="s">
        <v>1369</v>
      </c>
      <c r="Q20" s="163">
        <v>0</v>
      </c>
      <c r="R20" s="233">
        <v>0</v>
      </c>
      <c r="S20" s="163">
        <v>0</v>
      </c>
      <c r="T20" s="163">
        <v>0</v>
      </c>
      <c r="U20" s="163">
        <v>0</v>
      </c>
      <c r="V20" s="164">
        <v>45.836830139160156</v>
      </c>
      <c r="W20" s="164">
        <v>-3.788892924785614E-2</v>
      </c>
      <c r="X20" s="164">
        <v>80.731002807617188</v>
      </c>
      <c r="Y20" s="164">
        <v>2.3399999141693115</v>
      </c>
      <c r="Z20" s="164">
        <v>0</v>
      </c>
      <c r="AA20" s="164" t="s">
        <v>1369</v>
      </c>
      <c r="AB20" s="163">
        <v>13409</v>
      </c>
      <c r="AC20" s="163">
        <v>100</v>
      </c>
      <c r="AD20" s="165">
        <v>2.2761099338531494</v>
      </c>
      <c r="AE20" s="164">
        <v>4.1279735565185547</v>
      </c>
      <c r="AF20" s="251">
        <v>9.0580545365810394E-3</v>
      </c>
      <c r="AG20" s="163">
        <v>0</v>
      </c>
      <c r="AH20" s="164">
        <v>0.80099999904632568</v>
      </c>
      <c r="AI20" s="166" t="s">
        <v>1369</v>
      </c>
      <c r="AJ20" s="164">
        <v>26.058945999999999</v>
      </c>
      <c r="AK20" s="164">
        <v>136.22000122070312</v>
      </c>
      <c r="AL20" s="164">
        <v>17.549999237060547</v>
      </c>
      <c r="AM20" s="164">
        <v>2.3020472377538681E-2</v>
      </c>
      <c r="AN20" s="164">
        <v>1.8529802560806274</v>
      </c>
      <c r="AO20" s="165">
        <v>2.5999999046325684</v>
      </c>
      <c r="AP20" s="165" t="s">
        <v>1369</v>
      </c>
      <c r="AQ20" s="163">
        <v>28</v>
      </c>
      <c r="AR20" s="165">
        <v>0.40000000596046448</v>
      </c>
      <c r="AS20" s="164">
        <v>0.20000000298023224</v>
      </c>
      <c r="AT20" s="164" t="s">
        <v>1369</v>
      </c>
      <c r="AU20" s="163">
        <v>0</v>
      </c>
      <c r="AV20" s="164">
        <v>9.6000000834465027E-2</v>
      </c>
      <c r="AW20" s="164">
        <v>24.399999618530273</v>
      </c>
      <c r="AX20" s="163">
        <v>0</v>
      </c>
      <c r="AY20" s="163">
        <v>420</v>
      </c>
      <c r="AZ20" s="163">
        <v>0</v>
      </c>
      <c r="BA20" s="163">
        <v>0</v>
      </c>
      <c r="BB20" s="163">
        <v>45953</v>
      </c>
      <c r="BC20" s="163">
        <v>0</v>
      </c>
      <c r="BD20" s="163">
        <v>138</v>
      </c>
      <c r="BE20" s="165">
        <v>2.4000000953674316</v>
      </c>
      <c r="BF20" s="164">
        <v>3.8833334445953369</v>
      </c>
      <c r="BG20" s="164">
        <v>-0.85110509395599365</v>
      </c>
      <c r="BH20" s="163">
        <v>37</v>
      </c>
      <c r="BI20" s="165">
        <v>100</v>
      </c>
      <c r="BJ20" s="164">
        <v>99.874000549316406</v>
      </c>
      <c r="BK20" s="164">
        <v>89.507331848144531</v>
      </c>
      <c r="BL20" s="165">
        <v>123.44725799560547</v>
      </c>
      <c r="BM20" s="163">
        <v>200000</v>
      </c>
      <c r="BN20" s="165">
        <v>99.558662414550781</v>
      </c>
      <c r="BO20" s="165">
        <v>99.178871154785156</v>
      </c>
      <c r="BP20" s="164">
        <v>44.340000152587891</v>
      </c>
      <c r="BQ20" s="163">
        <v>98</v>
      </c>
      <c r="BR20" s="163">
        <v>98</v>
      </c>
      <c r="BS20" s="163" t="s">
        <v>1369</v>
      </c>
      <c r="BT20" s="164">
        <v>1389</v>
      </c>
      <c r="BU20" s="164">
        <v>1</v>
      </c>
      <c r="BV20" s="163">
        <v>7829.05322265625</v>
      </c>
      <c r="BW20" s="163">
        <v>202910</v>
      </c>
    </row>
    <row r="21" spans="1:75">
      <c r="A21" s="167" t="s">
        <v>31</v>
      </c>
      <c r="B21" s="236" t="s">
        <v>30</v>
      </c>
      <c r="C21" s="163">
        <v>8196.958984375</v>
      </c>
      <c r="D21" s="163">
        <v>0</v>
      </c>
      <c r="E21" s="163">
        <v>61546.515625</v>
      </c>
      <c r="F21" s="163">
        <v>0</v>
      </c>
      <c r="G21" s="163">
        <v>0</v>
      </c>
      <c r="H21" s="163">
        <v>0</v>
      </c>
      <c r="I21" s="163">
        <v>59851.78125</v>
      </c>
      <c r="J21" s="237">
        <v>0</v>
      </c>
      <c r="K21" s="240">
        <v>0</v>
      </c>
      <c r="L21" s="238">
        <v>7.5000002980232239E-2</v>
      </c>
      <c r="M21" s="163">
        <v>0</v>
      </c>
      <c r="N21" s="163" t="s">
        <v>1369</v>
      </c>
      <c r="O21" s="163" t="s">
        <v>1369</v>
      </c>
      <c r="P21" s="163" t="s">
        <v>1369</v>
      </c>
      <c r="Q21" s="163">
        <v>0</v>
      </c>
      <c r="R21" s="233">
        <v>0</v>
      </c>
      <c r="S21" s="163">
        <v>0</v>
      </c>
      <c r="T21" s="163">
        <v>0</v>
      </c>
      <c r="U21" s="163">
        <v>0</v>
      </c>
      <c r="V21" s="164">
        <v>382.63522338867188</v>
      </c>
      <c r="W21" s="164">
        <v>1.2003370523452759</v>
      </c>
      <c r="X21" s="164">
        <v>98.189002990722656</v>
      </c>
      <c r="Y21" s="164">
        <v>2.3599998950958252</v>
      </c>
      <c r="Z21" s="164">
        <v>0</v>
      </c>
      <c r="AA21" s="164" t="s">
        <v>1369</v>
      </c>
      <c r="AB21" s="163">
        <v>6017</v>
      </c>
      <c r="AC21" s="163">
        <v>100</v>
      </c>
      <c r="AD21" s="165">
        <v>0</v>
      </c>
      <c r="AE21" s="164">
        <v>4.8188338279724121</v>
      </c>
      <c r="AF21" s="251">
        <v>2.8616379946470261E-2</v>
      </c>
      <c r="AG21" s="163">
        <v>2</v>
      </c>
      <c r="AH21" s="164">
        <v>0.94199997186660767</v>
      </c>
      <c r="AI21" s="166" t="s">
        <v>1369</v>
      </c>
      <c r="AJ21" s="164">
        <v>-1.972424</v>
      </c>
      <c r="AK21" s="164">
        <v>0</v>
      </c>
      <c r="AL21" s="164">
        <v>0</v>
      </c>
      <c r="AM21" s="164" t="s">
        <v>1369</v>
      </c>
      <c r="AN21" s="164">
        <v>2.290046215057373</v>
      </c>
      <c r="AO21" s="165">
        <v>3.7000000476837158</v>
      </c>
      <c r="AP21" s="165">
        <v>1.1000000238418579</v>
      </c>
      <c r="AQ21" s="163">
        <v>7.8000001907348633</v>
      </c>
      <c r="AR21" s="165">
        <v>0.20000000298023224</v>
      </c>
      <c r="AS21" s="164">
        <v>7.9999998211860657E-2</v>
      </c>
      <c r="AT21" s="164" t="s">
        <v>1369</v>
      </c>
      <c r="AU21" s="163">
        <v>55</v>
      </c>
      <c r="AV21" s="164">
        <v>4.3999999761581421E-2</v>
      </c>
      <c r="AW21" s="164">
        <v>26.600000381469727</v>
      </c>
      <c r="AX21" s="163">
        <v>0</v>
      </c>
      <c r="AY21" s="163">
        <v>3000</v>
      </c>
      <c r="AZ21" s="163">
        <v>0</v>
      </c>
      <c r="BA21" s="163">
        <v>0</v>
      </c>
      <c r="BB21" s="163">
        <v>214046</v>
      </c>
      <c r="BC21" s="163">
        <v>0</v>
      </c>
      <c r="BD21" s="163">
        <v>153</v>
      </c>
      <c r="BE21" s="165">
        <v>2.4000000953674316</v>
      </c>
      <c r="BF21" s="164" t="s">
        <v>1369</v>
      </c>
      <c r="BG21" s="164">
        <v>1.227658748626709</v>
      </c>
      <c r="BH21" s="163">
        <v>73</v>
      </c>
      <c r="BI21" s="165">
        <v>100</v>
      </c>
      <c r="BJ21" s="164" t="s">
        <v>1369</v>
      </c>
      <c r="BK21" s="164">
        <v>94.007827758789062</v>
      </c>
      <c r="BL21" s="165">
        <v>101.87077331542969</v>
      </c>
      <c r="BM21" s="163">
        <v>150000</v>
      </c>
      <c r="BN21" s="165">
        <v>99.486213684082031</v>
      </c>
      <c r="BO21" s="165">
        <v>100</v>
      </c>
      <c r="BP21" s="164">
        <v>62.569999694824219</v>
      </c>
      <c r="BQ21" s="163">
        <v>98</v>
      </c>
      <c r="BR21" s="163">
        <v>83</v>
      </c>
      <c r="BS21" s="163">
        <v>94</v>
      </c>
      <c r="BT21" s="164">
        <v>6519.19775390625</v>
      </c>
      <c r="BU21" s="164">
        <v>5</v>
      </c>
      <c r="BV21" s="163">
        <v>53475.29296875</v>
      </c>
      <c r="BW21" s="163">
        <v>30280</v>
      </c>
    </row>
    <row r="22" spans="1:75">
      <c r="A22" s="167" t="s">
        <v>33</v>
      </c>
      <c r="B22" s="236" t="s">
        <v>32</v>
      </c>
      <c r="C22" s="163">
        <v>392.40478515625</v>
      </c>
      <c r="D22" s="163">
        <v>5.8070588856935501E-3</v>
      </c>
      <c r="E22" s="163">
        <v>358.37741088867188</v>
      </c>
      <c r="F22" s="163">
        <v>0.40880000591278076</v>
      </c>
      <c r="G22" s="163">
        <v>13718.869140625</v>
      </c>
      <c r="H22" s="163">
        <v>2495.20654296875</v>
      </c>
      <c r="I22" s="163">
        <v>1811.76416015625</v>
      </c>
      <c r="J22" s="237">
        <v>0</v>
      </c>
      <c r="K22" s="240">
        <v>0</v>
      </c>
      <c r="L22" s="238">
        <v>0.125</v>
      </c>
      <c r="M22" s="163" t="s">
        <v>1369</v>
      </c>
      <c r="N22" s="163" t="s">
        <v>1369</v>
      </c>
      <c r="O22" s="163" t="s">
        <v>1369</v>
      </c>
      <c r="P22" s="163" t="s">
        <v>1369</v>
      </c>
      <c r="Q22" s="163">
        <v>0</v>
      </c>
      <c r="R22" s="233">
        <v>0</v>
      </c>
      <c r="S22" s="163">
        <v>289638</v>
      </c>
      <c r="T22" s="163">
        <v>306454.53125</v>
      </c>
      <c r="U22" s="163">
        <v>344561.25</v>
      </c>
      <c r="V22" s="164">
        <v>17.537527084350586</v>
      </c>
      <c r="W22" s="164">
        <v>1.8166172504425049</v>
      </c>
      <c r="X22" s="164">
        <v>46.608001708984375</v>
      </c>
      <c r="Y22" s="164">
        <v>3.75</v>
      </c>
      <c r="Z22" s="164">
        <v>0.57041549682617188</v>
      </c>
      <c r="AA22" s="164">
        <v>90.288291931152344</v>
      </c>
      <c r="AB22" s="163">
        <v>25</v>
      </c>
      <c r="AC22" s="163">
        <v>80</v>
      </c>
      <c r="AD22" s="165">
        <v>15.725330352783203</v>
      </c>
      <c r="AE22" s="164">
        <v>8.5086126327514648</v>
      </c>
      <c r="AF22" s="251">
        <v>6.8875490687787533E-3</v>
      </c>
      <c r="AG22" s="163">
        <v>0</v>
      </c>
      <c r="AH22" s="164">
        <v>0.69999998807907104</v>
      </c>
      <c r="AI22" s="166">
        <v>1.710883155465126E-2</v>
      </c>
      <c r="AJ22" s="164">
        <v>8.6365379999999998</v>
      </c>
      <c r="AK22" s="164">
        <v>75.639999389648438</v>
      </c>
      <c r="AL22" s="164">
        <v>21.010000228881836</v>
      </c>
      <c r="AM22" s="164">
        <v>0.75536757707595825</v>
      </c>
      <c r="AN22" s="164">
        <v>4.633491039276123</v>
      </c>
      <c r="AO22" s="165">
        <v>10.899999618530273</v>
      </c>
      <c r="AP22" s="165">
        <v>4.5999999046325684</v>
      </c>
      <c r="AQ22" s="163">
        <v>27</v>
      </c>
      <c r="AR22" s="165">
        <v>1.2999999523162842</v>
      </c>
      <c r="AS22" s="164">
        <v>0.56000000238418579</v>
      </c>
      <c r="AT22" s="164">
        <v>0</v>
      </c>
      <c r="AU22" s="163">
        <v>5080</v>
      </c>
      <c r="AV22" s="164">
        <v>0.45399999618530273</v>
      </c>
      <c r="AW22" s="164" t="s">
        <v>1369</v>
      </c>
      <c r="AX22" s="163">
        <v>172150</v>
      </c>
      <c r="AY22" s="163">
        <v>0</v>
      </c>
      <c r="AZ22" s="163">
        <v>800</v>
      </c>
      <c r="BA22" s="163">
        <v>0</v>
      </c>
      <c r="BB22" s="163">
        <v>11639</v>
      </c>
      <c r="BC22" s="163">
        <v>0</v>
      </c>
      <c r="BD22" s="163">
        <v>124</v>
      </c>
      <c r="BE22" s="165">
        <v>4.5999999046325684</v>
      </c>
      <c r="BF22" s="164" t="s">
        <v>1369</v>
      </c>
      <c r="BG22" s="164">
        <v>-0.3561786413192749</v>
      </c>
      <c r="BH22" s="164" t="s">
        <v>1369</v>
      </c>
      <c r="BI22" s="165">
        <v>98.599998474121094</v>
      </c>
      <c r="BJ22" s="164" t="s">
        <v>1369</v>
      </c>
      <c r="BK22" s="164">
        <v>61.994171142578125</v>
      </c>
      <c r="BL22" s="165">
        <v>65.994888305664062</v>
      </c>
      <c r="BM22" s="163">
        <v>6000</v>
      </c>
      <c r="BN22" s="165">
        <v>88.251075744628906</v>
      </c>
      <c r="BO22" s="165">
        <v>98.405235290527344</v>
      </c>
      <c r="BP22" s="164">
        <v>10.809999465942383</v>
      </c>
      <c r="BQ22" s="163">
        <v>84</v>
      </c>
      <c r="BR22" s="163">
        <v>76</v>
      </c>
      <c r="BS22" s="163" t="s">
        <v>1369</v>
      </c>
      <c r="BT22" s="164">
        <v>479.44552612304688</v>
      </c>
      <c r="BU22" s="164">
        <v>130</v>
      </c>
      <c r="BV22" s="163">
        <v>7987.5859375</v>
      </c>
      <c r="BW22" s="163">
        <v>22810</v>
      </c>
    </row>
    <row r="23" spans="1:75">
      <c r="A23" s="167" t="s">
        <v>35</v>
      </c>
      <c r="B23" s="236" t="s">
        <v>34</v>
      </c>
      <c r="C23" s="163">
        <v>0</v>
      </c>
      <c r="D23" s="163">
        <v>0</v>
      </c>
      <c r="E23" s="163">
        <v>93501.8125</v>
      </c>
      <c r="F23" s="163">
        <v>0</v>
      </c>
      <c r="G23" s="163">
        <v>0</v>
      </c>
      <c r="H23" s="163">
        <v>0</v>
      </c>
      <c r="I23" s="163">
        <v>358.54098510742188</v>
      </c>
      <c r="J23" s="237">
        <v>0</v>
      </c>
      <c r="K23" s="240">
        <v>0</v>
      </c>
      <c r="L23" s="238">
        <v>5.000000074505806E-2</v>
      </c>
      <c r="M23" s="163">
        <v>4992394.5</v>
      </c>
      <c r="N23" s="163">
        <v>7385.3232421875</v>
      </c>
      <c r="O23" s="163">
        <v>5527046</v>
      </c>
      <c r="P23" s="163">
        <v>0</v>
      </c>
      <c r="Q23" s="163">
        <v>14080072</v>
      </c>
      <c r="R23" s="233">
        <v>1</v>
      </c>
      <c r="S23" s="163">
        <v>8905948</v>
      </c>
      <c r="T23" s="163">
        <v>13063979</v>
      </c>
      <c r="U23" s="163">
        <v>14015199</v>
      </c>
      <c r="V23" s="164">
        <v>115.26157379150391</v>
      </c>
      <c r="W23" s="164">
        <v>3.796252965927124</v>
      </c>
      <c r="X23" s="164">
        <v>50.099998474121094</v>
      </c>
      <c r="Y23" s="164">
        <v>5.190000057220459</v>
      </c>
      <c r="Z23" s="164">
        <v>48.502208709716797</v>
      </c>
      <c r="AA23" s="164">
        <v>12.130463600158691</v>
      </c>
      <c r="AB23" s="163">
        <v>636</v>
      </c>
      <c r="AC23" s="163">
        <v>40</v>
      </c>
      <c r="AD23" s="165">
        <v>64.010643005371094</v>
      </c>
      <c r="AE23" s="164">
        <v>15.217565536499023</v>
      </c>
      <c r="AF23" s="251">
        <v>0.4359649121761322</v>
      </c>
      <c r="AG23" s="163">
        <v>46</v>
      </c>
      <c r="AH23" s="164">
        <v>0.50400000810623169</v>
      </c>
      <c r="AI23" s="166">
        <v>0.36767482757568359</v>
      </c>
      <c r="AJ23" s="164">
        <v>14.097905000000001</v>
      </c>
      <c r="AK23" s="164">
        <v>831.8499755859375</v>
      </c>
      <c r="AL23" s="164">
        <v>848.33001708984375</v>
      </c>
      <c r="AM23" s="164">
        <v>4.8871059417724609</v>
      </c>
      <c r="AN23" s="164">
        <v>1.185616135597229</v>
      </c>
      <c r="AO23" s="165">
        <v>80.800003051757812</v>
      </c>
      <c r="AP23" s="165">
        <v>19.600000381469727</v>
      </c>
      <c r="AQ23" s="163">
        <v>52</v>
      </c>
      <c r="AR23" s="165">
        <v>0.80000001192092896</v>
      </c>
      <c r="AS23" s="164">
        <v>0.12999999523162842</v>
      </c>
      <c r="AT23" s="164">
        <v>383.45065307617188</v>
      </c>
      <c r="AU23" s="163">
        <v>6215444</v>
      </c>
      <c r="AV23" s="164">
        <v>0.64899998903274536</v>
      </c>
      <c r="AW23" s="164">
        <v>34.400001525878906</v>
      </c>
      <c r="AX23" s="163">
        <v>73000</v>
      </c>
      <c r="AY23" s="163">
        <v>0</v>
      </c>
      <c r="AZ23" s="163">
        <v>0</v>
      </c>
      <c r="BA23" s="163">
        <v>8785</v>
      </c>
      <c r="BB23" s="163">
        <v>12958</v>
      </c>
      <c r="BC23" s="163">
        <v>0</v>
      </c>
      <c r="BD23" s="163">
        <v>126</v>
      </c>
      <c r="BE23" s="165">
        <v>10.300000190734863</v>
      </c>
      <c r="BF23" s="164">
        <v>2.7833333015441895</v>
      </c>
      <c r="BG23" s="164">
        <v>-0.16429600119590759</v>
      </c>
      <c r="BH23" s="163">
        <v>43</v>
      </c>
      <c r="BI23" s="165">
        <v>56.5</v>
      </c>
      <c r="BJ23" s="164">
        <v>47.099998474121094</v>
      </c>
      <c r="BK23" s="164">
        <v>33.96533203125</v>
      </c>
      <c r="BL23" s="165">
        <v>108.96529388427734</v>
      </c>
      <c r="BM23" s="163">
        <v>13000</v>
      </c>
      <c r="BN23" s="165">
        <v>19.493501663208008</v>
      </c>
      <c r="BO23" s="165">
        <v>67.360267639160156</v>
      </c>
      <c r="BP23" s="164">
        <v>0.62000000476837158</v>
      </c>
      <c r="BQ23" s="163">
        <v>76</v>
      </c>
      <c r="BR23" s="163" t="s">
        <v>1369</v>
      </c>
      <c r="BS23" s="163">
        <v>73</v>
      </c>
      <c r="BT23" s="164">
        <v>97.187599182128906</v>
      </c>
      <c r="BU23" s="164">
        <v>523</v>
      </c>
      <c r="BV23" s="163">
        <v>1434.662841796875</v>
      </c>
      <c r="BW23" s="163">
        <v>112760</v>
      </c>
    </row>
    <row r="24" spans="1:75">
      <c r="A24" s="167" t="s">
        <v>37</v>
      </c>
      <c r="B24" s="236" t="s">
        <v>36</v>
      </c>
      <c r="C24" s="163">
        <v>1800.055908203125</v>
      </c>
      <c r="D24" s="163">
        <v>533.74755859375</v>
      </c>
      <c r="E24" s="163">
        <v>2234.537841796875</v>
      </c>
      <c r="F24" s="163">
        <v>0</v>
      </c>
      <c r="G24" s="163">
        <v>0</v>
      </c>
      <c r="H24" s="163">
        <v>0</v>
      </c>
      <c r="I24" s="163">
        <v>0</v>
      </c>
      <c r="J24" s="237">
        <v>0</v>
      </c>
      <c r="K24" s="240">
        <v>0</v>
      </c>
      <c r="L24" s="238">
        <v>0</v>
      </c>
      <c r="M24" s="163">
        <v>653418.625</v>
      </c>
      <c r="N24" s="163" t="s">
        <v>1369</v>
      </c>
      <c r="O24" s="163" t="s">
        <v>1369</v>
      </c>
      <c r="P24" s="163" t="s">
        <v>1369</v>
      </c>
      <c r="Q24" s="163">
        <v>586362.6875</v>
      </c>
      <c r="R24" s="233">
        <v>0.74000000953674316</v>
      </c>
      <c r="S24" s="163">
        <v>195043.953125</v>
      </c>
      <c r="T24" s="163">
        <v>433761.375</v>
      </c>
      <c r="U24" s="163">
        <v>589415.9375</v>
      </c>
      <c r="V24" s="164">
        <v>20.385055541992188</v>
      </c>
      <c r="W24" s="164">
        <v>2.1417627334594727</v>
      </c>
      <c r="X24" s="164">
        <v>44.349998474121094</v>
      </c>
      <c r="Y24" s="164">
        <v>4.5900001525878906</v>
      </c>
      <c r="Z24" s="164">
        <v>0</v>
      </c>
      <c r="AA24" s="164">
        <v>93.204177856445312</v>
      </c>
      <c r="AB24" s="163">
        <v>679</v>
      </c>
      <c r="AC24" s="163">
        <v>60</v>
      </c>
      <c r="AD24" s="165">
        <v>44.689899444580078</v>
      </c>
      <c r="AE24" s="164">
        <v>6.1410608291625977</v>
      </c>
      <c r="AF24" s="251">
        <v>6.8239793181419373E-3</v>
      </c>
      <c r="AG24" s="163">
        <v>0</v>
      </c>
      <c r="AH24" s="164">
        <v>0.6809999942779541</v>
      </c>
      <c r="AI24" s="166" t="s">
        <v>1369</v>
      </c>
      <c r="AJ24" s="164">
        <v>0</v>
      </c>
      <c r="AK24" s="164">
        <v>122.83999633789062</v>
      </c>
      <c r="AL24" s="164">
        <v>195.50999450683594</v>
      </c>
      <c r="AM24" s="164">
        <v>7.0765490531921387</v>
      </c>
      <c r="AN24" s="164">
        <v>3.3108665943145752</v>
      </c>
      <c r="AO24" s="165">
        <v>23.700000762939453</v>
      </c>
      <c r="AP24" s="165">
        <v>12.699999809265137</v>
      </c>
      <c r="AQ24" s="163">
        <v>164</v>
      </c>
      <c r="AR24" s="165">
        <v>0.20000000298023224</v>
      </c>
      <c r="AS24" s="164">
        <v>0.11999999731779099</v>
      </c>
      <c r="AT24" s="164">
        <v>0</v>
      </c>
      <c r="AU24" s="163">
        <v>173578</v>
      </c>
      <c r="AV24" s="164">
        <v>0.33399999141693115</v>
      </c>
      <c r="AW24" s="164">
        <v>28.5</v>
      </c>
      <c r="AX24" s="163">
        <v>0</v>
      </c>
      <c r="AY24" s="163">
        <v>0</v>
      </c>
      <c r="AZ24" s="163">
        <v>0</v>
      </c>
      <c r="BA24" s="163">
        <v>0</v>
      </c>
      <c r="BB24" s="163">
        <v>0</v>
      </c>
      <c r="BC24" s="163">
        <v>0</v>
      </c>
      <c r="BD24" s="163">
        <v>111</v>
      </c>
      <c r="BE24" s="165">
        <v>14.199999809265137</v>
      </c>
      <c r="BF24" s="164">
        <v>3.2166666984558105</v>
      </c>
      <c r="BG24" s="164">
        <v>0.55600738525390625</v>
      </c>
      <c r="BH24" s="163">
        <v>68</v>
      </c>
      <c r="BI24" s="165">
        <v>100</v>
      </c>
      <c r="BJ24" s="164">
        <v>72.099998474121094</v>
      </c>
      <c r="BK24" s="164">
        <v>85.636886596679688</v>
      </c>
      <c r="BL24" s="165">
        <v>94.892738342285156</v>
      </c>
      <c r="BM24" s="163">
        <v>1600</v>
      </c>
      <c r="BN24" s="165">
        <v>77.940071105957031</v>
      </c>
      <c r="BO24" s="165">
        <v>99.131446838378906</v>
      </c>
      <c r="BP24" s="164">
        <v>5.5999999046325684</v>
      </c>
      <c r="BQ24" s="163">
        <v>98</v>
      </c>
      <c r="BR24" s="163">
        <v>97</v>
      </c>
      <c r="BS24" s="163">
        <v>97</v>
      </c>
      <c r="BT24" s="164">
        <v>441.82626342773438</v>
      </c>
      <c r="BU24" s="164">
        <v>60</v>
      </c>
      <c r="BV24" s="163">
        <v>3704.018310546875</v>
      </c>
      <c r="BW24" s="163">
        <v>38394</v>
      </c>
    </row>
    <row r="25" spans="1:75">
      <c r="A25" s="167" t="s">
        <v>733</v>
      </c>
      <c r="B25" s="236" t="s">
        <v>38</v>
      </c>
      <c r="C25" s="163">
        <v>23587.958984375</v>
      </c>
      <c r="D25" s="163">
        <v>3504.34619140625</v>
      </c>
      <c r="E25" s="163">
        <v>35797.890625</v>
      </c>
      <c r="F25" s="163">
        <v>0</v>
      </c>
      <c r="G25" s="163">
        <v>0</v>
      </c>
      <c r="H25" s="163">
        <v>0</v>
      </c>
      <c r="I25" s="163">
        <v>0</v>
      </c>
      <c r="J25" s="237">
        <v>100078.6015625</v>
      </c>
      <c r="K25" s="240">
        <v>0.28571429848670959</v>
      </c>
      <c r="L25" s="238">
        <v>0.125</v>
      </c>
      <c r="M25" s="163" t="s">
        <v>1369</v>
      </c>
      <c r="N25" s="163" t="s">
        <v>1369</v>
      </c>
      <c r="O25" s="163" t="s">
        <v>1369</v>
      </c>
      <c r="P25" s="163" t="s">
        <v>1369</v>
      </c>
      <c r="Q25" s="163">
        <v>5701800.5</v>
      </c>
      <c r="R25" s="233">
        <v>0.45370000600814819</v>
      </c>
      <c r="S25" s="163">
        <v>4174103.5</v>
      </c>
      <c r="T25" s="163">
        <v>5462716</v>
      </c>
      <c r="U25" s="163">
        <v>4925364.5</v>
      </c>
      <c r="V25" s="164">
        <v>11.150625228881836</v>
      </c>
      <c r="W25" s="164">
        <v>1.8377648591995239</v>
      </c>
      <c r="X25" s="164">
        <v>71.185997009277344</v>
      </c>
      <c r="Y25" s="164">
        <v>3.5299999713897705</v>
      </c>
      <c r="Z25" s="164">
        <v>8.5530309677124023</v>
      </c>
      <c r="AA25" s="164">
        <v>26.987367630004883</v>
      </c>
      <c r="AB25" s="163">
        <v>8156</v>
      </c>
      <c r="AC25" s="163">
        <v>20</v>
      </c>
      <c r="AD25" s="165">
        <v>46.625679016113281</v>
      </c>
      <c r="AE25" s="164">
        <v>10.09507942199707</v>
      </c>
      <c r="AF25" s="251">
        <v>4.7889269888401031E-2</v>
      </c>
      <c r="AG25" s="163">
        <v>1</v>
      </c>
      <c r="AH25" s="164">
        <v>0.69800001382827759</v>
      </c>
      <c r="AI25" s="166">
        <v>3.7754271179437637E-2</v>
      </c>
      <c r="AJ25" s="164">
        <v>9.0374789999999994</v>
      </c>
      <c r="AK25" s="164">
        <v>475.42999267578125</v>
      </c>
      <c r="AL25" s="164">
        <v>335.73001098632812</v>
      </c>
      <c r="AM25" s="164">
        <v>0.78183126449584961</v>
      </c>
      <c r="AN25" s="164">
        <v>3.213456392288208</v>
      </c>
      <c r="AO25" s="165">
        <v>23.899999618530273</v>
      </c>
      <c r="AP25" s="165">
        <v>3.4000000953674316</v>
      </c>
      <c r="AQ25" s="163">
        <v>108</v>
      </c>
      <c r="AR25" s="165">
        <v>0.40000000596046448</v>
      </c>
      <c r="AS25" s="164">
        <v>0.2800000011920929</v>
      </c>
      <c r="AT25" s="164">
        <v>2.5221292972564697</v>
      </c>
      <c r="AU25" s="163">
        <v>197835</v>
      </c>
      <c r="AV25" s="164">
        <v>0.41800001263618469</v>
      </c>
      <c r="AW25" s="164">
        <v>40.900001525878906</v>
      </c>
      <c r="AX25" s="163">
        <v>375000</v>
      </c>
      <c r="AY25" s="163">
        <v>2157026</v>
      </c>
      <c r="AZ25" s="163">
        <v>6646</v>
      </c>
      <c r="BA25" s="163">
        <v>0</v>
      </c>
      <c r="BB25" s="163">
        <v>17296</v>
      </c>
      <c r="BC25" s="163">
        <v>0</v>
      </c>
      <c r="BD25" s="163">
        <v>103</v>
      </c>
      <c r="BE25" s="165">
        <v>23</v>
      </c>
      <c r="BF25" s="164">
        <v>2.7666666507720947</v>
      </c>
      <c r="BG25" s="164">
        <v>-0.56397676467895508</v>
      </c>
      <c r="BH25" s="163">
        <v>29</v>
      </c>
      <c r="BI25" s="165">
        <v>99.900001525878906</v>
      </c>
      <c r="BJ25" s="164">
        <v>93.852561950683594</v>
      </c>
      <c r="BK25" s="164">
        <v>65.977378845214844</v>
      </c>
      <c r="BL25" s="165">
        <v>99.623069763183594</v>
      </c>
      <c r="BM25" s="163">
        <v>95000</v>
      </c>
      <c r="BN25" s="165">
        <v>68.612564086914062</v>
      </c>
      <c r="BO25" s="165">
        <v>94.113372802734375</v>
      </c>
      <c r="BP25" s="164">
        <v>10.079999923706055</v>
      </c>
      <c r="BQ25" s="163">
        <v>69</v>
      </c>
      <c r="BR25" s="163">
        <v>49</v>
      </c>
      <c r="BS25" s="163">
        <v>69</v>
      </c>
      <c r="BT25" s="164">
        <v>721.81695556640625</v>
      </c>
      <c r="BU25" s="164">
        <v>161</v>
      </c>
      <c r="BV25" s="163">
        <v>3700.978271484375</v>
      </c>
      <c r="BW25" s="163">
        <v>1083300</v>
      </c>
    </row>
    <row r="26" spans="1:75">
      <c r="A26" s="167" t="s">
        <v>40</v>
      </c>
      <c r="B26" s="236" t="s">
        <v>39</v>
      </c>
      <c r="C26" s="163">
        <v>6747.88232421875</v>
      </c>
      <c r="D26" s="163">
        <v>0</v>
      </c>
      <c r="E26" s="163">
        <v>20008.119140625</v>
      </c>
      <c r="F26" s="163">
        <v>8.0799996852874756E-2</v>
      </c>
      <c r="G26" s="163">
        <v>0</v>
      </c>
      <c r="H26" s="163">
        <v>0</v>
      </c>
      <c r="I26" s="163">
        <v>0</v>
      </c>
      <c r="J26" s="237">
        <v>1787.857177734375</v>
      </c>
      <c r="K26" s="240">
        <v>5.714285746216774E-2</v>
      </c>
      <c r="L26" s="238">
        <v>0.10000000149011612</v>
      </c>
      <c r="M26" s="163">
        <v>1660.369873046875</v>
      </c>
      <c r="N26" s="163" t="s">
        <v>1369</v>
      </c>
      <c r="O26" s="163" t="s">
        <v>1369</v>
      </c>
      <c r="P26" s="163" t="s">
        <v>1369</v>
      </c>
      <c r="Q26" s="163">
        <v>0</v>
      </c>
      <c r="R26" s="233">
        <v>0</v>
      </c>
      <c r="S26" s="163">
        <v>0</v>
      </c>
      <c r="T26" s="163">
        <v>0</v>
      </c>
      <c r="U26" s="163">
        <v>71909.34375</v>
      </c>
      <c r="V26" s="164">
        <v>63.885604858398438</v>
      </c>
      <c r="W26" s="164">
        <v>0.15122382342815399</v>
      </c>
      <c r="X26" s="164">
        <v>50.269001007080078</v>
      </c>
      <c r="Y26" s="164">
        <v>3.5</v>
      </c>
      <c r="Z26" s="164">
        <v>0</v>
      </c>
      <c r="AA26" s="164" t="s">
        <v>1369</v>
      </c>
      <c r="AB26" s="163">
        <v>306</v>
      </c>
      <c r="AC26" s="165" t="s">
        <v>1369</v>
      </c>
      <c r="AD26" s="165">
        <v>0.31279999017715454</v>
      </c>
      <c r="AE26" s="164">
        <v>4.0060796737670898</v>
      </c>
      <c r="AF26" s="251">
        <v>1.1372262611985207E-2</v>
      </c>
      <c r="AG26" s="163">
        <v>0</v>
      </c>
      <c r="AH26" s="164">
        <v>0.77899998426437378</v>
      </c>
      <c r="AI26" s="166">
        <v>8.3074960857629776E-3</v>
      </c>
      <c r="AJ26" s="164">
        <v>71.723920000000007</v>
      </c>
      <c r="AK26" s="164">
        <v>538.27001953125</v>
      </c>
      <c r="AL26" s="164">
        <v>285.05999755859375</v>
      </c>
      <c r="AM26" s="164">
        <v>1.1706807613372803</v>
      </c>
      <c r="AN26" s="164">
        <v>10.534140586853027</v>
      </c>
      <c r="AO26" s="165">
        <v>6</v>
      </c>
      <c r="AP26" s="165">
        <v>1.6000000238418579</v>
      </c>
      <c r="AQ26" s="163">
        <v>24</v>
      </c>
      <c r="AR26" s="165" t="s">
        <v>1369</v>
      </c>
      <c r="AS26" s="164" t="s">
        <v>1369</v>
      </c>
      <c r="AT26" s="164" t="s">
        <v>1369</v>
      </c>
      <c r="AU26" s="163">
        <v>0</v>
      </c>
      <c r="AV26" s="164">
        <v>0.14800000190734863</v>
      </c>
      <c r="AW26" s="164">
        <v>33</v>
      </c>
      <c r="AX26" s="163">
        <v>4052</v>
      </c>
      <c r="AY26" s="163">
        <v>10020</v>
      </c>
      <c r="AZ26" s="163">
        <v>0</v>
      </c>
      <c r="BA26" s="163">
        <v>91223</v>
      </c>
      <c r="BB26" s="163">
        <v>2995</v>
      </c>
      <c r="BC26" s="163">
        <v>0</v>
      </c>
      <c r="BD26" s="163">
        <v>135</v>
      </c>
      <c r="BE26" s="165">
        <v>2.4000000953674316</v>
      </c>
      <c r="BF26" s="164" t="s">
        <v>1369</v>
      </c>
      <c r="BG26" s="164">
        <v>-1.0644264221191406</v>
      </c>
      <c r="BH26" s="163">
        <v>35</v>
      </c>
      <c r="BI26" s="165">
        <v>100</v>
      </c>
      <c r="BJ26" s="164">
        <v>98.300003051757812</v>
      </c>
      <c r="BK26" s="164">
        <v>78.845535278320312</v>
      </c>
      <c r="BL26" s="165">
        <v>117.88774871826172</v>
      </c>
      <c r="BM26" s="163">
        <v>38000</v>
      </c>
      <c r="BN26" s="165">
        <v>95.385055541992188</v>
      </c>
      <c r="BO26" s="165">
        <v>96.093475341796875</v>
      </c>
      <c r="BP26" s="164">
        <v>21.029998779296875</v>
      </c>
      <c r="BQ26" s="163">
        <v>75</v>
      </c>
      <c r="BR26" s="163">
        <v>60</v>
      </c>
      <c r="BS26" s="163" t="s">
        <v>1369</v>
      </c>
      <c r="BT26" s="164">
        <v>1693</v>
      </c>
      <c r="BU26" s="164">
        <v>6</v>
      </c>
      <c r="BV26" s="163">
        <v>8426.0908203125</v>
      </c>
      <c r="BW26" s="163">
        <v>51000</v>
      </c>
    </row>
    <row r="27" spans="1:75">
      <c r="A27" s="167" t="s">
        <v>42</v>
      </c>
      <c r="B27" s="236" t="s">
        <v>41</v>
      </c>
      <c r="C27" s="163">
        <v>0</v>
      </c>
      <c r="D27" s="163">
        <v>0</v>
      </c>
      <c r="E27" s="163">
        <v>3429.90625</v>
      </c>
      <c r="F27" s="163">
        <v>0</v>
      </c>
      <c r="G27" s="163">
        <v>0</v>
      </c>
      <c r="H27" s="163">
        <v>0</v>
      </c>
      <c r="I27" s="163">
        <v>0</v>
      </c>
      <c r="J27" s="237">
        <v>5000</v>
      </c>
      <c r="K27" s="240">
        <v>0.11428571492433548</v>
      </c>
      <c r="L27" s="238">
        <v>0.22499999403953552</v>
      </c>
      <c r="M27" s="163">
        <v>8980.6103515625</v>
      </c>
      <c r="N27" s="163">
        <v>0</v>
      </c>
      <c r="O27" s="163">
        <v>0</v>
      </c>
      <c r="P27" s="163">
        <v>1.2268226146697998</v>
      </c>
      <c r="Q27" s="163">
        <v>1803157.125</v>
      </c>
      <c r="R27" s="233">
        <v>0.66299998760223389</v>
      </c>
      <c r="S27" s="163">
        <v>236911.125</v>
      </c>
      <c r="T27" s="163">
        <v>2308849.75</v>
      </c>
      <c r="U27" s="163">
        <v>33844.80078125</v>
      </c>
      <c r="V27" s="164">
        <v>4.5672945976257324</v>
      </c>
      <c r="W27" s="164">
        <v>2.5848157405853271</v>
      </c>
      <c r="X27" s="164">
        <v>72.866996765136719</v>
      </c>
      <c r="Y27" s="164">
        <v>3.5199999809265137</v>
      </c>
      <c r="Z27" s="164">
        <v>5.213498592376709</v>
      </c>
      <c r="AA27" s="164" t="s">
        <v>1369</v>
      </c>
      <c r="AB27" s="163">
        <v>574</v>
      </c>
      <c r="AC27" s="163">
        <v>40</v>
      </c>
      <c r="AD27" s="165">
        <v>39.599998474121094</v>
      </c>
      <c r="AE27" s="164">
        <v>11.794450759887695</v>
      </c>
      <c r="AF27" s="251">
        <v>1.0732455179095268E-2</v>
      </c>
      <c r="AG27" s="163">
        <v>0</v>
      </c>
      <c r="AH27" s="164">
        <v>0.70800000429153442</v>
      </c>
      <c r="AI27" s="166">
        <v>7.2638697922229767E-2</v>
      </c>
      <c r="AJ27" s="164">
        <v>2.9318559999999998</v>
      </c>
      <c r="AK27" s="164">
        <v>98.55999755859375</v>
      </c>
      <c r="AL27" s="164">
        <v>90.760002136230469</v>
      </c>
      <c r="AM27" s="164">
        <v>0.45357036590576172</v>
      </c>
      <c r="AN27" s="164">
        <v>0.31014519929885864</v>
      </c>
      <c r="AO27" s="165">
        <v>38.700000762939453</v>
      </c>
      <c r="AP27" s="165" t="s">
        <v>1369</v>
      </c>
      <c r="AQ27" s="163">
        <v>229</v>
      </c>
      <c r="AR27" s="165">
        <v>16.399999618530273</v>
      </c>
      <c r="AS27" s="164">
        <v>3.3199999332427979</v>
      </c>
      <c r="AT27" s="164">
        <v>0.31080958247184753</v>
      </c>
      <c r="AU27" s="163">
        <v>1464410</v>
      </c>
      <c r="AV27" s="164">
        <v>0.4830000102519989</v>
      </c>
      <c r="AW27" s="164">
        <v>53.299999237060547</v>
      </c>
      <c r="AX27" s="163">
        <v>0</v>
      </c>
      <c r="AY27" s="163">
        <v>37000</v>
      </c>
      <c r="AZ27" s="163">
        <v>0</v>
      </c>
      <c r="BA27" s="163">
        <v>0</v>
      </c>
      <c r="BB27" s="163">
        <v>929</v>
      </c>
      <c r="BC27" s="163">
        <v>0</v>
      </c>
      <c r="BD27" s="163">
        <v>109</v>
      </c>
      <c r="BE27" s="165">
        <v>24.299999237060547</v>
      </c>
      <c r="BF27" s="164">
        <v>2.75</v>
      </c>
      <c r="BG27" s="164">
        <v>0.46399715542793274</v>
      </c>
      <c r="BH27" s="163">
        <v>59</v>
      </c>
      <c r="BI27" s="165">
        <v>75.900001525878906</v>
      </c>
      <c r="BJ27" s="164">
        <v>86.82318115234375</v>
      </c>
      <c r="BK27" s="164">
        <v>73.5</v>
      </c>
      <c r="BL27" s="165">
        <v>165.30496215820312</v>
      </c>
      <c r="BM27" s="163">
        <v>40000</v>
      </c>
      <c r="BN27" s="165">
        <v>80.550819396972656</v>
      </c>
      <c r="BO27" s="165">
        <v>92.567558288574219</v>
      </c>
      <c r="BP27" s="164">
        <v>3.4800000190734863</v>
      </c>
      <c r="BQ27" s="163">
        <v>86</v>
      </c>
      <c r="BR27" s="163">
        <v>77</v>
      </c>
      <c r="BS27" s="163">
        <v>68</v>
      </c>
      <c r="BT27" s="164">
        <v>1095.9993896484375</v>
      </c>
      <c r="BU27" s="164">
        <v>186</v>
      </c>
      <c r="BV27" s="163">
        <v>7249.79931640625</v>
      </c>
      <c r="BW27" s="163">
        <v>566730</v>
      </c>
    </row>
    <row r="28" spans="1:75">
      <c r="A28" s="167" t="s">
        <v>44</v>
      </c>
      <c r="B28" s="236" t="s">
        <v>43</v>
      </c>
      <c r="C28" s="163">
        <v>277.65286254882812</v>
      </c>
      <c r="D28" s="163">
        <v>1.6440004110336304</v>
      </c>
      <c r="E28" s="163">
        <v>948321.75</v>
      </c>
      <c r="F28" s="163">
        <v>0</v>
      </c>
      <c r="G28" s="163">
        <v>0</v>
      </c>
      <c r="H28" s="163">
        <v>0</v>
      </c>
      <c r="I28" s="163">
        <v>19613.951171875</v>
      </c>
      <c r="J28" s="237">
        <v>1247714.25</v>
      </c>
      <c r="K28" s="240">
        <v>0.40000000596046448</v>
      </c>
      <c r="L28" s="238">
        <v>0</v>
      </c>
      <c r="M28" s="163" t="s">
        <v>1369</v>
      </c>
      <c r="N28" s="163" t="s">
        <v>1369</v>
      </c>
      <c r="O28" s="163" t="s">
        <v>1369</v>
      </c>
      <c r="P28" s="163" t="s">
        <v>1369</v>
      </c>
      <c r="Q28" s="163">
        <v>44180372</v>
      </c>
      <c r="R28" s="233">
        <v>0.20299999415874481</v>
      </c>
      <c r="S28" s="163">
        <v>126795672</v>
      </c>
      <c r="T28" s="163">
        <v>179732240</v>
      </c>
      <c r="U28" s="163">
        <v>184012768</v>
      </c>
      <c r="V28" s="164">
        <v>25.642812728881836</v>
      </c>
      <c r="W28" s="164">
        <v>0.77948212623596191</v>
      </c>
      <c r="X28" s="164">
        <v>87.788002014160156</v>
      </c>
      <c r="Y28" s="164">
        <v>3.309999942779541</v>
      </c>
      <c r="Z28" s="164">
        <v>9.2676162719726562E-2</v>
      </c>
      <c r="AA28" s="164" t="s">
        <v>1369</v>
      </c>
      <c r="AB28" s="163">
        <v>16104</v>
      </c>
      <c r="AC28" s="163">
        <v>100</v>
      </c>
      <c r="AD28" s="165">
        <v>14.897100448608398</v>
      </c>
      <c r="AE28" s="164">
        <v>6.1772103309631348</v>
      </c>
      <c r="AF28" s="251">
        <v>0.9897882342338562</v>
      </c>
      <c r="AG28" s="163">
        <v>2458</v>
      </c>
      <c r="AH28" s="164">
        <v>0.75999999046325684</v>
      </c>
      <c r="AI28" s="166">
        <v>1.6346041113138199E-2</v>
      </c>
      <c r="AJ28" s="164">
        <v>87.254211999999995</v>
      </c>
      <c r="AK28" s="164">
        <v>1022.6300048828125</v>
      </c>
      <c r="AL28" s="164">
        <v>578.40997314453125</v>
      </c>
      <c r="AM28" s="164">
        <v>3.0443519353866577E-2</v>
      </c>
      <c r="AN28" s="164">
        <v>0.20397345721721649</v>
      </c>
      <c r="AO28" s="165">
        <v>14</v>
      </c>
      <c r="AP28" s="165">
        <v>3.5</v>
      </c>
      <c r="AQ28" s="163">
        <v>49</v>
      </c>
      <c r="AR28" s="165">
        <v>0.60000002384185791</v>
      </c>
      <c r="AS28" s="164">
        <v>0.38999998569488525</v>
      </c>
      <c r="AT28" s="164">
        <v>3.439525842666626</v>
      </c>
      <c r="AU28" s="163">
        <v>5245909</v>
      </c>
      <c r="AV28" s="164">
        <v>0.39100000262260437</v>
      </c>
      <c r="AW28" s="164">
        <v>52</v>
      </c>
      <c r="AX28" s="163">
        <v>224081</v>
      </c>
      <c r="AY28" s="163">
        <v>1239520</v>
      </c>
      <c r="AZ28" s="163">
        <v>2520133</v>
      </c>
      <c r="BA28" s="163">
        <v>15602</v>
      </c>
      <c r="BB28" s="163">
        <v>666952</v>
      </c>
      <c r="BC28" s="163">
        <v>0</v>
      </c>
      <c r="BD28" s="163">
        <v>136</v>
      </c>
      <c r="BE28" s="165">
        <v>3.9000000953674316</v>
      </c>
      <c r="BF28" s="164">
        <v>3.2833333015441895</v>
      </c>
      <c r="BG28" s="164">
        <v>-0.5875321626663208</v>
      </c>
      <c r="BH28" s="163">
        <v>36</v>
      </c>
      <c r="BI28" s="165">
        <v>100</v>
      </c>
      <c r="BJ28" s="164">
        <v>94.69000244140625</v>
      </c>
      <c r="BK28" s="164">
        <v>80.527748107910156</v>
      </c>
      <c r="BL28" s="165">
        <v>98.891021728515625</v>
      </c>
      <c r="BM28" s="163">
        <v>900000</v>
      </c>
      <c r="BN28" s="165">
        <v>90.883499145507812</v>
      </c>
      <c r="BO28" s="165">
        <v>99.593772888183594</v>
      </c>
      <c r="BP28" s="164">
        <v>21.420000076293945</v>
      </c>
      <c r="BQ28" s="163">
        <v>77</v>
      </c>
      <c r="BR28" s="163">
        <v>58</v>
      </c>
      <c r="BS28" s="163">
        <v>81</v>
      </c>
      <c r="BT28" s="164">
        <v>1625.6412353515625</v>
      </c>
      <c r="BU28" s="164">
        <v>72</v>
      </c>
      <c r="BV28" s="163">
        <v>10043.6240234375</v>
      </c>
      <c r="BW28" s="163">
        <v>8459420</v>
      </c>
    </row>
    <row r="29" spans="1:75">
      <c r="A29" s="167" t="s">
        <v>378</v>
      </c>
      <c r="B29" s="236" t="s">
        <v>45</v>
      </c>
      <c r="C29" s="163">
        <v>0</v>
      </c>
      <c r="D29" s="163">
        <v>0</v>
      </c>
      <c r="E29" s="163">
        <v>2314.527099609375</v>
      </c>
      <c r="F29" s="163">
        <v>0.14759999513626099</v>
      </c>
      <c r="G29" s="163">
        <v>0</v>
      </c>
      <c r="H29" s="163">
        <v>0</v>
      </c>
      <c r="I29" s="163">
        <v>201.64970397949219</v>
      </c>
      <c r="J29" s="237">
        <v>0</v>
      </c>
      <c r="K29" s="240">
        <v>0</v>
      </c>
      <c r="L29" s="238">
        <v>0.15000000596046448</v>
      </c>
      <c r="M29" s="163">
        <v>0</v>
      </c>
      <c r="N29" s="163" t="s">
        <v>1369</v>
      </c>
      <c r="O29" s="163" t="s">
        <v>1369</v>
      </c>
      <c r="P29" s="163" t="s">
        <v>1369</v>
      </c>
      <c r="Q29" s="163">
        <v>0</v>
      </c>
      <c r="R29" s="233">
        <v>0</v>
      </c>
      <c r="S29" s="163">
        <v>380960.6875</v>
      </c>
      <c r="T29" s="163">
        <v>437003.375</v>
      </c>
      <c r="U29" s="163">
        <v>417901.53125</v>
      </c>
      <c r="V29" s="164">
        <v>84.511009216308594</v>
      </c>
      <c r="W29" s="164">
        <v>1.1547057628631592</v>
      </c>
      <c r="X29" s="164">
        <v>79.149002075195312</v>
      </c>
      <c r="Y29" s="164" t="s">
        <v>1369</v>
      </c>
      <c r="Z29" s="164">
        <v>0</v>
      </c>
      <c r="AA29" s="164" t="s">
        <v>1369</v>
      </c>
      <c r="AB29" s="163">
        <v>58</v>
      </c>
      <c r="AC29" s="165" t="s">
        <v>1369</v>
      </c>
      <c r="AD29" s="165">
        <v>21.596879959106445</v>
      </c>
      <c r="AE29" s="164">
        <v>6.7502808570861816</v>
      </c>
      <c r="AF29" s="251">
        <v>4.5349821448326111E-3</v>
      </c>
      <c r="AG29" s="163">
        <v>0</v>
      </c>
      <c r="AH29" s="164">
        <v>0.82300001382827759</v>
      </c>
      <c r="AI29" s="166" t="s">
        <v>1369</v>
      </c>
      <c r="AJ29" s="164">
        <v>0</v>
      </c>
      <c r="AK29" s="164">
        <v>0</v>
      </c>
      <c r="AL29" s="164">
        <v>0</v>
      </c>
      <c r="AM29" s="164" t="s">
        <v>1369</v>
      </c>
      <c r="AN29" s="165">
        <v>1.3220261782407761E-2</v>
      </c>
      <c r="AO29" s="165">
        <v>9.6999998092651367</v>
      </c>
      <c r="AP29" s="165" t="s">
        <v>1369</v>
      </c>
      <c r="AQ29" s="163">
        <v>57</v>
      </c>
      <c r="AR29" s="165" t="s">
        <v>1369</v>
      </c>
      <c r="AS29" s="164" t="s">
        <v>1369</v>
      </c>
      <c r="AT29" s="164" t="s">
        <v>1369</v>
      </c>
      <c r="AU29" s="163">
        <v>0</v>
      </c>
      <c r="AV29" s="164">
        <v>0.27900001406669617</v>
      </c>
      <c r="AW29" s="164" t="s">
        <v>1369</v>
      </c>
      <c r="AX29" s="163">
        <v>0</v>
      </c>
      <c r="AY29" s="163">
        <v>0</v>
      </c>
      <c r="AZ29" s="163">
        <v>0</v>
      </c>
      <c r="BA29" s="163">
        <v>0</v>
      </c>
      <c r="BB29" s="163">
        <v>20863</v>
      </c>
      <c r="BC29" s="163">
        <v>0</v>
      </c>
      <c r="BD29" s="163">
        <v>123</v>
      </c>
      <c r="BE29" s="165">
        <v>6</v>
      </c>
      <c r="BF29" s="164">
        <v>2.6170001029968262</v>
      </c>
      <c r="BG29" s="164">
        <v>1.422244668006897</v>
      </c>
      <c r="BH29" s="163">
        <v>60</v>
      </c>
      <c r="BI29" s="165">
        <v>100</v>
      </c>
      <c r="BJ29" s="164">
        <v>97.589996337890625</v>
      </c>
      <c r="BK29" s="164">
        <v>98.080001831054688</v>
      </c>
      <c r="BL29" s="165">
        <v>117.75515747070312</v>
      </c>
      <c r="BM29" s="163">
        <v>1500</v>
      </c>
      <c r="BN29" s="165">
        <v>99.480827331542969</v>
      </c>
      <c r="BO29" s="165">
        <v>99.900054931640625</v>
      </c>
      <c r="BP29" s="164">
        <v>19.129999160766602</v>
      </c>
      <c r="BQ29" s="163">
        <v>99</v>
      </c>
      <c r="BR29" s="163">
        <v>99</v>
      </c>
      <c r="BS29" s="163" t="s">
        <v>1369</v>
      </c>
      <c r="BT29" s="164">
        <v>1456.4278564453125</v>
      </c>
      <c r="BU29" s="164">
        <v>44</v>
      </c>
      <c r="BV29" s="163">
        <v>33430.91796875</v>
      </c>
      <c r="BW29" s="163">
        <v>5270</v>
      </c>
    </row>
    <row r="30" spans="1:75">
      <c r="A30" s="167" t="s">
        <v>47</v>
      </c>
      <c r="B30" s="236" t="s">
        <v>46</v>
      </c>
      <c r="C30" s="163">
        <v>13482.134765625</v>
      </c>
      <c r="D30" s="163">
        <v>0</v>
      </c>
      <c r="E30" s="163">
        <v>18468.666015625</v>
      </c>
      <c r="F30" s="163">
        <v>0</v>
      </c>
      <c r="G30" s="163">
        <v>0</v>
      </c>
      <c r="H30" s="163">
        <v>0</v>
      </c>
      <c r="I30" s="163">
        <v>646.151123046875</v>
      </c>
      <c r="J30" s="237">
        <v>0</v>
      </c>
      <c r="K30" s="240">
        <v>2.857142873108387E-2</v>
      </c>
      <c r="L30" s="238">
        <v>0.17499999701976776</v>
      </c>
      <c r="M30" s="163">
        <v>5807551</v>
      </c>
      <c r="N30" s="163" t="s">
        <v>1369</v>
      </c>
      <c r="O30" s="163" t="s">
        <v>1369</v>
      </c>
      <c r="P30" s="163" t="s">
        <v>1369</v>
      </c>
      <c r="Q30" s="163">
        <v>0</v>
      </c>
      <c r="R30" s="233">
        <v>0</v>
      </c>
      <c r="S30" s="163">
        <v>0</v>
      </c>
      <c r="T30" s="163">
        <v>0</v>
      </c>
      <c r="U30" s="163">
        <v>0</v>
      </c>
      <c r="V30" s="164">
        <v>63.354301452636719</v>
      </c>
      <c r="W30" s="164">
        <v>-9.6949070692062378E-2</v>
      </c>
      <c r="X30" s="164">
        <v>76.700996398925781</v>
      </c>
      <c r="Y30" s="164">
        <v>2.3399999141693115</v>
      </c>
      <c r="Z30" s="164">
        <v>0</v>
      </c>
      <c r="AA30" s="164" t="s">
        <v>1369</v>
      </c>
      <c r="AB30" s="163">
        <v>2779</v>
      </c>
      <c r="AC30" s="163">
        <v>80</v>
      </c>
      <c r="AD30" s="165">
        <v>0.19661000370979309</v>
      </c>
      <c r="AE30" s="164">
        <v>4.5458812713623047</v>
      </c>
      <c r="AF30" s="251">
        <v>9.3755591660737991E-3</v>
      </c>
      <c r="AG30" s="163">
        <v>0</v>
      </c>
      <c r="AH30" s="164">
        <v>0.79900002479553223</v>
      </c>
      <c r="AI30" s="166" t="s">
        <v>1369</v>
      </c>
      <c r="AJ30" s="164">
        <v>20.487286999999998</v>
      </c>
      <c r="AK30" s="164">
        <v>0</v>
      </c>
      <c r="AL30" s="164">
        <v>0</v>
      </c>
      <c r="AM30" s="164" t="s">
        <v>1369</v>
      </c>
      <c r="AN30" s="164">
        <v>2.4411625862121582</v>
      </c>
      <c r="AO30" s="165">
        <v>6.0999999046325684</v>
      </c>
      <c r="AP30" s="165">
        <v>1.7000000476837158</v>
      </c>
      <c r="AQ30" s="163">
        <v>16</v>
      </c>
      <c r="AR30" s="165">
        <v>0.10000000149011612</v>
      </c>
      <c r="AS30" s="164">
        <v>7.0000000298023224E-2</v>
      </c>
      <c r="AT30" s="164" t="s">
        <v>1369</v>
      </c>
      <c r="AU30" s="163">
        <v>89</v>
      </c>
      <c r="AV30" s="164">
        <v>0.20600000023841858</v>
      </c>
      <c r="AW30" s="164">
        <v>39</v>
      </c>
      <c r="AX30" s="163">
        <v>10937</v>
      </c>
      <c r="AY30" s="163">
        <v>4035.999755859375</v>
      </c>
      <c r="AZ30" s="163">
        <v>0</v>
      </c>
      <c r="BA30" s="163">
        <v>0</v>
      </c>
      <c r="BB30" s="163">
        <v>110376</v>
      </c>
      <c r="BC30" s="163">
        <v>0</v>
      </c>
      <c r="BD30" s="163">
        <v>121</v>
      </c>
      <c r="BE30" s="165">
        <v>2.4000000953674316</v>
      </c>
      <c r="BF30" s="164">
        <v>3.7166666984558105</v>
      </c>
      <c r="BG30" s="164">
        <v>-0.27079984545707703</v>
      </c>
      <c r="BH30" s="163">
        <v>45</v>
      </c>
      <c r="BI30" s="165">
        <v>100</v>
      </c>
      <c r="BJ30" s="164">
        <v>98.419998168945312</v>
      </c>
      <c r="BK30" s="164">
        <v>79.126861572265625</v>
      </c>
      <c r="BL30" s="165">
        <v>117.43462371826172</v>
      </c>
      <c r="BM30" s="163">
        <v>84000</v>
      </c>
      <c r="BN30" s="165">
        <v>86.055862426757812</v>
      </c>
      <c r="BO30" s="165">
        <v>99.062530517578125</v>
      </c>
      <c r="BP30" s="164">
        <v>41.680000305175781</v>
      </c>
      <c r="BQ30" s="163">
        <v>91</v>
      </c>
      <c r="BR30" s="163">
        <v>87</v>
      </c>
      <c r="BS30" s="163">
        <v>87</v>
      </c>
      <c r="BT30" s="164">
        <v>2391</v>
      </c>
      <c r="BU30" s="164">
        <v>7</v>
      </c>
      <c r="BV30" s="163">
        <v>15797.595703125</v>
      </c>
      <c r="BW30" s="163">
        <v>108560</v>
      </c>
    </row>
    <row r="31" spans="1:75">
      <c r="A31" s="167" t="s">
        <v>49</v>
      </c>
      <c r="B31" s="236" t="s">
        <v>48</v>
      </c>
      <c r="C31" s="163">
        <v>0</v>
      </c>
      <c r="D31" s="163">
        <v>0</v>
      </c>
      <c r="E31" s="163">
        <v>4415.28564453125</v>
      </c>
      <c r="F31" s="163">
        <v>0</v>
      </c>
      <c r="G31" s="163">
        <v>0</v>
      </c>
      <c r="H31" s="163">
        <v>0</v>
      </c>
      <c r="I31" s="163">
        <v>0</v>
      </c>
      <c r="J31" s="237">
        <v>455634.8125</v>
      </c>
      <c r="K31" s="240">
        <v>0.22857142984867096</v>
      </c>
      <c r="L31" s="238">
        <v>0.125</v>
      </c>
      <c r="M31" s="163">
        <v>11014223</v>
      </c>
      <c r="N31" s="163">
        <v>0</v>
      </c>
      <c r="O31" s="163">
        <v>899296</v>
      </c>
      <c r="P31" s="163">
        <v>0</v>
      </c>
      <c r="Q31" s="163">
        <v>23840248</v>
      </c>
      <c r="R31" s="233">
        <v>1</v>
      </c>
      <c r="S31" s="163">
        <v>4424420</v>
      </c>
      <c r="T31" s="163">
        <v>23694004</v>
      </c>
      <c r="U31" s="163">
        <v>22696480</v>
      </c>
      <c r="V31" s="164">
        <v>80.777351379394531</v>
      </c>
      <c r="W31" s="164">
        <v>4.5131168365478516</v>
      </c>
      <c r="X31" s="164">
        <v>32.520000457763672</v>
      </c>
      <c r="Y31" s="164">
        <v>5.9200000762939453</v>
      </c>
      <c r="Z31" s="164">
        <v>33.553749084472656</v>
      </c>
      <c r="AA31" s="164">
        <v>9.1563701629638672</v>
      </c>
      <c r="AB31" s="163">
        <v>1832</v>
      </c>
      <c r="AC31" s="163">
        <v>60</v>
      </c>
      <c r="AD31" s="165">
        <v>87.881752014160156</v>
      </c>
      <c r="AE31" s="164">
        <v>14.269445419311523</v>
      </c>
      <c r="AF31" s="251">
        <v>0.9689527153968811</v>
      </c>
      <c r="AG31" s="163">
        <v>6109</v>
      </c>
      <c r="AH31" s="164">
        <v>0.43799999356269836</v>
      </c>
      <c r="AI31" s="166" t="s">
        <v>1369</v>
      </c>
      <c r="AJ31" s="164">
        <v>1089.847168</v>
      </c>
      <c r="AK31" s="164">
        <v>1555.6400146484375</v>
      </c>
      <c r="AL31" s="164">
        <v>1392.3599853515625</v>
      </c>
      <c r="AM31" s="164">
        <v>7.7361950874328613</v>
      </c>
      <c r="AN31" s="164">
        <v>2.8484852313995361</v>
      </c>
      <c r="AO31" s="165">
        <v>78.800003051757812</v>
      </c>
      <c r="AP31" s="165">
        <v>17.399999618530273</v>
      </c>
      <c r="AQ31" s="163">
        <v>44</v>
      </c>
      <c r="AR31" s="165">
        <v>0.60000002384185791</v>
      </c>
      <c r="AS31" s="164">
        <v>9.0000003576278687E-2</v>
      </c>
      <c r="AT31" s="164">
        <v>353.67813110351562</v>
      </c>
      <c r="AU31" s="163">
        <v>3709196</v>
      </c>
      <c r="AV31" s="164">
        <v>0.57700002193450928</v>
      </c>
      <c r="AW31" s="164">
        <v>37.400001525878906</v>
      </c>
      <c r="AX31" s="163">
        <v>3500928</v>
      </c>
      <c r="AY31" s="163">
        <v>0</v>
      </c>
      <c r="AZ31" s="163">
        <v>0</v>
      </c>
      <c r="BA31" s="163">
        <v>2062534</v>
      </c>
      <c r="BB31" s="163">
        <v>38881</v>
      </c>
      <c r="BC31" s="163">
        <v>0</v>
      </c>
      <c r="BD31" s="163">
        <v>119</v>
      </c>
      <c r="BE31" s="165">
        <v>15.399999618530273</v>
      </c>
      <c r="BF31" s="164">
        <v>3.7166666984558105</v>
      </c>
      <c r="BG31" s="164">
        <v>-0.82515537738800049</v>
      </c>
      <c r="BH31" s="163">
        <v>41</v>
      </c>
      <c r="BI31" s="165">
        <v>19.5</v>
      </c>
      <c r="BJ31" s="164">
        <v>34.490001678466797</v>
      </c>
      <c r="BK31" s="164">
        <v>21.579828262329102</v>
      </c>
      <c r="BL31" s="165">
        <v>111.66313171386719</v>
      </c>
      <c r="BM31" s="163">
        <v>41000</v>
      </c>
      <c r="BN31" s="165">
        <v>24.756492614746094</v>
      </c>
      <c r="BO31" s="165">
        <v>49.505874633789062</v>
      </c>
      <c r="BP31" s="164">
        <v>0.90999996662139893</v>
      </c>
      <c r="BQ31" s="163">
        <v>91</v>
      </c>
      <c r="BR31" s="163">
        <v>71</v>
      </c>
      <c r="BS31" s="163">
        <v>91</v>
      </c>
      <c r="BT31" s="164">
        <v>152.70889282226562</v>
      </c>
      <c r="BU31" s="164">
        <v>264</v>
      </c>
      <c r="BV31" s="163">
        <v>874.12127685546875</v>
      </c>
      <c r="BW31" s="163">
        <v>273600</v>
      </c>
    </row>
    <row r="32" spans="1:75">
      <c r="A32" s="167" t="s">
        <v>51</v>
      </c>
      <c r="B32" s="236" t="s">
        <v>50</v>
      </c>
      <c r="C32" s="163">
        <v>19215.751953125</v>
      </c>
      <c r="D32" s="163">
        <v>0</v>
      </c>
      <c r="E32" s="163">
        <v>4228.4482421875</v>
      </c>
      <c r="F32" s="163">
        <v>0</v>
      </c>
      <c r="G32" s="163">
        <v>0</v>
      </c>
      <c r="H32" s="163">
        <v>0</v>
      </c>
      <c r="I32" s="163">
        <v>0</v>
      </c>
      <c r="J32" s="237">
        <v>87500</v>
      </c>
      <c r="K32" s="240">
        <v>0.17142857611179352</v>
      </c>
      <c r="L32" s="238">
        <v>2.500000037252903E-2</v>
      </c>
      <c r="M32" s="163">
        <v>4406786.5</v>
      </c>
      <c r="N32" s="163">
        <v>308663.78125</v>
      </c>
      <c r="O32" s="163">
        <v>0</v>
      </c>
      <c r="P32" s="163">
        <v>2104676.75</v>
      </c>
      <c r="Q32" s="163">
        <v>13591658</v>
      </c>
      <c r="R32" s="233">
        <v>1</v>
      </c>
      <c r="S32" s="163">
        <v>9673057</v>
      </c>
      <c r="T32" s="163">
        <v>6903657.5</v>
      </c>
      <c r="U32" s="163">
        <v>4167520.75</v>
      </c>
      <c r="V32" s="164">
        <v>488.75439453125</v>
      </c>
      <c r="W32" s="164">
        <v>5.1852550506591797</v>
      </c>
      <c r="X32" s="164">
        <v>14.784000396728516</v>
      </c>
      <c r="Y32" s="164">
        <v>4.8299999237060547</v>
      </c>
      <c r="Z32" s="164">
        <v>1.4449392557144165</v>
      </c>
      <c r="AA32" s="164">
        <v>6.3035898208618164</v>
      </c>
      <c r="AB32" s="163">
        <v>1565</v>
      </c>
      <c r="AC32" s="163">
        <v>40</v>
      </c>
      <c r="AD32" s="165">
        <v>36.751678466796875</v>
      </c>
      <c r="AE32" s="164">
        <v>15.565374374389648</v>
      </c>
      <c r="AF32" s="251">
        <v>0.66273868083953857</v>
      </c>
      <c r="AG32" s="163">
        <v>123</v>
      </c>
      <c r="AH32" s="164">
        <v>0.41999998688697815</v>
      </c>
      <c r="AI32" s="166">
        <v>0.40886110067367554</v>
      </c>
      <c r="AJ32" s="164">
        <v>260.01807200000002</v>
      </c>
      <c r="AK32" s="164">
        <v>590.20001220703125</v>
      </c>
      <c r="AL32" s="164">
        <v>574.5999755859375</v>
      </c>
      <c r="AM32" s="164">
        <v>17.197732925415039</v>
      </c>
      <c r="AN32" s="164">
        <v>1.8291323184967041</v>
      </c>
      <c r="AO32" s="165">
        <v>50.5</v>
      </c>
      <c r="AP32" s="165">
        <v>27.600000381469727</v>
      </c>
      <c r="AQ32" s="163">
        <v>97</v>
      </c>
      <c r="AR32" s="165">
        <v>0.89999997615814209</v>
      </c>
      <c r="AS32" s="164">
        <v>0.14000000059604645</v>
      </c>
      <c r="AT32" s="164">
        <v>261.40170288085938</v>
      </c>
      <c r="AU32" s="163">
        <v>2281106</v>
      </c>
      <c r="AV32" s="164">
        <v>0.49900001287460327</v>
      </c>
      <c r="AW32" s="164">
        <v>37.5</v>
      </c>
      <c r="AX32" s="163">
        <v>0</v>
      </c>
      <c r="AY32" s="163">
        <v>9551</v>
      </c>
      <c r="AZ32" s="163">
        <v>237830</v>
      </c>
      <c r="BA32" s="163">
        <v>8124</v>
      </c>
      <c r="BB32" s="163">
        <v>89582</v>
      </c>
      <c r="BC32" s="163">
        <v>26663</v>
      </c>
      <c r="BD32" s="163">
        <v>99</v>
      </c>
      <c r="BE32" s="165">
        <v>29</v>
      </c>
      <c r="BF32" s="164">
        <v>3.1500000953674316</v>
      </c>
      <c r="BG32" s="164">
        <v>-1.262840747833252</v>
      </c>
      <c r="BH32" s="163">
        <v>20</v>
      </c>
      <c r="BI32" s="165">
        <v>10.300000190734863</v>
      </c>
      <c r="BJ32" s="164">
        <v>75.540000915527344</v>
      </c>
      <c r="BK32" s="164">
        <v>5.8049216270446777</v>
      </c>
      <c r="BL32" s="165">
        <v>57.961299896240234</v>
      </c>
      <c r="BM32" s="163">
        <v>6000</v>
      </c>
      <c r="BN32" s="165">
        <v>45.690685272216797</v>
      </c>
      <c r="BO32" s="165">
        <v>62.440975189208984</v>
      </c>
      <c r="BP32" s="164">
        <v>0.64999997615814209</v>
      </c>
      <c r="BQ32" s="163">
        <v>91</v>
      </c>
      <c r="BR32" s="163">
        <v>85</v>
      </c>
      <c r="BS32" s="163">
        <v>91</v>
      </c>
      <c r="BT32" s="164">
        <v>70.498191833496094</v>
      </c>
      <c r="BU32" s="164">
        <v>494</v>
      </c>
      <c r="BV32" s="163">
        <v>199.58076477050781</v>
      </c>
      <c r="BW32" s="163">
        <v>25680</v>
      </c>
    </row>
    <row r="33" spans="1:75">
      <c r="A33" s="167" t="s">
        <v>734</v>
      </c>
      <c r="B33" s="236" t="s">
        <v>58</v>
      </c>
      <c r="C33" s="163">
        <v>0</v>
      </c>
      <c r="D33" s="163">
        <v>0</v>
      </c>
      <c r="E33" s="163">
        <v>0</v>
      </c>
      <c r="F33" s="163">
        <v>0</v>
      </c>
      <c r="G33" s="163">
        <v>0</v>
      </c>
      <c r="H33" s="163">
        <v>0</v>
      </c>
      <c r="I33" s="163">
        <v>0</v>
      </c>
      <c r="J33" s="237">
        <v>4459.7998046875</v>
      </c>
      <c r="K33" s="240">
        <v>0.1428571492433548</v>
      </c>
      <c r="L33" s="239" t="s">
        <v>1369</v>
      </c>
      <c r="M33" s="163">
        <v>198931.21875</v>
      </c>
      <c r="N33" s="163" t="s">
        <v>1369</v>
      </c>
      <c r="O33" s="163" t="s">
        <v>1369</v>
      </c>
      <c r="P33" s="163" t="s">
        <v>1369</v>
      </c>
      <c r="Q33" s="163">
        <v>157159.859375</v>
      </c>
      <c r="R33" s="233">
        <v>0.25999999046325684</v>
      </c>
      <c r="S33" s="163">
        <v>0</v>
      </c>
      <c r="T33" s="163">
        <v>466627.75</v>
      </c>
      <c r="U33" s="163">
        <v>493198.71875</v>
      </c>
      <c r="V33" s="164">
        <v>145.88710021972656</v>
      </c>
      <c r="W33" s="164">
        <v>1.573509693145752</v>
      </c>
      <c r="X33" s="164">
        <v>67.982002258300781</v>
      </c>
      <c r="Y33" s="164" t="s">
        <v>1369</v>
      </c>
      <c r="Z33" s="164">
        <v>8.5435657501220703</v>
      </c>
      <c r="AA33" s="164" t="s">
        <v>1369</v>
      </c>
      <c r="AB33" s="163">
        <v>45</v>
      </c>
      <c r="AC33" s="163">
        <v>80</v>
      </c>
      <c r="AD33" s="165">
        <v>46.411468505859375</v>
      </c>
      <c r="AE33" s="164">
        <v>6.8271231651306152</v>
      </c>
      <c r="AF33" s="251">
        <v>4.8957802355289459E-3</v>
      </c>
      <c r="AG33" s="163">
        <v>0</v>
      </c>
      <c r="AH33" s="164">
        <v>0.66100001335144043</v>
      </c>
      <c r="AI33" s="166" t="s">
        <v>1369</v>
      </c>
      <c r="AJ33" s="164">
        <v>4.3680510000000004</v>
      </c>
      <c r="AK33" s="164">
        <v>138.75</v>
      </c>
      <c r="AL33" s="164">
        <v>83.919998168945312</v>
      </c>
      <c r="AM33" s="164">
        <v>3.6281743049621582</v>
      </c>
      <c r="AN33" s="164">
        <v>12.241413116455078</v>
      </c>
      <c r="AO33" s="165">
        <v>12.300000190734863</v>
      </c>
      <c r="AP33" s="165" t="s">
        <v>1369</v>
      </c>
      <c r="AQ33" s="163">
        <v>31</v>
      </c>
      <c r="AR33" s="165">
        <v>0.89999997615814209</v>
      </c>
      <c r="AS33" s="164">
        <v>0.55000001192092896</v>
      </c>
      <c r="AT33" s="164">
        <v>0</v>
      </c>
      <c r="AU33" s="163">
        <v>143054</v>
      </c>
      <c r="AV33" s="164">
        <v>0.32499998807907104</v>
      </c>
      <c r="AW33" s="164">
        <v>42.400001525878906</v>
      </c>
      <c r="AX33" s="163">
        <v>46093</v>
      </c>
      <c r="AY33" s="163">
        <v>0</v>
      </c>
      <c r="AZ33" s="163">
        <v>0</v>
      </c>
      <c r="BA33" s="163">
        <v>0</v>
      </c>
      <c r="BB33" s="163">
        <v>115</v>
      </c>
      <c r="BC33" s="163">
        <v>0</v>
      </c>
      <c r="BD33" s="163">
        <v>109</v>
      </c>
      <c r="BE33" s="165">
        <v>12.600000381469727</v>
      </c>
      <c r="BF33" s="164">
        <v>3.6500000953674316</v>
      </c>
      <c r="BG33" s="164">
        <v>-2.6202837005257607E-2</v>
      </c>
      <c r="BH33" s="163">
        <v>64</v>
      </c>
      <c r="BI33" s="165">
        <v>97.099998474121094</v>
      </c>
      <c r="BJ33" s="164">
        <v>91</v>
      </c>
      <c r="BK33" s="164">
        <v>69.762252807617188</v>
      </c>
      <c r="BL33" s="165">
        <v>99.231727600097656</v>
      </c>
      <c r="BM33" s="163">
        <v>2400</v>
      </c>
      <c r="BN33" s="165">
        <v>83.045303344726562</v>
      </c>
      <c r="BO33" s="165">
        <v>89.8707275390625</v>
      </c>
      <c r="BP33" s="164">
        <v>7.9100003242492676</v>
      </c>
      <c r="BQ33" s="163">
        <v>93</v>
      </c>
      <c r="BR33" s="163">
        <v>86</v>
      </c>
      <c r="BS33" s="163" t="s">
        <v>1369</v>
      </c>
      <c r="BT33" s="164">
        <v>505.638916015625</v>
      </c>
      <c r="BU33" s="164">
        <v>42</v>
      </c>
      <c r="BV33" s="163">
        <v>4321.580078125</v>
      </c>
      <c r="BW33" s="163">
        <v>4030</v>
      </c>
    </row>
    <row r="34" spans="1:75">
      <c r="A34" s="167" t="s">
        <v>53</v>
      </c>
      <c r="B34" s="236" t="s">
        <v>52</v>
      </c>
      <c r="C34" s="163">
        <v>0</v>
      </c>
      <c r="D34" s="163">
        <v>0</v>
      </c>
      <c r="E34" s="163">
        <v>465698.1875</v>
      </c>
      <c r="F34" s="163">
        <v>2.7867999076843262</v>
      </c>
      <c r="G34" s="163">
        <v>14468.2265625</v>
      </c>
      <c r="H34" s="163">
        <v>0</v>
      </c>
      <c r="I34" s="163">
        <v>2168.444091796875</v>
      </c>
      <c r="J34" s="237">
        <v>258571.421875</v>
      </c>
      <c r="K34" s="240">
        <v>0.1428571492433548</v>
      </c>
      <c r="L34" s="238">
        <v>5.000000074505806E-2</v>
      </c>
      <c r="M34" s="163">
        <v>5923033</v>
      </c>
      <c r="N34" s="163" t="s">
        <v>1369</v>
      </c>
      <c r="O34" s="163" t="s">
        <v>1369</v>
      </c>
      <c r="P34" s="163" t="s">
        <v>1369</v>
      </c>
      <c r="Q34" s="163">
        <v>12180482</v>
      </c>
      <c r="R34" s="233">
        <v>0.71139997243881226</v>
      </c>
      <c r="S34" s="163">
        <v>9623387</v>
      </c>
      <c r="T34" s="163">
        <v>16666898</v>
      </c>
      <c r="U34" s="163">
        <v>16993814</v>
      </c>
      <c r="V34" s="164">
        <v>93.9781494140625</v>
      </c>
      <c r="W34" s="164">
        <v>2.8493940830230713</v>
      </c>
      <c r="X34" s="164">
        <v>25.569999694824219</v>
      </c>
      <c r="Y34" s="164">
        <v>4.6100001335144043</v>
      </c>
      <c r="Z34" s="164">
        <v>12.076229095458984</v>
      </c>
      <c r="AA34" s="164">
        <v>83.350532531738281</v>
      </c>
      <c r="AB34" s="163">
        <v>12208</v>
      </c>
      <c r="AC34" s="163">
        <v>60</v>
      </c>
      <c r="AD34" s="165">
        <v>42.269828796386719</v>
      </c>
      <c r="AE34" s="164">
        <v>10.20722770690918</v>
      </c>
      <c r="AF34" s="251">
        <v>5.1844082772731781E-2</v>
      </c>
      <c r="AG34" s="163">
        <v>0</v>
      </c>
      <c r="AH34" s="164">
        <v>0.60000002384185791</v>
      </c>
      <c r="AI34" s="166">
        <v>7.0367917418479919E-2</v>
      </c>
      <c r="AJ34" s="164">
        <v>31.539718000000001</v>
      </c>
      <c r="AK34" s="164">
        <v>1258.5699462890625</v>
      </c>
      <c r="AL34" s="164">
        <v>1549.050048828125</v>
      </c>
      <c r="AM34" s="164">
        <v>5.5337924957275391</v>
      </c>
      <c r="AN34" s="164">
        <v>8.8125801086425781</v>
      </c>
      <c r="AO34" s="165">
        <v>23.700000762939453</v>
      </c>
      <c r="AP34" s="165">
        <v>16.299999237060547</v>
      </c>
      <c r="AQ34" s="163">
        <v>320</v>
      </c>
      <c r="AR34" s="165">
        <v>0.5</v>
      </c>
      <c r="AS34" s="164">
        <v>0.15000000596046448</v>
      </c>
      <c r="AT34" s="164">
        <v>1.4760572910308838</v>
      </c>
      <c r="AU34" s="163">
        <v>4830549</v>
      </c>
      <c r="AV34" s="164">
        <v>0.48600000143051147</v>
      </c>
      <c r="AW34" s="164" t="s">
        <v>1369</v>
      </c>
      <c r="AX34" s="163">
        <v>167770</v>
      </c>
      <c r="AY34" s="163">
        <v>14100</v>
      </c>
      <c r="AZ34" s="163">
        <v>0</v>
      </c>
      <c r="BA34" s="163">
        <v>0</v>
      </c>
      <c r="BB34" s="163">
        <v>75029</v>
      </c>
      <c r="BC34" s="163">
        <v>0</v>
      </c>
      <c r="BD34" s="163">
        <v>122</v>
      </c>
      <c r="BE34" s="165">
        <v>4.5999999046325684</v>
      </c>
      <c r="BF34" s="164">
        <v>2.2999999523162842</v>
      </c>
      <c r="BG34" s="164">
        <v>-0.35166239738464355</v>
      </c>
      <c r="BH34" s="163">
        <v>22</v>
      </c>
      <c r="BI34" s="165">
        <v>92.300003051757812</v>
      </c>
      <c r="BJ34" s="164">
        <v>83.779998779296875</v>
      </c>
      <c r="BK34" s="164">
        <v>60.152400970458984</v>
      </c>
      <c r="BL34" s="165">
        <v>116.32560729980469</v>
      </c>
      <c r="BM34" s="163">
        <v>33000</v>
      </c>
      <c r="BN34" s="165">
        <v>76.71942138671875</v>
      </c>
      <c r="BO34" s="165">
        <v>78.006507873535156</v>
      </c>
      <c r="BP34" s="164">
        <v>2.1400001049041748</v>
      </c>
      <c r="BQ34" s="163">
        <v>85</v>
      </c>
      <c r="BR34" s="163">
        <v>69</v>
      </c>
      <c r="BS34" s="163">
        <v>84</v>
      </c>
      <c r="BT34" s="164">
        <v>360.33465576171875</v>
      </c>
      <c r="BU34" s="164">
        <v>218</v>
      </c>
      <c r="BV34" s="163">
        <v>1875.071533203125</v>
      </c>
      <c r="BW34" s="163">
        <v>176520</v>
      </c>
    </row>
    <row r="35" spans="1:75">
      <c r="A35" s="167" t="s">
        <v>55</v>
      </c>
      <c r="B35" s="236" t="s">
        <v>54</v>
      </c>
      <c r="C35" s="163">
        <v>0</v>
      </c>
      <c r="D35" s="163">
        <v>0</v>
      </c>
      <c r="E35" s="163">
        <v>147720.453125</v>
      </c>
      <c r="F35" s="163">
        <v>0</v>
      </c>
      <c r="G35" s="163">
        <v>0</v>
      </c>
      <c r="H35" s="163">
        <v>0</v>
      </c>
      <c r="I35" s="163">
        <v>984.5985107421875</v>
      </c>
      <c r="J35" s="237">
        <v>73943.625</v>
      </c>
      <c r="K35" s="240">
        <v>0.1428571492433548</v>
      </c>
      <c r="L35" s="238">
        <v>5.000000074505806E-2</v>
      </c>
      <c r="M35" s="163">
        <v>12590765</v>
      </c>
      <c r="N35" s="163">
        <v>2871981</v>
      </c>
      <c r="O35" s="163">
        <v>1909262.375</v>
      </c>
      <c r="P35" s="163">
        <v>5569819.5</v>
      </c>
      <c r="Q35" s="163">
        <v>29394432</v>
      </c>
      <c r="R35" s="233">
        <v>1</v>
      </c>
      <c r="S35" s="163">
        <v>17922910</v>
      </c>
      <c r="T35" s="163">
        <v>27434210</v>
      </c>
      <c r="U35" s="163">
        <v>28508962</v>
      </c>
      <c r="V35" s="164">
        <v>57.537662506103516</v>
      </c>
      <c r="W35" s="164">
        <v>3.5771908760070801</v>
      </c>
      <c r="X35" s="164">
        <v>59.314998626708984</v>
      </c>
      <c r="Y35" s="164">
        <v>4.9899997711181641</v>
      </c>
      <c r="Z35" s="164">
        <v>4.2504634857177734</v>
      </c>
      <c r="AA35" s="164">
        <v>36.711833953857422</v>
      </c>
      <c r="AB35" s="163">
        <v>4374</v>
      </c>
      <c r="AC35" s="163">
        <v>40</v>
      </c>
      <c r="AD35" s="165">
        <v>32.671791076660156</v>
      </c>
      <c r="AE35" s="164">
        <v>15.257990837097168</v>
      </c>
      <c r="AF35" s="251">
        <v>0.94005334377288818</v>
      </c>
      <c r="AG35" s="163">
        <v>638</v>
      </c>
      <c r="AH35" s="164">
        <v>0.58700001239776611</v>
      </c>
      <c r="AI35" s="166">
        <v>0.23206011950969696</v>
      </c>
      <c r="AJ35" s="164">
        <v>556.61659999999995</v>
      </c>
      <c r="AK35" s="164">
        <v>1099.1700439453125</v>
      </c>
      <c r="AL35" s="164">
        <v>1186.9300537109375</v>
      </c>
      <c r="AM35" s="164">
        <v>2.7683277130126953</v>
      </c>
      <c r="AN35" s="164">
        <v>0.78280758857727051</v>
      </c>
      <c r="AO35" s="165">
        <v>69.800003051757812</v>
      </c>
      <c r="AP35" s="165">
        <v>11</v>
      </c>
      <c r="AQ35" s="163">
        <v>157</v>
      </c>
      <c r="AR35" s="165">
        <v>2.5999999046325684</v>
      </c>
      <c r="AS35" s="164">
        <v>0.46000000834465027</v>
      </c>
      <c r="AT35" s="164">
        <v>231.38528442382812</v>
      </c>
      <c r="AU35" s="163">
        <v>11290383</v>
      </c>
      <c r="AV35" s="164">
        <v>0.55500000715255737</v>
      </c>
      <c r="AW35" s="164">
        <v>42.200000762939453</v>
      </c>
      <c r="AX35" s="163">
        <v>2556202</v>
      </c>
      <c r="AY35" s="163">
        <v>95260</v>
      </c>
      <c r="AZ35" s="163">
        <v>0</v>
      </c>
      <c r="BA35" s="163">
        <v>1043924</v>
      </c>
      <c r="BB35" s="163">
        <v>509400</v>
      </c>
      <c r="BC35" s="163">
        <v>2058</v>
      </c>
      <c r="BD35" s="163">
        <v>126</v>
      </c>
      <c r="BE35" s="165">
        <v>5.6999998092651367</v>
      </c>
      <c r="BF35" s="164">
        <v>3.9666666984558105</v>
      </c>
      <c r="BG35" s="164">
        <v>-0.88154470920562744</v>
      </c>
      <c r="BH35" s="163">
        <v>27</v>
      </c>
      <c r="BI35" s="165">
        <v>71</v>
      </c>
      <c r="BJ35" s="164">
        <v>78.230003356933594</v>
      </c>
      <c r="BK35" s="164">
        <v>45.6021728515625</v>
      </c>
      <c r="BL35" s="165">
        <v>82.777641296386719</v>
      </c>
      <c r="BM35" s="163">
        <v>37000</v>
      </c>
      <c r="BN35" s="165">
        <v>43.119163513183594</v>
      </c>
      <c r="BO35" s="165">
        <v>69.592552185058594</v>
      </c>
      <c r="BP35" s="164">
        <v>1.2400000095367432</v>
      </c>
      <c r="BQ35" s="163">
        <v>68</v>
      </c>
      <c r="BR35" s="163">
        <v>44</v>
      </c>
      <c r="BS35" s="163">
        <v>67</v>
      </c>
      <c r="BT35" s="164">
        <v>155.56120300292969</v>
      </c>
      <c r="BU35" s="164">
        <v>438</v>
      </c>
      <c r="BV35" s="163">
        <v>1673.64892578125</v>
      </c>
      <c r="BW35" s="163">
        <v>472710</v>
      </c>
    </row>
    <row r="36" spans="1:75">
      <c r="A36" s="167" t="s">
        <v>57</v>
      </c>
      <c r="B36" s="236" t="s">
        <v>56</v>
      </c>
      <c r="C36" s="163">
        <v>24338.2421875</v>
      </c>
      <c r="D36" s="163">
        <v>1195.482177734375</v>
      </c>
      <c r="E36" s="163">
        <v>245390.84375</v>
      </c>
      <c r="F36" s="163">
        <v>64.308799743652344</v>
      </c>
      <c r="G36" s="163">
        <v>44346.39453125</v>
      </c>
      <c r="H36" s="163">
        <v>0</v>
      </c>
      <c r="I36" s="163">
        <v>14232.705078125</v>
      </c>
      <c r="J36" s="237">
        <v>0</v>
      </c>
      <c r="K36" s="240">
        <v>0</v>
      </c>
      <c r="L36" s="238">
        <v>0.125</v>
      </c>
      <c r="M36" s="163" t="s">
        <v>1369</v>
      </c>
      <c r="N36" s="163" t="s">
        <v>1369</v>
      </c>
      <c r="O36" s="163" t="s">
        <v>1369</v>
      </c>
      <c r="P36" s="163" t="s">
        <v>1369</v>
      </c>
      <c r="Q36" s="163">
        <v>0</v>
      </c>
      <c r="R36" s="233">
        <v>0</v>
      </c>
      <c r="S36" s="163">
        <v>0</v>
      </c>
      <c r="T36" s="163">
        <v>0</v>
      </c>
      <c r="U36" s="163">
        <v>0</v>
      </c>
      <c r="V36" s="164">
        <v>4.3510260581970215</v>
      </c>
      <c r="W36" s="164">
        <v>3.0667366981506348</v>
      </c>
      <c r="X36" s="164">
        <v>81.86199951171875</v>
      </c>
      <c r="Y36" s="164">
        <v>2.4500000476837158</v>
      </c>
      <c r="Z36" s="164">
        <v>0</v>
      </c>
      <c r="AA36" s="164" t="s">
        <v>1369</v>
      </c>
      <c r="AB36" s="163">
        <v>14640</v>
      </c>
      <c r="AC36" s="163">
        <v>100</v>
      </c>
      <c r="AD36" s="165">
        <v>1.095829963684082</v>
      </c>
      <c r="AE36" s="164">
        <v>4.7349419593811035</v>
      </c>
      <c r="AF36" s="251">
        <v>1.0494815185666084E-2</v>
      </c>
      <c r="AG36" s="163">
        <v>0</v>
      </c>
      <c r="AH36" s="164">
        <v>0.93500000238418579</v>
      </c>
      <c r="AI36" s="166" t="s">
        <v>1369</v>
      </c>
      <c r="AJ36" s="164">
        <v>0.57375500000000001</v>
      </c>
      <c r="AK36" s="164">
        <v>0</v>
      </c>
      <c r="AL36" s="164">
        <v>0</v>
      </c>
      <c r="AM36" s="164" t="s">
        <v>1369</v>
      </c>
      <c r="AN36" s="164">
        <v>3.9586886763572693E-2</v>
      </c>
      <c r="AO36" s="165">
        <v>4.9000000953674316</v>
      </c>
      <c r="AP36" s="165" t="s">
        <v>1369</v>
      </c>
      <c r="AQ36" s="163">
        <v>5.6999998092651367</v>
      </c>
      <c r="AR36" s="165">
        <v>0.20000000298023224</v>
      </c>
      <c r="AS36" s="164">
        <v>7.9999998211860657E-2</v>
      </c>
      <c r="AT36" s="164" t="s">
        <v>1369</v>
      </c>
      <c r="AU36" s="163">
        <v>0</v>
      </c>
      <c r="AV36" s="164">
        <v>6.8999998271465302E-2</v>
      </c>
      <c r="AW36" s="164">
        <v>31.700000762939453</v>
      </c>
      <c r="AX36" s="163">
        <v>6000</v>
      </c>
      <c r="AY36" s="163">
        <v>31450</v>
      </c>
      <c r="AZ36" s="163">
        <v>3500</v>
      </c>
      <c r="BA36" s="163">
        <v>0</v>
      </c>
      <c r="BB36" s="163">
        <v>372631</v>
      </c>
      <c r="BC36" s="163">
        <v>0</v>
      </c>
      <c r="BD36" s="163">
        <v>145</v>
      </c>
      <c r="BE36" s="165">
        <v>2.4000000953674316</v>
      </c>
      <c r="BF36" s="164">
        <v>3.8169999122619629</v>
      </c>
      <c r="BG36" s="164">
        <v>1.567070484161377</v>
      </c>
      <c r="BH36" s="163">
        <v>76</v>
      </c>
      <c r="BI36" s="165">
        <v>100</v>
      </c>
      <c r="BJ36" s="164" t="s">
        <v>1369</v>
      </c>
      <c r="BK36" s="164">
        <v>92.834014892578125</v>
      </c>
      <c r="BL36" s="165">
        <v>91.230628967285156</v>
      </c>
      <c r="BM36" s="163">
        <v>1200000</v>
      </c>
      <c r="BN36" s="165">
        <v>98.588356018066406</v>
      </c>
      <c r="BO36" s="165">
        <v>99.222183227539062</v>
      </c>
      <c r="BP36" s="164">
        <v>24.639999389648438</v>
      </c>
      <c r="BQ36" s="163">
        <v>92</v>
      </c>
      <c r="BR36" s="163">
        <v>79</v>
      </c>
      <c r="BS36" s="163">
        <v>85</v>
      </c>
      <c r="BT36" s="164">
        <v>6443.42236328125</v>
      </c>
      <c r="BU36" s="164">
        <v>11</v>
      </c>
      <c r="BV36" s="163">
        <v>53371.69921875</v>
      </c>
      <c r="BW36" s="163">
        <v>9093510</v>
      </c>
    </row>
    <row r="37" spans="1:75">
      <c r="A37" s="167" t="s">
        <v>60</v>
      </c>
      <c r="B37" s="236" t="s">
        <v>59</v>
      </c>
      <c r="C37" s="163">
        <v>0</v>
      </c>
      <c r="D37" s="163">
        <v>0</v>
      </c>
      <c r="E37" s="163">
        <v>33095.7265625</v>
      </c>
      <c r="F37" s="163">
        <v>0</v>
      </c>
      <c r="G37" s="163">
        <v>0</v>
      </c>
      <c r="H37" s="163">
        <v>0</v>
      </c>
      <c r="I37" s="163">
        <v>0</v>
      </c>
      <c r="J37" s="237">
        <v>63476.9140625</v>
      </c>
      <c r="K37" s="240">
        <v>2.857142873108387E-2</v>
      </c>
      <c r="L37" s="238">
        <v>5.000000074505806E-2</v>
      </c>
      <c r="M37" s="163">
        <v>1860737.625</v>
      </c>
      <c r="N37" s="163">
        <v>1020759.125</v>
      </c>
      <c r="O37" s="163">
        <v>2885.266357421875</v>
      </c>
      <c r="P37" s="163">
        <v>1125648.375</v>
      </c>
      <c r="Q37" s="163">
        <v>5915627</v>
      </c>
      <c r="R37" s="233">
        <v>1</v>
      </c>
      <c r="S37" s="163">
        <v>5767850.5</v>
      </c>
      <c r="T37" s="163">
        <v>5918555</v>
      </c>
      <c r="U37" s="163">
        <v>5934864.5</v>
      </c>
      <c r="V37" s="164">
        <v>8.7597579956054688</v>
      </c>
      <c r="W37" s="164">
        <v>4.021820068359375</v>
      </c>
      <c r="X37" s="164">
        <v>43.613998413085938</v>
      </c>
      <c r="Y37" s="164">
        <v>5.5900001525878906</v>
      </c>
      <c r="Z37" s="164">
        <v>25.044635772705078</v>
      </c>
      <c r="AA37" s="164">
        <v>22.176414489746094</v>
      </c>
      <c r="AB37" s="163">
        <v>199</v>
      </c>
      <c r="AC37" s="165" t="s">
        <v>1369</v>
      </c>
      <c r="AD37" s="165">
        <v>68.913101196289062</v>
      </c>
      <c r="AE37" s="164">
        <v>18.558134078979492</v>
      </c>
      <c r="AF37" s="251">
        <v>0.92993134260177612</v>
      </c>
      <c r="AG37" s="163">
        <v>421</v>
      </c>
      <c r="AH37" s="164">
        <v>0.38699999451637268</v>
      </c>
      <c r="AI37" s="166">
        <v>0.46134752035140991</v>
      </c>
      <c r="AJ37" s="164">
        <v>1079.47576</v>
      </c>
      <c r="AK37" s="164">
        <v>643.739990234375</v>
      </c>
      <c r="AL37" s="164">
        <v>683.82000732421875</v>
      </c>
      <c r="AM37" s="164">
        <v>27.220705032348633</v>
      </c>
      <c r="AN37" s="165">
        <v>0</v>
      </c>
      <c r="AO37" s="165">
        <v>96.800003051757812</v>
      </c>
      <c r="AP37" s="165">
        <v>21.5</v>
      </c>
      <c r="AQ37" s="163">
        <v>540</v>
      </c>
      <c r="AR37" s="165">
        <v>3.4000000953674316</v>
      </c>
      <c r="AS37" s="164">
        <v>2.6500000953674316</v>
      </c>
      <c r="AT37" s="164">
        <v>310.58956909179688</v>
      </c>
      <c r="AU37" s="163">
        <v>6389657</v>
      </c>
      <c r="AV37" s="164">
        <v>0.67199999094009399</v>
      </c>
      <c r="AW37" s="164">
        <v>43</v>
      </c>
      <c r="AX37" s="163">
        <v>2369695</v>
      </c>
      <c r="AY37" s="163">
        <v>6066</v>
      </c>
      <c r="AZ37" s="163">
        <v>0</v>
      </c>
      <c r="BA37" s="163">
        <v>511803</v>
      </c>
      <c r="BB37" s="163">
        <v>65419</v>
      </c>
      <c r="BC37" s="163">
        <v>14449</v>
      </c>
      <c r="BD37" s="163">
        <v>104</v>
      </c>
      <c r="BE37" s="165">
        <v>23.5</v>
      </c>
      <c r="BF37" s="164" t="s">
        <v>1369</v>
      </c>
      <c r="BG37" s="164">
        <v>-1.7093962430953979</v>
      </c>
      <c r="BH37" s="163">
        <v>24</v>
      </c>
      <c r="BI37" s="165">
        <v>15.699999809265137</v>
      </c>
      <c r="BJ37" s="164">
        <v>37.490001678466797</v>
      </c>
      <c r="BK37" s="164">
        <v>10.582639694213867</v>
      </c>
      <c r="BL37" s="165">
        <v>33.552288055419922</v>
      </c>
      <c r="BM37" s="163">
        <v>30000</v>
      </c>
      <c r="BN37" s="165">
        <v>13.846293449401855</v>
      </c>
      <c r="BO37" s="165">
        <v>36.2950439453125</v>
      </c>
      <c r="BP37" s="164">
        <v>0.65999996662139893</v>
      </c>
      <c r="BQ37" s="163">
        <v>42</v>
      </c>
      <c r="BR37" s="163" t="s">
        <v>1369</v>
      </c>
      <c r="BS37" s="163">
        <v>40</v>
      </c>
      <c r="BT37" s="164">
        <v>85.651229858398438</v>
      </c>
      <c r="BU37" s="164">
        <v>835</v>
      </c>
      <c r="BV37" s="163">
        <v>445.0281982421875</v>
      </c>
      <c r="BW37" s="163">
        <v>622980</v>
      </c>
    </row>
    <row r="38" spans="1:75">
      <c r="A38" s="167" t="s">
        <v>62</v>
      </c>
      <c r="B38" s="236" t="s">
        <v>61</v>
      </c>
      <c r="C38" s="163">
        <v>0</v>
      </c>
      <c r="D38" s="163">
        <v>0</v>
      </c>
      <c r="E38" s="163">
        <v>324768.1875</v>
      </c>
      <c r="F38" s="163">
        <v>0</v>
      </c>
      <c r="G38" s="163">
        <v>0</v>
      </c>
      <c r="H38" s="163">
        <v>0</v>
      </c>
      <c r="I38" s="163">
        <v>0</v>
      </c>
      <c r="J38" s="237">
        <v>270804.625</v>
      </c>
      <c r="K38" s="240">
        <v>0.20000000298023224</v>
      </c>
      <c r="L38" s="238">
        <v>0.125</v>
      </c>
      <c r="M38" s="163">
        <v>7013658</v>
      </c>
      <c r="N38" s="163">
        <v>0</v>
      </c>
      <c r="O38" s="163">
        <v>5520.08837890625</v>
      </c>
      <c r="P38" s="163">
        <v>0</v>
      </c>
      <c r="Q38" s="163">
        <v>18639830</v>
      </c>
      <c r="R38" s="233">
        <v>0.98900002241134644</v>
      </c>
      <c r="S38" s="163">
        <v>1777205.5</v>
      </c>
      <c r="T38" s="163">
        <v>18337688</v>
      </c>
      <c r="U38" s="163">
        <v>15423265</v>
      </c>
      <c r="V38" s="164">
        <v>13.643376350402832</v>
      </c>
      <c r="W38" s="164">
        <v>4.3361644744873047</v>
      </c>
      <c r="X38" s="164">
        <v>24.365999221801758</v>
      </c>
      <c r="Y38" s="164">
        <v>5.9699997901916504</v>
      </c>
      <c r="Z38" s="164">
        <v>62.61309814453125</v>
      </c>
      <c r="AA38" s="164">
        <v>26.200473785400391</v>
      </c>
      <c r="AB38" s="163">
        <v>184</v>
      </c>
      <c r="AC38" s="163">
        <v>20</v>
      </c>
      <c r="AD38" s="165">
        <v>82</v>
      </c>
      <c r="AE38" s="164">
        <v>18.169918060302734</v>
      </c>
      <c r="AF38" s="251">
        <v>0.9075925350189209</v>
      </c>
      <c r="AG38" s="163">
        <v>112</v>
      </c>
      <c r="AH38" s="164">
        <v>0.39399999380111694</v>
      </c>
      <c r="AI38" s="166">
        <v>0.51701122522354126</v>
      </c>
      <c r="AJ38" s="164">
        <v>1229.3588159999999</v>
      </c>
      <c r="AK38" s="164">
        <v>710</v>
      </c>
      <c r="AL38" s="164">
        <v>702.32000732421875</v>
      </c>
      <c r="AM38" s="164">
        <v>5.6835031509399414</v>
      </c>
      <c r="AN38" s="165">
        <v>0</v>
      </c>
      <c r="AO38" s="165">
        <v>102.90000152587891</v>
      </c>
      <c r="AP38" s="165">
        <v>18.200000762939453</v>
      </c>
      <c r="AQ38" s="163">
        <v>140</v>
      </c>
      <c r="AR38" s="165">
        <v>1</v>
      </c>
      <c r="AS38" s="164">
        <v>0.2800000011920929</v>
      </c>
      <c r="AT38" s="164">
        <v>207.40773010253906</v>
      </c>
      <c r="AU38" s="163">
        <v>6806996</v>
      </c>
      <c r="AV38" s="164">
        <v>0.67100000381469727</v>
      </c>
      <c r="AW38" s="164">
        <v>37.400001525878906</v>
      </c>
      <c r="AX38" s="163">
        <v>3235591</v>
      </c>
      <c r="AY38" s="163">
        <v>0</v>
      </c>
      <c r="AZ38" s="163">
        <v>3805</v>
      </c>
      <c r="BA38" s="163">
        <v>451810</v>
      </c>
      <c r="BB38" s="163">
        <v>1206380</v>
      </c>
      <c r="BC38" s="163">
        <v>0</v>
      </c>
      <c r="BD38" s="163">
        <v>100</v>
      </c>
      <c r="BE38" s="165">
        <v>35.099998474121094</v>
      </c>
      <c r="BF38" s="164" t="s">
        <v>1369</v>
      </c>
      <c r="BG38" s="164">
        <v>-1.4229056835174561</v>
      </c>
      <c r="BH38" s="163">
        <v>20</v>
      </c>
      <c r="BI38" s="165">
        <v>11.699999809265137</v>
      </c>
      <c r="BJ38" s="164">
        <v>27.280000686645508</v>
      </c>
      <c r="BK38" s="164">
        <v>17.868879318237305</v>
      </c>
      <c r="BL38" s="165">
        <v>68.1962890625</v>
      </c>
      <c r="BM38" s="163">
        <v>31000</v>
      </c>
      <c r="BN38" s="165">
        <v>12.922066688537598</v>
      </c>
      <c r="BO38" s="165">
        <v>51.995151519775391</v>
      </c>
      <c r="BP38" s="164">
        <v>0.57999998331069946</v>
      </c>
      <c r="BQ38" s="163">
        <v>60</v>
      </c>
      <c r="BR38" s="163">
        <v>2</v>
      </c>
      <c r="BS38" s="163" t="s">
        <v>1369</v>
      </c>
      <c r="BT38" s="164">
        <v>81.377693176269531</v>
      </c>
      <c r="BU38" s="164">
        <v>1063</v>
      </c>
      <c r="BV38" s="163">
        <v>719.3848876953125</v>
      </c>
      <c r="BW38" s="163">
        <v>1259200</v>
      </c>
    </row>
    <row r="39" spans="1:75">
      <c r="A39" s="167" t="s">
        <v>64</v>
      </c>
      <c r="B39" s="236" t="s">
        <v>63</v>
      </c>
      <c r="C39" s="163">
        <v>40742.4140625</v>
      </c>
      <c r="D39" s="163">
        <v>40276.59765625</v>
      </c>
      <c r="E39" s="163">
        <v>50429.62890625</v>
      </c>
      <c r="F39" s="163">
        <v>694.54278564453125</v>
      </c>
      <c r="G39" s="163">
        <v>0</v>
      </c>
      <c r="H39" s="163">
        <v>0</v>
      </c>
      <c r="I39" s="163">
        <v>926.13067626953125</v>
      </c>
      <c r="J39" s="237">
        <v>0</v>
      </c>
      <c r="K39" s="240">
        <v>2.857142873108387E-2</v>
      </c>
      <c r="L39" s="238">
        <v>0</v>
      </c>
      <c r="M39" s="163" t="s">
        <v>1369</v>
      </c>
      <c r="N39" s="163" t="s">
        <v>1369</v>
      </c>
      <c r="O39" s="163" t="s">
        <v>1369</v>
      </c>
      <c r="P39" s="163" t="s">
        <v>1369</v>
      </c>
      <c r="Q39" s="163">
        <v>0</v>
      </c>
      <c r="R39" s="233">
        <v>0</v>
      </c>
      <c r="S39" s="163">
        <v>0</v>
      </c>
      <c r="T39" s="163">
        <v>592359.0625</v>
      </c>
      <c r="U39" s="163">
        <v>849.567626953125</v>
      </c>
      <c r="V39" s="164">
        <v>26.217006683349609</v>
      </c>
      <c r="W39" s="164">
        <v>0.24549692869186401</v>
      </c>
      <c r="X39" s="164">
        <v>88.012001037597656</v>
      </c>
      <c r="Y39" s="164">
        <v>3.0399999618530273</v>
      </c>
      <c r="Z39" s="164">
        <v>0</v>
      </c>
      <c r="AA39" s="164" t="s">
        <v>1369</v>
      </c>
      <c r="AB39" s="163">
        <v>1362</v>
      </c>
      <c r="AC39" s="163">
        <v>100</v>
      </c>
      <c r="AD39" s="165">
        <v>7.3239998817443848</v>
      </c>
      <c r="AE39" s="164">
        <v>4.7433056831359863</v>
      </c>
      <c r="AF39" s="251">
        <v>1.6457716003060341E-2</v>
      </c>
      <c r="AG39" s="163">
        <v>0</v>
      </c>
      <c r="AH39" s="164">
        <v>0.86000001430511475</v>
      </c>
      <c r="AI39" s="166" t="s">
        <v>1369</v>
      </c>
      <c r="AJ39" s="164">
        <v>25.874479000000001</v>
      </c>
      <c r="AK39" s="164">
        <v>0</v>
      </c>
      <c r="AL39" s="164">
        <v>0</v>
      </c>
      <c r="AM39" s="164" t="s">
        <v>1369</v>
      </c>
      <c r="AN39" s="164">
        <v>2.1833918988704681E-2</v>
      </c>
      <c r="AO39" s="165">
        <v>6.3000001907348633</v>
      </c>
      <c r="AP39" s="165">
        <v>0.5</v>
      </c>
      <c r="AQ39" s="163">
        <v>17</v>
      </c>
      <c r="AR39" s="165">
        <v>0.60000002384185791</v>
      </c>
      <c r="AS39" s="164">
        <v>0.44999998807907104</v>
      </c>
      <c r="AT39" s="164" t="s">
        <v>1369</v>
      </c>
      <c r="AU39" s="163">
        <v>2</v>
      </c>
      <c r="AV39" s="164">
        <v>0.18999999761581421</v>
      </c>
      <c r="AW39" s="164">
        <v>43</v>
      </c>
      <c r="AX39" s="163">
        <v>8590</v>
      </c>
      <c r="AY39" s="163">
        <v>64588.99609375</v>
      </c>
      <c r="AZ39" s="163">
        <v>55796</v>
      </c>
      <c r="BA39" s="163">
        <v>0</v>
      </c>
      <c r="BB39" s="163">
        <v>454176</v>
      </c>
      <c r="BC39" s="163">
        <v>0</v>
      </c>
      <c r="BD39" s="163">
        <v>127</v>
      </c>
      <c r="BE39" s="165">
        <v>2.4000000953674316</v>
      </c>
      <c r="BF39" s="164">
        <v>3.7166666984558105</v>
      </c>
      <c r="BG39" s="164">
        <v>0.54677397012710571</v>
      </c>
      <c r="BH39" s="163">
        <v>66</v>
      </c>
      <c r="BI39" s="165">
        <v>100</v>
      </c>
      <c r="BJ39" s="164">
        <v>97.160003662109375</v>
      </c>
      <c r="BK39" s="164">
        <v>90.193367004394531</v>
      </c>
      <c r="BL39" s="165">
        <v>134.74533081054688</v>
      </c>
      <c r="BM39" s="163">
        <v>150000</v>
      </c>
      <c r="BN39" s="165">
        <v>100</v>
      </c>
      <c r="BO39" s="165">
        <v>100</v>
      </c>
      <c r="BP39" s="164">
        <v>29.729999542236328</v>
      </c>
      <c r="BQ39" s="163">
        <v>96</v>
      </c>
      <c r="BR39" s="163">
        <v>53</v>
      </c>
      <c r="BS39" s="163">
        <v>93</v>
      </c>
      <c r="BT39" s="164">
        <v>2755.666748046875</v>
      </c>
      <c r="BU39" s="164">
        <v>15</v>
      </c>
      <c r="BV39" s="163">
        <v>17093.2421875</v>
      </c>
      <c r="BW39" s="163">
        <v>743532</v>
      </c>
    </row>
    <row r="40" spans="1:75">
      <c r="A40" s="167" t="s">
        <v>375</v>
      </c>
      <c r="B40" s="236" t="s">
        <v>65</v>
      </c>
      <c r="C40" s="163">
        <v>870474.375</v>
      </c>
      <c r="D40" s="163">
        <v>4005.8798828125</v>
      </c>
      <c r="E40" s="163">
        <v>21631722</v>
      </c>
      <c r="F40" s="163">
        <v>11811.185546875</v>
      </c>
      <c r="G40" s="163">
        <v>28837134</v>
      </c>
      <c r="H40" s="163">
        <v>443149.34375</v>
      </c>
      <c r="I40" s="163">
        <v>6799240</v>
      </c>
      <c r="J40" s="237">
        <v>13174286</v>
      </c>
      <c r="K40" s="240">
        <v>0.97142857313156128</v>
      </c>
      <c r="L40" s="238">
        <v>0</v>
      </c>
      <c r="M40" s="163">
        <v>56791396</v>
      </c>
      <c r="N40" s="163" t="s">
        <v>1369</v>
      </c>
      <c r="O40" s="163" t="s">
        <v>1369</v>
      </c>
      <c r="P40" s="163" t="s">
        <v>1369</v>
      </c>
      <c r="Q40" s="163">
        <v>0</v>
      </c>
      <c r="R40" s="233">
        <v>0</v>
      </c>
      <c r="S40" s="163">
        <v>199357136</v>
      </c>
      <c r="T40" s="163">
        <v>827989376</v>
      </c>
      <c r="U40" s="163">
        <v>368994240</v>
      </c>
      <c r="V40" s="164">
        <v>150.43975830078125</v>
      </c>
      <c r="W40" s="164">
        <v>1.4727619886398315</v>
      </c>
      <c r="X40" s="164">
        <v>64.569999694824219</v>
      </c>
      <c r="Y40" s="164" t="s">
        <v>1369</v>
      </c>
      <c r="Z40" s="164">
        <v>0.10445678234100342</v>
      </c>
      <c r="AA40" s="164">
        <v>97.206794738769531</v>
      </c>
      <c r="AB40" s="163">
        <v>1050000</v>
      </c>
      <c r="AC40" s="163">
        <v>80</v>
      </c>
      <c r="AD40" s="165">
        <v>26.32090950012207</v>
      </c>
      <c r="AE40" s="164">
        <v>3.6607320308685303</v>
      </c>
      <c r="AF40" s="251">
        <v>0.17508760094642639</v>
      </c>
      <c r="AG40" s="163">
        <v>1</v>
      </c>
      <c r="AH40" s="164">
        <v>0.78799998760223389</v>
      </c>
      <c r="AI40" s="166">
        <v>1.6066726297140121E-2</v>
      </c>
      <c r="AJ40" s="164">
        <v>3.2610459999999999</v>
      </c>
      <c r="AK40" s="164">
        <v>-451.760009765625</v>
      </c>
      <c r="AL40" s="164">
        <v>-280.48001098632812</v>
      </c>
      <c r="AM40" s="164">
        <v>-1.5886689070612192E-3</v>
      </c>
      <c r="AN40" s="164">
        <v>0.27817142009735107</v>
      </c>
      <c r="AO40" s="165">
        <v>6.5999999046325684</v>
      </c>
      <c r="AP40" s="165">
        <v>2.4000000953674316</v>
      </c>
      <c r="AQ40" s="163">
        <v>52</v>
      </c>
      <c r="AR40" s="165" t="s">
        <v>1369</v>
      </c>
      <c r="AS40" s="164" t="s">
        <v>1369</v>
      </c>
      <c r="AT40" s="163">
        <v>0</v>
      </c>
      <c r="AU40" s="163">
        <v>1082</v>
      </c>
      <c r="AV40" s="164">
        <v>0.18600000441074371</v>
      </c>
      <c r="AW40" s="164">
        <v>37.099998474121094</v>
      </c>
      <c r="AX40" s="163">
        <v>6309457</v>
      </c>
      <c r="AY40" s="163">
        <v>2263675</v>
      </c>
      <c r="AZ40" s="163">
        <v>134547</v>
      </c>
      <c r="BA40" s="163">
        <v>0</v>
      </c>
      <c r="BB40" s="163">
        <v>995</v>
      </c>
      <c r="BC40" s="163">
        <v>0</v>
      </c>
      <c r="BD40" s="163">
        <v>139</v>
      </c>
      <c r="BE40" s="165">
        <v>2.4000000953674316</v>
      </c>
      <c r="BF40" s="164">
        <v>4</v>
      </c>
      <c r="BG40" s="164">
        <v>0.49503201246261597</v>
      </c>
      <c r="BH40" s="163">
        <v>42</v>
      </c>
      <c r="BI40" s="165">
        <v>100</v>
      </c>
      <c r="BJ40" s="164">
        <v>96.739517211914062</v>
      </c>
      <c r="BK40" s="164">
        <v>75.611312866210938</v>
      </c>
      <c r="BL40" s="165">
        <v>124.87754058837891</v>
      </c>
      <c r="BM40" s="163">
        <v>1000000</v>
      </c>
      <c r="BN40" s="165">
        <v>95.892364501953125</v>
      </c>
      <c r="BO40" s="165">
        <v>97.646926879882812</v>
      </c>
      <c r="BP40" s="164">
        <v>23.870000839233398</v>
      </c>
      <c r="BQ40" s="163">
        <v>99</v>
      </c>
      <c r="BR40" s="163">
        <v>99</v>
      </c>
      <c r="BS40" s="163" t="s">
        <v>1369</v>
      </c>
      <c r="BT40" s="164">
        <v>1032.6676025390625</v>
      </c>
      <c r="BU40" s="164">
        <v>23</v>
      </c>
      <c r="BV40" s="163">
        <v>12614.060546875</v>
      </c>
      <c r="BW40" s="163">
        <v>9327490</v>
      </c>
    </row>
    <row r="41" spans="1:75">
      <c r="A41" s="167" t="s">
        <v>67</v>
      </c>
      <c r="B41" s="236" t="s">
        <v>66</v>
      </c>
      <c r="C41" s="163">
        <v>102208.5546875</v>
      </c>
      <c r="D41" s="163">
        <v>40322.1796875</v>
      </c>
      <c r="E41" s="163">
        <v>263043.5625</v>
      </c>
      <c r="F41" s="163">
        <v>765.13397216796875</v>
      </c>
      <c r="G41" s="163">
        <v>34010.0703125</v>
      </c>
      <c r="H41" s="163">
        <v>1377.7677001953125</v>
      </c>
      <c r="I41" s="163">
        <v>32748.505859375</v>
      </c>
      <c r="J41" s="237">
        <v>2857.142822265625</v>
      </c>
      <c r="K41" s="240">
        <v>5.714285746216774E-2</v>
      </c>
      <c r="L41" s="238">
        <v>2.500000037252903E-2</v>
      </c>
      <c r="M41" s="163" t="s">
        <v>1369</v>
      </c>
      <c r="N41" s="163" t="s">
        <v>1369</v>
      </c>
      <c r="O41" s="163" t="s">
        <v>1369</v>
      </c>
      <c r="P41" s="163" t="s">
        <v>1369</v>
      </c>
      <c r="Q41" s="163">
        <v>11588247</v>
      </c>
      <c r="R41" s="233">
        <v>0.22139999270439148</v>
      </c>
      <c r="S41" s="163">
        <v>31092490</v>
      </c>
      <c r="T41" s="163">
        <v>32113102</v>
      </c>
      <c r="U41" s="163">
        <v>36461620</v>
      </c>
      <c r="V41" s="164">
        <v>46.432231903076172</v>
      </c>
      <c r="W41" s="164">
        <v>0.77602589130401611</v>
      </c>
      <c r="X41" s="164">
        <v>82.353996276855469</v>
      </c>
      <c r="Y41" s="164">
        <v>3.5299999713897705</v>
      </c>
      <c r="Z41" s="164">
        <v>2.4004530906677246</v>
      </c>
      <c r="AA41" s="164">
        <v>70.153602600097656</v>
      </c>
      <c r="AB41" s="163">
        <v>28090</v>
      </c>
      <c r="AC41" s="163">
        <v>80</v>
      </c>
      <c r="AD41" s="165">
        <v>9.6999998092651367</v>
      </c>
      <c r="AE41" s="164">
        <v>6.7106060981750488</v>
      </c>
      <c r="AF41" s="251">
        <v>0.94506657123565674</v>
      </c>
      <c r="AG41" s="163">
        <v>434</v>
      </c>
      <c r="AH41" s="164">
        <v>0.75800001621246338</v>
      </c>
      <c r="AI41" s="166">
        <v>1.9657272845506668E-2</v>
      </c>
      <c r="AJ41" s="164">
        <v>1090.9453759999999</v>
      </c>
      <c r="AK41" s="164">
        <v>1895.1500244140625</v>
      </c>
      <c r="AL41" s="164">
        <v>1884.56005859375</v>
      </c>
      <c r="AM41" s="164">
        <v>0.55739402770996094</v>
      </c>
      <c r="AN41" s="164">
        <v>2.7814240455627441</v>
      </c>
      <c r="AO41" s="165">
        <v>12.399999618530273</v>
      </c>
      <c r="AP41" s="165">
        <v>3.7000000476837158</v>
      </c>
      <c r="AQ41" s="163">
        <v>47</v>
      </c>
      <c r="AR41" s="165">
        <v>0.5</v>
      </c>
      <c r="AS41" s="164">
        <v>0.28999999165534973</v>
      </c>
      <c r="AT41" s="164">
        <v>8.8541927337646484</v>
      </c>
      <c r="AU41" s="163">
        <v>3294657</v>
      </c>
      <c r="AV41" s="164">
        <v>0.3919999897480011</v>
      </c>
      <c r="AW41" s="164">
        <v>54.799999237060547</v>
      </c>
      <c r="AX41" s="163">
        <v>269508</v>
      </c>
      <c r="AY41" s="163">
        <v>46432</v>
      </c>
      <c r="AZ41" s="163">
        <v>1150868</v>
      </c>
      <c r="BA41" s="163">
        <v>5077150</v>
      </c>
      <c r="BB41" s="163">
        <v>3392998</v>
      </c>
      <c r="BC41" s="163">
        <v>5</v>
      </c>
      <c r="BD41" s="163">
        <v>131</v>
      </c>
      <c r="BE41" s="165">
        <v>4.1999998092651367</v>
      </c>
      <c r="BF41" s="164">
        <v>3.7833333015441895</v>
      </c>
      <c r="BG41" s="164">
        <v>1.4415628276765347E-2</v>
      </c>
      <c r="BH41" s="163">
        <v>40</v>
      </c>
      <c r="BI41" s="165">
        <v>100</v>
      </c>
      <c r="BJ41" s="164">
        <v>95.636329650878906</v>
      </c>
      <c r="BK41" s="164">
        <v>72.796379089355469</v>
      </c>
      <c r="BL41" s="165">
        <v>155.78541564941406</v>
      </c>
      <c r="BM41" s="163">
        <v>120000</v>
      </c>
      <c r="BN41" s="165">
        <v>94.730979919433594</v>
      </c>
      <c r="BO41" s="165">
        <v>97.537757873535156</v>
      </c>
      <c r="BP41" s="164">
        <v>23.620000839233398</v>
      </c>
      <c r="BQ41" s="163">
        <v>87</v>
      </c>
      <c r="BR41" s="163">
        <v>84</v>
      </c>
      <c r="BS41" s="163">
        <v>85</v>
      </c>
      <c r="BT41" s="164">
        <v>1542.4820556640625</v>
      </c>
      <c r="BU41" s="164">
        <v>75</v>
      </c>
      <c r="BV41" s="163">
        <v>6979.72509765625</v>
      </c>
      <c r="BW41" s="163">
        <v>1109500</v>
      </c>
    </row>
    <row r="42" spans="1:75">
      <c r="A42" s="167" t="s">
        <v>69</v>
      </c>
      <c r="B42" s="236" t="s">
        <v>68</v>
      </c>
      <c r="C42" s="163">
        <v>0</v>
      </c>
      <c r="D42" s="163">
        <v>0</v>
      </c>
      <c r="E42" s="163">
        <v>0</v>
      </c>
      <c r="F42" s="163">
        <v>0.24519999325275421</v>
      </c>
      <c r="G42" s="163">
        <v>4282.67578125</v>
      </c>
      <c r="H42" s="163">
        <v>0</v>
      </c>
      <c r="I42" s="163">
        <v>202.35079956054688</v>
      </c>
      <c r="J42" s="237">
        <v>0</v>
      </c>
      <c r="K42" s="240">
        <v>0</v>
      </c>
      <c r="L42" s="238">
        <v>0</v>
      </c>
      <c r="M42" s="163">
        <v>94281.1015625</v>
      </c>
      <c r="N42" s="163">
        <v>0</v>
      </c>
      <c r="O42" s="163">
        <v>0</v>
      </c>
      <c r="P42" s="163">
        <v>25.621135711669922</v>
      </c>
      <c r="Q42" s="163">
        <v>867604</v>
      </c>
      <c r="R42" s="233">
        <v>1</v>
      </c>
      <c r="S42" s="163">
        <v>603375.625</v>
      </c>
      <c r="T42" s="163">
        <v>602817.0625</v>
      </c>
      <c r="U42" s="163">
        <v>728717.625</v>
      </c>
      <c r="V42" s="164">
        <v>441.49652099609375</v>
      </c>
      <c r="W42" s="164">
        <v>2.7054336071014404</v>
      </c>
      <c r="X42" s="164">
        <v>30.131999969482422</v>
      </c>
      <c r="Y42" s="164">
        <v>5.369999885559082</v>
      </c>
      <c r="Z42" s="164">
        <v>0.59138602018356323</v>
      </c>
      <c r="AA42" s="164" t="s">
        <v>1369</v>
      </c>
      <c r="AB42" s="163">
        <v>22</v>
      </c>
      <c r="AC42" s="163">
        <v>40</v>
      </c>
      <c r="AD42" s="165">
        <v>48.501548767089844</v>
      </c>
      <c r="AE42" s="164">
        <v>13.260360717773438</v>
      </c>
      <c r="AF42" s="251">
        <v>1.7866015434265137E-2</v>
      </c>
      <c r="AG42" s="163">
        <v>0</v>
      </c>
      <c r="AH42" s="164">
        <v>0.58600002527236938</v>
      </c>
      <c r="AI42" s="166">
        <v>0.18077141046524048</v>
      </c>
      <c r="AJ42" s="164">
        <v>7.4891699999999997</v>
      </c>
      <c r="AK42" s="164">
        <v>147.66000366210938</v>
      </c>
      <c r="AL42" s="164">
        <v>138.99000549316406</v>
      </c>
      <c r="AM42" s="164">
        <v>10.993880271911621</v>
      </c>
      <c r="AN42" s="164">
        <v>20.772190093994141</v>
      </c>
      <c r="AO42" s="165">
        <v>48.200000762939453</v>
      </c>
      <c r="AP42" s="165">
        <v>16.899999618530273</v>
      </c>
      <c r="AQ42" s="163">
        <v>35</v>
      </c>
      <c r="AR42" s="165">
        <v>0.10000000149011612</v>
      </c>
      <c r="AS42" s="164" t="s">
        <v>1369</v>
      </c>
      <c r="AT42" s="164">
        <v>24.707984924316406</v>
      </c>
      <c r="AU42" s="163">
        <v>524334</v>
      </c>
      <c r="AV42" s="164" t="s">
        <v>1369</v>
      </c>
      <c r="AW42" s="164">
        <v>45.299999237060547</v>
      </c>
      <c r="AX42" s="163">
        <v>0</v>
      </c>
      <c r="AY42" s="163">
        <v>0</v>
      </c>
      <c r="AZ42" s="163">
        <v>0</v>
      </c>
      <c r="BA42" s="163">
        <v>0</v>
      </c>
      <c r="BB42" s="163">
        <v>10</v>
      </c>
      <c r="BC42" s="163">
        <v>0</v>
      </c>
      <c r="BD42" s="163">
        <v>108</v>
      </c>
      <c r="BE42" s="165">
        <v>16.899999618530273</v>
      </c>
      <c r="BF42" s="164">
        <v>1.8999999761581421</v>
      </c>
      <c r="BG42" s="164">
        <v>-1.6825128793716431</v>
      </c>
      <c r="BH42" s="163">
        <v>20</v>
      </c>
      <c r="BI42" s="165">
        <v>89.900001525878906</v>
      </c>
      <c r="BJ42" s="164">
        <v>61.709999084472656</v>
      </c>
      <c r="BK42" s="164">
        <v>27.336942672729492</v>
      </c>
      <c r="BL42" s="165">
        <v>100.23829650878906</v>
      </c>
      <c r="BM42" s="163">
        <v>690</v>
      </c>
      <c r="BN42" s="165">
        <v>35.90667724609375</v>
      </c>
      <c r="BO42" s="165">
        <v>80.210502624511719</v>
      </c>
      <c r="BP42" s="164">
        <v>2.8299999237060547</v>
      </c>
      <c r="BQ42" s="163">
        <v>88</v>
      </c>
      <c r="BR42" s="163">
        <v>79</v>
      </c>
      <c r="BS42" s="163" t="s">
        <v>1369</v>
      </c>
      <c r="BT42" s="164">
        <v>222.67898559570312</v>
      </c>
      <c r="BU42" s="164">
        <v>217</v>
      </c>
      <c r="BV42" s="163">
        <v>1587.161865234375</v>
      </c>
      <c r="BW42" s="163">
        <v>1861</v>
      </c>
    </row>
    <row r="43" spans="1:75">
      <c r="A43" s="167" t="s">
        <v>373</v>
      </c>
      <c r="B43" s="236" t="s">
        <v>71</v>
      </c>
      <c r="C43" s="163">
        <v>0</v>
      </c>
      <c r="D43" s="163">
        <v>0</v>
      </c>
      <c r="E43" s="163">
        <v>103816.96875</v>
      </c>
      <c r="F43" s="163">
        <v>0</v>
      </c>
      <c r="G43" s="163">
        <v>0</v>
      </c>
      <c r="H43" s="163">
        <v>0</v>
      </c>
      <c r="I43" s="163">
        <v>278.21749877929688</v>
      </c>
      <c r="J43" s="237">
        <v>0</v>
      </c>
      <c r="K43" s="240">
        <v>0</v>
      </c>
      <c r="L43" s="238">
        <v>5.000000074505806E-2</v>
      </c>
      <c r="M43" s="163">
        <v>3368095.75</v>
      </c>
      <c r="N43" s="163">
        <v>508861</v>
      </c>
      <c r="O43" s="163">
        <v>4002.518310546875</v>
      </c>
      <c r="P43" s="163">
        <v>231805.609375</v>
      </c>
      <c r="Q43" s="163">
        <v>6244548</v>
      </c>
      <c r="R43" s="233">
        <v>1</v>
      </c>
      <c r="S43" s="163">
        <v>5425611</v>
      </c>
      <c r="T43" s="163">
        <v>6165614.5</v>
      </c>
      <c r="U43" s="163">
        <v>6160824.5</v>
      </c>
      <c r="V43" s="164">
        <v>17.088743209838867</v>
      </c>
      <c r="W43" s="164">
        <v>2.9150638580322266</v>
      </c>
      <c r="X43" s="164">
        <v>69.188003540039062</v>
      </c>
      <c r="Y43" s="164">
        <v>4.2199997901916504</v>
      </c>
      <c r="Z43" s="164">
        <v>8.3535280227661133</v>
      </c>
      <c r="AA43" s="164">
        <v>48.185779571533203</v>
      </c>
      <c r="AB43" s="163">
        <v>274</v>
      </c>
      <c r="AC43" s="163">
        <v>40</v>
      </c>
      <c r="AD43" s="165">
        <v>75.342330932617188</v>
      </c>
      <c r="AE43" s="164">
        <v>14.169880867004395</v>
      </c>
      <c r="AF43" s="251">
        <v>0.11817646771669388</v>
      </c>
      <c r="AG43" s="163">
        <v>0</v>
      </c>
      <c r="AH43" s="164">
        <v>0.59299999475479126</v>
      </c>
      <c r="AI43" s="166">
        <v>0.11167629808187485</v>
      </c>
      <c r="AJ43" s="164">
        <v>50.084145999999997</v>
      </c>
      <c r="AK43" s="164">
        <v>197.16000366210938</v>
      </c>
      <c r="AL43" s="164">
        <v>704.469970703125</v>
      </c>
      <c r="AM43" s="164">
        <v>4.7890620231628418</v>
      </c>
      <c r="AN43" s="164">
        <v>1.922076940536499E-2</v>
      </c>
      <c r="AO43" s="165">
        <v>41.599998474121094</v>
      </c>
      <c r="AP43" s="165">
        <v>12.300000190734863</v>
      </c>
      <c r="AQ43" s="163">
        <v>369</v>
      </c>
      <c r="AR43" s="165">
        <v>4.0999999046325684</v>
      </c>
      <c r="AS43" s="164">
        <v>4.7600002288818359</v>
      </c>
      <c r="AT43" s="164">
        <v>212.34019470214844</v>
      </c>
      <c r="AU43" s="163">
        <v>1508487</v>
      </c>
      <c r="AV43" s="164">
        <v>0.57200002670288086</v>
      </c>
      <c r="AW43" s="164">
        <v>48.900001525878906</v>
      </c>
      <c r="AX43" s="163">
        <v>164679</v>
      </c>
      <c r="AY43" s="163">
        <v>85992</v>
      </c>
      <c r="AZ43" s="163">
        <v>0</v>
      </c>
      <c r="BA43" s="163">
        <v>0</v>
      </c>
      <c r="BB43" s="163">
        <v>79767</v>
      </c>
      <c r="BC43" s="163">
        <v>0</v>
      </c>
      <c r="BD43" s="163">
        <v>98</v>
      </c>
      <c r="BE43" s="165">
        <v>26.799999237060547</v>
      </c>
      <c r="BF43" s="164" t="s">
        <v>1369</v>
      </c>
      <c r="BG43" s="164">
        <v>-1.3693218231201172</v>
      </c>
      <c r="BH43" s="163">
        <v>22</v>
      </c>
      <c r="BI43" s="165">
        <v>50.599998474121094</v>
      </c>
      <c r="BJ43" s="164">
        <v>80.610000610351562</v>
      </c>
      <c r="BK43" s="164">
        <v>8.6499996185302734</v>
      </c>
      <c r="BL43" s="165">
        <v>96.787574768066406</v>
      </c>
      <c r="BM43" s="163">
        <v>5900</v>
      </c>
      <c r="BN43" s="165">
        <v>20.5548095703125</v>
      </c>
      <c r="BO43" s="165">
        <v>73.972328186035156</v>
      </c>
      <c r="BP43" s="164">
        <v>1</v>
      </c>
      <c r="BQ43" s="163">
        <v>78</v>
      </c>
      <c r="BR43" s="163">
        <v>34</v>
      </c>
      <c r="BS43" s="163">
        <v>76</v>
      </c>
      <c r="BT43" s="164">
        <v>124.91043090820312</v>
      </c>
      <c r="BU43" s="164">
        <v>282</v>
      </c>
      <c r="BV43" s="163">
        <v>2508.823486328125</v>
      </c>
      <c r="BW43" s="163">
        <v>341500</v>
      </c>
    </row>
    <row r="44" spans="1:75">
      <c r="A44" s="167" t="s">
        <v>736</v>
      </c>
      <c r="B44" s="236" t="s">
        <v>70</v>
      </c>
      <c r="C44" s="163">
        <v>62806.0625</v>
      </c>
      <c r="D44" s="163">
        <v>0</v>
      </c>
      <c r="E44" s="163">
        <v>397791.21875</v>
      </c>
      <c r="F44" s="163">
        <v>0</v>
      </c>
      <c r="G44" s="163">
        <v>0</v>
      </c>
      <c r="H44" s="163">
        <v>0</v>
      </c>
      <c r="I44" s="163">
        <v>132.40849304199219</v>
      </c>
      <c r="J44" s="237">
        <v>742080.1875</v>
      </c>
      <c r="K44" s="240">
        <v>2.857142873108387E-2</v>
      </c>
      <c r="L44" s="238">
        <v>0</v>
      </c>
      <c r="M44" s="163">
        <v>44593964</v>
      </c>
      <c r="N44" s="163">
        <v>22065700</v>
      </c>
      <c r="O44" s="163">
        <v>0</v>
      </c>
      <c r="P44" s="163">
        <v>25410666</v>
      </c>
      <c r="Q44" s="163">
        <v>105625112</v>
      </c>
      <c r="R44" s="233">
        <v>1</v>
      </c>
      <c r="S44" s="163">
        <v>87842192</v>
      </c>
      <c r="T44" s="163">
        <v>91416088</v>
      </c>
      <c r="U44" s="163">
        <v>95474968</v>
      </c>
      <c r="V44" s="164">
        <v>42.299076080322266</v>
      </c>
      <c r="W44" s="164">
        <v>4.5199637413024902</v>
      </c>
      <c r="X44" s="164">
        <v>47.444000244140625</v>
      </c>
      <c r="Y44" s="164">
        <v>5.1700000762939453</v>
      </c>
      <c r="Z44" s="164">
        <v>11.846179962158203</v>
      </c>
      <c r="AA44" s="164">
        <v>19.352470397949219</v>
      </c>
      <c r="AB44" s="163">
        <v>3704</v>
      </c>
      <c r="AC44" s="163">
        <v>20</v>
      </c>
      <c r="AD44" s="165">
        <v>78.362258911132812</v>
      </c>
      <c r="AE44" s="164">
        <v>18.112407684326172</v>
      </c>
      <c r="AF44" s="251">
        <v>0.99077749252319336</v>
      </c>
      <c r="AG44" s="163">
        <v>3757</v>
      </c>
      <c r="AH44" s="164">
        <v>0.48100000619888306</v>
      </c>
      <c r="AI44" s="166">
        <v>0.33118873834609985</v>
      </c>
      <c r="AJ44" s="164">
        <v>3054.235392</v>
      </c>
      <c r="AK44" s="164">
        <v>3562.909912109375</v>
      </c>
      <c r="AL44" s="164">
        <v>3289.7099609375</v>
      </c>
      <c r="AM44" s="164">
        <v>5.2176294326782227</v>
      </c>
      <c r="AN44" s="164">
        <v>2.0504260063171387</v>
      </c>
      <c r="AO44" s="165">
        <v>75.599998474121094</v>
      </c>
      <c r="AP44" s="165">
        <v>23.100000381469727</v>
      </c>
      <c r="AQ44" s="163">
        <v>317</v>
      </c>
      <c r="AR44" s="165">
        <v>0.60000002384185791</v>
      </c>
      <c r="AS44" s="164">
        <v>0.15000000596046448</v>
      </c>
      <c r="AT44" s="164">
        <v>309.606689453125</v>
      </c>
      <c r="AU44" s="163">
        <v>54939344</v>
      </c>
      <c r="AV44" s="164">
        <v>0.60500001907348633</v>
      </c>
      <c r="AW44" s="164">
        <v>44.700000762939453</v>
      </c>
      <c r="AX44" s="163">
        <v>26234266</v>
      </c>
      <c r="AY44" s="163">
        <v>53845</v>
      </c>
      <c r="AZ44" s="163">
        <v>527</v>
      </c>
      <c r="BA44" s="163">
        <v>6734295</v>
      </c>
      <c r="BB44" s="163">
        <v>526559</v>
      </c>
      <c r="BC44" s="163">
        <v>1808</v>
      </c>
      <c r="BD44" s="163">
        <v>99</v>
      </c>
      <c r="BE44" s="165">
        <v>37</v>
      </c>
      <c r="BF44" s="164">
        <v>2</v>
      </c>
      <c r="BG44" s="164">
        <v>-1.7459200620651245</v>
      </c>
      <c r="BH44" s="163">
        <v>20</v>
      </c>
      <c r="BI44" s="165">
        <v>21.5</v>
      </c>
      <c r="BJ44" s="164">
        <v>80.540000915527344</v>
      </c>
      <c r="BK44" s="164">
        <v>22.901584625244141</v>
      </c>
      <c r="BL44" s="165">
        <v>50.342418670654297</v>
      </c>
      <c r="BM44" s="163">
        <v>180000</v>
      </c>
      <c r="BN44" s="165">
        <v>16.174472808837891</v>
      </c>
      <c r="BO44" s="165">
        <v>35.116565704345703</v>
      </c>
      <c r="BP44" s="164">
        <v>3.619999885559082</v>
      </c>
      <c r="BQ44" s="163">
        <v>65</v>
      </c>
      <c r="BR44" s="163" t="s">
        <v>1369</v>
      </c>
      <c r="BS44" s="163">
        <v>64</v>
      </c>
      <c r="BT44" s="164">
        <v>45.612369537353516</v>
      </c>
      <c r="BU44" s="164">
        <v>547</v>
      </c>
      <c r="BV44" s="163">
        <v>649.14398193359375</v>
      </c>
      <c r="BW44" s="163">
        <v>2267050</v>
      </c>
    </row>
    <row r="45" spans="1:75">
      <c r="A45" s="167" t="s">
        <v>73</v>
      </c>
      <c r="B45" s="236" t="s">
        <v>72</v>
      </c>
      <c r="C45" s="163">
        <v>11038.037109375</v>
      </c>
      <c r="D45" s="163">
        <v>11014.9423828125</v>
      </c>
      <c r="E45" s="163">
        <v>2081.841552734375</v>
      </c>
      <c r="F45" s="163">
        <v>245.60639953613281</v>
      </c>
      <c r="G45" s="163">
        <v>4205.49951171875</v>
      </c>
      <c r="H45" s="163">
        <v>0</v>
      </c>
      <c r="I45" s="163">
        <v>1607.4310302734375</v>
      </c>
      <c r="J45" s="237">
        <v>0</v>
      </c>
      <c r="K45" s="240">
        <v>0.11428571492433548</v>
      </c>
      <c r="L45" s="238">
        <v>0</v>
      </c>
      <c r="M45" s="163" t="s">
        <v>1369</v>
      </c>
      <c r="N45" s="163" t="s">
        <v>1369</v>
      </c>
      <c r="O45" s="163" t="s">
        <v>1369</v>
      </c>
      <c r="P45" s="163" t="s">
        <v>1369</v>
      </c>
      <c r="Q45" s="163">
        <v>1836349.875</v>
      </c>
      <c r="R45" s="233">
        <v>0.34999999403953552</v>
      </c>
      <c r="S45" s="163">
        <v>3835424.75</v>
      </c>
      <c r="T45" s="163">
        <v>1447902.5</v>
      </c>
      <c r="U45" s="163">
        <v>4665745</v>
      </c>
      <c r="V45" s="164">
        <v>100.93923187255859</v>
      </c>
      <c r="W45" s="164">
        <v>1.3076481819152832</v>
      </c>
      <c r="X45" s="164">
        <v>82.622001647949219</v>
      </c>
      <c r="Y45" s="164">
        <v>3.2100000381469727</v>
      </c>
      <c r="Z45" s="164">
        <v>0.10789251327514648</v>
      </c>
      <c r="AA45" s="164">
        <v>85.956932067871094</v>
      </c>
      <c r="AB45" s="163">
        <v>767</v>
      </c>
      <c r="AC45" s="163">
        <v>80</v>
      </c>
      <c r="AD45" s="165">
        <v>3.5457301139831543</v>
      </c>
      <c r="AE45" s="164">
        <v>5.2740201950073242</v>
      </c>
      <c r="AF45" s="251">
        <v>1.1604627594351768E-2</v>
      </c>
      <c r="AG45" s="163">
        <v>0</v>
      </c>
      <c r="AH45" s="164">
        <v>0.8059999942779541</v>
      </c>
      <c r="AI45" s="166">
        <v>2.0063009578734636E-3</v>
      </c>
      <c r="AJ45" s="164">
        <v>44.952371999999997</v>
      </c>
      <c r="AK45" s="164">
        <v>81.209999084472656</v>
      </c>
      <c r="AL45" s="164">
        <v>641.30999755859375</v>
      </c>
      <c r="AM45" s="164">
        <v>0.99813008308410645</v>
      </c>
      <c r="AN45" s="164">
        <v>0.73210197687149048</v>
      </c>
      <c r="AO45" s="165">
        <v>7.6999998092651367</v>
      </c>
      <c r="AP45" s="165">
        <v>2.9000000953674316</v>
      </c>
      <c r="AQ45" s="163">
        <v>10</v>
      </c>
      <c r="AR45" s="165">
        <v>0.5</v>
      </c>
      <c r="AS45" s="164">
        <v>0.25</v>
      </c>
      <c r="AT45" s="164">
        <v>0.22390240430831909</v>
      </c>
      <c r="AU45" s="163">
        <v>7987</v>
      </c>
      <c r="AV45" s="164">
        <v>0.23199999332427979</v>
      </c>
      <c r="AW45" s="164">
        <v>47.200000762939453</v>
      </c>
      <c r="AX45" s="163">
        <v>300000</v>
      </c>
      <c r="AY45" s="163">
        <v>14403</v>
      </c>
      <c r="AZ45" s="163">
        <v>0</v>
      </c>
      <c r="BA45" s="163">
        <v>0</v>
      </c>
      <c r="BB45" s="163">
        <v>268768</v>
      </c>
      <c r="BC45" s="163">
        <v>0</v>
      </c>
      <c r="BD45" s="163">
        <v>121</v>
      </c>
      <c r="BE45" s="165">
        <v>2.4000000953674316</v>
      </c>
      <c r="BF45" s="164">
        <v>4.4166665077209473</v>
      </c>
      <c r="BG45" s="164">
        <v>5.3266428411006927E-2</v>
      </c>
      <c r="BH45" s="163">
        <v>55</v>
      </c>
      <c r="BI45" s="165">
        <v>100</v>
      </c>
      <c r="BJ45" s="164">
        <v>98.040000915527344</v>
      </c>
      <c r="BK45" s="164">
        <v>82.598014831542969</v>
      </c>
      <c r="BL45" s="165">
        <v>152.025146484375</v>
      </c>
      <c r="BM45" s="163">
        <v>23000</v>
      </c>
      <c r="BN45" s="165">
        <v>98.383621215820312</v>
      </c>
      <c r="BO45" s="165">
        <v>99.813125610351562</v>
      </c>
      <c r="BP45" s="164">
        <v>27.69999885559082</v>
      </c>
      <c r="BQ45" s="163">
        <v>95</v>
      </c>
      <c r="BR45" s="163">
        <v>75</v>
      </c>
      <c r="BS45" s="163">
        <v>92</v>
      </c>
      <c r="BT45" s="164">
        <v>1713.8441162109375</v>
      </c>
      <c r="BU45" s="164">
        <v>22</v>
      </c>
      <c r="BV45" s="163">
        <v>16595.37109375</v>
      </c>
      <c r="BW45" s="163">
        <v>51060</v>
      </c>
    </row>
    <row r="46" spans="1:75">
      <c r="A46" s="167" t="s">
        <v>370</v>
      </c>
      <c r="B46" s="236" t="s">
        <v>74</v>
      </c>
      <c r="C46" s="163">
        <v>0</v>
      </c>
      <c r="D46" s="163">
        <v>0</v>
      </c>
      <c r="E46" s="163">
        <v>34895.76953125</v>
      </c>
      <c r="F46" s="163">
        <v>0.59960001707077026</v>
      </c>
      <c r="G46" s="163">
        <v>0</v>
      </c>
      <c r="H46" s="163">
        <v>0</v>
      </c>
      <c r="I46" s="163">
        <v>670.9130859375</v>
      </c>
      <c r="J46" s="237">
        <v>0</v>
      </c>
      <c r="K46" s="240">
        <v>0</v>
      </c>
      <c r="L46" s="238">
        <v>5.000000074505806E-2</v>
      </c>
      <c r="M46" s="163">
        <v>8980817</v>
      </c>
      <c r="N46" s="163">
        <v>758014.6875</v>
      </c>
      <c r="O46" s="163">
        <v>16819572</v>
      </c>
      <c r="P46" s="163">
        <v>294651.4375</v>
      </c>
      <c r="Q46" s="163">
        <v>29603302</v>
      </c>
      <c r="R46" s="233">
        <v>1</v>
      </c>
      <c r="S46" s="163">
        <v>25913010</v>
      </c>
      <c r="T46" s="163">
        <v>26764012</v>
      </c>
      <c r="U46" s="163">
        <v>29517676</v>
      </c>
      <c r="V46" s="164">
        <v>86.409591674804688</v>
      </c>
      <c r="W46" s="164">
        <v>3.4210460186004639</v>
      </c>
      <c r="X46" s="164">
        <v>53.148998260498047</v>
      </c>
      <c r="Y46" s="164">
        <v>4.5799999237060547</v>
      </c>
      <c r="Z46" s="164">
        <v>21.203763961791992</v>
      </c>
      <c r="AA46" s="164">
        <v>21.814958572387695</v>
      </c>
      <c r="AB46" s="163">
        <v>537</v>
      </c>
      <c r="AC46" s="165" t="s">
        <v>1369</v>
      </c>
      <c r="AD46" s="165">
        <v>48.261268615722656</v>
      </c>
      <c r="AE46" s="164">
        <v>14.520500183105469</v>
      </c>
      <c r="AF46" s="251">
        <v>5.9140563011169434E-2</v>
      </c>
      <c r="AG46" s="163">
        <v>0</v>
      </c>
      <c r="AH46" s="164">
        <v>0.5339999794960022</v>
      </c>
      <c r="AI46" s="166">
        <v>0.23587100207805634</v>
      </c>
      <c r="AJ46" s="164">
        <v>19.483450000000001</v>
      </c>
      <c r="AK46" s="164">
        <v>1515.1800537109375</v>
      </c>
      <c r="AL46" s="164">
        <v>1967.449951171875</v>
      </c>
      <c r="AM46" s="164">
        <v>2.9089860916137695</v>
      </c>
      <c r="AN46" s="164">
        <v>0.56589806079864502</v>
      </c>
      <c r="AO46" s="165">
        <v>69.400001525878906</v>
      </c>
      <c r="AP46" s="165">
        <v>13.600000381469727</v>
      </c>
      <c r="AQ46" s="163">
        <v>123</v>
      </c>
      <c r="AR46" s="165">
        <v>1.7999999523162842</v>
      </c>
      <c r="AS46" s="164">
        <v>0.44999998807907104</v>
      </c>
      <c r="AT46" s="164">
        <v>260.75225830078125</v>
      </c>
      <c r="AU46" s="163">
        <v>20057636</v>
      </c>
      <c r="AV46" s="164">
        <v>0.6119999885559082</v>
      </c>
      <c r="AW46" s="164">
        <v>35.299999237060547</v>
      </c>
      <c r="AX46" s="163">
        <v>11592</v>
      </c>
      <c r="AY46" s="163">
        <v>0</v>
      </c>
      <c r="AZ46" s="163">
        <v>227</v>
      </c>
      <c r="BA46" s="163">
        <v>0</v>
      </c>
      <c r="BB46" s="163">
        <v>970808</v>
      </c>
      <c r="BC46" s="163">
        <v>27</v>
      </c>
      <c r="BD46" s="163">
        <v>132</v>
      </c>
      <c r="BE46" s="165">
        <v>9.6000003814697266</v>
      </c>
      <c r="BF46" s="164">
        <v>1.8666666746139526</v>
      </c>
      <c r="BG46" s="164">
        <v>-0.34297722578048706</v>
      </c>
      <c r="BH46" s="163">
        <v>40</v>
      </c>
      <c r="BI46" s="165">
        <v>70.400001525878906</v>
      </c>
      <c r="BJ46" s="164">
        <v>89.893417358398438</v>
      </c>
      <c r="BK46" s="164">
        <v>35.478122711181641</v>
      </c>
      <c r="BL46" s="165">
        <v>174.02513122558594</v>
      </c>
      <c r="BM46" s="163">
        <v>32000</v>
      </c>
      <c r="BN46" s="165">
        <v>36.962085723876953</v>
      </c>
      <c r="BO46" s="165">
        <v>72.850929260253906</v>
      </c>
      <c r="BP46" s="164">
        <v>1.5999999046325684</v>
      </c>
      <c r="BQ46" s="163">
        <v>76</v>
      </c>
      <c r="BR46" s="163">
        <v>20</v>
      </c>
      <c r="BS46" s="163">
        <v>61</v>
      </c>
      <c r="BT46" s="164">
        <v>187.8897705078125</v>
      </c>
      <c r="BU46" s="164">
        <v>480</v>
      </c>
      <c r="BV46" s="163">
        <v>2728.80322265625</v>
      </c>
      <c r="BW46" s="163">
        <v>318000</v>
      </c>
    </row>
    <row r="47" spans="1:75">
      <c r="A47" s="167" t="s">
        <v>76</v>
      </c>
      <c r="B47" s="236" t="s">
        <v>75</v>
      </c>
      <c r="C47" s="163">
        <v>7667.189453125</v>
      </c>
      <c r="D47" s="163">
        <v>0</v>
      </c>
      <c r="E47" s="163">
        <v>45014.69921875</v>
      </c>
      <c r="F47" s="163">
        <v>20.295600891113281</v>
      </c>
      <c r="G47" s="163">
        <v>0</v>
      </c>
      <c r="H47" s="163">
        <v>0</v>
      </c>
      <c r="I47" s="163">
        <v>2947.304443359375</v>
      </c>
      <c r="J47" s="237">
        <v>0</v>
      </c>
      <c r="K47" s="240">
        <v>2.857142873108387E-2</v>
      </c>
      <c r="L47" s="238">
        <v>0.17499999701976776</v>
      </c>
      <c r="M47" s="163">
        <v>10051.7880859375</v>
      </c>
      <c r="N47" s="163" t="s">
        <v>1369</v>
      </c>
      <c r="O47" s="163" t="s">
        <v>1369</v>
      </c>
      <c r="P47" s="163" t="s">
        <v>1369</v>
      </c>
      <c r="Q47" s="163">
        <v>0</v>
      </c>
      <c r="R47" s="233">
        <v>0</v>
      </c>
      <c r="S47" s="163">
        <v>0</v>
      </c>
      <c r="T47" s="163">
        <v>129.4119873046875</v>
      </c>
      <c r="U47" s="163">
        <v>82467.03125</v>
      </c>
      <c r="V47" s="164">
        <v>69.317031860351562</v>
      </c>
      <c r="W47" s="164">
        <v>0.54628050327301025</v>
      </c>
      <c r="X47" s="164">
        <v>58.575000762939453</v>
      </c>
      <c r="Y47" s="164">
        <v>2.7999999523162842</v>
      </c>
      <c r="Z47" s="164">
        <v>0</v>
      </c>
      <c r="AA47" s="164" t="s">
        <v>1369</v>
      </c>
      <c r="AB47" s="163">
        <v>1998</v>
      </c>
      <c r="AC47" s="163">
        <v>80</v>
      </c>
      <c r="AD47" s="165">
        <v>0.52711999416351318</v>
      </c>
      <c r="AE47" s="164">
        <v>4.2865438461303711</v>
      </c>
      <c r="AF47" s="251">
        <v>6.2392759136855602E-3</v>
      </c>
      <c r="AG47" s="163">
        <v>0</v>
      </c>
      <c r="AH47" s="164">
        <v>0.87800002098083496</v>
      </c>
      <c r="AI47" s="166" t="s">
        <v>1369</v>
      </c>
      <c r="AJ47" s="164">
        <v>1.7704850000000001</v>
      </c>
      <c r="AK47" s="164">
        <v>0</v>
      </c>
      <c r="AL47" s="164">
        <v>0</v>
      </c>
      <c r="AM47" s="164" t="s">
        <v>1369</v>
      </c>
      <c r="AN47" s="164">
        <v>6.8917679786682129</v>
      </c>
      <c r="AO47" s="165">
        <v>4.5999999046325684</v>
      </c>
      <c r="AP47" s="165" t="s">
        <v>1369</v>
      </c>
      <c r="AQ47" s="163">
        <v>2.7000000476837158</v>
      </c>
      <c r="AR47" s="165">
        <v>0.10000000149011612</v>
      </c>
      <c r="AS47" s="164">
        <v>3.9999999105930328E-2</v>
      </c>
      <c r="AT47" s="164" t="s">
        <v>1369</v>
      </c>
      <c r="AU47" s="163">
        <v>5</v>
      </c>
      <c r="AV47" s="164">
        <v>8.6999997496604919E-2</v>
      </c>
      <c r="AW47" s="164">
        <v>28.899999618530273</v>
      </c>
      <c r="AX47" s="163">
        <v>0</v>
      </c>
      <c r="AY47" s="163">
        <v>6277</v>
      </c>
      <c r="AZ47" s="163">
        <v>0</v>
      </c>
      <c r="BA47" s="163">
        <v>0</v>
      </c>
      <c r="BB47" s="163">
        <v>27570</v>
      </c>
      <c r="BC47" s="163">
        <v>0</v>
      </c>
      <c r="BD47" s="163">
        <v>132</v>
      </c>
      <c r="BE47" s="165">
        <v>2.4000000953674316</v>
      </c>
      <c r="BF47" s="164">
        <v>3.25</v>
      </c>
      <c r="BG47" s="164">
        <v>0.58165103197097778</v>
      </c>
      <c r="BH47" s="163">
        <v>50</v>
      </c>
      <c r="BI47" s="165">
        <v>100</v>
      </c>
      <c r="BJ47" s="164">
        <v>99.449996948242188</v>
      </c>
      <c r="BK47" s="164">
        <v>82.071548461914062</v>
      </c>
      <c r="BL47" s="165">
        <v>111.16801452636719</v>
      </c>
      <c r="BM47" s="163">
        <v>83000</v>
      </c>
      <c r="BN47" s="165">
        <v>96.172813415527344</v>
      </c>
      <c r="BO47" s="165">
        <v>99.586669921875</v>
      </c>
      <c r="BP47" s="164">
        <v>34.659999847412109</v>
      </c>
      <c r="BQ47" s="163">
        <v>92</v>
      </c>
      <c r="BR47" s="163">
        <v>90</v>
      </c>
      <c r="BS47" s="163">
        <v>90</v>
      </c>
      <c r="BT47" s="164">
        <v>2703</v>
      </c>
      <c r="BU47" s="164">
        <v>5</v>
      </c>
      <c r="BV47" s="163">
        <v>21459.78515625</v>
      </c>
      <c r="BW47" s="163">
        <v>55960</v>
      </c>
    </row>
    <row r="48" spans="1:75">
      <c r="A48" s="167" t="s">
        <v>78</v>
      </c>
      <c r="B48" s="236" t="s">
        <v>77</v>
      </c>
      <c r="C48" s="163">
        <v>11206.3623046875</v>
      </c>
      <c r="D48" s="163">
        <v>1654.9083251953125</v>
      </c>
      <c r="E48" s="163">
        <v>387.59756469726562</v>
      </c>
      <c r="F48" s="163">
        <v>3.1700000762939453</v>
      </c>
      <c r="G48" s="163">
        <v>582705.9375</v>
      </c>
      <c r="H48" s="163">
        <v>91063.8515625</v>
      </c>
      <c r="I48" s="163">
        <v>9776.70703125</v>
      </c>
      <c r="J48" s="237">
        <v>26285.71484375</v>
      </c>
      <c r="K48" s="240">
        <v>0.1428571492433548</v>
      </c>
      <c r="L48" s="238">
        <v>7.5000002980232239E-2</v>
      </c>
      <c r="M48" s="163" t="s">
        <v>1369</v>
      </c>
      <c r="N48" s="163" t="s">
        <v>1369</v>
      </c>
      <c r="O48" s="163" t="s">
        <v>1369</v>
      </c>
      <c r="P48" s="163" t="s">
        <v>1369</v>
      </c>
      <c r="Q48" s="163">
        <v>0</v>
      </c>
      <c r="R48" s="233">
        <v>0</v>
      </c>
      <c r="S48" s="163">
        <v>10089820</v>
      </c>
      <c r="T48" s="163">
        <v>10877661</v>
      </c>
      <c r="U48" s="163">
        <v>10620088</v>
      </c>
      <c r="V48" s="164">
        <v>108.44289398193359</v>
      </c>
      <c r="W48" s="164">
        <v>-8.6422351887449622E-4</v>
      </c>
      <c r="X48" s="164">
        <v>77.523002624511719</v>
      </c>
      <c r="Y48" s="164">
        <v>2.7100000381469727</v>
      </c>
      <c r="Z48" s="164">
        <v>0.17005443572998047</v>
      </c>
      <c r="AA48" s="164">
        <v>93.379219055175781</v>
      </c>
      <c r="AB48" s="163">
        <v>11081</v>
      </c>
      <c r="AC48" s="165" t="s">
        <v>1369</v>
      </c>
      <c r="AD48" s="165">
        <v>11.041009902954102</v>
      </c>
      <c r="AE48" s="164">
        <v>4.4405612945556641</v>
      </c>
      <c r="AF48" s="251">
        <v>1.5402292832732201E-2</v>
      </c>
      <c r="AG48" s="163">
        <v>0</v>
      </c>
      <c r="AH48" s="164">
        <v>0.76399999856948853</v>
      </c>
      <c r="AI48" s="166">
        <v>2.6887052226811647E-3</v>
      </c>
      <c r="AJ48" s="164">
        <v>23.060932999999999</v>
      </c>
      <c r="AK48" s="164">
        <v>144.83999633789062</v>
      </c>
      <c r="AL48" s="164">
        <v>138.58999633789062</v>
      </c>
      <c r="AM48" s="164">
        <v>0.48799595236778259</v>
      </c>
      <c r="AN48" s="165" t="s">
        <v>1369</v>
      </c>
      <c r="AO48" s="165">
        <v>8</v>
      </c>
      <c r="AP48" s="165">
        <v>2.4000000953674316</v>
      </c>
      <c r="AQ48" s="163">
        <v>6.5999999046325684</v>
      </c>
      <c r="AR48" s="165">
        <v>0.60000002384185791</v>
      </c>
      <c r="AS48" s="164">
        <v>0.37000000476837158</v>
      </c>
      <c r="AT48" s="164" t="s">
        <v>1369</v>
      </c>
      <c r="AU48" s="163">
        <v>3176</v>
      </c>
      <c r="AV48" s="164">
        <v>0.30000001192092896</v>
      </c>
      <c r="AW48" s="164" t="s">
        <v>1369</v>
      </c>
      <c r="AX48" s="163">
        <v>3209080</v>
      </c>
      <c r="AY48" s="163">
        <v>18500</v>
      </c>
      <c r="AZ48" s="163">
        <v>0</v>
      </c>
      <c r="BA48" s="163">
        <v>0</v>
      </c>
      <c r="BB48" s="163">
        <v>167</v>
      </c>
      <c r="BC48" s="163">
        <v>0</v>
      </c>
      <c r="BD48" s="163">
        <v>131</v>
      </c>
      <c r="BE48" s="165">
        <v>2.4000000953674316</v>
      </c>
      <c r="BF48" s="164">
        <v>4</v>
      </c>
      <c r="BG48" s="164">
        <v>-0.35033184289932251</v>
      </c>
      <c r="BH48" s="163">
        <v>42</v>
      </c>
      <c r="BI48" s="165">
        <v>100</v>
      </c>
      <c r="BJ48" s="164">
        <v>99.673110961914062</v>
      </c>
      <c r="BK48" s="164">
        <v>71.119071960449219</v>
      </c>
      <c r="BL48" s="165">
        <v>67.7841796875</v>
      </c>
      <c r="BM48" s="163">
        <v>67000</v>
      </c>
      <c r="BN48" s="165">
        <v>92.149406433105469</v>
      </c>
      <c r="BO48" s="165">
        <v>94.652702331542969</v>
      </c>
      <c r="BP48" s="164">
        <v>84.270004272460938</v>
      </c>
      <c r="BQ48" s="163">
        <v>99</v>
      </c>
      <c r="BR48" s="163">
        <v>99</v>
      </c>
      <c r="BS48" s="163" t="s">
        <v>1369</v>
      </c>
      <c r="BT48" s="164">
        <v>3033.187255859375</v>
      </c>
      <c r="BU48" s="164">
        <v>39</v>
      </c>
      <c r="BV48" s="163">
        <v>9499.572265625</v>
      </c>
      <c r="BW48" s="163">
        <v>106440</v>
      </c>
    </row>
    <row r="49" spans="1:75">
      <c r="A49" s="167" t="s">
        <v>80</v>
      </c>
      <c r="B49" s="236" t="s">
        <v>79</v>
      </c>
      <c r="C49" s="163">
        <v>2435.73388671875</v>
      </c>
      <c r="D49" s="163">
        <v>1271.463134765625</v>
      </c>
      <c r="E49" s="163">
        <v>0</v>
      </c>
      <c r="F49" s="163">
        <v>1.8796000480651855</v>
      </c>
      <c r="G49" s="163">
        <v>0</v>
      </c>
      <c r="H49" s="163">
        <v>0</v>
      </c>
      <c r="I49" s="163">
        <v>247.08180236816406</v>
      </c>
      <c r="J49" s="237">
        <v>0</v>
      </c>
      <c r="K49" s="240">
        <v>5.714285746216774E-2</v>
      </c>
      <c r="L49" s="238">
        <v>0.125</v>
      </c>
      <c r="M49" s="163">
        <v>0</v>
      </c>
      <c r="N49" s="163" t="s">
        <v>1369</v>
      </c>
      <c r="O49" s="163" t="s">
        <v>1369</v>
      </c>
      <c r="P49" s="163" t="s">
        <v>1369</v>
      </c>
      <c r="Q49" s="163">
        <v>0</v>
      </c>
      <c r="R49" s="233">
        <v>0</v>
      </c>
      <c r="S49" s="163">
        <v>40376.48828125</v>
      </c>
      <c r="T49" s="163">
        <v>1020552.5625</v>
      </c>
      <c r="U49" s="163">
        <v>8507.6357421875</v>
      </c>
      <c r="V49" s="164">
        <v>134.65237426757812</v>
      </c>
      <c r="W49" s="164">
        <v>0.80237740278244019</v>
      </c>
      <c r="X49" s="164">
        <v>66.98699951171875</v>
      </c>
      <c r="Y49" s="164">
        <v>2.75</v>
      </c>
      <c r="Z49" s="164">
        <v>0</v>
      </c>
      <c r="AA49" s="164" t="s">
        <v>1369</v>
      </c>
      <c r="AB49" s="163">
        <v>103</v>
      </c>
      <c r="AC49" s="163">
        <v>100</v>
      </c>
      <c r="AD49" s="165">
        <v>0.272350013256073</v>
      </c>
      <c r="AE49" s="164">
        <v>5.4829926490783691</v>
      </c>
      <c r="AF49" s="251">
        <v>3.2525593414902687E-3</v>
      </c>
      <c r="AG49" s="163">
        <v>0</v>
      </c>
      <c r="AH49" s="164">
        <v>0.90700000524520874</v>
      </c>
      <c r="AI49" s="166" t="s">
        <v>1369</v>
      </c>
      <c r="AJ49" s="164">
        <v>1.1000000000000001</v>
      </c>
      <c r="AK49" s="164">
        <v>0</v>
      </c>
      <c r="AL49" s="164">
        <v>0</v>
      </c>
      <c r="AM49" s="164" t="s">
        <v>1369</v>
      </c>
      <c r="AN49" s="164">
        <v>1.8616414070129395</v>
      </c>
      <c r="AO49" s="165">
        <v>3.5</v>
      </c>
      <c r="AP49" s="165" t="s">
        <v>1369</v>
      </c>
      <c r="AQ49" s="163">
        <v>8.3000001907348633</v>
      </c>
      <c r="AR49" s="165">
        <v>0.10000000149011612</v>
      </c>
      <c r="AS49" s="164">
        <v>5.000000074505806E-2</v>
      </c>
      <c r="AT49" s="164" t="s">
        <v>1369</v>
      </c>
      <c r="AU49" s="163">
        <v>0</v>
      </c>
      <c r="AV49" s="164">
        <v>0.25299999117851257</v>
      </c>
      <c r="AW49" s="164">
        <v>31.299999237060547</v>
      </c>
      <c r="AX49" s="163">
        <v>0</v>
      </c>
      <c r="AY49" s="163">
        <v>0</v>
      </c>
      <c r="AZ49" s="163">
        <v>469</v>
      </c>
      <c r="BA49" s="163">
        <v>248325</v>
      </c>
      <c r="BB49" s="163">
        <v>70794</v>
      </c>
      <c r="BC49" s="163">
        <v>0</v>
      </c>
      <c r="BD49" s="163">
        <v>120</v>
      </c>
      <c r="BE49" s="165">
        <v>2.4000000953674316</v>
      </c>
      <c r="BF49" s="164" t="s">
        <v>1369</v>
      </c>
      <c r="BG49" s="164">
        <v>0.73067885637283325</v>
      </c>
      <c r="BH49" s="163">
        <v>53</v>
      </c>
      <c r="BI49" s="165">
        <v>100</v>
      </c>
      <c r="BJ49" s="164">
        <v>99.360000610351562</v>
      </c>
      <c r="BK49" s="164">
        <v>89.6009521484375</v>
      </c>
      <c r="BL49" s="165">
        <v>148.73806762695312</v>
      </c>
      <c r="BM49" s="163">
        <v>19000</v>
      </c>
      <c r="BN49" s="165">
        <v>99.396774291992188</v>
      </c>
      <c r="BO49" s="165">
        <v>99.765060424804688</v>
      </c>
      <c r="BP49" s="164">
        <v>53.75</v>
      </c>
      <c r="BQ49" s="163">
        <v>96</v>
      </c>
      <c r="BR49" s="163">
        <v>88</v>
      </c>
      <c r="BS49" s="163">
        <v>81</v>
      </c>
      <c r="BT49" s="164">
        <v>4206</v>
      </c>
      <c r="BU49" s="164">
        <v>68</v>
      </c>
      <c r="BV49" s="163">
        <v>34701.44140625</v>
      </c>
      <c r="BW49" s="163">
        <v>9240</v>
      </c>
    </row>
    <row r="50" spans="1:75">
      <c r="A50" s="167" t="s">
        <v>82</v>
      </c>
      <c r="B50" s="236" t="s">
        <v>81</v>
      </c>
      <c r="C50" s="163">
        <v>163.08110046386719</v>
      </c>
      <c r="D50" s="163">
        <v>0</v>
      </c>
      <c r="E50" s="163">
        <v>37001.59375</v>
      </c>
      <c r="F50" s="163">
        <v>0</v>
      </c>
      <c r="G50" s="163">
        <v>0</v>
      </c>
      <c r="H50" s="163">
        <v>0</v>
      </c>
      <c r="I50" s="163">
        <v>0</v>
      </c>
      <c r="J50" s="237">
        <v>0</v>
      </c>
      <c r="K50" s="240">
        <v>0</v>
      </c>
      <c r="L50" s="238">
        <v>7.5000002980232239E-2</v>
      </c>
      <c r="M50" s="163">
        <v>0</v>
      </c>
      <c r="N50" s="163" t="s">
        <v>1369</v>
      </c>
      <c r="O50" s="163" t="s">
        <v>1369</v>
      </c>
      <c r="P50" s="163" t="s">
        <v>1369</v>
      </c>
      <c r="Q50" s="163">
        <v>0</v>
      </c>
      <c r="R50" s="233">
        <v>0</v>
      </c>
      <c r="S50" s="163">
        <v>0</v>
      </c>
      <c r="T50" s="163">
        <v>0</v>
      </c>
      <c r="U50" s="163">
        <v>0</v>
      </c>
      <c r="V50" s="164">
        <v>136.10835266113281</v>
      </c>
      <c r="W50" s="164">
        <v>2.106165885925293</v>
      </c>
      <c r="X50" s="164">
        <v>74.552001953125</v>
      </c>
      <c r="Y50" s="164">
        <v>2.4000000953674316</v>
      </c>
      <c r="Z50" s="164">
        <v>0</v>
      </c>
      <c r="AA50" s="164" t="s">
        <v>1369</v>
      </c>
      <c r="AB50" s="163">
        <v>3877</v>
      </c>
      <c r="AC50" s="165" t="s">
        <v>1369</v>
      </c>
      <c r="AD50" s="165">
        <v>2.734999917447567E-2</v>
      </c>
      <c r="AE50" s="164">
        <v>4.8274712562561035</v>
      </c>
      <c r="AF50" s="251">
        <v>6.562904454767704E-3</v>
      </c>
      <c r="AG50" s="163">
        <v>0</v>
      </c>
      <c r="AH50" s="164">
        <v>0.89499998092651367</v>
      </c>
      <c r="AI50" s="166" t="s">
        <v>1369</v>
      </c>
      <c r="AJ50" s="164">
        <v>42.016682000000003</v>
      </c>
      <c r="AK50" s="164">
        <v>0</v>
      </c>
      <c r="AL50" s="164">
        <v>0</v>
      </c>
      <c r="AM50" s="164" t="s">
        <v>1369</v>
      </c>
      <c r="AN50" s="164">
        <v>1.2664685249328613</v>
      </c>
      <c r="AO50" s="165">
        <v>2.5999999046325684</v>
      </c>
      <c r="AP50" s="165" t="s">
        <v>1369</v>
      </c>
      <c r="AQ50" s="163">
        <v>4.1999998092651367</v>
      </c>
      <c r="AR50" s="165">
        <v>0.10000000149011612</v>
      </c>
      <c r="AS50" s="164">
        <v>2.9999999329447746E-2</v>
      </c>
      <c r="AT50" s="164" t="s">
        <v>1369</v>
      </c>
      <c r="AU50" s="163">
        <v>10</v>
      </c>
      <c r="AV50" s="164">
        <v>0.11299999803304672</v>
      </c>
      <c r="AW50" s="164">
        <v>26.200000762939453</v>
      </c>
      <c r="AX50" s="163">
        <v>3</v>
      </c>
      <c r="AY50" s="163">
        <v>0</v>
      </c>
      <c r="AZ50" s="163">
        <v>0</v>
      </c>
      <c r="BA50" s="163">
        <v>0</v>
      </c>
      <c r="BB50" s="163">
        <v>380507</v>
      </c>
      <c r="BC50" s="163">
        <v>0</v>
      </c>
      <c r="BD50" s="163">
        <v>136</v>
      </c>
      <c r="BE50" s="165">
        <v>2.4000000953674316</v>
      </c>
      <c r="BF50" s="164">
        <v>4.0166668891906738</v>
      </c>
      <c r="BG50" s="164">
        <v>1.0939074754714966</v>
      </c>
      <c r="BH50" s="163">
        <v>57</v>
      </c>
      <c r="BI50" s="165">
        <v>100</v>
      </c>
      <c r="BJ50" s="164" t="s">
        <v>1369</v>
      </c>
      <c r="BK50" s="164">
        <v>84.540092468261719</v>
      </c>
      <c r="BL50" s="165">
        <v>128.41018676757812</v>
      </c>
      <c r="BM50" s="163">
        <v>210000</v>
      </c>
      <c r="BN50" s="165">
        <v>99.136360168457031</v>
      </c>
      <c r="BO50" s="165">
        <v>99.880859375</v>
      </c>
      <c r="BP50" s="164">
        <v>54.689998626708984</v>
      </c>
      <c r="BQ50" s="163">
        <v>94</v>
      </c>
      <c r="BR50" s="163">
        <v>90</v>
      </c>
      <c r="BS50" s="163" t="s">
        <v>1369</v>
      </c>
      <c r="BT50" s="164">
        <v>4249.36181640625</v>
      </c>
      <c r="BU50" s="164">
        <v>3</v>
      </c>
      <c r="BV50" s="163">
        <v>30427.423828125</v>
      </c>
      <c r="BW50" s="163">
        <v>77240</v>
      </c>
    </row>
    <row r="51" spans="1:75">
      <c r="A51" s="167" t="s">
        <v>84</v>
      </c>
      <c r="B51" s="236" t="s">
        <v>83</v>
      </c>
      <c r="C51" s="163">
        <v>0</v>
      </c>
      <c r="D51" s="163">
        <v>0</v>
      </c>
      <c r="E51" s="163">
        <v>0</v>
      </c>
      <c r="F51" s="163">
        <v>0</v>
      </c>
      <c r="G51" s="163">
        <v>0</v>
      </c>
      <c r="H51" s="163">
        <v>0</v>
      </c>
      <c r="I51" s="163">
        <v>23873.58984375</v>
      </c>
      <c r="J51" s="237">
        <v>0</v>
      </c>
      <c r="K51" s="240">
        <v>2.857142873108387E-2</v>
      </c>
      <c r="L51" s="238">
        <v>0.17499999701976776</v>
      </c>
      <c r="M51" s="163">
        <v>0</v>
      </c>
      <c r="N51" s="163" t="s">
        <v>1369</v>
      </c>
      <c r="O51" s="163" t="s">
        <v>1369</v>
      </c>
      <c r="P51" s="163" t="s">
        <v>1369</v>
      </c>
      <c r="Q51" s="163">
        <v>0</v>
      </c>
      <c r="R51" s="233">
        <v>0</v>
      </c>
      <c r="S51" s="163">
        <v>0</v>
      </c>
      <c r="T51" s="163">
        <v>0</v>
      </c>
      <c r="U51" s="163">
        <v>0</v>
      </c>
      <c r="V51" s="164">
        <v>146.41831970214844</v>
      </c>
      <c r="W51" s="164">
        <v>0.88592225313186646</v>
      </c>
      <c r="X51" s="164">
        <v>88.495002746582031</v>
      </c>
      <c r="Y51" s="164" t="s">
        <v>1369</v>
      </c>
      <c r="Z51" s="164">
        <v>0</v>
      </c>
      <c r="AA51" s="164" t="s">
        <v>1369</v>
      </c>
      <c r="AB51" s="163">
        <v>1880</v>
      </c>
      <c r="AC51" s="163">
        <v>100</v>
      </c>
      <c r="AD51" s="165">
        <v>0</v>
      </c>
      <c r="AE51" s="164">
        <v>5.1225762367248535</v>
      </c>
      <c r="AF51" s="251">
        <v>5.1995781250298023E-3</v>
      </c>
      <c r="AG51" s="163">
        <v>0</v>
      </c>
      <c r="AH51" s="164">
        <v>0.95200002193450928</v>
      </c>
      <c r="AI51" s="166" t="s">
        <v>1369</v>
      </c>
      <c r="AJ51" s="164">
        <v>2.75346</v>
      </c>
      <c r="AK51" s="164">
        <v>0</v>
      </c>
      <c r="AL51" s="164">
        <v>0</v>
      </c>
      <c r="AM51" s="164" t="s">
        <v>1369</v>
      </c>
      <c r="AN51" s="164">
        <v>0.35364538431167603</v>
      </c>
      <c r="AO51" s="165">
        <v>3.5</v>
      </c>
      <c r="AP51" s="165" t="s">
        <v>1369</v>
      </c>
      <c r="AQ51" s="163">
        <v>4</v>
      </c>
      <c r="AR51" s="165">
        <v>0.10000000149011612</v>
      </c>
      <c r="AS51" s="164">
        <v>2.9999999329447746E-2</v>
      </c>
      <c r="AT51" s="164" t="s">
        <v>1369</v>
      </c>
      <c r="AU51" s="163">
        <v>0</v>
      </c>
      <c r="AV51" s="164">
        <v>8.999999612569809E-3</v>
      </c>
      <c r="AW51" s="164">
        <v>28.299999237060547</v>
      </c>
      <c r="AX51" s="163">
        <v>3</v>
      </c>
      <c r="AY51" s="163">
        <v>0</v>
      </c>
      <c r="AZ51" s="163">
        <v>0</v>
      </c>
      <c r="BA51" s="163">
        <v>0</v>
      </c>
      <c r="BB51" s="163">
        <v>79925</v>
      </c>
      <c r="BC51" s="163">
        <v>0</v>
      </c>
      <c r="BD51" s="163">
        <v>141</v>
      </c>
      <c r="BE51" s="165">
        <v>2.4000000953674316</v>
      </c>
      <c r="BF51" s="164">
        <v>3.9333333969116211</v>
      </c>
      <c r="BG51" s="164">
        <v>1.9906097650527954</v>
      </c>
      <c r="BH51" s="163">
        <v>90</v>
      </c>
      <c r="BI51" s="165">
        <v>100</v>
      </c>
      <c r="BJ51" s="164" t="s">
        <v>1369</v>
      </c>
      <c r="BK51" s="164">
        <v>97.860115051269531</v>
      </c>
      <c r="BL51" s="165">
        <v>126.54933166503906</v>
      </c>
      <c r="BM51" s="163">
        <v>150000</v>
      </c>
      <c r="BN51" s="165">
        <v>99.59722900390625</v>
      </c>
      <c r="BO51" s="165">
        <v>100</v>
      </c>
      <c r="BP51" s="164">
        <v>42.639999389648438</v>
      </c>
      <c r="BQ51" s="163">
        <v>97</v>
      </c>
      <c r="BR51" s="163">
        <v>94</v>
      </c>
      <c r="BS51" s="163">
        <v>96</v>
      </c>
      <c r="BT51" s="164">
        <v>7158</v>
      </c>
      <c r="BU51" s="164">
        <v>5</v>
      </c>
      <c r="BV51" s="163">
        <v>67967.3828125</v>
      </c>
      <c r="BW51" s="163">
        <v>42430</v>
      </c>
    </row>
    <row r="52" spans="1:75">
      <c r="A52" s="167" t="s">
        <v>86</v>
      </c>
      <c r="B52" s="236" t="s">
        <v>85</v>
      </c>
      <c r="C52" s="163">
        <v>2249.33544921875</v>
      </c>
      <c r="D52" s="163">
        <v>0</v>
      </c>
      <c r="E52" s="163">
        <v>0</v>
      </c>
      <c r="F52" s="163">
        <v>4.4443998336791992</v>
      </c>
      <c r="G52" s="163">
        <v>0</v>
      </c>
      <c r="H52" s="163">
        <v>0</v>
      </c>
      <c r="I52" s="163">
        <v>824.96142578125</v>
      </c>
      <c r="J52" s="237">
        <v>32147.884765625</v>
      </c>
      <c r="K52" s="240">
        <v>0.20000000298023224</v>
      </c>
      <c r="L52" s="239" t="s">
        <v>1369</v>
      </c>
      <c r="M52" s="163">
        <v>304037.21875</v>
      </c>
      <c r="N52" s="163">
        <v>0</v>
      </c>
      <c r="O52" s="163">
        <v>0</v>
      </c>
      <c r="P52" s="163">
        <v>0</v>
      </c>
      <c r="Q52" s="163">
        <v>864131.5</v>
      </c>
      <c r="R52" s="233">
        <v>0.74989998340606689</v>
      </c>
      <c r="S52" s="163">
        <v>263216.90625</v>
      </c>
      <c r="T52" s="163">
        <v>1019730</v>
      </c>
      <c r="U52" s="163">
        <v>943162.25</v>
      </c>
      <c r="V52" s="164">
        <v>47.694435119628906</v>
      </c>
      <c r="W52" s="164">
        <v>1.6019728183746338</v>
      </c>
      <c r="X52" s="164">
        <v>78.552001953125</v>
      </c>
      <c r="Y52" s="164">
        <v>5.8899998664855957</v>
      </c>
      <c r="Z52" s="164">
        <v>15.986775398254395</v>
      </c>
      <c r="AA52" s="164" t="s">
        <v>1369</v>
      </c>
      <c r="AB52" s="163">
        <v>137</v>
      </c>
      <c r="AC52" s="163">
        <v>20</v>
      </c>
      <c r="AD52" s="165">
        <v>48.685909271240234</v>
      </c>
      <c r="AE52" s="164">
        <v>9.8289413452148438</v>
      </c>
      <c r="AF52" s="251">
        <v>2.6392735540866852E-2</v>
      </c>
      <c r="AG52" s="163">
        <v>0</v>
      </c>
      <c r="AH52" s="164">
        <v>0.51499998569488525</v>
      </c>
      <c r="AI52" s="166" t="s">
        <v>1369</v>
      </c>
      <c r="AJ52" s="164">
        <v>100.668645</v>
      </c>
      <c r="AK52" s="164">
        <v>171.28999328613281</v>
      </c>
      <c r="AL52" s="164">
        <v>60.860000610351562</v>
      </c>
      <c r="AM52" s="164">
        <v>1.5811138153076172</v>
      </c>
      <c r="AN52" s="164">
        <v>1.4139312505722046</v>
      </c>
      <c r="AO52" s="165">
        <v>51.900001525878906</v>
      </c>
      <c r="AP52" s="165">
        <v>16.200000762939453</v>
      </c>
      <c r="AQ52" s="163">
        <v>240</v>
      </c>
      <c r="AR52" s="165">
        <v>0.69999998807907104</v>
      </c>
      <c r="AS52" s="164" t="s">
        <v>1369</v>
      </c>
      <c r="AT52" s="164">
        <v>48.359043121337891</v>
      </c>
      <c r="AU52" s="163">
        <v>110561</v>
      </c>
      <c r="AV52" s="164" t="s">
        <v>1369</v>
      </c>
      <c r="AW52" s="164">
        <v>41.599998474121094</v>
      </c>
      <c r="AX52" s="163">
        <v>192168</v>
      </c>
      <c r="AY52" s="163">
        <v>0</v>
      </c>
      <c r="AZ52" s="163">
        <v>0</v>
      </c>
      <c r="BA52" s="163">
        <v>0</v>
      </c>
      <c r="BB52" s="163">
        <v>31505</v>
      </c>
      <c r="BC52" s="163">
        <v>0</v>
      </c>
      <c r="BD52" s="163">
        <v>116</v>
      </c>
      <c r="BE52" s="165">
        <v>12.899999618530273</v>
      </c>
      <c r="BF52" s="164">
        <v>2.7999999523162842</v>
      </c>
      <c r="BG52" s="164">
        <v>-0.78616452217102051</v>
      </c>
      <c r="BH52" s="163">
        <v>30</v>
      </c>
      <c r="BI52" s="165">
        <v>65</v>
      </c>
      <c r="BJ52" s="164" t="s">
        <v>1369</v>
      </c>
      <c r="BK52" s="164">
        <v>68.863182067871094</v>
      </c>
      <c r="BL52" s="165">
        <v>46.327201843261719</v>
      </c>
      <c r="BM52" s="163">
        <v>2600</v>
      </c>
      <c r="BN52" s="165">
        <v>66.90521240234375</v>
      </c>
      <c r="BO52" s="165">
        <v>76.1671142578125</v>
      </c>
      <c r="BP52" s="164">
        <v>2.0299999713897705</v>
      </c>
      <c r="BQ52" s="163">
        <v>59</v>
      </c>
      <c r="BR52" s="163">
        <v>48</v>
      </c>
      <c r="BS52" s="163">
        <v>59</v>
      </c>
      <c r="BT52" s="164">
        <v>150.33908081054688</v>
      </c>
      <c r="BU52" s="164">
        <v>234</v>
      </c>
      <c r="BV52" s="163">
        <v>3606.4169921875</v>
      </c>
      <c r="BW52" s="163">
        <v>23180</v>
      </c>
    </row>
    <row r="53" spans="1:75">
      <c r="A53" s="167" t="s">
        <v>88</v>
      </c>
      <c r="B53" s="236" t="s">
        <v>87</v>
      </c>
      <c r="C53" s="163">
        <v>128.59236145019531</v>
      </c>
      <c r="D53" s="163">
        <v>0</v>
      </c>
      <c r="E53" s="163">
        <v>0</v>
      </c>
      <c r="F53" s="163">
        <v>1.0263999700546265</v>
      </c>
      <c r="G53" s="163">
        <v>7259.67041015625</v>
      </c>
      <c r="H53" s="163">
        <v>1114.259765625</v>
      </c>
      <c r="I53" s="163">
        <v>20.870100021362305</v>
      </c>
      <c r="J53" s="237">
        <v>0</v>
      </c>
      <c r="K53" s="240">
        <v>0</v>
      </c>
      <c r="L53" s="238">
        <v>7.5000002980232239E-2</v>
      </c>
      <c r="M53" s="163" t="s">
        <v>1369</v>
      </c>
      <c r="N53" s="163" t="s">
        <v>1369</v>
      </c>
      <c r="O53" s="163" t="s">
        <v>1369</v>
      </c>
      <c r="P53" s="163" t="s">
        <v>1369</v>
      </c>
      <c r="Q53" s="163">
        <v>0</v>
      </c>
      <c r="R53" s="233">
        <v>0</v>
      </c>
      <c r="S53" s="163">
        <v>38852.4375</v>
      </c>
      <c r="T53" s="163">
        <v>47978.71484375</v>
      </c>
      <c r="U53" s="163">
        <v>55990.10546875</v>
      </c>
      <c r="V53" s="164">
        <v>96.549331665039062</v>
      </c>
      <c r="W53" s="164">
        <v>0.84204995632171631</v>
      </c>
      <c r="X53" s="164">
        <v>72.005996704101562</v>
      </c>
      <c r="Y53" s="164" t="s">
        <v>1369</v>
      </c>
      <c r="Z53" s="164">
        <v>5.5710678100585938</v>
      </c>
      <c r="AA53" s="164" t="s">
        <v>1369</v>
      </c>
      <c r="AB53" s="165" t="s">
        <v>1369</v>
      </c>
      <c r="AC53" s="165" t="s">
        <v>1369</v>
      </c>
      <c r="AD53" s="165" t="s">
        <v>1369</v>
      </c>
      <c r="AE53" s="164">
        <v>5.441431999206543</v>
      </c>
      <c r="AF53" s="251">
        <v>0</v>
      </c>
      <c r="AG53" s="163">
        <v>0</v>
      </c>
      <c r="AH53" s="164">
        <v>0.74000000953674316</v>
      </c>
      <c r="AI53" s="166" t="s">
        <v>1369</v>
      </c>
      <c r="AJ53" s="164">
        <v>0</v>
      </c>
      <c r="AK53" s="164">
        <v>76.489997863769531</v>
      </c>
      <c r="AL53" s="164">
        <v>59.520000457763672</v>
      </c>
      <c r="AM53" s="164">
        <v>9.7716760635375977</v>
      </c>
      <c r="AN53" s="164">
        <v>9.0457096099853516</v>
      </c>
      <c r="AO53" s="165">
        <v>32.200000762939453</v>
      </c>
      <c r="AP53" s="165" t="s">
        <v>1369</v>
      </c>
      <c r="AQ53" s="163">
        <v>16</v>
      </c>
      <c r="AR53" s="165" t="s">
        <v>1369</v>
      </c>
      <c r="AS53" s="164" t="s">
        <v>1369</v>
      </c>
      <c r="AT53" s="164" t="s">
        <v>1369</v>
      </c>
      <c r="AU53" s="163">
        <v>413</v>
      </c>
      <c r="AV53" s="164" t="s">
        <v>1369</v>
      </c>
      <c r="AW53" s="164" t="s">
        <v>1369</v>
      </c>
      <c r="AX53" s="163">
        <v>0</v>
      </c>
      <c r="AY53" s="163">
        <v>0</v>
      </c>
      <c r="AZ53" s="163">
        <v>0</v>
      </c>
      <c r="BA53" s="163">
        <v>0</v>
      </c>
      <c r="BB53" s="163">
        <v>0</v>
      </c>
      <c r="BC53" s="163">
        <v>0</v>
      </c>
      <c r="BD53" s="163">
        <v>111</v>
      </c>
      <c r="BE53" s="165">
        <v>13.399999618530273</v>
      </c>
      <c r="BF53" s="164" t="s">
        <v>1369</v>
      </c>
      <c r="BG53" s="164">
        <v>-9.7093813121318817E-2</v>
      </c>
      <c r="BH53" s="163">
        <v>56</v>
      </c>
      <c r="BI53" s="165">
        <v>100</v>
      </c>
      <c r="BJ53" s="164" t="s">
        <v>1369</v>
      </c>
      <c r="BK53" s="164">
        <v>80.933006286621094</v>
      </c>
      <c r="BL53" s="165">
        <v>85.857315063476562</v>
      </c>
      <c r="BM53" s="163">
        <v>1000</v>
      </c>
      <c r="BN53" s="165">
        <v>80.366424560546875</v>
      </c>
      <c r="BO53" s="165">
        <v>95.420654296875</v>
      </c>
      <c r="BP53" s="164">
        <v>11.160000801086426</v>
      </c>
      <c r="BQ53" s="163">
        <v>92</v>
      </c>
      <c r="BR53" s="163">
        <v>89</v>
      </c>
      <c r="BS53" s="163" t="s">
        <v>1369</v>
      </c>
      <c r="BT53" s="164">
        <v>753.32208251953125</v>
      </c>
      <c r="BU53" s="164" t="s">
        <v>1369</v>
      </c>
      <c r="BV53" s="163">
        <v>8953.896484375</v>
      </c>
      <c r="BW53" s="163">
        <v>750</v>
      </c>
    </row>
    <row r="54" spans="1:75">
      <c r="A54" s="167" t="s">
        <v>90</v>
      </c>
      <c r="B54" s="236" t="s">
        <v>89</v>
      </c>
      <c r="C54" s="163">
        <v>23666.91796875</v>
      </c>
      <c r="D54" s="163">
        <v>21610.77734375</v>
      </c>
      <c r="E54" s="163">
        <v>3020.647705078125</v>
      </c>
      <c r="F54" s="163">
        <v>19.440000534057617</v>
      </c>
      <c r="G54" s="163">
        <v>1082634.625</v>
      </c>
      <c r="H54" s="163">
        <v>300793.21875</v>
      </c>
      <c r="I54" s="163">
        <v>4444.98095703125</v>
      </c>
      <c r="J54" s="237">
        <v>0</v>
      </c>
      <c r="K54" s="240">
        <v>0</v>
      </c>
      <c r="L54" s="238">
        <v>2.500000037252903E-2</v>
      </c>
      <c r="M54" s="163" t="s">
        <v>1369</v>
      </c>
      <c r="N54" s="163" t="s">
        <v>1369</v>
      </c>
      <c r="O54" s="163" t="s">
        <v>1369</v>
      </c>
      <c r="P54" s="163" t="s">
        <v>1369</v>
      </c>
      <c r="Q54" s="163">
        <v>6297850.5</v>
      </c>
      <c r="R54" s="233">
        <v>0.55080002546310425</v>
      </c>
      <c r="S54" s="163">
        <v>7811107</v>
      </c>
      <c r="T54" s="163">
        <v>9029543</v>
      </c>
      <c r="U54" s="163">
        <v>10574509</v>
      </c>
      <c r="V54" s="164">
        <v>233.90782165527344</v>
      </c>
      <c r="W54" s="164">
        <v>1.6339248418807983</v>
      </c>
      <c r="X54" s="164">
        <v>84.445999145507812</v>
      </c>
      <c r="Y54" s="164">
        <v>3.0899999141693115</v>
      </c>
      <c r="Z54" s="164">
        <v>1.8301753997802734</v>
      </c>
      <c r="AA54" s="164">
        <v>48.324855804443359</v>
      </c>
      <c r="AB54" s="163">
        <v>824</v>
      </c>
      <c r="AC54" s="163">
        <v>80</v>
      </c>
      <c r="AD54" s="165">
        <v>11.248880386352539</v>
      </c>
      <c r="AE54" s="164">
        <v>8.6899986267089844</v>
      </c>
      <c r="AF54" s="251">
        <v>1.5322980470955372E-2</v>
      </c>
      <c r="AG54" s="163">
        <v>0</v>
      </c>
      <c r="AH54" s="164">
        <v>0.76599997282028198</v>
      </c>
      <c r="AI54" s="166">
        <v>8.7861884385347366E-3</v>
      </c>
      <c r="AJ54" s="164">
        <v>21.154951000000001</v>
      </c>
      <c r="AK54" s="164">
        <v>423.8599853515625</v>
      </c>
      <c r="AL54" s="164">
        <v>368.20999145507812</v>
      </c>
      <c r="AM54" s="164">
        <v>0.33599945902824402</v>
      </c>
      <c r="AN54" s="164">
        <v>8.6459407806396484</v>
      </c>
      <c r="AO54" s="165">
        <v>32.400001525878906</v>
      </c>
      <c r="AP54" s="165">
        <v>3</v>
      </c>
      <c r="AQ54" s="163">
        <v>43</v>
      </c>
      <c r="AR54" s="165">
        <v>1</v>
      </c>
      <c r="AS54" s="164">
        <v>0.5899999737739563</v>
      </c>
      <c r="AT54" s="164">
        <v>5.1737584173679352E-2</v>
      </c>
      <c r="AU54" s="163">
        <v>2698924</v>
      </c>
      <c r="AV54" s="164">
        <v>0.43299999833106995</v>
      </c>
      <c r="AW54" s="164">
        <v>37</v>
      </c>
      <c r="AX54" s="163">
        <v>1435269</v>
      </c>
      <c r="AY54" s="163">
        <v>600402</v>
      </c>
      <c r="AZ54" s="163">
        <v>0</v>
      </c>
      <c r="BA54" s="163">
        <v>0</v>
      </c>
      <c r="BB54" s="163">
        <v>126804</v>
      </c>
      <c r="BC54" s="163">
        <v>0</v>
      </c>
      <c r="BD54" s="163">
        <v>134</v>
      </c>
      <c r="BE54" s="165">
        <v>4.5999999046325684</v>
      </c>
      <c r="BF54" s="164">
        <v>3.1666667461395264</v>
      </c>
      <c r="BG54" s="164">
        <v>-6.7733064293861389E-2</v>
      </c>
      <c r="BH54" s="163">
        <v>35</v>
      </c>
      <c r="BI54" s="165">
        <v>98.099998474121094</v>
      </c>
      <c r="BJ54" s="164">
        <v>95.5</v>
      </c>
      <c r="BK54" s="164">
        <v>85.242988586425781</v>
      </c>
      <c r="BL54" s="165">
        <v>90.391410827636719</v>
      </c>
      <c r="BM54" s="163">
        <v>29000</v>
      </c>
      <c r="BN54" s="165">
        <v>88.681793212890625</v>
      </c>
      <c r="BO54" s="165">
        <v>96.754524230957031</v>
      </c>
      <c r="BP54" s="164">
        <v>14.329999923706055</v>
      </c>
      <c r="BQ54" s="163">
        <v>88</v>
      </c>
      <c r="BR54" s="163">
        <v>59</v>
      </c>
      <c r="BS54" s="163">
        <v>73</v>
      </c>
      <c r="BT54" s="164">
        <v>1006.37841796875</v>
      </c>
      <c r="BU54" s="164">
        <v>107</v>
      </c>
      <c r="BV54" s="163">
        <v>10716.013671875</v>
      </c>
      <c r="BW54" s="163">
        <v>48320</v>
      </c>
    </row>
    <row r="55" spans="1:75">
      <c r="A55" s="167" t="s">
        <v>93</v>
      </c>
      <c r="B55" s="236" t="s">
        <v>92</v>
      </c>
      <c r="C55" s="163">
        <v>38376.66796875</v>
      </c>
      <c r="D55" s="163">
        <v>37271.1875</v>
      </c>
      <c r="E55" s="163">
        <v>97454.4140625</v>
      </c>
      <c r="F55" s="163">
        <v>984.28839111328125</v>
      </c>
      <c r="G55" s="163">
        <v>0</v>
      </c>
      <c r="H55" s="163">
        <v>0</v>
      </c>
      <c r="I55" s="163">
        <v>6442.65380859375</v>
      </c>
      <c r="J55" s="237">
        <v>4133.28564453125</v>
      </c>
      <c r="K55" s="240">
        <v>8.5714288055896759E-2</v>
      </c>
      <c r="L55" s="238">
        <v>0.10000000149011612</v>
      </c>
      <c r="M55" s="163" t="s">
        <v>1369</v>
      </c>
      <c r="N55" s="163" t="s">
        <v>1369</v>
      </c>
      <c r="O55" s="163" t="s">
        <v>1369</v>
      </c>
      <c r="P55" s="163" t="s">
        <v>1369</v>
      </c>
      <c r="Q55" s="163">
        <v>10414453</v>
      </c>
      <c r="R55" s="233">
        <v>0.56669998168945312</v>
      </c>
      <c r="S55" s="163">
        <v>8434183</v>
      </c>
      <c r="T55" s="163">
        <v>8262073</v>
      </c>
      <c r="U55" s="163">
        <v>11006293</v>
      </c>
      <c r="V55" s="164">
        <v>71.661041259765625</v>
      </c>
      <c r="W55" s="164">
        <v>1.3903461694717407</v>
      </c>
      <c r="X55" s="164">
        <v>64.791999816894531</v>
      </c>
      <c r="Y55" s="164">
        <v>3.7799999713897705</v>
      </c>
      <c r="Z55" s="164">
        <v>0.64597088098526001</v>
      </c>
      <c r="AA55" s="164">
        <v>87.22955322265625</v>
      </c>
      <c r="AB55" s="163">
        <v>3151</v>
      </c>
      <c r="AC55" s="163">
        <v>80</v>
      </c>
      <c r="AD55" s="165">
        <v>57.799999237060547</v>
      </c>
      <c r="AE55" s="164">
        <v>7.5839109420776367</v>
      </c>
      <c r="AF55" s="251">
        <v>0.52503347396850586</v>
      </c>
      <c r="AG55" s="163">
        <v>34</v>
      </c>
      <c r="AH55" s="164">
        <v>0.76499998569488525</v>
      </c>
      <c r="AI55" s="166">
        <v>7.9374397173523903E-3</v>
      </c>
      <c r="AJ55" s="164">
        <v>148.84656100000001</v>
      </c>
      <c r="AK55" s="164">
        <v>292.05999755859375</v>
      </c>
      <c r="AL55" s="164">
        <v>377.57998657226562</v>
      </c>
      <c r="AM55" s="164">
        <v>0.32791763544082642</v>
      </c>
      <c r="AN55" s="164">
        <v>4.3320770263671875</v>
      </c>
      <c r="AO55" s="165">
        <v>12.199999809265137</v>
      </c>
      <c r="AP55" s="165">
        <v>5.1999998092651367</v>
      </c>
      <c r="AQ55" s="163">
        <v>45</v>
      </c>
      <c r="AR55" s="165">
        <v>0.40000000596046448</v>
      </c>
      <c r="AS55" s="164">
        <v>0.18000000715255737</v>
      </c>
      <c r="AT55" s="164">
        <v>0.14566962420940399</v>
      </c>
      <c r="AU55" s="163">
        <v>16933</v>
      </c>
      <c r="AV55" s="164">
        <v>0.37099999189376831</v>
      </c>
      <c r="AW55" s="164">
        <v>45.5</v>
      </c>
      <c r="AX55" s="163">
        <v>43183</v>
      </c>
      <c r="AY55" s="163">
        <v>216810</v>
      </c>
      <c r="AZ55" s="163">
        <v>177025</v>
      </c>
      <c r="BA55" s="163">
        <v>0</v>
      </c>
      <c r="BB55" s="163">
        <v>540040</v>
      </c>
      <c r="BC55" s="163">
        <v>0</v>
      </c>
      <c r="BD55" s="163">
        <v>110</v>
      </c>
      <c r="BE55" s="165">
        <v>13.899999618530273</v>
      </c>
      <c r="BF55" s="164">
        <v>3.8166666030883789</v>
      </c>
      <c r="BG55" s="164">
        <v>-0.30854624509811401</v>
      </c>
      <c r="BH55" s="163">
        <v>34</v>
      </c>
      <c r="BI55" s="165">
        <v>100</v>
      </c>
      <c r="BJ55" s="164">
        <v>93.9481201171875</v>
      </c>
      <c r="BK55" s="164">
        <v>69.718116760253906</v>
      </c>
      <c r="BL55" s="165">
        <v>97.165443420410156</v>
      </c>
      <c r="BM55" s="163">
        <v>62000</v>
      </c>
      <c r="BN55" s="165">
        <v>92.272499084472656</v>
      </c>
      <c r="BO55" s="165">
        <v>95.703346252441406</v>
      </c>
      <c r="BP55" s="164">
        <v>22.320001602172852</v>
      </c>
      <c r="BQ55" s="163">
        <v>70</v>
      </c>
      <c r="BR55" s="163">
        <v>60</v>
      </c>
      <c r="BS55" s="163">
        <v>71</v>
      </c>
      <c r="BT55" s="164">
        <v>971.24627685546875</v>
      </c>
      <c r="BU55" s="164">
        <v>66</v>
      </c>
      <c r="BV55" s="163">
        <v>6533.3515625</v>
      </c>
      <c r="BW55" s="163">
        <v>248360</v>
      </c>
    </row>
    <row r="56" spans="1:75">
      <c r="A56" s="167" t="s">
        <v>95</v>
      </c>
      <c r="B56" s="236" t="s">
        <v>94</v>
      </c>
      <c r="C56" s="163">
        <v>83329.3984375</v>
      </c>
      <c r="D56" s="163">
        <v>0.24944894015789032</v>
      </c>
      <c r="E56" s="163">
        <v>4386864</v>
      </c>
      <c r="F56" s="163">
        <v>120.29759979248047</v>
      </c>
      <c r="G56" s="163">
        <v>0</v>
      </c>
      <c r="H56" s="163">
        <v>0</v>
      </c>
      <c r="I56" s="163">
        <v>479130.15625</v>
      </c>
      <c r="J56" s="237">
        <v>0</v>
      </c>
      <c r="K56" s="240">
        <v>0</v>
      </c>
      <c r="L56" s="238">
        <v>0.125</v>
      </c>
      <c r="M56" s="163">
        <v>25193732</v>
      </c>
      <c r="N56" s="163">
        <v>0</v>
      </c>
      <c r="O56" s="163">
        <v>0</v>
      </c>
      <c r="P56" s="163">
        <v>0</v>
      </c>
      <c r="Q56" s="163">
        <v>0</v>
      </c>
      <c r="R56" s="233">
        <v>0</v>
      </c>
      <c r="S56" s="163">
        <v>86265.4140625</v>
      </c>
      <c r="T56" s="163">
        <v>8892378</v>
      </c>
      <c r="U56" s="163">
        <v>5696153</v>
      </c>
      <c r="V56" s="164">
        <v>109.7615966796875</v>
      </c>
      <c r="W56" s="164">
        <v>1.8526264429092407</v>
      </c>
      <c r="X56" s="164">
        <v>43.099998474121094</v>
      </c>
      <c r="Y56" s="164">
        <v>4.130000114440918</v>
      </c>
      <c r="Z56" s="164">
        <v>6.8516531027853489E-3</v>
      </c>
      <c r="AA56" s="164">
        <v>89.8309326171875</v>
      </c>
      <c r="AB56" s="163">
        <v>63000</v>
      </c>
      <c r="AC56" s="163">
        <v>80</v>
      </c>
      <c r="AD56" s="165">
        <v>3.8393800258636475</v>
      </c>
      <c r="AE56" s="164">
        <v>10.109414100646973</v>
      </c>
      <c r="AF56" s="251">
        <v>0.61648017168045044</v>
      </c>
      <c r="AG56" s="163">
        <v>6</v>
      </c>
      <c r="AH56" s="164">
        <v>0.7279999852180481</v>
      </c>
      <c r="AI56" s="166">
        <v>1.9681798294186592E-2</v>
      </c>
      <c r="AJ56" s="164">
        <v>343.75500399999999</v>
      </c>
      <c r="AK56" s="164">
        <v>7586.9599609375</v>
      </c>
      <c r="AL56" s="164">
        <v>5818.89990234375</v>
      </c>
      <c r="AM56" s="164">
        <v>1.2618862390518188</v>
      </c>
      <c r="AN56" s="164">
        <v>6.1122522354125977</v>
      </c>
      <c r="AO56" s="165">
        <v>18.100000381469727</v>
      </c>
      <c r="AP56" s="165">
        <v>7</v>
      </c>
      <c r="AQ56" s="163">
        <v>9.8000001907348633</v>
      </c>
      <c r="AR56" s="165">
        <v>0.10000000149011612</v>
      </c>
      <c r="AS56" s="164">
        <v>7.9999998211860657E-2</v>
      </c>
      <c r="AT56" s="163">
        <v>0</v>
      </c>
      <c r="AU56" s="163">
        <v>2932815</v>
      </c>
      <c r="AV56" s="164">
        <v>0.38899999856948853</v>
      </c>
      <c r="AW56" s="164">
        <v>31.899999618530273</v>
      </c>
      <c r="AX56" s="163">
        <v>0</v>
      </c>
      <c r="AY56" s="163">
        <v>0</v>
      </c>
      <c r="AZ56" s="163">
        <v>0</v>
      </c>
      <c r="BA56" s="163">
        <v>0</v>
      </c>
      <c r="BB56" s="163">
        <v>472761</v>
      </c>
      <c r="BC56" s="163">
        <v>0</v>
      </c>
      <c r="BD56" s="163">
        <v>133</v>
      </c>
      <c r="BE56" s="165">
        <v>8.5</v>
      </c>
      <c r="BF56" s="164">
        <v>3.3166666030883789</v>
      </c>
      <c r="BG56" s="164">
        <v>-0.44754680991172791</v>
      </c>
      <c r="BH56" s="163">
        <v>35</v>
      </c>
      <c r="BI56" s="165">
        <v>100</v>
      </c>
      <c r="BJ56" s="164">
        <v>74.5</v>
      </c>
      <c r="BK56" s="164">
        <v>72.198066711425781</v>
      </c>
      <c r="BL56" s="165">
        <v>93.206268310546875</v>
      </c>
      <c r="BM56" s="163">
        <v>83000</v>
      </c>
      <c r="BN56" s="165">
        <v>97.52874755859375</v>
      </c>
      <c r="BO56" s="165">
        <v>98.76885986328125</v>
      </c>
      <c r="BP56" s="164">
        <v>7.0899996757507324</v>
      </c>
      <c r="BQ56" s="163">
        <v>97</v>
      </c>
      <c r="BR56" s="163">
        <v>96</v>
      </c>
      <c r="BS56" s="163" t="s">
        <v>1369</v>
      </c>
      <c r="BT56" s="164">
        <v>615.4600830078125</v>
      </c>
      <c r="BU56" s="164">
        <v>17</v>
      </c>
      <c r="BV56" s="163">
        <v>3512.580078125</v>
      </c>
      <c r="BW56" s="163">
        <v>995450</v>
      </c>
    </row>
    <row r="57" spans="1:75">
      <c r="A57" s="167" t="s">
        <v>97</v>
      </c>
      <c r="B57" s="236" t="s">
        <v>96</v>
      </c>
      <c r="C57" s="163">
        <v>13330.2822265625</v>
      </c>
      <c r="D57" s="163">
        <v>13330.2822265625</v>
      </c>
      <c r="E57" s="163">
        <v>5395.31103515625</v>
      </c>
      <c r="F57" s="163">
        <v>145.46279907226562</v>
      </c>
      <c r="G57" s="163">
        <v>3159.6416015625</v>
      </c>
      <c r="H57" s="163">
        <v>0</v>
      </c>
      <c r="I57" s="163">
        <v>2118.15771484375</v>
      </c>
      <c r="J57" s="237">
        <v>42474.5703125</v>
      </c>
      <c r="K57" s="240">
        <v>0.17142857611179352</v>
      </c>
      <c r="L57" s="238">
        <v>2.500000037252903E-2</v>
      </c>
      <c r="M57" s="163" t="s">
        <v>1369</v>
      </c>
      <c r="N57" s="163" t="s">
        <v>1369</v>
      </c>
      <c r="O57" s="163" t="s">
        <v>1369</v>
      </c>
      <c r="P57" s="163" t="s">
        <v>1369</v>
      </c>
      <c r="Q57" s="163">
        <v>0</v>
      </c>
      <c r="R57" s="233">
        <v>0</v>
      </c>
      <c r="S57" s="163">
        <v>6216530</v>
      </c>
      <c r="T57" s="163">
        <v>4587915.5</v>
      </c>
      <c r="U57" s="163">
        <v>6217476</v>
      </c>
      <c r="V57" s="164">
        <v>304.73779296875</v>
      </c>
      <c r="W57" s="164">
        <v>1.2833521366119385</v>
      </c>
      <c r="X57" s="164">
        <v>75.392997741699219</v>
      </c>
      <c r="Y57" s="164">
        <v>3.9200000762939453</v>
      </c>
      <c r="Z57" s="164">
        <v>0</v>
      </c>
      <c r="AA57" s="164">
        <v>90.699577331542969</v>
      </c>
      <c r="AB57" s="163">
        <v>103</v>
      </c>
      <c r="AC57" s="163">
        <v>100</v>
      </c>
      <c r="AD57" s="165">
        <v>16.477140426635742</v>
      </c>
      <c r="AE57" s="164">
        <v>7.7650995254516602</v>
      </c>
      <c r="AF57" s="251">
        <v>8.1498123705387115E-2</v>
      </c>
      <c r="AG57" s="163">
        <v>0</v>
      </c>
      <c r="AH57" s="164">
        <v>0.67400002479553223</v>
      </c>
      <c r="AI57" s="166">
        <v>3.2462511211633682E-2</v>
      </c>
      <c r="AJ57" s="164">
        <v>105.339112</v>
      </c>
      <c r="AK57" s="164">
        <v>210.55000305175781</v>
      </c>
      <c r="AL57" s="164">
        <v>709.22998046875</v>
      </c>
      <c r="AM57" s="164">
        <v>2.3593926429748535</v>
      </c>
      <c r="AN57" s="164">
        <v>23.936061859130859</v>
      </c>
      <c r="AO57" s="165">
        <v>11.899999618530273</v>
      </c>
      <c r="AP57" s="165">
        <v>5</v>
      </c>
      <c r="AQ57" s="163">
        <v>50</v>
      </c>
      <c r="AR57" s="165">
        <v>0.5</v>
      </c>
      <c r="AS57" s="164">
        <v>0.23000000417232513</v>
      </c>
      <c r="AT57" s="163">
        <v>0</v>
      </c>
      <c r="AU57" s="163">
        <v>1335218</v>
      </c>
      <c r="AV57" s="164">
        <v>0.36899998784065247</v>
      </c>
      <c r="AW57" s="164">
        <v>38.799999237060547</v>
      </c>
      <c r="AX57" s="163">
        <v>9373</v>
      </c>
      <c r="AY57" s="163">
        <v>500</v>
      </c>
      <c r="AZ57" s="163">
        <v>3924</v>
      </c>
      <c r="BA57" s="163">
        <v>48633</v>
      </c>
      <c r="BB57" s="163">
        <v>118960</v>
      </c>
      <c r="BC57" s="163">
        <v>0</v>
      </c>
      <c r="BD57" s="163">
        <v>122</v>
      </c>
      <c r="BE57" s="165">
        <v>6.8000001907348633</v>
      </c>
      <c r="BF57" s="164">
        <v>2.9330000877380371</v>
      </c>
      <c r="BG57" s="164">
        <v>-0.32033282518386841</v>
      </c>
      <c r="BH57" s="163">
        <v>31</v>
      </c>
      <c r="BI57" s="165">
        <v>100</v>
      </c>
      <c r="BJ57" s="164">
        <v>89.984527587890625</v>
      </c>
      <c r="BK57" s="164">
        <v>62.880287170410156</v>
      </c>
      <c r="BL57" s="165">
        <v>181.6273193359375</v>
      </c>
      <c r="BM57" s="163">
        <v>11000</v>
      </c>
      <c r="BN57" s="165">
        <v>87.552780151367188</v>
      </c>
      <c r="BO57" s="165">
        <v>98.593162536621094</v>
      </c>
      <c r="BP57" s="164">
        <v>29.130001068115234</v>
      </c>
      <c r="BQ57" s="163">
        <v>75</v>
      </c>
      <c r="BR57" s="163">
        <v>58</v>
      </c>
      <c r="BS57" s="163">
        <v>73</v>
      </c>
      <c r="BT57" s="164">
        <v>969.88531494140625</v>
      </c>
      <c r="BU57" s="164">
        <v>43</v>
      </c>
      <c r="BV57" s="163">
        <v>5344.21435546875</v>
      </c>
      <c r="BW57" s="163">
        <v>20720</v>
      </c>
    </row>
    <row r="58" spans="1:75">
      <c r="A58" s="167" t="s">
        <v>99</v>
      </c>
      <c r="B58" s="236" t="s">
        <v>98</v>
      </c>
      <c r="C58" s="163">
        <v>0</v>
      </c>
      <c r="D58" s="163">
        <v>0</v>
      </c>
      <c r="E58" s="163">
        <v>765.804443359375</v>
      </c>
      <c r="F58" s="163">
        <v>0</v>
      </c>
      <c r="G58" s="163">
        <v>0</v>
      </c>
      <c r="H58" s="163">
        <v>0</v>
      </c>
      <c r="I58" s="163">
        <v>127.58740234375</v>
      </c>
      <c r="J58" s="237">
        <v>0</v>
      </c>
      <c r="K58" s="240">
        <v>0</v>
      </c>
      <c r="L58" s="238">
        <v>0.17499999701976776</v>
      </c>
      <c r="M58" s="163">
        <v>1044.6759033203125</v>
      </c>
      <c r="N58" s="163">
        <v>81201.640625</v>
      </c>
      <c r="O58" s="163">
        <v>0</v>
      </c>
      <c r="P58" s="163">
        <v>86396.171875</v>
      </c>
      <c r="Q58" s="163">
        <v>1754993</v>
      </c>
      <c r="R58" s="233">
        <v>1</v>
      </c>
      <c r="S58" s="163">
        <v>1388798.375</v>
      </c>
      <c r="T58" s="163">
        <v>1679417.125</v>
      </c>
      <c r="U58" s="163">
        <v>1622104.875</v>
      </c>
      <c r="V58" s="164">
        <v>58.269733428955078</v>
      </c>
      <c r="W58" s="164">
        <v>2.9363784790039062</v>
      </c>
      <c r="X58" s="164">
        <v>74.447998046875</v>
      </c>
      <c r="Y58" s="164" t="s">
        <v>1369</v>
      </c>
      <c r="Z58" s="164">
        <v>2.8540713787078857</v>
      </c>
      <c r="AA58" s="164" t="s">
        <v>1369</v>
      </c>
      <c r="AB58" s="163">
        <v>32</v>
      </c>
      <c r="AC58" s="163">
        <v>20</v>
      </c>
      <c r="AD58" s="165">
        <v>64.687393188476562</v>
      </c>
      <c r="AE58" s="164">
        <v>13.513382911682129</v>
      </c>
      <c r="AF58" s="251">
        <v>2.1754028275609016E-2</v>
      </c>
      <c r="AG58" s="163">
        <v>0</v>
      </c>
      <c r="AH58" s="164">
        <v>0.64999997615814209</v>
      </c>
      <c r="AI58" s="166" t="s">
        <v>1369</v>
      </c>
      <c r="AJ58" s="164">
        <v>2.0862970000000001</v>
      </c>
      <c r="AK58" s="164">
        <v>13.539999961853027</v>
      </c>
      <c r="AL58" s="164">
        <v>12.420000076293945</v>
      </c>
      <c r="AM58" s="164">
        <v>0.12807387113571167</v>
      </c>
      <c r="AN58" s="165">
        <v>0</v>
      </c>
      <c r="AO58" s="165">
        <v>73.400001525878906</v>
      </c>
      <c r="AP58" s="165">
        <v>5.5999999046325684</v>
      </c>
      <c r="AQ58" s="163">
        <v>275</v>
      </c>
      <c r="AR58" s="165">
        <v>6.6999998092651367</v>
      </c>
      <c r="AS58" s="164">
        <v>4.6999998092651367</v>
      </c>
      <c r="AT58" s="164">
        <v>232.43305969238281</v>
      </c>
      <c r="AU58" s="163">
        <v>668511</v>
      </c>
      <c r="AV58" s="164" t="s">
        <v>1369</v>
      </c>
      <c r="AW58" s="164" t="s">
        <v>1369</v>
      </c>
      <c r="AX58" s="163">
        <v>0</v>
      </c>
      <c r="AY58" s="163">
        <v>16</v>
      </c>
      <c r="AZ58" s="163">
        <v>0</v>
      </c>
      <c r="BA58" s="163">
        <v>0</v>
      </c>
      <c r="BB58" s="163">
        <v>0</v>
      </c>
      <c r="BC58" s="163">
        <v>0</v>
      </c>
      <c r="BD58" s="163">
        <v>105</v>
      </c>
      <c r="BE58" s="165">
        <v>20.100000381469727</v>
      </c>
      <c r="BF58" s="164" t="s">
        <v>1369</v>
      </c>
      <c r="BG58" s="164">
        <v>-1.296387791633606</v>
      </c>
      <c r="BH58" s="163">
        <v>17</v>
      </c>
      <c r="BI58" s="165">
        <v>67</v>
      </c>
      <c r="BJ58" s="164" t="s">
        <v>1369</v>
      </c>
      <c r="BK58" s="164">
        <v>53.922401428222656</v>
      </c>
      <c r="BL58" s="165">
        <v>53.342689514160156</v>
      </c>
      <c r="BM58" s="163">
        <v>3200</v>
      </c>
      <c r="BN58" s="165">
        <v>66.312789916992188</v>
      </c>
      <c r="BO58" s="165">
        <v>64.665817260742188</v>
      </c>
      <c r="BP58" s="164">
        <v>3.5</v>
      </c>
      <c r="BQ58" s="163">
        <v>53</v>
      </c>
      <c r="BR58" s="163">
        <v>13</v>
      </c>
      <c r="BS58" s="163" t="s">
        <v>1369</v>
      </c>
      <c r="BT58" s="164">
        <v>547.45013427734375</v>
      </c>
      <c r="BU58" s="164">
        <v>212</v>
      </c>
      <c r="BV58" s="163">
        <v>7066.61669921875</v>
      </c>
      <c r="BW58" s="163">
        <v>28050</v>
      </c>
    </row>
    <row r="59" spans="1:75">
      <c r="A59" s="167" t="s">
        <v>101</v>
      </c>
      <c r="B59" s="236" t="s">
        <v>100</v>
      </c>
      <c r="C59" s="163">
        <v>4698.2216796875</v>
      </c>
      <c r="D59" s="163">
        <v>0</v>
      </c>
      <c r="E59" s="163">
        <v>719.28021240234375</v>
      </c>
      <c r="F59" s="163">
        <v>0</v>
      </c>
      <c r="G59" s="163">
        <v>0</v>
      </c>
      <c r="H59" s="163">
        <v>0</v>
      </c>
      <c r="I59" s="163">
        <v>1251.5411376953125</v>
      </c>
      <c r="J59" s="237">
        <v>160000</v>
      </c>
      <c r="K59" s="240">
        <v>8.5714288055896759E-2</v>
      </c>
      <c r="L59" s="238">
        <v>0.20000000298023224</v>
      </c>
      <c r="M59" s="163">
        <v>1820467.125</v>
      </c>
      <c r="N59" s="163">
        <v>0</v>
      </c>
      <c r="O59" s="163">
        <v>0</v>
      </c>
      <c r="P59" s="163">
        <v>0</v>
      </c>
      <c r="Q59" s="163">
        <v>3817651</v>
      </c>
      <c r="R59" s="233">
        <v>1</v>
      </c>
      <c r="S59" s="163">
        <v>622690.625</v>
      </c>
      <c r="T59" s="163">
        <v>2578380.5</v>
      </c>
      <c r="U59" s="163">
        <v>1368548.125</v>
      </c>
      <c r="V59" s="229">
        <v>29.909841537475586</v>
      </c>
      <c r="W59" s="164">
        <v>3.2403984069824219</v>
      </c>
      <c r="X59" s="164">
        <v>43.266998291015625</v>
      </c>
      <c r="Y59" s="164" t="s">
        <v>1369</v>
      </c>
      <c r="Z59" s="164">
        <v>67.003944396972656</v>
      </c>
      <c r="AA59" s="164" t="s">
        <v>1369</v>
      </c>
      <c r="AB59" s="163">
        <v>360</v>
      </c>
      <c r="AC59" s="163">
        <v>60</v>
      </c>
      <c r="AD59" s="165">
        <v>48.685909271240234</v>
      </c>
      <c r="AE59" s="164">
        <v>13.236228942871094</v>
      </c>
      <c r="AF59" s="251">
        <v>7.6780892908573151E-2</v>
      </c>
      <c r="AG59" s="163">
        <v>0</v>
      </c>
      <c r="AH59" s="164">
        <v>0.49300000071525574</v>
      </c>
      <c r="AI59" s="166" t="s">
        <v>1369</v>
      </c>
      <c r="AJ59" s="164">
        <v>20.871504999999999</v>
      </c>
      <c r="AK59" s="164">
        <v>43.200000762939453</v>
      </c>
      <c r="AL59" s="164">
        <v>63.490001678466797</v>
      </c>
      <c r="AM59" s="164" t="s">
        <v>1369</v>
      </c>
      <c r="AN59" s="165" t="s">
        <v>1369</v>
      </c>
      <c r="AO59" s="165">
        <v>36.599998474121094</v>
      </c>
      <c r="AP59" s="165">
        <v>39.400001525878906</v>
      </c>
      <c r="AQ59" s="163">
        <v>69</v>
      </c>
      <c r="AR59" s="165">
        <v>0.40000000596046448</v>
      </c>
      <c r="AS59" s="164">
        <v>9.0000003576278687E-2</v>
      </c>
      <c r="AT59" s="164">
        <v>37.759986877441406</v>
      </c>
      <c r="AU59" s="163">
        <v>282103</v>
      </c>
      <c r="AV59" s="164" t="s">
        <v>1369</v>
      </c>
      <c r="AW59" s="164" t="s">
        <v>1369</v>
      </c>
      <c r="AX59" s="163">
        <v>0</v>
      </c>
      <c r="AY59" s="163">
        <v>0</v>
      </c>
      <c r="AZ59" s="163">
        <v>0</v>
      </c>
      <c r="BA59" s="163">
        <v>0</v>
      </c>
      <c r="BB59" s="163">
        <v>137</v>
      </c>
      <c r="BC59" s="163">
        <v>0</v>
      </c>
      <c r="BD59" s="163">
        <v>99</v>
      </c>
      <c r="BE59" s="165">
        <v>22.200000762939453</v>
      </c>
      <c r="BF59" s="164" t="s">
        <v>1369</v>
      </c>
      <c r="BG59" s="164">
        <v>-1.7304044961929321</v>
      </c>
      <c r="BH59" s="163">
        <v>21</v>
      </c>
      <c r="BI59" s="165">
        <v>55.400001525878906</v>
      </c>
      <c r="BJ59" s="164">
        <v>76.570518493652344</v>
      </c>
      <c r="BK59" s="164">
        <v>21.730386734008789</v>
      </c>
      <c r="BL59" s="165">
        <v>49.747093200683594</v>
      </c>
      <c r="BM59" s="163">
        <v>4700</v>
      </c>
      <c r="BN59" s="165">
        <v>11.93996524810791</v>
      </c>
      <c r="BO59" s="165">
        <v>51.849716186523438</v>
      </c>
      <c r="BP59" s="164">
        <v>0.8200000524520874</v>
      </c>
      <c r="BQ59" s="163">
        <v>95</v>
      </c>
      <c r="BR59" s="163">
        <v>85</v>
      </c>
      <c r="BS59" s="163">
        <v>95</v>
      </c>
      <c r="BT59" s="164">
        <v>79.747207641601562</v>
      </c>
      <c r="BU59" s="164">
        <v>322</v>
      </c>
      <c r="BV59" s="163" t="s">
        <v>1369</v>
      </c>
      <c r="BW59" s="163">
        <v>101000</v>
      </c>
    </row>
    <row r="60" spans="1:75">
      <c r="A60" s="167" t="s">
        <v>103</v>
      </c>
      <c r="B60" s="236" t="s">
        <v>102</v>
      </c>
      <c r="C60" s="163">
        <v>0</v>
      </c>
      <c r="D60" s="163">
        <v>0</v>
      </c>
      <c r="E60" s="163">
        <v>7927.35009765625</v>
      </c>
      <c r="F60" s="163">
        <v>0</v>
      </c>
      <c r="G60" s="163">
        <v>0</v>
      </c>
      <c r="H60" s="163">
        <v>0</v>
      </c>
      <c r="I60" s="163">
        <v>129.54800415039062</v>
      </c>
      <c r="J60" s="237">
        <v>0</v>
      </c>
      <c r="K60" s="240">
        <v>0</v>
      </c>
      <c r="L60" s="238">
        <v>0</v>
      </c>
      <c r="M60" s="163">
        <v>0</v>
      </c>
      <c r="N60" s="163" t="s">
        <v>1369</v>
      </c>
      <c r="O60" s="163" t="s">
        <v>1369</v>
      </c>
      <c r="P60" s="163" t="s">
        <v>1369</v>
      </c>
      <c r="Q60" s="163">
        <v>0</v>
      </c>
      <c r="R60" s="233">
        <v>0</v>
      </c>
      <c r="S60" s="163">
        <v>0</v>
      </c>
      <c r="T60" s="163">
        <v>0</v>
      </c>
      <c r="U60" s="163">
        <v>0</v>
      </c>
      <c r="V60" s="164">
        <v>31.132911682128906</v>
      </c>
      <c r="W60" s="164">
        <v>1.5663015842437744</v>
      </c>
      <c r="X60" s="164">
        <v>69.80999755859375</v>
      </c>
      <c r="Y60" s="164">
        <v>2.2999999523162842</v>
      </c>
      <c r="Z60" s="164">
        <v>0</v>
      </c>
      <c r="AA60" s="164" t="s">
        <v>1369</v>
      </c>
      <c r="AB60" s="163">
        <v>297</v>
      </c>
      <c r="AC60" s="163">
        <v>80</v>
      </c>
      <c r="AD60" s="165">
        <v>0.34542998671531677</v>
      </c>
      <c r="AE60" s="164">
        <v>4.624025821685791</v>
      </c>
      <c r="AF60" s="251">
        <v>4.9907122738659382E-3</v>
      </c>
      <c r="AG60" s="163">
        <v>0</v>
      </c>
      <c r="AH60" s="164">
        <v>0.89899998903274536</v>
      </c>
      <c r="AI60" s="166" t="s">
        <v>1369</v>
      </c>
      <c r="AJ60" s="164">
        <v>0.76834000000000002</v>
      </c>
      <c r="AK60" s="164">
        <v>0</v>
      </c>
      <c r="AL60" s="164">
        <v>0</v>
      </c>
      <c r="AM60" s="164" t="s">
        <v>1369</v>
      </c>
      <c r="AN60" s="164">
        <v>1.1958745718002319</v>
      </c>
      <c r="AO60" s="165">
        <v>1.8999999761581421</v>
      </c>
      <c r="AP60" s="165">
        <v>0.40000000596046448</v>
      </c>
      <c r="AQ60" s="163">
        <v>11</v>
      </c>
      <c r="AR60" s="165">
        <v>0.69999998807907104</v>
      </c>
      <c r="AS60" s="164">
        <v>0.18999999761581421</v>
      </c>
      <c r="AT60" s="164" t="s">
        <v>1369</v>
      </c>
      <c r="AU60" s="163">
        <v>1</v>
      </c>
      <c r="AV60" s="164">
        <v>9.3000002205371857E-2</v>
      </c>
      <c r="AW60" s="164">
        <v>31.799999237060547</v>
      </c>
      <c r="AX60" s="163">
        <v>0</v>
      </c>
      <c r="AY60" s="163">
        <v>0</v>
      </c>
      <c r="AZ60" s="163">
        <v>0</v>
      </c>
      <c r="BA60" s="163">
        <v>0</v>
      </c>
      <c r="BB60" s="163">
        <v>108295</v>
      </c>
      <c r="BC60" s="163">
        <v>0</v>
      </c>
      <c r="BD60" s="163">
        <v>131</v>
      </c>
      <c r="BE60" s="165">
        <v>2.4000000953674316</v>
      </c>
      <c r="BF60" s="164" t="s">
        <v>1369</v>
      </c>
      <c r="BG60" s="164">
        <v>1.3431340456008911</v>
      </c>
      <c r="BH60" s="163">
        <v>76</v>
      </c>
      <c r="BI60" s="165">
        <v>100</v>
      </c>
      <c r="BJ60" s="164">
        <v>99.870002746582031</v>
      </c>
      <c r="BK60" s="164">
        <v>91.021286010742188</v>
      </c>
      <c r="BL60" s="165">
        <v>155.02999877929688</v>
      </c>
      <c r="BM60" s="163">
        <v>53000</v>
      </c>
      <c r="BN60" s="165">
        <v>99.060218811035156</v>
      </c>
      <c r="BO60" s="165">
        <v>100</v>
      </c>
      <c r="BP60" s="164">
        <v>38.629997253417969</v>
      </c>
      <c r="BQ60" s="163">
        <v>85</v>
      </c>
      <c r="BR60" s="163">
        <v>68</v>
      </c>
      <c r="BS60" s="163" t="s">
        <v>1369</v>
      </c>
      <c r="BT60" s="164">
        <v>3313.320068359375</v>
      </c>
      <c r="BU60" s="164">
        <v>5</v>
      </c>
      <c r="BV60" s="163">
        <v>29823.75</v>
      </c>
      <c r="BW60" s="163">
        <v>42390</v>
      </c>
    </row>
    <row r="61" spans="1:75">
      <c r="A61" s="168" t="s">
        <v>918</v>
      </c>
      <c r="B61" s="236" t="s">
        <v>308</v>
      </c>
      <c r="C61" s="163">
        <v>0</v>
      </c>
      <c r="D61" s="163">
        <v>0</v>
      </c>
      <c r="E61" s="163">
        <v>549.77154541015625</v>
      </c>
      <c r="F61" s="163">
        <v>0</v>
      </c>
      <c r="G61" s="163">
        <v>88.840660095214844</v>
      </c>
      <c r="H61" s="163">
        <v>0</v>
      </c>
      <c r="I61" s="163">
        <v>0</v>
      </c>
      <c r="J61" s="237">
        <v>67257.140625</v>
      </c>
      <c r="K61" s="240">
        <v>0.1428571492433548</v>
      </c>
      <c r="L61" s="238">
        <v>7.5000002980232239E-2</v>
      </c>
      <c r="M61" s="163">
        <v>8472.291015625</v>
      </c>
      <c r="N61" s="163">
        <v>0</v>
      </c>
      <c r="O61" s="163">
        <v>0</v>
      </c>
      <c r="P61" s="163">
        <v>827.46710205078125</v>
      </c>
      <c r="Q61" s="163">
        <v>342181</v>
      </c>
      <c r="R61" s="233">
        <v>0.2800000011920929</v>
      </c>
      <c r="S61" s="163">
        <v>4423.65283203125</v>
      </c>
      <c r="T61" s="163">
        <v>777308.875</v>
      </c>
      <c r="U61" s="163">
        <v>89470.140625</v>
      </c>
      <c r="V61" s="164">
        <v>69.318084716796875</v>
      </c>
      <c r="W61" s="164">
        <v>1.6259373426437378</v>
      </c>
      <c r="X61" s="164">
        <v>24.790000915527344</v>
      </c>
      <c r="Y61" s="164">
        <v>4.0399999618530273</v>
      </c>
      <c r="Z61" s="164">
        <v>0.22683712840080261</v>
      </c>
      <c r="AA61" s="164">
        <v>24.311073303222656</v>
      </c>
      <c r="AB61" s="163">
        <v>750</v>
      </c>
      <c r="AC61" s="163">
        <v>40</v>
      </c>
      <c r="AD61" s="165">
        <v>17.005710601806641</v>
      </c>
      <c r="AE61" s="164">
        <v>11.38313102722168</v>
      </c>
      <c r="AF61" s="251">
        <v>0.11785559356212616</v>
      </c>
      <c r="AG61" s="163">
        <v>3</v>
      </c>
      <c r="AH61" s="164">
        <v>0.61000001430511475</v>
      </c>
      <c r="AI61" s="166">
        <v>8.1271320581436157E-2</v>
      </c>
      <c r="AJ61" s="164">
        <v>10.856643</v>
      </c>
      <c r="AK61" s="164">
        <v>126.44000244140625</v>
      </c>
      <c r="AL61" s="164">
        <v>97.629997253417969</v>
      </c>
      <c r="AM61" s="164">
        <v>1.8696936368942261</v>
      </c>
      <c r="AN61" s="164">
        <v>2.6192214488983154</v>
      </c>
      <c r="AO61" s="165">
        <v>50</v>
      </c>
      <c r="AP61" s="165">
        <v>5.8000001907348633</v>
      </c>
      <c r="AQ61" s="163">
        <v>325</v>
      </c>
      <c r="AR61" s="165">
        <v>25.899999618530273</v>
      </c>
      <c r="AS61" s="164">
        <v>7.679999828338623</v>
      </c>
      <c r="AT61" s="164">
        <v>0.63602077960968018</v>
      </c>
      <c r="AU61" s="163">
        <v>247183</v>
      </c>
      <c r="AV61" s="164">
        <v>0.49099999666213989</v>
      </c>
      <c r="AW61" s="164">
        <v>54.599998474121094</v>
      </c>
      <c r="AX61" s="163">
        <v>1058</v>
      </c>
      <c r="AY61" s="163">
        <v>0</v>
      </c>
      <c r="AZ61" s="163">
        <v>0</v>
      </c>
      <c r="BA61" s="163">
        <v>0</v>
      </c>
      <c r="BB61" s="163">
        <v>2986</v>
      </c>
      <c r="BC61" s="163">
        <v>0</v>
      </c>
      <c r="BD61" s="163">
        <v>110</v>
      </c>
      <c r="BE61" s="165">
        <v>12.399999618530273</v>
      </c>
      <c r="BF61" s="164">
        <v>3.2333333492279053</v>
      </c>
      <c r="BG61" s="164">
        <v>-0.68612045049667358</v>
      </c>
      <c r="BH61" s="163">
        <v>30</v>
      </c>
      <c r="BI61" s="165">
        <v>82.300003051757812</v>
      </c>
      <c r="BJ61" s="164">
        <v>89.279998779296875</v>
      </c>
      <c r="BK61" s="164">
        <v>58.912914276123047</v>
      </c>
      <c r="BL61" s="165">
        <v>122.17022705078125</v>
      </c>
      <c r="BM61" s="163">
        <v>7200</v>
      </c>
      <c r="BN61" s="165">
        <v>64.420234680175781</v>
      </c>
      <c r="BO61" s="165">
        <v>73.467201232910156</v>
      </c>
      <c r="BP61" s="164">
        <v>1.3999999761581421</v>
      </c>
      <c r="BQ61" s="163">
        <v>97</v>
      </c>
      <c r="BR61" s="163">
        <v>77</v>
      </c>
      <c r="BS61" s="163">
        <v>96</v>
      </c>
      <c r="BT61" s="164">
        <v>684.5941162109375</v>
      </c>
      <c r="BU61" s="164">
        <v>240</v>
      </c>
      <c r="BV61" s="163">
        <v>3797.30126953125</v>
      </c>
      <c r="BW61" s="163">
        <v>17200</v>
      </c>
    </row>
    <row r="62" spans="1:75">
      <c r="A62" s="167" t="s">
        <v>105</v>
      </c>
      <c r="B62" s="236" t="s">
        <v>104</v>
      </c>
      <c r="C62" s="163">
        <v>85009.5078125</v>
      </c>
      <c r="D62" s="163">
        <v>0</v>
      </c>
      <c r="E62" s="163">
        <v>101167.9609375</v>
      </c>
      <c r="F62" s="163">
        <v>0</v>
      </c>
      <c r="G62" s="163">
        <v>0</v>
      </c>
      <c r="H62" s="163">
        <v>0</v>
      </c>
      <c r="I62" s="163">
        <v>0</v>
      </c>
      <c r="J62" s="237">
        <v>2488339.5</v>
      </c>
      <c r="K62" s="240">
        <v>0.37142857909202576</v>
      </c>
      <c r="L62" s="238">
        <v>2.500000037252903E-2</v>
      </c>
      <c r="M62" s="163">
        <v>62029716</v>
      </c>
      <c r="N62" s="163">
        <v>188509.375</v>
      </c>
      <c r="O62" s="163">
        <v>0</v>
      </c>
      <c r="P62" s="163">
        <v>16212914</v>
      </c>
      <c r="Q62" s="163">
        <v>88209408</v>
      </c>
      <c r="R62" s="233">
        <v>0.68000000715255737</v>
      </c>
      <c r="S62" s="163">
        <v>16769579</v>
      </c>
      <c r="T62" s="163">
        <v>40408696</v>
      </c>
      <c r="U62" s="163">
        <v>41554892</v>
      </c>
      <c r="V62" s="164">
        <v>106.57991027832031</v>
      </c>
      <c r="W62" s="164">
        <v>4.6839489936828613</v>
      </c>
      <c r="X62" s="164">
        <v>23.156999588012695</v>
      </c>
      <c r="Y62" s="164">
        <v>4.7300000190734863</v>
      </c>
      <c r="Z62" s="164">
        <v>17.635154724121094</v>
      </c>
      <c r="AA62" s="164">
        <v>8.3217458724975586</v>
      </c>
      <c r="AB62" s="163">
        <v>11566</v>
      </c>
      <c r="AC62" s="163">
        <v>40</v>
      </c>
      <c r="AD62" s="165">
        <v>64.314376831054688</v>
      </c>
      <c r="AE62" s="164">
        <v>14.683349609375</v>
      </c>
      <c r="AF62" s="251">
        <v>0.98164480924606323</v>
      </c>
      <c r="AG62" s="163">
        <v>2225</v>
      </c>
      <c r="AH62" s="164">
        <v>0.49200001358985901</v>
      </c>
      <c r="AI62" s="166">
        <v>0.36660423874855042</v>
      </c>
      <c r="AJ62" s="164">
        <v>4650.1540480000003</v>
      </c>
      <c r="AK62" s="164">
        <v>4055.25</v>
      </c>
      <c r="AL62" s="164">
        <v>4930.259765625</v>
      </c>
      <c r="AM62" s="164">
        <v>3.9030413627624512</v>
      </c>
      <c r="AN62" s="164">
        <v>0.36161345243453979</v>
      </c>
      <c r="AO62" s="165">
        <v>46.200000762939453</v>
      </c>
      <c r="AP62" s="165">
        <v>21.200000762939453</v>
      </c>
      <c r="AQ62" s="163">
        <v>126</v>
      </c>
      <c r="AR62" s="165">
        <v>0.80000001192092896</v>
      </c>
      <c r="AS62" s="164">
        <v>0.11999999731779099</v>
      </c>
      <c r="AT62" s="164">
        <v>60.860164642333984</v>
      </c>
      <c r="AU62" s="163">
        <v>67815008</v>
      </c>
      <c r="AV62" s="164">
        <v>0.49399998784065247</v>
      </c>
      <c r="AW62" s="164">
        <v>35</v>
      </c>
      <c r="AX62" s="163">
        <v>24384830</v>
      </c>
      <c r="AY62" s="163">
        <v>240000</v>
      </c>
      <c r="AZ62" s="163">
        <v>140527</v>
      </c>
      <c r="BA62" s="163">
        <v>2852493</v>
      </c>
      <c r="BB62" s="163">
        <v>1044197</v>
      </c>
      <c r="BC62" s="163">
        <v>6187</v>
      </c>
      <c r="BD62" s="163">
        <v>112</v>
      </c>
      <c r="BE62" s="165">
        <v>22.200000762939453</v>
      </c>
      <c r="BF62" s="164">
        <v>3.8499999046325684</v>
      </c>
      <c r="BG62" s="164">
        <v>-0.74526518583297729</v>
      </c>
      <c r="BH62" s="163">
        <v>37</v>
      </c>
      <c r="BI62" s="165">
        <v>55</v>
      </c>
      <c r="BJ62" s="164">
        <v>51.77117919921875</v>
      </c>
      <c r="BK62" s="164">
        <v>16.698102951049805</v>
      </c>
      <c r="BL62" s="165">
        <v>56.0245361328125</v>
      </c>
      <c r="BM62" s="163">
        <v>84000</v>
      </c>
      <c r="BN62" s="165">
        <v>9.3362159729003906</v>
      </c>
      <c r="BO62" s="165">
        <v>51.512958526611328</v>
      </c>
      <c r="BP62" s="164">
        <v>1.0399999618530273</v>
      </c>
      <c r="BQ62" s="163">
        <v>65</v>
      </c>
      <c r="BR62" s="163">
        <v>48</v>
      </c>
      <c r="BS62" s="163">
        <v>61</v>
      </c>
      <c r="BT62" s="164">
        <v>81.736976623535156</v>
      </c>
      <c r="BU62" s="164">
        <v>267</v>
      </c>
      <c r="BV62" s="163">
        <v>1293.7779541015625</v>
      </c>
      <c r="BW62" s="163">
        <v>1000000</v>
      </c>
    </row>
    <row r="63" spans="1:75">
      <c r="A63" s="167" t="s">
        <v>107</v>
      </c>
      <c r="B63" s="236" t="s">
        <v>106</v>
      </c>
      <c r="C63" s="163">
        <v>1200.1351318359375</v>
      </c>
      <c r="D63" s="163">
        <v>0</v>
      </c>
      <c r="E63" s="163">
        <v>0</v>
      </c>
      <c r="F63" s="163">
        <v>27.243999481201172</v>
      </c>
      <c r="G63" s="163">
        <v>69434.515625</v>
      </c>
      <c r="H63" s="163">
        <v>5955.56689453125</v>
      </c>
      <c r="I63" s="163">
        <v>8154.92431640625</v>
      </c>
      <c r="J63" s="237">
        <v>9441.5712890625</v>
      </c>
      <c r="K63" s="240">
        <v>5.714285746216774E-2</v>
      </c>
      <c r="L63" s="238">
        <v>5.000000074505806E-2</v>
      </c>
      <c r="M63" s="163">
        <v>0</v>
      </c>
      <c r="N63" s="163" t="s">
        <v>1369</v>
      </c>
      <c r="O63" s="163" t="s">
        <v>1369</v>
      </c>
      <c r="P63" s="163" t="s">
        <v>1369</v>
      </c>
      <c r="Q63" s="163">
        <v>0</v>
      </c>
      <c r="R63" s="233">
        <v>0</v>
      </c>
      <c r="S63" s="163">
        <v>576078.3125</v>
      </c>
      <c r="T63" s="163">
        <v>513419</v>
      </c>
      <c r="U63" s="163">
        <v>809286.125</v>
      </c>
      <c r="V63" s="164">
        <v>50.608100891113281</v>
      </c>
      <c r="W63" s="164">
        <v>1.5361837148666382</v>
      </c>
      <c r="X63" s="164">
        <v>58.713001251220703</v>
      </c>
      <c r="Y63" s="164">
        <v>4.570000171661377</v>
      </c>
      <c r="Z63" s="164">
        <v>0</v>
      </c>
      <c r="AA63" s="164">
        <v>86.5284423828125</v>
      </c>
      <c r="AB63" s="163">
        <v>222</v>
      </c>
      <c r="AC63" s="165" t="s">
        <v>1369</v>
      </c>
      <c r="AD63" s="165">
        <v>9.3999996185302734</v>
      </c>
      <c r="AE63" s="164">
        <v>8.7982244491577148</v>
      </c>
      <c r="AF63" s="251">
        <v>3.1028783414512873E-3</v>
      </c>
      <c r="AG63" s="163">
        <v>0</v>
      </c>
      <c r="AH63" s="164">
        <v>0.72899997234344482</v>
      </c>
      <c r="AI63" s="166">
        <v>5.7576633989810944E-3</v>
      </c>
      <c r="AJ63" s="164">
        <v>17.911830999999999</v>
      </c>
      <c r="AK63" s="164">
        <v>580.29998779296875</v>
      </c>
      <c r="AL63" s="164">
        <v>360.760009765625</v>
      </c>
      <c r="AM63" s="164">
        <v>7.5936093330383301</v>
      </c>
      <c r="AN63" s="164">
        <v>9.0995159149169922</v>
      </c>
      <c r="AO63" s="165">
        <v>28.200000762939453</v>
      </c>
      <c r="AP63" s="165">
        <v>4.5999999046325684</v>
      </c>
      <c r="AQ63" s="163">
        <v>66</v>
      </c>
      <c r="AR63" s="165">
        <v>0.30000001192092896</v>
      </c>
      <c r="AS63" s="164">
        <v>0.54000002145767212</v>
      </c>
      <c r="AT63" s="164" t="s">
        <v>1369</v>
      </c>
      <c r="AU63" s="163">
        <v>941528</v>
      </c>
      <c r="AV63" s="164">
        <v>0.33199998736381531</v>
      </c>
      <c r="AW63" s="164">
        <v>30.700000762939453</v>
      </c>
      <c r="AX63" s="163">
        <v>69564</v>
      </c>
      <c r="AY63" s="163">
        <v>230000</v>
      </c>
      <c r="AZ63" s="163">
        <v>0</v>
      </c>
      <c r="BA63" s="163">
        <v>0</v>
      </c>
      <c r="BB63" s="163">
        <v>15</v>
      </c>
      <c r="BC63" s="163">
        <v>0</v>
      </c>
      <c r="BD63" s="163">
        <v>122</v>
      </c>
      <c r="BE63" s="165">
        <v>7.8000001907348633</v>
      </c>
      <c r="BF63" s="164">
        <v>4.9499998092651367</v>
      </c>
      <c r="BG63" s="164">
        <v>0.59178286790847778</v>
      </c>
      <c r="BH63" s="164">
        <v>52</v>
      </c>
      <c r="BI63" s="165">
        <v>92</v>
      </c>
      <c r="BJ63" s="164" t="s">
        <v>1369</v>
      </c>
      <c r="BK63" s="164">
        <v>87.659965515136719</v>
      </c>
      <c r="BL63" s="165">
        <v>107.23439788818359</v>
      </c>
      <c r="BM63" s="163">
        <v>3400</v>
      </c>
      <c r="BN63" s="165">
        <v>93.043739318847656</v>
      </c>
      <c r="BO63" s="165">
        <v>95.488632202148438</v>
      </c>
      <c r="BP63" s="164">
        <v>8.1400003433227539</v>
      </c>
      <c r="BQ63" s="163">
        <v>99</v>
      </c>
      <c r="BR63" s="163">
        <v>78</v>
      </c>
      <c r="BS63" s="163">
        <v>99</v>
      </c>
      <c r="BT63" s="164">
        <v>612.37701416015625</v>
      </c>
      <c r="BU63" s="164">
        <v>38</v>
      </c>
      <c r="BV63" s="163">
        <v>5868.1591796875</v>
      </c>
      <c r="BW63" s="163">
        <v>18270</v>
      </c>
    </row>
    <row r="64" spans="1:75">
      <c r="A64" s="167" t="s">
        <v>109</v>
      </c>
      <c r="B64" s="236" t="s">
        <v>108</v>
      </c>
      <c r="C64" s="163">
        <v>0</v>
      </c>
      <c r="D64" s="163">
        <v>0</v>
      </c>
      <c r="E64" s="163">
        <v>36103.1328125</v>
      </c>
      <c r="F64" s="163">
        <v>0</v>
      </c>
      <c r="G64" s="163">
        <v>0</v>
      </c>
      <c r="H64" s="163">
        <v>0</v>
      </c>
      <c r="I64" s="163">
        <v>4902.55859375</v>
      </c>
      <c r="J64" s="237">
        <v>0</v>
      </c>
      <c r="K64" s="240">
        <v>0</v>
      </c>
      <c r="L64" s="238">
        <v>0.10000000149011612</v>
      </c>
      <c r="M64" s="163">
        <v>0</v>
      </c>
      <c r="N64" s="163" t="s">
        <v>1369</v>
      </c>
      <c r="O64" s="163" t="s">
        <v>1369</v>
      </c>
      <c r="P64" s="163" t="s">
        <v>1369</v>
      </c>
      <c r="Q64" s="163">
        <v>0</v>
      </c>
      <c r="R64" s="233">
        <v>0</v>
      </c>
      <c r="S64" s="163">
        <v>0</v>
      </c>
      <c r="T64" s="163">
        <v>0</v>
      </c>
      <c r="U64" s="163">
        <v>0</v>
      </c>
      <c r="V64" s="164">
        <v>18.230165481567383</v>
      </c>
      <c r="W64" s="164">
        <v>0.61284017562866211</v>
      </c>
      <c r="X64" s="164">
        <v>85.773002624511719</v>
      </c>
      <c r="Y64" s="164">
        <v>2.0699999332427979</v>
      </c>
      <c r="Z64" s="164">
        <v>0</v>
      </c>
      <c r="AA64" s="164" t="s">
        <v>1369</v>
      </c>
      <c r="AB64" s="163">
        <v>832</v>
      </c>
      <c r="AC64" s="163">
        <v>100</v>
      </c>
      <c r="AD64" s="165">
        <v>0</v>
      </c>
      <c r="AE64" s="164">
        <v>4.1692104339599609</v>
      </c>
      <c r="AF64" s="251">
        <v>4.4198608957231045E-3</v>
      </c>
      <c r="AG64" s="163">
        <v>0</v>
      </c>
      <c r="AH64" s="164">
        <v>0.94199997186660767</v>
      </c>
      <c r="AI64" s="166" t="s">
        <v>1369</v>
      </c>
      <c r="AJ64" s="164">
        <v>-4.1365049999999997</v>
      </c>
      <c r="AK64" s="164">
        <v>0</v>
      </c>
      <c r="AL64" s="164">
        <v>0</v>
      </c>
      <c r="AM64" s="164" t="s">
        <v>1369</v>
      </c>
      <c r="AN64" s="164">
        <v>0.22621238231658936</v>
      </c>
      <c r="AO64" s="165">
        <v>2.2999999523162842</v>
      </c>
      <c r="AP64" s="165" t="s">
        <v>1369</v>
      </c>
      <c r="AQ64" s="163">
        <v>3.9000000953674316</v>
      </c>
      <c r="AR64" s="165" t="s">
        <v>1369</v>
      </c>
      <c r="AS64" s="164" t="s">
        <v>1369</v>
      </c>
      <c r="AT64" s="164" t="s">
        <v>1369</v>
      </c>
      <c r="AU64" s="163">
        <v>2</v>
      </c>
      <c r="AV64" s="164">
        <v>3.2000001519918442E-2</v>
      </c>
      <c r="AW64" s="164">
        <v>27.700000762939453</v>
      </c>
      <c r="AX64" s="163">
        <v>0</v>
      </c>
      <c r="AY64" s="163">
        <v>0</v>
      </c>
      <c r="AZ64" s="163">
        <v>0</v>
      </c>
      <c r="BA64" s="163">
        <v>0</v>
      </c>
      <c r="BB64" s="163">
        <v>100253</v>
      </c>
      <c r="BC64" s="163">
        <v>0</v>
      </c>
      <c r="BD64" s="163">
        <v>130</v>
      </c>
      <c r="BE64" s="165">
        <v>2.4000000953674316</v>
      </c>
      <c r="BF64" s="164">
        <v>4.1166667938232422</v>
      </c>
      <c r="BG64" s="164">
        <v>1.7551268339157104</v>
      </c>
      <c r="BH64" s="163">
        <v>87</v>
      </c>
      <c r="BI64" s="165">
        <v>100</v>
      </c>
      <c r="BJ64" s="164" t="s">
        <v>1369</v>
      </c>
      <c r="BK64" s="164">
        <v>92.988792419433594</v>
      </c>
      <c r="BL64" s="165">
        <v>128.68302917480469</v>
      </c>
      <c r="BM64" s="163">
        <v>260000</v>
      </c>
      <c r="BN64" s="165">
        <v>99.447944641113281</v>
      </c>
      <c r="BO64" s="165">
        <v>100</v>
      </c>
      <c r="BP64" s="164">
        <v>43.25</v>
      </c>
      <c r="BQ64" s="163">
        <v>91</v>
      </c>
      <c r="BR64" s="163">
        <v>92</v>
      </c>
      <c r="BS64" s="163">
        <v>87</v>
      </c>
      <c r="BT64" s="164">
        <v>5613</v>
      </c>
      <c r="BU64" s="164">
        <v>8</v>
      </c>
      <c r="BV64" s="163">
        <v>53755.91015625</v>
      </c>
      <c r="BW64" s="163">
        <v>303890</v>
      </c>
    </row>
    <row r="65" spans="1:75">
      <c r="A65" s="167" t="s">
        <v>111</v>
      </c>
      <c r="B65" s="236" t="s">
        <v>110</v>
      </c>
      <c r="C65" s="163">
        <v>16634.044921875</v>
      </c>
      <c r="D65" s="163">
        <v>0</v>
      </c>
      <c r="E65" s="163">
        <v>439922.84375</v>
      </c>
      <c r="F65" s="163">
        <v>4.059999942779541</v>
      </c>
      <c r="G65" s="163">
        <v>0</v>
      </c>
      <c r="H65" s="163">
        <v>0</v>
      </c>
      <c r="I65" s="163">
        <v>99768.9453125</v>
      </c>
      <c r="J65" s="237">
        <v>0</v>
      </c>
      <c r="K65" s="240">
        <v>0.11428571492433548</v>
      </c>
      <c r="L65" s="238">
        <v>5.000000074505806E-2</v>
      </c>
      <c r="M65" s="163">
        <v>0</v>
      </c>
      <c r="N65" s="163" t="s">
        <v>1369</v>
      </c>
      <c r="O65" s="163" t="s">
        <v>1369</v>
      </c>
      <c r="P65" s="163" t="s">
        <v>1369</v>
      </c>
      <c r="Q65" s="163">
        <v>0</v>
      </c>
      <c r="R65" s="233">
        <v>0</v>
      </c>
      <c r="S65" s="163">
        <v>0</v>
      </c>
      <c r="T65" s="163">
        <v>0</v>
      </c>
      <c r="U65" s="163">
        <v>6273.90283203125</v>
      </c>
      <c r="V65" s="164">
        <v>123.75753021240234</v>
      </c>
      <c r="W65" s="164">
        <v>0.62047892808914185</v>
      </c>
      <c r="X65" s="164">
        <v>81.777000427246094</v>
      </c>
      <c r="Y65" s="164">
        <v>2.2200000286102295</v>
      </c>
      <c r="Z65" s="164">
        <v>0</v>
      </c>
      <c r="AA65" s="164" t="s">
        <v>1369</v>
      </c>
      <c r="AB65" s="163">
        <v>21486</v>
      </c>
      <c r="AC65" s="163">
        <v>80</v>
      </c>
      <c r="AD65" s="165">
        <v>0</v>
      </c>
      <c r="AE65" s="164">
        <v>5.0412254333496094</v>
      </c>
      <c r="AF65" s="251">
        <v>0.24590784311294556</v>
      </c>
      <c r="AG65" s="163">
        <v>48</v>
      </c>
      <c r="AH65" s="164">
        <v>0.9100000262260437</v>
      </c>
      <c r="AI65" s="166" t="s">
        <v>1369</v>
      </c>
      <c r="AJ65" s="164">
        <v>-0.197933</v>
      </c>
      <c r="AK65" s="164">
        <v>0</v>
      </c>
      <c r="AL65" s="164">
        <v>0</v>
      </c>
      <c r="AM65" s="164" t="s">
        <v>1369</v>
      </c>
      <c r="AN65" s="164">
        <v>1.1477051973342896</v>
      </c>
      <c r="AO65" s="165">
        <v>4.0999999046325684</v>
      </c>
      <c r="AP65" s="165" t="s">
        <v>1369</v>
      </c>
      <c r="AQ65" s="163">
        <v>7.1999998092651367</v>
      </c>
      <c r="AR65" s="165">
        <v>0.30000001192092896</v>
      </c>
      <c r="AS65" s="164">
        <v>0.20000000298023224</v>
      </c>
      <c r="AT65" s="164" t="s">
        <v>1369</v>
      </c>
      <c r="AU65" s="163">
        <v>97</v>
      </c>
      <c r="AV65" s="164">
        <v>8.3999998867511749E-2</v>
      </c>
      <c r="AW65" s="164">
        <v>31.5</v>
      </c>
      <c r="AX65" s="163">
        <v>60378</v>
      </c>
      <c r="AY65" s="163">
        <v>527509</v>
      </c>
      <c r="AZ65" s="163">
        <v>751</v>
      </c>
      <c r="BA65" s="163">
        <v>0</v>
      </c>
      <c r="BB65" s="163">
        <v>749898</v>
      </c>
      <c r="BC65" s="163">
        <v>0</v>
      </c>
      <c r="BD65" s="163">
        <v>145</v>
      </c>
      <c r="BE65" s="165">
        <v>2.4000000953674316</v>
      </c>
      <c r="BF65" s="164">
        <v>3.8333332538604736</v>
      </c>
      <c r="BG65" s="164">
        <v>1.1658068895339966</v>
      </c>
      <c r="BH65" s="163">
        <v>71</v>
      </c>
      <c r="BI65" s="165">
        <v>100</v>
      </c>
      <c r="BJ65" s="164" t="s">
        <v>1369</v>
      </c>
      <c r="BK65" s="164">
        <v>85.33331298828125</v>
      </c>
      <c r="BL65" s="165">
        <v>118.84729766845703</v>
      </c>
      <c r="BM65" s="163">
        <v>1400000</v>
      </c>
      <c r="BN65" s="165">
        <v>98.64599609375</v>
      </c>
      <c r="BO65" s="165">
        <v>100</v>
      </c>
      <c r="BP65" s="164">
        <v>33.239997863769531</v>
      </c>
      <c r="BQ65" s="163">
        <v>96</v>
      </c>
      <c r="BR65" s="163">
        <v>90</v>
      </c>
      <c r="BS65" s="163">
        <v>95</v>
      </c>
      <c r="BT65" s="164">
        <v>6330.466796875</v>
      </c>
      <c r="BU65" s="164">
        <v>8</v>
      </c>
      <c r="BV65" s="163">
        <v>44460.81640625</v>
      </c>
      <c r="BW65" s="163">
        <v>547660</v>
      </c>
    </row>
    <row r="66" spans="1:75">
      <c r="A66" s="167" t="s">
        <v>113</v>
      </c>
      <c r="B66" s="236" t="s">
        <v>112</v>
      </c>
      <c r="C66" s="163">
        <v>0</v>
      </c>
      <c r="D66" s="163">
        <v>0</v>
      </c>
      <c r="E66" s="163">
        <v>13448.24609375</v>
      </c>
      <c r="F66" s="163">
        <v>0</v>
      </c>
      <c r="G66" s="163">
        <v>0</v>
      </c>
      <c r="H66" s="163">
        <v>0</v>
      </c>
      <c r="I66" s="163">
        <v>2572.49755859375</v>
      </c>
      <c r="J66" s="237">
        <v>0</v>
      </c>
      <c r="K66" s="240">
        <v>0</v>
      </c>
      <c r="L66" s="238">
        <v>5.000000074505806E-2</v>
      </c>
      <c r="M66" s="163">
        <v>1419719.625</v>
      </c>
      <c r="N66" s="163">
        <v>598822.875</v>
      </c>
      <c r="O66" s="163">
        <v>0</v>
      </c>
      <c r="P66" s="163">
        <v>407283.90625</v>
      </c>
      <c r="Q66" s="163">
        <v>2484558</v>
      </c>
      <c r="R66" s="233">
        <v>1</v>
      </c>
      <c r="S66" s="163">
        <v>2139024.75</v>
      </c>
      <c r="T66" s="163">
        <v>2131763</v>
      </c>
      <c r="U66" s="163">
        <v>2317649.5</v>
      </c>
      <c r="V66" s="164">
        <v>9.0859584808349609</v>
      </c>
      <c r="W66" s="164">
        <v>2.2953219413757324</v>
      </c>
      <c r="X66" s="164">
        <v>91.028999328613281</v>
      </c>
      <c r="Y66" s="164">
        <v>4.0999999046325684</v>
      </c>
      <c r="Z66" s="164">
        <v>2.0223121643066406</v>
      </c>
      <c r="AA66" s="164" t="s">
        <v>1369</v>
      </c>
      <c r="AB66" s="163">
        <v>51</v>
      </c>
      <c r="AC66" s="163">
        <v>20</v>
      </c>
      <c r="AD66" s="165">
        <v>38.772968292236328</v>
      </c>
      <c r="AE66" s="164">
        <v>13.092746734619141</v>
      </c>
      <c r="AF66" s="251">
        <v>1.0300129652023315E-2</v>
      </c>
      <c r="AG66" s="163">
        <v>0</v>
      </c>
      <c r="AH66" s="164">
        <v>0.69300001859664917</v>
      </c>
      <c r="AI66" s="166">
        <v>6.9695360958576202E-2</v>
      </c>
      <c r="AJ66" s="164">
        <v>3.2549549999999998</v>
      </c>
      <c r="AK66" s="164">
        <v>96.25</v>
      </c>
      <c r="AL66" s="164">
        <v>134.77999877929688</v>
      </c>
      <c r="AM66" s="164">
        <v>0.70017242431640625</v>
      </c>
      <c r="AN66" s="164">
        <v>8.9968420565128326E-2</v>
      </c>
      <c r="AO66" s="165">
        <v>38.799999237060547</v>
      </c>
      <c r="AP66" s="165">
        <v>5.4000000953674316</v>
      </c>
      <c r="AQ66" s="163">
        <v>509</v>
      </c>
      <c r="AR66" s="165">
        <v>2.9000000953674316</v>
      </c>
      <c r="AS66" s="164">
        <v>1.2999999523162842</v>
      </c>
      <c r="AT66" s="164">
        <v>230.53598022460938</v>
      </c>
      <c r="AU66" s="163">
        <v>954330</v>
      </c>
      <c r="AV66" s="164">
        <v>0.52399998903274536</v>
      </c>
      <c r="AW66" s="164">
        <v>38</v>
      </c>
      <c r="AX66" s="163">
        <v>0</v>
      </c>
      <c r="AY66" s="163">
        <v>3000</v>
      </c>
      <c r="AZ66" s="163">
        <v>0</v>
      </c>
      <c r="BA66" s="163">
        <v>0</v>
      </c>
      <c r="BB66" s="163">
        <v>299</v>
      </c>
      <c r="BC66" s="163">
        <v>0</v>
      </c>
      <c r="BD66" s="163">
        <v>114</v>
      </c>
      <c r="BE66" s="165">
        <v>20.100000381469727</v>
      </c>
      <c r="BF66" s="164">
        <v>2.3166666030883789</v>
      </c>
      <c r="BG66" s="164">
        <v>-0.7261165976524353</v>
      </c>
      <c r="BH66" s="163">
        <v>28</v>
      </c>
      <c r="BI66" s="165">
        <v>93.5</v>
      </c>
      <c r="BJ66" s="164">
        <v>85.69000244140625</v>
      </c>
      <c r="BK66" s="164">
        <v>71.749404907226562</v>
      </c>
      <c r="BL66" s="165">
        <v>125.38706970214844</v>
      </c>
      <c r="BM66" s="163">
        <v>4500</v>
      </c>
      <c r="BN66" s="165">
        <v>49.896236419677734</v>
      </c>
      <c r="BO66" s="165">
        <v>86.927764892578125</v>
      </c>
      <c r="BP66" s="164">
        <v>5.9399995803833008</v>
      </c>
      <c r="BQ66" s="163">
        <v>60</v>
      </c>
      <c r="BR66" s="163" t="s">
        <v>1369</v>
      </c>
      <c r="BS66" s="163" t="s">
        <v>1369</v>
      </c>
      <c r="BT66" s="164">
        <v>411.0040283203125</v>
      </c>
      <c r="BU66" s="164">
        <v>227</v>
      </c>
      <c r="BV66" s="163">
        <v>8420.1025390625</v>
      </c>
      <c r="BW66" s="163">
        <v>257670</v>
      </c>
    </row>
    <row r="67" spans="1:75">
      <c r="A67" s="167" t="s">
        <v>115</v>
      </c>
      <c r="B67" s="236" t="s">
        <v>114</v>
      </c>
      <c r="C67" s="163">
        <v>0</v>
      </c>
      <c r="D67" s="163">
        <v>0</v>
      </c>
      <c r="E67" s="163">
        <v>7184.25244140625</v>
      </c>
      <c r="F67" s="163">
        <v>0.20239999890327454</v>
      </c>
      <c r="G67" s="163">
        <v>0</v>
      </c>
      <c r="H67" s="163">
        <v>0</v>
      </c>
      <c r="I67" s="163">
        <v>269.8494873046875</v>
      </c>
      <c r="J67" s="237">
        <v>14031.4287109375</v>
      </c>
      <c r="K67" s="240">
        <v>8.5714288055896759E-2</v>
      </c>
      <c r="L67" s="238">
        <v>5.000000074505806E-2</v>
      </c>
      <c r="M67" s="163">
        <v>1259702.25</v>
      </c>
      <c r="N67" s="163">
        <v>0</v>
      </c>
      <c r="O67" s="163">
        <v>1243.8758544921875</v>
      </c>
      <c r="P67" s="163">
        <v>0</v>
      </c>
      <c r="Q67" s="163">
        <v>2841804</v>
      </c>
      <c r="R67" s="233">
        <v>1</v>
      </c>
      <c r="S67" s="163">
        <v>498231.4375</v>
      </c>
      <c r="T67" s="163">
        <v>2731609</v>
      </c>
      <c r="U67" s="163">
        <v>2739822.5</v>
      </c>
      <c r="V67" s="164">
        <v>260.86126708984375</v>
      </c>
      <c r="W67" s="164">
        <v>3.41849684715271</v>
      </c>
      <c r="X67" s="164">
        <v>64.472000122070312</v>
      </c>
      <c r="Y67" s="164">
        <v>8.0699996948242188</v>
      </c>
      <c r="Z67" s="164">
        <v>6.5430812537670135E-2</v>
      </c>
      <c r="AA67" s="164">
        <v>12.942334175109863</v>
      </c>
      <c r="AB67" s="163">
        <v>277</v>
      </c>
      <c r="AC67" s="163">
        <v>20</v>
      </c>
      <c r="AD67" s="165">
        <v>37.081020355224609</v>
      </c>
      <c r="AE67" s="164">
        <v>14.060371398925781</v>
      </c>
      <c r="AF67" s="251">
        <v>4.6466542407870293E-3</v>
      </c>
      <c r="AG67" s="163">
        <v>0</v>
      </c>
      <c r="AH67" s="164">
        <v>0.49500000476837158</v>
      </c>
      <c r="AI67" s="166">
        <v>0.19802306592464447</v>
      </c>
      <c r="AJ67" s="164">
        <v>19.661408999999999</v>
      </c>
      <c r="AK67" s="164">
        <v>239.1199951171875</v>
      </c>
      <c r="AL67" s="164">
        <v>272.41000366210938</v>
      </c>
      <c r="AM67" s="164">
        <v>12.718358039855957</v>
      </c>
      <c r="AN67" s="164">
        <v>26.818387985229492</v>
      </c>
      <c r="AO67" s="165">
        <v>45.599998474121094</v>
      </c>
      <c r="AP67" s="165">
        <v>11.600000381469727</v>
      </c>
      <c r="AQ67" s="163">
        <v>145</v>
      </c>
      <c r="AR67" s="165">
        <v>1.3999999761581421</v>
      </c>
      <c r="AS67" s="164">
        <v>0.94999998807907104</v>
      </c>
      <c r="AT67" s="164">
        <v>93.064208984375</v>
      </c>
      <c r="AU67" s="163">
        <v>478578</v>
      </c>
      <c r="AV67" s="164">
        <v>0.58499997854232788</v>
      </c>
      <c r="AW67" s="164">
        <v>38.799999237060547</v>
      </c>
      <c r="AX67" s="163">
        <v>17201</v>
      </c>
      <c r="AY67" s="163">
        <v>0</v>
      </c>
      <c r="AZ67" s="163">
        <v>0</v>
      </c>
      <c r="BA67" s="163">
        <v>5654</v>
      </c>
      <c r="BB67" s="163">
        <v>4255</v>
      </c>
      <c r="BC67" s="163">
        <v>0</v>
      </c>
      <c r="BD67" s="163">
        <v>105</v>
      </c>
      <c r="BE67" s="165">
        <v>20.5</v>
      </c>
      <c r="BF67" s="164">
        <v>3.8166666030883789</v>
      </c>
      <c r="BG67" s="164">
        <v>-0.67455869913101196</v>
      </c>
      <c r="BH67" s="163">
        <v>37</v>
      </c>
      <c r="BI67" s="165">
        <v>65.400001525878906</v>
      </c>
      <c r="BJ67" s="164">
        <v>58.669998168945312</v>
      </c>
      <c r="BK67" s="164">
        <v>32.962287902832031</v>
      </c>
      <c r="BL67" s="165">
        <v>101.44087982177734</v>
      </c>
      <c r="BM67" s="163">
        <v>4200</v>
      </c>
      <c r="BN67" s="165">
        <v>47.715991973876953</v>
      </c>
      <c r="BO67" s="165">
        <v>85.646614074707031</v>
      </c>
      <c r="BP67" s="164">
        <v>0.76999998092651367</v>
      </c>
      <c r="BQ67" s="163">
        <v>79</v>
      </c>
      <c r="BR67" s="163">
        <v>52</v>
      </c>
      <c r="BS67" s="163">
        <v>75</v>
      </c>
      <c r="BT67" s="164">
        <v>72.765357971191406</v>
      </c>
      <c r="BU67" s="164">
        <v>458</v>
      </c>
      <c r="BV67" s="163">
        <v>843.7657470703125</v>
      </c>
      <c r="BW67" s="163">
        <v>10120</v>
      </c>
    </row>
    <row r="68" spans="1:75">
      <c r="A68" s="167" t="s">
        <v>117</v>
      </c>
      <c r="B68" s="236" t="s">
        <v>116</v>
      </c>
      <c r="C68" s="163">
        <v>7778.49365234375</v>
      </c>
      <c r="D68" s="163">
        <v>1712.8087158203125</v>
      </c>
      <c r="E68" s="163">
        <v>25755.857421875</v>
      </c>
      <c r="F68" s="163">
        <v>0</v>
      </c>
      <c r="G68" s="163">
        <v>0</v>
      </c>
      <c r="H68" s="163">
        <v>0</v>
      </c>
      <c r="I68" s="163">
        <v>6926.978515625</v>
      </c>
      <c r="J68" s="237">
        <v>19885.71484375</v>
      </c>
      <c r="K68" s="240">
        <v>2.857142873108387E-2</v>
      </c>
      <c r="L68" s="238">
        <v>0.20000000298023224</v>
      </c>
      <c r="M68" s="163">
        <v>2953665.5</v>
      </c>
      <c r="N68" s="163" t="s">
        <v>1369</v>
      </c>
      <c r="O68" s="163" t="s">
        <v>1369</v>
      </c>
      <c r="P68" s="163" t="s">
        <v>1369</v>
      </c>
      <c r="Q68" s="163">
        <v>0</v>
      </c>
      <c r="R68" s="233">
        <v>0</v>
      </c>
      <c r="S68" s="163">
        <v>0</v>
      </c>
      <c r="T68" s="163">
        <v>42272.05859375</v>
      </c>
      <c r="U68" s="163">
        <v>736498.0625</v>
      </c>
      <c r="V68" s="164">
        <v>64.88348388671875</v>
      </c>
      <c r="W68" s="164">
        <v>1.9916254281997681</v>
      </c>
      <c r="X68" s="164">
        <v>60.727001190185547</v>
      </c>
      <c r="Y68" s="164">
        <v>3.4200000762939453</v>
      </c>
      <c r="Z68" s="164">
        <v>3.3039725385606289E-3</v>
      </c>
      <c r="AA68" s="164">
        <v>91.757347106933594</v>
      </c>
      <c r="AB68" s="163">
        <v>1748</v>
      </c>
      <c r="AC68" s="163">
        <v>40</v>
      </c>
      <c r="AD68" s="165">
        <v>7.0790801048278809</v>
      </c>
      <c r="AE68" s="164">
        <v>6.1118874549865723</v>
      </c>
      <c r="AF68" s="251">
        <v>2.3454006761312485E-2</v>
      </c>
      <c r="AG68" s="163">
        <v>1</v>
      </c>
      <c r="AH68" s="164">
        <v>0.81400001049041748</v>
      </c>
      <c r="AI68" s="166">
        <v>1.244600280188024E-3</v>
      </c>
      <c r="AJ68" s="164">
        <v>15.239527000000001</v>
      </c>
      <c r="AK68" s="164">
        <v>723.95001220703125</v>
      </c>
      <c r="AL68" s="164">
        <v>376.79998779296875</v>
      </c>
      <c r="AM68" s="164">
        <v>1.6170346736907959</v>
      </c>
      <c r="AN68" s="164">
        <v>14.736930847167969</v>
      </c>
      <c r="AO68" s="165">
        <v>9.3000001907348633</v>
      </c>
      <c r="AP68" s="165">
        <v>2.0999999046325684</v>
      </c>
      <c r="AQ68" s="163">
        <v>60</v>
      </c>
      <c r="AR68" s="165">
        <v>0.30000001192092896</v>
      </c>
      <c r="AS68" s="164">
        <v>0.2800000011920929</v>
      </c>
      <c r="AT68" s="163">
        <v>0</v>
      </c>
      <c r="AU68" s="163">
        <v>1</v>
      </c>
      <c r="AV68" s="164">
        <v>0.28299999237060547</v>
      </c>
      <c r="AW68" s="164">
        <v>34.200000762939453</v>
      </c>
      <c r="AX68" s="163">
        <v>5200</v>
      </c>
      <c r="AY68" s="163">
        <v>350000</v>
      </c>
      <c r="AZ68" s="163">
        <v>0</v>
      </c>
      <c r="BA68" s="163">
        <v>310872</v>
      </c>
      <c r="BB68" s="163">
        <v>27600</v>
      </c>
      <c r="BC68" s="163">
        <v>0</v>
      </c>
      <c r="BD68" s="163">
        <v>126</v>
      </c>
      <c r="BE68" s="165">
        <v>4</v>
      </c>
      <c r="BF68" s="164">
        <v>3.1333334445953369</v>
      </c>
      <c r="BG68" s="164">
        <v>0.65082550048828125</v>
      </c>
      <c r="BH68" s="163">
        <v>53</v>
      </c>
      <c r="BI68" s="165">
        <v>100</v>
      </c>
      <c r="BJ68" s="164">
        <v>99.574989318847656</v>
      </c>
      <c r="BK68" s="164">
        <v>78.711273193359375</v>
      </c>
      <c r="BL68" s="165">
        <v>156.08656311035156</v>
      </c>
      <c r="BM68" s="163">
        <v>57000</v>
      </c>
      <c r="BN68" s="165">
        <v>86.258018493652344</v>
      </c>
      <c r="BO68" s="165">
        <v>94.9775390625</v>
      </c>
      <c r="BP68" s="164">
        <v>54.050003051757812</v>
      </c>
      <c r="BQ68" s="163">
        <v>85</v>
      </c>
      <c r="BR68" s="163">
        <v>78</v>
      </c>
      <c r="BS68" s="163">
        <v>79</v>
      </c>
      <c r="BT68" s="164">
        <v>1463</v>
      </c>
      <c r="BU68" s="164">
        <v>28</v>
      </c>
      <c r="BV68" s="163">
        <v>8120.36328125</v>
      </c>
      <c r="BW68" s="163">
        <v>69490</v>
      </c>
    </row>
    <row r="69" spans="1:75">
      <c r="A69" s="167" t="s">
        <v>119</v>
      </c>
      <c r="B69" s="236" t="s">
        <v>118</v>
      </c>
      <c r="C69" s="163">
        <v>21012.748046875</v>
      </c>
      <c r="D69" s="163">
        <v>152.79676818847656</v>
      </c>
      <c r="E69" s="163">
        <v>628386</v>
      </c>
      <c r="F69" s="163">
        <v>0</v>
      </c>
      <c r="G69" s="163">
        <v>0</v>
      </c>
      <c r="H69" s="163">
        <v>0</v>
      </c>
      <c r="I69" s="163">
        <v>176319.359375</v>
      </c>
      <c r="J69" s="237">
        <v>0</v>
      </c>
      <c r="K69" s="240">
        <v>0</v>
      </c>
      <c r="L69" s="238">
        <v>7.5000002980232239E-2</v>
      </c>
      <c r="M69" s="163">
        <v>0</v>
      </c>
      <c r="N69" s="163" t="s">
        <v>1369</v>
      </c>
      <c r="O69" s="163" t="s">
        <v>1369</v>
      </c>
      <c r="P69" s="163" t="s">
        <v>1369</v>
      </c>
      <c r="Q69" s="163">
        <v>0</v>
      </c>
      <c r="R69" s="233">
        <v>0</v>
      </c>
      <c r="S69" s="163">
        <v>0</v>
      </c>
      <c r="T69" s="163">
        <v>0</v>
      </c>
      <c r="U69" s="163">
        <v>0</v>
      </c>
      <c r="V69" s="164">
        <v>238.11808776855469</v>
      </c>
      <c r="W69" s="164">
        <v>0.96383655071258545</v>
      </c>
      <c r="X69" s="164">
        <v>77.764999389648438</v>
      </c>
      <c r="Y69" s="164">
        <v>2.1400001049041748</v>
      </c>
      <c r="Z69" s="164">
        <v>0</v>
      </c>
      <c r="AA69" s="164" t="s">
        <v>1369</v>
      </c>
      <c r="AB69" s="163">
        <v>7610</v>
      </c>
      <c r="AC69" s="163">
        <v>80</v>
      </c>
      <c r="AD69" s="165">
        <v>0</v>
      </c>
      <c r="AE69" s="164">
        <v>4.5297703742980957</v>
      </c>
      <c r="AF69" s="251">
        <v>1.3723988085985184E-2</v>
      </c>
      <c r="AG69" s="163">
        <v>0</v>
      </c>
      <c r="AH69" s="164">
        <v>0.94999998807907104</v>
      </c>
      <c r="AI69" s="166" t="s">
        <v>1369</v>
      </c>
      <c r="AJ69" s="164">
        <v>-3.072978</v>
      </c>
      <c r="AK69" s="164">
        <v>0</v>
      </c>
      <c r="AL69" s="164">
        <v>0</v>
      </c>
      <c r="AM69" s="164" t="s">
        <v>1369</v>
      </c>
      <c r="AN69" s="164">
        <v>0.45849254727363586</v>
      </c>
      <c r="AO69" s="165">
        <v>3.5999999046325684</v>
      </c>
      <c r="AP69" s="165">
        <v>0.5</v>
      </c>
      <c r="AQ69" s="163">
        <v>5.0999999046325684</v>
      </c>
      <c r="AR69" s="165">
        <v>0.10000000149011612</v>
      </c>
      <c r="AS69" s="164">
        <v>5.000000074505806E-2</v>
      </c>
      <c r="AT69" s="164" t="s">
        <v>1369</v>
      </c>
      <c r="AU69" s="163">
        <v>173</v>
      </c>
      <c r="AV69" s="164">
        <v>7.1000002324581146E-2</v>
      </c>
      <c r="AW69" s="164">
        <v>31.700000762939453</v>
      </c>
      <c r="AX69" s="163">
        <v>2</v>
      </c>
      <c r="AY69" s="163">
        <v>0</v>
      </c>
      <c r="AZ69" s="163">
        <v>3407</v>
      </c>
      <c r="BA69" s="163">
        <v>0</v>
      </c>
      <c r="BB69" s="163">
        <v>2983464</v>
      </c>
      <c r="BC69" s="163">
        <v>0</v>
      </c>
      <c r="BD69" s="163">
        <v>144</v>
      </c>
      <c r="BE69" s="165">
        <v>2.4000000953674316</v>
      </c>
      <c r="BF69" s="164">
        <v>3.9333333969116211</v>
      </c>
      <c r="BG69" s="164">
        <v>1.2898074388504028</v>
      </c>
      <c r="BH69" s="163">
        <v>78</v>
      </c>
      <c r="BI69" s="165">
        <v>100</v>
      </c>
      <c r="BJ69" s="164" t="s">
        <v>1369</v>
      </c>
      <c r="BK69" s="164">
        <v>91.629844665527344</v>
      </c>
      <c r="BL69" s="165">
        <v>125.22513580322266</v>
      </c>
      <c r="BM69" s="163">
        <v>1800000</v>
      </c>
      <c r="BN69" s="165">
        <v>99.226203918457031</v>
      </c>
      <c r="BO69" s="165">
        <v>100</v>
      </c>
      <c r="BP69" s="164">
        <v>45.180000305175781</v>
      </c>
      <c r="BQ69" s="163">
        <v>91</v>
      </c>
      <c r="BR69" s="163">
        <v>93</v>
      </c>
      <c r="BS69" s="163">
        <v>82</v>
      </c>
      <c r="BT69" s="164">
        <v>8166.12890625</v>
      </c>
      <c r="BU69" s="164">
        <v>4</v>
      </c>
      <c r="BV69" s="163">
        <v>52745.75390625</v>
      </c>
      <c r="BW69" s="163">
        <v>348570</v>
      </c>
    </row>
    <row r="70" spans="1:75">
      <c r="A70" s="167" t="s">
        <v>121</v>
      </c>
      <c r="B70" s="236" t="s">
        <v>120</v>
      </c>
      <c r="C70" s="163">
        <v>0</v>
      </c>
      <c r="D70" s="163">
        <v>0</v>
      </c>
      <c r="E70" s="163">
        <v>35162.71875</v>
      </c>
      <c r="F70" s="163">
        <v>1.3411999940872192</v>
      </c>
      <c r="G70" s="163">
        <v>0</v>
      </c>
      <c r="H70" s="163">
        <v>0</v>
      </c>
      <c r="I70" s="163">
        <v>4898.8154296875</v>
      </c>
      <c r="J70" s="237">
        <v>0</v>
      </c>
      <c r="K70" s="240">
        <v>0</v>
      </c>
      <c r="L70" s="238">
        <v>7.5000002980232239E-2</v>
      </c>
      <c r="M70" s="163">
        <v>16793660</v>
      </c>
      <c r="N70" s="163">
        <v>615218.4375</v>
      </c>
      <c r="O70" s="163">
        <v>12116036</v>
      </c>
      <c r="P70" s="163">
        <v>288610.4375</v>
      </c>
      <c r="Q70" s="163">
        <v>34777520</v>
      </c>
      <c r="R70" s="233">
        <v>1</v>
      </c>
      <c r="S70" s="163">
        <v>24544866</v>
      </c>
      <c r="T70" s="163">
        <v>30918662</v>
      </c>
      <c r="U70" s="163">
        <v>34389084</v>
      </c>
      <c r="V70" s="164">
        <v>144.30007934570312</v>
      </c>
      <c r="W70" s="164">
        <v>2.9689595699310303</v>
      </c>
      <c r="X70" s="164">
        <v>59.237998962402344</v>
      </c>
      <c r="Y70" s="164">
        <v>3.8299999237060547</v>
      </c>
      <c r="Z70" s="164">
        <v>17.216720581054688</v>
      </c>
      <c r="AA70" s="164">
        <v>41.689388275146484</v>
      </c>
      <c r="AB70" s="163">
        <v>758</v>
      </c>
      <c r="AC70" s="163">
        <v>40</v>
      </c>
      <c r="AD70" s="165">
        <v>33.486850738525391</v>
      </c>
      <c r="AE70" s="164">
        <v>12.343363761901855</v>
      </c>
      <c r="AF70" s="251">
        <v>0.30415228009223938</v>
      </c>
      <c r="AG70" s="163">
        <v>15</v>
      </c>
      <c r="AH70" s="164">
        <v>0.60199999809265137</v>
      </c>
      <c r="AI70" s="166">
        <v>0.11121832579374313</v>
      </c>
      <c r="AJ70" s="164">
        <v>18.551024000000002</v>
      </c>
      <c r="AK70" s="164">
        <v>1209.1199951171875</v>
      </c>
      <c r="AL70" s="164">
        <v>1049.8199462890625</v>
      </c>
      <c r="AM70" s="164">
        <v>1.4325945377349854</v>
      </c>
      <c r="AN70" s="164">
        <v>6.4064784049987793</v>
      </c>
      <c r="AO70" s="165">
        <v>42.299999237060547</v>
      </c>
      <c r="AP70" s="165">
        <v>12</v>
      </c>
      <c r="AQ70" s="163">
        <v>133</v>
      </c>
      <c r="AR70" s="165">
        <v>1.7000000476837158</v>
      </c>
      <c r="AS70" s="164">
        <v>0.81000000238418579</v>
      </c>
      <c r="AT70" s="164">
        <v>158.78878784179688</v>
      </c>
      <c r="AU70" s="163">
        <v>12800889</v>
      </c>
      <c r="AV70" s="164">
        <v>0.51200002431869507</v>
      </c>
      <c r="AW70" s="164">
        <v>43.5</v>
      </c>
      <c r="AX70" s="163">
        <v>5000</v>
      </c>
      <c r="AY70" s="163">
        <v>41114</v>
      </c>
      <c r="AZ70" s="163">
        <v>0</v>
      </c>
      <c r="BA70" s="163">
        <v>3837</v>
      </c>
      <c r="BB70" s="163">
        <v>11266</v>
      </c>
      <c r="BC70" s="163">
        <v>0</v>
      </c>
      <c r="BD70" s="163">
        <v>135</v>
      </c>
      <c r="BE70" s="165">
        <v>6.1999998092651367</v>
      </c>
      <c r="BF70" s="164">
        <v>3.6333334445953369</v>
      </c>
      <c r="BG70" s="164">
        <v>-6.2545537948608398E-2</v>
      </c>
      <c r="BH70" s="163">
        <v>43</v>
      </c>
      <c r="BI70" s="165">
        <v>85.099998474121094</v>
      </c>
      <c r="BJ70" s="164">
        <v>80.379997253417969</v>
      </c>
      <c r="BK70" s="164">
        <v>68.199996948242188</v>
      </c>
      <c r="BL70" s="165">
        <v>119.62439727783203</v>
      </c>
      <c r="BM70" s="163">
        <v>42000</v>
      </c>
      <c r="BN70" s="165">
        <v>28.583887100219727</v>
      </c>
      <c r="BO70" s="165">
        <v>88.367607116699219</v>
      </c>
      <c r="BP70" s="164">
        <v>1.6400001049041748</v>
      </c>
      <c r="BQ70" s="163">
        <v>99</v>
      </c>
      <c r="BR70" s="163">
        <v>84</v>
      </c>
      <c r="BS70" s="163">
        <v>99</v>
      </c>
      <c r="BT70" s="164">
        <v>247.9073486328125</v>
      </c>
      <c r="BU70" s="164">
        <v>263</v>
      </c>
      <c r="BV70" s="163">
        <v>2238.157958984375</v>
      </c>
      <c r="BW70" s="163">
        <v>227540</v>
      </c>
    </row>
    <row r="71" spans="1:75">
      <c r="A71" s="167" t="s">
        <v>123</v>
      </c>
      <c r="B71" s="236" t="s">
        <v>122</v>
      </c>
      <c r="C71" s="163">
        <v>20508.166015625</v>
      </c>
      <c r="D71" s="163">
        <v>9998.998046875</v>
      </c>
      <c r="E71" s="163">
        <v>9198.74609375</v>
      </c>
      <c r="F71" s="163">
        <v>138.75639343261719</v>
      </c>
      <c r="G71" s="163">
        <v>0</v>
      </c>
      <c r="H71" s="163">
        <v>0</v>
      </c>
      <c r="I71" s="163">
        <v>5132.67431640625</v>
      </c>
      <c r="J71" s="237">
        <v>0</v>
      </c>
      <c r="K71" s="240">
        <v>2.857142873108387E-2</v>
      </c>
      <c r="L71" s="238">
        <v>0.10000000149011612</v>
      </c>
      <c r="M71" s="163">
        <v>7342492</v>
      </c>
      <c r="N71" s="163" t="s">
        <v>1369</v>
      </c>
      <c r="O71" s="163" t="s">
        <v>1369</v>
      </c>
      <c r="P71" s="163" t="s">
        <v>1369</v>
      </c>
      <c r="Q71" s="163">
        <v>0</v>
      </c>
      <c r="R71" s="233">
        <v>0</v>
      </c>
      <c r="S71" s="163">
        <v>0</v>
      </c>
      <c r="T71" s="163">
        <v>4314138.5</v>
      </c>
      <c r="U71" s="163">
        <v>244697.609375</v>
      </c>
      <c r="V71" s="164">
        <v>81.995399475097656</v>
      </c>
      <c r="W71" s="164">
        <v>-0.23887650668621063</v>
      </c>
      <c r="X71" s="164">
        <v>80.672996520996094</v>
      </c>
      <c r="Y71" s="164">
        <v>2.559999942779541</v>
      </c>
      <c r="Z71" s="164">
        <v>0</v>
      </c>
      <c r="AA71" s="164" t="s">
        <v>1369</v>
      </c>
      <c r="AB71" s="163">
        <v>1026</v>
      </c>
      <c r="AC71" s="163">
        <v>80</v>
      </c>
      <c r="AD71" s="165" t="s">
        <v>1369</v>
      </c>
      <c r="AE71" s="164">
        <v>3.7467544078826904</v>
      </c>
      <c r="AF71" s="251">
        <v>9.1776037588715553E-3</v>
      </c>
      <c r="AG71" s="163">
        <v>0</v>
      </c>
      <c r="AH71" s="164">
        <v>0.89300000667572021</v>
      </c>
      <c r="AI71" s="166" t="s">
        <v>1369</v>
      </c>
      <c r="AJ71" s="164">
        <v>3.8291900000000001</v>
      </c>
      <c r="AK71" s="164">
        <v>0</v>
      </c>
      <c r="AL71" s="164">
        <v>0</v>
      </c>
      <c r="AM71" s="164" t="s">
        <v>1369</v>
      </c>
      <c r="AN71" s="164">
        <v>0.22253592312335968</v>
      </c>
      <c r="AO71" s="165">
        <v>3.9000000953674316</v>
      </c>
      <c r="AP71" s="165" t="s">
        <v>1369</v>
      </c>
      <c r="AQ71" s="163">
        <v>2.2000000476837158</v>
      </c>
      <c r="AR71" s="165">
        <v>0.20000000298023224</v>
      </c>
      <c r="AS71" s="164">
        <v>0.17000000178813934</v>
      </c>
      <c r="AT71" s="164" t="s">
        <v>1369</v>
      </c>
      <c r="AU71" s="163">
        <v>5</v>
      </c>
      <c r="AV71" s="164">
        <v>0.11999999731779099</v>
      </c>
      <c r="AW71" s="164">
        <v>32.900001525878906</v>
      </c>
      <c r="AX71" s="163">
        <v>55000</v>
      </c>
      <c r="AY71" s="163">
        <v>24521</v>
      </c>
      <c r="AZ71" s="163">
        <v>0</v>
      </c>
      <c r="BA71" s="163">
        <v>0</v>
      </c>
      <c r="BB71" s="163">
        <v>231536</v>
      </c>
      <c r="BC71" s="163">
        <v>0</v>
      </c>
      <c r="BD71" s="163">
        <v>134</v>
      </c>
      <c r="BE71" s="165">
        <v>2.4000000953674316</v>
      </c>
      <c r="BF71" s="164">
        <v>4.0833334922790527</v>
      </c>
      <c r="BG71" s="164">
        <v>0.44739878177642822</v>
      </c>
      <c r="BH71" s="163">
        <v>49</v>
      </c>
      <c r="BI71" s="165">
        <v>100</v>
      </c>
      <c r="BJ71" s="164" t="s">
        <v>1369</v>
      </c>
      <c r="BK71" s="164">
        <v>83.170661926269531</v>
      </c>
      <c r="BL71" s="165">
        <v>109.06317138671875</v>
      </c>
      <c r="BM71" s="163">
        <v>170000</v>
      </c>
      <c r="BN71" s="165">
        <v>99.000579833984375</v>
      </c>
      <c r="BO71" s="165">
        <v>100</v>
      </c>
      <c r="BP71" s="164">
        <v>63.060001373291016</v>
      </c>
      <c r="BQ71" s="163">
        <v>99</v>
      </c>
      <c r="BR71" s="163">
        <v>83</v>
      </c>
      <c r="BS71" s="163">
        <v>96</v>
      </c>
      <c r="BT71" s="164">
        <v>2860.611572265625</v>
      </c>
      <c r="BU71" s="164">
        <v>8</v>
      </c>
      <c r="BV71" s="163">
        <v>22990.013671875</v>
      </c>
      <c r="BW71" s="163">
        <v>128900</v>
      </c>
    </row>
    <row r="72" spans="1:75">
      <c r="A72" s="167" t="s">
        <v>125</v>
      </c>
      <c r="B72" s="236" t="s">
        <v>124</v>
      </c>
      <c r="C72" s="163">
        <v>205.36579895019531</v>
      </c>
      <c r="D72" s="163">
        <v>0</v>
      </c>
      <c r="E72" s="163">
        <v>0</v>
      </c>
      <c r="F72" s="163">
        <v>0</v>
      </c>
      <c r="G72" s="163">
        <v>9380.951171875</v>
      </c>
      <c r="H72" s="163">
        <v>824.00250244140625</v>
      </c>
      <c r="I72" s="163">
        <v>44.413299560546875</v>
      </c>
      <c r="J72" s="237">
        <v>0</v>
      </c>
      <c r="K72" s="240">
        <v>2.857142873108387E-2</v>
      </c>
      <c r="L72" s="239" t="s">
        <v>1369</v>
      </c>
      <c r="M72" s="163" t="s">
        <v>1369</v>
      </c>
      <c r="N72" s="163" t="s">
        <v>1369</v>
      </c>
      <c r="O72" s="163" t="s">
        <v>1369</v>
      </c>
      <c r="P72" s="163" t="s">
        <v>1369</v>
      </c>
      <c r="Q72" s="163">
        <v>0</v>
      </c>
      <c r="R72" s="233">
        <v>0</v>
      </c>
      <c r="S72" s="163">
        <v>60758.046875</v>
      </c>
      <c r="T72" s="163">
        <v>112801.5703125</v>
      </c>
      <c r="U72" s="163">
        <v>93620.2421875</v>
      </c>
      <c r="V72" s="164">
        <v>366.5</v>
      </c>
      <c r="W72" s="164">
        <v>1.109593391418457</v>
      </c>
      <c r="X72" s="164">
        <v>37.058998107910156</v>
      </c>
      <c r="Y72" s="164" t="s">
        <v>1369</v>
      </c>
      <c r="Z72" s="164">
        <v>3.5410959720611572</v>
      </c>
      <c r="AA72" s="164" t="s">
        <v>1369</v>
      </c>
      <c r="AB72" s="165" t="s">
        <v>1369</v>
      </c>
      <c r="AC72" s="165" t="s">
        <v>1369</v>
      </c>
      <c r="AD72" s="165" t="s">
        <v>1369</v>
      </c>
      <c r="AE72" s="164">
        <v>5.8741974830627441</v>
      </c>
      <c r="AF72" s="251">
        <v>0</v>
      </c>
      <c r="AG72" s="163">
        <v>0</v>
      </c>
      <c r="AH72" s="164">
        <v>0.7929999828338623</v>
      </c>
      <c r="AI72" s="166" t="s">
        <v>1369</v>
      </c>
      <c r="AJ72" s="164">
        <v>0.36433700000000002</v>
      </c>
      <c r="AK72" s="164">
        <v>65.849998474121094</v>
      </c>
      <c r="AL72" s="164">
        <v>-93.639999389648438</v>
      </c>
      <c r="AM72" s="164">
        <v>-8.1876211166381836</v>
      </c>
      <c r="AN72" s="164">
        <v>3.7354423999786377</v>
      </c>
      <c r="AO72" s="165">
        <v>16</v>
      </c>
      <c r="AP72" s="165" t="s">
        <v>1369</v>
      </c>
      <c r="AQ72" s="163">
        <v>3.0999999046325684</v>
      </c>
      <c r="AR72" s="165" t="s">
        <v>1369</v>
      </c>
      <c r="AS72" s="164" t="s">
        <v>1369</v>
      </c>
      <c r="AT72" s="164" t="s">
        <v>1369</v>
      </c>
      <c r="AU72" s="163">
        <v>286</v>
      </c>
      <c r="AV72" s="164" t="s">
        <v>1369</v>
      </c>
      <c r="AW72" s="164">
        <v>43.799999237060547</v>
      </c>
      <c r="AX72" s="163">
        <v>0</v>
      </c>
      <c r="AY72" s="163">
        <v>0</v>
      </c>
      <c r="AZ72" s="163">
        <v>100000</v>
      </c>
      <c r="BA72" s="163">
        <v>0</v>
      </c>
      <c r="BB72" s="163">
        <v>0</v>
      </c>
      <c r="BC72" s="163">
        <v>0</v>
      </c>
      <c r="BD72" s="163">
        <v>102</v>
      </c>
      <c r="BE72" s="165">
        <v>16.5</v>
      </c>
      <c r="BF72" s="164">
        <v>3.1333334445953369</v>
      </c>
      <c r="BG72" s="164">
        <v>3.8479559123516083E-2</v>
      </c>
      <c r="BH72" s="163">
        <v>53</v>
      </c>
      <c r="BI72" s="165">
        <v>94.199996948242188</v>
      </c>
      <c r="BJ72" s="164" t="s">
        <v>1369</v>
      </c>
      <c r="BK72" s="164">
        <v>77.767234802246094</v>
      </c>
      <c r="BL72" s="165">
        <v>81.067329406738281</v>
      </c>
      <c r="BM72" s="163">
        <v>790</v>
      </c>
      <c r="BN72" s="165">
        <v>91.493888854980469</v>
      </c>
      <c r="BO72" s="165">
        <v>95.628646850585938</v>
      </c>
      <c r="BP72" s="164">
        <v>13.140000343322754</v>
      </c>
      <c r="BQ72" s="163">
        <v>77</v>
      </c>
      <c r="BR72" s="163">
        <v>68</v>
      </c>
      <c r="BS72" s="163" t="s">
        <v>1369</v>
      </c>
      <c r="BT72" s="164">
        <v>843.4757080078125</v>
      </c>
      <c r="BU72" s="164">
        <v>21</v>
      </c>
      <c r="BV72" s="163">
        <v>10463.6455078125</v>
      </c>
      <c r="BW72" s="163">
        <v>340</v>
      </c>
    </row>
    <row r="73" spans="1:75">
      <c r="A73" s="167" t="s">
        <v>127</v>
      </c>
      <c r="B73" s="236" t="s">
        <v>126</v>
      </c>
      <c r="C73" s="163">
        <v>38687.3984375</v>
      </c>
      <c r="D73" s="163">
        <v>36654.05078125</v>
      </c>
      <c r="E73" s="163">
        <v>17575.46875</v>
      </c>
      <c r="F73" s="163">
        <v>121.50599670410156</v>
      </c>
      <c r="G73" s="163">
        <v>20114.52734375</v>
      </c>
      <c r="H73" s="163">
        <v>762.260498046875</v>
      </c>
      <c r="I73" s="163">
        <v>2097.3603515625</v>
      </c>
      <c r="J73" s="237">
        <v>162288.03125</v>
      </c>
      <c r="K73" s="240">
        <v>0.17142857611179352</v>
      </c>
      <c r="L73" s="238">
        <v>0</v>
      </c>
      <c r="M73" s="163" t="s">
        <v>1369</v>
      </c>
      <c r="N73" s="163" t="s">
        <v>1369</v>
      </c>
      <c r="O73" s="163" t="s">
        <v>1369</v>
      </c>
      <c r="P73" s="163" t="s">
        <v>1369</v>
      </c>
      <c r="Q73" s="163">
        <v>13858779</v>
      </c>
      <c r="R73" s="233">
        <v>0.75489997863769531</v>
      </c>
      <c r="S73" s="163">
        <v>6838300.5</v>
      </c>
      <c r="T73" s="163">
        <v>9510468</v>
      </c>
      <c r="U73" s="163">
        <v>8600618</v>
      </c>
      <c r="V73" s="164">
        <v>159.66542053222656</v>
      </c>
      <c r="W73" s="164">
        <v>2.2159314155578613</v>
      </c>
      <c r="X73" s="164">
        <v>53.097999572753906</v>
      </c>
      <c r="Y73" s="164">
        <v>4.809999942779541</v>
      </c>
      <c r="Z73" s="164">
        <v>1.1189888715744019</v>
      </c>
      <c r="AA73" s="164">
        <v>76.76641845703125</v>
      </c>
      <c r="AB73" s="163">
        <v>517</v>
      </c>
      <c r="AC73" s="163">
        <v>60</v>
      </c>
      <c r="AD73" s="165">
        <v>37.599998474121094</v>
      </c>
      <c r="AE73" s="164">
        <v>10.09485912322998</v>
      </c>
      <c r="AF73" s="251">
        <v>5.999818816781044E-2</v>
      </c>
      <c r="AG73" s="163">
        <v>0</v>
      </c>
      <c r="AH73" s="164">
        <v>0.62900000810623169</v>
      </c>
      <c r="AI73" s="166">
        <v>0.13351781666278839</v>
      </c>
      <c r="AJ73" s="164">
        <v>196.97314800000001</v>
      </c>
      <c r="AK73" s="164">
        <v>516.58001708984375</v>
      </c>
      <c r="AL73" s="164">
        <v>439.3599853515625</v>
      </c>
      <c r="AM73" s="164">
        <v>0.47066885232925415</v>
      </c>
      <c r="AN73" s="164">
        <v>19.456058502197266</v>
      </c>
      <c r="AO73" s="165">
        <v>22.100000381469727</v>
      </c>
      <c r="AP73" s="165">
        <v>14.399999618530273</v>
      </c>
      <c r="AQ73" s="163">
        <v>26</v>
      </c>
      <c r="AR73" s="165">
        <v>0.20000000298023224</v>
      </c>
      <c r="AS73" s="164">
        <v>0.10000000149011612</v>
      </c>
      <c r="AT73" s="164">
        <v>0.13778027892112732</v>
      </c>
      <c r="AU73" s="163">
        <v>753035</v>
      </c>
      <c r="AV73" s="164">
        <v>0.47400000691413879</v>
      </c>
      <c r="AW73" s="164">
        <v>48.299999237060547</v>
      </c>
      <c r="AX73" s="163">
        <v>3378636</v>
      </c>
      <c r="AY73" s="163">
        <v>4524384</v>
      </c>
      <c r="AZ73" s="163">
        <v>606315</v>
      </c>
      <c r="BA73" s="163">
        <v>242386</v>
      </c>
      <c r="BB73" s="163">
        <v>151066</v>
      </c>
      <c r="BC73" s="163">
        <v>0</v>
      </c>
      <c r="BD73" s="163">
        <v>125</v>
      </c>
      <c r="BE73" s="165">
        <v>12.600000381469727</v>
      </c>
      <c r="BF73" s="164">
        <v>2.7999999523162842</v>
      </c>
      <c r="BG73" s="164">
        <v>-0.90689182281494141</v>
      </c>
      <c r="BH73" s="163">
        <v>23</v>
      </c>
      <c r="BI73" s="165">
        <v>99.099998474121094</v>
      </c>
      <c r="BJ73" s="164">
        <v>84.269996643066406</v>
      </c>
      <c r="BK73" s="164">
        <v>50.841648101806641</v>
      </c>
      <c r="BL73" s="165">
        <v>115.18205261230469</v>
      </c>
      <c r="BM73" s="163">
        <v>21000</v>
      </c>
      <c r="BN73" s="165">
        <v>69.621726989746094</v>
      </c>
      <c r="BO73" s="165">
        <v>94.616111755371094</v>
      </c>
      <c r="BP73" s="164">
        <v>12.799999237060547</v>
      </c>
      <c r="BQ73" s="163">
        <v>79</v>
      </c>
      <c r="BR73" s="163">
        <v>69</v>
      </c>
      <c r="BS73" s="163">
        <v>84</v>
      </c>
      <c r="BT73" s="164">
        <v>665.34368896484375</v>
      </c>
      <c r="BU73" s="164">
        <v>96</v>
      </c>
      <c r="BV73" s="163">
        <v>5797.521484375</v>
      </c>
      <c r="BW73" s="163">
        <v>107160</v>
      </c>
    </row>
    <row r="74" spans="1:75">
      <c r="A74" s="167" t="s">
        <v>129</v>
      </c>
      <c r="B74" s="236" t="s">
        <v>128</v>
      </c>
      <c r="C74" s="163">
        <v>0</v>
      </c>
      <c r="D74" s="163">
        <v>0</v>
      </c>
      <c r="E74" s="163">
        <v>39828.94921875</v>
      </c>
      <c r="F74" s="163">
        <v>2.2432000637054443</v>
      </c>
      <c r="G74" s="163">
        <v>0</v>
      </c>
      <c r="H74" s="163">
        <v>0</v>
      </c>
      <c r="I74" s="163">
        <v>5567.8173828125</v>
      </c>
      <c r="J74" s="237">
        <v>0</v>
      </c>
      <c r="K74" s="240">
        <v>2.857142873108387E-2</v>
      </c>
      <c r="L74" s="238">
        <v>2.500000037252903E-2</v>
      </c>
      <c r="M74" s="163">
        <v>3992237.75</v>
      </c>
      <c r="N74" s="163">
        <v>1708503</v>
      </c>
      <c r="O74" s="163">
        <v>7807658</v>
      </c>
      <c r="P74" s="163">
        <v>1150594.375</v>
      </c>
      <c r="Q74" s="163">
        <v>14528770</v>
      </c>
      <c r="R74" s="233">
        <v>1</v>
      </c>
      <c r="S74" s="163">
        <v>10237546</v>
      </c>
      <c r="T74" s="163">
        <v>13546205</v>
      </c>
      <c r="U74" s="163">
        <v>14347355</v>
      </c>
      <c r="V74" s="164">
        <v>55.070430755615234</v>
      </c>
      <c r="W74" s="164">
        <v>3.4630744457244873</v>
      </c>
      <c r="X74" s="164">
        <v>38.084999084472656</v>
      </c>
      <c r="Y74" s="164">
        <v>6.3899998664855957</v>
      </c>
      <c r="Z74" s="164">
        <v>7.1457061767578125</v>
      </c>
      <c r="AA74" s="164">
        <v>20.63609504699707</v>
      </c>
      <c r="AB74" s="165" t="s">
        <v>1369</v>
      </c>
      <c r="AC74" s="163">
        <v>40</v>
      </c>
      <c r="AD74" s="165">
        <v>43.957340240478516</v>
      </c>
      <c r="AE74" s="164">
        <v>15.049249649047852</v>
      </c>
      <c r="AF74" s="251">
        <v>0.12921825051307678</v>
      </c>
      <c r="AG74" s="163">
        <v>0</v>
      </c>
      <c r="AH74" s="164">
        <v>0.47099998593330383</v>
      </c>
      <c r="AI74" s="166">
        <v>0.37322163581848145</v>
      </c>
      <c r="AJ74" s="164">
        <v>35.547794000000003</v>
      </c>
      <c r="AK74" s="164">
        <v>571.6400146484375</v>
      </c>
      <c r="AL74" s="164">
        <v>502.32998657226562</v>
      </c>
      <c r="AM74" s="164">
        <v>2.6753621101379395</v>
      </c>
      <c r="AN74" s="164">
        <v>2.3623623847961426</v>
      </c>
      <c r="AO74" s="165">
        <v>96</v>
      </c>
      <c r="AP74" s="165">
        <v>15</v>
      </c>
      <c r="AQ74" s="163">
        <v>175</v>
      </c>
      <c r="AR74" s="165">
        <v>1.3999999761581421</v>
      </c>
      <c r="AS74" s="164">
        <v>0.62999999523162842</v>
      </c>
      <c r="AT74" s="164">
        <v>315.2972412109375</v>
      </c>
      <c r="AU74" s="163">
        <v>8637776</v>
      </c>
      <c r="AV74" s="164">
        <v>0.60900002717971802</v>
      </c>
      <c r="AW74" s="164">
        <v>29.600000381469727</v>
      </c>
      <c r="AX74" s="163">
        <v>49536</v>
      </c>
      <c r="AY74" s="163">
        <v>25072</v>
      </c>
      <c r="AZ74" s="163">
        <v>0</v>
      </c>
      <c r="BA74" s="163">
        <v>0</v>
      </c>
      <c r="BB74" s="163">
        <v>2245</v>
      </c>
      <c r="BC74" s="163">
        <v>0</v>
      </c>
      <c r="BD74" s="163">
        <v>131</v>
      </c>
      <c r="BE74" s="165">
        <v>10.300000190734863</v>
      </c>
      <c r="BF74" s="164">
        <v>3</v>
      </c>
      <c r="BG74" s="164">
        <v>-0.94157916307449341</v>
      </c>
      <c r="BH74" s="163">
        <v>26</v>
      </c>
      <c r="BI74" s="165">
        <v>47.700000762939453</v>
      </c>
      <c r="BJ74" s="164">
        <v>45.330001831054688</v>
      </c>
      <c r="BK74" s="164">
        <v>34.680122375488281</v>
      </c>
      <c r="BL74" s="165">
        <v>101.94425201416016</v>
      </c>
      <c r="BM74" s="163">
        <v>34000</v>
      </c>
      <c r="BN74" s="165">
        <v>31.270742416381836</v>
      </c>
      <c r="BO74" s="165">
        <v>71.451210021972656</v>
      </c>
      <c r="BP74" s="164">
        <v>2.2200000286102295</v>
      </c>
      <c r="BQ74" s="163">
        <v>47</v>
      </c>
      <c r="BR74" s="163">
        <v>3</v>
      </c>
      <c r="BS74" s="163" t="s">
        <v>1369</v>
      </c>
      <c r="BT74" s="164">
        <v>109.36642456054688</v>
      </c>
      <c r="BU74" s="164">
        <v>553</v>
      </c>
      <c r="BV74" s="163">
        <v>1663.9378662109375</v>
      </c>
      <c r="BW74" s="163">
        <v>245720</v>
      </c>
    </row>
    <row r="75" spans="1:75">
      <c r="A75" s="167" t="s">
        <v>371</v>
      </c>
      <c r="B75" s="236" t="s">
        <v>130</v>
      </c>
      <c r="C75" s="163">
        <v>0</v>
      </c>
      <c r="D75" s="163">
        <v>0</v>
      </c>
      <c r="E75" s="163">
        <v>1559.6878662109375</v>
      </c>
      <c r="F75" s="163">
        <v>0</v>
      </c>
      <c r="G75" s="163">
        <v>0</v>
      </c>
      <c r="H75" s="163">
        <v>0</v>
      </c>
      <c r="I75" s="163">
        <v>167.79960632324219</v>
      </c>
      <c r="J75" s="237">
        <v>3771.428466796875</v>
      </c>
      <c r="K75" s="240">
        <v>5.714285746216774E-2</v>
      </c>
      <c r="L75" s="238">
        <v>2.500000037252903E-2</v>
      </c>
      <c r="M75" s="163">
        <v>363107</v>
      </c>
      <c r="N75" s="163">
        <v>0</v>
      </c>
      <c r="O75" s="163">
        <v>1525497.75</v>
      </c>
      <c r="P75" s="163">
        <v>0</v>
      </c>
      <c r="Q75" s="163">
        <v>2197149</v>
      </c>
      <c r="R75" s="233">
        <v>1</v>
      </c>
      <c r="S75" s="163">
        <v>1794030.875</v>
      </c>
      <c r="T75" s="163">
        <v>2120174.75</v>
      </c>
      <c r="U75" s="163">
        <v>2136310.5</v>
      </c>
      <c r="V75" s="164">
        <v>73.283111572265625</v>
      </c>
      <c r="W75" s="164">
        <v>3.0666847229003906</v>
      </c>
      <c r="X75" s="164">
        <v>45.465999603271484</v>
      </c>
      <c r="Y75" s="164">
        <v>6.809999942779541</v>
      </c>
      <c r="Z75" s="164">
        <v>8.4307756423950195</v>
      </c>
      <c r="AA75" s="164">
        <v>19.689092636108398</v>
      </c>
      <c r="AB75" s="163">
        <v>76</v>
      </c>
      <c r="AC75" s="163">
        <v>40</v>
      </c>
      <c r="AD75" s="165">
        <v>59</v>
      </c>
      <c r="AE75" s="164">
        <v>13.635438919067383</v>
      </c>
      <c r="AF75" s="251">
        <v>1.1700505390763283E-2</v>
      </c>
      <c r="AG75" s="163">
        <v>0</v>
      </c>
      <c r="AH75" s="164">
        <v>0.4830000102519989</v>
      </c>
      <c r="AI75" s="166">
        <v>0.34068873524665833</v>
      </c>
      <c r="AJ75" s="164">
        <v>9.0787390000000006</v>
      </c>
      <c r="AK75" s="164">
        <v>163.52000427246094</v>
      </c>
      <c r="AL75" s="164">
        <v>149.71000671386719</v>
      </c>
      <c r="AM75" s="164">
        <v>8.5447492599487305</v>
      </c>
      <c r="AN75" s="164">
        <v>9.3769845962524414</v>
      </c>
      <c r="AO75" s="165">
        <v>71.900001525878906</v>
      </c>
      <c r="AP75" s="165">
        <v>16.299999237060547</v>
      </c>
      <c r="AQ75" s="163">
        <v>361</v>
      </c>
      <c r="AR75" s="165">
        <v>2.4000000953674316</v>
      </c>
      <c r="AS75" s="164">
        <v>0.8399999737739563</v>
      </c>
      <c r="AT75" s="164">
        <v>106.95461273193359</v>
      </c>
      <c r="AU75" s="163">
        <v>1992894</v>
      </c>
      <c r="AV75" s="164">
        <v>0.63099998235702515</v>
      </c>
      <c r="AW75" s="164">
        <v>33.400001525878906</v>
      </c>
      <c r="AX75" s="163">
        <v>0</v>
      </c>
      <c r="AY75" s="163">
        <v>0</v>
      </c>
      <c r="AZ75" s="163">
        <v>0</v>
      </c>
      <c r="BA75" s="163">
        <v>0</v>
      </c>
      <c r="BB75" s="163">
        <v>54</v>
      </c>
      <c r="BC75" s="163">
        <v>0</v>
      </c>
      <c r="BD75" s="163">
        <v>96</v>
      </c>
      <c r="BE75" s="165">
        <v>32.200000762939453</v>
      </c>
      <c r="BF75" s="164">
        <v>1.8666666746139526</v>
      </c>
      <c r="BG75" s="164">
        <v>-1.4861575365066528</v>
      </c>
      <c r="BH75" s="163">
        <v>22</v>
      </c>
      <c r="BI75" s="165">
        <v>37.400001525878906</v>
      </c>
      <c r="BJ75" s="164">
        <v>53.900001525878906</v>
      </c>
      <c r="BK75" s="164">
        <v>35.154987335205078</v>
      </c>
      <c r="BL75" s="165">
        <v>125.93245697021484</v>
      </c>
      <c r="BM75" s="163">
        <v>3400</v>
      </c>
      <c r="BN75" s="165">
        <v>27.843818664550781</v>
      </c>
      <c r="BO75" s="165">
        <v>61.776134490966797</v>
      </c>
      <c r="BP75" s="164">
        <v>2.2000000476837158</v>
      </c>
      <c r="BQ75" s="163">
        <v>74</v>
      </c>
      <c r="BR75" s="163">
        <v>1</v>
      </c>
      <c r="BS75" s="163">
        <v>74</v>
      </c>
      <c r="BT75" s="164">
        <v>174.13711547851562</v>
      </c>
      <c r="BU75" s="164">
        <v>725</v>
      </c>
      <c r="BV75" s="163">
        <v>914.275146484375</v>
      </c>
      <c r="BW75" s="163">
        <v>28120</v>
      </c>
    </row>
    <row r="76" spans="1:75">
      <c r="A76" s="167" t="s">
        <v>132</v>
      </c>
      <c r="B76" s="236" t="s">
        <v>131</v>
      </c>
      <c r="C76" s="163">
        <v>0</v>
      </c>
      <c r="D76" s="163">
        <v>0</v>
      </c>
      <c r="E76" s="163">
        <v>14251.90234375</v>
      </c>
      <c r="F76" s="163">
        <v>0.37520000338554382</v>
      </c>
      <c r="G76" s="163">
        <v>52.993816375732422</v>
      </c>
      <c r="H76" s="163">
        <v>0</v>
      </c>
      <c r="I76" s="163">
        <v>6834.13330078125</v>
      </c>
      <c r="J76" s="237">
        <v>17348.572265625</v>
      </c>
      <c r="K76" s="240">
        <v>5.714285746216774E-2</v>
      </c>
      <c r="L76" s="238">
        <v>7.5000002980232239E-2</v>
      </c>
      <c r="M76" s="163" t="s">
        <v>1369</v>
      </c>
      <c r="N76" s="163" t="s">
        <v>1369</v>
      </c>
      <c r="O76" s="163" t="s">
        <v>1369</v>
      </c>
      <c r="P76" s="163" t="s">
        <v>1369</v>
      </c>
      <c r="Q76" s="163">
        <v>819594</v>
      </c>
      <c r="R76" s="233">
        <v>1</v>
      </c>
      <c r="S76" s="163">
        <v>651520.0625</v>
      </c>
      <c r="T76" s="163">
        <v>792997.9375</v>
      </c>
      <c r="U76" s="163">
        <v>735066.0625</v>
      </c>
      <c r="V76" s="164">
        <v>4.0872087478637695</v>
      </c>
      <c r="W76" s="164">
        <v>1.146540641784668</v>
      </c>
      <c r="X76" s="164">
        <v>27.16200065612793</v>
      </c>
      <c r="Y76" s="164">
        <v>3.5</v>
      </c>
      <c r="Z76" s="164">
        <v>0.29003217816352844</v>
      </c>
      <c r="AA76" s="164">
        <v>83.472579956054688</v>
      </c>
      <c r="AB76" s="163">
        <v>59</v>
      </c>
      <c r="AC76" s="163">
        <v>100</v>
      </c>
      <c r="AD76" s="165">
        <v>11.303609848022461</v>
      </c>
      <c r="AE76" s="164">
        <v>9.8759880065917969</v>
      </c>
      <c r="AF76" s="251">
        <v>1.1003723368048668E-2</v>
      </c>
      <c r="AG76" s="163">
        <v>0</v>
      </c>
      <c r="AH76" s="164">
        <v>0.74199998378753662</v>
      </c>
      <c r="AI76" s="166">
        <v>6.5923519432544708E-3</v>
      </c>
      <c r="AJ76" s="164">
        <v>6.1177400000000004</v>
      </c>
      <c r="AK76" s="164">
        <v>136.63999938964844</v>
      </c>
      <c r="AL76" s="164">
        <v>200.49000549316406</v>
      </c>
      <c r="AM76" s="164">
        <v>1.4875353574752808</v>
      </c>
      <c r="AN76" s="164">
        <v>3.2695484161376953</v>
      </c>
      <c r="AO76" s="165">
        <v>26.600000381469727</v>
      </c>
      <c r="AP76" s="165">
        <v>9.3999996185302734</v>
      </c>
      <c r="AQ76" s="163">
        <v>60</v>
      </c>
      <c r="AR76" s="165">
        <v>1.5</v>
      </c>
      <c r="AS76" s="164">
        <v>1.059999942779541</v>
      </c>
      <c r="AT76" s="164">
        <v>32.740383148193359</v>
      </c>
      <c r="AU76" s="163">
        <v>205594</v>
      </c>
      <c r="AV76" s="164">
        <v>0.41600000858306885</v>
      </c>
      <c r="AW76" s="164" t="s">
        <v>1369</v>
      </c>
      <c r="AX76" s="163">
        <v>500</v>
      </c>
      <c r="AY76" s="163">
        <v>0</v>
      </c>
      <c r="AZ76" s="163">
        <v>0</v>
      </c>
      <c r="BA76" s="163">
        <v>0</v>
      </c>
      <c r="BB76" s="163">
        <v>21750</v>
      </c>
      <c r="BC76" s="163">
        <v>0</v>
      </c>
      <c r="BD76" s="163">
        <v>142</v>
      </c>
      <c r="BE76" s="165">
        <v>2.4000000953674316</v>
      </c>
      <c r="BF76" s="164" t="s">
        <v>1369</v>
      </c>
      <c r="BG76" s="164">
        <v>-0.26589840650558472</v>
      </c>
      <c r="BH76" s="163">
        <v>40</v>
      </c>
      <c r="BI76" s="165">
        <v>93</v>
      </c>
      <c r="BJ76" s="164">
        <v>90.029998779296875</v>
      </c>
      <c r="BK76" s="164">
        <v>84.793571472167969</v>
      </c>
      <c r="BL76" s="165">
        <v>106.39263153076172</v>
      </c>
      <c r="BM76" s="163">
        <v>4200</v>
      </c>
      <c r="BN76" s="165">
        <v>90.989204406738281</v>
      </c>
      <c r="BO76" s="165">
        <v>95.859733581542969</v>
      </c>
      <c r="BP76" s="164">
        <v>14.049999237060547</v>
      </c>
      <c r="BQ76" s="163">
        <v>98</v>
      </c>
      <c r="BR76" s="163">
        <v>97</v>
      </c>
      <c r="BS76" s="163">
        <v>95</v>
      </c>
      <c r="BT76" s="164">
        <v>1133.619384765625</v>
      </c>
      <c r="BU76" s="164">
        <v>112</v>
      </c>
      <c r="BV76" s="163">
        <v>20626.19921875</v>
      </c>
      <c r="BW76" s="163">
        <v>196850</v>
      </c>
    </row>
    <row r="77" spans="1:75">
      <c r="A77" s="167" t="s">
        <v>134</v>
      </c>
      <c r="B77" s="236" t="s">
        <v>133</v>
      </c>
      <c r="C77" s="163">
        <v>24867.505859375</v>
      </c>
      <c r="D77" s="163">
        <v>13526.8310546875</v>
      </c>
      <c r="E77" s="163">
        <v>18590.3203125</v>
      </c>
      <c r="F77" s="163">
        <v>7.2856001853942871</v>
      </c>
      <c r="G77" s="163">
        <v>890436.0625</v>
      </c>
      <c r="H77" s="163">
        <v>140178.65625</v>
      </c>
      <c r="I77" s="163">
        <v>3701.0712890625</v>
      </c>
      <c r="J77" s="237">
        <v>161000</v>
      </c>
      <c r="K77" s="240">
        <v>0.1428571492433548</v>
      </c>
      <c r="L77" s="238">
        <v>2.500000037252903E-2</v>
      </c>
      <c r="M77" s="163" t="s">
        <v>1369</v>
      </c>
      <c r="N77" s="163" t="s">
        <v>1369</v>
      </c>
      <c r="O77" s="163" t="s">
        <v>1369</v>
      </c>
      <c r="P77" s="163" t="s">
        <v>1369</v>
      </c>
      <c r="Q77" s="163">
        <v>10602005</v>
      </c>
      <c r="R77" s="233">
        <v>0.89340001344680786</v>
      </c>
      <c r="S77" s="163">
        <v>9842830</v>
      </c>
      <c r="T77" s="163">
        <v>11028887</v>
      </c>
      <c r="U77" s="163">
        <v>10711147</v>
      </c>
      <c r="V77" s="164">
        <v>415.36898803710938</v>
      </c>
      <c r="W77" s="164">
        <v>2.610508918762207</v>
      </c>
      <c r="X77" s="164">
        <v>59.655998229980469</v>
      </c>
      <c r="Y77" s="164">
        <v>4.2899999618530273</v>
      </c>
      <c r="Z77" s="164">
        <v>17.729085922241211</v>
      </c>
      <c r="AA77" s="164">
        <v>22.582685470581055</v>
      </c>
      <c r="AB77" s="163">
        <v>1840</v>
      </c>
      <c r="AC77" s="163">
        <v>20</v>
      </c>
      <c r="AD77" s="165">
        <v>51.059150695800781</v>
      </c>
      <c r="AE77" s="164">
        <v>10.450695037841797</v>
      </c>
      <c r="AF77" s="251">
        <v>0.88044482469558716</v>
      </c>
      <c r="AG77" s="163">
        <v>435</v>
      </c>
      <c r="AH77" s="164">
        <v>0.55199998617172241</v>
      </c>
      <c r="AI77" s="166">
        <v>0.19958770275115967</v>
      </c>
      <c r="AJ77" s="164">
        <v>788.85843199999999</v>
      </c>
      <c r="AK77" s="164">
        <v>946.71002197265625</v>
      </c>
      <c r="AL77" s="164">
        <v>899.489990234375</v>
      </c>
      <c r="AM77" s="164">
        <v>4.3927054405212402</v>
      </c>
      <c r="AN77" s="164">
        <v>21.396074295043945</v>
      </c>
      <c r="AO77" s="165">
        <v>56.5</v>
      </c>
      <c r="AP77" s="165">
        <v>9.5</v>
      </c>
      <c r="AQ77" s="163">
        <v>154</v>
      </c>
      <c r="AR77" s="165">
        <v>1.7000000476837158</v>
      </c>
      <c r="AS77" s="164">
        <v>0.81000000238418579</v>
      </c>
      <c r="AT77" s="164">
        <v>3.3791399002075195</v>
      </c>
      <c r="AU77" s="163">
        <v>4451093</v>
      </c>
      <c r="AV77" s="164">
        <v>0.62099999189376831</v>
      </c>
      <c r="AW77" s="164">
        <v>41.099998474121094</v>
      </c>
      <c r="AX77" s="163">
        <v>16915</v>
      </c>
      <c r="AY77" s="163">
        <v>0</v>
      </c>
      <c r="AZ77" s="163">
        <v>11200</v>
      </c>
      <c r="BA77" s="163">
        <v>310659</v>
      </c>
      <c r="BB77" s="163">
        <v>5</v>
      </c>
      <c r="BC77" s="163">
        <v>0</v>
      </c>
      <c r="BD77" s="163">
        <v>85</v>
      </c>
      <c r="BE77" s="165">
        <v>50.400001525878906</v>
      </c>
      <c r="BF77" s="164">
        <v>2.3333332538604736</v>
      </c>
      <c r="BG77" s="164">
        <v>-2.2269656658172607</v>
      </c>
      <c r="BH77" s="163">
        <v>17</v>
      </c>
      <c r="BI77" s="165">
        <v>49.299999237060547</v>
      </c>
      <c r="BJ77" s="164">
        <v>61.691349029541016</v>
      </c>
      <c r="BK77" s="164">
        <v>38.945018768310547</v>
      </c>
      <c r="BL77" s="165">
        <v>63.934970855712891</v>
      </c>
      <c r="BM77" s="163">
        <v>23000</v>
      </c>
      <c r="BN77" s="165">
        <v>37.475879669189453</v>
      </c>
      <c r="BO77" s="165">
        <v>67.41888427734375</v>
      </c>
      <c r="BP77" s="164">
        <v>2.3700001239776611</v>
      </c>
      <c r="BQ77" s="163">
        <v>51</v>
      </c>
      <c r="BR77" s="163">
        <v>41</v>
      </c>
      <c r="BS77" s="163">
        <v>51</v>
      </c>
      <c r="BT77" s="164">
        <v>109.70332336425781</v>
      </c>
      <c r="BU77" s="164">
        <v>350</v>
      </c>
      <c r="BV77" s="163">
        <v>1693.0687255859375</v>
      </c>
      <c r="BW77" s="163">
        <v>27560</v>
      </c>
    </row>
    <row r="78" spans="1:75">
      <c r="A78" s="167" t="s">
        <v>136</v>
      </c>
      <c r="B78" s="236" t="s">
        <v>135</v>
      </c>
      <c r="C78" s="163">
        <v>22438.4453125</v>
      </c>
      <c r="D78" s="163">
        <v>10157.779296875</v>
      </c>
      <c r="E78" s="163">
        <v>30680.548828125</v>
      </c>
      <c r="F78" s="163">
        <v>61.102001190185547</v>
      </c>
      <c r="G78" s="163">
        <v>60738.87890625</v>
      </c>
      <c r="H78" s="163">
        <v>4253.82861328125</v>
      </c>
      <c r="I78" s="163">
        <v>2275.928466796875</v>
      </c>
      <c r="J78" s="237">
        <v>89055</v>
      </c>
      <c r="K78" s="240">
        <v>0.31428572535514832</v>
      </c>
      <c r="L78" s="238">
        <v>2.500000037252903E-2</v>
      </c>
      <c r="M78" s="163" t="s">
        <v>1369</v>
      </c>
      <c r="N78" s="163" t="s">
        <v>1369</v>
      </c>
      <c r="O78" s="163" t="s">
        <v>1369</v>
      </c>
      <c r="P78" s="163" t="s">
        <v>1369</v>
      </c>
      <c r="Q78" s="163">
        <v>9745870</v>
      </c>
      <c r="R78" s="233">
        <v>0.9057999849319458</v>
      </c>
      <c r="S78" s="163">
        <v>7464192.5</v>
      </c>
      <c r="T78" s="163">
        <v>9442985</v>
      </c>
      <c r="U78" s="163">
        <v>8950358</v>
      </c>
      <c r="V78" s="164">
        <v>91.861160278320312</v>
      </c>
      <c r="W78" s="164">
        <v>2.5524373054504395</v>
      </c>
      <c r="X78" s="164">
        <v>60.212001800537109</v>
      </c>
      <c r="Y78" s="164">
        <v>3.869999885559082</v>
      </c>
      <c r="Z78" s="164">
        <v>4.1504111289978027</v>
      </c>
      <c r="AA78" s="164">
        <v>84.96356201171875</v>
      </c>
      <c r="AB78" s="163">
        <v>3927</v>
      </c>
      <c r="AC78" s="163">
        <v>80</v>
      </c>
      <c r="AD78" s="165" t="s">
        <v>1369</v>
      </c>
      <c r="AE78" s="164">
        <v>10.56077766418457</v>
      </c>
      <c r="AF78" s="251">
        <v>0.59083116054534912</v>
      </c>
      <c r="AG78" s="163">
        <v>112</v>
      </c>
      <c r="AH78" s="164">
        <v>0.62400001287460327</v>
      </c>
      <c r="AI78" s="166">
        <v>5.115417018532753E-2</v>
      </c>
      <c r="AJ78" s="164">
        <v>307.66580800000003</v>
      </c>
      <c r="AK78" s="164">
        <v>613.20001220703125</v>
      </c>
      <c r="AL78" s="164">
        <v>787.47998046875</v>
      </c>
      <c r="AM78" s="164">
        <v>2.7120075225830078</v>
      </c>
      <c r="AN78" s="164">
        <v>25.581016540527344</v>
      </c>
      <c r="AO78" s="165">
        <v>16</v>
      </c>
      <c r="AP78" s="165">
        <v>7.0999999046325684</v>
      </c>
      <c r="AQ78" s="163">
        <v>31</v>
      </c>
      <c r="AR78" s="165">
        <v>0.20000000298023224</v>
      </c>
      <c r="AS78" s="164">
        <v>7.9999998211860657E-2</v>
      </c>
      <c r="AT78" s="164">
        <v>0.37502312660217285</v>
      </c>
      <c r="AU78" s="163">
        <v>2216658</v>
      </c>
      <c r="AV78" s="164">
        <v>0.41299998760223389</v>
      </c>
      <c r="AW78" s="164">
        <v>48.200000762939453</v>
      </c>
      <c r="AX78" s="163">
        <v>222457</v>
      </c>
      <c r="AY78" s="163">
        <v>56958</v>
      </c>
      <c r="AZ78" s="163">
        <v>3500</v>
      </c>
      <c r="BA78" s="163">
        <v>100637</v>
      </c>
      <c r="BB78" s="163">
        <v>173852</v>
      </c>
      <c r="BC78" s="163">
        <v>0</v>
      </c>
      <c r="BD78" s="163">
        <v>115</v>
      </c>
      <c r="BE78" s="165">
        <v>20.399999618530273</v>
      </c>
      <c r="BF78" s="164">
        <v>2.9166667461395264</v>
      </c>
      <c r="BG78" s="164">
        <v>-0.86646735668182373</v>
      </c>
      <c r="BH78" s="163">
        <v>23</v>
      </c>
      <c r="BI78" s="165">
        <v>94.400001525878906</v>
      </c>
      <c r="BJ78" s="164">
        <v>88.507431030273438</v>
      </c>
      <c r="BK78" s="164">
        <v>48.083518981933594</v>
      </c>
      <c r="BL78" s="165">
        <v>76.08062744140625</v>
      </c>
      <c r="BM78" s="163">
        <v>15000</v>
      </c>
      <c r="BN78" s="165">
        <v>84.396987915039062</v>
      </c>
      <c r="BO78" s="165">
        <v>95.804092407226562</v>
      </c>
      <c r="BP78" s="164">
        <v>4.8899998664855957</v>
      </c>
      <c r="BQ78" s="163">
        <v>78</v>
      </c>
      <c r="BR78" s="163">
        <v>70</v>
      </c>
      <c r="BS78" s="163">
        <v>78</v>
      </c>
      <c r="BT78" s="164">
        <v>560.7978515625</v>
      </c>
      <c r="BU78" s="164">
        <v>72</v>
      </c>
      <c r="BV78" s="163">
        <v>3247.23095703125</v>
      </c>
      <c r="BW78" s="163">
        <v>111890</v>
      </c>
    </row>
    <row r="79" spans="1:75">
      <c r="A79" s="167" t="s">
        <v>138</v>
      </c>
      <c r="B79" s="236" t="s">
        <v>137</v>
      </c>
      <c r="C79" s="163">
        <v>2687.974853515625</v>
      </c>
      <c r="D79" s="163">
        <v>0</v>
      </c>
      <c r="E79" s="163">
        <v>121124.578125</v>
      </c>
      <c r="F79" s="163">
        <v>0</v>
      </c>
      <c r="G79" s="163">
        <v>0</v>
      </c>
      <c r="H79" s="163">
        <v>0</v>
      </c>
      <c r="I79" s="163">
        <v>0</v>
      </c>
      <c r="J79" s="237">
        <v>0</v>
      </c>
      <c r="K79" s="240">
        <v>5.714285746216774E-2</v>
      </c>
      <c r="L79" s="238">
        <v>0.15000000596046448</v>
      </c>
      <c r="M79" s="163">
        <v>8762515</v>
      </c>
      <c r="N79" s="163" t="s">
        <v>1369</v>
      </c>
      <c r="O79" s="163" t="s">
        <v>1369</v>
      </c>
      <c r="P79" s="163" t="s">
        <v>1369</v>
      </c>
      <c r="Q79" s="163">
        <v>0</v>
      </c>
      <c r="R79" s="233">
        <v>0</v>
      </c>
      <c r="S79" s="163">
        <v>0</v>
      </c>
      <c r="T79" s="163">
        <v>0</v>
      </c>
      <c r="U79" s="163">
        <v>0</v>
      </c>
      <c r="V79" s="164">
        <v>106.39810180664062</v>
      </c>
      <c r="W79" s="164">
        <v>-0.12385772913694382</v>
      </c>
      <c r="X79" s="164">
        <v>72.863998413085938</v>
      </c>
      <c r="Y79" s="164">
        <v>2.5999999046325684</v>
      </c>
      <c r="Z79" s="164">
        <v>0</v>
      </c>
      <c r="AA79" s="164" t="s">
        <v>1369</v>
      </c>
      <c r="AB79" s="163">
        <v>1714</v>
      </c>
      <c r="AC79" s="163">
        <v>80</v>
      </c>
      <c r="AD79" s="165" t="s">
        <v>1369</v>
      </c>
      <c r="AE79" s="164">
        <v>4.7031021118164062</v>
      </c>
      <c r="AF79" s="251">
        <v>8.057774044573307E-3</v>
      </c>
      <c r="AG79" s="163">
        <v>0</v>
      </c>
      <c r="AH79" s="164">
        <v>0.85100001096725464</v>
      </c>
      <c r="AI79" s="166" t="s">
        <v>1369</v>
      </c>
      <c r="AJ79" s="164">
        <v>43.136809999999997</v>
      </c>
      <c r="AK79" s="164">
        <v>0</v>
      </c>
      <c r="AL79" s="164">
        <v>0</v>
      </c>
      <c r="AM79" s="164" t="s">
        <v>1369</v>
      </c>
      <c r="AN79" s="164">
        <v>1.7009462118148804</v>
      </c>
      <c r="AO79" s="165">
        <v>4</v>
      </c>
      <c r="AP79" s="165" t="s">
        <v>1369</v>
      </c>
      <c r="AQ79" s="163">
        <v>5</v>
      </c>
      <c r="AR79" s="165" t="s">
        <v>1369</v>
      </c>
      <c r="AS79" s="164" t="s">
        <v>1369</v>
      </c>
      <c r="AT79" s="164" t="s">
        <v>1369</v>
      </c>
      <c r="AU79" s="163">
        <v>9</v>
      </c>
      <c r="AV79" s="164">
        <v>0.23000000417232513</v>
      </c>
      <c r="AW79" s="164">
        <v>29.200000762939453</v>
      </c>
      <c r="AX79" s="163">
        <v>0</v>
      </c>
      <c r="AY79" s="163">
        <v>0</v>
      </c>
      <c r="AZ79" s="163">
        <v>0</v>
      </c>
      <c r="BA79" s="163">
        <v>0</v>
      </c>
      <c r="BB79" s="163">
        <v>63328</v>
      </c>
      <c r="BC79" s="163">
        <v>0</v>
      </c>
      <c r="BD79" s="163">
        <v>132</v>
      </c>
      <c r="BE79" s="165">
        <v>2.4000000953674316</v>
      </c>
      <c r="BF79" s="164">
        <v>4.4333333969116211</v>
      </c>
      <c r="BG79" s="164">
        <v>0.53434455394744873</v>
      </c>
      <c r="BH79" s="163">
        <v>42</v>
      </c>
      <c r="BI79" s="165">
        <v>100</v>
      </c>
      <c r="BJ79" s="164">
        <v>99.099998474121094</v>
      </c>
      <c r="BK79" s="164">
        <v>90.460838317871094</v>
      </c>
      <c r="BL79" s="165">
        <v>104.05615234375</v>
      </c>
      <c r="BM79" s="163">
        <v>160000</v>
      </c>
      <c r="BN79" s="165">
        <v>97.978736877441406</v>
      </c>
      <c r="BO79" s="165">
        <v>100</v>
      </c>
      <c r="BP79" s="164">
        <v>32.909999847412109</v>
      </c>
      <c r="BQ79" s="163">
        <v>99</v>
      </c>
      <c r="BR79" s="163">
        <v>99</v>
      </c>
      <c r="BS79" s="163">
        <v>99</v>
      </c>
      <c r="BT79" s="164">
        <v>2706</v>
      </c>
      <c r="BU79" s="164">
        <v>15</v>
      </c>
      <c r="BV79" s="163">
        <v>22147.208984375</v>
      </c>
      <c r="BW79" s="163">
        <v>90530</v>
      </c>
    </row>
    <row r="80" spans="1:75">
      <c r="A80" s="167" t="s">
        <v>140</v>
      </c>
      <c r="B80" s="236" t="s">
        <v>139</v>
      </c>
      <c r="C80" s="163">
        <v>548.6650390625</v>
      </c>
      <c r="D80" s="163">
        <v>452.11392211914062</v>
      </c>
      <c r="E80" s="163">
        <v>0</v>
      </c>
      <c r="F80" s="163">
        <v>0</v>
      </c>
      <c r="G80" s="163">
        <v>0</v>
      </c>
      <c r="H80" s="163">
        <v>0</v>
      </c>
      <c r="I80" s="163">
        <v>2696.58544921875</v>
      </c>
      <c r="J80" s="237">
        <v>0</v>
      </c>
      <c r="K80" s="240">
        <v>0</v>
      </c>
      <c r="L80" s="238">
        <v>0</v>
      </c>
      <c r="M80" s="163" t="s">
        <v>1369</v>
      </c>
      <c r="N80" s="163" t="s">
        <v>1369</v>
      </c>
      <c r="O80" s="163" t="s">
        <v>1369</v>
      </c>
      <c r="P80" s="163" t="s">
        <v>1369</v>
      </c>
      <c r="Q80" s="163">
        <v>0</v>
      </c>
      <c r="R80" s="233">
        <v>0</v>
      </c>
      <c r="S80" s="163">
        <v>0</v>
      </c>
      <c r="T80" s="163">
        <v>0</v>
      </c>
      <c r="U80" s="163">
        <v>0</v>
      </c>
      <c r="V80" s="164">
        <v>3.6945352554321289</v>
      </c>
      <c r="W80" s="164">
        <v>3.0438401699066162</v>
      </c>
      <c r="X80" s="164">
        <v>94.041999816894531</v>
      </c>
      <c r="Y80" s="164" t="s">
        <v>1369</v>
      </c>
      <c r="Z80" s="164">
        <v>0</v>
      </c>
      <c r="AA80" s="164" t="s">
        <v>1369</v>
      </c>
      <c r="AB80" s="163">
        <v>55</v>
      </c>
      <c r="AC80" s="165" t="s">
        <v>1369</v>
      </c>
      <c r="AD80" s="165">
        <v>0</v>
      </c>
      <c r="AE80" s="164">
        <v>5.9367737770080566</v>
      </c>
      <c r="AF80" s="251">
        <v>1.1618951102718711E-3</v>
      </c>
      <c r="AG80" s="163">
        <v>0</v>
      </c>
      <c r="AH80" s="164">
        <v>0.95899999141693115</v>
      </c>
      <c r="AI80" s="166" t="s">
        <v>1369</v>
      </c>
      <c r="AJ80" s="164">
        <v>0.01</v>
      </c>
      <c r="AK80" s="164">
        <v>0</v>
      </c>
      <c r="AL80" s="164">
        <v>0</v>
      </c>
      <c r="AM80" s="164" t="s">
        <v>1369</v>
      </c>
      <c r="AN80" s="164">
        <v>0.66453546285629272</v>
      </c>
      <c r="AO80" s="165">
        <v>2.5999999046325684</v>
      </c>
      <c r="AP80" s="165" t="s">
        <v>1369</v>
      </c>
      <c r="AQ80" s="163">
        <v>4.9000000953674316</v>
      </c>
      <c r="AR80" s="165">
        <v>0.10000000149011612</v>
      </c>
      <c r="AS80" s="164">
        <v>7.9999998211860657E-2</v>
      </c>
      <c r="AT80" s="164" t="s">
        <v>1369</v>
      </c>
      <c r="AU80" s="163">
        <v>0</v>
      </c>
      <c r="AV80" s="164">
        <v>3.9000000804662704E-2</v>
      </c>
      <c r="AW80" s="164">
        <v>26.100000381469727</v>
      </c>
      <c r="AX80" s="163">
        <v>0</v>
      </c>
      <c r="AY80" s="163">
        <v>3665</v>
      </c>
      <c r="AZ80" s="163">
        <v>0</v>
      </c>
      <c r="BA80" s="163">
        <v>0</v>
      </c>
      <c r="BB80" s="163">
        <v>11596</v>
      </c>
      <c r="BC80" s="163">
        <v>0</v>
      </c>
      <c r="BD80" s="163">
        <v>144</v>
      </c>
      <c r="BE80" s="165">
        <v>2.4000000953674316</v>
      </c>
      <c r="BF80" s="164" t="s">
        <v>1369</v>
      </c>
      <c r="BG80" s="164">
        <v>1.5632753372192383</v>
      </c>
      <c r="BH80" s="163">
        <v>72</v>
      </c>
      <c r="BI80" s="165">
        <v>100</v>
      </c>
      <c r="BJ80" s="164" t="s">
        <v>1369</v>
      </c>
      <c r="BK80" s="164">
        <v>99.687019348144531</v>
      </c>
      <c r="BL80" s="165">
        <v>122.51715087890625</v>
      </c>
      <c r="BM80" s="163">
        <v>24000</v>
      </c>
      <c r="BN80" s="165">
        <v>98.779327392578125</v>
      </c>
      <c r="BO80" s="165">
        <v>100</v>
      </c>
      <c r="BP80" s="164">
        <v>38.909999847412109</v>
      </c>
      <c r="BQ80" s="163">
        <v>92</v>
      </c>
      <c r="BR80" s="163">
        <v>80</v>
      </c>
      <c r="BS80" s="163">
        <v>84</v>
      </c>
      <c r="BT80" s="164">
        <v>5824</v>
      </c>
      <c r="BU80" s="164">
        <v>3</v>
      </c>
      <c r="BV80" s="163">
        <v>78811.0546875</v>
      </c>
      <c r="BW80" s="163">
        <v>100250</v>
      </c>
    </row>
    <row r="81" spans="1:75">
      <c r="A81" s="167" t="s">
        <v>142</v>
      </c>
      <c r="B81" s="236" t="s">
        <v>141</v>
      </c>
      <c r="C81" s="163">
        <v>1757459.875</v>
      </c>
      <c r="D81" s="163">
        <v>250177.140625</v>
      </c>
      <c r="E81" s="163">
        <v>16716931</v>
      </c>
      <c r="F81" s="163">
        <v>1609.68359375</v>
      </c>
      <c r="G81" s="163">
        <v>7628405</v>
      </c>
      <c r="H81" s="163">
        <v>926723.5625</v>
      </c>
      <c r="I81" s="163">
        <v>309658.375</v>
      </c>
      <c r="J81" s="237">
        <v>19696428</v>
      </c>
      <c r="K81" s="240">
        <v>0.20000000298023224</v>
      </c>
      <c r="L81" s="238">
        <v>0.15000000596046448</v>
      </c>
      <c r="M81" s="163">
        <v>405677856</v>
      </c>
      <c r="N81" s="163" t="s">
        <v>1369</v>
      </c>
      <c r="O81" s="163" t="s">
        <v>1369</v>
      </c>
      <c r="P81" s="163" t="s">
        <v>1369</v>
      </c>
      <c r="Q81" s="163">
        <v>1347143040</v>
      </c>
      <c r="R81" s="233">
        <v>0.93440002202987671</v>
      </c>
      <c r="S81" s="163">
        <v>508834848</v>
      </c>
      <c r="T81" s="163">
        <v>1406929920</v>
      </c>
      <c r="U81" s="163">
        <v>1405695744</v>
      </c>
      <c r="V81" s="164">
        <v>473.41873168945312</v>
      </c>
      <c r="W81" s="164">
        <v>2.1672368049621582</v>
      </c>
      <c r="X81" s="164">
        <v>36.363998413085938</v>
      </c>
      <c r="Y81" s="164">
        <v>4.380000114440918</v>
      </c>
      <c r="Z81" s="164">
        <v>11.10435676574707</v>
      </c>
      <c r="AA81" s="164">
        <v>76.264793395996094</v>
      </c>
      <c r="AB81" s="163">
        <v>180821</v>
      </c>
      <c r="AC81" s="163">
        <v>60</v>
      </c>
      <c r="AD81" s="165">
        <v>41.446781158447266</v>
      </c>
      <c r="AE81" s="164">
        <v>7.8334364891052246</v>
      </c>
      <c r="AF81" s="251">
        <v>0.96352505683898926</v>
      </c>
      <c r="AG81" s="163">
        <v>403</v>
      </c>
      <c r="AH81" s="164">
        <v>0.64399999380111694</v>
      </c>
      <c r="AI81" s="166">
        <v>6.8810567259788513E-2</v>
      </c>
      <c r="AJ81" s="164">
        <v>35.181249999999999</v>
      </c>
      <c r="AK81" s="164">
        <v>2709.169921875</v>
      </c>
      <c r="AL81" s="164">
        <v>2818.070068359375</v>
      </c>
      <c r="AM81" s="164">
        <v>8.5603415966033936E-2</v>
      </c>
      <c r="AN81" s="164">
        <v>3.5212070941925049</v>
      </c>
      <c r="AO81" s="165">
        <v>29.100000381469727</v>
      </c>
      <c r="AP81" s="165">
        <v>31.5</v>
      </c>
      <c r="AQ81" s="163">
        <v>199</v>
      </c>
      <c r="AR81" s="165">
        <v>0.20000000298023224</v>
      </c>
      <c r="AS81" s="164" t="s">
        <v>1369</v>
      </c>
      <c r="AT81" s="164">
        <v>2.5595705509185791</v>
      </c>
      <c r="AU81" s="163">
        <v>656757376</v>
      </c>
      <c r="AV81" s="164">
        <v>0.43700000643730164</v>
      </c>
      <c r="AW81" s="164">
        <v>32.799999237060547</v>
      </c>
      <c r="AX81" s="163">
        <v>2196260</v>
      </c>
      <c r="AY81" s="163">
        <v>15242115</v>
      </c>
      <c r="AZ81" s="163">
        <v>5309595</v>
      </c>
      <c r="BA81" s="163">
        <v>613403</v>
      </c>
      <c r="BB81" s="163">
        <v>287439</v>
      </c>
      <c r="BC81" s="163">
        <v>0</v>
      </c>
      <c r="BD81" s="163">
        <v>111</v>
      </c>
      <c r="BE81" s="165">
        <v>13.699999809265137</v>
      </c>
      <c r="BF81" s="164">
        <v>4.2666668891906738</v>
      </c>
      <c r="BG81" s="164">
        <v>0.37033140659332275</v>
      </c>
      <c r="BH81" s="163">
        <v>39</v>
      </c>
      <c r="BI81" s="165">
        <v>99.199996948242188</v>
      </c>
      <c r="BJ81" s="164">
        <v>76.322776794433594</v>
      </c>
      <c r="BK81" s="164">
        <v>46.310001373291016</v>
      </c>
      <c r="BL81" s="165">
        <v>80.648574829101562</v>
      </c>
      <c r="BM81" s="163">
        <v>730000</v>
      </c>
      <c r="BN81" s="165">
        <v>78.388557434082031</v>
      </c>
      <c r="BO81" s="165">
        <v>93.299095153808594</v>
      </c>
      <c r="BP81" s="164">
        <v>7.2699999809265137</v>
      </c>
      <c r="BQ81" s="163">
        <v>93</v>
      </c>
      <c r="BR81" s="163">
        <v>90</v>
      </c>
      <c r="BS81" s="163">
        <v>66</v>
      </c>
      <c r="BT81" s="164">
        <v>236</v>
      </c>
      <c r="BU81" s="164">
        <v>103</v>
      </c>
      <c r="BV81" s="163">
        <v>2484.845458984375</v>
      </c>
      <c r="BW81" s="163">
        <v>2973190</v>
      </c>
    </row>
    <row r="82" spans="1:75">
      <c r="A82" s="167" t="s">
        <v>144</v>
      </c>
      <c r="B82" s="236" t="s">
        <v>143</v>
      </c>
      <c r="C82" s="163">
        <v>508346.0625</v>
      </c>
      <c r="D82" s="163">
        <v>69096.6796875</v>
      </c>
      <c r="E82" s="163">
        <v>1705566.5</v>
      </c>
      <c r="F82" s="163">
        <v>7360.64306640625</v>
      </c>
      <c r="G82" s="163">
        <v>7702.6376953125</v>
      </c>
      <c r="H82" s="163">
        <v>6.4569166861474514E-3</v>
      </c>
      <c r="I82" s="163">
        <v>285076.53125</v>
      </c>
      <c r="J82" s="237">
        <v>566571.4375</v>
      </c>
      <c r="K82" s="240">
        <v>0.11428571492433548</v>
      </c>
      <c r="L82" s="238">
        <v>2.500000037252903E-2</v>
      </c>
      <c r="M82" s="163">
        <v>48371820</v>
      </c>
      <c r="N82" s="163" t="s">
        <v>1369</v>
      </c>
      <c r="O82" s="163" t="s">
        <v>1369</v>
      </c>
      <c r="P82" s="163" t="s">
        <v>1369</v>
      </c>
      <c r="Q82" s="163">
        <v>279798048</v>
      </c>
      <c r="R82" s="233">
        <v>1</v>
      </c>
      <c r="S82" s="163">
        <v>244192384</v>
      </c>
      <c r="T82" s="163">
        <v>251738832</v>
      </c>
      <c r="U82" s="163">
        <v>260766208</v>
      </c>
      <c r="V82" s="164">
        <v>144.64738464355469</v>
      </c>
      <c r="W82" s="164">
        <v>1.8303732872009277</v>
      </c>
      <c r="X82" s="164">
        <v>58.571998596191406</v>
      </c>
      <c r="Y82" s="164">
        <v>3.8599998950958252</v>
      </c>
      <c r="Z82" s="164">
        <v>4.1890144348144531</v>
      </c>
      <c r="AA82" s="164">
        <v>78.985221862792969</v>
      </c>
      <c r="AB82" s="163">
        <v>8118</v>
      </c>
      <c r="AC82" s="163">
        <v>60</v>
      </c>
      <c r="AD82" s="165">
        <v>19.410829544067383</v>
      </c>
      <c r="AE82" s="164">
        <v>7.8390307426452637</v>
      </c>
      <c r="AF82" s="251">
        <v>0.82957231998443604</v>
      </c>
      <c r="AG82" s="163">
        <v>89</v>
      </c>
      <c r="AH82" s="164">
        <v>0.71299999952316284</v>
      </c>
      <c r="AI82" s="166">
        <v>1.4010748825967312E-2</v>
      </c>
      <c r="AJ82" s="164">
        <v>73.761730999999997</v>
      </c>
      <c r="AK82" s="164">
        <v>660.67999267578125</v>
      </c>
      <c r="AL82" s="164">
        <v>667.80999755859375</v>
      </c>
      <c r="AM82" s="164">
        <v>5.1659099757671356E-2</v>
      </c>
      <c r="AN82" s="164">
        <v>1.0550714731216431</v>
      </c>
      <c r="AO82" s="165">
        <v>21.299999237060547</v>
      </c>
      <c r="AP82" s="165">
        <v>17.700000762939453</v>
      </c>
      <c r="AQ82" s="163">
        <v>385</v>
      </c>
      <c r="AR82" s="165">
        <v>0.30000001192092896</v>
      </c>
      <c r="AS82" s="164">
        <v>0.15000000596046448</v>
      </c>
      <c r="AT82" s="164">
        <v>4.1942844390869141</v>
      </c>
      <c r="AU82" s="163">
        <v>77918168</v>
      </c>
      <c r="AV82" s="164">
        <v>0.43900001049041748</v>
      </c>
      <c r="AW82" s="164">
        <v>38.299999237060547</v>
      </c>
      <c r="AX82" s="163">
        <v>2602975</v>
      </c>
      <c r="AY82" s="163">
        <v>18911788</v>
      </c>
      <c r="AZ82" s="163">
        <v>767070</v>
      </c>
      <c r="BA82" s="163">
        <v>55373</v>
      </c>
      <c r="BB82" s="163">
        <v>14512</v>
      </c>
      <c r="BC82" s="163">
        <v>5</v>
      </c>
      <c r="BD82" s="163">
        <v>123</v>
      </c>
      <c r="BE82" s="165">
        <v>7.1999998092651367</v>
      </c>
      <c r="BF82" s="164">
        <v>3.6666667461395264</v>
      </c>
      <c r="BG82" s="164">
        <v>0.43699929118156433</v>
      </c>
      <c r="BH82" s="163">
        <v>34</v>
      </c>
      <c r="BI82" s="165">
        <v>100</v>
      </c>
      <c r="BJ82" s="164">
        <v>95.999008178710938</v>
      </c>
      <c r="BK82" s="164">
        <v>66.484611511230469</v>
      </c>
      <c r="BL82" s="165">
        <v>114.90055847167969</v>
      </c>
      <c r="BM82" s="163">
        <v>180000</v>
      </c>
      <c r="BN82" s="165">
        <v>88.156883239746094</v>
      </c>
      <c r="BO82" s="165">
        <v>94.107192993164062</v>
      </c>
      <c r="BP82" s="164">
        <v>6.9499998092651367</v>
      </c>
      <c r="BQ82" s="163">
        <v>85</v>
      </c>
      <c r="BR82" s="163">
        <v>67</v>
      </c>
      <c r="BS82" s="163">
        <v>6</v>
      </c>
      <c r="BT82" s="164">
        <v>483.00689697265625</v>
      </c>
      <c r="BU82" s="164">
        <v>173</v>
      </c>
      <c r="BV82" s="163">
        <v>4940.5498046875</v>
      </c>
      <c r="BW82" s="163">
        <v>1811570</v>
      </c>
    </row>
    <row r="83" spans="1:75">
      <c r="A83" s="167" t="s">
        <v>737</v>
      </c>
      <c r="B83" s="236" t="s">
        <v>145</v>
      </c>
      <c r="C83" s="163">
        <v>187889.015625</v>
      </c>
      <c r="D83" s="163">
        <v>58841.890625</v>
      </c>
      <c r="E83" s="163">
        <v>462499.21875</v>
      </c>
      <c r="F83" s="163">
        <v>78.683601379394531</v>
      </c>
      <c r="G83" s="163">
        <v>4239.70361328125</v>
      </c>
      <c r="H83" s="163">
        <v>0.73844999074935913</v>
      </c>
      <c r="I83" s="163">
        <v>108227.6640625</v>
      </c>
      <c r="J83" s="237">
        <v>1197142.875</v>
      </c>
      <c r="K83" s="240">
        <v>5.714285746216774E-2</v>
      </c>
      <c r="L83" s="238">
        <v>0.22499999403953552</v>
      </c>
      <c r="M83" s="163">
        <v>72930336</v>
      </c>
      <c r="N83" s="163" t="s">
        <v>1369</v>
      </c>
      <c r="O83" s="163" t="s">
        <v>1369</v>
      </c>
      <c r="P83" s="163" t="s">
        <v>1369</v>
      </c>
      <c r="Q83" s="163">
        <v>916059.75</v>
      </c>
      <c r="R83" s="233">
        <v>1.0200000368058681E-2</v>
      </c>
      <c r="S83" s="163">
        <v>681852.75</v>
      </c>
      <c r="T83" s="163">
        <v>31733526</v>
      </c>
      <c r="U83" s="163">
        <v>10652180</v>
      </c>
      <c r="V83" s="164">
        <v>54.190097808837891</v>
      </c>
      <c r="W83" s="164">
        <v>1.2843643426895142</v>
      </c>
      <c r="X83" s="164">
        <v>77.257003784179688</v>
      </c>
      <c r="Y83" s="164">
        <v>3.5099999904632568</v>
      </c>
      <c r="Z83" s="164">
        <v>0.40048220753669739</v>
      </c>
      <c r="AA83" s="164" t="s">
        <v>1369</v>
      </c>
      <c r="AB83" s="163">
        <v>14160</v>
      </c>
      <c r="AC83" s="163">
        <v>80</v>
      </c>
      <c r="AD83" s="165">
        <v>44.689899444580078</v>
      </c>
      <c r="AE83" s="164">
        <v>6.5682930946350098</v>
      </c>
      <c r="AF83" s="251">
        <v>0.89178520441055298</v>
      </c>
      <c r="AG83" s="163">
        <v>44</v>
      </c>
      <c r="AH83" s="164">
        <v>0.77999997138977051</v>
      </c>
      <c r="AI83" s="166" t="s">
        <v>1369</v>
      </c>
      <c r="AJ83" s="164">
        <v>95.816061000000005</v>
      </c>
      <c r="AK83" s="164">
        <v>282.66000366210938</v>
      </c>
      <c r="AL83" s="164">
        <v>290.89999389648438</v>
      </c>
      <c r="AM83" s="164">
        <v>7.0155970752239227E-2</v>
      </c>
      <c r="AN83" s="164">
        <v>0.57439601421356201</v>
      </c>
      <c r="AO83" s="165">
        <v>12</v>
      </c>
      <c r="AP83" s="165">
        <v>4.3000001907348633</v>
      </c>
      <c r="AQ83" s="163">
        <v>11</v>
      </c>
      <c r="AR83" s="165">
        <v>0.10000000149011612</v>
      </c>
      <c r="AS83" s="164">
        <v>5.000000074505806E-2</v>
      </c>
      <c r="AT83" s="163">
        <v>1.5916363000869751</v>
      </c>
      <c r="AU83" s="163">
        <v>10904</v>
      </c>
      <c r="AV83" s="164">
        <v>0.48399999737739563</v>
      </c>
      <c r="AW83" s="164">
        <v>34.799999237060547</v>
      </c>
      <c r="AX83" s="163">
        <v>199655</v>
      </c>
      <c r="AY83" s="163">
        <v>307788</v>
      </c>
      <c r="AZ83" s="163">
        <v>304957</v>
      </c>
      <c r="BA83" s="163">
        <v>0</v>
      </c>
      <c r="BB83" s="163">
        <v>3764517</v>
      </c>
      <c r="BC83" s="163">
        <v>24</v>
      </c>
      <c r="BD83" s="163">
        <v>121</v>
      </c>
      <c r="BE83" s="165">
        <v>6.5</v>
      </c>
      <c r="BF83" s="164">
        <v>3.2333333492279053</v>
      </c>
      <c r="BG83" s="164">
        <v>-0.88211667537689209</v>
      </c>
      <c r="BH83" s="163">
        <v>24</v>
      </c>
      <c r="BI83" s="165">
        <v>100</v>
      </c>
      <c r="BJ83" s="164">
        <v>88.959999084472656</v>
      </c>
      <c r="BK83" s="164">
        <v>78.595733642578125</v>
      </c>
      <c r="BL83" s="165">
        <v>164.50209045410156</v>
      </c>
      <c r="BM83" s="163">
        <v>160000</v>
      </c>
      <c r="BN83" s="165">
        <v>90.364730834960938</v>
      </c>
      <c r="BO83" s="165">
        <v>97.691184997558594</v>
      </c>
      <c r="BP83" s="164">
        <v>15.140000343322754</v>
      </c>
      <c r="BQ83" s="163">
        <v>99</v>
      </c>
      <c r="BR83" s="163">
        <v>98</v>
      </c>
      <c r="BS83" s="163" t="s">
        <v>1369</v>
      </c>
      <c r="BT83" s="164">
        <v>951.15386962890625</v>
      </c>
      <c r="BU83" s="164">
        <v>22</v>
      </c>
      <c r="BV83" s="163">
        <v>4502.54638671875</v>
      </c>
      <c r="BW83" s="163">
        <v>1628550</v>
      </c>
    </row>
    <row r="84" spans="1:75">
      <c r="A84" s="167" t="s">
        <v>147</v>
      </c>
      <c r="B84" s="236" t="s">
        <v>146</v>
      </c>
      <c r="C84" s="163">
        <v>44498.96484375</v>
      </c>
      <c r="D84" s="163">
        <v>331.59036254882812</v>
      </c>
      <c r="E84" s="163">
        <v>1730291.25</v>
      </c>
      <c r="F84" s="163">
        <v>0</v>
      </c>
      <c r="G84" s="163">
        <v>0</v>
      </c>
      <c r="H84" s="163">
        <v>0</v>
      </c>
      <c r="I84" s="163">
        <v>6857.369140625</v>
      </c>
      <c r="J84" s="237">
        <v>200000</v>
      </c>
      <c r="K84" s="240">
        <v>5.714285746216774E-2</v>
      </c>
      <c r="L84" s="238">
        <v>0.32499998807907104</v>
      </c>
      <c r="M84" s="163">
        <v>39713416</v>
      </c>
      <c r="N84" s="163" t="s">
        <v>1369</v>
      </c>
      <c r="O84" s="163" t="s">
        <v>1369</v>
      </c>
      <c r="P84" s="163" t="s">
        <v>1369</v>
      </c>
      <c r="Q84" s="163">
        <v>0</v>
      </c>
      <c r="R84" s="233">
        <v>0</v>
      </c>
      <c r="S84" s="163">
        <v>2733376.25</v>
      </c>
      <c r="T84" s="163">
        <v>29791588</v>
      </c>
      <c r="U84" s="163">
        <v>40243924</v>
      </c>
      <c r="V84" s="164">
        <v>100.27824401855469</v>
      </c>
      <c r="W84" s="164">
        <v>2.5838203430175781</v>
      </c>
      <c r="X84" s="164">
        <v>71.5989990234375</v>
      </c>
      <c r="Y84" s="164">
        <v>6.3499999046325684</v>
      </c>
      <c r="Z84" s="164">
        <v>4.4710021466016769E-3</v>
      </c>
      <c r="AA84" s="164">
        <v>97.391609191894531</v>
      </c>
      <c r="AB84" s="163">
        <v>4284</v>
      </c>
      <c r="AC84" s="163">
        <v>40</v>
      </c>
      <c r="AD84" s="165">
        <v>49.338939666748047</v>
      </c>
      <c r="AE84" s="164">
        <v>12.185187339782715</v>
      </c>
      <c r="AF84" s="251">
        <v>0.95813876390457153</v>
      </c>
      <c r="AG84" s="163">
        <v>483</v>
      </c>
      <c r="AH84" s="164">
        <v>0.67299997806549072</v>
      </c>
      <c r="AI84" s="166">
        <v>3.2694324851036072E-2</v>
      </c>
      <c r="AJ84" s="164">
        <v>761.70347200000003</v>
      </c>
      <c r="AK84" s="164">
        <v>1747.030029296875</v>
      </c>
      <c r="AL84" s="164">
        <v>1570.8800048828125</v>
      </c>
      <c r="AM84" s="164">
        <v>0.54947227239608765</v>
      </c>
      <c r="AN84" s="164">
        <v>0.35058212280273438</v>
      </c>
      <c r="AO84" s="165">
        <v>23.5</v>
      </c>
      <c r="AP84" s="165">
        <v>3.9000000953674316</v>
      </c>
      <c r="AQ84" s="163">
        <v>23</v>
      </c>
      <c r="AR84" s="165">
        <v>0.10000000149011612</v>
      </c>
      <c r="AS84" s="164">
        <v>2.9999999329447746E-2</v>
      </c>
      <c r="AT84" s="163">
        <v>0</v>
      </c>
      <c r="AU84" s="163">
        <v>2170486</v>
      </c>
      <c r="AV84" s="164">
        <v>0.56199997663497925</v>
      </c>
      <c r="AW84" s="164">
        <v>29.5</v>
      </c>
      <c r="AX84" s="163">
        <v>5000</v>
      </c>
      <c r="AY84" s="163">
        <v>0</v>
      </c>
      <c r="AZ84" s="163">
        <v>18017</v>
      </c>
      <c r="BA84" s="163">
        <v>1123663</v>
      </c>
      <c r="BB84" s="163">
        <v>301837</v>
      </c>
      <c r="BC84" s="163">
        <v>154</v>
      </c>
      <c r="BD84" s="163">
        <v>117</v>
      </c>
      <c r="BE84" s="165">
        <v>16.100000381469727</v>
      </c>
      <c r="BF84" s="164">
        <v>1.6333333253860474</v>
      </c>
      <c r="BG84" s="164">
        <v>-1.3019154071807861</v>
      </c>
      <c r="BH84" s="163">
        <v>23</v>
      </c>
      <c r="BI84" s="165">
        <v>100</v>
      </c>
      <c r="BJ84" s="164">
        <v>85.599998474121094</v>
      </c>
      <c r="BK84" s="164">
        <v>78.715614318847656</v>
      </c>
      <c r="BL84" s="165">
        <v>98.184242248535156</v>
      </c>
      <c r="BM84" s="163">
        <v>48000</v>
      </c>
      <c r="BN84" s="165">
        <v>98.498779296875</v>
      </c>
      <c r="BO84" s="165">
        <v>98.382850646972656</v>
      </c>
      <c r="BP84" s="164">
        <v>9.130000114440918</v>
      </c>
      <c r="BQ84" s="163">
        <v>93</v>
      </c>
      <c r="BR84" s="163">
        <v>97</v>
      </c>
      <c r="BS84" s="163">
        <v>0</v>
      </c>
      <c r="BT84" s="164">
        <v>513.23846435546875</v>
      </c>
      <c r="BU84" s="164">
        <v>76</v>
      </c>
      <c r="BV84" s="163">
        <v>5512.4755859375</v>
      </c>
      <c r="BW84" s="163">
        <v>434320</v>
      </c>
    </row>
    <row r="85" spans="1:75">
      <c r="A85" s="167" t="s">
        <v>149</v>
      </c>
      <c r="B85" s="236" t="s">
        <v>148</v>
      </c>
      <c r="C85" s="163">
        <v>0</v>
      </c>
      <c r="D85" s="163">
        <v>0</v>
      </c>
      <c r="E85" s="163">
        <v>4748.640625</v>
      </c>
      <c r="F85" s="163">
        <v>0.57599997520446777</v>
      </c>
      <c r="G85" s="163">
        <v>0</v>
      </c>
      <c r="H85" s="163">
        <v>0</v>
      </c>
      <c r="I85" s="163">
        <v>8183.95361328125</v>
      </c>
      <c r="J85" s="237">
        <v>0</v>
      </c>
      <c r="K85" s="240">
        <v>0</v>
      </c>
      <c r="L85" s="238">
        <v>5.000000074505806E-2</v>
      </c>
      <c r="M85" s="163">
        <v>0</v>
      </c>
      <c r="N85" s="163" t="s">
        <v>1369</v>
      </c>
      <c r="O85" s="163" t="s">
        <v>1369</v>
      </c>
      <c r="P85" s="163" t="s">
        <v>1369</v>
      </c>
      <c r="Q85" s="163">
        <v>0</v>
      </c>
      <c r="R85" s="233">
        <v>0</v>
      </c>
      <c r="S85" s="163">
        <v>0</v>
      </c>
      <c r="T85" s="163">
        <v>0</v>
      </c>
      <c r="U85" s="163">
        <v>0</v>
      </c>
      <c r="V85" s="164">
        <v>73.060882568359375</v>
      </c>
      <c r="W85" s="164">
        <v>3.0429301261901855</v>
      </c>
      <c r="X85" s="164">
        <v>64.46600341796875</v>
      </c>
      <c r="Y85" s="164">
        <v>2.8299999237060547</v>
      </c>
      <c r="Z85" s="164">
        <v>0</v>
      </c>
      <c r="AA85" s="164" t="s">
        <v>1369</v>
      </c>
      <c r="AB85" s="163">
        <v>2022</v>
      </c>
      <c r="AC85" s="163">
        <v>100</v>
      </c>
      <c r="AD85" s="165">
        <v>8.5</v>
      </c>
      <c r="AE85" s="164">
        <v>5.4688687324523926</v>
      </c>
      <c r="AF85" s="251">
        <v>6.27900380641222E-3</v>
      </c>
      <c r="AG85" s="163">
        <v>0</v>
      </c>
      <c r="AH85" s="164">
        <v>0.94999998807907104</v>
      </c>
      <c r="AI85" s="166" t="s">
        <v>1369</v>
      </c>
      <c r="AJ85" s="164">
        <v>-7.8352000000000005E-2</v>
      </c>
      <c r="AK85" s="164">
        <v>0</v>
      </c>
      <c r="AL85" s="164">
        <v>0</v>
      </c>
      <c r="AM85" s="164" t="s">
        <v>1369</v>
      </c>
      <c r="AN85" s="164">
        <v>7.7684998512268066E-2</v>
      </c>
      <c r="AO85" s="165">
        <v>3.0999999046325684</v>
      </c>
      <c r="AP85" s="165" t="s">
        <v>1369</v>
      </c>
      <c r="AQ85" s="163">
        <v>4.5</v>
      </c>
      <c r="AR85" s="165">
        <v>0.20000000298023224</v>
      </c>
      <c r="AS85" s="164" t="s">
        <v>1369</v>
      </c>
      <c r="AT85" s="164" t="s">
        <v>1369</v>
      </c>
      <c r="AU85" s="163">
        <v>1</v>
      </c>
      <c r="AV85" s="164">
        <v>7.1999996900558472E-2</v>
      </c>
      <c r="AW85" s="164">
        <v>30.100000381469727</v>
      </c>
      <c r="AX85" s="163">
        <v>0</v>
      </c>
      <c r="AY85" s="163">
        <v>0</v>
      </c>
      <c r="AZ85" s="163">
        <v>0</v>
      </c>
      <c r="BA85" s="163">
        <v>0</v>
      </c>
      <c r="BB85" s="163">
        <v>136205</v>
      </c>
      <c r="BC85" s="163">
        <v>0</v>
      </c>
      <c r="BD85" s="163">
        <v>155</v>
      </c>
      <c r="BE85" s="165">
        <v>2.4000000953674316</v>
      </c>
      <c r="BF85" s="164" t="s">
        <v>1369</v>
      </c>
      <c r="BG85" s="164">
        <v>1.5491381883621216</v>
      </c>
      <c r="BH85" s="163">
        <v>77</v>
      </c>
      <c r="BI85" s="165">
        <v>100</v>
      </c>
      <c r="BJ85" s="164" t="s">
        <v>1369</v>
      </c>
      <c r="BK85" s="164">
        <v>95.169563293457031</v>
      </c>
      <c r="BL85" s="165">
        <v>113.27681732177734</v>
      </c>
      <c r="BM85" s="163">
        <v>110000</v>
      </c>
      <c r="BN85" s="165">
        <v>89.254867553710938</v>
      </c>
      <c r="BO85" s="165">
        <v>95.991401672363281</v>
      </c>
      <c r="BP85" s="164">
        <v>40.619998931884766</v>
      </c>
      <c r="BQ85" s="163">
        <v>93</v>
      </c>
      <c r="BR85" s="163" t="s">
        <v>1369</v>
      </c>
      <c r="BS85" s="163">
        <v>84</v>
      </c>
      <c r="BT85" s="164">
        <v>7875.46875</v>
      </c>
      <c r="BU85" s="164">
        <v>5</v>
      </c>
      <c r="BV85" s="163">
        <v>103684.8828125</v>
      </c>
      <c r="BW85" s="163">
        <v>68890</v>
      </c>
    </row>
    <row r="86" spans="1:75">
      <c r="A86" s="167" t="s">
        <v>151</v>
      </c>
      <c r="B86" s="236" t="s">
        <v>150</v>
      </c>
      <c r="C86" s="163">
        <v>18844.095703125</v>
      </c>
      <c r="D86" s="163">
        <v>364.27139282226562</v>
      </c>
      <c r="E86" s="163">
        <v>237.14837646484375</v>
      </c>
      <c r="F86" s="163">
        <v>1.812000036239624</v>
      </c>
      <c r="G86" s="163">
        <v>0</v>
      </c>
      <c r="H86" s="163">
        <v>0</v>
      </c>
      <c r="I86" s="163">
        <v>483.23388671875</v>
      </c>
      <c r="J86" s="237">
        <v>0</v>
      </c>
      <c r="K86" s="240">
        <v>2.857142873108387E-2</v>
      </c>
      <c r="L86" s="238">
        <v>0.52499997615814209</v>
      </c>
      <c r="M86" s="163">
        <v>29921.755859375</v>
      </c>
      <c r="N86" s="163" t="s">
        <v>1369</v>
      </c>
      <c r="O86" s="163" t="s">
        <v>1369</v>
      </c>
      <c r="P86" s="163" t="s">
        <v>1369</v>
      </c>
      <c r="Q86" s="163">
        <v>0</v>
      </c>
      <c r="R86" s="233">
        <v>0</v>
      </c>
      <c r="S86" s="163">
        <v>2904944.25</v>
      </c>
      <c r="T86" s="163">
        <v>8863923</v>
      </c>
      <c r="U86" s="163">
        <v>234032.984375</v>
      </c>
      <c r="V86" s="164">
        <v>433.05914306640625</v>
      </c>
      <c r="W86" s="164">
        <v>2.1608500480651855</v>
      </c>
      <c r="X86" s="164">
        <v>92.853996276855469</v>
      </c>
      <c r="Y86" s="164">
        <v>3.1400001049041748</v>
      </c>
      <c r="Z86" s="164">
        <v>0</v>
      </c>
      <c r="AA86" s="164" t="s">
        <v>1369</v>
      </c>
      <c r="AB86" s="163">
        <v>787</v>
      </c>
      <c r="AC86" s="165" t="s">
        <v>1369</v>
      </c>
      <c r="AD86" s="165">
        <v>0</v>
      </c>
      <c r="AE86" s="164">
        <v>9.2794132232666016</v>
      </c>
      <c r="AF86" s="251">
        <v>0.74780362844467163</v>
      </c>
      <c r="AG86" s="163">
        <v>1331</v>
      </c>
      <c r="AH86" s="164">
        <v>0.91500002145767212</v>
      </c>
      <c r="AI86" s="166" t="s">
        <v>1369</v>
      </c>
      <c r="AJ86" s="164">
        <v>2.3156720000000002</v>
      </c>
      <c r="AK86" s="164">
        <v>0</v>
      </c>
      <c r="AL86" s="164">
        <v>0</v>
      </c>
      <c r="AM86" s="164" t="s">
        <v>1369</v>
      </c>
      <c r="AN86" s="164">
        <v>0.18842855095863342</v>
      </c>
      <c r="AO86" s="165">
        <v>3.4000000953674316</v>
      </c>
      <c r="AP86" s="165" t="s">
        <v>1369</v>
      </c>
      <c r="AQ86" s="163">
        <v>2.5999999046325684</v>
      </c>
      <c r="AR86" s="165" t="s">
        <v>1369</v>
      </c>
      <c r="AS86" s="164" t="s">
        <v>1369</v>
      </c>
      <c r="AT86" s="164" t="s">
        <v>1369</v>
      </c>
      <c r="AU86" s="163">
        <v>0</v>
      </c>
      <c r="AV86" s="164">
        <v>9.2000000178813934E-2</v>
      </c>
      <c r="AW86" s="164">
        <v>37.900001525878906</v>
      </c>
      <c r="AX86" s="163">
        <v>0</v>
      </c>
      <c r="AY86" s="163">
        <v>0</v>
      </c>
      <c r="AZ86" s="163">
        <v>0</v>
      </c>
      <c r="BA86" s="163">
        <v>200000</v>
      </c>
      <c r="BB86" s="163">
        <v>67211</v>
      </c>
      <c r="BC86" s="163">
        <v>0</v>
      </c>
      <c r="BD86" s="163">
        <v>161</v>
      </c>
      <c r="BE86" s="165">
        <v>2.4000000953674316</v>
      </c>
      <c r="BF86" s="164" t="s">
        <v>1369</v>
      </c>
      <c r="BG86" s="164">
        <v>1.2365643978118896</v>
      </c>
      <c r="BH86" s="163">
        <v>62</v>
      </c>
      <c r="BI86" s="165">
        <v>100</v>
      </c>
      <c r="BJ86" s="164" t="s">
        <v>1369</v>
      </c>
      <c r="BK86" s="164">
        <v>90.296897888183594</v>
      </c>
      <c r="BL86" s="165">
        <v>152.22224426269531</v>
      </c>
      <c r="BM86" s="163">
        <v>46000</v>
      </c>
      <c r="BN86" s="165">
        <v>99.924522399902344</v>
      </c>
      <c r="BO86" s="165">
        <v>100</v>
      </c>
      <c r="BP86" s="164">
        <v>36.540000915527344</v>
      </c>
      <c r="BQ86" s="163">
        <v>98</v>
      </c>
      <c r="BR86" s="163">
        <v>93</v>
      </c>
      <c r="BS86" s="163">
        <v>95</v>
      </c>
      <c r="BT86" s="164">
        <v>3665</v>
      </c>
      <c r="BU86" s="164">
        <v>3</v>
      </c>
      <c r="BV86" s="163">
        <v>52261.67578125</v>
      </c>
      <c r="BW86" s="163">
        <v>21640</v>
      </c>
    </row>
    <row r="87" spans="1:75">
      <c r="A87" s="167" t="s">
        <v>153</v>
      </c>
      <c r="B87" s="236" t="s">
        <v>152</v>
      </c>
      <c r="C87" s="163">
        <v>107124.265625</v>
      </c>
      <c r="D87" s="163">
        <v>5391.39208984375</v>
      </c>
      <c r="E87" s="163">
        <v>161108.765625</v>
      </c>
      <c r="F87" s="163">
        <v>120.20999908447266</v>
      </c>
      <c r="G87" s="163">
        <v>0</v>
      </c>
      <c r="H87" s="163">
        <v>0</v>
      </c>
      <c r="I87" s="163">
        <v>42439.9765625</v>
      </c>
      <c r="J87" s="237">
        <v>0</v>
      </c>
      <c r="K87" s="240">
        <v>0.17142857611179352</v>
      </c>
      <c r="L87" s="238">
        <v>7.5000002980232239E-2</v>
      </c>
      <c r="M87" s="163">
        <v>0</v>
      </c>
      <c r="N87" s="163" t="s">
        <v>1369</v>
      </c>
      <c r="O87" s="163" t="s">
        <v>1369</v>
      </c>
      <c r="P87" s="163" t="s">
        <v>1369</v>
      </c>
      <c r="Q87" s="163">
        <v>0</v>
      </c>
      <c r="R87" s="233">
        <v>0</v>
      </c>
      <c r="S87" s="163">
        <v>0</v>
      </c>
      <c r="T87" s="163">
        <v>5544354.5</v>
      </c>
      <c r="U87" s="163">
        <v>279036.28125</v>
      </c>
      <c r="V87" s="164">
        <v>199.96542358398438</v>
      </c>
      <c r="W87" s="164">
        <v>0.13538855314254761</v>
      </c>
      <c r="X87" s="164">
        <v>71.972999572753906</v>
      </c>
      <c r="Y87" s="164">
        <v>2.4000000953674316</v>
      </c>
      <c r="Z87" s="164">
        <v>0</v>
      </c>
      <c r="AA87" s="164" t="s">
        <v>1369</v>
      </c>
      <c r="AB87" s="163">
        <v>7766</v>
      </c>
      <c r="AC87" s="163">
        <v>100</v>
      </c>
      <c r="AD87" s="165">
        <v>1.9999999552965164E-2</v>
      </c>
      <c r="AE87" s="164">
        <v>3.4164021015167236</v>
      </c>
      <c r="AF87" s="251">
        <v>2.0595649257302284E-2</v>
      </c>
      <c r="AG87" s="163">
        <v>0</v>
      </c>
      <c r="AH87" s="164">
        <v>0.90600001811981201</v>
      </c>
      <c r="AI87" s="166" t="s">
        <v>1369</v>
      </c>
      <c r="AJ87" s="164">
        <v>-3.7808920000000001</v>
      </c>
      <c r="AK87" s="164">
        <v>0</v>
      </c>
      <c r="AL87" s="164">
        <v>0</v>
      </c>
      <c r="AM87" s="164" t="s">
        <v>1369</v>
      </c>
      <c r="AN87" s="164">
        <v>0.47480931878089905</v>
      </c>
      <c r="AO87" s="165">
        <v>2.5999999046325684</v>
      </c>
      <c r="AP87" s="165" t="s">
        <v>1369</v>
      </c>
      <c r="AQ87" s="163">
        <v>4.5999999046325684</v>
      </c>
      <c r="AR87" s="165">
        <v>0.20000000298023224</v>
      </c>
      <c r="AS87" s="164">
        <v>7.9999998211860657E-2</v>
      </c>
      <c r="AT87" s="164" t="s">
        <v>1369</v>
      </c>
      <c r="AU87" s="163">
        <v>99</v>
      </c>
      <c r="AV87" s="164">
        <v>5.7000000029802322E-2</v>
      </c>
      <c r="AW87" s="164">
        <v>34.799999237060547</v>
      </c>
      <c r="AX87" s="163">
        <v>333</v>
      </c>
      <c r="AY87" s="163">
        <v>47810</v>
      </c>
      <c r="AZ87" s="163">
        <v>3</v>
      </c>
      <c r="BA87" s="163">
        <v>0</v>
      </c>
      <c r="BB87" s="163">
        <v>448218</v>
      </c>
      <c r="BC87" s="163">
        <v>0</v>
      </c>
      <c r="BD87" s="163">
        <v>149</v>
      </c>
      <c r="BE87" s="165">
        <v>2.4000000953674316</v>
      </c>
      <c r="BF87" s="164">
        <v>4.0333333015441895</v>
      </c>
      <c r="BG87" s="164">
        <v>0.44905707240104675</v>
      </c>
      <c r="BH87" s="163">
        <v>56</v>
      </c>
      <c r="BI87" s="165">
        <v>100</v>
      </c>
      <c r="BJ87" s="164">
        <v>99.349098205566406</v>
      </c>
      <c r="BK87" s="164">
        <v>85.060745239257812</v>
      </c>
      <c r="BL87" s="165">
        <v>132.97122192382812</v>
      </c>
      <c r="BM87" s="163">
        <v>710000</v>
      </c>
      <c r="BN87" s="165">
        <v>99.885040283203125</v>
      </c>
      <c r="BO87" s="165">
        <v>99.917030334472656</v>
      </c>
      <c r="BP87" s="164">
        <v>41.259998321533203</v>
      </c>
      <c r="BQ87" s="163">
        <v>95</v>
      </c>
      <c r="BR87" s="163">
        <v>85</v>
      </c>
      <c r="BS87" s="163">
        <v>92</v>
      </c>
      <c r="BT87" s="164">
        <v>4675</v>
      </c>
      <c r="BU87" s="164">
        <v>5</v>
      </c>
      <c r="BV87" s="163">
        <v>38373.16796875</v>
      </c>
      <c r="BW87" s="163">
        <v>294140</v>
      </c>
    </row>
    <row r="88" spans="1:75">
      <c r="A88" s="167" t="s">
        <v>155</v>
      </c>
      <c r="B88" s="236" t="s">
        <v>154</v>
      </c>
      <c r="C88" s="163">
        <v>5576.98876953125</v>
      </c>
      <c r="D88" s="163">
        <v>4013.38818359375</v>
      </c>
      <c r="E88" s="163">
        <v>0</v>
      </c>
      <c r="F88" s="163">
        <v>0</v>
      </c>
      <c r="G88" s="163">
        <v>208861.453125</v>
      </c>
      <c r="H88" s="163">
        <v>39514.328125</v>
      </c>
      <c r="I88" s="163">
        <v>3796.647705078125</v>
      </c>
      <c r="J88" s="237">
        <v>2615.571533203125</v>
      </c>
      <c r="K88" s="240">
        <v>5.714285746216774E-2</v>
      </c>
      <c r="L88" s="238">
        <v>7.5000002980232239E-2</v>
      </c>
      <c r="M88" s="163" t="s">
        <v>1369</v>
      </c>
      <c r="N88" s="163" t="s">
        <v>1369</v>
      </c>
      <c r="O88" s="163" t="s">
        <v>1369</v>
      </c>
      <c r="P88" s="163" t="s">
        <v>1369</v>
      </c>
      <c r="Q88" s="163">
        <v>0</v>
      </c>
      <c r="R88" s="233">
        <v>0</v>
      </c>
      <c r="S88" s="163">
        <v>2339293</v>
      </c>
      <c r="T88" s="163">
        <v>2531208.25</v>
      </c>
      <c r="U88" s="163">
        <v>2633613.75</v>
      </c>
      <c r="V88" s="164">
        <v>261.09832763671875</v>
      </c>
      <c r="W88" s="164">
        <v>0.58211052417755127</v>
      </c>
      <c r="X88" s="164">
        <v>57.377998352050781</v>
      </c>
      <c r="Y88" s="164">
        <v>3.1800000667572021</v>
      </c>
      <c r="Z88" s="164">
        <v>0.80019515752792358</v>
      </c>
      <c r="AA88" s="164" t="s">
        <v>1369</v>
      </c>
      <c r="AB88" s="163">
        <v>62</v>
      </c>
      <c r="AC88" s="163">
        <v>80</v>
      </c>
      <c r="AD88" s="165">
        <v>0.88349997997283936</v>
      </c>
      <c r="AE88" s="164">
        <v>5.7530970573425293</v>
      </c>
      <c r="AF88" s="251">
        <v>1.1543717235326767E-2</v>
      </c>
      <c r="AG88" s="163">
        <v>0</v>
      </c>
      <c r="AH88" s="164">
        <v>0.70599997043609619</v>
      </c>
      <c r="AI88" s="166">
        <v>1.0810291394591331E-2</v>
      </c>
      <c r="AJ88" s="164">
        <v>2.7</v>
      </c>
      <c r="AK88" s="164">
        <v>60.599998474121094</v>
      </c>
      <c r="AL88" s="164">
        <v>96.620002746582031</v>
      </c>
      <c r="AM88" s="164">
        <v>0.56796741485595703</v>
      </c>
      <c r="AN88" s="164">
        <v>19.096044540405273</v>
      </c>
      <c r="AO88" s="165">
        <v>18.799999237060547</v>
      </c>
      <c r="AP88" s="165">
        <v>2.5</v>
      </c>
      <c r="AQ88" s="163">
        <v>3.2000000476837158</v>
      </c>
      <c r="AR88" s="165">
        <v>1.2999999523162842</v>
      </c>
      <c r="AS88" s="164">
        <v>0.75999999046325684</v>
      </c>
      <c r="AT88" s="164" t="s">
        <v>1369</v>
      </c>
      <c r="AU88" s="163">
        <v>102</v>
      </c>
      <c r="AV88" s="164">
        <v>0.34999999403953552</v>
      </c>
      <c r="AW88" s="164">
        <v>40.200000762939453</v>
      </c>
      <c r="AX88" s="163">
        <v>0</v>
      </c>
      <c r="AY88" s="163">
        <v>0</v>
      </c>
      <c r="AZ88" s="163">
        <v>0</v>
      </c>
      <c r="BA88" s="163">
        <v>0</v>
      </c>
      <c r="BB88" s="163">
        <v>0</v>
      </c>
      <c r="BC88" s="163">
        <v>0</v>
      </c>
      <c r="BD88" s="163">
        <v>116</v>
      </c>
      <c r="BE88" s="165">
        <v>7.3000001907348633</v>
      </c>
      <c r="BF88" s="164">
        <v>3.6833333969116211</v>
      </c>
      <c r="BG88" s="164">
        <v>0.60448217391967773</v>
      </c>
      <c r="BH88" s="163">
        <v>44</v>
      </c>
      <c r="BI88" s="165">
        <v>100</v>
      </c>
      <c r="BJ88" s="164" t="s">
        <v>1369</v>
      </c>
      <c r="BK88" s="164">
        <v>82.3607177734375</v>
      </c>
      <c r="BL88" s="165">
        <v>106.20217895507812</v>
      </c>
      <c r="BM88" s="163">
        <v>8300</v>
      </c>
      <c r="BN88" s="165">
        <v>86.552597045898438</v>
      </c>
      <c r="BO88" s="165">
        <v>91.099632263183594</v>
      </c>
      <c r="BP88" s="164">
        <v>5.5</v>
      </c>
      <c r="BQ88" s="163">
        <v>98</v>
      </c>
      <c r="BR88" s="163">
        <v>83</v>
      </c>
      <c r="BS88" s="163" t="s">
        <v>1369</v>
      </c>
      <c r="BT88" s="164">
        <v>757.5181884765625</v>
      </c>
      <c r="BU88" s="164">
        <v>99</v>
      </c>
      <c r="BV88" s="163">
        <v>6874.2001953125</v>
      </c>
      <c r="BW88" s="163">
        <v>10830</v>
      </c>
    </row>
    <row r="89" spans="1:75">
      <c r="A89" s="167" t="s">
        <v>157</v>
      </c>
      <c r="B89" s="236" t="s">
        <v>156</v>
      </c>
      <c r="C89" s="163">
        <v>252635.15625</v>
      </c>
      <c r="D89" s="163">
        <v>187972.84375</v>
      </c>
      <c r="E89" s="163">
        <v>815773.1875</v>
      </c>
      <c r="F89" s="163">
        <v>33841.32421875</v>
      </c>
      <c r="G89" s="163">
        <v>11274678</v>
      </c>
      <c r="H89" s="163">
        <v>171061.78125</v>
      </c>
      <c r="I89" s="163">
        <v>1605593.5</v>
      </c>
      <c r="J89" s="237">
        <v>0</v>
      </c>
      <c r="K89" s="240">
        <v>0</v>
      </c>
      <c r="L89" s="238">
        <v>2.500000037252903E-2</v>
      </c>
      <c r="M89" s="163">
        <v>0</v>
      </c>
      <c r="N89" s="163" t="s">
        <v>1369</v>
      </c>
      <c r="O89" s="163" t="s">
        <v>1369</v>
      </c>
      <c r="P89" s="163" t="s">
        <v>1369</v>
      </c>
      <c r="Q89" s="163">
        <v>0</v>
      </c>
      <c r="R89" s="233">
        <v>0</v>
      </c>
      <c r="S89" s="163">
        <v>8002521</v>
      </c>
      <c r="T89" s="163">
        <v>73164992</v>
      </c>
      <c r="U89" s="163">
        <v>74383840</v>
      </c>
      <c r="V89" s="164">
        <v>344.80548095703125</v>
      </c>
      <c r="W89" s="164">
        <v>-0.39171802997589111</v>
      </c>
      <c r="X89" s="164">
        <v>92.042999267578125</v>
      </c>
      <c r="Y89" s="164">
        <v>2.3299999237060547</v>
      </c>
      <c r="Z89" s="164">
        <v>0</v>
      </c>
      <c r="AA89" s="164" t="s">
        <v>1369</v>
      </c>
      <c r="AB89" s="163">
        <v>14879</v>
      </c>
      <c r="AC89" s="163">
        <v>100</v>
      </c>
      <c r="AD89" s="165">
        <v>2</v>
      </c>
      <c r="AE89" s="164">
        <v>3.2430193424224854</v>
      </c>
      <c r="AF89" s="251">
        <v>1.2658370658755302E-2</v>
      </c>
      <c r="AG89" s="163">
        <v>0</v>
      </c>
      <c r="AH89" s="164">
        <v>0.92000001668930054</v>
      </c>
      <c r="AI89" s="166" t="s">
        <v>1369</v>
      </c>
      <c r="AJ89" s="164">
        <v>1.0568059999999999</v>
      </c>
      <c r="AK89" s="164">
        <v>0</v>
      </c>
      <c r="AL89" s="164">
        <v>0</v>
      </c>
      <c r="AM89" s="164" t="s">
        <v>1369</v>
      </c>
      <c r="AN89" s="164">
        <v>0.13018840551376343</v>
      </c>
      <c r="AO89" s="165">
        <v>2.2999999523162842</v>
      </c>
      <c r="AP89" s="165">
        <v>3.4000000953674316</v>
      </c>
      <c r="AQ89" s="163">
        <v>9.5</v>
      </c>
      <c r="AR89" s="165">
        <v>0.10000000149011612</v>
      </c>
      <c r="AS89" s="164" t="s">
        <v>1369</v>
      </c>
      <c r="AT89" s="164" t="s">
        <v>1369</v>
      </c>
      <c r="AU89" s="163">
        <v>5</v>
      </c>
      <c r="AV89" s="164">
        <v>7.8000001609325409E-2</v>
      </c>
      <c r="AW89" s="164">
        <v>32.900001525878906</v>
      </c>
      <c r="AX89" s="163">
        <v>41334</v>
      </c>
      <c r="AY89" s="163">
        <v>10814</v>
      </c>
      <c r="AZ89" s="163">
        <v>33331</v>
      </c>
      <c r="BA89" s="163">
        <v>0</v>
      </c>
      <c r="BB89" s="163">
        <v>46754</v>
      </c>
      <c r="BC89" s="163">
        <v>0</v>
      </c>
      <c r="BD89" s="163">
        <v>110</v>
      </c>
      <c r="BE89" s="165">
        <v>3.4000000953674316</v>
      </c>
      <c r="BF89" s="164">
        <v>4.2333331108093262</v>
      </c>
      <c r="BG89" s="164">
        <v>1.6197468042373657</v>
      </c>
      <c r="BH89" s="163">
        <v>73</v>
      </c>
      <c r="BI89" s="165">
        <v>100</v>
      </c>
      <c r="BJ89" s="164" t="s">
        <v>1369</v>
      </c>
      <c r="BK89" s="164">
        <v>82.914077758789062</v>
      </c>
      <c r="BL89" s="165">
        <v>167.52316284179688</v>
      </c>
      <c r="BM89" s="163">
        <v>1400000</v>
      </c>
      <c r="BN89" s="165">
        <v>99.937690734863281</v>
      </c>
      <c r="BO89" s="165">
        <v>99.136741638183594</v>
      </c>
      <c r="BP89" s="164">
        <v>26.14000129699707</v>
      </c>
      <c r="BQ89" s="163">
        <v>99</v>
      </c>
      <c r="BR89" s="163">
        <v>95</v>
      </c>
      <c r="BS89" s="163">
        <v>96</v>
      </c>
      <c r="BT89" s="164">
        <v>4676</v>
      </c>
      <c r="BU89" s="164">
        <v>4</v>
      </c>
      <c r="BV89" s="163">
        <v>33834.390625</v>
      </c>
      <c r="BW89" s="163">
        <v>364500</v>
      </c>
    </row>
    <row r="90" spans="1:75">
      <c r="A90" s="167" t="s">
        <v>159</v>
      </c>
      <c r="B90" s="236" t="s">
        <v>158</v>
      </c>
      <c r="C90" s="163">
        <v>23290.376953125</v>
      </c>
      <c r="D90" s="163">
        <v>1468.7783203125</v>
      </c>
      <c r="E90" s="163">
        <v>292.11831665039062</v>
      </c>
      <c r="F90" s="163">
        <v>0</v>
      </c>
      <c r="G90" s="163">
        <v>0</v>
      </c>
      <c r="H90" s="163">
        <v>0</v>
      </c>
      <c r="I90" s="163">
        <v>28.012899398803711</v>
      </c>
      <c r="J90" s="237">
        <v>9428.5712890625</v>
      </c>
      <c r="K90" s="240">
        <v>5.714285746216774E-2</v>
      </c>
      <c r="L90" s="238">
        <v>0.375</v>
      </c>
      <c r="M90" s="163">
        <v>5048.44189453125</v>
      </c>
      <c r="N90" s="163" t="s">
        <v>1369</v>
      </c>
      <c r="O90" s="163" t="s">
        <v>1369</v>
      </c>
      <c r="P90" s="163" t="s">
        <v>1369</v>
      </c>
      <c r="Q90" s="163">
        <v>0</v>
      </c>
      <c r="R90" s="233">
        <v>0</v>
      </c>
      <c r="S90" s="163">
        <v>524291.0625</v>
      </c>
      <c r="T90" s="163">
        <v>8236822</v>
      </c>
      <c r="U90" s="163">
        <v>351737.71875</v>
      </c>
      <c r="V90" s="164">
        <v>125.55215454101562</v>
      </c>
      <c r="W90" s="164">
        <v>0.66244292259216309</v>
      </c>
      <c r="X90" s="164">
        <v>92.019996643066406</v>
      </c>
      <c r="Y90" s="164">
        <v>4.7199997901916504</v>
      </c>
      <c r="Z90" s="164">
        <v>0.10396913439035416</v>
      </c>
      <c r="AA90" s="164" t="s">
        <v>1369</v>
      </c>
      <c r="AB90" s="163">
        <v>905</v>
      </c>
      <c r="AC90" s="163">
        <v>40</v>
      </c>
      <c r="AD90" s="165">
        <v>16.7222900390625</v>
      </c>
      <c r="AE90" s="164">
        <v>9.9881925582885742</v>
      </c>
      <c r="AF90" s="251">
        <v>5.6395124644041061E-2</v>
      </c>
      <c r="AG90" s="163">
        <v>0</v>
      </c>
      <c r="AH90" s="164">
        <v>0.73600000143051147</v>
      </c>
      <c r="AI90" s="166">
        <v>1.5259204665198922E-3</v>
      </c>
      <c r="AJ90" s="164">
        <v>1119.9597759999999</v>
      </c>
      <c r="AK90" s="164">
        <v>3420.35009765625</v>
      </c>
      <c r="AL90" s="164">
        <v>1987.530029296875</v>
      </c>
      <c r="AM90" s="164">
        <v>4.1242756843566895</v>
      </c>
      <c r="AN90" s="164">
        <v>9.7217988967895508</v>
      </c>
      <c r="AO90" s="165">
        <v>14.100000381469727</v>
      </c>
      <c r="AP90" s="165">
        <v>2.5</v>
      </c>
      <c r="AQ90" s="163">
        <v>3.7999999523162842</v>
      </c>
      <c r="AR90" s="165">
        <v>0.10000000149011612</v>
      </c>
      <c r="AS90" s="164">
        <v>9.9999997764825821E-3</v>
      </c>
      <c r="AT90" s="164" t="s">
        <v>1369</v>
      </c>
      <c r="AU90" s="163">
        <v>39</v>
      </c>
      <c r="AV90" s="164">
        <v>0.44900000095367432</v>
      </c>
      <c r="AW90" s="164">
        <v>33.700000762939453</v>
      </c>
      <c r="AX90" s="163">
        <v>0</v>
      </c>
      <c r="AY90" s="163">
        <v>2000</v>
      </c>
      <c r="AZ90" s="163">
        <v>0</v>
      </c>
      <c r="BA90" s="163">
        <v>0</v>
      </c>
      <c r="BB90" s="163">
        <v>3117733</v>
      </c>
      <c r="BC90" s="163">
        <v>0</v>
      </c>
      <c r="BD90" s="163">
        <v>108</v>
      </c>
      <c r="BE90" s="165">
        <v>17.899999618530273</v>
      </c>
      <c r="BF90" s="164">
        <v>2.5499999523162842</v>
      </c>
      <c r="BG90" s="164">
        <v>0.19471380114555359</v>
      </c>
      <c r="BH90" s="163">
        <v>46</v>
      </c>
      <c r="BI90" s="165">
        <v>100</v>
      </c>
      <c r="BJ90" s="164">
        <v>98.419998168945312</v>
      </c>
      <c r="BK90" s="164">
        <v>86</v>
      </c>
      <c r="BL90" s="165">
        <v>67.568000793457031</v>
      </c>
      <c r="BM90" s="163">
        <v>29000</v>
      </c>
      <c r="BN90" s="165">
        <v>97.144882202148438</v>
      </c>
      <c r="BO90" s="165">
        <v>98.969383239746094</v>
      </c>
      <c r="BP90" s="164">
        <v>25.129999160766602</v>
      </c>
      <c r="BQ90" s="163">
        <v>77</v>
      </c>
      <c r="BR90" s="163">
        <v>90</v>
      </c>
      <c r="BS90" s="163" t="s">
        <v>1369</v>
      </c>
      <c r="BT90" s="164">
        <v>738.523193359375</v>
      </c>
      <c r="BU90" s="164">
        <v>41</v>
      </c>
      <c r="BV90" s="163">
        <v>4482.0859375</v>
      </c>
      <c r="BW90" s="163">
        <v>88780</v>
      </c>
    </row>
    <row r="91" spans="1:75">
      <c r="A91" s="167" t="s">
        <v>161</v>
      </c>
      <c r="B91" s="236" t="s">
        <v>160</v>
      </c>
      <c r="C91" s="163">
        <v>17331.28515625</v>
      </c>
      <c r="D91" s="163">
        <v>5862.70654296875</v>
      </c>
      <c r="E91" s="163">
        <v>232558.546875</v>
      </c>
      <c r="F91" s="163">
        <v>0</v>
      </c>
      <c r="G91" s="163">
        <v>0</v>
      </c>
      <c r="H91" s="163">
        <v>0</v>
      </c>
      <c r="I91" s="163">
        <v>0</v>
      </c>
      <c r="J91" s="237">
        <v>2028.5714111328125</v>
      </c>
      <c r="K91" s="240">
        <v>2.857142873108387E-2</v>
      </c>
      <c r="L91" s="238">
        <v>0.60000002384185791</v>
      </c>
      <c r="M91" s="163">
        <v>10363887</v>
      </c>
      <c r="N91" s="163" t="s">
        <v>1369</v>
      </c>
      <c r="O91" s="163" t="s">
        <v>1369</v>
      </c>
      <c r="P91" s="163" t="s">
        <v>1369</v>
      </c>
      <c r="Q91" s="163">
        <v>0</v>
      </c>
      <c r="R91" s="233">
        <v>0</v>
      </c>
      <c r="S91" s="163">
        <v>0</v>
      </c>
      <c r="T91" s="163">
        <v>1615560.75</v>
      </c>
      <c r="U91" s="163">
        <v>0</v>
      </c>
      <c r="V91" s="164">
        <v>7.1086993217468262</v>
      </c>
      <c r="W91" s="164">
        <v>1.6669657230377197</v>
      </c>
      <c r="X91" s="164">
        <v>58.179000854492188</v>
      </c>
      <c r="Y91" s="164">
        <v>3.440000057220459</v>
      </c>
      <c r="Z91" s="164">
        <v>2.9727203771471977E-2</v>
      </c>
      <c r="AA91" s="164">
        <v>99.00982666015625</v>
      </c>
      <c r="AB91" s="163">
        <v>50016</v>
      </c>
      <c r="AC91" s="163">
        <v>80</v>
      </c>
      <c r="AD91" s="165">
        <v>0.79376000165939331</v>
      </c>
      <c r="AE91" s="164">
        <v>10.259794235229492</v>
      </c>
      <c r="AF91" s="251">
        <v>1.8571721389889717E-2</v>
      </c>
      <c r="AG91" s="163">
        <v>0</v>
      </c>
      <c r="AH91" s="164">
        <v>0.80199998617172241</v>
      </c>
      <c r="AI91" s="166">
        <v>1.6106327529996634E-3</v>
      </c>
      <c r="AJ91" s="164">
        <v>1.5133700000000001</v>
      </c>
      <c r="AK91" s="164">
        <v>63.700000762939453</v>
      </c>
      <c r="AL91" s="164">
        <v>74.989997863769531</v>
      </c>
      <c r="AM91" s="164">
        <v>3.691348060965538E-2</v>
      </c>
      <c r="AN91" s="164">
        <v>0.16831080615520477</v>
      </c>
      <c r="AO91" s="165">
        <v>9.6999998092651367</v>
      </c>
      <c r="AP91" s="165">
        <v>2</v>
      </c>
      <c r="AQ91" s="163">
        <v>78</v>
      </c>
      <c r="AR91" s="165">
        <v>0.30000001192092896</v>
      </c>
      <c r="AS91" s="164" t="s">
        <v>1369</v>
      </c>
      <c r="AT91" s="163" t="s">
        <v>1369</v>
      </c>
      <c r="AU91" s="163">
        <v>0</v>
      </c>
      <c r="AV91" s="164">
        <v>0.17700000107288361</v>
      </c>
      <c r="AW91" s="164">
        <v>29.200000762939453</v>
      </c>
      <c r="AX91" s="163">
        <v>0</v>
      </c>
      <c r="AY91" s="163">
        <v>300</v>
      </c>
      <c r="AZ91" s="163">
        <v>120067</v>
      </c>
      <c r="BA91" s="163">
        <v>115</v>
      </c>
      <c r="BB91" s="163">
        <v>51053</v>
      </c>
      <c r="BC91" s="163">
        <v>0</v>
      </c>
      <c r="BD91" s="163">
        <v>144</v>
      </c>
      <c r="BE91" s="165">
        <v>2.4000000953674316</v>
      </c>
      <c r="BF91" s="164">
        <v>3.4666666984558105</v>
      </c>
      <c r="BG91" s="164">
        <v>0.14343048632144928</v>
      </c>
      <c r="BH91" s="163">
        <v>39</v>
      </c>
      <c r="BI91" s="165">
        <v>100</v>
      </c>
      <c r="BJ91" s="164">
        <v>99.800003051757812</v>
      </c>
      <c r="BK91" s="164">
        <v>92.296852111816406</v>
      </c>
      <c r="BL91" s="165">
        <v>130.42066955566406</v>
      </c>
      <c r="BM91" s="163">
        <v>160000</v>
      </c>
      <c r="BN91" s="165">
        <v>97.860847473144531</v>
      </c>
      <c r="BO91" s="165">
        <v>95.444061279296875</v>
      </c>
      <c r="BP91" s="164">
        <v>40.279998779296875</v>
      </c>
      <c r="BQ91" s="163">
        <v>99</v>
      </c>
      <c r="BR91" s="163">
        <v>97</v>
      </c>
      <c r="BS91" s="163">
        <v>98</v>
      </c>
      <c r="BT91" s="164">
        <v>1114</v>
      </c>
      <c r="BU91" s="164">
        <v>13</v>
      </c>
      <c r="BV91" s="163">
        <v>13136.623046875</v>
      </c>
      <c r="BW91" s="163">
        <v>2699700</v>
      </c>
    </row>
    <row r="92" spans="1:75">
      <c r="A92" s="167" t="s">
        <v>163</v>
      </c>
      <c r="B92" s="236" t="s">
        <v>162</v>
      </c>
      <c r="C92" s="163">
        <v>14238.00390625</v>
      </c>
      <c r="D92" s="163">
        <v>0</v>
      </c>
      <c r="E92" s="163">
        <v>67821.40625</v>
      </c>
      <c r="F92" s="163">
        <v>7.0515999794006348</v>
      </c>
      <c r="G92" s="163">
        <v>0</v>
      </c>
      <c r="H92" s="163">
        <v>0</v>
      </c>
      <c r="I92" s="163">
        <v>1502.6484375</v>
      </c>
      <c r="J92" s="237">
        <v>1664285.75</v>
      </c>
      <c r="K92" s="240">
        <v>0.37142857909202576</v>
      </c>
      <c r="L92" s="238">
        <v>0.10000000149011612</v>
      </c>
      <c r="M92" s="163">
        <v>26633400</v>
      </c>
      <c r="N92" s="163">
        <v>1.3852698802947998</v>
      </c>
      <c r="O92" s="163">
        <v>0</v>
      </c>
      <c r="P92" s="163">
        <v>10067398</v>
      </c>
      <c r="Q92" s="163">
        <v>56203032</v>
      </c>
      <c r="R92" s="233">
        <v>1</v>
      </c>
      <c r="S92" s="163">
        <v>12340348</v>
      </c>
      <c r="T92" s="163">
        <v>30195172</v>
      </c>
      <c r="U92" s="163">
        <v>27188462</v>
      </c>
      <c r="V92" s="164">
        <v>93.132820129394531</v>
      </c>
      <c r="W92" s="164">
        <v>3.7370610237121582</v>
      </c>
      <c r="X92" s="164">
        <v>29.520000457763672</v>
      </c>
      <c r="Y92" s="164">
        <v>3.75</v>
      </c>
      <c r="Z92" s="164">
        <v>6.4501757621765137</v>
      </c>
      <c r="AA92" s="164">
        <v>37.599239349365234</v>
      </c>
      <c r="AB92" s="163">
        <v>5370</v>
      </c>
      <c r="AC92" s="163">
        <v>60</v>
      </c>
      <c r="AD92" s="165">
        <v>40.495750427246094</v>
      </c>
      <c r="AE92" s="164">
        <v>12.599387168884277</v>
      </c>
      <c r="AF92" s="251">
        <v>0.88486659526824951</v>
      </c>
      <c r="AG92" s="163">
        <v>224</v>
      </c>
      <c r="AH92" s="164">
        <v>0.60100001096725464</v>
      </c>
      <c r="AI92" s="166">
        <v>0.17077608406543732</v>
      </c>
      <c r="AJ92" s="164">
        <v>1078.999296</v>
      </c>
      <c r="AK92" s="164">
        <v>3103.1298828125</v>
      </c>
      <c r="AL92" s="164">
        <v>2638.639892578125</v>
      </c>
      <c r="AM92" s="164">
        <v>2.3746731281280518</v>
      </c>
      <c r="AN92" s="164">
        <v>3.9219167232513428</v>
      </c>
      <c r="AO92" s="165">
        <v>41.099998474121094</v>
      </c>
      <c r="AP92" s="165">
        <v>9.8000001907348633</v>
      </c>
      <c r="AQ92" s="163">
        <v>237</v>
      </c>
      <c r="AR92" s="165">
        <v>3.7000000476837158</v>
      </c>
      <c r="AS92" s="164">
        <v>0.68000000715255737</v>
      </c>
      <c r="AT92" s="164">
        <v>63.254817962646484</v>
      </c>
      <c r="AU92" s="163">
        <v>8665168</v>
      </c>
      <c r="AV92" s="164">
        <v>0.53299999237060547</v>
      </c>
      <c r="AW92" s="164">
        <v>38.700000762939453</v>
      </c>
      <c r="AX92" s="163">
        <v>6209</v>
      </c>
      <c r="AY92" s="163">
        <v>857161</v>
      </c>
      <c r="AZ92" s="163">
        <v>220166</v>
      </c>
      <c r="BA92" s="163">
        <v>40367</v>
      </c>
      <c r="BB92" s="163">
        <v>766612</v>
      </c>
      <c r="BC92" s="163">
        <v>0</v>
      </c>
      <c r="BD92" s="163">
        <v>94</v>
      </c>
      <c r="BE92" s="165">
        <v>34.5</v>
      </c>
      <c r="BF92" s="164">
        <v>3.4500000476837158</v>
      </c>
      <c r="BG92" s="164">
        <v>-0.30056944489479065</v>
      </c>
      <c r="BH92" s="163">
        <v>31</v>
      </c>
      <c r="BI92" s="165">
        <v>76</v>
      </c>
      <c r="BJ92" s="164">
        <v>82.879997253417969</v>
      </c>
      <c r="BK92" s="164">
        <v>28.757528305053711</v>
      </c>
      <c r="BL92" s="165">
        <v>121.67355346679688</v>
      </c>
      <c r="BM92" s="163">
        <v>60000</v>
      </c>
      <c r="BN92" s="165">
        <v>36.528720855712891</v>
      </c>
      <c r="BO92" s="165">
        <v>62.861778259277344</v>
      </c>
      <c r="BP92" s="164">
        <v>2.2599999904632568</v>
      </c>
      <c r="BQ92" s="163">
        <v>90</v>
      </c>
      <c r="BR92" s="163">
        <v>56</v>
      </c>
      <c r="BS92" s="163">
        <v>91</v>
      </c>
      <c r="BT92" s="164">
        <v>236.98484802246094</v>
      </c>
      <c r="BU92" s="164">
        <v>530</v>
      </c>
      <c r="BV92" s="163">
        <v>1949.89892578125</v>
      </c>
      <c r="BW92" s="163">
        <v>569140</v>
      </c>
    </row>
    <row r="93" spans="1:75">
      <c r="A93" s="167" t="s">
        <v>165</v>
      </c>
      <c r="B93" s="236" t="s">
        <v>164</v>
      </c>
      <c r="C93" s="163">
        <v>0</v>
      </c>
      <c r="D93" s="163">
        <v>0</v>
      </c>
      <c r="E93" s="163">
        <v>0</v>
      </c>
      <c r="F93" s="163">
        <v>9.4596004486083984</v>
      </c>
      <c r="G93" s="163">
        <v>0</v>
      </c>
      <c r="H93" s="163">
        <v>0</v>
      </c>
      <c r="I93" s="163">
        <v>5083.0712890625</v>
      </c>
      <c r="J93" s="237">
        <v>2400</v>
      </c>
      <c r="K93" s="240">
        <v>2.857142873108387E-2</v>
      </c>
      <c r="L93" s="239" t="s">
        <v>1369</v>
      </c>
      <c r="M93" s="163" t="s">
        <v>1369</v>
      </c>
      <c r="N93" s="163" t="s">
        <v>1369</v>
      </c>
      <c r="O93" s="163" t="s">
        <v>1369</v>
      </c>
      <c r="P93" s="163" t="s">
        <v>1369</v>
      </c>
      <c r="Q93" s="163">
        <v>0</v>
      </c>
      <c r="R93" s="233">
        <v>0</v>
      </c>
      <c r="S93" s="163">
        <v>0</v>
      </c>
      <c r="T93" s="163">
        <v>33841.5625</v>
      </c>
      <c r="U93" s="163">
        <v>54166.453125</v>
      </c>
      <c r="V93" s="164">
        <v>159.10369873046875</v>
      </c>
      <c r="W93" s="164">
        <v>2.9515495300292969</v>
      </c>
      <c r="X93" s="164">
        <v>57.762001037597656</v>
      </c>
      <c r="Y93" s="164">
        <v>5.9000000953674316</v>
      </c>
      <c r="Z93" s="164">
        <v>32.751499176025391</v>
      </c>
      <c r="AA93" s="164">
        <v>55.683174133300781</v>
      </c>
      <c r="AB93" s="163">
        <v>80</v>
      </c>
      <c r="AC93" s="163">
        <v>80</v>
      </c>
      <c r="AD93" s="165">
        <v>5.934380054473877</v>
      </c>
      <c r="AE93" s="164">
        <v>12.093548774719238</v>
      </c>
      <c r="AF93" s="251">
        <v>0</v>
      </c>
      <c r="AG93" s="163">
        <v>0</v>
      </c>
      <c r="AH93" s="164">
        <v>0.62800002098083496</v>
      </c>
      <c r="AI93" s="166">
        <v>8.0157406628131866E-2</v>
      </c>
      <c r="AJ93" s="164">
        <v>3.7621690000000001</v>
      </c>
      <c r="AK93" s="164">
        <v>70.419998168945312</v>
      </c>
      <c r="AL93" s="164">
        <v>91.110000610351562</v>
      </c>
      <c r="AM93" s="164">
        <v>22.065105438232422</v>
      </c>
      <c r="AN93" s="164">
        <v>5.3756823539733887</v>
      </c>
      <c r="AO93" s="165">
        <v>56.400001525878906</v>
      </c>
      <c r="AP93" s="165">
        <v>6.9000000953674316</v>
      </c>
      <c r="AQ93" s="163">
        <v>431</v>
      </c>
      <c r="AR93" s="165" t="s">
        <v>1369</v>
      </c>
      <c r="AS93" s="164" t="s">
        <v>1369</v>
      </c>
      <c r="AT93" s="164" t="s">
        <v>1369</v>
      </c>
      <c r="AU93" s="163">
        <v>127250</v>
      </c>
      <c r="AV93" s="164" t="s">
        <v>1369</v>
      </c>
      <c r="AW93" s="164">
        <v>27.799999237060547</v>
      </c>
      <c r="AX93" s="163">
        <v>0</v>
      </c>
      <c r="AY93" s="163">
        <v>0</v>
      </c>
      <c r="AZ93" s="163">
        <v>0</v>
      </c>
      <c r="BA93" s="163">
        <v>0</v>
      </c>
      <c r="BB93" s="163">
        <v>0</v>
      </c>
      <c r="BC93" s="163">
        <v>0</v>
      </c>
      <c r="BD93" s="163">
        <v>140</v>
      </c>
      <c r="BE93" s="165">
        <v>3.7000000476837158</v>
      </c>
      <c r="BF93" s="164" t="s">
        <v>1369</v>
      </c>
      <c r="BG93" s="164">
        <v>0.16757559776306152</v>
      </c>
      <c r="BH93" s="164" t="s">
        <v>1369</v>
      </c>
      <c r="BI93" s="165">
        <v>94.400001525878906</v>
      </c>
      <c r="BJ93" s="164" t="s">
        <v>1369</v>
      </c>
      <c r="BK93" s="164">
        <v>53.627037048339844</v>
      </c>
      <c r="BL93" s="165">
        <v>48.826507568359375</v>
      </c>
      <c r="BM93" s="163">
        <v>750</v>
      </c>
      <c r="BN93" s="165">
        <v>45.182052612304688</v>
      </c>
      <c r="BO93" s="165">
        <v>75.694107055664062</v>
      </c>
      <c r="BP93" s="164">
        <v>1.940000057220459</v>
      </c>
      <c r="BQ93" s="163">
        <v>91</v>
      </c>
      <c r="BR93" s="163">
        <v>68</v>
      </c>
      <c r="BS93" s="163">
        <v>91</v>
      </c>
      <c r="BT93" s="164">
        <v>346</v>
      </c>
      <c r="BU93" s="164">
        <v>76</v>
      </c>
      <c r="BV93" s="163">
        <v>2089.91015625</v>
      </c>
      <c r="BW93" s="163">
        <v>810</v>
      </c>
    </row>
    <row r="94" spans="1:75">
      <c r="A94" s="167" t="s">
        <v>735</v>
      </c>
      <c r="B94" s="236" t="s">
        <v>166</v>
      </c>
      <c r="C94" s="163">
        <v>31193.72265625</v>
      </c>
      <c r="D94" s="163">
        <v>0</v>
      </c>
      <c r="E94" s="163">
        <v>117133.6484375</v>
      </c>
      <c r="F94" s="163">
        <v>0.57999998331069946</v>
      </c>
      <c r="G94" s="163">
        <v>1171993</v>
      </c>
      <c r="H94" s="163">
        <v>0</v>
      </c>
      <c r="I94" s="163">
        <v>27993.486328125</v>
      </c>
      <c r="J94" s="237">
        <v>888571.4375</v>
      </c>
      <c r="K94" s="240">
        <v>0.11428571492433548</v>
      </c>
      <c r="L94" s="238">
        <v>2.500000037252903E-2</v>
      </c>
      <c r="M94" s="163">
        <v>0</v>
      </c>
      <c r="N94" s="163" t="s">
        <v>1369</v>
      </c>
      <c r="O94" s="163" t="s">
        <v>1369</v>
      </c>
      <c r="P94" s="163" t="s">
        <v>1369</v>
      </c>
      <c r="Q94" s="163">
        <v>10259007</v>
      </c>
      <c r="R94" s="233">
        <v>0.39089998602867126</v>
      </c>
      <c r="S94" s="163">
        <v>0</v>
      </c>
      <c r="T94" s="163">
        <v>3216959</v>
      </c>
      <c r="U94" s="163">
        <v>0</v>
      </c>
      <c r="V94" s="164">
        <v>215.69561767578125</v>
      </c>
      <c r="W94" s="164">
        <v>0.80513525009155273</v>
      </c>
      <c r="X94" s="164">
        <v>63.202999114990234</v>
      </c>
      <c r="Y94" s="164">
        <v>3.9300000667572021</v>
      </c>
      <c r="Z94" s="164">
        <v>0</v>
      </c>
      <c r="AA94" s="164" t="s">
        <v>1369</v>
      </c>
      <c r="AB94" s="163">
        <v>11714</v>
      </c>
      <c r="AC94" s="163">
        <v>60</v>
      </c>
      <c r="AD94" s="165">
        <v>23.03639030456543</v>
      </c>
      <c r="AE94" s="164">
        <v>6.4315099716186523</v>
      </c>
      <c r="AF94" s="251">
        <v>2.5640111416578293E-2</v>
      </c>
      <c r="AG94" s="163">
        <v>0</v>
      </c>
      <c r="AH94" s="166">
        <v>0.5532500147819519</v>
      </c>
      <c r="AI94" s="166" t="s">
        <v>1369</v>
      </c>
      <c r="AJ94" s="164">
        <v>6.5967789999999997</v>
      </c>
      <c r="AK94" s="164">
        <v>20.25</v>
      </c>
      <c r="AL94" s="164">
        <v>13.590000152587891</v>
      </c>
      <c r="AM94" s="164" t="s">
        <v>1369</v>
      </c>
      <c r="AN94" s="164" t="s">
        <v>1369</v>
      </c>
      <c r="AO94" s="165">
        <v>17</v>
      </c>
      <c r="AP94" s="165">
        <v>9.3000001907348633</v>
      </c>
      <c r="AQ94" s="163">
        <v>513</v>
      </c>
      <c r="AR94" s="165" t="s">
        <v>1369</v>
      </c>
      <c r="AS94" s="164" t="s">
        <v>1369</v>
      </c>
      <c r="AT94" s="164">
        <v>0.20958822965621948</v>
      </c>
      <c r="AU94" s="163">
        <v>5337343</v>
      </c>
      <c r="AV94" s="164" t="s">
        <v>1369</v>
      </c>
      <c r="AW94" s="164" t="s">
        <v>1369</v>
      </c>
      <c r="AX94" s="163">
        <v>0</v>
      </c>
      <c r="AY94" s="163">
        <v>0</v>
      </c>
      <c r="AZ94" s="163">
        <v>0</v>
      </c>
      <c r="BA94" s="163">
        <v>0</v>
      </c>
      <c r="BB94" s="163">
        <v>0</v>
      </c>
      <c r="BC94" s="163">
        <v>0</v>
      </c>
      <c r="BD94" s="163">
        <v>81</v>
      </c>
      <c r="BE94" s="165">
        <v>45.299999237060547</v>
      </c>
      <c r="BF94" s="164" t="s">
        <v>1369</v>
      </c>
      <c r="BG94" s="164">
        <v>-1.4629855155944824</v>
      </c>
      <c r="BH94" s="163">
        <v>17</v>
      </c>
      <c r="BI94" s="165">
        <v>54.700000762939453</v>
      </c>
      <c r="BJ94" s="164">
        <v>99.998191833496094</v>
      </c>
      <c r="BK94" s="164">
        <v>0</v>
      </c>
      <c r="BL94" s="165">
        <v>23.101882934570312</v>
      </c>
      <c r="BM94" s="163">
        <v>35000</v>
      </c>
      <c r="BN94" s="165">
        <v>84.765037536621094</v>
      </c>
      <c r="BO94" s="165">
        <v>93.887504577636719</v>
      </c>
      <c r="BP94" s="164">
        <v>36.709999084472656</v>
      </c>
      <c r="BQ94" s="163">
        <v>0</v>
      </c>
      <c r="BR94" s="163">
        <v>0</v>
      </c>
      <c r="BS94" s="163" t="s">
        <v>1369</v>
      </c>
      <c r="BT94" s="163" t="s">
        <v>1369</v>
      </c>
      <c r="BU94" s="164">
        <v>107</v>
      </c>
      <c r="BV94" s="163">
        <v>1197</v>
      </c>
      <c r="BW94" s="163">
        <v>120410</v>
      </c>
    </row>
    <row r="95" spans="1:75">
      <c r="A95" s="167" t="s">
        <v>739</v>
      </c>
      <c r="B95" s="236" t="s">
        <v>297</v>
      </c>
      <c r="C95" s="163">
        <v>99328.40625</v>
      </c>
      <c r="D95" s="163">
        <v>0</v>
      </c>
      <c r="E95" s="163">
        <v>286582.65625</v>
      </c>
      <c r="F95" s="163">
        <v>70.140800476074219</v>
      </c>
      <c r="G95" s="163">
        <v>4250891.5</v>
      </c>
      <c r="H95" s="163">
        <v>22470.9453125</v>
      </c>
      <c r="I95" s="163">
        <v>75048.9609375</v>
      </c>
      <c r="J95" s="237">
        <v>0</v>
      </c>
      <c r="K95" s="240">
        <v>2.857142873108387E-2</v>
      </c>
      <c r="L95" s="238">
        <v>0</v>
      </c>
      <c r="M95" s="163">
        <v>0</v>
      </c>
      <c r="N95" s="163" t="s">
        <v>1369</v>
      </c>
      <c r="O95" s="163" t="s">
        <v>1369</v>
      </c>
      <c r="P95" s="163" t="s">
        <v>1369</v>
      </c>
      <c r="Q95" s="163">
        <v>3621937.25</v>
      </c>
      <c r="R95" s="233">
        <v>7.0000000298023224E-2</v>
      </c>
      <c r="S95" s="163">
        <v>2540.098876953125</v>
      </c>
      <c r="T95" s="163">
        <v>7613382</v>
      </c>
      <c r="U95" s="163">
        <v>13165949</v>
      </c>
      <c r="V95" s="164">
        <v>530.42559814453125</v>
      </c>
      <c r="W95" s="164">
        <v>0.11308522522449493</v>
      </c>
      <c r="X95" s="164">
        <v>81.456001281738281</v>
      </c>
      <c r="Y95" s="164">
        <v>2.3399999141693115</v>
      </c>
      <c r="Z95" s="164">
        <v>0</v>
      </c>
      <c r="AA95" s="164" t="s">
        <v>1369</v>
      </c>
      <c r="AB95" s="163">
        <v>4935</v>
      </c>
      <c r="AC95" s="163">
        <v>100</v>
      </c>
      <c r="AD95" s="165">
        <v>4.3499999046325684</v>
      </c>
      <c r="AE95" s="164">
        <v>2.4798786640167236</v>
      </c>
      <c r="AF95" s="251">
        <v>9.41428542137146E-3</v>
      </c>
      <c r="AG95" s="163">
        <v>0</v>
      </c>
      <c r="AH95" s="164">
        <v>0.92900002002716064</v>
      </c>
      <c r="AI95" s="166" t="s">
        <v>1369</v>
      </c>
      <c r="AJ95" s="164">
        <v>0.64836300000000002</v>
      </c>
      <c r="AK95" s="164">
        <v>0</v>
      </c>
      <c r="AL95" s="164">
        <v>0</v>
      </c>
      <c r="AM95" s="164" t="s">
        <v>1369</v>
      </c>
      <c r="AN95" s="164">
        <v>0.44681409001350403</v>
      </c>
      <c r="AO95" s="165">
        <v>2.7999999523162842</v>
      </c>
      <c r="AP95" s="165">
        <v>0.30000001192092896</v>
      </c>
      <c r="AQ95" s="163">
        <v>39</v>
      </c>
      <c r="AR95" s="165" t="s">
        <v>1369</v>
      </c>
      <c r="AS95" s="164" t="s">
        <v>1369</v>
      </c>
      <c r="AT95" s="164">
        <v>0.10531812161207199</v>
      </c>
      <c r="AU95" s="163">
        <v>2</v>
      </c>
      <c r="AV95" s="164">
        <v>6.1999998986721039E-2</v>
      </c>
      <c r="AW95" s="164">
        <v>31.399999618530273</v>
      </c>
      <c r="AX95" s="163">
        <v>48856</v>
      </c>
      <c r="AY95" s="163">
        <v>11034</v>
      </c>
      <c r="AZ95" s="163">
        <v>3500</v>
      </c>
      <c r="BA95" s="163">
        <v>0</v>
      </c>
      <c r="BB95" s="163">
        <v>31037</v>
      </c>
      <c r="BC95" s="163">
        <v>0</v>
      </c>
      <c r="BD95" s="163">
        <v>138</v>
      </c>
      <c r="BE95" s="165">
        <v>2.4000000953674316</v>
      </c>
      <c r="BF95" s="164">
        <v>4.4000000953674316</v>
      </c>
      <c r="BG95" s="164">
        <v>1.3495734930038452</v>
      </c>
      <c r="BH95" s="163">
        <v>63</v>
      </c>
      <c r="BI95" s="165">
        <v>100</v>
      </c>
      <c r="BJ95" s="164">
        <v>98.800003051757812</v>
      </c>
      <c r="BK95" s="164">
        <v>97.168556213378906</v>
      </c>
      <c r="BL95" s="165">
        <v>148.58805847167969</v>
      </c>
      <c r="BM95" s="163">
        <v>100000</v>
      </c>
      <c r="BN95" s="165">
        <v>99.816780090332031</v>
      </c>
      <c r="BO95" s="165">
        <v>100</v>
      </c>
      <c r="BP95" s="164">
        <v>25.079998016357422</v>
      </c>
      <c r="BQ95" s="163">
        <v>98</v>
      </c>
      <c r="BR95" s="163">
        <v>95</v>
      </c>
      <c r="BS95" s="163">
        <v>97</v>
      </c>
      <c r="BT95" s="164">
        <v>4946.783203125</v>
      </c>
      <c r="BU95" s="164">
        <v>8</v>
      </c>
      <c r="BV95" s="163">
        <v>33121.37109375</v>
      </c>
      <c r="BW95" s="163">
        <v>97100</v>
      </c>
    </row>
    <row r="96" spans="1:75">
      <c r="A96" s="167" t="s">
        <v>168</v>
      </c>
      <c r="B96" s="236" t="s">
        <v>167</v>
      </c>
      <c r="C96" s="163">
        <v>26.107219696044922</v>
      </c>
      <c r="D96" s="163">
        <v>0</v>
      </c>
      <c r="E96" s="163">
        <v>4759.9462890625</v>
      </c>
      <c r="F96" s="163">
        <v>0</v>
      </c>
      <c r="G96" s="163">
        <v>0</v>
      </c>
      <c r="H96" s="163">
        <v>0</v>
      </c>
      <c r="I96" s="163">
        <v>3857.839599609375</v>
      </c>
      <c r="J96" s="237">
        <v>0</v>
      </c>
      <c r="K96" s="240">
        <v>0</v>
      </c>
      <c r="L96" s="238">
        <v>0.17499999701976776</v>
      </c>
      <c r="M96" s="163">
        <v>5239.91552734375</v>
      </c>
      <c r="N96" s="163" t="s">
        <v>1369</v>
      </c>
      <c r="O96" s="163" t="s">
        <v>1369</v>
      </c>
      <c r="P96" s="163" t="s">
        <v>1369</v>
      </c>
      <c r="Q96" s="163">
        <v>0</v>
      </c>
      <c r="R96" s="233">
        <v>0</v>
      </c>
      <c r="S96" s="163">
        <v>0</v>
      </c>
      <c r="T96" s="163">
        <v>2572219.75</v>
      </c>
      <c r="U96" s="163">
        <v>2771341.25</v>
      </c>
      <c r="V96" s="164">
        <v>238.50247192382812</v>
      </c>
      <c r="W96" s="164">
        <v>0.96131038665771484</v>
      </c>
      <c r="X96" s="164">
        <v>100</v>
      </c>
      <c r="Y96" s="164" t="s">
        <v>1369</v>
      </c>
      <c r="Z96" s="164">
        <v>0</v>
      </c>
      <c r="AA96" s="164" t="s">
        <v>1369</v>
      </c>
      <c r="AB96" s="163">
        <v>614</v>
      </c>
      <c r="AC96" s="163">
        <v>80</v>
      </c>
      <c r="AD96" s="165">
        <v>0</v>
      </c>
      <c r="AE96" s="164">
        <v>5.3660979270935059</v>
      </c>
      <c r="AF96" s="251">
        <v>3.2004781067371368E-2</v>
      </c>
      <c r="AG96" s="163">
        <v>0</v>
      </c>
      <c r="AH96" s="164">
        <v>0.84700000286102295</v>
      </c>
      <c r="AI96" s="166" t="s">
        <v>1369</v>
      </c>
      <c r="AJ96" s="164">
        <v>-13.869522</v>
      </c>
      <c r="AK96" s="164">
        <v>0</v>
      </c>
      <c r="AL96" s="164">
        <v>0</v>
      </c>
      <c r="AM96" s="164" t="s">
        <v>1369</v>
      </c>
      <c r="AN96" s="164">
        <v>1.4173149131238461E-2</v>
      </c>
      <c r="AO96" s="165">
        <v>8.6000003814697266</v>
      </c>
      <c r="AP96" s="165">
        <v>3.0999999046325684</v>
      </c>
      <c r="AQ96" s="163">
        <v>12</v>
      </c>
      <c r="AR96" s="165">
        <v>0.10000000149011612</v>
      </c>
      <c r="AS96" s="164" t="s">
        <v>1369</v>
      </c>
      <c r="AT96" s="164" t="s">
        <v>1369</v>
      </c>
      <c r="AU96" s="163">
        <v>14</v>
      </c>
      <c r="AV96" s="164">
        <v>0.19900000095367432</v>
      </c>
      <c r="AW96" s="164" t="s">
        <v>1369</v>
      </c>
      <c r="AX96" s="163">
        <v>0</v>
      </c>
      <c r="AY96" s="163">
        <v>0</v>
      </c>
      <c r="AZ96" s="163">
        <v>0</v>
      </c>
      <c r="BA96" s="163">
        <v>0</v>
      </c>
      <c r="BB96" s="163">
        <v>93464</v>
      </c>
      <c r="BC96" s="163">
        <v>0</v>
      </c>
      <c r="BD96" s="163">
        <v>141</v>
      </c>
      <c r="BE96" s="165">
        <v>2.4000000953674316</v>
      </c>
      <c r="BF96" s="164" t="s">
        <v>1369</v>
      </c>
      <c r="BG96" s="164">
        <v>0.11237359791994095</v>
      </c>
      <c r="BH96" s="163">
        <v>46</v>
      </c>
      <c r="BI96" s="165">
        <v>100</v>
      </c>
      <c r="BJ96" s="164">
        <v>96.457542419433594</v>
      </c>
      <c r="BK96" s="164">
        <v>99.699996948242188</v>
      </c>
      <c r="BL96" s="165">
        <v>180.99505615234375</v>
      </c>
      <c r="BM96" s="163">
        <v>9300</v>
      </c>
      <c r="BN96" s="165">
        <v>100</v>
      </c>
      <c r="BO96" s="165">
        <v>100</v>
      </c>
      <c r="BP96" s="164">
        <v>22.930000305175781</v>
      </c>
      <c r="BQ96" s="163">
        <v>96</v>
      </c>
      <c r="BR96" s="163">
        <v>94</v>
      </c>
      <c r="BS96" s="163">
        <v>99</v>
      </c>
      <c r="BT96" s="164">
        <v>2908.251708984375</v>
      </c>
      <c r="BU96" s="164">
        <v>7</v>
      </c>
      <c r="BV96" s="163">
        <v>37533.21875</v>
      </c>
      <c r="BW96" s="163">
        <v>17820</v>
      </c>
    </row>
    <row r="97" spans="1:75">
      <c r="A97" s="167" t="s">
        <v>170</v>
      </c>
      <c r="B97" s="236" t="s">
        <v>169</v>
      </c>
      <c r="C97" s="163">
        <v>14114.654296875</v>
      </c>
      <c r="D97" s="163">
        <v>4590.42822265625</v>
      </c>
      <c r="E97" s="163">
        <v>14051.533203125</v>
      </c>
      <c r="F97" s="163">
        <v>0</v>
      </c>
      <c r="G97" s="163">
        <v>0</v>
      </c>
      <c r="H97" s="163">
        <v>0</v>
      </c>
      <c r="I97" s="163">
        <v>0</v>
      </c>
      <c r="J97" s="237">
        <v>57142.85546875</v>
      </c>
      <c r="K97" s="240">
        <v>2.857142873108387E-2</v>
      </c>
      <c r="L97" s="238">
        <v>0.25</v>
      </c>
      <c r="M97" s="163">
        <v>5860569</v>
      </c>
      <c r="N97" s="163" t="s">
        <v>1369</v>
      </c>
      <c r="O97" s="163" t="s">
        <v>1369</v>
      </c>
      <c r="P97" s="163" t="s">
        <v>1369</v>
      </c>
      <c r="Q97" s="163">
        <v>0</v>
      </c>
      <c r="R97" s="233">
        <v>0</v>
      </c>
      <c r="S97" s="163">
        <v>0</v>
      </c>
      <c r="T97" s="163">
        <v>6405.83154296875</v>
      </c>
      <c r="U97" s="163">
        <v>0</v>
      </c>
      <c r="V97" s="164">
        <v>35.314910888671875</v>
      </c>
      <c r="W97" s="164">
        <v>2.6924586296081543</v>
      </c>
      <c r="X97" s="164">
        <v>37.800998687744141</v>
      </c>
      <c r="Y97" s="164">
        <v>4.0500001907348633</v>
      </c>
      <c r="Z97" s="164">
        <v>0</v>
      </c>
      <c r="AA97" s="164">
        <v>99.849212646484375</v>
      </c>
      <c r="AB97" s="163">
        <v>3877</v>
      </c>
      <c r="AC97" s="163">
        <v>40</v>
      </c>
      <c r="AD97" s="165">
        <v>2.4393200874328613</v>
      </c>
      <c r="AE97" s="164">
        <v>10.691379547119141</v>
      </c>
      <c r="AF97" s="251">
        <v>5.8836378157138824E-2</v>
      </c>
      <c r="AG97" s="163">
        <v>0</v>
      </c>
      <c r="AH97" s="164">
        <v>0.70099997520446777</v>
      </c>
      <c r="AI97" s="166">
        <v>1.4259649906307459E-3</v>
      </c>
      <c r="AJ97" s="164">
        <v>15.126258</v>
      </c>
      <c r="AK97" s="164">
        <v>439.79998779296875</v>
      </c>
      <c r="AL97" s="164">
        <v>735.21002197265625</v>
      </c>
      <c r="AM97" s="164">
        <v>6.3307480812072754</v>
      </c>
      <c r="AN97" s="164">
        <v>18.587854385375977</v>
      </c>
      <c r="AO97" s="165">
        <v>17.299999237060547</v>
      </c>
      <c r="AP97" s="165">
        <v>1</v>
      </c>
      <c r="AQ97" s="163">
        <v>130</v>
      </c>
      <c r="AR97" s="165">
        <v>0.30000001192092896</v>
      </c>
      <c r="AS97" s="164">
        <v>0.20000000298023224</v>
      </c>
      <c r="AT97" s="164">
        <v>0</v>
      </c>
      <c r="AU97" s="163">
        <v>2169854</v>
      </c>
      <c r="AV97" s="164">
        <v>0.3449999988079071</v>
      </c>
      <c r="AW97" s="164">
        <v>28.799999237060547</v>
      </c>
      <c r="AX97" s="163">
        <v>13850</v>
      </c>
      <c r="AY97" s="163">
        <v>3618</v>
      </c>
      <c r="AZ97" s="163">
        <v>107401</v>
      </c>
      <c r="BA97" s="163">
        <v>4003</v>
      </c>
      <c r="BB97" s="163">
        <v>29013</v>
      </c>
      <c r="BC97" s="163">
        <v>0</v>
      </c>
      <c r="BD97" s="163">
        <v>116</v>
      </c>
      <c r="BE97" s="165">
        <v>6.0999999046325684</v>
      </c>
      <c r="BF97" s="164">
        <v>3.5333333015441895</v>
      </c>
      <c r="BG97" s="164">
        <v>-0.88900065422058105</v>
      </c>
      <c r="BH97" s="163">
        <v>26</v>
      </c>
      <c r="BI97" s="165">
        <v>99.699996948242188</v>
      </c>
      <c r="BJ97" s="164">
        <v>99.599998474121094</v>
      </c>
      <c r="BK97" s="164">
        <v>77.920356750488281</v>
      </c>
      <c r="BL97" s="165">
        <v>130.38197326660156</v>
      </c>
      <c r="BM97" s="163">
        <v>38000</v>
      </c>
      <c r="BN97" s="165">
        <v>97.864570617675781</v>
      </c>
      <c r="BO97" s="165">
        <v>90.795806884765625</v>
      </c>
      <c r="BP97" s="164">
        <v>21.680000305175781</v>
      </c>
      <c r="BQ97" s="163">
        <v>90</v>
      </c>
      <c r="BR97" s="163">
        <v>95</v>
      </c>
      <c r="BS97" s="163">
        <v>92</v>
      </c>
      <c r="BT97" s="164">
        <v>302</v>
      </c>
      <c r="BU97" s="164">
        <v>50</v>
      </c>
      <c r="BV97" s="163">
        <v>1969.866455078125</v>
      </c>
      <c r="BW97" s="163">
        <v>191800</v>
      </c>
    </row>
    <row r="98" spans="1:75">
      <c r="A98" s="167" t="s">
        <v>738</v>
      </c>
      <c r="B98" s="236" t="s">
        <v>171</v>
      </c>
      <c r="C98" s="163">
        <v>4749.16064453125</v>
      </c>
      <c r="D98" s="163">
        <v>28.350349426269531</v>
      </c>
      <c r="E98" s="163">
        <v>189588.390625</v>
      </c>
      <c r="F98" s="163">
        <v>0</v>
      </c>
      <c r="G98" s="163">
        <v>4701.5009765625</v>
      </c>
      <c r="H98" s="163">
        <v>0</v>
      </c>
      <c r="I98" s="163">
        <v>0</v>
      </c>
      <c r="J98" s="237">
        <v>571.4285888671875</v>
      </c>
      <c r="K98" s="240">
        <v>8.5714288055896759E-2</v>
      </c>
      <c r="L98" s="238">
        <v>0</v>
      </c>
      <c r="M98" s="163">
        <v>3988360</v>
      </c>
      <c r="N98" s="163" t="s">
        <v>1369</v>
      </c>
      <c r="O98" s="163" t="s">
        <v>1369</v>
      </c>
      <c r="P98" s="163" t="s">
        <v>1369</v>
      </c>
      <c r="Q98" s="163">
        <v>4025395</v>
      </c>
      <c r="R98" s="233">
        <v>0.52029997110366821</v>
      </c>
      <c r="S98" s="163">
        <v>5782990.5</v>
      </c>
      <c r="T98" s="163">
        <v>4778907.5</v>
      </c>
      <c r="U98" s="163">
        <v>7502734.5</v>
      </c>
      <c r="V98" s="164">
        <v>32.170955657958984</v>
      </c>
      <c r="W98" s="164">
        <v>3.1031479835510254</v>
      </c>
      <c r="X98" s="164">
        <v>38.247001647949219</v>
      </c>
      <c r="Y98" s="164">
        <v>4.6999998092651367</v>
      </c>
      <c r="Z98" s="164">
        <v>16.152976989746094</v>
      </c>
      <c r="AA98" s="164">
        <v>55.810016632080078</v>
      </c>
      <c r="AB98" s="163">
        <v>5655</v>
      </c>
      <c r="AC98" s="163">
        <v>40</v>
      </c>
      <c r="AD98" s="165">
        <v>54.839458465576172</v>
      </c>
      <c r="AE98" s="164">
        <v>10.189433097839355</v>
      </c>
      <c r="AF98" s="251">
        <v>3.2666206359863281E-2</v>
      </c>
      <c r="AG98" s="163">
        <v>0</v>
      </c>
      <c r="AH98" s="164">
        <v>0.62000000476837158</v>
      </c>
      <c r="AI98" s="166">
        <v>0.10833325237035751</v>
      </c>
      <c r="AJ98" s="164">
        <v>16.864801</v>
      </c>
      <c r="AK98" s="164">
        <v>550.97998046875</v>
      </c>
      <c r="AL98" s="164">
        <v>547.57000732421875</v>
      </c>
      <c r="AM98" s="164">
        <v>3.8273341655731201</v>
      </c>
      <c r="AN98" s="164">
        <v>1.4201716184616089</v>
      </c>
      <c r="AO98" s="165">
        <v>40.400001525878906</v>
      </c>
      <c r="AP98" s="165">
        <v>21.100000381469727</v>
      </c>
      <c r="AQ98" s="163">
        <v>138</v>
      </c>
      <c r="AR98" s="165">
        <v>0.40000000596046448</v>
      </c>
      <c r="AS98" s="164">
        <v>0.23000000417232513</v>
      </c>
      <c r="AT98" s="164">
        <v>0.947712242603302</v>
      </c>
      <c r="AU98" s="163">
        <v>2192655</v>
      </c>
      <c r="AV98" s="164">
        <v>0.46700000762939453</v>
      </c>
      <c r="AW98" s="164">
        <v>38.799999237060547</v>
      </c>
      <c r="AX98" s="163">
        <v>42552</v>
      </c>
      <c r="AY98" s="163">
        <v>110129</v>
      </c>
      <c r="AZ98" s="163">
        <v>0</v>
      </c>
      <c r="BA98" s="163">
        <v>0</v>
      </c>
      <c r="BB98" s="163">
        <v>0</v>
      </c>
      <c r="BC98" s="163">
        <v>0</v>
      </c>
      <c r="BD98" s="163">
        <v>115</v>
      </c>
      <c r="BE98" s="165">
        <v>5.4000000953674316</v>
      </c>
      <c r="BF98" s="164">
        <v>2.5666666030883789</v>
      </c>
      <c r="BG98" s="164">
        <v>-0.59512203931808472</v>
      </c>
      <c r="BH98" s="163">
        <v>28</v>
      </c>
      <c r="BI98" s="165">
        <v>100</v>
      </c>
      <c r="BJ98" s="164">
        <v>87.519996643066406</v>
      </c>
      <c r="BK98" s="164">
        <v>62</v>
      </c>
      <c r="BL98" s="165">
        <v>64.955360412597656</v>
      </c>
      <c r="BM98" s="163">
        <v>25000</v>
      </c>
      <c r="BN98" s="165">
        <v>79.513633728027344</v>
      </c>
      <c r="BO98" s="165">
        <v>85.461799621582031</v>
      </c>
      <c r="BP98" s="164">
        <v>3.2699999809265137</v>
      </c>
      <c r="BQ98" s="163">
        <v>80</v>
      </c>
      <c r="BR98" s="163">
        <v>55</v>
      </c>
      <c r="BS98" s="163">
        <v>78</v>
      </c>
      <c r="BT98" s="164">
        <v>234.16891479492188</v>
      </c>
      <c r="BU98" s="164">
        <v>126</v>
      </c>
      <c r="BV98" s="163">
        <v>2075.4013671875</v>
      </c>
      <c r="BW98" s="163">
        <v>230800</v>
      </c>
    </row>
    <row r="99" spans="1:75">
      <c r="A99" s="167" t="s">
        <v>377</v>
      </c>
      <c r="B99" s="236" t="s">
        <v>172</v>
      </c>
      <c r="C99" s="163">
        <v>0</v>
      </c>
      <c r="D99" s="163">
        <v>0</v>
      </c>
      <c r="E99" s="163">
        <v>21406.111328125</v>
      </c>
      <c r="F99" s="163">
        <v>0</v>
      </c>
      <c r="G99" s="163">
        <v>0</v>
      </c>
      <c r="H99" s="163">
        <v>0</v>
      </c>
      <c r="I99" s="163">
        <v>582.465576171875</v>
      </c>
      <c r="J99" s="237">
        <v>0</v>
      </c>
      <c r="K99" s="240">
        <v>0</v>
      </c>
      <c r="L99" s="238">
        <v>0.15000000596046448</v>
      </c>
      <c r="M99" s="163">
        <v>0</v>
      </c>
      <c r="N99" s="163" t="s">
        <v>1369</v>
      </c>
      <c r="O99" s="163" t="s">
        <v>1369</v>
      </c>
      <c r="P99" s="163" t="s">
        <v>1369</v>
      </c>
      <c r="Q99" s="163">
        <v>0</v>
      </c>
      <c r="R99" s="233">
        <v>0</v>
      </c>
      <c r="S99" s="163">
        <v>0</v>
      </c>
      <c r="T99" s="163">
        <v>0</v>
      </c>
      <c r="U99" s="163">
        <v>0</v>
      </c>
      <c r="V99" s="164">
        <v>30.282661437988281</v>
      </c>
      <c r="W99" s="164">
        <v>0.31685701012611389</v>
      </c>
      <c r="X99" s="164">
        <v>68.670997619628906</v>
      </c>
      <c r="Y99" s="164">
        <v>2.2599999904632568</v>
      </c>
      <c r="Z99" s="164">
        <v>0</v>
      </c>
      <c r="AA99" s="164" t="s">
        <v>1369</v>
      </c>
      <c r="AB99" s="163">
        <v>917</v>
      </c>
      <c r="AC99" s="163">
        <v>80</v>
      </c>
      <c r="AD99" s="165">
        <v>0.59303998947143555</v>
      </c>
      <c r="AE99" s="164">
        <v>4.3923954963684082</v>
      </c>
      <c r="AF99" s="251">
        <v>5.5006877519190311E-3</v>
      </c>
      <c r="AG99" s="163">
        <v>0</v>
      </c>
      <c r="AH99" s="164">
        <v>0.87900000810623169</v>
      </c>
      <c r="AI99" s="166" t="s">
        <v>1369</v>
      </c>
      <c r="AJ99" s="164">
        <v>0.63</v>
      </c>
      <c r="AK99" s="164">
        <v>0</v>
      </c>
      <c r="AL99" s="164">
        <v>0</v>
      </c>
      <c r="AM99" s="164" t="s">
        <v>1369</v>
      </c>
      <c r="AN99" s="164">
        <v>2.815335750579834</v>
      </c>
      <c r="AO99" s="165">
        <v>3.2000000476837158</v>
      </c>
      <c r="AP99" s="165">
        <v>0.30000001192092896</v>
      </c>
      <c r="AQ99" s="163">
        <v>19</v>
      </c>
      <c r="AR99" s="165">
        <v>0.69999998807907104</v>
      </c>
      <c r="AS99" s="164">
        <v>0.40000000596046448</v>
      </c>
      <c r="AT99" s="164" t="s">
        <v>1369</v>
      </c>
      <c r="AU99" s="163">
        <v>4</v>
      </c>
      <c r="AV99" s="164">
        <v>0.14200000464916229</v>
      </c>
      <c r="AW99" s="164">
        <v>34.299999237060547</v>
      </c>
      <c r="AX99" s="163">
        <v>0</v>
      </c>
      <c r="AY99" s="163">
        <v>200</v>
      </c>
      <c r="AZ99" s="163">
        <v>0</v>
      </c>
      <c r="BA99" s="163">
        <v>0</v>
      </c>
      <c r="BB99" s="163">
        <v>226927</v>
      </c>
      <c r="BC99" s="163">
        <v>0</v>
      </c>
      <c r="BD99" s="163">
        <v>136</v>
      </c>
      <c r="BE99" s="165">
        <v>2.4000000953674316</v>
      </c>
      <c r="BF99" s="164" t="s">
        <v>1369</v>
      </c>
      <c r="BG99" s="164">
        <v>0.69189512729644775</v>
      </c>
      <c r="BH99" s="163">
        <v>60</v>
      </c>
      <c r="BI99" s="165">
        <v>100</v>
      </c>
      <c r="BJ99" s="164">
        <v>99.889999389648438</v>
      </c>
      <c r="BK99" s="164">
        <v>91.03009033203125</v>
      </c>
      <c r="BL99" s="165">
        <v>117.09576416015625</v>
      </c>
      <c r="BM99" s="163">
        <v>56000</v>
      </c>
      <c r="BN99" s="165">
        <v>92.437179565429688</v>
      </c>
      <c r="BO99" s="165">
        <v>98.893524169921875</v>
      </c>
      <c r="BP99" s="164">
        <v>33.450000762939453</v>
      </c>
      <c r="BQ99" s="163">
        <v>95</v>
      </c>
      <c r="BR99" s="163">
        <v>86</v>
      </c>
      <c r="BS99" s="163">
        <v>87</v>
      </c>
      <c r="BT99" s="164">
        <v>3153</v>
      </c>
      <c r="BU99" s="164">
        <v>18</v>
      </c>
      <c r="BV99" s="163">
        <v>23184.3125</v>
      </c>
      <c r="BW99" s="163">
        <v>62200</v>
      </c>
    </row>
    <row r="100" spans="1:75">
      <c r="A100" s="167" t="s">
        <v>174</v>
      </c>
      <c r="B100" s="236" t="s">
        <v>173</v>
      </c>
      <c r="C100" s="163">
        <v>10771.0654296875</v>
      </c>
      <c r="D100" s="163">
        <v>7319.0625</v>
      </c>
      <c r="E100" s="163">
        <v>0</v>
      </c>
      <c r="F100" s="163">
        <v>4.124000072479248</v>
      </c>
      <c r="G100" s="163">
        <v>0</v>
      </c>
      <c r="H100" s="163">
        <v>0</v>
      </c>
      <c r="I100" s="163">
        <v>726.4501953125</v>
      </c>
      <c r="J100" s="237">
        <v>0</v>
      </c>
      <c r="K100" s="240">
        <v>0</v>
      </c>
      <c r="L100" s="238">
        <v>0.17499999701976776</v>
      </c>
      <c r="M100" s="163">
        <v>3091.1435546875</v>
      </c>
      <c r="N100" s="163" t="s">
        <v>1369</v>
      </c>
      <c r="O100" s="163" t="s">
        <v>1369</v>
      </c>
      <c r="P100" s="163" t="s">
        <v>1369</v>
      </c>
      <c r="Q100" s="163">
        <v>0</v>
      </c>
      <c r="R100" s="233">
        <v>0</v>
      </c>
      <c r="S100" s="163">
        <v>292508.15625</v>
      </c>
      <c r="T100" s="163">
        <v>3816217</v>
      </c>
      <c r="U100" s="163">
        <v>794977.8125</v>
      </c>
      <c r="V100" s="164">
        <v>546.68927001953125</v>
      </c>
      <c r="W100" s="164">
        <v>-2.3147115707397461</v>
      </c>
      <c r="X100" s="164">
        <v>89.431999206542969</v>
      </c>
      <c r="Y100" s="164" t="s">
        <v>1369</v>
      </c>
      <c r="Z100" s="164">
        <v>0</v>
      </c>
      <c r="AA100" s="164" t="s">
        <v>1369</v>
      </c>
      <c r="AB100" s="163">
        <v>276</v>
      </c>
      <c r="AC100" s="163">
        <v>60</v>
      </c>
      <c r="AD100" s="165">
        <v>4.5309901237487793</v>
      </c>
      <c r="AE100" s="164">
        <v>7.8224682807922363</v>
      </c>
      <c r="AF100" s="251">
        <v>0.61560946702957153</v>
      </c>
      <c r="AG100" s="163">
        <v>123</v>
      </c>
      <c r="AH100" s="164">
        <v>0.72299998998641968</v>
      </c>
      <c r="AI100" s="166" t="s">
        <v>1369</v>
      </c>
      <c r="AJ100" s="164">
        <v>2370.4035520000002</v>
      </c>
      <c r="AK100" s="164">
        <v>1368.739990234375</v>
      </c>
      <c r="AL100" s="164">
        <v>1427.489990234375</v>
      </c>
      <c r="AM100" s="164">
        <v>6.9932656288146973</v>
      </c>
      <c r="AN100" s="164">
        <v>35.512676239013672</v>
      </c>
      <c r="AO100" s="165">
        <v>17.399999618530273</v>
      </c>
      <c r="AP100" s="165">
        <v>3.4000000953674316</v>
      </c>
      <c r="AQ100" s="163">
        <v>11</v>
      </c>
      <c r="AR100" s="165">
        <v>0.10000000149011612</v>
      </c>
      <c r="AS100" s="164" t="s">
        <v>1369</v>
      </c>
      <c r="AT100" s="164" t="s">
        <v>1369</v>
      </c>
      <c r="AU100" s="163">
        <v>22</v>
      </c>
      <c r="AV100" s="164">
        <v>0.36500000953674316</v>
      </c>
      <c r="AW100" s="164">
        <v>31.799999237060547</v>
      </c>
      <c r="AX100" s="163">
        <v>803</v>
      </c>
      <c r="AY100" s="163">
        <v>1024199.9375</v>
      </c>
      <c r="AZ100" s="163">
        <v>2975000</v>
      </c>
      <c r="BA100" s="163">
        <v>74471</v>
      </c>
      <c r="BB100" s="163">
        <v>1318972</v>
      </c>
      <c r="BC100" s="163">
        <v>0</v>
      </c>
      <c r="BD100" s="163">
        <v>124</v>
      </c>
      <c r="BE100" s="165">
        <v>9.6000003814697266</v>
      </c>
      <c r="BF100" s="164">
        <v>3.1166665554046631</v>
      </c>
      <c r="BG100" s="164">
        <v>-1.4586557149887085</v>
      </c>
      <c r="BH100" s="163">
        <v>24</v>
      </c>
      <c r="BI100" s="165">
        <v>100</v>
      </c>
      <c r="BJ100" s="164">
        <v>87.273330688476562</v>
      </c>
      <c r="BK100" s="164">
        <v>86.589027404785156</v>
      </c>
      <c r="BL100" s="165">
        <v>76.67626953125</v>
      </c>
      <c r="BM100" s="163">
        <v>11000</v>
      </c>
      <c r="BN100" s="165">
        <v>99.199996948242188</v>
      </c>
      <c r="BO100" s="165">
        <v>92.599998474121094</v>
      </c>
      <c r="BP100" s="164">
        <v>26.170001983642578</v>
      </c>
      <c r="BQ100" s="163">
        <v>67</v>
      </c>
      <c r="BR100" s="163">
        <v>59</v>
      </c>
      <c r="BS100" s="163">
        <v>70</v>
      </c>
      <c r="BT100" s="164">
        <v>528.08599853515625</v>
      </c>
      <c r="BU100" s="164">
        <v>21</v>
      </c>
      <c r="BV100" s="163">
        <v>3350.297119140625</v>
      </c>
      <c r="BW100" s="163">
        <v>10230</v>
      </c>
    </row>
    <row r="101" spans="1:75">
      <c r="A101" s="167" t="s">
        <v>176</v>
      </c>
      <c r="B101" s="236" t="s">
        <v>175</v>
      </c>
      <c r="C101" s="163">
        <v>0</v>
      </c>
      <c r="D101" s="163">
        <v>0</v>
      </c>
      <c r="E101" s="163">
        <v>993.61175537109375</v>
      </c>
      <c r="F101" s="163">
        <v>0</v>
      </c>
      <c r="G101" s="163">
        <v>0</v>
      </c>
      <c r="H101" s="163">
        <v>0</v>
      </c>
      <c r="I101" s="163">
        <v>0</v>
      </c>
      <c r="J101" s="237">
        <v>129192.7109375</v>
      </c>
      <c r="K101" s="240">
        <v>0.22857142984867096</v>
      </c>
      <c r="L101" s="238">
        <v>0.125</v>
      </c>
      <c r="M101" s="163">
        <v>460125.78125</v>
      </c>
      <c r="N101" s="163">
        <v>0</v>
      </c>
      <c r="O101" s="163">
        <v>0</v>
      </c>
      <c r="P101" s="163">
        <v>0</v>
      </c>
      <c r="Q101" s="163">
        <v>0</v>
      </c>
      <c r="R101" s="233">
        <v>0</v>
      </c>
      <c r="S101" s="163">
        <v>0</v>
      </c>
      <c r="T101" s="163">
        <v>0</v>
      </c>
      <c r="U101" s="163">
        <v>0</v>
      </c>
      <c r="V101" s="164">
        <v>75.146705627441406</v>
      </c>
      <c r="W101" s="164">
        <v>2.6206493377685547</v>
      </c>
      <c r="X101" s="164">
        <v>30.415000915527344</v>
      </c>
      <c r="Y101" s="164">
        <v>3.7300000190734863</v>
      </c>
      <c r="Z101" s="164">
        <v>14.988180160522461</v>
      </c>
      <c r="AA101" s="164">
        <v>5.5719103813171387</v>
      </c>
      <c r="AB101" s="163">
        <v>878</v>
      </c>
      <c r="AC101" s="163">
        <v>80</v>
      </c>
      <c r="AD101" s="165">
        <v>25.553180694580078</v>
      </c>
      <c r="AE101" s="164">
        <v>11.266812324523926</v>
      </c>
      <c r="AF101" s="251">
        <v>1.2533394619822502E-2</v>
      </c>
      <c r="AG101" s="163">
        <v>0</v>
      </c>
      <c r="AH101" s="164">
        <v>0.52100002765655518</v>
      </c>
      <c r="AI101" s="166">
        <v>8.4359191358089447E-2</v>
      </c>
      <c r="AJ101" s="164">
        <v>20.189937</v>
      </c>
      <c r="AK101" s="164">
        <v>181.8699951171875</v>
      </c>
      <c r="AL101" s="164">
        <v>153.72999572753906</v>
      </c>
      <c r="AM101" s="164">
        <v>5.6857571601867676</v>
      </c>
      <c r="AN101" s="164">
        <v>24.120784759521484</v>
      </c>
      <c r="AO101" s="165">
        <v>72.199996948242188</v>
      </c>
      <c r="AP101" s="165">
        <v>10.5</v>
      </c>
      <c r="AQ101" s="163">
        <v>661</v>
      </c>
      <c r="AR101" s="165">
        <v>19.299999237060547</v>
      </c>
      <c r="AS101" s="164">
        <v>5.0399999618530273</v>
      </c>
      <c r="AT101" s="164" t="s">
        <v>1369</v>
      </c>
      <c r="AU101" s="163">
        <v>387421</v>
      </c>
      <c r="AV101" s="164">
        <v>0.55199998617172241</v>
      </c>
      <c r="AW101" s="164">
        <v>44.900001525878906</v>
      </c>
      <c r="AX101" s="163">
        <v>0</v>
      </c>
      <c r="AY101" s="163">
        <v>582698</v>
      </c>
      <c r="AZ101" s="163">
        <v>0</v>
      </c>
      <c r="BA101" s="163">
        <v>0</v>
      </c>
      <c r="BB101" s="163">
        <v>688</v>
      </c>
      <c r="BC101" s="163">
        <v>0</v>
      </c>
      <c r="BD101" s="163">
        <v>111</v>
      </c>
      <c r="BE101" s="165">
        <v>46</v>
      </c>
      <c r="BF101" s="164">
        <v>1.6333333253860474</v>
      </c>
      <c r="BG101" s="164">
        <v>-0.89057391881942749</v>
      </c>
      <c r="BH101" s="163">
        <v>39</v>
      </c>
      <c r="BI101" s="165">
        <v>50</v>
      </c>
      <c r="BJ101" s="164">
        <v>82.010002136230469</v>
      </c>
      <c r="BK101" s="164">
        <v>47.982997894287109</v>
      </c>
      <c r="BL101" s="165">
        <v>67.517845153808594</v>
      </c>
      <c r="BM101" s="163">
        <v>5500</v>
      </c>
      <c r="BN101" s="165">
        <v>50.279193878173828</v>
      </c>
      <c r="BO101" s="165">
        <v>73.970710754394531</v>
      </c>
      <c r="BP101" s="164">
        <v>4.5399999618530273</v>
      </c>
      <c r="BQ101" s="163">
        <v>87</v>
      </c>
      <c r="BR101" s="163">
        <v>75</v>
      </c>
      <c r="BS101" s="163">
        <v>87</v>
      </c>
      <c r="BT101" s="164">
        <v>264.36508178710938</v>
      </c>
      <c r="BU101" s="164">
        <v>566</v>
      </c>
      <c r="BV101" s="163">
        <v>878.00848388671875</v>
      </c>
      <c r="BW101" s="163">
        <v>30360</v>
      </c>
    </row>
    <row r="102" spans="1:75">
      <c r="A102" s="167" t="s">
        <v>178</v>
      </c>
      <c r="B102" s="236" t="s">
        <v>177</v>
      </c>
      <c r="C102" s="163">
        <v>0</v>
      </c>
      <c r="D102" s="163">
        <v>0</v>
      </c>
      <c r="E102" s="163">
        <v>86642.6484375</v>
      </c>
      <c r="F102" s="163">
        <v>1.0424000024795532</v>
      </c>
      <c r="G102" s="163">
        <v>0</v>
      </c>
      <c r="H102" s="163">
        <v>0</v>
      </c>
      <c r="I102" s="163">
        <v>1598.6591796875</v>
      </c>
      <c r="J102" s="237">
        <v>0</v>
      </c>
      <c r="K102" s="240">
        <v>0</v>
      </c>
      <c r="L102" s="238">
        <v>2.500000037252903E-2</v>
      </c>
      <c r="M102" s="163">
        <v>1790847.625</v>
      </c>
      <c r="N102" s="163">
        <v>782598.8125</v>
      </c>
      <c r="O102" s="163">
        <v>3903573</v>
      </c>
      <c r="P102" s="163">
        <v>269132.28125</v>
      </c>
      <c r="Q102" s="163">
        <v>5536949</v>
      </c>
      <c r="R102" s="233">
        <v>1</v>
      </c>
      <c r="S102" s="163">
        <v>4135840.75</v>
      </c>
      <c r="T102" s="163">
        <v>3399749.25</v>
      </c>
      <c r="U102" s="163">
        <v>5118091.5</v>
      </c>
      <c r="V102" s="164">
        <v>53.918354034423828</v>
      </c>
      <c r="W102" s="164">
        <v>3.0999293327331543</v>
      </c>
      <c r="X102" s="164">
        <v>53.567001342773438</v>
      </c>
      <c r="Y102" s="164">
        <v>4.5799999237060547</v>
      </c>
      <c r="Z102" s="164">
        <v>35.244747161865234</v>
      </c>
      <c r="AA102" s="164">
        <v>3.4401888847351074</v>
      </c>
      <c r="AB102" s="165" t="s">
        <v>1369</v>
      </c>
      <c r="AC102" s="163">
        <v>40</v>
      </c>
      <c r="AD102" s="165">
        <v>60.476840972900391</v>
      </c>
      <c r="AE102" s="164">
        <v>13.923801422119141</v>
      </c>
      <c r="AF102" s="251">
        <v>2.0731469616293907E-2</v>
      </c>
      <c r="AG102" s="163">
        <v>0</v>
      </c>
      <c r="AH102" s="164">
        <v>0.4869999885559082</v>
      </c>
      <c r="AI102" s="166">
        <v>0.25929373502731323</v>
      </c>
      <c r="AJ102" s="164">
        <v>15.858140000000001</v>
      </c>
      <c r="AK102" s="164">
        <v>595.94000244140625</v>
      </c>
      <c r="AL102" s="164">
        <v>485.41000366210938</v>
      </c>
      <c r="AM102" s="164">
        <v>12.92305850982666</v>
      </c>
      <c r="AN102" s="164">
        <v>18.467220306396484</v>
      </c>
      <c r="AO102" s="165">
        <v>73.199996948242188</v>
      </c>
      <c r="AP102" s="244">
        <v>10.899999618530273</v>
      </c>
      <c r="AQ102" s="163">
        <v>308</v>
      </c>
      <c r="AR102" s="165">
        <v>1</v>
      </c>
      <c r="AS102" s="164">
        <v>0.37000000476837158</v>
      </c>
      <c r="AT102" s="164">
        <v>349.46218872070312</v>
      </c>
      <c r="AU102" s="163">
        <v>3635654</v>
      </c>
      <c r="AV102" s="164">
        <v>0.65600001811981201</v>
      </c>
      <c r="AW102" s="164">
        <v>35.299999237060547</v>
      </c>
      <c r="AX102" s="163">
        <v>5528</v>
      </c>
      <c r="AY102" s="163">
        <v>0</v>
      </c>
      <c r="AZ102" s="163">
        <v>51000</v>
      </c>
      <c r="BA102" s="163">
        <v>0</v>
      </c>
      <c r="BB102" s="163">
        <v>1782</v>
      </c>
      <c r="BC102" s="163">
        <v>0</v>
      </c>
      <c r="BD102" s="163">
        <v>95</v>
      </c>
      <c r="BE102" s="165">
        <v>38.400001525878906</v>
      </c>
      <c r="BF102" s="164" t="s">
        <v>1369</v>
      </c>
      <c r="BG102" s="164">
        <v>-1.43825364112854</v>
      </c>
      <c r="BH102" s="163">
        <v>25</v>
      </c>
      <c r="BI102" s="165">
        <v>31.799999237060547</v>
      </c>
      <c r="BJ102" s="164">
        <v>48.301361083984375</v>
      </c>
      <c r="BK102" s="164">
        <v>33.633159637451172</v>
      </c>
      <c r="BL102" s="165">
        <v>31.828762054443359</v>
      </c>
      <c r="BM102" s="163">
        <v>8700</v>
      </c>
      <c r="BN102" s="165">
        <v>22.523382186889648</v>
      </c>
      <c r="BO102" s="165">
        <v>75.610130310058594</v>
      </c>
      <c r="BP102" s="164">
        <v>0.5</v>
      </c>
      <c r="BQ102" s="163">
        <v>78</v>
      </c>
      <c r="BR102" s="163">
        <v>59</v>
      </c>
      <c r="BS102" s="163">
        <v>74</v>
      </c>
      <c r="BT102" s="164">
        <v>259.80514526367188</v>
      </c>
      <c r="BU102" s="164">
        <v>652</v>
      </c>
      <c r="BV102" s="163">
        <v>799.50140380859375</v>
      </c>
      <c r="BW102" s="163">
        <v>96320</v>
      </c>
    </row>
    <row r="103" spans="1:75">
      <c r="A103" s="167" t="s">
        <v>180</v>
      </c>
      <c r="B103" s="236" t="s">
        <v>179</v>
      </c>
      <c r="C103" s="163">
        <v>1440.359619140625</v>
      </c>
      <c r="D103" s="163">
        <v>0</v>
      </c>
      <c r="E103" s="163">
        <v>504.12017822265625</v>
      </c>
      <c r="F103" s="163">
        <v>19.309999465942383</v>
      </c>
      <c r="G103" s="163">
        <v>0</v>
      </c>
      <c r="H103" s="163">
        <v>0</v>
      </c>
      <c r="I103" s="163">
        <v>5835.37646484375</v>
      </c>
      <c r="J103" s="237">
        <v>0</v>
      </c>
      <c r="K103" s="240">
        <v>0</v>
      </c>
      <c r="L103" s="238">
        <v>0.55000001192092896</v>
      </c>
      <c r="M103" s="163">
        <v>0</v>
      </c>
      <c r="N103" s="163">
        <v>0</v>
      </c>
      <c r="O103" s="163">
        <v>0</v>
      </c>
      <c r="P103" s="163">
        <v>0</v>
      </c>
      <c r="Q103" s="163">
        <v>0</v>
      </c>
      <c r="R103" s="233">
        <v>0</v>
      </c>
      <c r="S103" s="163">
        <v>1313566.25</v>
      </c>
      <c r="T103" s="163">
        <v>4870722</v>
      </c>
      <c r="U103" s="163">
        <v>663031.5</v>
      </c>
      <c r="V103" s="164">
        <v>3.8278625011444092</v>
      </c>
      <c r="W103" s="164">
        <v>1.483354926109314</v>
      </c>
      <c r="X103" s="164">
        <v>81.606002807617188</v>
      </c>
      <c r="Y103" s="164" t="s">
        <v>1369</v>
      </c>
      <c r="Z103" s="164">
        <v>0.74784243106842041</v>
      </c>
      <c r="AA103" s="164" t="s">
        <v>1369</v>
      </c>
      <c r="AB103" s="163">
        <v>1410</v>
      </c>
      <c r="AC103" s="163">
        <v>60</v>
      </c>
      <c r="AD103" s="165">
        <v>16.58152961730957</v>
      </c>
      <c r="AE103" s="164">
        <v>8.5562534332275391</v>
      </c>
      <c r="AF103" s="251">
        <v>0.1718345582485199</v>
      </c>
      <c r="AG103" s="163">
        <v>2</v>
      </c>
      <c r="AH103" s="164">
        <v>0.74599999189376831</v>
      </c>
      <c r="AI103" s="166">
        <v>7.4214651249349117E-3</v>
      </c>
      <c r="AJ103" s="164">
        <v>307.784516</v>
      </c>
      <c r="AK103" s="164">
        <v>333.80999755859375</v>
      </c>
      <c r="AL103" s="164">
        <v>264.92999267578125</v>
      </c>
      <c r="AM103" s="164">
        <v>0.46959173679351807</v>
      </c>
      <c r="AN103" s="165">
        <v>0</v>
      </c>
      <c r="AO103" s="165">
        <v>10.300000190734863</v>
      </c>
      <c r="AP103" s="165">
        <v>11.699999809265137</v>
      </c>
      <c r="AQ103" s="163">
        <v>59</v>
      </c>
      <c r="AR103" s="165">
        <v>0.20000000298023224</v>
      </c>
      <c r="AS103" s="164" t="s">
        <v>1369</v>
      </c>
      <c r="AT103" s="164" t="s">
        <v>1369</v>
      </c>
      <c r="AU103" s="163">
        <v>8</v>
      </c>
      <c r="AV103" s="164">
        <v>0.26600000262260437</v>
      </c>
      <c r="AW103" s="164" t="s">
        <v>1369</v>
      </c>
      <c r="AX103" s="163">
        <v>0</v>
      </c>
      <c r="AY103" s="163">
        <v>1600000</v>
      </c>
      <c r="AZ103" s="163">
        <v>0</v>
      </c>
      <c r="BA103" s="163">
        <v>119275</v>
      </c>
      <c r="BB103" s="163">
        <v>56674</v>
      </c>
      <c r="BC103" s="163">
        <v>5</v>
      </c>
      <c r="BD103" s="163">
        <v>134</v>
      </c>
      <c r="BE103" s="165">
        <v>11.399999618530273</v>
      </c>
      <c r="BF103" s="164" t="s">
        <v>1369</v>
      </c>
      <c r="BG103" s="164">
        <v>-1.7549141645431519</v>
      </c>
      <c r="BH103" s="163">
        <v>18</v>
      </c>
      <c r="BI103" s="165">
        <v>70</v>
      </c>
      <c r="BJ103" s="164" t="s">
        <v>1369</v>
      </c>
      <c r="BK103" s="164">
        <v>17.760000228881836</v>
      </c>
      <c r="BL103" s="165">
        <v>204.62863159179688</v>
      </c>
      <c r="BM103" s="163">
        <v>62000</v>
      </c>
      <c r="BN103" s="165">
        <v>92.106002807617188</v>
      </c>
      <c r="BO103" s="165">
        <v>99.891525268554688</v>
      </c>
      <c r="BP103" s="164">
        <v>21.569999694824219</v>
      </c>
      <c r="BQ103" s="163">
        <v>73</v>
      </c>
      <c r="BR103" s="163">
        <v>72</v>
      </c>
      <c r="BS103" s="163">
        <v>73</v>
      </c>
      <c r="BT103" s="163" t="s">
        <v>1369</v>
      </c>
      <c r="BU103" s="164">
        <v>72</v>
      </c>
      <c r="BV103" s="163">
        <v>7329.9765625</v>
      </c>
      <c r="BW103" s="163">
        <v>1759540</v>
      </c>
    </row>
    <row r="104" spans="1:75">
      <c r="A104" s="167" t="s">
        <v>182</v>
      </c>
      <c r="B104" s="236" t="s">
        <v>181</v>
      </c>
      <c r="C104" s="163">
        <v>83.42938232421875</v>
      </c>
      <c r="D104" s="163">
        <v>0</v>
      </c>
      <c r="E104" s="163">
        <v>163.08370971679688</v>
      </c>
      <c r="F104" s="163">
        <v>0</v>
      </c>
      <c r="G104" s="163">
        <v>0</v>
      </c>
      <c r="H104" s="163">
        <v>0</v>
      </c>
      <c r="I104" s="163">
        <v>0</v>
      </c>
      <c r="J104" s="237">
        <v>0</v>
      </c>
      <c r="K104" s="228">
        <v>0</v>
      </c>
      <c r="L104" s="164">
        <v>0</v>
      </c>
      <c r="M104" s="163">
        <v>0</v>
      </c>
      <c r="N104" s="163" t="s">
        <v>1369</v>
      </c>
      <c r="O104" s="163" t="s">
        <v>1369</v>
      </c>
      <c r="P104" s="163" t="s">
        <v>1369</v>
      </c>
      <c r="Q104" s="163">
        <v>0</v>
      </c>
      <c r="R104" s="233">
        <v>0</v>
      </c>
      <c r="S104" s="163">
        <v>0</v>
      </c>
      <c r="T104" s="163">
        <v>0</v>
      </c>
      <c r="U104" s="163">
        <v>0</v>
      </c>
      <c r="V104" s="164">
        <v>243.99374389648438</v>
      </c>
      <c r="W104" s="164">
        <v>1.1997014284133911</v>
      </c>
      <c r="X104" s="164">
        <v>14.616999626159668</v>
      </c>
      <c r="Y104" s="164">
        <v>2.2599999904632568</v>
      </c>
      <c r="Z104" s="164">
        <v>0</v>
      </c>
      <c r="AA104" s="164" t="s">
        <v>1369</v>
      </c>
      <c r="AB104" s="163">
        <v>8</v>
      </c>
      <c r="AC104" s="163">
        <v>80</v>
      </c>
      <c r="AD104" s="165" t="s">
        <v>1369</v>
      </c>
      <c r="AE104" s="164">
        <v>4.6664156913757324</v>
      </c>
      <c r="AF104" s="251">
        <v>0</v>
      </c>
      <c r="AG104" s="163">
        <v>0</v>
      </c>
      <c r="AH104" s="164">
        <v>0.94199997186660767</v>
      </c>
      <c r="AI104" s="166" t="s">
        <v>1369</v>
      </c>
      <c r="AJ104" s="164">
        <v>0</v>
      </c>
      <c r="AK104" s="164">
        <v>0</v>
      </c>
      <c r="AL104" s="164">
        <v>0</v>
      </c>
      <c r="AM104" s="164" t="s">
        <v>1369</v>
      </c>
      <c r="AN104" s="165" t="s">
        <v>1369</v>
      </c>
      <c r="AO104" s="165" t="s">
        <v>1369</v>
      </c>
      <c r="AP104" s="165" t="s">
        <v>1369</v>
      </c>
      <c r="AQ104" s="163" t="s">
        <v>1369</v>
      </c>
      <c r="AR104" s="165" t="s">
        <v>1369</v>
      </c>
      <c r="AS104" s="164" t="s">
        <v>1369</v>
      </c>
      <c r="AT104" s="164" t="s">
        <v>1369</v>
      </c>
      <c r="AU104" s="163" t="s">
        <v>1369</v>
      </c>
      <c r="AV104" s="164" t="s">
        <v>1369</v>
      </c>
      <c r="AW104" s="164" t="s">
        <v>1369</v>
      </c>
      <c r="AX104" s="163">
        <v>0</v>
      </c>
      <c r="AY104" s="163">
        <v>0</v>
      </c>
      <c r="AZ104" s="163">
        <v>0</v>
      </c>
      <c r="BA104" s="163">
        <v>0</v>
      </c>
      <c r="BB104" s="163">
        <v>607</v>
      </c>
      <c r="BC104" s="163">
        <v>0</v>
      </c>
      <c r="BD104" s="163">
        <v>144</v>
      </c>
      <c r="BE104" s="165">
        <v>2.4000000953674316</v>
      </c>
      <c r="BF104" s="164" t="s">
        <v>1369</v>
      </c>
      <c r="BG104" s="164">
        <v>1.4878358840942383</v>
      </c>
      <c r="BH104" s="164" t="s">
        <v>1369</v>
      </c>
      <c r="BI104" s="165">
        <v>100</v>
      </c>
      <c r="BJ104" s="164" t="s">
        <v>1369</v>
      </c>
      <c r="BK104" s="164">
        <v>95.569374084472656</v>
      </c>
      <c r="BL104" s="165">
        <v>126.27965545654297</v>
      </c>
      <c r="BM104" s="163">
        <v>1100</v>
      </c>
      <c r="BN104" s="165">
        <v>99.949996948242188</v>
      </c>
      <c r="BO104" s="165">
        <v>100</v>
      </c>
      <c r="BP104" s="164" t="s">
        <v>1369</v>
      </c>
      <c r="BQ104" s="163" t="s">
        <v>1369</v>
      </c>
      <c r="BR104" s="163" t="s">
        <v>1369</v>
      </c>
      <c r="BS104" s="163" t="s">
        <v>1369</v>
      </c>
      <c r="BT104" s="163" t="s">
        <v>1369</v>
      </c>
      <c r="BU104" s="164" t="s">
        <v>1369</v>
      </c>
      <c r="BV104" s="163">
        <v>187267.125</v>
      </c>
      <c r="BW104" s="163">
        <v>160</v>
      </c>
    </row>
    <row r="105" spans="1:75">
      <c r="A105" s="167" t="s">
        <v>184</v>
      </c>
      <c r="B105" s="236" t="s">
        <v>183</v>
      </c>
      <c r="C105" s="163">
        <v>0</v>
      </c>
      <c r="D105" s="163">
        <v>0</v>
      </c>
      <c r="E105" s="163">
        <v>17006.00390625</v>
      </c>
      <c r="F105" s="163">
        <v>0</v>
      </c>
      <c r="G105" s="163">
        <v>0</v>
      </c>
      <c r="H105" s="163">
        <v>0</v>
      </c>
      <c r="I105" s="163">
        <v>524.53021240234375</v>
      </c>
      <c r="J105" s="237">
        <v>0</v>
      </c>
      <c r="K105" s="240">
        <v>8.5714288055896759E-2</v>
      </c>
      <c r="L105" s="238">
        <v>0.125</v>
      </c>
      <c r="M105" s="163">
        <v>0</v>
      </c>
      <c r="N105" s="163" t="s">
        <v>1369</v>
      </c>
      <c r="O105" s="163" t="s">
        <v>1369</v>
      </c>
      <c r="P105" s="163" t="s">
        <v>1369</v>
      </c>
      <c r="Q105" s="163">
        <v>0</v>
      </c>
      <c r="R105" s="233">
        <v>0</v>
      </c>
      <c r="S105" s="163">
        <v>0</v>
      </c>
      <c r="T105" s="163">
        <v>0</v>
      </c>
      <c r="U105" s="163">
        <v>0</v>
      </c>
      <c r="V105" s="164">
        <v>44.734691619873047</v>
      </c>
      <c r="W105" s="164">
        <v>1.745613694190979</v>
      </c>
      <c r="X105" s="164">
        <v>68.694000244140625</v>
      </c>
      <c r="Y105" s="164">
        <v>2.380000114440918</v>
      </c>
      <c r="Z105" s="164">
        <v>0</v>
      </c>
      <c r="AA105" s="164" t="s">
        <v>1369</v>
      </c>
      <c r="AB105" s="163">
        <v>2460</v>
      </c>
      <c r="AC105" s="163">
        <v>100</v>
      </c>
      <c r="AD105" s="165">
        <v>0.50861001014709473</v>
      </c>
      <c r="AE105" s="164">
        <v>4.2749848365783691</v>
      </c>
      <c r="AF105" s="251">
        <v>9.5069734379649162E-3</v>
      </c>
      <c r="AG105" s="163">
        <v>0</v>
      </c>
      <c r="AH105" s="164">
        <v>0.87900000810623169</v>
      </c>
      <c r="AI105" s="166" t="s">
        <v>1369</v>
      </c>
      <c r="AJ105" s="164">
        <v>4.1751050000000003</v>
      </c>
      <c r="AK105" s="164">
        <v>0</v>
      </c>
      <c r="AL105" s="164">
        <v>0</v>
      </c>
      <c r="AM105" s="164" t="s">
        <v>1369</v>
      </c>
      <c r="AN105" s="164">
        <v>1.254819393157959</v>
      </c>
      <c r="AO105" s="165">
        <v>3.5</v>
      </c>
      <c r="AP105" s="165">
        <v>1.1000000238418579</v>
      </c>
      <c r="AQ105" s="163">
        <v>30</v>
      </c>
      <c r="AR105" s="165">
        <v>0.20000000298023224</v>
      </c>
      <c r="AS105" s="164">
        <v>0.11999999731779099</v>
      </c>
      <c r="AT105" s="164" t="s">
        <v>1369</v>
      </c>
      <c r="AU105" s="163">
        <v>74</v>
      </c>
      <c r="AV105" s="164">
        <v>9.7999997437000275E-2</v>
      </c>
      <c r="AW105" s="164">
        <v>36.700000762939453</v>
      </c>
      <c r="AX105" s="163">
        <v>0</v>
      </c>
      <c r="AY105" s="163">
        <v>0</v>
      </c>
      <c r="AZ105" s="163">
        <v>0</v>
      </c>
      <c r="BA105" s="163">
        <v>0</v>
      </c>
      <c r="BB105" s="163">
        <v>82889</v>
      </c>
      <c r="BC105" s="163">
        <v>0</v>
      </c>
      <c r="BD105" s="163">
        <v>139</v>
      </c>
      <c r="BE105" s="165">
        <v>2.4000000953674316</v>
      </c>
      <c r="BF105" s="164" t="s">
        <v>1369</v>
      </c>
      <c r="BG105" s="164">
        <v>0.99431878328323364</v>
      </c>
      <c r="BH105" s="163">
        <v>61</v>
      </c>
      <c r="BI105" s="165">
        <v>100</v>
      </c>
      <c r="BJ105" s="164">
        <v>99.830001831054688</v>
      </c>
      <c r="BK105" s="164">
        <v>87.724205017089844</v>
      </c>
      <c r="BL105" s="165">
        <v>139.13677978515625</v>
      </c>
      <c r="BM105" s="163">
        <v>88000</v>
      </c>
      <c r="BN105" s="165">
        <v>95.306739807128906</v>
      </c>
      <c r="BO105" s="165">
        <v>98.039398193359375</v>
      </c>
      <c r="BP105" s="164">
        <v>49.5</v>
      </c>
      <c r="BQ105" s="163">
        <v>90</v>
      </c>
      <c r="BR105" s="163">
        <v>87</v>
      </c>
      <c r="BS105" s="163">
        <v>81</v>
      </c>
      <c r="BT105" s="164">
        <v>3709</v>
      </c>
      <c r="BU105" s="164">
        <v>9</v>
      </c>
      <c r="BV105" s="163">
        <v>27102.78125</v>
      </c>
      <c r="BW105" s="163">
        <v>62674</v>
      </c>
    </row>
    <row r="106" spans="1:75">
      <c r="A106" s="167" t="s">
        <v>186</v>
      </c>
      <c r="B106" s="236" t="s">
        <v>185</v>
      </c>
      <c r="C106" s="163">
        <v>15.289266586303711</v>
      </c>
      <c r="D106" s="163">
        <v>0</v>
      </c>
      <c r="E106" s="163">
        <v>783.57635498046875</v>
      </c>
      <c r="F106" s="163">
        <v>0</v>
      </c>
      <c r="G106" s="163">
        <v>0</v>
      </c>
      <c r="H106" s="163">
        <v>0</v>
      </c>
      <c r="I106" s="163">
        <v>0</v>
      </c>
      <c r="J106" s="237">
        <v>0</v>
      </c>
      <c r="K106" s="240">
        <v>0</v>
      </c>
      <c r="L106" s="238">
        <v>7.5000002980232239E-2</v>
      </c>
      <c r="M106" s="163">
        <v>0</v>
      </c>
      <c r="N106" s="163" t="s">
        <v>1369</v>
      </c>
      <c r="O106" s="163" t="s">
        <v>1369</v>
      </c>
      <c r="P106" s="163" t="s">
        <v>1369</v>
      </c>
      <c r="Q106" s="163">
        <v>0</v>
      </c>
      <c r="R106" s="233">
        <v>0</v>
      </c>
      <c r="S106" s="163">
        <v>0</v>
      </c>
      <c r="T106" s="163">
        <v>0</v>
      </c>
      <c r="U106" s="163">
        <v>0</v>
      </c>
      <c r="V106" s="164">
        <v>248.62068176269531</v>
      </c>
      <c r="W106" s="164">
        <v>2.5601105690002441</v>
      </c>
      <c r="X106" s="164">
        <v>92.0780029296875</v>
      </c>
      <c r="Y106" s="164">
        <v>2.4100000858306885</v>
      </c>
      <c r="Z106" s="164">
        <v>0</v>
      </c>
      <c r="AA106" s="164" t="s">
        <v>1369</v>
      </c>
      <c r="AB106" s="163">
        <v>199</v>
      </c>
      <c r="AC106" s="163">
        <v>100</v>
      </c>
      <c r="AD106" s="165">
        <v>1.7330000177025795E-2</v>
      </c>
      <c r="AE106" s="164">
        <v>5.1429638862609863</v>
      </c>
      <c r="AF106" s="251">
        <v>5.373803898692131E-3</v>
      </c>
      <c r="AG106" s="163">
        <v>0</v>
      </c>
      <c r="AH106" s="164">
        <v>0.92699998617172241</v>
      </c>
      <c r="AI106" s="166" t="s">
        <v>1369</v>
      </c>
      <c r="AJ106" s="164">
        <v>-0.77105999999999997</v>
      </c>
      <c r="AK106" s="164">
        <v>0</v>
      </c>
      <c r="AL106" s="164">
        <v>0</v>
      </c>
      <c r="AM106" s="164" t="s">
        <v>1369</v>
      </c>
      <c r="AN106" s="164">
        <v>2.7245299816131592</v>
      </c>
      <c r="AO106" s="165">
        <v>2.7000000476837158</v>
      </c>
      <c r="AP106" s="165" t="s">
        <v>1369</v>
      </c>
      <c r="AQ106" s="163">
        <v>8.3000001907348633</v>
      </c>
      <c r="AR106" s="165">
        <v>0.20000000298023224</v>
      </c>
      <c r="AS106" s="164">
        <v>0.11999999731779099</v>
      </c>
      <c r="AT106" s="164" t="s">
        <v>1369</v>
      </c>
      <c r="AU106" s="163">
        <v>1</v>
      </c>
      <c r="AV106" s="164">
        <v>4.3000001460313797E-2</v>
      </c>
      <c r="AW106" s="164">
        <v>32.700000762939453</v>
      </c>
      <c r="AX106" s="163">
        <v>0</v>
      </c>
      <c r="AY106" s="163">
        <v>0</v>
      </c>
      <c r="AZ106" s="163">
        <v>0</v>
      </c>
      <c r="BA106" s="163">
        <v>0</v>
      </c>
      <c r="BB106" s="163">
        <v>17761</v>
      </c>
      <c r="BC106" s="163">
        <v>0</v>
      </c>
      <c r="BD106" s="163">
        <v>133</v>
      </c>
      <c r="BE106" s="165">
        <v>2.4000000953674316</v>
      </c>
      <c r="BF106" s="164" t="s">
        <v>1369</v>
      </c>
      <c r="BG106" s="164">
        <v>1.7727150917053223</v>
      </c>
      <c r="BH106" s="163">
        <v>78</v>
      </c>
      <c r="BI106" s="165">
        <v>100</v>
      </c>
      <c r="BJ106" s="164" t="s">
        <v>1369</v>
      </c>
      <c r="BK106" s="164">
        <v>98.242034912109375</v>
      </c>
      <c r="BL106" s="165">
        <v>137.07511901855469</v>
      </c>
      <c r="BM106" s="163">
        <v>14000</v>
      </c>
      <c r="BN106" s="165">
        <v>97.585929870605469</v>
      </c>
      <c r="BO106" s="165">
        <v>99.885948181152344</v>
      </c>
      <c r="BP106" s="164">
        <v>29.849998474121094</v>
      </c>
      <c r="BQ106" s="163">
        <v>99</v>
      </c>
      <c r="BR106" s="163">
        <v>90</v>
      </c>
      <c r="BS106" s="163">
        <v>96</v>
      </c>
      <c r="BT106" s="164">
        <v>7540</v>
      </c>
      <c r="BU106" s="164">
        <v>6</v>
      </c>
      <c r="BV106" s="163">
        <v>128259.40625</v>
      </c>
      <c r="BW106" s="163">
        <v>2590</v>
      </c>
    </row>
    <row r="107" spans="1:75">
      <c r="A107" s="167" t="s">
        <v>189</v>
      </c>
      <c r="B107" s="236" t="s">
        <v>188</v>
      </c>
      <c r="C107" s="163">
        <v>3.3382253646850586</v>
      </c>
      <c r="D107" s="163">
        <v>0</v>
      </c>
      <c r="E107" s="163">
        <v>100701.21875</v>
      </c>
      <c r="F107" s="163">
        <v>104.83640289306641</v>
      </c>
      <c r="G107" s="163">
        <v>718943.125</v>
      </c>
      <c r="H107" s="163">
        <v>22746.734375</v>
      </c>
      <c r="I107" s="163">
        <v>28659.310546875</v>
      </c>
      <c r="J107" s="237">
        <v>161865.421875</v>
      </c>
      <c r="K107" s="240">
        <v>0.22857142984867096</v>
      </c>
      <c r="L107" s="238">
        <v>2.500000037252903E-2</v>
      </c>
      <c r="M107" s="163">
        <v>17846070</v>
      </c>
      <c r="N107" s="163">
        <v>13486.01953125</v>
      </c>
      <c r="O107" s="163">
        <v>0</v>
      </c>
      <c r="P107" s="163">
        <v>693051.5625</v>
      </c>
      <c r="Q107" s="163">
        <v>31056610</v>
      </c>
      <c r="R107" s="233">
        <v>1</v>
      </c>
      <c r="S107" s="163">
        <v>7974764.5</v>
      </c>
      <c r="T107" s="163">
        <v>22282500</v>
      </c>
      <c r="U107" s="163">
        <v>19118078</v>
      </c>
      <c r="V107" s="164">
        <v>49.700332641601562</v>
      </c>
      <c r="W107" s="164">
        <v>4.0585198402404785</v>
      </c>
      <c r="X107" s="164">
        <v>40.555999755859375</v>
      </c>
      <c r="Y107" s="164">
        <v>4.5</v>
      </c>
      <c r="Z107" s="164">
        <v>33.63232421875</v>
      </c>
      <c r="AA107" s="164">
        <v>23.435630798339844</v>
      </c>
      <c r="AB107" s="163">
        <v>2062</v>
      </c>
      <c r="AC107" s="163">
        <v>40</v>
      </c>
      <c r="AD107" s="165">
        <v>65.717147827148438</v>
      </c>
      <c r="AE107" s="164">
        <v>14.566286087036133</v>
      </c>
      <c r="AF107" s="251">
        <v>3.7364359945058823E-2</v>
      </c>
      <c r="AG107" s="163">
        <v>0</v>
      </c>
      <c r="AH107" s="164">
        <v>0.4869999885559082</v>
      </c>
      <c r="AI107" s="166">
        <v>0.38592740893363953</v>
      </c>
      <c r="AJ107" s="164">
        <v>462.460532</v>
      </c>
      <c r="AK107" s="164">
        <v>1035.72998046875</v>
      </c>
      <c r="AL107" s="164">
        <v>1004.4600219726562</v>
      </c>
      <c r="AM107" s="164">
        <v>6.6949763298034668</v>
      </c>
      <c r="AN107" s="164">
        <v>2.3703033924102783</v>
      </c>
      <c r="AO107" s="165">
        <v>65.800003051757812</v>
      </c>
      <c r="AP107" s="165">
        <v>22.600000381469727</v>
      </c>
      <c r="AQ107" s="163">
        <v>233</v>
      </c>
      <c r="AR107" s="165">
        <v>0.40000000596046448</v>
      </c>
      <c r="AS107" s="164">
        <v>0.5</v>
      </c>
      <c r="AT107" s="164">
        <v>120.20641326904297</v>
      </c>
      <c r="AU107" s="163">
        <v>22923380</v>
      </c>
      <c r="AV107" s="164">
        <v>0.57400000095367432</v>
      </c>
      <c r="AW107" s="164">
        <v>42.599998474121094</v>
      </c>
      <c r="AX107" s="163">
        <v>490384</v>
      </c>
      <c r="AY107" s="163">
        <v>389870</v>
      </c>
      <c r="AZ107" s="163">
        <v>115306</v>
      </c>
      <c r="BA107" s="163">
        <v>2807</v>
      </c>
      <c r="BB107" s="163">
        <v>1006</v>
      </c>
      <c r="BC107" s="163">
        <v>0</v>
      </c>
      <c r="BD107" s="163">
        <v>90</v>
      </c>
      <c r="BE107" s="165">
        <v>39.700000762939453</v>
      </c>
      <c r="BF107" s="164">
        <v>3.1333334445953369</v>
      </c>
      <c r="BG107" s="164">
        <v>-0.98772823810577393</v>
      </c>
      <c r="BH107" s="163">
        <v>25</v>
      </c>
      <c r="BI107" s="165">
        <v>36.099998474121094</v>
      </c>
      <c r="BJ107" s="164">
        <v>77.480003356933594</v>
      </c>
      <c r="BK107" s="164">
        <v>19.730167388916016</v>
      </c>
      <c r="BL107" s="165">
        <v>70.184722900390625</v>
      </c>
      <c r="BM107" s="163">
        <v>46000</v>
      </c>
      <c r="BN107" s="165">
        <v>14.754284858703613</v>
      </c>
      <c r="BO107" s="165">
        <v>53.465885162353516</v>
      </c>
      <c r="BP107" s="164">
        <v>1.9499999284744263</v>
      </c>
      <c r="BQ107" s="163">
        <v>57</v>
      </c>
      <c r="BR107" s="163">
        <v>32</v>
      </c>
      <c r="BS107" s="163">
        <v>57</v>
      </c>
      <c r="BT107" s="164">
        <v>56.670318603515625</v>
      </c>
      <c r="BU107" s="164">
        <v>392</v>
      </c>
      <c r="BV107" s="163">
        <v>528.650146484375</v>
      </c>
      <c r="BW107" s="163">
        <v>581540</v>
      </c>
    </row>
    <row r="108" spans="1:75">
      <c r="A108" s="167" t="s">
        <v>191</v>
      </c>
      <c r="B108" s="236" t="s">
        <v>190</v>
      </c>
      <c r="C108" s="163">
        <v>40162.02734375</v>
      </c>
      <c r="D108" s="163">
        <v>0</v>
      </c>
      <c r="E108" s="163">
        <v>27779.16015625</v>
      </c>
      <c r="F108" s="163">
        <v>0</v>
      </c>
      <c r="G108" s="163">
        <v>0</v>
      </c>
      <c r="H108" s="163">
        <v>0</v>
      </c>
      <c r="I108" s="163">
        <v>0</v>
      </c>
      <c r="J108" s="237">
        <v>843646.5</v>
      </c>
      <c r="K108" s="240">
        <v>0.22857142984867096</v>
      </c>
      <c r="L108" s="238">
        <v>7.5000002980232239E-2</v>
      </c>
      <c r="M108" s="163">
        <v>4294940</v>
      </c>
      <c r="N108" s="163">
        <v>31382.650390625</v>
      </c>
      <c r="O108" s="163">
        <v>0</v>
      </c>
      <c r="P108" s="163">
        <v>180166.78125</v>
      </c>
      <c r="Q108" s="163">
        <v>21475962</v>
      </c>
      <c r="R108" s="233">
        <v>1</v>
      </c>
      <c r="S108" s="163">
        <v>3401418.5</v>
      </c>
      <c r="T108" s="163">
        <v>18481622</v>
      </c>
      <c r="U108" s="163">
        <v>9744980</v>
      </c>
      <c r="V108" s="164">
        <v>210.964599609375</v>
      </c>
      <c r="W108" s="164">
        <v>4.2019205093383789</v>
      </c>
      <c r="X108" s="164">
        <v>18.280000686645508</v>
      </c>
      <c r="Y108" s="164">
        <v>4.2800002098083496</v>
      </c>
      <c r="Z108" s="164">
        <v>2.6051914691925049</v>
      </c>
      <c r="AA108" s="164">
        <v>15.307588577270508</v>
      </c>
      <c r="AB108" s="163">
        <v>956</v>
      </c>
      <c r="AC108" s="163">
        <v>20</v>
      </c>
      <c r="AD108" s="165">
        <v>37.974079132080078</v>
      </c>
      <c r="AE108" s="164">
        <v>14.452327728271484</v>
      </c>
      <c r="AF108" s="251">
        <v>2.310558408498764E-2</v>
      </c>
      <c r="AG108" s="163">
        <v>0</v>
      </c>
      <c r="AH108" s="164">
        <v>0.50800001621246338</v>
      </c>
      <c r="AI108" s="166">
        <v>0.23109520971775055</v>
      </c>
      <c r="AJ108" s="164">
        <v>144.80813000000001</v>
      </c>
      <c r="AK108" s="164">
        <v>1169.3800048828125</v>
      </c>
      <c r="AL108" s="164">
        <v>1371.3699951171875</v>
      </c>
      <c r="AM108" s="164">
        <v>10.547248840332031</v>
      </c>
      <c r="AN108" s="164">
        <v>1.8488476276397705</v>
      </c>
      <c r="AO108" s="165">
        <v>40.099998474121094</v>
      </c>
      <c r="AP108" s="165">
        <v>12.800000190734863</v>
      </c>
      <c r="AQ108" s="163">
        <v>125</v>
      </c>
      <c r="AR108" s="165">
        <v>7.0999999046325684</v>
      </c>
      <c r="AS108" s="164">
        <v>1.2999999523162842</v>
      </c>
      <c r="AT108" s="164">
        <v>219.1661376953125</v>
      </c>
      <c r="AU108" s="163">
        <v>13317437</v>
      </c>
      <c r="AV108" s="164">
        <v>0.57899999618530273</v>
      </c>
      <c r="AW108" s="164">
        <v>38.5</v>
      </c>
      <c r="AX108" s="163">
        <v>3768766</v>
      </c>
      <c r="AY108" s="163">
        <v>2269644</v>
      </c>
      <c r="AZ108" s="163">
        <v>4214004</v>
      </c>
      <c r="BA108" s="163">
        <v>0</v>
      </c>
      <c r="BB108" s="163">
        <v>52901</v>
      </c>
      <c r="BC108" s="163">
        <v>0</v>
      </c>
      <c r="BD108" s="163">
        <v>120</v>
      </c>
      <c r="BE108" s="165">
        <v>19.899999618530273</v>
      </c>
      <c r="BF108" s="164">
        <v>3.4166667461395264</v>
      </c>
      <c r="BG108" s="164">
        <v>-0.8409309983253479</v>
      </c>
      <c r="BH108" s="163">
        <v>34</v>
      </c>
      <c r="BI108" s="165">
        <v>14</v>
      </c>
      <c r="BJ108" s="164">
        <v>68.080001831054688</v>
      </c>
      <c r="BK108" s="164">
        <v>24.405601501464844</v>
      </c>
      <c r="BL108" s="165">
        <v>60.12725830078125</v>
      </c>
      <c r="BM108" s="163">
        <v>18000</v>
      </c>
      <c r="BN108" s="165">
        <v>49.241287231445312</v>
      </c>
      <c r="BO108" s="165">
        <v>71.871910095214844</v>
      </c>
      <c r="BP108" s="164">
        <v>0.48999997973442078</v>
      </c>
      <c r="BQ108" s="163">
        <v>86</v>
      </c>
      <c r="BR108" s="163">
        <v>60</v>
      </c>
      <c r="BS108" s="163">
        <v>87</v>
      </c>
      <c r="BT108" s="164">
        <v>118.91872406005859</v>
      </c>
      <c r="BU108" s="164">
        <v>381</v>
      </c>
      <c r="BV108" s="163">
        <v>672.86968994140625</v>
      </c>
      <c r="BW108" s="163">
        <v>94280</v>
      </c>
    </row>
    <row r="109" spans="1:75">
      <c r="A109" s="167" t="s">
        <v>193</v>
      </c>
      <c r="B109" s="236" t="s">
        <v>192</v>
      </c>
      <c r="C109" s="163">
        <v>4008.7744140625</v>
      </c>
      <c r="D109" s="163">
        <v>0</v>
      </c>
      <c r="E109" s="163">
        <v>183460.609375</v>
      </c>
      <c r="F109" s="163">
        <v>45.248001098632812</v>
      </c>
      <c r="G109" s="163">
        <v>5.7237396240234375</v>
      </c>
      <c r="H109" s="163">
        <v>0</v>
      </c>
      <c r="I109" s="163">
        <v>31379.376953125</v>
      </c>
      <c r="J109" s="237">
        <v>63000</v>
      </c>
      <c r="K109" s="240">
        <v>5.714285746216774E-2</v>
      </c>
      <c r="L109" s="238">
        <v>5.000000074505806E-2</v>
      </c>
      <c r="M109" s="163">
        <v>167.20973205566406</v>
      </c>
      <c r="N109" s="163" t="s">
        <v>1369</v>
      </c>
      <c r="O109" s="163" t="s">
        <v>1369</v>
      </c>
      <c r="P109" s="163" t="s">
        <v>1369</v>
      </c>
      <c r="Q109" s="163">
        <v>1386875.875</v>
      </c>
      <c r="R109" s="233">
        <v>3.9999999105930328E-2</v>
      </c>
      <c r="S109" s="163">
        <v>30634442</v>
      </c>
      <c r="T109" s="163">
        <v>31626694</v>
      </c>
      <c r="U109" s="163">
        <v>33538248</v>
      </c>
      <c r="V109" s="164">
        <v>102.18801879882812</v>
      </c>
      <c r="W109" s="164">
        <v>1.7249825000762939</v>
      </c>
      <c r="X109" s="164">
        <v>78.71600341796875</v>
      </c>
      <c r="Y109" s="164" t="s">
        <v>1369</v>
      </c>
      <c r="Z109" s="164">
        <v>0.34764501452445984</v>
      </c>
      <c r="AA109" s="164" t="s">
        <v>1369</v>
      </c>
      <c r="AB109" s="163">
        <v>3030</v>
      </c>
      <c r="AC109" s="163">
        <v>80</v>
      </c>
      <c r="AD109" s="165">
        <v>21.596879959106445</v>
      </c>
      <c r="AE109" s="164">
        <v>6.2522735595703125</v>
      </c>
      <c r="AF109" s="251">
        <v>2.7526125311851501E-2</v>
      </c>
      <c r="AG109" s="163">
        <v>0</v>
      </c>
      <c r="AH109" s="164">
        <v>0.80699998140335083</v>
      </c>
      <c r="AI109" s="166" t="s">
        <v>1369</v>
      </c>
      <c r="AJ109" s="164">
        <v>6.4954929999999997</v>
      </c>
      <c r="AK109" s="164">
        <v>24.430000305175781</v>
      </c>
      <c r="AL109" s="164">
        <v>5.940000057220459</v>
      </c>
      <c r="AM109" s="164">
        <v>1.2426066678017378E-3</v>
      </c>
      <c r="AN109" s="164">
        <v>0.43788442015647888</v>
      </c>
      <c r="AO109" s="165">
        <v>7.8000001907348633</v>
      </c>
      <c r="AP109" s="165">
        <v>15.300000190734863</v>
      </c>
      <c r="AQ109" s="163">
        <v>113</v>
      </c>
      <c r="AR109" s="165">
        <v>0.30000001192092896</v>
      </c>
      <c r="AS109" s="164">
        <v>0.15000000596046448</v>
      </c>
      <c r="AT109" s="163">
        <v>0</v>
      </c>
      <c r="AU109" s="163">
        <v>64258</v>
      </c>
      <c r="AV109" s="164">
        <v>0.20200000703334808</v>
      </c>
      <c r="AW109" s="164">
        <v>40.700000762939453</v>
      </c>
      <c r="AX109" s="163">
        <v>87612</v>
      </c>
      <c r="AY109" s="163">
        <v>84187</v>
      </c>
      <c r="AZ109" s="163">
        <v>0</v>
      </c>
      <c r="BA109" s="163">
        <v>0</v>
      </c>
      <c r="BB109" s="163">
        <v>357327</v>
      </c>
      <c r="BC109" s="163">
        <v>0</v>
      </c>
      <c r="BD109" s="163">
        <v>125</v>
      </c>
      <c r="BE109" s="165">
        <v>2.4000000953674316</v>
      </c>
      <c r="BF109" s="164">
        <v>3.9500000476837158</v>
      </c>
      <c r="BG109" s="164">
        <v>0.99327057600021362</v>
      </c>
      <c r="BH109" s="163">
        <v>50</v>
      </c>
      <c r="BI109" s="165">
        <v>100</v>
      </c>
      <c r="BJ109" s="164" t="s">
        <v>1369</v>
      </c>
      <c r="BK109" s="164">
        <v>97.398643493652344</v>
      </c>
      <c r="BL109" s="165">
        <v>141.29231262207031</v>
      </c>
      <c r="BM109" s="163">
        <v>69000</v>
      </c>
      <c r="BN109" s="165">
        <v>95.996131896972656</v>
      </c>
      <c r="BO109" s="165">
        <v>97.156455993652344</v>
      </c>
      <c r="BP109" s="164">
        <v>22.279998779296875</v>
      </c>
      <c r="BQ109" s="163">
        <v>97</v>
      </c>
      <c r="BR109" s="163">
        <v>96</v>
      </c>
      <c r="BS109" s="163">
        <v>57</v>
      </c>
      <c r="BT109" s="164">
        <v>1268.2122802734375</v>
      </c>
      <c r="BU109" s="164">
        <v>21</v>
      </c>
      <c r="BV109" s="163">
        <v>11648.673828125</v>
      </c>
      <c r="BW109" s="163">
        <v>328550</v>
      </c>
    </row>
    <row r="110" spans="1:75">
      <c r="A110" s="167" t="s">
        <v>195</v>
      </c>
      <c r="B110" s="236" t="s">
        <v>194</v>
      </c>
      <c r="C110" s="163">
        <v>0</v>
      </c>
      <c r="D110" s="163">
        <v>0</v>
      </c>
      <c r="E110" s="163">
        <v>0</v>
      </c>
      <c r="F110" s="163">
        <v>186.43879699707031</v>
      </c>
      <c r="G110" s="163">
        <v>0</v>
      </c>
      <c r="H110" s="163">
        <v>0</v>
      </c>
      <c r="I110" s="163">
        <v>0</v>
      </c>
      <c r="J110" s="237">
        <v>0</v>
      </c>
      <c r="K110" s="240">
        <v>0</v>
      </c>
      <c r="L110" s="239" t="s">
        <v>1369</v>
      </c>
      <c r="M110" s="163" t="s">
        <v>1369</v>
      </c>
      <c r="N110" s="163" t="s">
        <v>1369</v>
      </c>
      <c r="O110" s="163" t="s">
        <v>1369</v>
      </c>
      <c r="P110" s="163" t="s">
        <v>1369</v>
      </c>
      <c r="Q110" s="163">
        <v>0</v>
      </c>
      <c r="R110" s="233">
        <v>0</v>
      </c>
      <c r="S110" s="163">
        <v>0</v>
      </c>
      <c r="T110" s="163">
        <v>20774.978515625</v>
      </c>
      <c r="U110" s="163">
        <v>0</v>
      </c>
      <c r="V110" s="164">
        <v>1738.18994140625</v>
      </c>
      <c r="W110" s="164">
        <v>0.51256537437438965</v>
      </c>
      <c r="X110" s="164">
        <v>41.971000671386719</v>
      </c>
      <c r="Y110" s="164">
        <v>5.4000000953674316</v>
      </c>
      <c r="Z110" s="164">
        <v>0</v>
      </c>
      <c r="AA110" s="164">
        <v>95.839096069335938</v>
      </c>
      <c r="AB110" s="163">
        <v>4</v>
      </c>
      <c r="AC110" s="163">
        <v>80</v>
      </c>
      <c r="AD110" s="165">
        <v>34.845001220703125</v>
      </c>
      <c r="AE110" s="164">
        <v>5.623258113861084</v>
      </c>
      <c r="AF110" s="251">
        <v>5.3198365494608879E-3</v>
      </c>
      <c r="AG110" s="163">
        <v>0</v>
      </c>
      <c r="AH110" s="164">
        <v>0.76200002431869507</v>
      </c>
      <c r="AI110" s="166">
        <v>2.6540937833487988E-3</v>
      </c>
      <c r="AJ110" s="164">
        <v>1.6465050000000001</v>
      </c>
      <c r="AK110" s="164">
        <v>107.12000274658203</v>
      </c>
      <c r="AL110" s="164">
        <v>120.29000091552734</v>
      </c>
      <c r="AM110" s="164">
        <v>2.1231653690338135</v>
      </c>
      <c r="AN110" s="164">
        <v>7.1375995874404907E-2</v>
      </c>
      <c r="AO110" s="165">
        <v>5.5999999046325684</v>
      </c>
      <c r="AP110" s="165">
        <v>14.800000190734863</v>
      </c>
      <c r="AQ110" s="163">
        <v>39</v>
      </c>
      <c r="AR110" s="165">
        <v>0.10000000149011612</v>
      </c>
      <c r="AS110" s="164">
        <v>9.9999997764825821E-3</v>
      </c>
      <c r="AT110" s="164" t="s">
        <v>1369</v>
      </c>
      <c r="AU110" s="163">
        <v>2655</v>
      </c>
      <c r="AV110" s="164">
        <v>0.32800000905990601</v>
      </c>
      <c r="AW110" s="164">
        <v>29.299999237060547</v>
      </c>
      <c r="AX110" s="163">
        <v>0</v>
      </c>
      <c r="AY110" s="163">
        <v>455</v>
      </c>
      <c r="AZ110" s="163">
        <v>0</v>
      </c>
      <c r="BA110" s="163">
        <v>0</v>
      </c>
      <c r="BB110" s="163">
        <v>0</v>
      </c>
      <c r="BC110" s="163">
        <v>0</v>
      </c>
      <c r="BD110" s="163">
        <v>111</v>
      </c>
      <c r="BE110" s="165">
        <v>14.199999809265137</v>
      </c>
      <c r="BF110" s="164">
        <v>2.6833333969116211</v>
      </c>
      <c r="BG110" s="164">
        <v>-0.13417544960975647</v>
      </c>
      <c r="BH110" s="163">
        <v>39</v>
      </c>
      <c r="BI110" s="165">
        <v>100</v>
      </c>
      <c r="BJ110" s="164">
        <v>97.860000610351562</v>
      </c>
      <c r="BK110" s="164">
        <v>85.760581970214844</v>
      </c>
      <c r="BL110" s="165">
        <v>136.54176330566406</v>
      </c>
      <c r="BM110" s="163">
        <v>680</v>
      </c>
      <c r="BN110" s="165">
        <v>99.700538635253906</v>
      </c>
      <c r="BO110" s="165">
        <v>99.558349609375</v>
      </c>
      <c r="BP110" s="164">
        <v>21.610000610351562</v>
      </c>
      <c r="BQ110" s="163">
        <v>99</v>
      </c>
      <c r="BR110" s="163">
        <v>98</v>
      </c>
      <c r="BS110" s="163" t="s">
        <v>1369</v>
      </c>
      <c r="BT110" s="164">
        <v>2066</v>
      </c>
      <c r="BU110" s="164">
        <v>57</v>
      </c>
      <c r="BV110" s="163">
        <v>12667.435546875</v>
      </c>
      <c r="BW110" s="163">
        <v>300</v>
      </c>
    </row>
    <row r="111" spans="1:75">
      <c r="A111" s="167" t="s">
        <v>197</v>
      </c>
      <c r="B111" s="236" t="s">
        <v>196</v>
      </c>
      <c r="C111" s="163">
        <v>0</v>
      </c>
      <c r="D111" s="163">
        <v>0</v>
      </c>
      <c r="E111" s="163">
        <v>333697.8125</v>
      </c>
      <c r="F111" s="163">
        <v>0</v>
      </c>
      <c r="G111" s="163">
        <v>0</v>
      </c>
      <c r="H111" s="163">
        <v>0</v>
      </c>
      <c r="I111" s="163">
        <v>0</v>
      </c>
      <c r="J111" s="237">
        <v>398935.8125</v>
      </c>
      <c r="K111" s="240">
        <v>0.22857142984867096</v>
      </c>
      <c r="L111" s="238">
        <v>0.22499999403953552</v>
      </c>
      <c r="M111" s="163">
        <v>12475173</v>
      </c>
      <c r="N111" s="163">
        <v>0</v>
      </c>
      <c r="O111" s="163">
        <v>2197831.25</v>
      </c>
      <c r="P111" s="163">
        <v>0</v>
      </c>
      <c r="Q111" s="163">
        <v>24015788</v>
      </c>
      <c r="R111" s="233">
        <v>1</v>
      </c>
      <c r="S111" s="163">
        <v>4351559</v>
      </c>
      <c r="T111" s="163">
        <v>23899440</v>
      </c>
      <c r="U111" s="163">
        <v>21328632</v>
      </c>
      <c r="V111" s="164">
        <v>17.952108383178711</v>
      </c>
      <c r="W111" s="164">
        <v>4.6931567192077637</v>
      </c>
      <c r="X111" s="164">
        <v>46.188999176025391</v>
      </c>
      <c r="Y111" s="164">
        <v>5.809999942779541</v>
      </c>
      <c r="Z111" s="164">
        <v>4.5422906875610352</v>
      </c>
      <c r="AA111" s="164">
        <v>17.300868988037109</v>
      </c>
      <c r="AB111" s="163">
        <v>1468</v>
      </c>
      <c r="AC111" s="163">
        <v>80</v>
      </c>
      <c r="AD111" s="165">
        <v>92.496971130371094</v>
      </c>
      <c r="AE111" s="164">
        <v>17.355644226074219</v>
      </c>
      <c r="AF111" s="251">
        <v>0.94774812459945679</v>
      </c>
      <c r="AG111" s="163">
        <v>2109</v>
      </c>
      <c r="AH111" s="164">
        <v>0.40999999642372131</v>
      </c>
      <c r="AI111" s="166">
        <v>0.37606292963027954</v>
      </c>
      <c r="AJ111" s="164">
        <v>833.26318400000002</v>
      </c>
      <c r="AK111" s="164">
        <v>1401.8499755859375</v>
      </c>
      <c r="AL111" s="164">
        <v>1201.1400146484375</v>
      </c>
      <c r="AM111" s="164">
        <v>6.6579675674438477</v>
      </c>
      <c r="AN111" s="164">
        <v>5.5184197425842285</v>
      </c>
      <c r="AO111" s="165">
        <v>93.800003051757812</v>
      </c>
      <c r="AP111" s="165">
        <v>18.5</v>
      </c>
      <c r="AQ111" s="163">
        <v>49</v>
      </c>
      <c r="AR111" s="165">
        <v>0.89999997615814209</v>
      </c>
      <c r="AS111" s="164">
        <v>0.41999998688697815</v>
      </c>
      <c r="AT111" s="164">
        <v>353.56045532226562</v>
      </c>
      <c r="AU111" s="163">
        <v>10722920</v>
      </c>
      <c r="AV111" s="164">
        <v>0.60699999332427979</v>
      </c>
      <c r="AW111" s="164">
        <v>35.700000762939453</v>
      </c>
      <c r="AX111" s="163">
        <v>1814765</v>
      </c>
      <c r="AY111" s="163">
        <v>0</v>
      </c>
      <c r="AZ111" s="163">
        <v>0</v>
      </c>
      <c r="BA111" s="163">
        <v>344061</v>
      </c>
      <c r="BB111" s="163">
        <v>66716</v>
      </c>
      <c r="BC111" s="163">
        <v>574</v>
      </c>
      <c r="BD111" s="163">
        <v>127</v>
      </c>
      <c r="BE111" s="165">
        <v>9.6000003814697266</v>
      </c>
      <c r="BF111" s="164">
        <v>3.0499999523162842</v>
      </c>
      <c r="BG111" s="164">
        <v>-1.1968234777450562</v>
      </c>
      <c r="BH111" s="163">
        <v>28</v>
      </c>
      <c r="BI111" s="165">
        <v>53</v>
      </c>
      <c r="BJ111" s="164">
        <v>30.761409759521484</v>
      </c>
      <c r="BK111" s="164">
        <v>34.490001678466797</v>
      </c>
      <c r="BL111" s="165">
        <v>114.49712371826172</v>
      </c>
      <c r="BM111" s="163">
        <v>110000</v>
      </c>
      <c r="BN111" s="165">
        <v>50.208549499511719</v>
      </c>
      <c r="BO111" s="165">
        <v>83.649467468261719</v>
      </c>
      <c r="BP111" s="164">
        <v>1.2300000190734863</v>
      </c>
      <c r="BQ111" s="163">
        <v>77</v>
      </c>
      <c r="BR111" s="163">
        <v>44</v>
      </c>
      <c r="BS111" s="163">
        <v>77</v>
      </c>
      <c r="BT111" s="164">
        <v>106.96834564208984</v>
      </c>
      <c r="BU111" s="164">
        <v>440</v>
      </c>
      <c r="BV111" s="163">
        <v>897.44866943359375</v>
      </c>
      <c r="BW111" s="163">
        <v>1220190</v>
      </c>
    </row>
    <row r="112" spans="1:75">
      <c r="A112" s="167" t="s">
        <v>199</v>
      </c>
      <c r="B112" s="236" t="s">
        <v>198</v>
      </c>
      <c r="C112" s="163">
        <v>0</v>
      </c>
      <c r="D112" s="163">
        <v>0</v>
      </c>
      <c r="E112" s="163">
        <v>0</v>
      </c>
      <c r="F112" s="163">
        <v>6.1644001007080078</v>
      </c>
      <c r="G112" s="163">
        <v>0</v>
      </c>
      <c r="H112" s="163">
        <v>0</v>
      </c>
      <c r="I112" s="163">
        <v>21.339300155639648</v>
      </c>
      <c r="J112" s="237">
        <v>0</v>
      </c>
      <c r="K112" s="240">
        <v>0</v>
      </c>
      <c r="L112" s="238">
        <v>0.125</v>
      </c>
      <c r="M112" s="163">
        <v>0</v>
      </c>
      <c r="N112" s="163" t="s">
        <v>1369</v>
      </c>
      <c r="O112" s="163" t="s">
        <v>1369</v>
      </c>
      <c r="P112" s="163" t="s">
        <v>1369</v>
      </c>
      <c r="Q112" s="163">
        <v>0</v>
      </c>
      <c r="R112" s="233">
        <v>0</v>
      </c>
      <c r="S112" s="163">
        <v>0</v>
      </c>
      <c r="T112" s="163">
        <v>423642.09375</v>
      </c>
      <c r="U112" s="163">
        <v>10164.8759765625</v>
      </c>
      <c r="V112" s="164">
        <v>1620.425048828125</v>
      </c>
      <c r="W112" s="164">
        <v>4.1466608047485352</v>
      </c>
      <c r="X112" s="164">
        <v>94.941001892089844</v>
      </c>
      <c r="Y112" s="164">
        <v>2.8499999046325684</v>
      </c>
      <c r="Z112" s="164">
        <v>0</v>
      </c>
      <c r="AA112" s="164" t="s">
        <v>1369</v>
      </c>
      <c r="AB112" s="163">
        <v>41</v>
      </c>
      <c r="AC112" s="163">
        <v>80</v>
      </c>
      <c r="AD112" s="165">
        <v>3.7500001490116119E-2</v>
      </c>
      <c r="AE112" s="164">
        <v>4.0888090133666992</v>
      </c>
      <c r="AF112" s="251">
        <v>3.1869045924395323E-3</v>
      </c>
      <c r="AG112" s="163">
        <v>0</v>
      </c>
      <c r="AH112" s="164">
        <v>0.91500002145767212</v>
      </c>
      <c r="AI112" s="166" t="s">
        <v>1369</v>
      </c>
      <c r="AJ112" s="164">
        <v>0.5</v>
      </c>
      <c r="AK112" s="164">
        <v>0</v>
      </c>
      <c r="AL112" s="164">
        <v>0</v>
      </c>
      <c r="AM112" s="164" t="s">
        <v>1369</v>
      </c>
      <c r="AN112" s="164">
        <v>1.112208366394043</v>
      </c>
      <c r="AO112" s="165">
        <v>5.5999999046325684</v>
      </c>
      <c r="AP112" s="165" t="s">
        <v>1369</v>
      </c>
      <c r="AQ112" s="163">
        <v>13</v>
      </c>
      <c r="AR112" s="165">
        <v>0.20000000298023224</v>
      </c>
      <c r="AS112" s="164">
        <v>0.17000000178813934</v>
      </c>
      <c r="AT112" s="164" t="s">
        <v>1369</v>
      </c>
      <c r="AU112" s="163">
        <v>0</v>
      </c>
      <c r="AV112" s="164">
        <v>0.11699999868869781</v>
      </c>
      <c r="AW112" s="164">
        <v>31.399999618530273</v>
      </c>
      <c r="AX112" s="163">
        <v>0</v>
      </c>
      <c r="AY112" s="163">
        <v>0</v>
      </c>
      <c r="AZ112" s="163">
        <v>0</v>
      </c>
      <c r="BA112" s="163">
        <v>0</v>
      </c>
      <c r="BB112" s="163">
        <v>12539</v>
      </c>
      <c r="BC112" s="163">
        <v>0</v>
      </c>
      <c r="BD112" s="163">
        <v>129</v>
      </c>
      <c r="BE112" s="165">
        <v>2.4000000953674316</v>
      </c>
      <c r="BF112" s="164" t="s">
        <v>1369</v>
      </c>
      <c r="BG112" s="164">
        <v>0.80439019203186035</v>
      </c>
      <c r="BH112" s="163">
        <v>51</v>
      </c>
      <c r="BI112" s="165">
        <v>100</v>
      </c>
      <c r="BJ112" s="164">
        <v>94.94000244140625</v>
      </c>
      <c r="BK112" s="164">
        <v>91.540756225585938</v>
      </c>
      <c r="BL112" s="165">
        <v>131.59205627441406</v>
      </c>
      <c r="BM112" s="163">
        <v>2700</v>
      </c>
      <c r="BN112" s="165">
        <v>99.964424133300781</v>
      </c>
      <c r="BO112" s="165">
        <v>100</v>
      </c>
      <c r="BP112" s="164">
        <v>54.850002288818359</v>
      </c>
      <c r="BQ112" s="163">
        <v>98</v>
      </c>
      <c r="BR112" s="163">
        <v>95</v>
      </c>
      <c r="BS112" s="163">
        <v>99</v>
      </c>
      <c r="BT112" s="164">
        <v>5317</v>
      </c>
      <c r="BU112" s="164">
        <v>3</v>
      </c>
      <c r="BV112" s="163">
        <v>37882.265625</v>
      </c>
      <c r="BW112" s="163">
        <v>320</v>
      </c>
    </row>
    <row r="113" spans="1:75">
      <c r="A113" s="167" t="s">
        <v>201</v>
      </c>
      <c r="B113" s="236" t="s">
        <v>200</v>
      </c>
      <c r="C113" s="163">
        <v>0</v>
      </c>
      <c r="D113" s="163">
        <v>0</v>
      </c>
      <c r="E113" s="163">
        <v>0</v>
      </c>
      <c r="F113" s="163">
        <v>1.871999979019165</v>
      </c>
      <c r="G113" s="163">
        <v>322.65756225585938</v>
      </c>
      <c r="H113" s="163">
        <v>23.682634353637695</v>
      </c>
      <c r="I113" s="163">
        <v>3290.9267578125</v>
      </c>
      <c r="J113" s="237">
        <v>910.4000244140625</v>
      </c>
      <c r="K113" s="240">
        <v>8.5714288055896759E-2</v>
      </c>
      <c r="L113" s="239" t="s">
        <v>1369</v>
      </c>
      <c r="M113" s="163" t="s">
        <v>1369</v>
      </c>
      <c r="N113" s="163" t="s">
        <v>1369</v>
      </c>
      <c r="O113" s="163" t="s">
        <v>1369</v>
      </c>
      <c r="P113" s="163" t="s">
        <v>1369</v>
      </c>
      <c r="Q113" s="163">
        <v>0</v>
      </c>
      <c r="R113" s="233">
        <v>0</v>
      </c>
      <c r="S113" s="163">
        <v>0</v>
      </c>
      <c r="T113" s="163">
        <v>1648.439453125</v>
      </c>
      <c r="U113" s="163">
        <v>1538.8033447265625</v>
      </c>
      <c r="V113" s="164">
        <v>233.61111450195312</v>
      </c>
      <c r="W113" s="164">
        <v>1.4628992080688477</v>
      </c>
      <c r="X113" s="164">
        <v>78.867996215820312</v>
      </c>
      <c r="Y113" s="164" t="s">
        <v>1369</v>
      </c>
      <c r="Z113" s="164">
        <v>8.6792306900024414</v>
      </c>
      <c r="AA113" s="164">
        <v>85.091156005859375</v>
      </c>
      <c r="AB113" s="163">
        <v>1</v>
      </c>
      <c r="AC113" s="163">
        <v>40</v>
      </c>
      <c r="AD113" s="165">
        <v>2.3751800060272217</v>
      </c>
      <c r="AE113" s="164">
        <v>10.738255500793457</v>
      </c>
      <c r="AF113" s="251">
        <v>0</v>
      </c>
      <c r="AG113" s="163">
        <v>0</v>
      </c>
      <c r="AH113" s="164">
        <v>0.73100000619888306</v>
      </c>
      <c r="AI113" s="166" t="s">
        <v>1369</v>
      </c>
      <c r="AJ113" s="164">
        <v>3.9769749999999999</v>
      </c>
      <c r="AK113" s="164">
        <v>112.45999908447266</v>
      </c>
      <c r="AL113" s="164">
        <v>140.33999633789062</v>
      </c>
      <c r="AM113" s="164">
        <v>47.325515747070312</v>
      </c>
      <c r="AN113" s="164">
        <v>10.563380241394043</v>
      </c>
      <c r="AO113" s="165">
        <v>28.600000381469727</v>
      </c>
      <c r="AP113" s="165">
        <v>11.899999618530273</v>
      </c>
      <c r="AQ113" s="163">
        <v>483</v>
      </c>
      <c r="AR113" s="165" t="s">
        <v>1369</v>
      </c>
      <c r="AS113" s="164" t="s">
        <v>1369</v>
      </c>
      <c r="AT113" s="164" t="s">
        <v>1369</v>
      </c>
      <c r="AU113" s="163">
        <v>19594</v>
      </c>
      <c r="AV113" s="164" t="s">
        <v>1369</v>
      </c>
      <c r="AW113" s="164">
        <v>35.5</v>
      </c>
      <c r="AX113" s="163">
        <v>4480</v>
      </c>
      <c r="AY113" s="163">
        <v>0</v>
      </c>
      <c r="AZ113" s="163">
        <v>33456</v>
      </c>
      <c r="BA113" s="163">
        <v>0</v>
      </c>
      <c r="BB113" s="163">
        <v>0</v>
      </c>
      <c r="BC113" s="163">
        <v>0</v>
      </c>
      <c r="BD113" s="163">
        <v>34</v>
      </c>
      <c r="BE113" s="165">
        <v>3.7000000476837158</v>
      </c>
      <c r="BF113" s="164">
        <v>2.0833332538604736</v>
      </c>
      <c r="BG113" s="164">
        <v>0.23068733513355255</v>
      </c>
      <c r="BH113" s="164" t="s">
        <v>1369</v>
      </c>
      <c r="BI113" s="165">
        <v>100</v>
      </c>
      <c r="BJ113" s="164">
        <v>98.265083312988281</v>
      </c>
      <c r="BK113" s="164">
        <v>38.701164245605469</v>
      </c>
      <c r="BL113" s="165">
        <v>38.049942016601562</v>
      </c>
      <c r="BM113" s="163">
        <v>260</v>
      </c>
      <c r="BN113" s="165">
        <v>81.459671020507812</v>
      </c>
      <c r="BO113" s="165">
        <v>85.063743591308594</v>
      </c>
      <c r="BP113" s="164">
        <v>4.5999999046325684</v>
      </c>
      <c r="BQ113" s="163">
        <v>86</v>
      </c>
      <c r="BR113" s="163">
        <v>54</v>
      </c>
      <c r="BS113" s="163">
        <v>29</v>
      </c>
      <c r="BT113" s="164">
        <v>676.91448974609375</v>
      </c>
      <c r="BU113" s="164" t="s">
        <v>1369</v>
      </c>
      <c r="BV113" s="163">
        <v>6762.548828125</v>
      </c>
      <c r="BW113" s="163">
        <v>180</v>
      </c>
    </row>
    <row r="114" spans="1:75">
      <c r="A114" s="167" t="s">
        <v>203</v>
      </c>
      <c r="B114" s="236" t="s">
        <v>202</v>
      </c>
      <c r="C114" s="163">
        <v>125.83153533935547</v>
      </c>
      <c r="D114" s="163">
        <v>0</v>
      </c>
      <c r="E114" s="163">
        <v>33241.12890625</v>
      </c>
      <c r="F114" s="163">
        <v>0.27079999446868896</v>
      </c>
      <c r="G114" s="163">
        <v>0</v>
      </c>
      <c r="H114" s="163">
        <v>0</v>
      </c>
      <c r="I114" s="163">
        <v>1979.386962890625</v>
      </c>
      <c r="J114" s="237">
        <v>247808.03125</v>
      </c>
      <c r="K114" s="240">
        <v>0.22857142984867096</v>
      </c>
      <c r="L114" s="238">
        <v>0.27500000596046448</v>
      </c>
      <c r="M114" s="163">
        <v>2488483.5</v>
      </c>
      <c r="N114" s="163">
        <v>0</v>
      </c>
      <c r="O114" s="163">
        <v>0</v>
      </c>
      <c r="P114" s="163">
        <v>0</v>
      </c>
      <c r="Q114" s="163">
        <v>4993922</v>
      </c>
      <c r="R114" s="233">
        <v>1</v>
      </c>
      <c r="S114" s="163">
        <v>1239848.875</v>
      </c>
      <c r="T114" s="163">
        <v>4642407</v>
      </c>
      <c r="U114" s="163">
        <v>2723239</v>
      </c>
      <c r="V114" s="164">
        <v>4.4775142669677734</v>
      </c>
      <c r="W114" s="164">
        <v>3.9971528053283691</v>
      </c>
      <c r="X114" s="164">
        <v>57.699001312255859</v>
      </c>
      <c r="Y114" s="164">
        <v>5.7699999809265137</v>
      </c>
      <c r="Z114" s="164">
        <v>26.866891860961914</v>
      </c>
      <c r="AA114" s="164">
        <v>41.752407073974609</v>
      </c>
      <c r="AB114" s="163">
        <v>164</v>
      </c>
      <c r="AC114" s="163">
        <v>20</v>
      </c>
      <c r="AD114" s="165">
        <v>58.560169219970703</v>
      </c>
      <c r="AE114" s="164">
        <v>15.755063056945801</v>
      </c>
      <c r="AF114" s="251">
        <v>7.0991732180118561E-2</v>
      </c>
      <c r="AG114" s="163">
        <v>6</v>
      </c>
      <c r="AH114" s="164">
        <v>0.54000002145767212</v>
      </c>
      <c r="AI114" s="166">
        <v>0.32703724503517151</v>
      </c>
      <c r="AJ114" s="164">
        <v>126.707427</v>
      </c>
      <c r="AK114" s="164">
        <v>415.16000366210938</v>
      </c>
      <c r="AL114" s="164">
        <v>327.70999145507812</v>
      </c>
      <c r="AM114" s="164">
        <v>3.3833158016204834</v>
      </c>
      <c r="AN114" s="164">
        <v>0.5740211009979248</v>
      </c>
      <c r="AO114" s="165">
        <v>39.200000762939453</v>
      </c>
      <c r="AP114" s="165">
        <v>22.399999618530273</v>
      </c>
      <c r="AQ114" s="163">
        <v>78</v>
      </c>
      <c r="AR114" s="165">
        <v>0.30000001192092896</v>
      </c>
      <c r="AS114" s="164">
        <v>0.18999999761581421</v>
      </c>
      <c r="AT114" s="164">
        <v>44.851936340332031</v>
      </c>
      <c r="AU114" s="163">
        <v>931435</v>
      </c>
      <c r="AV114" s="164">
        <v>0.6029999852180481</v>
      </c>
      <c r="AW114" s="164">
        <v>32</v>
      </c>
      <c r="AX114" s="163">
        <v>28926</v>
      </c>
      <c r="AY114" s="163">
        <v>7200</v>
      </c>
      <c r="AZ114" s="163">
        <v>0</v>
      </c>
      <c r="BA114" s="163">
        <v>0</v>
      </c>
      <c r="BB114" s="163">
        <v>118476</v>
      </c>
      <c r="BC114" s="163">
        <v>0</v>
      </c>
      <c r="BD114" s="163">
        <v>132</v>
      </c>
      <c r="BE114" s="165">
        <v>9.3000001907348633</v>
      </c>
      <c r="BF114" s="164">
        <v>3.0666666030883789</v>
      </c>
      <c r="BG114" s="164">
        <v>-0.70102417469024658</v>
      </c>
      <c r="BH114" s="163">
        <v>30</v>
      </c>
      <c r="BI114" s="165">
        <v>49</v>
      </c>
      <c r="BJ114" s="164">
        <v>66.959999084472656</v>
      </c>
      <c r="BK114" s="164">
        <v>58.758190155029297</v>
      </c>
      <c r="BL114" s="165">
        <v>113.12041473388672</v>
      </c>
      <c r="BM114" s="163">
        <v>15000</v>
      </c>
      <c r="BN114" s="165">
        <v>55.929893493652344</v>
      </c>
      <c r="BO114" s="165">
        <v>77.811256408691406</v>
      </c>
      <c r="BP114" s="164">
        <v>1.9199999570846558</v>
      </c>
      <c r="BQ114" s="163">
        <v>76</v>
      </c>
      <c r="BR114" s="163" t="s">
        <v>1369</v>
      </c>
      <c r="BS114" s="163">
        <v>73</v>
      </c>
      <c r="BT114" s="164">
        <v>240.35726928710938</v>
      </c>
      <c r="BU114" s="164">
        <v>464</v>
      </c>
      <c r="BV114" s="163">
        <v>2149.4140625</v>
      </c>
      <c r="BW114" s="163">
        <v>1030700</v>
      </c>
    </row>
    <row r="115" spans="1:75">
      <c r="A115" s="167" t="s">
        <v>205</v>
      </c>
      <c r="B115" s="236" t="s">
        <v>204</v>
      </c>
      <c r="C115" s="163">
        <v>0</v>
      </c>
      <c r="D115" s="163">
        <v>0</v>
      </c>
      <c r="E115" s="163">
        <v>0</v>
      </c>
      <c r="F115" s="163">
        <v>3.0320000648498535</v>
      </c>
      <c r="G115" s="163">
        <v>122423.1484375</v>
      </c>
      <c r="H115" s="163">
        <v>5146.62158203125</v>
      </c>
      <c r="I115" s="163">
        <v>0</v>
      </c>
      <c r="J115" s="237">
        <v>0</v>
      </c>
      <c r="K115" s="240">
        <v>2.857142873108387E-2</v>
      </c>
      <c r="L115" s="238">
        <v>2.500000037252903E-2</v>
      </c>
      <c r="M115" s="163">
        <v>0</v>
      </c>
      <c r="N115" s="163" t="s">
        <v>1369</v>
      </c>
      <c r="O115" s="163" t="s">
        <v>1369</v>
      </c>
      <c r="P115" s="163" t="s">
        <v>1369</v>
      </c>
      <c r="Q115" s="163">
        <v>0</v>
      </c>
      <c r="R115" s="233">
        <v>0</v>
      </c>
      <c r="S115" s="163">
        <v>1014145.875</v>
      </c>
      <c r="T115" s="163">
        <v>1233346.625</v>
      </c>
      <c r="U115" s="163">
        <v>1131706.375</v>
      </c>
      <c r="V115" s="164">
        <v>634.1181640625</v>
      </c>
      <c r="W115" s="164">
        <v>2.2123334929347038E-2</v>
      </c>
      <c r="X115" s="164">
        <v>40.867000579833984</v>
      </c>
      <c r="Y115" s="164">
        <v>3.4800000190734863</v>
      </c>
      <c r="Z115" s="164">
        <v>0.20248430967330933</v>
      </c>
      <c r="AA115" s="164" t="s">
        <v>1369</v>
      </c>
      <c r="AB115" s="163">
        <v>112</v>
      </c>
      <c r="AC115" s="163">
        <v>80</v>
      </c>
      <c r="AD115" s="165">
        <v>48.685909271240234</v>
      </c>
      <c r="AE115" s="164">
        <v>4.7079892158508301</v>
      </c>
      <c r="AF115" s="251">
        <v>8.421911858022213E-3</v>
      </c>
      <c r="AG115" s="163">
        <v>0</v>
      </c>
      <c r="AH115" s="164">
        <v>0.79600000381469727</v>
      </c>
      <c r="AI115" s="166" t="s">
        <v>1369</v>
      </c>
      <c r="AJ115" s="164">
        <v>2.802495</v>
      </c>
      <c r="AK115" s="164">
        <v>248.44000244140625</v>
      </c>
      <c r="AL115" s="164">
        <v>77.860000610351562</v>
      </c>
      <c r="AM115" s="164">
        <v>0.59267318248748779</v>
      </c>
      <c r="AN115" s="164">
        <v>1.9400732517242432</v>
      </c>
      <c r="AO115" s="165">
        <v>15</v>
      </c>
      <c r="AP115" s="165" t="s">
        <v>1369</v>
      </c>
      <c r="AQ115" s="163">
        <v>12</v>
      </c>
      <c r="AR115" s="165">
        <v>1.3999999761581421</v>
      </c>
      <c r="AS115" s="164" t="s">
        <v>1369</v>
      </c>
      <c r="AT115" s="164" t="s">
        <v>1369</v>
      </c>
      <c r="AU115" s="163">
        <v>1</v>
      </c>
      <c r="AV115" s="164">
        <v>0.36899998784065247</v>
      </c>
      <c r="AW115" s="164">
        <v>36.799999237060547</v>
      </c>
      <c r="AX115" s="163">
        <v>139</v>
      </c>
      <c r="AY115" s="163">
        <v>2500</v>
      </c>
      <c r="AZ115" s="163">
        <v>100000</v>
      </c>
      <c r="BA115" s="163">
        <v>0</v>
      </c>
      <c r="BB115" s="163">
        <v>24</v>
      </c>
      <c r="BC115" s="163">
        <v>0</v>
      </c>
      <c r="BD115" s="163">
        <v>130</v>
      </c>
      <c r="BE115" s="165">
        <v>5.9000000953674316</v>
      </c>
      <c r="BF115" s="164">
        <v>3.7000000476837158</v>
      </c>
      <c r="BG115" s="164">
        <v>0.75028473138809204</v>
      </c>
      <c r="BH115" s="163">
        <v>51</v>
      </c>
      <c r="BI115" s="165">
        <v>100</v>
      </c>
      <c r="BJ115" s="164">
        <v>92.150001525878906</v>
      </c>
      <c r="BK115" s="164">
        <v>67.580001831054688</v>
      </c>
      <c r="BL115" s="165">
        <v>161.35821533203125</v>
      </c>
      <c r="BM115" s="163">
        <v>2800</v>
      </c>
      <c r="BN115" s="165">
        <v>95.458755493164062</v>
      </c>
      <c r="BO115" s="165">
        <v>100</v>
      </c>
      <c r="BP115" s="164">
        <v>26.579999923706055</v>
      </c>
      <c r="BQ115" s="163">
        <v>95</v>
      </c>
      <c r="BR115" s="163">
        <v>93</v>
      </c>
      <c r="BS115" s="163">
        <v>97</v>
      </c>
      <c r="BT115" s="164">
        <v>1428.983154296875</v>
      </c>
      <c r="BU115" s="164">
        <v>84</v>
      </c>
      <c r="BV115" s="163">
        <v>11416.859375</v>
      </c>
      <c r="BW115" s="163">
        <v>2030</v>
      </c>
    </row>
    <row r="116" spans="1:75">
      <c r="A116" s="167" t="s">
        <v>207</v>
      </c>
      <c r="B116" s="236" t="s">
        <v>206</v>
      </c>
      <c r="C116" s="163">
        <v>189906.234375</v>
      </c>
      <c r="D116" s="163">
        <v>35384.06640625</v>
      </c>
      <c r="E116" s="163">
        <v>851798.5</v>
      </c>
      <c r="F116" s="163">
        <v>92.266403198242188</v>
      </c>
      <c r="G116" s="163">
        <v>980732.5625</v>
      </c>
      <c r="H116" s="163">
        <v>57586.859375</v>
      </c>
      <c r="I116" s="163">
        <v>47143.55859375</v>
      </c>
      <c r="J116" s="237">
        <v>73285.7109375</v>
      </c>
      <c r="K116" s="240">
        <v>0.1428571492433548</v>
      </c>
      <c r="L116" s="238">
        <v>0</v>
      </c>
      <c r="M116" s="163" t="s">
        <v>1369</v>
      </c>
      <c r="N116" s="163" t="s">
        <v>1369</v>
      </c>
      <c r="O116" s="163" t="s">
        <v>1369</v>
      </c>
      <c r="P116" s="163" t="s">
        <v>1369</v>
      </c>
      <c r="Q116" s="163">
        <v>2743035.5</v>
      </c>
      <c r="R116" s="233">
        <v>2.1199999377131462E-2</v>
      </c>
      <c r="S116" s="163">
        <v>34557560</v>
      </c>
      <c r="T116" s="163">
        <v>67544280</v>
      </c>
      <c r="U116" s="163">
        <v>51445892</v>
      </c>
      <c r="V116" s="164">
        <v>65.179214477539062</v>
      </c>
      <c r="W116" s="164">
        <v>1.0896978378295898</v>
      </c>
      <c r="X116" s="164">
        <v>81.582000732421875</v>
      </c>
      <c r="Y116" s="164">
        <v>3.75</v>
      </c>
      <c r="Z116" s="164">
        <v>0</v>
      </c>
      <c r="AA116" s="164">
        <v>93.940818786621094</v>
      </c>
      <c r="AB116" s="163">
        <v>9773</v>
      </c>
      <c r="AC116" s="163">
        <v>80</v>
      </c>
      <c r="AD116" s="165">
        <v>17.600000381469727</v>
      </c>
      <c r="AE116" s="164">
        <v>7.8105564117431641</v>
      </c>
      <c r="AF116" s="251">
        <v>0.99322652816772461</v>
      </c>
      <c r="AG116" s="163">
        <v>13877</v>
      </c>
      <c r="AH116" s="164">
        <v>0.78100001811981201</v>
      </c>
      <c r="AI116" s="166">
        <v>1.6492113471031189E-2</v>
      </c>
      <c r="AJ116" s="164">
        <v>153.142427</v>
      </c>
      <c r="AK116" s="164">
        <v>543.28997802734375</v>
      </c>
      <c r="AL116" s="164">
        <v>496.67999267578125</v>
      </c>
      <c r="AM116" s="164">
        <v>3.4658219665288925E-2</v>
      </c>
      <c r="AN116" s="164">
        <v>3.7028026580810547</v>
      </c>
      <c r="AO116" s="165">
        <v>12.800000190734863</v>
      </c>
      <c r="AP116" s="165">
        <v>4.1999998092651367</v>
      </c>
      <c r="AQ116" s="163">
        <v>28</v>
      </c>
      <c r="AR116" s="165">
        <v>0.40000000596046448</v>
      </c>
      <c r="AS116" s="164">
        <v>0.2800000011920929</v>
      </c>
      <c r="AT116" s="164">
        <v>6.030142679810524E-2</v>
      </c>
      <c r="AU116" s="163">
        <v>19950556</v>
      </c>
      <c r="AV116" s="164">
        <v>0.35199999809265137</v>
      </c>
      <c r="AW116" s="164">
        <v>43.5</v>
      </c>
      <c r="AX116" s="163">
        <v>55041</v>
      </c>
      <c r="AY116" s="163">
        <v>988000</v>
      </c>
      <c r="AZ116" s="163">
        <v>0</v>
      </c>
      <c r="BA116" s="163">
        <v>391550</v>
      </c>
      <c r="BB116" s="163">
        <v>525443</v>
      </c>
      <c r="BC116" s="163">
        <v>0</v>
      </c>
      <c r="BD116" s="163">
        <v>137</v>
      </c>
      <c r="BE116" s="165">
        <v>3.0999999046325684</v>
      </c>
      <c r="BF116" s="164">
        <v>2.9666666984558105</v>
      </c>
      <c r="BG116" s="164">
        <v>-0.28089895844459534</v>
      </c>
      <c r="BH116" s="163">
        <v>31</v>
      </c>
      <c r="BI116" s="165">
        <v>100</v>
      </c>
      <c r="BJ116" s="164">
        <v>95.247848510742188</v>
      </c>
      <c r="BK116" s="164">
        <v>75.626502990722656</v>
      </c>
      <c r="BL116" s="165">
        <v>100.28820037841797</v>
      </c>
      <c r="BM116" s="163">
        <v>360000</v>
      </c>
      <c r="BN116" s="165">
        <v>92.518447875976562</v>
      </c>
      <c r="BO116" s="165">
        <v>99.706428527832031</v>
      </c>
      <c r="BP116" s="164">
        <v>24.409999847412109</v>
      </c>
      <c r="BQ116" s="163">
        <v>83</v>
      </c>
      <c r="BR116" s="163">
        <v>82</v>
      </c>
      <c r="BS116" s="163">
        <v>84</v>
      </c>
      <c r="BT116" s="164">
        <v>1190.1099853515625</v>
      </c>
      <c r="BU116" s="164">
        <v>59</v>
      </c>
      <c r="BV116" s="163">
        <v>13926.11328125</v>
      </c>
      <c r="BW116" s="163">
        <v>1943950</v>
      </c>
    </row>
    <row r="117" spans="1:75">
      <c r="A117" s="167" t="s">
        <v>669</v>
      </c>
      <c r="B117" s="236" t="s">
        <v>208</v>
      </c>
      <c r="C117" s="163">
        <v>0</v>
      </c>
      <c r="D117" s="163">
        <v>0</v>
      </c>
      <c r="E117" s="163">
        <v>0</v>
      </c>
      <c r="F117" s="163">
        <v>2.1616001129150391</v>
      </c>
      <c r="G117" s="163">
        <v>1187.33837890625</v>
      </c>
      <c r="H117" s="163">
        <v>36.738418579101562</v>
      </c>
      <c r="I117" s="163">
        <v>67.877700805664062</v>
      </c>
      <c r="J117" s="237">
        <v>6908.5712890625</v>
      </c>
      <c r="K117" s="240">
        <v>8.5714288055896759E-2</v>
      </c>
      <c r="L117" s="239" t="s">
        <v>1369</v>
      </c>
      <c r="M117" s="163">
        <v>0</v>
      </c>
      <c r="N117" s="163" t="s">
        <v>1369</v>
      </c>
      <c r="O117" s="163" t="s">
        <v>1369</v>
      </c>
      <c r="P117" s="163" t="s">
        <v>1369</v>
      </c>
      <c r="Q117" s="163">
        <v>0</v>
      </c>
      <c r="R117" s="233">
        <v>0</v>
      </c>
      <c r="S117" s="163">
        <v>2006.193115234375</v>
      </c>
      <c r="T117" s="163">
        <v>7816.9228515625</v>
      </c>
      <c r="U117" s="163">
        <v>42526.66015625</v>
      </c>
      <c r="V117" s="164">
        <v>161.61570739746094</v>
      </c>
      <c r="W117" s="164">
        <v>1.6204534769058228</v>
      </c>
      <c r="X117" s="164">
        <v>23.378999710083008</v>
      </c>
      <c r="Y117" s="164" t="s">
        <v>1369</v>
      </c>
      <c r="Z117" s="164">
        <v>9.5</v>
      </c>
      <c r="AA117" s="164" t="s">
        <v>1369</v>
      </c>
      <c r="AB117" s="163">
        <v>8</v>
      </c>
      <c r="AC117" s="163">
        <v>40</v>
      </c>
      <c r="AD117" s="165" t="s">
        <v>1369</v>
      </c>
      <c r="AE117" s="164">
        <v>10.695427894592285</v>
      </c>
      <c r="AF117" s="251">
        <v>0</v>
      </c>
      <c r="AG117" s="163">
        <v>0</v>
      </c>
      <c r="AH117" s="164">
        <v>0.63400000333786011</v>
      </c>
      <c r="AI117" s="166" t="s">
        <v>1369</v>
      </c>
      <c r="AJ117" s="164">
        <v>19.025984999999999</v>
      </c>
      <c r="AK117" s="164">
        <v>138.10000610351562</v>
      </c>
      <c r="AL117" s="164">
        <v>152.27000427246094</v>
      </c>
      <c r="AM117" s="164">
        <v>31.460655212402344</v>
      </c>
      <c r="AN117" s="164">
        <v>5.0736303329467773</v>
      </c>
      <c r="AO117" s="165">
        <v>24.200000762939453</v>
      </c>
      <c r="AP117" s="165" t="s">
        <v>1369</v>
      </c>
      <c r="AQ117" s="163">
        <v>53</v>
      </c>
      <c r="AR117" s="165" t="s">
        <v>1369</v>
      </c>
      <c r="AS117" s="164" t="s">
        <v>1369</v>
      </c>
      <c r="AT117" s="164" t="s">
        <v>1369</v>
      </c>
      <c r="AU117" s="163">
        <v>36871</v>
      </c>
      <c r="AV117" s="164" t="s">
        <v>1369</v>
      </c>
      <c r="AW117" s="164">
        <v>40.099998474121094</v>
      </c>
      <c r="AX117" s="163">
        <v>0</v>
      </c>
      <c r="AY117" s="163">
        <v>113000</v>
      </c>
      <c r="AZ117" s="163">
        <v>0</v>
      </c>
      <c r="BA117" s="163">
        <v>0</v>
      </c>
      <c r="BB117" s="163">
        <v>0</v>
      </c>
      <c r="BC117" s="163">
        <v>0</v>
      </c>
      <c r="BD117" s="163">
        <v>34</v>
      </c>
      <c r="BE117" s="165">
        <v>3.7000000476837158</v>
      </c>
      <c r="BF117" s="164">
        <v>2.5999999046325684</v>
      </c>
      <c r="BG117" s="164">
        <v>0.37983915209770203</v>
      </c>
      <c r="BH117" s="164" t="s">
        <v>1369</v>
      </c>
      <c r="BI117" s="165">
        <v>85.300003051757812</v>
      </c>
      <c r="BJ117" s="164" t="s">
        <v>1369</v>
      </c>
      <c r="BK117" s="164">
        <v>40.409618377685547</v>
      </c>
      <c r="BL117" s="165">
        <v>19.446481704711914</v>
      </c>
      <c r="BM117" s="163">
        <v>380</v>
      </c>
      <c r="BN117" s="165">
        <v>90.453903198242188</v>
      </c>
      <c r="BO117" s="165">
        <v>90.114288330078125</v>
      </c>
      <c r="BP117" s="164">
        <v>9.630000114440918</v>
      </c>
      <c r="BQ117" s="163">
        <v>69</v>
      </c>
      <c r="BR117" s="163">
        <v>38</v>
      </c>
      <c r="BS117" s="163">
        <v>65</v>
      </c>
      <c r="BT117" s="164">
        <v>353.0963134765625</v>
      </c>
      <c r="BU117" s="164">
        <v>74</v>
      </c>
      <c r="BV117" s="163">
        <v>3992.223876953125</v>
      </c>
      <c r="BW117" s="163">
        <v>700</v>
      </c>
    </row>
    <row r="118" spans="1:75">
      <c r="A118" s="167" t="s">
        <v>740</v>
      </c>
      <c r="B118" s="236" t="s">
        <v>209</v>
      </c>
      <c r="C118" s="163">
        <v>6773.34814453125</v>
      </c>
      <c r="D118" s="163">
        <v>0</v>
      </c>
      <c r="E118" s="163">
        <v>7829.46337890625</v>
      </c>
      <c r="F118" s="163">
        <v>0</v>
      </c>
      <c r="G118" s="163">
        <v>0</v>
      </c>
      <c r="H118" s="163">
        <v>0</v>
      </c>
      <c r="I118" s="163">
        <v>0</v>
      </c>
      <c r="J118" s="237">
        <v>6176.97119140625</v>
      </c>
      <c r="K118" s="240">
        <v>8.5714288055896759E-2</v>
      </c>
      <c r="L118" s="238">
        <v>0.20000000298023224</v>
      </c>
      <c r="M118" s="163">
        <v>2729071.25</v>
      </c>
      <c r="N118" s="163" t="s">
        <v>1369</v>
      </c>
      <c r="O118" s="163" t="s">
        <v>1369</v>
      </c>
      <c r="P118" s="163" t="s">
        <v>1369</v>
      </c>
      <c r="Q118" s="163">
        <v>0</v>
      </c>
      <c r="R118" s="233">
        <v>0</v>
      </c>
      <c r="S118" s="163">
        <v>0</v>
      </c>
      <c r="T118" s="163">
        <v>0</v>
      </c>
      <c r="U118" s="163">
        <v>0</v>
      </c>
      <c r="V118" s="164">
        <v>90.1103515625</v>
      </c>
      <c r="W118" s="164">
        <v>-1.6073873043060303</v>
      </c>
      <c r="X118" s="164">
        <v>43.373001098632812</v>
      </c>
      <c r="Y118" s="164">
        <v>2.8900001049041748</v>
      </c>
      <c r="Z118" s="164">
        <v>0.13259632885456085</v>
      </c>
      <c r="AA118" s="164" t="s">
        <v>1369</v>
      </c>
      <c r="AB118" s="163">
        <v>1670</v>
      </c>
      <c r="AC118" s="163">
        <v>80</v>
      </c>
      <c r="AD118" s="165" t="s">
        <v>1369</v>
      </c>
      <c r="AE118" s="164">
        <v>5.5880136489868164</v>
      </c>
      <c r="AF118" s="251">
        <v>7.0160254836082458E-3</v>
      </c>
      <c r="AG118" s="163">
        <v>0</v>
      </c>
      <c r="AH118" s="164">
        <v>0.7630000114440918</v>
      </c>
      <c r="AI118" s="166">
        <v>3.5339051391929388E-3</v>
      </c>
      <c r="AJ118" s="164">
        <v>423.89746400000001</v>
      </c>
      <c r="AK118" s="164">
        <v>568.58001708984375</v>
      </c>
      <c r="AL118" s="164">
        <v>885.739990234375</v>
      </c>
      <c r="AM118" s="164">
        <v>6.0706052780151367</v>
      </c>
      <c r="AN118" s="164">
        <v>12.27369499206543</v>
      </c>
      <c r="AO118" s="165">
        <v>14.199999809265137</v>
      </c>
      <c r="AP118" s="165">
        <v>2.2000000476837158</v>
      </c>
      <c r="AQ118" s="163">
        <v>74</v>
      </c>
      <c r="AR118" s="165">
        <v>0.89999997615814209</v>
      </c>
      <c r="AS118" s="164">
        <v>0.68000000715255737</v>
      </c>
      <c r="AT118" s="164" t="s">
        <v>1369</v>
      </c>
      <c r="AU118" s="163">
        <v>0</v>
      </c>
      <c r="AV118" s="164">
        <v>0.15600000321865082</v>
      </c>
      <c r="AW118" s="164">
        <v>25.700000762939453</v>
      </c>
      <c r="AX118" s="163">
        <v>0</v>
      </c>
      <c r="AY118" s="163">
        <v>10</v>
      </c>
      <c r="AZ118" s="163">
        <v>0</v>
      </c>
      <c r="BA118" s="163">
        <v>0</v>
      </c>
      <c r="BB118" s="163">
        <v>124770</v>
      </c>
      <c r="BC118" s="163">
        <v>0</v>
      </c>
      <c r="BD118" s="163">
        <v>121</v>
      </c>
      <c r="BE118" s="165">
        <v>2.4000000953674316</v>
      </c>
      <c r="BF118" s="164">
        <v>2.5329999923706055</v>
      </c>
      <c r="BG118" s="164">
        <v>-0.30701360106468201</v>
      </c>
      <c r="BH118" s="163">
        <v>42</v>
      </c>
      <c r="BI118" s="165">
        <v>100</v>
      </c>
      <c r="BJ118" s="164">
        <v>99.599998474121094</v>
      </c>
      <c r="BK118" s="164">
        <v>61.287761688232422</v>
      </c>
      <c r="BL118" s="165">
        <v>127.416259765625</v>
      </c>
      <c r="BM118" s="163">
        <v>42000</v>
      </c>
      <c r="BN118" s="165">
        <v>84.91094970703125</v>
      </c>
      <c r="BO118" s="165">
        <v>92.024269104003906</v>
      </c>
      <c r="BP118" s="164">
        <v>40.570003509521484</v>
      </c>
      <c r="BQ118" s="163">
        <v>88</v>
      </c>
      <c r="BR118" s="163">
        <v>93</v>
      </c>
      <c r="BS118" s="163">
        <v>79</v>
      </c>
      <c r="BT118" s="164">
        <v>1207</v>
      </c>
      <c r="BU118" s="164">
        <v>12</v>
      </c>
      <c r="BV118" s="163">
        <v>6650.64794921875</v>
      </c>
      <c r="BW118" s="163">
        <v>32854</v>
      </c>
    </row>
    <row r="119" spans="1:75">
      <c r="A119" s="167" t="s">
        <v>211</v>
      </c>
      <c r="B119" s="236" t="s">
        <v>210</v>
      </c>
      <c r="C119" s="163">
        <v>1573.560302734375</v>
      </c>
      <c r="D119" s="163">
        <v>25.688705444335938</v>
      </c>
      <c r="E119" s="163">
        <v>36599.5703125</v>
      </c>
      <c r="F119" s="163">
        <v>0</v>
      </c>
      <c r="G119" s="163">
        <v>0</v>
      </c>
      <c r="H119" s="163">
        <v>0</v>
      </c>
      <c r="I119" s="163">
        <v>0</v>
      </c>
      <c r="J119" s="237">
        <v>12857.142578125</v>
      </c>
      <c r="K119" s="240">
        <v>2.857142873108387E-2</v>
      </c>
      <c r="L119" s="238">
        <v>0.27500000596046448</v>
      </c>
      <c r="M119" s="163">
        <v>95.37298583984375</v>
      </c>
      <c r="N119" s="163" t="s">
        <v>1369</v>
      </c>
      <c r="O119" s="163" t="s">
        <v>1369</v>
      </c>
      <c r="P119" s="163" t="s">
        <v>1369</v>
      </c>
      <c r="Q119" s="163">
        <v>0</v>
      </c>
      <c r="R119" s="233">
        <v>0</v>
      </c>
      <c r="S119" s="163">
        <v>0</v>
      </c>
      <c r="T119" s="163">
        <v>0</v>
      </c>
      <c r="U119" s="163">
        <v>0</v>
      </c>
      <c r="V119" s="164">
        <v>2.1494491100311279</v>
      </c>
      <c r="W119" s="164">
        <v>1.6558876037597656</v>
      </c>
      <c r="X119" s="164">
        <v>69.088996887207031</v>
      </c>
      <c r="Y119" s="164">
        <v>3.630000114440918</v>
      </c>
      <c r="Z119" s="164">
        <v>5.0341615676879883</v>
      </c>
      <c r="AA119" s="164">
        <v>86.376937866210938</v>
      </c>
      <c r="AB119" s="163">
        <v>2577</v>
      </c>
      <c r="AC119" s="163">
        <v>80</v>
      </c>
      <c r="AD119" s="165">
        <v>17.878690719604492</v>
      </c>
      <c r="AE119" s="164">
        <v>9.8193521499633789</v>
      </c>
      <c r="AF119" s="251">
        <v>1.3751822523772717E-2</v>
      </c>
      <c r="AG119" s="163">
        <v>0</v>
      </c>
      <c r="AH119" s="164">
        <v>0.74099999666213989</v>
      </c>
      <c r="AI119" s="166">
        <v>2.8126820921897888E-2</v>
      </c>
      <c r="AJ119" s="164">
        <v>13.000712</v>
      </c>
      <c r="AK119" s="164">
        <v>272.91000366210938</v>
      </c>
      <c r="AL119" s="164">
        <v>285.57000732421875</v>
      </c>
      <c r="AM119" s="164">
        <v>1.8884507417678833</v>
      </c>
      <c r="AN119" s="164">
        <v>2.2141506671905518</v>
      </c>
      <c r="AO119" s="165">
        <v>13.399999618530273</v>
      </c>
      <c r="AP119" s="165">
        <v>1.7999999523162842</v>
      </c>
      <c r="AQ119" s="163">
        <v>452</v>
      </c>
      <c r="AR119" s="165">
        <v>0.10000000149011612</v>
      </c>
      <c r="AS119" s="164">
        <v>1.9999999552965164E-2</v>
      </c>
      <c r="AT119" s="164" t="s">
        <v>1369</v>
      </c>
      <c r="AU119" s="163">
        <v>0</v>
      </c>
      <c r="AV119" s="164">
        <v>0.29699999094009399</v>
      </c>
      <c r="AW119" s="164">
        <v>31.399999618530273</v>
      </c>
      <c r="AX119" s="163">
        <v>33931</v>
      </c>
      <c r="AY119" s="163">
        <v>964435</v>
      </c>
      <c r="AZ119" s="163">
        <v>0</v>
      </c>
      <c r="BA119" s="163">
        <v>0</v>
      </c>
      <c r="BB119" s="163">
        <v>32</v>
      </c>
      <c r="BC119" s="163">
        <v>0</v>
      </c>
      <c r="BD119" s="163">
        <v>132</v>
      </c>
      <c r="BE119" s="165">
        <v>2.4000000953674316</v>
      </c>
      <c r="BF119" s="164">
        <v>2.9500000476837158</v>
      </c>
      <c r="BG119" s="164">
        <v>-0.42490869760513306</v>
      </c>
      <c r="BH119" s="163">
        <v>33</v>
      </c>
      <c r="BI119" s="165">
        <v>100</v>
      </c>
      <c r="BJ119" s="164">
        <v>99.183273315429688</v>
      </c>
      <c r="BK119" s="164">
        <v>81.606819152832031</v>
      </c>
      <c r="BL119" s="165">
        <v>142.28956604003906</v>
      </c>
      <c r="BM119" s="163">
        <v>65000</v>
      </c>
      <c r="BN119" s="165">
        <v>69.964881896972656</v>
      </c>
      <c r="BO119" s="165">
        <v>83.51123046875</v>
      </c>
      <c r="BP119" s="164">
        <v>38.590000152587891</v>
      </c>
      <c r="BQ119" s="163">
        <v>95</v>
      </c>
      <c r="BR119" s="163">
        <v>93</v>
      </c>
      <c r="BS119" s="163">
        <v>94</v>
      </c>
      <c r="BT119" s="164">
        <v>885.95159912109375</v>
      </c>
      <c r="BU119" s="164">
        <v>39</v>
      </c>
      <c r="BV119" s="163">
        <v>5764.802734375</v>
      </c>
      <c r="BW119" s="163">
        <v>1553560</v>
      </c>
    </row>
    <row r="120" spans="1:75">
      <c r="A120" s="167" t="s">
        <v>213</v>
      </c>
      <c r="B120" s="236" t="s">
        <v>212</v>
      </c>
      <c r="C120" s="163">
        <v>1294.2401123046875</v>
      </c>
      <c r="D120" s="163">
        <v>0</v>
      </c>
      <c r="E120" s="163">
        <v>246.85546875</v>
      </c>
      <c r="F120" s="163">
        <v>8.5176000595092773</v>
      </c>
      <c r="G120" s="163">
        <v>0</v>
      </c>
      <c r="H120" s="163">
        <v>0</v>
      </c>
      <c r="I120" s="163">
        <v>185.07029724121094</v>
      </c>
      <c r="J120" s="237">
        <v>0</v>
      </c>
      <c r="K120" s="240">
        <v>0</v>
      </c>
      <c r="L120" s="238">
        <v>0.125</v>
      </c>
      <c r="M120" s="163">
        <v>365.7652587890625</v>
      </c>
      <c r="N120" s="163" t="s">
        <v>1369</v>
      </c>
      <c r="O120" s="163" t="s">
        <v>1369</v>
      </c>
      <c r="P120" s="163" t="s">
        <v>1369</v>
      </c>
      <c r="Q120" s="163">
        <v>0</v>
      </c>
      <c r="R120" s="233">
        <v>0</v>
      </c>
      <c r="S120" s="163">
        <v>0</v>
      </c>
      <c r="T120" s="163">
        <v>202545.5</v>
      </c>
      <c r="U120" s="163">
        <v>256557.828125</v>
      </c>
      <c r="V120" s="164">
        <v>46.037994384765625</v>
      </c>
      <c r="W120" s="164">
        <v>0.32676392793655396</v>
      </c>
      <c r="X120" s="164">
        <v>68.501998901367188</v>
      </c>
      <c r="Y120" s="164">
        <v>3.2899999618530273</v>
      </c>
      <c r="Z120" s="164">
        <v>4.0975689888000488E-2</v>
      </c>
      <c r="AA120" s="164">
        <v>99.242095947265625</v>
      </c>
      <c r="AB120" s="163">
        <v>273</v>
      </c>
      <c r="AC120" s="163">
        <v>60</v>
      </c>
      <c r="AD120" s="165">
        <v>8.7692203521728516</v>
      </c>
      <c r="AE120" s="164">
        <v>5.7355103492736816</v>
      </c>
      <c r="AF120" s="251">
        <v>5.9149875305593014E-3</v>
      </c>
      <c r="AG120" s="163">
        <v>0</v>
      </c>
      <c r="AH120" s="164">
        <v>0.84399998188018799</v>
      </c>
      <c r="AI120" s="166">
        <v>4.8989006318151951E-3</v>
      </c>
      <c r="AJ120" s="164">
        <v>0.99188299999999996</v>
      </c>
      <c r="AK120" s="164">
        <v>126.06999969482422</v>
      </c>
      <c r="AL120" s="164">
        <v>103.70999908447266</v>
      </c>
      <c r="AM120" s="164">
        <v>1.6166410446166992</v>
      </c>
      <c r="AN120" s="164">
        <v>10.87092399597168</v>
      </c>
      <c r="AO120" s="165">
        <v>2.7000000476837158</v>
      </c>
      <c r="AP120" s="165">
        <v>3.7000000476837158</v>
      </c>
      <c r="AQ120" s="163">
        <v>14</v>
      </c>
      <c r="AR120" s="165">
        <v>0.10000000149011612</v>
      </c>
      <c r="AS120" s="164">
        <v>5.000000074505806E-2</v>
      </c>
      <c r="AT120" s="164" t="s">
        <v>1369</v>
      </c>
      <c r="AU120" s="163">
        <v>0</v>
      </c>
      <c r="AV120" s="164">
        <v>0.11400000005960464</v>
      </c>
      <c r="AW120" s="164">
        <v>34.299999237060547</v>
      </c>
      <c r="AX120" s="163">
        <v>0</v>
      </c>
      <c r="AY120" s="163">
        <v>0</v>
      </c>
      <c r="AZ120" s="163">
        <v>0</v>
      </c>
      <c r="BA120" s="163">
        <v>0</v>
      </c>
      <c r="BB120" s="163">
        <v>65536</v>
      </c>
      <c r="BC120" s="163">
        <v>0</v>
      </c>
      <c r="BD120" s="163">
        <v>145</v>
      </c>
      <c r="BE120" s="165">
        <v>2.4000000953674316</v>
      </c>
      <c r="BF120" s="164">
        <v>3.4000000953674316</v>
      </c>
      <c r="BG120" s="164">
        <v>-2.7014989405870438E-2</v>
      </c>
      <c r="BH120" s="163">
        <v>46</v>
      </c>
      <c r="BI120" s="165">
        <v>100</v>
      </c>
      <c r="BJ120" s="164">
        <v>98.980003356933594</v>
      </c>
      <c r="BK120" s="164">
        <v>88.221923828125</v>
      </c>
      <c r="BL120" s="165">
        <v>203.16816711425781</v>
      </c>
      <c r="BM120" s="163">
        <v>11000</v>
      </c>
      <c r="BN120" s="165">
        <v>97.810447692871094</v>
      </c>
      <c r="BO120" s="165">
        <v>98.863876342773438</v>
      </c>
      <c r="BP120" s="164">
        <v>27.679998397827148</v>
      </c>
      <c r="BQ120" s="163">
        <v>80</v>
      </c>
      <c r="BR120" s="163">
        <v>70</v>
      </c>
      <c r="BS120" s="163" t="s">
        <v>1369</v>
      </c>
      <c r="BT120" s="164">
        <v>2439</v>
      </c>
      <c r="BU120" s="164">
        <v>6</v>
      </c>
      <c r="BV120" s="163">
        <v>12016.9072265625</v>
      </c>
      <c r="BW120" s="163">
        <v>13450</v>
      </c>
    </row>
    <row r="121" spans="1:75">
      <c r="A121" s="167" t="s">
        <v>215</v>
      </c>
      <c r="B121" s="236" t="s">
        <v>214</v>
      </c>
      <c r="C121" s="163">
        <v>41195.76171875</v>
      </c>
      <c r="D121" s="163">
        <v>0</v>
      </c>
      <c r="E121" s="163">
        <v>50869.60546875</v>
      </c>
      <c r="F121" s="163">
        <v>20.268400192260742</v>
      </c>
      <c r="G121" s="163">
        <v>0</v>
      </c>
      <c r="H121" s="163">
        <v>0</v>
      </c>
      <c r="I121" s="163">
        <v>9415.1826171875</v>
      </c>
      <c r="J121" s="237">
        <v>7857.14306640625</v>
      </c>
      <c r="K121" s="240">
        <v>2.857142873108387E-2</v>
      </c>
      <c r="L121" s="238">
        <v>0.32499998807907104</v>
      </c>
      <c r="M121" s="163">
        <v>0</v>
      </c>
      <c r="N121" s="163">
        <v>0</v>
      </c>
      <c r="O121" s="163">
        <v>0</v>
      </c>
      <c r="P121" s="163">
        <v>0</v>
      </c>
      <c r="Q121" s="163">
        <v>0</v>
      </c>
      <c r="R121" s="233">
        <v>0</v>
      </c>
      <c r="S121" s="163">
        <v>1251375.625</v>
      </c>
      <c r="T121" s="163">
        <v>22454890</v>
      </c>
      <c r="U121" s="163">
        <v>1188735.875</v>
      </c>
      <c r="V121" s="164">
        <v>83.075477600097656</v>
      </c>
      <c r="W121" s="164">
        <v>1.8242959976196289</v>
      </c>
      <c r="X121" s="164">
        <v>65.121002197265625</v>
      </c>
      <c r="Y121" s="164">
        <v>4.5799999237060547</v>
      </c>
      <c r="Z121" s="164">
        <v>0</v>
      </c>
      <c r="AA121" s="164" t="s">
        <v>1369</v>
      </c>
      <c r="AB121" s="163">
        <v>1152</v>
      </c>
      <c r="AC121" s="163">
        <v>80</v>
      </c>
      <c r="AD121" s="165">
        <v>10.850879669189453</v>
      </c>
      <c r="AE121" s="164">
        <v>8.2606277465820312</v>
      </c>
      <c r="AF121" s="251">
        <v>0.26669177412986755</v>
      </c>
      <c r="AG121" s="163">
        <v>5</v>
      </c>
      <c r="AH121" s="164">
        <v>0.69800001382827759</v>
      </c>
      <c r="AI121" s="166">
        <v>2.6696724817156792E-2</v>
      </c>
      <c r="AJ121" s="164">
        <v>41.977215999999999</v>
      </c>
      <c r="AK121" s="164">
        <v>908.9000244140625</v>
      </c>
      <c r="AL121" s="164">
        <v>1416.489990234375</v>
      </c>
      <c r="AM121" s="164">
        <v>1.096322774887085</v>
      </c>
      <c r="AN121" s="164">
        <v>8.5961685180664062</v>
      </c>
      <c r="AO121" s="165">
        <v>17.299999237060547</v>
      </c>
      <c r="AP121" s="165">
        <v>2.7999999523162842</v>
      </c>
      <c r="AQ121" s="163">
        <v>93</v>
      </c>
      <c r="AR121" s="165">
        <v>0.10000000149011612</v>
      </c>
      <c r="AS121" s="164">
        <v>2.9999999329447746E-2</v>
      </c>
      <c r="AT121" s="163">
        <v>0</v>
      </c>
      <c r="AU121" s="163">
        <v>2364</v>
      </c>
      <c r="AV121" s="164">
        <v>0.43999999761581421</v>
      </c>
      <c r="AW121" s="164">
        <v>39.5</v>
      </c>
      <c r="AX121" s="163">
        <v>0</v>
      </c>
      <c r="AY121" s="163">
        <v>845674</v>
      </c>
      <c r="AZ121" s="163">
        <v>0</v>
      </c>
      <c r="BA121" s="163">
        <v>0</v>
      </c>
      <c r="BB121" s="163">
        <v>19635</v>
      </c>
      <c r="BC121" s="163">
        <v>0</v>
      </c>
      <c r="BD121" s="163">
        <v>140</v>
      </c>
      <c r="BE121" s="165">
        <v>6.9000000953674316</v>
      </c>
      <c r="BF121" s="164">
        <v>2.75</v>
      </c>
      <c r="BG121" s="164">
        <v>-0.13164964318275452</v>
      </c>
      <c r="BH121" s="163">
        <v>38</v>
      </c>
      <c r="BI121" s="165">
        <v>100</v>
      </c>
      <c r="BJ121" s="164">
        <v>77.349998474121094</v>
      </c>
      <c r="BK121" s="164">
        <v>88.130317687988281</v>
      </c>
      <c r="BL121" s="165">
        <v>137.45927429199219</v>
      </c>
      <c r="BM121" s="163">
        <v>130000</v>
      </c>
      <c r="BN121" s="165">
        <v>87.516349792480469</v>
      </c>
      <c r="BO121" s="165">
        <v>87.019454956054688</v>
      </c>
      <c r="BP121" s="164">
        <v>7.320000171661377</v>
      </c>
      <c r="BQ121" s="163">
        <v>99</v>
      </c>
      <c r="BR121" s="163">
        <v>99</v>
      </c>
      <c r="BS121" s="163">
        <v>98</v>
      </c>
      <c r="BT121" s="164">
        <v>515.76055908203125</v>
      </c>
      <c r="BU121" s="164">
        <v>72</v>
      </c>
      <c r="BV121" s="163">
        <v>3672.1123046875</v>
      </c>
      <c r="BW121" s="163">
        <v>446300</v>
      </c>
    </row>
    <row r="122" spans="1:75">
      <c r="A122" s="167" t="s">
        <v>217</v>
      </c>
      <c r="B122" s="236" t="s">
        <v>216</v>
      </c>
      <c r="C122" s="163">
        <v>21303.0546875</v>
      </c>
      <c r="D122" s="163">
        <v>0</v>
      </c>
      <c r="E122" s="163">
        <v>104783.1484375</v>
      </c>
      <c r="F122" s="163">
        <v>10.036800384521484</v>
      </c>
      <c r="G122" s="163">
        <v>79756.8984375</v>
      </c>
      <c r="H122" s="163">
        <v>0</v>
      </c>
      <c r="I122" s="163">
        <v>15886.2080078125</v>
      </c>
      <c r="J122" s="237">
        <v>481779.15625</v>
      </c>
      <c r="K122" s="240">
        <v>0.37142857909202576</v>
      </c>
      <c r="L122" s="238">
        <v>0.10000000149011612</v>
      </c>
      <c r="M122" s="163">
        <v>6290765</v>
      </c>
      <c r="N122" s="163">
        <v>142679.65625</v>
      </c>
      <c r="O122" s="163">
        <v>0</v>
      </c>
      <c r="P122" s="163">
        <v>391489.75</v>
      </c>
      <c r="Q122" s="163">
        <v>34858400</v>
      </c>
      <c r="R122" s="233">
        <v>1</v>
      </c>
      <c r="S122" s="163">
        <v>15080162</v>
      </c>
      <c r="T122" s="163">
        <v>33575580</v>
      </c>
      <c r="U122" s="163">
        <v>28304616</v>
      </c>
      <c r="V122" s="164">
        <v>40.790802001953125</v>
      </c>
      <c r="W122" s="164">
        <v>4.2466568946838379</v>
      </c>
      <c r="X122" s="164">
        <v>38.752998352050781</v>
      </c>
      <c r="Y122" s="164">
        <v>4.5199999809265137</v>
      </c>
      <c r="Z122" s="164">
        <v>19.588769912719727</v>
      </c>
      <c r="AA122" s="164" t="s">
        <v>1369</v>
      </c>
      <c r="AB122" s="163">
        <v>5989</v>
      </c>
      <c r="AC122" s="163">
        <v>80</v>
      </c>
      <c r="AD122" s="165">
        <v>54.958911895751953</v>
      </c>
      <c r="AE122" s="164">
        <v>16.704004287719727</v>
      </c>
      <c r="AF122" s="251">
        <v>0.90966886281967163</v>
      </c>
      <c r="AG122" s="163">
        <v>271</v>
      </c>
      <c r="AH122" s="164">
        <v>0.460999995470047</v>
      </c>
      <c r="AI122" s="166">
        <v>0.37156450748443604</v>
      </c>
      <c r="AJ122" s="164">
        <v>766.92560000000003</v>
      </c>
      <c r="AK122" s="164">
        <v>2253.909912109375</v>
      </c>
      <c r="AL122" s="164">
        <v>2573.81005859375</v>
      </c>
      <c r="AM122" s="164">
        <v>15.06446361541748</v>
      </c>
      <c r="AN122" s="164">
        <v>3.2221336364746094</v>
      </c>
      <c r="AO122" s="165">
        <v>66.199996948242188</v>
      </c>
      <c r="AP122" s="165">
        <v>15.399999618530273</v>
      </c>
      <c r="AQ122" s="163">
        <v>361</v>
      </c>
      <c r="AR122" s="165">
        <v>11.600000381469727</v>
      </c>
      <c r="AS122" s="164">
        <v>5.5399999618530273</v>
      </c>
      <c r="AT122" s="164">
        <v>316.7432861328125</v>
      </c>
      <c r="AU122" s="163">
        <v>24148568</v>
      </c>
      <c r="AV122" s="164">
        <v>0.47699999809265137</v>
      </c>
      <c r="AW122" s="164">
        <v>50.5</v>
      </c>
      <c r="AX122" s="163">
        <v>1023763</v>
      </c>
      <c r="AY122" s="163">
        <v>4620482</v>
      </c>
      <c r="AZ122" s="163">
        <v>93325</v>
      </c>
      <c r="BA122" s="163">
        <v>591862</v>
      </c>
      <c r="BB122" s="163">
        <v>24913</v>
      </c>
      <c r="BC122" s="163">
        <v>0</v>
      </c>
      <c r="BD122" s="163">
        <v>100</v>
      </c>
      <c r="BE122" s="165">
        <v>24.799999237060547</v>
      </c>
      <c r="BF122" s="164">
        <v>4.1500000953674316</v>
      </c>
      <c r="BG122" s="164">
        <v>-0.71427029371261597</v>
      </c>
      <c r="BH122" s="163">
        <v>25</v>
      </c>
      <c r="BI122" s="165">
        <v>33.200000762939453</v>
      </c>
      <c r="BJ122" s="164">
        <v>59.779609680175781</v>
      </c>
      <c r="BK122" s="164">
        <v>17.372837066650391</v>
      </c>
      <c r="BL122" s="165">
        <v>42.071582794189453</v>
      </c>
      <c r="BM122" s="163">
        <v>41000</v>
      </c>
      <c r="BN122" s="165">
        <v>37.379795074462891</v>
      </c>
      <c r="BO122" s="165">
        <v>63.195365905761719</v>
      </c>
      <c r="BP122" s="164">
        <v>0.81000000238418579</v>
      </c>
      <c r="BQ122" s="163">
        <v>61</v>
      </c>
      <c r="BR122" s="163">
        <v>70</v>
      </c>
      <c r="BS122" s="163">
        <v>70</v>
      </c>
      <c r="BT122" s="164">
        <v>121.99801635742188</v>
      </c>
      <c r="BU122" s="164">
        <v>127</v>
      </c>
      <c r="BV122" s="163">
        <v>608.44268798828125</v>
      </c>
      <c r="BW122" s="163">
        <v>786380</v>
      </c>
    </row>
    <row r="123" spans="1:75">
      <c r="A123" s="167" t="s">
        <v>369</v>
      </c>
      <c r="B123" s="236" t="s">
        <v>218</v>
      </c>
      <c r="C123" s="163">
        <v>103795.1640625</v>
      </c>
      <c r="D123" s="163">
        <v>13684.0732421875</v>
      </c>
      <c r="E123" s="163">
        <v>1122631.125</v>
      </c>
      <c r="F123" s="163">
        <v>917.9019775390625</v>
      </c>
      <c r="G123" s="163">
        <v>209539.34375</v>
      </c>
      <c r="H123" s="163">
        <v>24721.640625</v>
      </c>
      <c r="I123" s="163">
        <v>159251.609375</v>
      </c>
      <c r="J123" s="237">
        <v>0</v>
      </c>
      <c r="K123" s="240">
        <v>0</v>
      </c>
      <c r="L123" s="238">
        <v>5.000000074505806E-2</v>
      </c>
      <c r="M123" s="163">
        <v>17089844</v>
      </c>
      <c r="N123" s="163" t="s">
        <v>1369</v>
      </c>
      <c r="O123" s="163" t="s">
        <v>1369</v>
      </c>
      <c r="P123" s="163" t="s">
        <v>1369</v>
      </c>
      <c r="Q123" s="163">
        <v>47885240</v>
      </c>
      <c r="R123" s="233">
        <v>0.87120002508163452</v>
      </c>
      <c r="S123" s="163">
        <v>27801280</v>
      </c>
      <c r="T123" s="163">
        <v>52101784</v>
      </c>
      <c r="U123" s="163">
        <v>51871008</v>
      </c>
      <c r="V123" s="164">
        <v>82.427696228027344</v>
      </c>
      <c r="W123" s="164">
        <v>1.8007651567459106</v>
      </c>
      <c r="X123" s="164">
        <v>32.11199951171875</v>
      </c>
      <c r="Y123" s="164">
        <v>4.2199997901916504</v>
      </c>
      <c r="Z123" s="164">
        <v>6.8094277381896973</v>
      </c>
      <c r="AA123" s="164">
        <v>74.585586547851562</v>
      </c>
      <c r="AB123" s="163">
        <v>18048</v>
      </c>
      <c r="AC123" s="163">
        <v>60</v>
      </c>
      <c r="AD123" s="165">
        <v>58.281051635742188</v>
      </c>
      <c r="AE123" s="164">
        <v>8.0715484619140625</v>
      </c>
      <c r="AF123" s="251">
        <v>0.99150854349136353</v>
      </c>
      <c r="AG123" s="163">
        <v>3125</v>
      </c>
      <c r="AH123" s="164">
        <v>0.60799998044967651</v>
      </c>
      <c r="AI123" s="166">
        <v>0.17584623396396637</v>
      </c>
      <c r="AJ123" s="164">
        <v>1117.8137280000001</v>
      </c>
      <c r="AK123" s="164">
        <v>1418.4200439453125</v>
      </c>
      <c r="AL123" s="164">
        <v>1001.3699951171875</v>
      </c>
      <c r="AM123" s="164">
        <v>1.6350802183151245</v>
      </c>
      <c r="AN123" s="164">
        <v>2.3142778873443604</v>
      </c>
      <c r="AO123" s="165">
        <v>40.099998474121094</v>
      </c>
      <c r="AP123" s="165">
        <v>19.5</v>
      </c>
      <c r="AQ123" s="163">
        <v>475</v>
      </c>
      <c r="AR123" s="165">
        <v>0.89999997615814209</v>
      </c>
      <c r="AS123" s="164">
        <v>0.34999999403953552</v>
      </c>
      <c r="AT123" s="164">
        <v>12.371563911437988</v>
      </c>
      <c r="AU123" s="163">
        <v>23816776</v>
      </c>
      <c r="AV123" s="164">
        <v>0.47900000214576721</v>
      </c>
      <c r="AW123" s="164">
        <v>30.700000762939453</v>
      </c>
      <c r="AX123" s="163">
        <v>0</v>
      </c>
      <c r="AY123" s="163">
        <v>76615</v>
      </c>
      <c r="AZ123" s="163">
        <v>0</v>
      </c>
      <c r="BA123" s="163">
        <v>2625000</v>
      </c>
      <c r="BB123" s="163">
        <v>632789</v>
      </c>
      <c r="BC123" s="163">
        <v>10</v>
      </c>
      <c r="BD123" s="163">
        <v>121</v>
      </c>
      <c r="BE123" s="165">
        <v>5.3000001907348633</v>
      </c>
      <c r="BF123" s="164">
        <v>2.1500000953674316</v>
      </c>
      <c r="BG123" s="164">
        <v>-1.6840410232543945</v>
      </c>
      <c r="BH123" s="163">
        <v>20</v>
      </c>
      <c r="BI123" s="165">
        <v>73.699996948242188</v>
      </c>
      <c r="BJ123" s="164">
        <v>89.0699462890625</v>
      </c>
      <c r="BK123" s="164">
        <v>44.021675109863281</v>
      </c>
      <c r="BL123" s="165">
        <v>106.69647216796875</v>
      </c>
      <c r="BM123" s="163">
        <v>47000</v>
      </c>
      <c r="BN123" s="165">
        <v>74.130149841308594</v>
      </c>
      <c r="BO123" s="165">
        <v>82.384437561035156</v>
      </c>
      <c r="BP123" s="164">
        <v>7.5099997520446777</v>
      </c>
      <c r="BQ123" s="163">
        <v>71</v>
      </c>
      <c r="BR123" s="163">
        <v>64</v>
      </c>
      <c r="BS123" s="163">
        <v>57</v>
      </c>
      <c r="BT123" s="164">
        <v>254</v>
      </c>
      <c r="BU123" s="164">
        <v>179</v>
      </c>
      <c r="BV123" s="163">
        <v>1187.5670166015625</v>
      </c>
      <c r="BW123" s="163">
        <v>653290</v>
      </c>
    </row>
    <row r="124" spans="1:75">
      <c r="A124" s="167" t="s">
        <v>220</v>
      </c>
      <c r="B124" s="236" t="s">
        <v>219</v>
      </c>
      <c r="C124" s="163">
        <v>0</v>
      </c>
      <c r="D124" s="163">
        <v>0</v>
      </c>
      <c r="E124" s="163">
        <v>9582.7509765625</v>
      </c>
      <c r="F124" s="163">
        <v>0</v>
      </c>
      <c r="G124" s="163">
        <v>0</v>
      </c>
      <c r="H124" s="163">
        <v>0</v>
      </c>
      <c r="I124" s="163">
        <v>80.470199584960938</v>
      </c>
      <c r="J124" s="237">
        <v>77120</v>
      </c>
      <c r="K124" s="240">
        <v>0.22857142984867096</v>
      </c>
      <c r="L124" s="238">
        <v>0.42500001192092896</v>
      </c>
      <c r="M124" s="163">
        <v>1241430</v>
      </c>
      <c r="N124" s="163">
        <v>0</v>
      </c>
      <c r="O124" s="163">
        <v>0</v>
      </c>
      <c r="P124" s="163">
        <v>0</v>
      </c>
      <c r="Q124" s="163">
        <v>2099975.5</v>
      </c>
      <c r="R124" s="233">
        <v>0.79369997978210449</v>
      </c>
      <c r="S124" s="163">
        <v>5902.88134765625</v>
      </c>
      <c r="T124" s="163">
        <v>2130267.5</v>
      </c>
      <c r="U124" s="163">
        <v>426549.90625</v>
      </c>
      <c r="V124" s="164">
        <v>3.0732195377349854</v>
      </c>
      <c r="W124" s="164">
        <v>3.1461710929870605</v>
      </c>
      <c r="X124" s="164">
        <v>54.886001586914062</v>
      </c>
      <c r="Y124" s="164">
        <v>4.2399997711181641</v>
      </c>
      <c r="Z124" s="164">
        <v>37.155815124511719</v>
      </c>
      <c r="AA124" s="164">
        <v>44.599903106689453</v>
      </c>
      <c r="AB124" s="163">
        <v>218</v>
      </c>
      <c r="AC124" s="163">
        <v>60</v>
      </c>
      <c r="AD124" s="165">
        <v>41.400001525878906</v>
      </c>
      <c r="AE124" s="164">
        <v>13.39250659942627</v>
      </c>
      <c r="AF124" s="251">
        <v>1.1580901220440865E-2</v>
      </c>
      <c r="AG124" s="163">
        <v>0</v>
      </c>
      <c r="AH124" s="164">
        <v>0.61000001430511475</v>
      </c>
      <c r="AI124" s="166">
        <v>0.1847345381975174</v>
      </c>
      <c r="AJ124" s="164">
        <v>6.2103400000000004</v>
      </c>
      <c r="AK124" s="164">
        <v>183.75999450683594</v>
      </c>
      <c r="AL124" s="164">
        <v>326.6099853515625</v>
      </c>
      <c r="AM124" s="164">
        <v>2.6928005218505859</v>
      </c>
      <c r="AN124" s="164">
        <v>0.50090277194976807</v>
      </c>
      <c r="AO124" s="165">
        <v>37.900001525878906</v>
      </c>
      <c r="AP124" s="165">
        <v>13.199999809265137</v>
      </c>
      <c r="AQ124" s="163">
        <v>450</v>
      </c>
      <c r="AR124" s="165">
        <v>11</v>
      </c>
      <c r="AS124" s="164">
        <v>4.1999998092651367</v>
      </c>
      <c r="AT124" s="164">
        <v>8.290287971496582</v>
      </c>
      <c r="AU124" s="163">
        <v>387147</v>
      </c>
      <c r="AV124" s="164">
        <v>0.44999998807907104</v>
      </c>
      <c r="AW124" s="164">
        <v>59.099998474121094</v>
      </c>
      <c r="AX124" s="163">
        <v>0</v>
      </c>
      <c r="AY124" s="163">
        <v>2190</v>
      </c>
      <c r="AZ124" s="163">
        <v>1655000</v>
      </c>
      <c r="BA124" s="163">
        <v>0</v>
      </c>
      <c r="BB124" s="163">
        <v>7212</v>
      </c>
      <c r="BC124" s="163">
        <v>0</v>
      </c>
      <c r="BD124" s="163">
        <v>108</v>
      </c>
      <c r="BE124" s="165">
        <v>22.200000762939453</v>
      </c>
      <c r="BF124" s="164">
        <v>3.2999999523162842</v>
      </c>
      <c r="BG124" s="164">
        <v>3.9499521255493164E-2</v>
      </c>
      <c r="BH124" s="163">
        <v>49</v>
      </c>
      <c r="BI124" s="165">
        <v>56.200000762939453</v>
      </c>
      <c r="BJ124" s="164">
        <v>92.25</v>
      </c>
      <c r="BK124" s="164">
        <v>52.973480224609375</v>
      </c>
      <c r="BL124" s="165">
        <v>113.19701385498047</v>
      </c>
      <c r="BM124" s="163">
        <v>58000</v>
      </c>
      <c r="BN124" s="165">
        <v>35.840541839599609</v>
      </c>
      <c r="BO124" s="165">
        <v>85.912117004394531</v>
      </c>
      <c r="BP124" s="164">
        <v>6.0100002288818359</v>
      </c>
      <c r="BQ124" s="163">
        <v>84</v>
      </c>
      <c r="BR124" s="163">
        <v>79</v>
      </c>
      <c r="BS124" s="163">
        <v>85</v>
      </c>
      <c r="BT124" s="164">
        <v>941.72845458984375</v>
      </c>
      <c r="BU124" s="164">
        <v>215</v>
      </c>
      <c r="BV124" s="163">
        <v>4742.78369140625</v>
      </c>
      <c r="BW124" s="163">
        <v>823290</v>
      </c>
    </row>
    <row r="125" spans="1:75">
      <c r="A125" s="167" t="s">
        <v>222</v>
      </c>
      <c r="B125" s="236" t="s">
        <v>221</v>
      </c>
      <c r="C125" s="163">
        <v>0</v>
      </c>
      <c r="D125" s="163">
        <v>0</v>
      </c>
      <c r="E125" s="163">
        <v>0</v>
      </c>
      <c r="F125" s="163">
        <v>0.414000004529953</v>
      </c>
      <c r="G125" s="163">
        <v>0</v>
      </c>
      <c r="H125" s="163">
        <v>0</v>
      </c>
      <c r="I125" s="163">
        <v>0</v>
      </c>
      <c r="J125" s="237">
        <v>0</v>
      </c>
      <c r="K125" s="240">
        <v>0</v>
      </c>
      <c r="L125" s="239" t="s">
        <v>1369</v>
      </c>
      <c r="M125" s="163" t="s">
        <v>1369</v>
      </c>
      <c r="N125" s="163" t="s">
        <v>1369</v>
      </c>
      <c r="O125" s="163" t="s">
        <v>1369</v>
      </c>
      <c r="P125" s="163" t="s">
        <v>1369</v>
      </c>
      <c r="Q125" s="163">
        <v>0</v>
      </c>
      <c r="R125" s="233">
        <v>0</v>
      </c>
      <c r="S125" s="163">
        <v>4795.22412109375</v>
      </c>
      <c r="T125" s="163">
        <v>9276.228515625</v>
      </c>
      <c r="U125" s="163">
        <v>0</v>
      </c>
      <c r="V125" s="164">
        <v>625.54998779296875</v>
      </c>
      <c r="W125" s="164">
        <v>0.88023203611373901</v>
      </c>
      <c r="X125" s="164">
        <v>100</v>
      </c>
      <c r="Y125" s="164" t="s">
        <v>1369</v>
      </c>
      <c r="Z125" s="164">
        <v>2.5861482620239258</v>
      </c>
      <c r="AA125" s="164" t="s">
        <v>1369</v>
      </c>
      <c r="AB125" s="165" t="s">
        <v>1369</v>
      </c>
      <c r="AC125" s="165" t="s">
        <v>1369</v>
      </c>
      <c r="AD125" s="165">
        <v>0.59733998775482178</v>
      </c>
      <c r="AE125" s="164">
        <v>12.384380340576172</v>
      </c>
      <c r="AF125" s="251">
        <v>0</v>
      </c>
      <c r="AG125" s="163">
        <v>0</v>
      </c>
      <c r="AH125" s="164">
        <v>0.69599997997283936</v>
      </c>
      <c r="AI125" s="166" t="s">
        <v>1369</v>
      </c>
      <c r="AJ125" s="164">
        <v>0</v>
      </c>
      <c r="AK125" s="164">
        <v>33.069999694824219</v>
      </c>
      <c r="AL125" s="164">
        <v>35.490001678466797</v>
      </c>
      <c r="AM125" s="164">
        <v>14.113690376281738</v>
      </c>
      <c r="AN125" s="164" t="s">
        <v>1369</v>
      </c>
      <c r="AO125" s="165">
        <v>26.5</v>
      </c>
      <c r="AP125" s="165" t="s">
        <v>1369</v>
      </c>
      <c r="AQ125" s="163">
        <v>172</v>
      </c>
      <c r="AR125" s="165" t="s">
        <v>1369</v>
      </c>
      <c r="AS125" s="164" t="s">
        <v>1369</v>
      </c>
      <c r="AT125" s="164" t="s">
        <v>1369</v>
      </c>
      <c r="AU125" s="163">
        <v>12546</v>
      </c>
      <c r="AV125" s="164" t="s">
        <v>1369</v>
      </c>
      <c r="AW125" s="164">
        <v>32.400001525878906</v>
      </c>
      <c r="AX125" s="163">
        <v>0</v>
      </c>
      <c r="AY125" s="163">
        <v>0</v>
      </c>
      <c r="AZ125" s="163">
        <v>0</v>
      </c>
      <c r="BA125" s="163">
        <v>0</v>
      </c>
      <c r="BB125" s="163">
        <v>13</v>
      </c>
      <c r="BC125" s="163">
        <v>0</v>
      </c>
      <c r="BD125" s="163">
        <v>34</v>
      </c>
      <c r="BE125" s="165">
        <v>3.7000000476837158</v>
      </c>
      <c r="BF125" s="164">
        <v>1.7666666507720947</v>
      </c>
      <c r="BG125" s="164">
        <v>0.19998539984226227</v>
      </c>
      <c r="BH125" s="164" t="s">
        <v>1369</v>
      </c>
      <c r="BI125" s="165">
        <v>100</v>
      </c>
      <c r="BJ125" s="164" t="s">
        <v>1369</v>
      </c>
      <c r="BK125" s="164">
        <v>83.935218811035156</v>
      </c>
      <c r="BL125" s="165">
        <v>79.923271179199219</v>
      </c>
      <c r="BM125" s="163">
        <v>46</v>
      </c>
      <c r="BN125" s="165">
        <v>65.932044982910156</v>
      </c>
      <c r="BO125" s="165">
        <v>100</v>
      </c>
      <c r="BP125" s="164">
        <v>12.5</v>
      </c>
      <c r="BQ125" s="163">
        <v>98</v>
      </c>
      <c r="BR125" s="163">
        <v>97</v>
      </c>
      <c r="BS125" s="163">
        <v>59</v>
      </c>
      <c r="BT125" s="164">
        <v>1873.142333984375</v>
      </c>
      <c r="BU125" s="164" t="s">
        <v>1369</v>
      </c>
      <c r="BV125" s="163">
        <v>12060.078125</v>
      </c>
      <c r="BW125" s="163">
        <v>21</v>
      </c>
    </row>
    <row r="126" spans="1:75">
      <c r="A126" s="167" t="s">
        <v>224</v>
      </c>
      <c r="B126" s="236" t="s">
        <v>223</v>
      </c>
      <c r="C126" s="163">
        <v>65489.85546875</v>
      </c>
      <c r="D126" s="163">
        <v>65441.015625</v>
      </c>
      <c r="E126" s="163">
        <v>182833.234375</v>
      </c>
      <c r="F126" s="163">
        <v>0</v>
      </c>
      <c r="G126" s="163">
        <v>0</v>
      </c>
      <c r="H126" s="163">
        <v>0</v>
      </c>
      <c r="I126" s="163">
        <v>0</v>
      </c>
      <c r="J126" s="237">
        <v>14371.4287109375</v>
      </c>
      <c r="K126" s="240">
        <v>5.714285746216774E-2</v>
      </c>
      <c r="L126" s="238">
        <v>7.5000002980232239E-2</v>
      </c>
      <c r="M126" s="163">
        <v>17285292</v>
      </c>
      <c r="N126" s="163" t="s">
        <v>1369</v>
      </c>
      <c r="O126" s="163" t="s">
        <v>1369</v>
      </c>
      <c r="P126" s="163" t="s">
        <v>1369</v>
      </c>
      <c r="Q126" s="163">
        <v>9072187</v>
      </c>
      <c r="R126" s="233">
        <v>0.29039999842643738</v>
      </c>
      <c r="S126" s="163">
        <v>10183583</v>
      </c>
      <c r="T126" s="163">
        <v>22271172</v>
      </c>
      <c r="U126" s="163">
        <v>28235678</v>
      </c>
      <c r="V126" s="164">
        <v>209.52207946777344</v>
      </c>
      <c r="W126" s="164">
        <v>3.2212746143341064</v>
      </c>
      <c r="X126" s="164">
        <v>21.902999877929688</v>
      </c>
      <c r="Y126" s="164">
        <v>4.25</v>
      </c>
      <c r="Z126" s="164">
        <v>6.9771671295166016</v>
      </c>
      <c r="AA126" s="164">
        <v>63.542842864990234</v>
      </c>
      <c r="AB126" s="163">
        <v>12536</v>
      </c>
      <c r="AC126" s="163">
        <v>40</v>
      </c>
      <c r="AD126" s="165">
        <v>40.055210113525391</v>
      </c>
      <c r="AE126" s="164">
        <v>9.31964111328125</v>
      </c>
      <c r="AF126" s="251">
        <v>3.1016765162348747E-2</v>
      </c>
      <c r="AG126" s="163">
        <v>0</v>
      </c>
      <c r="AH126" s="164">
        <v>0.60100001096725464</v>
      </c>
      <c r="AI126" s="166">
        <v>7.4398905038833618E-2</v>
      </c>
      <c r="AJ126" s="164">
        <v>55.218741999999999</v>
      </c>
      <c r="AK126" s="164">
        <v>1553.02001953125</v>
      </c>
      <c r="AL126" s="164">
        <v>1198.72998046875</v>
      </c>
      <c r="AM126" s="164">
        <v>2.9168839454650879</v>
      </c>
      <c r="AN126" s="164">
        <v>26.889556884765625</v>
      </c>
      <c r="AO126" s="165">
        <v>27.299999237060547</v>
      </c>
      <c r="AP126" s="165">
        <v>18.299999237060547</v>
      </c>
      <c r="AQ126" s="163">
        <v>229</v>
      </c>
      <c r="AR126" s="165">
        <v>0.10000000149011612</v>
      </c>
      <c r="AS126" s="164">
        <v>1.9999999552965164E-2</v>
      </c>
      <c r="AT126" s="164">
        <v>4.0579573251307011E-3</v>
      </c>
      <c r="AU126" s="163">
        <v>14625228</v>
      </c>
      <c r="AV126" s="164">
        <v>0.49500000476837158</v>
      </c>
      <c r="AW126" s="164">
        <v>32.799999237060547</v>
      </c>
      <c r="AX126" s="163">
        <v>67113</v>
      </c>
      <c r="AY126" s="163">
        <v>338745</v>
      </c>
      <c r="AZ126" s="163">
        <v>2747</v>
      </c>
      <c r="BA126" s="163">
        <v>0</v>
      </c>
      <c r="BB126" s="163">
        <v>20938</v>
      </c>
      <c r="BC126" s="163">
        <v>0</v>
      </c>
      <c r="BD126" s="163">
        <v>129</v>
      </c>
      <c r="BE126" s="165">
        <v>5.6999998092651367</v>
      </c>
      <c r="BF126" s="164">
        <v>2.8499999046325684</v>
      </c>
      <c r="BG126" s="164">
        <v>-0.91734474897384644</v>
      </c>
      <c r="BH126" s="163">
        <v>35</v>
      </c>
      <c r="BI126" s="165">
        <v>91.300003051757812</v>
      </c>
      <c r="BJ126" s="164">
        <v>71.150001525878906</v>
      </c>
      <c r="BK126" s="164">
        <v>51.631359100341797</v>
      </c>
      <c r="BL126" s="165">
        <v>127.22827911376953</v>
      </c>
      <c r="BM126" s="163">
        <v>22000</v>
      </c>
      <c r="BN126" s="165">
        <v>80.3927001953125</v>
      </c>
      <c r="BO126" s="165">
        <v>91.235099792480469</v>
      </c>
      <c r="BP126" s="164">
        <v>8.6700000762939453</v>
      </c>
      <c r="BQ126" s="163">
        <v>90</v>
      </c>
      <c r="BR126" s="163">
        <v>87</v>
      </c>
      <c r="BS126" s="163">
        <v>83</v>
      </c>
      <c r="BT126" s="164">
        <v>228</v>
      </c>
      <c r="BU126" s="164">
        <v>174</v>
      </c>
      <c r="BV126" s="163">
        <v>1324.031982421875</v>
      </c>
      <c r="BW126" s="163">
        <v>143350</v>
      </c>
    </row>
    <row r="127" spans="1:75">
      <c r="A127" s="167" t="s">
        <v>226</v>
      </c>
      <c r="B127" s="236" t="s">
        <v>225</v>
      </c>
      <c r="C127" s="163">
        <v>3530.445556640625</v>
      </c>
      <c r="D127" s="163">
        <v>0</v>
      </c>
      <c r="E127" s="163">
        <v>457596.40625</v>
      </c>
      <c r="F127" s="163">
        <v>0</v>
      </c>
      <c r="G127" s="163">
        <v>0</v>
      </c>
      <c r="H127" s="163">
        <v>0</v>
      </c>
      <c r="I127" s="163">
        <v>1368849.625</v>
      </c>
      <c r="J127" s="237">
        <v>0</v>
      </c>
      <c r="K127" s="240">
        <v>0</v>
      </c>
      <c r="L127" s="238">
        <v>2.500000037252903E-2</v>
      </c>
      <c r="M127" s="163">
        <v>0</v>
      </c>
      <c r="N127" s="163" t="s">
        <v>1369</v>
      </c>
      <c r="O127" s="163" t="s">
        <v>1369</v>
      </c>
      <c r="P127" s="163" t="s">
        <v>1369</v>
      </c>
      <c r="Q127" s="163">
        <v>0</v>
      </c>
      <c r="R127" s="233">
        <v>0</v>
      </c>
      <c r="S127" s="163">
        <v>0</v>
      </c>
      <c r="T127" s="163">
        <v>0</v>
      </c>
      <c r="U127" s="163">
        <v>0</v>
      </c>
      <c r="V127" s="164">
        <v>520.73193359375</v>
      </c>
      <c r="W127" s="164">
        <v>1.3183456659317017</v>
      </c>
      <c r="X127" s="164">
        <v>93.179000854492188</v>
      </c>
      <c r="Y127" s="164">
        <v>2.2300000190734863</v>
      </c>
      <c r="Z127" s="164">
        <v>0</v>
      </c>
      <c r="AA127" s="164" t="s">
        <v>1369</v>
      </c>
      <c r="AB127" s="163">
        <v>1463</v>
      </c>
      <c r="AC127" s="163">
        <v>80</v>
      </c>
      <c r="AD127" s="165" t="s">
        <v>1369</v>
      </c>
      <c r="AE127" s="164">
        <v>4.8959550857543945</v>
      </c>
      <c r="AF127" s="251">
        <v>9.9179055541753769E-3</v>
      </c>
      <c r="AG127" s="163">
        <v>0</v>
      </c>
      <c r="AH127" s="164">
        <v>0.94599997997283936</v>
      </c>
      <c r="AI127" s="166" t="s">
        <v>1369</v>
      </c>
      <c r="AJ127" s="164">
        <v>8.8473290000000002</v>
      </c>
      <c r="AK127" s="164">
        <v>0</v>
      </c>
      <c r="AL127" s="164">
        <v>0</v>
      </c>
      <c r="AM127" s="164" t="s">
        <v>1369</v>
      </c>
      <c r="AN127" s="164">
        <v>0.23716843128204346</v>
      </c>
      <c r="AO127" s="165">
        <v>3.9000000953674316</v>
      </c>
      <c r="AP127" s="165" t="s">
        <v>1369</v>
      </c>
      <c r="AQ127" s="163">
        <v>4.0999999046325684</v>
      </c>
      <c r="AR127" s="165">
        <v>0.20000000298023224</v>
      </c>
      <c r="AS127" s="164">
        <v>9.9999997764825821E-3</v>
      </c>
      <c r="AT127" s="164" t="s">
        <v>1369</v>
      </c>
      <c r="AU127" s="163">
        <v>4</v>
      </c>
      <c r="AV127" s="164">
        <v>2.500000037252903E-2</v>
      </c>
      <c r="AW127" s="164">
        <v>25.700000762939453</v>
      </c>
      <c r="AX127" s="163">
        <v>0</v>
      </c>
      <c r="AY127" s="163">
        <v>0</v>
      </c>
      <c r="AZ127" s="163">
        <v>0</v>
      </c>
      <c r="BA127" s="163">
        <v>0</v>
      </c>
      <c r="BB127" s="163">
        <v>286498</v>
      </c>
      <c r="BC127" s="163">
        <v>0</v>
      </c>
      <c r="BD127" s="163">
        <v>134</v>
      </c>
      <c r="BE127" s="165">
        <v>2.4000000953674316</v>
      </c>
      <c r="BF127" s="164">
        <v>4.3166666030883789</v>
      </c>
      <c r="BG127" s="164">
        <v>1.5794693231582642</v>
      </c>
      <c r="BH127" s="163">
        <v>79</v>
      </c>
      <c r="BI127" s="165">
        <v>100</v>
      </c>
      <c r="BJ127" s="164" t="s">
        <v>1369</v>
      </c>
      <c r="BK127" s="164">
        <v>92.519683837890625</v>
      </c>
      <c r="BL127" s="165">
        <v>118.06526947021484</v>
      </c>
      <c r="BM127" s="163">
        <v>210000</v>
      </c>
      <c r="BN127" s="165">
        <v>97.670234680175781</v>
      </c>
      <c r="BO127" s="165">
        <v>100</v>
      </c>
      <c r="BP127" s="164">
        <v>38.360000610351562</v>
      </c>
      <c r="BQ127" s="163">
        <v>94</v>
      </c>
      <c r="BR127" s="163">
        <v>89</v>
      </c>
      <c r="BS127" s="163">
        <v>93</v>
      </c>
      <c r="BT127" s="164">
        <v>7179</v>
      </c>
      <c r="BU127" s="164">
        <v>4</v>
      </c>
      <c r="BV127" s="163">
        <v>62536.73046875</v>
      </c>
      <c r="BW127" s="163">
        <v>33730</v>
      </c>
    </row>
    <row r="128" spans="1:75">
      <c r="A128" s="167" t="s">
        <v>228</v>
      </c>
      <c r="B128" s="236" t="s">
        <v>227</v>
      </c>
      <c r="C128" s="163">
        <v>8376.625</v>
      </c>
      <c r="D128" s="163">
        <v>2197.344970703125</v>
      </c>
      <c r="E128" s="163">
        <v>5388.91455078125</v>
      </c>
      <c r="F128" s="163">
        <v>16.209999084472656</v>
      </c>
      <c r="G128" s="163">
        <v>11927.9541015625</v>
      </c>
      <c r="H128" s="163">
        <v>0</v>
      </c>
      <c r="I128" s="163">
        <v>2101.8896484375</v>
      </c>
      <c r="J128" s="237">
        <v>0</v>
      </c>
      <c r="K128" s="240">
        <v>5.714285746216774E-2</v>
      </c>
      <c r="L128" s="238">
        <v>7.5000002980232239E-2</v>
      </c>
      <c r="M128" s="163" t="s">
        <v>1369</v>
      </c>
      <c r="N128" s="163" t="s">
        <v>1369</v>
      </c>
      <c r="O128" s="163" t="s">
        <v>1369</v>
      </c>
      <c r="P128" s="163" t="s">
        <v>1369</v>
      </c>
      <c r="Q128" s="163">
        <v>0</v>
      </c>
      <c r="R128" s="233">
        <v>0</v>
      </c>
      <c r="S128" s="163">
        <v>0</v>
      </c>
      <c r="T128" s="163">
        <v>0</v>
      </c>
      <c r="U128" s="163">
        <v>118139.8984375</v>
      </c>
      <c r="V128" s="164">
        <v>19.411720275878906</v>
      </c>
      <c r="W128" s="164">
        <v>2.1645588874816895</v>
      </c>
      <c r="X128" s="164">
        <v>86.985000610351562</v>
      </c>
      <c r="Y128" s="164">
        <v>2.5999999046325684</v>
      </c>
      <c r="Z128" s="164">
        <v>0</v>
      </c>
      <c r="AA128" s="164" t="s">
        <v>1369</v>
      </c>
      <c r="AB128" s="163">
        <v>493</v>
      </c>
      <c r="AC128" s="163">
        <v>80</v>
      </c>
      <c r="AD128" s="165">
        <v>0</v>
      </c>
      <c r="AE128" s="164">
        <v>5.7201995849609375</v>
      </c>
      <c r="AF128" s="251">
        <v>3.7677036598324776E-3</v>
      </c>
      <c r="AG128" s="163">
        <v>0</v>
      </c>
      <c r="AH128" s="164">
        <v>0.93900001049041748</v>
      </c>
      <c r="AI128" s="166" t="s">
        <v>1369</v>
      </c>
      <c r="AJ128" s="164">
        <v>0</v>
      </c>
      <c r="AK128" s="164">
        <v>0</v>
      </c>
      <c r="AL128" s="164">
        <v>0</v>
      </c>
      <c r="AM128" s="164" t="s">
        <v>1369</v>
      </c>
      <c r="AN128" s="164">
        <v>0.24347482621669769</v>
      </c>
      <c r="AO128" s="165">
        <v>4.5999999046325684</v>
      </c>
      <c r="AP128" s="165" t="s">
        <v>1369</v>
      </c>
      <c r="AQ128" s="163">
        <v>5.9000000953674316</v>
      </c>
      <c r="AR128" s="165">
        <v>0.10000000149011612</v>
      </c>
      <c r="AS128" s="164">
        <v>1.9999999552965164E-2</v>
      </c>
      <c r="AT128" s="164" t="s">
        <v>1369</v>
      </c>
      <c r="AU128" s="163">
        <v>4</v>
      </c>
      <c r="AV128" s="164">
        <v>8.2000002264976501E-2</v>
      </c>
      <c r="AW128" s="164" t="s">
        <v>1369</v>
      </c>
      <c r="AX128" s="163">
        <v>690</v>
      </c>
      <c r="AY128" s="163">
        <v>16202.9990234375</v>
      </c>
      <c r="AZ128" s="163">
        <v>1200</v>
      </c>
      <c r="BA128" s="163">
        <v>0</v>
      </c>
      <c r="BB128" s="163">
        <v>3705</v>
      </c>
      <c r="BC128" s="163">
        <v>0</v>
      </c>
      <c r="BD128" s="163">
        <v>137</v>
      </c>
      <c r="BE128" s="165">
        <v>2.4000000953674316</v>
      </c>
      <c r="BF128" s="164">
        <v>3.9500000476837158</v>
      </c>
      <c r="BG128" s="164">
        <v>1.3405319452285767</v>
      </c>
      <c r="BH128" s="163">
        <v>85</v>
      </c>
      <c r="BI128" s="165">
        <v>100</v>
      </c>
      <c r="BJ128" s="164" t="s">
        <v>1369</v>
      </c>
      <c r="BK128" s="164">
        <v>95.910202026367188</v>
      </c>
      <c r="BL128" s="165">
        <v>114.68986511230469</v>
      </c>
      <c r="BM128" s="163">
        <v>110000</v>
      </c>
      <c r="BN128" s="165">
        <v>100</v>
      </c>
      <c r="BO128" s="165">
        <v>100</v>
      </c>
      <c r="BP128" s="164">
        <v>35.159999847412109</v>
      </c>
      <c r="BQ128" s="163">
        <v>89</v>
      </c>
      <c r="BR128" s="163">
        <v>83</v>
      </c>
      <c r="BS128" s="163">
        <v>86</v>
      </c>
      <c r="BT128" s="164">
        <v>4753.7216796875</v>
      </c>
      <c r="BU128" s="164">
        <v>7</v>
      </c>
      <c r="BV128" s="163">
        <v>48527.828125</v>
      </c>
      <c r="BW128" s="163">
        <v>263310</v>
      </c>
    </row>
    <row r="129" spans="1:75">
      <c r="A129" s="167" t="s">
        <v>230</v>
      </c>
      <c r="B129" s="236" t="s">
        <v>229</v>
      </c>
      <c r="C129" s="163">
        <v>14896.9462890625</v>
      </c>
      <c r="D129" s="163">
        <v>8937.44921875</v>
      </c>
      <c r="E129" s="163">
        <v>17342.298828125</v>
      </c>
      <c r="F129" s="163">
        <v>111.38040161132812</v>
      </c>
      <c r="G129" s="163">
        <v>36377.0625</v>
      </c>
      <c r="H129" s="163">
        <v>1418.753173828125</v>
      </c>
      <c r="I129" s="163">
        <v>2318.64599609375</v>
      </c>
      <c r="J129" s="237">
        <v>37514.28515625</v>
      </c>
      <c r="K129" s="240">
        <v>0.17142857611179352</v>
      </c>
      <c r="L129" s="238">
        <v>5.000000074505806E-2</v>
      </c>
      <c r="M129" s="163" t="s">
        <v>1369</v>
      </c>
      <c r="N129" s="163" t="s">
        <v>1369</v>
      </c>
      <c r="O129" s="163" t="s">
        <v>1369</v>
      </c>
      <c r="P129" s="163" t="s">
        <v>1369</v>
      </c>
      <c r="Q129" s="163">
        <v>6285425.5</v>
      </c>
      <c r="R129" s="233">
        <v>0.87999999523162842</v>
      </c>
      <c r="S129" s="163">
        <v>6044184.5</v>
      </c>
      <c r="T129" s="163">
        <v>5434407</v>
      </c>
      <c r="U129" s="163">
        <v>6588261</v>
      </c>
      <c r="V129" s="164">
        <v>56.926540374755859</v>
      </c>
      <c r="W129" s="164">
        <v>1.8901551961898804</v>
      </c>
      <c r="X129" s="164">
        <v>59.8489990234375</v>
      </c>
      <c r="Y129" s="164">
        <v>4.9200000762939453</v>
      </c>
      <c r="Z129" s="164">
        <v>6.7917728424072266</v>
      </c>
      <c r="AA129" s="164" t="s">
        <v>1369</v>
      </c>
      <c r="AB129" s="163">
        <v>188</v>
      </c>
      <c r="AC129" s="163">
        <v>80</v>
      </c>
      <c r="AD129" s="165">
        <v>5.5184998512268066</v>
      </c>
      <c r="AE129" s="164">
        <v>9.4670877456665039</v>
      </c>
      <c r="AF129" s="251">
        <v>3.2838925719261169E-2</v>
      </c>
      <c r="AG129" s="163">
        <v>0</v>
      </c>
      <c r="AH129" s="164">
        <v>0.66900002956390381</v>
      </c>
      <c r="AI129" s="166">
        <v>7.4494890868663788E-2</v>
      </c>
      <c r="AJ129" s="164">
        <v>36.414537000000003</v>
      </c>
      <c r="AK129" s="164">
        <v>728.53997802734375</v>
      </c>
      <c r="AL129" s="164">
        <v>1127.4200439453125</v>
      </c>
      <c r="AM129" s="164">
        <v>7.7577633857727051</v>
      </c>
      <c r="AN129" s="164">
        <v>26.181747436523438</v>
      </c>
      <c r="AO129" s="165">
        <v>15.199999809265137</v>
      </c>
      <c r="AP129" s="165">
        <v>4.5999999046325684</v>
      </c>
      <c r="AQ129" s="163">
        <v>43</v>
      </c>
      <c r="AR129" s="165">
        <v>0.30000001192092896</v>
      </c>
      <c r="AS129" s="164">
        <v>0.12999999523162842</v>
      </c>
      <c r="AT129" s="164">
        <v>3.3362858295440674</v>
      </c>
      <c r="AU129" s="163">
        <v>1592034</v>
      </c>
      <c r="AV129" s="164">
        <v>0.3970000147819519</v>
      </c>
      <c r="AW129" s="164">
        <v>46.200000762939453</v>
      </c>
      <c r="AX129" s="163">
        <v>5112</v>
      </c>
      <c r="AY129" s="163">
        <v>0</v>
      </c>
      <c r="AZ129" s="163">
        <v>0</v>
      </c>
      <c r="BA129" s="163">
        <v>1283</v>
      </c>
      <c r="BB129" s="163">
        <v>1018</v>
      </c>
      <c r="BC129" s="163">
        <v>0</v>
      </c>
      <c r="BD129" s="163">
        <v>116</v>
      </c>
      <c r="BE129" s="165">
        <v>19.600000381469727</v>
      </c>
      <c r="BF129" s="164">
        <v>3.1329998970031738</v>
      </c>
      <c r="BG129" s="164">
        <v>-1.0358163118362427</v>
      </c>
      <c r="BH129" s="163">
        <v>17</v>
      </c>
      <c r="BI129" s="165">
        <v>86.5</v>
      </c>
      <c r="BJ129" s="164">
        <v>82.614547729492188</v>
      </c>
      <c r="BK129" s="164">
        <v>57.1468505859375</v>
      </c>
      <c r="BL129" s="165">
        <v>97.108985900878906</v>
      </c>
      <c r="BM129" s="163">
        <v>18000</v>
      </c>
      <c r="BN129" s="165">
        <v>73.021095275878906</v>
      </c>
      <c r="BO129" s="165">
        <v>81.708755493164062</v>
      </c>
      <c r="BP129" s="164">
        <v>6.6399998664855957</v>
      </c>
      <c r="BQ129" s="163">
        <v>92</v>
      </c>
      <c r="BR129" s="163">
        <v>99</v>
      </c>
      <c r="BS129" s="163">
        <v>92</v>
      </c>
      <c r="BT129" s="164">
        <v>599.85955810546875</v>
      </c>
      <c r="BU129" s="164">
        <v>78</v>
      </c>
      <c r="BV129" s="163">
        <v>2530.291015625</v>
      </c>
      <c r="BW129" s="163">
        <v>120340</v>
      </c>
    </row>
    <row r="130" spans="1:75">
      <c r="A130" s="167" t="s">
        <v>232</v>
      </c>
      <c r="B130" s="236" t="s">
        <v>231</v>
      </c>
      <c r="C130" s="163">
        <v>0</v>
      </c>
      <c r="D130" s="163">
        <v>0</v>
      </c>
      <c r="E130" s="163">
        <v>141564.4375</v>
      </c>
      <c r="F130" s="163">
        <v>0</v>
      </c>
      <c r="G130" s="163">
        <v>0</v>
      </c>
      <c r="H130" s="163">
        <v>0</v>
      </c>
      <c r="I130" s="163">
        <v>0</v>
      </c>
      <c r="J130" s="237">
        <v>884071</v>
      </c>
      <c r="K130" s="240">
        <v>0.28571429848670959</v>
      </c>
      <c r="L130" s="238">
        <v>0.125</v>
      </c>
      <c r="M130" s="163">
        <v>19984200</v>
      </c>
      <c r="N130" s="163">
        <v>0</v>
      </c>
      <c r="O130" s="163">
        <v>167545.59375</v>
      </c>
      <c r="P130" s="163">
        <v>0</v>
      </c>
      <c r="Q130" s="163">
        <v>28238972</v>
      </c>
      <c r="R130" s="233">
        <v>1</v>
      </c>
      <c r="S130" s="163">
        <v>1745615.875</v>
      </c>
      <c r="T130" s="163">
        <v>27981636</v>
      </c>
      <c r="U130" s="163">
        <v>23138312</v>
      </c>
      <c r="V130" s="164">
        <v>19.935834884643555</v>
      </c>
      <c r="W130" s="164">
        <v>4.6683859825134277</v>
      </c>
      <c r="X130" s="164">
        <v>17.054000854492188</v>
      </c>
      <c r="Y130" s="164">
        <v>5.9200000762939453</v>
      </c>
      <c r="Z130" s="164">
        <v>64.989189147949219</v>
      </c>
      <c r="AA130" s="164">
        <v>24.616806030273438</v>
      </c>
      <c r="AB130" s="165" t="s">
        <v>1369</v>
      </c>
      <c r="AC130" s="163">
        <v>20</v>
      </c>
      <c r="AD130" s="165">
        <v>70.4439697265625</v>
      </c>
      <c r="AE130" s="164">
        <v>17.693092346191406</v>
      </c>
      <c r="AF130" s="251">
        <v>0.9341886043548584</v>
      </c>
      <c r="AG130" s="163">
        <v>534</v>
      </c>
      <c r="AH130" s="164">
        <v>0.39399999380111694</v>
      </c>
      <c r="AI130" s="166">
        <v>0.60127979516983032</v>
      </c>
      <c r="AJ130" s="164">
        <v>1096.293312</v>
      </c>
      <c r="AK130" s="164">
        <v>1758.25</v>
      </c>
      <c r="AL130" s="164">
        <v>2046.3800048828125</v>
      </c>
      <c r="AM130" s="164">
        <v>14.475360870361328</v>
      </c>
      <c r="AN130" s="164">
        <v>3.1511662006378174</v>
      </c>
      <c r="AO130" s="165">
        <v>117.30000305175781</v>
      </c>
      <c r="AP130" s="165">
        <v>34.599998474121094</v>
      </c>
      <c r="AQ130" s="163">
        <v>77</v>
      </c>
      <c r="AR130" s="165">
        <v>0.20000000298023224</v>
      </c>
      <c r="AS130" s="164">
        <v>7.9999998211860657E-2</v>
      </c>
      <c r="AT130" s="164">
        <v>294.71133422851562</v>
      </c>
      <c r="AU130" s="163">
        <v>11371667</v>
      </c>
      <c r="AV130" s="164">
        <v>0.60900002717971802</v>
      </c>
      <c r="AW130" s="164">
        <v>32.900001525878906</v>
      </c>
      <c r="AX130" s="163">
        <v>4722185</v>
      </c>
      <c r="AY130" s="163">
        <v>169651</v>
      </c>
      <c r="AZ130" s="163">
        <v>37936</v>
      </c>
      <c r="BA130" s="163">
        <v>346672</v>
      </c>
      <c r="BB130" s="163">
        <v>350976</v>
      </c>
      <c r="BC130" s="163">
        <v>0</v>
      </c>
      <c r="BD130" s="163">
        <v>121</v>
      </c>
      <c r="BE130" s="165">
        <v>13.300000190734863</v>
      </c>
      <c r="BF130" s="164">
        <v>2.9000000953674316</v>
      </c>
      <c r="BG130" s="164">
        <v>-0.63921576738357544</v>
      </c>
      <c r="BH130" s="163">
        <v>32</v>
      </c>
      <c r="BI130" s="165">
        <v>19.5</v>
      </c>
      <c r="BJ130" s="164">
        <v>38.099998474121094</v>
      </c>
      <c r="BK130" s="164">
        <v>22.386138916015625</v>
      </c>
      <c r="BL130" s="165">
        <v>56.386001586914062</v>
      </c>
      <c r="BM130" s="163">
        <v>49000</v>
      </c>
      <c r="BN130" s="165">
        <v>16.409656524658203</v>
      </c>
      <c r="BO130" s="165">
        <v>48.896072387695312</v>
      </c>
      <c r="BP130" s="164">
        <v>0.34000003337860107</v>
      </c>
      <c r="BQ130" s="163">
        <v>84</v>
      </c>
      <c r="BR130" s="163">
        <v>42</v>
      </c>
      <c r="BS130" s="163">
        <v>84</v>
      </c>
      <c r="BT130" s="164">
        <v>75.795707702636719</v>
      </c>
      <c r="BU130" s="164">
        <v>441</v>
      </c>
      <c r="BV130" s="163">
        <v>618.2872314453125</v>
      </c>
      <c r="BW130" s="163">
        <v>1266700</v>
      </c>
    </row>
    <row r="131" spans="1:75">
      <c r="A131" s="167" t="s">
        <v>234</v>
      </c>
      <c r="B131" s="236" t="s">
        <v>233</v>
      </c>
      <c r="C131" s="163">
        <v>0</v>
      </c>
      <c r="D131" s="163">
        <v>0</v>
      </c>
      <c r="E131" s="163">
        <v>1532786.375</v>
      </c>
      <c r="F131" s="163">
        <v>0</v>
      </c>
      <c r="G131" s="163">
        <v>0</v>
      </c>
      <c r="H131" s="163">
        <v>0</v>
      </c>
      <c r="I131" s="163">
        <v>70843.03125</v>
      </c>
      <c r="J131" s="237">
        <v>546011.375</v>
      </c>
      <c r="K131" s="240">
        <v>2.857142873108387E-2</v>
      </c>
      <c r="L131" s="238">
        <v>5.000000074505806E-2</v>
      </c>
      <c r="M131" s="163">
        <v>93947432</v>
      </c>
      <c r="N131" s="163">
        <v>5777377</v>
      </c>
      <c r="O131" s="163">
        <v>72570304</v>
      </c>
      <c r="P131" s="163">
        <v>4329519</v>
      </c>
      <c r="Q131" s="163">
        <v>229152224</v>
      </c>
      <c r="R131" s="233">
        <v>1</v>
      </c>
      <c r="S131" s="163">
        <v>137656720</v>
      </c>
      <c r="T131" s="163">
        <v>221558288</v>
      </c>
      <c r="U131" s="163">
        <v>228200832</v>
      </c>
      <c r="V131" s="164">
        <v>234.30868530273438</v>
      </c>
      <c r="W131" s="164">
        <v>3.7935881614685059</v>
      </c>
      <c r="X131" s="164">
        <v>54.283000946044922</v>
      </c>
      <c r="Y131" s="164">
        <v>4.6599998474121094</v>
      </c>
      <c r="Z131" s="164">
        <v>18.441005706787109</v>
      </c>
      <c r="AA131" s="164">
        <v>31.078828811645508</v>
      </c>
      <c r="AB131" s="163">
        <v>373</v>
      </c>
      <c r="AC131" s="163">
        <v>40</v>
      </c>
      <c r="AD131" s="165">
        <v>48.497261047363281</v>
      </c>
      <c r="AE131" s="164">
        <v>14.538923263549805</v>
      </c>
      <c r="AF131" s="251">
        <v>0.99410170316696167</v>
      </c>
      <c r="AG131" s="163">
        <v>3898</v>
      </c>
      <c r="AH131" s="164">
        <v>0.54799997806549072</v>
      </c>
      <c r="AI131" s="166">
        <v>0.17481730878353119</v>
      </c>
      <c r="AJ131" s="164">
        <v>1761.6819680000001</v>
      </c>
      <c r="AK131" s="164">
        <v>3491.89990234375</v>
      </c>
      <c r="AL131" s="164">
        <v>4407.81005859375</v>
      </c>
      <c r="AM131" s="164">
        <v>0.96644699573516846</v>
      </c>
      <c r="AN131" s="164">
        <v>5.6502633094787598</v>
      </c>
      <c r="AO131" s="165">
        <v>107.19999694824219</v>
      </c>
      <c r="AP131" s="165">
        <v>18.399999618530273</v>
      </c>
      <c r="AQ131" s="163">
        <v>219</v>
      </c>
      <c r="AR131" s="165">
        <v>1.2999999523162842</v>
      </c>
      <c r="AS131" s="164" t="s">
        <v>1369</v>
      </c>
      <c r="AT131" s="164">
        <v>305.30435180664062</v>
      </c>
      <c r="AU131" s="163">
        <v>138928992</v>
      </c>
      <c r="AV131" s="164">
        <v>0.67699998617172241</v>
      </c>
      <c r="AW131" s="164">
        <v>35.099998474121094</v>
      </c>
      <c r="AX131" s="163">
        <v>21919398</v>
      </c>
      <c r="AY131" s="163">
        <v>40822</v>
      </c>
      <c r="AZ131" s="163">
        <v>507.00003051757812</v>
      </c>
      <c r="BA131" s="163">
        <v>3339951</v>
      </c>
      <c r="BB131" s="163">
        <v>104436</v>
      </c>
      <c r="BC131" s="163">
        <v>31747</v>
      </c>
      <c r="BD131" s="163">
        <v>113</v>
      </c>
      <c r="BE131" s="165">
        <v>18</v>
      </c>
      <c r="BF131" s="164">
        <v>3.9000000953674316</v>
      </c>
      <c r="BG131" s="164">
        <v>-1.0351234674453735</v>
      </c>
      <c r="BH131" s="163">
        <v>25</v>
      </c>
      <c r="BI131" s="165">
        <v>60.5</v>
      </c>
      <c r="BJ131" s="164">
        <v>62.016010284423828</v>
      </c>
      <c r="BK131" s="164">
        <v>55.363712310791016</v>
      </c>
      <c r="BL131" s="165">
        <v>101.68576049804688</v>
      </c>
      <c r="BM131" s="163">
        <v>98000</v>
      </c>
      <c r="BN131" s="165">
        <v>46.570674896240234</v>
      </c>
      <c r="BO131" s="165">
        <v>79.639411926269531</v>
      </c>
      <c r="BP131" s="164">
        <v>3.9500000476837158</v>
      </c>
      <c r="BQ131" s="163">
        <v>62</v>
      </c>
      <c r="BR131" s="163">
        <v>38</v>
      </c>
      <c r="BS131" s="163">
        <v>60</v>
      </c>
      <c r="BT131" s="164">
        <v>220.44316101074219</v>
      </c>
      <c r="BU131" s="164">
        <v>1047</v>
      </c>
      <c r="BV131" s="163">
        <v>1621.12353515625</v>
      </c>
      <c r="BW131" s="163">
        <v>910770</v>
      </c>
    </row>
    <row r="132" spans="1:75">
      <c r="A132" s="168" t="s">
        <v>917</v>
      </c>
      <c r="B132" s="236" t="s">
        <v>187</v>
      </c>
      <c r="C132" s="163">
        <v>4395.13330078125</v>
      </c>
      <c r="D132" s="163">
        <v>376.5400390625</v>
      </c>
      <c r="E132" s="163">
        <v>4308.4072265625</v>
      </c>
      <c r="F132" s="163">
        <v>0</v>
      </c>
      <c r="G132" s="163">
        <v>0</v>
      </c>
      <c r="H132" s="163">
        <v>0</v>
      </c>
      <c r="I132" s="163">
        <v>0</v>
      </c>
      <c r="J132" s="237">
        <v>285.71429443359375</v>
      </c>
      <c r="K132" s="240">
        <v>2.857142873108387E-2</v>
      </c>
      <c r="L132" s="238">
        <v>0.17499999701976776</v>
      </c>
      <c r="M132" s="163">
        <v>1846665.25</v>
      </c>
      <c r="N132" s="163" t="s">
        <v>1369</v>
      </c>
      <c r="O132" s="163" t="s">
        <v>1369</v>
      </c>
      <c r="P132" s="163" t="s">
        <v>1369</v>
      </c>
      <c r="Q132" s="163">
        <v>0</v>
      </c>
      <c r="R132" s="233">
        <v>0</v>
      </c>
      <c r="S132" s="163">
        <v>0</v>
      </c>
      <c r="T132" s="163">
        <v>0</v>
      </c>
      <c r="U132" s="163">
        <v>0</v>
      </c>
      <c r="V132" s="164">
        <v>72.843536376953125</v>
      </c>
      <c r="W132" s="164">
        <v>-0.47430917620658875</v>
      </c>
      <c r="X132" s="164">
        <v>59.479000091552734</v>
      </c>
      <c r="Y132" s="164">
        <v>3.4500000476837158</v>
      </c>
      <c r="Z132" s="164">
        <v>0.10938271880149841</v>
      </c>
      <c r="AA132" s="164">
        <v>99.673690795898438</v>
      </c>
      <c r="AB132" s="163">
        <v>502</v>
      </c>
      <c r="AC132" s="163">
        <v>60</v>
      </c>
      <c r="AD132" s="165">
        <v>0.27796000242233276</v>
      </c>
      <c r="AE132" s="164">
        <v>5.0064482688903809</v>
      </c>
      <c r="AF132" s="251">
        <v>8.8209211826324463E-3</v>
      </c>
      <c r="AG132" s="163">
        <v>0</v>
      </c>
      <c r="AH132" s="164">
        <v>0.76499998569488525</v>
      </c>
      <c r="AI132" s="166">
        <v>1.4220629818737507E-3</v>
      </c>
      <c r="AJ132" s="164">
        <v>2.9213840000000002</v>
      </c>
      <c r="AK132" s="164">
        <v>319.70999145507812</v>
      </c>
      <c r="AL132" s="164">
        <v>225.1199951171875</v>
      </c>
      <c r="AM132" s="164">
        <v>1.7085464000701904</v>
      </c>
      <c r="AN132" s="164">
        <v>3.1326963901519775</v>
      </c>
      <c r="AO132" s="165">
        <v>4.5999999046325684</v>
      </c>
      <c r="AP132" s="165">
        <v>0.89999997615814209</v>
      </c>
      <c r="AQ132" s="163">
        <v>11</v>
      </c>
      <c r="AR132" s="165">
        <v>0.10000000149011612</v>
      </c>
      <c r="AS132" s="164">
        <v>5.000000074505806E-2</v>
      </c>
      <c r="AT132" s="164" t="s">
        <v>1369</v>
      </c>
      <c r="AU132" s="163">
        <v>0</v>
      </c>
      <c r="AV132" s="164">
        <v>0.13400000333786011</v>
      </c>
      <c r="AW132" s="164">
        <v>33.5</v>
      </c>
      <c r="AX132" s="163">
        <v>0</v>
      </c>
      <c r="AY132" s="163">
        <v>0</v>
      </c>
      <c r="AZ132" s="163">
        <v>0</v>
      </c>
      <c r="BA132" s="163">
        <v>108</v>
      </c>
      <c r="BB132" s="163">
        <v>19245</v>
      </c>
      <c r="BC132" s="163">
        <v>0</v>
      </c>
      <c r="BD132" s="163">
        <v>127</v>
      </c>
      <c r="BE132" s="165">
        <v>2.4000000953674316</v>
      </c>
      <c r="BF132" s="164">
        <v>3.4833333492279053</v>
      </c>
      <c r="BG132" s="164">
        <v>-8.107149600982666E-2</v>
      </c>
      <c r="BH132" s="163">
        <v>42</v>
      </c>
      <c r="BI132" s="165">
        <v>100</v>
      </c>
      <c r="BJ132" s="164">
        <v>97.599998474121094</v>
      </c>
      <c r="BK132" s="164">
        <v>83.018211364746094</v>
      </c>
      <c r="BL132" s="165">
        <v>97.833297729492188</v>
      </c>
      <c r="BM132" s="163">
        <v>14000</v>
      </c>
      <c r="BN132" s="165">
        <v>98.981803894042969</v>
      </c>
      <c r="BO132" s="165">
        <v>97.842559814453125</v>
      </c>
      <c r="BP132" s="164">
        <v>28.340000152587891</v>
      </c>
      <c r="BQ132" s="163">
        <v>84</v>
      </c>
      <c r="BR132" s="163">
        <v>89</v>
      </c>
      <c r="BS132" s="163">
        <v>56</v>
      </c>
      <c r="BT132" s="164">
        <v>1535</v>
      </c>
      <c r="BU132" s="164">
        <v>3</v>
      </c>
      <c r="BV132" s="163">
        <v>8146.4677734375</v>
      </c>
      <c r="BW132" s="163">
        <v>25220</v>
      </c>
    </row>
    <row r="133" spans="1:75">
      <c r="A133" s="167" t="s">
        <v>236</v>
      </c>
      <c r="B133" s="236" t="s">
        <v>235</v>
      </c>
      <c r="C133" s="163">
        <v>142.15010070800781</v>
      </c>
      <c r="D133" s="163">
        <v>0</v>
      </c>
      <c r="E133" s="163">
        <v>29481.771484375</v>
      </c>
      <c r="F133" s="163">
        <v>0</v>
      </c>
      <c r="G133" s="163">
        <v>0</v>
      </c>
      <c r="H133" s="163">
        <v>0</v>
      </c>
      <c r="I133" s="163">
        <v>15472.54296875</v>
      </c>
      <c r="J133" s="237">
        <v>0</v>
      </c>
      <c r="K133" s="240">
        <v>0</v>
      </c>
      <c r="L133" s="238">
        <v>0.125</v>
      </c>
      <c r="M133" s="163">
        <v>0</v>
      </c>
      <c r="N133" s="163" t="s">
        <v>1369</v>
      </c>
      <c r="O133" s="163" t="s">
        <v>1369</v>
      </c>
      <c r="P133" s="163" t="s">
        <v>1369</v>
      </c>
      <c r="Q133" s="163">
        <v>0</v>
      </c>
      <c r="R133" s="233">
        <v>0</v>
      </c>
      <c r="S133" s="163">
        <v>0</v>
      </c>
      <c r="T133" s="163">
        <v>0</v>
      </c>
      <c r="U133" s="163">
        <v>0</v>
      </c>
      <c r="V133" s="164">
        <v>14.84700870513916</v>
      </c>
      <c r="W133" s="164">
        <v>1.5330287218093872</v>
      </c>
      <c r="X133" s="164">
        <v>83.995002746582031</v>
      </c>
      <c r="Y133" s="164">
        <v>2.2200000286102295</v>
      </c>
      <c r="Z133" s="164">
        <v>0</v>
      </c>
      <c r="AA133" s="164" t="s">
        <v>1369</v>
      </c>
      <c r="AB133" s="163">
        <v>2246</v>
      </c>
      <c r="AC133" s="163">
        <v>100</v>
      </c>
      <c r="AD133" s="165">
        <v>0</v>
      </c>
      <c r="AE133" s="164">
        <v>4.9366106986999512</v>
      </c>
      <c r="AF133" s="251">
        <v>2.9659993015229702E-3</v>
      </c>
      <c r="AG133" s="163">
        <v>0</v>
      </c>
      <c r="AH133" s="164">
        <v>0.9660000205039978</v>
      </c>
      <c r="AI133" s="166" t="s">
        <v>1369</v>
      </c>
      <c r="AJ133" s="164">
        <v>-7.6456629999999999</v>
      </c>
      <c r="AK133" s="164">
        <v>0</v>
      </c>
      <c r="AL133" s="164">
        <v>0</v>
      </c>
      <c r="AM133" s="164" t="s">
        <v>1369</v>
      </c>
      <c r="AN133" s="164">
        <v>0.12344913184642792</v>
      </c>
      <c r="AO133" s="165">
        <v>2.2000000476837158</v>
      </c>
      <c r="AP133" s="165" t="s">
        <v>1369</v>
      </c>
      <c r="AQ133" s="163">
        <v>3.2999999523162842</v>
      </c>
      <c r="AR133" s="165">
        <v>0.10000000149011612</v>
      </c>
      <c r="AS133" s="164" t="s">
        <v>1369</v>
      </c>
      <c r="AT133" s="164" t="s">
        <v>1369</v>
      </c>
      <c r="AU133" s="163">
        <v>10</v>
      </c>
      <c r="AV133" s="164">
        <v>1.2000000104308128E-2</v>
      </c>
      <c r="AW133" s="164">
        <v>27.700000762939453</v>
      </c>
      <c r="AX133" s="163">
        <v>0</v>
      </c>
      <c r="AY133" s="163">
        <v>0</v>
      </c>
      <c r="AZ133" s="163">
        <v>0</v>
      </c>
      <c r="BA133" s="163">
        <v>0</v>
      </c>
      <c r="BB133" s="163">
        <v>110619</v>
      </c>
      <c r="BC133" s="163">
        <v>0</v>
      </c>
      <c r="BD133" s="163">
        <v>134</v>
      </c>
      <c r="BE133" s="165">
        <v>2.4000000953674316</v>
      </c>
      <c r="BF133" s="164">
        <v>4.0833334922790527</v>
      </c>
      <c r="BG133" s="164">
        <v>1.9421806335449219</v>
      </c>
      <c r="BH133" s="163">
        <v>84</v>
      </c>
      <c r="BI133" s="165">
        <v>100</v>
      </c>
      <c r="BJ133" s="164" t="s">
        <v>1369</v>
      </c>
      <c r="BK133" s="164">
        <v>98.999977111816406</v>
      </c>
      <c r="BL133" s="165">
        <v>110.67885589599609</v>
      </c>
      <c r="BM133" s="163">
        <v>140000</v>
      </c>
      <c r="BN133" s="165">
        <v>98.04901123046875</v>
      </c>
      <c r="BO133" s="165">
        <v>100</v>
      </c>
      <c r="BP133" s="164">
        <v>51.680000305175781</v>
      </c>
      <c r="BQ133" s="163">
        <v>97</v>
      </c>
      <c r="BR133" s="163">
        <v>94</v>
      </c>
      <c r="BS133" s="163">
        <v>95</v>
      </c>
      <c r="BT133" s="164">
        <v>8275</v>
      </c>
      <c r="BU133" s="164">
        <v>2</v>
      </c>
      <c r="BV133" s="163">
        <v>87961.78125</v>
      </c>
      <c r="BW133" s="163">
        <v>304250</v>
      </c>
    </row>
    <row r="134" spans="1:75">
      <c r="A134" s="167" t="s">
        <v>239</v>
      </c>
      <c r="B134" s="236" t="s">
        <v>238</v>
      </c>
      <c r="C134" s="163">
        <v>0</v>
      </c>
      <c r="D134" s="163">
        <v>0</v>
      </c>
      <c r="E134" s="163">
        <v>1458.3021240234375</v>
      </c>
      <c r="F134" s="163">
        <v>442.70159912109375</v>
      </c>
      <c r="G134" s="163">
        <v>17624.095703125</v>
      </c>
      <c r="H134" s="163">
        <v>867.046875</v>
      </c>
      <c r="I134" s="163">
        <v>5939.0087890625</v>
      </c>
      <c r="J134" s="237">
        <v>0</v>
      </c>
      <c r="K134" s="240">
        <v>0</v>
      </c>
      <c r="L134" s="238">
        <v>0.20000000298023224</v>
      </c>
      <c r="M134" s="163">
        <v>2250679.75</v>
      </c>
      <c r="N134" s="163" t="s">
        <v>1369</v>
      </c>
      <c r="O134" s="163" t="s">
        <v>1369</v>
      </c>
      <c r="P134" s="163" t="s">
        <v>1369</v>
      </c>
      <c r="Q134" s="163">
        <v>0</v>
      </c>
      <c r="R134" s="233">
        <v>0</v>
      </c>
      <c r="S134" s="163">
        <v>478805.90625</v>
      </c>
      <c r="T134" s="163">
        <v>3786882.25</v>
      </c>
      <c r="U134" s="163">
        <v>3449688.25</v>
      </c>
      <c r="V134" s="164">
        <v>14.605722427368164</v>
      </c>
      <c r="W134" s="164">
        <v>2.2148492336273193</v>
      </c>
      <c r="X134" s="164">
        <v>88.400001525878906</v>
      </c>
      <c r="Y134" s="164" t="s">
        <v>1369</v>
      </c>
      <c r="Z134" s="164">
        <v>0</v>
      </c>
      <c r="AA134" s="164">
        <v>97.400001525878906</v>
      </c>
      <c r="AB134" s="163">
        <v>524</v>
      </c>
      <c r="AC134" s="163">
        <v>80</v>
      </c>
      <c r="AD134" s="165">
        <v>0</v>
      </c>
      <c r="AE134" s="164">
        <v>8.0824470520019531</v>
      </c>
      <c r="AF134" s="251">
        <v>9.9619850516319275E-3</v>
      </c>
      <c r="AG134" s="163">
        <v>0</v>
      </c>
      <c r="AH134" s="164">
        <v>0.8190000057220459</v>
      </c>
      <c r="AI134" s="166" t="s">
        <v>1369</v>
      </c>
      <c r="AJ134" s="164">
        <v>6.7829459999999999</v>
      </c>
      <c r="AK134" s="164">
        <v>0</v>
      </c>
      <c r="AL134" s="164">
        <v>0</v>
      </c>
      <c r="AM134" s="164" t="s">
        <v>1369</v>
      </c>
      <c r="AN134" s="164">
        <v>3.6046873778104782E-2</v>
      </c>
      <c r="AO134" s="165">
        <v>10.5</v>
      </c>
      <c r="AP134" s="165">
        <v>11.199999809265137</v>
      </c>
      <c r="AQ134" s="163">
        <v>9.3000001907348633</v>
      </c>
      <c r="AR134" s="165">
        <v>0.10000000149011612</v>
      </c>
      <c r="AS134" s="164">
        <v>5.000000074505806E-2</v>
      </c>
      <c r="AT134" s="163">
        <v>0</v>
      </c>
      <c r="AU134" s="163">
        <v>127</v>
      </c>
      <c r="AV134" s="164">
        <v>0.2669999897480011</v>
      </c>
      <c r="AW134" s="164" t="s">
        <v>1369</v>
      </c>
      <c r="AX134" s="163">
        <v>0</v>
      </c>
      <c r="AY134" s="163">
        <v>0</v>
      </c>
      <c r="AZ134" s="163">
        <v>1391</v>
      </c>
      <c r="BA134" s="163">
        <v>0</v>
      </c>
      <c r="BB134" s="163">
        <v>721</v>
      </c>
      <c r="BC134" s="163">
        <v>0</v>
      </c>
      <c r="BD134" s="163">
        <v>126</v>
      </c>
      <c r="BE134" s="165">
        <v>5.6999998092651367</v>
      </c>
      <c r="BF134" s="164" t="s">
        <v>1369</v>
      </c>
      <c r="BG134" s="164">
        <v>2.2041289135813713E-2</v>
      </c>
      <c r="BH134" s="163">
        <v>43</v>
      </c>
      <c r="BI134" s="165">
        <v>100</v>
      </c>
      <c r="BJ134" s="164">
        <v>97.339057922363281</v>
      </c>
      <c r="BK134" s="164">
        <v>96.380073547363281</v>
      </c>
      <c r="BL134" s="165">
        <v>135.07696533203125</v>
      </c>
      <c r="BM134" s="163">
        <v>42000</v>
      </c>
      <c r="BN134" s="165">
        <v>99.32061767578125</v>
      </c>
      <c r="BO134" s="165">
        <v>92.439971923828125</v>
      </c>
      <c r="BP134" s="164">
        <v>19.939998626708984</v>
      </c>
      <c r="BQ134" s="163">
        <v>99</v>
      </c>
      <c r="BR134" s="163">
        <v>98</v>
      </c>
      <c r="BS134" s="163">
        <v>97</v>
      </c>
      <c r="BT134" s="164">
        <v>1646.55908203125</v>
      </c>
      <c r="BU134" s="164">
        <v>17</v>
      </c>
      <c r="BV134" s="163">
        <v>23295.330078125</v>
      </c>
      <c r="BW134" s="163">
        <v>309500</v>
      </c>
    </row>
    <row r="135" spans="1:75">
      <c r="A135" s="167" t="s">
        <v>241</v>
      </c>
      <c r="B135" s="236" t="s">
        <v>240</v>
      </c>
      <c r="C135" s="163">
        <v>516080.375</v>
      </c>
      <c r="D135" s="163">
        <v>81400.078125</v>
      </c>
      <c r="E135" s="163">
        <v>5724605.5</v>
      </c>
      <c r="F135" s="163">
        <v>205.47760009765625</v>
      </c>
      <c r="G135" s="163">
        <v>974976.125</v>
      </c>
      <c r="H135" s="163">
        <v>61334.5546875</v>
      </c>
      <c r="I135" s="163">
        <v>12476.99609375</v>
      </c>
      <c r="J135" s="237">
        <v>196597.484375</v>
      </c>
      <c r="K135" s="240">
        <v>5.714285746216774E-2</v>
      </c>
      <c r="L135" s="238">
        <v>0.15000000596046448</v>
      </c>
      <c r="M135" s="163">
        <v>190524480</v>
      </c>
      <c r="N135" s="163" t="s">
        <v>1369</v>
      </c>
      <c r="O135" s="163" t="s">
        <v>1369</v>
      </c>
      <c r="P135" s="163" t="s">
        <v>1369</v>
      </c>
      <c r="Q135" s="163">
        <v>241065776</v>
      </c>
      <c r="R135" s="233">
        <v>0.98309999704360962</v>
      </c>
      <c r="S135" s="163">
        <v>60514560</v>
      </c>
      <c r="T135" s="163">
        <v>197655488</v>
      </c>
      <c r="U135" s="163">
        <v>211242064</v>
      </c>
      <c r="V135" s="164">
        <v>300.17916870117188</v>
      </c>
      <c r="W135" s="164">
        <v>2.7727227210998535</v>
      </c>
      <c r="X135" s="164">
        <v>38.040000915527344</v>
      </c>
      <c r="Y135" s="164">
        <v>6.8000001907348633</v>
      </c>
      <c r="Z135" s="164">
        <v>6.7540221214294434</v>
      </c>
      <c r="AA135" s="164">
        <v>84.691314697265625</v>
      </c>
      <c r="AB135" s="163">
        <v>25314</v>
      </c>
      <c r="AC135" s="163">
        <v>40</v>
      </c>
      <c r="AD135" s="165">
        <v>55.973709106445312</v>
      </c>
      <c r="AE135" s="164">
        <v>12.730703353881836</v>
      </c>
      <c r="AF135" s="251">
        <v>0.9814717173576355</v>
      </c>
      <c r="AG135" s="163">
        <v>1144</v>
      </c>
      <c r="AH135" s="164">
        <v>0.54000002145767212</v>
      </c>
      <c r="AI135" s="166">
        <v>0.19824740290641785</v>
      </c>
      <c r="AJ135" s="164">
        <v>1025.916624</v>
      </c>
      <c r="AK135" s="164">
        <v>2834.949951171875</v>
      </c>
      <c r="AL135" s="164">
        <v>1733.4599609375</v>
      </c>
      <c r="AM135" s="164">
        <v>0.4981951117515564</v>
      </c>
      <c r="AN135" s="164">
        <v>7.8488402366638184</v>
      </c>
      <c r="AO135" s="165">
        <v>61</v>
      </c>
      <c r="AP135" s="165">
        <v>23.100000381469727</v>
      </c>
      <c r="AQ135" s="163">
        <v>258</v>
      </c>
      <c r="AR135" s="165">
        <v>0.20000000298023224</v>
      </c>
      <c r="AS135" s="164" t="s">
        <v>1369</v>
      </c>
      <c r="AT135" s="164">
        <v>11.451848983764648</v>
      </c>
      <c r="AU135" s="163">
        <v>27745572</v>
      </c>
      <c r="AV135" s="164">
        <v>0.5220000147819519</v>
      </c>
      <c r="AW135" s="164">
        <v>29.600000381469727</v>
      </c>
      <c r="AX135" s="163">
        <v>33016868</v>
      </c>
      <c r="AY135" s="163">
        <v>120768</v>
      </c>
      <c r="AZ135" s="163">
        <v>21135</v>
      </c>
      <c r="BA135" s="163">
        <v>22604</v>
      </c>
      <c r="BB135" s="163">
        <v>2050080</v>
      </c>
      <c r="BC135" s="163">
        <v>36</v>
      </c>
      <c r="BD135" s="163">
        <v>109</v>
      </c>
      <c r="BE135" s="165">
        <v>20.700000762939453</v>
      </c>
      <c r="BF135" s="164">
        <v>3.3833334445953369</v>
      </c>
      <c r="BG135" s="164">
        <v>-0.62364071607589722</v>
      </c>
      <c r="BH135" s="163">
        <v>29</v>
      </c>
      <c r="BI135" s="165">
        <v>95</v>
      </c>
      <c r="BJ135" s="164">
        <v>57.998859405517578</v>
      </c>
      <c r="BK135" s="164">
        <v>21.037206649780273</v>
      </c>
      <c r="BL135" s="165">
        <v>81.746910095214844</v>
      </c>
      <c r="BM135" s="163">
        <v>100000</v>
      </c>
      <c r="BN135" s="165">
        <v>70.528816223144531</v>
      </c>
      <c r="BO135" s="165">
        <v>90.625755310058594</v>
      </c>
      <c r="BP135" s="164">
        <v>10.840000152587891</v>
      </c>
      <c r="BQ135" s="163">
        <v>85</v>
      </c>
      <c r="BR135" s="163">
        <v>79</v>
      </c>
      <c r="BS135" s="163">
        <v>85</v>
      </c>
      <c r="BT135" s="164">
        <v>167.34260559082031</v>
      </c>
      <c r="BU135" s="164">
        <v>154</v>
      </c>
      <c r="BV135" s="163">
        <v>1407.0213623046875</v>
      </c>
      <c r="BW135" s="163">
        <v>770880</v>
      </c>
    </row>
    <row r="136" spans="1:75">
      <c r="A136" s="167" t="s">
        <v>243</v>
      </c>
      <c r="B136" s="236" t="s">
        <v>242</v>
      </c>
      <c r="C136" s="163">
        <v>0</v>
      </c>
      <c r="D136" s="163">
        <v>0</v>
      </c>
      <c r="E136" s="163">
        <v>0</v>
      </c>
      <c r="F136" s="163">
        <v>0.15000000596046448</v>
      </c>
      <c r="G136" s="163">
        <v>146.17306518554688</v>
      </c>
      <c r="H136" s="163">
        <v>0</v>
      </c>
      <c r="I136" s="163">
        <v>56.438499450683594</v>
      </c>
      <c r="J136" s="237">
        <v>405.71429443359375</v>
      </c>
      <c r="K136" s="240">
        <v>2.857142873108387E-2</v>
      </c>
      <c r="L136" s="239" t="s">
        <v>1369</v>
      </c>
      <c r="M136" s="163">
        <v>0</v>
      </c>
      <c r="N136" s="163" t="s">
        <v>1369</v>
      </c>
      <c r="O136" s="163" t="s">
        <v>1369</v>
      </c>
      <c r="P136" s="163" t="s">
        <v>1369</v>
      </c>
      <c r="Q136" s="163">
        <v>0</v>
      </c>
      <c r="R136" s="233">
        <v>0</v>
      </c>
      <c r="S136" s="163">
        <v>0</v>
      </c>
      <c r="T136" s="163">
        <v>10733.759765625</v>
      </c>
      <c r="U136" s="163">
        <v>4825.337890625</v>
      </c>
      <c r="V136" s="164">
        <v>39.182609558105469</v>
      </c>
      <c r="W136" s="164">
        <v>0.56607741117477417</v>
      </c>
      <c r="X136" s="164">
        <v>82.407997131347656</v>
      </c>
      <c r="Y136" s="164" t="s">
        <v>1369</v>
      </c>
      <c r="Z136" s="164">
        <v>0</v>
      </c>
      <c r="AA136" s="164" t="s">
        <v>1369</v>
      </c>
      <c r="AB136" s="163">
        <v>10</v>
      </c>
      <c r="AC136" s="163">
        <v>60</v>
      </c>
      <c r="AD136" s="165">
        <v>0.61831998825073242</v>
      </c>
      <c r="AE136" s="164">
        <v>5.4900965690612793</v>
      </c>
      <c r="AF136" s="251">
        <v>0</v>
      </c>
      <c r="AG136" s="163">
        <v>0</v>
      </c>
      <c r="AH136" s="164">
        <v>0.79699999094009399</v>
      </c>
      <c r="AI136" s="166" t="s">
        <v>1369</v>
      </c>
      <c r="AJ136" s="164">
        <v>2.3994499999999999</v>
      </c>
      <c r="AK136" s="164">
        <v>46.630001068115234</v>
      </c>
      <c r="AL136" s="164">
        <v>55.669998168945312</v>
      </c>
      <c r="AM136" s="164">
        <v>22.697284698486328</v>
      </c>
      <c r="AN136" s="164">
        <v>0.3801981508731842</v>
      </c>
      <c r="AO136" s="165">
        <v>22.299999237060547</v>
      </c>
      <c r="AP136" s="165" t="s">
        <v>1369</v>
      </c>
      <c r="AQ136" s="163">
        <v>45</v>
      </c>
      <c r="AR136" s="165" t="s">
        <v>1369</v>
      </c>
      <c r="AS136" s="164" t="s">
        <v>1369</v>
      </c>
      <c r="AT136" s="164" t="s">
        <v>1369</v>
      </c>
      <c r="AU136" s="163">
        <v>39</v>
      </c>
      <c r="AV136" s="164" t="s">
        <v>1369</v>
      </c>
      <c r="AW136" s="164" t="s">
        <v>1369</v>
      </c>
      <c r="AX136" s="163">
        <v>0</v>
      </c>
      <c r="AY136" s="163">
        <v>0</v>
      </c>
      <c r="AZ136" s="163">
        <v>0</v>
      </c>
      <c r="BA136" s="163">
        <v>0</v>
      </c>
      <c r="BB136" s="163">
        <v>0</v>
      </c>
      <c r="BC136" s="163">
        <v>0</v>
      </c>
      <c r="BD136" s="163">
        <v>34</v>
      </c>
      <c r="BE136" s="165">
        <v>3.7000000476837158</v>
      </c>
      <c r="BF136" s="164">
        <v>2.6333334445953369</v>
      </c>
      <c r="BG136" s="164">
        <v>0.44982853531837463</v>
      </c>
      <c r="BH136" s="164" t="s">
        <v>1369</v>
      </c>
      <c r="BI136" s="165">
        <v>100</v>
      </c>
      <c r="BJ136" s="164">
        <v>96.593742370605469</v>
      </c>
      <c r="BK136" s="164" t="s">
        <v>1369</v>
      </c>
      <c r="BL136" s="165">
        <v>132.92716979980469</v>
      </c>
      <c r="BM136" s="163">
        <v>280</v>
      </c>
      <c r="BN136" s="165">
        <v>99.018508911132812</v>
      </c>
      <c r="BO136" s="165">
        <v>99.570449829101562</v>
      </c>
      <c r="BP136" s="164">
        <v>17.780000686645508</v>
      </c>
      <c r="BQ136" s="163">
        <v>94</v>
      </c>
      <c r="BR136" s="163">
        <v>85</v>
      </c>
      <c r="BS136" s="163">
        <v>82</v>
      </c>
      <c r="BT136" s="164">
        <v>2563.3427734375</v>
      </c>
      <c r="BU136" s="164" t="s">
        <v>1369</v>
      </c>
      <c r="BV136" s="163">
        <v>14565.330078125</v>
      </c>
      <c r="BW136" s="163">
        <v>460</v>
      </c>
    </row>
    <row r="137" spans="1:75">
      <c r="A137" s="167" t="s">
        <v>391</v>
      </c>
      <c r="B137" s="236" t="s">
        <v>237</v>
      </c>
      <c r="C137" s="163">
        <v>7450.17626953125</v>
      </c>
      <c r="D137" s="163">
        <v>242.26463317871094</v>
      </c>
      <c r="E137" s="163">
        <v>23.495887756347656</v>
      </c>
      <c r="F137" s="163">
        <v>0.24120000004768372</v>
      </c>
      <c r="G137" s="163">
        <v>0</v>
      </c>
      <c r="H137" s="163">
        <v>0</v>
      </c>
      <c r="I137" s="163">
        <v>0.18039999902248383</v>
      </c>
      <c r="J137" s="237">
        <v>0</v>
      </c>
      <c r="K137" s="240">
        <v>0</v>
      </c>
      <c r="L137" s="239" t="s">
        <v>1369</v>
      </c>
      <c r="M137" s="163">
        <v>0</v>
      </c>
      <c r="N137" s="163" t="s">
        <v>1369</v>
      </c>
      <c r="O137" s="163" t="s">
        <v>1369</v>
      </c>
      <c r="P137" s="163" t="s">
        <v>1369</v>
      </c>
      <c r="Q137" s="163">
        <v>0</v>
      </c>
      <c r="R137" s="233">
        <v>0</v>
      </c>
      <c r="S137" s="163">
        <v>64495.32421875</v>
      </c>
      <c r="T137" s="163">
        <v>5254927.5</v>
      </c>
      <c r="U137" s="163">
        <v>1377628.25</v>
      </c>
      <c r="V137" s="164">
        <v>817.05377197265625</v>
      </c>
      <c r="W137" s="164">
        <v>2.7690718173980713</v>
      </c>
      <c r="X137" s="164">
        <v>77.582000732421875</v>
      </c>
      <c r="Y137" s="164">
        <v>5.059999942779541</v>
      </c>
      <c r="Z137" s="164">
        <v>0.10180293768644333</v>
      </c>
      <c r="AA137" s="164">
        <v>94.917770385742188</v>
      </c>
      <c r="AB137" s="163">
        <v>368</v>
      </c>
      <c r="AC137" s="165" t="s">
        <v>1369</v>
      </c>
      <c r="AD137" s="165">
        <v>19.5</v>
      </c>
      <c r="AE137" s="164">
        <v>13.027667045593262</v>
      </c>
      <c r="AF137" s="251">
        <v>0.98940300941467285</v>
      </c>
      <c r="AG137" s="163">
        <v>22092</v>
      </c>
      <c r="AH137" s="164">
        <v>0.7160000205039978</v>
      </c>
      <c r="AI137" s="166">
        <v>1.9800923764705658E-3</v>
      </c>
      <c r="AJ137" s="164">
        <v>3951.5856640000002</v>
      </c>
      <c r="AK137" s="164">
        <v>2075.340087890625</v>
      </c>
      <c r="AL137" s="164">
        <v>2237.580078125</v>
      </c>
      <c r="AM137" s="164">
        <v>9.4381885528564453</v>
      </c>
      <c r="AN137" s="164">
        <v>21.843725204467773</v>
      </c>
      <c r="AO137" s="165">
        <v>14.300000190734863</v>
      </c>
      <c r="AP137" s="165">
        <v>2.0999999046325684</v>
      </c>
      <c r="AQ137" s="163">
        <v>0.5</v>
      </c>
      <c r="AR137" s="165" t="s">
        <v>1369</v>
      </c>
      <c r="AS137" s="164" t="s">
        <v>1369</v>
      </c>
      <c r="AT137" s="164" t="s">
        <v>1369</v>
      </c>
      <c r="AU137" s="163" t="s">
        <v>1369</v>
      </c>
      <c r="AV137" s="164" t="s">
        <v>1369</v>
      </c>
      <c r="AW137" s="164">
        <v>33.700000762939453</v>
      </c>
      <c r="AX137" s="163">
        <v>3500</v>
      </c>
      <c r="AY137" s="163">
        <v>0</v>
      </c>
      <c r="AZ137" s="163">
        <v>0</v>
      </c>
      <c r="BA137" s="163">
        <v>1709906</v>
      </c>
      <c r="BB137" s="163">
        <v>2496694</v>
      </c>
      <c r="BC137" s="163">
        <v>0</v>
      </c>
      <c r="BD137" s="163">
        <v>120</v>
      </c>
      <c r="BE137" s="165">
        <v>12</v>
      </c>
      <c r="BF137" s="164">
        <v>2.7000000476837158</v>
      </c>
      <c r="BG137" s="164">
        <v>-0.90095257759094238</v>
      </c>
      <c r="BH137" s="164" t="s">
        <v>1369</v>
      </c>
      <c r="BI137" s="165">
        <v>100</v>
      </c>
      <c r="BJ137" s="164">
        <v>97.843841552734375</v>
      </c>
      <c r="BK137" s="164">
        <v>88.646903991699219</v>
      </c>
      <c r="BL137" s="165">
        <v>77.602210998535156</v>
      </c>
      <c r="BM137" s="163">
        <v>17000</v>
      </c>
      <c r="BN137" s="165">
        <v>99.441604614257812</v>
      </c>
      <c r="BO137" s="165">
        <v>98.44464111328125</v>
      </c>
      <c r="BP137" s="164">
        <v>21.680000305175781</v>
      </c>
      <c r="BQ137" s="163">
        <v>98</v>
      </c>
      <c r="BR137" s="163">
        <v>93</v>
      </c>
      <c r="BS137" s="163">
        <v>99</v>
      </c>
      <c r="BT137" s="163" t="s">
        <v>1369</v>
      </c>
      <c r="BU137" s="164">
        <v>20</v>
      </c>
      <c r="BV137" s="163">
        <v>3367.60693359375</v>
      </c>
      <c r="BW137" s="163">
        <v>6020</v>
      </c>
    </row>
    <row r="138" spans="1:75">
      <c r="A138" s="167" t="s">
        <v>245</v>
      </c>
      <c r="B138" s="236" t="s">
        <v>244</v>
      </c>
      <c r="C138" s="163">
        <v>9423.28125</v>
      </c>
      <c r="D138" s="163">
        <v>4698.33447265625</v>
      </c>
      <c r="E138" s="163">
        <v>212.6246337890625</v>
      </c>
      <c r="F138" s="163">
        <v>281.1171875</v>
      </c>
      <c r="G138" s="163">
        <v>26.816564559936523</v>
      </c>
      <c r="H138" s="163">
        <v>0</v>
      </c>
      <c r="I138" s="163">
        <v>7049.93017578125</v>
      </c>
      <c r="J138" s="237">
        <v>0</v>
      </c>
      <c r="K138" s="240">
        <v>8.5714288055896759E-2</v>
      </c>
      <c r="L138" s="238">
        <v>2.500000037252903E-2</v>
      </c>
      <c r="M138" s="163" t="s">
        <v>1369</v>
      </c>
      <c r="N138" s="163" t="s">
        <v>1369</v>
      </c>
      <c r="O138" s="163" t="s">
        <v>1369</v>
      </c>
      <c r="P138" s="163" t="s">
        <v>1369</v>
      </c>
      <c r="Q138" s="163">
        <v>3033733.75</v>
      </c>
      <c r="R138" s="233">
        <v>0.67000001668930054</v>
      </c>
      <c r="S138" s="163">
        <v>3626169</v>
      </c>
      <c r="T138" s="163">
        <v>3384147.25</v>
      </c>
      <c r="U138" s="163">
        <v>4362597</v>
      </c>
      <c r="V138" s="164">
        <v>58.658222198486328</v>
      </c>
      <c r="W138" s="164">
        <v>1.8759099245071411</v>
      </c>
      <c r="X138" s="164">
        <v>69.512001037597656</v>
      </c>
      <c r="Y138" s="164">
        <v>3.6400001049041748</v>
      </c>
      <c r="Z138" s="164">
        <v>3.9853415489196777</v>
      </c>
      <c r="AA138" s="164" t="s">
        <v>1369</v>
      </c>
      <c r="AB138" s="163">
        <v>715</v>
      </c>
      <c r="AC138" s="163">
        <v>80</v>
      </c>
      <c r="AD138" s="165">
        <v>16.299999237060547</v>
      </c>
      <c r="AE138" s="164">
        <v>7.8804659843444824</v>
      </c>
      <c r="AF138" s="251">
        <v>1.5126312151551247E-2</v>
      </c>
      <c r="AG138" s="163">
        <v>0</v>
      </c>
      <c r="AH138" s="164">
        <v>0.81999999284744263</v>
      </c>
      <c r="AI138" s="166" t="s">
        <v>1369</v>
      </c>
      <c r="AJ138" s="164">
        <v>55.966459999999998</v>
      </c>
      <c r="AK138" s="164">
        <v>84.720001220703125</v>
      </c>
      <c r="AL138" s="164">
        <v>131.42999267578125</v>
      </c>
      <c r="AM138" s="164">
        <v>0.17710798978805542</v>
      </c>
      <c r="AN138" s="164">
        <v>0.6355825662612915</v>
      </c>
      <c r="AO138" s="165">
        <v>13.300000190734863</v>
      </c>
      <c r="AP138" s="165">
        <v>2.9000000953674316</v>
      </c>
      <c r="AQ138" s="163">
        <v>47</v>
      </c>
      <c r="AR138" s="165">
        <v>1</v>
      </c>
      <c r="AS138" s="164">
        <v>0.60000002384185791</v>
      </c>
      <c r="AT138" s="164">
        <v>2.2598400115966797</v>
      </c>
      <c r="AU138" s="163">
        <v>59848</v>
      </c>
      <c r="AV138" s="164">
        <v>0.3919999897480011</v>
      </c>
      <c r="AW138" s="164">
        <v>48.900001525878906</v>
      </c>
      <c r="AX138" s="163">
        <v>150</v>
      </c>
      <c r="AY138" s="163">
        <v>0</v>
      </c>
      <c r="AZ138" s="163">
        <v>0</v>
      </c>
      <c r="BA138" s="163">
        <v>0</v>
      </c>
      <c r="BB138" s="163">
        <v>164825</v>
      </c>
      <c r="BC138" s="163">
        <v>0</v>
      </c>
      <c r="BD138" s="163">
        <v>132</v>
      </c>
      <c r="BE138" s="165">
        <v>5.5999999046325684</v>
      </c>
      <c r="BF138" s="164">
        <v>3.2999999523162842</v>
      </c>
      <c r="BG138" s="164">
        <v>-0.12745080888271332</v>
      </c>
      <c r="BH138" s="163">
        <v>35</v>
      </c>
      <c r="BI138" s="165">
        <v>95</v>
      </c>
      <c r="BJ138" s="164">
        <v>95.736076354980469</v>
      </c>
      <c r="BK138" s="164">
        <v>67.509727478027344</v>
      </c>
      <c r="BL138" s="165">
        <v>156.30659484863281</v>
      </c>
      <c r="BM138" s="163">
        <v>12000</v>
      </c>
      <c r="BN138" s="165">
        <v>85.879875183105469</v>
      </c>
      <c r="BO138" s="165">
        <v>94.651565551757812</v>
      </c>
      <c r="BP138" s="164">
        <v>16.289999008178711</v>
      </c>
      <c r="BQ138" s="163">
        <v>87</v>
      </c>
      <c r="BR138" s="163">
        <v>75</v>
      </c>
      <c r="BS138" s="163">
        <v>87</v>
      </c>
      <c r="BT138" s="164">
        <v>3088.58056640625</v>
      </c>
      <c r="BU138" s="164">
        <v>50</v>
      </c>
      <c r="BV138" s="163">
        <v>18661.767578125</v>
      </c>
      <c r="BW138" s="163">
        <v>74340</v>
      </c>
    </row>
    <row r="139" spans="1:75">
      <c r="A139" s="167" t="s">
        <v>247</v>
      </c>
      <c r="B139" s="236" t="s">
        <v>246</v>
      </c>
      <c r="C139" s="163">
        <v>21197.98046875</v>
      </c>
      <c r="D139" s="163">
        <v>20684.19921875</v>
      </c>
      <c r="E139" s="163">
        <v>16551.9921875</v>
      </c>
      <c r="F139" s="163">
        <v>122.57679748535156</v>
      </c>
      <c r="G139" s="163">
        <v>8322.84765625</v>
      </c>
      <c r="H139" s="163">
        <v>113.62690734863281</v>
      </c>
      <c r="I139" s="163">
        <v>16738.46875</v>
      </c>
      <c r="J139" s="237">
        <v>86285.7109375</v>
      </c>
      <c r="K139" s="240">
        <v>5.714285746216774E-2</v>
      </c>
      <c r="L139" s="238">
        <v>0</v>
      </c>
      <c r="M139" s="163">
        <v>4201836</v>
      </c>
      <c r="N139" s="163" t="s">
        <v>1369</v>
      </c>
      <c r="O139" s="163" t="s">
        <v>1369</v>
      </c>
      <c r="P139" s="163" t="s">
        <v>1369</v>
      </c>
      <c r="Q139" s="163">
        <v>10515788</v>
      </c>
      <c r="R139" s="233">
        <v>1</v>
      </c>
      <c r="S139" s="163">
        <v>3382799.5</v>
      </c>
      <c r="T139" s="163">
        <v>2381081.25</v>
      </c>
      <c r="U139" s="163">
        <v>8545497</v>
      </c>
      <c r="V139" s="164">
        <v>21.970226287841797</v>
      </c>
      <c r="W139" s="164">
        <v>2.862656831741333</v>
      </c>
      <c r="X139" s="164">
        <v>13.722999572753906</v>
      </c>
      <c r="Y139" s="164" t="s">
        <v>1369</v>
      </c>
      <c r="Z139" s="164">
        <v>16.09855842590332</v>
      </c>
      <c r="AA139" s="164">
        <v>29.855497360229492</v>
      </c>
      <c r="AB139" s="163">
        <v>90</v>
      </c>
      <c r="AC139" s="165" t="s">
        <v>1369</v>
      </c>
      <c r="AD139" s="165">
        <v>22.268699645996094</v>
      </c>
      <c r="AE139" s="164">
        <v>11.658434867858887</v>
      </c>
      <c r="AF139" s="251">
        <v>0.15775929391384125</v>
      </c>
      <c r="AG139" s="163">
        <v>1</v>
      </c>
      <c r="AH139" s="164">
        <v>0.56800001859664917</v>
      </c>
      <c r="AI139" s="166">
        <v>0.26329091191291809</v>
      </c>
      <c r="AJ139" s="164">
        <v>21.532774</v>
      </c>
      <c r="AK139" s="164">
        <v>1119.1199951171875</v>
      </c>
      <c r="AL139" s="164">
        <v>667.489990234375</v>
      </c>
      <c r="AM139" s="164">
        <v>2.2188386917114258</v>
      </c>
      <c r="AN139" s="164">
        <v>9.9635282531380653E-3</v>
      </c>
      <c r="AO139" s="165">
        <v>41.400001525878906</v>
      </c>
      <c r="AP139" s="165">
        <v>27.799999237060547</v>
      </c>
      <c r="AQ139" s="163">
        <v>432</v>
      </c>
      <c r="AR139" s="165">
        <v>1</v>
      </c>
      <c r="AS139" s="164">
        <v>0.99000000953674316</v>
      </c>
      <c r="AT139" s="164">
        <v>163.66897583007812</v>
      </c>
      <c r="AU139" s="163">
        <v>7328058</v>
      </c>
      <c r="AV139" s="164">
        <v>0.60399997234344482</v>
      </c>
      <c r="AW139" s="164" t="s">
        <v>1369</v>
      </c>
      <c r="AX139" s="163">
        <v>1969</v>
      </c>
      <c r="AY139" s="163">
        <v>16274</v>
      </c>
      <c r="AZ139" s="163">
        <v>12849</v>
      </c>
      <c r="BA139" s="163">
        <v>87148</v>
      </c>
      <c r="BB139" s="163">
        <v>15557</v>
      </c>
      <c r="BC139" s="163">
        <v>0</v>
      </c>
      <c r="BD139" s="163">
        <v>98</v>
      </c>
      <c r="BE139" s="165">
        <v>27.700000762939453</v>
      </c>
      <c r="BF139" s="164">
        <v>2.3333332538604736</v>
      </c>
      <c r="BG139" s="164">
        <v>-0.80729025602340698</v>
      </c>
      <c r="BH139" s="163">
        <v>29</v>
      </c>
      <c r="BI139" s="165">
        <v>19</v>
      </c>
      <c r="BJ139" s="164" t="s">
        <v>1369</v>
      </c>
      <c r="BK139" s="164">
        <v>32.054161071777344</v>
      </c>
      <c r="BL139" s="165">
        <v>48.424850463867188</v>
      </c>
      <c r="BM139" s="163">
        <v>14000</v>
      </c>
      <c r="BN139" s="165">
        <v>19.304729461669922</v>
      </c>
      <c r="BO139" s="165">
        <v>50.235179901123047</v>
      </c>
      <c r="BP139" s="164">
        <v>0.62999999523162842</v>
      </c>
      <c r="BQ139" s="163">
        <v>36</v>
      </c>
      <c r="BR139" s="163">
        <v>25</v>
      </c>
      <c r="BS139" s="163">
        <v>35</v>
      </c>
      <c r="BT139" s="164">
        <v>92.824607849121094</v>
      </c>
      <c r="BU139" s="164">
        <v>192</v>
      </c>
      <c r="BV139" s="163">
        <v>2994.453369140625</v>
      </c>
      <c r="BW139" s="163">
        <v>452860</v>
      </c>
    </row>
    <row r="140" spans="1:75">
      <c r="A140" s="167" t="s">
        <v>249</v>
      </c>
      <c r="B140" s="236" t="s">
        <v>248</v>
      </c>
      <c r="C140" s="163">
        <v>5.4207529872655869E-2</v>
      </c>
      <c r="D140" s="163">
        <v>0</v>
      </c>
      <c r="E140" s="163">
        <v>26658.9453125</v>
      </c>
      <c r="F140" s="163">
        <v>0</v>
      </c>
      <c r="G140" s="163">
        <v>0</v>
      </c>
      <c r="H140" s="163">
        <v>0</v>
      </c>
      <c r="I140" s="163">
        <v>0</v>
      </c>
      <c r="J140" s="237">
        <v>50796.85546875</v>
      </c>
      <c r="K140" s="240">
        <v>0.20000000298023224</v>
      </c>
      <c r="L140" s="238">
        <v>2.500000037252903E-2</v>
      </c>
      <c r="M140" s="163" t="s">
        <v>1369</v>
      </c>
      <c r="N140" s="163" t="s">
        <v>1369</v>
      </c>
      <c r="O140" s="163" t="s">
        <v>1369</v>
      </c>
      <c r="P140" s="163" t="s">
        <v>1369</v>
      </c>
      <c r="Q140" s="163">
        <v>0</v>
      </c>
      <c r="R140" s="233">
        <v>0</v>
      </c>
      <c r="S140" s="163">
        <v>5426667</v>
      </c>
      <c r="T140" s="163">
        <v>6895935</v>
      </c>
      <c r="U140" s="163">
        <v>6002598.5</v>
      </c>
      <c r="V140" s="164">
        <v>16.873392105102539</v>
      </c>
      <c r="W140" s="164">
        <v>1.709809422492981</v>
      </c>
      <c r="X140" s="164">
        <v>63.148998260498047</v>
      </c>
      <c r="Y140" s="164">
        <v>3.869999885559082</v>
      </c>
      <c r="Z140" s="164">
        <v>0.32253006100654602</v>
      </c>
      <c r="AA140" s="164">
        <v>80.153060913085938</v>
      </c>
      <c r="AB140" s="163">
        <v>1149</v>
      </c>
      <c r="AC140" s="163">
        <v>80</v>
      </c>
      <c r="AD140" s="165">
        <v>15.100000381469727</v>
      </c>
      <c r="AE140" s="164">
        <v>9.7576284408569336</v>
      </c>
      <c r="AF140" s="251">
        <v>2.2828998044133186E-2</v>
      </c>
      <c r="AG140" s="163">
        <v>0</v>
      </c>
      <c r="AH140" s="164">
        <v>0.73100000619888306</v>
      </c>
      <c r="AI140" s="166">
        <v>1.8848581239581108E-2</v>
      </c>
      <c r="AJ140" s="164">
        <v>3.7182040000000001</v>
      </c>
      <c r="AK140" s="164">
        <v>165.61000061035156</v>
      </c>
      <c r="AL140" s="164">
        <v>98.180000305175781</v>
      </c>
      <c r="AM140" s="164">
        <v>0.23829284310340881</v>
      </c>
      <c r="AN140" s="164">
        <v>1.3967695236206055</v>
      </c>
      <c r="AO140" s="165">
        <v>17.399999618530273</v>
      </c>
      <c r="AP140" s="165">
        <v>1.2999999523162842</v>
      </c>
      <c r="AQ140" s="163">
        <v>46</v>
      </c>
      <c r="AR140" s="165">
        <v>0.5</v>
      </c>
      <c r="AS140" s="164" t="s">
        <v>1369</v>
      </c>
      <c r="AT140" s="164">
        <v>0</v>
      </c>
      <c r="AU140" s="163">
        <v>1821286</v>
      </c>
      <c r="AV140" s="164">
        <v>0.42899999022483826</v>
      </c>
      <c r="AW140" s="164">
        <v>45.099998474121094</v>
      </c>
      <c r="AX140" s="163">
        <v>0</v>
      </c>
      <c r="AY140" s="163">
        <v>46675</v>
      </c>
      <c r="AZ140" s="163">
        <v>0</v>
      </c>
      <c r="BA140" s="163">
        <v>0</v>
      </c>
      <c r="BB140" s="163">
        <v>7594</v>
      </c>
      <c r="BC140" s="163">
        <v>0</v>
      </c>
      <c r="BD140" s="163">
        <v>129</v>
      </c>
      <c r="BE140" s="165">
        <v>4.5</v>
      </c>
      <c r="BF140" s="164">
        <v>3.5169999599456787</v>
      </c>
      <c r="BG140" s="164">
        <v>-0.61331576108932495</v>
      </c>
      <c r="BH140" s="163">
        <v>28</v>
      </c>
      <c r="BI140" s="165">
        <v>100</v>
      </c>
      <c r="BJ140" s="164">
        <v>94.544548034667969</v>
      </c>
      <c r="BK140" s="164">
        <v>76.259162902832031</v>
      </c>
      <c r="BL140" s="165">
        <v>127.70497131347656</v>
      </c>
      <c r="BM140" s="163">
        <v>74000</v>
      </c>
      <c r="BN140" s="165">
        <v>94.572746276855469</v>
      </c>
      <c r="BO140" s="165">
        <v>99.598396301269531</v>
      </c>
      <c r="BP140" s="164">
        <v>32.420001983642578</v>
      </c>
      <c r="BQ140" s="163">
        <v>69</v>
      </c>
      <c r="BR140" s="163">
        <v>53</v>
      </c>
      <c r="BS140" s="163">
        <v>74</v>
      </c>
      <c r="BT140" s="164">
        <v>1221.832763671875</v>
      </c>
      <c r="BU140" s="164">
        <v>71</v>
      </c>
      <c r="BV140" s="163">
        <v>6260.455078125</v>
      </c>
      <c r="BW140" s="163">
        <v>397300</v>
      </c>
    </row>
    <row r="141" spans="1:75">
      <c r="A141" s="167" t="s">
        <v>251</v>
      </c>
      <c r="B141" s="236" t="s">
        <v>250</v>
      </c>
      <c r="C141" s="163">
        <v>70902.875</v>
      </c>
      <c r="D141" s="163">
        <v>61936.375</v>
      </c>
      <c r="E141" s="163">
        <v>153378.78125</v>
      </c>
      <c r="F141" s="163">
        <v>1493.2923583984375</v>
      </c>
      <c r="G141" s="163">
        <v>0</v>
      </c>
      <c r="H141" s="163">
        <v>0</v>
      </c>
      <c r="I141" s="163">
        <v>2019.2274169921875</v>
      </c>
      <c r="J141" s="237">
        <v>94900</v>
      </c>
      <c r="K141" s="240">
        <v>0.1428571492433548</v>
      </c>
      <c r="L141" s="238">
        <v>7.5000002980232239E-2</v>
      </c>
      <c r="M141" s="163" t="s">
        <v>1369</v>
      </c>
      <c r="N141" s="163" t="s">
        <v>1369</v>
      </c>
      <c r="O141" s="163" t="s">
        <v>1369</v>
      </c>
      <c r="P141" s="163" t="s">
        <v>1369</v>
      </c>
      <c r="Q141" s="163">
        <v>13623657</v>
      </c>
      <c r="R141" s="233">
        <v>0.39280000329017639</v>
      </c>
      <c r="S141" s="163">
        <v>6761056</v>
      </c>
      <c r="T141" s="163">
        <v>16864142</v>
      </c>
      <c r="U141" s="163">
        <v>20828336</v>
      </c>
      <c r="V141" s="164">
        <v>26.340211868286133</v>
      </c>
      <c r="W141" s="164">
        <v>1.1578453779220581</v>
      </c>
      <c r="X141" s="164">
        <v>78.9219970703125</v>
      </c>
      <c r="Y141" s="164">
        <v>3.4600000381469727</v>
      </c>
      <c r="Z141" s="164">
        <v>2.8841238021850586</v>
      </c>
      <c r="AA141" s="164" t="s">
        <v>1369</v>
      </c>
      <c r="AB141" s="163">
        <v>764</v>
      </c>
      <c r="AC141" s="163">
        <v>80</v>
      </c>
      <c r="AD141" s="165">
        <v>45.057968139648438</v>
      </c>
      <c r="AE141" s="164">
        <v>7.8475041389465332</v>
      </c>
      <c r="AF141" s="251">
        <v>0.35721474885940552</v>
      </c>
      <c r="AG141" s="163">
        <v>12</v>
      </c>
      <c r="AH141" s="164">
        <v>0.76200002431869507</v>
      </c>
      <c r="AI141" s="166">
        <v>2.5803219527006149E-2</v>
      </c>
      <c r="AJ141" s="164">
        <v>239.96796000000001</v>
      </c>
      <c r="AK141" s="164">
        <v>316.92999267578125</v>
      </c>
      <c r="AL141" s="164">
        <v>830.58001708984375</v>
      </c>
      <c r="AM141" s="164">
        <v>0.36095181107521057</v>
      </c>
      <c r="AN141" s="164">
        <v>1.5836877822875977</v>
      </c>
      <c r="AO141" s="165">
        <v>15.100000381469727</v>
      </c>
      <c r="AP141" s="165">
        <v>2.4000000953674316</v>
      </c>
      <c r="AQ141" s="163">
        <v>151</v>
      </c>
      <c r="AR141" s="165">
        <v>0.40000000596046448</v>
      </c>
      <c r="AS141" s="164">
        <v>0.28999999165534973</v>
      </c>
      <c r="AT141" s="164">
        <v>2.6724860668182373</v>
      </c>
      <c r="AU141" s="163">
        <v>429672</v>
      </c>
      <c r="AV141" s="164">
        <v>0.36000001430511475</v>
      </c>
      <c r="AW141" s="164">
        <v>40.299999237060547</v>
      </c>
      <c r="AX141" s="163">
        <v>4215</v>
      </c>
      <c r="AY141" s="163">
        <v>695962</v>
      </c>
      <c r="AZ141" s="163">
        <v>698</v>
      </c>
      <c r="BA141" s="163">
        <v>74660</v>
      </c>
      <c r="BB141" s="163">
        <v>1577711</v>
      </c>
      <c r="BC141" s="163">
        <v>0</v>
      </c>
      <c r="BD141" s="163">
        <v>121</v>
      </c>
      <c r="BE141" s="165">
        <v>7</v>
      </c>
      <c r="BF141" s="164">
        <v>3.5499999523162842</v>
      </c>
      <c r="BG141" s="164">
        <v>-0.39776611328125</v>
      </c>
      <c r="BH141" s="163">
        <v>33</v>
      </c>
      <c r="BI141" s="165">
        <v>96.199996948242188</v>
      </c>
      <c r="BJ141" s="164">
        <v>94.497932434082031</v>
      </c>
      <c r="BK141" s="164">
        <v>74.674949645996094</v>
      </c>
      <c r="BL141" s="165">
        <v>122.02640533447266</v>
      </c>
      <c r="BM141" s="163">
        <v>84000</v>
      </c>
      <c r="BN141" s="165">
        <v>78.459457397460938</v>
      </c>
      <c r="BO141" s="165">
        <v>94.805809020996094</v>
      </c>
      <c r="BP141" s="164">
        <v>16.460000991821289</v>
      </c>
      <c r="BQ141" s="163">
        <v>82</v>
      </c>
      <c r="BR141" s="163">
        <v>54</v>
      </c>
      <c r="BS141" s="163">
        <v>71</v>
      </c>
      <c r="BT141" s="164">
        <v>855.868408203125</v>
      </c>
      <c r="BU141" s="164">
        <v>69</v>
      </c>
      <c r="BV141" s="163">
        <v>7789.87109375</v>
      </c>
      <c r="BW141" s="163">
        <v>1280000</v>
      </c>
    </row>
    <row r="142" spans="1:75">
      <c r="A142" s="167" t="s">
        <v>253</v>
      </c>
      <c r="B142" s="236" t="s">
        <v>252</v>
      </c>
      <c r="C142" s="163">
        <v>235332.265625</v>
      </c>
      <c r="D142" s="163">
        <v>199618.84375</v>
      </c>
      <c r="E142" s="163">
        <v>334450.0625</v>
      </c>
      <c r="F142" s="163">
        <v>3516.4541015625</v>
      </c>
      <c r="G142" s="163">
        <v>8939217</v>
      </c>
      <c r="H142" s="163">
        <v>1716763.125</v>
      </c>
      <c r="I142" s="163">
        <v>453195.96875</v>
      </c>
      <c r="J142" s="237">
        <v>87199.1171875</v>
      </c>
      <c r="K142" s="240">
        <v>0.17142857611179352</v>
      </c>
      <c r="L142" s="238">
        <v>2.500000037252903E-2</v>
      </c>
      <c r="M142" s="163">
        <v>18656584</v>
      </c>
      <c r="N142" s="163" t="s">
        <v>1369</v>
      </c>
      <c r="O142" s="163" t="s">
        <v>1369</v>
      </c>
      <c r="P142" s="163" t="s">
        <v>1369</v>
      </c>
      <c r="Q142" s="163">
        <v>69129256</v>
      </c>
      <c r="R142" s="233">
        <v>0.58039999008178711</v>
      </c>
      <c r="S142" s="163">
        <v>95258096</v>
      </c>
      <c r="T142" s="163">
        <v>100073592</v>
      </c>
      <c r="U142" s="163">
        <v>101137576</v>
      </c>
      <c r="V142" s="164">
        <v>381.93087768554688</v>
      </c>
      <c r="W142" s="164">
        <v>2.1712613105773926</v>
      </c>
      <c r="X142" s="164">
        <v>48.286998748779297</v>
      </c>
      <c r="Y142" s="164">
        <v>4.2300000190734863</v>
      </c>
      <c r="Z142" s="164">
        <v>3.0228350162506104</v>
      </c>
      <c r="AA142" s="164">
        <v>81.75091552734375</v>
      </c>
      <c r="AB142" s="163">
        <v>6651</v>
      </c>
      <c r="AC142" s="163">
        <v>80</v>
      </c>
      <c r="AD142" s="165">
        <v>35.874000549316406</v>
      </c>
      <c r="AE142" s="164">
        <v>7.9193611145019531</v>
      </c>
      <c r="AF142" s="251">
        <v>0.9046979546546936</v>
      </c>
      <c r="AG142" s="163">
        <v>269</v>
      </c>
      <c r="AH142" s="164">
        <v>0.70999997854232788</v>
      </c>
      <c r="AI142" s="166">
        <v>2.4249343201518059E-2</v>
      </c>
      <c r="AJ142" s="164">
        <v>149.20027400000001</v>
      </c>
      <c r="AK142" s="164">
        <v>1473</v>
      </c>
      <c r="AL142" s="164">
        <v>1614.050048828125</v>
      </c>
      <c r="AM142" s="164">
        <v>0.37664809823036194</v>
      </c>
      <c r="AN142" s="164">
        <v>8.9436607360839844</v>
      </c>
      <c r="AO142" s="165">
        <v>27.5</v>
      </c>
      <c r="AP142" s="165">
        <v>16.700000762939453</v>
      </c>
      <c r="AQ142" s="163">
        <v>638</v>
      </c>
      <c r="AR142" s="165">
        <v>0.30000001192092896</v>
      </c>
      <c r="AS142" s="164">
        <v>0.38999998569488525</v>
      </c>
      <c r="AT142" s="164">
        <v>0.12166598439216614</v>
      </c>
      <c r="AU142" s="163">
        <v>49643052</v>
      </c>
      <c r="AV142" s="164">
        <v>0.3880000114440918</v>
      </c>
      <c r="AW142" s="164">
        <v>40.700000762939453</v>
      </c>
      <c r="AX142" s="163">
        <v>7921618</v>
      </c>
      <c r="AY142" s="163">
        <v>8882979</v>
      </c>
      <c r="AZ142" s="163">
        <v>4148526.75</v>
      </c>
      <c r="BA142" s="163">
        <v>113380</v>
      </c>
      <c r="BB142" s="163">
        <v>128219</v>
      </c>
      <c r="BC142" s="163">
        <v>0</v>
      </c>
      <c r="BD142" s="163">
        <v>125</v>
      </c>
      <c r="BE142" s="165">
        <v>5.9000000953674316</v>
      </c>
      <c r="BF142" s="164">
        <v>3.6166665554046631</v>
      </c>
      <c r="BG142" s="164">
        <v>6.4777202904224396E-2</v>
      </c>
      <c r="BH142" s="163">
        <v>34</v>
      </c>
      <c r="BI142" s="165">
        <v>94.800003051757812</v>
      </c>
      <c r="BJ142" s="164">
        <v>98.474571228027344</v>
      </c>
      <c r="BK142" s="164">
        <v>52.675739288330078</v>
      </c>
      <c r="BL142" s="165">
        <v>144.04281616210938</v>
      </c>
      <c r="BM142" s="163">
        <v>150000</v>
      </c>
      <c r="BN142" s="165">
        <v>84.757164001464844</v>
      </c>
      <c r="BO142" s="165">
        <v>94.876312255859375</v>
      </c>
      <c r="BP142" s="164">
        <v>7.8600001335144043</v>
      </c>
      <c r="BQ142" s="163">
        <v>72</v>
      </c>
      <c r="BR142" s="163">
        <v>64</v>
      </c>
      <c r="BS142" s="163">
        <v>71</v>
      </c>
      <c r="BT142" s="164">
        <v>516</v>
      </c>
      <c r="BU142" s="164">
        <v>78</v>
      </c>
      <c r="BV142" s="163">
        <v>3725.55126953125</v>
      </c>
      <c r="BW142" s="163">
        <v>298170</v>
      </c>
    </row>
    <row r="143" spans="1:75">
      <c r="A143" s="167" t="s">
        <v>255</v>
      </c>
      <c r="B143" s="236" t="s">
        <v>254</v>
      </c>
      <c r="C143" s="163">
        <v>411.4334716796875</v>
      </c>
      <c r="D143" s="163">
        <v>0</v>
      </c>
      <c r="E143" s="163">
        <v>101378.9765625</v>
      </c>
      <c r="F143" s="163">
        <v>0</v>
      </c>
      <c r="G143" s="163">
        <v>0</v>
      </c>
      <c r="H143" s="163">
        <v>0</v>
      </c>
      <c r="I143" s="163">
        <v>17699.134765625</v>
      </c>
      <c r="J143" s="237">
        <v>0</v>
      </c>
      <c r="K143" s="240">
        <v>2.857142873108387E-2</v>
      </c>
      <c r="L143" s="238">
        <v>0.15000000596046448</v>
      </c>
      <c r="M143" s="163">
        <v>188.08766174316406</v>
      </c>
      <c r="N143" s="163" t="s">
        <v>1369</v>
      </c>
      <c r="O143" s="163" t="s">
        <v>1369</v>
      </c>
      <c r="P143" s="163" t="s">
        <v>1369</v>
      </c>
      <c r="Q143" s="163">
        <v>0</v>
      </c>
      <c r="R143" s="233">
        <v>0</v>
      </c>
      <c r="S143" s="163">
        <v>0</v>
      </c>
      <c r="T143" s="163">
        <v>0</v>
      </c>
      <c r="U143" s="163">
        <v>0</v>
      </c>
      <c r="V143" s="164">
        <v>123.31631469726562</v>
      </c>
      <c r="W143" s="164">
        <v>-0.23016758263111115</v>
      </c>
      <c r="X143" s="164">
        <v>60.217998504638672</v>
      </c>
      <c r="Y143" s="164">
        <v>2.8199999332427979</v>
      </c>
      <c r="Z143" s="164">
        <v>0</v>
      </c>
      <c r="AA143" s="164" t="s">
        <v>1369</v>
      </c>
      <c r="AB143" s="163">
        <v>1493</v>
      </c>
      <c r="AC143" s="165" t="s">
        <v>1369</v>
      </c>
      <c r="AD143" s="165">
        <v>4.2179498672485352</v>
      </c>
      <c r="AE143" s="164">
        <v>4.364448070526123</v>
      </c>
      <c r="AF143" s="251">
        <v>9.9416114389896393E-3</v>
      </c>
      <c r="AG143" s="163">
        <v>0</v>
      </c>
      <c r="AH143" s="164">
        <v>0.88099998235702515</v>
      </c>
      <c r="AI143" s="166" t="s">
        <v>1369</v>
      </c>
      <c r="AJ143" s="164">
        <v>448.96367099999998</v>
      </c>
      <c r="AK143" s="164">
        <v>0</v>
      </c>
      <c r="AL143" s="164">
        <v>0</v>
      </c>
      <c r="AM143" s="164" t="s">
        <v>1369</v>
      </c>
      <c r="AN143" s="164">
        <v>0.83823424577713013</v>
      </c>
      <c r="AO143" s="165">
        <v>4.4000000953674316</v>
      </c>
      <c r="AP143" s="165">
        <v>0.80000001192092896</v>
      </c>
      <c r="AQ143" s="163">
        <v>12</v>
      </c>
      <c r="AR143" s="165">
        <v>0.10000000149011612</v>
      </c>
      <c r="AS143" s="164">
        <v>7.0000000298023224E-2</v>
      </c>
      <c r="AT143" s="164" t="s">
        <v>1369</v>
      </c>
      <c r="AU143" s="163">
        <v>46</v>
      </c>
      <c r="AV143" s="164">
        <v>0.10499999672174454</v>
      </c>
      <c r="AW143" s="164">
        <v>28.5</v>
      </c>
      <c r="AX143" s="163">
        <v>1512</v>
      </c>
      <c r="AY143" s="163">
        <v>0</v>
      </c>
      <c r="AZ143" s="163">
        <v>0</v>
      </c>
      <c r="BA143" s="163">
        <v>0</v>
      </c>
      <c r="BB143" s="163">
        <v>981328</v>
      </c>
      <c r="BC143" s="163">
        <v>0</v>
      </c>
      <c r="BD143" s="163">
        <v>137</v>
      </c>
      <c r="BE143" s="165">
        <v>2.4000000953674316</v>
      </c>
      <c r="BF143" s="164">
        <v>3.2833333015441895</v>
      </c>
      <c r="BG143" s="164">
        <v>0.2594890296459198</v>
      </c>
      <c r="BH143" s="163">
        <v>54</v>
      </c>
      <c r="BI143" s="165">
        <v>100</v>
      </c>
      <c r="BJ143" s="164">
        <v>99.800003051757812</v>
      </c>
      <c r="BK143" s="164">
        <v>86.941139221191406</v>
      </c>
      <c r="BL143" s="165">
        <v>131.94444274902344</v>
      </c>
      <c r="BM143" s="163">
        <v>610000</v>
      </c>
      <c r="BN143" s="165">
        <v>98.957084655761719</v>
      </c>
      <c r="BO143" s="165">
        <v>90.369583129882812</v>
      </c>
      <c r="BP143" s="164">
        <v>37.139999389648438</v>
      </c>
      <c r="BQ143" s="163">
        <v>90</v>
      </c>
      <c r="BR143" s="163">
        <v>95</v>
      </c>
      <c r="BS143" s="163">
        <v>61</v>
      </c>
      <c r="BT143" s="164">
        <v>2925</v>
      </c>
      <c r="BU143" s="164">
        <v>2</v>
      </c>
      <c r="BV143" s="163">
        <v>22112.861328125</v>
      </c>
      <c r="BW143" s="163">
        <v>304150</v>
      </c>
    </row>
    <row r="144" spans="1:75">
      <c r="A144" s="167" t="s">
        <v>257</v>
      </c>
      <c r="B144" s="236" t="s">
        <v>256</v>
      </c>
      <c r="C144" s="163">
        <v>9684.4833984375</v>
      </c>
      <c r="D144" s="163">
        <v>0</v>
      </c>
      <c r="E144" s="163">
        <v>9040.724609375</v>
      </c>
      <c r="F144" s="163">
        <v>8.3579998016357422</v>
      </c>
      <c r="G144" s="163">
        <v>0</v>
      </c>
      <c r="H144" s="163">
        <v>0</v>
      </c>
      <c r="I144" s="163">
        <v>3505.65087890625</v>
      </c>
      <c r="J144" s="237">
        <v>0</v>
      </c>
      <c r="K144" s="240">
        <v>8.5714288055896759E-2</v>
      </c>
      <c r="L144" s="238">
        <v>0.15000000596046448</v>
      </c>
      <c r="M144" s="163">
        <v>0</v>
      </c>
      <c r="N144" s="163" t="s">
        <v>1369</v>
      </c>
      <c r="O144" s="163" t="s">
        <v>1369</v>
      </c>
      <c r="P144" s="163" t="s">
        <v>1369</v>
      </c>
      <c r="Q144" s="163">
        <v>0</v>
      </c>
      <c r="R144" s="233">
        <v>0</v>
      </c>
      <c r="S144" s="163">
        <v>0</v>
      </c>
      <c r="T144" s="163">
        <v>1152224.75</v>
      </c>
      <c r="U144" s="163">
        <v>286092.09375</v>
      </c>
      <c r="V144" s="164">
        <v>113.11351013183594</v>
      </c>
      <c r="W144" s="164">
        <v>1.8809148073196411</v>
      </c>
      <c r="X144" s="164">
        <v>67.905998229980469</v>
      </c>
      <c r="Y144" s="164">
        <v>2.6600000858306885</v>
      </c>
      <c r="Z144" s="164">
        <v>0</v>
      </c>
      <c r="AA144" s="164" t="s">
        <v>1369</v>
      </c>
      <c r="AB144" s="163">
        <v>2984</v>
      </c>
      <c r="AC144" s="163">
        <v>80</v>
      </c>
      <c r="AD144" s="165">
        <v>5.8970000594854355E-2</v>
      </c>
      <c r="AE144" s="164">
        <v>4.0827345848083496</v>
      </c>
      <c r="AF144" s="251">
        <v>7.1762241423130035E-3</v>
      </c>
      <c r="AG144" s="163">
        <v>0</v>
      </c>
      <c r="AH144" s="164">
        <v>0.87400001287460327</v>
      </c>
      <c r="AI144" s="166" t="s">
        <v>1369</v>
      </c>
      <c r="AJ144" s="164">
        <v>0</v>
      </c>
      <c r="AK144" s="164">
        <v>0</v>
      </c>
      <c r="AL144" s="164">
        <v>0</v>
      </c>
      <c r="AM144" s="164" t="s">
        <v>1369</v>
      </c>
      <c r="AN144" s="164">
        <v>0.4651820957660675</v>
      </c>
      <c r="AO144" s="165">
        <v>3.2000000476837158</v>
      </c>
      <c r="AP144" s="165">
        <v>0.89999997615814209</v>
      </c>
      <c r="AQ144" s="163">
        <v>16</v>
      </c>
      <c r="AR144" s="165">
        <v>0.5</v>
      </c>
      <c r="AS144" s="164">
        <v>0.14000000059604645</v>
      </c>
      <c r="AT144" s="164" t="s">
        <v>1369</v>
      </c>
      <c r="AU144" s="163">
        <v>3</v>
      </c>
      <c r="AV144" s="164">
        <v>7.5999997556209564E-2</v>
      </c>
      <c r="AW144" s="164">
        <v>34.599998474121094</v>
      </c>
      <c r="AX144" s="163">
        <v>187</v>
      </c>
      <c r="AY144" s="163">
        <v>1435</v>
      </c>
      <c r="AZ144" s="163">
        <v>0</v>
      </c>
      <c r="BA144" s="163">
        <v>0</v>
      </c>
      <c r="BB144" s="163">
        <v>64105</v>
      </c>
      <c r="BC144" s="163">
        <v>0</v>
      </c>
      <c r="BD144" s="163">
        <v>143</v>
      </c>
      <c r="BE144" s="165">
        <v>2.4000000953674316</v>
      </c>
      <c r="BF144" s="164">
        <v>3.9500000476837158</v>
      </c>
      <c r="BG144" s="164">
        <v>1.0015910863876343</v>
      </c>
      <c r="BH144" s="163">
        <v>61</v>
      </c>
      <c r="BI144" s="165">
        <v>100</v>
      </c>
      <c r="BJ144" s="164">
        <v>96.779998779296875</v>
      </c>
      <c r="BK144" s="164">
        <v>84.496910095214844</v>
      </c>
      <c r="BL144" s="165">
        <v>124.54941558837891</v>
      </c>
      <c r="BM144" s="163">
        <v>160000</v>
      </c>
      <c r="BN144" s="165">
        <v>99.6612548828125</v>
      </c>
      <c r="BO144" s="165">
        <v>99.260406494140625</v>
      </c>
      <c r="BP144" s="164">
        <v>56.149997711181641</v>
      </c>
      <c r="BQ144" s="163">
        <v>99</v>
      </c>
      <c r="BR144" s="163">
        <v>96</v>
      </c>
      <c r="BS144" s="163">
        <v>98</v>
      </c>
      <c r="BT144" s="164">
        <v>4464</v>
      </c>
      <c r="BU144" s="164">
        <v>12</v>
      </c>
      <c r="BV144" s="163">
        <v>27275.111328125</v>
      </c>
      <c r="BW144" s="163">
        <v>91470</v>
      </c>
    </row>
    <row r="145" spans="1:75">
      <c r="A145" s="167" t="s">
        <v>259</v>
      </c>
      <c r="B145" s="236" t="s">
        <v>258</v>
      </c>
      <c r="C145" s="163">
        <v>0</v>
      </c>
      <c r="D145" s="163">
        <v>0</v>
      </c>
      <c r="E145" s="163">
        <v>0</v>
      </c>
      <c r="F145" s="163">
        <v>2.0000000949949026E-3</v>
      </c>
      <c r="G145" s="163">
        <v>0</v>
      </c>
      <c r="H145" s="163">
        <v>0</v>
      </c>
      <c r="I145" s="163">
        <v>677.15399169921875</v>
      </c>
      <c r="J145" s="237">
        <v>0</v>
      </c>
      <c r="K145" s="240">
        <v>0</v>
      </c>
      <c r="L145" s="238">
        <v>0.30000001192092896</v>
      </c>
      <c r="M145" s="163">
        <v>4.2289652824401855</v>
      </c>
      <c r="N145" s="163" t="s">
        <v>1369</v>
      </c>
      <c r="O145" s="163" t="s">
        <v>1369</v>
      </c>
      <c r="P145" s="163" t="s">
        <v>1369</v>
      </c>
      <c r="Q145" s="163">
        <v>0</v>
      </c>
      <c r="R145" s="233">
        <v>0</v>
      </c>
      <c r="S145" s="163">
        <v>0</v>
      </c>
      <c r="T145" s="163">
        <v>1326571.875</v>
      </c>
      <c r="U145" s="163">
        <v>838944.375</v>
      </c>
      <c r="V145" s="164">
        <v>233.9630126953125</v>
      </c>
      <c r="W145" s="164">
        <v>0.8223152756690979</v>
      </c>
      <c r="X145" s="164">
        <v>99.353996276855469</v>
      </c>
      <c r="Y145" s="164">
        <v>4.6700000762939453</v>
      </c>
      <c r="Z145" s="164">
        <v>6.3454918563365936E-2</v>
      </c>
      <c r="AA145" s="164" t="s">
        <v>1369</v>
      </c>
      <c r="AB145" s="163">
        <v>410</v>
      </c>
      <c r="AC145" s="163">
        <v>80</v>
      </c>
      <c r="AD145" s="165">
        <v>0.55000001192092896</v>
      </c>
      <c r="AE145" s="164">
        <v>5.0964546203613281</v>
      </c>
      <c r="AF145" s="251">
        <v>1.0030658915638924E-2</v>
      </c>
      <c r="AG145" s="163">
        <v>0</v>
      </c>
      <c r="AH145" s="164">
        <v>0.875</v>
      </c>
      <c r="AI145" s="166" t="s">
        <v>1369</v>
      </c>
      <c r="AJ145" s="164">
        <v>0.18392700000000001</v>
      </c>
      <c r="AK145" s="164">
        <v>0</v>
      </c>
      <c r="AL145" s="164">
        <v>0</v>
      </c>
      <c r="AM145" s="164" t="s">
        <v>1369</v>
      </c>
      <c r="AN145" s="164">
        <v>0.43754151463508606</v>
      </c>
      <c r="AO145" s="165">
        <v>5.1999998092651367</v>
      </c>
      <c r="AP145" s="165" t="s">
        <v>1369</v>
      </c>
      <c r="AQ145" s="163">
        <v>37</v>
      </c>
      <c r="AR145" s="165">
        <v>0.10000000149011612</v>
      </c>
      <c r="AS145" s="164">
        <v>5.000000074505806E-2</v>
      </c>
      <c r="AT145" s="164" t="s">
        <v>1369</v>
      </c>
      <c r="AU145" s="163">
        <v>24</v>
      </c>
      <c r="AV145" s="164">
        <v>0.21199999749660492</v>
      </c>
      <c r="AW145" s="164" t="s">
        <v>1369</v>
      </c>
      <c r="AX145" s="163">
        <v>0</v>
      </c>
      <c r="AY145" s="163">
        <v>0</v>
      </c>
      <c r="AZ145" s="163">
        <v>0</v>
      </c>
      <c r="BA145" s="163">
        <v>0</v>
      </c>
      <c r="BB145" s="163">
        <v>1537</v>
      </c>
      <c r="BC145" s="163">
        <v>0</v>
      </c>
      <c r="BD145" s="163">
        <v>132.5</v>
      </c>
      <c r="BE145" s="165">
        <v>2.4000000953674316</v>
      </c>
      <c r="BF145" s="164">
        <v>3.1333334445953369</v>
      </c>
      <c r="BG145" s="164">
        <v>1.1368285417556763</v>
      </c>
      <c r="BH145" s="163">
        <v>58</v>
      </c>
      <c r="BI145" s="165">
        <v>100</v>
      </c>
      <c r="BJ145" s="164">
        <v>97.746688842773438</v>
      </c>
      <c r="BK145" s="164">
        <v>100</v>
      </c>
      <c r="BL145" s="165">
        <v>174.12814331054688</v>
      </c>
      <c r="BM145" s="163">
        <v>11000</v>
      </c>
      <c r="BN145" s="165">
        <v>99.936546325683594</v>
      </c>
      <c r="BO145" s="165">
        <v>99.988975524902344</v>
      </c>
      <c r="BP145" s="164">
        <v>24.990001678466797</v>
      </c>
      <c r="BQ145" s="163">
        <v>98</v>
      </c>
      <c r="BR145" s="163">
        <v>99</v>
      </c>
      <c r="BS145" s="163">
        <v>97</v>
      </c>
      <c r="BT145" s="164">
        <v>2952.065673828125</v>
      </c>
      <c r="BU145" s="164">
        <v>8</v>
      </c>
      <c r="BV145" s="163">
        <v>87480.421875</v>
      </c>
      <c r="BW145" s="163">
        <v>11610</v>
      </c>
    </row>
    <row r="146" spans="1:75">
      <c r="A146" s="167" t="s">
        <v>261</v>
      </c>
      <c r="B146" s="236" t="s">
        <v>260</v>
      </c>
      <c r="C146" s="163">
        <v>36861.27734375</v>
      </c>
      <c r="D146" s="163">
        <v>0</v>
      </c>
      <c r="E146" s="163">
        <v>76933.359375</v>
      </c>
      <c r="F146" s="163">
        <v>0</v>
      </c>
      <c r="G146" s="163">
        <v>0</v>
      </c>
      <c r="H146" s="163">
        <v>0</v>
      </c>
      <c r="I146" s="163">
        <v>1078.2191162109375</v>
      </c>
      <c r="J146" s="237">
        <v>0</v>
      </c>
      <c r="K146" s="240">
        <v>2.857142873108387E-2</v>
      </c>
      <c r="L146" s="238">
        <v>0.15000000596046448</v>
      </c>
      <c r="M146" s="163">
        <v>16067622</v>
      </c>
      <c r="N146" s="163" t="s">
        <v>1369</v>
      </c>
      <c r="O146" s="163" t="s">
        <v>1369</v>
      </c>
      <c r="P146" s="163" t="s">
        <v>1369</v>
      </c>
      <c r="Q146" s="163">
        <v>0</v>
      </c>
      <c r="R146" s="233">
        <v>0</v>
      </c>
      <c r="S146" s="163">
        <v>0</v>
      </c>
      <c r="T146" s="163">
        <v>0</v>
      </c>
      <c r="U146" s="163">
        <v>0</v>
      </c>
      <c r="V146" s="164">
        <v>83.110481262207031</v>
      </c>
      <c r="W146" s="164">
        <v>0.3830866813659668</v>
      </c>
      <c r="X146" s="164">
        <v>54.672000885009766</v>
      </c>
      <c r="Y146" s="164">
        <v>2.880000114440918</v>
      </c>
      <c r="Z146" s="164">
        <v>0</v>
      </c>
      <c r="AA146" s="164" t="s">
        <v>1369</v>
      </c>
      <c r="AB146" s="163">
        <v>6653</v>
      </c>
      <c r="AC146" s="163">
        <v>80</v>
      </c>
      <c r="AD146" s="165">
        <v>2.5203800201416016</v>
      </c>
      <c r="AE146" s="164">
        <v>4.8917155265808105</v>
      </c>
      <c r="AF146" s="251">
        <v>1.3898877426981926E-2</v>
      </c>
      <c r="AG146" s="163">
        <v>0</v>
      </c>
      <c r="AH146" s="164">
        <v>0.82700002193450928</v>
      </c>
      <c r="AI146" s="166" t="s">
        <v>1369</v>
      </c>
      <c r="AJ146" s="164">
        <v>178.79179099999999</v>
      </c>
      <c r="AK146" s="164">
        <v>0</v>
      </c>
      <c r="AL146" s="164">
        <v>0</v>
      </c>
      <c r="AM146" s="164" t="s">
        <v>1369</v>
      </c>
      <c r="AN146" s="164">
        <v>2.761408805847168</v>
      </c>
      <c r="AO146" s="165">
        <v>6.8000001907348633</v>
      </c>
      <c r="AP146" s="165" t="s">
        <v>1369</v>
      </c>
      <c r="AQ146" s="163">
        <v>52</v>
      </c>
      <c r="AR146" s="165">
        <v>0.10000000149011612</v>
      </c>
      <c r="AS146" s="164">
        <v>5.000000074505806E-2</v>
      </c>
      <c r="AT146" s="164" t="s">
        <v>1369</v>
      </c>
      <c r="AU146" s="163">
        <v>4</v>
      </c>
      <c r="AV146" s="164">
        <v>0.23000000417232513</v>
      </c>
      <c r="AW146" s="164">
        <v>33.900001525878906</v>
      </c>
      <c r="AX146" s="163">
        <v>0</v>
      </c>
      <c r="AY146" s="163">
        <v>0</v>
      </c>
      <c r="AZ146" s="163">
        <v>0</v>
      </c>
      <c r="BA146" s="163">
        <v>0</v>
      </c>
      <c r="BB146" s="163">
        <v>89001</v>
      </c>
      <c r="BC146" s="163">
        <v>0</v>
      </c>
      <c r="BD146" s="163">
        <v>146</v>
      </c>
      <c r="BE146" s="165">
        <v>2.4000000953674316</v>
      </c>
      <c r="BF146" s="164">
        <v>3.5</v>
      </c>
      <c r="BG146" s="164">
        <v>4.7058962081791833E-5</v>
      </c>
      <c r="BH146" s="163">
        <v>46</v>
      </c>
      <c r="BI146" s="165">
        <v>100</v>
      </c>
      <c r="BJ146" s="164">
        <v>99.159431457519531</v>
      </c>
      <c r="BK146" s="164">
        <v>85.503089904785156</v>
      </c>
      <c r="BL146" s="165">
        <v>118.10714721679688</v>
      </c>
      <c r="BM146" s="163">
        <v>200000</v>
      </c>
      <c r="BN146" s="165">
        <v>88.284233093261719</v>
      </c>
      <c r="BO146" s="165">
        <v>100</v>
      </c>
      <c r="BP146" s="164">
        <v>29.739999771118164</v>
      </c>
      <c r="BQ146" s="163">
        <v>85</v>
      </c>
      <c r="BR146" s="163">
        <v>71</v>
      </c>
      <c r="BS146" s="163">
        <v>85</v>
      </c>
      <c r="BT146" s="164">
        <v>2340</v>
      </c>
      <c r="BU146" s="164">
        <v>10</v>
      </c>
      <c r="BV146" s="163">
        <v>18419.41796875</v>
      </c>
      <c r="BW146" s="163">
        <v>230160</v>
      </c>
    </row>
    <row r="147" spans="1:75">
      <c r="A147" s="167" t="s">
        <v>376</v>
      </c>
      <c r="B147" s="236" t="s">
        <v>262</v>
      </c>
      <c r="C147" s="163">
        <v>21494.119140625</v>
      </c>
      <c r="D147" s="163">
        <v>1146.3857421875</v>
      </c>
      <c r="E147" s="163">
        <v>1330190.5</v>
      </c>
      <c r="F147" s="163">
        <v>26.143999099731445</v>
      </c>
      <c r="G147" s="163">
        <v>37235.2578125</v>
      </c>
      <c r="H147" s="163">
        <v>0</v>
      </c>
      <c r="I147" s="163">
        <v>21172.7578125</v>
      </c>
      <c r="J147" s="237">
        <v>28571.427734375</v>
      </c>
      <c r="K147" s="240">
        <v>0.1428571492433548</v>
      </c>
      <c r="L147" s="238">
        <v>0.20000000298023224</v>
      </c>
      <c r="M147" s="163">
        <v>16001284</v>
      </c>
      <c r="N147" s="163" t="s">
        <v>1369</v>
      </c>
      <c r="O147" s="163" t="s">
        <v>1369</v>
      </c>
      <c r="P147" s="163" t="s">
        <v>1369</v>
      </c>
      <c r="Q147" s="163">
        <v>0</v>
      </c>
      <c r="R147" s="233">
        <v>0</v>
      </c>
      <c r="S147" s="163">
        <v>0</v>
      </c>
      <c r="T147" s="163">
        <v>0</v>
      </c>
      <c r="U147" s="163">
        <v>206238.859375</v>
      </c>
      <c r="V147" s="164">
        <v>8.8384876251220703</v>
      </c>
      <c r="W147" s="164">
        <v>-1.2714052572846413E-2</v>
      </c>
      <c r="X147" s="164">
        <v>75.331001281738281</v>
      </c>
      <c r="Y147" s="164">
        <v>2.5799999237060547</v>
      </c>
      <c r="Z147" s="164">
        <v>0</v>
      </c>
      <c r="AA147" s="164" t="s">
        <v>1369</v>
      </c>
      <c r="AB147" s="163">
        <v>72578</v>
      </c>
      <c r="AC147" s="163">
        <v>100</v>
      </c>
      <c r="AD147" s="165">
        <v>2.6188700199127197</v>
      </c>
      <c r="AE147" s="164">
        <v>4.7674198150634766</v>
      </c>
      <c r="AF147" s="251">
        <v>0.94605445861816406</v>
      </c>
      <c r="AG147" s="163">
        <v>204</v>
      </c>
      <c r="AH147" s="164">
        <v>0.82099997997283936</v>
      </c>
      <c r="AI147" s="166" t="s">
        <v>1369</v>
      </c>
      <c r="AJ147" s="164">
        <v>6.3730880000000001</v>
      </c>
      <c r="AK147" s="164">
        <v>0</v>
      </c>
      <c r="AL147" s="164">
        <v>0</v>
      </c>
      <c r="AM147" s="164" t="s">
        <v>1369</v>
      </c>
      <c r="AN147" s="164">
        <v>0.33639693260192871</v>
      </c>
      <c r="AO147" s="165">
        <v>4.8000001907348633</v>
      </c>
      <c r="AP147" s="165" t="s">
        <v>1369</v>
      </c>
      <c r="AQ147" s="163">
        <v>39</v>
      </c>
      <c r="AR147" s="165" t="s">
        <v>1369</v>
      </c>
      <c r="AS147" s="164" t="s">
        <v>1369</v>
      </c>
      <c r="AT147" s="164" t="s">
        <v>1369</v>
      </c>
      <c r="AU147" s="163">
        <v>0</v>
      </c>
      <c r="AV147" s="164">
        <v>0.17800000309944153</v>
      </c>
      <c r="AW147" s="164">
        <v>36</v>
      </c>
      <c r="AX147" s="163">
        <v>3252</v>
      </c>
      <c r="AY147" s="163">
        <v>28276</v>
      </c>
      <c r="AZ147" s="163">
        <v>38400</v>
      </c>
      <c r="BA147" s="163">
        <v>60140</v>
      </c>
      <c r="BB147" s="163">
        <v>1323231</v>
      </c>
      <c r="BC147" s="163">
        <v>5</v>
      </c>
      <c r="BD147" s="163">
        <v>138</v>
      </c>
      <c r="BE147" s="165">
        <v>2.4000000953674316</v>
      </c>
      <c r="BF147" s="164" t="s">
        <v>1369</v>
      </c>
      <c r="BG147" s="164">
        <v>-0.69541102647781372</v>
      </c>
      <c r="BH147" s="163">
        <v>26</v>
      </c>
      <c r="BI147" s="165">
        <v>100</v>
      </c>
      <c r="BJ147" s="164">
        <v>99.927772521972656</v>
      </c>
      <c r="BK147" s="164">
        <v>90.417991638183594</v>
      </c>
      <c r="BL147" s="165">
        <v>168.98472595214844</v>
      </c>
      <c r="BM147" s="163">
        <v>1900000</v>
      </c>
      <c r="BN147" s="165">
        <v>89.418525695800781</v>
      </c>
      <c r="BO147" s="165">
        <v>97.051597595214844</v>
      </c>
      <c r="BP147" s="164">
        <v>38.270000457763672</v>
      </c>
      <c r="BQ147" s="163">
        <v>97</v>
      </c>
      <c r="BR147" s="163">
        <v>97</v>
      </c>
      <c r="BS147" s="163">
        <v>92</v>
      </c>
      <c r="BT147" s="164">
        <v>2530</v>
      </c>
      <c r="BU147" s="164">
        <v>14</v>
      </c>
      <c r="BV147" s="163">
        <v>13817.0458984375</v>
      </c>
      <c r="BW147" s="163">
        <v>16376870</v>
      </c>
    </row>
    <row r="148" spans="1:75">
      <c r="A148" s="167" t="s">
        <v>264</v>
      </c>
      <c r="B148" s="236" t="s">
        <v>263</v>
      </c>
      <c r="C148" s="163">
        <v>16526.54296875</v>
      </c>
      <c r="D148" s="163">
        <v>0</v>
      </c>
      <c r="E148" s="163">
        <v>4675.5546875</v>
      </c>
      <c r="F148" s="163">
        <v>0</v>
      </c>
      <c r="G148" s="163">
        <v>0</v>
      </c>
      <c r="H148" s="163">
        <v>0</v>
      </c>
      <c r="I148" s="163">
        <v>0</v>
      </c>
      <c r="J148" s="237">
        <v>58187</v>
      </c>
      <c r="K148" s="240">
        <v>0.11428571492433548</v>
      </c>
      <c r="L148" s="238">
        <v>0.10000000149011612</v>
      </c>
      <c r="M148" s="163">
        <v>4267687.5</v>
      </c>
      <c r="N148" s="163">
        <v>33902.328125</v>
      </c>
      <c r="O148" s="163">
        <v>0</v>
      </c>
      <c r="P148" s="163">
        <v>2477843</v>
      </c>
      <c r="Q148" s="163">
        <v>14414910</v>
      </c>
      <c r="R148" s="233">
        <v>1</v>
      </c>
      <c r="S148" s="163">
        <v>9057417</v>
      </c>
      <c r="T148" s="163">
        <v>6888088</v>
      </c>
      <c r="U148" s="163">
        <v>1756629.25</v>
      </c>
      <c r="V148" s="164">
        <v>545.678466796875</v>
      </c>
      <c r="W148" s="164">
        <v>3.2422311305999756</v>
      </c>
      <c r="X148" s="164">
        <v>17.892000198364258</v>
      </c>
      <c r="Y148" s="164">
        <v>4.2800002098083496</v>
      </c>
      <c r="Z148" s="164">
        <v>1.8591659069061279</v>
      </c>
      <c r="AA148" s="164">
        <v>18.402008056640625</v>
      </c>
      <c r="AB148" s="163">
        <v>3745</v>
      </c>
      <c r="AC148" s="163">
        <v>40</v>
      </c>
      <c r="AD148" s="165">
        <v>38.349231719970703</v>
      </c>
      <c r="AE148" s="164">
        <v>13.28734016418457</v>
      </c>
      <c r="AF148" s="251">
        <v>5.3484231233596802E-2</v>
      </c>
      <c r="AG148" s="163">
        <v>0</v>
      </c>
      <c r="AH148" s="164">
        <v>0.54799997806549072</v>
      </c>
      <c r="AI148" s="166">
        <v>0.23100195825099945</v>
      </c>
      <c r="AJ148" s="164">
        <v>106.79013999999999</v>
      </c>
      <c r="AK148" s="164">
        <v>1281.2099609375</v>
      </c>
      <c r="AL148" s="164">
        <v>1075.489990234375</v>
      </c>
      <c r="AM148" s="164">
        <v>8.2601699829101562</v>
      </c>
      <c r="AN148" s="164">
        <v>3.9283754825592041</v>
      </c>
      <c r="AO148" s="165">
        <v>38</v>
      </c>
      <c r="AP148" s="165">
        <v>7.6999998092651367</v>
      </c>
      <c r="AQ148" s="163">
        <v>56</v>
      </c>
      <c r="AR148" s="165">
        <v>2.2999999523162842</v>
      </c>
      <c r="AS148" s="164">
        <v>0.37999999523162842</v>
      </c>
      <c r="AT148" s="164">
        <v>84.791725158691406</v>
      </c>
      <c r="AU148" s="163">
        <v>7788142</v>
      </c>
      <c r="AV148" s="164">
        <v>0.40000000596046448</v>
      </c>
      <c r="AW148" s="164">
        <v>43.700000762939453</v>
      </c>
      <c r="AX148" s="163">
        <v>1300</v>
      </c>
      <c r="AY148" s="163">
        <v>51982</v>
      </c>
      <c r="AZ148" s="163">
        <v>27</v>
      </c>
      <c r="BA148" s="163">
        <v>0</v>
      </c>
      <c r="BB148" s="163">
        <v>144863</v>
      </c>
      <c r="BC148" s="163">
        <v>1961</v>
      </c>
      <c r="BD148" s="163">
        <v>102</v>
      </c>
      <c r="BE148" s="165">
        <v>31.399999618530273</v>
      </c>
      <c r="BF148" s="164">
        <v>3.7999999523162842</v>
      </c>
      <c r="BG148" s="164">
        <v>0.23248597979545593</v>
      </c>
      <c r="BH148" s="163">
        <v>53</v>
      </c>
      <c r="BI148" s="165">
        <v>50.599998474121094</v>
      </c>
      <c r="BJ148" s="164">
        <v>78.76318359375</v>
      </c>
      <c r="BK148" s="164">
        <v>30.461816787719727</v>
      </c>
      <c r="BL148" s="165">
        <v>79.860054016113281</v>
      </c>
      <c r="BM148" s="163">
        <v>8100</v>
      </c>
      <c r="BN148" s="165">
        <v>73.826446533203125</v>
      </c>
      <c r="BO148" s="165">
        <v>65.100875854492188</v>
      </c>
      <c r="BP148" s="164">
        <v>1.1599999666213989</v>
      </c>
      <c r="BQ148" s="163">
        <v>98</v>
      </c>
      <c r="BR148" s="163">
        <v>82</v>
      </c>
      <c r="BS148" s="163">
        <v>98</v>
      </c>
      <c r="BT148" s="164">
        <v>180.1185302734375</v>
      </c>
      <c r="BU148" s="164">
        <v>259</v>
      </c>
      <c r="BV148" s="163">
        <v>1000.2189331054688</v>
      </c>
      <c r="BW148" s="163">
        <v>24670</v>
      </c>
    </row>
    <row r="149" spans="1:75">
      <c r="A149" s="167" t="s">
        <v>266</v>
      </c>
      <c r="B149" s="236" t="s">
        <v>265</v>
      </c>
      <c r="C149" s="163">
        <v>83.054031372070312</v>
      </c>
      <c r="D149" s="163">
        <v>0</v>
      </c>
      <c r="E149" s="163">
        <v>0</v>
      </c>
      <c r="F149" s="163">
        <v>0</v>
      </c>
      <c r="G149" s="163">
        <v>4739.52685546875</v>
      </c>
      <c r="H149" s="163">
        <v>961.8438720703125</v>
      </c>
      <c r="I149" s="163">
        <v>0.51150000095367432</v>
      </c>
      <c r="J149" s="237">
        <v>0</v>
      </c>
      <c r="K149" s="240">
        <v>0</v>
      </c>
      <c r="L149" s="238">
        <v>7.5000002980232239E-2</v>
      </c>
      <c r="M149" s="163" t="s">
        <v>1369</v>
      </c>
      <c r="N149" s="163" t="s">
        <v>1369</v>
      </c>
      <c r="O149" s="163" t="s">
        <v>1369</v>
      </c>
      <c r="P149" s="163" t="s">
        <v>1369</v>
      </c>
      <c r="Q149" s="163">
        <v>0</v>
      </c>
      <c r="R149" s="233">
        <v>0</v>
      </c>
      <c r="S149" s="163">
        <v>10398.9970703125</v>
      </c>
      <c r="T149" s="163">
        <v>20643.64453125</v>
      </c>
      <c r="U149" s="163">
        <v>26425.751953125</v>
      </c>
      <c r="V149" s="164">
        <v>183.10000610351562</v>
      </c>
      <c r="W149" s="164">
        <v>0.54694759845733643</v>
      </c>
      <c r="X149" s="164">
        <v>31.096000671386719</v>
      </c>
      <c r="Y149" s="164" t="s">
        <v>1369</v>
      </c>
      <c r="Z149" s="164">
        <v>1.3199660778045654</v>
      </c>
      <c r="AA149" s="164" t="s">
        <v>1369</v>
      </c>
      <c r="AB149" s="165" t="s">
        <v>1369</v>
      </c>
      <c r="AC149" s="163">
        <v>80</v>
      </c>
      <c r="AD149" s="165" t="s">
        <v>1369</v>
      </c>
      <c r="AE149" s="164">
        <v>5.965672492980957</v>
      </c>
      <c r="AF149" s="251">
        <v>0</v>
      </c>
      <c r="AG149" s="163">
        <v>0</v>
      </c>
      <c r="AH149" s="164">
        <v>0.83799999952316284</v>
      </c>
      <c r="AI149" s="166" t="s">
        <v>1369</v>
      </c>
      <c r="AJ149" s="164">
        <v>5.8600000000000004E-4</v>
      </c>
      <c r="AK149" s="164">
        <v>0</v>
      </c>
      <c r="AL149" s="164">
        <v>0</v>
      </c>
      <c r="AM149" s="164" t="s">
        <v>1369</v>
      </c>
      <c r="AN149" s="164">
        <v>3.4847042560577393</v>
      </c>
      <c r="AO149" s="165">
        <v>15.399999618530273</v>
      </c>
      <c r="AP149" s="165" t="s">
        <v>1369</v>
      </c>
      <c r="AQ149" s="163">
        <v>1.6000000238418579</v>
      </c>
      <c r="AR149" s="165" t="s">
        <v>1369</v>
      </c>
      <c r="AS149" s="164" t="s">
        <v>1369</v>
      </c>
      <c r="AT149" s="164" t="s">
        <v>1369</v>
      </c>
      <c r="AU149" s="163">
        <v>1</v>
      </c>
      <c r="AV149" s="164" t="s">
        <v>1369</v>
      </c>
      <c r="AW149" s="164" t="s">
        <v>1369</v>
      </c>
      <c r="AX149" s="163">
        <v>0</v>
      </c>
      <c r="AY149" s="163">
        <v>0</v>
      </c>
      <c r="AZ149" s="163">
        <v>0</v>
      </c>
      <c r="BA149" s="163">
        <v>0</v>
      </c>
      <c r="BB149" s="163">
        <v>19</v>
      </c>
      <c r="BC149" s="163">
        <v>0</v>
      </c>
      <c r="BD149" s="163">
        <v>102</v>
      </c>
      <c r="BE149" s="165">
        <v>16.5</v>
      </c>
      <c r="BF149" s="164">
        <v>3.4000000953674316</v>
      </c>
      <c r="BG149" s="164">
        <v>0.39212259650230408</v>
      </c>
      <c r="BH149" s="164" t="s">
        <v>1369</v>
      </c>
      <c r="BI149" s="165">
        <v>100</v>
      </c>
      <c r="BJ149" s="164" t="s">
        <v>1369</v>
      </c>
      <c r="BK149" s="164">
        <v>79.473068237304688</v>
      </c>
      <c r="BL149" s="165">
        <v>119.10893249511719</v>
      </c>
      <c r="BM149" s="163">
        <v>430</v>
      </c>
      <c r="BN149" s="165">
        <v>94.953598022460938</v>
      </c>
      <c r="BO149" s="165">
        <v>98.611854553222656</v>
      </c>
      <c r="BP149" s="164">
        <v>30.340000152587891</v>
      </c>
      <c r="BQ149" s="163">
        <v>96</v>
      </c>
      <c r="BR149" s="163">
        <v>93</v>
      </c>
      <c r="BS149" s="163" t="s">
        <v>1369</v>
      </c>
      <c r="BT149" s="164">
        <v>1793.16796875</v>
      </c>
      <c r="BU149" s="164" t="s">
        <v>1369</v>
      </c>
      <c r="BV149" s="163">
        <v>22553.3046875</v>
      </c>
      <c r="BW149" s="163">
        <v>260</v>
      </c>
    </row>
    <row r="150" spans="1:75">
      <c r="A150" s="167" t="s">
        <v>268</v>
      </c>
      <c r="B150" s="236" t="s">
        <v>267</v>
      </c>
      <c r="C150" s="163">
        <v>331.69595336914062</v>
      </c>
      <c r="D150" s="163">
        <v>0</v>
      </c>
      <c r="E150" s="163">
        <v>0</v>
      </c>
      <c r="F150" s="163">
        <v>0</v>
      </c>
      <c r="G150" s="163">
        <v>17908.642578125</v>
      </c>
      <c r="H150" s="163">
        <v>2532.535400390625</v>
      </c>
      <c r="I150" s="163">
        <v>60.169498443603516</v>
      </c>
      <c r="J150" s="237">
        <v>0</v>
      </c>
      <c r="K150" s="240">
        <v>2.857142873108387E-2</v>
      </c>
      <c r="L150" s="238">
        <v>7.5000002980232239E-2</v>
      </c>
      <c r="M150" s="163" t="s">
        <v>1369</v>
      </c>
      <c r="N150" s="163" t="s">
        <v>1369</v>
      </c>
      <c r="O150" s="163" t="s">
        <v>1369</v>
      </c>
      <c r="P150" s="163" t="s">
        <v>1369</v>
      </c>
      <c r="Q150" s="163">
        <v>0</v>
      </c>
      <c r="R150" s="233">
        <v>0</v>
      </c>
      <c r="S150" s="163">
        <v>163435.265625</v>
      </c>
      <c r="T150" s="163">
        <v>169787.84375</v>
      </c>
      <c r="U150" s="163">
        <v>161308.125</v>
      </c>
      <c r="V150" s="164">
        <v>294.50982666015625</v>
      </c>
      <c r="W150" s="164">
        <v>0.85730171203613281</v>
      </c>
      <c r="X150" s="164">
        <v>19.172000885009766</v>
      </c>
      <c r="Y150" s="164">
        <v>2.8900001049041748</v>
      </c>
      <c r="Z150" s="164">
        <v>6.1891565322875977</v>
      </c>
      <c r="AA150" s="164" t="s">
        <v>1369</v>
      </c>
      <c r="AB150" s="163">
        <v>9</v>
      </c>
      <c r="AC150" s="163">
        <v>80</v>
      </c>
      <c r="AD150" s="165">
        <v>0.44067001342773438</v>
      </c>
      <c r="AE150" s="164">
        <v>5.6285762786865234</v>
      </c>
      <c r="AF150" s="251">
        <v>0</v>
      </c>
      <c r="AG150" s="163">
        <v>0</v>
      </c>
      <c r="AH150" s="164">
        <v>0.72500002384185791</v>
      </c>
      <c r="AI150" s="166">
        <v>7.2018620558083057E-3</v>
      </c>
      <c r="AJ150" s="164">
        <v>1.0150600000000001</v>
      </c>
      <c r="AK150" s="164">
        <v>95.949996948242188</v>
      </c>
      <c r="AL150" s="164">
        <v>33.409999847412109</v>
      </c>
      <c r="AM150" s="164">
        <v>1.556194543838501</v>
      </c>
      <c r="AN150" s="164">
        <v>2.495753288269043</v>
      </c>
      <c r="AO150" s="165">
        <v>17.299999237060547</v>
      </c>
      <c r="AP150" s="165">
        <v>2.7999999523162842</v>
      </c>
      <c r="AQ150" s="163">
        <v>1.2999999523162842</v>
      </c>
      <c r="AR150" s="165" t="s">
        <v>1369</v>
      </c>
      <c r="AS150" s="164" t="s">
        <v>1369</v>
      </c>
      <c r="AT150" s="164" t="s">
        <v>1369</v>
      </c>
      <c r="AU150" s="163">
        <v>26</v>
      </c>
      <c r="AV150" s="164">
        <v>0.34700000286102295</v>
      </c>
      <c r="AW150" s="164">
        <v>43.700000762939453</v>
      </c>
      <c r="AX150" s="163">
        <v>5500</v>
      </c>
      <c r="AY150" s="163">
        <v>0</v>
      </c>
      <c r="AZ150" s="163">
        <v>0</v>
      </c>
      <c r="BA150" s="163">
        <v>0</v>
      </c>
      <c r="BB150" s="163">
        <v>5</v>
      </c>
      <c r="BC150" s="163">
        <v>0</v>
      </c>
      <c r="BD150" s="163">
        <v>102</v>
      </c>
      <c r="BE150" s="165">
        <v>16.5</v>
      </c>
      <c r="BF150" s="164">
        <v>2.9170000553131104</v>
      </c>
      <c r="BG150" s="164">
        <v>-9.7093813121318817E-2</v>
      </c>
      <c r="BH150" s="163">
        <v>55</v>
      </c>
      <c r="BI150" s="165">
        <v>100</v>
      </c>
      <c r="BJ150" s="164" t="s">
        <v>1369</v>
      </c>
      <c r="BK150" s="164">
        <v>78.095603942871094</v>
      </c>
      <c r="BL150" s="165">
        <v>95.632110595703125</v>
      </c>
      <c r="BM150" s="163">
        <v>690</v>
      </c>
      <c r="BN150" s="165">
        <v>83.357986450195312</v>
      </c>
      <c r="BO150" s="165">
        <v>96.888664245605469</v>
      </c>
      <c r="BP150" s="164">
        <v>6.5499997138977051</v>
      </c>
      <c r="BQ150" s="163">
        <v>81</v>
      </c>
      <c r="BR150" s="163">
        <v>63</v>
      </c>
      <c r="BS150" s="163" t="s">
        <v>1369</v>
      </c>
      <c r="BT150" s="164">
        <v>890.1025390625</v>
      </c>
      <c r="BU150" s="164">
        <v>73</v>
      </c>
      <c r="BV150" s="163">
        <v>13980.09375</v>
      </c>
      <c r="BW150" s="163">
        <v>610</v>
      </c>
    </row>
    <row r="151" spans="1:75">
      <c r="A151" s="167" t="s">
        <v>270</v>
      </c>
      <c r="B151" s="236" t="s">
        <v>269</v>
      </c>
      <c r="C151" s="163">
        <v>201.16987609863281</v>
      </c>
      <c r="D151" s="163">
        <v>0</v>
      </c>
      <c r="E151" s="163">
        <v>0</v>
      </c>
      <c r="F151" s="163">
        <v>0</v>
      </c>
      <c r="G151" s="163">
        <v>10230.8984375</v>
      </c>
      <c r="H151" s="163">
        <v>1455.6148681640625</v>
      </c>
      <c r="I151" s="163">
        <v>21.703399658203125</v>
      </c>
      <c r="J151" s="237">
        <v>0</v>
      </c>
      <c r="K151" s="240">
        <v>2.857142873108387E-2</v>
      </c>
      <c r="L151" s="239" t="s">
        <v>1369</v>
      </c>
      <c r="M151" s="163" t="s">
        <v>1369</v>
      </c>
      <c r="N151" s="163" t="s">
        <v>1369</v>
      </c>
      <c r="O151" s="163" t="s">
        <v>1369</v>
      </c>
      <c r="P151" s="163" t="s">
        <v>1369</v>
      </c>
      <c r="Q151" s="163">
        <v>0</v>
      </c>
      <c r="R151" s="233">
        <v>0</v>
      </c>
      <c r="S151" s="163">
        <v>47521.40234375</v>
      </c>
      <c r="T151" s="163">
        <v>95223.9609375</v>
      </c>
      <c r="U151" s="163">
        <v>72359.2890625</v>
      </c>
      <c r="V151" s="164">
        <v>267.5179443359375</v>
      </c>
      <c r="W151" s="164">
        <v>0.54314571619033813</v>
      </c>
      <c r="X151" s="164">
        <v>54.298999786376953</v>
      </c>
      <c r="Y151" s="164" t="s">
        <v>1369</v>
      </c>
      <c r="Z151" s="164">
        <v>2.5333056449890137</v>
      </c>
      <c r="AA151" s="164" t="s">
        <v>1369</v>
      </c>
      <c r="AB151" s="163">
        <v>33</v>
      </c>
      <c r="AC151" s="165" t="s">
        <v>1369</v>
      </c>
      <c r="AD151" s="165">
        <v>2.7550599575042725</v>
      </c>
      <c r="AE151" s="164">
        <v>6.1217899322509766</v>
      </c>
      <c r="AF151" s="251">
        <v>0</v>
      </c>
      <c r="AG151" s="163">
        <v>0</v>
      </c>
      <c r="AH151" s="164">
        <v>0.7720000147819519</v>
      </c>
      <c r="AI151" s="166" t="s">
        <v>1369</v>
      </c>
      <c r="AJ151" s="164">
        <v>0.85735799999999995</v>
      </c>
      <c r="AK151" s="164">
        <v>122.16000366210938</v>
      </c>
      <c r="AL151" s="164">
        <v>15.489999771118164</v>
      </c>
      <c r="AM151" s="164">
        <v>1.6157733201980591</v>
      </c>
      <c r="AN151" s="164">
        <v>6.6981077194213867</v>
      </c>
      <c r="AO151" s="165">
        <v>10.899999618530273</v>
      </c>
      <c r="AP151" s="165" t="s">
        <v>1369</v>
      </c>
      <c r="AQ151" s="163">
        <v>11</v>
      </c>
      <c r="AR151" s="165" t="s">
        <v>1369</v>
      </c>
      <c r="AS151" s="164" t="s">
        <v>1369</v>
      </c>
      <c r="AT151" s="164" t="s">
        <v>1369</v>
      </c>
      <c r="AU151" s="163">
        <v>782</v>
      </c>
      <c r="AV151" s="164">
        <v>0.38999998569488525</v>
      </c>
      <c r="AW151" s="164" t="s">
        <v>1369</v>
      </c>
      <c r="AX151" s="163">
        <v>0</v>
      </c>
      <c r="AY151" s="163">
        <v>150</v>
      </c>
      <c r="AZ151" s="163">
        <v>0</v>
      </c>
      <c r="BA151" s="163">
        <v>0</v>
      </c>
      <c r="BB151" s="163">
        <v>0</v>
      </c>
      <c r="BC151" s="163">
        <v>0</v>
      </c>
      <c r="BD151" s="163">
        <v>123</v>
      </c>
      <c r="BE151" s="165">
        <v>4.8000001907348633</v>
      </c>
      <c r="BF151" s="164" t="s">
        <v>1369</v>
      </c>
      <c r="BG151" s="164">
        <v>0.31798094511032104</v>
      </c>
      <c r="BH151" s="163">
        <v>60</v>
      </c>
      <c r="BI151" s="165">
        <v>100</v>
      </c>
      <c r="BJ151" s="164" t="s">
        <v>1369</v>
      </c>
      <c r="BK151" s="164">
        <v>84.912811279296875</v>
      </c>
      <c r="BL151" s="165">
        <v>100.46176910400391</v>
      </c>
      <c r="BM151" s="163">
        <v>410</v>
      </c>
      <c r="BN151" s="165">
        <v>89.701065063476562</v>
      </c>
      <c r="BO151" s="165">
        <v>97.728309631347656</v>
      </c>
      <c r="BP151" s="164">
        <v>9.4400005340576172</v>
      </c>
      <c r="BQ151" s="163">
        <v>92</v>
      </c>
      <c r="BR151" s="163">
        <v>94</v>
      </c>
      <c r="BS151" s="163" t="s">
        <v>1369</v>
      </c>
      <c r="BT151" s="164">
        <v>778.28997802734375</v>
      </c>
      <c r="BU151" s="164">
        <v>62</v>
      </c>
      <c r="BV151" s="163">
        <v>10279.494140625</v>
      </c>
      <c r="BW151" s="163">
        <v>390</v>
      </c>
    </row>
    <row r="152" spans="1:75">
      <c r="A152" s="167" t="s">
        <v>272</v>
      </c>
      <c r="B152" s="236" t="s">
        <v>271</v>
      </c>
      <c r="C152" s="163">
        <v>420.73025512695312</v>
      </c>
      <c r="D152" s="163">
        <v>0</v>
      </c>
      <c r="E152" s="163">
        <v>0</v>
      </c>
      <c r="F152" s="163">
        <v>0.78640002012252808</v>
      </c>
      <c r="G152" s="163">
        <v>16922.19921875</v>
      </c>
      <c r="H152" s="163">
        <v>1506.8560791015625</v>
      </c>
      <c r="I152" s="163">
        <v>0</v>
      </c>
      <c r="J152" s="237">
        <v>0</v>
      </c>
      <c r="K152" s="240">
        <v>2.857142873108387E-2</v>
      </c>
      <c r="L152" s="239" t="s">
        <v>1369</v>
      </c>
      <c r="M152" s="163" t="s">
        <v>1369</v>
      </c>
      <c r="N152" s="163" t="s">
        <v>1369</v>
      </c>
      <c r="O152" s="163" t="s">
        <v>1369</v>
      </c>
      <c r="P152" s="163" t="s">
        <v>1369</v>
      </c>
      <c r="Q152" s="163">
        <v>0</v>
      </c>
      <c r="R152" s="233">
        <v>0</v>
      </c>
      <c r="S152" s="163">
        <v>21320.123046875</v>
      </c>
      <c r="T152" s="163">
        <v>24073.423828125</v>
      </c>
      <c r="U152" s="163">
        <v>161437.59375</v>
      </c>
      <c r="V152" s="164">
        <v>78.692085266113281</v>
      </c>
      <c r="W152" s="164">
        <v>0.8565635085105896</v>
      </c>
      <c r="X152" s="164">
        <v>17.507999420166016</v>
      </c>
      <c r="Y152" s="164">
        <v>6.5999999046325684</v>
      </c>
      <c r="Z152" s="164">
        <v>0.12757252156734467</v>
      </c>
      <c r="AA152" s="164">
        <v>71.964370727539062</v>
      </c>
      <c r="AB152" s="163">
        <v>10</v>
      </c>
      <c r="AC152" s="165" t="s">
        <v>1369</v>
      </c>
      <c r="AD152" s="165">
        <v>34.585330963134766</v>
      </c>
      <c r="AE152" s="164">
        <v>12.636942863464355</v>
      </c>
      <c r="AF152" s="251">
        <v>0</v>
      </c>
      <c r="AG152" s="163">
        <v>0</v>
      </c>
      <c r="AH152" s="164">
        <v>0.70200002193450928</v>
      </c>
      <c r="AI152" s="166">
        <v>2.4600489065051079E-2</v>
      </c>
      <c r="AJ152" s="164">
        <v>0</v>
      </c>
      <c r="AK152" s="164">
        <v>82.430000305175781</v>
      </c>
      <c r="AL152" s="164">
        <v>127.95999908447266</v>
      </c>
      <c r="AM152" s="164">
        <v>15.569178581237793</v>
      </c>
      <c r="AN152" s="164">
        <v>28.35533332824707</v>
      </c>
      <c r="AO152" s="165">
        <v>16.100000381469727</v>
      </c>
      <c r="AP152" s="165">
        <v>3.4000000953674316</v>
      </c>
      <c r="AQ152" s="163">
        <v>4.6999998092651367</v>
      </c>
      <c r="AR152" s="165" t="s">
        <v>1369</v>
      </c>
      <c r="AS152" s="164" t="s">
        <v>1369</v>
      </c>
      <c r="AT152" s="164" t="s">
        <v>1369</v>
      </c>
      <c r="AU152" s="163">
        <v>191219</v>
      </c>
      <c r="AV152" s="164">
        <v>0.40599998831748962</v>
      </c>
      <c r="AW152" s="164">
        <v>38.700000762939453</v>
      </c>
      <c r="AX152" s="163">
        <v>0</v>
      </c>
      <c r="AY152" s="163">
        <v>0</v>
      </c>
      <c r="AZ152" s="163">
        <v>0</v>
      </c>
      <c r="BA152" s="163">
        <v>0</v>
      </c>
      <c r="BB152" s="163">
        <v>0</v>
      </c>
      <c r="BC152" s="163">
        <v>0</v>
      </c>
      <c r="BD152" s="163">
        <v>128</v>
      </c>
      <c r="BE152" s="165">
        <v>5.4000000953674316</v>
      </c>
      <c r="BF152" s="164">
        <v>3.1500000953674316</v>
      </c>
      <c r="BG152" s="164">
        <v>0.30470380187034607</v>
      </c>
      <c r="BH152" s="164" t="s">
        <v>1369</v>
      </c>
      <c r="BI152" s="165">
        <v>98.300003051757812</v>
      </c>
      <c r="BJ152" s="164">
        <v>99.099998474121094</v>
      </c>
      <c r="BK152" s="164">
        <v>78.245735168457031</v>
      </c>
      <c r="BL152" s="165">
        <v>60.40057373046875</v>
      </c>
      <c r="BM152" s="163">
        <v>1600</v>
      </c>
      <c r="BN152" s="165">
        <v>97.927864074707031</v>
      </c>
      <c r="BO152" s="165">
        <v>99.037612915039062</v>
      </c>
      <c r="BP152" s="164">
        <v>5.5400004386901855</v>
      </c>
      <c r="BQ152" s="163">
        <v>76</v>
      </c>
      <c r="BR152" s="163">
        <v>45</v>
      </c>
      <c r="BS152" s="163">
        <v>36</v>
      </c>
      <c r="BT152" s="164">
        <v>413.56390380859375</v>
      </c>
      <c r="BU152" s="164">
        <v>59</v>
      </c>
      <c r="BV152" s="163">
        <v>4139.02978515625</v>
      </c>
      <c r="BW152" s="163">
        <v>2830</v>
      </c>
    </row>
    <row r="153" spans="1:75">
      <c r="A153" s="167" t="s">
        <v>274</v>
      </c>
      <c r="B153" s="236" t="s">
        <v>273</v>
      </c>
      <c r="C153" s="163">
        <v>0</v>
      </c>
      <c r="D153" s="163">
        <v>0</v>
      </c>
      <c r="E153" s="163">
        <v>0</v>
      </c>
      <c r="F153" s="163">
        <v>0</v>
      </c>
      <c r="G153" s="163">
        <v>0</v>
      </c>
      <c r="H153" s="163">
        <v>0</v>
      </c>
      <c r="I153" s="163">
        <v>46.921398162841797</v>
      </c>
      <c r="J153" s="237">
        <v>0</v>
      </c>
      <c r="K153" s="240">
        <v>0</v>
      </c>
      <c r="L153" s="238">
        <v>0.32499998807907104</v>
      </c>
      <c r="M153" s="163">
        <v>17371.6796875</v>
      </c>
      <c r="N153" s="163">
        <v>0</v>
      </c>
      <c r="O153" s="163">
        <v>0</v>
      </c>
      <c r="P153" s="163">
        <v>3263.343994140625</v>
      </c>
      <c r="Q153" s="163">
        <v>236381</v>
      </c>
      <c r="R153" s="233">
        <v>1</v>
      </c>
      <c r="S153" s="163">
        <v>153284.328125</v>
      </c>
      <c r="T153" s="163">
        <v>119249.3828125</v>
      </c>
      <c r="U153" s="163">
        <v>221538.828125</v>
      </c>
      <c r="V153" s="164">
        <v>232.40312194824219</v>
      </c>
      <c r="W153" s="164">
        <v>2.7981860637664795</v>
      </c>
      <c r="X153" s="164">
        <v>76.4010009765625</v>
      </c>
      <c r="Y153" s="164">
        <v>4.059999942779541</v>
      </c>
      <c r="Z153" s="164">
        <v>42.188007354736328</v>
      </c>
      <c r="AA153" s="164">
        <v>58.057907104492188</v>
      </c>
      <c r="AB153" s="163">
        <v>64</v>
      </c>
      <c r="AC153" s="163">
        <v>40</v>
      </c>
      <c r="AD153" s="165">
        <v>82.393333435058594</v>
      </c>
      <c r="AE153" s="164">
        <v>13.235103607177734</v>
      </c>
      <c r="AF153" s="251">
        <v>0</v>
      </c>
      <c r="AG153" s="163">
        <v>0</v>
      </c>
      <c r="AH153" s="164">
        <v>0.61299997568130493</v>
      </c>
      <c r="AI153" s="166">
        <v>4.792337492108345E-2</v>
      </c>
      <c r="AJ153" s="164">
        <v>0.449152</v>
      </c>
      <c r="AK153" s="164">
        <v>69.540000915527344</v>
      </c>
      <c r="AL153" s="164">
        <v>55.169998168945312</v>
      </c>
      <c r="AM153" s="164">
        <v>9.6040573120117188</v>
      </c>
      <c r="AN153" s="164">
        <v>1.3515353202819824</v>
      </c>
      <c r="AO153" s="165">
        <v>14.5</v>
      </c>
      <c r="AP153" s="165">
        <v>5.4000000953674316</v>
      </c>
      <c r="AQ153" s="163">
        <v>113</v>
      </c>
      <c r="AR153" s="165">
        <v>0.40000000596046448</v>
      </c>
      <c r="AS153" s="164">
        <v>7.0000000298023224E-2</v>
      </c>
      <c r="AT153" s="164">
        <v>17.459758758544922</v>
      </c>
      <c r="AU153" s="163">
        <v>100147</v>
      </c>
      <c r="AV153" s="164">
        <v>0.49399998784065247</v>
      </c>
      <c r="AW153" s="164">
        <v>40.700000762939453</v>
      </c>
      <c r="AX153" s="163">
        <v>1187</v>
      </c>
      <c r="AY153" s="163">
        <v>0</v>
      </c>
      <c r="AZ153" s="163">
        <v>0</v>
      </c>
      <c r="BA153" s="163">
        <v>0</v>
      </c>
      <c r="BB153" s="163">
        <v>0</v>
      </c>
      <c r="BC153" s="163">
        <v>0</v>
      </c>
      <c r="BD153" s="163">
        <v>105</v>
      </c>
      <c r="BE153" s="165">
        <v>16.399999618530273</v>
      </c>
      <c r="BF153" s="164" t="s">
        <v>1369</v>
      </c>
      <c r="BG153" s="164">
        <v>-0.84373146295547485</v>
      </c>
      <c r="BH153" s="163">
        <v>45</v>
      </c>
      <c r="BI153" s="165">
        <v>78</v>
      </c>
      <c r="BJ153" s="164">
        <v>93.75</v>
      </c>
      <c r="BK153" s="164">
        <v>51.204090118408203</v>
      </c>
      <c r="BL153" s="165">
        <v>86.778961181640625</v>
      </c>
      <c r="BM153" s="163">
        <v>640</v>
      </c>
      <c r="BN153" s="165">
        <v>47.842647552490234</v>
      </c>
      <c r="BO153" s="165">
        <v>77.341117858886719</v>
      </c>
      <c r="BP153" s="164">
        <v>4.8899998664855957</v>
      </c>
      <c r="BQ153" s="163">
        <v>97</v>
      </c>
      <c r="BR153" s="163">
        <v>69</v>
      </c>
      <c r="BS153" s="163">
        <v>97</v>
      </c>
      <c r="BT153" s="164">
        <v>346.88937377929688</v>
      </c>
      <c r="BU153" s="164">
        <v>146</v>
      </c>
      <c r="BV153" s="163">
        <v>2601.79052734375</v>
      </c>
      <c r="BW153" s="163">
        <v>960</v>
      </c>
    </row>
    <row r="154" spans="1:75">
      <c r="A154" s="167" t="s">
        <v>276</v>
      </c>
      <c r="B154" s="236" t="s">
        <v>275</v>
      </c>
      <c r="C154" s="163">
        <v>2310.87744140625</v>
      </c>
      <c r="D154" s="163">
        <v>25.059726715087891</v>
      </c>
      <c r="E154" s="163">
        <v>39779.7890625</v>
      </c>
      <c r="F154" s="163">
        <v>0</v>
      </c>
      <c r="G154" s="163">
        <v>1.7520301043987274E-2</v>
      </c>
      <c r="H154" s="163">
        <v>0</v>
      </c>
      <c r="I154" s="163">
        <v>7149.04833984375</v>
      </c>
      <c r="J154" s="237">
        <v>0</v>
      </c>
      <c r="K154" s="240">
        <v>0</v>
      </c>
      <c r="L154" s="238">
        <v>0.42500001192092896</v>
      </c>
      <c r="M154" s="163">
        <v>22717058</v>
      </c>
      <c r="N154" s="163" t="s">
        <v>1369</v>
      </c>
      <c r="O154" s="163" t="s">
        <v>1369</v>
      </c>
      <c r="P154" s="163" t="s">
        <v>1369</v>
      </c>
      <c r="Q154" s="163">
        <v>4017205.25</v>
      </c>
      <c r="R154" s="233">
        <v>0.10719999670982361</v>
      </c>
      <c r="S154" s="163">
        <v>6622891.5</v>
      </c>
      <c r="T154" s="163">
        <v>21635062</v>
      </c>
      <c r="U154" s="163">
        <v>12221799</v>
      </c>
      <c r="V154" s="164">
        <v>16.723526000976562</v>
      </c>
      <c r="W154" s="164">
        <v>1.7279008626937866</v>
      </c>
      <c r="X154" s="164">
        <v>84.949996948242188</v>
      </c>
      <c r="Y154" s="164" t="s">
        <v>1369</v>
      </c>
      <c r="Z154" s="164">
        <v>0</v>
      </c>
      <c r="AA154" s="164" t="s">
        <v>1369</v>
      </c>
      <c r="AB154" s="163">
        <v>2925</v>
      </c>
      <c r="AC154" s="163">
        <v>80</v>
      </c>
      <c r="AD154" s="165">
        <v>0.55000001192092896</v>
      </c>
      <c r="AE154" s="164">
        <v>7.7977843284606934</v>
      </c>
      <c r="AF154" s="251">
        <v>0.34457674622535706</v>
      </c>
      <c r="AG154" s="163">
        <v>9</v>
      </c>
      <c r="AH154" s="164">
        <v>0.875</v>
      </c>
      <c r="AI154" s="166" t="s">
        <v>1369</v>
      </c>
      <c r="AJ154" s="164">
        <v>0.1</v>
      </c>
      <c r="AK154" s="164">
        <v>0</v>
      </c>
      <c r="AL154" s="164">
        <v>0</v>
      </c>
      <c r="AM154" s="164" t="s">
        <v>1369</v>
      </c>
      <c r="AN154" s="164">
        <v>2.6413403451442719E-2</v>
      </c>
      <c r="AO154" s="165">
        <v>6.4000000953674316</v>
      </c>
      <c r="AP154" s="165">
        <v>3.5</v>
      </c>
      <c r="AQ154" s="163">
        <v>8.1999998092651367</v>
      </c>
      <c r="AR154" s="165">
        <v>0.10000000149011612</v>
      </c>
      <c r="AS154" s="164">
        <v>5.9999998658895493E-2</v>
      </c>
      <c r="AT154" s="164">
        <v>0</v>
      </c>
      <c r="AU154" s="163">
        <v>4223</v>
      </c>
      <c r="AV154" s="164">
        <v>0.22900000214576721</v>
      </c>
      <c r="AW154" s="164" t="s">
        <v>1369</v>
      </c>
      <c r="AX154" s="163">
        <v>0</v>
      </c>
      <c r="AY154" s="163">
        <v>0</v>
      </c>
      <c r="AZ154" s="163">
        <v>0</v>
      </c>
      <c r="BA154" s="163">
        <v>0</v>
      </c>
      <c r="BB154" s="163">
        <v>74422</v>
      </c>
      <c r="BC154" s="163">
        <v>0</v>
      </c>
      <c r="BD154" s="163">
        <v>136</v>
      </c>
      <c r="BE154" s="165">
        <v>3</v>
      </c>
      <c r="BF154" s="164" t="s">
        <v>1369</v>
      </c>
      <c r="BG154" s="164">
        <v>0.58305078744888306</v>
      </c>
      <c r="BH154" s="163">
        <v>52</v>
      </c>
      <c r="BI154" s="165">
        <v>100</v>
      </c>
      <c r="BJ154" s="164">
        <v>97.585067749023438</v>
      </c>
      <c r="BK154" s="164">
        <v>100</v>
      </c>
      <c r="BL154" s="165">
        <v>132.3800048828125</v>
      </c>
      <c r="BM154" s="163">
        <v>130000</v>
      </c>
      <c r="BN154" s="165">
        <v>95.348068237304688</v>
      </c>
      <c r="BO154" s="165">
        <v>98.649757385253906</v>
      </c>
      <c r="BP154" s="164">
        <v>27.89000129699707</v>
      </c>
      <c r="BQ154" s="163">
        <v>98</v>
      </c>
      <c r="BR154" s="163">
        <v>98</v>
      </c>
      <c r="BS154" s="163">
        <v>98</v>
      </c>
      <c r="BT154" s="164">
        <v>3029.479736328125</v>
      </c>
      <c r="BU154" s="164">
        <v>16</v>
      </c>
      <c r="BV154" s="163">
        <v>28894.962890625</v>
      </c>
      <c r="BW154" s="163">
        <v>2149690</v>
      </c>
    </row>
    <row r="155" spans="1:75">
      <c r="A155" s="167" t="s">
        <v>278</v>
      </c>
      <c r="B155" s="236" t="s">
        <v>277</v>
      </c>
      <c r="C155" s="163">
        <v>0</v>
      </c>
      <c r="D155" s="163">
        <v>0</v>
      </c>
      <c r="E155" s="163">
        <v>85996.7578125</v>
      </c>
      <c r="F155" s="163">
        <v>7.9636001586914062</v>
      </c>
      <c r="G155" s="163">
        <v>0</v>
      </c>
      <c r="H155" s="163">
        <v>0</v>
      </c>
      <c r="I155" s="163">
        <v>11139.3564453125</v>
      </c>
      <c r="J155" s="237">
        <v>59820.05859375</v>
      </c>
      <c r="K155" s="240">
        <v>0.11428571492433548</v>
      </c>
      <c r="L155" s="238">
        <v>0.22499999403953552</v>
      </c>
      <c r="M155" s="163">
        <v>7553392.5</v>
      </c>
      <c r="N155" s="163">
        <v>0</v>
      </c>
      <c r="O155" s="163">
        <v>221694.1875</v>
      </c>
      <c r="P155" s="163">
        <v>0</v>
      </c>
      <c r="Q155" s="163">
        <v>18221568</v>
      </c>
      <c r="R155" s="233">
        <v>1</v>
      </c>
      <c r="S155" s="163">
        <v>3762919.5</v>
      </c>
      <c r="T155" s="163">
        <v>17253140</v>
      </c>
      <c r="U155" s="163">
        <v>16701583</v>
      </c>
      <c r="V155" s="164">
        <v>87.657608032226562</v>
      </c>
      <c r="W155" s="164">
        <v>3.5463521480560303</v>
      </c>
      <c r="X155" s="164">
        <v>49.578998565673828</v>
      </c>
      <c r="Y155" s="164">
        <v>8.6599998474121094</v>
      </c>
      <c r="Z155" s="164">
        <v>7.7062411308288574</v>
      </c>
      <c r="AA155" s="164">
        <v>22.246006011962891</v>
      </c>
      <c r="AB155" s="163">
        <v>833</v>
      </c>
      <c r="AC155" s="163">
        <v>80</v>
      </c>
      <c r="AD155" s="165">
        <v>46.411651611328125</v>
      </c>
      <c r="AE155" s="164">
        <v>13.480132102966309</v>
      </c>
      <c r="AF155" s="251">
        <v>2.4634726345539093E-2</v>
      </c>
      <c r="AG155" s="163">
        <v>0</v>
      </c>
      <c r="AH155" s="164">
        <v>0.51700001955032349</v>
      </c>
      <c r="AI155" s="166">
        <v>0.26286196708679199</v>
      </c>
      <c r="AJ155" s="164">
        <v>29.700178000000001</v>
      </c>
      <c r="AK155" s="164">
        <v>1336.760009765625</v>
      </c>
      <c r="AL155" s="164">
        <v>1454.47998046875</v>
      </c>
      <c r="AM155" s="164">
        <v>5.431297779083252</v>
      </c>
      <c r="AN155" s="164">
        <v>9.4663963317871094</v>
      </c>
      <c r="AO155" s="165">
        <v>37</v>
      </c>
      <c r="AP155" s="165">
        <v>14.399999618530273</v>
      </c>
      <c r="AQ155" s="163">
        <v>112</v>
      </c>
      <c r="AR155" s="165">
        <v>0.30000001192092896</v>
      </c>
      <c r="AS155" s="164">
        <v>0.12999999523162842</v>
      </c>
      <c r="AT155" s="164">
        <v>48.01873779296875</v>
      </c>
      <c r="AU155" s="163">
        <v>3305281</v>
      </c>
      <c r="AV155" s="164">
        <v>0.50499999523162842</v>
      </c>
      <c r="AW155" s="164">
        <v>36.200000762939453</v>
      </c>
      <c r="AX155" s="163">
        <v>20010</v>
      </c>
      <c r="AY155" s="163">
        <v>0</v>
      </c>
      <c r="AZ155" s="163">
        <v>0</v>
      </c>
      <c r="BA155" s="163">
        <v>8406</v>
      </c>
      <c r="BB155" s="163">
        <v>12626</v>
      </c>
      <c r="BC155" s="163">
        <v>0</v>
      </c>
      <c r="BD155" s="163">
        <v>124</v>
      </c>
      <c r="BE155" s="165">
        <v>4.5999999046325684</v>
      </c>
      <c r="BF155" s="164">
        <v>3.1166665554046631</v>
      </c>
      <c r="BG155" s="164">
        <v>-1.2492777314037085E-3</v>
      </c>
      <c r="BH155" s="163">
        <v>43</v>
      </c>
      <c r="BI155" s="165">
        <v>67.900001525878906</v>
      </c>
      <c r="BJ155" s="164">
        <v>57.669998168945312</v>
      </c>
      <c r="BK155" s="164">
        <v>58.054817199707031</v>
      </c>
      <c r="BL155" s="165">
        <v>120.43363952636719</v>
      </c>
      <c r="BM155" s="163">
        <v>23000</v>
      </c>
      <c r="BN155" s="165">
        <v>60.183914184570312</v>
      </c>
      <c r="BO155" s="165">
        <v>86.249771118164062</v>
      </c>
      <c r="BP155" s="164">
        <v>0.8399999737739563</v>
      </c>
      <c r="BQ155" s="163">
        <v>88</v>
      </c>
      <c r="BR155" s="163">
        <v>66</v>
      </c>
      <c r="BS155" s="163">
        <v>88</v>
      </c>
      <c r="BT155" s="164">
        <v>167.07774353027344</v>
      </c>
      <c r="BU155" s="164">
        <v>261</v>
      </c>
      <c r="BV155" s="163">
        <v>1745.9720458984375</v>
      </c>
      <c r="BW155" s="163">
        <v>192530</v>
      </c>
    </row>
    <row r="156" spans="1:75">
      <c r="A156" s="167" t="s">
        <v>280</v>
      </c>
      <c r="B156" s="236" t="s">
        <v>279</v>
      </c>
      <c r="C156" s="163">
        <v>12633.2275390625</v>
      </c>
      <c r="D156" s="163">
        <v>0</v>
      </c>
      <c r="E156" s="163">
        <v>120768.703125</v>
      </c>
      <c r="F156" s="163">
        <v>0</v>
      </c>
      <c r="G156" s="163">
        <v>0</v>
      </c>
      <c r="H156" s="163">
        <v>0</v>
      </c>
      <c r="I156" s="163">
        <v>0</v>
      </c>
      <c r="J156" s="237">
        <v>0</v>
      </c>
      <c r="K156" s="240">
        <v>0</v>
      </c>
      <c r="L156" s="238">
        <v>0.17499999701976776</v>
      </c>
      <c r="M156" s="163">
        <v>4983822.5</v>
      </c>
      <c r="N156" s="163" t="s">
        <v>1369</v>
      </c>
      <c r="O156" s="163" t="s">
        <v>1369</v>
      </c>
      <c r="P156" s="163" t="s">
        <v>1369</v>
      </c>
      <c r="Q156" s="163">
        <v>0</v>
      </c>
      <c r="R156" s="233">
        <v>0</v>
      </c>
      <c r="S156" s="163">
        <v>0</v>
      </c>
      <c r="T156" s="163">
        <v>0</v>
      </c>
      <c r="U156" s="163">
        <v>0</v>
      </c>
      <c r="V156" s="164">
        <v>81.273941040039062</v>
      </c>
      <c r="W156" s="164">
        <v>-0.27791208028793335</v>
      </c>
      <c r="X156" s="164">
        <v>57.112998962402344</v>
      </c>
      <c r="Y156" s="164">
        <v>2.8499999046325684</v>
      </c>
      <c r="Z156" s="164">
        <v>5.8127030730247498E-2</v>
      </c>
      <c r="AA156" s="164" t="s">
        <v>1369</v>
      </c>
      <c r="AB156" s="163">
        <v>2960</v>
      </c>
      <c r="AC156" s="163">
        <v>80</v>
      </c>
      <c r="AD156" s="165">
        <v>1.4150899648666382</v>
      </c>
      <c r="AE156" s="164">
        <v>4.5814223289489746</v>
      </c>
      <c r="AF156" s="251">
        <v>1.4399494044482708E-2</v>
      </c>
      <c r="AG156" s="163">
        <v>0</v>
      </c>
      <c r="AH156" s="164">
        <v>0.80500000715255737</v>
      </c>
      <c r="AI156" s="166">
        <v>4.3311415356583893E-4</v>
      </c>
      <c r="AJ156" s="164">
        <v>3.2567949999999999</v>
      </c>
      <c r="AK156" s="164">
        <v>492.20999145507812</v>
      </c>
      <c r="AL156" s="164">
        <v>511.41000366210938</v>
      </c>
      <c r="AM156" s="164">
        <v>0.84449666738510132</v>
      </c>
      <c r="AN156" s="164">
        <v>7.6771397590637207</v>
      </c>
      <c r="AO156" s="165">
        <v>5.0999999046325684</v>
      </c>
      <c r="AP156" s="165">
        <v>1</v>
      </c>
      <c r="AQ156" s="163">
        <v>14</v>
      </c>
      <c r="AR156" s="165">
        <v>0.10000000149011612</v>
      </c>
      <c r="AS156" s="164">
        <v>5.000000074505806E-2</v>
      </c>
      <c r="AT156" s="164" t="s">
        <v>1369</v>
      </c>
      <c r="AU156" s="163">
        <v>0</v>
      </c>
      <c r="AV156" s="164">
        <v>0.11900000274181366</v>
      </c>
      <c r="AW156" s="164">
        <v>33.099998474121094</v>
      </c>
      <c r="AX156" s="163">
        <v>0</v>
      </c>
      <c r="AY156" s="163">
        <v>15662</v>
      </c>
      <c r="AZ156" s="163">
        <v>0</v>
      </c>
      <c r="BA156" s="163">
        <v>194171</v>
      </c>
      <c r="BB156" s="163">
        <v>34880</v>
      </c>
      <c r="BC156" s="163">
        <v>12</v>
      </c>
      <c r="BD156" s="163">
        <v>146</v>
      </c>
      <c r="BE156" s="165">
        <v>2.4000000953674316</v>
      </c>
      <c r="BF156" s="164">
        <v>3.0333333015441895</v>
      </c>
      <c r="BG156" s="164">
        <v>6.5668478608131409E-2</v>
      </c>
      <c r="BH156" s="163">
        <v>36</v>
      </c>
      <c r="BI156" s="165">
        <v>100</v>
      </c>
      <c r="BJ156" s="164">
        <v>99.482528686523438</v>
      </c>
      <c r="BK156" s="164">
        <v>83.538253784179688</v>
      </c>
      <c r="BL156" s="165">
        <v>123.72059631347656</v>
      </c>
      <c r="BM156" s="163">
        <v>66000</v>
      </c>
      <c r="BN156" s="165">
        <v>97.910415649414062</v>
      </c>
      <c r="BO156" s="165">
        <v>95.678138732910156</v>
      </c>
      <c r="BP156" s="164">
        <v>36.779998779296875</v>
      </c>
      <c r="BQ156" s="163">
        <v>92</v>
      </c>
      <c r="BR156" s="163">
        <v>89</v>
      </c>
      <c r="BS156" s="163">
        <v>89</v>
      </c>
      <c r="BT156" s="164">
        <v>2155.158203125</v>
      </c>
      <c r="BU156" s="164">
        <v>10</v>
      </c>
      <c r="BV156" s="163">
        <v>11360.9599609375</v>
      </c>
      <c r="BW156" s="163">
        <v>87460</v>
      </c>
    </row>
    <row r="157" spans="1:75">
      <c r="A157" s="167" t="s">
        <v>282</v>
      </c>
      <c r="B157" s="236" t="s">
        <v>281</v>
      </c>
      <c r="C157" s="163">
        <v>0</v>
      </c>
      <c r="D157" s="163">
        <v>0</v>
      </c>
      <c r="E157" s="163">
        <v>0</v>
      </c>
      <c r="F157" s="163">
        <v>8.241999626159668</v>
      </c>
      <c r="G157" s="163">
        <v>8.0577649176120758E-2</v>
      </c>
      <c r="H157" s="163">
        <v>0</v>
      </c>
      <c r="I157" s="163">
        <v>0</v>
      </c>
      <c r="J157" s="237">
        <v>0</v>
      </c>
      <c r="K157" s="240">
        <v>0</v>
      </c>
      <c r="L157" s="239" t="s">
        <v>1369</v>
      </c>
      <c r="M157" s="163">
        <v>0</v>
      </c>
      <c r="N157" s="163">
        <v>0</v>
      </c>
      <c r="O157" s="163">
        <v>0</v>
      </c>
      <c r="P157" s="163">
        <v>0</v>
      </c>
      <c r="Q157" s="163">
        <v>0</v>
      </c>
      <c r="R157" s="233">
        <v>0</v>
      </c>
      <c r="S157" s="163">
        <v>40243.7890625</v>
      </c>
      <c r="T157" s="163">
        <v>71572.703125</v>
      </c>
      <c r="U157" s="163">
        <v>38233.69921875</v>
      </c>
      <c r="V157" s="164">
        <v>215.77825927734375</v>
      </c>
      <c r="W157" s="164">
        <v>0.63508552312850952</v>
      </c>
      <c r="X157" s="164">
        <v>58.819999694824219</v>
      </c>
      <c r="Y157" s="164" t="s">
        <v>1369</v>
      </c>
      <c r="Z157" s="164">
        <v>0</v>
      </c>
      <c r="AA157" s="164" t="s">
        <v>1369</v>
      </c>
      <c r="AB157" s="163">
        <v>10</v>
      </c>
      <c r="AC157" s="163">
        <v>80</v>
      </c>
      <c r="AD157" s="165">
        <v>48.685909271240234</v>
      </c>
      <c r="AE157" s="164">
        <v>6.8234186172485352</v>
      </c>
      <c r="AF157" s="251">
        <v>0</v>
      </c>
      <c r="AG157" s="163">
        <v>0</v>
      </c>
      <c r="AH157" s="164">
        <v>0.80199998617172241</v>
      </c>
      <c r="AI157" s="166">
        <v>2.9634609818458557E-3</v>
      </c>
      <c r="AJ157" s="164">
        <v>0.62970000000000004</v>
      </c>
      <c r="AK157" s="164">
        <v>0</v>
      </c>
      <c r="AL157" s="164">
        <v>0</v>
      </c>
      <c r="AM157" s="164" t="s">
        <v>1369</v>
      </c>
      <c r="AN157" s="164">
        <v>0.49336850643157959</v>
      </c>
      <c r="AO157" s="165">
        <v>14.5</v>
      </c>
      <c r="AP157" s="165">
        <v>3.7999999523162842</v>
      </c>
      <c r="AQ157" s="163">
        <v>17</v>
      </c>
      <c r="AR157" s="165" t="s">
        <v>1369</v>
      </c>
      <c r="AS157" s="164" t="s">
        <v>1369</v>
      </c>
      <c r="AT157" s="164" t="s">
        <v>1369</v>
      </c>
      <c r="AU157" s="163">
        <v>0</v>
      </c>
      <c r="AV157" s="164" t="s">
        <v>1369</v>
      </c>
      <c r="AW157" s="164">
        <v>32.099998474121094</v>
      </c>
      <c r="AX157" s="163">
        <v>0</v>
      </c>
      <c r="AY157" s="163">
        <v>0</v>
      </c>
      <c r="AZ157" s="163">
        <v>0</v>
      </c>
      <c r="BA157" s="163">
        <v>0</v>
      </c>
      <c r="BB157" s="163">
        <v>0</v>
      </c>
      <c r="BC157" s="163">
        <v>0</v>
      </c>
      <c r="BD157" s="163">
        <v>137</v>
      </c>
      <c r="BE157" s="165">
        <v>2.4000000953674316</v>
      </c>
      <c r="BF157" s="164">
        <v>3.2833333015441895</v>
      </c>
      <c r="BG157" s="164">
        <v>0.66216731071472168</v>
      </c>
      <c r="BH157" s="163">
        <v>71</v>
      </c>
      <c r="BI157" s="165">
        <v>100</v>
      </c>
      <c r="BJ157" s="164">
        <v>96.199996948242188</v>
      </c>
      <c r="BK157" s="164">
        <v>81.593070983886719</v>
      </c>
      <c r="BL157" s="165">
        <v>191.5084228515625</v>
      </c>
      <c r="BM157" s="163">
        <v>380</v>
      </c>
      <c r="BN157" s="165">
        <v>100</v>
      </c>
      <c r="BO157" s="165">
        <v>96.418846130371094</v>
      </c>
      <c r="BP157" s="164">
        <v>21.070001602172852</v>
      </c>
      <c r="BQ157" s="163">
        <v>97</v>
      </c>
      <c r="BR157" s="163">
        <v>98</v>
      </c>
      <c r="BS157" s="163">
        <v>97</v>
      </c>
      <c r="BT157" s="164">
        <v>1549.2442626953125</v>
      </c>
      <c r="BU157" s="164">
        <v>3</v>
      </c>
      <c r="BV157" s="163">
        <v>17879.240234375</v>
      </c>
      <c r="BW157" s="163">
        <v>460</v>
      </c>
    </row>
    <row r="158" spans="1:75">
      <c r="A158" s="167" t="s">
        <v>284</v>
      </c>
      <c r="B158" s="236" t="s">
        <v>283</v>
      </c>
      <c r="C158" s="163">
        <v>0</v>
      </c>
      <c r="D158" s="163">
        <v>0</v>
      </c>
      <c r="E158" s="163">
        <v>36938.8125</v>
      </c>
      <c r="F158" s="163">
        <v>2.0495998859405518</v>
      </c>
      <c r="G158" s="163">
        <v>0</v>
      </c>
      <c r="H158" s="163">
        <v>0</v>
      </c>
      <c r="I158" s="163">
        <v>3746.944580078125</v>
      </c>
      <c r="J158" s="237">
        <v>0</v>
      </c>
      <c r="K158" s="240">
        <v>0</v>
      </c>
      <c r="L158" s="238">
        <v>5.000000074505806E-2</v>
      </c>
      <c r="M158" s="163">
        <v>1828142</v>
      </c>
      <c r="N158" s="163">
        <v>834392.625</v>
      </c>
      <c r="O158" s="163">
        <v>5930338.5</v>
      </c>
      <c r="P158" s="163">
        <v>92571.9609375</v>
      </c>
      <c r="Q158" s="163">
        <v>8977972</v>
      </c>
      <c r="R158" s="233">
        <v>1</v>
      </c>
      <c r="S158" s="163">
        <v>6814505.5</v>
      </c>
      <c r="T158" s="163">
        <v>6831749.5</v>
      </c>
      <c r="U158" s="163">
        <v>8695014</v>
      </c>
      <c r="V158" s="164">
        <v>116.66168975830078</v>
      </c>
      <c r="W158" s="164">
        <v>3.1955547332763672</v>
      </c>
      <c r="X158" s="164">
        <v>44.299999237060547</v>
      </c>
      <c r="Y158" s="164">
        <v>5.2899999618530273</v>
      </c>
      <c r="Z158" s="164">
        <v>16.429464340209961</v>
      </c>
      <c r="AA158" s="164">
        <v>17.836582183837891</v>
      </c>
      <c r="AB158" s="163">
        <v>240</v>
      </c>
      <c r="AC158" s="163">
        <v>20</v>
      </c>
      <c r="AD158" s="165">
        <v>49.278739929199219</v>
      </c>
      <c r="AE158" s="164">
        <v>13.572019577026367</v>
      </c>
      <c r="AF158" s="251">
        <v>1.2738614343106747E-2</v>
      </c>
      <c r="AG158" s="163">
        <v>0</v>
      </c>
      <c r="AH158" s="164">
        <v>0.45800000429153442</v>
      </c>
      <c r="AI158" s="166">
        <v>0.29289931058883667</v>
      </c>
      <c r="AJ158" s="164">
        <v>34.079391000000001</v>
      </c>
      <c r="AK158" s="164">
        <v>687.08001708984375</v>
      </c>
      <c r="AL158" s="164">
        <v>519.219970703125</v>
      </c>
      <c r="AM158" s="164">
        <v>10.988364219665527</v>
      </c>
      <c r="AN158" s="164">
        <v>6.0986952781677246</v>
      </c>
      <c r="AO158" s="165">
        <v>100.80000305175781</v>
      </c>
      <c r="AP158" s="165">
        <v>12</v>
      </c>
      <c r="AQ158" s="163">
        <v>286</v>
      </c>
      <c r="AR158" s="165">
        <v>1.3999999761581421</v>
      </c>
      <c r="AS158" s="164">
        <v>0.54000002145767212</v>
      </c>
      <c r="AT158" s="164">
        <v>308.13931274414062</v>
      </c>
      <c r="AU158" s="163">
        <v>7362099</v>
      </c>
      <c r="AV158" s="164">
        <v>0.61299997568130493</v>
      </c>
      <c r="AW158" s="164">
        <v>35.700000762939453</v>
      </c>
      <c r="AX158" s="163">
        <v>12982</v>
      </c>
      <c r="AY158" s="163">
        <v>17</v>
      </c>
      <c r="AZ158" s="163">
        <v>0</v>
      </c>
      <c r="BA158" s="163">
        <v>3000</v>
      </c>
      <c r="BB158" s="163">
        <v>210</v>
      </c>
      <c r="BC158" s="163">
        <v>0</v>
      </c>
      <c r="BD158" s="163">
        <v>103</v>
      </c>
      <c r="BE158" s="165">
        <v>28.399999618530273</v>
      </c>
      <c r="BF158" s="164">
        <v>3.6170001029968262</v>
      </c>
      <c r="BG158" s="164">
        <v>-1.1602528095245361</v>
      </c>
      <c r="BH158" s="163">
        <v>35</v>
      </c>
      <c r="BI158" s="165">
        <v>29.399999618530273</v>
      </c>
      <c r="BJ158" s="164">
        <v>48.639999389648438</v>
      </c>
      <c r="BK158" s="164">
        <v>18</v>
      </c>
      <c r="BL158" s="165">
        <v>97.701507568359375</v>
      </c>
      <c r="BM158" s="163">
        <v>15000</v>
      </c>
      <c r="BN158" s="165">
        <v>22.919187545776367</v>
      </c>
      <c r="BO158" s="165">
        <v>65.340118408203125</v>
      </c>
      <c r="BP158" s="164">
        <v>0.69999998807907104</v>
      </c>
      <c r="BQ158" s="163">
        <v>91</v>
      </c>
      <c r="BR158" s="163">
        <v>73</v>
      </c>
      <c r="BS158" s="163">
        <v>93</v>
      </c>
      <c r="BT158" s="164">
        <v>151.72769165039062</v>
      </c>
      <c r="BU158" s="164">
        <v>443</v>
      </c>
      <c r="BV158" s="163">
        <v>433.37417602539062</v>
      </c>
      <c r="BW158" s="163">
        <v>71620</v>
      </c>
    </row>
    <row r="159" spans="1:75">
      <c r="A159" s="167" t="s">
        <v>286</v>
      </c>
      <c r="B159" s="236" t="s">
        <v>285</v>
      </c>
      <c r="C159" s="163">
        <v>0</v>
      </c>
      <c r="D159" s="163">
        <v>0</v>
      </c>
      <c r="E159" s="163">
        <v>0</v>
      </c>
      <c r="F159" s="163">
        <v>0</v>
      </c>
      <c r="G159" s="163">
        <v>0</v>
      </c>
      <c r="H159" s="163">
        <v>0</v>
      </c>
      <c r="I159" s="163">
        <v>263.03790283203125</v>
      </c>
      <c r="J159" s="237">
        <v>0</v>
      </c>
      <c r="K159" s="240">
        <v>0</v>
      </c>
      <c r="L159" s="238">
        <v>0.25</v>
      </c>
      <c r="M159" s="163">
        <v>0</v>
      </c>
      <c r="N159" s="163" t="s">
        <v>1369</v>
      </c>
      <c r="O159" s="163" t="s">
        <v>1369</v>
      </c>
      <c r="P159" s="163" t="s">
        <v>1369</v>
      </c>
      <c r="Q159" s="163">
        <v>0</v>
      </c>
      <c r="R159" s="233">
        <v>0</v>
      </c>
      <c r="S159" s="163">
        <v>5276907</v>
      </c>
      <c r="T159" s="163">
        <v>5748097.5</v>
      </c>
      <c r="U159" s="163">
        <v>5627739.5</v>
      </c>
      <c r="V159" s="164">
        <v>7595.49560546875</v>
      </c>
      <c r="W159" s="164">
        <v>4.8583159446716309</v>
      </c>
      <c r="X159" s="164">
        <v>100</v>
      </c>
      <c r="Y159" s="164">
        <v>2.9500000476837158</v>
      </c>
      <c r="Z159" s="164">
        <v>0</v>
      </c>
      <c r="AA159" s="164" t="s">
        <v>1369</v>
      </c>
      <c r="AB159" s="163">
        <v>605</v>
      </c>
      <c r="AC159" s="163">
        <v>80</v>
      </c>
      <c r="AD159" s="165">
        <v>21.596879959106445</v>
      </c>
      <c r="AE159" s="164">
        <v>3.985623836517334</v>
      </c>
      <c r="AF159" s="251">
        <v>3.3577689900994301E-3</v>
      </c>
      <c r="AG159" s="163">
        <v>0</v>
      </c>
      <c r="AH159" s="164">
        <v>0.94900000095367432</v>
      </c>
      <c r="AI159" s="166" t="s">
        <v>1369</v>
      </c>
      <c r="AJ159" s="164">
        <v>0.111485</v>
      </c>
      <c r="AK159" s="164">
        <v>0</v>
      </c>
      <c r="AL159" s="164">
        <v>0</v>
      </c>
      <c r="AM159" s="164" t="s">
        <v>1369</v>
      </c>
      <c r="AN159" s="165">
        <v>0</v>
      </c>
      <c r="AO159" s="165">
        <v>2.2000000476837158</v>
      </c>
      <c r="AP159" s="165" t="s">
        <v>1369</v>
      </c>
      <c r="AQ159" s="163">
        <v>51</v>
      </c>
      <c r="AR159" s="165">
        <v>0.20000000298023224</v>
      </c>
      <c r="AS159" s="164" t="s">
        <v>1369</v>
      </c>
      <c r="AT159" s="164" t="s">
        <v>1369</v>
      </c>
      <c r="AU159" s="163">
        <v>31897</v>
      </c>
      <c r="AV159" s="164">
        <v>3.5999998450279236E-2</v>
      </c>
      <c r="AW159" s="164" t="s">
        <v>1369</v>
      </c>
      <c r="AX159" s="163">
        <v>0</v>
      </c>
      <c r="AY159" s="163">
        <v>0</v>
      </c>
      <c r="AZ159" s="163">
        <v>0</v>
      </c>
      <c r="BA159" s="163">
        <v>0</v>
      </c>
      <c r="BB159" s="163">
        <v>1109</v>
      </c>
      <c r="BC159" s="163">
        <v>0</v>
      </c>
      <c r="BD159" s="163">
        <v>123</v>
      </c>
      <c r="BE159" s="165">
        <v>6</v>
      </c>
      <c r="BF159" s="164">
        <v>4.5329999923706055</v>
      </c>
      <c r="BG159" s="164">
        <v>2.1448259353637695</v>
      </c>
      <c r="BH159" s="163">
        <v>83</v>
      </c>
      <c r="BI159" s="165">
        <v>100</v>
      </c>
      <c r="BJ159" s="164">
        <v>97.647529602050781</v>
      </c>
      <c r="BK159" s="164">
        <v>95.953865051269531</v>
      </c>
      <c r="BL159" s="165">
        <v>156.47904968261719</v>
      </c>
      <c r="BM159" s="163">
        <v>5600</v>
      </c>
      <c r="BN159" s="165">
        <v>100</v>
      </c>
      <c r="BO159" s="165">
        <v>100</v>
      </c>
      <c r="BP159" s="164">
        <v>24.340000152587891</v>
      </c>
      <c r="BQ159" s="163">
        <v>97</v>
      </c>
      <c r="BR159" s="163">
        <v>92</v>
      </c>
      <c r="BS159" s="163">
        <v>90</v>
      </c>
      <c r="BT159" s="164">
        <v>6352.623046875</v>
      </c>
      <c r="BU159" s="164">
        <v>7</v>
      </c>
      <c r="BV159" s="163">
        <v>84734.2578125</v>
      </c>
      <c r="BW159" s="163">
        <v>700</v>
      </c>
    </row>
    <row r="160" spans="1:75">
      <c r="A160" s="167" t="s">
        <v>288</v>
      </c>
      <c r="B160" s="236" t="s">
        <v>287</v>
      </c>
      <c r="C160" s="163">
        <v>7129.05908203125</v>
      </c>
      <c r="D160" s="163">
        <v>0</v>
      </c>
      <c r="E160" s="163">
        <v>57589.03515625</v>
      </c>
      <c r="F160" s="163">
        <v>0</v>
      </c>
      <c r="G160" s="163">
        <v>0</v>
      </c>
      <c r="H160" s="163">
        <v>0</v>
      </c>
      <c r="I160" s="163">
        <v>0</v>
      </c>
      <c r="J160" s="237">
        <v>0</v>
      </c>
      <c r="K160" s="240">
        <v>0</v>
      </c>
      <c r="L160" s="238">
        <v>7.5000002980232239E-2</v>
      </c>
      <c r="M160" s="163">
        <v>7908.4140625</v>
      </c>
      <c r="N160" s="163" t="s">
        <v>1369</v>
      </c>
      <c r="O160" s="163" t="s">
        <v>1369</v>
      </c>
      <c r="P160" s="163" t="s">
        <v>1369</v>
      </c>
      <c r="Q160" s="163">
        <v>0</v>
      </c>
      <c r="R160" s="233">
        <v>0</v>
      </c>
      <c r="S160" s="163">
        <v>0</v>
      </c>
      <c r="T160" s="163">
        <v>0</v>
      </c>
      <c r="U160" s="163">
        <v>0</v>
      </c>
      <c r="V160" s="164">
        <v>113.29548645019531</v>
      </c>
      <c r="W160" s="164">
        <v>0.12634581327438354</v>
      </c>
      <c r="X160" s="164">
        <v>54.027000427246094</v>
      </c>
      <c r="Y160" s="164">
        <v>2.9000000953674316</v>
      </c>
      <c r="Z160" s="164">
        <v>0</v>
      </c>
      <c r="AA160" s="164" t="s">
        <v>1369</v>
      </c>
      <c r="AB160" s="163">
        <v>1692</v>
      </c>
      <c r="AC160" s="163">
        <v>60</v>
      </c>
      <c r="AD160" s="165">
        <v>6.6019997000694275E-2</v>
      </c>
      <c r="AE160" s="164">
        <v>4.976447582244873</v>
      </c>
      <c r="AF160" s="251">
        <v>6.7288982681930065E-3</v>
      </c>
      <c r="AG160" s="163">
        <v>0</v>
      </c>
      <c r="AH160" s="164">
        <v>0.85500001907348633</v>
      </c>
      <c r="AI160" s="166" t="s">
        <v>1369</v>
      </c>
      <c r="AJ160" s="164">
        <v>101.77598399999999</v>
      </c>
      <c r="AK160" s="164">
        <v>0</v>
      </c>
      <c r="AL160" s="164">
        <v>0</v>
      </c>
      <c r="AM160" s="164" t="s">
        <v>1369</v>
      </c>
      <c r="AN160" s="164">
        <v>1.6861933469772339</v>
      </c>
      <c r="AO160" s="165">
        <v>5.9000000953674316</v>
      </c>
      <c r="AP160" s="165" t="s">
        <v>1369</v>
      </c>
      <c r="AQ160" s="163">
        <v>2.9000000953674316</v>
      </c>
      <c r="AR160" s="165">
        <v>0.10000000149011612</v>
      </c>
      <c r="AS160" s="164">
        <v>3.9999999105930328E-2</v>
      </c>
      <c r="AT160" s="164" t="s">
        <v>1369</v>
      </c>
      <c r="AU160" s="163">
        <v>6</v>
      </c>
      <c r="AV160" s="164">
        <v>0.18400000035762787</v>
      </c>
      <c r="AW160" s="164">
        <v>24.100000381469727</v>
      </c>
      <c r="AX160" s="163">
        <v>0</v>
      </c>
      <c r="AY160" s="163">
        <v>0</v>
      </c>
      <c r="AZ160" s="163">
        <v>0</v>
      </c>
      <c r="BA160" s="163">
        <v>0</v>
      </c>
      <c r="BB160" s="163">
        <v>127007</v>
      </c>
      <c r="BC160" s="163">
        <v>0</v>
      </c>
      <c r="BD160" s="163">
        <v>116</v>
      </c>
      <c r="BE160" s="165">
        <v>3.5999999046325684</v>
      </c>
      <c r="BF160" s="164">
        <v>3.6500000953674316</v>
      </c>
      <c r="BG160" s="164">
        <v>0.37862148880958557</v>
      </c>
      <c r="BH160" s="163">
        <v>54</v>
      </c>
      <c r="BI160" s="165">
        <v>100</v>
      </c>
      <c r="BJ160" s="164" t="s">
        <v>1369</v>
      </c>
      <c r="BK160" s="164">
        <v>88.925605773925781</v>
      </c>
      <c r="BL160" s="165">
        <v>131.92546081542969</v>
      </c>
      <c r="BM160" s="163">
        <v>84000</v>
      </c>
      <c r="BN160" s="165">
        <v>97.536361694335938</v>
      </c>
      <c r="BO160" s="165">
        <v>99.787109375</v>
      </c>
      <c r="BP160" s="164">
        <v>46.290000915527344</v>
      </c>
      <c r="BQ160" s="163">
        <v>97</v>
      </c>
      <c r="BR160" s="163">
        <v>96</v>
      </c>
      <c r="BS160" s="163">
        <v>96</v>
      </c>
      <c r="BT160" s="164">
        <v>2670</v>
      </c>
      <c r="BU160" s="164">
        <v>5</v>
      </c>
      <c r="BV160" s="163">
        <v>24470.23828125</v>
      </c>
      <c r="BW160" s="163">
        <v>48088</v>
      </c>
    </row>
    <row r="161" spans="1:75">
      <c r="A161" s="167" t="s">
        <v>290</v>
      </c>
      <c r="B161" s="236" t="s">
        <v>289</v>
      </c>
      <c r="C161" s="163">
        <v>4306.28662109375</v>
      </c>
      <c r="D161" s="163">
        <v>0</v>
      </c>
      <c r="E161" s="163">
        <v>11944.73828125</v>
      </c>
      <c r="F161" s="163">
        <v>1.729200005531311</v>
      </c>
      <c r="G161" s="163">
        <v>0</v>
      </c>
      <c r="H161" s="163">
        <v>0</v>
      </c>
      <c r="I161" s="163">
        <v>360.20700073242188</v>
      </c>
      <c r="J161" s="237">
        <v>0</v>
      </c>
      <c r="K161" s="240">
        <v>0</v>
      </c>
      <c r="L161" s="238">
        <v>5.000000074505806E-2</v>
      </c>
      <c r="M161" s="163">
        <v>280.70999145507812</v>
      </c>
      <c r="N161" s="163" t="s">
        <v>1369</v>
      </c>
      <c r="O161" s="163" t="s">
        <v>1369</v>
      </c>
      <c r="P161" s="163" t="s">
        <v>1369</v>
      </c>
      <c r="Q161" s="163">
        <v>0</v>
      </c>
      <c r="R161" s="233">
        <v>0</v>
      </c>
      <c r="S161" s="163">
        <v>0</v>
      </c>
      <c r="T161" s="163">
        <v>3558.60400390625</v>
      </c>
      <c r="U161" s="163">
        <v>0</v>
      </c>
      <c r="V161" s="164">
        <v>104.68996429443359</v>
      </c>
      <c r="W161" s="164">
        <v>1.0255919694900513</v>
      </c>
      <c r="X161" s="164">
        <v>56.088001251220703</v>
      </c>
      <c r="Y161" s="164">
        <v>2.4700000286102295</v>
      </c>
      <c r="Z161" s="164">
        <v>0</v>
      </c>
      <c r="AA161" s="164" t="s">
        <v>1369</v>
      </c>
      <c r="AB161" s="163">
        <v>1067</v>
      </c>
      <c r="AC161" s="165" t="s">
        <v>1369</v>
      </c>
      <c r="AD161" s="165">
        <v>0.52711999416351318</v>
      </c>
      <c r="AE161" s="164">
        <v>4.426447868347168</v>
      </c>
      <c r="AF161" s="251">
        <v>4.3594073504209518E-3</v>
      </c>
      <c r="AG161" s="163">
        <v>0</v>
      </c>
      <c r="AH161" s="164">
        <v>0.92599999904632568</v>
      </c>
      <c r="AI161" s="166" t="s">
        <v>1369</v>
      </c>
      <c r="AJ161" s="164">
        <v>0.51656800000000003</v>
      </c>
      <c r="AK161" s="164">
        <v>0</v>
      </c>
      <c r="AL161" s="164">
        <v>0</v>
      </c>
      <c r="AM161" s="164" t="s">
        <v>1369</v>
      </c>
      <c r="AN161" s="164">
        <v>1.299778938293457</v>
      </c>
      <c r="AO161" s="165">
        <v>2.2999999523162842</v>
      </c>
      <c r="AP161" s="165" t="s">
        <v>1369</v>
      </c>
      <c r="AQ161" s="163">
        <v>3.9000000953674316</v>
      </c>
      <c r="AR161" s="165">
        <v>0.10000000149011612</v>
      </c>
      <c r="AS161" s="164" t="s">
        <v>1369</v>
      </c>
      <c r="AT161" s="164" t="s">
        <v>1369</v>
      </c>
      <c r="AU161" s="163">
        <v>5</v>
      </c>
      <c r="AV161" s="164">
        <v>4.8999998718500137E-2</v>
      </c>
      <c r="AW161" s="164">
        <v>24.299999237060547</v>
      </c>
      <c r="AX161" s="163">
        <v>0</v>
      </c>
      <c r="AY161" s="163">
        <v>1503123</v>
      </c>
      <c r="AZ161" s="163">
        <v>0</v>
      </c>
      <c r="BA161" s="163">
        <v>0</v>
      </c>
      <c r="BB161" s="163">
        <v>11683</v>
      </c>
      <c r="BC161" s="163">
        <v>0</v>
      </c>
      <c r="BD161" s="163">
        <v>125</v>
      </c>
      <c r="BE161" s="165">
        <v>2.4000000953674316</v>
      </c>
      <c r="BF161" s="164">
        <v>4.6500000953674316</v>
      </c>
      <c r="BG161" s="164">
        <v>1.0690666437149048</v>
      </c>
      <c r="BH161" s="163">
        <v>56</v>
      </c>
      <c r="BI161" s="165">
        <v>100</v>
      </c>
      <c r="BJ161" s="164" t="s">
        <v>1369</v>
      </c>
      <c r="BK161" s="164">
        <v>88.912422180175781</v>
      </c>
      <c r="BL161" s="165">
        <v>126.18381500244141</v>
      </c>
      <c r="BM161" s="163">
        <v>36000</v>
      </c>
      <c r="BN161" s="165">
        <v>98.3111572265625</v>
      </c>
      <c r="BO161" s="165">
        <v>99.5</v>
      </c>
      <c r="BP161" s="164">
        <v>32.790000915527344</v>
      </c>
      <c r="BQ161" s="163">
        <v>89</v>
      </c>
      <c r="BR161" s="163">
        <v>92</v>
      </c>
      <c r="BS161" s="163">
        <v>61</v>
      </c>
      <c r="BT161" s="164">
        <v>4388</v>
      </c>
      <c r="BU161" s="164">
        <v>5</v>
      </c>
      <c r="BV161" s="163">
        <v>32163.51171875</v>
      </c>
      <c r="BW161" s="163">
        <v>20140</v>
      </c>
    </row>
    <row r="162" spans="1:75">
      <c r="A162" s="167" t="s">
        <v>292</v>
      </c>
      <c r="B162" s="236" t="s">
        <v>291</v>
      </c>
      <c r="C162" s="163">
        <v>1358.7706298828125</v>
      </c>
      <c r="D162" s="163">
        <v>1198.1435546875</v>
      </c>
      <c r="E162" s="163">
        <v>0</v>
      </c>
      <c r="F162" s="163">
        <v>42.045200347900391</v>
      </c>
      <c r="G162" s="163">
        <v>8712.052734375</v>
      </c>
      <c r="H162" s="163">
        <v>566.743896484375</v>
      </c>
      <c r="I162" s="163">
        <v>5248.06884765625</v>
      </c>
      <c r="J162" s="237">
        <v>10.857142448425293</v>
      </c>
      <c r="K162" s="240">
        <v>8.5714288055896759E-2</v>
      </c>
      <c r="L162" s="238">
        <v>0.125</v>
      </c>
      <c r="M162" s="163">
        <v>90199.46875</v>
      </c>
      <c r="N162" s="163" t="s">
        <v>1369</v>
      </c>
      <c r="O162" s="163" t="s">
        <v>1369</v>
      </c>
      <c r="P162" s="163" t="s">
        <v>1369</v>
      </c>
      <c r="Q162" s="163">
        <v>749107.25</v>
      </c>
      <c r="R162" s="233">
        <v>0.99000000953674316</v>
      </c>
      <c r="S162" s="163">
        <v>293421.28125</v>
      </c>
      <c r="T162" s="163">
        <v>261076.9375</v>
      </c>
      <c r="U162" s="163">
        <v>459236.125</v>
      </c>
      <c r="V162" s="164">
        <v>25.289424896240234</v>
      </c>
      <c r="W162" s="164">
        <v>3.9605050086975098</v>
      </c>
      <c r="X162" s="164">
        <v>26.03700065612793</v>
      </c>
      <c r="Y162" s="164" t="s">
        <v>1369</v>
      </c>
      <c r="Z162" s="164">
        <v>44.545143127441406</v>
      </c>
      <c r="AA162" s="164">
        <v>38.636394500732422</v>
      </c>
      <c r="AB162" s="163">
        <v>35</v>
      </c>
      <c r="AC162" s="163">
        <v>20</v>
      </c>
      <c r="AD162" s="165">
        <v>1.9496500492095947</v>
      </c>
      <c r="AE162" s="164">
        <v>12.777985572814941</v>
      </c>
      <c r="AF162" s="251">
        <v>6.372970063239336E-3</v>
      </c>
      <c r="AG162" s="163">
        <v>0</v>
      </c>
      <c r="AH162" s="164">
        <v>0.56199997663497925</v>
      </c>
      <c r="AI162" s="166" t="s">
        <v>1369</v>
      </c>
      <c r="AJ162" s="164">
        <v>5.0590099999999998</v>
      </c>
      <c r="AK162" s="164">
        <v>252.92999267578125</v>
      </c>
      <c r="AL162" s="164">
        <v>253.58000183105469</v>
      </c>
      <c r="AM162" s="164">
        <v>16.049835205078125</v>
      </c>
      <c r="AN162" s="164">
        <v>5.1831488609313965</v>
      </c>
      <c r="AO162" s="165">
        <v>18.299999237060547</v>
      </c>
      <c r="AP162" s="165">
        <v>16.200000762939453</v>
      </c>
      <c r="AQ162" s="163">
        <v>59</v>
      </c>
      <c r="AR162" s="165" t="s">
        <v>1369</v>
      </c>
      <c r="AS162" s="164" t="s">
        <v>1369</v>
      </c>
      <c r="AT162" s="164">
        <v>223.48297119140625</v>
      </c>
      <c r="AU162" s="163">
        <v>610310</v>
      </c>
      <c r="AV162" s="164" t="s">
        <v>1369</v>
      </c>
      <c r="AW162" s="164">
        <v>37.099998474121094</v>
      </c>
      <c r="AX162" s="163">
        <v>0</v>
      </c>
      <c r="AY162" s="163">
        <v>22319</v>
      </c>
      <c r="AZ162" s="163">
        <v>0</v>
      </c>
      <c r="BA162" s="163">
        <v>1000</v>
      </c>
      <c r="BB162" s="163">
        <v>0</v>
      </c>
      <c r="BC162" s="163">
        <v>0</v>
      </c>
      <c r="BD162" s="163">
        <v>108</v>
      </c>
      <c r="BE162" s="165">
        <v>19.399999618530273</v>
      </c>
      <c r="BF162" s="164">
        <v>2.3499999046325684</v>
      </c>
      <c r="BG162" s="164">
        <v>-0.67478752136230469</v>
      </c>
      <c r="BH162" s="163">
        <v>43</v>
      </c>
      <c r="BI162" s="165">
        <v>76</v>
      </c>
      <c r="BJ162" s="164" t="s">
        <v>1369</v>
      </c>
      <c r="BK162" s="164">
        <v>36.131954193115234</v>
      </c>
      <c r="BL162" s="165">
        <v>66.963241577148438</v>
      </c>
      <c r="BM162" s="163">
        <v>1000</v>
      </c>
      <c r="BN162" s="165">
        <v>35.018291473388672</v>
      </c>
      <c r="BO162" s="165">
        <v>67.447608947753906</v>
      </c>
      <c r="BP162" s="164">
        <v>1.9099999666213989</v>
      </c>
      <c r="BQ162" s="163">
        <v>89</v>
      </c>
      <c r="BR162" s="163">
        <v>90</v>
      </c>
      <c r="BS162" s="163">
        <v>89</v>
      </c>
      <c r="BT162" s="164">
        <v>122.21294403076172</v>
      </c>
      <c r="BU162" s="164">
        <v>122</v>
      </c>
      <c r="BV162" s="163">
        <v>2203.17919921875</v>
      </c>
      <c r="BW162" s="163">
        <v>27990</v>
      </c>
    </row>
    <row r="163" spans="1:75">
      <c r="A163" s="167" t="s">
        <v>294</v>
      </c>
      <c r="B163" s="236" t="s">
        <v>293</v>
      </c>
      <c r="C163" s="163">
        <v>1157.1959228515625</v>
      </c>
      <c r="D163" s="163">
        <v>0</v>
      </c>
      <c r="E163" s="163">
        <v>264311.6875</v>
      </c>
      <c r="F163" s="163">
        <v>112.29840087890625</v>
      </c>
      <c r="G163" s="163">
        <v>2362.159423828125</v>
      </c>
      <c r="H163" s="163">
        <v>6.3947653770446777</v>
      </c>
      <c r="I163" s="163">
        <v>15116.4306640625</v>
      </c>
      <c r="J163" s="237">
        <v>786732.125</v>
      </c>
      <c r="K163" s="240">
        <v>0.28571429848670959</v>
      </c>
      <c r="L163" s="238">
        <v>0.55000001192092896</v>
      </c>
      <c r="M163" s="163">
        <v>7830139</v>
      </c>
      <c r="N163" s="163">
        <v>0</v>
      </c>
      <c r="O163" s="163">
        <v>0</v>
      </c>
      <c r="P163" s="163">
        <v>0</v>
      </c>
      <c r="Q163" s="163">
        <v>18706922</v>
      </c>
      <c r="R163" s="233">
        <v>1</v>
      </c>
      <c r="S163" s="163">
        <v>2760810.25</v>
      </c>
      <c r="T163" s="163">
        <v>14846091</v>
      </c>
      <c r="U163" s="163">
        <v>14940155</v>
      </c>
      <c r="V163" s="164">
        <v>27.203081130981445</v>
      </c>
      <c r="W163" s="164">
        <v>4.3063602447509766</v>
      </c>
      <c r="X163" s="164">
        <v>47.919998168945312</v>
      </c>
      <c r="Y163" s="164">
        <v>6.1599998474121094</v>
      </c>
      <c r="Z163" s="164">
        <v>21.319049835205078</v>
      </c>
      <c r="AA163" s="164">
        <v>25.097640991210938</v>
      </c>
      <c r="AB163" s="163">
        <v>3881</v>
      </c>
      <c r="AC163" s="165" t="s">
        <v>1369</v>
      </c>
      <c r="AD163" s="165">
        <v>48.685909271240234</v>
      </c>
      <c r="AE163" s="164">
        <v>18.413196563720703</v>
      </c>
      <c r="AF163" s="251">
        <v>0.98728853464126587</v>
      </c>
      <c r="AG163" s="163">
        <v>4196</v>
      </c>
      <c r="AH163" s="164">
        <v>0.37999999523162842</v>
      </c>
      <c r="AI163" s="166" t="s">
        <v>1369</v>
      </c>
      <c r="AJ163" s="164">
        <v>4238.3639039999998</v>
      </c>
      <c r="AK163" s="164">
        <v>2332.7900390625</v>
      </c>
      <c r="AL163" s="164">
        <v>1950.8800048828125</v>
      </c>
      <c r="AM163" s="164">
        <v>18.678030014038086</v>
      </c>
      <c r="AN163" s="164">
        <v>14.854705810546875</v>
      </c>
      <c r="AO163" s="165">
        <v>106.09999847412109</v>
      </c>
      <c r="AP163" s="165" t="s">
        <v>1369</v>
      </c>
      <c r="AQ163" s="163">
        <v>246</v>
      </c>
      <c r="AR163" s="165">
        <v>0.10000000149011612</v>
      </c>
      <c r="AS163" s="164" t="s">
        <v>1369</v>
      </c>
      <c r="AT163" s="164">
        <v>58.981975555419922</v>
      </c>
      <c r="AU163" s="163">
        <v>3397851</v>
      </c>
      <c r="AV163" s="164">
        <v>0.67400002479553223</v>
      </c>
      <c r="AW163" s="164" t="s">
        <v>1369</v>
      </c>
      <c r="AX163" s="163">
        <v>4416</v>
      </c>
      <c r="AY163" s="163">
        <v>3334387</v>
      </c>
      <c r="AZ163" s="163">
        <v>0</v>
      </c>
      <c r="BA163" s="163">
        <v>3861643</v>
      </c>
      <c r="BB163" s="163">
        <v>38479</v>
      </c>
      <c r="BC163" s="163">
        <v>1876</v>
      </c>
      <c r="BD163" s="163">
        <v>84</v>
      </c>
      <c r="BE163" s="165">
        <v>51.299999237060547</v>
      </c>
      <c r="BF163" s="164" t="s">
        <v>1369</v>
      </c>
      <c r="BG163" s="164">
        <v>-2.0263679027557373</v>
      </c>
      <c r="BH163" s="163">
        <v>11</v>
      </c>
      <c r="BI163" s="165">
        <v>48.900001525878906</v>
      </c>
      <c r="BJ163" s="164">
        <v>41.025001525878906</v>
      </c>
      <c r="BK163" s="164">
        <v>2.0040485858917236</v>
      </c>
      <c r="BL163" s="165">
        <v>50.257106781005859</v>
      </c>
      <c r="BM163" s="163">
        <v>190000</v>
      </c>
      <c r="BN163" s="165">
        <v>40.575801849365234</v>
      </c>
      <c r="BO163" s="165">
        <v>58.259502410888672</v>
      </c>
      <c r="BP163" s="164">
        <v>0.23000000417232513</v>
      </c>
      <c r="BQ163" s="163">
        <v>42</v>
      </c>
      <c r="BR163" s="163">
        <v>8</v>
      </c>
      <c r="BS163" s="163" t="s">
        <v>1369</v>
      </c>
      <c r="BT163" s="163" t="s">
        <v>1369</v>
      </c>
      <c r="BU163" s="164">
        <v>621</v>
      </c>
      <c r="BV163" s="163">
        <v>643.75</v>
      </c>
      <c r="BW163" s="163">
        <v>627340</v>
      </c>
    </row>
    <row r="164" spans="1:75">
      <c r="A164" s="167" t="s">
        <v>296</v>
      </c>
      <c r="B164" s="236" t="s">
        <v>295</v>
      </c>
      <c r="C164" s="163">
        <v>2295.5478515625</v>
      </c>
      <c r="D164" s="163">
        <v>0</v>
      </c>
      <c r="E164" s="163">
        <v>15825.923828125</v>
      </c>
      <c r="F164" s="163">
        <v>0.96679997444152832</v>
      </c>
      <c r="G164" s="163">
        <v>4918.365234375</v>
      </c>
      <c r="H164" s="163">
        <v>0</v>
      </c>
      <c r="I164" s="163">
        <v>1695.327880859375</v>
      </c>
      <c r="J164" s="237">
        <v>878571.4375</v>
      </c>
      <c r="K164" s="240">
        <v>0.20000000298023224</v>
      </c>
      <c r="L164" s="238">
        <v>0.47499999403953552</v>
      </c>
      <c r="M164" s="163">
        <v>50278104</v>
      </c>
      <c r="N164" s="163">
        <v>0</v>
      </c>
      <c r="O164" s="163">
        <v>0</v>
      </c>
      <c r="P164" s="163">
        <v>17727.732421875</v>
      </c>
      <c r="Q164" s="163">
        <v>6102022</v>
      </c>
      <c r="R164" s="233">
        <v>0.10000000149011612</v>
      </c>
      <c r="S164" s="163">
        <v>1101674.5</v>
      </c>
      <c r="T164" s="163">
        <v>27002778</v>
      </c>
      <c r="U164" s="163">
        <v>1179582.25</v>
      </c>
      <c r="V164" s="164">
        <v>48.959480285644531</v>
      </c>
      <c r="W164" s="164">
        <v>1.5712435245513916</v>
      </c>
      <c r="X164" s="164">
        <v>68.819000244140625</v>
      </c>
      <c r="Y164" s="164">
        <v>3.3599998950958252</v>
      </c>
      <c r="Z164" s="164">
        <v>0.14914953708648682</v>
      </c>
      <c r="AA164" s="164">
        <v>44.369693756103516</v>
      </c>
      <c r="AB164" s="163">
        <v>1801</v>
      </c>
      <c r="AC164" s="163">
        <v>100</v>
      </c>
      <c r="AD164" s="165">
        <v>24.200000762939453</v>
      </c>
      <c r="AE164" s="164">
        <v>9.2281093597412109</v>
      </c>
      <c r="AF164" s="251">
        <v>0.44071036577224731</v>
      </c>
      <c r="AG164" s="163">
        <v>5</v>
      </c>
      <c r="AH164" s="164">
        <v>0.71700000762939453</v>
      </c>
      <c r="AI164" s="166">
        <v>2.4890642613172531E-2</v>
      </c>
      <c r="AJ164" s="164">
        <v>18.636617000000001</v>
      </c>
      <c r="AK164" s="164">
        <v>1078.699951171875</v>
      </c>
      <c r="AL164" s="164">
        <v>1029.9000244140625</v>
      </c>
      <c r="AM164" s="164">
        <v>0.25921216607093811</v>
      </c>
      <c r="AN164" s="164">
        <v>0.22343809902667999</v>
      </c>
      <c r="AO164" s="165">
        <v>34.5</v>
      </c>
      <c r="AP164" s="165">
        <v>4.9000000953674316</v>
      </c>
      <c r="AQ164" s="163">
        <v>468</v>
      </c>
      <c r="AR164" s="165">
        <v>17.799999237060547</v>
      </c>
      <c r="AS164" s="164">
        <v>5.2100000381469727</v>
      </c>
      <c r="AT164" s="164">
        <v>0.34110328555107117</v>
      </c>
      <c r="AU164" s="163">
        <v>16502598</v>
      </c>
      <c r="AV164" s="164">
        <v>0.40099999308586121</v>
      </c>
      <c r="AW164" s="164">
        <v>63</v>
      </c>
      <c r="AX164" s="163">
        <v>199296</v>
      </c>
      <c r="AY164" s="163">
        <v>9667</v>
      </c>
      <c r="AZ164" s="163">
        <v>69334</v>
      </c>
      <c r="BA164" s="163">
        <v>621</v>
      </c>
      <c r="BB164" s="163">
        <v>154056</v>
      </c>
      <c r="BC164" s="163">
        <v>0</v>
      </c>
      <c r="BD164" s="163">
        <v>116</v>
      </c>
      <c r="BE164" s="165">
        <v>8.1000003814697266</v>
      </c>
      <c r="BF164" s="164">
        <v>3.4500000476837158</v>
      </c>
      <c r="BG164" s="164">
        <v>-0.12531796097755432</v>
      </c>
      <c r="BH164" s="163">
        <v>41</v>
      </c>
      <c r="BI164" s="165">
        <v>86.5</v>
      </c>
      <c r="BJ164" s="164">
        <v>90.001358032226562</v>
      </c>
      <c r="BK164" s="164">
        <v>72.310493469238281</v>
      </c>
      <c r="BL164" s="165">
        <v>167.3958740234375</v>
      </c>
      <c r="BM164" s="163">
        <v>300000</v>
      </c>
      <c r="BN164" s="165">
        <v>77.634246826171875</v>
      </c>
      <c r="BO164" s="165">
        <v>94.492088317871094</v>
      </c>
      <c r="BP164" s="164">
        <v>8.0900001525878906</v>
      </c>
      <c r="BQ164" s="163">
        <v>85</v>
      </c>
      <c r="BR164" s="163">
        <v>87</v>
      </c>
      <c r="BS164" s="163">
        <v>89</v>
      </c>
      <c r="BT164" s="164">
        <v>1209.89111328125</v>
      </c>
      <c r="BU164" s="164">
        <v>127</v>
      </c>
      <c r="BV164" s="163">
        <v>6253.16162109375</v>
      </c>
      <c r="BW164" s="163">
        <v>1213090</v>
      </c>
    </row>
    <row r="165" spans="1:75">
      <c r="A165" s="167" t="s">
        <v>299</v>
      </c>
      <c r="B165" s="236" t="s">
        <v>298</v>
      </c>
      <c r="C165" s="163">
        <v>6501.5869140625</v>
      </c>
      <c r="D165" s="163">
        <v>0</v>
      </c>
      <c r="E165" s="163">
        <v>183432.046875</v>
      </c>
      <c r="F165" s="163">
        <v>0</v>
      </c>
      <c r="G165" s="163">
        <v>0</v>
      </c>
      <c r="H165" s="163">
        <v>0</v>
      </c>
      <c r="I165" s="163">
        <v>0</v>
      </c>
      <c r="J165" s="237">
        <v>446390.5625</v>
      </c>
      <c r="K165" s="240">
        <v>8.5714288055896759E-2</v>
      </c>
      <c r="L165" s="238">
        <v>2.500000037252903E-2</v>
      </c>
      <c r="M165" s="163">
        <v>5333124.5</v>
      </c>
      <c r="N165" s="163">
        <v>192955.46875</v>
      </c>
      <c r="O165" s="163">
        <v>0</v>
      </c>
      <c r="P165" s="163">
        <v>437541.03125</v>
      </c>
      <c r="Q165" s="163">
        <v>11277092</v>
      </c>
      <c r="R165" s="233">
        <v>1</v>
      </c>
      <c r="S165" s="163">
        <v>2288972.5</v>
      </c>
      <c r="T165" s="163">
        <v>11172571</v>
      </c>
      <c r="U165" s="163">
        <v>8167221.5</v>
      </c>
      <c r="V165" s="229">
        <v>17.008644104003906</v>
      </c>
      <c r="W165" s="164">
        <v>3.2568624019622803</v>
      </c>
      <c r="X165" s="164">
        <v>21.194999694824219</v>
      </c>
      <c r="Y165" s="164">
        <v>5.9800000190734863</v>
      </c>
      <c r="Z165" s="164">
        <v>59.705062866210938</v>
      </c>
      <c r="AA165" s="164">
        <v>5.5999999046325684</v>
      </c>
      <c r="AB165" s="163">
        <v>2872</v>
      </c>
      <c r="AC165" s="163">
        <v>20</v>
      </c>
      <c r="AD165" s="165">
        <v>94.199996948242188</v>
      </c>
      <c r="AE165" s="164">
        <v>12.924221038818359</v>
      </c>
      <c r="AF165" s="251">
        <v>0.9246063232421875</v>
      </c>
      <c r="AG165" s="163">
        <v>187</v>
      </c>
      <c r="AH165" s="164">
        <v>0.38100001215934753</v>
      </c>
      <c r="AI165" s="166" t="s">
        <v>1369</v>
      </c>
      <c r="AJ165" s="164">
        <v>3295.865088</v>
      </c>
      <c r="AK165" s="164">
        <v>2129.18994140625</v>
      </c>
      <c r="AL165" s="164">
        <v>2077.97998046875</v>
      </c>
      <c r="AM165" s="164" t="s">
        <v>1369</v>
      </c>
      <c r="AN165" s="165" t="s">
        <v>1369</v>
      </c>
      <c r="AO165" s="165">
        <v>98.800003051757812</v>
      </c>
      <c r="AP165" s="165">
        <v>27.700000762939453</v>
      </c>
      <c r="AQ165" s="163">
        <v>227</v>
      </c>
      <c r="AR165" s="165">
        <v>1.8999999761581421</v>
      </c>
      <c r="AS165" s="164" t="s">
        <v>1369</v>
      </c>
      <c r="AT165" s="164">
        <v>255.16926574707031</v>
      </c>
      <c r="AU165" s="163">
        <v>9209212</v>
      </c>
      <c r="AV165" s="164">
        <v>0.58700001239776611</v>
      </c>
      <c r="AW165" s="164">
        <v>44.099998474121094</v>
      </c>
      <c r="AX165" s="163">
        <v>1000000</v>
      </c>
      <c r="AY165" s="163">
        <v>178</v>
      </c>
      <c r="AZ165" s="163">
        <v>0</v>
      </c>
      <c r="BA165" s="163">
        <v>1121084</v>
      </c>
      <c r="BB165" s="163">
        <v>396607</v>
      </c>
      <c r="BC165" s="163">
        <v>527206</v>
      </c>
      <c r="BD165" s="163">
        <v>109</v>
      </c>
      <c r="BE165" s="165">
        <v>19.600000381469727</v>
      </c>
      <c r="BF165" s="164" t="s">
        <v>1369</v>
      </c>
      <c r="BG165" s="164">
        <v>-2.3898651599884033</v>
      </c>
      <c r="BH165" s="163">
        <v>13</v>
      </c>
      <c r="BI165" s="165">
        <v>8.3999996185302734</v>
      </c>
      <c r="BJ165" s="164">
        <v>34.522758483886719</v>
      </c>
      <c r="BK165" s="164">
        <v>6.5</v>
      </c>
      <c r="BL165" s="165">
        <v>30.020130157470703</v>
      </c>
      <c r="BM165" s="163">
        <v>39000</v>
      </c>
      <c r="BN165" s="165">
        <v>16.055179595947266</v>
      </c>
      <c r="BO165" s="165">
        <v>41.186592102050781</v>
      </c>
      <c r="BP165" s="164">
        <v>0.39999997615814209</v>
      </c>
      <c r="BQ165" s="163">
        <v>73</v>
      </c>
      <c r="BR165" s="163" t="s">
        <v>1369</v>
      </c>
      <c r="BS165" s="163" t="s">
        <v>1369</v>
      </c>
      <c r="BT165" s="164">
        <v>33.766468048095703</v>
      </c>
      <c r="BU165" s="164">
        <v>1223</v>
      </c>
      <c r="BV165" s="163" t="s">
        <v>1369</v>
      </c>
      <c r="BW165" s="163">
        <v>644329</v>
      </c>
    </row>
    <row r="166" spans="1:75">
      <c r="A166" s="167" t="s">
        <v>301</v>
      </c>
      <c r="B166" s="236" t="s">
        <v>300</v>
      </c>
      <c r="C166" s="163">
        <v>16846.87890625</v>
      </c>
      <c r="D166" s="163">
        <v>0</v>
      </c>
      <c r="E166" s="163">
        <v>155103.125</v>
      </c>
      <c r="F166" s="163">
        <v>25.497600555419922</v>
      </c>
      <c r="G166" s="163">
        <v>0</v>
      </c>
      <c r="H166" s="163">
        <v>0</v>
      </c>
      <c r="I166" s="163">
        <v>10025.3125</v>
      </c>
      <c r="J166" s="237">
        <v>172171.421875</v>
      </c>
      <c r="K166" s="240">
        <v>8.5714288055896759E-2</v>
      </c>
      <c r="L166" s="238">
        <v>0.125</v>
      </c>
      <c r="M166" s="163">
        <v>0</v>
      </c>
      <c r="N166" s="163" t="s">
        <v>1369</v>
      </c>
      <c r="O166" s="163" t="s">
        <v>1369</v>
      </c>
      <c r="P166" s="163" t="s">
        <v>1369</v>
      </c>
      <c r="Q166" s="163">
        <v>0</v>
      </c>
      <c r="R166" s="233">
        <v>0</v>
      </c>
      <c r="S166" s="163">
        <v>92788.1953125</v>
      </c>
      <c r="T166" s="163">
        <v>7612067.5</v>
      </c>
      <c r="U166" s="163">
        <v>1337280.25</v>
      </c>
      <c r="V166" s="229">
        <v>94.882209777832031</v>
      </c>
      <c r="W166" s="164">
        <v>1.5421980619430542</v>
      </c>
      <c r="X166" s="164">
        <v>81.552001953125</v>
      </c>
      <c r="Y166" s="164">
        <v>2.690000057220459</v>
      </c>
      <c r="Z166" s="164">
        <v>0</v>
      </c>
      <c r="AA166" s="164" t="s">
        <v>1369</v>
      </c>
      <c r="AB166" s="163">
        <v>19732</v>
      </c>
      <c r="AC166" s="163">
        <v>80</v>
      </c>
      <c r="AD166" s="165">
        <v>4.6029999852180481E-2</v>
      </c>
      <c r="AE166" s="164">
        <v>3.6070601940155029</v>
      </c>
      <c r="AF166" s="251">
        <v>3.2640412449836731E-2</v>
      </c>
      <c r="AG166" s="163">
        <v>2</v>
      </c>
      <c r="AH166" s="164">
        <v>0.91100001335144043</v>
      </c>
      <c r="AI166" s="166" t="s">
        <v>1369</v>
      </c>
      <c r="AJ166" s="164">
        <v>0</v>
      </c>
      <c r="AK166" s="164">
        <v>0</v>
      </c>
      <c r="AL166" s="164">
        <v>0</v>
      </c>
      <c r="AM166" s="164" t="s">
        <v>1369</v>
      </c>
      <c r="AN166" s="164">
        <v>0.31132405996322632</v>
      </c>
      <c r="AO166" s="165">
        <v>3</v>
      </c>
      <c r="AP166" s="165" t="s">
        <v>1369</v>
      </c>
      <c r="AQ166" s="163">
        <v>6.9000000953674316</v>
      </c>
      <c r="AR166" s="165">
        <v>0.20000000298023224</v>
      </c>
      <c r="AS166" s="164" t="s">
        <v>1369</v>
      </c>
      <c r="AT166" s="164" t="s">
        <v>1369</v>
      </c>
      <c r="AU166" s="163">
        <v>82</v>
      </c>
      <c r="AV166" s="164">
        <v>5.9000000357627869E-2</v>
      </c>
      <c r="AW166" s="164">
        <v>33.900001525878906</v>
      </c>
      <c r="AX166" s="163">
        <v>3500</v>
      </c>
      <c r="AY166" s="163">
        <v>32800</v>
      </c>
      <c r="AZ166" s="163">
        <v>0</v>
      </c>
      <c r="BA166" s="163">
        <v>0</v>
      </c>
      <c r="BB166" s="163">
        <v>598550</v>
      </c>
      <c r="BC166" s="163">
        <v>0</v>
      </c>
      <c r="BD166" s="163">
        <v>136</v>
      </c>
      <c r="BE166" s="165">
        <v>2.4000000953674316</v>
      </c>
      <c r="BF166" s="164">
        <v>4.1333332061767578</v>
      </c>
      <c r="BG166" s="164">
        <v>0.92075788974761963</v>
      </c>
      <c r="BH166" s="163">
        <v>60</v>
      </c>
      <c r="BI166" s="165">
        <v>100</v>
      </c>
      <c r="BJ166" s="164">
        <v>98.594459533691406</v>
      </c>
      <c r="BK166" s="164">
        <v>94.485542297363281</v>
      </c>
      <c r="BL166" s="165">
        <v>124.09944915771484</v>
      </c>
      <c r="BM166" s="163">
        <v>720000</v>
      </c>
      <c r="BN166" s="165">
        <v>99.918617248535156</v>
      </c>
      <c r="BO166" s="165">
        <v>99.925155639648438</v>
      </c>
      <c r="BP166" s="164">
        <v>45.770000457763672</v>
      </c>
      <c r="BQ166" s="163">
        <v>93</v>
      </c>
      <c r="BR166" s="163">
        <v>92</v>
      </c>
      <c r="BS166" s="163">
        <v>92</v>
      </c>
      <c r="BT166" s="164">
        <v>4367.57763671875</v>
      </c>
      <c r="BU166" s="164">
        <v>3</v>
      </c>
      <c r="BV166" s="163">
        <v>32676.984375</v>
      </c>
      <c r="BW166" s="163">
        <v>498800</v>
      </c>
    </row>
    <row r="167" spans="1:75">
      <c r="A167" s="167" t="s">
        <v>303</v>
      </c>
      <c r="B167" s="236" t="s">
        <v>302</v>
      </c>
      <c r="C167" s="163">
        <v>0</v>
      </c>
      <c r="D167" s="163">
        <v>0</v>
      </c>
      <c r="E167" s="163">
        <v>3249.425048828125</v>
      </c>
      <c r="F167" s="163">
        <v>409.56240844726562</v>
      </c>
      <c r="G167" s="163">
        <v>31331.6953125</v>
      </c>
      <c r="H167" s="163">
        <v>0</v>
      </c>
      <c r="I167" s="163">
        <v>1623.6334228515625</v>
      </c>
      <c r="J167" s="237">
        <v>163488.3125</v>
      </c>
      <c r="K167" s="240">
        <v>0.1428571492433548</v>
      </c>
      <c r="L167" s="238">
        <v>0</v>
      </c>
      <c r="M167" s="163">
        <v>5698269.5</v>
      </c>
      <c r="N167" s="163" t="s">
        <v>1369</v>
      </c>
      <c r="O167" s="163" t="s">
        <v>1369</v>
      </c>
      <c r="P167" s="163" t="s">
        <v>1369</v>
      </c>
      <c r="Q167" s="163">
        <v>0</v>
      </c>
      <c r="R167" s="233">
        <v>0</v>
      </c>
      <c r="S167" s="163">
        <v>15933601</v>
      </c>
      <c r="T167" s="163">
        <v>19711180</v>
      </c>
      <c r="U167" s="163">
        <v>20610384</v>
      </c>
      <c r="V167" s="229">
        <v>358.16360473632812</v>
      </c>
      <c r="W167" s="164">
        <v>0.31633567810058594</v>
      </c>
      <c r="X167" s="164">
        <v>19.211000442504883</v>
      </c>
      <c r="Y167" s="164" t="s">
        <v>1369</v>
      </c>
      <c r="Z167" s="164">
        <v>0</v>
      </c>
      <c r="AA167" s="164">
        <v>85.346328735351562</v>
      </c>
      <c r="AB167" s="163">
        <v>3375</v>
      </c>
      <c r="AC167" s="163">
        <v>40</v>
      </c>
      <c r="AD167" s="165">
        <v>44.689899444580078</v>
      </c>
      <c r="AE167" s="164">
        <v>7.018341064453125</v>
      </c>
      <c r="AF167" s="251">
        <v>5.6350421160459518E-2</v>
      </c>
      <c r="AG167" s="163">
        <v>0</v>
      </c>
      <c r="AH167" s="164">
        <v>0.77999997138977051</v>
      </c>
      <c r="AI167" s="166">
        <v>1.1184698902070522E-2</v>
      </c>
      <c r="AJ167" s="164">
        <v>253.60297600000001</v>
      </c>
      <c r="AK167" s="164">
        <v>156.69999694824219</v>
      </c>
      <c r="AL167" s="164">
        <v>12.260000228881836</v>
      </c>
      <c r="AM167" s="164">
        <v>1.5304714441299438E-2</v>
      </c>
      <c r="AN167" s="164">
        <v>6.4013762474060059</v>
      </c>
      <c r="AO167" s="165">
        <v>6.5</v>
      </c>
      <c r="AP167" s="165">
        <v>20.5</v>
      </c>
      <c r="AQ167" s="163">
        <v>62</v>
      </c>
      <c r="AR167" s="165">
        <v>0.10000000149011612</v>
      </c>
      <c r="AS167" s="164">
        <v>9.9999997764825821E-3</v>
      </c>
      <c r="AT167" s="163">
        <v>0</v>
      </c>
      <c r="AU167" s="163">
        <v>81224</v>
      </c>
      <c r="AV167" s="164">
        <v>0.37599998712539673</v>
      </c>
      <c r="AW167" s="164">
        <v>37.700000762939453</v>
      </c>
      <c r="AX167" s="163">
        <v>178176</v>
      </c>
      <c r="AY167" s="163">
        <v>288848</v>
      </c>
      <c r="AZ167" s="163">
        <v>410902</v>
      </c>
      <c r="BA167" s="163">
        <v>12201</v>
      </c>
      <c r="BB167" s="163">
        <v>666</v>
      </c>
      <c r="BC167" s="163">
        <v>346</v>
      </c>
      <c r="BD167" s="163">
        <v>121</v>
      </c>
      <c r="BE167" s="165">
        <v>4.0999999046325684</v>
      </c>
      <c r="BF167" s="164">
        <v>3.5499999523162842</v>
      </c>
      <c r="BG167" s="164">
        <v>-0.39120447635650635</v>
      </c>
      <c r="BH167" s="163">
        <v>34</v>
      </c>
      <c r="BI167" s="165">
        <v>100</v>
      </c>
      <c r="BJ167" s="164">
        <v>92.492408752441406</v>
      </c>
      <c r="BK167" s="164">
        <v>44.453086853027344</v>
      </c>
      <c r="BL167" s="165">
        <v>143.07942199707031</v>
      </c>
      <c r="BM167" s="163">
        <v>26000</v>
      </c>
      <c r="BN167" s="165">
        <v>95.086357116699219</v>
      </c>
      <c r="BO167" s="165">
        <v>89.310104370117188</v>
      </c>
      <c r="BP167" s="164">
        <v>11.920000076293945</v>
      </c>
      <c r="BQ167" s="163">
        <v>98</v>
      </c>
      <c r="BR167" s="163">
        <v>98</v>
      </c>
      <c r="BS167" s="163" t="s">
        <v>1369</v>
      </c>
      <c r="BT167" s="164">
        <v>609</v>
      </c>
      <c r="BU167" s="164">
        <v>29</v>
      </c>
      <c r="BV167" s="163">
        <v>3827.96484375</v>
      </c>
      <c r="BW167" s="163">
        <v>62710</v>
      </c>
    </row>
    <row r="168" spans="1:75">
      <c r="A168" s="167" t="s">
        <v>305</v>
      </c>
      <c r="B168" s="236" t="s">
        <v>304</v>
      </c>
      <c r="C168" s="163">
        <v>0</v>
      </c>
      <c r="D168" s="163">
        <v>0</v>
      </c>
      <c r="E168" s="163">
        <v>914137.25</v>
      </c>
      <c r="F168" s="163">
        <v>0</v>
      </c>
      <c r="G168" s="163">
        <v>0</v>
      </c>
      <c r="H168" s="163">
        <v>0</v>
      </c>
      <c r="I168" s="163">
        <v>96.181999206542969</v>
      </c>
      <c r="J168" s="237">
        <v>777122.875</v>
      </c>
      <c r="K168" s="240">
        <v>0.20000000298023224</v>
      </c>
      <c r="L168" s="238">
        <v>0.15000000596046448</v>
      </c>
      <c r="M168" s="163">
        <v>28994838</v>
      </c>
      <c r="N168" s="163">
        <v>0</v>
      </c>
      <c r="O168" s="163">
        <v>0</v>
      </c>
      <c r="P168" s="163">
        <v>0</v>
      </c>
      <c r="Q168" s="163">
        <v>49358228</v>
      </c>
      <c r="R168" s="233">
        <v>1</v>
      </c>
      <c r="S168" s="163">
        <v>11269372</v>
      </c>
      <c r="T168" s="163">
        <v>47039488</v>
      </c>
      <c r="U168" s="163">
        <v>14868700</v>
      </c>
      <c r="V168" s="229">
        <v>24.441757202148438</v>
      </c>
      <c r="W168" s="164">
        <v>3.6680009365081787</v>
      </c>
      <c r="X168" s="164">
        <v>36.341999053955078</v>
      </c>
      <c r="Y168" s="164">
        <v>5.8899998664855957</v>
      </c>
      <c r="Z168" s="164">
        <v>17.298826217651367</v>
      </c>
      <c r="AA168" s="164">
        <v>10.762581825256348</v>
      </c>
      <c r="AB168" s="163">
        <v>11628</v>
      </c>
      <c r="AC168" s="163">
        <v>80</v>
      </c>
      <c r="AD168" s="165">
        <v>73.699996948242188</v>
      </c>
      <c r="AE168" s="164">
        <v>15.14224910736084</v>
      </c>
      <c r="AF168" s="251">
        <v>0.99044966697692871</v>
      </c>
      <c r="AG168" s="163">
        <v>7751</v>
      </c>
      <c r="AH168" s="164">
        <v>0.51599997282028198</v>
      </c>
      <c r="AI168" s="166">
        <v>0.27943959832191467</v>
      </c>
      <c r="AJ168" s="164">
        <v>3559.2729599999998</v>
      </c>
      <c r="AK168" s="164">
        <v>3756</v>
      </c>
      <c r="AL168" s="164">
        <v>1547.1099853515625</v>
      </c>
      <c r="AM168" s="164">
        <v>3.0805723667144775</v>
      </c>
      <c r="AN168" s="164">
        <v>0.91468691825866699</v>
      </c>
      <c r="AO168" s="165">
        <v>51.599998474121094</v>
      </c>
      <c r="AP168" s="165">
        <v>33</v>
      </c>
      <c r="AQ168" s="163">
        <v>54</v>
      </c>
      <c r="AR168" s="165">
        <v>0.10000000149011612</v>
      </c>
      <c r="AS168" s="164">
        <v>0.14000000059604645</v>
      </c>
      <c r="AT168" s="164">
        <v>71.710540771484375</v>
      </c>
      <c r="AU168" s="163">
        <v>12047685</v>
      </c>
      <c r="AV168" s="164">
        <v>0.54799997806549072</v>
      </c>
      <c r="AW168" s="164">
        <v>34.200000762939453</v>
      </c>
      <c r="AX168" s="163">
        <v>12188422</v>
      </c>
      <c r="AY168" s="163">
        <v>0</v>
      </c>
      <c r="AZ168" s="163">
        <v>0</v>
      </c>
      <c r="BA168" s="163">
        <v>9052822</v>
      </c>
      <c r="BB168" s="163">
        <v>965620</v>
      </c>
      <c r="BC168" s="163">
        <v>17238</v>
      </c>
      <c r="BD168" s="163">
        <v>118</v>
      </c>
      <c r="BE168" s="165">
        <v>11.399999618530273</v>
      </c>
      <c r="BF168" s="164">
        <v>3.0533332824707031</v>
      </c>
      <c r="BG168" s="164">
        <v>-1.7053091526031494</v>
      </c>
      <c r="BH168" s="163">
        <v>20</v>
      </c>
      <c r="BI168" s="165">
        <v>63.200000762939453</v>
      </c>
      <c r="BJ168" s="164">
        <v>60.697181701660156</v>
      </c>
      <c r="BK168" s="164">
        <v>28.399999618530273</v>
      </c>
      <c r="BL168" s="165">
        <v>73.966606140136719</v>
      </c>
      <c r="BM168" s="163">
        <v>50000</v>
      </c>
      <c r="BN168" s="165">
        <v>36.892082214355469</v>
      </c>
      <c r="BO168" s="165">
        <v>64.920074462890625</v>
      </c>
      <c r="BP168" s="164">
        <v>2.630000114440918</v>
      </c>
      <c r="BQ168" s="163">
        <v>84</v>
      </c>
      <c r="BR168" s="163">
        <v>63</v>
      </c>
      <c r="BS168" s="163">
        <v>85</v>
      </c>
      <c r="BT168" s="164">
        <v>127.34375</v>
      </c>
      <c r="BU168" s="164">
        <v>270</v>
      </c>
      <c r="BV168" s="163">
        <v>2272.485595703125</v>
      </c>
      <c r="BW168" s="163">
        <v>2376000</v>
      </c>
    </row>
    <row r="169" spans="1:75">
      <c r="A169" s="167" t="s">
        <v>307</v>
      </c>
      <c r="B169" s="236" t="s">
        <v>306</v>
      </c>
      <c r="C169" s="163">
        <v>0</v>
      </c>
      <c r="D169" s="163">
        <v>0</v>
      </c>
      <c r="E169" s="163">
        <v>34519.4609375</v>
      </c>
      <c r="F169" s="163">
        <v>8.0000003799796104E-3</v>
      </c>
      <c r="G169" s="163">
        <v>0</v>
      </c>
      <c r="H169" s="163">
        <v>0</v>
      </c>
      <c r="I169" s="163">
        <v>50.499599456787109</v>
      </c>
      <c r="J169" s="237">
        <v>0</v>
      </c>
      <c r="K169" s="240">
        <v>0</v>
      </c>
      <c r="L169" s="238">
        <v>7.5000002980232239E-2</v>
      </c>
      <c r="M169" s="163" t="s">
        <v>1369</v>
      </c>
      <c r="N169" s="163" t="s">
        <v>1369</v>
      </c>
      <c r="O169" s="163" t="s">
        <v>1369</v>
      </c>
      <c r="P169" s="163" t="s">
        <v>1369</v>
      </c>
      <c r="Q169" s="163">
        <v>92871.6953125</v>
      </c>
      <c r="R169" s="233">
        <v>0.1476999968290329</v>
      </c>
      <c r="S169" s="163">
        <v>636110.5625</v>
      </c>
      <c r="T169" s="163">
        <v>621754.5625</v>
      </c>
      <c r="U169" s="163">
        <v>635945.3125</v>
      </c>
      <c r="V169" s="164">
        <v>3.9293909072875977</v>
      </c>
      <c r="W169" s="164">
        <v>0.99381542205810547</v>
      </c>
      <c r="X169" s="164">
        <v>66.411003112792969</v>
      </c>
      <c r="Y169" s="164">
        <v>3.8599998950958252</v>
      </c>
      <c r="Z169" s="164">
        <v>1.2147197723388672</v>
      </c>
      <c r="AA169" s="164">
        <v>72.116233825683594</v>
      </c>
      <c r="AB169" s="163">
        <v>37</v>
      </c>
      <c r="AC169" s="163">
        <v>80</v>
      </c>
      <c r="AD169" s="165">
        <v>15.800350189208984</v>
      </c>
      <c r="AE169" s="164">
        <v>8.4098196029663086</v>
      </c>
      <c r="AF169" s="251">
        <v>7.8515410423278809E-3</v>
      </c>
      <c r="AG169" s="163">
        <v>0</v>
      </c>
      <c r="AH169" s="164">
        <v>0.68999999761581421</v>
      </c>
      <c r="AI169" s="166">
        <v>1.1232468299567699E-2</v>
      </c>
      <c r="AJ169" s="164">
        <v>0.31201400000000001</v>
      </c>
      <c r="AK169" s="164">
        <v>28.069999694824219</v>
      </c>
      <c r="AL169" s="164">
        <v>55.240001678466797</v>
      </c>
      <c r="AM169" s="164">
        <v>1.6532936096191406</v>
      </c>
      <c r="AN169" s="164">
        <v>3.883591890335083</v>
      </c>
      <c r="AO169" s="165">
        <v>16.600000381469727</v>
      </c>
      <c r="AP169" s="165">
        <v>6.6999998092651367</v>
      </c>
      <c r="AQ169" s="163">
        <v>29</v>
      </c>
      <c r="AR169" s="165">
        <v>1.6000000238418579</v>
      </c>
      <c r="AS169" s="164">
        <v>1.309999942779541</v>
      </c>
      <c r="AT169" s="164">
        <v>0</v>
      </c>
      <c r="AU169" s="163">
        <v>40</v>
      </c>
      <c r="AV169" s="164">
        <v>0.4050000011920929</v>
      </c>
      <c r="AW169" s="164">
        <v>39.200000762939453</v>
      </c>
      <c r="AX169" s="163">
        <v>9000</v>
      </c>
      <c r="AY169" s="163">
        <v>0</v>
      </c>
      <c r="AZ169" s="163">
        <v>0</v>
      </c>
      <c r="BA169" s="163">
        <v>0</v>
      </c>
      <c r="BB169" s="163">
        <v>2638</v>
      </c>
      <c r="BC169" s="163">
        <v>0</v>
      </c>
      <c r="BD169" s="163">
        <v>110</v>
      </c>
      <c r="BE169" s="165">
        <v>10.100000381469727</v>
      </c>
      <c r="BF169" s="164" t="s">
        <v>1369</v>
      </c>
      <c r="BG169" s="164">
        <v>-0.94395583868026733</v>
      </c>
      <c r="BH169" s="163">
        <v>40</v>
      </c>
      <c r="BI169" s="165">
        <v>99</v>
      </c>
      <c r="BJ169" s="164">
        <v>95</v>
      </c>
      <c r="BK169" s="164">
        <v>65.939804077148438</v>
      </c>
      <c r="BL169" s="165">
        <v>150.28800964355469</v>
      </c>
      <c r="BM169" s="163">
        <v>6800</v>
      </c>
      <c r="BN169" s="165">
        <v>89.972343444824219</v>
      </c>
      <c r="BO169" s="165">
        <v>97.993011474609375</v>
      </c>
      <c r="BP169" s="164">
        <v>7.9500002861022949</v>
      </c>
      <c r="BQ169" s="163">
        <v>77</v>
      </c>
      <c r="BR169" s="163">
        <v>51</v>
      </c>
      <c r="BS169" s="163" t="s">
        <v>1369</v>
      </c>
      <c r="BT169" s="164">
        <v>922.08544921875</v>
      </c>
      <c r="BU169" s="164">
        <v>96</v>
      </c>
      <c r="BV169" s="163">
        <v>6069.02880859375</v>
      </c>
      <c r="BW169" s="163">
        <v>156000</v>
      </c>
    </row>
    <row r="170" spans="1:75">
      <c r="A170" s="167" t="s">
        <v>310</v>
      </c>
      <c r="B170" s="236" t="s">
        <v>309</v>
      </c>
      <c r="C170" s="163">
        <v>0</v>
      </c>
      <c r="D170" s="163">
        <v>0</v>
      </c>
      <c r="E170" s="163">
        <v>61337.83984375</v>
      </c>
      <c r="F170" s="163">
        <v>0</v>
      </c>
      <c r="G170" s="163">
        <v>0</v>
      </c>
      <c r="H170" s="163">
        <v>0</v>
      </c>
      <c r="I170" s="163">
        <v>11182.0966796875</v>
      </c>
      <c r="J170" s="237">
        <v>0</v>
      </c>
      <c r="K170" s="240">
        <v>0</v>
      </c>
      <c r="L170" s="238">
        <v>7.5000002980232239E-2</v>
      </c>
      <c r="M170" s="163">
        <v>0</v>
      </c>
      <c r="N170" s="163" t="s">
        <v>1369</v>
      </c>
      <c r="O170" s="163" t="s">
        <v>1369</v>
      </c>
      <c r="P170" s="163" t="s">
        <v>1369</v>
      </c>
      <c r="Q170" s="163">
        <v>0</v>
      </c>
      <c r="R170" s="233">
        <v>0</v>
      </c>
      <c r="S170" s="163">
        <v>0</v>
      </c>
      <c r="T170" s="163">
        <v>0</v>
      </c>
      <c r="U170" s="163">
        <v>0</v>
      </c>
      <c r="V170" s="164">
        <v>25.573856353759766</v>
      </c>
      <c r="W170" s="164">
        <v>0.75032687187194824</v>
      </c>
      <c r="X170" s="164">
        <v>88.737998962402344</v>
      </c>
      <c r="Y170" s="164" t="s">
        <v>1369</v>
      </c>
      <c r="Z170" s="164">
        <v>0</v>
      </c>
      <c r="AA170" s="164" t="s">
        <v>1369</v>
      </c>
      <c r="AB170" s="163">
        <v>1151</v>
      </c>
      <c r="AC170" s="163">
        <v>80</v>
      </c>
      <c r="AD170" s="165">
        <v>0.33619999885559082</v>
      </c>
      <c r="AE170" s="164">
        <v>5.1676115989685059</v>
      </c>
      <c r="AF170" s="251">
        <v>4.5874686911702156E-3</v>
      </c>
      <c r="AG170" s="163">
        <v>0</v>
      </c>
      <c r="AH170" s="164">
        <v>0.95200002193450928</v>
      </c>
      <c r="AI170" s="166" t="s">
        <v>1369</v>
      </c>
      <c r="AJ170" s="164">
        <v>-16.656967999999999</v>
      </c>
      <c r="AK170" s="164">
        <v>0</v>
      </c>
      <c r="AL170" s="164">
        <v>0</v>
      </c>
      <c r="AM170" s="164" t="s">
        <v>1369</v>
      </c>
      <c r="AN170" s="164">
        <v>0.62199270725250244</v>
      </c>
      <c r="AO170" s="165">
        <v>2.5</v>
      </c>
      <c r="AP170" s="165" t="s">
        <v>1369</v>
      </c>
      <c r="AQ170" s="163">
        <v>3.9000000953674316</v>
      </c>
      <c r="AR170" s="165" t="s">
        <v>1369</v>
      </c>
      <c r="AS170" s="164" t="s">
        <v>1369</v>
      </c>
      <c r="AT170" s="164" t="s">
        <v>1369</v>
      </c>
      <c r="AU170" s="163">
        <v>37</v>
      </c>
      <c r="AV170" s="164">
        <v>2.3000000044703484E-2</v>
      </c>
      <c r="AW170" s="164">
        <v>29.799999237060547</v>
      </c>
      <c r="AX170" s="163">
        <v>0</v>
      </c>
      <c r="AY170" s="163">
        <v>0</v>
      </c>
      <c r="AZ170" s="163">
        <v>0</v>
      </c>
      <c r="BA170" s="163">
        <v>0</v>
      </c>
      <c r="BB170" s="163">
        <v>267601</v>
      </c>
      <c r="BC170" s="163">
        <v>0</v>
      </c>
      <c r="BD170" s="163">
        <v>128</v>
      </c>
      <c r="BE170" s="165">
        <v>2.4000000953674316</v>
      </c>
      <c r="BF170" s="164">
        <v>3.9833333492279053</v>
      </c>
      <c r="BG170" s="164">
        <v>1.5729770660400391</v>
      </c>
      <c r="BH170" s="163">
        <v>82</v>
      </c>
      <c r="BI170" s="165">
        <v>100</v>
      </c>
      <c r="BJ170" s="164" t="s">
        <v>1369</v>
      </c>
      <c r="BK170" s="164">
        <v>95.00970458984375</v>
      </c>
      <c r="BL170" s="165">
        <v>125.07114410400391</v>
      </c>
      <c r="BM170" s="163">
        <v>300000</v>
      </c>
      <c r="BN170" s="165">
        <v>98.860816955566406</v>
      </c>
      <c r="BO170" s="165">
        <v>99.738876342773438</v>
      </c>
      <c r="BP170" s="164">
        <v>70.6199951171875</v>
      </c>
      <c r="BQ170" s="163">
        <v>94</v>
      </c>
      <c r="BR170" s="163">
        <v>91</v>
      </c>
      <c r="BS170" s="163">
        <v>94</v>
      </c>
      <c r="BT170" s="164">
        <v>7017</v>
      </c>
      <c r="BU170" s="164">
        <v>5</v>
      </c>
      <c r="BV170" s="163">
        <v>56305.25</v>
      </c>
      <c r="BW170" s="163">
        <v>410340</v>
      </c>
    </row>
    <row r="171" spans="1:75">
      <c r="A171" s="167" t="s">
        <v>312</v>
      </c>
      <c r="B171" s="236" t="s">
        <v>311</v>
      </c>
      <c r="C171" s="163">
        <v>13479.12890625</v>
      </c>
      <c r="D171" s="163">
        <v>0</v>
      </c>
      <c r="E171" s="163">
        <v>39651.77734375</v>
      </c>
      <c r="F171" s="163">
        <v>0</v>
      </c>
      <c r="G171" s="163">
        <v>0</v>
      </c>
      <c r="H171" s="163">
        <v>0</v>
      </c>
      <c r="I171" s="163">
        <v>0</v>
      </c>
      <c r="J171" s="237">
        <v>0</v>
      </c>
      <c r="K171" s="240">
        <v>0</v>
      </c>
      <c r="L171" s="238">
        <v>5.000000074505806E-2</v>
      </c>
      <c r="M171" s="163">
        <v>0</v>
      </c>
      <c r="N171" s="163" t="s">
        <v>1369</v>
      </c>
      <c r="O171" s="163" t="s">
        <v>1369</v>
      </c>
      <c r="P171" s="163" t="s">
        <v>1369</v>
      </c>
      <c r="Q171" s="163">
        <v>0</v>
      </c>
      <c r="R171" s="233">
        <v>0</v>
      </c>
      <c r="S171" s="163">
        <v>0</v>
      </c>
      <c r="T171" s="163">
        <v>0</v>
      </c>
      <c r="U171" s="163">
        <v>0</v>
      </c>
      <c r="V171" s="164">
        <v>220.31454467773438</v>
      </c>
      <c r="W171" s="164">
        <v>0.98908877372741699</v>
      </c>
      <c r="X171" s="164">
        <v>74.202003479003906</v>
      </c>
      <c r="Y171" s="164" t="s">
        <v>1369</v>
      </c>
      <c r="Z171" s="164">
        <v>0</v>
      </c>
      <c r="AA171" s="164" t="s">
        <v>1369</v>
      </c>
      <c r="AB171" s="163">
        <v>1065</v>
      </c>
      <c r="AC171" s="165" t="s">
        <v>1369</v>
      </c>
      <c r="AD171" s="165">
        <v>0</v>
      </c>
      <c r="AE171" s="164">
        <v>4.832301139831543</v>
      </c>
      <c r="AF171" s="251">
        <v>6.0373242013156414E-3</v>
      </c>
      <c r="AG171" s="163">
        <v>0</v>
      </c>
      <c r="AH171" s="164">
        <v>0.96700000762939453</v>
      </c>
      <c r="AI171" s="166" t="s">
        <v>1369</v>
      </c>
      <c r="AJ171" s="164">
        <v>120.91660400000001</v>
      </c>
      <c r="AK171" s="164">
        <v>0</v>
      </c>
      <c r="AL171" s="164">
        <v>0</v>
      </c>
      <c r="AM171" s="164" t="s">
        <v>1369</v>
      </c>
      <c r="AN171" s="164">
        <v>0.2849268913269043</v>
      </c>
      <c r="AO171" s="165">
        <v>4</v>
      </c>
      <c r="AP171" s="165" t="s">
        <v>1369</v>
      </c>
      <c r="AQ171" s="163">
        <v>4.5999999046325684</v>
      </c>
      <c r="AR171" s="165">
        <v>0.20000000298023224</v>
      </c>
      <c r="AS171" s="164">
        <v>5.000000074505806E-2</v>
      </c>
      <c r="AT171" s="164" t="s">
        <v>1369</v>
      </c>
      <c r="AU171" s="163">
        <v>36</v>
      </c>
      <c r="AV171" s="164">
        <v>1.7999999225139618E-2</v>
      </c>
      <c r="AW171" s="164">
        <v>33.700000762939453</v>
      </c>
      <c r="AX171" s="163">
        <v>0</v>
      </c>
      <c r="AY171" s="163">
        <v>15040</v>
      </c>
      <c r="AZ171" s="163">
        <v>0</v>
      </c>
      <c r="BA171" s="163">
        <v>0</v>
      </c>
      <c r="BB171" s="163">
        <v>212674</v>
      </c>
      <c r="BC171" s="163">
        <v>0</v>
      </c>
      <c r="BD171" s="163">
        <v>132</v>
      </c>
      <c r="BE171" s="165">
        <v>2.4000000953674316</v>
      </c>
      <c r="BF171" s="164">
        <v>4.6500000953674316</v>
      </c>
      <c r="BG171" s="164">
        <v>2.0499489307403564</v>
      </c>
      <c r="BH171" s="163">
        <v>82</v>
      </c>
      <c r="BI171" s="165">
        <v>100</v>
      </c>
      <c r="BJ171" s="164" t="s">
        <v>1369</v>
      </c>
      <c r="BK171" s="164">
        <v>95.569374084472656</v>
      </c>
      <c r="BL171" s="165">
        <v>119.56105041503906</v>
      </c>
      <c r="BM171" s="163">
        <v>160000</v>
      </c>
      <c r="BN171" s="165">
        <v>99.899879455566406</v>
      </c>
      <c r="BO171" s="165">
        <v>100</v>
      </c>
      <c r="BP171" s="164">
        <v>44.429996490478516</v>
      </c>
      <c r="BQ171" s="163">
        <v>96</v>
      </c>
      <c r="BR171" s="163">
        <v>94</v>
      </c>
      <c r="BS171" s="163">
        <v>89</v>
      </c>
      <c r="BT171" s="164">
        <v>8998.390625</v>
      </c>
      <c r="BU171" s="164">
        <v>7</v>
      </c>
      <c r="BV171" s="163">
        <v>99994.9375</v>
      </c>
      <c r="BW171" s="163">
        <v>40000</v>
      </c>
    </row>
    <row r="172" spans="1:75">
      <c r="A172" s="167" t="s">
        <v>741</v>
      </c>
      <c r="B172" s="236" t="s">
        <v>313</v>
      </c>
      <c r="C172" s="163">
        <v>43676.6953125</v>
      </c>
      <c r="D172" s="163">
        <v>5017.43896484375</v>
      </c>
      <c r="E172" s="163">
        <v>101234.1328125</v>
      </c>
      <c r="F172" s="163">
        <v>2.0848000049591064</v>
      </c>
      <c r="G172" s="163">
        <v>0</v>
      </c>
      <c r="H172" s="163">
        <v>0</v>
      </c>
      <c r="I172" s="163">
        <v>574.1102294921875</v>
      </c>
      <c r="J172" s="237">
        <v>203685.71875</v>
      </c>
      <c r="K172" s="240">
        <v>8.5714288055896759E-2</v>
      </c>
      <c r="L172" s="238">
        <v>0.44999998807907104</v>
      </c>
      <c r="M172" s="163">
        <v>18533624</v>
      </c>
      <c r="N172" s="163" t="s">
        <v>1369</v>
      </c>
      <c r="O172" s="163" t="s">
        <v>1369</v>
      </c>
      <c r="P172" s="163" t="s">
        <v>1369</v>
      </c>
      <c r="Q172" s="163">
        <v>0</v>
      </c>
      <c r="R172" s="233">
        <v>0</v>
      </c>
      <c r="S172" s="163">
        <v>397138.28125</v>
      </c>
      <c r="T172" s="163">
        <v>17424074</v>
      </c>
      <c r="U172" s="163">
        <v>1058136.625</v>
      </c>
      <c r="V172" s="164">
        <v>116.12681579589844</v>
      </c>
      <c r="W172" s="164">
        <v>5.9807171821594238</v>
      </c>
      <c r="X172" s="164">
        <v>57.409000396728516</v>
      </c>
      <c r="Y172" s="164">
        <v>5.6500000953674316</v>
      </c>
      <c r="Z172" s="164">
        <v>0.68211120367050171</v>
      </c>
      <c r="AA172" s="164">
        <v>84.416152954101562</v>
      </c>
      <c r="AB172" s="163">
        <v>10854</v>
      </c>
      <c r="AC172" s="163">
        <v>40</v>
      </c>
      <c r="AD172" s="165">
        <v>41.125789642333984</v>
      </c>
      <c r="AE172" s="164">
        <v>9.9505996704101562</v>
      </c>
      <c r="AF172" s="251">
        <v>0.98880231380462646</v>
      </c>
      <c r="AG172" s="163">
        <v>2190</v>
      </c>
      <c r="AH172" s="164">
        <v>0.55699998140335083</v>
      </c>
      <c r="AI172" s="166" t="s">
        <v>1369</v>
      </c>
      <c r="AJ172" s="164">
        <v>6718.3619840000001</v>
      </c>
      <c r="AK172" s="164">
        <v>9957.33984375</v>
      </c>
      <c r="AL172" s="164">
        <v>7182.85986328125</v>
      </c>
      <c r="AM172" s="164">
        <v>113.11759185791016</v>
      </c>
      <c r="AN172" s="165">
        <v>0</v>
      </c>
      <c r="AO172" s="165">
        <v>21.399999618530273</v>
      </c>
      <c r="AP172" s="165">
        <v>10.399999618530273</v>
      </c>
      <c r="AQ172" s="163">
        <v>17</v>
      </c>
      <c r="AR172" s="165">
        <v>0.10000000149011612</v>
      </c>
      <c r="AS172" s="164">
        <v>9.9999997764825821E-3</v>
      </c>
      <c r="AT172" s="163">
        <v>0</v>
      </c>
      <c r="AU172" s="163">
        <v>2971666</v>
      </c>
      <c r="AV172" s="164">
        <v>0.4869999885559082</v>
      </c>
      <c r="AW172" s="164">
        <v>26.600000381469727</v>
      </c>
      <c r="AX172" s="163">
        <v>363889</v>
      </c>
      <c r="AY172" s="163">
        <v>8812171</v>
      </c>
      <c r="AZ172" s="163">
        <v>9700</v>
      </c>
      <c r="BA172" s="163">
        <v>7248188</v>
      </c>
      <c r="BB172" s="163">
        <v>763450</v>
      </c>
      <c r="BC172" s="163">
        <v>37552</v>
      </c>
      <c r="BD172" s="163">
        <v>100</v>
      </c>
      <c r="BE172" s="165">
        <v>34</v>
      </c>
      <c r="BF172" s="164">
        <v>3.1500000953674316</v>
      </c>
      <c r="BG172" s="164">
        <v>-1.7520449161529541</v>
      </c>
      <c r="BH172" s="163">
        <v>13</v>
      </c>
      <c r="BI172" s="165">
        <v>89</v>
      </c>
      <c r="BJ172" s="164">
        <v>94.419143676757812</v>
      </c>
      <c r="BK172" s="164">
        <v>35.779998779296875</v>
      </c>
      <c r="BL172" s="165">
        <v>79.677459716796875</v>
      </c>
      <c r="BM172" s="163">
        <v>65000</v>
      </c>
      <c r="BN172" s="165">
        <v>94.980323791503906</v>
      </c>
      <c r="BO172" s="165">
        <v>94.077934265136719</v>
      </c>
      <c r="BP172" s="164">
        <v>11.859999656677246</v>
      </c>
      <c r="BQ172" s="163">
        <v>46</v>
      </c>
      <c r="BR172" s="163">
        <v>38</v>
      </c>
      <c r="BS172" s="163" t="s">
        <v>1369</v>
      </c>
      <c r="BT172" s="163" t="s">
        <v>1369</v>
      </c>
      <c r="BU172" s="164">
        <v>30</v>
      </c>
      <c r="BV172" s="164">
        <v>421.11734008789062</v>
      </c>
      <c r="BW172" s="163">
        <v>183630</v>
      </c>
    </row>
    <row r="173" spans="1:75">
      <c r="A173" s="167" t="s">
        <v>316</v>
      </c>
      <c r="B173" s="236" t="s">
        <v>315</v>
      </c>
      <c r="C173" s="163">
        <v>21781.2578125</v>
      </c>
      <c r="D173" s="163">
        <v>9512.232421875</v>
      </c>
      <c r="E173" s="163">
        <v>71396.2890625</v>
      </c>
      <c r="F173" s="163">
        <v>0</v>
      </c>
      <c r="G173" s="163">
        <v>0</v>
      </c>
      <c r="H173" s="163">
        <v>0</v>
      </c>
      <c r="I173" s="163">
        <v>0</v>
      </c>
      <c r="J173" s="237">
        <v>108571.4296875</v>
      </c>
      <c r="K173" s="240">
        <v>5.714285746216774E-2</v>
      </c>
      <c r="L173" s="238">
        <v>0.34999999403953552</v>
      </c>
      <c r="M173" s="163">
        <v>8675792</v>
      </c>
      <c r="N173" s="163" t="s">
        <v>1369</v>
      </c>
      <c r="O173" s="163" t="s">
        <v>1369</v>
      </c>
      <c r="P173" s="163" t="s">
        <v>1369</v>
      </c>
      <c r="Q173" s="163">
        <v>0</v>
      </c>
      <c r="R173" s="233">
        <v>0</v>
      </c>
      <c r="S173" s="163">
        <v>778823.5</v>
      </c>
      <c r="T173" s="163">
        <v>5659888</v>
      </c>
      <c r="U173" s="163">
        <v>641134.4375</v>
      </c>
      <c r="V173" s="164">
        <v>70.250480651855469</v>
      </c>
      <c r="W173" s="164">
        <v>2.8450851440429688</v>
      </c>
      <c r="X173" s="164">
        <v>28.233999252319336</v>
      </c>
      <c r="Y173" s="164">
        <v>5.9899997711181641</v>
      </c>
      <c r="Z173" s="164">
        <v>0.31723374128341675</v>
      </c>
      <c r="AA173" s="164">
        <v>72.953559875488281</v>
      </c>
      <c r="AB173" s="163">
        <v>2373</v>
      </c>
      <c r="AC173" s="165" t="s">
        <v>1369</v>
      </c>
      <c r="AD173" s="165">
        <v>17.063919067382812</v>
      </c>
      <c r="AE173" s="164">
        <v>12.564026832580566</v>
      </c>
      <c r="AF173" s="251">
        <v>0.1149882897734642</v>
      </c>
      <c r="AG173" s="163">
        <v>0</v>
      </c>
      <c r="AH173" s="164">
        <v>0.67900002002716064</v>
      </c>
      <c r="AI173" s="166">
        <v>2.9005924239754677E-2</v>
      </c>
      <c r="AJ173" s="164">
        <v>18.358951999999999</v>
      </c>
      <c r="AK173" s="164">
        <v>537.3699951171875</v>
      </c>
      <c r="AL173" s="164">
        <v>594.6500244140625</v>
      </c>
      <c r="AM173" s="164">
        <v>4.1447005271911621</v>
      </c>
      <c r="AN173" s="164">
        <v>38.420589447021484</v>
      </c>
      <c r="AO173" s="165">
        <v>30.299999237060547</v>
      </c>
      <c r="AP173" s="165">
        <v>7.5999999046325684</v>
      </c>
      <c r="AQ173" s="163">
        <v>78</v>
      </c>
      <c r="AR173" s="165">
        <v>0.20000000298023224</v>
      </c>
      <c r="AS173" s="164">
        <v>0.17000000178813934</v>
      </c>
      <c r="AT173" s="163">
        <v>0</v>
      </c>
      <c r="AU173" s="163">
        <v>3375143</v>
      </c>
      <c r="AV173" s="164">
        <v>0.26899999380111694</v>
      </c>
      <c r="AW173" s="164">
        <v>34</v>
      </c>
      <c r="AX173" s="163">
        <v>0</v>
      </c>
      <c r="AY173" s="163">
        <v>2205</v>
      </c>
      <c r="AZ173" s="163">
        <v>40</v>
      </c>
      <c r="BA173" s="163">
        <v>0</v>
      </c>
      <c r="BB173" s="163">
        <v>15306</v>
      </c>
      <c r="BC173" s="163">
        <v>0</v>
      </c>
      <c r="BD173" s="163">
        <v>121</v>
      </c>
      <c r="BE173" s="165">
        <v>8.6999998092651367</v>
      </c>
      <c r="BF173" s="164">
        <v>3.1670000553131104</v>
      </c>
      <c r="BG173" s="164">
        <v>-0.7561260461807251</v>
      </c>
      <c r="BH173" s="163">
        <v>20</v>
      </c>
      <c r="BI173" s="165">
        <v>100</v>
      </c>
      <c r="BJ173" s="164" t="s">
        <v>1369</v>
      </c>
      <c r="BK173" s="164">
        <v>21.959999084472656</v>
      </c>
      <c r="BL173" s="165">
        <v>118.80947875976562</v>
      </c>
      <c r="BM173" s="163">
        <v>14000</v>
      </c>
      <c r="BN173" s="165">
        <v>96.748329162597656</v>
      </c>
      <c r="BO173" s="165">
        <v>81.939910888671875</v>
      </c>
      <c r="BP173" s="164">
        <v>17.079999923706055</v>
      </c>
      <c r="BQ173" s="163">
        <v>97</v>
      </c>
      <c r="BR173" s="163">
        <v>97</v>
      </c>
      <c r="BS173" s="163" t="s">
        <v>1369</v>
      </c>
      <c r="BT173" s="164">
        <v>351</v>
      </c>
      <c r="BU173" s="164">
        <v>17</v>
      </c>
      <c r="BV173" s="163">
        <v>1188.9930419921875</v>
      </c>
      <c r="BW173" s="163">
        <v>139960</v>
      </c>
    </row>
    <row r="174" spans="1:75">
      <c r="A174" s="167" t="s">
        <v>742</v>
      </c>
      <c r="B174" s="236" t="s">
        <v>317</v>
      </c>
      <c r="C174" s="163">
        <v>58180.55078125</v>
      </c>
      <c r="D174" s="163">
        <v>0</v>
      </c>
      <c r="E174" s="163">
        <v>36262.51171875</v>
      </c>
      <c r="F174" s="163">
        <v>7.0771999359130859</v>
      </c>
      <c r="G174" s="163">
        <v>607.47857666015625</v>
      </c>
      <c r="H174" s="163">
        <v>0</v>
      </c>
      <c r="I174" s="163">
        <v>2616.54345703125</v>
      </c>
      <c r="J174" s="237">
        <v>364400</v>
      </c>
      <c r="K174" s="240">
        <v>0.20000000298023224</v>
      </c>
      <c r="L174" s="238">
        <v>7.5000002980232239E-2</v>
      </c>
      <c r="M174" s="163">
        <v>28209790</v>
      </c>
      <c r="N174" s="163">
        <v>316139.75</v>
      </c>
      <c r="O174" s="163">
        <v>0</v>
      </c>
      <c r="P174" s="163">
        <v>2478445.5</v>
      </c>
      <c r="Q174" s="163">
        <v>69419072</v>
      </c>
      <c r="R174" s="233">
        <v>1</v>
      </c>
      <c r="S174" s="163">
        <v>30948232</v>
      </c>
      <c r="T174" s="163">
        <v>59764656</v>
      </c>
      <c r="U174" s="163">
        <v>41866780</v>
      </c>
      <c r="V174" s="164">
        <v>71.786331176757812</v>
      </c>
      <c r="W174" s="164">
        <v>4.8819608688354492</v>
      </c>
      <c r="X174" s="164">
        <v>37.409000396728516</v>
      </c>
      <c r="Y174" s="164">
        <v>4.8499999046325684</v>
      </c>
      <c r="Z174" s="164">
        <v>6.3214945793151855</v>
      </c>
      <c r="AA174" s="164">
        <v>28.916532516479492</v>
      </c>
      <c r="AB174" s="163">
        <v>4143</v>
      </c>
      <c r="AC174" s="163">
        <v>60</v>
      </c>
      <c r="AD174" s="165">
        <v>70.085853576660156</v>
      </c>
      <c r="AE174" s="164">
        <v>16.073375701904297</v>
      </c>
      <c r="AF174" s="251">
        <v>7.1404509246349335E-2</v>
      </c>
      <c r="AG174" s="163">
        <v>0</v>
      </c>
      <c r="AH174" s="164">
        <v>0.53200000524520874</v>
      </c>
      <c r="AI174" s="166">
        <v>0.28417930006980896</v>
      </c>
      <c r="AJ174" s="164">
        <v>156.269848</v>
      </c>
      <c r="AK174" s="164">
        <v>2573.070068359375</v>
      </c>
      <c r="AL174" s="164">
        <v>2645.27001953125</v>
      </c>
      <c r="AM174" s="164">
        <v>3.5740723609924316</v>
      </c>
      <c r="AN174" s="164">
        <v>0.41890084743499756</v>
      </c>
      <c r="AO174" s="165">
        <v>40.5</v>
      </c>
      <c r="AP174" s="165">
        <v>11.399999618530273</v>
      </c>
      <c r="AQ174" s="163">
        <v>195</v>
      </c>
      <c r="AR174" s="165">
        <v>4.3000001907348633</v>
      </c>
      <c r="AS174" s="164">
        <v>0.87999999523162842</v>
      </c>
      <c r="AT174" s="164">
        <v>121.52921295166016</v>
      </c>
      <c r="AU174" s="163">
        <v>34835232</v>
      </c>
      <c r="AV174" s="164">
        <v>0.5130000114440918</v>
      </c>
      <c r="AW174" s="164">
        <v>40.5</v>
      </c>
      <c r="AX174" s="163">
        <v>58583</v>
      </c>
      <c r="AY174" s="163">
        <v>2904841</v>
      </c>
      <c r="AZ174" s="163">
        <v>200236</v>
      </c>
      <c r="BA174" s="163">
        <v>0</v>
      </c>
      <c r="BB174" s="163">
        <v>241386</v>
      </c>
      <c r="BC174" s="163">
        <v>0</v>
      </c>
      <c r="BD174" s="163">
        <v>110</v>
      </c>
      <c r="BE174" s="165">
        <v>23.799999237060547</v>
      </c>
      <c r="BF174" s="164">
        <v>3.5833332538604736</v>
      </c>
      <c r="BG174" s="164">
        <v>-0.42673471570014954</v>
      </c>
      <c r="BH174" s="163">
        <v>40</v>
      </c>
      <c r="BI174" s="165">
        <v>45.799999237060547</v>
      </c>
      <c r="BJ174" s="164">
        <v>82.019996643066406</v>
      </c>
      <c r="BK174" s="164">
        <v>31.63313102722168</v>
      </c>
      <c r="BL174" s="165">
        <v>91.899848937988281</v>
      </c>
      <c r="BM174" s="163">
        <v>72000</v>
      </c>
      <c r="BN174" s="165">
        <v>30.617950439453125</v>
      </c>
      <c r="BO174" s="165">
        <v>60.791156768798828</v>
      </c>
      <c r="BP174" s="164">
        <v>0.5</v>
      </c>
      <c r="BQ174" s="163">
        <v>88</v>
      </c>
      <c r="BR174" s="163">
        <v>76</v>
      </c>
      <c r="BS174" s="163">
        <v>83</v>
      </c>
      <c r="BT174" s="164">
        <v>95.875259399414062</v>
      </c>
      <c r="BU174" s="164">
        <v>238</v>
      </c>
      <c r="BV174" s="163">
        <v>1211.05859375</v>
      </c>
      <c r="BW174" s="163">
        <v>885800</v>
      </c>
    </row>
    <row r="175" spans="1:75">
      <c r="A175" s="167" t="s">
        <v>319</v>
      </c>
      <c r="B175" s="236" t="s">
        <v>318</v>
      </c>
      <c r="C175" s="163">
        <v>3457.66015625</v>
      </c>
      <c r="D175" s="163">
        <v>0</v>
      </c>
      <c r="E175" s="163">
        <v>2653341.5</v>
      </c>
      <c r="F175" s="163">
        <v>93.470001220703125</v>
      </c>
      <c r="G175" s="163">
        <v>7887.7158203125</v>
      </c>
      <c r="H175" s="163">
        <v>0</v>
      </c>
      <c r="I175" s="163">
        <v>20673.23046875</v>
      </c>
      <c r="J175" s="237">
        <v>1199502.875</v>
      </c>
      <c r="K175" s="240">
        <v>0.34285715222358704</v>
      </c>
      <c r="L175" s="238">
        <v>5.000000074505806E-2</v>
      </c>
      <c r="M175" s="163">
        <v>55223.73046875</v>
      </c>
      <c r="N175" s="163" t="s">
        <v>1369</v>
      </c>
      <c r="O175" s="163" t="s">
        <v>1369</v>
      </c>
      <c r="P175" s="163" t="s">
        <v>1369</v>
      </c>
      <c r="Q175" s="163">
        <v>13643925</v>
      </c>
      <c r="R175" s="233">
        <v>0.18979999423027039</v>
      </c>
      <c r="S175" s="163">
        <v>60870188</v>
      </c>
      <c r="T175" s="163">
        <v>69163728</v>
      </c>
      <c r="U175" s="163">
        <v>71054256</v>
      </c>
      <c r="V175" s="164">
        <v>140.14974975585938</v>
      </c>
      <c r="W175" s="164">
        <v>1.4955912828445435</v>
      </c>
      <c r="X175" s="164">
        <v>53.608001708984375</v>
      </c>
      <c r="Y175" s="164">
        <v>2.8399999141693115</v>
      </c>
      <c r="Z175" s="164">
        <v>3.0643802136182785E-2</v>
      </c>
      <c r="AA175" s="164">
        <v>85.018821716308594</v>
      </c>
      <c r="AB175" s="163">
        <v>1122</v>
      </c>
      <c r="AC175" s="163">
        <v>80</v>
      </c>
      <c r="AD175" s="165">
        <v>2</v>
      </c>
      <c r="AE175" s="164">
        <v>4.2292943000793457</v>
      </c>
      <c r="AF175" s="251">
        <v>0.73410725593566895</v>
      </c>
      <c r="AG175" s="163">
        <v>31</v>
      </c>
      <c r="AH175" s="164">
        <v>0.80299997329711914</v>
      </c>
      <c r="AI175" s="166">
        <v>2.1206822711974382E-3</v>
      </c>
      <c r="AJ175" s="164">
        <v>58.632058999999998</v>
      </c>
      <c r="AK175" s="164">
        <v>142.08999633789062</v>
      </c>
      <c r="AL175" s="164">
        <v>555.44000244140625</v>
      </c>
      <c r="AM175" s="164">
        <v>0.11508331447839737</v>
      </c>
      <c r="AN175" s="164">
        <v>1.9031158685684204</v>
      </c>
      <c r="AO175" s="165">
        <v>8.1000003814697266</v>
      </c>
      <c r="AP175" s="165">
        <v>6.6999998092651367</v>
      </c>
      <c r="AQ175" s="163">
        <v>155</v>
      </c>
      <c r="AR175" s="165">
        <v>1.1000000238418579</v>
      </c>
      <c r="AS175" s="164">
        <v>0.27000001072883606</v>
      </c>
      <c r="AT175" s="164">
        <v>0.46033775806427002</v>
      </c>
      <c r="AU175" s="163">
        <v>46831</v>
      </c>
      <c r="AV175" s="164">
        <v>0.31000000238418579</v>
      </c>
      <c r="AW175" s="164">
        <v>34.900001525878906</v>
      </c>
      <c r="AX175" s="163">
        <v>1381745</v>
      </c>
      <c r="AY175" s="163">
        <v>271323</v>
      </c>
      <c r="AZ175" s="163">
        <v>4818</v>
      </c>
      <c r="BA175" s="163">
        <v>41104</v>
      </c>
      <c r="BB175" s="163">
        <v>676704</v>
      </c>
      <c r="BC175" s="163">
        <v>0</v>
      </c>
      <c r="BD175" s="163">
        <v>118</v>
      </c>
      <c r="BE175" s="165">
        <v>5.5999999046325684</v>
      </c>
      <c r="BF175" s="164">
        <v>3.1166665554046631</v>
      </c>
      <c r="BG175" s="164">
        <v>0.12828506529331207</v>
      </c>
      <c r="BH175" s="163">
        <v>35</v>
      </c>
      <c r="BI175" s="165">
        <v>99.900001525878906</v>
      </c>
      <c r="BJ175" s="164">
        <v>94.099998474121094</v>
      </c>
      <c r="BK175" s="164">
        <v>87.977279663085938</v>
      </c>
      <c r="BL175" s="165">
        <v>176.31692504882812</v>
      </c>
      <c r="BM175" s="163">
        <v>230000</v>
      </c>
      <c r="BN175" s="165">
        <v>99.015625</v>
      </c>
      <c r="BO175" s="165">
        <v>100</v>
      </c>
      <c r="BP175" s="164">
        <v>9.2799997329711914</v>
      </c>
      <c r="BQ175" s="163">
        <v>97</v>
      </c>
      <c r="BR175" s="163">
        <v>87</v>
      </c>
      <c r="BS175" s="163" t="s">
        <v>1369</v>
      </c>
      <c r="BT175" s="164">
        <v>967.40228271484375</v>
      </c>
      <c r="BU175" s="164">
        <v>29</v>
      </c>
      <c r="BV175" s="163">
        <v>7171.80810546875</v>
      </c>
      <c r="BW175" s="163">
        <v>510890</v>
      </c>
    </row>
    <row r="176" spans="1:75">
      <c r="A176" s="167" t="s">
        <v>372</v>
      </c>
      <c r="B176" s="236" t="s">
        <v>91</v>
      </c>
      <c r="C176" s="163">
        <v>2627.477294921875</v>
      </c>
      <c r="D176" s="163">
        <v>164.57585144042969</v>
      </c>
      <c r="E176" s="163">
        <v>0</v>
      </c>
      <c r="F176" s="163">
        <v>1.8996000289916992</v>
      </c>
      <c r="G176" s="163">
        <v>299.44778442382812</v>
      </c>
      <c r="H176" s="163">
        <v>0</v>
      </c>
      <c r="I176" s="163">
        <v>364.39959716796875</v>
      </c>
      <c r="J176" s="237">
        <v>3428.571533203125</v>
      </c>
      <c r="K176" s="240">
        <v>5.714285746216774E-2</v>
      </c>
      <c r="L176" s="238">
        <v>2.500000037252903E-2</v>
      </c>
      <c r="M176" s="163">
        <v>415784.40625</v>
      </c>
      <c r="N176" s="163" t="s">
        <v>1369</v>
      </c>
      <c r="O176" s="163" t="s">
        <v>1369</v>
      </c>
      <c r="P176" s="163" t="s">
        <v>1369</v>
      </c>
      <c r="Q176" s="163">
        <v>1297780</v>
      </c>
      <c r="R176" s="233">
        <v>0.94050002098083496</v>
      </c>
      <c r="S176" s="163">
        <v>796490.875</v>
      </c>
      <c r="T176" s="163">
        <v>1025997.5</v>
      </c>
      <c r="U176" s="163">
        <v>1310578.5</v>
      </c>
      <c r="V176" s="164">
        <v>88.832679748535156</v>
      </c>
      <c r="W176" s="164">
        <v>2.612668514251709</v>
      </c>
      <c r="X176" s="164">
        <v>32.456001281738281</v>
      </c>
      <c r="Y176" s="164">
        <v>5.2699999809265137</v>
      </c>
      <c r="Z176" s="164">
        <v>10.364941596984863</v>
      </c>
      <c r="AA176" s="164">
        <v>28.407529830932617</v>
      </c>
      <c r="AB176" s="165" t="s">
        <v>1369</v>
      </c>
      <c r="AC176" s="163">
        <v>40</v>
      </c>
      <c r="AD176" s="165">
        <v>33.920509338378906</v>
      </c>
      <c r="AE176" s="164">
        <v>10.863192558288574</v>
      </c>
      <c r="AF176" s="251">
        <v>5.2392175421118736E-3</v>
      </c>
      <c r="AG176" s="163">
        <v>0</v>
      </c>
      <c r="AH176" s="164">
        <v>0.56599998474121094</v>
      </c>
      <c r="AI176" s="166">
        <v>0.22151423990726471</v>
      </c>
      <c r="AJ176" s="164">
        <v>20.941634000000001</v>
      </c>
      <c r="AK176" s="164">
        <v>248.85000610351562</v>
      </c>
      <c r="AL176" s="164">
        <v>224.85000610351562</v>
      </c>
      <c r="AM176" s="164">
        <v>6.8607854843139648</v>
      </c>
      <c r="AN176" s="164">
        <v>10.881278991699219</v>
      </c>
      <c r="AO176" s="165">
        <v>48.599998474121094</v>
      </c>
      <c r="AP176" s="165">
        <v>31.899999618530273</v>
      </c>
      <c r="AQ176" s="163">
        <v>498</v>
      </c>
      <c r="AR176" s="165">
        <v>0.20000000298023224</v>
      </c>
      <c r="AS176" s="164">
        <v>0.11999999731779099</v>
      </c>
      <c r="AT176" s="163">
        <v>0</v>
      </c>
      <c r="AU176" s="163">
        <v>438316</v>
      </c>
      <c r="AV176" s="164">
        <v>0.41499999165534973</v>
      </c>
      <c r="AW176" s="164">
        <v>28.700000762939453</v>
      </c>
      <c r="AX176" s="163">
        <v>1353</v>
      </c>
      <c r="AY176" s="163">
        <v>0</v>
      </c>
      <c r="AZ176" s="163">
        <v>0</v>
      </c>
      <c r="BA176" s="163">
        <v>0</v>
      </c>
      <c r="BB176" s="163">
        <v>0</v>
      </c>
      <c r="BC176" s="163">
        <v>0</v>
      </c>
      <c r="BD176" s="163">
        <v>101</v>
      </c>
      <c r="BE176" s="165">
        <v>15.899999618530273</v>
      </c>
      <c r="BF176" s="164">
        <v>2.4830000400543213</v>
      </c>
      <c r="BG176" s="164">
        <v>-0.7677801251411438</v>
      </c>
      <c r="BH176" s="163">
        <v>43</v>
      </c>
      <c r="BI176" s="165">
        <v>99.699996948242188</v>
      </c>
      <c r="BJ176" s="164">
        <v>69.900001525878906</v>
      </c>
      <c r="BK176" s="164">
        <v>39.451313018798828</v>
      </c>
      <c r="BL176" s="165">
        <v>110.41612243652344</v>
      </c>
      <c r="BM176" s="163">
        <v>2900</v>
      </c>
      <c r="BN176" s="165">
        <v>58.378353118896484</v>
      </c>
      <c r="BO176" s="165">
        <v>87.018638610839844</v>
      </c>
      <c r="BP176" s="164">
        <v>7.6700000762939453</v>
      </c>
      <c r="BQ176" s="163">
        <v>86</v>
      </c>
      <c r="BR176" s="163">
        <v>78</v>
      </c>
      <c r="BS176" s="163" t="s">
        <v>1369</v>
      </c>
      <c r="BT176" s="164">
        <v>272.25103759765625</v>
      </c>
      <c r="BU176" s="164">
        <v>204</v>
      </c>
      <c r="BV176" s="163">
        <v>1648.6473388671875</v>
      </c>
      <c r="BW176" s="163">
        <v>14870</v>
      </c>
    </row>
    <row r="177" spans="1:75">
      <c r="A177" s="167" t="s">
        <v>321</v>
      </c>
      <c r="B177" s="236" t="s">
        <v>320</v>
      </c>
      <c r="C177" s="163">
        <v>0</v>
      </c>
      <c r="D177" s="163">
        <v>0</v>
      </c>
      <c r="E177" s="163">
        <v>4716.57958984375</v>
      </c>
      <c r="F177" s="163">
        <v>0</v>
      </c>
      <c r="G177" s="163">
        <v>0</v>
      </c>
      <c r="H177" s="163">
        <v>0</v>
      </c>
      <c r="I177" s="163">
        <v>79.550201416015625</v>
      </c>
      <c r="J177" s="237">
        <v>11428.5712890625</v>
      </c>
      <c r="K177" s="240">
        <v>2.857142873108387E-2</v>
      </c>
      <c r="L177" s="238">
        <v>7.5000002980232239E-2</v>
      </c>
      <c r="M177" s="163">
        <v>3918607</v>
      </c>
      <c r="N177" s="163">
        <v>246123.234375</v>
      </c>
      <c r="O177" s="163">
        <v>2697281.25</v>
      </c>
      <c r="P177" s="163">
        <v>251070.46875</v>
      </c>
      <c r="Q177" s="163">
        <v>9260864</v>
      </c>
      <c r="R177" s="233">
        <v>1</v>
      </c>
      <c r="S177" s="163">
        <v>5668810.5</v>
      </c>
      <c r="T177" s="163">
        <v>8796689</v>
      </c>
      <c r="U177" s="163">
        <v>9162622</v>
      </c>
      <c r="V177" s="164">
        <v>158.94151306152344</v>
      </c>
      <c r="W177" s="164">
        <v>3.5785863399505615</v>
      </c>
      <c r="X177" s="164">
        <v>44.490001678466797</v>
      </c>
      <c r="Y177" s="164">
        <v>4.3499999046325684</v>
      </c>
      <c r="Z177" s="164">
        <v>39.473278045654297</v>
      </c>
      <c r="AA177" s="164">
        <v>17.338333129882812</v>
      </c>
      <c r="AB177" s="163">
        <v>2395</v>
      </c>
      <c r="AC177" s="163">
        <v>40</v>
      </c>
      <c r="AD177" s="165">
        <v>38.460529327392578</v>
      </c>
      <c r="AE177" s="164">
        <v>14.258186340332031</v>
      </c>
      <c r="AF177" s="251">
        <v>0.65022331476211548</v>
      </c>
      <c r="AG177" s="163">
        <v>76</v>
      </c>
      <c r="AH177" s="164">
        <v>0.54699999094009399</v>
      </c>
      <c r="AI177" s="166">
        <v>0.17961625754833221</v>
      </c>
      <c r="AJ177" s="164">
        <v>18.622868</v>
      </c>
      <c r="AK177" s="164">
        <v>336.01998901367188</v>
      </c>
      <c r="AL177" s="164">
        <v>429.58999633789062</v>
      </c>
      <c r="AM177" s="164">
        <v>5.2326631546020508</v>
      </c>
      <c r="AN177" s="164">
        <v>6.1034531593322754</v>
      </c>
      <c r="AO177" s="165">
        <v>60.400001525878906</v>
      </c>
      <c r="AP177" s="165">
        <v>15.199999809265137</v>
      </c>
      <c r="AQ177" s="163">
        <v>32</v>
      </c>
      <c r="AR177" s="165">
        <v>1.7000000476837158</v>
      </c>
      <c r="AS177" s="164">
        <v>0.37999999523162842</v>
      </c>
      <c r="AT177" s="164">
        <v>230.8470458984375</v>
      </c>
      <c r="AU177" s="163">
        <v>5081808</v>
      </c>
      <c r="AV177" s="164">
        <v>0.57800000905990601</v>
      </c>
      <c r="AW177" s="164">
        <v>37.900001525878906</v>
      </c>
      <c r="AX177" s="163">
        <v>18596</v>
      </c>
      <c r="AY177" s="163">
        <v>0</v>
      </c>
      <c r="AZ177" s="163">
        <v>0</v>
      </c>
      <c r="BA177" s="163">
        <v>18429</v>
      </c>
      <c r="BB177" s="163">
        <v>32640</v>
      </c>
      <c r="BC177" s="163">
        <v>0</v>
      </c>
      <c r="BD177" s="163">
        <v>114</v>
      </c>
      <c r="BE177" s="165">
        <v>12.800000190734863</v>
      </c>
      <c r="BF177" s="164">
        <v>1.3166667222976685</v>
      </c>
      <c r="BG177" s="164">
        <v>-0.64258873462677002</v>
      </c>
      <c r="BH177" s="163">
        <v>31</v>
      </c>
      <c r="BI177" s="165">
        <v>57.200000762939453</v>
      </c>
      <c r="BJ177" s="164">
        <v>66.537078857421875</v>
      </c>
      <c r="BK177" s="164">
        <v>34.984054565429688</v>
      </c>
      <c r="BL177" s="165">
        <v>74.181900024414062</v>
      </c>
      <c r="BM177" s="163">
        <v>13000</v>
      </c>
      <c r="BN177" s="165">
        <v>19.197637557983398</v>
      </c>
      <c r="BO177" s="165">
        <v>70.990715026855469</v>
      </c>
      <c r="BP177" s="164">
        <v>0.59000003337860107</v>
      </c>
      <c r="BQ177" s="163">
        <v>82</v>
      </c>
      <c r="BR177" s="163">
        <v>57</v>
      </c>
      <c r="BS177" s="163">
        <v>82</v>
      </c>
      <c r="BT177" s="164">
        <v>129.87448120117188</v>
      </c>
      <c r="BU177" s="164">
        <v>399</v>
      </c>
      <c r="BV177" s="163">
        <v>1012.973876953125</v>
      </c>
      <c r="BW177" s="163">
        <v>54390</v>
      </c>
    </row>
    <row r="178" spans="1:75">
      <c r="A178" s="167" t="s">
        <v>323</v>
      </c>
      <c r="B178" s="236" t="s">
        <v>322</v>
      </c>
      <c r="C178" s="163">
        <v>198.98841857910156</v>
      </c>
      <c r="D178" s="163">
        <v>198.98841857910156</v>
      </c>
      <c r="E178" s="163">
        <v>0</v>
      </c>
      <c r="F178" s="163">
        <v>1.7092000246047974</v>
      </c>
      <c r="G178" s="163">
        <v>8042.99462890625</v>
      </c>
      <c r="H178" s="163">
        <v>299.90097045898438</v>
      </c>
      <c r="I178" s="163">
        <v>0</v>
      </c>
      <c r="J178" s="237">
        <v>0</v>
      </c>
      <c r="K178" s="240">
        <v>2.857142873108387E-2</v>
      </c>
      <c r="L178" s="239" t="s">
        <v>1369</v>
      </c>
      <c r="M178" s="163" t="s">
        <v>1369</v>
      </c>
      <c r="N178" s="163" t="s">
        <v>1369</v>
      </c>
      <c r="O178" s="163" t="s">
        <v>1369</v>
      </c>
      <c r="P178" s="163" t="s">
        <v>1369</v>
      </c>
      <c r="Q178" s="163">
        <v>0</v>
      </c>
      <c r="R178" s="233">
        <v>0</v>
      </c>
      <c r="S178" s="163">
        <v>45969.19921875</v>
      </c>
      <c r="T178" s="163">
        <v>91092.265625</v>
      </c>
      <c r="U178" s="163">
        <v>92531.5859375</v>
      </c>
      <c r="V178" s="164">
        <v>147.24583435058594</v>
      </c>
      <c r="W178" s="164">
        <v>1.0026054382324219</v>
      </c>
      <c r="X178" s="164">
        <v>23.159999847412109</v>
      </c>
      <c r="Y178" s="164">
        <v>5.3000001907348633</v>
      </c>
      <c r="Z178" s="164">
        <v>9.0251751244068146E-2</v>
      </c>
      <c r="AA178" s="164">
        <v>69.543663024902344</v>
      </c>
      <c r="AB178" s="163">
        <v>18</v>
      </c>
      <c r="AC178" s="163">
        <v>80</v>
      </c>
      <c r="AD178" s="165">
        <v>0.3075299859046936</v>
      </c>
      <c r="AE178" s="164">
        <v>11.242086410522461</v>
      </c>
      <c r="AF178" s="251">
        <v>0</v>
      </c>
      <c r="AG178" s="163">
        <v>0</v>
      </c>
      <c r="AH178" s="164">
        <v>0.73900002241134644</v>
      </c>
      <c r="AI178" s="166">
        <v>3.3361548557877541E-3</v>
      </c>
      <c r="AJ178" s="164">
        <v>11.914592000000001</v>
      </c>
      <c r="AK178" s="164">
        <v>108.40000152587891</v>
      </c>
      <c r="AL178" s="164">
        <v>295.04998779296875</v>
      </c>
      <c r="AM178" s="164">
        <v>54.72576904296875</v>
      </c>
      <c r="AN178" s="164">
        <v>45.027416229248047</v>
      </c>
      <c r="AO178" s="165">
        <v>10.899999618530273</v>
      </c>
      <c r="AP178" s="165">
        <v>0.80000001192092896</v>
      </c>
      <c r="AQ178" s="163">
        <v>2.2000000476837158</v>
      </c>
      <c r="AR178" s="165" t="s">
        <v>1369</v>
      </c>
      <c r="AS178" s="164" t="s">
        <v>1369</v>
      </c>
      <c r="AT178" s="164" t="s">
        <v>1369</v>
      </c>
      <c r="AU178" s="163">
        <v>37131</v>
      </c>
      <c r="AV178" s="164">
        <v>0.46200001239776611</v>
      </c>
      <c r="AW178" s="164">
        <v>27.100000381469727</v>
      </c>
      <c r="AX178" s="163">
        <v>84176</v>
      </c>
      <c r="AY178" s="163">
        <v>0</v>
      </c>
      <c r="AZ178" s="163">
        <v>0</v>
      </c>
      <c r="BA178" s="163">
        <v>0</v>
      </c>
      <c r="BB178" s="163">
        <v>0</v>
      </c>
      <c r="BC178" s="163">
        <v>0</v>
      </c>
      <c r="BD178" s="163">
        <v>88</v>
      </c>
      <c r="BE178" s="165">
        <v>5.4000000953674316</v>
      </c>
      <c r="BF178" s="164">
        <v>2.6666667461395264</v>
      </c>
      <c r="BG178" s="164">
        <v>-0.16647757589817047</v>
      </c>
      <c r="BH178" s="164" t="s">
        <v>1369</v>
      </c>
      <c r="BI178" s="165">
        <v>100</v>
      </c>
      <c r="BJ178" s="164">
        <v>99.400001525878906</v>
      </c>
      <c r="BK178" s="164">
        <v>71.586578369140625</v>
      </c>
      <c r="BL178" s="165">
        <v>60.67706298828125</v>
      </c>
      <c r="BM178" s="163">
        <v>720</v>
      </c>
      <c r="BN178" s="165">
        <v>95.295539855957031</v>
      </c>
      <c r="BO178" s="165">
        <v>98.81207275390625</v>
      </c>
      <c r="BP178" s="164">
        <v>10.089999198913574</v>
      </c>
      <c r="BQ178" s="163">
        <v>99</v>
      </c>
      <c r="BR178" s="163">
        <v>99</v>
      </c>
      <c r="BS178" s="163">
        <v>67</v>
      </c>
      <c r="BT178" s="164">
        <v>423.35952758789062</v>
      </c>
      <c r="BU178" s="164">
        <v>126</v>
      </c>
      <c r="BV178" s="163">
        <v>4681.67919921875</v>
      </c>
      <c r="BW178" s="163">
        <v>720</v>
      </c>
    </row>
    <row r="179" spans="1:75">
      <c r="A179" s="167" t="s">
        <v>325</v>
      </c>
      <c r="B179" s="236" t="s">
        <v>324</v>
      </c>
      <c r="C179" s="163">
        <v>2844.9912109375</v>
      </c>
      <c r="D179" s="163">
        <v>337.74853515625</v>
      </c>
      <c r="E179" s="163">
        <v>0</v>
      </c>
      <c r="F179" s="163">
        <v>0</v>
      </c>
      <c r="G179" s="163">
        <v>55158.55078125</v>
      </c>
      <c r="H179" s="163">
        <v>7701.3701171875</v>
      </c>
      <c r="I179" s="163">
        <v>240.09530639648438</v>
      </c>
      <c r="J179" s="237">
        <v>0</v>
      </c>
      <c r="K179" s="240">
        <v>2.857142873108387E-2</v>
      </c>
      <c r="L179" s="238">
        <v>0.15000000596046448</v>
      </c>
      <c r="M179" s="163" t="s">
        <v>1369</v>
      </c>
      <c r="N179" s="163" t="s">
        <v>1369</v>
      </c>
      <c r="O179" s="163" t="s">
        <v>1369</v>
      </c>
      <c r="P179" s="163" t="s">
        <v>1369</v>
      </c>
      <c r="Q179" s="163">
        <v>0</v>
      </c>
      <c r="R179" s="233">
        <v>0</v>
      </c>
      <c r="S179" s="163">
        <v>1316289</v>
      </c>
      <c r="T179" s="163">
        <v>1388284.25</v>
      </c>
      <c r="U179" s="163">
        <v>1437878.5</v>
      </c>
      <c r="V179" s="164">
        <v>297.40020751953125</v>
      </c>
      <c r="W179" s="164">
        <v>0.43936404585838318</v>
      </c>
      <c r="X179" s="164">
        <v>53.438999176025391</v>
      </c>
      <c r="Y179" s="164">
        <v>3.2899999618530273</v>
      </c>
      <c r="Z179" s="164">
        <v>0</v>
      </c>
      <c r="AA179" s="164" t="s">
        <v>1369</v>
      </c>
      <c r="AB179" s="163">
        <v>87</v>
      </c>
      <c r="AC179" s="165" t="s">
        <v>1369</v>
      </c>
      <c r="AD179" s="165">
        <v>8.6272697448730469</v>
      </c>
      <c r="AE179" s="164">
        <v>5.4762578010559082</v>
      </c>
      <c r="AF179" s="251">
        <v>6.1196149326860905E-3</v>
      </c>
      <c r="AG179" s="163">
        <v>0</v>
      </c>
      <c r="AH179" s="164">
        <v>0.81400001049041748</v>
      </c>
      <c r="AI179" s="166">
        <v>2.4179248139262199E-3</v>
      </c>
      <c r="AJ179" s="164">
        <v>11.830714</v>
      </c>
      <c r="AK179" s="164">
        <v>0</v>
      </c>
      <c r="AL179" s="164">
        <v>0</v>
      </c>
      <c r="AM179" s="164" t="s">
        <v>1369</v>
      </c>
      <c r="AN179" s="164">
        <v>0.62965887784957886</v>
      </c>
      <c r="AO179" s="165">
        <v>15.399999618530273</v>
      </c>
      <c r="AP179" s="165">
        <v>4.9000000953674316</v>
      </c>
      <c r="AQ179" s="163">
        <v>18</v>
      </c>
      <c r="AR179" s="165">
        <v>1</v>
      </c>
      <c r="AS179" s="164" t="s">
        <v>1369</v>
      </c>
      <c r="AT179" s="164" t="s">
        <v>1369</v>
      </c>
      <c r="AU179" s="163">
        <v>70</v>
      </c>
      <c r="AV179" s="164">
        <v>0.26399999856948853</v>
      </c>
      <c r="AW179" s="164" t="s">
        <v>1369</v>
      </c>
      <c r="AX179" s="163">
        <v>100000</v>
      </c>
      <c r="AY179" s="163">
        <v>0</v>
      </c>
      <c r="AZ179" s="163">
        <v>0</v>
      </c>
      <c r="BA179" s="163">
        <v>0</v>
      </c>
      <c r="BB179" s="163">
        <v>40768</v>
      </c>
      <c r="BC179" s="163">
        <v>0</v>
      </c>
      <c r="BD179" s="163">
        <v>121</v>
      </c>
      <c r="BE179" s="165">
        <v>12.600000381469727</v>
      </c>
      <c r="BF179" s="164">
        <v>3.2333333492279053</v>
      </c>
      <c r="BG179" s="164">
        <v>-2.512027695775032E-2</v>
      </c>
      <c r="BH179" s="163">
        <v>42</v>
      </c>
      <c r="BI179" s="165">
        <v>100</v>
      </c>
      <c r="BJ179" s="164" t="s">
        <v>1369</v>
      </c>
      <c r="BK179" s="164">
        <v>79</v>
      </c>
      <c r="BL179" s="165">
        <v>130.56639099121094</v>
      </c>
      <c r="BM179" s="163">
        <v>8900</v>
      </c>
      <c r="BN179" s="165">
        <v>93.915214538574219</v>
      </c>
      <c r="BO179" s="165">
        <v>98.875167846679688</v>
      </c>
      <c r="BP179" s="164">
        <v>34.119998931884766</v>
      </c>
      <c r="BQ179" s="163">
        <v>93</v>
      </c>
      <c r="BR179" s="163">
        <v>92</v>
      </c>
      <c r="BS179" s="163">
        <v>93</v>
      </c>
      <c r="BT179" s="164">
        <v>1776.52294921875</v>
      </c>
      <c r="BU179" s="164">
        <v>27</v>
      </c>
      <c r="BV179" s="163">
        <v>18332.96484375</v>
      </c>
      <c r="BW179" s="163">
        <v>5130</v>
      </c>
    </row>
    <row r="180" spans="1:75">
      <c r="A180" s="167" t="s">
        <v>327</v>
      </c>
      <c r="B180" s="236" t="s">
        <v>326</v>
      </c>
      <c r="C180" s="163">
        <v>22068.38671875</v>
      </c>
      <c r="D180" s="163">
        <v>0</v>
      </c>
      <c r="E180" s="163">
        <v>9776.75390625</v>
      </c>
      <c r="F180" s="163">
        <v>41.106399536132812</v>
      </c>
      <c r="G180" s="163">
        <v>0</v>
      </c>
      <c r="H180" s="163">
        <v>0</v>
      </c>
      <c r="I180" s="163">
        <v>21166.513671875</v>
      </c>
      <c r="J180" s="237">
        <v>0</v>
      </c>
      <c r="K180" s="240">
        <v>0</v>
      </c>
      <c r="L180" s="238">
        <v>0.25</v>
      </c>
      <c r="M180" s="163">
        <v>0</v>
      </c>
      <c r="N180" s="163">
        <v>0</v>
      </c>
      <c r="O180" s="163">
        <v>0</v>
      </c>
      <c r="P180" s="163">
        <v>0</v>
      </c>
      <c r="Q180" s="163">
        <v>0</v>
      </c>
      <c r="R180" s="233">
        <v>0</v>
      </c>
      <c r="S180" s="163">
        <v>0</v>
      </c>
      <c r="T180" s="163">
        <v>6168230.5</v>
      </c>
      <c r="U180" s="163">
        <v>111062.53125</v>
      </c>
      <c r="V180" s="164">
        <v>78.932456970214844</v>
      </c>
      <c r="W180" s="164">
        <v>1.2918567657470703</v>
      </c>
      <c r="X180" s="164">
        <v>70.543998718261719</v>
      </c>
      <c r="Y180" s="164">
        <v>3.8900001049041748</v>
      </c>
      <c r="Z180" s="164">
        <v>0.14774835109710693</v>
      </c>
      <c r="AA180" s="164">
        <v>84.269210815429688</v>
      </c>
      <c r="AB180" s="163">
        <v>1238</v>
      </c>
      <c r="AC180" s="163">
        <v>80</v>
      </c>
      <c r="AD180" s="165">
        <v>7.643010139465332</v>
      </c>
      <c r="AE180" s="164">
        <v>7.0588278770446777</v>
      </c>
      <c r="AF180" s="251">
        <v>7.4812315404415131E-2</v>
      </c>
      <c r="AG180" s="163">
        <v>3</v>
      </c>
      <c r="AH180" s="164">
        <v>0.73199999332427979</v>
      </c>
      <c r="AI180" s="166">
        <v>2.887731185182929E-3</v>
      </c>
      <c r="AJ180" s="164">
        <v>42.454501</v>
      </c>
      <c r="AK180" s="164">
        <v>1036.1300048828125</v>
      </c>
      <c r="AL180" s="164">
        <v>1200.550048828125</v>
      </c>
      <c r="AM180" s="164">
        <v>2.7800533771514893</v>
      </c>
      <c r="AN180" s="164">
        <v>5.5636153221130371</v>
      </c>
      <c r="AO180" s="165">
        <v>11.5</v>
      </c>
      <c r="AP180" s="165">
        <v>1.6000000238418579</v>
      </c>
      <c r="AQ180" s="163">
        <v>37</v>
      </c>
      <c r="AR180" s="165">
        <v>0.10000000149011612</v>
      </c>
      <c r="AS180" s="164" t="s">
        <v>1369</v>
      </c>
      <c r="AT180" s="164" t="s">
        <v>1369</v>
      </c>
      <c r="AU180" s="163">
        <v>3310</v>
      </c>
      <c r="AV180" s="164">
        <v>0.2370000034570694</v>
      </c>
      <c r="AW180" s="164">
        <v>33.700000762939453</v>
      </c>
      <c r="AX180" s="163">
        <v>4000</v>
      </c>
      <c r="AY180" s="163">
        <v>0</v>
      </c>
      <c r="AZ180" s="163">
        <v>0</v>
      </c>
      <c r="BA180" s="163">
        <v>0</v>
      </c>
      <c r="BB180" s="163">
        <v>15110</v>
      </c>
      <c r="BC180" s="163">
        <v>0</v>
      </c>
      <c r="BD180" s="163">
        <v>148</v>
      </c>
      <c r="BE180" s="165">
        <v>3.2000000476837158</v>
      </c>
      <c r="BF180" s="164">
        <v>2.4333333969116211</v>
      </c>
      <c r="BG180" s="164">
        <v>-0.29940810799598694</v>
      </c>
      <c r="BH180" s="163">
        <v>40</v>
      </c>
      <c r="BI180" s="165">
        <v>100</v>
      </c>
      <c r="BJ180" s="164">
        <v>80.547576904296875</v>
      </c>
      <c r="BK180" s="164">
        <v>78.989654541015625</v>
      </c>
      <c r="BL180" s="165">
        <v>129.25778198242188</v>
      </c>
      <c r="BM180" s="163">
        <v>55000</v>
      </c>
      <c r="BN180" s="165">
        <v>97.437530517578125</v>
      </c>
      <c r="BO180" s="165">
        <v>97.181732177734375</v>
      </c>
      <c r="BP180" s="164">
        <v>12.610000610351562</v>
      </c>
      <c r="BQ180" s="163">
        <v>97</v>
      </c>
      <c r="BR180" s="163">
        <v>98</v>
      </c>
      <c r="BS180" s="163">
        <v>98</v>
      </c>
      <c r="BT180" s="164">
        <v>784.1246337890625</v>
      </c>
      <c r="BU180" s="164">
        <v>37</v>
      </c>
      <c r="BV180" s="163">
        <v>3895.38671875</v>
      </c>
      <c r="BW180" s="163">
        <v>155360</v>
      </c>
    </row>
    <row r="181" spans="1:75">
      <c r="A181" s="167" t="s">
        <v>1382</v>
      </c>
      <c r="B181" s="236" t="s">
        <v>328</v>
      </c>
      <c r="C181" s="163">
        <v>173870.609375</v>
      </c>
      <c r="D181" s="163">
        <v>72827.25</v>
      </c>
      <c r="E181" s="163">
        <v>165711.125</v>
      </c>
      <c r="F181" s="163">
        <v>49.228401184082031</v>
      </c>
      <c r="G181" s="163">
        <v>0</v>
      </c>
      <c r="H181" s="163">
        <v>0</v>
      </c>
      <c r="I181" s="163">
        <v>9960.78125</v>
      </c>
      <c r="J181" s="237">
        <v>0</v>
      </c>
      <c r="K181" s="240">
        <v>0</v>
      </c>
      <c r="L181" s="238">
        <v>0.15000000596046448</v>
      </c>
      <c r="M181" s="163">
        <v>67621944</v>
      </c>
      <c r="N181" s="163" t="s">
        <v>1369</v>
      </c>
      <c r="O181" s="163" t="s">
        <v>1369</v>
      </c>
      <c r="P181" s="163" t="s">
        <v>1369</v>
      </c>
      <c r="Q181" s="163">
        <v>0</v>
      </c>
      <c r="R181" s="233">
        <v>0</v>
      </c>
      <c r="S181" s="163">
        <v>1073784</v>
      </c>
      <c r="T181" s="163">
        <v>19442222</v>
      </c>
      <c r="U181" s="163">
        <v>7079230</v>
      </c>
      <c r="V181" s="164">
        <v>109.33477020263672</v>
      </c>
      <c r="W181" s="164">
        <v>0.97735995054244995</v>
      </c>
      <c r="X181" s="164">
        <v>77.462997436523438</v>
      </c>
      <c r="Y181" s="164">
        <v>4.070000171661377</v>
      </c>
      <c r="Z181" s="164">
        <v>0.14855770766735077</v>
      </c>
      <c r="AA181" s="164" t="s">
        <v>1369</v>
      </c>
      <c r="AB181" s="163">
        <v>11410</v>
      </c>
      <c r="AC181" s="163">
        <v>80</v>
      </c>
      <c r="AD181" s="165" t="s">
        <v>1369</v>
      </c>
      <c r="AE181" s="164">
        <v>6.3219218254089355</v>
      </c>
      <c r="AF181" s="251">
        <v>0.90096569061279297</v>
      </c>
      <c r="AG181" s="163">
        <v>99</v>
      </c>
      <c r="AH181" s="164">
        <v>0.85500001907348633</v>
      </c>
      <c r="AI181" s="166" t="s">
        <v>1369</v>
      </c>
      <c r="AJ181" s="164">
        <v>2140.8678559999998</v>
      </c>
      <c r="AK181" s="164">
        <v>1000.760009765625</v>
      </c>
      <c r="AL181" s="164">
        <v>801.44000244140625</v>
      </c>
      <c r="AM181" s="164">
        <v>8.9083254337310791E-2</v>
      </c>
      <c r="AN181" s="164">
        <v>7.8337766230106354E-2</v>
      </c>
      <c r="AO181" s="165">
        <v>9.6000003814697266</v>
      </c>
      <c r="AP181" s="165">
        <v>1.5</v>
      </c>
      <c r="AQ181" s="163">
        <v>14</v>
      </c>
      <c r="AR181" s="165" t="s">
        <v>1369</v>
      </c>
      <c r="AS181" s="164" t="s">
        <v>1369</v>
      </c>
      <c r="AT181" s="163" t="s">
        <v>1369</v>
      </c>
      <c r="AU181" s="163" t="s">
        <v>1369</v>
      </c>
      <c r="AV181" s="164">
        <v>0.25900000333786011</v>
      </c>
      <c r="AW181" s="164">
        <v>44.400001525878906</v>
      </c>
      <c r="AX181" s="163">
        <v>3306</v>
      </c>
      <c r="AY181" s="163">
        <v>16108079</v>
      </c>
      <c r="AZ181" s="163">
        <v>900</v>
      </c>
      <c r="BA181" s="163">
        <v>1099493</v>
      </c>
      <c r="BB181" s="163">
        <v>3473611</v>
      </c>
      <c r="BC181" s="163">
        <v>0</v>
      </c>
      <c r="BD181" s="163">
        <v>133</v>
      </c>
      <c r="BE181" s="165">
        <v>2.4000000953674316</v>
      </c>
      <c r="BF181" s="164">
        <v>4.1666665077209473</v>
      </c>
      <c r="BG181" s="164">
        <v>-0.19902965426445007</v>
      </c>
      <c r="BH181" s="163">
        <v>34</v>
      </c>
      <c r="BI181" s="165">
        <v>100</v>
      </c>
      <c r="BJ181" s="164">
        <v>96.742210388183594</v>
      </c>
      <c r="BK181" s="164">
        <v>83.437164306640625</v>
      </c>
      <c r="BL181" s="165">
        <v>105.80765533447266</v>
      </c>
      <c r="BM181" s="163">
        <v>400000</v>
      </c>
      <c r="BN181" s="165">
        <v>99.248748779296875</v>
      </c>
      <c r="BO181" s="165">
        <v>97.026191711425781</v>
      </c>
      <c r="BP181" s="164">
        <v>20.360000610351562</v>
      </c>
      <c r="BQ181" s="163">
        <v>99</v>
      </c>
      <c r="BR181" s="163">
        <v>88</v>
      </c>
      <c r="BS181" s="163">
        <v>97</v>
      </c>
      <c r="BT181" s="164">
        <v>1390</v>
      </c>
      <c r="BU181" s="164">
        <v>17</v>
      </c>
      <c r="BV181" s="163">
        <v>12985.7529296875</v>
      </c>
      <c r="BW181" s="163">
        <v>769630</v>
      </c>
    </row>
    <row r="182" spans="1:75">
      <c r="A182" s="167" t="s">
        <v>331</v>
      </c>
      <c r="B182" s="236" t="s">
        <v>330</v>
      </c>
      <c r="C182" s="163">
        <v>5858.37158203125</v>
      </c>
      <c r="D182" s="163">
        <v>0.11787094175815582</v>
      </c>
      <c r="E182" s="163">
        <v>177543.40625</v>
      </c>
      <c r="F182" s="163">
        <v>0</v>
      </c>
      <c r="G182" s="163">
        <v>0</v>
      </c>
      <c r="H182" s="163">
        <v>0</v>
      </c>
      <c r="I182" s="163">
        <v>2275.4541015625</v>
      </c>
      <c r="J182" s="237">
        <v>0</v>
      </c>
      <c r="K182" s="240">
        <v>0</v>
      </c>
      <c r="L182" s="238">
        <v>0.30000001192092896</v>
      </c>
      <c r="M182" s="163">
        <v>5932532.5</v>
      </c>
      <c r="N182" s="163" t="s">
        <v>1369</v>
      </c>
      <c r="O182" s="163" t="s">
        <v>1369</v>
      </c>
      <c r="P182" s="163" t="s">
        <v>1369</v>
      </c>
      <c r="Q182" s="163">
        <v>0</v>
      </c>
      <c r="R182" s="233">
        <v>0</v>
      </c>
      <c r="S182" s="163">
        <v>0</v>
      </c>
      <c r="T182" s="163">
        <v>3223751</v>
      </c>
      <c r="U182" s="163">
        <v>61193.45703125</v>
      </c>
      <c r="V182" s="164">
        <v>13.495318412780762</v>
      </c>
      <c r="W182" s="164">
        <v>2.2651751041412354</v>
      </c>
      <c r="X182" s="164">
        <v>54.002998352050781</v>
      </c>
      <c r="Y182" s="164">
        <v>5.2199997901916504</v>
      </c>
      <c r="Z182" s="164">
        <v>0</v>
      </c>
      <c r="AA182" s="164">
        <v>100</v>
      </c>
      <c r="AB182" s="163">
        <v>2254</v>
      </c>
      <c r="AC182" s="163">
        <v>60</v>
      </c>
      <c r="AD182" s="165">
        <v>8.3820104598999023</v>
      </c>
      <c r="AE182" s="164">
        <v>10.582983016967773</v>
      </c>
      <c r="AF182" s="251">
        <v>3.5153325647115707E-2</v>
      </c>
      <c r="AG182" s="163">
        <v>0</v>
      </c>
      <c r="AH182" s="164">
        <v>0.74400001764297485</v>
      </c>
      <c r="AI182" s="166">
        <v>8.4917742060497403E-4</v>
      </c>
      <c r="AJ182" s="164">
        <v>7.4980000000000005E-2</v>
      </c>
      <c r="AK182" s="164">
        <v>28.909999847412109</v>
      </c>
      <c r="AL182" s="164">
        <v>16.329999923706055</v>
      </c>
      <c r="AM182" s="164">
        <v>2.705715037882328E-2</v>
      </c>
      <c r="AN182" s="165">
        <v>0</v>
      </c>
      <c r="AO182" s="165">
        <v>40.400001525878906</v>
      </c>
      <c r="AP182" s="165">
        <v>3.0999999046325684</v>
      </c>
      <c r="AQ182" s="163">
        <v>48</v>
      </c>
      <c r="AR182" s="165" t="s">
        <v>1369</v>
      </c>
      <c r="AS182" s="164" t="s">
        <v>1369</v>
      </c>
      <c r="AT182" s="163">
        <v>0</v>
      </c>
      <c r="AU182" s="163">
        <v>0</v>
      </c>
      <c r="AV182" s="164">
        <v>0.17700000107288361</v>
      </c>
      <c r="AW182" s="164" t="s">
        <v>1369</v>
      </c>
      <c r="AX182" s="163">
        <v>0</v>
      </c>
      <c r="AY182" s="163">
        <v>0</v>
      </c>
      <c r="AZ182" s="163">
        <v>0</v>
      </c>
      <c r="BA182" s="163">
        <v>0</v>
      </c>
      <c r="BB182" s="163">
        <v>7197</v>
      </c>
      <c r="BC182" s="163">
        <v>0</v>
      </c>
      <c r="BD182" s="163">
        <v>123</v>
      </c>
      <c r="BE182" s="165">
        <v>4.0999999046325684</v>
      </c>
      <c r="BF182" s="164" t="s">
        <v>1369</v>
      </c>
      <c r="BG182" s="164">
        <v>-1.1583536863327026</v>
      </c>
      <c r="BH182" s="163">
        <v>18</v>
      </c>
      <c r="BI182" s="165">
        <v>100</v>
      </c>
      <c r="BJ182" s="164" t="s">
        <v>1369</v>
      </c>
      <c r="BK182" s="164">
        <v>21.250997543334961</v>
      </c>
      <c r="BL182" s="165">
        <v>98.625419616699219</v>
      </c>
      <c r="BM182" s="163">
        <v>20000</v>
      </c>
      <c r="BN182" s="165">
        <v>99.818206787109375</v>
      </c>
      <c r="BO182" s="165">
        <v>100</v>
      </c>
      <c r="BP182" s="164">
        <v>21.470001220703125</v>
      </c>
      <c r="BQ182" s="163">
        <v>98</v>
      </c>
      <c r="BR182" s="163">
        <v>99</v>
      </c>
      <c r="BS182" s="163">
        <v>98</v>
      </c>
      <c r="BT182" s="164">
        <v>958.99530029296875</v>
      </c>
      <c r="BU182" s="164">
        <v>5</v>
      </c>
      <c r="BV182" s="163">
        <v>9190.671875</v>
      </c>
      <c r="BW182" s="163">
        <v>469930</v>
      </c>
    </row>
    <row r="183" spans="1:75">
      <c r="A183" s="167" t="s">
        <v>333</v>
      </c>
      <c r="B183" s="236" t="s">
        <v>332</v>
      </c>
      <c r="C183" s="163">
        <v>0</v>
      </c>
      <c r="D183" s="163">
        <v>0</v>
      </c>
      <c r="E183" s="163">
        <v>0</v>
      </c>
      <c r="F183" s="163">
        <v>0.3312000036239624</v>
      </c>
      <c r="G183" s="163">
        <v>64.511100769042969</v>
      </c>
      <c r="H183" s="163">
        <v>0.10878998786211014</v>
      </c>
      <c r="I183" s="163">
        <v>0</v>
      </c>
      <c r="J183" s="237">
        <v>291.5428466796875</v>
      </c>
      <c r="K183" s="240">
        <v>5.714285746216774E-2</v>
      </c>
      <c r="L183" s="239" t="s">
        <v>1369</v>
      </c>
      <c r="M183" s="163" t="s">
        <v>1369</v>
      </c>
      <c r="N183" s="163" t="s">
        <v>1369</v>
      </c>
      <c r="O183" s="163" t="s">
        <v>1369</v>
      </c>
      <c r="P183" s="163" t="s">
        <v>1369</v>
      </c>
      <c r="Q183" s="163">
        <v>0</v>
      </c>
      <c r="R183" s="233">
        <v>0</v>
      </c>
      <c r="S183" s="163">
        <v>0</v>
      </c>
      <c r="T183" s="163">
        <v>1272.973876953125</v>
      </c>
      <c r="U183" s="163">
        <v>7762.30029296875</v>
      </c>
      <c r="V183" s="164">
        <v>373.4666748046875</v>
      </c>
      <c r="W183" s="164">
        <v>1.831479549407959</v>
      </c>
      <c r="X183" s="164">
        <v>66.240997314453125</v>
      </c>
      <c r="Y183" s="164">
        <v>6.0500001907348633</v>
      </c>
      <c r="Z183" s="164">
        <v>2.621992826461792</v>
      </c>
      <c r="AA183" s="164">
        <v>93.9566650390625</v>
      </c>
      <c r="AB183" s="165" t="s">
        <v>1369</v>
      </c>
      <c r="AC183" s="163">
        <v>60</v>
      </c>
      <c r="AD183" s="165">
        <v>50.899429321289062</v>
      </c>
      <c r="AE183" s="164">
        <v>11.005131721496582</v>
      </c>
      <c r="AF183" s="251">
        <v>0</v>
      </c>
      <c r="AG183" s="163">
        <v>0</v>
      </c>
      <c r="AH183" s="164">
        <v>0.65299999713897705</v>
      </c>
      <c r="AI183" s="166">
        <v>8.0846082419157028E-3</v>
      </c>
      <c r="AJ183" s="164">
        <v>7.1276000000000006E-2</v>
      </c>
      <c r="AK183" s="164">
        <v>34.540000915527344</v>
      </c>
      <c r="AL183" s="164">
        <v>63.560001373291016</v>
      </c>
      <c r="AM183" s="164">
        <v>79.853668212890625</v>
      </c>
      <c r="AN183" s="165">
        <v>4.8169317245483398</v>
      </c>
      <c r="AO183" s="165">
        <v>20.399999618530273</v>
      </c>
      <c r="AP183" s="165">
        <v>2.9000000953674316</v>
      </c>
      <c r="AQ183" s="163">
        <v>296</v>
      </c>
      <c r="AR183" s="165" t="s">
        <v>1369</v>
      </c>
      <c r="AS183" s="164" t="s">
        <v>1369</v>
      </c>
      <c r="AT183" s="164" t="s">
        <v>1369</v>
      </c>
      <c r="AU183" s="163">
        <v>11500</v>
      </c>
      <c r="AV183" s="164" t="s">
        <v>1369</v>
      </c>
      <c r="AW183" s="164">
        <v>39.099998474121094</v>
      </c>
      <c r="AX183" s="163">
        <v>0</v>
      </c>
      <c r="AY183" s="163">
        <v>0</v>
      </c>
      <c r="AZ183" s="163">
        <v>0</v>
      </c>
      <c r="BA183" s="163">
        <v>0</v>
      </c>
      <c r="BB183" s="163">
        <v>0</v>
      </c>
      <c r="BC183" s="163">
        <v>0</v>
      </c>
      <c r="BD183" s="163">
        <v>88</v>
      </c>
      <c r="BE183" s="165">
        <v>5.4000000953674316</v>
      </c>
      <c r="BF183" s="164" t="s">
        <v>1369</v>
      </c>
      <c r="BG183" s="164">
        <v>-0.31167462468147278</v>
      </c>
      <c r="BH183" s="164" t="s">
        <v>1369</v>
      </c>
      <c r="BI183" s="165">
        <v>100</v>
      </c>
      <c r="BJ183" s="164" t="s">
        <v>1369</v>
      </c>
      <c r="BK183" s="164">
        <v>71.586578369140625</v>
      </c>
      <c r="BL183" s="165">
        <v>80.328453063964844</v>
      </c>
      <c r="BM183" s="163">
        <v>47</v>
      </c>
      <c r="BN183" s="165">
        <v>83.546333312988281</v>
      </c>
      <c r="BO183" s="165">
        <v>99.25616455078125</v>
      </c>
      <c r="BP183" s="164">
        <v>12.610000610351562</v>
      </c>
      <c r="BQ183" s="163">
        <v>91</v>
      </c>
      <c r="BR183" s="163">
        <v>89</v>
      </c>
      <c r="BS183" s="163">
        <v>83</v>
      </c>
      <c r="BT183" s="164">
        <v>1028.6683349609375</v>
      </c>
      <c r="BU183" s="164" t="s">
        <v>1369</v>
      </c>
      <c r="BV183" s="163">
        <v>5465.10302734375</v>
      </c>
      <c r="BW183" s="163">
        <v>30</v>
      </c>
    </row>
    <row r="184" spans="1:75">
      <c r="A184" s="167" t="s">
        <v>335</v>
      </c>
      <c r="B184" s="236" t="s">
        <v>334</v>
      </c>
      <c r="C184" s="163">
        <v>31693.55078125</v>
      </c>
      <c r="D184" s="163">
        <v>0</v>
      </c>
      <c r="E184" s="163">
        <v>24010.2109375</v>
      </c>
      <c r="F184" s="163">
        <v>0</v>
      </c>
      <c r="G184" s="163">
        <v>0</v>
      </c>
      <c r="H184" s="163">
        <v>0</v>
      </c>
      <c r="I184" s="163">
        <v>0</v>
      </c>
      <c r="J184" s="237">
        <v>124800</v>
      </c>
      <c r="K184" s="240">
        <v>0.20000000298023224</v>
      </c>
      <c r="L184" s="238">
        <v>0.15000000596046448</v>
      </c>
      <c r="M184" s="163">
        <v>11439504</v>
      </c>
      <c r="N184" s="163">
        <v>5354009</v>
      </c>
      <c r="O184" s="163">
        <v>0</v>
      </c>
      <c r="P184" s="163">
        <v>30189758</v>
      </c>
      <c r="Q184" s="163">
        <v>49924252</v>
      </c>
      <c r="R184" s="233">
        <v>1</v>
      </c>
      <c r="S184" s="163">
        <v>42997624</v>
      </c>
      <c r="T184" s="163">
        <v>40859072</v>
      </c>
      <c r="U184" s="163">
        <v>30153336</v>
      </c>
      <c r="V184" s="164">
        <v>228.67433166503906</v>
      </c>
      <c r="W184" s="164">
        <v>5.094202995300293</v>
      </c>
      <c r="X184" s="164">
        <v>26.770999908447266</v>
      </c>
      <c r="Y184" s="164">
        <v>4.869999885559082</v>
      </c>
      <c r="Z184" s="164">
        <v>3.8217213153839111</v>
      </c>
      <c r="AA184" s="164">
        <v>30.904199600219727</v>
      </c>
      <c r="AB184" s="163">
        <v>948</v>
      </c>
      <c r="AC184" s="163">
        <v>40</v>
      </c>
      <c r="AD184" s="165">
        <v>52.680980682373047</v>
      </c>
      <c r="AE184" s="164">
        <v>16.129829406738281</v>
      </c>
      <c r="AF184" s="251">
        <v>0.81748127937316895</v>
      </c>
      <c r="AG184" s="163">
        <v>74</v>
      </c>
      <c r="AH184" s="164">
        <v>0.55000001192092896</v>
      </c>
      <c r="AI184" s="166">
        <v>0.28102847933769226</v>
      </c>
      <c r="AJ184" s="164">
        <v>677.63967200000002</v>
      </c>
      <c r="AK184" s="164">
        <v>2521.919921875</v>
      </c>
      <c r="AL184" s="164">
        <v>2156.9599609375</v>
      </c>
      <c r="AM184" s="164">
        <v>4.7400035858154297</v>
      </c>
      <c r="AN184" s="164">
        <v>2.6280953884124756</v>
      </c>
      <c r="AO184" s="165">
        <v>40.5</v>
      </c>
      <c r="AP184" s="165">
        <v>7.5999999046325684</v>
      </c>
      <c r="AQ184" s="163">
        <v>198</v>
      </c>
      <c r="AR184" s="165">
        <v>5.0999999046325684</v>
      </c>
      <c r="AS184" s="164">
        <v>2.190000057220459</v>
      </c>
      <c r="AT184" s="164">
        <v>267.75106811523438</v>
      </c>
      <c r="AU184" s="163">
        <v>26788568</v>
      </c>
      <c r="AV184" s="164">
        <v>0.52700001001358032</v>
      </c>
      <c r="AW184" s="164">
        <v>42.700000762939453</v>
      </c>
      <c r="AX184" s="163">
        <v>599306</v>
      </c>
      <c r="AY184" s="163">
        <v>1016.0000610351562</v>
      </c>
      <c r="AZ184" s="163">
        <v>57804</v>
      </c>
      <c r="BA184" s="163">
        <v>4838</v>
      </c>
      <c r="BB184" s="163">
        <v>1682155</v>
      </c>
      <c r="BC184" s="163">
        <v>0</v>
      </c>
      <c r="BD184" s="163">
        <v>98</v>
      </c>
      <c r="BE184" s="165">
        <v>36.900001525878906</v>
      </c>
      <c r="BF184" s="164" t="s">
        <v>1369</v>
      </c>
      <c r="BG184" s="164">
        <v>-0.58396917581558228</v>
      </c>
      <c r="BH184" s="163">
        <v>26</v>
      </c>
      <c r="BI184" s="165">
        <v>47.099998474121094</v>
      </c>
      <c r="BJ184" s="164">
        <v>80.589996337890625</v>
      </c>
      <c r="BK184" s="164">
        <v>10.34242057800293</v>
      </c>
      <c r="BL184" s="165">
        <v>69.986289978027344</v>
      </c>
      <c r="BM184" s="163">
        <v>46000</v>
      </c>
      <c r="BN184" s="165">
        <v>21.012130737304688</v>
      </c>
      <c r="BO184" s="165">
        <v>59.259609222412109</v>
      </c>
      <c r="BP184" s="164">
        <v>1.5800000429153442</v>
      </c>
      <c r="BQ184" s="163">
        <v>89</v>
      </c>
      <c r="BR184" s="163">
        <v>49</v>
      </c>
      <c r="BS184" s="163">
        <v>90</v>
      </c>
      <c r="BT184" s="164">
        <v>118.91580963134766</v>
      </c>
      <c r="BU184" s="164">
        <v>284</v>
      </c>
      <c r="BV184" s="163">
        <v>1014.2139892578125</v>
      </c>
      <c r="BW184" s="163">
        <v>199810</v>
      </c>
    </row>
    <row r="185" spans="1:75">
      <c r="A185" s="167" t="s">
        <v>337</v>
      </c>
      <c r="B185" s="236" t="s">
        <v>336</v>
      </c>
      <c r="C185" s="163">
        <v>5071.53076171875</v>
      </c>
      <c r="D185" s="163">
        <v>0</v>
      </c>
      <c r="E185" s="163">
        <v>119421.7734375</v>
      </c>
      <c r="F185" s="163">
        <v>0</v>
      </c>
      <c r="G185" s="163">
        <v>0</v>
      </c>
      <c r="H185" s="163">
        <v>0</v>
      </c>
      <c r="I185" s="163">
        <v>10269.7841796875</v>
      </c>
      <c r="J185" s="237">
        <v>0</v>
      </c>
      <c r="K185" s="240">
        <v>2.857142873108387E-2</v>
      </c>
      <c r="L185" s="238">
        <v>0.125</v>
      </c>
      <c r="M185" s="163">
        <v>21556978</v>
      </c>
      <c r="N185" s="163" t="s">
        <v>1369</v>
      </c>
      <c r="O185" s="163" t="s">
        <v>1369</v>
      </c>
      <c r="P185" s="163" t="s">
        <v>1369</v>
      </c>
      <c r="Q185" s="163">
        <v>0</v>
      </c>
      <c r="R185" s="233">
        <v>0</v>
      </c>
      <c r="S185" s="163">
        <v>0</v>
      </c>
      <c r="T185" s="163">
        <v>0</v>
      </c>
      <c r="U185" s="163">
        <v>0</v>
      </c>
      <c r="V185" s="164">
        <v>75.67999267578125</v>
      </c>
      <c r="W185" s="164">
        <v>-2.4154212474822998</v>
      </c>
      <c r="X185" s="164">
        <v>70.095001220703125</v>
      </c>
      <c r="Y185" s="164">
        <v>2.5299999713897705</v>
      </c>
      <c r="Z185" s="164">
        <v>0</v>
      </c>
      <c r="AA185" s="164" t="s">
        <v>1369</v>
      </c>
      <c r="AB185" s="163">
        <v>14913</v>
      </c>
      <c r="AC185" s="163">
        <v>60</v>
      </c>
      <c r="AD185" s="165" t="s">
        <v>1369</v>
      </c>
      <c r="AE185" s="164">
        <v>3.329634428024292</v>
      </c>
      <c r="AF185" s="251">
        <v>0.99668592214584351</v>
      </c>
      <c r="AG185" s="163">
        <v>81059</v>
      </c>
      <c r="AH185" s="164">
        <v>0.73400002717971802</v>
      </c>
      <c r="AI185" s="166">
        <v>8.4043177776038647E-4</v>
      </c>
      <c r="AJ185" s="164">
        <v>9364.5566720000006</v>
      </c>
      <c r="AK185" s="164">
        <v>2125.860107421875</v>
      </c>
      <c r="AL185" s="164">
        <v>28698.73046875</v>
      </c>
      <c r="AM185" s="164">
        <v>16.854778289794922</v>
      </c>
      <c r="AN185" s="164">
        <v>8.4600868225097656</v>
      </c>
      <c r="AO185" s="165">
        <v>8.5</v>
      </c>
      <c r="AP185" s="165" t="s">
        <v>1369</v>
      </c>
      <c r="AQ185" s="163">
        <v>90</v>
      </c>
      <c r="AR185" s="165">
        <v>0.89999997615814209</v>
      </c>
      <c r="AS185" s="164" t="s">
        <v>1369</v>
      </c>
      <c r="AT185" s="164" t="s">
        <v>1369</v>
      </c>
      <c r="AU185" s="163">
        <v>5</v>
      </c>
      <c r="AV185" s="164">
        <v>0.18799999356269836</v>
      </c>
      <c r="AW185" s="164">
        <v>25.600000381469727</v>
      </c>
      <c r="AX185" s="163">
        <v>0</v>
      </c>
      <c r="AY185" s="163">
        <v>2873</v>
      </c>
      <c r="AZ185" s="163">
        <v>0</v>
      </c>
      <c r="BA185" s="163">
        <v>3689088</v>
      </c>
      <c r="BB185" s="163">
        <v>997136</v>
      </c>
      <c r="BC185" s="163">
        <v>324573</v>
      </c>
      <c r="BD185" s="163">
        <v>116</v>
      </c>
      <c r="BE185" s="165">
        <v>5.8000001907348633</v>
      </c>
      <c r="BF185" s="164" t="s">
        <v>1369</v>
      </c>
      <c r="BG185" s="164">
        <v>-0.49629417061805725</v>
      </c>
      <c r="BH185" s="163">
        <v>36</v>
      </c>
      <c r="BI185" s="165">
        <v>100</v>
      </c>
      <c r="BJ185" s="164">
        <v>100</v>
      </c>
      <c r="BK185" s="164">
        <v>79.218292236328125</v>
      </c>
      <c r="BL185" s="165">
        <v>135.02569580078125</v>
      </c>
      <c r="BM185" s="163">
        <v>430000</v>
      </c>
      <c r="BN185" s="165">
        <v>97.74530029296875</v>
      </c>
      <c r="BO185" s="165">
        <v>93.589797973632812</v>
      </c>
      <c r="BP185" s="164">
        <v>29.899999618530273</v>
      </c>
      <c r="BQ185" s="163">
        <v>73</v>
      </c>
      <c r="BR185" s="163">
        <v>69</v>
      </c>
      <c r="BS185" s="163" t="s">
        <v>1369</v>
      </c>
      <c r="BT185" s="164">
        <v>1082</v>
      </c>
      <c r="BU185" s="164">
        <v>17</v>
      </c>
      <c r="BV185" s="163">
        <v>5181.36279296875</v>
      </c>
      <c r="BW185" s="163">
        <v>579320</v>
      </c>
    </row>
    <row r="186" spans="1:75">
      <c r="A186" s="167" t="s">
        <v>339</v>
      </c>
      <c r="B186" s="236" t="s">
        <v>338</v>
      </c>
      <c r="C186" s="163">
        <v>0</v>
      </c>
      <c r="D186" s="163">
        <v>0</v>
      </c>
      <c r="E186" s="163">
        <v>457.25180053710938</v>
      </c>
      <c r="F186" s="163">
        <v>39.744800567626953</v>
      </c>
      <c r="G186" s="163">
        <v>214.42433166503906</v>
      </c>
      <c r="H186" s="163">
        <v>0</v>
      </c>
      <c r="I186" s="163">
        <v>99439.984375</v>
      </c>
      <c r="J186" s="237">
        <v>0</v>
      </c>
      <c r="K186" s="240">
        <v>0</v>
      </c>
      <c r="L186" s="238">
        <v>0.375</v>
      </c>
      <c r="M186" s="163">
        <v>4836586</v>
      </c>
      <c r="N186" s="163" t="s">
        <v>1369</v>
      </c>
      <c r="O186" s="163" t="s">
        <v>1369</v>
      </c>
      <c r="P186" s="163" t="s">
        <v>1369</v>
      </c>
      <c r="Q186" s="163">
        <v>0</v>
      </c>
      <c r="R186" s="233">
        <v>0</v>
      </c>
      <c r="S186" s="163">
        <v>3044140</v>
      </c>
      <c r="T186" s="163">
        <v>6853543.5</v>
      </c>
      <c r="U186" s="163">
        <v>7874861.5</v>
      </c>
      <c r="V186" s="164">
        <v>131.86630249023438</v>
      </c>
      <c r="W186" s="164">
        <v>1.0682662725448608</v>
      </c>
      <c r="X186" s="164">
        <v>87.778999328613281</v>
      </c>
      <c r="Y186" s="164" t="s">
        <v>1369</v>
      </c>
      <c r="Z186" s="164">
        <v>0</v>
      </c>
      <c r="AA186" s="164" t="s">
        <v>1369</v>
      </c>
      <c r="AB186" s="163">
        <v>536</v>
      </c>
      <c r="AC186" s="163">
        <v>100</v>
      </c>
      <c r="AD186" s="165">
        <v>0.1132500022649765</v>
      </c>
      <c r="AE186" s="164">
        <v>5.2705965042114258</v>
      </c>
      <c r="AF186" s="251">
        <v>9.8095657303929329E-3</v>
      </c>
      <c r="AG186" s="163">
        <v>0</v>
      </c>
      <c r="AH186" s="164">
        <v>0.93699997663497925</v>
      </c>
      <c r="AI186" s="166" t="s">
        <v>1369</v>
      </c>
      <c r="AJ186" s="164">
        <v>1.3178749999999999</v>
      </c>
      <c r="AK186" s="164">
        <v>0</v>
      </c>
      <c r="AL186" s="164">
        <v>0</v>
      </c>
      <c r="AM186" s="164" t="s">
        <v>1369</v>
      </c>
      <c r="AN186" s="165" t="s">
        <v>1369</v>
      </c>
      <c r="AO186" s="165">
        <v>5.3000001907348633</v>
      </c>
      <c r="AP186" s="165" t="s">
        <v>1369</v>
      </c>
      <c r="AQ186" s="163">
        <v>0.75999999046325684</v>
      </c>
      <c r="AR186" s="165">
        <v>0.10000000149011612</v>
      </c>
      <c r="AS186" s="164" t="s">
        <v>1369</v>
      </c>
      <c r="AT186" s="163">
        <v>0</v>
      </c>
      <c r="AU186" s="163">
        <v>68</v>
      </c>
      <c r="AV186" s="164">
        <v>3.5000000149011612E-2</v>
      </c>
      <c r="AW186" s="164">
        <v>26</v>
      </c>
      <c r="AX186" s="163">
        <v>0</v>
      </c>
      <c r="AY186" s="163">
        <v>0</v>
      </c>
      <c r="AZ186" s="163">
        <v>346</v>
      </c>
      <c r="BA186" s="163">
        <v>0</v>
      </c>
      <c r="BB186" s="163">
        <v>8573</v>
      </c>
      <c r="BC186" s="163">
        <v>0</v>
      </c>
      <c r="BD186" s="163">
        <v>127</v>
      </c>
      <c r="BE186" s="165">
        <v>2.7000000476837158</v>
      </c>
      <c r="BF186" s="164">
        <v>4.1500000953674316</v>
      </c>
      <c r="BG186" s="164">
        <v>1.2999622821807861</v>
      </c>
      <c r="BH186" s="163">
        <v>68</v>
      </c>
      <c r="BI186" s="165">
        <v>100</v>
      </c>
      <c r="BJ186" s="164">
        <v>98.285408020019531</v>
      </c>
      <c r="BK186" s="164">
        <v>100</v>
      </c>
      <c r="BL186" s="165">
        <v>212.22080993652344</v>
      </c>
      <c r="BM186" s="163">
        <v>40000</v>
      </c>
      <c r="BN186" s="165">
        <v>99.09130859375</v>
      </c>
      <c r="BO186" s="165">
        <v>100</v>
      </c>
      <c r="BP186" s="164">
        <v>28.789999008178711</v>
      </c>
      <c r="BQ186" s="163">
        <v>96</v>
      </c>
      <c r="BR186" s="163">
        <v>91</v>
      </c>
      <c r="BS186" s="163">
        <v>95</v>
      </c>
      <c r="BT186" s="164">
        <v>4065.614013671875</v>
      </c>
      <c r="BU186" s="164">
        <v>9</v>
      </c>
      <c r="BV186" s="163">
        <v>52976.80859375</v>
      </c>
      <c r="BW186" s="163">
        <v>83600</v>
      </c>
    </row>
    <row r="187" spans="1:75">
      <c r="A187" s="167" t="s">
        <v>743</v>
      </c>
      <c r="B187" s="236" t="s">
        <v>340</v>
      </c>
      <c r="C187" s="163">
        <v>65.017532348632812</v>
      </c>
      <c r="D187" s="163">
        <v>0</v>
      </c>
      <c r="E187" s="163">
        <v>111404.03125</v>
      </c>
      <c r="F187" s="163">
        <v>2.2007999420166016</v>
      </c>
      <c r="G187" s="163">
        <v>0</v>
      </c>
      <c r="H187" s="163">
        <v>0</v>
      </c>
      <c r="I187" s="163">
        <v>216136</v>
      </c>
      <c r="J187" s="237">
        <v>0</v>
      </c>
      <c r="K187" s="240">
        <v>2.857142873108387E-2</v>
      </c>
      <c r="L187" s="238">
        <v>7.5000002980232239E-2</v>
      </c>
      <c r="M187" s="163">
        <v>0</v>
      </c>
      <c r="N187" s="163" t="s">
        <v>1369</v>
      </c>
      <c r="O187" s="163" t="s">
        <v>1369</v>
      </c>
      <c r="P187" s="163" t="s">
        <v>1369</v>
      </c>
      <c r="Q187" s="163">
        <v>0</v>
      </c>
      <c r="R187" s="233">
        <v>0</v>
      </c>
      <c r="S187" s="163">
        <v>0</v>
      </c>
      <c r="T187" s="163">
        <v>0</v>
      </c>
      <c r="U187" s="163">
        <v>0</v>
      </c>
      <c r="V187" s="164">
        <v>277.04827880859375</v>
      </c>
      <c r="W187" s="164">
        <v>1.1099016666412354</v>
      </c>
      <c r="X187" s="164">
        <v>84.641998291015625</v>
      </c>
      <c r="Y187" s="164">
        <v>2.3499999046325684</v>
      </c>
      <c r="Z187" s="164">
        <v>0</v>
      </c>
      <c r="AA187" s="164" t="s">
        <v>1369</v>
      </c>
      <c r="AB187" s="163">
        <v>24753</v>
      </c>
      <c r="AC187" s="163">
        <v>100</v>
      </c>
      <c r="AD187" s="165">
        <v>0.16249999403953552</v>
      </c>
      <c r="AE187" s="164">
        <v>5.1320934295654297</v>
      </c>
      <c r="AF187" s="251">
        <v>1.564483530819416E-2</v>
      </c>
      <c r="AG187" s="163">
        <v>0</v>
      </c>
      <c r="AH187" s="164">
        <v>0.93999999761581421</v>
      </c>
      <c r="AI187" s="166" t="s">
        <v>1369</v>
      </c>
      <c r="AJ187" s="164">
        <v>1.315194</v>
      </c>
      <c r="AK187" s="164">
        <v>0</v>
      </c>
      <c r="AL187" s="164">
        <v>0</v>
      </c>
      <c r="AM187" s="164" t="s">
        <v>1369</v>
      </c>
      <c r="AN187" s="164">
        <v>0.11775775998830795</v>
      </c>
      <c r="AO187" s="165">
        <v>4.0999999046325684</v>
      </c>
      <c r="AP187" s="165" t="s">
        <v>1369</v>
      </c>
      <c r="AQ187" s="163">
        <v>7.5999999046325684</v>
      </c>
      <c r="AR187" s="165" t="s">
        <v>1369</v>
      </c>
      <c r="AS187" s="164" t="s">
        <v>1369</v>
      </c>
      <c r="AT187" s="164" t="s">
        <v>1369</v>
      </c>
      <c r="AU187" s="163">
        <v>0</v>
      </c>
      <c r="AV187" s="164">
        <v>9.3999996781349182E-2</v>
      </c>
      <c r="AW187" s="164">
        <v>32.400001525878906</v>
      </c>
      <c r="AX187" s="163">
        <v>0</v>
      </c>
      <c r="AY187" s="163">
        <v>0</v>
      </c>
      <c r="AZ187" s="163">
        <v>0</v>
      </c>
      <c r="BA187" s="163">
        <v>0</v>
      </c>
      <c r="BB187" s="163">
        <v>591685</v>
      </c>
      <c r="BC187" s="163">
        <v>0</v>
      </c>
      <c r="BD187" s="163">
        <v>135</v>
      </c>
      <c r="BE187" s="165">
        <v>2.4000000953674316</v>
      </c>
      <c r="BF187" s="164">
        <v>4.1500000953674316</v>
      </c>
      <c r="BG187" s="164">
        <v>1.2386348247528076</v>
      </c>
      <c r="BH187" s="163">
        <v>71</v>
      </c>
      <c r="BI187" s="165">
        <v>100</v>
      </c>
      <c r="BJ187" s="164" t="s">
        <v>1369</v>
      </c>
      <c r="BK187" s="164">
        <v>96.68023681640625</v>
      </c>
      <c r="BL187" s="165">
        <v>120.81911468505859</v>
      </c>
      <c r="BM187" s="163">
        <v>650000</v>
      </c>
      <c r="BN187" s="165">
        <v>99.104789733886719</v>
      </c>
      <c r="BO187" s="165">
        <v>100</v>
      </c>
      <c r="BP187" s="164">
        <v>31.710000991821289</v>
      </c>
      <c r="BQ187" s="163">
        <v>92</v>
      </c>
      <c r="BR187" s="163">
        <v>87</v>
      </c>
      <c r="BS187" s="163">
        <v>90</v>
      </c>
      <c r="BT187" s="164">
        <v>6265.54296875</v>
      </c>
      <c r="BU187" s="164">
        <v>10</v>
      </c>
      <c r="BV187" s="163">
        <v>48866.60546875</v>
      </c>
      <c r="BW187" s="163">
        <v>241930</v>
      </c>
    </row>
    <row r="188" spans="1:75">
      <c r="A188" s="167" t="s">
        <v>342</v>
      </c>
      <c r="B188" s="236" t="s">
        <v>341</v>
      </c>
      <c r="C188" s="163">
        <v>134460.359375</v>
      </c>
      <c r="D188" s="163">
        <v>59870.96875</v>
      </c>
      <c r="E188" s="163">
        <v>945765.6875</v>
      </c>
      <c r="F188" s="163">
        <v>675.1011962890625</v>
      </c>
      <c r="G188" s="163">
        <v>2876165.25</v>
      </c>
      <c r="H188" s="163">
        <v>211646.265625</v>
      </c>
      <c r="I188" s="163">
        <v>374007.84375</v>
      </c>
      <c r="J188" s="237">
        <v>0</v>
      </c>
      <c r="K188" s="240">
        <v>0.51428574323654175</v>
      </c>
      <c r="L188" s="238">
        <v>0.10000000149011612</v>
      </c>
      <c r="M188" s="163" t="s">
        <v>1369</v>
      </c>
      <c r="N188" s="163" t="s">
        <v>1369</v>
      </c>
      <c r="O188" s="163" t="s">
        <v>1369</v>
      </c>
      <c r="P188" s="163" t="s">
        <v>1369</v>
      </c>
      <c r="Q188" s="163">
        <v>0</v>
      </c>
      <c r="R188" s="233">
        <v>0</v>
      </c>
      <c r="S188" s="163">
        <v>58746580</v>
      </c>
      <c r="T188" s="163">
        <v>180784448</v>
      </c>
      <c r="U188" s="163">
        <v>38237372</v>
      </c>
      <c r="V188" s="164">
        <v>36.299739837646484</v>
      </c>
      <c r="W188" s="164">
        <v>0.74916434288024902</v>
      </c>
      <c r="X188" s="164">
        <v>83.297996520996094</v>
      </c>
      <c r="Y188" s="164">
        <v>2.4900000095367432</v>
      </c>
      <c r="Z188" s="164">
        <v>0</v>
      </c>
      <c r="AA188" s="164" t="s">
        <v>1369</v>
      </c>
      <c r="AB188" s="163">
        <v>134998</v>
      </c>
      <c r="AC188" s="163">
        <v>100</v>
      </c>
      <c r="AD188" s="165">
        <v>9.3180000782012939E-2</v>
      </c>
      <c r="AE188" s="164">
        <v>5.3699169158935547</v>
      </c>
      <c r="AF188" s="251">
        <v>4.8890735954046249E-2</v>
      </c>
      <c r="AG188" s="163">
        <v>0</v>
      </c>
      <c r="AH188" s="164">
        <v>0.92699998617172241</v>
      </c>
      <c r="AI188" s="166" t="s">
        <v>1369</v>
      </c>
      <c r="AJ188" s="164">
        <v>56.733446000000001</v>
      </c>
      <c r="AK188" s="164">
        <v>0</v>
      </c>
      <c r="AL188" s="164">
        <v>0</v>
      </c>
      <c r="AM188" s="164" t="s">
        <v>1369</v>
      </c>
      <c r="AN188" s="164">
        <v>2.6398805901408195E-2</v>
      </c>
      <c r="AO188" s="165">
        <v>6.3000001907348633</v>
      </c>
      <c r="AP188" s="165">
        <v>0.40000000596046448</v>
      </c>
      <c r="AQ188" s="163">
        <v>2.5999999046325684</v>
      </c>
      <c r="AR188" s="165">
        <v>0.40000000596046448</v>
      </c>
      <c r="AS188" s="164">
        <v>0.17000000178813934</v>
      </c>
      <c r="AT188" s="164" t="s">
        <v>1369</v>
      </c>
      <c r="AU188" s="163">
        <v>1292</v>
      </c>
      <c r="AV188" s="164">
        <v>0.18000000715255737</v>
      </c>
      <c r="AW188" s="164">
        <v>39.799999237060547</v>
      </c>
      <c r="AX188" s="163">
        <v>6778</v>
      </c>
      <c r="AY188" s="163">
        <v>28021</v>
      </c>
      <c r="AZ188" s="163">
        <v>3906</v>
      </c>
      <c r="BA188" s="163">
        <v>0</v>
      </c>
      <c r="BB188" s="163">
        <v>3010669</v>
      </c>
      <c r="BC188" s="163">
        <v>0</v>
      </c>
      <c r="BD188" s="163">
        <v>153</v>
      </c>
      <c r="BE188" s="165">
        <v>2.4000000953674316</v>
      </c>
      <c r="BF188" s="164">
        <v>3.7999999523162842</v>
      </c>
      <c r="BG188" s="164">
        <v>1.255993127822876</v>
      </c>
      <c r="BH188" s="163">
        <v>69</v>
      </c>
      <c r="BI188" s="165">
        <v>100</v>
      </c>
      <c r="BJ188" s="164" t="s">
        <v>1369</v>
      </c>
      <c r="BK188" s="164">
        <v>91.753211975097656</v>
      </c>
      <c r="BL188" s="165">
        <v>110.16647338867188</v>
      </c>
      <c r="BM188" s="163">
        <v>6600000</v>
      </c>
      <c r="BN188" s="165">
        <v>99.631614685058594</v>
      </c>
      <c r="BO188" s="165">
        <v>99.964111328125</v>
      </c>
      <c r="BP188" s="164">
        <v>35.549999237060547</v>
      </c>
      <c r="BQ188" s="163">
        <v>94</v>
      </c>
      <c r="BR188" s="163">
        <v>95</v>
      </c>
      <c r="BS188" s="163">
        <v>84</v>
      </c>
      <c r="BT188" s="164">
        <v>12473.791015625</v>
      </c>
      <c r="BU188" s="164">
        <v>21</v>
      </c>
      <c r="BV188" s="163">
        <v>81695.1875</v>
      </c>
      <c r="BW188" s="163">
        <v>9147420</v>
      </c>
    </row>
    <row r="189" spans="1:75">
      <c r="A189" s="167" t="s">
        <v>344</v>
      </c>
      <c r="B189" s="236" t="s">
        <v>343</v>
      </c>
      <c r="C189" s="163">
        <v>28.669296264648438</v>
      </c>
      <c r="D189" s="163">
        <v>0</v>
      </c>
      <c r="E189" s="163">
        <v>4861.291015625</v>
      </c>
      <c r="F189" s="163">
        <v>0</v>
      </c>
      <c r="G189" s="163">
        <v>0</v>
      </c>
      <c r="H189" s="163">
        <v>0</v>
      </c>
      <c r="I189" s="163">
        <v>949.82177734375</v>
      </c>
      <c r="J189" s="237">
        <v>25520.857421875</v>
      </c>
      <c r="K189" s="240">
        <v>0.11428571492433548</v>
      </c>
      <c r="L189" s="238">
        <v>7.5000002980232239E-2</v>
      </c>
      <c r="M189" s="163" t="s">
        <v>1369</v>
      </c>
      <c r="N189" s="163" t="s">
        <v>1369</v>
      </c>
      <c r="O189" s="163" t="s">
        <v>1369</v>
      </c>
      <c r="P189" s="163" t="s">
        <v>1369</v>
      </c>
      <c r="Q189" s="163">
        <v>0</v>
      </c>
      <c r="R189" s="233">
        <v>0</v>
      </c>
      <c r="S189" s="163">
        <v>107294.2578125</v>
      </c>
      <c r="T189" s="163">
        <v>2345915.25</v>
      </c>
      <c r="U189" s="163">
        <v>170120.609375</v>
      </c>
      <c r="V189" s="164">
        <v>19.576391220092773</v>
      </c>
      <c r="W189" s="164">
        <v>9.5886997878551483E-2</v>
      </c>
      <c r="X189" s="164">
        <v>95.771003723144531</v>
      </c>
      <c r="Y189" s="164">
        <v>3.0199999809265137</v>
      </c>
      <c r="Z189" s="164">
        <v>0.15186326205730438</v>
      </c>
      <c r="AA189" s="164" t="s">
        <v>1369</v>
      </c>
      <c r="AB189" s="163">
        <v>2715</v>
      </c>
      <c r="AC189" s="163">
        <v>80</v>
      </c>
      <c r="AD189" s="165">
        <v>1.2999999523162842</v>
      </c>
      <c r="AE189" s="164">
        <v>5.0333409309387207</v>
      </c>
      <c r="AF189" s="251">
        <v>5.4542906582355499E-3</v>
      </c>
      <c r="AG189" s="163">
        <v>0</v>
      </c>
      <c r="AH189" s="164">
        <v>0.82999998331069946</v>
      </c>
      <c r="AI189" s="166" t="s">
        <v>1369</v>
      </c>
      <c r="AJ189" s="164">
        <v>1.7800020000000001</v>
      </c>
      <c r="AK189" s="164">
        <v>0</v>
      </c>
      <c r="AL189" s="164">
        <v>0</v>
      </c>
      <c r="AM189" s="164" t="s">
        <v>1369</v>
      </c>
      <c r="AN189" s="164">
        <v>0.15788038074970245</v>
      </c>
      <c r="AO189" s="165">
        <v>6.5999999046325684</v>
      </c>
      <c r="AP189" s="165">
        <v>1.7999999523162842</v>
      </c>
      <c r="AQ189" s="163">
        <v>38</v>
      </c>
      <c r="AR189" s="165">
        <v>0.60000002384185791</v>
      </c>
      <c r="AS189" s="164">
        <v>0.44999998807907104</v>
      </c>
      <c r="AT189" s="164" t="s">
        <v>1369</v>
      </c>
      <c r="AU189" s="163">
        <v>82</v>
      </c>
      <c r="AV189" s="164">
        <v>0.23999999463558197</v>
      </c>
      <c r="AW189" s="164">
        <v>40.599998474121094</v>
      </c>
      <c r="AX189" s="163">
        <v>409115</v>
      </c>
      <c r="AY189" s="163">
        <v>412587</v>
      </c>
      <c r="AZ189" s="163">
        <v>100000</v>
      </c>
      <c r="BA189" s="163">
        <v>0</v>
      </c>
      <c r="BB189" s="163">
        <v>54091</v>
      </c>
      <c r="BC189" s="163">
        <v>0</v>
      </c>
      <c r="BD189" s="163">
        <v>133</v>
      </c>
      <c r="BE189" s="165">
        <v>2.4000000953674316</v>
      </c>
      <c r="BF189" s="164">
        <v>3.4166667461395264</v>
      </c>
      <c r="BG189" s="164">
        <v>0.84996271133422852</v>
      </c>
      <c r="BH189" s="163">
        <v>73</v>
      </c>
      <c r="BI189" s="165">
        <v>100</v>
      </c>
      <c r="BJ189" s="164">
        <v>98.770347595214844</v>
      </c>
      <c r="BK189" s="164">
        <v>89.873046875</v>
      </c>
      <c r="BL189" s="165">
        <v>138.52639770507812</v>
      </c>
      <c r="BM189" s="163">
        <v>58000</v>
      </c>
      <c r="BN189" s="165">
        <v>98.3248291015625</v>
      </c>
      <c r="BO189" s="165">
        <v>99.507980346679688</v>
      </c>
      <c r="BP189" s="164">
        <v>62</v>
      </c>
      <c r="BQ189" s="163">
        <v>94</v>
      </c>
      <c r="BR189" s="163">
        <v>92</v>
      </c>
      <c r="BS189" s="163">
        <v>94</v>
      </c>
      <c r="BT189" s="164">
        <v>2344.362548828125</v>
      </c>
      <c r="BU189" s="164">
        <v>19</v>
      </c>
      <c r="BV189" s="163">
        <v>22564.533203125</v>
      </c>
      <c r="BW189" s="163">
        <v>175020</v>
      </c>
    </row>
    <row r="190" spans="1:75">
      <c r="A190" s="167" t="s">
        <v>346</v>
      </c>
      <c r="B190" s="236" t="s">
        <v>345</v>
      </c>
      <c r="C190" s="163">
        <v>53409.8828125</v>
      </c>
      <c r="D190" s="163">
        <v>9951.6123046875</v>
      </c>
      <c r="E190" s="163">
        <v>582987.75</v>
      </c>
      <c r="F190" s="163">
        <v>0</v>
      </c>
      <c r="G190" s="163">
        <v>0</v>
      </c>
      <c r="H190" s="163">
        <v>0</v>
      </c>
      <c r="I190" s="163">
        <v>0</v>
      </c>
      <c r="J190" s="237">
        <v>17142.857421875</v>
      </c>
      <c r="K190" s="240">
        <v>2.857142873108387E-2</v>
      </c>
      <c r="L190" s="238">
        <v>0.375</v>
      </c>
      <c r="M190" s="163">
        <v>31789390</v>
      </c>
      <c r="N190" s="163" t="s">
        <v>1369</v>
      </c>
      <c r="O190" s="163" t="s">
        <v>1369</v>
      </c>
      <c r="P190" s="163" t="s">
        <v>1369</v>
      </c>
      <c r="Q190" s="163">
        <v>0</v>
      </c>
      <c r="R190" s="233">
        <v>0</v>
      </c>
      <c r="S190" s="163">
        <v>0</v>
      </c>
      <c r="T190" s="163">
        <v>16296099</v>
      </c>
      <c r="U190" s="163">
        <v>253557.671875</v>
      </c>
      <c r="V190" s="164">
        <v>79.234909057617188</v>
      </c>
      <c r="W190" s="164">
        <v>2.2519135475158691</v>
      </c>
      <c r="X190" s="164">
        <v>50.532001495361328</v>
      </c>
      <c r="Y190" s="164">
        <v>5.2199997901916504</v>
      </c>
      <c r="Z190" s="164">
        <v>4.953400045633316E-2</v>
      </c>
      <c r="AA190" s="164">
        <v>81.62646484375</v>
      </c>
      <c r="AB190" s="163">
        <v>16021</v>
      </c>
      <c r="AC190" s="163">
        <v>20</v>
      </c>
      <c r="AD190" s="165">
        <v>7.0999999046325684</v>
      </c>
      <c r="AE190" s="164">
        <v>12.241713523864746</v>
      </c>
      <c r="AF190" s="251">
        <v>5.3786691278219223E-2</v>
      </c>
      <c r="AG190" s="163">
        <v>0</v>
      </c>
      <c r="AH190" s="164">
        <v>0.72699999809265137</v>
      </c>
      <c r="AI190" s="166">
        <v>6.1037554405629635E-3</v>
      </c>
      <c r="AJ190" s="164">
        <v>14.710353</v>
      </c>
      <c r="AK190" s="164">
        <v>1079.1800537109375</v>
      </c>
      <c r="AL190" s="164">
        <v>1584.6099853515625</v>
      </c>
      <c r="AM190" s="164">
        <v>1.9402077198028564</v>
      </c>
      <c r="AN190" s="164">
        <v>17.713886260986328</v>
      </c>
      <c r="AO190" s="165">
        <v>13.300000190734863</v>
      </c>
      <c r="AP190" s="165">
        <v>1.7999999523162842</v>
      </c>
      <c r="AQ190" s="163">
        <v>83</v>
      </c>
      <c r="AR190" s="165">
        <v>0.20000000298023224</v>
      </c>
      <c r="AS190" s="164" t="s">
        <v>1369</v>
      </c>
      <c r="AT190" s="163">
        <v>0</v>
      </c>
      <c r="AU190" s="163">
        <v>343828</v>
      </c>
      <c r="AV190" s="164">
        <v>0.24199999868869781</v>
      </c>
      <c r="AW190" s="164">
        <v>31.200000762939453</v>
      </c>
      <c r="AX190" s="163">
        <v>165</v>
      </c>
      <c r="AY190" s="163">
        <v>0</v>
      </c>
      <c r="AZ190" s="163">
        <v>0</v>
      </c>
      <c r="BA190" s="163">
        <v>0</v>
      </c>
      <c r="BB190" s="163">
        <v>31901</v>
      </c>
      <c r="BC190" s="163">
        <v>0</v>
      </c>
      <c r="BD190" s="163">
        <v>140</v>
      </c>
      <c r="BE190" s="165">
        <v>2.4000000953674316</v>
      </c>
      <c r="BF190" s="164">
        <v>3.9500000476837158</v>
      </c>
      <c r="BG190" s="164">
        <v>-0.32951590418815613</v>
      </c>
      <c r="BH190" s="163">
        <v>33</v>
      </c>
      <c r="BI190" s="165">
        <v>100</v>
      </c>
      <c r="BJ190" s="164">
        <v>99.999977111816406</v>
      </c>
      <c r="BK190" s="164">
        <v>76.590431213378906</v>
      </c>
      <c r="BL190" s="165">
        <v>103.068115234375</v>
      </c>
      <c r="BM190" s="163">
        <v>81000</v>
      </c>
      <c r="BN190" s="165">
        <v>96.306694030761719</v>
      </c>
      <c r="BO190" s="165">
        <v>96.622810363769531</v>
      </c>
      <c r="BP190" s="164">
        <v>23.729999542236328</v>
      </c>
      <c r="BQ190" s="163">
        <v>99</v>
      </c>
      <c r="BR190" s="163">
        <v>99</v>
      </c>
      <c r="BS190" s="163">
        <v>99</v>
      </c>
      <c r="BT190" s="164">
        <v>674</v>
      </c>
      <c r="BU190" s="164">
        <v>30</v>
      </c>
      <c r="BV190" s="163">
        <v>2496.107666015625</v>
      </c>
      <c r="BW190" s="163">
        <v>425400</v>
      </c>
    </row>
    <row r="191" spans="1:75">
      <c r="A191" s="167" t="s">
        <v>348</v>
      </c>
      <c r="B191" s="236" t="s">
        <v>347</v>
      </c>
      <c r="C191" s="163">
        <v>531.03155517578125</v>
      </c>
      <c r="D191" s="163">
        <v>531.03155517578125</v>
      </c>
      <c r="E191" s="163">
        <v>0</v>
      </c>
      <c r="F191" s="163">
        <v>11.597200393676758</v>
      </c>
      <c r="G191" s="163">
        <v>25331.873046875</v>
      </c>
      <c r="H191" s="163">
        <v>1979.4334716796875</v>
      </c>
      <c r="I191" s="163">
        <v>638.85430908203125</v>
      </c>
      <c r="J191" s="237">
        <v>0</v>
      </c>
      <c r="K191" s="240">
        <v>0</v>
      </c>
      <c r="L191" s="238">
        <v>0.34999999403953552</v>
      </c>
      <c r="M191" s="163">
        <v>0</v>
      </c>
      <c r="N191" s="163" t="s">
        <v>1369</v>
      </c>
      <c r="O191" s="163" t="s">
        <v>1369</v>
      </c>
      <c r="P191" s="163" t="s">
        <v>1369</v>
      </c>
      <c r="Q191" s="163">
        <v>342324</v>
      </c>
      <c r="R191" s="233">
        <v>1</v>
      </c>
      <c r="S191" s="163">
        <v>149712.40625</v>
      </c>
      <c r="T191" s="163">
        <v>188320.21875</v>
      </c>
      <c r="U191" s="163">
        <v>227076.0625</v>
      </c>
      <c r="V191" s="164">
        <v>26.180229187011719</v>
      </c>
      <c r="W191" s="164">
        <v>2.9667794704437256</v>
      </c>
      <c r="X191" s="164">
        <v>25.97599983215332</v>
      </c>
      <c r="Y191" s="164">
        <v>5.0799999237060547</v>
      </c>
      <c r="Z191" s="164">
        <v>5.5780649185180664E-2</v>
      </c>
      <c r="AA191" s="164">
        <v>75.879768371582031</v>
      </c>
      <c r="AB191" s="163">
        <v>11</v>
      </c>
      <c r="AC191" s="163">
        <v>80</v>
      </c>
      <c r="AD191" s="165">
        <v>3.0639998912811279</v>
      </c>
      <c r="AE191" s="164">
        <v>13.463400840759277</v>
      </c>
      <c r="AF191" s="251">
        <v>0</v>
      </c>
      <c r="AG191" s="163">
        <v>0</v>
      </c>
      <c r="AH191" s="164">
        <v>0.61400002241134644</v>
      </c>
      <c r="AI191" s="166" t="s">
        <v>1369</v>
      </c>
      <c r="AJ191" s="164">
        <v>13.719283000000001</v>
      </c>
      <c r="AK191" s="164">
        <v>162.42999267578125</v>
      </c>
      <c r="AL191" s="164">
        <v>125.05999755859375</v>
      </c>
      <c r="AM191" s="164">
        <v>10.602480888366699</v>
      </c>
      <c r="AN191" s="164">
        <v>15.679472923278809</v>
      </c>
      <c r="AO191" s="165">
        <v>18.200000762939453</v>
      </c>
      <c r="AP191" s="165">
        <v>11.699999809265137</v>
      </c>
      <c r="AQ191" s="163">
        <v>30</v>
      </c>
      <c r="AR191" s="165" t="s">
        <v>1369</v>
      </c>
      <c r="AS191" s="164" t="s">
        <v>1369</v>
      </c>
      <c r="AT191" s="164">
        <v>6.2281937599182129</v>
      </c>
      <c r="AU191" s="163">
        <v>96073</v>
      </c>
      <c r="AV191" s="164" t="s">
        <v>1369</v>
      </c>
      <c r="AW191" s="164">
        <v>32.299999237060547</v>
      </c>
      <c r="AX191" s="163">
        <v>0</v>
      </c>
      <c r="AY191" s="163">
        <v>593702</v>
      </c>
      <c r="AZ191" s="163">
        <v>0</v>
      </c>
      <c r="BA191" s="163">
        <v>0</v>
      </c>
      <c r="BB191" s="163">
        <v>5</v>
      </c>
      <c r="BC191" s="163">
        <v>0</v>
      </c>
      <c r="BD191" s="163">
        <v>130</v>
      </c>
      <c r="BE191" s="165">
        <v>7.9000000953674316</v>
      </c>
      <c r="BF191" s="164">
        <v>2.8499999046325684</v>
      </c>
      <c r="BG191" s="164">
        <v>-0.53628039360046387</v>
      </c>
      <c r="BH191" s="163">
        <v>48</v>
      </c>
      <c r="BI191" s="165">
        <v>70</v>
      </c>
      <c r="BJ191" s="164">
        <v>89.099998474121094</v>
      </c>
      <c r="BK191" s="164">
        <v>66.335670471191406</v>
      </c>
      <c r="BL191" s="165">
        <v>78.199485778808594</v>
      </c>
      <c r="BM191" s="163">
        <v>1000</v>
      </c>
      <c r="BN191" s="165">
        <v>46.714931488037109</v>
      </c>
      <c r="BO191" s="165">
        <v>91.337516784667969</v>
      </c>
      <c r="BP191" s="164">
        <v>1.5800000429153442</v>
      </c>
      <c r="BQ191" s="163">
        <v>68</v>
      </c>
      <c r="BR191" s="163" t="s">
        <v>1369</v>
      </c>
      <c r="BS191" s="163">
        <v>42</v>
      </c>
      <c r="BT191" s="164">
        <v>135.85206604003906</v>
      </c>
      <c r="BU191" s="164">
        <v>94</v>
      </c>
      <c r="BV191" s="163">
        <v>3367.0947265625</v>
      </c>
      <c r="BW191" s="163">
        <v>12190</v>
      </c>
    </row>
    <row r="192" spans="1:75">
      <c r="A192" s="167" t="s">
        <v>744</v>
      </c>
      <c r="B192" s="236" t="s">
        <v>349</v>
      </c>
      <c r="C192" s="163">
        <v>55345.2890625</v>
      </c>
      <c r="D192" s="163">
        <v>19075.7578125</v>
      </c>
      <c r="E192" s="163">
        <v>72125.28125</v>
      </c>
      <c r="F192" s="163">
        <v>41.92559814453125</v>
      </c>
      <c r="G192" s="163">
        <v>227751.625</v>
      </c>
      <c r="H192" s="163">
        <v>11694.2666015625</v>
      </c>
      <c r="I192" s="163">
        <v>40059.32421875</v>
      </c>
      <c r="J192" s="237">
        <v>0</v>
      </c>
      <c r="K192" s="240">
        <v>2.857142873108387E-2</v>
      </c>
      <c r="L192" s="238">
        <v>0.10000000149011612</v>
      </c>
      <c r="M192" s="163" t="s">
        <v>1369</v>
      </c>
      <c r="N192" s="163" t="s">
        <v>1369</v>
      </c>
      <c r="O192" s="163" t="s">
        <v>1369</v>
      </c>
      <c r="P192" s="163" t="s">
        <v>1369</v>
      </c>
      <c r="Q192" s="163">
        <v>14697667</v>
      </c>
      <c r="R192" s="233">
        <v>0.5</v>
      </c>
      <c r="S192" s="163">
        <v>21696728</v>
      </c>
      <c r="T192" s="163">
        <v>26637486</v>
      </c>
      <c r="U192" s="163">
        <v>23992852</v>
      </c>
      <c r="V192" s="164">
        <v>31.9708251953125</v>
      </c>
      <c r="W192" s="164">
        <v>1.9468210935592651</v>
      </c>
      <c r="X192" s="164">
        <v>88.438003540039062</v>
      </c>
      <c r="Y192" s="164" t="s">
        <v>1369</v>
      </c>
      <c r="Z192" s="164">
        <v>2.9976427555084229</v>
      </c>
      <c r="AA192" s="164" t="s">
        <v>1369</v>
      </c>
      <c r="AB192" s="163">
        <v>10223</v>
      </c>
      <c r="AC192" s="163">
        <v>80</v>
      </c>
      <c r="AD192" s="165">
        <v>25.700000762939453</v>
      </c>
      <c r="AE192" s="164">
        <v>7.3541879653930664</v>
      </c>
      <c r="AF192" s="251">
        <v>0.61508840322494507</v>
      </c>
      <c r="AG192" s="163">
        <v>15</v>
      </c>
      <c r="AH192" s="164">
        <v>0.69900000095367432</v>
      </c>
      <c r="AI192" s="166" t="s">
        <v>1369</v>
      </c>
      <c r="AJ192" s="164">
        <v>847.59026400000005</v>
      </c>
      <c r="AK192" s="164">
        <v>274.32998657226562</v>
      </c>
      <c r="AL192" s="164">
        <v>273.55999755859375</v>
      </c>
      <c r="AM192" s="164" t="s">
        <v>1369</v>
      </c>
      <c r="AN192" s="164" t="s">
        <v>1369</v>
      </c>
      <c r="AO192" s="165">
        <v>24.200000762939453</v>
      </c>
      <c r="AP192" s="165" t="s">
        <v>1369</v>
      </c>
      <c r="AQ192" s="163">
        <v>46</v>
      </c>
      <c r="AR192" s="165">
        <v>0.5</v>
      </c>
      <c r="AS192" s="164" t="s">
        <v>1369</v>
      </c>
      <c r="AT192" s="164">
        <v>10.902809143066406</v>
      </c>
      <c r="AU192" s="163">
        <v>7380372</v>
      </c>
      <c r="AV192" s="164">
        <v>0.52100002765655518</v>
      </c>
      <c r="AW192" s="164" t="s">
        <v>1369</v>
      </c>
      <c r="AX192" s="163">
        <v>186801</v>
      </c>
      <c r="AY192" s="163">
        <v>112</v>
      </c>
      <c r="AZ192" s="163">
        <v>0</v>
      </c>
      <c r="BA192" s="163">
        <v>0</v>
      </c>
      <c r="BB192" s="163">
        <v>3237491</v>
      </c>
      <c r="BC192" s="163">
        <v>0</v>
      </c>
      <c r="BD192" s="163">
        <v>99</v>
      </c>
      <c r="BE192" s="165">
        <v>17.600000381469727</v>
      </c>
      <c r="BF192" s="164">
        <v>4</v>
      </c>
      <c r="BG192" s="164">
        <v>-1.6881809234619141</v>
      </c>
      <c r="BH192" s="163">
        <v>13</v>
      </c>
      <c r="BI192" s="165">
        <v>100</v>
      </c>
      <c r="BJ192" s="164">
        <v>97.599998474121094</v>
      </c>
      <c r="BK192" s="164">
        <v>61.599998474121094</v>
      </c>
      <c r="BL192" s="165">
        <v>63.418895721435547</v>
      </c>
      <c r="BM192" s="163">
        <v>70000</v>
      </c>
      <c r="BN192" s="165">
        <v>98.395584106445312</v>
      </c>
      <c r="BO192" s="165">
        <v>93.331611633300781</v>
      </c>
      <c r="BP192" s="164">
        <v>16.64000129699707</v>
      </c>
      <c r="BQ192" s="163">
        <v>56</v>
      </c>
      <c r="BR192" s="163">
        <v>37</v>
      </c>
      <c r="BS192" s="163">
        <v>0</v>
      </c>
      <c r="BT192" s="164">
        <v>103.02468872070312</v>
      </c>
      <c r="BU192" s="164">
        <v>259</v>
      </c>
      <c r="BV192" s="164" t="s">
        <v>1369</v>
      </c>
      <c r="BW192" s="163">
        <v>882050</v>
      </c>
    </row>
    <row r="193" spans="1:75">
      <c r="A193" s="167" t="s">
        <v>374</v>
      </c>
      <c r="B193" s="236" t="s">
        <v>350</v>
      </c>
      <c r="C193" s="163">
        <v>35034.484375</v>
      </c>
      <c r="D193" s="163">
        <v>0</v>
      </c>
      <c r="E193" s="163">
        <v>3858993.5</v>
      </c>
      <c r="F193" s="163">
        <v>122.81839752197266</v>
      </c>
      <c r="G193" s="163">
        <v>1437767.75</v>
      </c>
      <c r="H193" s="163">
        <v>142.84747314453125</v>
      </c>
      <c r="I193" s="163">
        <v>2187748</v>
      </c>
      <c r="J193" s="237">
        <v>244158.796875</v>
      </c>
      <c r="K193" s="240">
        <v>0.17142857611179352</v>
      </c>
      <c r="L193" s="238">
        <v>5.000000074505806E-2</v>
      </c>
      <c r="M193" s="163">
        <v>41891476</v>
      </c>
      <c r="N193" s="163" t="s">
        <v>1369</v>
      </c>
      <c r="O193" s="163" t="s">
        <v>1369</v>
      </c>
      <c r="P193" s="163" t="s">
        <v>1369</v>
      </c>
      <c r="Q193" s="163">
        <v>73329792</v>
      </c>
      <c r="R193" s="233">
        <v>0.7369999885559082</v>
      </c>
      <c r="S193" s="163">
        <v>79966064</v>
      </c>
      <c r="T193" s="163">
        <v>93939536</v>
      </c>
      <c r="U193" s="163">
        <v>96406600</v>
      </c>
      <c r="V193" s="164">
        <v>310.97323608398438</v>
      </c>
      <c r="W193" s="164">
        <v>2.5072348117828369</v>
      </c>
      <c r="X193" s="164">
        <v>39.479999542236328</v>
      </c>
      <c r="Y193" s="164">
        <v>3.440000057220459</v>
      </c>
      <c r="Z193" s="164">
        <v>0</v>
      </c>
      <c r="AA193" s="164">
        <v>88.711776733398438</v>
      </c>
      <c r="AB193" s="163">
        <v>26550</v>
      </c>
      <c r="AC193" s="163">
        <v>80</v>
      </c>
      <c r="AD193" s="165">
        <v>32.5</v>
      </c>
      <c r="AE193" s="164">
        <v>6.9886384010314941</v>
      </c>
      <c r="AF193" s="251">
        <v>2.1116176620125771E-2</v>
      </c>
      <c r="AG193" s="163">
        <v>0</v>
      </c>
      <c r="AH193" s="164">
        <v>0.72600001096725464</v>
      </c>
      <c r="AI193" s="166">
        <v>7.7293948270380497E-3</v>
      </c>
      <c r="AJ193" s="164">
        <v>18.793710000000001</v>
      </c>
      <c r="AK193" s="164">
        <v>533.6400146484375</v>
      </c>
      <c r="AL193" s="164">
        <v>47.990001678466797</v>
      </c>
      <c r="AM193" s="164">
        <v>1.2530431151390076E-2</v>
      </c>
      <c r="AN193" s="164">
        <v>3.2579584121704102</v>
      </c>
      <c r="AO193" s="165">
        <v>20.299999237060547</v>
      </c>
      <c r="AP193" s="244">
        <v>11.600000381469727</v>
      </c>
      <c r="AQ193" s="163">
        <v>176</v>
      </c>
      <c r="AR193" s="165">
        <v>0.30000001192092896</v>
      </c>
      <c r="AS193" s="164">
        <v>0.10999999940395355</v>
      </c>
      <c r="AT193" s="164">
        <v>5.6935464963316917E-3</v>
      </c>
      <c r="AU193" s="163">
        <v>8689530</v>
      </c>
      <c r="AV193" s="164">
        <v>0.37799999117851257</v>
      </c>
      <c r="AW193" s="164">
        <v>36.099998474121094</v>
      </c>
      <c r="AX193" s="163">
        <v>515164.96875</v>
      </c>
      <c r="AY193" s="163">
        <v>90618</v>
      </c>
      <c r="AZ193" s="163">
        <v>20711</v>
      </c>
      <c r="BA193" s="163">
        <v>0</v>
      </c>
      <c r="BB193" s="163">
        <v>26830</v>
      </c>
      <c r="BC193" s="163">
        <v>0</v>
      </c>
      <c r="BD193" s="163">
        <v>133</v>
      </c>
      <c r="BE193" s="165">
        <v>5.1999998092651367</v>
      </c>
      <c r="BF193" s="164">
        <v>3.3166666030883789</v>
      </c>
      <c r="BG193" s="164">
        <v>0.17549079656600952</v>
      </c>
      <c r="BH193" s="163">
        <v>41</v>
      </c>
      <c r="BI193" s="165">
        <v>100</v>
      </c>
      <c r="BJ193" s="164">
        <v>96.133262634277344</v>
      </c>
      <c r="BK193" s="164">
        <v>78.589996337890625</v>
      </c>
      <c r="BL193" s="165">
        <v>139.94969177246094</v>
      </c>
      <c r="BM193" s="163">
        <v>77000</v>
      </c>
      <c r="BN193" s="165">
        <v>92.170341491699219</v>
      </c>
      <c r="BO193" s="165">
        <v>97.956817626953125</v>
      </c>
      <c r="BP193" s="164">
        <v>8.3299999237060547</v>
      </c>
      <c r="BQ193" s="163">
        <v>91</v>
      </c>
      <c r="BR193" s="163">
        <v>81</v>
      </c>
      <c r="BS193" s="163" t="s">
        <v>1369</v>
      </c>
      <c r="BT193" s="164">
        <v>536.337890625</v>
      </c>
      <c r="BU193" s="164">
        <v>46</v>
      </c>
      <c r="BV193" s="163">
        <v>4346.7685546875</v>
      </c>
      <c r="BW193" s="163">
        <v>310070</v>
      </c>
    </row>
    <row r="194" spans="1:75">
      <c r="A194" s="167" t="s">
        <v>352</v>
      </c>
      <c r="B194" s="236" t="s">
        <v>351</v>
      </c>
      <c r="C194" s="163">
        <v>3366.718505859375</v>
      </c>
      <c r="D194" s="163">
        <v>0</v>
      </c>
      <c r="E194" s="163">
        <v>98495.0390625</v>
      </c>
      <c r="F194" s="163">
        <v>8.2615995407104492</v>
      </c>
      <c r="G194" s="163">
        <v>18838.068359375</v>
      </c>
      <c r="H194" s="163">
        <v>528.25128173828125</v>
      </c>
      <c r="I194" s="163">
        <v>7660.6591796875</v>
      </c>
      <c r="J194" s="237">
        <v>0</v>
      </c>
      <c r="K194" s="240">
        <v>0</v>
      </c>
      <c r="L194" s="238">
        <v>0.27500000596046448</v>
      </c>
      <c r="M194" s="163">
        <v>22175720</v>
      </c>
      <c r="N194" s="163" t="s">
        <v>1369</v>
      </c>
      <c r="O194" s="163" t="s">
        <v>1369</v>
      </c>
      <c r="P194" s="163" t="s">
        <v>1369</v>
      </c>
      <c r="Q194" s="163">
        <v>22667496</v>
      </c>
      <c r="R194" s="233">
        <v>0.6435999870300293</v>
      </c>
      <c r="S194" s="163">
        <v>2058393.875</v>
      </c>
      <c r="T194" s="163">
        <v>17399740</v>
      </c>
      <c r="U194" s="163">
        <v>14175151</v>
      </c>
      <c r="V194" s="164">
        <v>62.468776702880859</v>
      </c>
      <c r="W194" s="164">
        <v>3.8381507396697998</v>
      </c>
      <c r="X194" s="164">
        <v>39.831001281738281</v>
      </c>
      <c r="Y194" s="164">
        <v>6.6700000762939453</v>
      </c>
      <c r="Z194" s="164">
        <v>8.5741720199584961</v>
      </c>
      <c r="AA194" s="164">
        <v>48.612968444824219</v>
      </c>
      <c r="AB194" s="163">
        <v>502</v>
      </c>
      <c r="AC194" s="163">
        <v>40</v>
      </c>
      <c r="AD194" s="165">
        <v>44.200000762939453</v>
      </c>
      <c r="AE194" s="164">
        <v>15.875417709350586</v>
      </c>
      <c r="AF194" s="251">
        <v>0.99131685495376587</v>
      </c>
      <c r="AG194" s="163">
        <v>910</v>
      </c>
      <c r="AH194" s="164">
        <v>0.42399999499320984</v>
      </c>
      <c r="AI194" s="166">
        <v>0.24516646564006805</v>
      </c>
      <c r="AJ194" s="164">
        <v>5729.2299519999997</v>
      </c>
      <c r="AK194" s="164">
        <v>3831.969970703125</v>
      </c>
      <c r="AL194" s="164">
        <v>3639.800048828125</v>
      </c>
      <c r="AM194" s="164">
        <v>13.514348983764648</v>
      </c>
      <c r="AN194" s="164">
        <v>20.520851135253906</v>
      </c>
      <c r="AO194" s="165">
        <v>41.299999237060547</v>
      </c>
      <c r="AP194" s="165">
        <v>39.900001525878906</v>
      </c>
      <c r="AQ194" s="163">
        <v>48</v>
      </c>
      <c r="AR194" s="165">
        <v>0.10000000149011612</v>
      </c>
      <c r="AS194" s="164">
        <v>3.9999999105930328E-2</v>
      </c>
      <c r="AT194" s="164">
        <v>40.981517791748047</v>
      </c>
      <c r="AU194" s="163">
        <v>8942946</v>
      </c>
      <c r="AV194" s="164">
        <v>0.81999999284744263</v>
      </c>
      <c r="AW194" s="164">
        <v>36.700000762939453</v>
      </c>
      <c r="AX194" s="163">
        <v>219400</v>
      </c>
      <c r="AY194" s="163">
        <v>398333</v>
      </c>
      <c r="AZ194" s="163">
        <v>39123</v>
      </c>
      <c r="BA194" s="163">
        <v>4516341</v>
      </c>
      <c r="BB194" s="163">
        <v>70842</v>
      </c>
      <c r="BC194" s="163">
        <v>11</v>
      </c>
      <c r="BD194" s="163">
        <v>95</v>
      </c>
      <c r="BE194" s="165">
        <v>39.5</v>
      </c>
      <c r="BF194" s="164">
        <v>1.6000000238418579</v>
      </c>
      <c r="BG194" s="164">
        <v>-2.232541561126709</v>
      </c>
      <c r="BH194" s="163">
        <v>16</v>
      </c>
      <c r="BI194" s="165">
        <v>76</v>
      </c>
      <c r="BJ194" s="164" t="s">
        <v>1369</v>
      </c>
      <c r="BK194" s="164">
        <v>26.718355178833008</v>
      </c>
      <c r="BL194" s="165">
        <v>46.019542694091797</v>
      </c>
      <c r="BM194" s="163">
        <v>22000</v>
      </c>
      <c r="BN194" s="165">
        <v>54.844757080078125</v>
      </c>
      <c r="BO194" s="165">
        <v>61.758243560791016</v>
      </c>
      <c r="BP194" s="164">
        <v>2.940000057220459</v>
      </c>
      <c r="BQ194" s="163">
        <v>74</v>
      </c>
      <c r="BR194" s="163">
        <v>56</v>
      </c>
      <c r="BS194" s="163">
        <v>74</v>
      </c>
      <c r="BT194" s="164">
        <v>102.29128265380859</v>
      </c>
      <c r="BU194" s="164">
        <v>183</v>
      </c>
      <c r="BV194" s="163">
        <v>533.36712646484375</v>
      </c>
      <c r="BW194" s="163">
        <v>527970</v>
      </c>
    </row>
    <row r="195" spans="1:75">
      <c r="A195" s="167" t="s">
        <v>354</v>
      </c>
      <c r="B195" s="236" t="s">
        <v>353</v>
      </c>
      <c r="C195" s="163">
        <v>7511.77587890625</v>
      </c>
      <c r="D195" s="163">
        <v>0</v>
      </c>
      <c r="E195" s="163">
        <v>29436.794921875</v>
      </c>
      <c r="F195" s="163">
        <v>0</v>
      </c>
      <c r="G195" s="163">
        <v>0</v>
      </c>
      <c r="H195" s="163">
        <v>0</v>
      </c>
      <c r="I195" s="163">
        <v>0</v>
      </c>
      <c r="J195" s="237">
        <v>205234.40625</v>
      </c>
      <c r="K195" s="240">
        <v>0.1428571492433548</v>
      </c>
      <c r="L195" s="238">
        <v>7.5000002980232239E-2</v>
      </c>
      <c r="M195" s="163">
        <v>6472203.5</v>
      </c>
      <c r="N195" s="163">
        <v>0</v>
      </c>
      <c r="O195" s="163">
        <v>0</v>
      </c>
      <c r="P195" s="163">
        <v>459540.90625</v>
      </c>
      <c r="Q195" s="163">
        <v>21134696</v>
      </c>
      <c r="R195" s="233">
        <v>1</v>
      </c>
      <c r="S195" s="163">
        <v>5294877</v>
      </c>
      <c r="T195" s="163">
        <v>19696706</v>
      </c>
      <c r="U195" s="163">
        <v>11190934</v>
      </c>
      <c r="V195" s="164">
        <v>26.195032119750977</v>
      </c>
      <c r="W195" s="164">
        <v>3.9670765399932861</v>
      </c>
      <c r="X195" s="164">
        <v>46.334999084472656</v>
      </c>
      <c r="Y195" s="164">
        <v>5</v>
      </c>
      <c r="Z195" s="164">
        <v>6.4111571311950684</v>
      </c>
      <c r="AA195" s="164">
        <v>18.15461540222168</v>
      </c>
      <c r="AB195" s="163">
        <v>1544</v>
      </c>
      <c r="AC195" s="163">
        <v>80</v>
      </c>
      <c r="AD195" s="165">
        <v>48.258129119873047</v>
      </c>
      <c r="AE195" s="164">
        <v>15.029878616333008</v>
      </c>
      <c r="AF195" s="251">
        <v>2.2210963070392609E-2</v>
      </c>
      <c r="AG195" s="163">
        <v>0</v>
      </c>
      <c r="AH195" s="164">
        <v>0.5690000057220459</v>
      </c>
      <c r="AI195" s="166">
        <v>0.23168507218360901</v>
      </c>
      <c r="AJ195" s="164">
        <v>34.649101000000002</v>
      </c>
      <c r="AK195" s="164">
        <v>1083.25</v>
      </c>
      <c r="AL195" s="164">
        <v>1823.5899658203125</v>
      </c>
      <c r="AM195" s="164">
        <v>6.6510438919067383</v>
      </c>
      <c r="AN195" s="164">
        <v>0.88770115375518799</v>
      </c>
      <c r="AO195" s="165">
        <v>55.599998474121094</v>
      </c>
      <c r="AP195" s="165">
        <v>11.800000190734863</v>
      </c>
      <c r="AQ195" s="163">
        <v>295</v>
      </c>
      <c r="AR195" s="165">
        <v>10.800000190734863</v>
      </c>
      <c r="AS195" s="164">
        <v>3.25</v>
      </c>
      <c r="AT195" s="164">
        <v>180.41055297851562</v>
      </c>
      <c r="AU195" s="163">
        <v>6565157</v>
      </c>
      <c r="AV195" s="164">
        <v>0.52600002288818359</v>
      </c>
      <c r="AW195" s="164">
        <v>51.5</v>
      </c>
      <c r="AX195" s="163">
        <v>21582</v>
      </c>
      <c r="AY195" s="163">
        <v>176726</v>
      </c>
      <c r="AZ195" s="163">
        <v>6600000</v>
      </c>
      <c r="BA195" s="163">
        <v>0</v>
      </c>
      <c r="BB195" s="163">
        <v>95510</v>
      </c>
      <c r="BC195" s="163">
        <v>0</v>
      </c>
      <c r="BD195" s="163">
        <v>98</v>
      </c>
      <c r="BE195" s="165">
        <v>35.400001525878906</v>
      </c>
      <c r="BF195" s="164">
        <v>3.5829999446868896</v>
      </c>
      <c r="BG195" s="164">
        <v>-0.65823274850845337</v>
      </c>
      <c r="BH195" s="163">
        <v>37</v>
      </c>
      <c r="BI195" s="165">
        <v>47.799999237060547</v>
      </c>
      <c r="BJ195" s="164">
        <v>87.5</v>
      </c>
      <c r="BK195" s="164">
        <v>21.231531143188477</v>
      </c>
      <c r="BL195" s="165">
        <v>99.1024169921875</v>
      </c>
      <c r="BM195" s="163">
        <v>31000</v>
      </c>
      <c r="BN195" s="165">
        <v>36.301368713378906</v>
      </c>
      <c r="BO195" s="165">
        <v>68.247802734375</v>
      </c>
      <c r="BP195" s="164">
        <v>2.9699997901916504</v>
      </c>
      <c r="BQ195" s="163">
        <v>82</v>
      </c>
      <c r="BR195" s="163">
        <v>81</v>
      </c>
      <c r="BS195" s="163">
        <v>78</v>
      </c>
      <c r="BT195" s="164">
        <v>235.54975891113281</v>
      </c>
      <c r="BU195" s="164">
        <v>135</v>
      </c>
      <c r="BV195" s="163">
        <v>1369.12939453125</v>
      </c>
      <c r="BW195" s="163">
        <v>743390</v>
      </c>
    </row>
    <row r="196" spans="1:75">
      <c r="A196" s="167" t="s">
        <v>356</v>
      </c>
      <c r="B196" s="236" t="s">
        <v>355</v>
      </c>
      <c r="C196" s="163">
        <v>3257.8623046875</v>
      </c>
      <c r="D196" s="163">
        <v>0</v>
      </c>
      <c r="E196" s="163">
        <v>10676.154296875</v>
      </c>
      <c r="F196" s="163">
        <v>0</v>
      </c>
      <c r="G196" s="163">
        <v>0</v>
      </c>
      <c r="H196" s="163">
        <v>0</v>
      </c>
      <c r="I196" s="163">
        <v>0</v>
      </c>
      <c r="J196" s="237">
        <v>748289.0625</v>
      </c>
      <c r="K196" s="240">
        <v>0.22857142984867096</v>
      </c>
      <c r="L196" s="238">
        <v>0.34999999403953552</v>
      </c>
      <c r="M196" s="163">
        <v>5436796</v>
      </c>
      <c r="N196" s="163">
        <v>0</v>
      </c>
      <c r="O196" s="163">
        <v>0</v>
      </c>
      <c r="P196" s="163">
        <v>56133.421875</v>
      </c>
      <c r="Q196" s="163">
        <v>13401801</v>
      </c>
      <c r="R196" s="164">
        <v>0.7874000072479248</v>
      </c>
      <c r="S196" s="163">
        <v>376449.59375</v>
      </c>
      <c r="T196" s="163">
        <v>13274889</v>
      </c>
      <c r="U196" s="163">
        <v>762201.6875</v>
      </c>
      <c r="V196" s="164">
        <v>41.342960357666016</v>
      </c>
      <c r="W196" s="164">
        <v>2.4669923782348633</v>
      </c>
      <c r="X196" s="164">
        <v>32.516998291015625</v>
      </c>
      <c r="Y196" s="164">
        <v>4.0199999809265137</v>
      </c>
      <c r="Z196" s="164">
        <v>17.309951782226562</v>
      </c>
      <c r="AA196" s="164">
        <v>42.456092834472656</v>
      </c>
      <c r="AB196" s="163">
        <v>5084</v>
      </c>
      <c r="AC196" s="163">
        <v>80</v>
      </c>
      <c r="AD196" s="165">
        <v>54.882678985595703</v>
      </c>
      <c r="AE196" s="164">
        <v>14.025482177734375</v>
      </c>
      <c r="AF196" s="251">
        <v>4.5273274183273315E-2</v>
      </c>
      <c r="AG196" s="163">
        <v>0</v>
      </c>
      <c r="AH196" s="164">
        <v>0.55000001192092896</v>
      </c>
      <c r="AI196" s="166">
        <v>0.10994178801774979</v>
      </c>
      <c r="AJ196" s="164">
        <v>222.15713600000001</v>
      </c>
      <c r="AK196" s="164">
        <v>981.8699951171875</v>
      </c>
      <c r="AL196" s="164">
        <v>788.07000732421875</v>
      </c>
      <c r="AM196" s="164">
        <v>2.9171671867370605</v>
      </c>
      <c r="AN196" s="164">
        <v>11.741132736206055</v>
      </c>
      <c r="AO196" s="165">
        <v>47.700000762939453</v>
      </c>
      <c r="AP196" s="165">
        <v>9.6999998092651367</v>
      </c>
      <c r="AQ196" s="163">
        <v>204</v>
      </c>
      <c r="AR196" s="165">
        <v>11</v>
      </c>
      <c r="AS196" s="164">
        <v>1.6799999475479126</v>
      </c>
      <c r="AT196" s="164">
        <v>28.456027984619141</v>
      </c>
      <c r="AU196" s="163">
        <v>8352700</v>
      </c>
      <c r="AV196" s="164">
        <v>0.51899999380111694</v>
      </c>
      <c r="AW196" s="164">
        <v>50.299999237060547</v>
      </c>
      <c r="AX196" s="163">
        <v>9551</v>
      </c>
      <c r="AY196" s="163">
        <v>4217</v>
      </c>
      <c r="AZ196" s="163">
        <v>7600000</v>
      </c>
      <c r="BA196" s="163">
        <v>0</v>
      </c>
      <c r="BB196" s="163">
        <v>23568</v>
      </c>
      <c r="BC196" s="163">
        <v>0</v>
      </c>
      <c r="BD196" s="163">
        <v>90</v>
      </c>
      <c r="BE196" s="165">
        <v>38.099998474121094</v>
      </c>
      <c r="BF196" s="164">
        <v>3.9666666984558105</v>
      </c>
      <c r="BG196" s="164">
        <v>-1.254612922668457</v>
      </c>
      <c r="BH196" s="163">
        <v>24</v>
      </c>
      <c r="BI196" s="165">
        <v>50.099998474121094</v>
      </c>
      <c r="BJ196" s="164">
        <v>89.849998474121094</v>
      </c>
      <c r="BK196" s="164">
        <v>34.813972473144531</v>
      </c>
      <c r="BL196" s="165">
        <v>87.624504089355469</v>
      </c>
      <c r="BM196" s="163">
        <v>49000</v>
      </c>
      <c r="BN196" s="165">
        <v>34.61785888671875</v>
      </c>
      <c r="BO196" s="165">
        <v>62.294254302978516</v>
      </c>
      <c r="BP196" s="164">
        <v>1.8899999856948853</v>
      </c>
      <c r="BQ196" s="163">
        <v>90</v>
      </c>
      <c r="BR196" s="163">
        <v>77</v>
      </c>
      <c r="BS196" s="163">
        <v>90</v>
      </c>
      <c r="BT196" s="164">
        <v>63.136966705322266</v>
      </c>
      <c r="BU196" s="164">
        <v>357</v>
      </c>
      <c r="BV196" s="163">
        <v>1592.4166259765625</v>
      </c>
      <c r="BW196" s="163">
        <v>386850</v>
      </c>
    </row>
    <row r="197" spans="1:75">
      <c r="R197" s="1"/>
    </row>
  </sheetData>
  <sheetProtection formatCells="0" formatRows="0" insertColumns="0" insertRows="0" insertHyperlinks="0" deleteColumns="0" deleteRows="0" sort="0" autoFilter="0" pivotTables="0"/>
  <sortState xmlns:xlrd2="http://schemas.microsoft.com/office/spreadsheetml/2017/richdata2" ref="A6:BA196">
    <sortCondition ref="A6:A196"/>
  </sortState>
  <mergeCells count="1">
    <mergeCell ref="A1:BW1"/>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94"/>
  <sheetViews>
    <sheetView showGridLines="0" zoomScaleNormal="100" workbookViewId="0">
      <pane xSplit="2" ySplit="3" topLeftCell="C4" activePane="bottomRight" state="frozen"/>
      <selection pane="topRight" activeCell="C1" sqref="C1"/>
      <selection pane="bottomLeft" activeCell="A5" sqref="A5"/>
      <selection pane="bottomRight" activeCell="C4" sqref="C4"/>
    </sheetView>
  </sheetViews>
  <sheetFormatPr baseColWidth="10" defaultColWidth="9.1640625" defaultRowHeight="15"/>
  <cols>
    <col min="1" max="1" width="49.5" style="1" bestFit="1" customWidth="1"/>
    <col min="2" max="2" width="5.5" style="1" bestFit="1" customWidth="1"/>
    <col min="3" max="13" width="12" style="1" bestFit="1" customWidth="1"/>
    <col min="14" max="16384" width="9.1640625" style="1"/>
  </cols>
  <sheetData>
    <row r="1" spans="1:13">
      <c r="A1" s="263"/>
      <c r="B1" s="263"/>
    </row>
    <row r="2" spans="1:13" s="12" customFormat="1" ht="121.5" customHeight="1">
      <c r="A2" s="30" t="s">
        <v>379</v>
      </c>
      <c r="B2" s="23" t="s">
        <v>357</v>
      </c>
    </row>
    <row r="3" spans="1:13">
      <c r="A3" s="31" t="s">
        <v>836</v>
      </c>
      <c r="B3" s="23"/>
      <c r="C3" s="1">
        <v>2014</v>
      </c>
      <c r="D3" s="1">
        <v>2015</v>
      </c>
      <c r="E3" s="1">
        <v>2016</v>
      </c>
      <c r="F3" s="1">
        <v>2017</v>
      </c>
      <c r="G3" s="1">
        <v>2018</v>
      </c>
      <c r="H3" s="1">
        <v>2019</v>
      </c>
      <c r="I3" s="1">
        <v>2020</v>
      </c>
      <c r="J3" s="1">
        <v>2021</v>
      </c>
      <c r="K3" s="1">
        <v>2022</v>
      </c>
      <c r="L3" s="1">
        <v>2023</v>
      </c>
      <c r="M3" s="1">
        <v>2024</v>
      </c>
    </row>
    <row r="4" spans="1:13">
      <c r="A4" s="30" t="s">
        <v>1</v>
      </c>
      <c r="B4" s="23" t="s">
        <v>0</v>
      </c>
      <c r="C4" s="1">
        <v>32716210</v>
      </c>
      <c r="D4" s="1">
        <v>33753499</v>
      </c>
      <c r="E4" s="1">
        <v>34636207</v>
      </c>
      <c r="F4" s="1">
        <v>35643418</v>
      </c>
      <c r="G4" s="1">
        <v>36686784</v>
      </c>
      <c r="H4" s="1">
        <v>37769498</v>
      </c>
      <c r="I4" s="1">
        <v>38972230</v>
      </c>
      <c r="J4" s="1">
        <v>40099462</v>
      </c>
      <c r="K4" s="1">
        <v>41128771</v>
      </c>
      <c r="L4" s="1">
        <v>42239854</v>
      </c>
      <c r="M4" s="1">
        <v>43372950</v>
      </c>
    </row>
    <row r="5" spans="1:13">
      <c r="A5" s="30" t="s">
        <v>3</v>
      </c>
      <c r="B5" s="23" t="s">
        <v>2</v>
      </c>
      <c r="C5" s="1">
        <v>2884102</v>
      </c>
      <c r="D5" s="1">
        <v>2882480</v>
      </c>
      <c r="E5" s="1">
        <v>2881063</v>
      </c>
      <c r="F5" s="1">
        <v>2879355</v>
      </c>
      <c r="G5" s="1">
        <v>2877013</v>
      </c>
      <c r="H5" s="1">
        <v>2873884</v>
      </c>
      <c r="I5" s="1">
        <v>2866848</v>
      </c>
      <c r="J5" s="1">
        <v>2854710</v>
      </c>
      <c r="K5" s="1">
        <v>2842321</v>
      </c>
      <c r="L5" s="1">
        <v>2832439</v>
      </c>
      <c r="M5" s="1">
        <v>2826020</v>
      </c>
    </row>
    <row r="6" spans="1:13">
      <c r="A6" s="30" t="s">
        <v>5</v>
      </c>
      <c r="B6" s="23" t="s">
        <v>4</v>
      </c>
      <c r="C6" s="1">
        <v>38760168</v>
      </c>
      <c r="D6" s="1">
        <v>39543154</v>
      </c>
      <c r="E6" s="1">
        <v>40339329</v>
      </c>
      <c r="F6" s="1">
        <v>41136546</v>
      </c>
      <c r="G6" s="1">
        <v>41927007</v>
      </c>
      <c r="H6" s="1">
        <v>42705368</v>
      </c>
      <c r="I6" s="1">
        <v>43451666</v>
      </c>
      <c r="J6" s="1">
        <v>44177969</v>
      </c>
      <c r="K6" s="1">
        <v>44903225</v>
      </c>
      <c r="L6" s="1">
        <v>45606480</v>
      </c>
      <c r="M6" s="1">
        <v>46278752</v>
      </c>
    </row>
    <row r="7" spans="1:13">
      <c r="A7" s="30" t="s">
        <v>7</v>
      </c>
      <c r="B7" s="23" t="s">
        <v>6</v>
      </c>
      <c r="C7" s="1">
        <v>27128337</v>
      </c>
      <c r="D7" s="1">
        <v>28127721</v>
      </c>
      <c r="E7" s="1">
        <v>29154746</v>
      </c>
      <c r="F7" s="1">
        <v>30208628</v>
      </c>
      <c r="G7" s="1">
        <v>31273533</v>
      </c>
      <c r="H7" s="1">
        <v>32353588</v>
      </c>
      <c r="I7" s="1">
        <v>33428485.999999996</v>
      </c>
      <c r="J7" s="1">
        <v>34503774</v>
      </c>
      <c r="K7" s="1">
        <v>35588987</v>
      </c>
      <c r="L7" s="1">
        <v>36684202</v>
      </c>
      <c r="M7" s="1">
        <v>37804634</v>
      </c>
    </row>
    <row r="8" spans="1:13">
      <c r="A8" s="30" t="s">
        <v>9</v>
      </c>
      <c r="B8" s="23" t="s">
        <v>8</v>
      </c>
      <c r="C8" s="1">
        <v>89236</v>
      </c>
      <c r="D8" s="1">
        <v>89940</v>
      </c>
      <c r="E8" s="1">
        <v>90564</v>
      </c>
      <c r="F8" s="1">
        <v>91119</v>
      </c>
      <c r="G8" s="1">
        <v>91626</v>
      </c>
      <c r="H8" s="1">
        <v>92116</v>
      </c>
      <c r="I8" s="1">
        <v>92664</v>
      </c>
      <c r="J8" s="1">
        <v>93220</v>
      </c>
      <c r="K8" s="1">
        <v>93763</v>
      </c>
      <c r="L8" s="1">
        <v>94298</v>
      </c>
      <c r="M8" s="1">
        <v>94816</v>
      </c>
    </row>
    <row r="9" spans="1:13">
      <c r="A9" s="30" t="s">
        <v>11</v>
      </c>
      <c r="B9" s="23" t="s">
        <v>10</v>
      </c>
      <c r="C9" s="1">
        <v>42824054</v>
      </c>
      <c r="D9" s="1">
        <v>43257065</v>
      </c>
      <c r="E9" s="1">
        <v>43668241</v>
      </c>
      <c r="F9" s="1">
        <v>44054616</v>
      </c>
      <c r="G9" s="1">
        <v>44413596</v>
      </c>
      <c r="H9" s="1">
        <v>44745520</v>
      </c>
      <c r="I9" s="1">
        <v>45036032</v>
      </c>
      <c r="J9" s="1">
        <v>45276780</v>
      </c>
      <c r="K9" s="1">
        <v>45510318</v>
      </c>
      <c r="L9" s="1">
        <v>45773884</v>
      </c>
      <c r="M9" s="1">
        <v>46057866</v>
      </c>
    </row>
    <row r="10" spans="1:13">
      <c r="A10" s="30" t="s">
        <v>13</v>
      </c>
      <c r="B10" s="23" t="s">
        <v>12</v>
      </c>
      <c r="C10" s="1">
        <v>2889930</v>
      </c>
      <c r="D10" s="1">
        <v>2878595</v>
      </c>
      <c r="E10" s="1">
        <v>2865835</v>
      </c>
      <c r="F10" s="1">
        <v>2851923</v>
      </c>
      <c r="G10" s="1">
        <v>2836557</v>
      </c>
      <c r="H10" s="1">
        <v>2820602</v>
      </c>
      <c r="I10" s="1">
        <v>2805608</v>
      </c>
      <c r="J10" s="1">
        <v>2790974</v>
      </c>
      <c r="K10" s="1">
        <v>2780469</v>
      </c>
      <c r="L10" s="1">
        <v>2777970</v>
      </c>
      <c r="M10" s="1">
        <v>2777979</v>
      </c>
    </row>
    <row r="11" spans="1:13">
      <c r="A11" s="30" t="s">
        <v>15</v>
      </c>
      <c r="B11" s="23" t="s">
        <v>14</v>
      </c>
      <c r="C11" s="1">
        <v>23469579</v>
      </c>
      <c r="D11" s="1">
        <v>23820236</v>
      </c>
      <c r="E11" s="1">
        <v>24195701</v>
      </c>
      <c r="F11" s="1">
        <v>24590334</v>
      </c>
      <c r="G11" s="1">
        <v>24979230</v>
      </c>
      <c r="H11" s="1">
        <v>25357170</v>
      </c>
      <c r="I11" s="1">
        <v>25670051</v>
      </c>
      <c r="J11" s="1">
        <v>25921089</v>
      </c>
      <c r="K11" s="1">
        <v>26177413</v>
      </c>
      <c r="L11" s="1">
        <v>26439111</v>
      </c>
      <c r="M11" s="1">
        <v>26699482</v>
      </c>
    </row>
    <row r="12" spans="1:13">
      <c r="A12" s="30" t="s">
        <v>17</v>
      </c>
      <c r="B12" s="23" t="s">
        <v>16</v>
      </c>
      <c r="C12" s="1">
        <v>8546066</v>
      </c>
      <c r="D12" s="1">
        <v>8642421</v>
      </c>
      <c r="E12" s="1">
        <v>8736487</v>
      </c>
      <c r="F12" s="1">
        <v>8797496</v>
      </c>
      <c r="G12" s="1">
        <v>8840512</v>
      </c>
      <c r="H12" s="1">
        <v>8879940</v>
      </c>
      <c r="I12" s="1">
        <v>8907777</v>
      </c>
      <c r="J12" s="1">
        <v>8922082</v>
      </c>
      <c r="K12" s="1">
        <v>8939617</v>
      </c>
      <c r="L12" s="1">
        <v>8958960</v>
      </c>
      <c r="M12" s="1">
        <v>8977139</v>
      </c>
    </row>
    <row r="13" spans="1:13">
      <c r="A13" s="30" t="s">
        <v>19</v>
      </c>
      <c r="B13" s="23" t="s">
        <v>18</v>
      </c>
      <c r="C13" s="1">
        <v>9741880</v>
      </c>
      <c r="D13" s="1">
        <v>9863480</v>
      </c>
      <c r="E13" s="1">
        <v>9976248</v>
      </c>
      <c r="F13" s="1">
        <v>10071567</v>
      </c>
      <c r="G13" s="1">
        <v>10152522</v>
      </c>
      <c r="H13" s="1">
        <v>10232753</v>
      </c>
      <c r="I13" s="1">
        <v>10284951</v>
      </c>
      <c r="J13" s="1">
        <v>10312992</v>
      </c>
      <c r="K13" s="1">
        <v>10358074</v>
      </c>
      <c r="L13" s="1">
        <v>10412652</v>
      </c>
      <c r="M13" s="1">
        <v>10462904</v>
      </c>
    </row>
    <row r="14" spans="1:13">
      <c r="A14" s="30" t="s">
        <v>21</v>
      </c>
      <c r="B14" s="23" t="s">
        <v>20</v>
      </c>
      <c r="C14" s="1">
        <v>389131</v>
      </c>
      <c r="D14" s="1">
        <v>392698</v>
      </c>
      <c r="E14" s="1">
        <v>395976</v>
      </c>
      <c r="F14" s="1">
        <v>399020</v>
      </c>
      <c r="G14" s="1">
        <v>401906</v>
      </c>
      <c r="H14" s="1">
        <v>404557</v>
      </c>
      <c r="I14" s="1">
        <v>406472</v>
      </c>
      <c r="J14" s="1">
        <v>407906</v>
      </c>
      <c r="K14" s="1">
        <v>409984</v>
      </c>
      <c r="L14" s="1">
        <v>412623</v>
      </c>
      <c r="M14" s="1">
        <v>415223</v>
      </c>
    </row>
    <row r="15" spans="1:13">
      <c r="A15" s="30" t="s">
        <v>23</v>
      </c>
      <c r="B15" s="23" t="s">
        <v>22</v>
      </c>
      <c r="C15" s="1">
        <v>1311134</v>
      </c>
      <c r="D15" s="1">
        <v>1362142</v>
      </c>
      <c r="E15" s="1">
        <v>1409661</v>
      </c>
      <c r="F15" s="1">
        <v>1456834</v>
      </c>
      <c r="G15" s="1">
        <v>1487340</v>
      </c>
      <c r="H15" s="1">
        <v>1494188</v>
      </c>
      <c r="I15" s="1">
        <v>1477469</v>
      </c>
      <c r="J15" s="1">
        <v>1463265</v>
      </c>
      <c r="K15" s="1">
        <v>1472233</v>
      </c>
      <c r="L15" s="1">
        <v>1485509</v>
      </c>
      <c r="M15" s="1">
        <v>1498712</v>
      </c>
    </row>
    <row r="16" spans="1:13">
      <c r="A16" s="30" t="s">
        <v>25</v>
      </c>
      <c r="B16" s="23" t="s">
        <v>24</v>
      </c>
      <c r="C16" s="1">
        <v>155961298</v>
      </c>
      <c r="D16" s="1">
        <v>157830000</v>
      </c>
      <c r="E16" s="1">
        <v>159784568</v>
      </c>
      <c r="F16" s="1">
        <v>161793964</v>
      </c>
      <c r="G16" s="1">
        <v>163683958</v>
      </c>
      <c r="H16" s="1">
        <v>165516222</v>
      </c>
      <c r="I16" s="1">
        <v>167420950</v>
      </c>
      <c r="J16" s="1">
        <v>169356251</v>
      </c>
      <c r="K16" s="1">
        <v>171186372</v>
      </c>
      <c r="L16" s="1">
        <v>172954319</v>
      </c>
      <c r="M16" s="1">
        <v>174701211</v>
      </c>
    </row>
    <row r="17" spans="1:13">
      <c r="A17" s="30" t="s">
        <v>27</v>
      </c>
      <c r="B17" s="23" t="s">
        <v>26</v>
      </c>
      <c r="C17" s="1">
        <v>277493</v>
      </c>
      <c r="D17" s="1">
        <v>278083</v>
      </c>
      <c r="E17" s="1">
        <v>278649</v>
      </c>
      <c r="F17" s="1">
        <v>279187</v>
      </c>
      <c r="G17" s="1">
        <v>279688</v>
      </c>
      <c r="H17" s="1">
        <v>280180</v>
      </c>
      <c r="I17" s="1">
        <v>280693</v>
      </c>
      <c r="J17" s="1">
        <v>281200</v>
      </c>
      <c r="K17" s="1">
        <v>281635</v>
      </c>
      <c r="L17" s="1">
        <v>281996</v>
      </c>
      <c r="M17" s="1">
        <v>282309</v>
      </c>
    </row>
    <row r="18" spans="1:13">
      <c r="A18" s="30" t="s">
        <v>29</v>
      </c>
      <c r="B18" s="23" t="s">
        <v>28</v>
      </c>
      <c r="C18" s="1">
        <v>9693740</v>
      </c>
      <c r="D18" s="1">
        <v>9700609</v>
      </c>
      <c r="E18" s="1">
        <v>9708110</v>
      </c>
      <c r="F18" s="1">
        <v>9707876</v>
      </c>
      <c r="G18" s="1">
        <v>9695574</v>
      </c>
      <c r="H18" s="1">
        <v>9673971</v>
      </c>
      <c r="I18" s="1">
        <v>9633740</v>
      </c>
      <c r="J18" s="1">
        <v>9578168</v>
      </c>
      <c r="K18" s="1">
        <v>9534954</v>
      </c>
      <c r="L18" s="1">
        <v>9498238</v>
      </c>
      <c r="M18" s="1">
        <v>9455036</v>
      </c>
    </row>
    <row r="19" spans="1:13">
      <c r="A19" s="30" t="s">
        <v>31</v>
      </c>
      <c r="B19" s="23" t="s">
        <v>30</v>
      </c>
      <c r="C19" s="1">
        <v>11176723</v>
      </c>
      <c r="D19" s="1">
        <v>11248304</v>
      </c>
      <c r="E19" s="1">
        <v>11316836</v>
      </c>
      <c r="F19" s="1">
        <v>11384490</v>
      </c>
      <c r="G19" s="1">
        <v>11448596</v>
      </c>
      <c r="H19" s="1">
        <v>11510568</v>
      </c>
      <c r="I19" s="1">
        <v>11561716</v>
      </c>
      <c r="J19" s="1">
        <v>11611420</v>
      </c>
      <c r="K19" s="1">
        <v>11655930</v>
      </c>
      <c r="L19" s="1">
        <v>11686140</v>
      </c>
      <c r="M19" s="1">
        <v>11715774</v>
      </c>
    </row>
    <row r="20" spans="1:13">
      <c r="A20" s="30" t="s">
        <v>33</v>
      </c>
      <c r="B20" s="23" t="s">
        <v>32</v>
      </c>
      <c r="C20" s="1">
        <v>352335</v>
      </c>
      <c r="D20" s="1">
        <v>359871</v>
      </c>
      <c r="E20" s="1">
        <v>367312</v>
      </c>
      <c r="F20" s="1">
        <v>374693</v>
      </c>
      <c r="G20" s="1">
        <v>382066</v>
      </c>
      <c r="H20" s="1">
        <v>389095</v>
      </c>
      <c r="I20" s="1">
        <v>394920</v>
      </c>
      <c r="J20" s="1">
        <v>400031</v>
      </c>
      <c r="K20" s="1">
        <v>405272</v>
      </c>
      <c r="L20" s="1">
        <v>410825</v>
      </c>
      <c r="M20" s="1">
        <v>416656</v>
      </c>
    </row>
    <row r="21" spans="1:13">
      <c r="A21" s="30" t="s">
        <v>35</v>
      </c>
      <c r="B21" s="23" t="s">
        <v>34</v>
      </c>
      <c r="C21" s="1">
        <v>10614844</v>
      </c>
      <c r="D21" s="1">
        <v>10932784</v>
      </c>
      <c r="E21" s="1">
        <v>11260085</v>
      </c>
      <c r="F21" s="1">
        <v>11596778</v>
      </c>
      <c r="G21" s="1">
        <v>11940683</v>
      </c>
      <c r="H21" s="1">
        <v>12290444</v>
      </c>
      <c r="I21" s="1">
        <v>12643123</v>
      </c>
      <c r="J21" s="1">
        <v>12996895</v>
      </c>
      <c r="K21" s="1">
        <v>13352864</v>
      </c>
      <c r="L21" s="1">
        <v>13712828</v>
      </c>
      <c r="M21" s="1">
        <v>14080072</v>
      </c>
    </row>
    <row r="22" spans="1:13">
      <c r="A22" s="30" t="s">
        <v>37</v>
      </c>
      <c r="B22" s="23" t="s">
        <v>36</v>
      </c>
      <c r="C22" s="1">
        <v>736357</v>
      </c>
      <c r="D22" s="1">
        <v>743274</v>
      </c>
      <c r="E22" s="1">
        <v>749762</v>
      </c>
      <c r="F22" s="1">
        <v>756122</v>
      </c>
      <c r="G22" s="1">
        <v>762096</v>
      </c>
      <c r="H22" s="1">
        <v>767459</v>
      </c>
      <c r="I22" s="1">
        <v>772506</v>
      </c>
      <c r="J22" s="1">
        <v>777486</v>
      </c>
      <c r="K22" s="1">
        <v>782455</v>
      </c>
      <c r="L22" s="1">
        <v>787424</v>
      </c>
      <c r="M22" s="1">
        <v>792382</v>
      </c>
    </row>
    <row r="23" spans="1:13">
      <c r="A23" s="30" t="s">
        <v>733</v>
      </c>
      <c r="B23" s="23" t="s">
        <v>38</v>
      </c>
      <c r="C23" s="1">
        <v>10916988</v>
      </c>
      <c r="D23" s="1">
        <v>11090086</v>
      </c>
      <c r="E23" s="1">
        <v>11263016</v>
      </c>
      <c r="F23" s="1">
        <v>11435534</v>
      </c>
      <c r="G23" s="1">
        <v>11606905</v>
      </c>
      <c r="H23" s="1">
        <v>11777314</v>
      </c>
      <c r="I23" s="1">
        <v>11936162</v>
      </c>
      <c r="J23" s="1">
        <v>12079472</v>
      </c>
      <c r="K23" s="1">
        <v>12224110</v>
      </c>
      <c r="L23" s="1">
        <v>12388571</v>
      </c>
      <c r="M23" s="1">
        <v>12567336</v>
      </c>
    </row>
    <row r="24" spans="1:13">
      <c r="A24" s="30" t="s">
        <v>40</v>
      </c>
      <c r="B24" s="23" t="s">
        <v>39</v>
      </c>
      <c r="C24" s="1">
        <v>3571068</v>
      </c>
      <c r="D24" s="1">
        <v>3524324</v>
      </c>
      <c r="E24" s="1">
        <v>3480986</v>
      </c>
      <c r="F24" s="1">
        <v>3440027</v>
      </c>
      <c r="G24" s="1">
        <v>3400129</v>
      </c>
      <c r="H24" s="1">
        <v>3360712</v>
      </c>
      <c r="I24" s="1">
        <v>3318407</v>
      </c>
      <c r="J24" s="1">
        <v>3270943</v>
      </c>
      <c r="K24" s="1">
        <v>3233526</v>
      </c>
      <c r="L24" s="1">
        <v>3210847</v>
      </c>
      <c r="M24" s="1">
        <v>3194378</v>
      </c>
    </row>
    <row r="25" spans="1:13">
      <c r="A25" s="30" t="s">
        <v>42</v>
      </c>
      <c r="B25" s="23" t="s">
        <v>41</v>
      </c>
      <c r="C25" s="1">
        <v>2260376</v>
      </c>
      <c r="D25" s="1">
        <v>2305172</v>
      </c>
      <c r="E25" s="1">
        <v>2352416</v>
      </c>
      <c r="F25" s="1">
        <v>2401840</v>
      </c>
      <c r="G25" s="1">
        <v>2451408</v>
      </c>
      <c r="H25" s="1">
        <v>2499702</v>
      </c>
      <c r="I25" s="1">
        <v>2546402</v>
      </c>
      <c r="J25" s="1">
        <v>2588423</v>
      </c>
      <c r="K25" s="1">
        <v>2630296</v>
      </c>
      <c r="L25" s="1">
        <v>2675352</v>
      </c>
      <c r="M25" s="1">
        <v>2719694</v>
      </c>
    </row>
    <row r="26" spans="1:13">
      <c r="A26" s="30" t="s">
        <v>44</v>
      </c>
      <c r="B26" s="23" t="s">
        <v>43</v>
      </c>
      <c r="C26" s="1">
        <v>203459650</v>
      </c>
      <c r="D26" s="1">
        <v>205188205</v>
      </c>
      <c r="E26" s="1">
        <v>206859578</v>
      </c>
      <c r="F26" s="1">
        <v>208504960</v>
      </c>
      <c r="G26" s="1">
        <v>210166592</v>
      </c>
      <c r="H26" s="1">
        <v>211782878</v>
      </c>
      <c r="I26" s="1">
        <v>213196304</v>
      </c>
      <c r="J26" s="1">
        <v>214326223</v>
      </c>
      <c r="K26" s="1">
        <v>215313498</v>
      </c>
      <c r="L26" s="1">
        <v>216422446</v>
      </c>
      <c r="M26" s="1">
        <v>217637297</v>
      </c>
    </row>
    <row r="27" spans="1:13">
      <c r="A27" s="30" t="s">
        <v>378</v>
      </c>
      <c r="B27" s="23" t="s">
        <v>45</v>
      </c>
      <c r="C27" s="1">
        <v>416656</v>
      </c>
      <c r="D27" s="1">
        <v>421437</v>
      </c>
      <c r="E27" s="1">
        <v>425994</v>
      </c>
      <c r="F27" s="1">
        <v>430276</v>
      </c>
      <c r="G27" s="1">
        <v>434274</v>
      </c>
      <c r="H27" s="1">
        <v>438048</v>
      </c>
      <c r="I27" s="1">
        <v>441725</v>
      </c>
      <c r="J27" s="1">
        <v>445373</v>
      </c>
      <c r="K27" s="1">
        <v>449002</v>
      </c>
      <c r="L27" s="1">
        <v>452524</v>
      </c>
      <c r="M27" s="1">
        <v>455858</v>
      </c>
    </row>
    <row r="28" spans="1:13">
      <c r="A28" s="30" t="s">
        <v>47</v>
      </c>
      <c r="B28" s="23" t="s">
        <v>46</v>
      </c>
      <c r="C28" s="1">
        <v>7372142</v>
      </c>
      <c r="D28" s="1">
        <v>7309254</v>
      </c>
      <c r="E28" s="1">
        <v>7245974</v>
      </c>
      <c r="F28" s="1">
        <v>7182428</v>
      </c>
      <c r="G28" s="1">
        <v>7117431</v>
      </c>
      <c r="H28" s="1">
        <v>7052532</v>
      </c>
      <c r="I28" s="1">
        <v>6979174</v>
      </c>
      <c r="J28" s="1">
        <v>6885868</v>
      </c>
      <c r="K28" s="1">
        <v>6781953</v>
      </c>
      <c r="L28" s="1">
        <v>6687717</v>
      </c>
      <c r="M28" s="1">
        <v>6618615</v>
      </c>
    </row>
    <row r="29" spans="1:13">
      <c r="A29" s="30" t="s">
        <v>49</v>
      </c>
      <c r="B29" s="23" t="s">
        <v>48</v>
      </c>
      <c r="C29" s="1">
        <v>18169842</v>
      </c>
      <c r="D29" s="1">
        <v>18718019</v>
      </c>
      <c r="E29" s="1">
        <v>19275498</v>
      </c>
      <c r="F29" s="1">
        <v>19835858</v>
      </c>
      <c r="G29" s="1">
        <v>20392723</v>
      </c>
      <c r="H29" s="1">
        <v>20951639</v>
      </c>
      <c r="I29" s="1">
        <v>21522626</v>
      </c>
      <c r="J29" s="1">
        <v>22100683</v>
      </c>
      <c r="K29" s="1">
        <v>22673762</v>
      </c>
      <c r="L29" s="1">
        <v>23251485</v>
      </c>
      <c r="M29" s="1">
        <v>23840247</v>
      </c>
    </row>
    <row r="30" spans="1:13">
      <c r="A30" s="30" t="s">
        <v>51</v>
      </c>
      <c r="B30" s="23" t="s">
        <v>50</v>
      </c>
      <c r="C30" s="1">
        <v>10494912</v>
      </c>
      <c r="D30" s="1">
        <v>10727148</v>
      </c>
      <c r="E30" s="1">
        <v>10903328</v>
      </c>
      <c r="F30" s="1">
        <v>11155593</v>
      </c>
      <c r="G30" s="1">
        <v>11493472</v>
      </c>
      <c r="H30" s="1">
        <v>11874838</v>
      </c>
      <c r="I30" s="1">
        <v>12220226</v>
      </c>
      <c r="J30" s="1">
        <v>12551213</v>
      </c>
      <c r="K30" s="1">
        <v>12889576</v>
      </c>
      <c r="L30" s="1">
        <v>13238559</v>
      </c>
      <c r="M30" s="1">
        <v>13591658</v>
      </c>
    </row>
    <row r="31" spans="1:13">
      <c r="A31" s="30" t="s">
        <v>734</v>
      </c>
      <c r="B31" s="23" t="s">
        <v>58</v>
      </c>
      <c r="C31" s="1">
        <v>546076</v>
      </c>
      <c r="D31" s="1">
        <v>552166</v>
      </c>
      <c r="E31" s="1">
        <v>558394</v>
      </c>
      <c r="F31" s="1">
        <v>564954</v>
      </c>
      <c r="G31" s="1">
        <v>571202</v>
      </c>
      <c r="H31" s="1">
        <v>577030</v>
      </c>
      <c r="I31" s="1">
        <v>582640</v>
      </c>
      <c r="J31" s="1">
        <v>587925</v>
      </c>
      <c r="K31" s="1">
        <v>593150</v>
      </c>
      <c r="L31" s="1">
        <v>598682</v>
      </c>
      <c r="M31" s="1">
        <v>604461</v>
      </c>
    </row>
    <row r="32" spans="1:13">
      <c r="A32" s="30" t="s">
        <v>53</v>
      </c>
      <c r="B32" s="23" t="s">
        <v>52</v>
      </c>
      <c r="C32" s="1">
        <v>15210817</v>
      </c>
      <c r="D32" s="1">
        <v>15417523</v>
      </c>
      <c r="E32" s="1">
        <v>15624584</v>
      </c>
      <c r="F32" s="1">
        <v>15830688</v>
      </c>
      <c r="G32" s="1">
        <v>16025238</v>
      </c>
      <c r="H32" s="1">
        <v>16207746</v>
      </c>
      <c r="I32" s="1">
        <v>16396860</v>
      </c>
      <c r="J32" s="1">
        <v>16589023.000000002</v>
      </c>
      <c r="K32" s="1">
        <v>16767842</v>
      </c>
      <c r="L32" s="1">
        <v>16944826</v>
      </c>
      <c r="M32" s="1">
        <v>17121847</v>
      </c>
    </row>
    <row r="33" spans="1:13">
      <c r="A33" s="30" t="s">
        <v>55</v>
      </c>
      <c r="B33" s="23" t="s">
        <v>54</v>
      </c>
      <c r="C33" s="1">
        <v>22299585</v>
      </c>
      <c r="D33" s="1">
        <v>23012646</v>
      </c>
      <c r="E33" s="1">
        <v>23711630</v>
      </c>
      <c r="F33" s="1">
        <v>24393181</v>
      </c>
      <c r="G33" s="1">
        <v>25076747</v>
      </c>
      <c r="H33" s="1">
        <v>25782341</v>
      </c>
      <c r="I33" s="1">
        <v>26491087</v>
      </c>
      <c r="J33" s="1">
        <v>27198628</v>
      </c>
      <c r="K33" s="1">
        <v>27914536</v>
      </c>
      <c r="L33" s="1">
        <v>28647293</v>
      </c>
      <c r="M33" s="1">
        <v>29394433</v>
      </c>
    </row>
    <row r="34" spans="1:13">
      <c r="A34" s="30" t="s">
        <v>57</v>
      </c>
      <c r="B34" s="23" t="s">
        <v>56</v>
      </c>
      <c r="C34" s="1">
        <v>35404608</v>
      </c>
      <c r="D34" s="1">
        <v>35732126</v>
      </c>
      <c r="E34" s="1">
        <v>36113532</v>
      </c>
      <c r="F34" s="1">
        <v>36554348</v>
      </c>
      <c r="G34" s="1">
        <v>37035254</v>
      </c>
      <c r="H34" s="1">
        <v>37522584</v>
      </c>
      <c r="I34" s="1">
        <v>37888705</v>
      </c>
      <c r="J34" s="1">
        <v>38155012</v>
      </c>
      <c r="K34" s="1">
        <v>38454327</v>
      </c>
      <c r="L34" s="1">
        <v>38781292</v>
      </c>
      <c r="M34" s="1">
        <v>39107046</v>
      </c>
    </row>
    <row r="35" spans="1:13">
      <c r="A35" s="30" t="s">
        <v>60</v>
      </c>
      <c r="B35" s="23" t="s">
        <v>59</v>
      </c>
      <c r="C35" s="1">
        <v>4798734</v>
      </c>
      <c r="D35" s="1">
        <v>4819333</v>
      </c>
      <c r="E35" s="1">
        <v>4904178</v>
      </c>
      <c r="F35" s="1">
        <v>4996741</v>
      </c>
      <c r="G35" s="1">
        <v>5094780</v>
      </c>
      <c r="H35" s="1">
        <v>5209324</v>
      </c>
      <c r="I35" s="1">
        <v>5343020</v>
      </c>
      <c r="J35" s="1">
        <v>5457154</v>
      </c>
      <c r="K35" s="1">
        <v>5579144</v>
      </c>
      <c r="L35" s="1">
        <v>5742316</v>
      </c>
      <c r="M35" s="1">
        <v>5915627</v>
      </c>
    </row>
    <row r="36" spans="1:13">
      <c r="A36" s="30" t="s">
        <v>62</v>
      </c>
      <c r="B36" s="23" t="s">
        <v>61</v>
      </c>
      <c r="C36" s="1">
        <v>13697126</v>
      </c>
      <c r="D36" s="1">
        <v>14140274</v>
      </c>
      <c r="E36" s="1">
        <v>14592585</v>
      </c>
      <c r="F36" s="1">
        <v>15085884</v>
      </c>
      <c r="G36" s="1">
        <v>15604210</v>
      </c>
      <c r="H36" s="1">
        <v>16126866</v>
      </c>
      <c r="I36" s="1">
        <v>16644701</v>
      </c>
      <c r="J36" s="1">
        <v>17179740</v>
      </c>
      <c r="K36" s="1">
        <v>17723315</v>
      </c>
      <c r="L36" s="1">
        <v>18278568</v>
      </c>
      <c r="M36" s="1">
        <v>18847148</v>
      </c>
    </row>
    <row r="37" spans="1:13">
      <c r="A37" s="30" t="s">
        <v>64</v>
      </c>
      <c r="B37" s="23" t="s">
        <v>63</v>
      </c>
      <c r="C37" s="1">
        <v>17687108</v>
      </c>
      <c r="D37" s="1">
        <v>17870124</v>
      </c>
      <c r="E37" s="1">
        <v>18083879</v>
      </c>
      <c r="F37" s="1">
        <v>18368577</v>
      </c>
      <c r="G37" s="1">
        <v>18701450</v>
      </c>
      <c r="H37" s="1">
        <v>19039485</v>
      </c>
      <c r="I37" s="1">
        <v>19300315</v>
      </c>
      <c r="J37" s="1">
        <v>19493184</v>
      </c>
      <c r="K37" s="1">
        <v>19603733</v>
      </c>
      <c r="L37" s="1">
        <v>19629590</v>
      </c>
      <c r="M37" s="1">
        <v>19658839</v>
      </c>
    </row>
    <row r="38" spans="1:13">
      <c r="A38" s="30" t="s">
        <v>375</v>
      </c>
      <c r="B38" s="23" t="s">
        <v>65</v>
      </c>
      <c r="C38" s="1">
        <v>1385189668</v>
      </c>
      <c r="D38" s="1">
        <v>1393715448</v>
      </c>
      <c r="E38" s="1">
        <v>1401889680</v>
      </c>
      <c r="F38" s="1">
        <v>1410275957</v>
      </c>
      <c r="G38" s="1">
        <v>1417069468</v>
      </c>
      <c r="H38" s="1">
        <v>1421864031</v>
      </c>
      <c r="I38" s="1">
        <v>1424929781</v>
      </c>
      <c r="J38" s="1">
        <v>1425893464</v>
      </c>
      <c r="K38" s="1">
        <v>1425887337</v>
      </c>
      <c r="L38" s="1">
        <v>1425671352</v>
      </c>
      <c r="M38" s="1">
        <v>1425178782</v>
      </c>
    </row>
    <row r="39" spans="1:13">
      <c r="A39" s="30" t="s">
        <v>67</v>
      </c>
      <c r="B39" s="23" t="s">
        <v>66</v>
      </c>
      <c r="C39" s="1">
        <v>46677947</v>
      </c>
      <c r="D39" s="1">
        <v>47119728</v>
      </c>
      <c r="E39" s="1">
        <v>47625955</v>
      </c>
      <c r="F39" s="1">
        <v>48351670</v>
      </c>
      <c r="G39" s="1">
        <v>49276961</v>
      </c>
      <c r="H39" s="1">
        <v>50187406</v>
      </c>
      <c r="I39" s="1">
        <v>50930662</v>
      </c>
      <c r="J39" s="1">
        <v>51516562</v>
      </c>
      <c r="K39" s="1">
        <v>51874024</v>
      </c>
      <c r="L39" s="1">
        <v>52085168</v>
      </c>
      <c r="M39" s="1">
        <v>52340774</v>
      </c>
    </row>
    <row r="40" spans="1:13">
      <c r="A40" s="30" t="s">
        <v>69</v>
      </c>
      <c r="B40" s="23" t="s">
        <v>68</v>
      </c>
      <c r="C40" s="1">
        <v>714612</v>
      </c>
      <c r="D40" s="1">
        <v>730216</v>
      </c>
      <c r="E40" s="1">
        <v>746232</v>
      </c>
      <c r="F40" s="1">
        <v>761664</v>
      </c>
      <c r="G40" s="1">
        <v>776314</v>
      </c>
      <c r="H40" s="1">
        <v>790986</v>
      </c>
      <c r="I40" s="1">
        <v>806166</v>
      </c>
      <c r="J40" s="1">
        <v>821626</v>
      </c>
      <c r="K40" s="1">
        <v>836774</v>
      </c>
      <c r="L40" s="1">
        <v>852075</v>
      </c>
      <c r="M40" s="1">
        <v>867604</v>
      </c>
    </row>
    <row r="41" spans="1:13">
      <c r="A41" s="30" t="s">
        <v>373</v>
      </c>
      <c r="B41" s="23" t="s">
        <v>71</v>
      </c>
      <c r="C41" s="1">
        <v>4944862</v>
      </c>
      <c r="D41" s="1">
        <v>5064386</v>
      </c>
      <c r="E41" s="1">
        <v>5186824</v>
      </c>
      <c r="F41" s="1">
        <v>5312340</v>
      </c>
      <c r="G41" s="1">
        <v>5441062</v>
      </c>
      <c r="H41" s="1">
        <v>5570732</v>
      </c>
      <c r="I41" s="1">
        <v>5702174</v>
      </c>
      <c r="J41" s="1">
        <v>5835806</v>
      </c>
      <c r="K41" s="1">
        <v>5970424</v>
      </c>
      <c r="L41" s="1">
        <v>6106869</v>
      </c>
      <c r="M41" s="1">
        <v>6244548</v>
      </c>
    </row>
    <row r="42" spans="1:13">
      <c r="A42" s="30" t="s">
        <v>736</v>
      </c>
      <c r="B42" s="23" t="s">
        <v>70</v>
      </c>
      <c r="C42" s="1">
        <v>76035588</v>
      </c>
      <c r="D42" s="1">
        <v>78656904</v>
      </c>
      <c r="E42" s="1">
        <v>81430977</v>
      </c>
      <c r="F42" s="1">
        <v>84283273</v>
      </c>
      <c r="G42" s="1">
        <v>87087355</v>
      </c>
      <c r="H42" s="1">
        <v>89906890</v>
      </c>
      <c r="I42" s="1">
        <v>92853164</v>
      </c>
      <c r="J42" s="1">
        <v>95894118</v>
      </c>
      <c r="K42" s="1">
        <v>99010212</v>
      </c>
      <c r="L42" s="1">
        <v>102262808</v>
      </c>
      <c r="M42" s="1">
        <v>105625114</v>
      </c>
    </row>
    <row r="43" spans="1:13">
      <c r="A43" s="30" t="s">
        <v>73</v>
      </c>
      <c r="B43" s="23" t="s">
        <v>72</v>
      </c>
      <c r="C43" s="1">
        <v>4844288</v>
      </c>
      <c r="D43" s="1">
        <v>4895242</v>
      </c>
      <c r="E43" s="1">
        <v>4945205</v>
      </c>
      <c r="F43" s="1">
        <v>4993842</v>
      </c>
      <c r="G43" s="1">
        <v>5040734</v>
      </c>
      <c r="H43" s="1">
        <v>5084532</v>
      </c>
      <c r="I43" s="1">
        <v>5123105</v>
      </c>
      <c r="J43" s="1">
        <v>5153957</v>
      </c>
      <c r="K43" s="1">
        <v>5180829</v>
      </c>
      <c r="L43" s="1">
        <v>5212173</v>
      </c>
      <c r="M43" s="1">
        <v>5246714</v>
      </c>
    </row>
    <row r="44" spans="1:13">
      <c r="A44" s="30" t="s">
        <v>370</v>
      </c>
      <c r="B44" s="23" t="s">
        <v>74</v>
      </c>
      <c r="C44" s="1">
        <v>22995555</v>
      </c>
      <c r="D44" s="1">
        <v>23596741</v>
      </c>
      <c r="E44" s="1">
        <v>24213622</v>
      </c>
      <c r="F44" s="1">
        <v>24848016</v>
      </c>
      <c r="G44" s="1">
        <v>25493988</v>
      </c>
      <c r="H44" s="1">
        <v>26147551</v>
      </c>
      <c r="I44" s="1">
        <v>26811790</v>
      </c>
      <c r="J44" s="1">
        <v>27478249</v>
      </c>
      <c r="K44" s="1">
        <v>28160542</v>
      </c>
      <c r="L44" s="1">
        <v>28873034</v>
      </c>
      <c r="M44" s="1">
        <v>29603302</v>
      </c>
    </row>
    <row r="45" spans="1:13">
      <c r="A45" s="30" t="s">
        <v>76</v>
      </c>
      <c r="B45" s="23" t="s">
        <v>75</v>
      </c>
      <c r="C45" s="1">
        <v>4283972</v>
      </c>
      <c r="D45" s="1">
        <v>4254815</v>
      </c>
      <c r="E45" s="1">
        <v>4223751</v>
      </c>
      <c r="F45" s="1">
        <v>4192466.9999999995</v>
      </c>
      <c r="G45" s="1">
        <v>4160484.9999999995</v>
      </c>
      <c r="H45" s="1">
        <v>4129752.0000000005</v>
      </c>
      <c r="I45" s="1">
        <v>4096870</v>
      </c>
      <c r="J45" s="1">
        <v>4060135</v>
      </c>
      <c r="K45" s="1">
        <v>4030358</v>
      </c>
      <c r="L45" s="1">
        <v>4008616</v>
      </c>
      <c r="M45" s="1">
        <v>3986627</v>
      </c>
    </row>
    <row r="46" spans="1:13">
      <c r="A46" s="30" t="s">
        <v>78</v>
      </c>
      <c r="B46" s="23" t="s">
        <v>77</v>
      </c>
      <c r="C46" s="1">
        <v>11332026</v>
      </c>
      <c r="D46" s="1">
        <v>11339894</v>
      </c>
      <c r="E46" s="1">
        <v>11342012</v>
      </c>
      <c r="F46" s="1">
        <v>11336405</v>
      </c>
      <c r="G46" s="1">
        <v>11328244</v>
      </c>
      <c r="H46" s="1">
        <v>11316696</v>
      </c>
      <c r="I46" s="1">
        <v>11300698</v>
      </c>
      <c r="J46" s="1">
        <v>11256372</v>
      </c>
      <c r="K46" s="1">
        <v>11212191</v>
      </c>
      <c r="L46" s="1">
        <v>11194449</v>
      </c>
      <c r="M46" s="1">
        <v>11174588</v>
      </c>
    </row>
    <row r="47" spans="1:13">
      <c r="A47" s="30" t="s">
        <v>80</v>
      </c>
      <c r="B47" s="23" t="s">
        <v>79</v>
      </c>
      <c r="C47" s="1">
        <v>1176995</v>
      </c>
      <c r="D47" s="1">
        <v>1187280</v>
      </c>
      <c r="E47" s="1">
        <v>1197881</v>
      </c>
      <c r="F47" s="1">
        <v>1208523</v>
      </c>
      <c r="G47" s="1">
        <v>1218831</v>
      </c>
      <c r="H47" s="1">
        <v>1228836</v>
      </c>
      <c r="I47" s="1">
        <v>1237537</v>
      </c>
      <c r="J47" s="1">
        <v>1244188</v>
      </c>
      <c r="K47" s="1">
        <v>1251488</v>
      </c>
      <c r="L47" s="1">
        <v>1260138</v>
      </c>
      <c r="M47" s="1">
        <v>1268467</v>
      </c>
    </row>
    <row r="48" spans="1:13">
      <c r="A48" s="30" t="s">
        <v>82</v>
      </c>
      <c r="B48" s="23" t="s">
        <v>81</v>
      </c>
      <c r="C48" s="1">
        <v>10517182</v>
      </c>
      <c r="D48" s="1">
        <v>10523798</v>
      </c>
      <c r="E48" s="1">
        <v>10527590</v>
      </c>
      <c r="F48" s="1">
        <v>10531305</v>
      </c>
      <c r="G48" s="1">
        <v>10534593</v>
      </c>
      <c r="H48" s="1">
        <v>10536871</v>
      </c>
      <c r="I48" s="1">
        <v>10530954</v>
      </c>
      <c r="J48" s="1">
        <v>10510750</v>
      </c>
      <c r="K48" s="1">
        <v>10493986</v>
      </c>
      <c r="L48" s="1">
        <v>10495295</v>
      </c>
      <c r="M48" s="1">
        <v>10503734</v>
      </c>
    </row>
    <row r="49" spans="1:13">
      <c r="A49" s="30" t="s">
        <v>84</v>
      </c>
      <c r="B49" s="23" t="s">
        <v>83</v>
      </c>
      <c r="C49" s="1">
        <v>5650652</v>
      </c>
      <c r="D49" s="1">
        <v>5677796</v>
      </c>
      <c r="E49" s="1">
        <v>5706857</v>
      </c>
      <c r="F49" s="1">
        <v>5737284</v>
      </c>
      <c r="G49" s="1">
        <v>5766686</v>
      </c>
      <c r="H49" s="1">
        <v>5795878</v>
      </c>
      <c r="I49" s="1">
        <v>5825641</v>
      </c>
      <c r="J49" s="1">
        <v>5854240</v>
      </c>
      <c r="K49" s="1">
        <v>5882261</v>
      </c>
      <c r="L49" s="1">
        <v>5910913</v>
      </c>
      <c r="M49" s="1">
        <v>5939696</v>
      </c>
    </row>
    <row r="50" spans="1:13">
      <c r="A50" s="30" t="s">
        <v>86</v>
      </c>
      <c r="B50" s="23" t="s">
        <v>85</v>
      </c>
      <c r="C50" s="1">
        <v>989086</v>
      </c>
      <c r="D50" s="1">
        <v>1006259</v>
      </c>
      <c r="E50" s="1">
        <v>1023262</v>
      </c>
      <c r="F50" s="1">
        <v>1040233</v>
      </c>
      <c r="G50" s="1">
        <v>1057198</v>
      </c>
      <c r="H50" s="1">
        <v>1073994</v>
      </c>
      <c r="I50" s="1">
        <v>1090156</v>
      </c>
      <c r="J50" s="1">
        <v>1105557</v>
      </c>
      <c r="K50" s="1">
        <v>1120849</v>
      </c>
      <c r="L50" s="1">
        <v>1136455</v>
      </c>
      <c r="M50" s="1">
        <v>1152329</v>
      </c>
    </row>
    <row r="51" spans="1:13">
      <c r="A51" s="30" t="s">
        <v>88</v>
      </c>
      <c r="B51" s="23" t="s">
        <v>87</v>
      </c>
      <c r="C51" s="1">
        <v>69371</v>
      </c>
      <c r="D51" s="1">
        <v>70006</v>
      </c>
      <c r="E51" s="1">
        <v>70075</v>
      </c>
      <c r="F51" s="1">
        <v>70403</v>
      </c>
      <c r="G51" s="1">
        <v>70823</v>
      </c>
      <c r="H51" s="1">
        <v>71428</v>
      </c>
      <c r="I51" s="1">
        <v>71994</v>
      </c>
      <c r="J51" s="1">
        <v>72412</v>
      </c>
      <c r="K51" s="1">
        <v>72738</v>
      </c>
      <c r="L51" s="1">
        <v>73040</v>
      </c>
      <c r="M51" s="1">
        <v>73368</v>
      </c>
    </row>
    <row r="52" spans="1:13">
      <c r="A52" s="30" t="s">
        <v>90</v>
      </c>
      <c r="B52" s="23" t="s">
        <v>89</v>
      </c>
      <c r="C52" s="1">
        <v>10282115</v>
      </c>
      <c r="D52" s="1">
        <v>10405832</v>
      </c>
      <c r="E52" s="1">
        <v>10527592</v>
      </c>
      <c r="F52" s="1">
        <v>10647244</v>
      </c>
      <c r="G52" s="1">
        <v>10765530</v>
      </c>
      <c r="H52" s="1">
        <v>10881882</v>
      </c>
      <c r="I52" s="1">
        <v>10999664</v>
      </c>
      <c r="J52" s="1">
        <v>11117874</v>
      </c>
      <c r="K52" s="1">
        <v>11228821</v>
      </c>
      <c r="L52" s="1">
        <v>11332972</v>
      </c>
      <c r="M52" s="1">
        <v>11434006</v>
      </c>
    </row>
    <row r="53" spans="1:13">
      <c r="A53" s="30" t="s">
        <v>93</v>
      </c>
      <c r="B53" s="23" t="s">
        <v>92</v>
      </c>
      <c r="C53" s="1">
        <v>15957994</v>
      </c>
      <c r="D53" s="1">
        <v>16195902</v>
      </c>
      <c r="E53" s="1">
        <v>16439585</v>
      </c>
      <c r="F53" s="1">
        <v>16696944</v>
      </c>
      <c r="G53" s="1">
        <v>17015672</v>
      </c>
      <c r="H53" s="1">
        <v>17343740</v>
      </c>
      <c r="I53" s="1">
        <v>17588595</v>
      </c>
      <c r="J53" s="1">
        <v>17797737</v>
      </c>
      <c r="K53" s="1">
        <v>18001000</v>
      </c>
      <c r="L53" s="1">
        <v>18190484</v>
      </c>
      <c r="M53" s="1">
        <v>18377366</v>
      </c>
    </row>
    <row r="54" spans="1:13">
      <c r="A54" s="30" t="s">
        <v>95</v>
      </c>
      <c r="B54" s="23" t="s">
        <v>94</v>
      </c>
      <c r="C54" s="1">
        <v>95592324</v>
      </c>
      <c r="D54" s="1">
        <v>97723799</v>
      </c>
      <c r="E54" s="1">
        <v>99784030</v>
      </c>
      <c r="F54" s="1">
        <v>101789386</v>
      </c>
      <c r="G54" s="1">
        <v>103740765</v>
      </c>
      <c r="H54" s="1">
        <v>105618671</v>
      </c>
      <c r="I54" s="1">
        <v>107465134</v>
      </c>
      <c r="J54" s="1">
        <v>109262178</v>
      </c>
      <c r="K54" s="1">
        <v>110990103</v>
      </c>
      <c r="L54" s="1">
        <v>112716598</v>
      </c>
      <c r="M54" s="1">
        <v>114484252</v>
      </c>
    </row>
    <row r="55" spans="1:13">
      <c r="A55" s="30" t="s">
        <v>97</v>
      </c>
      <c r="B55" s="23" t="s">
        <v>96</v>
      </c>
      <c r="C55" s="1">
        <v>6209526</v>
      </c>
      <c r="D55" s="1">
        <v>6231066</v>
      </c>
      <c r="E55" s="1">
        <v>6250510</v>
      </c>
      <c r="F55" s="1">
        <v>6266654</v>
      </c>
      <c r="G55" s="1">
        <v>6276342</v>
      </c>
      <c r="H55" s="1">
        <v>6280217</v>
      </c>
      <c r="I55" s="1">
        <v>6292731</v>
      </c>
      <c r="J55" s="1">
        <v>6314167</v>
      </c>
      <c r="K55" s="1">
        <v>6336392</v>
      </c>
      <c r="L55" s="1">
        <v>6364942</v>
      </c>
      <c r="M55" s="1">
        <v>6396289</v>
      </c>
    </row>
    <row r="56" spans="1:13">
      <c r="A56" s="30" t="s">
        <v>99</v>
      </c>
      <c r="B56" s="23" t="s">
        <v>98</v>
      </c>
      <c r="C56" s="1">
        <v>1295183</v>
      </c>
      <c r="D56" s="1">
        <v>1346973</v>
      </c>
      <c r="E56" s="1">
        <v>1398927</v>
      </c>
      <c r="F56" s="1">
        <v>1450694</v>
      </c>
      <c r="G56" s="1">
        <v>1502092</v>
      </c>
      <c r="H56" s="1">
        <v>1553031</v>
      </c>
      <c r="I56" s="1">
        <v>1596049</v>
      </c>
      <c r="J56" s="1">
        <v>1634466</v>
      </c>
      <c r="K56" s="1">
        <v>1674908</v>
      </c>
      <c r="L56" s="1">
        <v>1714671</v>
      </c>
      <c r="M56" s="1">
        <v>1754993</v>
      </c>
    </row>
    <row r="57" spans="1:13">
      <c r="A57" s="30" t="s">
        <v>101</v>
      </c>
      <c r="B57" s="23" t="s">
        <v>100</v>
      </c>
      <c r="C57" s="1">
        <v>3323425</v>
      </c>
      <c r="D57" s="1">
        <v>3340006</v>
      </c>
      <c r="E57" s="1">
        <v>3365288</v>
      </c>
      <c r="F57" s="1">
        <v>3396933</v>
      </c>
      <c r="G57" s="1">
        <v>3445374</v>
      </c>
      <c r="H57" s="1">
        <v>3498818</v>
      </c>
      <c r="I57" s="1">
        <v>3555868</v>
      </c>
      <c r="J57" s="1">
        <v>3620312</v>
      </c>
      <c r="K57" s="1">
        <v>3684032</v>
      </c>
      <c r="L57" s="1">
        <v>3748902</v>
      </c>
      <c r="M57" s="1">
        <v>3817651</v>
      </c>
    </row>
    <row r="58" spans="1:13">
      <c r="A58" s="30" t="s">
        <v>103</v>
      </c>
      <c r="B58" s="23" t="s">
        <v>102</v>
      </c>
      <c r="C58" s="1">
        <v>1314526</v>
      </c>
      <c r="D58" s="1">
        <v>1314657</v>
      </c>
      <c r="E58" s="1">
        <v>1315926</v>
      </c>
      <c r="F58" s="1">
        <v>1317549</v>
      </c>
      <c r="G58" s="1">
        <v>1322148</v>
      </c>
      <c r="H58" s="1">
        <v>1327039</v>
      </c>
      <c r="I58" s="1">
        <v>1329444</v>
      </c>
      <c r="J58" s="1">
        <v>1328701</v>
      </c>
      <c r="K58" s="1">
        <v>1326062</v>
      </c>
      <c r="L58" s="1">
        <v>1322765</v>
      </c>
      <c r="M58" s="1">
        <v>1319041</v>
      </c>
    </row>
    <row r="59" spans="1:13">
      <c r="A59" s="30" t="s">
        <v>918</v>
      </c>
      <c r="B59" s="23" t="s">
        <v>308</v>
      </c>
      <c r="C59" s="1">
        <v>1125865</v>
      </c>
      <c r="D59" s="1">
        <v>1133936</v>
      </c>
      <c r="E59" s="1">
        <v>1142524</v>
      </c>
      <c r="F59" s="1">
        <v>1151390</v>
      </c>
      <c r="G59" s="1">
        <v>1160428</v>
      </c>
      <c r="H59" s="1">
        <v>1169613</v>
      </c>
      <c r="I59" s="1">
        <v>1180655</v>
      </c>
      <c r="J59" s="1">
        <v>1192271</v>
      </c>
      <c r="K59" s="1">
        <v>1201670</v>
      </c>
      <c r="L59" s="1">
        <v>1210822</v>
      </c>
      <c r="M59" s="1">
        <v>1222075</v>
      </c>
    </row>
    <row r="60" spans="1:13">
      <c r="A60" s="30" t="s">
        <v>105</v>
      </c>
      <c r="B60" s="23" t="s">
        <v>104</v>
      </c>
      <c r="C60" s="1">
        <v>99746766</v>
      </c>
      <c r="D60" s="1">
        <v>102471896</v>
      </c>
      <c r="E60" s="1">
        <v>105293228</v>
      </c>
      <c r="F60" s="1">
        <v>108197950</v>
      </c>
      <c r="G60" s="1">
        <v>111129438</v>
      </c>
      <c r="H60" s="1">
        <v>114120594</v>
      </c>
      <c r="I60" s="1">
        <v>117190911</v>
      </c>
      <c r="J60" s="1">
        <v>120283026</v>
      </c>
      <c r="K60" s="1">
        <v>123379924</v>
      </c>
      <c r="L60" s="1">
        <v>126527060</v>
      </c>
      <c r="M60" s="1">
        <v>129719719</v>
      </c>
    </row>
    <row r="61" spans="1:13">
      <c r="A61" s="30" t="s">
        <v>107</v>
      </c>
      <c r="B61" s="23" t="s">
        <v>106</v>
      </c>
      <c r="C61" s="1">
        <v>915560</v>
      </c>
      <c r="D61" s="1">
        <v>917200</v>
      </c>
      <c r="E61" s="1">
        <v>918371</v>
      </c>
      <c r="F61" s="1">
        <v>919018</v>
      </c>
      <c r="G61" s="1">
        <v>918996</v>
      </c>
      <c r="H61" s="1">
        <v>918464</v>
      </c>
      <c r="I61" s="1">
        <v>920422</v>
      </c>
      <c r="J61" s="1">
        <v>924610</v>
      </c>
      <c r="K61" s="1">
        <v>929766</v>
      </c>
      <c r="L61" s="1">
        <v>936376</v>
      </c>
      <c r="M61" s="1">
        <v>943072</v>
      </c>
    </row>
    <row r="62" spans="1:13">
      <c r="A62" s="30" t="s">
        <v>109</v>
      </c>
      <c r="B62" s="23" t="s">
        <v>108</v>
      </c>
      <c r="C62" s="1">
        <v>5461440</v>
      </c>
      <c r="D62" s="1">
        <v>5479461</v>
      </c>
      <c r="E62" s="1">
        <v>5495219</v>
      </c>
      <c r="F62" s="1">
        <v>5508140</v>
      </c>
      <c r="G62" s="1">
        <v>5515461</v>
      </c>
      <c r="H62" s="1">
        <v>5521536</v>
      </c>
      <c r="I62" s="1">
        <v>5529468</v>
      </c>
      <c r="J62" s="1">
        <v>5535992</v>
      </c>
      <c r="K62" s="1">
        <v>5540746</v>
      </c>
      <c r="L62" s="1">
        <v>5545474</v>
      </c>
      <c r="M62" s="1">
        <v>5549886</v>
      </c>
    </row>
    <row r="63" spans="1:13">
      <c r="A63" s="30" t="s">
        <v>111</v>
      </c>
      <c r="B63" s="23" t="s">
        <v>110</v>
      </c>
      <c r="C63" s="1">
        <v>63588491</v>
      </c>
      <c r="D63" s="1">
        <v>63809769</v>
      </c>
      <c r="E63" s="1">
        <v>63989318</v>
      </c>
      <c r="F63" s="1">
        <v>64144086</v>
      </c>
      <c r="G63" s="1">
        <v>64277808</v>
      </c>
      <c r="H63" s="1">
        <v>64399759</v>
      </c>
      <c r="I63" s="1">
        <v>64480053</v>
      </c>
      <c r="J63" s="1">
        <v>64531444</v>
      </c>
      <c r="K63" s="1">
        <v>64626628</v>
      </c>
      <c r="L63" s="1">
        <v>64756584</v>
      </c>
      <c r="M63" s="1">
        <v>64881830</v>
      </c>
    </row>
    <row r="64" spans="1:13">
      <c r="A64" s="30" t="s">
        <v>113</v>
      </c>
      <c r="B64" s="23" t="s">
        <v>112</v>
      </c>
      <c r="C64" s="1">
        <v>1966855</v>
      </c>
      <c r="D64" s="1">
        <v>2028517</v>
      </c>
      <c r="E64" s="1">
        <v>2086206.0000000002</v>
      </c>
      <c r="F64" s="1">
        <v>2140215</v>
      </c>
      <c r="G64" s="1">
        <v>2192012</v>
      </c>
      <c r="H64" s="1">
        <v>2242786</v>
      </c>
      <c r="I64" s="1">
        <v>2292573</v>
      </c>
      <c r="J64" s="1">
        <v>2341179</v>
      </c>
      <c r="K64" s="1">
        <v>2388992</v>
      </c>
      <c r="L64" s="1">
        <v>2436566</v>
      </c>
      <c r="M64" s="1">
        <v>2484558</v>
      </c>
    </row>
    <row r="65" spans="1:13">
      <c r="A65" s="30" t="s">
        <v>115</v>
      </c>
      <c r="B65" s="23" t="s">
        <v>114</v>
      </c>
      <c r="C65" s="1">
        <v>2189019</v>
      </c>
      <c r="D65" s="1">
        <v>2253134</v>
      </c>
      <c r="E65" s="1">
        <v>2317206</v>
      </c>
      <c r="F65" s="1">
        <v>2381182</v>
      </c>
      <c r="G65" s="1">
        <v>2444916</v>
      </c>
      <c r="H65" s="1">
        <v>2508884</v>
      </c>
      <c r="I65" s="1">
        <v>2573995</v>
      </c>
      <c r="J65" s="1">
        <v>2639916</v>
      </c>
      <c r="K65" s="1">
        <v>2705992</v>
      </c>
      <c r="L65" s="1">
        <v>2773168</v>
      </c>
      <c r="M65" s="1">
        <v>2841804</v>
      </c>
    </row>
    <row r="66" spans="1:13">
      <c r="A66" s="30" t="s">
        <v>117</v>
      </c>
      <c r="B66" s="23" t="s">
        <v>116</v>
      </c>
      <c r="C66" s="1">
        <v>3774235</v>
      </c>
      <c r="D66" s="1">
        <v>3771132</v>
      </c>
      <c r="E66" s="1">
        <v>3771110</v>
      </c>
      <c r="F66" s="1">
        <v>3771900</v>
      </c>
      <c r="G66" s="1">
        <v>3772325</v>
      </c>
      <c r="H66" s="1">
        <v>3770810</v>
      </c>
      <c r="I66" s="1">
        <v>3765912</v>
      </c>
      <c r="J66" s="1">
        <v>3757980</v>
      </c>
      <c r="K66" s="1">
        <v>3744385</v>
      </c>
      <c r="L66" s="1">
        <v>3728282</v>
      </c>
      <c r="M66" s="1">
        <v>3717425</v>
      </c>
    </row>
    <row r="67" spans="1:13">
      <c r="A67" s="30" t="s">
        <v>119</v>
      </c>
      <c r="B67" s="23" t="s">
        <v>118</v>
      </c>
      <c r="C67" s="1">
        <v>81858825</v>
      </c>
      <c r="D67" s="1">
        <v>82073226</v>
      </c>
      <c r="E67" s="1">
        <v>82331422</v>
      </c>
      <c r="F67" s="1">
        <v>82624374</v>
      </c>
      <c r="G67" s="1">
        <v>82896696</v>
      </c>
      <c r="H67" s="1">
        <v>83148141</v>
      </c>
      <c r="I67" s="1">
        <v>83328988</v>
      </c>
      <c r="J67" s="1">
        <v>83408554</v>
      </c>
      <c r="K67" s="1">
        <v>83369843</v>
      </c>
      <c r="L67" s="1">
        <v>83294633</v>
      </c>
      <c r="M67" s="1">
        <v>83252474</v>
      </c>
    </row>
    <row r="68" spans="1:13">
      <c r="A68" s="30" t="s">
        <v>121</v>
      </c>
      <c r="B68" s="23" t="s">
        <v>120</v>
      </c>
      <c r="C68" s="1">
        <v>28196358</v>
      </c>
      <c r="D68" s="1">
        <v>28870939</v>
      </c>
      <c r="E68" s="1">
        <v>29554303</v>
      </c>
      <c r="F68" s="1">
        <v>30222262</v>
      </c>
      <c r="G68" s="1">
        <v>30870641</v>
      </c>
      <c r="H68" s="1">
        <v>31522290</v>
      </c>
      <c r="I68" s="1">
        <v>32180402</v>
      </c>
      <c r="J68" s="1">
        <v>32833031.000000004</v>
      </c>
      <c r="K68" s="1">
        <v>33475870.000000004</v>
      </c>
      <c r="L68" s="1">
        <v>34121985</v>
      </c>
      <c r="M68" s="1">
        <v>34777522</v>
      </c>
    </row>
    <row r="69" spans="1:13">
      <c r="A69" s="30" t="s">
        <v>123</v>
      </c>
      <c r="B69" s="23" t="s">
        <v>122</v>
      </c>
      <c r="C69" s="1">
        <v>10862969</v>
      </c>
      <c r="D69" s="1">
        <v>10806641</v>
      </c>
      <c r="E69" s="1">
        <v>10749742</v>
      </c>
      <c r="F69" s="1">
        <v>10692228</v>
      </c>
      <c r="G69" s="1">
        <v>10633270</v>
      </c>
      <c r="H69" s="1">
        <v>10574024</v>
      </c>
      <c r="I69" s="1">
        <v>10512232</v>
      </c>
      <c r="J69" s="1">
        <v>10445365</v>
      </c>
      <c r="K69" s="1">
        <v>10384971</v>
      </c>
      <c r="L69" s="1">
        <v>10341277</v>
      </c>
      <c r="M69" s="1">
        <v>10302720</v>
      </c>
    </row>
    <row r="70" spans="1:13">
      <c r="A70" s="30" t="s">
        <v>125</v>
      </c>
      <c r="B70" s="23" t="s">
        <v>124</v>
      </c>
      <c r="C70" s="1">
        <v>117972</v>
      </c>
      <c r="D70" s="1">
        <v>118980</v>
      </c>
      <c r="E70" s="1">
        <v>119966</v>
      </c>
      <c r="F70" s="1">
        <v>120920</v>
      </c>
      <c r="G70" s="1">
        <v>121838</v>
      </c>
      <c r="H70" s="1">
        <v>122724</v>
      </c>
      <c r="I70" s="1">
        <v>123663</v>
      </c>
      <c r="J70" s="1">
        <v>124610</v>
      </c>
      <c r="K70" s="1">
        <v>125438</v>
      </c>
      <c r="L70" s="1">
        <v>126183</v>
      </c>
      <c r="M70" s="1">
        <v>126887</v>
      </c>
    </row>
    <row r="71" spans="1:13">
      <c r="A71" s="30" t="s">
        <v>127</v>
      </c>
      <c r="B71" s="23" t="s">
        <v>126</v>
      </c>
      <c r="C71" s="1">
        <v>15713740</v>
      </c>
      <c r="D71" s="1">
        <v>16001107</v>
      </c>
      <c r="E71" s="1">
        <v>16291004</v>
      </c>
      <c r="F71" s="1">
        <v>16578723.000000002</v>
      </c>
      <c r="G71" s="1">
        <v>16850176</v>
      </c>
      <c r="H71" s="1">
        <v>17106338</v>
      </c>
      <c r="I71" s="1">
        <v>17362718</v>
      </c>
      <c r="J71" s="1">
        <v>17608483</v>
      </c>
      <c r="K71" s="1">
        <v>17843908</v>
      </c>
      <c r="L71" s="1">
        <v>18092026</v>
      </c>
      <c r="M71" s="1">
        <v>18358430</v>
      </c>
    </row>
    <row r="72" spans="1:13">
      <c r="A72" s="30" t="s">
        <v>129</v>
      </c>
      <c r="B72" s="23" t="s">
        <v>128</v>
      </c>
      <c r="C72" s="1">
        <v>11333366</v>
      </c>
      <c r="D72" s="1">
        <v>11625998</v>
      </c>
      <c r="E72" s="1">
        <v>11930985</v>
      </c>
      <c r="F72" s="1">
        <v>12240788</v>
      </c>
      <c r="G72" s="1">
        <v>12554864</v>
      </c>
      <c r="H72" s="1">
        <v>12877538</v>
      </c>
      <c r="I72" s="1">
        <v>13205152</v>
      </c>
      <c r="J72" s="1">
        <v>13531906</v>
      </c>
      <c r="K72" s="1">
        <v>13859340</v>
      </c>
      <c r="L72" s="1">
        <v>14190612</v>
      </c>
      <c r="M72" s="1">
        <v>14528770</v>
      </c>
    </row>
    <row r="73" spans="1:13">
      <c r="A73" s="30" t="s">
        <v>371</v>
      </c>
      <c r="B73" s="23" t="s">
        <v>130</v>
      </c>
      <c r="C73" s="1">
        <v>1743309</v>
      </c>
      <c r="D73" s="1">
        <v>1788919</v>
      </c>
      <c r="E73" s="1">
        <v>1834552</v>
      </c>
      <c r="F73" s="1">
        <v>1879826</v>
      </c>
      <c r="G73" s="1">
        <v>1924955</v>
      </c>
      <c r="H73" s="1">
        <v>1970456</v>
      </c>
      <c r="I73" s="1">
        <v>2015828</v>
      </c>
      <c r="J73" s="1">
        <v>2060721</v>
      </c>
      <c r="K73" s="1">
        <v>2105566</v>
      </c>
      <c r="L73" s="1">
        <v>2150842</v>
      </c>
      <c r="M73" s="1">
        <v>2197149</v>
      </c>
    </row>
    <row r="74" spans="1:13">
      <c r="A74" s="30" t="s">
        <v>132</v>
      </c>
      <c r="B74" s="23" t="s">
        <v>131</v>
      </c>
      <c r="C74" s="1">
        <v>751115</v>
      </c>
      <c r="D74" s="1">
        <v>755031</v>
      </c>
      <c r="E74" s="1">
        <v>759087</v>
      </c>
      <c r="F74" s="1">
        <v>763252</v>
      </c>
      <c r="G74" s="1">
        <v>785514</v>
      </c>
      <c r="H74" s="1">
        <v>798753</v>
      </c>
      <c r="I74" s="1">
        <v>797202</v>
      </c>
      <c r="J74" s="1">
        <v>804567</v>
      </c>
      <c r="K74" s="1">
        <v>808726</v>
      </c>
      <c r="L74" s="1">
        <v>813834</v>
      </c>
      <c r="M74" s="1">
        <v>819594</v>
      </c>
    </row>
    <row r="75" spans="1:13">
      <c r="A75" s="30" t="s">
        <v>134</v>
      </c>
      <c r="B75" s="23" t="s">
        <v>133</v>
      </c>
      <c r="C75" s="1">
        <v>10412740</v>
      </c>
      <c r="D75" s="1">
        <v>10563757</v>
      </c>
      <c r="E75" s="1">
        <v>10713848</v>
      </c>
      <c r="F75" s="1">
        <v>10863544</v>
      </c>
      <c r="G75" s="1">
        <v>11012421</v>
      </c>
      <c r="H75" s="1">
        <v>11160438</v>
      </c>
      <c r="I75" s="1">
        <v>11306802</v>
      </c>
      <c r="J75" s="1">
        <v>11447569</v>
      </c>
      <c r="K75" s="1">
        <v>11584996</v>
      </c>
      <c r="L75" s="1">
        <v>11724763</v>
      </c>
      <c r="M75" s="1">
        <v>11867030</v>
      </c>
    </row>
    <row r="76" spans="1:13">
      <c r="A76" s="30" t="s">
        <v>136</v>
      </c>
      <c r="B76" s="23" t="s">
        <v>135</v>
      </c>
      <c r="C76" s="1">
        <v>9127846</v>
      </c>
      <c r="D76" s="1">
        <v>9294506</v>
      </c>
      <c r="E76" s="1">
        <v>9460798</v>
      </c>
      <c r="F76" s="1">
        <v>9626842</v>
      </c>
      <c r="G76" s="1">
        <v>9792850</v>
      </c>
      <c r="H76" s="1">
        <v>9958829</v>
      </c>
      <c r="I76" s="1">
        <v>10121763</v>
      </c>
      <c r="J76" s="1">
        <v>10278346</v>
      </c>
      <c r="K76" s="1">
        <v>10432860</v>
      </c>
      <c r="L76" s="1">
        <v>10593798</v>
      </c>
      <c r="M76" s="1">
        <v>10759406</v>
      </c>
    </row>
    <row r="77" spans="1:13">
      <c r="A77" s="30" t="s">
        <v>138</v>
      </c>
      <c r="B77" s="23" t="s">
        <v>137</v>
      </c>
      <c r="C77" s="1">
        <v>9867901</v>
      </c>
      <c r="D77" s="1">
        <v>9844246</v>
      </c>
      <c r="E77" s="1">
        <v>9815104</v>
      </c>
      <c r="F77" s="1">
        <v>9788941</v>
      </c>
      <c r="G77" s="1">
        <v>9776358</v>
      </c>
      <c r="H77" s="1">
        <v>9771796</v>
      </c>
      <c r="I77" s="1">
        <v>9750572</v>
      </c>
      <c r="J77" s="1">
        <v>9709786</v>
      </c>
      <c r="K77" s="1">
        <v>9967308</v>
      </c>
      <c r="L77" s="1">
        <v>10156239</v>
      </c>
      <c r="M77" s="1">
        <v>9994992</v>
      </c>
    </row>
    <row r="78" spans="1:13">
      <c r="A78" s="30" t="s">
        <v>140</v>
      </c>
      <c r="B78" s="23" t="s">
        <v>139</v>
      </c>
      <c r="C78" s="1">
        <v>327644</v>
      </c>
      <c r="D78" s="1">
        <v>331060</v>
      </c>
      <c r="E78" s="1">
        <v>335675</v>
      </c>
      <c r="F78" s="1">
        <v>343632</v>
      </c>
      <c r="G78" s="1">
        <v>352946</v>
      </c>
      <c r="H78" s="1">
        <v>360774</v>
      </c>
      <c r="I78" s="1">
        <v>366669</v>
      </c>
      <c r="J78" s="1">
        <v>370335</v>
      </c>
      <c r="K78" s="1">
        <v>372898</v>
      </c>
      <c r="L78" s="1">
        <v>375318</v>
      </c>
      <c r="M78" s="1">
        <v>377689</v>
      </c>
    </row>
    <row r="79" spans="1:13">
      <c r="A79" s="30" t="s">
        <v>142</v>
      </c>
      <c r="B79" s="23" t="s">
        <v>141</v>
      </c>
      <c r="C79" s="1">
        <v>1307246509</v>
      </c>
      <c r="D79" s="1">
        <v>1322866505</v>
      </c>
      <c r="E79" s="1">
        <v>1338636340</v>
      </c>
      <c r="F79" s="1">
        <v>1354195680</v>
      </c>
      <c r="G79" s="1">
        <v>1369003306</v>
      </c>
      <c r="H79" s="1">
        <v>1383112050</v>
      </c>
      <c r="I79" s="1">
        <v>1396387127</v>
      </c>
      <c r="J79" s="1">
        <v>1407563842</v>
      </c>
      <c r="K79" s="1">
        <v>1417173173</v>
      </c>
      <c r="L79" s="1">
        <v>1428627663</v>
      </c>
      <c r="M79" s="1">
        <v>1441719852</v>
      </c>
    </row>
    <row r="80" spans="1:13">
      <c r="A80" s="30" t="s">
        <v>144</v>
      </c>
      <c r="B80" s="23" t="s">
        <v>143</v>
      </c>
      <c r="C80" s="1">
        <v>256229762</v>
      </c>
      <c r="D80" s="1">
        <v>259091970</v>
      </c>
      <c r="E80" s="1">
        <v>261850182</v>
      </c>
      <c r="F80" s="1">
        <v>264498852</v>
      </c>
      <c r="G80" s="1">
        <v>267066843</v>
      </c>
      <c r="H80" s="1">
        <v>269582878</v>
      </c>
      <c r="I80" s="1">
        <v>271857970</v>
      </c>
      <c r="J80" s="1">
        <v>273753191</v>
      </c>
      <c r="K80" s="1">
        <v>275501339</v>
      </c>
      <c r="L80" s="1">
        <v>277534122</v>
      </c>
      <c r="M80" s="1">
        <v>279798049</v>
      </c>
    </row>
    <row r="81" spans="1:13">
      <c r="A81" s="30" t="s">
        <v>737</v>
      </c>
      <c r="B81" s="23" t="s">
        <v>145</v>
      </c>
      <c r="C81" s="1">
        <v>79961672</v>
      </c>
      <c r="D81" s="1">
        <v>81790841</v>
      </c>
      <c r="E81" s="1">
        <v>83306231</v>
      </c>
      <c r="F81" s="1">
        <v>84505076</v>
      </c>
      <c r="G81" s="1">
        <v>85617562</v>
      </c>
      <c r="H81" s="1">
        <v>86564202</v>
      </c>
      <c r="I81" s="1">
        <v>87290193</v>
      </c>
      <c r="J81" s="1">
        <v>87923432</v>
      </c>
      <c r="K81" s="1">
        <v>88550570</v>
      </c>
      <c r="L81" s="1">
        <v>89172767</v>
      </c>
      <c r="M81" s="1">
        <v>89809781</v>
      </c>
    </row>
    <row r="82" spans="1:13">
      <c r="A82" s="30" t="s">
        <v>147</v>
      </c>
      <c r="B82" s="23" t="s">
        <v>146</v>
      </c>
      <c r="C82" s="1">
        <v>36746488</v>
      </c>
      <c r="D82" s="1">
        <v>37757812</v>
      </c>
      <c r="E82" s="1">
        <v>38697943</v>
      </c>
      <c r="F82" s="1">
        <v>39621162</v>
      </c>
      <c r="G82" s="1">
        <v>40590700</v>
      </c>
      <c r="H82" s="1">
        <v>41563520</v>
      </c>
      <c r="I82" s="1">
        <v>42556984</v>
      </c>
      <c r="J82" s="1">
        <v>43533592</v>
      </c>
      <c r="K82" s="1">
        <v>44496122</v>
      </c>
      <c r="L82" s="1">
        <v>45504560</v>
      </c>
      <c r="M82" s="1">
        <v>46523657</v>
      </c>
    </row>
    <row r="83" spans="1:13">
      <c r="A83" s="30" t="s">
        <v>149</v>
      </c>
      <c r="B83" s="23" t="s">
        <v>148</v>
      </c>
      <c r="C83" s="1">
        <v>4622167</v>
      </c>
      <c r="D83" s="1">
        <v>4665760</v>
      </c>
      <c r="E83" s="1">
        <v>4715788</v>
      </c>
      <c r="F83" s="1">
        <v>4771854</v>
      </c>
      <c r="G83" s="1">
        <v>4834507</v>
      </c>
      <c r="H83" s="1">
        <v>4896019</v>
      </c>
      <c r="I83" s="1">
        <v>4946119</v>
      </c>
      <c r="J83" s="1">
        <v>4986526</v>
      </c>
      <c r="K83" s="1">
        <v>5023108</v>
      </c>
      <c r="L83" s="1">
        <v>5056934</v>
      </c>
      <c r="M83" s="1">
        <v>5089478</v>
      </c>
    </row>
    <row r="84" spans="1:13">
      <c r="A84" s="30" t="s">
        <v>151</v>
      </c>
      <c r="B84" s="23" t="s">
        <v>150</v>
      </c>
      <c r="C84" s="1">
        <v>7863846</v>
      </c>
      <c r="D84" s="1">
        <v>8007778</v>
      </c>
      <c r="E84" s="1">
        <v>8159009</v>
      </c>
      <c r="F84" s="1">
        <v>8309257</v>
      </c>
      <c r="G84" s="1">
        <v>8456483</v>
      </c>
      <c r="H84" s="1">
        <v>8607920</v>
      </c>
      <c r="I84" s="1">
        <v>8757490</v>
      </c>
      <c r="J84" s="1">
        <v>8900059</v>
      </c>
      <c r="K84" s="1">
        <v>9038309</v>
      </c>
      <c r="L84" s="1">
        <v>9174520</v>
      </c>
      <c r="M84" s="1">
        <v>9311652</v>
      </c>
    </row>
    <row r="85" spans="1:13">
      <c r="A85" s="30" t="s">
        <v>153</v>
      </c>
      <c r="B85" s="23" t="s">
        <v>152</v>
      </c>
      <c r="C85" s="1">
        <v>60322792</v>
      </c>
      <c r="D85" s="1">
        <v>60232906</v>
      </c>
      <c r="E85" s="1">
        <v>60118626</v>
      </c>
      <c r="F85" s="1">
        <v>60004032</v>
      </c>
      <c r="G85" s="1">
        <v>59877425</v>
      </c>
      <c r="H85" s="1">
        <v>59727932</v>
      </c>
      <c r="I85" s="1">
        <v>59500579</v>
      </c>
      <c r="J85" s="1">
        <v>59240330</v>
      </c>
      <c r="K85" s="1">
        <v>59037474</v>
      </c>
      <c r="L85" s="1">
        <v>58870762</v>
      </c>
      <c r="M85" s="1">
        <v>58697744</v>
      </c>
    </row>
    <row r="86" spans="1:13">
      <c r="A86" s="30" t="s">
        <v>155</v>
      </c>
      <c r="B86" s="23" t="s">
        <v>154</v>
      </c>
      <c r="C86" s="1">
        <v>2784543</v>
      </c>
      <c r="D86" s="1">
        <v>2794444</v>
      </c>
      <c r="E86" s="1">
        <v>2802695</v>
      </c>
      <c r="F86" s="1">
        <v>2808376</v>
      </c>
      <c r="G86" s="1">
        <v>2811835</v>
      </c>
      <c r="H86" s="1">
        <v>2813773</v>
      </c>
      <c r="I86" s="1">
        <v>2820436</v>
      </c>
      <c r="J86" s="1">
        <v>2827694</v>
      </c>
      <c r="K86" s="1">
        <v>2827377</v>
      </c>
      <c r="L86" s="1">
        <v>2825544</v>
      </c>
      <c r="M86" s="1">
        <v>2824738</v>
      </c>
    </row>
    <row r="87" spans="1:13">
      <c r="A87" s="30" t="s">
        <v>157</v>
      </c>
      <c r="B87" s="23" t="s">
        <v>156</v>
      </c>
      <c r="C87" s="1">
        <v>127476735</v>
      </c>
      <c r="D87" s="1">
        <v>127250933</v>
      </c>
      <c r="E87" s="1">
        <v>126993858</v>
      </c>
      <c r="F87" s="1">
        <v>126662472</v>
      </c>
      <c r="G87" s="1">
        <v>126255866</v>
      </c>
      <c r="H87" s="1">
        <v>125791676</v>
      </c>
      <c r="I87" s="1">
        <v>125244761</v>
      </c>
      <c r="J87" s="1">
        <v>124612530</v>
      </c>
      <c r="K87" s="1">
        <v>123951692</v>
      </c>
      <c r="L87" s="1">
        <v>123294513</v>
      </c>
      <c r="M87" s="1">
        <v>122631432</v>
      </c>
    </row>
    <row r="88" spans="1:13">
      <c r="A88" s="30" t="s">
        <v>159</v>
      </c>
      <c r="B88" s="23" t="s">
        <v>158</v>
      </c>
      <c r="C88" s="1">
        <v>8658026</v>
      </c>
      <c r="D88" s="1">
        <v>9494246</v>
      </c>
      <c r="E88" s="1">
        <v>9964656</v>
      </c>
      <c r="F88" s="1">
        <v>10215382</v>
      </c>
      <c r="G88" s="1">
        <v>10459866</v>
      </c>
      <c r="H88" s="1">
        <v>10698683</v>
      </c>
      <c r="I88" s="1">
        <v>10928721</v>
      </c>
      <c r="J88" s="1">
        <v>11148278</v>
      </c>
      <c r="K88" s="1">
        <v>11285868</v>
      </c>
      <c r="L88" s="1">
        <v>11337052</v>
      </c>
      <c r="M88" s="1">
        <v>11384922</v>
      </c>
    </row>
    <row r="89" spans="1:13">
      <c r="A89" s="30" t="s">
        <v>161</v>
      </c>
      <c r="B89" s="23" t="s">
        <v>160</v>
      </c>
      <c r="C89" s="1">
        <v>17592298</v>
      </c>
      <c r="D89" s="1">
        <v>17835909</v>
      </c>
      <c r="E89" s="1">
        <v>18078553</v>
      </c>
      <c r="F89" s="1">
        <v>18314814</v>
      </c>
      <c r="G89" s="1">
        <v>18538099</v>
      </c>
      <c r="H89" s="1">
        <v>18754258</v>
      </c>
      <c r="I89" s="1">
        <v>18979243</v>
      </c>
      <c r="J89" s="1">
        <v>19196465</v>
      </c>
      <c r="K89" s="1">
        <v>19397998</v>
      </c>
      <c r="L89" s="1">
        <v>19606634</v>
      </c>
      <c r="M89" s="1">
        <v>19828165</v>
      </c>
    </row>
    <row r="90" spans="1:13">
      <c r="A90" s="30" t="s">
        <v>163</v>
      </c>
      <c r="B90" s="23" t="s">
        <v>162</v>
      </c>
      <c r="C90" s="1">
        <v>45831864</v>
      </c>
      <c r="D90" s="1">
        <v>46851488</v>
      </c>
      <c r="E90" s="1">
        <v>47894670</v>
      </c>
      <c r="F90" s="1">
        <v>48948137</v>
      </c>
      <c r="G90" s="1">
        <v>49953304</v>
      </c>
      <c r="H90" s="1">
        <v>50951450</v>
      </c>
      <c r="I90" s="1">
        <v>51985780</v>
      </c>
      <c r="J90" s="1">
        <v>53005614</v>
      </c>
      <c r="K90" s="1">
        <v>54027487</v>
      </c>
      <c r="L90" s="1">
        <v>55100586</v>
      </c>
      <c r="M90" s="1">
        <v>56203030</v>
      </c>
    </row>
    <row r="91" spans="1:13">
      <c r="A91" s="30" t="s">
        <v>165</v>
      </c>
      <c r="B91" s="23" t="s">
        <v>164</v>
      </c>
      <c r="C91" s="1">
        <v>114985</v>
      </c>
      <c r="D91" s="1">
        <v>116707</v>
      </c>
      <c r="E91" s="1">
        <v>118513</v>
      </c>
      <c r="F91" s="1">
        <v>120362</v>
      </c>
      <c r="G91" s="1">
        <v>122262</v>
      </c>
      <c r="H91" s="1">
        <v>124241</v>
      </c>
      <c r="I91" s="1">
        <v>126464</v>
      </c>
      <c r="J91" s="1">
        <v>128874</v>
      </c>
      <c r="K91" s="1">
        <v>131232</v>
      </c>
      <c r="L91" s="1">
        <v>133515</v>
      </c>
      <c r="M91" s="1">
        <v>135763</v>
      </c>
    </row>
    <row r="92" spans="1:13">
      <c r="A92" s="30" t="s">
        <v>735</v>
      </c>
      <c r="B92" s="23" t="s">
        <v>166</v>
      </c>
      <c r="C92" s="1">
        <v>25126131</v>
      </c>
      <c r="D92" s="1">
        <v>25258015</v>
      </c>
      <c r="E92" s="1">
        <v>25389611</v>
      </c>
      <c r="F92" s="1">
        <v>25516321</v>
      </c>
      <c r="G92" s="1">
        <v>25638149</v>
      </c>
      <c r="H92" s="1">
        <v>25755441</v>
      </c>
      <c r="I92" s="1">
        <v>25867467</v>
      </c>
      <c r="J92" s="1">
        <v>25971909</v>
      </c>
      <c r="K92" s="1">
        <v>26069416</v>
      </c>
      <c r="L92" s="1">
        <v>26160821</v>
      </c>
      <c r="M92" s="1">
        <v>26244582</v>
      </c>
    </row>
    <row r="93" spans="1:13">
      <c r="A93" s="30" t="s">
        <v>739</v>
      </c>
      <c r="B93" s="23" t="s">
        <v>297</v>
      </c>
      <c r="C93" s="1">
        <v>50558043</v>
      </c>
      <c r="D93" s="1">
        <v>50994401</v>
      </c>
      <c r="E93" s="1">
        <v>51309984</v>
      </c>
      <c r="F93" s="1">
        <v>51511638</v>
      </c>
      <c r="G93" s="1">
        <v>51676900</v>
      </c>
      <c r="H93" s="1">
        <v>51803830</v>
      </c>
      <c r="I93" s="1">
        <v>51844690</v>
      </c>
      <c r="J93" s="1">
        <v>51830139</v>
      </c>
      <c r="K93" s="1">
        <v>51815810</v>
      </c>
      <c r="L93" s="1">
        <v>51784059</v>
      </c>
      <c r="M93" s="1">
        <v>51741962</v>
      </c>
    </row>
    <row r="94" spans="1:13">
      <c r="A94" s="30" t="s">
        <v>168</v>
      </c>
      <c r="B94" s="23" t="s">
        <v>167</v>
      </c>
      <c r="C94" s="1">
        <v>3761584</v>
      </c>
      <c r="D94" s="1">
        <v>3908743</v>
      </c>
      <c r="E94" s="1">
        <v>4048085</v>
      </c>
      <c r="F94" s="1">
        <v>4124904.0000000005</v>
      </c>
      <c r="G94" s="1">
        <v>4317185</v>
      </c>
      <c r="H94" s="1">
        <v>4441100</v>
      </c>
      <c r="I94" s="1">
        <v>4360444</v>
      </c>
      <c r="J94" s="1">
        <v>4250114</v>
      </c>
      <c r="K94" s="1">
        <v>4268873</v>
      </c>
      <c r="L94" s="1">
        <v>4310108</v>
      </c>
      <c r="M94" s="1">
        <v>4349380</v>
      </c>
    </row>
    <row r="95" spans="1:13">
      <c r="A95" s="30" t="s">
        <v>170</v>
      </c>
      <c r="B95" s="23" t="s">
        <v>169</v>
      </c>
      <c r="C95" s="1">
        <v>5814417</v>
      </c>
      <c r="D95" s="1">
        <v>5914980</v>
      </c>
      <c r="E95" s="1">
        <v>6018299</v>
      </c>
      <c r="F95" s="1">
        <v>6121260</v>
      </c>
      <c r="G95" s="1">
        <v>6223494</v>
      </c>
      <c r="H95" s="1">
        <v>6323643</v>
      </c>
      <c r="I95" s="1">
        <v>6424874</v>
      </c>
      <c r="J95" s="1">
        <v>6527743</v>
      </c>
      <c r="K95" s="1">
        <v>6630623</v>
      </c>
      <c r="L95" s="1">
        <v>6735348</v>
      </c>
      <c r="M95" s="1">
        <v>6839606</v>
      </c>
    </row>
    <row r="96" spans="1:13">
      <c r="A96" s="30" t="s">
        <v>738</v>
      </c>
      <c r="B96" s="23" t="s">
        <v>171</v>
      </c>
      <c r="C96" s="1">
        <v>6691454</v>
      </c>
      <c r="D96" s="1">
        <v>6787419</v>
      </c>
      <c r="E96" s="1">
        <v>6891362</v>
      </c>
      <c r="F96" s="1">
        <v>6997917</v>
      </c>
      <c r="G96" s="1">
        <v>7105006</v>
      </c>
      <c r="H96" s="1">
        <v>7212053</v>
      </c>
      <c r="I96" s="1">
        <v>7319399</v>
      </c>
      <c r="J96" s="1">
        <v>7425058</v>
      </c>
      <c r="K96" s="1">
        <v>7529475</v>
      </c>
      <c r="L96" s="1">
        <v>7633778</v>
      </c>
      <c r="M96" s="1">
        <v>7736681</v>
      </c>
    </row>
    <row r="97" spans="1:13">
      <c r="A97" s="30" t="s">
        <v>377</v>
      </c>
      <c r="B97" s="23" t="s">
        <v>172</v>
      </c>
      <c r="C97" s="1">
        <v>2011039</v>
      </c>
      <c r="D97" s="1">
        <v>1991955</v>
      </c>
      <c r="E97" s="1">
        <v>1973476</v>
      </c>
      <c r="F97" s="1">
        <v>1954862</v>
      </c>
      <c r="G97" s="1">
        <v>1935630</v>
      </c>
      <c r="H97" s="1">
        <v>1916555</v>
      </c>
      <c r="I97" s="1">
        <v>1897052</v>
      </c>
      <c r="J97" s="1">
        <v>1873919</v>
      </c>
      <c r="K97" s="1">
        <v>1850651</v>
      </c>
      <c r="L97" s="1">
        <v>1830211</v>
      </c>
      <c r="M97" s="1">
        <v>1810240</v>
      </c>
    </row>
    <row r="98" spans="1:13">
      <c r="A98" s="30" t="s">
        <v>174</v>
      </c>
      <c r="B98" s="23" t="s">
        <v>173</v>
      </c>
      <c r="C98" s="1">
        <v>6274342</v>
      </c>
      <c r="D98" s="1">
        <v>6398940</v>
      </c>
      <c r="E98" s="1">
        <v>6258620</v>
      </c>
      <c r="F98" s="1">
        <v>6109252</v>
      </c>
      <c r="G98" s="1">
        <v>5950839</v>
      </c>
      <c r="H98" s="1">
        <v>5781906</v>
      </c>
      <c r="I98" s="1">
        <v>5662924</v>
      </c>
      <c r="J98" s="1">
        <v>5592631</v>
      </c>
      <c r="K98" s="1">
        <v>5489740</v>
      </c>
      <c r="L98" s="1">
        <v>5353930</v>
      </c>
      <c r="M98" s="1">
        <v>5219044</v>
      </c>
    </row>
    <row r="99" spans="1:13">
      <c r="A99" s="30" t="s">
        <v>176</v>
      </c>
      <c r="B99" s="23" t="s">
        <v>175</v>
      </c>
      <c r="C99" s="1">
        <v>2095242.0000000002</v>
      </c>
      <c r="D99" s="1">
        <v>2118520</v>
      </c>
      <c r="E99" s="1">
        <v>2143872</v>
      </c>
      <c r="F99" s="1">
        <v>2170617</v>
      </c>
      <c r="G99" s="1">
        <v>2198017</v>
      </c>
      <c r="H99" s="1">
        <v>2225702</v>
      </c>
      <c r="I99" s="1">
        <v>2254100</v>
      </c>
      <c r="J99" s="1">
        <v>2281454</v>
      </c>
      <c r="K99" s="1">
        <v>2305826</v>
      </c>
      <c r="L99" s="1">
        <v>2330318</v>
      </c>
      <c r="M99" s="1">
        <v>2356083</v>
      </c>
    </row>
    <row r="100" spans="1:13">
      <c r="A100" s="30" t="s">
        <v>178</v>
      </c>
      <c r="B100" s="23" t="s">
        <v>177</v>
      </c>
      <c r="C100" s="1">
        <v>4519398</v>
      </c>
      <c r="D100" s="1">
        <v>4612329</v>
      </c>
      <c r="E100" s="1">
        <v>4706098</v>
      </c>
      <c r="F100" s="1">
        <v>4796631</v>
      </c>
      <c r="G100" s="1">
        <v>4889391</v>
      </c>
      <c r="H100" s="1">
        <v>4985289</v>
      </c>
      <c r="I100" s="1">
        <v>5087584</v>
      </c>
      <c r="J100" s="1">
        <v>5193416</v>
      </c>
      <c r="K100" s="1">
        <v>5302681</v>
      </c>
      <c r="L100" s="1">
        <v>5418376</v>
      </c>
      <c r="M100" s="1">
        <v>5536949</v>
      </c>
    </row>
    <row r="101" spans="1:13">
      <c r="A101" s="30" t="s">
        <v>180</v>
      </c>
      <c r="B101" s="23" t="s">
        <v>179</v>
      </c>
      <c r="C101" s="1">
        <v>6097764</v>
      </c>
      <c r="D101" s="1">
        <v>6192235</v>
      </c>
      <c r="E101" s="1">
        <v>6282196</v>
      </c>
      <c r="F101" s="1">
        <v>6378261</v>
      </c>
      <c r="G101" s="1">
        <v>6477793</v>
      </c>
      <c r="H101" s="1">
        <v>6569088</v>
      </c>
      <c r="I101" s="1">
        <v>6653942</v>
      </c>
      <c r="J101" s="1">
        <v>6735277</v>
      </c>
      <c r="K101" s="1">
        <v>6812341</v>
      </c>
      <c r="L101" s="1">
        <v>6888388</v>
      </c>
      <c r="M101" s="1">
        <v>6964197</v>
      </c>
    </row>
    <row r="102" spans="1:13">
      <c r="A102" s="30" t="s">
        <v>182</v>
      </c>
      <c r="B102" s="23" t="s">
        <v>181</v>
      </c>
      <c r="C102" s="1">
        <v>37096</v>
      </c>
      <c r="D102" s="1">
        <v>37355</v>
      </c>
      <c r="E102" s="1">
        <v>37609</v>
      </c>
      <c r="F102" s="1">
        <v>37888</v>
      </c>
      <c r="G102" s="1">
        <v>38181</v>
      </c>
      <c r="H102" s="1">
        <v>38482</v>
      </c>
      <c r="I102" s="1">
        <v>38756</v>
      </c>
      <c r="J102" s="1">
        <v>39039</v>
      </c>
      <c r="K102" s="1">
        <v>39327</v>
      </c>
      <c r="L102" s="1">
        <v>39584</v>
      </c>
      <c r="M102" s="1">
        <v>39822</v>
      </c>
    </row>
    <row r="103" spans="1:13">
      <c r="A103" s="30" t="s">
        <v>184</v>
      </c>
      <c r="B103" s="23" t="s">
        <v>183</v>
      </c>
      <c r="C103" s="1">
        <v>2994927</v>
      </c>
      <c r="D103" s="1">
        <v>2963765</v>
      </c>
      <c r="E103" s="1">
        <v>2933674</v>
      </c>
      <c r="F103" s="1">
        <v>2904450</v>
      </c>
      <c r="G103" s="1">
        <v>2876128</v>
      </c>
      <c r="H103" s="1">
        <v>2849083</v>
      </c>
      <c r="I103" s="1">
        <v>2820267</v>
      </c>
      <c r="J103" s="1">
        <v>2786651</v>
      </c>
      <c r="K103" s="1">
        <v>2750055</v>
      </c>
      <c r="L103" s="1">
        <v>2718352</v>
      </c>
      <c r="M103" s="1">
        <v>2692798</v>
      </c>
    </row>
    <row r="104" spans="1:13">
      <c r="A104" s="30" t="s">
        <v>186</v>
      </c>
      <c r="B104" s="23" t="s">
        <v>185</v>
      </c>
      <c r="C104" s="1">
        <v>556069</v>
      </c>
      <c r="D104" s="1">
        <v>569408</v>
      </c>
      <c r="E104" s="1">
        <v>583351</v>
      </c>
      <c r="F104" s="1">
        <v>596282</v>
      </c>
      <c r="G104" s="1">
        <v>607913</v>
      </c>
      <c r="H104" s="1">
        <v>619973</v>
      </c>
      <c r="I104" s="1">
        <v>630400</v>
      </c>
      <c r="J104" s="1">
        <v>639321</v>
      </c>
      <c r="K104" s="1">
        <v>647599</v>
      </c>
      <c r="L104" s="1">
        <v>654768</v>
      </c>
      <c r="M104" s="1">
        <v>661594</v>
      </c>
    </row>
    <row r="105" spans="1:13">
      <c r="A105" s="30" t="s">
        <v>189</v>
      </c>
      <c r="B105" s="23" t="s">
        <v>188</v>
      </c>
      <c r="C105" s="1">
        <v>24215976</v>
      </c>
      <c r="D105" s="1">
        <v>24850912</v>
      </c>
      <c r="E105" s="1">
        <v>25501941</v>
      </c>
      <c r="F105" s="1">
        <v>26169542</v>
      </c>
      <c r="G105" s="1">
        <v>26846541</v>
      </c>
      <c r="H105" s="1">
        <v>27533134</v>
      </c>
      <c r="I105" s="1">
        <v>28225177</v>
      </c>
      <c r="J105" s="1">
        <v>28915653</v>
      </c>
      <c r="K105" s="1">
        <v>29611714</v>
      </c>
      <c r="L105" s="1">
        <v>30325732</v>
      </c>
      <c r="M105" s="1">
        <v>31056610</v>
      </c>
    </row>
    <row r="106" spans="1:13">
      <c r="A106" s="30" t="s">
        <v>191</v>
      </c>
      <c r="B106" s="23" t="s">
        <v>190</v>
      </c>
      <c r="C106" s="1">
        <v>16477966</v>
      </c>
      <c r="D106" s="1">
        <v>16938942</v>
      </c>
      <c r="E106" s="1">
        <v>17405624</v>
      </c>
      <c r="F106" s="1">
        <v>17881167</v>
      </c>
      <c r="G106" s="1">
        <v>18367883</v>
      </c>
      <c r="H106" s="1">
        <v>18867337</v>
      </c>
      <c r="I106" s="1">
        <v>19377061</v>
      </c>
      <c r="J106" s="1">
        <v>19889742</v>
      </c>
      <c r="K106" s="1">
        <v>20405317</v>
      </c>
      <c r="L106" s="1">
        <v>20931751</v>
      </c>
      <c r="M106" s="1">
        <v>21475962</v>
      </c>
    </row>
    <row r="107" spans="1:13">
      <c r="A107" s="30" t="s">
        <v>193</v>
      </c>
      <c r="B107" s="23" t="s">
        <v>192</v>
      </c>
      <c r="C107" s="1">
        <v>30606459</v>
      </c>
      <c r="D107" s="1">
        <v>31068833</v>
      </c>
      <c r="E107" s="1">
        <v>31526418</v>
      </c>
      <c r="F107" s="1">
        <v>31975806</v>
      </c>
      <c r="G107" s="1">
        <v>32399271</v>
      </c>
      <c r="H107" s="1">
        <v>32804019.999999996</v>
      </c>
      <c r="I107" s="1">
        <v>33199993.000000004</v>
      </c>
      <c r="J107" s="1">
        <v>33573874</v>
      </c>
      <c r="K107" s="1">
        <v>33938222</v>
      </c>
      <c r="L107" s="1">
        <v>34308525</v>
      </c>
      <c r="M107" s="1">
        <v>34671896</v>
      </c>
    </row>
    <row r="108" spans="1:13">
      <c r="A108" s="30" t="s">
        <v>195</v>
      </c>
      <c r="B108" s="23" t="s">
        <v>194</v>
      </c>
      <c r="C108" s="1">
        <v>416738</v>
      </c>
      <c r="D108" s="1">
        <v>435582</v>
      </c>
      <c r="E108" s="1">
        <v>454252</v>
      </c>
      <c r="F108" s="1">
        <v>472442</v>
      </c>
      <c r="G108" s="1">
        <v>489758</v>
      </c>
      <c r="H108" s="1">
        <v>504508</v>
      </c>
      <c r="I108" s="1">
        <v>514438</v>
      </c>
      <c r="J108" s="1">
        <v>521457.99999999994</v>
      </c>
      <c r="K108" s="1">
        <v>523787.00000000006</v>
      </c>
      <c r="L108" s="1">
        <v>521020.99999999994</v>
      </c>
      <c r="M108" s="1">
        <v>517886.99999999994</v>
      </c>
    </row>
    <row r="109" spans="1:13">
      <c r="A109" s="30" t="s">
        <v>197</v>
      </c>
      <c r="B109" s="23" t="s">
        <v>196</v>
      </c>
      <c r="C109" s="1">
        <v>17551814</v>
      </c>
      <c r="D109" s="1">
        <v>18112907</v>
      </c>
      <c r="E109" s="1">
        <v>18700106</v>
      </c>
      <c r="F109" s="1">
        <v>19311355</v>
      </c>
      <c r="G109" s="1">
        <v>19934298</v>
      </c>
      <c r="H109" s="1">
        <v>20567424</v>
      </c>
      <c r="I109" s="1">
        <v>21224040</v>
      </c>
      <c r="J109" s="1">
        <v>21904983</v>
      </c>
      <c r="K109" s="1">
        <v>22593590</v>
      </c>
      <c r="L109" s="1">
        <v>23293698</v>
      </c>
      <c r="M109" s="1">
        <v>24015789</v>
      </c>
    </row>
    <row r="110" spans="1:13">
      <c r="A110" s="30" t="s">
        <v>199</v>
      </c>
      <c r="B110" s="23" t="s">
        <v>198</v>
      </c>
      <c r="C110" s="1">
        <v>446441</v>
      </c>
      <c r="D110" s="1">
        <v>456579</v>
      </c>
      <c r="E110" s="1">
        <v>467705</v>
      </c>
      <c r="F110" s="1">
        <v>479497</v>
      </c>
      <c r="G110" s="1">
        <v>491586</v>
      </c>
      <c r="H110" s="1">
        <v>503634</v>
      </c>
      <c r="I110" s="1">
        <v>515357.99999999994</v>
      </c>
      <c r="J110" s="1">
        <v>526748</v>
      </c>
      <c r="K110" s="1">
        <v>533286</v>
      </c>
      <c r="L110" s="1">
        <v>535064</v>
      </c>
      <c r="M110" s="1">
        <v>536740</v>
      </c>
    </row>
    <row r="111" spans="1:13">
      <c r="A111" s="30" t="s">
        <v>201</v>
      </c>
      <c r="B111" s="23" t="s">
        <v>200</v>
      </c>
      <c r="C111" s="1">
        <v>50419</v>
      </c>
      <c r="D111" s="1">
        <v>49410</v>
      </c>
      <c r="E111" s="1">
        <v>48329</v>
      </c>
      <c r="F111" s="1">
        <v>47187</v>
      </c>
      <c r="G111" s="1">
        <v>45989</v>
      </c>
      <c r="H111" s="1">
        <v>44728</v>
      </c>
      <c r="I111" s="1">
        <v>43414</v>
      </c>
      <c r="J111" s="1">
        <v>42050</v>
      </c>
      <c r="K111" s="1">
        <v>41569</v>
      </c>
      <c r="L111" s="1">
        <v>41996</v>
      </c>
      <c r="M111" s="1">
        <v>42415</v>
      </c>
    </row>
    <row r="112" spans="1:13">
      <c r="A112" s="30" t="s">
        <v>203</v>
      </c>
      <c r="B112" s="23" t="s">
        <v>202</v>
      </c>
      <c r="C112" s="1">
        <v>3843174</v>
      </c>
      <c r="D112" s="1">
        <v>3946220</v>
      </c>
      <c r="E112" s="1">
        <v>4051890</v>
      </c>
      <c r="F112" s="1">
        <v>4160014</v>
      </c>
      <c r="G112" s="1">
        <v>4270712</v>
      </c>
      <c r="H112" s="1">
        <v>4383848</v>
      </c>
      <c r="I112" s="1">
        <v>4498604</v>
      </c>
      <c r="J112" s="1">
        <v>4614974</v>
      </c>
      <c r="K112" s="1">
        <v>4736139</v>
      </c>
      <c r="L112" s="1">
        <v>4862989</v>
      </c>
      <c r="M112" s="1">
        <v>4993922</v>
      </c>
    </row>
    <row r="113" spans="1:13">
      <c r="A113" s="30" t="s">
        <v>205</v>
      </c>
      <c r="B113" s="23" t="s">
        <v>204</v>
      </c>
      <c r="C113" s="1">
        <v>1292113</v>
      </c>
      <c r="D113" s="1">
        <v>1293153</v>
      </c>
      <c r="E113" s="1">
        <v>1293911</v>
      </c>
      <c r="F113" s="1">
        <v>1294741</v>
      </c>
      <c r="G113" s="1">
        <v>1295381</v>
      </c>
      <c r="H113" s="1">
        <v>1296279</v>
      </c>
      <c r="I113" s="1">
        <v>1297828</v>
      </c>
      <c r="J113" s="1">
        <v>1298915</v>
      </c>
      <c r="K113" s="1">
        <v>1299469</v>
      </c>
      <c r="L113" s="1">
        <v>1300557</v>
      </c>
      <c r="M113" s="1">
        <v>1301978</v>
      </c>
    </row>
    <row r="114" spans="1:13">
      <c r="A114" s="30" t="s">
        <v>207</v>
      </c>
      <c r="B114" s="23" t="s">
        <v>206</v>
      </c>
      <c r="C114" s="1">
        <v>118755887</v>
      </c>
      <c r="D114" s="1">
        <v>120149897</v>
      </c>
      <c r="E114" s="1">
        <v>121519222</v>
      </c>
      <c r="F114" s="1">
        <v>122839258</v>
      </c>
      <c r="G114" s="1">
        <v>124013862</v>
      </c>
      <c r="H114" s="1">
        <v>125085311</v>
      </c>
      <c r="I114" s="1">
        <v>125998302</v>
      </c>
      <c r="J114" s="1">
        <v>126705138</v>
      </c>
      <c r="K114" s="1">
        <v>127504125</v>
      </c>
      <c r="L114" s="1">
        <v>128455566</v>
      </c>
      <c r="M114" s="1">
        <v>129388468</v>
      </c>
    </row>
    <row r="115" spans="1:13">
      <c r="A115" s="30" t="s">
        <v>669</v>
      </c>
      <c r="B115" s="23" t="s">
        <v>208</v>
      </c>
      <c r="C115" s="1">
        <v>109024</v>
      </c>
      <c r="D115" s="1">
        <v>109462</v>
      </c>
      <c r="E115" s="1">
        <v>109926</v>
      </c>
      <c r="F115" s="1">
        <v>110430</v>
      </c>
      <c r="G115" s="1">
        <v>110929</v>
      </c>
      <c r="H115" s="1">
        <v>111378</v>
      </c>
      <c r="I115" s="1">
        <v>112106</v>
      </c>
      <c r="J115" s="1">
        <v>113131</v>
      </c>
      <c r="K115" s="1">
        <v>114164</v>
      </c>
      <c r="L115" s="1">
        <v>115224</v>
      </c>
      <c r="M115" s="1">
        <v>116300</v>
      </c>
    </row>
    <row r="116" spans="1:13">
      <c r="A116" s="30" t="s">
        <v>740</v>
      </c>
      <c r="B116" s="23" t="s">
        <v>209</v>
      </c>
      <c r="C116" s="1">
        <v>3338336</v>
      </c>
      <c r="D116" s="1">
        <v>3277388</v>
      </c>
      <c r="E116" s="1">
        <v>3225123</v>
      </c>
      <c r="F116" s="1">
        <v>3180506</v>
      </c>
      <c r="G116" s="1">
        <v>3141837</v>
      </c>
      <c r="H116" s="1">
        <v>3109491</v>
      </c>
      <c r="I116" s="1">
        <v>3084847</v>
      </c>
      <c r="J116" s="1">
        <v>3061506</v>
      </c>
      <c r="K116" s="1">
        <v>3272996</v>
      </c>
      <c r="L116" s="1">
        <v>3435931</v>
      </c>
      <c r="M116" s="1">
        <v>3329865</v>
      </c>
    </row>
    <row r="117" spans="1:13">
      <c r="A117" s="30" t="s">
        <v>211</v>
      </c>
      <c r="B117" s="23" t="s">
        <v>210</v>
      </c>
      <c r="C117" s="1">
        <v>2902823</v>
      </c>
      <c r="D117" s="1">
        <v>2964749</v>
      </c>
      <c r="E117" s="1">
        <v>3029555</v>
      </c>
      <c r="F117" s="1">
        <v>3096030</v>
      </c>
      <c r="G117" s="1">
        <v>3163991</v>
      </c>
      <c r="H117" s="1">
        <v>3232430</v>
      </c>
      <c r="I117" s="1">
        <v>3294335</v>
      </c>
      <c r="J117" s="1">
        <v>3347782</v>
      </c>
      <c r="K117" s="1">
        <v>3398366</v>
      </c>
      <c r="L117" s="1">
        <v>3447156</v>
      </c>
      <c r="M117" s="1">
        <v>3493629</v>
      </c>
    </row>
    <row r="118" spans="1:13">
      <c r="A118" s="30" t="s">
        <v>213</v>
      </c>
      <c r="B118" s="23" t="s">
        <v>212</v>
      </c>
      <c r="C118" s="1">
        <v>634294</v>
      </c>
      <c r="D118" s="1">
        <v>633966</v>
      </c>
      <c r="E118" s="1">
        <v>633264</v>
      </c>
      <c r="F118" s="1">
        <v>632438</v>
      </c>
      <c r="G118" s="1">
        <v>631455</v>
      </c>
      <c r="H118" s="1">
        <v>630396</v>
      </c>
      <c r="I118" s="1">
        <v>629048</v>
      </c>
      <c r="J118" s="1">
        <v>627859</v>
      </c>
      <c r="K118" s="1">
        <v>627082</v>
      </c>
      <c r="L118" s="1">
        <v>626484</v>
      </c>
      <c r="M118" s="1">
        <v>626102</v>
      </c>
    </row>
    <row r="119" spans="1:13">
      <c r="A119" s="30" t="s">
        <v>215</v>
      </c>
      <c r="B119" s="23" t="s">
        <v>214</v>
      </c>
      <c r="C119" s="1">
        <v>34248603</v>
      </c>
      <c r="D119" s="1">
        <v>34680458</v>
      </c>
      <c r="E119" s="1">
        <v>35107264</v>
      </c>
      <c r="F119" s="1">
        <v>35528115</v>
      </c>
      <c r="G119" s="1">
        <v>35927511</v>
      </c>
      <c r="H119" s="1">
        <v>36304408</v>
      </c>
      <c r="I119" s="1">
        <v>36688772</v>
      </c>
      <c r="J119" s="1">
        <v>37076584</v>
      </c>
      <c r="K119" s="1">
        <v>37457971</v>
      </c>
      <c r="L119" s="1">
        <v>37840044</v>
      </c>
      <c r="M119" s="1">
        <v>38211459</v>
      </c>
    </row>
    <row r="120" spans="1:13">
      <c r="A120" s="30" t="s">
        <v>217</v>
      </c>
      <c r="B120" s="23" t="s">
        <v>216</v>
      </c>
      <c r="C120" s="1">
        <v>26038704</v>
      </c>
      <c r="D120" s="1">
        <v>26843246</v>
      </c>
      <c r="E120" s="1">
        <v>27696493</v>
      </c>
      <c r="F120" s="1">
        <v>28569441</v>
      </c>
      <c r="G120" s="1">
        <v>29423878</v>
      </c>
      <c r="H120" s="1">
        <v>30285595</v>
      </c>
      <c r="I120" s="1">
        <v>31178239</v>
      </c>
      <c r="J120" s="1">
        <v>32077072</v>
      </c>
      <c r="K120" s="1">
        <v>32969517.999999996</v>
      </c>
      <c r="L120" s="1">
        <v>33897354</v>
      </c>
      <c r="M120" s="1">
        <v>34858402</v>
      </c>
    </row>
    <row r="121" spans="1:13">
      <c r="A121" s="30" t="s">
        <v>369</v>
      </c>
      <c r="B121" s="23" t="s">
        <v>218</v>
      </c>
      <c r="C121" s="1">
        <v>51072436</v>
      </c>
      <c r="D121" s="1">
        <v>51483949</v>
      </c>
      <c r="E121" s="1">
        <v>51892348</v>
      </c>
      <c r="F121" s="1">
        <v>52288341</v>
      </c>
      <c r="G121" s="1">
        <v>52666014</v>
      </c>
      <c r="H121" s="1">
        <v>53040212</v>
      </c>
      <c r="I121" s="1">
        <v>53423198</v>
      </c>
      <c r="J121" s="1">
        <v>53798084</v>
      </c>
      <c r="K121" s="1">
        <v>54179306</v>
      </c>
      <c r="L121" s="1">
        <v>54577997</v>
      </c>
      <c r="M121" s="1">
        <v>54964694</v>
      </c>
    </row>
    <row r="122" spans="1:13">
      <c r="A122" s="30" t="s">
        <v>220</v>
      </c>
      <c r="B122" s="23" t="s">
        <v>219</v>
      </c>
      <c r="C122" s="1">
        <v>2243001</v>
      </c>
      <c r="D122" s="1">
        <v>2282704</v>
      </c>
      <c r="E122" s="1">
        <v>2323352</v>
      </c>
      <c r="F122" s="1">
        <v>2364534</v>
      </c>
      <c r="G122" s="1">
        <v>2405680</v>
      </c>
      <c r="H122" s="1">
        <v>2446644</v>
      </c>
      <c r="I122" s="1">
        <v>2489098</v>
      </c>
      <c r="J122" s="1">
        <v>2530151</v>
      </c>
      <c r="K122" s="1">
        <v>2567012</v>
      </c>
      <c r="L122" s="1">
        <v>2604172</v>
      </c>
      <c r="M122" s="1">
        <v>2645805</v>
      </c>
    </row>
    <row r="123" spans="1:13">
      <c r="A123" s="30" t="s">
        <v>222</v>
      </c>
      <c r="B123" s="23" t="s">
        <v>221</v>
      </c>
      <c r="C123" s="1">
        <v>10940</v>
      </c>
      <c r="D123" s="1">
        <v>11185</v>
      </c>
      <c r="E123" s="1">
        <v>11437</v>
      </c>
      <c r="F123" s="1">
        <v>11682</v>
      </c>
      <c r="G123" s="1">
        <v>11924</v>
      </c>
      <c r="H123" s="1">
        <v>12132</v>
      </c>
      <c r="I123" s="1">
        <v>12315</v>
      </c>
      <c r="J123" s="1">
        <v>12512</v>
      </c>
      <c r="K123" s="1">
        <v>12668</v>
      </c>
      <c r="L123" s="1">
        <v>12780</v>
      </c>
      <c r="M123" s="1">
        <v>12884</v>
      </c>
    </row>
    <row r="124" spans="1:13">
      <c r="A124" s="30" t="s">
        <v>224</v>
      </c>
      <c r="B124" s="23" t="s">
        <v>223</v>
      </c>
      <c r="C124" s="1">
        <v>27462106</v>
      </c>
      <c r="D124" s="1">
        <v>27610325</v>
      </c>
      <c r="E124" s="1">
        <v>27861186</v>
      </c>
      <c r="F124" s="1">
        <v>28183426</v>
      </c>
      <c r="G124" s="1">
        <v>28506712</v>
      </c>
      <c r="H124" s="1">
        <v>28832496</v>
      </c>
      <c r="I124" s="1">
        <v>29348627</v>
      </c>
      <c r="J124" s="1">
        <v>30034989</v>
      </c>
      <c r="K124" s="1">
        <v>30547580</v>
      </c>
      <c r="L124" s="1">
        <v>30896590</v>
      </c>
      <c r="M124" s="1">
        <v>31240315</v>
      </c>
    </row>
    <row r="125" spans="1:13">
      <c r="A125" s="30" t="s">
        <v>226</v>
      </c>
      <c r="B125" s="23" t="s">
        <v>225</v>
      </c>
      <c r="C125" s="1">
        <v>16954081</v>
      </c>
      <c r="D125" s="1">
        <v>17041107</v>
      </c>
      <c r="E125" s="1">
        <v>17124505</v>
      </c>
      <c r="F125" s="1">
        <v>17207198</v>
      </c>
      <c r="G125" s="1">
        <v>17286042</v>
      </c>
      <c r="H125" s="1">
        <v>17363262</v>
      </c>
      <c r="I125" s="1">
        <v>17434557</v>
      </c>
      <c r="J125" s="1">
        <v>17501696</v>
      </c>
      <c r="K125" s="1">
        <v>17564014</v>
      </c>
      <c r="L125" s="1">
        <v>17618299</v>
      </c>
      <c r="M125" s="1">
        <v>17671125</v>
      </c>
    </row>
    <row r="126" spans="1:13">
      <c r="A126" s="30" t="s">
        <v>228</v>
      </c>
      <c r="B126" s="23" t="s">
        <v>227</v>
      </c>
      <c r="C126" s="1">
        <v>4514195</v>
      </c>
      <c r="D126" s="1">
        <v>4590590</v>
      </c>
      <c r="E126" s="1">
        <v>4668081</v>
      </c>
      <c r="F126" s="1">
        <v>4746252</v>
      </c>
      <c r="G126" s="1">
        <v>4838526</v>
      </c>
      <c r="H126" s="1">
        <v>4959034</v>
      </c>
      <c r="I126" s="1">
        <v>5061134</v>
      </c>
      <c r="J126" s="1">
        <v>5129728</v>
      </c>
      <c r="K126" s="1">
        <v>5185288</v>
      </c>
      <c r="L126" s="1">
        <v>5228100</v>
      </c>
      <c r="M126" s="1">
        <v>5269938</v>
      </c>
    </row>
    <row r="127" spans="1:13">
      <c r="A127" s="30" t="s">
        <v>230</v>
      </c>
      <c r="B127" s="23" t="s">
        <v>229</v>
      </c>
      <c r="C127" s="1">
        <v>6208676</v>
      </c>
      <c r="D127" s="1">
        <v>6298598</v>
      </c>
      <c r="E127" s="1">
        <v>6389235</v>
      </c>
      <c r="F127" s="1">
        <v>6480532</v>
      </c>
      <c r="G127" s="1">
        <v>6572232</v>
      </c>
      <c r="H127" s="1">
        <v>6663924</v>
      </c>
      <c r="I127" s="1">
        <v>6755895</v>
      </c>
      <c r="J127" s="1">
        <v>6850540</v>
      </c>
      <c r="K127" s="1">
        <v>6948392</v>
      </c>
      <c r="L127" s="1">
        <v>7046310</v>
      </c>
      <c r="M127" s="1">
        <v>7142529</v>
      </c>
    </row>
    <row r="128" spans="1:13">
      <c r="A128" s="30" t="s">
        <v>232</v>
      </c>
      <c r="B128" s="23" t="s">
        <v>231</v>
      </c>
      <c r="C128" s="1">
        <v>19372014</v>
      </c>
      <c r="D128" s="1">
        <v>20128124</v>
      </c>
      <c r="E128" s="1">
        <v>20921743</v>
      </c>
      <c r="F128" s="1">
        <v>21737922</v>
      </c>
      <c r="G128" s="1">
        <v>22577058</v>
      </c>
      <c r="H128" s="1">
        <v>23443393</v>
      </c>
      <c r="I128" s="1">
        <v>24333639</v>
      </c>
      <c r="J128" s="1">
        <v>25252722</v>
      </c>
      <c r="K128" s="1">
        <v>26207977</v>
      </c>
      <c r="L128" s="1">
        <v>27202843</v>
      </c>
      <c r="M128" s="1">
        <v>28238972</v>
      </c>
    </row>
    <row r="129" spans="1:13">
      <c r="A129" s="30" t="s">
        <v>234</v>
      </c>
      <c r="B129" s="23" t="s">
        <v>233</v>
      </c>
      <c r="C129" s="1">
        <v>179379016</v>
      </c>
      <c r="D129" s="1">
        <v>183995784</v>
      </c>
      <c r="E129" s="1">
        <v>188666931</v>
      </c>
      <c r="F129" s="1">
        <v>193495907</v>
      </c>
      <c r="G129" s="1">
        <v>198387623</v>
      </c>
      <c r="H129" s="1">
        <v>203304492</v>
      </c>
      <c r="I129" s="1">
        <v>208327404</v>
      </c>
      <c r="J129" s="1">
        <v>213401323</v>
      </c>
      <c r="K129" s="1">
        <v>218541212</v>
      </c>
      <c r="L129" s="1">
        <v>223804632</v>
      </c>
      <c r="M129" s="1">
        <v>229152217</v>
      </c>
    </row>
    <row r="130" spans="1:13">
      <c r="A130" s="30" t="s">
        <v>917</v>
      </c>
      <c r="B130" s="23" t="s">
        <v>187</v>
      </c>
      <c r="C130" s="1">
        <v>2105291</v>
      </c>
      <c r="D130" s="1">
        <v>2107962</v>
      </c>
      <c r="E130" s="1">
        <v>2110196</v>
      </c>
      <c r="F130" s="1">
        <v>2111979</v>
      </c>
      <c r="G130" s="1">
        <v>2113491</v>
      </c>
      <c r="H130" s="1">
        <v>2114176</v>
      </c>
      <c r="I130" s="1">
        <v>2111072</v>
      </c>
      <c r="J130" s="1">
        <v>2103330</v>
      </c>
      <c r="K130" s="1">
        <v>2093598</v>
      </c>
      <c r="L130" s="1">
        <v>2085679</v>
      </c>
      <c r="M130" s="1">
        <v>2082706.0000000002</v>
      </c>
    </row>
    <row r="131" spans="1:13">
      <c r="A131" s="30" t="s">
        <v>236</v>
      </c>
      <c r="B131" s="23" t="s">
        <v>235</v>
      </c>
      <c r="C131" s="1">
        <v>5137924</v>
      </c>
      <c r="D131" s="1">
        <v>5190356</v>
      </c>
      <c r="E131" s="1">
        <v>5236590</v>
      </c>
      <c r="F131" s="1">
        <v>5277392</v>
      </c>
      <c r="G131" s="1">
        <v>5312320</v>
      </c>
      <c r="H131" s="1">
        <v>5348278</v>
      </c>
      <c r="I131" s="1">
        <v>5379839</v>
      </c>
      <c r="J131" s="1">
        <v>5403021</v>
      </c>
      <c r="K131" s="1">
        <v>5434319</v>
      </c>
      <c r="L131" s="1">
        <v>5474360</v>
      </c>
      <c r="M131" s="1">
        <v>5514477</v>
      </c>
    </row>
    <row r="132" spans="1:13">
      <c r="A132" s="30" t="s">
        <v>239</v>
      </c>
      <c r="B132" s="23" t="s">
        <v>238</v>
      </c>
      <c r="C132" s="1">
        <v>4009268</v>
      </c>
      <c r="D132" s="1">
        <v>4191776</v>
      </c>
      <c r="E132" s="1">
        <v>4398070</v>
      </c>
      <c r="F132" s="1">
        <v>4541854</v>
      </c>
      <c r="G132" s="1">
        <v>4601156</v>
      </c>
      <c r="H132" s="1">
        <v>4602768</v>
      </c>
      <c r="I132" s="1">
        <v>4543398</v>
      </c>
      <c r="J132" s="1">
        <v>4520471</v>
      </c>
      <c r="K132" s="1">
        <v>4576298</v>
      </c>
      <c r="L132" s="1">
        <v>4644384</v>
      </c>
      <c r="M132" s="1">
        <v>4713553</v>
      </c>
    </row>
    <row r="133" spans="1:13">
      <c r="A133" s="30" t="s">
        <v>241</v>
      </c>
      <c r="B133" s="23" t="s">
        <v>240</v>
      </c>
      <c r="C133" s="1">
        <v>208251628</v>
      </c>
      <c r="D133" s="1">
        <v>210969298</v>
      </c>
      <c r="E133" s="1">
        <v>213524840</v>
      </c>
      <c r="F133" s="1">
        <v>216379655</v>
      </c>
      <c r="G133" s="1">
        <v>219731479</v>
      </c>
      <c r="H133" s="1">
        <v>223293280</v>
      </c>
      <c r="I133" s="1">
        <v>227196741</v>
      </c>
      <c r="J133" s="1">
        <v>231402116</v>
      </c>
      <c r="K133" s="1">
        <v>235824862</v>
      </c>
      <c r="L133" s="1">
        <v>240485658</v>
      </c>
      <c r="M133" s="1">
        <v>245209816</v>
      </c>
    </row>
    <row r="134" spans="1:13">
      <c r="A134" s="30" t="s">
        <v>243</v>
      </c>
      <c r="B134" s="23" t="s">
        <v>242</v>
      </c>
      <c r="C134" s="1">
        <v>17796</v>
      </c>
      <c r="D134" s="1">
        <v>17794</v>
      </c>
      <c r="E134" s="1">
        <v>17816</v>
      </c>
      <c r="F134" s="1">
        <v>17837</v>
      </c>
      <c r="G134" s="1">
        <v>17864</v>
      </c>
      <c r="H134" s="1">
        <v>17916</v>
      </c>
      <c r="I134" s="1">
        <v>17972</v>
      </c>
      <c r="J134" s="1">
        <v>18024</v>
      </c>
      <c r="K134" s="1">
        <v>18055</v>
      </c>
      <c r="L134" s="1">
        <v>18058</v>
      </c>
      <c r="M134" s="1">
        <v>18051</v>
      </c>
    </row>
    <row r="135" spans="1:13">
      <c r="A135" s="30" t="s">
        <v>391</v>
      </c>
      <c r="B135" s="23" t="s">
        <v>237</v>
      </c>
      <c r="C135" s="1">
        <v>4380474</v>
      </c>
      <c r="D135" s="1">
        <v>4484614</v>
      </c>
      <c r="E135" s="1">
        <v>4593848</v>
      </c>
      <c r="F135" s="1">
        <v>4700946</v>
      </c>
      <c r="G135" s="1">
        <v>4805547</v>
      </c>
      <c r="H135" s="1">
        <v>4909775</v>
      </c>
      <c r="I135" s="1">
        <v>5019402</v>
      </c>
      <c r="J135" s="1">
        <v>5133392</v>
      </c>
      <c r="K135" s="1">
        <v>5250072</v>
      </c>
      <c r="L135" s="1">
        <v>5371230</v>
      </c>
      <c r="M135" s="1">
        <v>5494964</v>
      </c>
    </row>
    <row r="136" spans="1:13">
      <c r="A136" s="30" t="s">
        <v>245</v>
      </c>
      <c r="B136" s="23" t="s">
        <v>244</v>
      </c>
      <c r="C136" s="1">
        <v>3888792</v>
      </c>
      <c r="D136" s="1">
        <v>3957098</v>
      </c>
      <c r="E136" s="1">
        <v>4026336</v>
      </c>
      <c r="F136" s="1">
        <v>4096063</v>
      </c>
      <c r="G136" s="1">
        <v>4165254</v>
      </c>
      <c r="H136" s="1">
        <v>4232532</v>
      </c>
      <c r="I136" s="1">
        <v>4294396</v>
      </c>
      <c r="J136" s="1">
        <v>4351267</v>
      </c>
      <c r="K136" s="1">
        <v>4408580</v>
      </c>
      <c r="L136" s="1">
        <v>4468086</v>
      </c>
      <c r="M136" s="1">
        <v>4527961</v>
      </c>
    </row>
    <row r="137" spans="1:13">
      <c r="A137" s="30" t="s">
        <v>247</v>
      </c>
      <c r="B137" s="23" t="s">
        <v>246</v>
      </c>
      <c r="C137" s="1">
        <v>8464153</v>
      </c>
      <c r="D137" s="1">
        <v>8682174</v>
      </c>
      <c r="E137" s="1">
        <v>8899170</v>
      </c>
      <c r="F137" s="1">
        <v>9114796</v>
      </c>
      <c r="G137" s="1">
        <v>9329227</v>
      </c>
      <c r="H137" s="1">
        <v>9542486</v>
      </c>
      <c r="I137" s="1">
        <v>9749640</v>
      </c>
      <c r="J137" s="1">
        <v>9949437</v>
      </c>
      <c r="K137" s="1">
        <v>10142618</v>
      </c>
      <c r="L137" s="1">
        <v>10329930</v>
      </c>
      <c r="M137" s="1">
        <v>10515788</v>
      </c>
    </row>
    <row r="138" spans="1:13">
      <c r="A138" s="30" t="s">
        <v>249</v>
      </c>
      <c r="B138" s="23" t="s">
        <v>248</v>
      </c>
      <c r="C138" s="1">
        <v>6090721</v>
      </c>
      <c r="D138" s="1">
        <v>6177950</v>
      </c>
      <c r="E138" s="1">
        <v>6266616</v>
      </c>
      <c r="F138" s="1">
        <v>6355404</v>
      </c>
      <c r="G138" s="1">
        <v>6443328</v>
      </c>
      <c r="H138" s="1">
        <v>6530026</v>
      </c>
      <c r="I138" s="1">
        <v>6618695</v>
      </c>
      <c r="J138" s="1">
        <v>6703799</v>
      </c>
      <c r="K138" s="1">
        <v>6780744</v>
      </c>
      <c r="L138" s="1">
        <v>6861524</v>
      </c>
      <c r="M138" s="1">
        <v>6947270</v>
      </c>
    </row>
    <row r="139" spans="1:13">
      <c r="A139" s="30" t="s">
        <v>251</v>
      </c>
      <c r="B139" s="23" t="s">
        <v>250</v>
      </c>
      <c r="C139" s="1">
        <v>30353951</v>
      </c>
      <c r="D139" s="1">
        <v>30711863</v>
      </c>
      <c r="E139" s="1">
        <v>31132779</v>
      </c>
      <c r="F139" s="1">
        <v>31605486</v>
      </c>
      <c r="G139" s="1">
        <v>32203944</v>
      </c>
      <c r="H139" s="1">
        <v>32824860.999999996</v>
      </c>
      <c r="I139" s="1">
        <v>33304756</v>
      </c>
      <c r="J139" s="1">
        <v>33715472</v>
      </c>
      <c r="K139" s="1">
        <v>34049588</v>
      </c>
      <c r="L139" s="1">
        <v>34352719</v>
      </c>
      <c r="M139" s="1">
        <v>34683444</v>
      </c>
    </row>
    <row r="140" spans="1:13">
      <c r="A140" s="30" t="s">
        <v>253</v>
      </c>
      <c r="B140" s="23" t="s">
        <v>252</v>
      </c>
      <c r="C140" s="1">
        <v>101325201</v>
      </c>
      <c r="D140" s="1">
        <v>103031365</v>
      </c>
      <c r="E140" s="1">
        <v>104875266</v>
      </c>
      <c r="F140" s="1">
        <v>106738502</v>
      </c>
      <c r="G140" s="1">
        <v>108568836</v>
      </c>
      <c r="H140" s="1">
        <v>110380804</v>
      </c>
      <c r="I140" s="1">
        <v>112190977</v>
      </c>
      <c r="J140" s="1">
        <v>113880328</v>
      </c>
      <c r="K140" s="1">
        <v>115559009</v>
      </c>
      <c r="L140" s="1">
        <v>117337368</v>
      </c>
      <c r="M140" s="1">
        <v>119106224</v>
      </c>
    </row>
    <row r="141" spans="1:13">
      <c r="A141" s="30" t="s">
        <v>255</v>
      </c>
      <c r="B141" s="23" t="s">
        <v>254</v>
      </c>
      <c r="C141" s="1">
        <v>38581872</v>
      </c>
      <c r="D141" s="1">
        <v>38553146</v>
      </c>
      <c r="E141" s="1">
        <v>38532113</v>
      </c>
      <c r="F141" s="1">
        <v>38532812</v>
      </c>
      <c r="G141" s="1">
        <v>38521456</v>
      </c>
      <c r="H141" s="1">
        <v>38493601</v>
      </c>
      <c r="I141" s="1">
        <v>38428366</v>
      </c>
      <c r="J141" s="1">
        <v>38307726</v>
      </c>
      <c r="K141" s="1">
        <v>39857146</v>
      </c>
      <c r="L141" s="1">
        <v>41026067</v>
      </c>
      <c r="M141" s="1">
        <v>40221726</v>
      </c>
    </row>
    <row r="142" spans="1:13">
      <c r="A142" s="30" t="s">
        <v>257</v>
      </c>
      <c r="B142" s="23" t="s">
        <v>256</v>
      </c>
      <c r="C142" s="1">
        <v>10408372</v>
      </c>
      <c r="D142" s="1">
        <v>10365436</v>
      </c>
      <c r="E142" s="1">
        <v>10332753</v>
      </c>
      <c r="F142" s="1">
        <v>10307530</v>
      </c>
      <c r="G142" s="1">
        <v>10289835</v>
      </c>
      <c r="H142" s="1">
        <v>10289923</v>
      </c>
      <c r="I142" s="1">
        <v>10298192</v>
      </c>
      <c r="J142" s="1">
        <v>10290103</v>
      </c>
      <c r="K142" s="1">
        <v>10270865</v>
      </c>
      <c r="L142" s="1">
        <v>10247605</v>
      </c>
      <c r="M142" s="1">
        <v>10223348</v>
      </c>
    </row>
    <row r="143" spans="1:13">
      <c r="A143" s="30" t="s">
        <v>259</v>
      </c>
      <c r="B143" s="23" t="s">
        <v>258</v>
      </c>
      <c r="C143" s="1">
        <v>2214464</v>
      </c>
      <c r="D143" s="1">
        <v>2414573</v>
      </c>
      <c r="E143" s="1">
        <v>2595166</v>
      </c>
      <c r="F143" s="1">
        <v>2711754</v>
      </c>
      <c r="G143" s="1">
        <v>2766732</v>
      </c>
      <c r="H143" s="1">
        <v>2807235</v>
      </c>
      <c r="I143" s="1">
        <v>2760385</v>
      </c>
      <c r="J143" s="1">
        <v>2688235</v>
      </c>
      <c r="K143" s="1">
        <v>2695122</v>
      </c>
      <c r="L143" s="1">
        <v>2716391</v>
      </c>
      <c r="M143" s="1">
        <v>2737061</v>
      </c>
    </row>
    <row r="144" spans="1:13">
      <c r="A144" s="30" t="s">
        <v>261</v>
      </c>
      <c r="B144" s="23" t="s">
        <v>260</v>
      </c>
      <c r="C144" s="1">
        <v>19995836</v>
      </c>
      <c r="D144" s="1">
        <v>19906079</v>
      </c>
      <c r="E144" s="1">
        <v>19797820</v>
      </c>
      <c r="F144" s="1">
        <v>19698853</v>
      </c>
      <c r="G144" s="1">
        <v>19606783</v>
      </c>
      <c r="H144" s="1">
        <v>19524211</v>
      </c>
      <c r="I144" s="1">
        <v>19442038</v>
      </c>
      <c r="J144" s="1">
        <v>19328560</v>
      </c>
      <c r="K144" s="1">
        <v>19659267</v>
      </c>
      <c r="L144" s="1">
        <v>19892812</v>
      </c>
      <c r="M144" s="1">
        <v>19618996</v>
      </c>
    </row>
    <row r="145" spans="1:13">
      <c r="A145" s="30" t="s">
        <v>376</v>
      </c>
      <c r="B145" s="23" t="s">
        <v>262</v>
      </c>
      <c r="C145" s="1">
        <v>144285070</v>
      </c>
      <c r="D145" s="1">
        <v>144668389</v>
      </c>
      <c r="E145" s="1">
        <v>145109157</v>
      </c>
      <c r="F145" s="1">
        <v>145452536</v>
      </c>
      <c r="G145" s="1">
        <v>145652293</v>
      </c>
      <c r="H145" s="1">
        <v>145742286</v>
      </c>
      <c r="I145" s="1">
        <v>145617328</v>
      </c>
      <c r="J145" s="1">
        <v>145102755</v>
      </c>
      <c r="K145" s="1">
        <v>144713314</v>
      </c>
      <c r="L145" s="1">
        <v>144444359</v>
      </c>
      <c r="M145" s="1">
        <v>143957078</v>
      </c>
    </row>
    <row r="146" spans="1:13">
      <c r="A146" s="30" t="s">
        <v>264</v>
      </c>
      <c r="B146" s="23" t="s">
        <v>263</v>
      </c>
      <c r="C146" s="1">
        <v>11368452</v>
      </c>
      <c r="D146" s="1">
        <v>11642959</v>
      </c>
      <c r="E146" s="1">
        <v>11930900</v>
      </c>
      <c r="F146" s="1">
        <v>12230339</v>
      </c>
      <c r="G146" s="1">
        <v>12531808</v>
      </c>
      <c r="H146" s="1">
        <v>12835028</v>
      </c>
      <c r="I146" s="1">
        <v>13146362</v>
      </c>
      <c r="J146" s="1">
        <v>13461888</v>
      </c>
      <c r="K146" s="1">
        <v>13776698</v>
      </c>
      <c r="L146" s="1">
        <v>14094683</v>
      </c>
      <c r="M146" s="1">
        <v>14414910</v>
      </c>
    </row>
    <row r="147" spans="1:13">
      <c r="A147" s="30" t="s">
        <v>266</v>
      </c>
      <c r="B147" s="23" t="s">
        <v>265</v>
      </c>
      <c r="C147" s="1">
        <v>47789</v>
      </c>
      <c r="D147" s="1">
        <v>47790</v>
      </c>
      <c r="E147" s="1">
        <v>47788</v>
      </c>
      <c r="F147" s="1">
        <v>47786</v>
      </c>
      <c r="G147" s="1">
        <v>47761</v>
      </c>
      <c r="H147" s="1">
        <v>47712</v>
      </c>
      <c r="I147" s="1">
        <v>47642</v>
      </c>
      <c r="J147" s="1">
        <v>47606</v>
      </c>
      <c r="K147" s="1">
        <v>47658</v>
      </c>
      <c r="L147" s="1">
        <v>47755</v>
      </c>
      <c r="M147" s="1">
        <v>47847</v>
      </c>
    </row>
    <row r="148" spans="1:13">
      <c r="A148" s="30" t="s">
        <v>268</v>
      </c>
      <c r="B148" s="23" t="s">
        <v>267</v>
      </c>
      <c r="C148" s="1">
        <v>174804</v>
      </c>
      <c r="D148" s="1">
        <v>175623</v>
      </c>
      <c r="E148" s="1">
        <v>176414</v>
      </c>
      <c r="F148" s="1">
        <v>177164</v>
      </c>
      <c r="G148" s="1">
        <v>177888</v>
      </c>
      <c r="H148" s="1">
        <v>178583</v>
      </c>
      <c r="I148" s="1">
        <v>179237</v>
      </c>
      <c r="J148" s="1">
        <v>179652</v>
      </c>
      <c r="K148" s="1">
        <v>179857</v>
      </c>
      <c r="L148" s="1">
        <v>180251</v>
      </c>
      <c r="M148" s="1">
        <v>180805</v>
      </c>
    </row>
    <row r="149" spans="1:13">
      <c r="A149" s="30" t="s">
        <v>270</v>
      </c>
      <c r="B149" s="23" t="s">
        <v>269</v>
      </c>
      <c r="C149" s="1">
        <v>106912</v>
      </c>
      <c r="D149" s="1">
        <v>106482</v>
      </c>
      <c r="E149" s="1">
        <v>105963</v>
      </c>
      <c r="F149" s="1">
        <v>105548</v>
      </c>
      <c r="G149" s="1">
        <v>105280</v>
      </c>
      <c r="H149" s="1">
        <v>104924</v>
      </c>
      <c r="I149" s="1">
        <v>104632</v>
      </c>
      <c r="J149" s="1">
        <v>104332</v>
      </c>
      <c r="K149" s="1">
        <v>103948</v>
      </c>
      <c r="L149" s="1">
        <v>103698</v>
      </c>
      <c r="M149" s="1">
        <v>103683</v>
      </c>
    </row>
    <row r="150" spans="1:13">
      <c r="A150" s="30" t="s">
        <v>272</v>
      </c>
      <c r="B150" s="23" t="s">
        <v>271</v>
      </c>
      <c r="C150" s="1">
        <v>201757</v>
      </c>
      <c r="D150" s="1">
        <v>203571</v>
      </c>
      <c r="E150" s="1">
        <v>205544</v>
      </c>
      <c r="F150" s="1">
        <v>207630</v>
      </c>
      <c r="G150" s="1">
        <v>209701</v>
      </c>
      <c r="H150" s="1">
        <v>211905</v>
      </c>
      <c r="I150" s="1">
        <v>214929</v>
      </c>
      <c r="J150" s="1">
        <v>218764</v>
      </c>
      <c r="K150" s="1">
        <v>222382</v>
      </c>
      <c r="L150" s="1">
        <v>225681</v>
      </c>
      <c r="M150" s="1">
        <v>228966</v>
      </c>
    </row>
    <row r="151" spans="1:13">
      <c r="A151" s="30" t="s">
        <v>274</v>
      </c>
      <c r="B151" s="23" t="s">
        <v>273</v>
      </c>
      <c r="C151" s="1">
        <v>197497</v>
      </c>
      <c r="D151" s="1">
        <v>201124</v>
      </c>
      <c r="E151" s="1">
        <v>204632</v>
      </c>
      <c r="F151" s="1">
        <v>208036</v>
      </c>
      <c r="G151" s="1">
        <v>211344</v>
      </c>
      <c r="H151" s="1">
        <v>214599</v>
      </c>
      <c r="I151" s="1">
        <v>218641</v>
      </c>
      <c r="J151" s="1">
        <v>223107</v>
      </c>
      <c r="K151" s="1">
        <v>227380</v>
      </c>
      <c r="L151" s="1">
        <v>231856</v>
      </c>
      <c r="M151" s="1">
        <v>236381</v>
      </c>
    </row>
    <row r="152" spans="1:13">
      <c r="A152" s="30" t="s">
        <v>276</v>
      </c>
      <c r="B152" s="23" t="s">
        <v>275</v>
      </c>
      <c r="C152" s="1">
        <v>32125564</v>
      </c>
      <c r="D152" s="1">
        <v>32749848</v>
      </c>
      <c r="E152" s="1">
        <v>33416269.999999996</v>
      </c>
      <c r="F152" s="1">
        <v>34193122</v>
      </c>
      <c r="G152" s="1">
        <v>35018133</v>
      </c>
      <c r="H152" s="1">
        <v>35827362</v>
      </c>
      <c r="I152" s="1">
        <v>35997106</v>
      </c>
      <c r="J152" s="1">
        <v>35950396</v>
      </c>
      <c r="K152" s="1">
        <v>36408820</v>
      </c>
      <c r="L152" s="1">
        <v>36947025</v>
      </c>
      <c r="M152" s="1">
        <v>37473930</v>
      </c>
    </row>
    <row r="153" spans="1:13">
      <c r="A153" s="30" t="s">
        <v>278</v>
      </c>
      <c r="B153" s="23" t="s">
        <v>277</v>
      </c>
      <c r="C153" s="1">
        <v>13970308</v>
      </c>
      <c r="D153" s="1">
        <v>14356180</v>
      </c>
      <c r="E153" s="1">
        <v>14751356</v>
      </c>
      <c r="F153" s="1">
        <v>15157793</v>
      </c>
      <c r="G153" s="1">
        <v>15574909</v>
      </c>
      <c r="H153" s="1">
        <v>16000781</v>
      </c>
      <c r="I153" s="1">
        <v>16436119.999999998</v>
      </c>
      <c r="J153" s="1">
        <v>16876720</v>
      </c>
      <c r="K153" s="1">
        <v>17316449</v>
      </c>
      <c r="L153" s="1">
        <v>17763163</v>
      </c>
      <c r="M153" s="1">
        <v>18221567</v>
      </c>
    </row>
    <row r="154" spans="1:13">
      <c r="A154" s="30" t="s">
        <v>280</v>
      </c>
      <c r="B154" s="23" t="s">
        <v>279</v>
      </c>
      <c r="C154" s="1">
        <v>7543960</v>
      </c>
      <c r="D154" s="1">
        <v>7519496</v>
      </c>
      <c r="E154" s="1">
        <v>7493288</v>
      </c>
      <c r="F154" s="1">
        <v>7464880</v>
      </c>
      <c r="G154" s="1">
        <v>7433818</v>
      </c>
      <c r="H154" s="1">
        <v>7401056</v>
      </c>
      <c r="I154" s="1">
        <v>7358004</v>
      </c>
      <c r="J154" s="1">
        <v>7296768</v>
      </c>
      <c r="K154" s="1">
        <v>7221366</v>
      </c>
      <c r="L154" s="1">
        <v>7149076</v>
      </c>
      <c r="M154" s="1">
        <v>7097028</v>
      </c>
    </row>
    <row r="155" spans="1:13">
      <c r="A155" s="30" t="s">
        <v>282</v>
      </c>
      <c r="B155" s="23" t="s">
        <v>281</v>
      </c>
      <c r="C155" s="1">
        <v>98001</v>
      </c>
      <c r="D155" s="1">
        <v>99240</v>
      </c>
      <c r="E155" s="1">
        <v>100508</v>
      </c>
      <c r="F155" s="1">
        <v>101810</v>
      </c>
      <c r="G155" s="1">
        <v>103101</v>
      </c>
      <c r="H155" s="1">
        <v>104372</v>
      </c>
      <c r="I155" s="1">
        <v>105530</v>
      </c>
      <c r="J155" s="1">
        <v>106470</v>
      </c>
      <c r="K155" s="1">
        <v>107118</v>
      </c>
      <c r="L155" s="1">
        <v>107660</v>
      </c>
      <c r="M155" s="1">
        <v>108263</v>
      </c>
    </row>
    <row r="156" spans="1:13">
      <c r="A156" s="30" t="s">
        <v>284</v>
      </c>
      <c r="B156" s="23" t="s">
        <v>283</v>
      </c>
      <c r="C156" s="1">
        <v>7140688</v>
      </c>
      <c r="D156" s="1">
        <v>7314773</v>
      </c>
      <c r="E156" s="1">
        <v>7493913</v>
      </c>
      <c r="F156" s="1">
        <v>7677566</v>
      </c>
      <c r="G156" s="1">
        <v>7861281</v>
      </c>
      <c r="H156" s="1">
        <v>8046828</v>
      </c>
      <c r="I156" s="1">
        <v>8233969.9999999991</v>
      </c>
      <c r="J156" s="1">
        <v>8420641</v>
      </c>
      <c r="K156" s="1">
        <v>8605718</v>
      </c>
      <c r="L156" s="1">
        <v>8791092</v>
      </c>
      <c r="M156" s="1">
        <v>8977972</v>
      </c>
    </row>
    <row r="157" spans="1:13">
      <c r="A157" s="30" t="s">
        <v>286</v>
      </c>
      <c r="B157" s="23" t="s">
        <v>285</v>
      </c>
      <c r="C157" s="1">
        <v>5570502</v>
      </c>
      <c r="D157" s="1">
        <v>5650018</v>
      </c>
      <c r="E157" s="1">
        <v>5711933</v>
      </c>
      <c r="F157" s="1">
        <v>5764487</v>
      </c>
      <c r="G157" s="1">
        <v>5814536</v>
      </c>
      <c r="H157" s="1">
        <v>5866405</v>
      </c>
      <c r="I157" s="1">
        <v>5909870</v>
      </c>
      <c r="J157" s="1">
        <v>5941060</v>
      </c>
      <c r="K157" s="1">
        <v>5975688</v>
      </c>
      <c r="L157" s="1">
        <v>6014723</v>
      </c>
      <c r="M157" s="1">
        <v>6052710</v>
      </c>
    </row>
    <row r="158" spans="1:13">
      <c r="A158" s="30" t="s">
        <v>288</v>
      </c>
      <c r="B158" s="23" t="s">
        <v>287</v>
      </c>
      <c r="C158" s="1">
        <v>5419569</v>
      </c>
      <c r="D158" s="1">
        <v>5424444</v>
      </c>
      <c r="E158" s="1">
        <v>5431203</v>
      </c>
      <c r="F158" s="1">
        <v>5439416</v>
      </c>
      <c r="G158" s="1">
        <v>5446746</v>
      </c>
      <c r="H158" s="1">
        <v>5453924</v>
      </c>
      <c r="I158" s="1">
        <v>5456681</v>
      </c>
      <c r="J158" s="1">
        <v>5447622</v>
      </c>
      <c r="K158" s="1">
        <v>5643453</v>
      </c>
      <c r="L158" s="1">
        <v>5795199</v>
      </c>
      <c r="M158" s="1">
        <v>5702832</v>
      </c>
    </row>
    <row r="159" spans="1:13">
      <c r="A159" s="30" t="s">
        <v>290</v>
      </c>
      <c r="B159" s="23" t="s">
        <v>289</v>
      </c>
      <c r="C159" s="1">
        <v>2074917</v>
      </c>
      <c r="D159" s="1">
        <v>2080862</v>
      </c>
      <c r="E159" s="1">
        <v>2090020</v>
      </c>
      <c r="F159" s="1">
        <v>2098392</v>
      </c>
      <c r="G159" s="1">
        <v>2105924</v>
      </c>
      <c r="H159" s="1">
        <v>2112902</v>
      </c>
      <c r="I159" s="1">
        <v>2117641</v>
      </c>
      <c r="J159" s="1">
        <v>2119410</v>
      </c>
      <c r="K159" s="1">
        <v>2119844</v>
      </c>
      <c r="L159" s="1">
        <v>2119674</v>
      </c>
      <c r="M159" s="1">
        <v>2118965</v>
      </c>
    </row>
    <row r="160" spans="1:13">
      <c r="A160" s="30" t="s">
        <v>292</v>
      </c>
      <c r="B160" s="23" t="s">
        <v>291</v>
      </c>
      <c r="C160" s="1">
        <v>597376</v>
      </c>
      <c r="D160" s="1">
        <v>612660</v>
      </c>
      <c r="E160" s="1">
        <v>628102</v>
      </c>
      <c r="F160" s="1">
        <v>643634</v>
      </c>
      <c r="G160" s="1">
        <v>659249</v>
      </c>
      <c r="H160" s="1">
        <v>674993</v>
      </c>
      <c r="I160" s="1">
        <v>691190</v>
      </c>
      <c r="J160" s="1">
        <v>707851</v>
      </c>
      <c r="K160" s="1">
        <v>724272</v>
      </c>
      <c r="L160" s="1">
        <v>740424</v>
      </c>
      <c r="M160" s="1">
        <v>756674</v>
      </c>
    </row>
    <row r="161" spans="1:13">
      <c r="A161" s="30" t="s">
        <v>294</v>
      </c>
      <c r="B161" s="23" t="s">
        <v>293</v>
      </c>
      <c r="C161" s="1">
        <v>13309235</v>
      </c>
      <c r="D161" s="1">
        <v>13763906</v>
      </c>
      <c r="E161" s="1">
        <v>14292847</v>
      </c>
      <c r="F161" s="1">
        <v>14864221</v>
      </c>
      <c r="G161" s="1">
        <v>15411094</v>
      </c>
      <c r="H161" s="1">
        <v>15981300</v>
      </c>
      <c r="I161" s="1">
        <v>16537016</v>
      </c>
      <c r="J161" s="1">
        <v>17065581</v>
      </c>
      <c r="K161" s="1">
        <v>17597511</v>
      </c>
      <c r="L161" s="1">
        <v>18143378</v>
      </c>
      <c r="M161" s="1">
        <v>18706922</v>
      </c>
    </row>
    <row r="162" spans="1:13">
      <c r="A162" s="30" t="s">
        <v>296</v>
      </c>
      <c r="B162" s="23" t="s">
        <v>295</v>
      </c>
      <c r="C162" s="1">
        <v>54729551</v>
      </c>
      <c r="D162" s="1">
        <v>55876504</v>
      </c>
      <c r="E162" s="1">
        <v>56422274</v>
      </c>
      <c r="F162" s="1">
        <v>56641209</v>
      </c>
      <c r="G162" s="1">
        <v>57339635</v>
      </c>
      <c r="H162" s="1">
        <v>58087055</v>
      </c>
      <c r="I162" s="1">
        <v>58801926</v>
      </c>
      <c r="J162" s="1">
        <v>59392255</v>
      </c>
      <c r="K162" s="1">
        <v>59893885</v>
      </c>
      <c r="L162" s="1">
        <v>60414494</v>
      </c>
      <c r="M162" s="1">
        <v>61020221</v>
      </c>
    </row>
    <row r="163" spans="1:13">
      <c r="A163" s="30" t="s">
        <v>299</v>
      </c>
      <c r="B163" s="23" t="s">
        <v>298</v>
      </c>
      <c r="C163" s="1">
        <v>11213284</v>
      </c>
      <c r="D163" s="1">
        <v>11194299</v>
      </c>
      <c r="E163" s="1">
        <v>11066105</v>
      </c>
      <c r="F163" s="1">
        <v>10658226</v>
      </c>
      <c r="G163" s="1">
        <v>10395330</v>
      </c>
      <c r="H163" s="1">
        <v>10447666</v>
      </c>
      <c r="I163" s="1">
        <v>10606227</v>
      </c>
      <c r="J163" s="1">
        <v>10748272</v>
      </c>
      <c r="K163" s="1">
        <v>10913164</v>
      </c>
      <c r="L163" s="1">
        <v>11088796</v>
      </c>
      <c r="M163" s="1">
        <v>11277092</v>
      </c>
    </row>
    <row r="164" spans="1:13">
      <c r="A164" s="30" t="s">
        <v>301</v>
      </c>
      <c r="B164" s="23" t="s">
        <v>300</v>
      </c>
      <c r="C164" s="1">
        <v>46464551</v>
      </c>
      <c r="D164" s="1">
        <v>46431342</v>
      </c>
      <c r="E164" s="1">
        <v>46473315</v>
      </c>
      <c r="F164" s="1">
        <v>46584170</v>
      </c>
      <c r="G164" s="1">
        <v>46792043</v>
      </c>
      <c r="H164" s="1">
        <v>47131372</v>
      </c>
      <c r="I164" s="1">
        <v>47363807</v>
      </c>
      <c r="J164" s="1">
        <v>47486935</v>
      </c>
      <c r="K164" s="1">
        <v>47558630</v>
      </c>
      <c r="L164" s="1">
        <v>47519628</v>
      </c>
      <c r="M164" s="1">
        <v>47473373</v>
      </c>
    </row>
    <row r="165" spans="1:13">
      <c r="A165" s="30" t="s">
        <v>303</v>
      </c>
      <c r="B165" s="23" t="s">
        <v>302</v>
      </c>
      <c r="C165" s="1">
        <v>21239457</v>
      </c>
      <c r="D165" s="1">
        <v>21336697</v>
      </c>
      <c r="E165" s="1">
        <v>21425494</v>
      </c>
      <c r="F165" s="1">
        <v>21506812</v>
      </c>
      <c r="G165" s="1">
        <v>21580710</v>
      </c>
      <c r="H165" s="1">
        <v>21649664</v>
      </c>
      <c r="I165" s="1">
        <v>21715079</v>
      </c>
      <c r="J165" s="1">
        <v>21773441</v>
      </c>
      <c r="K165" s="1">
        <v>21832143</v>
      </c>
      <c r="L165" s="1">
        <v>21893579</v>
      </c>
      <c r="M165" s="1">
        <v>21949268</v>
      </c>
    </row>
    <row r="166" spans="1:13">
      <c r="A166" s="30" t="s">
        <v>305</v>
      </c>
      <c r="B166" s="23" t="s">
        <v>304</v>
      </c>
      <c r="C166" s="1">
        <v>37003244</v>
      </c>
      <c r="D166" s="1">
        <v>38171178</v>
      </c>
      <c r="E166" s="1">
        <v>39377169</v>
      </c>
      <c r="F166" s="1">
        <v>40679828</v>
      </c>
      <c r="G166" s="1">
        <v>41999059</v>
      </c>
      <c r="H166" s="1">
        <v>43232093</v>
      </c>
      <c r="I166" s="1">
        <v>44440486</v>
      </c>
      <c r="J166" s="1">
        <v>45657202</v>
      </c>
      <c r="K166" s="1">
        <v>46874204</v>
      </c>
      <c r="L166" s="1">
        <v>48109006</v>
      </c>
      <c r="M166" s="1">
        <v>49358228</v>
      </c>
    </row>
    <row r="167" spans="1:13">
      <c r="A167" s="30" t="s">
        <v>307</v>
      </c>
      <c r="B167" s="23" t="s">
        <v>306</v>
      </c>
      <c r="C167" s="1">
        <v>569682</v>
      </c>
      <c r="D167" s="1">
        <v>575475</v>
      </c>
      <c r="E167" s="1">
        <v>581453</v>
      </c>
      <c r="F167" s="1">
        <v>587560</v>
      </c>
      <c r="G167" s="1">
        <v>593714</v>
      </c>
      <c r="H167" s="1">
        <v>600301</v>
      </c>
      <c r="I167" s="1">
        <v>607065</v>
      </c>
      <c r="J167" s="1">
        <v>612984</v>
      </c>
      <c r="K167" s="1">
        <v>618040</v>
      </c>
      <c r="L167" s="1">
        <v>623236</v>
      </c>
      <c r="M167" s="1">
        <v>628786</v>
      </c>
    </row>
    <row r="168" spans="1:13">
      <c r="A168" s="30" t="s">
        <v>310</v>
      </c>
      <c r="B168" s="23" t="s">
        <v>309</v>
      </c>
      <c r="C168" s="1">
        <v>9747508</v>
      </c>
      <c r="D168" s="1">
        <v>9849348</v>
      </c>
      <c r="E168" s="1">
        <v>9953317</v>
      </c>
      <c r="F168" s="1">
        <v>10058190</v>
      </c>
      <c r="G168" s="1">
        <v>10162298</v>
      </c>
      <c r="H168" s="1">
        <v>10267922</v>
      </c>
      <c r="I168" s="1">
        <v>10368970</v>
      </c>
      <c r="J168" s="1">
        <v>10467097</v>
      </c>
      <c r="K168" s="1">
        <v>10549347</v>
      </c>
      <c r="L168" s="1">
        <v>10612086</v>
      </c>
      <c r="M168" s="1">
        <v>10673670</v>
      </c>
    </row>
    <row r="169" spans="1:13">
      <c r="A169" s="30" t="s">
        <v>312</v>
      </c>
      <c r="B169" s="23" t="s">
        <v>311</v>
      </c>
      <c r="C169" s="1">
        <v>8187791</v>
      </c>
      <c r="D169" s="1">
        <v>8281732</v>
      </c>
      <c r="E169" s="1">
        <v>8372897.9999999991</v>
      </c>
      <c r="F169" s="1">
        <v>8451687</v>
      </c>
      <c r="G169" s="1">
        <v>8514434</v>
      </c>
      <c r="H169" s="1">
        <v>8575588</v>
      </c>
      <c r="I169" s="1">
        <v>8638613</v>
      </c>
      <c r="J169" s="1">
        <v>8691406</v>
      </c>
      <c r="K169" s="1">
        <v>8740472</v>
      </c>
      <c r="L169" s="1">
        <v>8796669</v>
      </c>
      <c r="M169" s="1">
        <v>8851431</v>
      </c>
    </row>
    <row r="170" spans="1:13">
      <c r="A170" s="30" t="s">
        <v>741</v>
      </c>
      <c r="B170" s="23" t="s">
        <v>313</v>
      </c>
      <c r="C170" s="1">
        <v>20072232</v>
      </c>
      <c r="D170" s="1">
        <v>19205178</v>
      </c>
      <c r="E170" s="1">
        <v>18964252</v>
      </c>
      <c r="F170" s="1">
        <v>18983373</v>
      </c>
      <c r="G170" s="1">
        <v>19333463</v>
      </c>
      <c r="H170" s="1">
        <v>20098251</v>
      </c>
      <c r="I170" s="1">
        <v>20772595</v>
      </c>
      <c r="J170" s="1">
        <v>21324367</v>
      </c>
      <c r="K170" s="1">
        <v>22125249</v>
      </c>
      <c r="L170" s="1">
        <v>23227014</v>
      </c>
      <c r="M170" s="1">
        <v>24348053</v>
      </c>
    </row>
    <row r="171" spans="1:13">
      <c r="A171" s="30" t="s">
        <v>316</v>
      </c>
      <c r="B171" s="23" t="s">
        <v>315</v>
      </c>
      <c r="C171" s="1">
        <v>8326348</v>
      </c>
      <c r="D171" s="1">
        <v>8524062</v>
      </c>
      <c r="E171" s="1">
        <v>8725318</v>
      </c>
      <c r="F171" s="1">
        <v>8925525</v>
      </c>
      <c r="G171" s="1">
        <v>9128132</v>
      </c>
      <c r="H171" s="1">
        <v>9337003</v>
      </c>
      <c r="I171" s="1">
        <v>9543207</v>
      </c>
      <c r="J171" s="1">
        <v>9750064</v>
      </c>
      <c r="K171" s="1">
        <v>9952787</v>
      </c>
      <c r="L171" s="1">
        <v>10143543</v>
      </c>
      <c r="M171" s="1">
        <v>10331513</v>
      </c>
    </row>
    <row r="172" spans="1:13">
      <c r="A172" s="30" t="s">
        <v>742</v>
      </c>
      <c r="B172" s="23" t="s">
        <v>317</v>
      </c>
      <c r="C172" s="1">
        <v>50814552</v>
      </c>
      <c r="D172" s="1">
        <v>52542824</v>
      </c>
      <c r="E172" s="1">
        <v>54401802</v>
      </c>
      <c r="F172" s="1">
        <v>56267032</v>
      </c>
      <c r="G172" s="1">
        <v>58090443</v>
      </c>
      <c r="H172" s="1">
        <v>59872579</v>
      </c>
      <c r="I172" s="1">
        <v>61704518</v>
      </c>
      <c r="J172" s="1">
        <v>63588334</v>
      </c>
      <c r="K172" s="1">
        <v>65497748</v>
      </c>
      <c r="L172" s="1">
        <v>67438106</v>
      </c>
      <c r="M172" s="1">
        <v>69419073</v>
      </c>
    </row>
    <row r="173" spans="1:13">
      <c r="A173" s="30" t="s">
        <v>319</v>
      </c>
      <c r="B173" s="23" t="s">
        <v>318</v>
      </c>
      <c r="C173" s="1">
        <v>69960943</v>
      </c>
      <c r="D173" s="1">
        <v>70294397</v>
      </c>
      <c r="E173" s="1">
        <v>70607037</v>
      </c>
      <c r="F173" s="1">
        <v>70898202</v>
      </c>
      <c r="G173" s="1">
        <v>71127802</v>
      </c>
      <c r="H173" s="1">
        <v>71307763</v>
      </c>
      <c r="I173" s="1">
        <v>71475664</v>
      </c>
      <c r="J173" s="1">
        <v>71601103</v>
      </c>
      <c r="K173" s="1">
        <v>71697030</v>
      </c>
      <c r="L173" s="1">
        <v>71801279</v>
      </c>
      <c r="M173" s="1">
        <v>71885799</v>
      </c>
    </row>
    <row r="174" spans="1:13">
      <c r="A174" s="30" t="s">
        <v>372</v>
      </c>
      <c r="B174" s="23" t="s">
        <v>91</v>
      </c>
      <c r="C174" s="1">
        <v>1184830</v>
      </c>
      <c r="D174" s="1">
        <v>1205813</v>
      </c>
      <c r="E174" s="1">
        <v>1224562</v>
      </c>
      <c r="F174" s="1">
        <v>1243235</v>
      </c>
      <c r="G174" s="1">
        <v>1261845</v>
      </c>
      <c r="H174" s="1">
        <v>1280438</v>
      </c>
      <c r="I174" s="1">
        <v>1299995</v>
      </c>
      <c r="J174" s="1">
        <v>1320942</v>
      </c>
      <c r="K174" s="1">
        <v>1341296</v>
      </c>
      <c r="L174" s="1">
        <v>1360596</v>
      </c>
      <c r="M174" s="1">
        <v>1379883</v>
      </c>
    </row>
    <row r="175" spans="1:13">
      <c r="A175" s="30" t="s">
        <v>321</v>
      </c>
      <c r="B175" s="23" t="s">
        <v>320</v>
      </c>
      <c r="C175" s="1">
        <v>7288383</v>
      </c>
      <c r="D175" s="1">
        <v>7473228</v>
      </c>
      <c r="E175" s="1">
        <v>7661354</v>
      </c>
      <c r="F175" s="1">
        <v>7852795</v>
      </c>
      <c r="G175" s="1">
        <v>8046679</v>
      </c>
      <c r="H175" s="1">
        <v>8243093.9999999991</v>
      </c>
      <c r="I175" s="1">
        <v>8442580</v>
      </c>
      <c r="J175" s="1">
        <v>8644829</v>
      </c>
      <c r="K175" s="1">
        <v>8848698</v>
      </c>
      <c r="L175" s="1">
        <v>9053799</v>
      </c>
      <c r="M175" s="1">
        <v>9260864</v>
      </c>
    </row>
    <row r="176" spans="1:13">
      <c r="A176" s="30" t="s">
        <v>323</v>
      </c>
      <c r="B176" s="23" t="s">
        <v>322</v>
      </c>
      <c r="C176" s="1">
        <v>106626</v>
      </c>
      <c r="D176" s="1">
        <v>106122</v>
      </c>
      <c r="E176" s="1">
        <v>105708</v>
      </c>
      <c r="F176" s="1">
        <v>105415</v>
      </c>
      <c r="G176" s="1">
        <v>105150</v>
      </c>
      <c r="H176" s="1">
        <v>104951</v>
      </c>
      <c r="I176" s="1">
        <v>105254</v>
      </c>
      <c r="J176" s="1">
        <v>106017</v>
      </c>
      <c r="K176" s="1">
        <v>106858</v>
      </c>
      <c r="L176" s="1">
        <v>107773</v>
      </c>
      <c r="M176" s="1">
        <v>108683</v>
      </c>
    </row>
    <row r="177" spans="1:13">
      <c r="A177" s="30" t="s">
        <v>325</v>
      </c>
      <c r="B177" s="23" t="s">
        <v>324</v>
      </c>
      <c r="C177" s="1">
        <v>1450661</v>
      </c>
      <c r="D177" s="1">
        <v>1460177</v>
      </c>
      <c r="E177" s="1">
        <v>1469330</v>
      </c>
      <c r="F177" s="1">
        <v>1478607</v>
      </c>
      <c r="G177" s="1">
        <v>1504709</v>
      </c>
      <c r="H177" s="1">
        <v>1519955</v>
      </c>
      <c r="I177" s="1">
        <v>1518147</v>
      </c>
      <c r="J177" s="1">
        <v>1525663</v>
      </c>
      <c r="K177" s="1">
        <v>1531044</v>
      </c>
      <c r="L177" s="1">
        <v>1534937</v>
      </c>
      <c r="M177" s="1">
        <v>1538200</v>
      </c>
    </row>
    <row r="178" spans="1:13">
      <c r="A178" s="30" t="s">
        <v>327</v>
      </c>
      <c r="B178" s="23" t="s">
        <v>326</v>
      </c>
      <c r="C178" s="1">
        <v>11428948</v>
      </c>
      <c r="D178" s="1">
        <v>11557778</v>
      </c>
      <c r="E178" s="1">
        <v>11685668</v>
      </c>
      <c r="F178" s="1">
        <v>11811443</v>
      </c>
      <c r="G178" s="1">
        <v>11933042</v>
      </c>
      <c r="H178" s="1">
        <v>12049314</v>
      </c>
      <c r="I178" s="1">
        <v>12161723</v>
      </c>
      <c r="J178" s="1">
        <v>12262946</v>
      </c>
      <c r="K178" s="1">
        <v>12356117</v>
      </c>
      <c r="L178" s="1">
        <v>12458223</v>
      </c>
      <c r="M178" s="1">
        <v>12564689</v>
      </c>
    </row>
    <row r="179" spans="1:13">
      <c r="A179" s="30" t="s">
        <v>1382</v>
      </c>
      <c r="B179" s="23" t="s">
        <v>328</v>
      </c>
      <c r="C179" s="1">
        <v>78112074</v>
      </c>
      <c r="D179" s="1">
        <v>79646178</v>
      </c>
      <c r="E179" s="1">
        <v>81019394</v>
      </c>
      <c r="F179" s="1">
        <v>82089826</v>
      </c>
      <c r="G179" s="1">
        <v>82809304</v>
      </c>
      <c r="H179" s="1">
        <v>83481684</v>
      </c>
      <c r="I179" s="1">
        <v>84135428</v>
      </c>
      <c r="J179" s="1">
        <v>84775404</v>
      </c>
      <c r="K179" s="1">
        <v>85341241</v>
      </c>
      <c r="L179" s="1">
        <v>85816199</v>
      </c>
      <c r="M179" s="1">
        <v>86260417</v>
      </c>
    </row>
    <row r="180" spans="1:13">
      <c r="A180" s="30" t="s">
        <v>331</v>
      </c>
      <c r="B180" s="23" t="s">
        <v>330</v>
      </c>
      <c r="C180" s="1">
        <v>5663152</v>
      </c>
      <c r="D180" s="1">
        <v>5766432</v>
      </c>
      <c r="E180" s="1">
        <v>5868562</v>
      </c>
      <c r="F180" s="1">
        <v>5968383</v>
      </c>
      <c r="G180" s="1">
        <v>6065066</v>
      </c>
      <c r="H180" s="1">
        <v>6158420</v>
      </c>
      <c r="I180" s="1">
        <v>6250438</v>
      </c>
      <c r="J180" s="1">
        <v>6341855</v>
      </c>
      <c r="K180" s="1">
        <v>6430770</v>
      </c>
      <c r="L180" s="1">
        <v>6516100</v>
      </c>
      <c r="M180" s="1">
        <v>6598071</v>
      </c>
    </row>
    <row r="181" spans="1:13">
      <c r="A181" s="30" t="s">
        <v>333</v>
      </c>
      <c r="B181" s="23" t="s">
        <v>332</v>
      </c>
      <c r="C181" s="1">
        <v>10899</v>
      </c>
      <c r="D181" s="1">
        <v>10877</v>
      </c>
      <c r="E181" s="1">
        <v>10852</v>
      </c>
      <c r="F181" s="1">
        <v>10828</v>
      </c>
      <c r="G181" s="1">
        <v>10865</v>
      </c>
      <c r="H181" s="1">
        <v>10956</v>
      </c>
      <c r="I181" s="1">
        <v>11069</v>
      </c>
      <c r="J181" s="1">
        <v>11204</v>
      </c>
      <c r="K181" s="1">
        <v>11312</v>
      </c>
      <c r="L181" s="1">
        <v>11396</v>
      </c>
      <c r="M181" s="1">
        <v>11478</v>
      </c>
    </row>
    <row r="182" spans="1:13">
      <c r="A182" s="30" t="s">
        <v>335</v>
      </c>
      <c r="B182" s="23" t="s">
        <v>334</v>
      </c>
      <c r="C182" s="1">
        <v>36336540</v>
      </c>
      <c r="D182" s="1">
        <v>37477356</v>
      </c>
      <c r="E182" s="1">
        <v>38748299</v>
      </c>
      <c r="F182" s="1">
        <v>40127085</v>
      </c>
      <c r="G182" s="1">
        <v>41515395</v>
      </c>
      <c r="H182" s="1">
        <v>42949080</v>
      </c>
      <c r="I182" s="1">
        <v>44404611</v>
      </c>
      <c r="J182" s="1">
        <v>45853778</v>
      </c>
      <c r="K182" s="1">
        <v>47249585</v>
      </c>
      <c r="L182" s="1">
        <v>48582334</v>
      </c>
      <c r="M182" s="1">
        <v>49924252</v>
      </c>
    </row>
    <row r="183" spans="1:13">
      <c r="A183" s="30" t="s">
        <v>337</v>
      </c>
      <c r="B183" s="23" t="s">
        <v>336</v>
      </c>
      <c r="C183" s="1">
        <v>45148075</v>
      </c>
      <c r="D183" s="1">
        <v>44982564</v>
      </c>
      <c r="E183" s="1">
        <v>44833569</v>
      </c>
      <c r="F183" s="1">
        <v>44657257</v>
      </c>
      <c r="G183" s="1">
        <v>44446954</v>
      </c>
      <c r="H183" s="1">
        <v>44211094</v>
      </c>
      <c r="I183" s="1">
        <v>43909666</v>
      </c>
      <c r="J183" s="1">
        <v>43531422</v>
      </c>
      <c r="K183" s="1">
        <v>39701739</v>
      </c>
      <c r="L183" s="1">
        <v>36744634</v>
      </c>
      <c r="M183" s="1">
        <v>37937820</v>
      </c>
    </row>
    <row r="184" spans="1:13">
      <c r="A184" s="30" t="s">
        <v>339</v>
      </c>
      <c r="B184" s="23" t="s">
        <v>338</v>
      </c>
      <c r="C184" s="1">
        <v>8835952</v>
      </c>
      <c r="D184" s="1">
        <v>8916899</v>
      </c>
      <c r="E184" s="1">
        <v>8994263</v>
      </c>
      <c r="F184" s="1">
        <v>9068296</v>
      </c>
      <c r="G184" s="1">
        <v>9140170</v>
      </c>
      <c r="H184" s="1">
        <v>9211657</v>
      </c>
      <c r="I184" s="1">
        <v>9287289</v>
      </c>
      <c r="J184" s="1">
        <v>9365144</v>
      </c>
      <c r="K184" s="1">
        <v>9441128</v>
      </c>
      <c r="L184" s="1">
        <v>9516871</v>
      </c>
      <c r="M184" s="1">
        <v>9591854</v>
      </c>
    </row>
    <row r="185" spans="1:13">
      <c r="A185" s="30" t="s">
        <v>743</v>
      </c>
      <c r="B185" s="23" t="s">
        <v>340</v>
      </c>
      <c r="C185" s="1">
        <v>64773504</v>
      </c>
      <c r="D185" s="1">
        <v>65224364</v>
      </c>
      <c r="E185" s="1">
        <v>65655202.999999993</v>
      </c>
      <c r="F185" s="1">
        <v>66064804</v>
      </c>
      <c r="G185" s="1">
        <v>66432993</v>
      </c>
      <c r="H185" s="1">
        <v>66778659</v>
      </c>
      <c r="I185" s="1">
        <v>67059474</v>
      </c>
      <c r="J185" s="1">
        <v>67281040</v>
      </c>
      <c r="K185" s="1">
        <v>67508936</v>
      </c>
      <c r="L185" s="1">
        <v>67736802</v>
      </c>
      <c r="M185" s="1">
        <v>67961439</v>
      </c>
    </row>
    <row r="186" spans="1:13">
      <c r="A186" s="30" t="s">
        <v>342</v>
      </c>
      <c r="B186" s="23" t="s">
        <v>341</v>
      </c>
      <c r="C186" s="1">
        <v>322033964</v>
      </c>
      <c r="D186" s="1">
        <v>324607776</v>
      </c>
      <c r="E186" s="1">
        <v>327210198</v>
      </c>
      <c r="F186" s="1">
        <v>329791230</v>
      </c>
      <c r="G186" s="1">
        <v>332140037</v>
      </c>
      <c r="H186" s="1">
        <v>334319671</v>
      </c>
      <c r="I186" s="1">
        <v>335942003</v>
      </c>
      <c r="J186" s="1">
        <v>336997624</v>
      </c>
      <c r="K186" s="1">
        <v>338289857</v>
      </c>
      <c r="L186" s="1">
        <v>339996563</v>
      </c>
      <c r="M186" s="1">
        <v>341814420</v>
      </c>
    </row>
    <row r="187" spans="1:13">
      <c r="A187" s="30" t="s">
        <v>344</v>
      </c>
      <c r="B187" s="23" t="s">
        <v>343</v>
      </c>
      <c r="C187" s="1">
        <v>3391662</v>
      </c>
      <c r="D187" s="1">
        <v>3402818</v>
      </c>
      <c r="E187" s="1">
        <v>3413766</v>
      </c>
      <c r="F187" s="1">
        <v>3422200</v>
      </c>
      <c r="G187" s="1">
        <v>3427042</v>
      </c>
      <c r="H187" s="1">
        <v>3428408</v>
      </c>
      <c r="I187" s="1">
        <v>3429086</v>
      </c>
      <c r="J187" s="1">
        <v>3426260</v>
      </c>
      <c r="K187" s="1">
        <v>3422794</v>
      </c>
      <c r="L187" s="1">
        <v>3423108</v>
      </c>
      <c r="M187" s="1">
        <v>3423316</v>
      </c>
    </row>
    <row r="188" spans="1:13">
      <c r="A188" s="30" t="s">
        <v>346</v>
      </c>
      <c r="B188" s="23" t="s">
        <v>345</v>
      </c>
      <c r="C188" s="1">
        <v>30446542</v>
      </c>
      <c r="D188" s="1">
        <v>30949417</v>
      </c>
      <c r="E188" s="1">
        <v>31453574</v>
      </c>
      <c r="F188" s="1">
        <v>31945682</v>
      </c>
      <c r="G188" s="1">
        <v>32449576</v>
      </c>
      <c r="H188" s="1">
        <v>32976947.999999996</v>
      </c>
      <c r="I188" s="1">
        <v>33526656.000000004</v>
      </c>
      <c r="J188" s="1">
        <v>34081449</v>
      </c>
      <c r="K188" s="1">
        <v>34627652</v>
      </c>
      <c r="L188" s="1">
        <v>35163944</v>
      </c>
      <c r="M188" s="1">
        <v>35673804</v>
      </c>
    </row>
    <row r="189" spans="1:13">
      <c r="A189" s="30" t="s">
        <v>348</v>
      </c>
      <c r="B189" s="23" t="s">
        <v>347</v>
      </c>
      <c r="C189" s="1">
        <v>269927</v>
      </c>
      <c r="D189" s="1">
        <v>276438</v>
      </c>
      <c r="E189" s="1">
        <v>283218</v>
      </c>
      <c r="F189" s="1">
        <v>290239</v>
      </c>
      <c r="G189" s="1">
        <v>297298</v>
      </c>
      <c r="H189" s="1">
        <v>304404</v>
      </c>
      <c r="I189" s="1">
        <v>311685</v>
      </c>
      <c r="J189" s="1">
        <v>319136</v>
      </c>
      <c r="K189" s="1">
        <v>326740</v>
      </c>
      <c r="L189" s="1">
        <v>334506</v>
      </c>
      <c r="M189" s="1">
        <v>342324</v>
      </c>
    </row>
    <row r="190" spans="1:13">
      <c r="A190" s="30" t="s">
        <v>744</v>
      </c>
      <c r="B190" s="23" t="s">
        <v>349</v>
      </c>
      <c r="C190" s="1">
        <v>30193258</v>
      </c>
      <c r="D190" s="1">
        <v>30529716</v>
      </c>
      <c r="E190" s="1">
        <v>30741464</v>
      </c>
      <c r="F190" s="1">
        <v>30563433</v>
      </c>
      <c r="G190" s="1">
        <v>29825653</v>
      </c>
      <c r="H190" s="1">
        <v>28971683</v>
      </c>
      <c r="I190" s="1">
        <v>28490453</v>
      </c>
      <c r="J190" s="1">
        <v>28199866</v>
      </c>
      <c r="K190" s="1">
        <v>28301696</v>
      </c>
      <c r="L190" s="1">
        <v>28838499</v>
      </c>
      <c r="M190" s="1">
        <v>29395334</v>
      </c>
    </row>
    <row r="191" spans="1:13">
      <c r="A191" s="30" t="s">
        <v>374</v>
      </c>
      <c r="B191" s="23" t="s">
        <v>350</v>
      </c>
      <c r="C191" s="1">
        <v>91235504</v>
      </c>
      <c r="D191" s="1">
        <v>92191398</v>
      </c>
      <c r="E191" s="1">
        <v>93126528</v>
      </c>
      <c r="F191" s="1">
        <v>94033048</v>
      </c>
      <c r="G191" s="1">
        <v>94914330</v>
      </c>
      <c r="H191" s="1">
        <v>95776716</v>
      </c>
      <c r="I191" s="1">
        <v>96648685</v>
      </c>
      <c r="J191" s="1">
        <v>97468028</v>
      </c>
      <c r="K191" s="1">
        <v>98186856</v>
      </c>
      <c r="L191" s="1">
        <v>98858950</v>
      </c>
      <c r="M191" s="1">
        <v>99497680</v>
      </c>
    </row>
    <row r="192" spans="1:13">
      <c r="A192" s="30" t="s">
        <v>352</v>
      </c>
      <c r="B192" s="23" t="s">
        <v>351</v>
      </c>
      <c r="C192" s="1">
        <v>27753304</v>
      </c>
      <c r="D192" s="1">
        <v>28516545</v>
      </c>
      <c r="E192" s="1">
        <v>29274002</v>
      </c>
      <c r="F192" s="1">
        <v>30034389</v>
      </c>
      <c r="G192" s="1">
        <v>30790513</v>
      </c>
      <c r="H192" s="1">
        <v>31546691</v>
      </c>
      <c r="I192" s="1">
        <v>32284046</v>
      </c>
      <c r="J192" s="1">
        <v>32981641.000000004</v>
      </c>
      <c r="K192" s="1">
        <v>33696614</v>
      </c>
      <c r="L192" s="1">
        <v>34449825</v>
      </c>
      <c r="M192" s="1">
        <v>35219852</v>
      </c>
    </row>
    <row r="193" spans="1:13">
      <c r="A193" s="30" t="s">
        <v>354</v>
      </c>
      <c r="B193" s="23" t="s">
        <v>353</v>
      </c>
      <c r="C193" s="1">
        <v>15737793</v>
      </c>
      <c r="D193" s="1">
        <v>16248230</v>
      </c>
      <c r="E193" s="1">
        <v>16767760.999999998</v>
      </c>
      <c r="F193" s="1">
        <v>17298054</v>
      </c>
      <c r="G193" s="1">
        <v>17835893</v>
      </c>
      <c r="H193" s="1">
        <v>18380477</v>
      </c>
      <c r="I193" s="1">
        <v>18927715</v>
      </c>
      <c r="J193" s="1">
        <v>19473125</v>
      </c>
      <c r="K193" s="1">
        <v>20017675</v>
      </c>
      <c r="L193" s="1">
        <v>20569737</v>
      </c>
      <c r="M193" s="1">
        <v>21134695</v>
      </c>
    </row>
    <row r="194" spans="1:13">
      <c r="A194" s="30" t="s">
        <v>356</v>
      </c>
      <c r="B194" s="23" t="s">
        <v>355</v>
      </c>
      <c r="C194" s="1">
        <v>13855753</v>
      </c>
      <c r="D194" s="1">
        <v>14154937</v>
      </c>
      <c r="E194" s="1">
        <v>14452704</v>
      </c>
      <c r="F194" s="1">
        <v>14751101</v>
      </c>
      <c r="G194" s="1">
        <v>15052184</v>
      </c>
      <c r="H194" s="1">
        <v>15354608</v>
      </c>
      <c r="I194" s="1">
        <v>15669666</v>
      </c>
      <c r="J194" s="1">
        <v>15993524</v>
      </c>
      <c r="K194" s="1">
        <v>16320537</v>
      </c>
      <c r="L194" s="1">
        <v>16665409</v>
      </c>
      <c r="M194" s="1">
        <v>17020321</v>
      </c>
    </row>
  </sheetData>
  <mergeCells count="1">
    <mergeCell ref="A1:B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V194"/>
  <sheetViews>
    <sheetView showGridLines="0" zoomScaleNormal="100" workbookViewId="0">
      <pane xSplit="2" ySplit="3" topLeftCell="C4" activePane="bottomRight" state="frozen"/>
      <selection pane="topRight" activeCell="C1" sqref="C1"/>
      <selection pane="bottomLeft" activeCell="A5" sqref="A5"/>
      <selection pane="bottomRight" activeCell="C4" sqref="C4"/>
    </sheetView>
  </sheetViews>
  <sheetFormatPr baseColWidth="10" defaultColWidth="9.1640625" defaultRowHeight="15"/>
  <cols>
    <col min="1" max="1" width="49.5" style="1" bestFit="1" customWidth="1"/>
    <col min="2" max="2" width="5.5" style="1" bestFit="1" customWidth="1"/>
    <col min="3" max="46" width="11.5" style="1" customWidth="1"/>
    <col min="47" max="52" width="9.1640625" style="1"/>
    <col min="53" max="53" width="11.5" style="1" bestFit="1" customWidth="1"/>
    <col min="54" max="54" width="12.5" style="53" customWidth="1"/>
    <col min="55" max="55" width="9.1640625" style="53"/>
    <col min="56" max="16384" width="9.1640625" style="1"/>
  </cols>
  <sheetData>
    <row r="1" spans="1:74">
      <c r="A1" s="263"/>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263"/>
      <c r="AK1" s="263"/>
      <c r="AL1" s="263"/>
      <c r="AM1" s="263"/>
      <c r="AN1" s="263"/>
      <c r="AO1" s="263"/>
      <c r="AP1" s="263"/>
      <c r="AQ1" s="263"/>
      <c r="AR1" s="263"/>
      <c r="AS1" s="263"/>
      <c r="AT1" s="263"/>
      <c r="AU1" s="263"/>
      <c r="AV1" s="263"/>
      <c r="AW1" s="263"/>
      <c r="AX1" s="263"/>
      <c r="AY1" s="263"/>
      <c r="AZ1" s="263"/>
      <c r="BA1" s="263"/>
      <c r="BB1" s="263"/>
      <c r="BC1" s="263"/>
      <c r="BD1" s="263"/>
      <c r="BE1" s="263"/>
      <c r="BF1" s="263"/>
      <c r="BG1" s="263"/>
      <c r="BH1" s="263"/>
      <c r="BI1" s="263"/>
      <c r="BJ1" s="263"/>
      <c r="BK1" s="263"/>
      <c r="BL1" s="263"/>
      <c r="BM1" s="263"/>
      <c r="BN1" s="263"/>
      <c r="BO1" s="263"/>
      <c r="BP1" s="263"/>
      <c r="BQ1" s="263"/>
      <c r="BR1" s="263"/>
      <c r="BS1" s="263"/>
      <c r="BT1" s="263"/>
      <c r="BU1" s="263"/>
      <c r="BV1" s="263"/>
    </row>
    <row r="2" spans="1:74" s="12" customFormat="1" ht="121.5" customHeight="1">
      <c r="A2" s="30" t="s">
        <v>379</v>
      </c>
      <c r="B2" s="23" t="s">
        <v>357</v>
      </c>
      <c r="C2" s="36" t="str">
        <f>'Indicator Data'!C2</f>
        <v>Physical exposure to earthquake MMI VI</v>
      </c>
      <c r="D2" s="36" t="str">
        <f>'Indicator Data'!D2</f>
        <v>Physical exposure to earthquake MMI VIII</v>
      </c>
      <c r="E2" s="36" t="str">
        <f>'Indicator Data'!E2</f>
        <v>Annual Expected Exposed People to River Floods</v>
      </c>
      <c r="F2" s="36" t="str">
        <f>'Indicator Data'!F2</f>
        <v>Annual Expected Exposed People to Tsunamis</v>
      </c>
      <c r="G2" s="36" t="str">
        <f>'Indicator Data'!G2</f>
        <v>Annual Expected Exposed People to Cyclone's Wind SS1</v>
      </c>
      <c r="H2" s="36" t="str">
        <f>'Indicator Data'!H2</f>
        <v>Annual Expected Exposed People to Cyclone's Wind SS3</v>
      </c>
      <c r="I2" s="36" t="str">
        <f>'Indicator Data'!I2</f>
        <v>Annual Expected Exposed People to Coastal Floods</v>
      </c>
      <c r="J2" s="36" t="str">
        <f>'Indicator Data'!J2</f>
        <v>Total affected by Drought</v>
      </c>
      <c r="K2" s="36" t="str">
        <f>'Indicator Data'!K2</f>
        <v>Frequency of Drought events</v>
      </c>
      <c r="L2" s="36" t="str">
        <f>'Indicator Data'!L2</f>
        <v>Agriculture Drought probability</v>
      </c>
      <c r="M2" s="36" t="str">
        <f>'Indicator Data'!M2</f>
        <v>Population exposed to CCHF (zoonoses)</v>
      </c>
      <c r="N2" s="36" t="str">
        <f>'Indicator Data'!N2</f>
        <v>Population exposed to EVD (zoonoses)</v>
      </c>
      <c r="O2" s="36" t="str">
        <f>'Indicator Data'!O2</f>
        <v>Population exposed to Lassa Fever (zoonoses)</v>
      </c>
      <c r="P2" s="36" t="str">
        <f>'Indicator Data'!P2</f>
        <v>Population exposed to MVD (zoonoses)</v>
      </c>
      <c r="Q2" s="36" t="str">
        <f>'Indicator Data'!Q2</f>
        <v>Populations at risk of malaria (vector borne)</v>
      </c>
      <c r="R2" s="36" t="str">
        <f>'Indicator Data'!R2</f>
        <v>% of Populations at risk of malaria (vector borne)</v>
      </c>
      <c r="S2" s="36" t="str">
        <f>'Indicator Data'!S2</f>
        <v>Population exposed to Zika (vector borne)</v>
      </c>
      <c r="T2" s="36" t="str">
        <f>'Indicator Data'!T2</f>
        <v>Population at Risk to Aedes (vector borne)</v>
      </c>
      <c r="U2" s="36" t="str">
        <f>'Indicator Data'!U2</f>
        <v>Population exposed to Dengue (vector borne)</v>
      </c>
      <c r="V2" s="36" t="str">
        <f>'Indicator Data'!V2</f>
        <v>Population density (people per sq. km of land area)</v>
      </c>
      <c r="W2" s="36" t="str">
        <f>'Indicator Data'!W2</f>
        <v>Urban population growth (annual %)</v>
      </c>
      <c r="X2" s="36" t="str">
        <f>'Indicator Data'!X2</f>
        <v>Population living in urban areas (%)</v>
      </c>
      <c r="Y2" s="36" t="str">
        <f>'Indicator Data'!Y2</f>
        <v>Household size</v>
      </c>
      <c r="Z2" s="36" t="str">
        <f>'Indicator Data'!Z2</f>
        <v>People practicing open defecation (% of population)</v>
      </c>
      <c r="AA2" s="36" t="str">
        <f>'Indicator Data'!AA2</f>
        <v>People with basic handwashing facilities including soap and water (% of population)</v>
      </c>
      <c r="AB2" s="36" t="str">
        <f>'Indicator Data'!AB2</f>
        <v>Number of vets</v>
      </c>
      <c r="AC2" s="36" t="str">
        <f>'Indicator Data'!AC2</f>
        <v>IHR capacity score: Food safety</v>
      </c>
      <c r="AD2" s="36" t="str">
        <f>'Indicator Data'!AD2</f>
        <v>Population living in slums (% of urban population)</v>
      </c>
      <c r="AE2" s="36" t="str">
        <f>'Indicator Data'!AE2</f>
        <v>Children under 5 (% of population)</v>
      </c>
      <c r="AF2" s="36" t="str">
        <f>'Indicator Data'!AF2</f>
        <v>Projected Conflict Probability</v>
      </c>
      <c r="AG2" s="36" t="str">
        <f>'Indicator Data'!AG2</f>
        <v>Current  Conflict Intensity</v>
      </c>
      <c r="AH2" s="36" t="str">
        <f>'Indicator Data'!AH2</f>
        <v>Human Development Index</v>
      </c>
      <c r="AI2" s="36" t="str">
        <f>'Indicator Data'!AI2</f>
        <v>Multidimensional Poverty Index</v>
      </c>
      <c r="AJ2" s="36" t="str">
        <f>'Indicator Data'!AJ2</f>
        <v>Humanitarian Aid (FTS)</v>
      </c>
      <c r="AK2" s="36" t="str">
        <f>'Indicator Data'!AK2</f>
        <v>Development Aid (ODA)</v>
      </c>
      <c r="AL2" s="36" t="str">
        <f>'Indicator Data'!AL2</f>
        <v>Development Aid (ODA)</v>
      </c>
      <c r="AM2" s="36" t="str">
        <f>'Indicator Data'!AM2</f>
        <v>Net ODA received (% of GNI)</v>
      </c>
      <c r="AN2" s="36" t="str">
        <f>'Indicator Data'!AN2</f>
        <v>Volume of remittances (in USD) as a proportion of total GDP (%)</v>
      </c>
      <c r="AO2" s="36" t="str">
        <f>'Indicator Data'!AO2</f>
        <v>Mortality rate, under-5</v>
      </c>
      <c r="AP2" s="36" t="str">
        <f>'Indicator Data'!AP2</f>
        <v>U5 Under weight</v>
      </c>
      <c r="AQ2" s="36" t="str">
        <f>'Indicator Data'!AQ2</f>
        <v>Incidence of Tuberculosis</v>
      </c>
      <c r="AR2" s="36" t="str">
        <f>'Indicator Data'!AR2</f>
        <v>Estimated number of people living with HIV - Adult (&gt;15) rate</v>
      </c>
      <c r="AS2" s="36" t="str">
        <f>'Indicator Data'!AS2</f>
        <v>Incidence of HIV (per 1,000 uninfected population ages 15-49)</v>
      </c>
      <c r="AT2" s="36" t="str">
        <f>'Indicator Data'!AT2</f>
        <v>Malaria incidence per 1,000 population at risk</v>
      </c>
      <c r="AU2" s="36" t="str">
        <f>'Indicator Data'!AU2</f>
        <v>Number of people requiring interventions against neglected tropical diseases</v>
      </c>
      <c r="AV2" s="36" t="str">
        <f>'Indicator Data'!AV2</f>
        <v>Gender Inequality Index</v>
      </c>
      <c r="AW2" s="36" t="str">
        <f>'Indicator Data'!AW2</f>
        <v>Income Gini coefficient</v>
      </c>
      <c r="AX2" s="36" t="str">
        <f>'Indicator Data'!AX2</f>
        <v>People affected by Natural Disasters</v>
      </c>
      <c r="AY2" s="36" t="str">
        <f>'Indicator Data'!AY2</f>
        <v>People affected by Natural Disasters</v>
      </c>
      <c r="AZ2" s="36" t="str">
        <f>'Indicator Data'!AZ2</f>
        <v>People affected by Natural Disasters</v>
      </c>
      <c r="BA2" s="36" t="str">
        <f>'Indicator Data'!BA2</f>
        <v>Internally displaced persons (IDPs)</v>
      </c>
      <c r="BB2" s="36" t="str">
        <f>'Indicator Data'!BB2</f>
        <v>Refugees and asylum-seekers by country of asylum</v>
      </c>
      <c r="BC2" s="36" t="str">
        <f>'Indicator Data'!BC2</f>
        <v>Returned Refugees</v>
      </c>
      <c r="BD2" s="36" t="str">
        <f>'Indicator Data'!BD2</f>
        <v xml:space="preserve">Average Dietary Energy Supply Adequacy </v>
      </c>
      <c r="BE2" s="36" t="str">
        <f>'Indicator Data'!BE2</f>
        <v>Prevalence of Undernourishment</v>
      </c>
      <c r="BF2" s="36" t="str">
        <f>'Indicator Data'!BF2</f>
        <v>HFA Scores Last recent</v>
      </c>
      <c r="BG2" s="36" t="str">
        <f>'Indicator Data'!BG2</f>
        <v>Government Effectiveness</v>
      </c>
      <c r="BH2" s="36" t="str">
        <f>'Indicator Data'!BH2</f>
        <v>Corruption Perception Index</v>
      </c>
      <c r="BI2" s="36" t="str">
        <f>'Indicator Data'!BI2</f>
        <v>Access to electricity</v>
      </c>
      <c r="BJ2" s="36" t="str">
        <f>'Indicator Data'!BJ2</f>
        <v>Adult literacy rate</v>
      </c>
      <c r="BK2" s="36" t="str">
        <f>'Indicator Data'!BK2</f>
        <v>Individuals using the Internet</v>
      </c>
      <c r="BL2" s="36" t="str">
        <f>'Indicator Data'!BL2</f>
        <v>Mobile cellular subscriptions</v>
      </c>
      <c r="BM2" s="36" t="str">
        <f>'Indicator Data'!BM2</f>
        <v>Road lenght</v>
      </c>
      <c r="BN2" s="36" t="str">
        <f>'Indicator Data'!BN2</f>
        <v>People using at least basic sanitation services (% of population)</v>
      </c>
      <c r="BO2" s="36" t="str">
        <f>'Indicator Data'!BO2</f>
        <v>People using at least basic drinking water services (% of population)</v>
      </c>
      <c r="BP2" s="36" t="str">
        <f>'Indicator Data'!BP2</f>
        <v>Physicians Density</v>
      </c>
      <c r="BQ2" s="36" t="str">
        <f>'Indicator Data'!BQ2</f>
        <v>Proportion of the target population with access to 3 doses of diphtheria-tetanus-pertussis (DTP3) (%)</v>
      </c>
      <c r="BR2" s="36" t="str">
        <f>'Indicator Data'!BR2</f>
        <v>Proportion of the target population with access to measles-containing-vaccine second-dose (MCV2) (%)</v>
      </c>
      <c r="BS2" s="36" t="str">
        <f>'Indicator Data'!BS2</f>
        <v>Proportion of the target population with access to pneumococcal conjugate 3rd dose (PCV3) (%)</v>
      </c>
      <c r="BT2" s="36" t="str">
        <f>'Indicator Data'!BT2</f>
        <v>Current health expenditure per capita</v>
      </c>
      <c r="BU2" s="36" t="str">
        <f>'Indicator Data'!BU2</f>
        <v>Maternal Mortality Ratio (modeled estimate)</v>
      </c>
      <c r="BV2" s="36" t="str">
        <f>'Indicator Data'!BV2</f>
        <v>GDP per capita (current US$)</v>
      </c>
    </row>
    <row r="3" spans="1:74" ht="30" customHeight="1">
      <c r="A3" s="31" t="s">
        <v>453</v>
      </c>
      <c r="B3" s="23"/>
      <c r="C3" s="24">
        <f>'Indicator Data'!C3</f>
        <v>2024</v>
      </c>
      <c r="D3" s="24">
        <f>'Indicator Data'!D3</f>
        <v>2024</v>
      </c>
      <c r="E3" s="24">
        <f>'Indicator Data'!E3</f>
        <v>2024</v>
      </c>
      <c r="F3" s="24">
        <f>'Indicator Data'!F3</f>
        <v>2024</v>
      </c>
      <c r="G3" s="24">
        <f>'Indicator Data'!G3</f>
        <v>2024</v>
      </c>
      <c r="H3" s="24">
        <f>'Indicator Data'!H3</f>
        <v>2024</v>
      </c>
      <c r="I3" s="24">
        <f>'Indicator Data'!I3</f>
        <v>2024</v>
      </c>
      <c r="J3" s="24" t="str">
        <f>'Indicator Data'!J3</f>
        <v>1990-2024</v>
      </c>
      <c r="K3" s="24" t="str">
        <f>'Indicator Data'!K3</f>
        <v>1990-2024</v>
      </c>
      <c r="L3" s="24" t="str">
        <f>'Indicator Data'!L3</f>
        <v>1990-2024</v>
      </c>
      <c r="M3" s="24">
        <f>'Indicator Data'!M3</f>
        <v>2024</v>
      </c>
      <c r="N3" s="24">
        <f>'Indicator Data'!N3</f>
        <v>2024</v>
      </c>
      <c r="O3" s="24">
        <f>'Indicator Data'!O3</f>
        <v>2024</v>
      </c>
      <c r="P3" s="24">
        <f>'Indicator Data'!P3</f>
        <v>2024</v>
      </c>
      <c r="Q3" s="24">
        <f>'Indicator Data'!Q3</f>
        <v>2024</v>
      </c>
      <c r="R3" s="24">
        <f>'Indicator Data'!R3</f>
        <v>2024</v>
      </c>
      <c r="S3" s="24">
        <f>'Indicator Data'!S3</f>
        <v>2024</v>
      </c>
      <c r="T3" s="24">
        <f>'Indicator Data'!T3</f>
        <v>2024</v>
      </c>
      <c r="U3" s="24">
        <f>'Indicator Data'!U3</f>
        <v>2024</v>
      </c>
      <c r="V3" s="24">
        <f>'Indicator Data'!V3</f>
        <v>2021</v>
      </c>
      <c r="W3" s="24">
        <f>'Indicator Data'!W3</f>
        <v>2022</v>
      </c>
      <c r="X3" s="24">
        <f>'Indicator Data'!X3</f>
        <v>2022</v>
      </c>
      <c r="Y3" s="24" t="str">
        <f>'Indicator Data'!Y3</f>
        <v>2011-2021</v>
      </c>
      <c r="Z3" s="24" t="str">
        <f>'Indicator Data'!Z3</f>
        <v>2014-2022</v>
      </c>
      <c r="AA3" s="24" t="str">
        <f>'Indicator Data'!AA3</f>
        <v>2014-2022</v>
      </c>
      <c r="AB3" s="24" t="str">
        <f>'Indicator Data'!AB3</f>
        <v>2015-2019</v>
      </c>
      <c r="AC3" s="24" t="str">
        <f>'Indicator Data'!AC3</f>
        <v>2019-2020</v>
      </c>
      <c r="AD3" s="24">
        <f>'Indicator Data'!AD3</f>
        <v>2020</v>
      </c>
      <c r="AE3" s="24">
        <f>'Indicator Data'!AE3</f>
        <v>2024</v>
      </c>
      <c r="AF3" s="24">
        <f>'Indicator Data'!AF3</f>
        <v>2024</v>
      </c>
      <c r="AG3" s="24">
        <f>'Indicator Data'!AG3</f>
        <v>2024</v>
      </c>
      <c r="AH3" s="24">
        <f>'Indicator Data'!AH3</f>
        <v>2022</v>
      </c>
      <c r="AI3" s="24" t="str">
        <f>'Indicator Data'!AI3</f>
        <v>2011-2021</v>
      </c>
      <c r="AJ3" s="24" t="str">
        <f>'Indicator Data'!AJ3</f>
        <v>2021-2024</v>
      </c>
      <c r="AK3" s="24">
        <f>'Indicator Data'!AK3</f>
        <v>2021</v>
      </c>
      <c r="AL3" s="24">
        <f>'Indicator Data'!AL3</f>
        <v>2022</v>
      </c>
      <c r="AM3" s="24" t="str">
        <f>'Indicator Data'!AM3</f>
        <v>2019-2022</v>
      </c>
      <c r="AN3" s="24" t="str">
        <f>'Indicator Data'!AN3</f>
        <v>2020-2023</v>
      </c>
      <c r="AO3" s="24">
        <f>'Indicator Data'!AO3</f>
        <v>2022</v>
      </c>
      <c r="AP3" s="24" t="str">
        <f>'Indicator Data'!AP3</f>
        <v>2011-2022</v>
      </c>
      <c r="AQ3" s="24">
        <f>'Indicator Data'!AQ3</f>
        <v>2022</v>
      </c>
      <c r="AR3" s="24">
        <f>'Indicator Data'!AR3</f>
        <v>2022</v>
      </c>
      <c r="AS3" s="24">
        <f>'Indicator Data'!AS3</f>
        <v>2022</v>
      </c>
      <c r="AT3" s="24">
        <f>'Indicator Data'!AT3</f>
        <v>2022</v>
      </c>
      <c r="AU3" s="24">
        <f>'Indicator Data'!AU3</f>
        <v>2022</v>
      </c>
      <c r="AV3" s="24">
        <f>'Indicator Data'!AV3</f>
        <v>2022</v>
      </c>
      <c r="AW3" s="24" t="str">
        <f>'Indicator Data'!AW3</f>
        <v>2011-2022</v>
      </c>
      <c r="AX3" s="24">
        <f>'Indicator Data'!AX3</f>
        <v>2022</v>
      </c>
      <c r="AY3" s="24">
        <f>'Indicator Data'!AY3</f>
        <v>2023</v>
      </c>
      <c r="AZ3" s="24">
        <f>'Indicator Data'!AZ3</f>
        <v>2024</v>
      </c>
      <c r="BA3" s="24">
        <f>'Indicator Data'!BA3</f>
        <v>2024</v>
      </c>
      <c r="BB3" s="24">
        <f>'Indicator Data'!BB3</f>
        <v>2024</v>
      </c>
      <c r="BC3" s="24">
        <v>2023</v>
      </c>
      <c r="BD3" s="24">
        <f>'Indicator Data'!BD3</f>
        <v>2024</v>
      </c>
      <c r="BE3" s="24">
        <f>'Indicator Data'!BE3</f>
        <v>2024</v>
      </c>
      <c r="BF3" s="24" t="str">
        <f>'Indicator Data'!BF3</f>
        <v>2013-2015</v>
      </c>
      <c r="BG3" s="24">
        <f>'Indicator Data'!BG3</f>
        <v>2022</v>
      </c>
      <c r="BH3" s="24">
        <f>'Indicator Data'!BH3</f>
        <v>2023</v>
      </c>
      <c r="BI3" s="24">
        <f>'Indicator Data'!BI3</f>
        <v>2022</v>
      </c>
      <c r="BJ3" s="24" t="str">
        <f>'Indicator Data'!BJ3</f>
        <v>2011-2023</v>
      </c>
      <c r="BK3" s="24" t="str">
        <f>'Indicator Data'!BK3</f>
        <v>2017-2022</v>
      </c>
      <c r="BL3" s="24" t="str">
        <f>'Indicator Data'!BL3</f>
        <v>2020-2022</v>
      </c>
      <c r="BM3" s="24">
        <f>'Indicator Data'!BM3</f>
        <v>2014</v>
      </c>
      <c r="BN3" s="24" t="str">
        <f>'Indicator Data'!BN3</f>
        <v>2015-2022</v>
      </c>
      <c r="BO3" s="24" t="str">
        <f>'Indicator Data'!BO3</f>
        <v>2016-2022</v>
      </c>
      <c r="BP3" s="24" t="str">
        <f>'Indicator Data'!BP3</f>
        <v>2012-2021</v>
      </c>
      <c r="BQ3" s="24" t="str">
        <f>'Indicator Data'!BQ3</f>
        <v>2019-2022</v>
      </c>
      <c r="BR3" s="24" t="str">
        <f>'Indicator Data'!BR3</f>
        <v>2019-2022</v>
      </c>
      <c r="BS3" s="24" t="str">
        <f>'Indicator Data'!BS3</f>
        <v>2019-2022</v>
      </c>
      <c r="BT3" s="24" t="str">
        <f>'Indicator Data'!BT3</f>
        <v>2015-2022</v>
      </c>
      <c r="BU3" s="24">
        <f>'Indicator Data'!BU3</f>
        <v>2020</v>
      </c>
      <c r="BV3" s="24" t="str">
        <f>'Indicator Data'!BV3</f>
        <v>2020-2023</v>
      </c>
    </row>
    <row r="4" spans="1:74">
      <c r="A4" s="30" t="s">
        <v>1</v>
      </c>
      <c r="B4" s="23" t="s">
        <v>0</v>
      </c>
      <c r="C4" s="38">
        <v>2024</v>
      </c>
      <c r="D4" s="38">
        <v>2024</v>
      </c>
      <c r="E4" s="38">
        <v>2024</v>
      </c>
      <c r="F4" s="38">
        <v>2024</v>
      </c>
      <c r="G4" s="38">
        <v>2024</v>
      </c>
      <c r="H4" s="38">
        <v>2024</v>
      </c>
      <c r="I4" s="38">
        <v>2024</v>
      </c>
      <c r="J4" s="38">
        <v>2024</v>
      </c>
      <c r="K4" s="38">
        <v>2024</v>
      </c>
      <c r="L4" s="38">
        <v>2024</v>
      </c>
      <c r="M4" s="38">
        <v>2024</v>
      </c>
      <c r="N4" s="38"/>
      <c r="O4" s="38"/>
      <c r="P4" s="38"/>
      <c r="Q4" s="38">
        <v>2024</v>
      </c>
      <c r="R4" s="38">
        <v>2024</v>
      </c>
      <c r="S4" s="38">
        <v>2024</v>
      </c>
      <c r="T4" s="38">
        <v>2024</v>
      </c>
      <c r="U4" s="38">
        <v>2024</v>
      </c>
      <c r="V4" s="38">
        <v>2021</v>
      </c>
      <c r="W4" s="38">
        <v>2022</v>
      </c>
      <c r="X4" s="38">
        <v>2022</v>
      </c>
      <c r="Y4" s="38">
        <f>VLOOKUP(B4,[1]Foglio1!$B:$C,2,FALSE)</f>
        <v>2015</v>
      </c>
      <c r="Z4" s="38">
        <v>2022</v>
      </c>
      <c r="AA4" s="38">
        <f>VLOOKUP(B4,[1]Foglio3!$B:$C,2,FALSE)</f>
        <v>2022</v>
      </c>
      <c r="AB4" s="38">
        <v>2017</v>
      </c>
      <c r="AC4" s="38">
        <v>2020</v>
      </c>
      <c r="AD4" s="38">
        <v>2022</v>
      </c>
      <c r="AE4" s="38">
        <v>2024</v>
      </c>
      <c r="AF4" s="38">
        <v>2024</v>
      </c>
      <c r="AG4" s="38">
        <v>2024</v>
      </c>
      <c r="AH4" s="38">
        <v>2022</v>
      </c>
      <c r="AI4" s="38">
        <v>2015</v>
      </c>
      <c r="AJ4" s="38">
        <v>2024</v>
      </c>
      <c r="AK4" s="38">
        <v>2021</v>
      </c>
      <c r="AL4" s="38">
        <v>2022</v>
      </c>
      <c r="AM4" s="38">
        <v>2022</v>
      </c>
      <c r="AN4" s="38">
        <v>2022</v>
      </c>
      <c r="AO4" s="38">
        <v>2022</v>
      </c>
      <c r="AP4" s="38">
        <v>2022</v>
      </c>
      <c r="AQ4" s="38">
        <v>2022</v>
      </c>
      <c r="AR4" s="38">
        <v>2022</v>
      </c>
      <c r="AS4" s="38">
        <v>2022</v>
      </c>
      <c r="AT4" s="38">
        <v>2022</v>
      </c>
      <c r="AU4" s="38">
        <v>2022</v>
      </c>
      <c r="AV4" s="38">
        <v>2022</v>
      </c>
      <c r="AW4" s="38"/>
      <c r="AX4" s="38">
        <v>2022</v>
      </c>
      <c r="AY4" s="38">
        <v>2023</v>
      </c>
      <c r="AZ4" s="38">
        <v>2024</v>
      </c>
      <c r="BA4" s="38">
        <v>2024</v>
      </c>
      <c r="BB4" s="38">
        <v>2024</v>
      </c>
      <c r="BC4" s="38">
        <v>2024</v>
      </c>
      <c r="BD4" s="38">
        <v>2024</v>
      </c>
      <c r="BE4" s="38">
        <v>2024</v>
      </c>
      <c r="BF4" s="38">
        <v>2015</v>
      </c>
      <c r="BG4" s="38">
        <v>2022</v>
      </c>
      <c r="BH4" s="38">
        <v>2023</v>
      </c>
      <c r="BI4" s="38">
        <v>2022</v>
      </c>
      <c r="BJ4" s="38">
        <v>2021</v>
      </c>
      <c r="BK4" s="38">
        <v>2020</v>
      </c>
      <c r="BL4" s="38">
        <v>2021</v>
      </c>
      <c r="BM4" s="38">
        <v>2014</v>
      </c>
      <c r="BN4" s="38">
        <v>2022</v>
      </c>
      <c r="BO4" s="38">
        <v>2022</v>
      </c>
      <c r="BP4" s="38">
        <v>2020</v>
      </c>
      <c r="BQ4" s="38">
        <v>2022</v>
      </c>
      <c r="BR4" s="38">
        <v>2022</v>
      </c>
      <c r="BS4" s="38">
        <v>2022</v>
      </c>
      <c r="BT4" s="38">
        <v>2021</v>
      </c>
      <c r="BU4" s="38">
        <v>2020</v>
      </c>
      <c r="BV4" s="38">
        <v>2022</v>
      </c>
    </row>
    <row r="5" spans="1:74">
      <c r="A5" s="30" t="s">
        <v>3</v>
      </c>
      <c r="B5" s="23" t="s">
        <v>2</v>
      </c>
      <c r="C5" s="38">
        <v>2024</v>
      </c>
      <c r="D5" s="38">
        <v>2024</v>
      </c>
      <c r="E5" s="38">
        <v>2024</v>
      </c>
      <c r="F5" s="38">
        <v>2024</v>
      </c>
      <c r="G5" s="38">
        <v>2024</v>
      </c>
      <c r="H5" s="38">
        <v>2024</v>
      </c>
      <c r="I5" s="38">
        <v>2024</v>
      </c>
      <c r="J5" s="38">
        <v>2024</v>
      </c>
      <c r="K5" s="38">
        <v>2024</v>
      </c>
      <c r="L5" s="38">
        <v>2024</v>
      </c>
      <c r="M5" s="38">
        <v>2024</v>
      </c>
      <c r="N5" s="38"/>
      <c r="O5" s="38"/>
      <c r="P5" s="38"/>
      <c r="Q5" s="38">
        <v>2024</v>
      </c>
      <c r="R5" s="38">
        <v>2024</v>
      </c>
      <c r="S5" s="38">
        <v>2024</v>
      </c>
      <c r="T5" s="38">
        <v>2024</v>
      </c>
      <c r="U5" s="38">
        <v>2024</v>
      </c>
      <c r="V5" s="38">
        <v>2021</v>
      </c>
      <c r="W5" s="38">
        <v>2022</v>
      </c>
      <c r="X5" s="38">
        <v>2022</v>
      </c>
      <c r="Y5" s="38">
        <f>VLOOKUP(B5,[1]Foglio1!$B:$C,2,FALSE)</f>
        <v>2017</v>
      </c>
      <c r="Z5" s="38">
        <v>2022</v>
      </c>
      <c r="AA5" s="38"/>
      <c r="AB5" s="38">
        <v>2018</v>
      </c>
      <c r="AC5" s="38">
        <v>2020</v>
      </c>
      <c r="AD5" s="38">
        <v>2022</v>
      </c>
      <c r="AE5" s="38">
        <v>2024</v>
      </c>
      <c r="AF5" s="38">
        <v>2024</v>
      </c>
      <c r="AG5" s="38">
        <v>2024</v>
      </c>
      <c r="AH5" s="38">
        <v>2022</v>
      </c>
      <c r="AI5" s="38">
        <v>2017</v>
      </c>
      <c r="AJ5" s="38">
        <v>2024</v>
      </c>
      <c r="AK5" s="38">
        <v>2021</v>
      </c>
      <c r="AL5" s="38">
        <v>2022</v>
      </c>
      <c r="AM5" s="38">
        <v>2022</v>
      </c>
      <c r="AN5" s="38">
        <v>2023</v>
      </c>
      <c r="AO5" s="38">
        <v>2022</v>
      </c>
      <c r="AP5" s="38">
        <v>2017</v>
      </c>
      <c r="AQ5" s="38">
        <v>2022</v>
      </c>
      <c r="AR5" s="38">
        <v>2022</v>
      </c>
      <c r="AS5" s="38">
        <v>2022</v>
      </c>
      <c r="AT5" s="38"/>
      <c r="AU5" s="38">
        <v>2022</v>
      </c>
      <c r="AV5" s="38">
        <v>2022</v>
      </c>
      <c r="AW5" s="38">
        <v>2020</v>
      </c>
      <c r="AX5" s="38">
        <v>2022</v>
      </c>
      <c r="AY5" s="38">
        <v>2023</v>
      </c>
      <c r="AZ5" s="38">
        <v>2024</v>
      </c>
      <c r="BA5" s="38"/>
      <c r="BB5" s="38">
        <v>2024</v>
      </c>
      <c r="BC5" s="38">
        <v>2023</v>
      </c>
      <c r="BD5" s="38">
        <v>2024</v>
      </c>
      <c r="BE5" s="38">
        <v>2024</v>
      </c>
      <c r="BF5" s="38"/>
      <c r="BG5" s="38">
        <v>2022</v>
      </c>
      <c r="BH5" s="38">
        <v>2023</v>
      </c>
      <c r="BI5" s="38">
        <v>2022</v>
      </c>
      <c r="BJ5" s="38">
        <v>2022</v>
      </c>
      <c r="BK5" s="38">
        <v>2022</v>
      </c>
      <c r="BL5" s="38">
        <v>2022</v>
      </c>
      <c r="BM5" s="38">
        <v>2014</v>
      </c>
      <c r="BN5" s="38">
        <v>2022</v>
      </c>
      <c r="BO5" s="38">
        <v>2022</v>
      </c>
      <c r="BP5" s="38">
        <v>2020</v>
      </c>
      <c r="BQ5" s="38">
        <v>2022</v>
      </c>
      <c r="BR5" s="38">
        <v>2022</v>
      </c>
      <c r="BS5" s="38">
        <v>2022</v>
      </c>
      <c r="BT5" s="38">
        <v>2021</v>
      </c>
      <c r="BU5" s="38">
        <v>2020</v>
      </c>
      <c r="BV5" s="38">
        <v>2023</v>
      </c>
    </row>
    <row r="6" spans="1:74">
      <c r="A6" s="30" t="s">
        <v>5</v>
      </c>
      <c r="B6" s="23" t="s">
        <v>4</v>
      </c>
      <c r="C6" s="38">
        <v>2024</v>
      </c>
      <c r="D6" s="38">
        <v>2024</v>
      </c>
      <c r="E6" s="38">
        <v>2024</v>
      </c>
      <c r="F6" s="38">
        <v>2024</v>
      </c>
      <c r="G6" s="38">
        <v>2024</v>
      </c>
      <c r="H6" s="38">
        <v>2024</v>
      </c>
      <c r="I6" s="38">
        <v>2024</v>
      </c>
      <c r="J6" s="38">
        <v>2024</v>
      </c>
      <c r="K6" s="38">
        <v>2024</v>
      </c>
      <c r="L6" s="38">
        <v>2024</v>
      </c>
      <c r="M6" s="38">
        <v>2024</v>
      </c>
      <c r="N6" s="38">
        <v>2024</v>
      </c>
      <c r="O6" s="38">
        <v>2024</v>
      </c>
      <c r="P6" s="38">
        <v>2024</v>
      </c>
      <c r="Q6" s="38">
        <v>2024</v>
      </c>
      <c r="R6" s="38">
        <v>2024</v>
      </c>
      <c r="S6" s="38">
        <v>2024</v>
      </c>
      <c r="T6" s="38">
        <v>2024</v>
      </c>
      <c r="U6" s="38">
        <v>2024</v>
      </c>
      <c r="V6" s="38">
        <v>2021</v>
      </c>
      <c r="W6" s="38">
        <v>2022</v>
      </c>
      <c r="X6" s="38">
        <v>2022</v>
      </c>
      <c r="Y6" s="38">
        <f>VLOOKUP(B6,[1]Foglio1!$B:$C,2,FALSE)</f>
        <v>2018</v>
      </c>
      <c r="Z6" s="38">
        <v>2022</v>
      </c>
      <c r="AA6" s="38">
        <f>VLOOKUP(B6,[1]Foglio3!$B:$C,2,FALSE)</f>
        <v>2022</v>
      </c>
      <c r="AB6" s="38">
        <v>2018</v>
      </c>
      <c r="AC6" s="38">
        <v>2020</v>
      </c>
      <c r="AD6" s="38">
        <v>2022</v>
      </c>
      <c r="AE6" s="38">
        <v>2024</v>
      </c>
      <c r="AF6" s="38">
        <v>2024</v>
      </c>
      <c r="AG6" s="38">
        <v>2024</v>
      </c>
      <c r="AH6" s="38">
        <v>2022</v>
      </c>
      <c r="AI6" s="38">
        <v>2018</v>
      </c>
      <c r="AJ6" s="38">
        <v>2024</v>
      </c>
      <c r="AK6" s="38">
        <v>2021</v>
      </c>
      <c r="AL6" s="38">
        <v>2022</v>
      </c>
      <c r="AM6" s="38">
        <v>2022</v>
      </c>
      <c r="AN6" s="38">
        <v>2023</v>
      </c>
      <c r="AO6" s="38">
        <v>2022</v>
      </c>
      <c r="AP6" s="38">
        <v>2019</v>
      </c>
      <c r="AQ6" s="38">
        <v>2022</v>
      </c>
      <c r="AR6" s="38">
        <v>2022</v>
      </c>
      <c r="AS6" s="38">
        <v>2022</v>
      </c>
      <c r="AT6" s="38">
        <v>2022</v>
      </c>
      <c r="AU6" s="38">
        <v>2022</v>
      </c>
      <c r="AV6" s="38">
        <v>2022</v>
      </c>
      <c r="AW6" s="38">
        <v>2011</v>
      </c>
      <c r="AX6" s="38">
        <v>2022</v>
      </c>
      <c r="AY6" s="38">
        <v>2023</v>
      </c>
      <c r="AZ6" s="38">
        <v>2024</v>
      </c>
      <c r="BA6" s="38">
        <v>2017</v>
      </c>
      <c r="BB6" s="38">
        <v>2024</v>
      </c>
      <c r="BC6" s="38">
        <v>2023</v>
      </c>
      <c r="BD6" s="38">
        <v>2024</v>
      </c>
      <c r="BE6" s="38">
        <v>2024</v>
      </c>
      <c r="BF6" s="38">
        <v>2013</v>
      </c>
      <c r="BG6" s="38">
        <v>2022</v>
      </c>
      <c r="BH6" s="38">
        <v>2023</v>
      </c>
      <c r="BI6" s="38">
        <v>2022</v>
      </c>
      <c r="BJ6" s="38">
        <v>2018</v>
      </c>
      <c r="BK6" s="38">
        <v>2021</v>
      </c>
      <c r="BL6" s="38">
        <v>2022</v>
      </c>
      <c r="BM6" s="38">
        <v>2014</v>
      </c>
      <c r="BN6" s="38">
        <v>2022</v>
      </c>
      <c r="BO6" s="38">
        <v>2022</v>
      </c>
      <c r="BP6" s="38">
        <v>2018</v>
      </c>
      <c r="BQ6" s="38">
        <v>2022</v>
      </c>
      <c r="BR6" s="38">
        <v>2022</v>
      </c>
      <c r="BS6" s="38">
        <v>2022</v>
      </c>
      <c r="BT6" s="38">
        <v>2021</v>
      </c>
      <c r="BU6" s="38">
        <v>2020</v>
      </c>
      <c r="BV6" s="38">
        <v>2023</v>
      </c>
    </row>
    <row r="7" spans="1:74">
      <c r="A7" s="30" t="s">
        <v>7</v>
      </c>
      <c r="B7" s="23" t="s">
        <v>6</v>
      </c>
      <c r="C7" s="38">
        <v>2024</v>
      </c>
      <c r="D7" s="38">
        <v>2024</v>
      </c>
      <c r="E7" s="38">
        <v>2024</v>
      </c>
      <c r="F7" s="38">
        <v>2024</v>
      </c>
      <c r="G7" s="38">
        <v>2024</v>
      </c>
      <c r="H7" s="38">
        <v>2024</v>
      </c>
      <c r="I7" s="38">
        <v>2024</v>
      </c>
      <c r="J7" s="38">
        <v>2024</v>
      </c>
      <c r="K7" s="38">
        <v>2024</v>
      </c>
      <c r="L7" s="38">
        <v>2024</v>
      </c>
      <c r="M7" s="38">
        <v>2024</v>
      </c>
      <c r="N7" s="38">
        <v>2024</v>
      </c>
      <c r="O7" s="38">
        <v>2024</v>
      </c>
      <c r="P7" s="38">
        <v>2024</v>
      </c>
      <c r="Q7" s="38">
        <v>2024</v>
      </c>
      <c r="R7" s="38">
        <v>2024</v>
      </c>
      <c r="S7" s="38">
        <v>2024</v>
      </c>
      <c r="T7" s="38">
        <v>2024</v>
      </c>
      <c r="U7" s="38">
        <v>2024</v>
      </c>
      <c r="V7" s="38">
        <v>2021</v>
      </c>
      <c r="W7" s="38">
        <v>2022</v>
      </c>
      <c r="X7" s="38">
        <v>2022</v>
      </c>
      <c r="Y7" s="38">
        <f>VLOOKUP(B7,[1]Foglio1!$B:$C,2,FALSE)</f>
        <v>2016</v>
      </c>
      <c r="Z7" s="38">
        <v>2022</v>
      </c>
      <c r="AA7" s="38">
        <f>VLOOKUP(B7,[1]Foglio3!$B:$C,2,FALSE)</f>
        <v>2020</v>
      </c>
      <c r="AB7" s="38">
        <v>2018</v>
      </c>
      <c r="AC7" s="38">
        <v>2020</v>
      </c>
      <c r="AD7" s="38">
        <v>2022</v>
      </c>
      <c r="AE7" s="38">
        <v>2024</v>
      </c>
      <c r="AF7" s="38">
        <v>2024</v>
      </c>
      <c r="AG7" s="38">
        <v>2024</v>
      </c>
      <c r="AH7" s="38">
        <v>2022</v>
      </c>
      <c r="AI7" s="38">
        <v>2015</v>
      </c>
      <c r="AJ7" s="38">
        <v>2024</v>
      </c>
      <c r="AK7" s="38">
        <v>2021</v>
      </c>
      <c r="AL7" s="38">
        <v>2022</v>
      </c>
      <c r="AM7" s="38">
        <v>2022</v>
      </c>
      <c r="AN7" s="38">
        <v>2023</v>
      </c>
      <c r="AO7" s="38">
        <v>2022</v>
      </c>
      <c r="AP7" s="38">
        <v>2015</v>
      </c>
      <c r="AQ7" s="38">
        <v>2022</v>
      </c>
      <c r="AR7" s="38">
        <v>2022</v>
      </c>
      <c r="AS7" s="38">
        <v>2022</v>
      </c>
      <c r="AT7" s="38">
        <v>2022</v>
      </c>
      <c r="AU7" s="38">
        <v>2022</v>
      </c>
      <c r="AV7" s="38">
        <v>2022</v>
      </c>
      <c r="AW7" s="38">
        <v>2018</v>
      </c>
      <c r="AX7" s="38">
        <v>2022</v>
      </c>
      <c r="AY7" s="38">
        <v>2023</v>
      </c>
      <c r="AZ7" s="38">
        <v>2024</v>
      </c>
      <c r="BA7" s="38"/>
      <c r="BB7" s="38">
        <v>2024</v>
      </c>
      <c r="BC7" s="38">
        <v>2023</v>
      </c>
      <c r="BD7" s="38">
        <v>2024</v>
      </c>
      <c r="BE7" s="38">
        <v>2024</v>
      </c>
      <c r="BF7" s="38">
        <v>2013</v>
      </c>
      <c r="BG7" s="38">
        <v>2022</v>
      </c>
      <c r="BH7" s="38">
        <v>2023</v>
      </c>
      <c r="BI7" s="38">
        <v>2022</v>
      </c>
      <c r="BJ7" s="38">
        <v>2022</v>
      </c>
      <c r="BK7" s="38">
        <v>2021</v>
      </c>
      <c r="BL7" s="38">
        <v>2022</v>
      </c>
      <c r="BM7" s="38">
        <v>2014</v>
      </c>
      <c r="BN7" s="38">
        <v>2022</v>
      </c>
      <c r="BO7" s="38">
        <v>2022</v>
      </c>
      <c r="BP7" s="38">
        <v>2018</v>
      </c>
      <c r="BQ7" s="38">
        <v>2022</v>
      </c>
      <c r="BR7" s="38">
        <v>2022</v>
      </c>
      <c r="BS7" s="38">
        <v>2022</v>
      </c>
      <c r="BT7" s="38">
        <v>2021</v>
      </c>
      <c r="BU7" s="38">
        <v>2020</v>
      </c>
      <c r="BV7" s="38">
        <v>2023</v>
      </c>
    </row>
    <row r="8" spans="1:74">
      <c r="A8" s="30" t="s">
        <v>9</v>
      </c>
      <c r="B8" s="23" t="s">
        <v>8</v>
      </c>
      <c r="C8" s="38">
        <v>2024</v>
      </c>
      <c r="D8" s="38">
        <v>2024</v>
      </c>
      <c r="E8" s="38">
        <v>2024</v>
      </c>
      <c r="F8" s="38">
        <v>2024</v>
      </c>
      <c r="G8" s="38">
        <v>2024</v>
      </c>
      <c r="H8" s="38">
        <v>2024</v>
      </c>
      <c r="I8" s="38">
        <v>2024</v>
      </c>
      <c r="J8" s="38">
        <v>2024</v>
      </c>
      <c r="K8" s="38">
        <v>2024</v>
      </c>
      <c r="L8" s="38">
        <v>2024</v>
      </c>
      <c r="M8" s="38"/>
      <c r="N8" s="38"/>
      <c r="O8" s="38"/>
      <c r="P8" s="38"/>
      <c r="Q8" s="38">
        <v>2024</v>
      </c>
      <c r="R8" s="38">
        <v>2024</v>
      </c>
      <c r="S8" s="38">
        <v>2024</v>
      </c>
      <c r="T8" s="38">
        <v>2024</v>
      </c>
      <c r="U8" s="38">
        <v>2024</v>
      </c>
      <c r="V8" s="38">
        <v>2021</v>
      </c>
      <c r="W8" s="38">
        <v>2022</v>
      </c>
      <c r="X8" s="38">
        <v>2022</v>
      </c>
      <c r="Y8" s="38"/>
      <c r="Z8" s="38">
        <v>2022</v>
      </c>
      <c r="AA8" s="38"/>
      <c r="AB8" s="38"/>
      <c r="AC8" s="38"/>
      <c r="AD8" s="38">
        <v>2022</v>
      </c>
      <c r="AE8" s="38">
        <v>2024</v>
      </c>
      <c r="AF8" s="38">
        <v>2008</v>
      </c>
      <c r="AG8" s="38"/>
      <c r="AH8" s="38">
        <v>2022</v>
      </c>
      <c r="AI8" s="38"/>
      <c r="AJ8" s="38">
        <v>2024</v>
      </c>
      <c r="AK8" s="38">
        <v>2021</v>
      </c>
      <c r="AL8" s="38">
        <v>2022</v>
      </c>
      <c r="AM8" s="38">
        <v>2021</v>
      </c>
      <c r="AN8" s="38">
        <v>2023</v>
      </c>
      <c r="AO8" s="38">
        <v>2022</v>
      </c>
      <c r="AP8" s="38"/>
      <c r="AQ8" s="38">
        <v>2022</v>
      </c>
      <c r="AR8" s="38"/>
      <c r="AS8" s="38"/>
      <c r="AT8" s="38"/>
      <c r="AU8" s="38">
        <v>2022</v>
      </c>
      <c r="AV8" s="38"/>
      <c r="AW8" s="38"/>
      <c r="AX8" s="38">
        <v>2022</v>
      </c>
      <c r="AY8" s="38">
        <v>2023</v>
      </c>
      <c r="AZ8" s="38">
        <v>2024</v>
      </c>
      <c r="BA8" s="38"/>
      <c r="BB8" s="38">
        <v>2023</v>
      </c>
      <c r="BC8" s="38">
        <v>2023</v>
      </c>
      <c r="BD8" s="38">
        <v>2024</v>
      </c>
      <c r="BE8" s="38">
        <v>2024</v>
      </c>
      <c r="BF8" s="38">
        <v>2013</v>
      </c>
      <c r="BG8" s="38">
        <v>2022</v>
      </c>
      <c r="BH8" s="38"/>
      <c r="BI8" s="38">
        <v>2022</v>
      </c>
      <c r="BJ8" s="38"/>
      <c r="BK8" s="38">
        <v>2021</v>
      </c>
      <c r="BL8" s="38">
        <v>2021</v>
      </c>
      <c r="BM8" s="38">
        <v>2014</v>
      </c>
      <c r="BN8" s="38">
        <v>2022</v>
      </c>
      <c r="BO8" s="38">
        <v>2022</v>
      </c>
      <c r="BP8" s="38">
        <v>2017</v>
      </c>
      <c r="BQ8" s="38">
        <v>2022</v>
      </c>
      <c r="BR8" s="38">
        <v>2022</v>
      </c>
      <c r="BS8" s="38"/>
      <c r="BT8" s="38">
        <v>2021</v>
      </c>
      <c r="BU8" s="38">
        <v>2020</v>
      </c>
      <c r="BV8" s="38">
        <v>2023</v>
      </c>
    </row>
    <row r="9" spans="1:74">
      <c r="A9" s="30" t="s">
        <v>11</v>
      </c>
      <c r="B9" s="23" t="s">
        <v>10</v>
      </c>
      <c r="C9" s="38">
        <v>2024</v>
      </c>
      <c r="D9" s="38">
        <v>2024</v>
      </c>
      <c r="E9" s="38">
        <v>2024</v>
      </c>
      <c r="F9" s="38">
        <v>2024</v>
      </c>
      <c r="G9" s="38">
        <v>2024</v>
      </c>
      <c r="H9" s="38">
        <v>2024</v>
      </c>
      <c r="I9" s="38">
        <v>2024</v>
      </c>
      <c r="J9" s="38">
        <v>2024</v>
      </c>
      <c r="K9" s="38">
        <v>2024</v>
      </c>
      <c r="L9" s="38">
        <v>2024</v>
      </c>
      <c r="M9" s="38"/>
      <c r="N9" s="38"/>
      <c r="O9" s="38"/>
      <c r="P9" s="38"/>
      <c r="Q9" s="38">
        <v>2024</v>
      </c>
      <c r="R9" s="38">
        <v>2024</v>
      </c>
      <c r="S9" s="38">
        <v>2024</v>
      </c>
      <c r="T9" s="38">
        <v>2024</v>
      </c>
      <c r="U9" s="38">
        <v>2024</v>
      </c>
      <c r="V9" s="38">
        <v>2021</v>
      </c>
      <c r="W9" s="38">
        <v>2022</v>
      </c>
      <c r="X9" s="38">
        <v>2022</v>
      </c>
      <c r="Y9" s="38">
        <f>VLOOKUP(B9,[1]Foglio1!$B:$C,2,FALSE)</f>
        <v>2019</v>
      </c>
      <c r="Z9" s="38">
        <v>2014</v>
      </c>
      <c r="AA9" s="38"/>
      <c r="AB9" s="38">
        <v>2019</v>
      </c>
      <c r="AC9" s="38">
        <v>2020</v>
      </c>
      <c r="AD9" s="38">
        <v>2022</v>
      </c>
      <c r="AE9" s="38">
        <v>2024</v>
      </c>
      <c r="AF9" s="38">
        <v>2024</v>
      </c>
      <c r="AG9" s="38">
        <v>2024</v>
      </c>
      <c r="AH9" s="38">
        <v>2022</v>
      </c>
      <c r="AI9" s="38">
        <v>2019</v>
      </c>
      <c r="AJ9" s="38">
        <v>2024</v>
      </c>
      <c r="AK9" s="38">
        <v>2021</v>
      </c>
      <c r="AL9" s="38">
        <v>2022</v>
      </c>
      <c r="AM9" s="38">
        <v>2022</v>
      </c>
      <c r="AN9" s="38">
        <v>2023</v>
      </c>
      <c r="AO9" s="38">
        <v>2022</v>
      </c>
      <c r="AP9" s="38">
        <v>2019</v>
      </c>
      <c r="AQ9" s="38">
        <v>2022</v>
      </c>
      <c r="AR9" s="38">
        <v>2022</v>
      </c>
      <c r="AS9" s="38">
        <v>2022</v>
      </c>
      <c r="AT9" s="38">
        <v>2022</v>
      </c>
      <c r="AU9" s="38">
        <v>2022</v>
      </c>
      <c r="AV9" s="38">
        <v>2022</v>
      </c>
      <c r="AW9" s="38">
        <v>2022</v>
      </c>
      <c r="AX9" s="38">
        <v>2022</v>
      </c>
      <c r="AY9" s="38">
        <v>2023</v>
      </c>
      <c r="AZ9" s="38">
        <v>2024</v>
      </c>
      <c r="BA9" s="38"/>
      <c r="BB9" s="38">
        <v>2024</v>
      </c>
      <c r="BC9" s="38"/>
      <c r="BD9" s="38">
        <v>2024</v>
      </c>
      <c r="BE9" s="38">
        <v>2024</v>
      </c>
      <c r="BF9" s="38">
        <v>2015</v>
      </c>
      <c r="BG9" s="38">
        <v>2022</v>
      </c>
      <c r="BH9" s="38">
        <v>2023</v>
      </c>
      <c r="BI9" s="38">
        <v>2022</v>
      </c>
      <c r="BJ9" s="38"/>
      <c r="BK9" s="38">
        <v>2022</v>
      </c>
      <c r="BL9" s="38">
        <v>2022</v>
      </c>
      <c r="BM9" s="38">
        <v>2014</v>
      </c>
      <c r="BN9" s="38">
        <v>2022</v>
      </c>
      <c r="BO9" s="38">
        <v>2022</v>
      </c>
      <c r="BP9" s="38">
        <v>2020</v>
      </c>
      <c r="BQ9" s="38">
        <v>2022</v>
      </c>
      <c r="BR9" s="38">
        <v>2022</v>
      </c>
      <c r="BS9" s="38">
        <v>2022</v>
      </c>
      <c r="BT9" s="38">
        <v>2021</v>
      </c>
      <c r="BU9" s="38">
        <v>2020</v>
      </c>
      <c r="BV9" s="38">
        <v>2023</v>
      </c>
    </row>
    <row r="10" spans="1:74">
      <c r="A10" s="30" t="s">
        <v>13</v>
      </c>
      <c r="B10" s="23" t="s">
        <v>12</v>
      </c>
      <c r="C10" s="38">
        <v>2024</v>
      </c>
      <c r="D10" s="38">
        <v>2024</v>
      </c>
      <c r="E10" s="38">
        <v>2024</v>
      </c>
      <c r="F10" s="38">
        <v>2024</v>
      </c>
      <c r="G10" s="38">
        <v>2024</v>
      </c>
      <c r="H10" s="38">
        <v>2024</v>
      </c>
      <c r="I10" s="38">
        <v>2024</v>
      </c>
      <c r="J10" s="38">
        <v>2024</v>
      </c>
      <c r="K10" s="38">
        <v>2024</v>
      </c>
      <c r="L10" s="38">
        <v>2024</v>
      </c>
      <c r="M10" s="38">
        <v>2024</v>
      </c>
      <c r="N10" s="38"/>
      <c r="O10" s="38"/>
      <c r="P10" s="38"/>
      <c r="Q10" s="38">
        <v>2024</v>
      </c>
      <c r="R10" s="38">
        <v>2024</v>
      </c>
      <c r="S10" s="38">
        <v>2024</v>
      </c>
      <c r="T10" s="38">
        <v>2024</v>
      </c>
      <c r="U10" s="38">
        <v>2024</v>
      </c>
      <c r="V10" s="38">
        <v>2021</v>
      </c>
      <c r="W10" s="38">
        <v>2022</v>
      </c>
      <c r="X10" s="38">
        <v>2022</v>
      </c>
      <c r="Y10" s="38">
        <f>VLOOKUP(B10,[1]Foglio1!$B:$C,2,FALSE)</f>
        <v>2016</v>
      </c>
      <c r="Z10" s="38">
        <v>2022</v>
      </c>
      <c r="AA10" s="38">
        <f>VLOOKUP(B10,[1]Foglio3!$B:$C,2,FALSE)</f>
        <v>2022</v>
      </c>
      <c r="AB10" s="38">
        <v>2019</v>
      </c>
      <c r="AC10" s="38">
        <v>2020</v>
      </c>
      <c r="AD10" s="38">
        <v>2022</v>
      </c>
      <c r="AE10" s="38">
        <v>2024</v>
      </c>
      <c r="AF10" s="38">
        <v>2024</v>
      </c>
      <c r="AG10" s="38">
        <v>2024</v>
      </c>
      <c r="AH10" s="38">
        <v>2022</v>
      </c>
      <c r="AI10" s="38">
        <v>2015</v>
      </c>
      <c r="AJ10" s="38">
        <v>2024</v>
      </c>
      <c r="AK10" s="38">
        <v>2021</v>
      </c>
      <c r="AL10" s="38">
        <v>2022</v>
      </c>
      <c r="AM10" s="38">
        <v>2022</v>
      </c>
      <c r="AN10" s="38">
        <v>2023</v>
      </c>
      <c r="AO10" s="38">
        <v>2022</v>
      </c>
      <c r="AP10" s="38">
        <v>2016</v>
      </c>
      <c r="AQ10" s="38">
        <v>2022</v>
      </c>
      <c r="AR10" s="38">
        <v>2022</v>
      </c>
      <c r="AS10" s="38">
        <v>2022</v>
      </c>
      <c r="AT10" s="38">
        <v>2022</v>
      </c>
      <c r="AU10" s="38">
        <v>2022</v>
      </c>
      <c r="AV10" s="38">
        <v>2022</v>
      </c>
      <c r="AW10" s="38">
        <v>2022</v>
      </c>
      <c r="AX10" s="38">
        <v>2022</v>
      </c>
      <c r="AY10" s="38">
        <v>2023</v>
      </c>
      <c r="AZ10" s="38">
        <v>2024</v>
      </c>
      <c r="BA10" s="38">
        <v>2024</v>
      </c>
      <c r="BB10" s="38">
        <v>2024</v>
      </c>
      <c r="BC10" s="38">
        <v>2023</v>
      </c>
      <c r="BD10" s="38">
        <v>2024</v>
      </c>
      <c r="BE10" s="38">
        <v>2024</v>
      </c>
      <c r="BF10" s="38">
        <v>2013</v>
      </c>
      <c r="BG10" s="38">
        <v>2022</v>
      </c>
      <c r="BH10" s="38">
        <v>2023</v>
      </c>
      <c r="BI10" s="38">
        <v>2022</v>
      </c>
      <c r="BJ10" s="38">
        <v>2020</v>
      </c>
      <c r="BK10" s="38">
        <v>2021</v>
      </c>
      <c r="BL10" s="38">
        <v>2022</v>
      </c>
      <c r="BM10" s="38">
        <v>2014</v>
      </c>
      <c r="BN10" s="38">
        <v>2022</v>
      </c>
      <c r="BO10" s="38">
        <v>2022</v>
      </c>
      <c r="BP10" s="38">
        <v>2017</v>
      </c>
      <c r="BQ10" s="38">
        <v>2022</v>
      </c>
      <c r="BR10" s="38">
        <v>2022</v>
      </c>
      <c r="BS10" s="38">
        <v>2022</v>
      </c>
      <c r="BT10" s="38">
        <v>2021</v>
      </c>
      <c r="BU10" s="38">
        <v>2020</v>
      </c>
      <c r="BV10" s="38">
        <v>2023</v>
      </c>
    </row>
    <row r="11" spans="1:74">
      <c r="A11" s="30" t="s">
        <v>15</v>
      </c>
      <c r="B11" s="23" t="s">
        <v>14</v>
      </c>
      <c r="C11" s="38">
        <v>2024</v>
      </c>
      <c r="D11" s="38">
        <v>2024</v>
      </c>
      <c r="E11" s="38">
        <v>2024</v>
      </c>
      <c r="F11" s="38">
        <v>2024</v>
      </c>
      <c r="G11" s="38">
        <v>2024</v>
      </c>
      <c r="H11" s="38">
        <v>2024</v>
      </c>
      <c r="I11" s="38">
        <v>2024</v>
      </c>
      <c r="J11" s="38">
        <v>2024</v>
      </c>
      <c r="K11" s="38">
        <v>2024</v>
      </c>
      <c r="L11" s="38">
        <v>2024</v>
      </c>
      <c r="M11" s="38">
        <v>2024</v>
      </c>
      <c r="N11" s="38"/>
      <c r="O11" s="38"/>
      <c r="P11" s="38"/>
      <c r="Q11" s="38">
        <v>2024</v>
      </c>
      <c r="R11" s="38">
        <v>2024</v>
      </c>
      <c r="S11" s="38">
        <v>2024</v>
      </c>
      <c r="T11" s="38">
        <v>2024</v>
      </c>
      <c r="U11" s="38">
        <v>2024</v>
      </c>
      <c r="V11" s="38">
        <v>2021</v>
      </c>
      <c r="W11" s="38">
        <v>2022</v>
      </c>
      <c r="X11" s="38">
        <v>2022</v>
      </c>
      <c r="Y11" s="38">
        <f>VLOOKUP(B11,[1]Foglio1!$B:$C,2,FALSE)</f>
        <v>2016</v>
      </c>
      <c r="Z11" s="38">
        <v>2022</v>
      </c>
      <c r="AA11" s="38"/>
      <c r="AB11" s="38">
        <v>2018</v>
      </c>
      <c r="AC11" s="38">
        <v>2020</v>
      </c>
      <c r="AD11" s="38">
        <v>2022</v>
      </c>
      <c r="AE11" s="38">
        <v>2024</v>
      </c>
      <c r="AF11" s="38">
        <v>2024</v>
      </c>
      <c r="AG11" s="38">
        <v>2024</v>
      </c>
      <c r="AH11" s="38">
        <v>2022</v>
      </c>
      <c r="AI11" s="38"/>
      <c r="AJ11" s="38">
        <v>2024</v>
      </c>
      <c r="AK11" s="38">
        <v>2021</v>
      </c>
      <c r="AL11" s="38">
        <v>2022</v>
      </c>
      <c r="AM11" s="38"/>
      <c r="AN11" s="38">
        <v>2023</v>
      </c>
      <c r="AO11" s="38">
        <v>2022</v>
      </c>
      <c r="AP11" s="38"/>
      <c r="AQ11" s="38">
        <v>2022</v>
      </c>
      <c r="AR11" s="38">
        <v>2021</v>
      </c>
      <c r="AS11" s="38">
        <v>2021</v>
      </c>
      <c r="AT11" s="38"/>
      <c r="AU11" s="38">
        <v>2022</v>
      </c>
      <c r="AV11" s="38">
        <v>2022</v>
      </c>
      <c r="AW11" s="38">
        <v>2018</v>
      </c>
      <c r="AX11" s="38">
        <v>2022</v>
      </c>
      <c r="AY11" s="38">
        <v>2023</v>
      </c>
      <c r="AZ11" s="38">
        <v>2024</v>
      </c>
      <c r="BA11" s="38"/>
      <c r="BB11" s="38">
        <v>2024</v>
      </c>
      <c r="BC11" s="38"/>
      <c r="BD11" s="38">
        <v>2024</v>
      </c>
      <c r="BE11" s="38">
        <v>2024</v>
      </c>
      <c r="BF11" s="38">
        <v>2015</v>
      </c>
      <c r="BG11" s="38">
        <v>2022</v>
      </c>
      <c r="BH11" s="38">
        <v>2023</v>
      </c>
      <c r="BI11" s="38">
        <v>2022</v>
      </c>
      <c r="BJ11" s="38"/>
      <c r="BK11" s="38">
        <v>2021</v>
      </c>
      <c r="BL11" s="38">
        <v>2022</v>
      </c>
      <c r="BM11" s="38">
        <v>2014</v>
      </c>
      <c r="BN11" s="38">
        <v>2022</v>
      </c>
      <c r="BO11" s="38">
        <v>2022</v>
      </c>
      <c r="BP11" s="38">
        <v>2020</v>
      </c>
      <c r="BQ11" s="38">
        <v>2022</v>
      </c>
      <c r="BR11" s="38">
        <v>2022</v>
      </c>
      <c r="BS11" s="38">
        <v>2022</v>
      </c>
      <c r="BT11" s="38">
        <v>2021</v>
      </c>
      <c r="BU11" s="38">
        <v>2020</v>
      </c>
      <c r="BV11" s="38">
        <v>2023</v>
      </c>
    </row>
    <row r="12" spans="1:74">
      <c r="A12" s="30" t="s">
        <v>17</v>
      </c>
      <c r="B12" s="23" t="s">
        <v>16</v>
      </c>
      <c r="C12" s="38">
        <v>2024</v>
      </c>
      <c r="D12" s="38">
        <v>2024</v>
      </c>
      <c r="E12" s="38">
        <v>2024</v>
      </c>
      <c r="F12" s="38">
        <v>2024</v>
      </c>
      <c r="G12" s="38">
        <v>2024</v>
      </c>
      <c r="H12" s="38">
        <v>2024</v>
      </c>
      <c r="I12" s="38">
        <v>2024</v>
      </c>
      <c r="J12" s="38">
        <v>2024</v>
      </c>
      <c r="K12" s="38">
        <v>2024</v>
      </c>
      <c r="L12" s="38">
        <v>2024</v>
      </c>
      <c r="M12" s="38">
        <v>2024</v>
      </c>
      <c r="N12" s="38"/>
      <c r="O12" s="38"/>
      <c r="P12" s="38"/>
      <c r="Q12" s="38">
        <v>2024</v>
      </c>
      <c r="R12" s="38">
        <v>2024</v>
      </c>
      <c r="S12" s="38">
        <v>2024</v>
      </c>
      <c r="T12" s="38">
        <v>2024</v>
      </c>
      <c r="U12" s="38">
        <v>2024</v>
      </c>
      <c r="V12" s="38">
        <v>2021</v>
      </c>
      <c r="W12" s="38">
        <v>2022</v>
      </c>
      <c r="X12" s="38">
        <v>2022</v>
      </c>
      <c r="Y12" s="38">
        <f>VLOOKUP(B12,[1]Foglio1!$B:$C,2,FALSE)</f>
        <v>2011</v>
      </c>
      <c r="Z12" s="38">
        <v>2022</v>
      </c>
      <c r="AA12" s="38"/>
      <c r="AB12" s="38">
        <v>2018</v>
      </c>
      <c r="AC12" s="38">
        <v>2020</v>
      </c>
      <c r="AD12" s="38">
        <v>2022</v>
      </c>
      <c r="AE12" s="38">
        <v>2024</v>
      </c>
      <c r="AF12" s="38">
        <v>2024</v>
      </c>
      <c r="AG12" s="38">
        <v>2024</v>
      </c>
      <c r="AH12" s="38">
        <v>2022</v>
      </c>
      <c r="AI12" s="38"/>
      <c r="AJ12" s="38">
        <v>2024</v>
      </c>
      <c r="AK12" s="38">
        <v>2021</v>
      </c>
      <c r="AL12" s="38">
        <v>2022</v>
      </c>
      <c r="AM12" s="38"/>
      <c r="AN12" s="38">
        <v>2023</v>
      </c>
      <c r="AO12" s="38">
        <v>2022</v>
      </c>
      <c r="AP12" s="38"/>
      <c r="AQ12" s="38">
        <v>2022</v>
      </c>
      <c r="AR12" s="38"/>
      <c r="AS12" s="38"/>
      <c r="AT12" s="38"/>
      <c r="AU12" s="38">
        <v>2022</v>
      </c>
      <c r="AV12" s="38">
        <v>2022</v>
      </c>
      <c r="AW12" s="38">
        <v>2021</v>
      </c>
      <c r="AX12" s="38">
        <v>2022</v>
      </c>
      <c r="AY12" s="38">
        <v>2023</v>
      </c>
      <c r="AZ12" s="38">
        <v>2024</v>
      </c>
      <c r="BA12" s="38"/>
      <c r="BB12" s="38">
        <v>2024</v>
      </c>
      <c r="BC12" s="38"/>
      <c r="BD12" s="38">
        <v>2024</v>
      </c>
      <c r="BE12" s="38">
        <v>2024</v>
      </c>
      <c r="BF12" s="38">
        <v>2015</v>
      </c>
      <c r="BG12" s="38">
        <v>2022</v>
      </c>
      <c r="BH12" s="38">
        <v>2023</v>
      </c>
      <c r="BI12" s="38">
        <v>2022</v>
      </c>
      <c r="BJ12" s="38"/>
      <c r="BK12" s="38">
        <v>2022</v>
      </c>
      <c r="BL12" s="38">
        <v>2022</v>
      </c>
      <c r="BM12" s="38">
        <v>2014</v>
      </c>
      <c r="BN12" s="38">
        <v>2022</v>
      </c>
      <c r="BO12" s="38">
        <v>2022</v>
      </c>
      <c r="BP12" s="38">
        <v>2021</v>
      </c>
      <c r="BQ12" s="38">
        <v>2022</v>
      </c>
      <c r="BR12" s="38">
        <v>2022</v>
      </c>
      <c r="BS12" s="38"/>
      <c r="BT12" s="38">
        <v>2021</v>
      </c>
      <c r="BU12" s="38">
        <v>2020</v>
      </c>
      <c r="BV12" s="38">
        <v>2023</v>
      </c>
    </row>
    <row r="13" spans="1:74">
      <c r="A13" s="30" t="s">
        <v>19</v>
      </c>
      <c r="B13" s="23" t="s">
        <v>18</v>
      </c>
      <c r="C13" s="38">
        <v>2024</v>
      </c>
      <c r="D13" s="38">
        <v>2024</v>
      </c>
      <c r="E13" s="38">
        <v>2024</v>
      </c>
      <c r="F13" s="38">
        <v>2024</v>
      </c>
      <c r="G13" s="38">
        <v>2024</v>
      </c>
      <c r="H13" s="38">
        <v>2024</v>
      </c>
      <c r="I13" s="38">
        <v>2024</v>
      </c>
      <c r="J13" s="38">
        <v>2024</v>
      </c>
      <c r="K13" s="38">
        <v>2024</v>
      </c>
      <c r="L13" s="38">
        <v>2024</v>
      </c>
      <c r="M13" s="38">
        <v>2024</v>
      </c>
      <c r="N13" s="38"/>
      <c r="O13" s="38"/>
      <c r="P13" s="38"/>
      <c r="Q13" s="38">
        <v>2024</v>
      </c>
      <c r="R13" s="38">
        <v>2024</v>
      </c>
      <c r="S13" s="38">
        <v>2024</v>
      </c>
      <c r="T13" s="38">
        <v>2024</v>
      </c>
      <c r="U13" s="38">
        <v>2024</v>
      </c>
      <c r="V13" s="38">
        <v>2021</v>
      </c>
      <c r="W13" s="38">
        <v>2022</v>
      </c>
      <c r="X13" s="38">
        <v>2022</v>
      </c>
      <c r="Y13" s="38">
        <f>VLOOKUP(B13,[1]Foglio1!$B:$C,2,FALSE)</f>
        <v>2009</v>
      </c>
      <c r="Z13" s="38">
        <v>2019</v>
      </c>
      <c r="AA13" s="38">
        <f>VLOOKUP(B13,[1]Foglio3!$B:$C,2,FALSE)</f>
        <v>2017</v>
      </c>
      <c r="AB13" s="38">
        <v>2019</v>
      </c>
      <c r="AC13" s="38">
        <v>2020</v>
      </c>
      <c r="AD13" s="38"/>
      <c r="AE13" s="38">
        <v>2024</v>
      </c>
      <c r="AF13" s="38">
        <v>2024</v>
      </c>
      <c r="AG13" s="38">
        <v>2024</v>
      </c>
      <c r="AH13" s="38">
        <v>2022</v>
      </c>
      <c r="AI13" s="38"/>
      <c r="AJ13" s="38">
        <v>2024</v>
      </c>
      <c r="AK13" s="38">
        <v>2021</v>
      </c>
      <c r="AL13" s="38">
        <v>2022</v>
      </c>
      <c r="AM13" s="38">
        <v>2022</v>
      </c>
      <c r="AN13" s="38">
        <v>2023</v>
      </c>
      <c r="AO13" s="38">
        <v>2022</v>
      </c>
      <c r="AP13" s="38">
        <v>2013</v>
      </c>
      <c r="AQ13" s="38">
        <v>2022</v>
      </c>
      <c r="AR13" s="38">
        <v>2022</v>
      </c>
      <c r="AS13" s="38">
        <v>2022</v>
      </c>
      <c r="AT13" s="38">
        <v>2022</v>
      </c>
      <c r="AU13" s="38">
        <v>2022</v>
      </c>
      <c r="AV13" s="38">
        <v>2022</v>
      </c>
      <c r="AW13" s="38"/>
      <c r="AX13" s="38">
        <v>2022</v>
      </c>
      <c r="AY13" s="38">
        <v>2023</v>
      </c>
      <c r="AZ13" s="38">
        <v>2024</v>
      </c>
      <c r="BA13" s="38">
        <v>2024</v>
      </c>
      <c r="BB13" s="38">
        <v>2024</v>
      </c>
      <c r="BC13" s="38">
        <v>2023</v>
      </c>
      <c r="BD13" s="38">
        <v>2024</v>
      </c>
      <c r="BE13" s="38">
        <v>2024</v>
      </c>
      <c r="BF13" s="38"/>
      <c r="BG13" s="38">
        <v>2022</v>
      </c>
      <c r="BH13" s="38">
        <v>2023</v>
      </c>
      <c r="BI13" s="38">
        <v>2022</v>
      </c>
      <c r="BJ13" s="38">
        <v>2023</v>
      </c>
      <c r="BK13" s="38">
        <v>2021</v>
      </c>
      <c r="BL13" s="38">
        <v>2022</v>
      </c>
      <c r="BM13" s="38">
        <v>2014</v>
      </c>
      <c r="BN13" s="38">
        <v>2022</v>
      </c>
      <c r="BO13" s="38">
        <v>2022</v>
      </c>
      <c r="BP13" s="38">
        <v>2019</v>
      </c>
      <c r="BQ13" s="38">
        <v>2022</v>
      </c>
      <c r="BR13" s="38">
        <v>2022</v>
      </c>
      <c r="BS13" s="38">
        <v>2022</v>
      </c>
      <c r="BT13" s="38">
        <v>2021</v>
      </c>
      <c r="BU13" s="38">
        <v>2020</v>
      </c>
      <c r="BV13" s="38">
        <v>2023</v>
      </c>
    </row>
    <row r="14" spans="1:74">
      <c r="A14" s="30" t="s">
        <v>21</v>
      </c>
      <c r="B14" s="23" t="s">
        <v>20</v>
      </c>
      <c r="C14" s="38">
        <v>2024</v>
      </c>
      <c r="D14" s="38">
        <v>2024</v>
      </c>
      <c r="E14" s="38">
        <v>2024</v>
      </c>
      <c r="F14" s="38">
        <v>2024</v>
      </c>
      <c r="G14" s="38">
        <v>2024</v>
      </c>
      <c r="H14" s="38">
        <v>2024</v>
      </c>
      <c r="I14" s="38">
        <v>2024</v>
      </c>
      <c r="J14" s="38">
        <v>2024</v>
      </c>
      <c r="K14" s="38">
        <v>2024</v>
      </c>
      <c r="L14" s="38">
        <v>2024</v>
      </c>
      <c r="M14" s="38"/>
      <c r="N14" s="38"/>
      <c r="O14" s="38"/>
      <c r="P14" s="38"/>
      <c r="Q14" s="38">
        <v>2024</v>
      </c>
      <c r="R14" s="38">
        <v>2024</v>
      </c>
      <c r="S14" s="38">
        <v>2024</v>
      </c>
      <c r="T14" s="38">
        <v>2024</v>
      </c>
      <c r="U14" s="38">
        <v>2024</v>
      </c>
      <c r="V14" s="38">
        <v>2021</v>
      </c>
      <c r="W14" s="38">
        <v>2022</v>
      </c>
      <c r="X14" s="38">
        <v>2022</v>
      </c>
      <c r="Y14" s="38">
        <f>VLOOKUP(B14,[1]Foglio1!$B:$C,2,FALSE)</f>
        <v>2010</v>
      </c>
      <c r="Z14" s="38">
        <v>2019</v>
      </c>
      <c r="AA14" s="38"/>
      <c r="AB14" s="38">
        <v>2018</v>
      </c>
      <c r="AC14" s="38">
        <v>2020</v>
      </c>
      <c r="AD14" s="38"/>
      <c r="AE14" s="38">
        <v>2024</v>
      </c>
      <c r="AF14" s="38">
        <v>2024</v>
      </c>
      <c r="AG14" s="38">
        <v>2024</v>
      </c>
      <c r="AH14" s="38">
        <v>2022</v>
      </c>
      <c r="AI14" s="38"/>
      <c r="AJ14" s="38">
        <v>2024</v>
      </c>
      <c r="AK14" s="38">
        <v>2021</v>
      </c>
      <c r="AL14" s="38">
        <v>2022</v>
      </c>
      <c r="AM14" s="38"/>
      <c r="AN14" s="38">
        <v>2023</v>
      </c>
      <c r="AO14" s="38">
        <v>2022</v>
      </c>
      <c r="AP14" s="38"/>
      <c r="AQ14" s="38">
        <v>2022</v>
      </c>
      <c r="AR14" s="38">
        <v>2022</v>
      </c>
      <c r="AS14" s="38">
        <v>2022</v>
      </c>
      <c r="AT14" s="38"/>
      <c r="AU14" s="38">
        <v>2022</v>
      </c>
      <c r="AV14" s="38">
        <v>2022</v>
      </c>
      <c r="AW14" s="38"/>
      <c r="AX14" s="38">
        <v>2022</v>
      </c>
      <c r="AY14" s="38">
        <v>2023</v>
      </c>
      <c r="AZ14" s="38">
        <v>2024</v>
      </c>
      <c r="BA14" s="38"/>
      <c r="BB14" s="38">
        <v>2024</v>
      </c>
      <c r="BC14" s="38">
        <v>2023</v>
      </c>
      <c r="BD14" s="38">
        <v>2024</v>
      </c>
      <c r="BE14" s="38">
        <v>2024</v>
      </c>
      <c r="BF14" s="38"/>
      <c r="BG14" s="38">
        <v>2022</v>
      </c>
      <c r="BH14" s="38">
        <v>2023</v>
      </c>
      <c r="BI14" s="38">
        <v>2022</v>
      </c>
      <c r="BJ14" s="38"/>
      <c r="BK14" s="38">
        <v>2021</v>
      </c>
      <c r="BL14" s="38">
        <v>2022</v>
      </c>
      <c r="BM14" s="38">
        <v>2014</v>
      </c>
      <c r="BN14" s="38">
        <v>2022</v>
      </c>
      <c r="BO14" s="38">
        <v>2022</v>
      </c>
      <c r="BP14" s="38">
        <v>2017</v>
      </c>
      <c r="BQ14" s="38">
        <v>2022</v>
      </c>
      <c r="BR14" s="38">
        <v>2022</v>
      </c>
      <c r="BS14" s="38">
        <v>2022</v>
      </c>
      <c r="BT14" s="38">
        <v>2021</v>
      </c>
      <c r="BU14" s="38">
        <v>2020</v>
      </c>
      <c r="BV14" s="38">
        <v>2023</v>
      </c>
    </row>
    <row r="15" spans="1:74">
      <c r="A15" s="30" t="s">
        <v>23</v>
      </c>
      <c r="B15" s="23" t="s">
        <v>22</v>
      </c>
      <c r="C15" s="38">
        <v>2024</v>
      </c>
      <c r="D15" s="38">
        <v>2024</v>
      </c>
      <c r="E15" s="38">
        <v>2024</v>
      </c>
      <c r="F15" s="38">
        <v>2024</v>
      </c>
      <c r="G15" s="38">
        <v>2024</v>
      </c>
      <c r="H15" s="38">
        <v>2024</v>
      </c>
      <c r="I15" s="38">
        <v>2024</v>
      </c>
      <c r="J15" s="38">
        <v>2024</v>
      </c>
      <c r="K15" s="38">
        <v>2024</v>
      </c>
      <c r="L15" s="38"/>
      <c r="M15" s="38">
        <v>2024</v>
      </c>
      <c r="N15" s="38"/>
      <c r="O15" s="38"/>
      <c r="P15" s="38"/>
      <c r="Q15" s="38">
        <v>2024</v>
      </c>
      <c r="R15" s="38">
        <v>2024</v>
      </c>
      <c r="S15" s="38">
        <v>2024</v>
      </c>
      <c r="T15" s="38">
        <v>2024</v>
      </c>
      <c r="U15" s="38">
        <v>2024</v>
      </c>
      <c r="V15" s="38">
        <v>2021</v>
      </c>
      <c r="W15" s="38">
        <v>2022</v>
      </c>
      <c r="X15" s="38">
        <v>2022</v>
      </c>
      <c r="Y15" s="38"/>
      <c r="Z15" s="38">
        <v>2022</v>
      </c>
      <c r="AA15" s="38"/>
      <c r="AB15" s="38">
        <v>2017</v>
      </c>
      <c r="AC15" s="38"/>
      <c r="AD15" s="38"/>
      <c r="AE15" s="38">
        <v>2024</v>
      </c>
      <c r="AF15" s="38">
        <v>2024</v>
      </c>
      <c r="AG15" s="38">
        <v>2024</v>
      </c>
      <c r="AH15" s="38">
        <v>2022</v>
      </c>
      <c r="AI15" s="38"/>
      <c r="AJ15" s="38">
        <v>2024</v>
      </c>
      <c r="AK15" s="38">
        <v>2021</v>
      </c>
      <c r="AL15" s="38">
        <v>2022</v>
      </c>
      <c r="AM15" s="38"/>
      <c r="AN15" s="38">
        <v>2023</v>
      </c>
      <c r="AO15" s="38">
        <v>2022</v>
      </c>
      <c r="AP15" s="38"/>
      <c r="AQ15" s="38">
        <v>2022</v>
      </c>
      <c r="AR15" s="38">
        <v>2021</v>
      </c>
      <c r="AS15" s="38"/>
      <c r="AT15" s="38"/>
      <c r="AU15" s="38">
        <v>2022</v>
      </c>
      <c r="AV15" s="38">
        <v>2022</v>
      </c>
      <c r="AW15" s="38"/>
      <c r="AX15" s="38"/>
      <c r="AY15" s="38"/>
      <c r="AZ15" s="38"/>
      <c r="BA15" s="38"/>
      <c r="BB15" s="38">
        <v>2024</v>
      </c>
      <c r="BC15" s="38"/>
      <c r="BD15" s="38">
        <v>2024</v>
      </c>
      <c r="BE15" s="38">
        <v>2024</v>
      </c>
      <c r="BF15" s="38">
        <v>2013</v>
      </c>
      <c r="BG15" s="38">
        <v>2022</v>
      </c>
      <c r="BH15" s="38">
        <v>2023</v>
      </c>
      <c r="BI15" s="38">
        <v>2022</v>
      </c>
      <c r="BJ15" s="38">
        <v>2022</v>
      </c>
      <c r="BK15" s="38">
        <v>2021</v>
      </c>
      <c r="BL15" s="38">
        <v>2022</v>
      </c>
      <c r="BM15" s="38">
        <v>2014</v>
      </c>
      <c r="BN15" s="38">
        <v>2022</v>
      </c>
      <c r="BO15" s="38">
        <v>2022</v>
      </c>
      <c r="BP15" s="38">
        <v>2016</v>
      </c>
      <c r="BQ15" s="38">
        <v>2022</v>
      </c>
      <c r="BR15" s="38">
        <v>2022</v>
      </c>
      <c r="BS15" s="38">
        <v>2022</v>
      </c>
      <c r="BT15" s="38">
        <v>2021</v>
      </c>
      <c r="BU15" s="38">
        <v>2020</v>
      </c>
      <c r="BV15" s="38">
        <v>2023</v>
      </c>
    </row>
    <row r="16" spans="1:74">
      <c r="A16" s="30" t="s">
        <v>25</v>
      </c>
      <c r="B16" s="23" t="s">
        <v>24</v>
      </c>
      <c r="C16" s="38">
        <v>2024</v>
      </c>
      <c r="D16" s="38">
        <v>2024</v>
      </c>
      <c r="E16" s="38">
        <v>2024</v>
      </c>
      <c r="F16" s="38">
        <v>2024</v>
      </c>
      <c r="G16" s="38">
        <v>2024</v>
      </c>
      <c r="H16" s="38">
        <v>2024</v>
      </c>
      <c r="I16" s="38">
        <v>2024</v>
      </c>
      <c r="J16" s="38">
        <v>2024</v>
      </c>
      <c r="K16" s="38">
        <v>2024</v>
      </c>
      <c r="L16" s="38">
        <v>2024</v>
      </c>
      <c r="M16" s="38">
        <v>2024</v>
      </c>
      <c r="N16" s="38"/>
      <c r="O16" s="38"/>
      <c r="P16" s="38"/>
      <c r="Q16" s="38">
        <v>2024</v>
      </c>
      <c r="R16" s="38">
        <v>2024</v>
      </c>
      <c r="S16" s="38">
        <v>2024</v>
      </c>
      <c r="T16" s="38">
        <v>2024</v>
      </c>
      <c r="U16" s="38">
        <v>2024</v>
      </c>
      <c r="V16" s="38">
        <v>2021</v>
      </c>
      <c r="W16" s="38">
        <v>2022</v>
      </c>
      <c r="X16" s="38">
        <v>2022</v>
      </c>
      <c r="Y16" s="38">
        <f>VLOOKUP(B16,[1]Foglio1!$B:$C,2,FALSE)</f>
        <v>2019</v>
      </c>
      <c r="Z16" s="38">
        <v>2022</v>
      </c>
      <c r="AA16" s="38">
        <f>VLOOKUP(B16,[1]Foglio3!$B:$C,2,FALSE)</f>
        <v>2022</v>
      </c>
      <c r="AB16" s="38">
        <v>2019</v>
      </c>
      <c r="AC16" s="38">
        <v>2020</v>
      </c>
      <c r="AD16" s="38">
        <v>2022</v>
      </c>
      <c r="AE16" s="38">
        <v>2024</v>
      </c>
      <c r="AF16" s="38">
        <v>2024</v>
      </c>
      <c r="AG16" s="38">
        <v>2024</v>
      </c>
      <c r="AH16" s="38">
        <v>2022</v>
      </c>
      <c r="AI16" s="38">
        <v>2019</v>
      </c>
      <c r="AJ16" s="38">
        <v>2024</v>
      </c>
      <c r="AK16" s="38">
        <v>2021</v>
      </c>
      <c r="AL16" s="38">
        <v>2022</v>
      </c>
      <c r="AM16" s="38">
        <v>2022</v>
      </c>
      <c r="AN16" s="38">
        <v>2023</v>
      </c>
      <c r="AO16" s="38">
        <v>2022</v>
      </c>
      <c r="AP16" s="38">
        <v>2022</v>
      </c>
      <c r="AQ16" s="38">
        <v>2022</v>
      </c>
      <c r="AR16" s="38">
        <v>2022</v>
      </c>
      <c r="AS16" s="38">
        <v>2022</v>
      </c>
      <c r="AT16" s="38">
        <v>2022</v>
      </c>
      <c r="AU16" s="38">
        <v>2022</v>
      </c>
      <c r="AV16" s="38">
        <v>2022</v>
      </c>
      <c r="AW16" s="38">
        <v>2022</v>
      </c>
      <c r="AX16" s="38">
        <v>2024</v>
      </c>
      <c r="AY16" s="38">
        <v>2024</v>
      </c>
      <c r="AZ16" s="38">
        <v>2024</v>
      </c>
      <c r="BA16" s="38">
        <v>2024</v>
      </c>
      <c r="BB16" s="38">
        <v>2024</v>
      </c>
      <c r="BC16" s="38">
        <v>2023</v>
      </c>
      <c r="BD16" s="38">
        <v>2024</v>
      </c>
      <c r="BE16" s="38">
        <v>2024</v>
      </c>
      <c r="BF16" s="38">
        <v>2015</v>
      </c>
      <c r="BG16" s="38">
        <v>2022</v>
      </c>
      <c r="BH16" s="38">
        <v>2023</v>
      </c>
      <c r="BI16" s="38">
        <v>2022</v>
      </c>
      <c r="BJ16" s="38">
        <v>2021</v>
      </c>
      <c r="BK16" s="38">
        <v>2021</v>
      </c>
      <c r="BL16" s="38">
        <v>2022</v>
      </c>
      <c r="BM16" s="38">
        <v>2014</v>
      </c>
      <c r="BN16" s="38">
        <v>2022</v>
      </c>
      <c r="BO16" s="38">
        <v>2022</v>
      </c>
      <c r="BP16" s="38">
        <v>2021</v>
      </c>
      <c r="BQ16" s="38">
        <v>2022</v>
      </c>
      <c r="BR16" s="38">
        <v>2022</v>
      </c>
      <c r="BS16" s="38">
        <v>2022</v>
      </c>
      <c r="BT16" s="38">
        <v>2021</v>
      </c>
      <c r="BU16" s="38">
        <v>2020</v>
      </c>
      <c r="BV16" s="38">
        <v>2023</v>
      </c>
    </row>
    <row r="17" spans="1:74">
      <c r="A17" s="30" t="s">
        <v>27</v>
      </c>
      <c r="B17" s="23" t="s">
        <v>26</v>
      </c>
      <c r="C17" s="38">
        <v>2024</v>
      </c>
      <c r="D17" s="38">
        <v>2024</v>
      </c>
      <c r="E17" s="38">
        <v>2024</v>
      </c>
      <c r="F17" s="38">
        <v>2024</v>
      </c>
      <c r="G17" s="38">
        <v>2024</v>
      </c>
      <c r="H17" s="38">
        <v>2024</v>
      </c>
      <c r="I17" s="38">
        <v>2024</v>
      </c>
      <c r="J17" s="38">
        <v>2024</v>
      </c>
      <c r="K17" s="38">
        <v>2024</v>
      </c>
      <c r="L17" s="38"/>
      <c r="M17" s="38"/>
      <c r="N17" s="38"/>
      <c r="O17" s="38"/>
      <c r="P17" s="38"/>
      <c r="Q17" s="38">
        <v>2024</v>
      </c>
      <c r="R17" s="38">
        <v>2024</v>
      </c>
      <c r="S17" s="38">
        <v>2024</v>
      </c>
      <c r="T17" s="38">
        <v>2024</v>
      </c>
      <c r="U17" s="38">
        <v>2024</v>
      </c>
      <c r="V17" s="38">
        <v>2021</v>
      </c>
      <c r="W17" s="38">
        <v>2022</v>
      </c>
      <c r="X17" s="38">
        <v>2022</v>
      </c>
      <c r="Y17" s="38">
        <f>VLOOKUP(B17,[1]Foglio1!$B:$C,2,FALSE)</f>
        <v>2012</v>
      </c>
      <c r="Z17" s="38">
        <v>2018</v>
      </c>
      <c r="AA17" s="38"/>
      <c r="AB17" s="38">
        <v>2017</v>
      </c>
      <c r="AC17" s="38">
        <v>2020</v>
      </c>
      <c r="AD17" s="38"/>
      <c r="AE17" s="38">
        <v>2024</v>
      </c>
      <c r="AF17" s="38">
        <v>2024</v>
      </c>
      <c r="AG17" s="38">
        <v>2024</v>
      </c>
      <c r="AH17" s="38">
        <v>2022</v>
      </c>
      <c r="AI17" s="38">
        <v>2012</v>
      </c>
      <c r="AJ17" s="38">
        <v>2024</v>
      </c>
      <c r="AK17" s="38">
        <v>2021</v>
      </c>
      <c r="AL17" s="38">
        <v>2022</v>
      </c>
      <c r="AM17" s="38"/>
      <c r="AN17" s="38">
        <v>2023</v>
      </c>
      <c r="AO17" s="38">
        <v>2022</v>
      </c>
      <c r="AP17" s="38">
        <v>2012</v>
      </c>
      <c r="AQ17" s="38">
        <v>2022</v>
      </c>
      <c r="AR17" s="38">
        <v>2022</v>
      </c>
      <c r="AS17" s="38">
        <v>2022</v>
      </c>
      <c r="AT17" s="38"/>
      <c r="AU17" s="38">
        <v>2022</v>
      </c>
      <c r="AV17" s="38">
        <v>2022</v>
      </c>
      <c r="AW17" s="38"/>
      <c r="AX17" s="38">
        <v>2024</v>
      </c>
      <c r="AY17" s="38">
        <v>2024</v>
      </c>
      <c r="AZ17" s="38">
        <v>2024</v>
      </c>
      <c r="BA17" s="38"/>
      <c r="BB17" s="38">
        <v>2024</v>
      </c>
      <c r="BC17" s="38">
        <v>2023</v>
      </c>
      <c r="BD17" s="38">
        <v>2024</v>
      </c>
      <c r="BE17" s="38">
        <v>2024</v>
      </c>
      <c r="BF17" s="38">
        <v>2013</v>
      </c>
      <c r="BG17" s="38">
        <v>2022</v>
      </c>
      <c r="BH17" s="38">
        <v>2023</v>
      </c>
      <c r="BI17" s="38">
        <v>2022</v>
      </c>
      <c r="BJ17" s="38"/>
      <c r="BK17" s="38">
        <v>2021</v>
      </c>
      <c r="BL17" s="38">
        <v>2022</v>
      </c>
      <c r="BM17" s="38">
        <v>2014</v>
      </c>
      <c r="BN17" s="38">
        <v>2022</v>
      </c>
      <c r="BO17" s="38">
        <v>2022</v>
      </c>
      <c r="BP17" s="38">
        <v>2017</v>
      </c>
      <c r="BQ17" s="38">
        <v>2022</v>
      </c>
      <c r="BR17" s="38">
        <v>2022</v>
      </c>
      <c r="BS17" s="38">
        <v>2022</v>
      </c>
      <c r="BT17" s="38">
        <v>2021</v>
      </c>
      <c r="BU17" s="38">
        <v>2020</v>
      </c>
      <c r="BV17" s="38">
        <v>2023</v>
      </c>
    </row>
    <row r="18" spans="1:74">
      <c r="A18" s="30" t="s">
        <v>29</v>
      </c>
      <c r="B18" s="23" t="s">
        <v>28</v>
      </c>
      <c r="C18" s="38">
        <v>2024</v>
      </c>
      <c r="D18" s="38">
        <v>2024</v>
      </c>
      <c r="E18" s="38">
        <v>2024</v>
      </c>
      <c r="F18" s="38">
        <v>2024</v>
      </c>
      <c r="G18" s="38">
        <v>2024</v>
      </c>
      <c r="H18" s="38">
        <v>2024</v>
      </c>
      <c r="I18" s="38">
        <v>2024</v>
      </c>
      <c r="J18" s="38">
        <v>2024</v>
      </c>
      <c r="K18" s="38">
        <v>2024</v>
      </c>
      <c r="L18" s="38">
        <v>2024</v>
      </c>
      <c r="M18" s="38">
        <v>2024</v>
      </c>
      <c r="N18" s="38"/>
      <c r="O18" s="38"/>
      <c r="P18" s="38"/>
      <c r="Q18" s="38">
        <v>2024</v>
      </c>
      <c r="R18" s="38">
        <v>2024</v>
      </c>
      <c r="S18" s="38">
        <v>2024</v>
      </c>
      <c r="T18" s="38">
        <v>2024</v>
      </c>
      <c r="U18" s="38">
        <v>2024</v>
      </c>
      <c r="V18" s="38">
        <v>2021</v>
      </c>
      <c r="W18" s="38">
        <v>2022</v>
      </c>
      <c r="X18" s="38">
        <v>2022</v>
      </c>
      <c r="Y18" s="38">
        <f>VLOOKUP(B18,[1]Foglio1!$B:$C,2,FALSE)</f>
        <v>2019</v>
      </c>
      <c r="Z18" s="38">
        <v>2022</v>
      </c>
      <c r="AA18" s="38"/>
      <c r="AB18" s="38">
        <v>2014</v>
      </c>
      <c r="AC18" s="38">
        <v>2020</v>
      </c>
      <c r="AD18" s="38">
        <v>2020</v>
      </c>
      <c r="AE18" s="38">
        <v>2024</v>
      </c>
      <c r="AF18" s="38">
        <v>2024</v>
      </c>
      <c r="AG18" s="38">
        <v>2024</v>
      </c>
      <c r="AH18" s="38">
        <v>2022</v>
      </c>
      <c r="AI18" s="38"/>
      <c r="AJ18" s="38">
        <v>2024</v>
      </c>
      <c r="AK18" s="38">
        <v>2021</v>
      </c>
      <c r="AL18" s="38">
        <v>2022</v>
      </c>
      <c r="AM18" s="38">
        <v>2022</v>
      </c>
      <c r="AN18" s="38">
        <v>2023</v>
      </c>
      <c r="AO18" s="38">
        <v>2022</v>
      </c>
      <c r="AP18" s="38"/>
      <c r="AQ18" s="38">
        <v>2022</v>
      </c>
      <c r="AR18" s="38">
        <v>2022</v>
      </c>
      <c r="AS18" s="38">
        <v>2022</v>
      </c>
      <c r="AT18" s="38"/>
      <c r="AU18" s="38">
        <v>2022</v>
      </c>
      <c r="AV18" s="38">
        <v>2022</v>
      </c>
      <c r="AW18" s="38">
        <v>2020</v>
      </c>
      <c r="AX18" s="38">
        <v>2024</v>
      </c>
      <c r="AY18" s="38">
        <v>2024</v>
      </c>
      <c r="AZ18" s="38">
        <v>2024</v>
      </c>
      <c r="BA18" s="38"/>
      <c r="BB18" s="38">
        <v>2024</v>
      </c>
      <c r="BC18" s="38">
        <v>2023</v>
      </c>
      <c r="BD18" s="38">
        <v>2024</v>
      </c>
      <c r="BE18" s="38">
        <v>2024</v>
      </c>
      <c r="BF18" s="38">
        <v>2015</v>
      </c>
      <c r="BG18" s="38">
        <v>2022</v>
      </c>
      <c r="BH18" s="38">
        <v>2023</v>
      </c>
      <c r="BI18" s="38">
        <v>2022</v>
      </c>
      <c r="BJ18" s="38">
        <v>2019</v>
      </c>
      <c r="BK18" s="38">
        <v>2022</v>
      </c>
      <c r="BL18" s="38">
        <v>2022</v>
      </c>
      <c r="BM18" s="38">
        <v>2014</v>
      </c>
      <c r="BN18" s="38">
        <v>2022</v>
      </c>
      <c r="BO18" s="38">
        <v>2022</v>
      </c>
      <c r="BP18" s="38">
        <v>2019</v>
      </c>
      <c r="BQ18" s="38">
        <v>2022</v>
      </c>
      <c r="BR18" s="38">
        <v>2022</v>
      </c>
      <c r="BS18" s="38"/>
      <c r="BT18" s="38">
        <v>2021</v>
      </c>
      <c r="BU18" s="38">
        <v>2020</v>
      </c>
      <c r="BV18" s="38">
        <v>2023</v>
      </c>
    </row>
    <row r="19" spans="1:74">
      <c r="A19" s="30" t="s">
        <v>31</v>
      </c>
      <c r="B19" s="23" t="s">
        <v>30</v>
      </c>
      <c r="C19" s="38">
        <v>2024</v>
      </c>
      <c r="D19" s="38">
        <v>2024</v>
      </c>
      <c r="E19" s="38">
        <v>2024</v>
      </c>
      <c r="F19" s="38">
        <v>2024</v>
      </c>
      <c r="G19" s="38">
        <v>2024</v>
      </c>
      <c r="H19" s="38">
        <v>2024</v>
      </c>
      <c r="I19" s="38">
        <v>2024</v>
      </c>
      <c r="J19" s="38">
        <v>2024</v>
      </c>
      <c r="K19" s="38">
        <v>2024</v>
      </c>
      <c r="L19" s="38">
        <v>2024</v>
      </c>
      <c r="M19" s="38">
        <v>2024</v>
      </c>
      <c r="N19" s="38"/>
      <c r="O19" s="38"/>
      <c r="P19" s="38"/>
      <c r="Q19" s="38">
        <v>2024</v>
      </c>
      <c r="R19" s="38">
        <v>2024</v>
      </c>
      <c r="S19" s="38">
        <v>2024</v>
      </c>
      <c r="T19" s="38">
        <v>2024</v>
      </c>
      <c r="U19" s="38">
        <v>2024</v>
      </c>
      <c r="V19" s="38">
        <v>2021</v>
      </c>
      <c r="W19" s="38">
        <v>2022</v>
      </c>
      <c r="X19" s="38">
        <v>2022</v>
      </c>
      <c r="Y19" s="38">
        <f>VLOOKUP(B19,[1]Foglio1!$B:$C,2,FALSE)</f>
        <v>2011</v>
      </c>
      <c r="Z19" s="38">
        <v>2022</v>
      </c>
      <c r="AA19" s="38"/>
      <c r="AB19" s="38">
        <v>2018</v>
      </c>
      <c r="AC19" s="38">
        <v>2020</v>
      </c>
      <c r="AD19" s="38">
        <v>2022</v>
      </c>
      <c r="AE19" s="38">
        <v>2024</v>
      </c>
      <c r="AF19" s="38">
        <v>2024</v>
      </c>
      <c r="AG19" s="38">
        <v>2024</v>
      </c>
      <c r="AH19" s="38">
        <v>2022</v>
      </c>
      <c r="AI19" s="38"/>
      <c r="AJ19" s="38">
        <v>2024</v>
      </c>
      <c r="AK19" s="38">
        <v>2021</v>
      </c>
      <c r="AL19" s="38">
        <v>2022</v>
      </c>
      <c r="AM19" s="38"/>
      <c r="AN19" s="38">
        <v>2023</v>
      </c>
      <c r="AO19" s="38">
        <v>2022</v>
      </c>
      <c r="AP19" s="38">
        <v>2014</v>
      </c>
      <c r="AQ19" s="38">
        <v>2022</v>
      </c>
      <c r="AR19" s="38">
        <v>2022</v>
      </c>
      <c r="AS19" s="38">
        <v>2022</v>
      </c>
      <c r="AT19" s="38"/>
      <c r="AU19" s="38">
        <v>2022</v>
      </c>
      <c r="AV19" s="38">
        <v>2022</v>
      </c>
      <c r="AW19" s="38">
        <v>2021</v>
      </c>
      <c r="AX19" s="38">
        <v>2024</v>
      </c>
      <c r="AY19" s="38">
        <v>2024</v>
      </c>
      <c r="AZ19" s="38">
        <v>2024</v>
      </c>
      <c r="BA19" s="38"/>
      <c r="BB19" s="38">
        <v>2024</v>
      </c>
      <c r="BC19" s="38"/>
      <c r="BD19" s="38">
        <v>2024</v>
      </c>
      <c r="BE19" s="38">
        <v>2024</v>
      </c>
      <c r="BF19" s="38"/>
      <c r="BG19" s="38">
        <v>2022</v>
      </c>
      <c r="BH19" s="38">
        <v>2023</v>
      </c>
      <c r="BI19" s="38">
        <v>2022</v>
      </c>
      <c r="BJ19" s="38"/>
      <c r="BK19" s="38">
        <v>2022</v>
      </c>
      <c r="BL19" s="38">
        <v>2022</v>
      </c>
      <c r="BM19" s="38">
        <v>2014</v>
      </c>
      <c r="BN19" s="38">
        <v>2022</v>
      </c>
      <c r="BO19" s="38">
        <v>2022</v>
      </c>
      <c r="BP19" s="38">
        <v>2021</v>
      </c>
      <c r="BQ19" s="38">
        <v>2022</v>
      </c>
      <c r="BR19" s="38">
        <v>2022</v>
      </c>
      <c r="BS19" s="38">
        <v>2022</v>
      </c>
      <c r="BT19" s="38">
        <v>2021</v>
      </c>
      <c r="BU19" s="38">
        <v>2020</v>
      </c>
      <c r="BV19" s="38">
        <v>2023</v>
      </c>
    </row>
    <row r="20" spans="1:74">
      <c r="A20" s="30" t="s">
        <v>33</v>
      </c>
      <c r="B20" s="23" t="s">
        <v>32</v>
      </c>
      <c r="C20" s="38">
        <v>2024</v>
      </c>
      <c r="D20" s="38">
        <v>2024</v>
      </c>
      <c r="E20" s="38">
        <v>2024</v>
      </c>
      <c r="F20" s="38">
        <v>2024</v>
      </c>
      <c r="G20" s="38">
        <v>2024</v>
      </c>
      <c r="H20" s="38">
        <v>2024</v>
      </c>
      <c r="I20" s="38">
        <v>2024</v>
      </c>
      <c r="J20" s="38">
        <v>2024</v>
      </c>
      <c r="K20" s="38">
        <v>2024</v>
      </c>
      <c r="L20" s="38">
        <v>2024</v>
      </c>
      <c r="M20" s="38"/>
      <c r="N20" s="38"/>
      <c r="O20" s="38"/>
      <c r="P20" s="38"/>
      <c r="Q20" s="38">
        <v>2024</v>
      </c>
      <c r="R20" s="38">
        <v>2024</v>
      </c>
      <c r="S20" s="38">
        <v>2024</v>
      </c>
      <c r="T20" s="38">
        <v>2024</v>
      </c>
      <c r="U20" s="38">
        <v>2024</v>
      </c>
      <c r="V20" s="38">
        <v>2021</v>
      </c>
      <c r="W20" s="38">
        <v>2022</v>
      </c>
      <c r="X20" s="38">
        <v>2022</v>
      </c>
      <c r="Y20" s="38">
        <f>VLOOKUP(B20,[1]Foglio1!$B:$C,2,FALSE)</f>
        <v>2015</v>
      </c>
      <c r="Z20" s="38">
        <v>2022</v>
      </c>
      <c r="AA20" s="38">
        <f>VLOOKUP(B20,[1]Foglio3!$B:$C,2,FALSE)</f>
        <v>2022</v>
      </c>
      <c r="AB20" s="38">
        <v>2018</v>
      </c>
      <c r="AC20" s="38">
        <v>2020</v>
      </c>
      <c r="AD20" s="38">
        <v>2022</v>
      </c>
      <c r="AE20" s="38">
        <v>2024</v>
      </c>
      <c r="AF20" s="38">
        <v>2024</v>
      </c>
      <c r="AG20" s="38">
        <v>2024</v>
      </c>
      <c r="AH20" s="38">
        <v>2022</v>
      </c>
      <c r="AI20" s="38">
        <v>2015</v>
      </c>
      <c r="AJ20" s="38">
        <v>2024</v>
      </c>
      <c r="AK20" s="38">
        <v>2021</v>
      </c>
      <c r="AL20" s="38">
        <v>2022</v>
      </c>
      <c r="AM20" s="38">
        <v>2022</v>
      </c>
      <c r="AN20" s="38">
        <v>2023</v>
      </c>
      <c r="AO20" s="38">
        <v>2022</v>
      </c>
      <c r="AP20" s="38">
        <v>2015</v>
      </c>
      <c r="AQ20" s="38">
        <v>2022</v>
      </c>
      <c r="AR20" s="38">
        <v>2022</v>
      </c>
      <c r="AS20" s="38">
        <v>2022</v>
      </c>
      <c r="AT20" s="38">
        <v>2022</v>
      </c>
      <c r="AU20" s="38">
        <v>2022</v>
      </c>
      <c r="AV20" s="38">
        <v>2022</v>
      </c>
      <c r="AW20" s="38"/>
      <c r="AX20" s="38">
        <v>2024</v>
      </c>
      <c r="AY20" s="38">
        <v>2024</v>
      </c>
      <c r="AZ20" s="38">
        <v>2024</v>
      </c>
      <c r="BA20" s="38"/>
      <c r="BB20" s="38">
        <v>2024</v>
      </c>
      <c r="BC20" s="38"/>
      <c r="BD20" s="38">
        <v>2024</v>
      </c>
      <c r="BE20" s="38">
        <v>2024</v>
      </c>
      <c r="BF20" s="38"/>
      <c r="BG20" s="38">
        <v>2022</v>
      </c>
      <c r="BH20" s="38"/>
      <c r="BI20" s="38">
        <v>2022</v>
      </c>
      <c r="BJ20" s="38"/>
      <c r="BK20" s="38">
        <v>2021</v>
      </c>
      <c r="BL20" s="38">
        <v>2021</v>
      </c>
      <c r="BM20" s="38">
        <v>2014</v>
      </c>
      <c r="BN20" s="38">
        <v>2022</v>
      </c>
      <c r="BO20" s="38">
        <v>2022</v>
      </c>
      <c r="BP20" s="38">
        <v>2018</v>
      </c>
      <c r="BQ20" s="38">
        <v>2022</v>
      </c>
      <c r="BR20" s="38">
        <v>2022</v>
      </c>
      <c r="BS20" s="38"/>
      <c r="BT20" s="38">
        <v>2021</v>
      </c>
      <c r="BU20" s="38">
        <v>2020</v>
      </c>
      <c r="BV20" s="38">
        <v>2023</v>
      </c>
    </row>
    <row r="21" spans="1:74">
      <c r="A21" s="30" t="s">
        <v>35</v>
      </c>
      <c r="B21" s="23" t="s">
        <v>34</v>
      </c>
      <c r="C21" s="38">
        <v>2024</v>
      </c>
      <c r="D21" s="38">
        <v>2024</v>
      </c>
      <c r="E21" s="38">
        <v>2024</v>
      </c>
      <c r="F21" s="38">
        <v>2024</v>
      </c>
      <c r="G21" s="38">
        <v>2024</v>
      </c>
      <c r="H21" s="38">
        <v>2024</v>
      </c>
      <c r="I21" s="38">
        <v>2024</v>
      </c>
      <c r="J21" s="38">
        <v>2024</v>
      </c>
      <c r="K21" s="38">
        <v>2024</v>
      </c>
      <c r="L21" s="38">
        <v>2024</v>
      </c>
      <c r="M21" s="38">
        <v>2024</v>
      </c>
      <c r="N21" s="38">
        <v>2024</v>
      </c>
      <c r="O21" s="38">
        <v>2024</v>
      </c>
      <c r="P21" s="38">
        <v>2024</v>
      </c>
      <c r="Q21" s="38">
        <v>2024</v>
      </c>
      <c r="R21" s="38">
        <v>2024</v>
      </c>
      <c r="S21" s="38">
        <v>2024</v>
      </c>
      <c r="T21" s="38">
        <v>2024</v>
      </c>
      <c r="U21" s="38">
        <v>2024</v>
      </c>
      <c r="V21" s="38">
        <v>2021</v>
      </c>
      <c r="W21" s="38">
        <v>2022</v>
      </c>
      <c r="X21" s="38">
        <v>2022</v>
      </c>
      <c r="Y21" s="38">
        <f>VLOOKUP(B21,[1]Foglio1!$B:$C,2,FALSE)</f>
        <v>2018</v>
      </c>
      <c r="Z21" s="38">
        <v>2022</v>
      </c>
      <c r="AA21" s="38">
        <f>VLOOKUP(B21,[1]Foglio3!$B:$C,2,FALSE)</f>
        <v>2022</v>
      </c>
      <c r="AB21" s="38">
        <v>2018</v>
      </c>
      <c r="AC21" s="38">
        <v>2020</v>
      </c>
      <c r="AD21" s="38">
        <v>2022</v>
      </c>
      <c r="AE21" s="38">
        <v>2024</v>
      </c>
      <c r="AF21" s="38">
        <v>2024</v>
      </c>
      <c r="AG21" s="38">
        <v>2024</v>
      </c>
      <c r="AH21" s="38">
        <v>2022</v>
      </c>
      <c r="AI21" s="38">
        <v>2017</v>
      </c>
      <c r="AJ21" s="38">
        <v>2024</v>
      </c>
      <c r="AK21" s="38">
        <v>2021</v>
      </c>
      <c r="AL21" s="38">
        <v>2022</v>
      </c>
      <c r="AM21" s="38">
        <v>2022</v>
      </c>
      <c r="AN21" s="38">
        <v>2023</v>
      </c>
      <c r="AO21" s="38">
        <v>2022</v>
      </c>
      <c r="AP21" s="38">
        <v>2021</v>
      </c>
      <c r="AQ21" s="38">
        <v>2022</v>
      </c>
      <c r="AR21" s="38">
        <v>2022</v>
      </c>
      <c r="AS21" s="38">
        <v>2022</v>
      </c>
      <c r="AT21" s="38">
        <v>2022</v>
      </c>
      <c r="AU21" s="38">
        <v>2022</v>
      </c>
      <c r="AV21" s="38">
        <v>2022</v>
      </c>
      <c r="AW21" s="38">
        <v>2021</v>
      </c>
      <c r="AX21" s="38">
        <v>2024</v>
      </c>
      <c r="AY21" s="38">
        <v>2024</v>
      </c>
      <c r="AZ21" s="38">
        <v>2024</v>
      </c>
      <c r="BA21" s="38">
        <v>2024</v>
      </c>
      <c r="BB21" s="38">
        <v>2024</v>
      </c>
      <c r="BC21" s="38"/>
      <c r="BD21" s="38">
        <v>2024</v>
      </c>
      <c r="BE21" s="38">
        <v>2024</v>
      </c>
      <c r="BF21" s="38">
        <v>2015</v>
      </c>
      <c r="BG21" s="38">
        <v>2022</v>
      </c>
      <c r="BH21" s="38">
        <v>2023</v>
      </c>
      <c r="BI21" s="38">
        <v>2022</v>
      </c>
      <c r="BJ21" s="38">
        <v>2022</v>
      </c>
      <c r="BK21" s="38">
        <v>2021</v>
      </c>
      <c r="BL21" s="38">
        <v>2022</v>
      </c>
      <c r="BM21" s="38">
        <v>2014</v>
      </c>
      <c r="BN21" s="38">
        <v>2022</v>
      </c>
      <c r="BO21" s="38">
        <v>2022</v>
      </c>
      <c r="BP21" s="38">
        <v>2019</v>
      </c>
      <c r="BQ21" s="38">
        <v>2022</v>
      </c>
      <c r="BR21" s="38"/>
      <c r="BS21" s="38">
        <v>2022</v>
      </c>
      <c r="BT21" s="38">
        <v>2021</v>
      </c>
      <c r="BU21" s="38">
        <v>2020</v>
      </c>
      <c r="BV21" s="38">
        <v>2023</v>
      </c>
    </row>
    <row r="22" spans="1:74">
      <c r="A22" s="30" t="s">
        <v>37</v>
      </c>
      <c r="B22" s="23" t="s">
        <v>36</v>
      </c>
      <c r="C22" s="38">
        <v>2024</v>
      </c>
      <c r="D22" s="38">
        <v>2024</v>
      </c>
      <c r="E22" s="38">
        <v>2024</v>
      </c>
      <c r="F22" s="38">
        <v>2024</v>
      </c>
      <c r="G22" s="38">
        <v>2024</v>
      </c>
      <c r="H22" s="38">
        <v>2024</v>
      </c>
      <c r="I22" s="38">
        <v>2024</v>
      </c>
      <c r="J22" s="38">
        <v>2024</v>
      </c>
      <c r="K22" s="38">
        <v>2024</v>
      </c>
      <c r="L22" s="38">
        <v>2024</v>
      </c>
      <c r="M22" s="38">
        <v>2024</v>
      </c>
      <c r="N22" s="38"/>
      <c r="O22" s="38"/>
      <c r="P22" s="38"/>
      <c r="Q22" s="38">
        <v>2024</v>
      </c>
      <c r="R22" s="38">
        <v>2024</v>
      </c>
      <c r="S22" s="38">
        <v>2024</v>
      </c>
      <c r="T22" s="38">
        <v>2024</v>
      </c>
      <c r="U22" s="38">
        <v>2024</v>
      </c>
      <c r="V22" s="38">
        <v>2021</v>
      </c>
      <c r="W22" s="38">
        <v>2022</v>
      </c>
      <c r="X22" s="38">
        <v>2022</v>
      </c>
      <c r="Y22" s="38">
        <f>VLOOKUP(B22,[1]Foglio1!$B:$C,2,FALSE)</f>
        <v>2010</v>
      </c>
      <c r="Z22" s="38">
        <v>2022</v>
      </c>
      <c r="AA22" s="38">
        <f>VLOOKUP(B22,[1]Foglio3!$B:$C,2,FALSE)</f>
        <v>2022</v>
      </c>
      <c r="AB22" s="38">
        <v>2018</v>
      </c>
      <c r="AC22" s="38">
        <v>2020</v>
      </c>
      <c r="AD22" s="38">
        <v>2022</v>
      </c>
      <c r="AE22" s="38">
        <v>2024</v>
      </c>
      <c r="AF22" s="38">
        <v>2024</v>
      </c>
      <c r="AG22" s="38">
        <v>2024</v>
      </c>
      <c r="AH22" s="38">
        <v>2022</v>
      </c>
      <c r="AI22" s="38"/>
      <c r="AJ22" s="38">
        <v>2024</v>
      </c>
      <c r="AK22" s="38">
        <v>2021</v>
      </c>
      <c r="AL22" s="38">
        <v>2022</v>
      </c>
      <c r="AM22" s="38">
        <v>2022</v>
      </c>
      <c r="AN22" s="38">
        <v>2022</v>
      </c>
      <c r="AO22" s="38">
        <v>2022</v>
      </c>
      <c r="AP22" s="38">
        <v>2010</v>
      </c>
      <c r="AQ22" s="38">
        <v>2022</v>
      </c>
      <c r="AR22" s="38">
        <v>2022</v>
      </c>
      <c r="AS22" s="38">
        <v>2022</v>
      </c>
      <c r="AT22" s="38">
        <v>2022</v>
      </c>
      <c r="AU22" s="38">
        <v>2022</v>
      </c>
      <c r="AV22" s="38">
        <v>2022</v>
      </c>
      <c r="AW22" s="38">
        <v>2022</v>
      </c>
      <c r="AX22" s="38">
        <v>2024</v>
      </c>
      <c r="AY22" s="38">
        <v>2024</v>
      </c>
      <c r="AZ22" s="38">
        <v>2024</v>
      </c>
      <c r="BA22" s="38"/>
      <c r="BB22" s="38"/>
      <c r="BC22" s="38"/>
      <c r="BD22" s="38">
        <v>2024</v>
      </c>
      <c r="BE22" s="38">
        <v>2024</v>
      </c>
      <c r="BF22" s="38">
        <v>2015</v>
      </c>
      <c r="BG22" s="38">
        <v>2022</v>
      </c>
      <c r="BH22" s="38">
        <v>2023</v>
      </c>
      <c r="BI22" s="38">
        <v>2022</v>
      </c>
      <c r="BJ22" s="38">
        <v>2022</v>
      </c>
      <c r="BK22" s="38">
        <v>2021</v>
      </c>
      <c r="BL22" s="38">
        <v>2022</v>
      </c>
      <c r="BM22" s="38">
        <v>2014</v>
      </c>
      <c r="BN22" s="38">
        <v>2022</v>
      </c>
      <c r="BO22" s="38">
        <v>2022</v>
      </c>
      <c r="BP22" s="38">
        <v>2021</v>
      </c>
      <c r="BQ22" s="38">
        <v>2022</v>
      </c>
      <c r="BR22" s="38">
        <v>2022</v>
      </c>
      <c r="BS22" s="38">
        <v>2022</v>
      </c>
      <c r="BT22" s="38">
        <v>2021</v>
      </c>
      <c r="BU22" s="38">
        <v>2020</v>
      </c>
      <c r="BV22" s="38">
        <v>2022</v>
      </c>
    </row>
    <row r="23" spans="1:74">
      <c r="A23" s="30" t="s">
        <v>733</v>
      </c>
      <c r="B23" s="23" t="s">
        <v>38</v>
      </c>
      <c r="C23" s="38">
        <v>2024</v>
      </c>
      <c r="D23" s="38">
        <v>2024</v>
      </c>
      <c r="E23" s="38">
        <v>2024</v>
      </c>
      <c r="F23" s="38">
        <v>2024</v>
      </c>
      <c r="G23" s="38">
        <v>2024</v>
      </c>
      <c r="H23" s="38">
        <v>2024</v>
      </c>
      <c r="I23" s="38">
        <v>2024</v>
      </c>
      <c r="J23" s="38">
        <v>2024</v>
      </c>
      <c r="K23" s="38">
        <v>2024</v>
      </c>
      <c r="L23" s="38">
        <v>2024</v>
      </c>
      <c r="M23" s="38"/>
      <c r="N23" s="38"/>
      <c r="O23" s="38"/>
      <c r="P23" s="38"/>
      <c r="Q23" s="38">
        <v>2024</v>
      </c>
      <c r="R23" s="38">
        <v>2024</v>
      </c>
      <c r="S23" s="38">
        <v>2024</v>
      </c>
      <c r="T23" s="38">
        <v>2024</v>
      </c>
      <c r="U23" s="38">
        <v>2024</v>
      </c>
      <c r="V23" s="38">
        <v>2021</v>
      </c>
      <c r="W23" s="38">
        <v>2022</v>
      </c>
      <c r="X23" s="38">
        <v>2022</v>
      </c>
      <c r="Y23" s="38">
        <f>VLOOKUP(B23,[1]Foglio1!$B:$C,2,FALSE)</f>
        <v>2012</v>
      </c>
      <c r="Z23" s="38">
        <v>2022</v>
      </c>
      <c r="AA23" s="38">
        <f>VLOOKUP(B23,[1]Foglio3!$B:$C,2,FALSE)</f>
        <v>2022</v>
      </c>
      <c r="AB23" s="38">
        <v>2018</v>
      </c>
      <c r="AC23" s="38">
        <v>2020</v>
      </c>
      <c r="AD23" s="38">
        <v>2022</v>
      </c>
      <c r="AE23" s="38">
        <v>2024</v>
      </c>
      <c r="AF23" s="38">
        <v>2024</v>
      </c>
      <c r="AG23" s="38">
        <v>2024</v>
      </c>
      <c r="AH23" s="38">
        <v>2022</v>
      </c>
      <c r="AI23" s="38">
        <v>2016</v>
      </c>
      <c r="AJ23" s="38">
        <v>2024</v>
      </c>
      <c r="AK23" s="38">
        <v>2021</v>
      </c>
      <c r="AL23" s="38">
        <v>2022</v>
      </c>
      <c r="AM23" s="38">
        <v>2022</v>
      </c>
      <c r="AN23" s="38">
        <v>2023</v>
      </c>
      <c r="AO23" s="38">
        <v>2022</v>
      </c>
      <c r="AP23" s="38">
        <v>2016</v>
      </c>
      <c r="AQ23" s="38">
        <v>2022</v>
      </c>
      <c r="AR23" s="38">
        <v>2022</v>
      </c>
      <c r="AS23" s="38">
        <v>2022</v>
      </c>
      <c r="AT23" s="38">
        <v>2022</v>
      </c>
      <c r="AU23" s="38">
        <v>2022</v>
      </c>
      <c r="AV23" s="38">
        <v>2022</v>
      </c>
      <c r="AW23" s="38">
        <v>2021</v>
      </c>
      <c r="AX23" s="38">
        <v>2024</v>
      </c>
      <c r="AY23" s="38">
        <v>2024</v>
      </c>
      <c r="AZ23" s="38">
        <v>2024</v>
      </c>
      <c r="BA23" s="38">
        <v>2020</v>
      </c>
      <c r="BB23" s="38">
        <v>2024</v>
      </c>
      <c r="BC23" s="38"/>
      <c r="BD23" s="38">
        <v>2024</v>
      </c>
      <c r="BE23" s="38">
        <v>2024</v>
      </c>
      <c r="BF23" s="38">
        <v>2013</v>
      </c>
      <c r="BG23" s="38">
        <v>2022</v>
      </c>
      <c r="BH23" s="38">
        <v>2023</v>
      </c>
      <c r="BI23" s="38">
        <v>2022</v>
      </c>
      <c r="BJ23" s="38">
        <v>2020</v>
      </c>
      <c r="BK23" s="38">
        <v>2021</v>
      </c>
      <c r="BL23" s="38">
        <v>2021</v>
      </c>
      <c r="BM23" s="38">
        <v>2014</v>
      </c>
      <c r="BN23" s="38">
        <v>2022</v>
      </c>
      <c r="BO23" s="38">
        <v>2022</v>
      </c>
      <c r="BP23" s="38">
        <v>2017</v>
      </c>
      <c r="BQ23" s="38">
        <v>2022</v>
      </c>
      <c r="BR23" s="38">
        <v>2022</v>
      </c>
      <c r="BS23" s="38">
        <v>2022</v>
      </c>
      <c r="BT23" s="38">
        <v>2021</v>
      </c>
      <c r="BU23" s="38">
        <v>2020</v>
      </c>
      <c r="BV23" s="38">
        <v>2023</v>
      </c>
    </row>
    <row r="24" spans="1:74">
      <c r="A24" s="30" t="s">
        <v>40</v>
      </c>
      <c r="B24" s="23" t="s">
        <v>39</v>
      </c>
      <c r="C24" s="38">
        <v>2024</v>
      </c>
      <c r="D24" s="38">
        <v>2024</v>
      </c>
      <c r="E24" s="38">
        <v>2024</v>
      </c>
      <c r="F24" s="38">
        <v>2024</v>
      </c>
      <c r="G24" s="38">
        <v>2024</v>
      </c>
      <c r="H24" s="38">
        <v>2024</v>
      </c>
      <c r="I24" s="38">
        <v>2024</v>
      </c>
      <c r="J24" s="38">
        <v>2024</v>
      </c>
      <c r="K24" s="38">
        <v>2024</v>
      </c>
      <c r="L24" s="38">
        <v>2024</v>
      </c>
      <c r="M24" s="38">
        <v>2024</v>
      </c>
      <c r="N24" s="38"/>
      <c r="O24" s="38"/>
      <c r="P24" s="38"/>
      <c r="Q24" s="38">
        <v>2024</v>
      </c>
      <c r="R24" s="38">
        <v>2024</v>
      </c>
      <c r="S24" s="38">
        <v>2024</v>
      </c>
      <c r="T24" s="38">
        <v>2024</v>
      </c>
      <c r="U24" s="38">
        <v>2024</v>
      </c>
      <c r="V24" s="38">
        <v>2021</v>
      </c>
      <c r="W24" s="38">
        <v>2022</v>
      </c>
      <c r="X24" s="38">
        <v>2022</v>
      </c>
      <c r="Y24" s="38">
        <f>VLOOKUP(B24,[1]Foglio1!$B:$C,2,FALSE)</f>
        <v>2011</v>
      </c>
      <c r="Z24" s="38">
        <v>2018</v>
      </c>
      <c r="AA24" s="38"/>
      <c r="AB24" s="38">
        <v>2018</v>
      </c>
      <c r="AC24" s="38"/>
      <c r="AD24" s="38">
        <v>2022</v>
      </c>
      <c r="AE24" s="38">
        <v>2024</v>
      </c>
      <c r="AF24" s="38">
        <v>2024</v>
      </c>
      <c r="AG24" s="38">
        <v>2024</v>
      </c>
      <c r="AH24" s="38">
        <v>2022</v>
      </c>
      <c r="AI24" s="38">
        <v>2011</v>
      </c>
      <c r="AJ24" s="38">
        <v>2024</v>
      </c>
      <c r="AK24" s="38">
        <v>2021</v>
      </c>
      <c r="AL24" s="38">
        <v>2022</v>
      </c>
      <c r="AM24" s="38">
        <v>2022</v>
      </c>
      <c r="AN24" s="38">
        <v>2023</v>
      </c>
      <c r="AO24" s="38">
        <v>2022</v>
      </c>
      <c r="AP24" s="38">
        <v>2012</v>
      </c>
      <c r="AQ24" s="38">
        <v>2022</v>
      </c>
      <c r="AR24" s="38"/>
      <c r="AS24" s="38"/>
      <c r="AT24" s="38"/>
      <c r="AU24" s="38">
        <v>2022</v>
      </c>
      <c r="AV24" s="38">
        <v>2022</v>
      </c>
      <c r="AW24" s="38">
        <v>2011</v>
      </c>
      <c r="AX24" s="38">
        <v>2024</v>
      </c>
      <c r="AY24" s="38">
        <v>2024</v>
      </c>
      <c r="AZ24" s="38">
        <v>2024</v>
      </c>
      <c r="BA24" s="38">
        <v>2024</v>
      </c>
      <c r="BB24" s="38">
        <v>2024</v>
      </c>
      <c r="BC24" s="38">
        <v>2023</v>
      </c>
      <c r="BD24" s="38">
        <v>2024</v>
      </c>
      <c r="BE24" s="38">
        <v>2024</v>
      </c>
      <c r="BF24" s="38"/>
      <c r="BG24" s="38">
        <v>2022</v>
      </c>
      <c r="BH24" s="38">
        <v>2023</v>
      </c>
      <c r="BI24" s="38">
        <v>2022</v>
      </c>
      <c r="BJ24" s="38">
        <v>2022</v>
      </c>
      <c r="BK24" s="38">
        <v>2022</v>
      </c>
      <c r="BL24" s="38">
        <v>2022</v>
      </c>
      <c r="BM24" s="38">
        <v>2014</v>
      </c>
      <c r="BN24" s="38">
        <v>2022</v>
      </c>
      <c r="BO24" s="38">
        <v>2022</v>
      </c>
      <c r="BP24" s="38">
        <v>2015</v>
      </c>
      <c r="BQ24" s="38">
        <v>2022</v>
      </c>
      <c r="BR24" s="38">
        <v>2022</v>
      </c>
      <c r="BS24" s="38"/>
      <c r="BT24" s="38">
        <v>2021</v>
      </c>
      <c r="BU24" s="38">
        <v>2020</v>
      </c>
      <c r="BV24" s="38">
        <v>2023</v>
      </c>
    </row>
    <row r="25" spans="1:74">
      <c r="A25" s="30" t="s">
        <v>42</v>
      </c>
      <c r="B25" s="23" t="s">
        <v>41</v>
      </c>
      <c r="C25" s="38">
        <v>2024</v>
      </c>
      <c r="D25" s="38">
        <v>2024</v>
      </c>
      <c r="E25" s="38">
        <v>2024</v>
      </c>
      <c r="F25" s="38">
        <v>2024</v>
      </c>
      <c r="G25" s="38">
        <v>2024</v>
      </c>
      <c r="H25" s="38">
        <v>2024</v>
      </c>
      <c r="I25" s="38">
        <v>2024</v>
      </c>
      <c r="J25" s="38">
        <v>2024</v>
      </c>
      <c r="K25" s="38">
        <v>2024</v>
      </c>
      <c r="L25" s="38">
        <v>2024</v>
      </c>
      <c r="M25" s="38">
        <v>2024</v>
      </c>
      <c r="N25" s="38">
        <v>2024</v>
      </c>
      <c r="O25" s="38">
        <v>2024</v>
      </c>
      <c r="P25" s="38">
        <v>2024</v>
      </c>
      <c r="Q25" s="38">
        <v>2024</v>
      </c>
      <c r="R25" s="38">
        <v>2024</v>
      </c>
      <c r="S25" s="38">
        <v>2024</v>
      </c>
      <c r="T25" s="38">
        <v>2024</v>
      </c>
      <c r="U25" s="38">
        <v>2024</v>
      </c>
      <c r="V25" s="38">
        <v>2021</v>
      </c>
      <c r="W25" s="38">
        <v>2022</v>
      </c>
      <c r="X25" s="38">
        <v>2022</v>
      </c>
      <c r="Y25" s="38">
        <f>VLOOKUP(B25,[1]Foglio1!$B:$C,2,FALSE)</f>
        <v>2011</v>
      </c>
      <c r="Z25" s="38">
        <v>2022</v>
      </c>
      <c r="AA25" s="38"/>
      <c r="AB25" s="38">
        <v>2018</v>
      </c>
      <c r="AC25" s="38">
        <v>2020</v>
      </c>
      <c r="AD25" s="38">
        <v>2022</v>
      </c>
      <c r="AE25" s="38">
        <v>2024</v>
      </c>
      <c r="AF25" s="38">
        <v>2024</v>
      </c>
      <c r="AG25" s="38">
        <v>2024</v>
      </c>
      <c r="AH25" s="38">
        <v>2022</v>
      </c>
      <c r="AI25" s="38">
        <v>2015</v>
      </c>
      <c r="AJ25" s="38">
        <v>2024</v>
      </c>
      <c r="AK25" s="38">
        <v>2021</v>
      </c>
      <c r="AL25" s="38">
        <v>2022</v>
      </c>
      <c r="AM25" s="38">
        <v>2022</v>
      </c>
      <c r="AN25" s="38">
        <v>2023</v>
      </c>
      <c r="AO25" s="38">
        <v>2022</v>
      </c>
      <c r="AP25" s="38"/>
      <c r="AQ25" s="38">
        <v>2022</v>
      </c>
      <c r="AR25" s="38">
        <v>2022</v>
      </c>
      <c r="AS25" s="38">
        <v>2022</v>
      </c>
      <c r="AT25" s="38">
        <v>2022</v>
      </c>
      <c r="AU25" s="38">
        <v>2022</v>
      </c>
      <c r="AV25" s="38">
        <v>2022</v>
      </c>
      <c r="AW25" s="38">
        <v>2015</v>
      </c>
      <c r="AX25" s="38">
        <v>2024</v>
      </c>
      <c r="AY25" s="38">
        <v>2024</v>
      </c>
      <c r="AZ25" s="38">
        <v>2024</v>
      </c>
      <c r="BA25" s="38"/>
      <c r="BB25" s="38">
        <v>2024</v>
      </c>
      <c r="BC25" s="38"/>
      <c r="BD25" s="38">
        <v>2024</v>
      </c>
      <c r="BE25" s="38">
        <v>2024</v>
      </c>
      <c r="BF25" s="38">
        <v>2015</v>
      </c>
      <c r="BG25" s="38">
        <v>2022</v>
      </c>
      <c r="BH25" s="38">
        <v>2023</v>
      </c>
      <c r="BI25" s="38">
        <v>2022</v>
      </c>
      <c r="BJ25" s="38">
        <v>2013</v>
      </c>
      <c r="BK25" s="38">
        <v>2021</v>
      </c>
      <c r="BL25" s="38">
        <v>2022</v>
      </c>
      <c r="BM25" s="38">
        <v>2014</v>
      </c>
      <c r="BN25" s="38">
        <v>2022</v>
      </c>
      <c r="BO25" s="38">
        <v>2022</v>
      </c>
      <c r="BP25" s="38">
        <v>2018</v>
      </c>
      <c r="BQ25" s="38">
        <v>2022</v>
      </c>
      <c r="BR25" s="38">
        <v>2022</v>
      </c>
      <c r="BS25" s="38">
        <v>2022</v>
      </c>
      <c r="BT25" s="38">
        <v>2021</v>
      </c>
      <c r="BU25" s="38">
        <v>2020</v>
      </c>
      <c r="BV25" s="38">
        <v>2023</v>
      </c>
    </row>
    <row r="26" spans="1:74">
      <c r="A26" s="30" t="s">
        <v>44</v>
      </c>
      <c r="B26" s="23" t="s">
        <v>43</v>
      </c>
      <c r="C26" s="38">
        <v>2024</v>
      </c>
      <c r="D26" s="38">
        <v>2024</v>
      </c>
      <c r="E26" s="38">
        <v>2024</v>
      </c>
      <c r="F26" s="38">
        <v>2024</v>
      </c>
      <c r="G26" s="38">
        <v>2024</v>
      </c>
      <c r="H26" s="38">
        <v>2024</v>
      </c>
      <c r="I26" s="38">
        <v>2024</v>
      </c>
      <c r="J26" s="38">
        <v>2024</v>
      </c>
      <c r="K26" s="38">
        <v>2024</v>
      </c>
      <c r="L26" s="38">
        <v>2024</v>
      </c>
      <c r="M26" s="38"/>
      <c r="N26" s="38"/>
      <c r="O26" s="38"/>
      <c r="P26" s="38"/>
      <c r="Q26" s="38">
        <v>2024</v>
      </c>
      <c r="R26" s="38">
        <v>2024</v>
      </c>
      <c r="S26" s="38">
        <v>2024</v>
      </c>
      <c r="T26" s="38">
        <v>2024</v>
      </c>
      <c r="U26" s="38">
        <v>2024</v>
      </c>
      <c r="V26" s="38">
        <v>2021</v>
      </c>
      <c r="W26" s="38">
        <v>2022</v>
      </c>
      <c r="X26" s="38">
        <v>2022</v>
      </c>
      <c r="Y26" s="38">
        <f>VLOOKUP(B26,[1]Foglio1!$B:$C,2,FALSE)</f>
        <v>2010</v>
      </c>
      <c r="Z26" s="38">
        <v>2022</v>
      </c>
      <c r="AA26" s="38"/>
      <c r="AB26" s="38">
        <v>2019</v>
      </c>
      <c r="AC26" s="38">
        <v>2020</v>
      </c>
      <c r="AD26" s="38">
        <v>2022</v>
      </c>
      <c r="AE26" s="38">
        <v>2024</v>
      </c>
      <c r="AF26" s="38">
        <v>2024</v>
      </c>
      <c r="AG26" s="38">
        <v>2024</v>
      </c>
      <c r="AH26" s="38">
        <v>2022</v>
      </c>
      <c r="AI26" s="38">
        <v>2015</v>
      </c>
      <c r="AJ26" s="38">
        <v>2024</v>
      </c>
      <c r="AK26" s="38">
        <v>2021</v>
      </c>
      <c r="AL26" s="38">
        <v>2022</v>
      </c>
      <c r="AM26" s="38">
        <v>2022</v>
      </c>
      <c r="AN26" s="38">
        <v>2023</v>
      </c>
      <c r="AO26" s="38">
        <v>2022</v>
      </c>
      <c r="AP26" s="38">
        <v>2019</v>
      </c>
      <c r="AQ26" s="38">
        <v>2022</v>
      </c>
      <c r="AR26" s="38">
        <v>2022</v>
      </c>
      <c r="AS26" s="38">
        <v>2022</v>
      </c>
      <c r="AT26" s="38">
        <v>2022</v>
      </c>
      <c r="AU26" s="38">
        <v>2022</v>
      </c>
      <c r="AV26" s="38">
        <v>2022</v>
      </c>
      <c r="AW26" s="38">
        <v>2022</v>
      </c>
      <c r="AX26" s="38">
        <v>2024</v>
      </c>
      <c r="AY26" s="38">
        <v>2024</v>
      </c>
      <c r="AZ26" s="38">
        <v>2024</v>
      </c>
      <c r="BA26" s="38">
        <v>2024</v>
      </c>
      <c r="BB26" s="38">
        <v>2024</v>
      </c>
      <c r="BC26" s="38">
        <v>2023</v>
      </c>
      <c r="BD26" s="38">
        <v>2024</v>
      </c>
      <c r="BE26" s="38">
        <v>2024</v>
      </c>
      <c r="BF26" s="38">
        <v>2013</v>
      </c>
      <c r="BG26" s="38">
        <v>2022</v>
      </c>
      <c r="BH26" s="38">
        <v>2023</v>
      </c>
      <c r="BI26" s="38">
        <v>2022</v>
      </c>
      <c r="BJ26" s="38">
        <v>2022</v>
      </c>
      <c r="BK26" s="38">
        <v>2022</v>
      </c>
      <c r="BL26" s="38">
        <v>2022</v>
      </c>
      <c r="BM26" s="38">
        <v>2014</v>
      </c>
      <c r="BN26" s="38">
        <v>2022</v>
      </c>
      <c r="BO26" s="38">
        <v>2022</v>
      </c>
      <c r="BP26" s="38">
        <v>2021</v>
      </c>
      <c r="BQ26" s="38">
        <v>2022</v>
      </c>
      <c r="BR26" s="38">
        <v>2022</v>
      </c>
      <c r="BS26" s="38">
        <v>2022</v>
      </c>
      <c r="BT26" s="38">
        <v>2021</v>
      </c>
      <c r="BU26" s="38">
        <v>2020</v>
      </c>
      <c r="BV26" s="38">
        <v>2023</v>
      </c>
    </row>
    <row r="27" spans="1:74">
      <c r="A27" s="30" t="s">
        <v>378</v>
      </c>
      <c r="B27" s="23" t="s">
        <v>45</v>
      </c>
      <c r="C27" s="38">
        <v>2024</v>
      </c>
      <c r="D27" s="38">
        <v>2024</v>
      </c>
      <c r="E27" s="38">
        <v>2024</v>
      </c>
      <c r="F27" s="38">
        <v>2024</v>
      </c>
      <c r="G27" s="38">
        <v>2024</v>
      </c>
      <c r="H27" s="38">
        <v>2024</v>
      </c>
      <c r="I27" s="38">
        <v>2024</v>
      </c>
      <c r="J27" s="38">
        <v>2024</v>
      </c>
      <c r="K27" s="38">
        <v>2024</v>
      </c>
      <c r="L27" s="38">
        <v>2024</v>
      </c>
      <c r="M27" s="38">
        <v>2024</v>
      </c>
      <c r="N27" s="38"/>
      <c r="O27" s="38"/>
      <c r="P27" s="38"/>
      <c r="Q27" s="38">
        <v>2024</v>
      </c>
      <c r="R27" s="38">
        <v>2024</v>
      </c>
      <c r="S27" s="38">
        <v>2024</v>
      </c>
      <c r="T27" s="38">
        <v>2024</v>
      </c>
      <c r="U27" s="38">
        <v>2024</v>
      </c>
      <c r="V27" s="38">
        <v>2021</v>
      </c>
      <c r="W27" s="38">
        <v>2022</v>
      </c>
      <c r="X27" s="38">
        <v>2022</v>
      </c>
      <c r="Y27" s="38"/>
      <c r="Z27" s="38">
        <v>2022</v>
      </c>
      <c r="AA27" s="38"/>
      <c r="AB27" s="38">
        <v>2018</v>
      </c>
      <c r="AC27" s="38"/>
      <c r="AD27" s="38">
        <v>2022</v>
      </c>
      <c r="AE27" s="38">
        <v>2024</v>
      </c>
      <c r="AF27" s="38">
        <v>2024</v>
      </c>
      <c r="AG27" s="38">
        <v>2024</v>
      </c>
      <c r="AH27" s="38">
        <v>2022</v>
      </c>
      <c r="AI27" s="38"/>
      <c r="AJ27" s="38">
        <v>2024</v>
      </c>
      <c r="AK27" s="38">
        <v>2021</v>
      </c>
      <c r="AL27" s="38">
        <v>2022</v>
      </c>
      <c r="AM27" s="38"/>
      <c r="AN27" s="38">
        <v>2023</v>
      </c>
      <c r="AO27" s="38">
        <v>2022</v>
      </c>
      <c r="AP27" s="38"/>
      <c r="AQ27" s="38">
        <v>2022</v>
      </c>
      <c r="AR27" s="38"/>
      <c r="AS27" s="38"/>
      <c r="AT27" s="38"/>
      <c r="AU27" s="38">
        <v>2022</v>
      </c>
      <c r="AV27" s="38">
        <v>2022</v>
      </c>
      <c r="AW27" s="38"/>
      <c r="AX27" s="38">
        <v>2024</v>
      </c>
      <c r="AY27" s="38">
        <v>2024</v>
      </c>
      <c r="AZ27" s="38">
        <v>2024</v>
      </c>
      <c r="BA27" s="38"/>
      <c r="BB27" s="38">
        <v>2024</v>
      </c>
      <c r="BC27" s="38"/>
      <c r="BD27" s="38">
        <v>2024</v>
      </c>
      <c r="BE27" s="38">
        <v>2024</v>
      </c>
      <c r="BF27" s="38">
        <v>2013</v>
      </c>
      <c r="BG27" s="38">
        <v>2022</v>
      </c>
      <c r="BH27" s="38">
        <v>2020</v>
      </c>
      <c r="BI27" s="38">
        <v>2022</v>
      </c>
      <c r="BJ27" s="38">
        <v>2021</v>
      </c>
      <c r="BK27" s="38">
        <v>2021</v>
      </c>
      <c r="BL27" s="38">
        <v>2022</v>
      </c>
      <c r="BM27" s="38">
        <v>2014</v>
      </c>
      <c r="BN27" s="38">
        <v>2022</v>
      </c>
      <c r="BO27" s="38">
        <v>2022</v>
      </c>
      <c r="BP27" s="38">
        <v>2021</v>
      </c>
      <c r="BQ27" s="38">
        <v>2022</v>
      </c>
      <c r="BR27" s="38">
        <v>2022</v>
      </c>
      <c r="BS27" s="38"/>
      <c r="BT27" s="38">
        <v>2021</v>
      </c>
      <c r="BU27" s="38">
        <v>2020</v>
      </c>
      <c r="BV27" s="38">
        <v>2023</v>
      </c>
    </row>
    <row r="28" spans="1:74">
      <c r="A28" s="30" t="s">
        <v>47</v>
      </c>
      <c r="B28" s="23" t="s">
        <v>46</v>
      </c>
      <c r="C28" s="38">
        <v>2024</v>
      </c>
      <c r="D28" s="38">
        <v>2024</v>
      </c>
      <c r="E28" s="38">
        <v>2024</v>
      </c>
      <c r="F28" s="38">
        <v>2024</v>
      </c>
      <c r="G28" s="38">
        <v>2024</v>
      </c>
      <c r="H28" s="38">
        <v>2024</v>
      </c>
      <c r="I28" s="38">
        <v>2024</v>
      </c>
      <c r="J28" s="38">
        <v>2024</v>
      </c>
      <c r="K28" s="38">
        <v>2024</v>
      </c>
      <c r="L28" s="38">
        <v>2024</v>
      </c>
      <c r="M28" s="38">
        <v>2024</v>
      </c>
      <c r="N28" s="38"/>
      <c r="O28" s="38"/>
      <c r="P28" s="38"/>
      <c r="Q28" s="38">
        <v>2024</v>
      </c>
      <c r="R28" s="38">
        <v>2024</v>
      </c>
      <c r="S28" s="38">
        <v>2024</v>
      </c>
      <c r="T28" s="38">
        <v>2024</v>
      </c>
      <c r="U28" s="38">
        <v>2024</v>
      </c>
      <c r="V28" s="38">
        <v>2021</v>
      </c>
      <c r="W28" s="38">
        <v>2022</v>
      </c>
      <c r="X28" s="38">
        <v>2022</v>
      </c>
      <c r="Y28" s="38">
        <f>VLOOKUP(B28,[1]Foglio1!$B:$C,2,FALSE)</f>
        <v>2011</v>
      </c>
      <c r="Z28" s="38">
        <v>2022</v>
      </c>
      <c r="AA28" s="38"/>
      <c r="AB28" s="38">
        <v>2018</v>
      </c>
      <c r="AC28" s="38">
        <v>2020</v>
      </c>
      <c r="AD28" s="38">
        <v>2022</v>
      </c>
      <c r="AE28" s="38">
        <v>2024</v>
      </c>
      <c r="AF28" s="38">
        <v>2024</v>
      </c>
      <c r="AG28" s="38">
        <v>2024</v>
      </c>
      <c r="AH28" s="38">
        <v>2022</v>
      </c>
      <c r="AI28" s="38"/>
      <c r="AJ28" s="38">
        <v>2024</v>
      </c>
      <c r="AK28" s="38">
        <v>2021</v>
      </c>
      <c r="AL28" s="38">
        <v>2022</v>
      </c>
      <c r="AM28" s="38"/>
      <c r="AN28" s="38">
        <v>2023</v>
      </c>
      <c r="AO28" s="38">
        <v>2022</v>
      </c>
      <c r="AP28" s="38">
        <v>2014</v>
      </c>
      <c r="AQ28" s="38">
        <v>2022</v>
      </c>
      <c r="AR28" s="38">
        <v>2022</v>
      </c>
      <c r="AS28" s="38">
        <v>2022</v>
      </c>
      <c r="AT28" s="38"/>
      <c r="AU28" s="38">
        <v>2022</v>
      </c>
      <c r="AV28" s="38">
        <v>2022</v>
      </c>
      <c r="AW28" s="38">
        <v>2021</v>
      </c>
      <c r="AX28" s="38">
        <v>2024</v>
      </c>
      <c r="AY28" s="38">
        <v>2024</v>
      </c>
      <c r="AZ28" s="38">
        <v>2024</v>
      </c>
      <c r="BA28" s="38"/>
      <c r="BB28" s="38">
        <v>2024</v>
      </c>
      <c r="BC28" s="38">
        <v>2023</v>
      </c>
      <c r="BD28" s="38">
        <v>2024</v>
      </c>
      <c r="BE28" s="38">
        <v>2024</v>
      </c>
      <c r="BF28" s="38">
        <v>2015</v>
      </c>
      <c r="BG28" s="38">
        <v>2022</v>
      </c>
      <c r="BH28" s="38">
        <v>2023</v>
      </c>
      <c r="BI28" s="38">
        <v>2022</v>
      </c>
      <c r="BJ28" s="38">
        <v>2021</v>
      </c>
      <c r="BK28" s="38">
        <v>2022</v>
      </c>
      <c r="BL28" s="38">
        <v>2022</v>
      </c>
      <c r="BM28" s="38">
        <v>2014</v>
      </c>
      <c r="BN28" s="38">
        <v>2022</v>
      </c>
      <c r="BO28" s="38">
        <v>2022</v>
      </c>
      <c r="BP28" s="38">
        <v>2018</v>
      </c>
      <c r="BQ28" s="38">
        <v>2022</v>
      </c>
      <c r="BR28" s="38">
        <v>2022</v>
      </c>
      <c r="BS28" s="38">
        <v>2022</v>
      </c>
      <c r="BT28" s="38">
        <v>2021</v>
      </c>
      <c r="BU28" s="38">
        <v>2020</v>
      </c>
      <c r="BV28" s="38">
        <v>2023</v>
      </c>
    </row>
    <row r="29" spans="1:74">
      <c r="A29" s="30" t="s">
        <v>49</v>
      </c>
      <c r="B29" s="23" t="s">
        <v>48</v>
      </c>
      <c r="C29" s="38">
        <v>2024</v>
      </c>
      <c r="D29" s="38">
        <v>2024</v>
      </c>
      <c r="E29" s="38">
        <v>2024</v>
      </c>
      <c r="F29" s="38">
        <v>2024</v>
      </c>
      <c r="G29" s="38">
        <v>2024</v>
      </c>
      <c r="H29" s="38">
        <v>2024</v>
      </c>
      <c r="I29" s="38">
        <v>2024</v>
      </c>
      <c r="J29" s="38">
        <v>2024</v>
      </c>
      <c r="K29" s="38">
        <v>2024</v>
      </c>
      <c r="L29" s="38">
        <v>2024</v>
      </c>
      <c r="M29" s="38">
        <v>2024</v>
      </c>
      <c r="N29" s="38">
        <v>2024</v>
      </c>
      <c r="O29" s="38">
        <v>2024</v>
      </c>
      <c r="P29" s="38">
        <v>2024</v>
      </c>
      <c r="Q29" s="38">
        <v>2024</v>
      </c>
      <c r="R29" s="38">
        <v>2024</v>
      </c>
      <c r="S29" s="38">
        <v>2024</v>
      </c>
      <c r="T29" s="38">
        <v>2024</v>
      </c>
      <c r="U29" s="38">
        <v>2024</v>
      </c>
      <c r="V29" s="38">
        <v>2021</v>
      </c>
      <c r="W29" s="38">
        <v>2022</v>
      </c>
      <c r="X29" s="38">
        <v>2022</v>
      </c>
      <c r="Y29" s="38">
        <f>VLOOKUP(B29,[1]Foglio1!$B:$C,2,FALSE)</f>
        <v>2014</v>
      </c>
      <c r="Z29" s="38">
        <v>2022</v>
      </c>
      <c r="AA29" s="38">
        <f>VLOOKUP(B29,[1]Foglio3!$B:$C,2,FALSE)</f>
        <v>2022</v>
      </c>
      <c r="AB29" s="38">
        <v>2018</v>
      </c>
      <c r="AC29" s="38">
        <v>2020</v>
      </c>
      <c r="AD29" s="38">
        <v>2022</v>
      </c>
      <c r="AE29" s="38">
        <v>2024</v>
      </c>
      <c r="AF29" s="38">
        <v>2024</v>
      </c>
      <c r="AG29" s="38">
        <v>2024</v>
      </c>
      <c r="AH29" s="38">
        <v>2022</v>
      </c>
      <c r="AI29" s="38"/>
      <c r="AJ29" s="38">
        <v>2024</v>
      </c>
      <c r="AK29" s="38">
        <v>2021</v>
      </c>
      <c r="AL29" s="38">
        <v>2022</v>
      </c>
      <c r="AM29" s="38">
        <v>2022</v>
      </c>
      <c r="AN29" s="38">
        <v>2023</v>
      </c>
      <c r="AO29" s="38">
        <v>2022</v>
      </c>
      <c r="AP29" s="38">
        <v>2021</v>
      </c>
      <c r="AQ29" s="38">
        <v>2022</v>
      </c>
      <c r="AR29" s="38">
        <v>2022</v>
      </c>
      <c r="AS29" s="38">
        <v>2022</v>
      </c>
      <c r="AT29" s="38">
        <v>2022</v>
      </c>
      <c r="AU29" s="38">
        <v>2022</v>
      </c>
      <c r="AV29" s="38">
        <v>2022</v>
      </c>
      <c r="AW29" s="38">
        <v>2021</v>
      </c>
      <c r="AX29" s="38">
        <v>2024</v>
      </c>
      <c r="AY29" s="38">
        <v>2024</v>
      </c>
      <c r="AZ29" s="38">
        <v>2024</v>
      </c>
      <c r="BA29" s="38">
        <v>2024</v>
      </c>
      <c r="BB29" s="38">
        <v>2024</v>
      </c>
      <c r="BC29" s="38">
        <v>2023</v>
      </c>
      <c r="BD29" s="38">
        <v>2024</v>
      </c>
      <c r="BE29" s="38">
        <v>2024</v>
      </c>
      <c r="BF29" s="38">
        <v>2015</v>
      </c>
      <c r="BG29" s="38">
        <v>2022</v>
      </c>
      <c r="BH29" s="38">
        <v>2023</v>
      </c>
      <c r="BI29" s="38">
        <v>2022</v>
      </c>
      <c r="BJ29" s="38">
        <v>2022</v>
      </c>
      <c r="BK29" s="38">
        <v>2021</v>
      </c>
      <c r="BL29" s="38">
        <v>2021</v>
      </c>
      <c r="BM29" s="38">
        <v>2014</v>
      </c>
      <c r="BN29" s="38">
        <v>2022</v>
      </c>
      <c r="BO29" s="38">
        <v>2022</v>
      </c>
      <c r="BP29" s="38">
        <v>2019</v>
      </c>
      <c r="BQ29" s="38">
        <v>2022</v>
      </c>
      <c r="BR29" s="38">
        <v>2022</v>
      </c>
      <c r="BS29" s="38">
        <v>2022</v>
      </c>
      <c r="BT29" s="38">
        <v>2021</v>
      </c>
      <c r="BU29" s="38">
        <v>2020</v>
      </c>
      <c r="BV29" s="38">
        <v>2023</v>
      </c>
    </row>
    <row r="30" spans="1:74">
      <c r="A30" s="30" t="s">
        <v>51</v>
      </c>
      <c r="B30" s="23" t="s">
        <v>50</v>
      </c>
      <c r="C30" s="38">
        <v>2024</v>
      </c>
      <c r="D30" s="38">
        <v>2024</v>
      </c>
      <c r="E30" s="38">
        <v>2024</v>
      </c>
      <c r="F30" s="38">
        <v>2024</v>
      </c>
      <c r="G30" s="38">
        <v>2024</v>
      </c>
      <c r="H30" s="38">
        <v>2024</v>
      </c>
      <c r="I30" s="38">
        <v>2024</v>
      </c>
      <c r="J30" s="38">
        <v>2024</v>
      </c>
      <c r="K30" s="38">
        <v>2024</v>
      </c>
      <c r="L30" s="38">
        <v>2024</v>
      </c>
      <c r="M30" s="38">
        <v>2024</v>
      </c>
      <c r="N30" s="38">
        <v>2024</v>
      </c>
      <c r="O30" s="38">
        <v>2024</v>
      </c>
      <c r="P30" s="38">
        <v>2024</v>
      </c>
      <c r="Q30" s="38">
        <v>2024</v>
      </c>
      <c r="R30" s="38">
        <v>2024</v>
      </c>
      <c r="S30" s="38">
        <v>2024</v>
      </c>
      <c r="T30" s="38">
        <v>2024</v>
      </c>
      <c r="U30" s="38">
        <v>2024</v>
      </c>
      <c r="V30" s="38">
        <v>2021</v>
      </c>
      <c r="W30" s="38">
        <v>2022</v>
      </c>
      <c r="X30" s="38">
        <v>2022</v>
      </c>
      <c r="Y30" s="38">
        <f>VLOOKUP(B30,[1]Foglio1!$B:$C,2,FALSE)</f>
        <v>2016</v>
      </c>
      <c r="Z30" s="38">
        <v>2022</v>
      </c>
      <c r="AA30" s="38">
        <f>VLOOKUP(B30,[1]Foglio3!$B:$C,2,FALSE)</f>
        <v>2022</v>
      </c>
      <c r="AB30" s="38">
        <v>2018</v>
      </c>
      <c r="AC30" s="38">
        <v>2020</v>
      </c>
      <c r="AD30" s="38">
        <v>2022</v>
      </c>
      <c r="AE30" s="38">
        <v>2024</v>
      </c>
      <c r="AF30" s="38">
        <v>2024</v>
      </c>
      <c r="AG30" s="38">
        <v>2024</v>
      </c>
      <c r="AH30" s="38">
        <v>2022</v>
      </c>
      <c r="AI30" s="38">
        <v>2016</v>
      </c>
      <c r="AJ30" s="38">
        <v>2024</v>
      </c>
      <c r="AK30" s="38">
        <v>2021</v>
      </c>
      <c r="AL30" s="38">
        <v>2022</v>
      </c>
      <c r="AM30" s="38">
        <v>2022</v>
      </c>
      <c r="AN30" s="38">
        <v>2023</v>
      </c>
      <c r="AO30" s="38">
        <v>2022</v>
      </c>
      <c r="AP30" s="38">
        <v>2022</v>
      </c>
      <c r="AQ30" s="38">
        <v>2022</v>
      </c>
      <c r="AR30" s="38">
        <v>2022</v>
      </c>
      <c r="AS30" s="38">
        <v>2022</v>
      </c>
      <c r="AT30" s="38">
        <v>2022</v>
      </c>
      <c r="AU30" s="38">
        <v>2022</v>
      </c>
      <c r="AV30" s="38">
        <v>2022</v>
      </c>
      <c r="AW30" s="38">
        <v>2020</v>
      </c>
      <c r="AX30" s="38">
        <v>2024</v>
      </c>
      <c r="AY30" s="38">
        <v>2024</v>
      </c>
      <c r="AZ30" s="38">
        <v>2024</v>
      </c>
      <c r="BA30" s="38">
        <v>2024</v>
      </c>
      <c r="BB30" s="38">
        <v>2024</v>
      </c>
      <c r="BC30" s="38">
        <v>2024</v>
      </c>
      <c r="BD30" s="38">
        <v>2024</v>
      </c>
      <c r="BE30" s="38">
        <v>2024</v>
      </c>
      <c r="BF30" s="38">
        <v>2015</v>
      </c>
      <c r="BG30" s="38">
        <v>2022</v>
      </c>
      <c r="BH30" s="38">
        <v>2023</v>
      </c>
      <c r="BI30" s="38">
        <v>2022</v>
      </c>
      <c r="BJ30" s="38">
        <v>2022</v>
      </c>
      <c r="BK30" s="38">
        <v>2021</v>
      </c>
      <c r="BL30" s="38">
        <v>2022</v>
      </c>
      <c r="BM30" s="38">
        <v>2014</v>
      </c>
      <c r="BN30" s="38">
        <v>2022</v>
      </c>
      <c r="BO30" s="38">
        <v>2022</v>
      </c>
      <c r="BP30" s="38">
        <v>2021</v>
      </c>
      <c r="BQ30" s="38">
        <v>2022</v>
      </c>
      <c r="BR30" s="38">
        <v>2022</v>
      </c>
      <c r="BS30" s="38">
        <v>2022</v>
      </c>
      <c r="BT30" s="38">
        <v>2021</v>
      </c>
      <c r="BU30" s="38">
        <v>2020</v>
      </c>
      <c r="BV30" s="38">
        <v>2023</v>
      </c>
    </row>
    <row r="31" spans="1:74">
      <c r="A31" s="30" t="s">
        <v>734</v>
      </c>
      <c r="B31" s="23" t="s">
        <v>58</v>
      </c>
      <c r="C31" s="38">
        <v>2024</v>
      </c>
      <c r="D31" s="38">
        <v>2024</v>
      </c>
      <c r="E31" s="38">
        <v>2024</v>
      </c>
      <c r="F31" s="38">
        <v>2024</v>
      </c>
      <c r="G31" s="38">
        <v>2024</v>
      </c>
      <c r="H31" s="38">
        <v>2024</v>
      </c>
      <c r="I31" s="38">
        <v>2024</v>
      </c>
      <c r="J31" s="38">
        <v>2024</v>
      </c>
      <c r="K31" s="38">
        <v>2024</v>
      </c>
      <c r="L31" s="38"/>
      <c r="M31" s="38">
        <v>2024</v>
      </c>
      <c r="N31" s="38"/>
      <c r="O31" s="38"/>
      <c r="P31" s="38"/>
      <c r="Q31" s="38">
        <v>2024</v>
      </c>
      <c r="R31" s="38">
        <v>2024</v>
      </c>
      <c r="S31" s="38">
        <v>2024</v>
      </c>
      <c r="T31" s="38">
        <v>2024</v>
      </c>
      <c r="U31" s="38">
        <v>2024</v>
      </c>
      <c r="V31" s="38">
        <v>2021</v>
      </c>
      <c r="W31" s="38">
        <v>2022</v>
      </c>
      <c r="X31" s="38">
        <v>2022</v>
      </c>
      <c r="Y31" s="38"/>
      <c r="Z31" s="38">
        <v>2022</v>
      </c>
      <c r="AA31" s="38"/>
      <c r="AB31" s="38">
        <v>2018</v>
      </c>
      <c r="AC31" s="38">
        <v>2020</v>
      </c>
      <c r="AD31" s="38">
        <v>2022</v>
      </c>
      <c r="AE31" s="38">
        <v>2024</v>
      </c>
      <c r="AF31" s="38">
        <v>2024</v>
      </c>
      <c r="AG31" s="38">
        <v>2024</v>
      </c>
      <c r="AH31" s="38">
        <v>2022</v>
      </c>
      <c r="AI31" s="38"/>
      <c r="AJ31" s="38">
        <v>2024</v>
      </c>
      <c r="AK31" s="38">
        <v>2021</v>
      </c>
      <c r="AL31" s="38">
        <v>2022</v>
      </c>
      <c r="AM31" s="38">
        <v>2022</v>
      </c>
      <c r="AN31" s="38">
        <v>2023</v>
      </c>
      <c r="AO31" s="38">
        <v>2022</v>
      </c>
      <c r="AP31" s="38"/>
      <c r="AQ31" s="38">
        <v>2022</v>
      </c>
      <c r="AR31" s="38">
        <v>2022</v>
      </c>
      <c r="AS31" s="38">
        <v>2022</v>
      </c>
      <c r="AT31" s="38">
        <v>2022</v>
      </c>
      <c r="AU31" s="38">
        <v>2022</v>
      </c>
      <c r="AV31" s="38">
        <v>2022</v>
      </c>
      <c r="AW31" s="38">
        <v>2015</v>
      </c>
      <c r="AX31" s="38">
        <v>2024</v>
      </c>
      <c r="AY31" s="38">
        <v>2024</v>
      </c>
      <c r="AZ31" s="38">
        <v>2024</v>
      </c>
      <c r="BA31" s="38"/>
      <c r="BB31" s="38">
        <v>2024</v>
      </c>
      <c r="BC31" s="38"/>
      <c r="BD31" s="38">
        <v>2024</v>
      </c>
      <c r="BE31" s="38">
        <v>2024</v>
      </c>
      <c r="BF31" s="38">
        <v>2015</v>
      </c>
      <c r="BG31" s="38">
        <v>2022</v>
      </c>
      <c r="BH31" s="38">
        <v>2023</v>
      </c>
      <c r="BI31" s="38">
        <v>2022</v>
      </c>
      <c r="BJ31" s="38">
        <v>2022</v>
      </c>
      <c r="BK31" s="38">
        <v>2021</v>
      </c>
      <c r="BL31" s="38">
        <v>2022</v>
      </c>
      <c r="BM31" s="38">
        <v>2014</v>
      </c>
      <c r="BN31" s="38">
        <v>2022</v>
      </c>
      <c r="BO31" s="38">
        <v>2022</v>
      </c>
      <c r="BP31" s="38">
        <v>2018</v>
      </c>
      <c r="BQ31" s="38">
        <v>2022</v>
      </c>
      <c r="BR31" s="38">
        <v>2022</v>
      </c>
      <c r="BS31" s="38"/>
      <c r="BT31" s="38">
        <v>2021</v>
      </c>
      <c r="BU31" s="38">
        <v>2020</v>
      </c>
      <c r="BV31" s="38">
        <v>2023</v>
      </c>
    </row>
    <row r="32" spans="1:74">
      <c r="A32" s="30" t="s">
        <v>53</v>
      </c>
      <c r="B32" s="23" t="s">
        <v>52</v>
      </c>
      <c r="C32" s="38">
        <v>2024</v>
      </c>
      <c r="D32" s="38">
        <v>2024</v>
      </c>
      <c r="E32" s="38">
        <v>2024</v>
      </c>
      <c r="F32" s="38">
        <v>2024</v>
      </c>
      <c r="G32" s="38">
        <v>2024</v>
      </c>
      <c r="H32" s="38">
        <v>2024</v>
      </c>
      <c r="I32" s="38">
        <v>2024</v>
      </c>
      <c r="J32" s="38">
        <v>2024</v>
      </c>
      <c r="K32" s="38">
        <v>2024</v>
      </c>
      <c r="L32" s="38">
        <v>2024</v>
      </c>
      <c r="M32" s="38">
        <v>2024</v>
      </c>
      <c r="N32" s="38"/>
      <c r="O32" s="38"/>
      <c r="P32" s="38"/>
      <c r="Q32" s="38">
        <v>2024</v>
      </c>
      <c r="R32" s="38">
        <v>2024</v>
      </c>
      <c r="S32" s="38">
        <v>2024</v>
      </c>
      <c r="T32" s="38">
        <v>2024</v>
      </c>
      <c r="U32" s="38">
        <v>2024</v>
      </c>
      <c r="V32" s="38">
        <v>2021</v>
      </c>
      <c r="W32" s="38">
        <v>2022</v>
      </c>
      <c r="X32" s="38">
        <v>2022</v>
      </c>
      <c r="Y32" s="38">
        <f>VLOOKUP(B32,[1]Foglio1!$B:$C,2,FALSE)</f>
        <v>2014</v>
      </c>
      <c r="Z32" s="38">
        <v>2022</v>
      </c>
      <c r="AA32" s="38">
        <f>VLOOKUP(B32,[1]Foglio3!$B:$C,2,FALSE)</f>
        <v>2022</v>
      </c>
      <c r="AB32" s="38">
        <v>2019</v>
      </c>
      <c r="AC32" s="38">
        <v>2020</v>
      </c>
      <c r="AD32" s="38">
        <v>2022</v>
      </c>
      <c r="AE32" s="38">
        <v>2024</v>
      </c>
      <c r="AF32" s="38">
        <v>2024</v>
      </c>
      <c r="AG32" s="38">
        <v>2024</v>
      </c>
      <c r="AH32" s="38">
        <v>2022</v>
      </c>
      <c r="AI32" s="38">
        <v>2021</v>
      </c>
      <c r="AJ32" s="38">
        <v>2024</v>
      </c>
      <c r="AK32" s="38">
        <v>2021</v>
      </c>
      <c r="AL32" s="38">
        <v>2022</v>
      </c>
      <c r="AM32" s="38">
        <v>2022</v>
      </c>
      <c r="AN32" s="38">
        <v>2023</v>
      </c>
      <c r="AO32" s="38">
        <v>2022</v>
      </c>
      <c r="AP32" s="38">
        <v>2021</v>
      </c>
      <c r="AQ32" s="38">
        <v>2022</v>
      </c>
      <c r="AR32" s="38">
        <v>2022</v>
      </c>
      <c r="AS32" s="38">
        <v>2022</v>
      </c>
      <c r="AT32" s="38">
        <v>2022</v>
      </c>
      <c r="AU32" s="38">
        <v>2022</v>
      </c>
      <c r="AV32" s="38">
        <v>2022</v>
      </c>
      <c r="AW32" s="38"/>
      <c r="AX32" s="38">
        <v>2024</v>
      </c>
      <c r="AY32" s="38">
        <v>2024</v>
      </c>
      <c r="AZ32" s="38">
        <v>2024</v>
      </c>
      <c r="BA32" s="38"/>
      <c r="BB32" s="38">
        <v>2024</v>
      </c>
      <c r="BC32" s="38"/>
      <c r="BD32" s="38">
        <v>2024</v>
      </c>
      <c r="BE32" s="38">
        <v>2024</v>
      </c>
      <c r="BF32" s="38">
        <v>2013</v>
      </c>
      <c r="BG32" s="38">
        <v>2022</v>
      </c>
      <c r="BH32" s="38">
        <v>2023</v>
      </c>
      <c r="BI32" s="38">
        <v>2022</v>
      </c>
      <c r="BJ32" s="38">
        <v>2022</v>
      </c>
      <c r="BK32" s="38">
        <v>2021</v>
      </c>
      <c r="BL32" s="38">
        <v>2022</v>
      </c>
      <c r="BM32" s="38">
        <v>2014</v>
      </c>
      <c r="BN32" s="38">
        <v>2022</v>
      </c>
      <c r="BO32" s="38">
        <v>2022</v>
      </c>
      <c r="BP32" s="38">
        <v>2019</v>
      </c>
      <c r="BQ32" s="38">
        <v>2022</v>
      </c>
      <c r="BR32" s="38">
        <v>2022</v>
      </c>
      <c r="BS32" s="38">
        <v>2022</v>
      </c>
      <c r="BT32" s="38">
        <v>2021</v>
      </c>
      <c r="BU32" s="38">
        <v>2020</v>
      </c>
      <c r="BV32" s="38">
        <v>2023</v>
      </c>
    </row>
    <row r="33" spans="1:74">
      <c r="A33" s="30" t="s">
        <v>55</v>
      </c>
      <c r="B33" s="23" t="s">
        <v>54</v>
      </c>
      <c r="C33" s="38">
        <v>2024</v>
      </c>
      <c r="D33" s="38">
        <v>2024</v>
      </c>
      <c r="E33" s="38">
        <v>2024</v>
      </c>
      <c r="F33" s="38">
        <v>2024</v>
      </c>
      <c r="G33" s="38">
        <v>2024</v>
      </c>
      <c r="H33" s="38">
        <v>2024</v>
      </c>
      <c r="I33" s="38">
        <v>2024</v>
      </c>
      <c r="J33" s="38">
        <v>2024</v>
      </c>
      <c r="K33" s="38">
        <v>2024</v>
      </c>
      <c r="L33" s="38">
        <v>2024</v>
      </c>
      <c r="M33" s="38">
        <v>2024</v>
      </c>
      <c r="N33" s="38">
        <v>2024</v>
      </c>
      <c r="O33" s="38">
        <v>2024</v>
      </c>
      <c r="P33" s="38">
        <v>2024</v>
      </c>
      <c r="Q33" s="38">
        <v>2024</v>
      </c>
      <c r="R33" s="38">
        <v>2024</v>
      </c>
      <c r="S33" s="38">
        <v>2024</v>
      </c>
      <c r="T33" s="38">
        <v>2024</v>
      </c>
      <c r="U33" s="38">
        <v>2024</v>
      </c>
      <c r="V33" s="38">
        <v>2021</v>
      </c>
      <c r="W33" s="38">
        <v>2022</v>
      </c>
      <c r="X33" s="38">
        <v>2022</v>
      </c>
      <c r="Y33" s="38">
        <f>VLOOKUP(B33,[1]Foglio1!$B:$C,2,FALSE)</f>
        <v>2018</v>
      </c>
      <c r="Z33" s="38">
        <v>2022</v>
      </c>
      <c r="AA33" s="38">
        <f>VLOOKUP(B33,[1]Foglio3!$B:$C,2,FALSE)</f>
        <v>2022</v>
      </c>
      <c r="AB33" s="38">
        <v>2016</v>
      </c>
      <c r="AC33" s="38">
        <v>2020</v>
      </c>
      <c r="AD33" s="38">
        <v>2022</v>
      </c>
      <c r="AE33" s="38">
        <v>2024</v>
      </c>
      <c r="AF33" s="38">
        <v>2024</v>
      </c>
      <c r="AG33" s="38">
        <v>2024</v>
      </c>
      <c r="AH33" s="38">
        <v>2022</v>
      </c>
      <c r="AI33" s="38">
        <v>2018</v>
      </c>
      <c r="AJ33" s="38">
        <v>2024</v>
      </c>
      <c r="AK33" s="38">
        <v>2021</v>
      </c>
      <c r="AL33" s="38">
        <v>2022</v>
      </c>
      <c r="AM33" s="38">
        <v>2022</v>
      </c>
      <c r="AN33" s="38">
        <v>2023</v>
      </c>
      <c r="AO33" s="38">
        <v>2022</v>
      </c>
      <c r="AP33" s="38">
        <v>2018</v>
      </c>
      <c r="AQ33" s="38">
        <v>2022</v>
      </c>
      <c r="AR33" s="38">
        <v>2022</v>
      </c>
      <c r="AS33" s="38">
        <v>2022</v>
      </c>
      <c r="AT33" s="38">
        <v>2022</v>
      </c>
      <c r="AU33" s="38">
        <v>2022</v>
      </c>
      <c r="AV33" s="38">
        <v>2022</v>
      </c>
      <c r="AW33" s="38">
        <v>2021</v>
      </c>
      <c r="AX33" s="38">
        <v>2024</v>
      </c>
      <c r="AY33" s="38">
        <v>2024</v>
      </c>
      <c r="AZ33" s="38">
        <v>2024</v>
      </c>
      <c r="BA33" s="38">
        <v>2024</v>
      </c>
      <c r="BB33" s="38">
        <v>2024</v>
      </c>
      <c r="BC33" s="38">
        <v>2024</v>
      </c>
      <c r="BD33" s="38">
        <v>2024</v>
      </c>
      <c r="BE33" s="38">
        <v>2024</v>
      </c>
      <c r="BF33" s="38">
        <v>2015</v>
      </c>
      <c r="BG33" s="38">
        <v>2022</v>
      </c>
      <c r="BH33" s="38">
        <v>2023</v>
      </c>
      <c r="BI33" s="38">
        <v>2022</v>
      </c>
      <c r="BJ33" s="38">
        <v>2020</v>
      </c>
      <c r="BK33" s="38">
        <v>2021</v>
      </c>
      <c r="BL33" s="38">
        <v>2022</v>
      </c>
      <c r="BM33" s="38">
        <v>2014</v>
      </c>
      <c r="BN33" s="38">
        <v>2022</v>
      </c>
      <c r="BO33" s="38">
        <v>2022</v>
      </c>
      <c r="BP33" s="38">
        <v>2021</v>
      </c>
      <c r="BQ33" s="38">
        <v>2022</v>
      </c>
      <c r="BR33" s="38">
        <v>2022</v>
      </c>
      <c r="BS33" s="38">
        <v>2022</v>
      </c>
      <c r="BT33" s="38">
        <v>2021</v>
      </c>
      <c r="BU33" s="38">
        <v>2020</v>
      </c>
      <c r="BV33" s="38">
        <v>2023</v>
      </c>
    </row>
    <row r="34" spans="1:74">
      <c r="A34" s="30" t="s">
        <v>57</v>
      </c>
      <c r="B34" s="23" t="s">
        <v>56</v>
      </c>
      <c r="C34" s="38">
        <v>2024</v>
      </c>
      <c r="D34" s="38">
        <v>2024</v>
      </c>
      <c r="E34" s="38">
        <v>2024</v>
      </c>
      <c r="F34" s="38">
        <v>2024</v>
      </c>
      <c r="G34" s="38">
        <v>2024</v>
      </c>
      <c r="H34" s="38">
        <v>2024</v>
      </c>
      <c r="I34" s="38">
        <v>2024</v>
      </c>
      <c r="J34" s="38">
        <v>2024</v>
      </c>
      <c r="K34" s="38">
        <v>2024</v>
      </c>
      <c r="L34" s="38">
        <v>2024</v>
      </c>
      <c r="M34" s="38"/>
      <c r="N34" s="38"/>
      <c r="O34" s="38"/>
      <c r="P34" s="38"/>
      <c r="Q34" s="38">
        <v>2024</v>
      </c>
      <c r="R34" s="38">
        <v>2024</v>
      </c>
      <c r="S34" s="38">
        <v>2024</v>
      </c>
      <c r="T34" s="38">
        <v>2024</v>
      </c>
      <c r="U34" s="38">
        <v>2024</v>
      </c>
      <c r="V34" s="38">
        <v>2021</v>
      </c>
      <c r="W34" s="38">
        <v>2022</v>
      </c>
      <c r="X34" s="38">
        <v>2022</v>
      </c>
      <c r="Y34" s="38">
        <f>VLOOKUP(B34,[1]Foglio1!$B:$C,2,FALSE)</f>
        <v>2016</v>
      </c>
      <c r="Z34" s="38">
        <v>2022</v>
      </c>
      <c r="AA34" s="38"/>
      <c r="AB34" s="38">
        <v>2018</v>
      </c>
      <c r="AC34" s="38">
        <v>2020</v>
      </c>
      <c r="AD34" s="38">
        <v>2022</v>
      </c>
      <c r="AE34" s="38">
        <v>2024</v>
      </c>
      <c r="AF34" s="38">
        <v>2024</v>
      </c>
      <c r="AG34" s="38">
        <v>2024</v>
      </c>
      <c r="AH34" s="38">
        <v>2022</v>
      </c>
      <c r="AI34" s="38"/>
      <c r="AJ34" s="38">
        <v>2024</v>
      </c>
      <c r="AK34" s="38">
        <v>2021</v>
      </c>
      <c r="AL34" s="38">
        <v>2022</v>
      </c>
      <c r="AM34" s="38"/>
      <c r="AN34" s="38">
        <v>2023</v>
      </c>
      <c r="AO34" s="38">
        <v>2022</v>
      </c>
      <c r="AP34" s="38"/>
      <c r="AQ34" s="38">
        <v>2022</v>
      </c>
      <c r="AR34" s="38">
        <v>2020</v>
      </c>
      <c r="AS34" s="38">
        <v>2020</v>
      </c>
      <c r="AT34" s="38"/>
      <c r="AU34" s="38">
        <v>2022</v>
      </c>
      <c r="AV34" s="38">
        <v>2022</v>
      </c>
      <c r="AW34" s="38">
        <v>2019</v>
      </c>
      <c r="AX34" s="38">
        <v>2024</v>
      </c>
      <c r="AY34" s="38">
        <v>2024</v>
      </c>
      <c r="AZ34" s="38">
        <v>2024</v>
      </c>
      <c r="BA34" s="38"/>
      <c r="BB34" s="38">
        <v>2024</v>
      </c>
      <c r="BC34" s="38"/>
      <c r="BD34" s="38">
        <v>2024</v>
      </c>
      <c r="BE34" s="38">
        <v>2024</v>
      </c>
      <c r="BF34" s="38">
        <v>2013</v>
      </c>
      <c r="BG34" s="38">
        <v>2022</v>
      </c>
      <c r="BH34" s="38">
        <v>2023</v>
      </c>
      <c r="BI34" s="38">
        <v>2022</v>
      </c>
      <c r="BJ34" s="38"/>
      <c r="BK34" s="38">
        <v>2021</v>
      </c>
      <c r="BL34" s="38">
        <v>2022</v>
      </c>
      <c r="BM34" s="38">
        <v>2014</v>
      </c>
      <c r="BN34" s="38">
        <v>2022</v>
      </c>
      <c r="BO34" s="38">
        <v>2022</v>
      </c>
      <c r="BP34" s="38">
        <v>2021</v>
      </c>
      <c r="BQ34" s="38">
        <v>2022</v>
      </c>
      <c r="BR34" s="38">
        <v>2022</v>
      </c>
      <c r="BS34" s="38">
        <v>2022</v>
      </c>
      <c r="BT34" s="38">
        <v>2022</v>
      </c>
      <c r="BU34" s="38">
        <v>2020</v>
      </c>
      <c r="BV34" s="38">
        <v>2023</v>
      </c>
    </row>
    <row r="35" spans="1:74">
      <c r="A35" s="30" t="s">
        <v>60</v>
      </c>
      <c r="B35" s="23" t="s">
        <v>59</v>
      </c>
      <c r="C35" s="38">
        <v>2024</v>
      </c>
      <c r="D35" s="38">
        <v>2024</v>
      </c>
      <c r="E35" s="38">
        <v>2024</v>
      </c>
      <c r="F35" s="38">
        <v>2024</v>
      </c>
      <c r="G35" s="38">
        <v>2024</v>
      </c>
      <c r="H35" s="38">
        <v>2024</v>
      </c>
      <c r="I35" s="38">
        <v>2024</v>
      </c>
      <c r="J35" s="38">
        <v>2024</v>
      </c>
      <c r="K35" s="38">
        <v>2024</v>
      </c>
      <c r="L35" s="38">
        <v>2024</v>
      </c>
      <c r="M35" s="38">
        <v>2024</v>
      </c>
      <c r="N35" s="38">
        <v>2024</v>
      </c>
      <c r="O35" s="38">
        <v>2024</v>
      </c>
      <c r="P35" s="38">
        <v>2024</v>
      </c>
      <c r="Q35" s="38">
        <v>2024</v>
      </c>
      <c r="R35" s="38">
        <v>2024</v>
      </c>
      <c r="S35" s="38">
        <v>2024</v>
      </c>
      <c r="T35" s="38">
        <v>2024</v>
      </c>
      <c r="U35" s="38">
        <v>2024</v>
      </c>
      <c r="V35" s="38">
        <v>2021</v>
      </c>
      <c r="W35" s="38">
        <v>2022</v>
      </c>
      <c r="X35" s="38">
        <v>2022</v>
      </c>
      <c r="Y35" s="38">
        <f>VLOOKUP(B35,[1]Foglio1!$B:$C,2,FALSE)</f>
        <v>2018</v>
      </c>
      <c r="Z35" s="38">
        <v>2022</v>
      </c>
      <c r="AA35" s="38">
        <f>VLOOKUP(B35,[1]Foglio3!$B:$C,2,FALSE)</f>
        <v>2022</v>
      </c>
      <c r="AB35" s="38">
        <v>2017</v>
      </c>
      <c r="AC35" s="38"/>
      <c r="AD35" s="38">
        <v>2022</v>
      </c>
      <c r="AE35" s="38">
        <v>2024</v>
      </c>
      <c r="AF35" s="38">
        <v>2024</v>
      </c>
      <c r="AG35" s="38">
        <v>2024</v>
      </c>
      <c r="AH35" s="38">
        <v>2022</v>
      </c>
      <c r="AI35" s="38">
        <v>2018</v>
      </c>
      <c r="AJ35" s="38">
        <v>2024</v>
      </c>
      <c r="AK35" s="38">
        <v>2021</v>
      </c>
      <c r="AL35" s="38">
        <v>2022</v>
      </c>
      <c r="AM35" s="38">
        <v>2022</v>
      </c>
      <c r="AN35" s="38">
        <v>2023</v>
      </c>
      <c r="AO35" s="38">
        <v>2022</v>
      </c>
      <c r="AP35" s="38">
        <v>2019</v>
      </c>
      <c r="AQ35" s="38">
        <v>2022</v>
      </c>
      <c r="AR35" s="38">
        <v>2022</v>
      </c>
      <c r="AS35" s="38">
        <v>2022</v>
      </c>
      <c r="AT35" s="38">
        <v>2022</v>
      </c>
      <c r="AU35" s="38">
        <v>2022</v>
      </c>
      <c r="AV35" s="38">
        <v>2021</v>
      </c>
      <c r="AW35" s="38">
        <v>2021</v>
      </c>
      <c r="AX35" s="38">
        <v>2024</v>
      </c>
      <c r="AY35" s="38">
        <v>2024</v>
      </c>
      <c r="AZ35" s="38">
        <v>2024</v>
      </c>
      <c r="BA35" s="38">
        <v>2024</v>
      </c>
      <c r="BB35" s="38">
        <v>2024</v>
      </c>
      <c r="BC35" s="38">
        <v>2024</v>
      </c>
      <c r="BD35" s="38">
        <v>2024</v>
      </c>
      <c r="BE35" s="38">
        <v>2024</v>
      </c>
      <c r="BF35" s="38"/>
      <c r="BG35" s="38">
        <v>2022</v>
      </c>
      <c r="BH35" s="38">
        <v>2023</v>
      </c>
      <c r="BI35" s="38">
        <v>2022</v>
      </c>
      <c r="BJ35" s="38">
        <v>2020</v>
      </c>
      <c r="BK35" s="38">
        <v>2021</v>
      </c>
      <c r="BL35" s="38">
        <v>2021</v>
      </c>
      <c r="BM35" s="38">
        <v>2014</v>
      </c>
      <c r="BN35" s="38">
        <v>2022</v>
      </c>
      <c r="BO35" s="38">
        <v>2022</v>
      </c>
      <c r="BP35" s="38">
        <v>2018</v>
      </c>
      <c r="BQ35" s="38">
        <v>2022</v>
      </c>
      <c r="BR35" s="38"/>
      <c r="BS35" s="38">
        <v>2022</v>
      </c>
      <c r="BT35" s="38">
        <v>2021</v>
      </c>
      <c r="BU35" s="38">
        <v>2020</v>
      </c>
      <c r="BV35" s="38">
        <v>2023</v>
      </c>
    </row>
    <row r="36" spans="1:74">
      <c r="A36" s="30" t="s">
        <v>62</v>
      </c>
      <c r="B36" s="23" t="s">
        <v>61</v>
      </c>
      <c r="C36" s="38">
        <v>2024</v>
      </c>
      <c r="D36" s="38">
        <v>2024</v>
      </c>
      <c r="E36" s="38">
        <v>2024</v>
      </c>
      <c r="F36" s="38">
        <v>2024</v>
      </c>
      <c r="G36" s="38">
        <v>2024</v>
      </c>
      <c r="H36" s="38">
        <v>2024</v>
      </c>
      <c r="I36" s="38">
        <v>2024</v>
      </c>
      <c r="J36" s="38">
        <v>2024</v>
      </c>
      <c r="K36" s="38">
        <v>2024</v>
      </c>
      <c r="L36" s="38">
        <v>2024</v>
      </c>
      <c r="M36" s="38">
        <v>2024</v>
      </c>
      <c r="N36" s="38">
        <v>2024</v>
      </c>
      <c r="O36" s="38">
        <v>2024</v>
      </c>
      <c r="P36" s="38">
        <v>2024</v>
      </c>
      <c r="Q36" s="38">
        <v>2024</v>
      </c>
      <c r="R36" s="38">
        <v>2024</v>
      </c>
      <c r="S36" s="38">
        <v>2024</v>
      </c>
      <c r="T36" s="38">
        <v>2024</v>
      </c>
      <c r="U36" s="38">
        <v>2024</v>
      </c>
      <c r="V36" s="38">
        <v>2021</v>
      </c>
      <c r="W36" s="38">
        <v>2022</v>
      </c>
      <c r="X36" s="38">
        <v>2022</v>
      </c>
      <c r="Y36" s="38">
        <f>VLOOKUP(B36,[1]Foglio1!$B:$C,2,FALSE)</f>
        <v>2019</v>
      </c>
      <c r="Z36" s="38">
        <v>2022</v>
      </c>
      <c r="AA36" s="38">
        <f>VLOOKUP(B36,[1]Foglio3!$B:$C,2,FALSE)</f>
        <v>2022</v>
      </c>
      <c r="AB36" s="38">
        <v>2018</v>
      </c>
      <c r="AC36" s="38">
        <v>2020</v>
      </c>
      <c r="AD36" s="38">
        <v>2022</v>
      </c>
      <c r="AE36" s="38">
        <v>2024</v>
      </c>
      <c r="AF36" s="38">
        <v>2024</v>
      </c>
      <c r="AG36" s="38">
        <v>2024</v>
      </c>
      <c r="AH36" s="38">
        <v>2022</v>
      </c>
      <c r="AI36" s="38">
        <v>2019</v>
      </c>
      <c r="AJ36" s="38">
        <v>2024</v>
      </c>
      <c r="AK36" s="38">
        <v>2021</v>
      </c>
      <c r="AL36" s="38">
        <v>2022</v>
      </c>
      <c r="AM36" s="38">
        <v>2022</v>
      </c>
      <c r="AN36" s="38">
        <v>2023</v>
      </c>
      <c r="AO36" s="38">
        <v>2022</v>
      </c>
      <c r="AP36" s="38">
        <v>2022</v>
      </c>
      <c r="AQ36" s="38">
        <v>2022</v>
      </c>
      <c r="AR36" s="38">
        <v>2022</v>
      </c>
      <c r="AS36" s="38">
        <v>2022</v>
      </c>
      <c r="AT36" s="38">
        <v>2022</v>
      </c>
      <c r="AU36" s="38">
        <v>2022</v>
      </c>
      <c r="AV36" s="38">
        <v>2022</v>
      </c>
      <c r="AW36" s="38">
        <v>2022</v>
      </c>
      <c r="AX36" s="38">
        <v>2024</v>
      </c>
      <c r="AY36" s="38">
        <v>2024</v>
      </c>
      <c r="AZ36" s="38">
        <v>2024</v>
      </c>
      <c r="BA36" s="38">
        <v>2024</v>
      </c>
      <c r="BB36" s="38">
        <v>2024</v>
      </c>
      <c r="BC36" s="38">
        <v>2023</v>
      </c>
      <c r="BD36" s="38">
        <v>2024</v>
      </c>
      <c r="BE36" s="38">
        <v>2024</v>
      </c>
      <c r="BF36" s="38"/>
      <c r="BG36" s="38">
        <v>2022</v>
      </c>
      <c r="BH36" s="38">
        <v>2023</v>
      </c>
      <c r="BI36" s="38">
        <v>2022</v>
      </c>
      <c r="BJ36" s="38">
        <v>2022</v>
      </c>
      <c r="BK36" s="38">
        <v>2021</v>
      </c>
      <c r="BL36" s="38">
        <v>2022</v>
      </c>
      <c r="BM36" s="38">
        <v>2014</v>
      </c>
      <c r="BN36" s="38">
        <v>2022</v>
      </c>
      <c r="BO36" s="38">
        <v>2022</v>
      </c>
      <c r="BP36" s="38">
        <v>2021</v>
      </c>
      <c r="BQ36" s="38">
        <v>2022</v>
      </c>
      <c r="BR36" s="38">
        <v>2022</v>
      </c>
      <c r="BS36" s="38"/>
      <c r="BT36" s="38">
        <v>2021</v>
      </c>
      <c r="BU36" s="38">
        <v>2020</v>
      </c>
      <c r="BV36" s="38">
        <v>2023</v>
      </c>
    </row>
    <row r="37" spans="1:74">
      <c r="A37" s="30" t="s">
        <v>64</v>
      </c>
      <c r="B37" s="23" t="s">
        <v>63</v>
      </c>
      <c r="C37" s="38">
        <v>2024</v>
      </c>
      <c r="D37" s="38">
        <v>2024</v>
      </c>
      <c r="E37" s="38">
        <v>2024</v>
      </c>
      <c r="F37" s="38">
        <v>2024</v>
      </c>
      <c r="G37" s="38">
        <v>2024</v>
      </c>
      <c r="H37" s="38">
        <v>2024</v>
      </c>
      <c r="I37" s="38">
        <v>2024</v>
      </c>
      <c r="J37" s="38">
        <v>2024</v>
      </c>
      <c r="K37" s="38">
        <v>2024</v>
      </c>
      <c r="L37" s="38">
        <v>2024</v>
      </c>
      <c r="M37" s="38"/>
      <c r="N37" s="38"/>
      <c r="O37" s="38"/>
      <c r="P37" s="38"/>
      <c r="Q37" s="38">
        <v>2024</v>
      </c>
      <c r="R37" s="38">
        <v>2024</v>
      </c>
      <c r="S37" s="38">
        <v>2024</v>
      </c>
      <c r="T37" s="38">
        <v>2024</v>
      </c>
      <c r="U37" s="38">
        <v>2024</v>
      </c>
      <c r="V37" s="38">
        <v>2021</v>
      </c>
      <c r="W37" s="38">
        <v>2022</v>
      </c>
      <c r="X37" s="38">
        <v>2022</v>
      </c>
      <c r="Y37" s="38">
        <f>VLOOKUP(B37,[1]Foglio1!$B:$C,2,FALSE)</f>
        <v>2017</v>
      </c>
      <c r="Z37" s="38">
        <v>2022</v>
      </c>
      <c r="AA37" s="38"/>
      <c r="AB37" s="38">
        <v>2018</v>
      </c>
      <c r="AC37" s="38">
        <v>2020</v>
      </c>
      <c r="AD37" s="38">
        <v>2022</v>
      </c>
      <c r="AE37" s="38">
        <v>2024</v>
      </c>
      <c r="AF37" s="38">
        <v>2024</v>
      </c>
      <c r="AG37" s="38">
        <v>2024</v>
      </c>
      <c r="AH37" s="38">
        <v>2022</v>
      </c>
      <c r="AI37" s="38"/>
      <c r="AJ37" s="38">
        <v>2024</v>
      </c>
      <c r="AK37" s="38">
        <v>2021</v>
      </c>
      <c r="AL37" s="38">
        <v>2022</v>
      </c>
      <c r="AM37" s="38"/>
      <c r="AN37" s="38">
        <v>2023</v>
      </c>
      <c r="AO37" s="38">
        <v>2022</v>
      </c>
      <c r="AP37" s="38">
        <v>2014</v>
      </c>
      <c r="AQ37" s="38">
        <v>2022</v>
      </c>
      <c r="AR37" s="38">
        <v>2022</v>
      </c>
      <c r="AS37" s="38">
        <v>2022</v>
      </c>
      <c r="AT37" s="38"/>
      <c r="AU37" s="38">
        <v>2022</v>
      </c>
      <c r="AV37" s="38">
        <v>2022</v>
      </c>
      <c r="AW37" s="38">
        <v>2022</v>
      </c>
      <c r="AX37" s="38">
        <v>2024</v>
      </c>
      <c r="AY37" s="38">
        <v>2024</v>
      </c>
      <c r="AZ37" s="38">
        <v>2024</v>
      </c>
      <c r="BA37" s="38"/>
      <c r="BB37" s="38">
        <v>2024</v>
      </c>
      <c r="BC37" s="38">
        <v>2023</v>
      </c>
      <c r="BD37" s="38">
        <v>2024</v>
      </c>
      <c r="BE37" s="38">
        <v>2024</v>
      </c>
      <c r="BF37" s="38">
        <v>2013</v>
      </c>
      <c r="BG37" s="38">
        <v>2022</v>
      </c>
      <c r="BH37" s="38">
        <v>2023</v>
      </c>
      <c r="BI37" s="38">
        <v>2022</v>
      </c>
      <c r="BJ37" s="38">
        <v>2022</v>
      </c>
      <c r="BK37" s="38">
        <v>2021</v>
      </c>
      <c r="BL37" s="38">
        <v>2022</v>
      </c>
      <c r="BM37" s="38">
        <v>2014</v>
      </c>
      <c r="BN37" s="38">
        <v>2022</v>
      </c>
      <c r="BO37" s="38">
        <v>2022</v>
      </c>
      <c r="BP37" s="38">
        <v>2021</v>
      </c>
      <c r="BQ37" s="38">
        <v>2022</v>
      </c>
      <c r="BR37" s="38">
        <v>2022</v>
      </c>
      <c r="BS37" s="38">
        <v>2022</v>
      </c>
      <c r="BT37" s="38">
        <v>2022</v>
      </c>
      <c r="BU37" s="38">
        <v>2020</v>
      </c>
      <c r="BV37" s="38">
        <v>2023</v>
      </c>
    </row>
    <row r="38" spans="1:74">
      <c r="A38" s="30" t="s">
        <v>375</v>
      </c>
      <c r="B38" s="23" t="s">
        <v>65</v>
      </c>
      <c r="C38" s="38">
        <v>2024</v>
      </c>
      <c r="D38" s="38">
        <v>2024</v>
      </c>
      <c r="E38" s="38">
        <v>2024</v>
      </c>
      <c r="F38" s="38">
        <v>2024</v>
      </c>
      <c r="G38" s="38">
        <v>2024</v>
      </c>
      <c r="H38" s="38">
        <v>2024</v>
      </c>
      <c r="I38" s="38">
        <v>2024</v>
      </c>
      <c r="J38" s="38">
        <v>2024</v>
      </c>
      <c r="K38" s="38">
        <v>2024</v>
      </c>
      <c r="L38" s="38">
        <v>2024</v>
      </c>
      <c r="M38" s="38">
        <v>2024</v>
      </c>
      <c r="N38" s="38"/>
      <c r="O38" s="38"/>
      <c r="P38" s="38"/>
      <c r="Q38" s="38">
        <v>2024</v>
      </c>
      <c r="R38" s="38">
        <v>2024</v>
      </c>
      <c r="S38" s="38">
        <v>2024</v>
      </c>
      <c r="T38" s="38">
        <v>2024</v>
      </c>
      <c r="U38" s="38">
        <v>2024</v>
      </c>
      <c r="V38" s="38">
        <v>2021</v>
      </c>
      <c r="W38" s="38">
        <v>2022</v>
      </c>
      <c r="X38" s="38">
        <v>2022</v>
      </c>
      <c r="Y38" s="38"/>
      <c r="Z38" s="38">
        <v>2022</v>
      </c>
      <c r="AA38" s="38">
        <f>VLOOKUP(B38,[1]Foglio3!$B:$C,2,FALSE)</f>
        <v>2022</v>
      </c>
      <c r="AB38" s="38">
        <v>2014</v>
      </c>
      <c r="AC38" s="38">
        <v>2020</v>
      </c>
      <c r="AD38" s="38">
        <v>2022</v>
      </c>
      <c r="AE38" s="38">
        <v>2024</v>
      </c>
      <c r="AF38" s="38">
        <v>2024</v>
      </c>
      <c r="AG38" s="38">
        <v>2024</v>
      </c>
      <c r="AH38" s="38">
        <v>2022</v>
      </c>
      <c r="AI38" s="38">
        <v>2014</v>
      </c>
      <c r="AJ38" s="38">
        <v>2024</v>
      </c>
      <c r="AK38" s="38">
        <v>2021</v>
      </c>
      <c r="AL38" s="38">
        <v>2022</v>
      </c>
      <c r="AM38" s="38">
        <v>2022</v>
      </c>
      <c r="AN38" s="38">
        <v>2023</v>
      </c>
      <c r="AO38" s="38">
        <v>2022</v>
      </c>
      <c r="AP38" s="38">
        <v>2013</v>
      </c>
      <c r="AQ38" s="38">
        <v>2022</v>
      </c>
      <c r="AR38" s="38"/>
      <c r="AS38" s="38"/>
      <c r="AT38" s="38">
        <v>2022</v>
      </c>
      <c r="AU38" s="38">
        <v>2022</v>
      </c>
      <c r="AV38" s="38">
        <v>2022</v>
      </c>
      <c r="AW38" s="38">
        <v>2020</v>
      </c>
      <c r="AX38" s="38">
        <v>2024</v>
      </c>
      <c r="AY38" s="38">
        <v>2024</v>
      </c>
      <c r="AZ38" s="38">
        <v>2024</v>
      </c>
      <c r="BA38" s="38"/>
      <c r="BB38" s="38">
        <v>2024</v>
      </c>
      <c r="BC38" s="38">
        <v>2023</v>
      </c>
      <c r="BD38" s="38">
        <v>2024</v>
      </c>
      <c r="BE38" s="38">
        <v>2024</v>
      </c>
      <c r="BF38" s="38">
        <v>2013</v>
      </c>
      <c r="BG38" s="38">
        <v>2022</v>
      </c>
      <c r="BH38" s="38">
        <v>2023</v>
      </c>
      <c r="BI38" s="38">
        <v>2022</v>
      </c>
      <c r="BJ38" s="38">
        <v>2020</v>
      </c>
      <c r="BK38" s="38">
        <v>2022</v>
      </c>
      <c r="BL38" s="38">
        <v>2022</v>
      </c>
      <c r="BM38" s="38">
        <v>2014</v>
      </c>
      <c r="BN38" s="38">
        <v>2022</v>
      </c>
      <c r="BO38" s="38">
        <v>2022</v>
      </c>
      <c r="BP38" s="38">
        <v>2020</v>
      </c>
      <c r="BQ38" s="38">
        <v>2022</v>
      </c>
      <c r="BR38" s="38">
        <v>2022</v>
      </c>
      <c r="BS38" s="38"/>
      <c r="BT38" s="38">
        <v>2021</v>
      </c>
      <c r="BU38" s="38">
        <v>2020</v>
      </c>
      <c r="BV38" s="38">
        <v>2023</v>
      </c>
    </row>
    <row r="39" spans="1:74">
      <c r="A39" s="30" t="s">
        <v>67</v>
      </c>
      <c r="B39" s="23" t="s">
        <v>66</v>
      </c>
      <c r="C39" s="38">
        <v>2024</v>
      </c>
      <c r="D39" s="38">
        <v>2024</v>
      </c>
      <c r="E39" s="38">
        <v>2024</v>
      </c>
      <c r="F39" s="38">
        <v>2024</v>
      </c>
      <c r="G39" s="38">
        <v>2024</v>
      </c>
      <c r="H39" s="38">
        <v>2024</v>
      </c>
      <c r="I39" s="38">
        <v>2024</v>
      </c>
      <c r="J39" s="38">
        <v>2024</v>
      </c>
      <c r="K39" s="38">
        <v>2024</v>
      </c>
      <c r="L39" s="38">
        <v>2024</v>
      </c>
      <c r="M39" s="38"/>
      <c r="N39" s="38"/>
      <c r="O39" s="38"/>
      <c r="P39" s="38"/>
      <c r="Q39" s="38">
        <v>2024</v>
      </c>
      <c r="R39" s="38">
        <v>2024</v>
      </c>
      <c r="S39" s="38">
        <v>2024</v>
      </c>
      <c r="T39" s="38">
        <v>2024</v>
      </c>
      <c r="U39" s="38">
        <v>2024</v>
      </c>
      <c r="V39" s="38">
        <v>2021</v>
      </c>
      <c r="W39" s="38">
        <v>2022</v>
      </c>
      <c r="X39" s="38">
        <v>2022</v>
      </c>
      <c r="Y39" s="38">
        <f>VLOOKUP(B39,[1]Foglio1!$B:$C,2,FALSE)</f>
        <v>2015</v>
      </c>
      <c r="Z39" s="38">
        <v>2022</v>
      </c>
      <c r="AA39" s="38">
        <f>VLOOKUP(B39,[1]Foglio3!$B:$C,2,FALSE)</f>
        <v>2022</v>
      </c>
      <c r="AB39" s="38">
        <v>2018</v>
      </c>
      <c r="AC39" s="38">
        <v>2020</v>
      </c>
      <c r="AD39" s="38">
        <v>2022</v>
      </c>
      <c r="AE39" s="38">
        <v>2024</v>
      </c>
      <c r="AF39" s="38">
        <v>2024</v>
      </c>
      <c r="AG39" s="38">
        <v>2024</v>
      </c>
      <c r="AH39" s="38">
        <v>2022</v>
      </c>
      <c r="AI39" s="38">
        <v>2015</v>
      </c>
      <c r="AJ39" s="38">
        <v>2024</v>
      </c>
      <c r="AK39" s="38">
        <v>2021</v>
      </c>
      <c r="AL39" s="38">
        <v>2022</v>
      </c>
      <c r="AM39" s="38">
        <v>2022</v>
      </c>
      <c r="AN39" s="38">
        <v>2023</v>
      </c>
      <c r="AO39" s="38">
        <v>2022</v>
      </c>
      <c r="AP39" s="38">
        <v>2016</v>
      </c>
      <c r="AQ39" s="38">
        <v>2022</v>
      </c>
      <c r="AR39" s="38">
        <v>2022</v>
      </c>
      <c r="AS39" s="38">
        <v>2022</v>
      </c>
      <c r="AT39" s="38">
        <v>2022</v>
      </c>
      <c r="AU39" s="38">
        <v>2022</v>
      </c>
      <c r="AV39" s="38">
        <v>2022</v>
      </c>
      <c r="AW39" s="38">
        <v>2022</v>
      </c>
      <c r="AX39" s="38">
        <v>2024</v>
      </c>
      <c r="AY39" s="38">
        <v>2024</v>
      </c>
      <c r="AZ39" s="38">
        <v>2024</v>
      </c>
      <c r="BA39" s="38">
        <v>2024</v>
      </c>
      <c r="BB39" s="38">
        <v>2024</v>
      </c>
      <c r="BC39" s="38">
        <v>2024</v>
      </c>
      <c r="BD39" s="38">
        <v>2024</v>
      </c>
      <c r="BE39" s="38">
        <v>2024</v>
      </c>
      <c r="BF39" s="38">
        <v>2015</v>
      </c>
      <c r="BG39" s="38">
        <v>2022</v>
      </c>
      <c r="BH39" s="38">
        <v>2023</v>
      </c>
      <c r="BI39" s="38">
        <v>2022</v>
      </c>
      <c r="BJ39" s="38">
        <v>2020</v>
      </c>
      <c r="BK39" s="38">
        <v>2022</v>
      </c>
      <c r="BL39" s="38">
        <v>2022</v>
      </c>
      <c r="BM39" s="38">
        <v>2014</v>
      </c>
      <c r="BN39" s="38">
        <v>2022</v>
      </c>
      <c r="BO39" s="38">
        <v>2022</v>
      </c>
      <c r="BP39" s="38">
        <v>2021</v>
      </c>
      <c r="BQ39" s="38">
        <v>2022</v>
      </c>
      <c r="BR39" s="38">
        <v>2022</v>
      </c>
      <c r="BS39" s="38">
        <v>2022</v>
      </c>
      <c r="BT39" s="38">
        <v>2021</v>
      </c>
      <c r="BU39" s="38">
        <v>2020</v>
      </c>
      <c r="BV39" s="38">
        <v>2023</v>
      </c>
    </row>
    <row r="40" spans="1:74">
      <c r="A40" s="30" t="s">
        <v>69</v>
      </c>
      <c r="B40" s="23" t="s">
        <v>68</v>
      </c>
      <c r="C40" s="38">
        <v>2024</v>
      </c>
      <c r="D40" s="38">
        <v>2024</v>
      </c>
      <c r="E40" s="38">
        <v>2024</v>
      </c>
      <c r="F40" s="38">
        <v>2024</v>
      </c>
      <c r="G40" s="38">
        <v>2024</v>
      </c>
      <c r="H40" s="38">
        <v>2024</v>
      </c>
      <c r="I40" s="38">
        <v>2024</v>
      </c>
      <c r="J40" s="38">
        <v>2024</v>
      </c>
      <c r="K40" s="38">
        <v>2024</v>
      </c>
      <c r="L40" s="38">
        <v>2024</v>
      </c>
      <c r="M40" s="38">
        <v>2024</v>
      </c>
      <c r="N40" s="38">
        <v>2024</v>
      </c>
      <c r="O40" s="38">
        <v>2024</v>
      </c>
      <c r="P40" s="38">
        <v>2024</v>
      </c>
      <c r="Q40" s="38">
        <v>2024</v>
      </c>
      <c r="R40" s="38">
        <v>2024</v>
      </c>
      <c r="S40" s="38">
        <v>2024</v>
      </c>
      <c r="T40" s="38">
        <v>2024</v>
      </c>
      <c r="U40" s="38">
        <v>2024</v>
      </c>
      <c r="V40" s="38">
        <v>2021</v>
      </c>
      <c r="W40" s="38">
        <v>2022</v>
      </c>
      <c r="X40" s="38">
        <v>2022</v>
      </c>
      <c r="Y40" s="38">
        <f>VLOOKUP(B40,[1]Foglio1!$B:$C,2,FALSE)</f>
        <v>2012</v>
      </c>
      <c r="Z40" s="38">
        <v>2018</v>
      </c>
      <c r="AA40" s="38"/>
      <c r="AB40" s="38">
        <v>2017</v>
      </c>
      <c r="AC40" s="38">
        <v>2020</v>
      </c>
      <c r="AD40" s="38">
        <v>2022</v>
      </c>
      <c r="AE40" s="38">
        <v>2024</v>
      </c>
      <c r="AF40" s="38">
        <v>2024</v>
      </c>
      <c r="AG40" s="38">
        <v>2024</v>
      </c>
      <c r="AH40" s="38">
        <v>2022</v>
      </c>
      <c r="AI40" s="38">
        <v>2012</v>
      </c>
      <c r="AJ40" s="38">
        <v>2024</v>
      </c>
      <c r="AK40" s="38">
        <v>2021</v>
      </c>
      <c r="AL40" s="38">
        <v>2022</v>
      </c>
      <c r="AM40" s="38">
        <v>2022</v>
      </c>
      <c r="AN40" s="38">
        <v>2023</v>
      </c>
      <c r="AO40" s="38">
        <v>2022</v>
      </c>
      <c r="AP40" s="38">
        <v>2012</v>
      </c>
      <c r="AQ40" s="38">
        <v>2022</v>
      </c>
      <c r="AR40" s="38">
        <v>2022</v>
      </c>
      <c r="AS40" s="38"/>
      <c r="AT40" s="38">
        <v>2022</v>
      </c>
      <c r="AU40" s="38">
        <v>2022</v>
      </c>
      <c r="AV40" s="38"/>
      <c r="AW40" s="38">
        <v>2014</v>
      </c>
      <c r="AX40" s="38">
        <v>2024</v>
      </c>
      <c r="AY40" s="38">
        <v>2024</v>
      </c>
      <c r="AZ40" s="38">
        <v>2024</v>
      </c>
      <c r="BA40" s="38"/>
      <c r="BB40" s="38">
        <v>2024</v>
      </c>
      <c r="BC40" s="38"/>
      <c r="BD40" s="38">
        <v>2024</v>
      </c>
      <c r="BE40" s="38">
        <v>2024</v>
      </c>
      <c r="BF40" s="38">
        <v>2013</v>
      </c>
      <c r="BG40" s="38">
        <v>2022</v>
      </c>
      <c r="BH40" s="38">
        <v>2023</v>
      </c>
      <c r="BI40" s="38">
        <v>2022</v>
      </c>
      <c r="BJ40" s="38">
        <v>2022</v>
      </c>
      <c r="BK40" s="38">
        <v>2021</v>
      </c>
      <c r="BL40" s="38">
        <v>2022</v>
      </c>
      <c r="BM40" s="38">
        <v>2014</v>
      </c>
      <c r="BN40" s="38">
        <v>2022</v>
      </c>
      <c r="BO40" s="38">
        <v>2022</v>
      </c>
      <c r="BP40" s="38">
        <v>2018</v>
      </c>
      <c r="BQ40" s="38">
        <v>2022</v>
      </c>
      <c r="BR40" s="38">
        <v>2022</v>
      </c>
      <c r="BS40" s="38"/>
      <c r="BT40" s="38">
        <v>2021</v>
      </c>
      <c r="BU40" s="38">
        <v>2020</v>
      </c>
      <c r="BV40" s="38">
        <v>2023</v>
      </c>
    </row>
    <row r="41" spans="1:74">
      <c r="A41" s="30" t="s">
        <v>373</v>
      </c>
      <c r="B41" s="23" t="s">
        <v>71</v>
      </c>
      <c r="C41" s="38">
        <v>2024</v>
      </c>
      <c r="D41" s="38">
        <v>2024</v>
      </c>
      <c r="E41" s="38">
        <v>2024</v>
      </c>
      <c r="F41" s="38">
        <v>2024</v>
      </c>
      <c r="G41" s="38">
        <v>2024</v>
      </c>
      <c r="H41" s="38">
        <v>2024</v>
      </c>
      <c r="I41" s="38">
        <v>2024</v>
      </c>
      <c r="J41" s="38">
        <v>2024</v>
      </c>
      <c r="K41" s="38">
        <v>2024</v>
      </c>
      <c r="L41" s="38">
        <v>2024</v>
      </c>
      <c r="M41" s="38">
        <v>2024</v>
      </c>
      <c r="N41" s="38">
        <v>2024</v>
      </c>
      <c r="O41" s="38">
        <v>2024</v>
      </c>
      <c r="P41" s="38">
        <v>2024</v>
      </c>
      <c r="Q41" s="38">
        <v>2024</v>
      </c>
      <c r="R41" s="38">
        <v>2024</v>
      </c>
      <c r="S41" s="38">
        <v>2024</v>
      </c>
      <c r="T41" s="38">
        <v>2024</v>
      </c>
      <c r="U41" s="38">
        <v>2024</v>
      </c>
      <c r="V41" s="38">
        <v>2021</v>
      </c>
      <c r="W41" s="38">
        <v>2022</v>
      </c>
      <c r="X41" s="38">
        <v>2022</v>
      </c>
      <c r="Y41" s="38">
        <f>VLOOKUP(B41,[1]Foglio1!$B:$C,2,FALSE)</f>
        <v>2014</v>
      </c>
      <c r="Z41" s="38">
        <v>2021</v>
      </c>
      <c r="AA41" s="38">
        <f>VLOOKUP(B41,[1]Foglio3!$B:$C,2,FALSE)</f>
        <v>2019</v>
      </c>
      <c r="AB41" s="38">
        <v>2016</v>
      </c>
      <c r="AC41" s="38">
        <v>2020</v>
      </c>
      <c r="AD41" s="38">
        <v>2022</v>
      </c>
      <c r="AE41" s="38">
        <v>2024</v>
      </c>
      <c r="AF41" s="38">
        <v>2024</v>
      </c>
      <c r="AG41" s="38">
        <v>2024</v>
      </c>
      <c r="AH41" s="38">
        <v>2022</v>
      </c>
      <c r="AI41" s="38">
        <v>2014</v>
      </c>
      <c r="AJ41" s="38">
        <v>2024</v>
      </c>
      <c r="AK41" s="38">
        <v>2021</v>
      </c>
      <c r="AL41" s="38">
        <v>2022</v>
      </c>
      <c r="AM41" s="38">
        <v>2022</v>
      </c>
      <c r="AN41" s="38">
        <v>2023</v>
      </c>
      <c r="AO41" s="38">
        <v>2022</v>
      </c>
      <c r="AP41" s="38">
        <v>2014</v>
      </c>
      <c r="AQ41" s="38">
        <v>2022</v>
      </c>
      <c r="AR41" s="38">
        <v>2022</v>
      </c>
      <c r="AS41" s="38">
        <v>2022</v>
      </c>
      <c r="AT41" s="38">
        <v>2022</v>
      </c>
      <c r="AU41" s="38">
        <v>2022</v>
      </c>
      <c r="AV41" s="38">
        <v>2022</v>
      </c>
      <c r="AW41" s="38">
        <v>2011</v>
      </c>
      <c r="AX41" s="38">
        <v>2024</v>
      </c>
      <c r="AY41" s="38">
        <v>2024</v>
      </c>
      <c r="AZ41" s="38">
        <v>2024</v>
      </c>
      <c r="BA41" s="38">
        <v>2024</v>
      </c>
      <c r="BB41" s="38">
        <v>2024</v>
      </c>
      <c r="BC41" s="38">
        <v>2023</v>
      </c>
      <c r="BD41" s="38">
        <v>2024</v>
      </c>
      <c r="BE41" s="38">
        <v>2024</v>
      </c>
      <c r="BF41" s="38"/>
      <c r="BG41" s="38">
        <v>2022</v>
      </c>
      <c r="BH41" s="38">
        <v>2023</v>
      </c>
      <c r="BI41" s="38">
        <v>2022</v>
      </c>
      <c r="BJ41" s="38">
        <v>2021</v>
      </c>
      <c r="BK41" s="38">
        <v>2017</v>
      </c>
      <c r="BL41" s="38">
        <v>2021</v>
      </c>
      <c r="BM41" s="38">
        <v>2014</v>
      </c>
      <c r="BN41" s="38">
        <v>2022</v>
      </c>
      <c r="BO41" s="38">
        <v>2022</v>
      </c>
      <c r="BP41" s="38">
        <v>2018</v>
      </c>
      <c r="BQ41" s="38">
        <v>2022</v>
      </c>
      <c r="BR41" s="38">
        <v>2022</v>
      </c>
      <c r="BS41" s="38">
        <v>2022</v>
      </c>
      <c r="BT41" s="38">
        <v>2021</v>
      </c>
      <c r="BU41" s="38">
        <v>2020</v>
      </c>
      <c r="BV41" s="38">
        <v>2023</v>
      </c>
    </row>
    <row r="42" spans="1:74">
      <c r="A42" s="30" t="s">
        <v>736</v>
      </c>
      <c r="B42" s="23" t="s">
        <v>70</v>
      </c>
      <c r="C42" s="38">
        <v>2024</v>
      </c>
      <c r="D42" s="38">
        <v>2024</v>
      </c>
      <c r="E42" s="38">
        <v>2024</v>
      </c>
      <c r="F42" s="38">
        <v>2024</v>
      </c>
      <c r="G42" s="38">
        <v>2024</v>
      </c>
      <c r="H42" s="38">
        <v>2024</v>
      </c>
      <c r="I42" s="38">
        <v>2024</v>
      </c>
      <c r="J42" s="38">
        <v>2024</v>
      </c>
      <c r="K42" s="38">
        <v>2024</v>
      </c>
      <c r="L42" s="38">
        <v>2024</v>
      </c>
      <c r="M42" s="38">
        <v>2024</v>
      </c>
      <c r="N42" s="38">
        <v>2024</v>
      </c>
      <c r="O42" s="38">
        <v>2024</v>
      </c>
      <c r="P42" s="38">
        <v>2024</v>
      </c>
      <c r="Q42" s="38">
        <v>2024</v>
      </c>
      <c r="R42" s="38">
        <v>2024</v>
      </c>
      <c r="S42" s="38">
        <v>2024</v>
      </c>
      <c r="T42" s="38">
        <v>2024</v>
      </c>
      <c r="U42" s="38">
        <v>2024</v>
      </c>
      <c r="V42" s="38">
        <v>2021</v>
      </c>
      <c r="W42" s="38">
        <v>2022</v>
      </c>
      <c r="X42" s="38">
        <v>2022</v>
      </c>
      <c r="Y42" s="38">
        <f>VLOOKUP(B42,[1]Foglio1!$B:$C,2,FALSE)</f>
        <v>2017</v>
      </c>
      <c r="Z42" s="38">
        <v>2022</v>
      </c>
      <c r="AA42" s="38">
        <f>VLOOKUP(B42,[1]Foglio3!$B:$C,2,FALSE)</f>
        <v>2022</v>
      </c>
      <c r="AB42" s="38">
        <v>2018</v>
      </c>
      <c r="AC42" s="38">
        <v>2020</v>
      </c>
      <c r="AD42" s="38">
        <v>2022</v>
      </c>
      <c r="AE42" s="38">
        <v>2024</v>
      </c>
      <c r="AF42" s="38">
        <v>2024</v>
      </c>
      <c r="AG42" s="38">
        <v>2024</v>
      </c>
      <c r="AH42" s="38">
        <v>2022</v>
      </c>
      <c r="AI42" s="38">
        <v>2017</v>
      </c>
      <c r="AJ42" s="38">
        <v>2024</v>
      </c>
      <c r="AK42" s="38">
        <v>2021</v>
      </c>
      <c r="AL42" s="38">
        <v>2022</v>
      </c>
      <c r="AM42" s="38">
        <v>2022</v>
      </c>
      <c r="AN42" s="38">
        <v>2023</v>
      </c>
      <c r="AO42" s="38">
        <v>2022</v>
      </c>
      <c r="AP42" s="38">
        <v>2017</v>
      </c>
      <c r="AQ42" s="38">
        <v>2022</v>
      </c>
      <c r="AR42" s="38">
        <v>2022</v>
      </c>
      <c r="AS42" s="38">
        <v>2022</v>
      </c>
      <c r="AT42" s="38">
        <v>2022</v>
      </c>
      <c r="AU42" s="38">
        <v>2022</v>
      </c>
      <c r="AV42" s="38">
        <v>2022</v>
      </c>
      <c r="AW42" s="38">
        <v>2020</v>
      </c>
      <c r="AX42" s="38">
        <v>2024</v>
      </c>
      <c r="AY42" s="38">
        <v>2024</v>
      </c>
      <c r="AZ42" s="38">
        <v>2024</v>
      </c>
      <c r="BA42" s="38">
        <v>2024</v>
      </c>
      <c r="BB42" s="38">
        <v>2024</v>
      </c>
      <c r="BC42" s="38">
        <v>2024</v>
      </c>
      <c r="BD42" s="38">
        <v>2024</v>
      </c>
      <c r="BE42" s="38">
        <v>2024</v>
      </c>
      <c r="BF42" s="38">
        <v>2015</v>
      </c>
      <c r="BG42" s="38">
        <v>2022</v>
      </c>
      <c r="BH42" s="38">
        <v>2023</v>
      </c>
      <c r="BI42" s="38">
        <v>2022</v>
      </c>
      <c r="BJ42" s="38">
        <v>2022</v>
      </c>
      <c r="BK42" s="38">
        <v>2021</v>
      </c>
      <c r="BL42" s="38">
        <v>2022</v>
      </c>
      <c r="BM42" s="38">
        <v>2014</v>
      </c>
      <c r="BN42" s="38">
        <v>2022</v>
      </c>
      <c r="BO42" s="38">
        <v>2022</v>
      </c>
      <c r="BP42" s="38">
        <v>2018</v>
      </c>
      <c r="BQ42" s="38">
        <v>2022</v>
      </c>
      <c r="BR42" s="38"/>
      <c r="BS42" s="38">
        <v>2022</v>
      </c>
      <c r="BT42" s="38">
        <v>2021</v>
      </c>
      <c r="BU42" s="38">
        <v>2020</v>
      </c>
      <c r="BV42" s="38">
        <v>2023</v>
      </c>
    </row>
    <row r="43" spans="1:74">
      <c r="A43" s="30" t="s">
        <v>73</v>
      </c>
      <c r="B43" s="23" t="s">
        <v>72</v>
      </c>
      <c r="C43" s="38">
        <v>2024</v>
      </c>
      <c r="D43" s="38">
        <v>2024</v>
      </c>
      <c r="E43" s="38">
        <v>2024</v>
      </c>
      <c r="F43" s="38">
        <v>2024</v>
      </c>
      <c r="G43" s="38">
        <v>2024</v>
      </c>
      <c r="H43" s="38">
        <v>2024</v>
      </c>
      <c r="I43" s="38">
        <v>2024</v>
      </c>
      <c r="J43" s="38">
        <v>2024</v>
      </c>
      <c r="K43" s="38">
        <v>2024</v>
      </c>
      <c r="L43" s="38">
        <v>2024</v>
      </c>
      <c r="M43" s="38"/>
      <c r="N43" s="38"/>
      <c r="O43" s="38"/>
      <c r="P43" s="38"/>
      <c r="Q43" s="38">
        <v>2024</v>
      </c>
      <c r="R43" s="38">
        <v>2024</v>
      </c>
      <c r="S43" s="38">
        <v>2024</v>
      </c>
      <c r="T43" s="38">
        <v>2024</v>
      </c>
      <c r="U43" s="38">
        <v>2024</v>
      </c>
      <c r="V43" s="38">
        <v>2021</v>
      </c>
      <c r="W43" s="38">
        <v>2022</v>
      </c>
      <c r="X43" s="38">
        <v>2022</v>
      </c>
      <c r="Y43" s="38">
        <f>VLOOKUP(B43,[1]Foglio1!$B:$C,2,FALSE)</f>
        <v>2018</v>
      </c>
      <c r="Z43" s="38">
        <v>2022</v>
      </c>
      <c r="AA43" s="38">
        <f>VLOOKUP(B43,[1]Foglio3!$B:$C,2,FALSE)</f>
        <v>2022</v>
      </c>
      <c r="AB43" s="38">
        <v>2018</v>
      </c>
      <c r="AC43" s="38">
        <v>2020</v>
      </c>
      <c r="AD43" s="38">
        <v>2022</v>
      </c>
      <c r="AE43" s="38">
        <v>2024</v>
      </c>
      <c r="AF43" s="38">
        <v>2024</v>
      </c>
      <c r="AG43" s="38">
        <v>2024</v>
      </c>
      <c r="AH43" s="38">
        <v>2022</v>
      </c>
      <c r="AI43" s="38">
        <v>2018</v>
      </c>
      <c r="AJ43" s="38">
        <v>2024</v>
      </c>
      <c r="AK43" s="38">
        <v>2021</v>
      </c>
      <c r="AL43" s="38">
        <v>2022</v>
      </c>
      <c r="AM43" s="38">
        <v>2022</v>
      </c>
      <c r="AN43" s="38">
        <v>2023</v>
      </c>
      <c r="AO43" s="38">
        <v>2022</v>
      </c>
      <c r="AP43" s="38">
        <v>2018</v>
      </c>
      <c r="AQ43" s="38">
        <v>2022</v>
      </c>
      <c r="AR43" s="38">
        <v>2022</v>
      </c>
      <c r="AS43" s="38">
        <v>2022</v>
      </c>
      <c r="AT43" s="38">
        <v>2022</v>
      </c>
      <c r="AU43" s="38">
        <v>2022</v>
      </c>
      <c r="AV43" s="38">
        <v>2022</v>
      </c>
      <c r="AW43" s="38">
        <v>2022</v>
      </c>
      <c r="AX43" s="38">
        <v>2024</v>
      </c>
      <c r="AY43" s="38">
        <v>2024</v>
      </c>
      <c r="AZ43" s="38">
        <v>2024</v>
      </c>
      <c r="BA43" s="38"/>
      <c r="BB43" s="38">
        <v>2024</v>
      </c>
      <c r="BC43" s="38"/>
      <c r="BD43" s="38">
        <v>2024</v>
      </c>
      <c r="BE43" s="38">
        <v>2024</v>
      </c>
      <c r="BF43" s="38">
        <v>2013</v>
      </c>
      <c r="BG43" s="38">
        <v>2022</v>
      </c>
      <c r="BH43" s="38">
        <v>2023</v>
      </c>
      <c r="BI43" s="38">
        <v>2022</v>
      </c>
      <c r="BJ43" s="38">
        <v>2021</v>
      </c>
      <c r="BK43" s="38">
        <v>2022</v>
      </c>
      <c r="BL43" s="38">
        <v>2022</v>
      </c>
      <c r="BM43" s="38">
        <v>2014</v>
      </c>
      <c r="BN43" s="38">
        <v>2022</v>
      </c>
      <c r="BO43" s="38">
        <v>2022</v>
      </c>
      <c r="BP43" s="38">
        <v>2021</v>
      </c>
      <c r="BQ43" s="38">
        <v>2022</v>
      </c>
      <c r="BR43" s="38">
        <v>2022</v>
      </c>
      <c r="BS43" s="38">
        <v>2022</v>
      </c>
      <c r="BT43" s="38">
        <v>2021</v>
      </c>
      <c r="BU43" s="38">
        <v>2020</v>
      </c>
      <c r="BV43" s="38">
        <v>2023</v>
      </c>
    </row>
    <row r="44" spans="1:74">
      <c r="A44" s="30" t="s">
        <v>370</v>
      </c>
      <c r="B44" s="23" t="s">
        <v>74</v>
      </c>
      <c r="C44" s="38">
        <v>2024</v>
      </c>
      <c r="D44" s="38">
        <v>2024</v>
      </c>
      <c r="E44" s="38">
        <v>2024</v>
      </c>
      <c r="F44" s="38">
        <v>2024</v>
      </c>
      <c r="G44" s="38">
        <v>2024</v>
      </c>
      <c r="H44" s="38">
        <v>2024</v>
      </c>
      <c r="I44" s="38">
        <v>2024</v>
      </c>
      <c r="J44" s="38">
        <v>2024</v>
      </c>
      <c r="K44" s="38">
        <v>2024</v>
      </c>
      <c r="L44" s="38">
        <v>2024</v>
      </c>
      <c r="M44" s="38">
        <v>2024</v>
      </c>
      <c r="N44" s="38">
        <v>2024</v>
      </c>
      <c r="O44" s="38">
        <v>2024</v>
      </c>
      <c r="P44" s="38">
        <v>2024</v>
      </c>
      <c r="Q44" s="38">
        <v>2024</v>
      </c>
      <c r="R44" s="38">
        <v>2024</v>
      </c>
      <c r="S44" s="38">
        <v>2024</v>
      </c>
      <c r="T44" s="38">
        <v>2024</v>
      </c>
      <c r="U44" s="38">
        <v>2024</v>
      </c>
      <c r="V44" s="38">
        <v>2021</v>
      </c>
      <c r="W44" s="38">
        <v>2022</v>
      </c>
      <c r="X44" s="38">
        <v>2022</v>
      </c>
      <c r="Y44" s="38">
        <f>VLOOKUP(B44,[1]Foglio1!$B:$C,2,FALSE)</f>
        <v>2016</v>
      </c>
      <c r="Z44" s="38">
        <v>2022</v>
      </c>
      <c r="AA44" s="38">
        <f>VLOOKUP(B44,[1]Foglio3!$B:$C,2,FALSE)</f>
        <v>2022</v>
      </c>
      <c r="AB44" s="38">
        <v>2018</v>
      </c>
      <c r="AC44" s="38"/>
      <c r="AD44" s="38">
        <v>2022</v>
      </c>
      <c r="AE44" s="38">
        <v>2024</v>
      </c>
      <c r="AF44" s="38">
        <v>2024</v>
      </c>
      <c r="AG44" s="38">
        <v>2024</v>
      </c>
      <c r="AH44" s="38">
        <v>2022</v>
      </c>
      <c r="AI44" s="38">
        <v>2016</v>
      </c>
      <c r="AJ44" s="38">
        <v>2024</v>
      </c>
      <c r="AK44" s="38">
        <v>2021</v>
      </c>
      <c r="AL44" s="38">
        <v>2022</v>
      </c>
      <c r="AM44" s="38">
        <v>2022</v>
      </c>
      <c r="AN44" s="38">
        <v>2023</v>
      </c>
      <c r="AO44" s="38">
        <v>2022</v>
      </c>
      <c r="AP44" s="38">
        <v>2021</v>
      </c>
      <c r="AQ44" s="38">
        <v>2022</v>
      </c>
      <c r="AR44" s="38">
        <v>2022</v>
      </c>
      <c r="AS44" s="38">
        <v>2022</v>
      </c>
      <c r="AT44" s="38">
        <v>2022</v>
      </c>
      <c r="AU44" s="38">
        <v>2022</v>
      </c>
      <c r="AV44" s="38">
        <v>2022</v>
      </c>
      <c r="AW44" s="38">
        <v>2021</v>
      </c>
      <c r="AX44" s="38">
        <v>2024</v>
      </c>
      <c r="AY44" s="38">
        <v>2024</v>
      </c>
      <c r="AZ44" s="38">
        <v>2024</v>
      </c>
      <c r="BA44" s="38">
        <v>2024</v>
      </c>
      <c r="BB44" s="38">
        <v>2024</v>
      </c>
      <c r="BC44" s="38">
        <v>2024</v>
      </c>
      <c r="BD44" s="38">
        <v>2024</v>
      </c>
      <c r="BE44" s="38">
        <v>2024</v>
      </c>
      <c r="BF44" s="38">
        <v>2015</v>
      </c>
      <c r="BG44" s="38">
        <v>2022</v>
      </c>
      <c r="BH44" s="38">
        <v>2023</v>
      </c>
      <c r="BI44" s="38">
        <v>2022</v>
      </c>
      <c r="BJ44" s="38">
        <v>2019</v>
      </c>
      <c r="BK44" s="38">
        <v>2022</v>
      </c>
      <c r="BL44" s="38">
        <v>2022</v>
      </c>
      <c r="BM44" s="38">
        <v>2014</v>
      </c>
      <c r="BN44" s="38">
        <v>2022</v>
      </c>
      <c r="BO44" s="38">
        <v>2022</v>
      </c>
      <c r="BP44" s="38">
        <v>2019</v>
      </c>
      <c r="BQ44" s="38">
        <v>2022</v>
      </c>
      <c r="BR44" s="38">
        <v>2022</v>
      </c>
      <c r="BS44" s="38">
        <v>2022</v>
      </c>
      <c r="BT44" s="38">
        <v>2021</v>
      </c>
      <c r="BU44" s="38">
        <v>2020</v>
      </c>
      <c r="BV44" s="38">
        <v>2023</v>
      </c>
    </row>
    <row r="45" spans="1:74">
      <c r="A45" s="30" t="s">
        <v>76</v>
      </c>
      <c r="B45" s="23" t="s">
        <v>75</v>
      </c>
      <c r="C45" s="38">
        <v>2024</v>
      </c>
      <c r="D45" s="38">
        <v>2024</v>
      </c>
      <c r="E45" s="38">
        <v>2024</v>
      </c>
      <c r="F45" s="38">
        <v>2024</v>
      </c>
      <c r="G45" s="38">
        <v>2024</v>
      </c>
      <c r="H45" s="38">
        <v>2024</v>
      </c>
      <c r="I45" s="38">
        <v>2024</v>
      </c>
      <c r="J45" s="38">
        <v>2024</v>
      </c>
      <c r="K45" s="38">
        <v>2024</v>
      </c>
      <c r="L45" s="38">
        <v>2024</v>
      </c>
      <c r="M45" s="38">
        <v>2024</v>
      </c>
      <c r="N45" s="38"/>
      <c r="O45" s="38"/>
      <c r="P45" s="38"/>
      <c r="Q45" s="38">
        <v>2024</v>
      </c>
      <c r="R45" s="38">
        <v>2024</v>
      </c>
      <c r="S45" s="38">
        <v>2024</v>
      </c>
      <c r="T45" s="38">
        <v>2024</v>
      </c>
      <c r="U45" s="38">
        <v>2024</v>
      </c>
      <c r="V45" s="38">
        <v>2021</v>
      </c>
      <c r="W45" s="38">
        <v>2022</v>
      </c>
      <c r="X45" s="38">
        <v>2022</v>
      </c>
      <c r="Y45" s="38">
        <f>VLOOKUP(B45,[1]Foglio1!$B:$C,2,FALSE)</f>
        <v>2011</v>
      </c>
      <c r="Z45" s="38">
        <v>2021</v>
      </c>
      <c r="AA45" s="38"/>
      <c r="AB45" s="38">
        <v>2018</v>
      </c>
      <c r="AC45" s="38">
        <v>2020</v>
      </c>
      <c r="AD45" s="38">
        <v>2022</v>
      </c>
      <c r="AE45" s="38">
        <v>2024</v>
      </c>
      <c r="AF45" s="38">
        <v>2024</v>
      </c>
      <c r="AG45" s="38">
        <v>2024</v>
      </c>
      <c r="AH45" s="38">
        <v>2022</v>
      </c>
      <c r="AI45" s="38"/>
      <c r="AJ45" s="38">
        <v>2024</v>
      </c>
      <c r="AK45" s="38">
        <v>2021</v>
      </c>
      <c r="AL45" s="38">
        <v>2022</v>
      </c>
      <c r="AM45" s="38"/>
      <c r="AN45" s="38">
        <v>2023</v>
      </c>
      <c r="AO45" s="38">
        <v>2022</v>
      </c>
      <c r="AP45" s="38"/>
      <c r="AQ45" s="38">
        <v>2022</v>
      </c>
      <c r="AR45" s="38">
        <v>2022</v>
      </c>
      <c r="AS45" s="38">
        <v>2022</v>
      </c>
      <c r="AT45" s="38"/>
      <c r="AU45" s="38">
        <v>2022</v>
      </c>
      <c r="AV45" s="38">
        <v>2022</v>
      </c>
      <c r="AW45" s="38">
        <v>2021</v>
      </c>
      <c r="AX45" s="38">
        <v>2024</v>
      </c>
      <c r="AY45" s="38">
        <v>2024</v>
      </c>
      <c r="AZ45" s="38">
        <v>2024</v>
      </c>
      <c r="BA45" s="38"/>
      <c r="BB45" s="38">
        <v>2024</v>
      </c>
      <c r="BC45" s="38">
        <v>2023</v>
      </c>
      <c r="BD45" s="38">
        <v>2024</v>
      </c>
      <c r="BE45" s="38">
        <v>2024</v>
      </c>
      <c r="BF45" s="38">
        <v>2015</v>
      </c>
      <c r="BG45" s="38">
        <v>2022</v>
      </c>
      <c r="BH45" s="38">
        <v>2023</v>
      </c>
      <c r="BI45" s="38">
        <v>2022</v>
      </c>
      <c r="BJ45" s="38">
        <v>2021</v>
      </c>
      <c r="BK45" s="38">
        <v>2022</v>
      </c>
      <c r="BL45" s="38">
        <v>2022</v>
      </c>
      <c r="BM45" s="38">
        <v>2014</v>
      </c>
      <c r="BN45" s="38">
        <v>2022</v>
      </c>
      <c r="BO45" s="38">
        <v>2022</v>
      </c>
      <c r="BP45" s="38">
        <v>2019</v>
      </c>
      <c r="BQ45" s="38">
        <v>2022</v>
      </c>
      <c r="BR45" s="38">
        <v>2022</v>
      </c>
      <c r="BS45" s="38">
        <v>2022</v>
      </c>
      <c r="BT45" s="38">
        <v>2021</v>
      </c>
      <c r="BU45" s="38">
        <v>2020</v>
      </c>
      <c r="BV45" s="38">
        <v>2023</v>
      </c>
    </row>
    <row r="46" spans="1:74">
      <c r="A46" s="30" t="s">
        <v>78</v>
      </c>
      <c r="B46" s="23" t="s">
        <v>77</v>
      </c>
      <c r="C46" s="38">
        <v>2024</v>
      </c>
      <c r="D46" s="38">
        <v>2024</v>
      </c>
      <c r="E46" s="38">
        <v>2024</v>
      </c>
      <c r="F46" s="38">
        <v>2024</v>
      </c>
      <c r="G46" s="38">
        <v>2024</v>
      </c>
      <c r="H46" s="38">
        <v>2024</v>
      </c>
      <c r="I46" s="38">
        <v>2024</v>
      </c>
      <c r="J46" s="38">
        <v>2024</v>
      </c>
      <c r="K46" s="38">
        <v>2024</v>
      </c>
      <c r="L46" s="38">
        <v>2024</v>
      </c>
      <c r="M46" s="38"/>
      <c r="N46" s="38"/>
      <c r="O46" s="38"/>
      <c r="P46" s="38"/>
      <c r="Q46" s="38">
        <v>2024</v>
      </c>
      <c r="R46" s="38">
        <v>2024</v>
      </c>
      <c r="S46" s="38">
        <v>2024</v>
      </c>
      <c r="T46" s="38">
        <v>2024</v>
      </c>
      <c r="U46" s="38">
        <v>2024</v>
      </c>
      <c r="V46" s="38">
        <v>2021</v>
      </c>
      <c r="W46" s="38">
        <v>2022</v>
      </c>
      <c r="X46" s="38">
        <v>2022</v>
      </c>
      <c r="Y46" s="38">
        <f>VLOOKUP(B46,[1]Foglio1!$B:$C,2,FALSE)</f>
        <v>2019</v>
      </c>
      <c r="Z46" s="38">
        <v>2022</v>
      </c>
      <c r="AA46" s="38">
        <f>VLOOKUP(B46,[1]Foglio3!$B:$C,2,FALSE)</f>
        <v>2022</v>
      </c>
      <c r="AB46" s="38">
        <v>2018</v>
      </c>
      <c r="AC46" s="38"/>
      <c r="AD46" s="38">
        <v>2022</v>
      </c>
      <c r="AE46" s="38">
        <v>2024</v>
      </c>
      <c r="AF46" s="38">
        <v>2024</v>
      </c>
      <c r="AG46" s="38">
        <v>2024</v>
      </c>
      <c r="AH46" s="38">
        <v>2022</v>
      </c>
      <c r="AI46" s="38">
        <v>2019</v>
      </c>
      <c r="AJ46" s="38">
        <v>2024</v>
      </c>
      <c r="AK46" s="38">
        <v>2021</v>
      </c>
      <c r="AL46" s="38">
        <v>2022</v>
      </c>
      <c r="AM46" s="38">
        <v>2019</v>
      </c>
      <c r="AN46" s="38"/>
      <c r="AO46" s="38">
        <v>2022</v>
      </c>
      <c r="AP46" s="38">
        <v>2019</v>
      </c>
      <c r="AQ46" s="38">
        <v>2022</v>
      </c>
      <c r="AR46" s="38">
        <v>2022</v>
      </c>
      <c r="AS46" s="38">
        <v>2022</v>
      </c>
      <c r="AT46" s="38"/>
      <c r="AU46" s="38">
        <v>2022</v>
      </c>
      <c r="AV46" s="38">
        <v>2022</v>
      </c>
      <c r="AW46" s="38"/>
      <c r="AX46" s="38">
        <v>2024</v>
      </c>
      <c r="AY46" s="38">
        <v>2024</v>
      </c>
      <c r="AZ46" s="38">
        <v>2024</v>
      </c>
      <c r="BA46" s="38"/>
      <c r="BB46" s="38">
        <v>2024</v>
      </c>
      <c r="BC46" s="38">
        <v>2023</v>
      </c>
      <c r="BD46" s="38">
        <v>2024</v>
      </c>
      <c r="BE46" s="38">
        <v>2024</v>
      </c>
      <c r="BF46" s="38">
        <v>2013</v>
      </c>
      <c r="BG46" s="38">
        <v>2022</v>
      </c>
      <c r="BH46" s="38">
        <v>2023</v>
      </c>
      <c r="BI46" s="38">
        <v>2022</v>
      </c>
      <c r="BJ46" s="38">
        <v>2021</v>
      </c>
      <c r="BK46" s="38">
        <v>2021</v>
      </c>
      <c r="BL46" s="38">
        <v>2022</v>
      </c>
      <c r="BM46" s="38">
        <v>2014</v>
      </c>
      <c r="BN46" s="38">
        <v>2022</v>
      </c>
      <c r="BO46" s="38">
        <v>2022</v>
      </c>
      <c r="BP46" s="38">
        <v>2018</v>
      </c>
      <c r="BQ46" s="38">
        <v>2022</v>
      </c>
      <c r="BR46" s="38">
        <v>2022</v>
      </c>
      <c r="BS46" s="38"/>
      <c r="BT46" s="38">
        <v>2021</v>
      </c>
      <c r="BU46" s="38">
        <v>2020</v>
      </c>
      <c r="BV46" s="38">
        <v>2020</v>
      </c>
    </row>
    <row r="47" spans="1:74">
      <c r="A47" s="30" t="s">
        <v>80</v>
      </c>
      <c r="B47" s="23" t="s">
        <v>79</v>
      </c>
      <c r="C47" s="38">
        <v>2024</v>
      </c>
      <c r="D47" s="38">
        <v>2024</v>
      </c>
      <c r="E47" s="38">
        <v>2024</v>
      </c>
      <c r="F47" s="38">
        <v>2024</v>
      </c>
      <c r="G47" s="38">
        <v>2024</v>
      </c>
      <c r="H47" s="38">
        <v>2024</v>
      </c>
      <c r="I47" s="38">
        <v>2024</v>
      </c>
      <c r="J47" s="38">
        <v>2024</v>
      </c>
      <c r="K47" s="38">
        <v>2024</v>
      </c>
      <c r="L47" s="38">
        <v>2024</v>
      </c>
      <c r="M47" s="38">
        <v>2024</v>
      </c>
      <c r="N47" s="38"/>
      <c r="O47" s="38"/>
      <c r="P47" s="38"/>
      <c r="Q47" s="38">
        <v>2024</v>
      </c>
      <c r="R47" s="38">
        <v>2024</v>
      </c>
      <c r="S47" s="38">
        <v>2024</v>
      </c>
      <c r="T47" s="38">
        <v>2024</v>
      </c>
      <c r="U47" s="38">
        <v>2024</v>
      </c>
      <c r="V47" s="38">
        <v>2021</v>
      </c>
      <c r="W47" s="38">
        <v>2022</v>
      </c>
      <c r="X47" s="38">
        <v>2022</v>
      </c>
      <c r="Y47" s="38">
        <f>VLOOKUP(B47,[1]Foglio1!$B:$C,2,FALSE)</f>
        <v>2011</v>
      </c>
      <c r="Z47" s="38">
        <v>2022</v>
      </c>
      <c r="AA47" s="38"/>
      <c r="AB47" s="38">
        <v>2019</v>
      </c>
      <c r="AC47" s="38">
        <v>2020</v>
      </c>
      <c r="AD47" s="38">
        <v>2022</v>
      </c>
      <c r="AE47" s="38">
        <v>2024</v>
      </c>
      <c r="AF47" s="38">
        <v>2024</v>
      </c>
      <c r="AG47" s="38">
        <v>2024</v>
      </c>
      <c r="AH47" s="38">
        <v>2022</v>
      </c>
      <c r="AI47" s="38"/>
      <c r="AJ47" s="38">
        <v>2024</v>
      </c>
      <c r="AK47" s="38">
        <v>2021</v>
      </c>
      <c r="AL47" s="38">
        <v>2022</v>
      </c>
      <c r="AM47" s="38"/>
      <c r="AN47" s="38">
        <v>2023</v>
      </c>
      <c r="AO47" s="38">
        <v>2022</v>
      </c>
      <c r="AP47" s="38"/>
      <c r="AQ47" s="38">
        <v>2022</v>
      </c>
      <c r="AR47" s="38">
        <v>2021</v>
      </c>
      <c r="AS47" s="38">
        <v>2021</v>
      </c>
      <c r="AT47" s="38"/>
      <c r="AU47" s="38">
        <v>2022</v>
      </c>
      <c r="AV47" s="38">
        <v>2022</v>
      </c>
      <c r="AW47" s="38">
        <v>2021</v>
      </c>
      <c r="AX47" s="38">
        <v>2024</v>
      </c>
      <c r="AY47" s="38">
        <v>2024</v>
      </c>
      <c r="AZ47" s="38">
        <v>2024</v>
      </c>
      <c r="BA47" s="38">
        <v>2024</v>
      </c>
      <c r="BB47" s="38">
        <v>2024</v>
      </c>
      <c r="BC47" s="38"/>
      <c r="BD47" s="38">
        <v>2024</v>
      </c>
      <c r="BE47" s="38">
        <v>2024</v>
      </c>
      <c r="BF47" s="38"/>
      <c r="BG47" s="38">
        <v>2022</v>
      </c>
      <c r="BH47" s="38">
        <v>2023</v>
      </c>
      <c r="BI47" s="38">
        <v>2022</v>
      </c>
      <c r="BJ47" s="38">
        <v>2021</v>
      </c>
      <c r="BK47" s="38">
        <v>2022</v>
      </c>
      <c r="BL47" s="38">
        <v>2021</v>
      </c>
      <c r="BM47" s="38">
        <v>2014</v>
      </c>
      <c r="BN47" s="38">
        <v>2022</v>
      </c>
      <c r="BO47" s="38">
        <v>2022</v>
      </c>
      <c r="BP47" s="38">
        <v>2021</v>
      </c>
      <c r="BQ47" s="38">
        <v>2022</v>
      </c>
      <c r="BR47" s="38">
        <v>2022</v>
      </c>
      <c r="BS47" s="38">
        <v>2022</v>
      </c>
      <c r="BT47" s="38">
        <v>2021</v>
      </c>
      <c r="BU47" s="38">
        <v>2020</v>
      </c>
      <c r="BV47" s="38">
        <v>2023</v>
      </c>
    </row>
    <row r="48" spans="1:74">
      <c r="A48" s="30" t="s">
        <v>82</v>
      </c>
      <c r="B48" s="23" t="s">
        <v>81</v>
      </c>
      <c r="C48" s="38">
        <v>2024</v>
      </c>
      <c r="D48" s="38">
        <v>2024</v>
      </c>
      <c r="E48" s="38">
        <v>2024</v>
      </c>
      <c r="F48" s="38">
        <v>2024</v>
      </c>
      <c r="G48" s="38">
        <v>2024</v>
      </c>
      <c r="H48" s="38">
        <v>2024</v>
      </c>
      <c r="I48" s="38">
        <v>2024</v>
      </c>
      <c r="J48" s="38">
        <v>2024</v>
      </c>
      <c r="K48" s="38">
        <v>2024</v>
      </c>
      <c r="L48" s="38">
        <v>2024</v>
      </c>
      <c r="M48" s="38">
        <v>2024</v>
      </c>
      <c r="N48" s="38"/>
      <c r="O48" s="38"/>
      <c r="P48" s="38"/>
      <c r="Q48" s="38">
        <v>2024</v>
      </c>
      <c r="R48" s="38">
        <v>2024</v>
      </c>
      <c r="S48" s="38">
        <v>2024</v>
      </c>
      <c r="T48" s="38">
        <v>2024</v>
      </c>
      <c r="U48" s="38">
        <v>2024</v>
      </c>
      <c r="V48" s="38">
        <v>2021</v>
      </c>
      <c r="W48" s="38">
        <v>2022</v>
      </c>
      <c r="X48" s="38">
        <v>2022</v>
      </c>
      <c r="Y48" s="38">
        <f>VLOOKUP(B48,[1]Foglio1!$B:$C,2,FALSE)</f>
        <v>2011</v>
      </c>
      <c r="Z48" s="38">
        <v>2022</v>
      </c>
      <c r="AA48" s="38"/>
      <c r="AB48" s="38">
        <v>2019</v>
      </c>
      <c r="AC48" s="38"/>
      <c r="AD48" s="38">
        <v>2022</v>
      </c>
      <c r="AE48" s="38">
        <v>2024</v>
      </c>
      <c r="AF48" s="38">
        <v>2024</v>
      </c>
      <c r="AG48" s="38">
        <v>2024</v>
      </c>
      <c r="AH48" s="38">
        <v>2022</v>
      </c>
      <c r="AI48" s="38"/>
      <c r="AJ48" s="38">
        <v>2024</v>
      </c>
      <c r="AK48" s="38">
        <v>2021</v>
      </c>
      <c r="AL48" s="38">
        <v>2022</v>
      </c>
      <c r="AM48" s="38"/>
      <c r="AN48" s="38">
        <v>2023</v>
      </c>
      <c r="AO48" s="38">
        <v>2022</v>
      </c>
      <c r="AP48" s="38"/>
      <c r="AQ48" s="38">
        <v>2022</v>
      </c>
      <c r="AR48" s="38">
        <v>2022</v>
      </c>
      <c r="AS48" s="38">
        <v>2022</v>
      </c>
      <c r="AT48" s="38"/>
      <c r="AU48" s="38">
        <v>2022</v>
      </c>
      <c r="AV48" s="38">
        <v>2022</v>
      </c>
      <c r="AW48" s="38">
        <v>2021</v>
      </c>
      <c r="AX48" s="38">
        <v>2024</v>
      </c>
      <c r="AY48" s="38">
        <v>2024</v>
      </c>
      <c r="AZ48" s="38">
        <v>2024</v>
      </c>
      <c r="BA48" s="38"/>
      <c r="BB48" s="38">
        <v>2024</v>
      </c>
      <c r="BC48" s="38">
        <v>2023</v>
      </c>
      <c r="BD48" s="38">
        <v>2024</v>
      </c>
      <c r="BE48" s="38">
        <v>2024</v>
      </c>
      <c r="BF48" s="38">
        <v>2015</v>
      </c>
      <c r="BG48" s="38">
        <v>2022</v>
      </c>
      <c r="BH48" s="38">
        <v>2023</v>
      </c>
      <c r="BI48" s="38">
        <v>2022</v>
      </c>
      <c r="BJ48" s="38"/>
      <c r="BK48" s="38">
        <v>2022</v>
      </c>
      <c r="BL48" s="38">
        <v>2022</v>
      </c>
      <c r="BM48" s="38">
        <v>2014</v>
      </c>
      <c r="BN48" s="38">
        <v>2022</v>
      </c>
      <c r="BO48" s="38">
        <v>2022</v>
      </c>
      <c r="BP48" s="38">
        <v>2021</v>
      </c>
      <c r="BQ48" s="38">
        <v>2022</v>
      </c>
      <c r="BR48" s="38">
        <v>2022</v>
      </c>
      <c r="BS48" s="38"/>
      <c r="BT48" s="38">
        <v>2021</v>
      </c>
      <c r="BU48" s="38">
        <v>2020</v>
      </c>
      <c r="BV48" s="38">
        <v>2023</v>
      </c>
    </row>
    <row r="49" spans="1:74">
      <c r="A49" s="30" t="s">
        <v>84</v>
      </c>
      <c r="B49" s="23" t="s">
        <v>83</v>
      </c>
      <c r="C49" s="38">
        <v>2024</v>
      </c>
      <c r="D49" s="38">
        <v>2024</v>
      </c>
      <c r="E49" s="38">
        <v>2024</v>
      </c>
      <c r="F49" s="38">
        <v>2024</v>
      </c>
      <c r="G49" s="38">
        <v>2024</v>
      </c>
      <c r="H49" s="38">
        <v>2024</v>
      </c>
      <c r="I49" s="38">
        <v>2024</v>
      </c>
      <c r="J49" s="38">
        <v>2024</v>
      </c>
      <c r="K49" s="38">
        <v>2024</v>
      </c>
      <c r="L49" s="38">
        <v>2024</v>
      </c>
      <c r="M49" s="38">
        <v>2024</v>
      </c>
      <c r="N49" s="38"/>
      <c r="O49" s="38"/>
      <c r="P49" s="38"/>
      <c r="Q49" s="38">
        <v>2024</v>
      </c>
      <c r="R49" s="38">
        <v>2024</v>
      </c>
      <c r="S49" s="38">
        <v>2024</v>
      </c>
      <c r="T49" s="38">
        <v>2024</v>
      </c>
      <c r="U49" s="38">
        <v>2024</v>
      </c>
      <c r="V49" s="38">
        <v>2021</v>
      </c>
      <c r="W49" s="38">
        <v>2022</v>
      </c>
      <c r="X49" s="38">
        <v>2022</v>
      </c>
      <c r="Y49" s="38"/>
      <c r="Z49" s="38">
        <v>2022</v>
      </c>
      <c r="AA49" s="38"/>
      <c r="AB49" s="38">
        <v>2018</v>
      </c>
      <c r="AC49" s="38">
        <v>2020</v>
      </c>
      <c r="AD49" s="38">
        <v>2022</v>
      </c>
      <c r="AE49" s="38">
        <v>2024</v>
      </c>
      <c r="AF49" s="38">
        <v>2024</v>
      </c>
      <c r="AG49" s="38">
        <v>2024</v>
      </c>
      <c r="AH49" s="38">
        <v>2022</v>
      </c>
      <c r="AI49" s="38"/>
      <c r="AJ49" s="38">
        <v>2024</v>
      </c>
      <c r="AK49" s="38">
        <v>2021</v>
      </c>
      <c r="AL49" s="38">
        <v>2022</v>
      </c>
      <c r="AM49" s="38"/>
      <c r="AN49" s="38">
        <v>2023</v>
      </c>
      <c r="AO49" s="38">
        <v>2022</v>
      </c>
      <c r="AP49" s="38"/>
      <c r="AQ49" s="38">
        <v>2022</v>
      </c>
      <c r="AR49" s="38">
        <v>2022</v>
      </c>
      <c r="AS49" s="38">
        <v>2021</v>
      </c>
      <c r="AT49" s="38"/>
      <c r="AU49" s="38">
        <v>2022</v>
      </c>
      <c r="AV49" s="38">
        <v>2022</v>
      </c>
      <c r="AW49" s="38">
        <v>2021</v>
      </c>
      <c r="AX49" s="38">
        <v>2024</v>
      </c>
      <c r="AY49" s="38">
        <v>2024</v>
      </c>
      <c r="AZ49" s="38">
        <v>2024</v>
      </c>
      <c r="BA49" s="38"/>
      <c r="BB49" s="38">
        <v>2024</v>
      </c>
      <c r="BC49" s="38"/>
      <c r="BD49" s="38">
        <v>2024</v>
      </c>
      <c r="BE49" s="38">
        <v>2024</v>
      </c>
      <c r="BF49" s="38">
        <v>2015</v>
      </c>
      <c r="BG49" s="38">
        <v>2022</v>
      </c>
      <c r="BH49" s="38">
        <v>2023</v>
      </c>
      <c r="BI49" s="38">
        <v>2022</v>
      </c>
      <c r="BJ49" s="38"/>
      <c r="BK49" s="38">
        <v>2022</v>
      </c>
      <c r="BL49" s="38">
        <v>2022</v>
      </c>
      <c r="BM49" s="38">
        <v>2014</v>
      </c>
      <c r="BN49" s="38">
        <v>2022</v>
      </c>
      <c r="BO49" s="38">
        <v>2022</v>
      </c>
      <c r="BP49" s="38">
        <v>2019</v>
      </c>
      <c r="BQ49" s="38">
        <v>2022</v>
      </c>
      <c r="BR49" s="38">
        <v>2022</v>
      </c>
      <c r="BS49" s="38">
        <v>2022</v>
      </c>
      <c r="BT49" s="38">
        <v>2022</v>
      </c>
      <c r="BU49" s="38">
        <v>2020</v>
      </c>
      <c r="BV49" s="38">
        <v>2023</v>
      </c>
    </row>
    <row r="50" spans="1:74">
      <c r="A50" s="30" t="s">
        <v>86</v>
      </c>
      <c r="B50" s="23" t="s">
        <v>85</v>
      </c>
      <c r="C50" s="38">
        <v>2024</v>
      </c>
      <c r="D50" s="38">
        <v>2024</v>
      </c>
      <c r="E50" s="38">
        <v>2024</v>
      </c>
      <c r="F50" s="38">
        <v>2024</v>
      </c>
      <c r="G50" s="38">
        <v>2024</v>
      </c>
      <c r="H50" s="38">
        <v>2024</v>
      </c>
      <c r="I50" s="38">
        <v>2024</v>
      </c>
      <c r="J50" s="38">
        <v>2024</v>
      </c>
      <c r="K50" s="38">
        <v>2024</v>
      </c>
      <c r="L50" s="38"/>
      <c r="M50" s="38">
        <v>2024</v>
      </c>
      <c r="N50" s="38">
        <v>2024</v>
      </c>
      <c r="O50" s="38">
        <v>2024</v>
      </c>
      <c r="P50" s="38">
        <v>2024</v>
      </c>
      <c r="Q50" s="38">
        <v>2024</v>
      </c>
      <c r="R50" s="38">
        <v>2024</v>
      </c>
      <c r="S50" s="38">
        <v>2024</v>
      </c>
      <c r="T50" s="38">
        <v>2024</v>
      </c>
      <c r="U50" s="38">
        <v>2024</v>
      </c>
      <c r="V50" s="38">
        <v>2021</v>
      </c>
      <c r="W50" s="38">
        <v>2022</v>
      </c>
      <c r="X50" s="38">
        <v>2022</v>
      </c>
      <c r="Y50" s="38">
        <f>VLOOKUP(B50,[1]Foglio1!$B:$C,2,FALSE)</f>
        <v>2006</v>
      </c>
      <c r="Z50" s="38">
        <v>2022</v>
      </c>
      <c r="AA50" s="38"/>
      <c r="AB50" s="38">
        <v>2019</v>
      </c>
      <c r="AC50" s="38">
        <v>2020</v>
      </c>
      <c r="AD50" s="38">
        <v>2022</v>
      </c>
      <c r="AE50" s="38">
        <v>2024</v>
      </c>
      <c r="AF50" s="38">
        <v>2024</v>
      </c>
      <c r="AG50" s="38">
        <v>2024</v>
      </c>
      <c r="AH50" s="38">
        <v>2022</v>
      </c>
      <c r="AI50" s="38"/>
      <c r="AJ50" s="38">
        <v>2024</v>
      </c>
      <c r="AK50" s="38">
        <v>2021</v>
      </c>
      <c r="AL50" s="38">
        <v>2022</v>
      </c>
      <c r="AM50" s="38">
        <v>2022</v>
      </c>
      <c r="AN50" s="38">
        <v>2023</v>
      </c>
      <c r="AO50" s="38">
        <v>2022</v>
      </c>
      <c r="AP50" s="38">
        <v>2019</v>
      </c>
      <c r="AQ50" s="38">
        <v>2022</v>
      </c>
      <c r="AR50" s="38">
        <v>2021</v>
      </c>
      <c r="AS50" s="38"/>
      <c r="AT50" s="38">
        <v>2022</v>
      </c>
      <c r="AU50" s="38">
        <v>2022</v>
      </c>
      <c r="AV50" s="38"/>
      <c r="AW50" s="38">
        <v>2017</v>
      </c>
      <c r="AX50" s="38">
        <v>2024</v>
      </c>
      <c r="AY50" s="38">
        <v>2024</v>
      </c>
      <c r="AZ50" s="38">
        <v>2024</v>
      </c>
      <c r="BA50" s="38"/>
      <c r="BB50" s="38">
        <v>2024</v>
      </c>
      <c r="BC50" s="38">
        <v>2023</v>
      </c>
      <c r="BD50" s="38">
        <v>2024</v>
      </c>
      <c r="BE50" s="38">
        <v>2024</v>
      </c>
      <c r="BF50" s="38">
        <v>2013</v>
      </c>
      <c r="BG50" s="38">
        <v>2022</v>
      </c>
      <c r="BH50" s="38">
        <v>2023</v>
      </c>
      <c r="BI50" s="38">
        <v>2022</v>
      </c>
      <c r="BJ50" s="38"/>
      <c r="BK50" s="38">
        <v>2021</v>
      </c>
      <c r="BL50" s="38">
        <v>2022</v>
      </c>
      <c r="BM50" s="38">
        <v>2014</v>
      </c>
      <c r="BN50" s="38">
        <v>2022</v>
      </c>
      <c r="BO50" s="38">
        <v>2022</v>
      </c>
      <c r="BP50" s="38">
        <v>2014</v>
      </c>
      <c r="BQ50" s="38">
        <v>2022</v>
      </c>
      <c r="BR50" s="38">
        <v>2022</v>
      </c>
      <c r="BS50" s="38">
        <v>2022</v>
      </c>
      <c r="BT50" s="38">
        <v>2021</v>
      </c>
      <c r="BU50" s="38">
        <v>2020</v>
      </c>
      <c r="BV50" s="38">
        <v>2023</v>
      </c>
    </row>
    <row r="51" spans="1:74">
      <c r="A51" s="30" t="s">
        <v>88</v>
      </c>
      <c r="B51" s="23" t="s">
        <v>87</v>
      </c>
      <c r="C51" s="38">
        <v>2024</v>
      </c>
      <c r="D51" s="38">
        <v>2024</v>
      </c>
      <c r="E51" s="38">
        <v>2024</v>
      </c>
      <c r="F51" s="38">
        <v>2024</v>
      </c>
      <c r="G51" s="38">
        <v>2024</v>
      </c>
      <c r="H51" s="38">
        <v>2024</v>
      </c>
      <c r="I51" s="38">
        <v>2024</v>
      </c>
      <c r="J51" s="38">
        <v>2024</v>
      </c>
      <c r="K51" s="38">
        <v>2024</v>
      </c>
      <c r="L51" s="38">
        <v>2024</v>
      </c>
      <c r="M51" s="38"/>
      <c r="N51" s="38"/>
      <c r="O51" s="38"/>
      <c r="P51" s="38"/>
      <c r="Q51" s="38">
        <v>2024</v>
      </c>
      <c r="R51" s="38">
        <v>2024</v>
      </c>
      <c r="S51" s="38">
        <v>2024</v>
      </c>
      <c r="T51" s="38">
        <v>2024</v>
      </c>
      <c r="U51" s="38">
        <v>2024</v>
      </c>
      <c r="V51" s="38">
        <v>2021</v>
      </c>
      <c r="W51" s="38">
        <v>2022</v>
      </c>
      <c r="X51" s="38">
        <v>2022</v>
      </c>
      <c r="Y51" s="38"/>
      <c r="Z51" s="38">
        <v>2017</v>
      </c>
      <c r="AA51" s="38"/>
      <c r="AB51" s="38"/>
      <c r="AC51" s="38"/>
      <c r="AD51" s="38"/>
      <c r="AE51" s="38">
        <v>2024</v>
      </c>
      <c r="AF51" s="38">
        <v>2008</v>
      </c>
      <c r="AG51" s="38"/>
      <c r="AH51" s="38">
        <v>2022</v>
      </c>
      <c r="AI51" s="38"/>
      <c r="AJ51" s="38">
        <v>2024</v>
      </c>
      <c r="AK51" s="38">
        <v>2021</v>
      </c>
      <c r="AL51" s="38">
        <v>2022</v>
      </c>
      <c r="AM51" s="38">
        <v>2022</v>
      </c>
      <c r="AN51" s="38">
        <v>2023</v>
      </c>
      <c r="AO51" s="38">
        <v>2022</v>
      </c>
      <c r="AP51" s="38"/>
      <c r="AQ51" s="38">
        <v>2022</v>
      </c>
      <c r="AR51" s="38"/>
      <c r="AS51" s="38"/>
      <c r="AT51" s="38"/>
      <c r="AU51" s="38">
        <v>2022</v>
      </c>
      <c r="AV51" s="38"/>
      <c r="AW51" s="38"/>
      <c r="AX51" s="38">
        <v>2024</v>
      </c>
      <c r="AY51" s="38">
        <v>2024</v>
      </c>
      <c r="AZ51" s="38">
        <v>2024</v>
      </c>
      <c r="BA51" s="38"/>
      <c r="BB51" s="38"/>
      <c r="BC51" s="38"/>
      <c r="BD51" s="38">
        <v>2024</v>
      </c>
      <c r="BE51" s="38">
        <v>2024</v>
      </c>
      <c r="BF51" s="38"/>
      <c r="BG51" s="38">
        <v>2022</v>
      </c>
      <c r="BH51" s="38">
        <v>2023</v>
      </c>
      <c r="BI51" s="38">
        <v>2022</v>
      </c>
      <c r="BJ51" s="38"/>
      <c r="BK51" s="38">
        <v>2021</v>
      </c>
      <c r="BL51" s="38">
        <v>2021</v>
      </c>
      <c r="BM51" s="38">
        <v>2014</v>
      </c>
      <c r="BN51" s="38">
        <v>2022</v>
      </c>
      <c r="BO51" s="38">
        <v>2022</v>
      </c>
      <c r="BP51" s="38">
        <v>2018</v>
      </c>
      <c r="BQ51" s="38">
        <v>2022</v>
      </c>
      <c r="BR51" s="38">
        <v>2022</v>
      </c>
      <c r="BS51" s="38"/>
      <c r="BT51" s="38">
        <v>2021</v>
      </c>
      <c r="BU51" s="38"/>
      <c r="BV51" s="38">
        <v>2023</v>
      </c>
    </row>
    <row r="52" spans="1:74">
      <c r="A52" s="30" t="s">
        <v>90</v>
      </c>
      <c r="B52" s="23" t="s">
        <v>89</v>
      </c>
      <c r="C52" s="38">
        <v>2024</v>
      </c>
      <c r="D52" s="38">
        <v>2024</v>
      </c>
      <c r="E52" s="38">
        <v>2024</v>
      </c>
      <c r="F52" s="38">
        <v>2024</v>
      </c>
      <c r="G52" s="38">
        <v>2024</v>
      </c>
      <c r="H52" s="38">
        <v>2024</v>
      </c>
      <c r="I52" s="38">
        <v>2024</v>
      </c>
      <c r="J52" s="38">
        <v>2024</v>
      </c>
      <c r="K52" s="38">
        <v>2024</v>
      </c>
      <c r="L52" s="38">
        <v>2024</v>
      </c>
      <c r="M52" s="38"/>
      <c r="N52" s="38"/>
      <c r="O52" s="38"/>
      <c r="P52" s="38"/>
      <c r="Q52" s="38">
        <v>2024</v>
      </c>
      <c r="R52" s="38">
        <v>2024</v>
      </c>
      <c r="S52" s="38">
        <v>2024</v>
      </c>
      <c r="T52" s="38">
        <v>2024</v>
      </c>
      <c r="U52" s="38">
        <v>2024</v>
      </c>
      <c r="V52" s="38">
        <v>2021</v>
      </c>
      <c r="W52" s="38">
        <v>2022</v>
      </c>
      <c r="X52" s="38">
        <v>2022</v>
      </c>
      <c r="Y52" s="38">
        <f>VLOOKUP(B52,[1]Foglio1!$B:$C,2,FALSE)</f>
        <v>2019</v>
      </c>
      <c r="Z52" s="38">
        <v>2022</v>
      </c>
      <c r="AA52" s="38">
        <f>VLOOKUP(B52,[1]Foglio3!$B:$C,2,FALSE)</f>
        <v>2022</v>
      </c>
      <c r="AB52" s="38">
        <v>2018</v>
      </c>
      <c r="AC52" s="38">
        <v>2020</v>
      </c>
      <c r="AD52" s="38">
        <v>2022</v>
      </c>
      <c r="AE52" s="38">
        <v>2024</v>
      </c>
      <c r="AF52" s="38">
        <v>2024</v>
      </c>
      <c r="AG52" s="38">
        <v>2024</v>
      </c>
      <c r="AH52" s="38">
        <v>2022</v>
      </c>
      <c r="AI52" s="38">
        <v>2019</v>
      </c>
      <c r="AJ52" s="38">
        <v>2024</v>
      </c>
      <c r="AK52" s="38">
        <v>2021</v>
      </c>
      <c r="AL52" s="38">
        <v>2022</v>
      </c>
      <c r="AM52" s="38">
        <v>2022</v>
      </c>
      <c r="AN52" s="38">
        <v>2023</v>
      </c>
      <c r="AO52" s="38">
        <v>2022</v>
      </c>
      <c r="AP52" s="38">
        <v>2019</v>
      </c>
      <c r="AQ52" s="38">
        <v>2022</v>
      </c>
      <c r="AR52" s="38">
        <v>2022</v>
      </c>
      <c r="AS52" s="38">
        <v>2022</v>
      </c>
      <c r="AT52" s="38">
        <v>2022</v>
      </c>
      <c r="AU52" s="38">
        <v>2022</v>
      </c>
      <c r="AV52" s="38">
        <v>2022</v>
      </c>
      <c r="AW52" s="38">
        <v>2022</v>
      </c>
      <c r="AX52" s="38">
        <v>2024</v>
      </c>
      <c r="AY52" s="38">
        <v>2024</v>
      </c>
      <c r="AZ52" s="38">
        <v>2024</v>
      </c>
      <c r="BA52" s="38"/>
      <c r="BB52" s="38">
        <v>2024</v>
      </c>
      <c r="BC52" s="38">
        <v>2023</v>
      </c>
      <c r="BD52" s="38">
        <v>2024</v>
      </c>
      <c r="BE52" s="38">
        <v>2024</v>
      </c>
      <c r="BF52" s="38">
        <v>2015</v>
      </c>
      <c r="BG52" s="38">
        <v>2022</v>
      </c>
      <c r="BH52" s="38">
        <v>2023</v>
      </c>
      <c r="BI52" s="38">
        <v>2022</v>
      </c>
      <c r="BJ52" s="38">
        <v>2022</v>
      </c>
      <c r="BK52" s="38">
        <v>2021</v>
      </c>
      <c r="BL52" s="38">
        <v>2022</v>
      </c>
      <c r="BM52" s="38">
        <v>2014</v>
      </c>
      <c r="BN52" s="38">
        <v>2022</v>
      </c>
      <c r="BO52" s="38">
        <v>2022</v>
      </c>
      <c r="BP52" s="38">
        <v>2019</v>
      </c>
      <c r="BQ52" s="38">
        <v>2022</v>
      </c>
      <c r="BR52" s="38">
        <v>2022</v>
      </c>
      <c r="BS52" s="38">
        <v>2022</v>
      </c>
      <c r="BT52" s="38">
        <v>2021</v>
      </c>
      <c r="BU52" s="38">
        <v>2020</v>
      </c>
      <c r="BV52" s="38">
        <v>2023</v>
      </c>
    </row>
    <row r="53" spans="1:74">
      <c r="A53" s="30" t="s">
        <v>93</v>
      </c>
      <c r="B53" s="23" t="s">
        <v>92</v>
      </c>
      <c r="C53" s="38">
        <v>2024</v>
      </c>
      <c r="D53" s="38">
        <v>2024</v>
      </c>
      <c r="E53" s="38">
        <v>2024</v>
      </c>
      <c r="F53" s="38">
        <v>2024</v>
      </c>
      <c r="G53" s="38">
        <v>2024</v>
      </c>
      <c r="H53" s="38">
        <v>2024</v>
      </c>
      <c r="I53" s="38">
        <v>2024</v>
      </c>
      <c r="J53" s="38">
        <v>2024</v>
      </c>
      <c r="K53" s="38">
        <v>2024</v>
      </c>
      <c r="L53" s="38">
        <v>2024</v>
      </c>
      <c r="M53" s="38"/>
      <c r="N53" s="38"/>
      <c r="O53" s="38"/>
      <c r="P53" s="38"/>
      <c r="Q53" s="38">
        <v>2024</v>
      </c>
      <c r="R53" s="38">
        <v>2024</v>
      </c>
      <c r="S53" s="38">
        <v>2024</v>
      </c>
      <c r="T53" s="38">
        <v>2024</v>
      </c>
      <c r="U53" s="38">
        <v>2024</v>
      </c>
      <c r="V53" s="38">
        <v>2021</v>
      </c>
      <c r="W53" s="38">
        <v>2022</v>
      </c>
      <c r="X53" s="38">
        <v>2022</v>
      </c>
      <c r="Y53" s="38">
        <f>VLOOKUP(B53,[1]Foglio1!$B:$C,2,FALSE)</f>
        <v>2010</v>
      </c>
      <c r="Z53" s="38">
        <v>2022</v>
      </c>
      <c r="AA53" s="38">
        <f>VLOOKUP(B53,[1]Foglio3!$B:$C,2,FALSE)</f>
        <v>2022</v>
      </c>
      <c r="AB53" s="38">
        <v>2018</v>
      </c>
      <c r="AC53" s="38">
        <v>2020</v>
      </c>
      <c r="AD53" s="38">
        <v>2022</v>
      </c>
      <c r="AE53" s="38">
        <v>2024</v>
      </c>
      <c r="AF53" s="38">
        <v>2024</v>
      </c>
      <c r="AG53" s="38">
        <v>2024</v>
      </c>
      <c r="AH53" s="38">
        <v>2022</v>
      </c>
      <c r="AI53" s="38">
        <v>2018</v>
      </c>
      <c r="AJ53" s="38">
        <v>2024</v>
      </c>
      <c r="AK53" s="38">
        <v>2021</v>
      </c>
      <c r="AL53" s="38">
        <v>2022</v>
      </c>
      <c r="AM53" s="38">
        <v>2022</v>
      </c>
      <c r="AN53" s="38">
        <v>2023</v>
      </c>
      <c r="AO53" s="38">
        <v>2022</v>
      </c>
      <c r="AP53" s="38">
        <v>2019</v>
      </c>
      <c r="AQ53" s="38">
        <v>2022</v>
      </c>
      <c r="AR53" s="38">
        <v>2022</v>
      </c>
      <c r="AS53" s="38">
        <v>2022</v>
      </c>
      <c r="AT53" s="38">
        <v>2022</v>
      </c>
      <c r="AU53" s="38">
        <v>2022</v>
      </c>
      <c r="AV53" s="38">
        <v>2022</v>
      </c>
      <c r="AW53" s="38">
        <v>2022</v>
      </c>
      <c r="AX53" s="38">
        <v>2024</v>
      </c>
      <c r="AY53" s="38">
        <v>2024</v>
      </c>
      <c r="AZ53" s="38">
        <v>2024</v>
      </c>
      <c r="BA53" s="38"/>
      <c r="BB53" s="38">
        <v>2024</v>
      </c>
      <c r="BC53" s="38">
        <v>2023</v>
      </c>
      <c r="BD53" s="38">
        <v>2024</v>
      </c>
      <c r="BE53" s="38">
        <v>2024</v>
      </c>
      <c r="BF53" s="38">
        <v>2015</v>
      </c>
      <c r="BG53" s="38">
        <v>2022</v>
      </c>
      <c r="BH53" s="38">
        <v>2023</v>
      </c>
      <c r="BI53" s="38">
        <v>2022</v>
      </c>
      <c r="BJ53" s="38">
        <v>2022</v>
      </c>
      <c r="BK53" s="38">
        <v>2022</v>
      </c>
      <c r="BL53" s="38">
        <v>2022</v>
      </c>
      <c r="BM53" s="38">
        <v>2014</v>
      </c>
      <c r="BN53" s="38">
        <v>2022</v>
      </c>
      <c r="BO53" s="38">
        <v>2022</v>
      </c>
      <c r="BP53" s="38">
        <v>2017</v>
      </c>
      <c r="BQ53" s="38">
        <v>2022</v>
      </c>
      <c r="BR53" s="38">
        <v>2022</v>
      </c>
      <c r="BS53" s="38">
        <v>2022</v>
      </c>
      <c r="BT53" s="38">
        <v>2021</v>
      </c>
      <c r="BU53" s="38">
        <v>2020</v>
      </c>
      <c r="BV53" s="38">
        <v>2023</v>
      </c>
    </row>
    <row r="54" spans="1:74">
      <c r="A54" s="30" t="s">
        <v>95</v>
      </c>
      <c r="B54" s="23" t="s">
        <v>94</v>
      </c>
      <c r="C54" s="38">
        <v>2024</v>
      </c>
      <c r="D54" s="38">
        <v>2024</v>
      </c>
      <c r="E54" s="38">
        <v>2024</v>
      </c>
      <c r="F54" s="38">
        <v>2024</v>
      </c>
      <c r="G54" s="38">
        <v>2024</v>
      </c>
      <c r="H54" s="38">
        <v>2024</v>
      </c>
      <c r="I54" s="38">
        <v>2024</v>
      </c>
      <c r="J54" s="38">
        <v>2024</v>
      </c>
      <c r="K54" s="38">
        <v>2024</v>
      </c>
      <c r="L54" s="38">
        <v>2024</v>
      </c>
      <c r="M54" s="38">
        <v>2024</v>
      </c>
      <c r="N54" s="38">
        <v>2024</v>
      </c>
      <c r="O54" s="38">
        <v>2024</v>
      </c>
      <c r="P54" s="38">
        <v>2024</v>
      </c>
      <c r="Q54" s="38">
        <v>2024</v>
      </c>
      <c r="R54" s="38">
        <v>2024</v>
      </c>
      <c r="S54" s="38">
        <v>2024</v>
      </c>
      <c r="T54" s="38">
        <v>2024</v>
      </c>
      <c r="U54" s="38">
        <v>2024</v>
      </c>
      <c r="V54" s="38">
        <v>2021</v>
      </c>
      <c r="W54" s="38">
        <v>2022</v>
      </c>
      <c r="X54" s="38">
        <v>2022</v>
      </c>
      <c r="Y54" s="38">
        <f>VLOOKUP(B54,[1]Foglio1!$B:$C,2,FALSE)</f>
        <v>2014</v>
      </c>
      <c r="Z54" s="38">
        <v>2022</v>
      </c>
      <c r="AA54" s="38">
        <f>VLOOKUP(B54,[1]Foglio3!$B:$C,2,FALSE)</f>
        <v>2020</v>
      </c>
      <c r="AB54" s="38">
        <v>2019</v>
      </c>
      <c r="AC54" s="38">
        <v>2020</v>
      </c>
      <c r="AD54" s="38">
        <v>2022</v>
      </c>
      <c r="AE54" s="38">
        <v>2024</v>
      </c>
      <c r="AF54" s="38">
        <v>2024</v>
      </c>
      <c r="AG54" s="38">
        <v>2024</v>
      </c>
      <c r="AH54" s="38">
        <v>2022</v>
      </c>
      <c r="AI54" s="38">
        <v>2014</v>
      </c>
      <c r="AJ54" s="38">
        <v>2024</v>
      </c>
      <c r="AK54" s="38">
        <v>2021</v>
      </c>
      <c r="AL54" s="38">
        <v>2022</v>
      </c>
      <c r="AM54" s="38">
        <v>2022</v>
      </c>
      <c r="AN54" s="38">
        <v>2023</v>
      </c>
      <c r="AO54" s="38">
        <v>2022</v>
      </c>
      <c r="AP54" s="38">
        <v>2014</v>
      </c>
      <c r="AQ54" s="38">
        <v>2022</v>
      </c>
      <c r="AR54" s="38">
        <v>2022</v>
      </c>
      <c r="AS54" s="38">
        <v>2022</v>
      </c>
      <c r="AT54" s="38">
        <v>2022</v>
      </c>
      <c r="AU54" s="38">
        <v>2022</v>
      </c>
      <c r="AV54" s="38">
        <v>2022</v>
      </c>
      <c r="AW54" s="38">
        <v>2019</v>
      </c>
      <c r="AX54" s="38">
        <v>2024</v>
      </c>
      <c r="AY54" s="38">
        <v>2024</v>
      </c>
      <c r="AZ54" s="38">
        <v>2024</v>
      </c>
      <c r="BA54" s="38">
        <v>2022</v>
      </c>
      <c r="BB54" s="38">
        <v>2024</v>
      </c>
      <c r="BC54" s="38">
        <v>2023</v>
      </c>
      <c r="BD54" s="38">
        <v>2024</v>
      </c>
      <c r="BE54" s="38">
        <v>2024</v>
      </c>
      <c r="BF54" s="38">
        <v>2015</v>
      </c>
      <c r="BG54" s="38">
        <v>2022</v>
      </c>
      <c r="BH54" s="38">
        <v>2023</v>
      </c>
      <c r="BI54" s="38">
        <v>2022</v>
      </c>
      <c r="BJ54" s="38">
        <v>2022</v>
      </c>
      <c r="BK54" s="38">
        <v>2022</v>
      </c>
      <c r="BL54" s="38">
        <v>2022</v>
      </c>
      <c r="BM54" s="38">
        <v>2014</v>
      </c>
      <c r="BN54" s="38">
        <v>2022</v>
      </c>
      <c r="BO54" s="38">
        <v>2022</v>
      </c>
      <c r="BP54" s="38">
        <v>2019</v>
      </c>
      <c r="BQ54" s="38">
        <v>2022</v>
      </c>
      <c r="BR54" s="38">
        <v>2022</v>
      </c>
      <c r="BS54" s="38"/>
      <c r="BT54" s="38">
        <v>2021</v>
      </c>
      <c r="BU54" s="38">
        <v>2020</v>
      </c>
      <c r="BV54" s="38">
        <v>2023</v>
      </c>
    </row>
    <row r="55" spans="1:74">
      <c r="A55" s="30" t="s">
        <v>97</v>
      </c>
      <c r="B55" s="23" t="s">
        <v>96</v>
      </c>
      <c r="C55" s="38">
        <v>2024</v>
      </c>
      <c r="D55" s="38">
        <v>2024</v>
      </c>
      <c r="E55" s="38">
        <v>2024</v>
      </c>
      <c r="F55" s="38">
        <v>2024</v>
      </c>
      <c r="G55" s="38">
        <v>2024</v>
      </c>
      <c r="H55" s="38">
        <v>2024</v>
      </c>
      <c r="I55" s="38">
        <v>2024</v>
      </c>
      <c r="J55" s="38">
        <v>2024</v>
      </c>
      <c r="K55" s="38">
        <v>2024</v>
      </c>
      <c r="L55" s="38">
        <v>2024</v>
      </c>
      <c r="M55" s="38"/>
      <c r="N55" s="38"/>
      <c r="O55" s="38"/>
      <c r="P55" s="38"/>
      <c r="Q55" s="38">
        <v>2024</v>
      </c>
      <c r="R55" s="38">
        <v>2024</v>
      </c>
      <c r="S55" s="38">
        <v>2024</v>
      </c>
      <c r="T55" s="38">
        <v>2024</v>
      </c>
      <c r="U55" s="38">
        <v>2024</v>
      </c>
      <c r="V55" s="38">
        <v>2021</v>
      </c>
      <c r="W55" s="38">
        <v>2022</v>
      </c>
      <c r="X55" s="38">
        <v>2022</v>
      </c>
      <c r="Y55" s="38">
        <f>VLOOKUP(B55,[1]Foglio1!$B:$C,2,FALSE)</f>
        <v>2014</v>
      </c>
      <c r="Z55" s="38">
        <v>2022</v>
      </c>
      <c r="AA55" s="38">
        <f>VLOOKUP(B55,[1]Foglio3!$B:$C,2,FALSE)</f>
        <v>2018</v>
      </c>
      <c r="AB55" s="38">
        <v>2016</v>
      </c>
      <c r="AC55" s="38">
        <v>2020</v>
      </c>
      <c r="AD55" s="38">
        <v>2022</v>
      </c>
      <c r="AE55" s="38">
        <v>2024</v>
      </c>
      <c r="AF55" s="38">
        <v>2024</v>
      </c>
      <c r="AG55" s="38">
        <v>2024</v>
      </c>
      <c r="AH55" s="38">
        <v>2022</v>
      </c>
      <c r="AI55" s="38">
        <v>2014</v>
      </c>
      <c r="AJ55" s="38">
        <v>2024</v>
      </c>
      <c r="AK55" s="38">
        <v>2021</v>
      </c>
      <c r="AL55" s="38">
        <v>2022</v>
      </c>
      <c r="AM55" s="38">
        <v>2022</v>
      </c>
      <c r="AN55" s="38">
        <v>2023</v>
      </c>
      <c r="AO55" s="38">
        <v>2022</v>
      </c>
      <c r="AP55" s="38">
        <v>2014</v>
      </c>
      <c r="AQ55" s="38">
        <v>2022</v>
      </c>
      <c r="AR55" s="38">
        <v>2022</v>
      </c>
      <c r="AS55" s="38">
        <v>2022</v>
      </c>
      <c r="AT55" s="38">
        <v>2022</v>
      </c>
      <c r="AU55" s="38">
        <v>2022</v>
      </c>
      <c r="AV55" s="38">
        <v>2022</v>
      </c>
      <c r="AW55" s="38">
        <v>2022</v>
      </c>
      <c r="AX55" s="38">
        <v>2024</v>
      </c>
      <c r="AY55" s="38">
        <v>2024</v>
      </c>
      <c r="AZ55" s="38">
        <v>2024</v>
      </c>
      <c r="BA55" s="38">
        <v>2024</v>
      </c>
      <c r="BB55" s="38">
        <v>2024</v>
      </c>
      <c r="BC55" s="38">
        <v>2023</v>
      </c>
      <c r="BD55" s="38">
        <v>2024</v>
      </c>
      <c r="BE55" s="38">
        <v>2024</v>
      </c>
      <c r="BF55" s="38">
        <v>2013</v>
      </c>
      <c r="BG55" s="38">
        <v>2022</v>
      </c>
      <c r="BH55" s="38">
        <v>2023</v>
      </c>
      <c r="BI55" s="38">
        <v>2022</v>
      </c>
      <c r="BJ55" s="38">
        <v>2020</v>
      </c>
      <c r="BK55" s="38">
        <v>2021</v>
      </c>
      <c r="BL55" s="38">
        <v>2022</v>
      </c>
      <c r="BM55" s="38">
        <v>2014</v>
      </c>
      <c r="BN55" s="38">
        <v>2022</v>
      </c>
      <c r="BO55" s="38">
        <v>2022</v>
      </c>
      <c r="BP55" s="38">
        <v>2021</v>
      </c>
      <c r="BQ55" s="38">
        <v>2022</v>
      </c>
      <c r="BR55" s="38">
        <v>2022</v>
      </c>
      <c r="BS55" s="38">
        <v>2022</v>
      </c>
      <c r="BT55" s="38">
        <v>2021</v>
      </c>
      <c r="BU55" s="38">
        <v>2020</v>
      </c>
      <c r="BV55" s="38">
        <v>2023</v>
      </c>
    </row>
    <row r="56" spans="1:74">
      <c r="A56" s="30" t="s">
        <v>99</v>
      </c>
      <c r="B56" s="23" t="s">
        <v>98</v>
      </c>
      <c r="C56" s="38">
        <v>2024</v>
      </c>
      <c r="D56" s="38">
        <v>2024</v>
      </c>
      <c r="E56" s="38">
        <v>2024</v>
      </c>
      <c r="F56" s="38">
        <v>2024</v>
      </c>
      <c r="G56" s="38">
        <v>2024</v>
      </c>
      <c r="H56" s="38">
        <v>2024</v>
      </c>
      <c r="I56" s="38">
        <v>2024</v>
      </c>
      <c r="J56" s="38">
        <v>2024</v>
      </c>
      <c r="K56" s="38">
        <v>2024</v>
      </c>
      <c r="L56" s="38">
        <v>2024</v>
      </c>
      <c r="M56" s="38">
        <v>2024</v>
      </c>
      <c r="N56" s="38">
        <v>2024</v>
      </c>
      <c r="O56" s="38">
        <v>2024</v>
      </c>
      <c r="P56" s="38">
        <v>2024</v>
      </c>
      <c r="Q56" s="38">
        <v>2024</v>
      </c>
      <c r="R56" s="38">
        <v>2024</v>
      </c>
      <c r="S56" s="38">
        <v>2024</v>
      </c>
      <c r="T56" s="38">
        <v>2024</v>
      </c>
      <c r="U56" s="38">
        <v>2024</v>
      </c>
      <c r="V56" s="38">
        <v>2021</v>
      </c>
      <c r="W56" s="38">
        <v>2022</v>
      </c>
      <c r="X56" s="38">
        <v>2022</v>
      </c>
      <c r="Y56" s="38"/>
      <c r="Z56" s="38">
        <v>2017</v>
      </c>
      <c r="AA56" s="38"/>
      <c r="AB56" s="38">
        <v>2014</v>
      </c>
      <c r="AC56" s="38">
        <v>2020</v>
      </c>
      <c r="AD56" s="38">
        <v>2022</v>
      </c>
      <c r="AE56" s="38">
        <v>2024</v>
      </c>
      <c r="AF56" s="38">
        <v>2024</v>
      </c>
      <c r="AG56" s="38">
        <v>2024</v>
      </c>
      <c r="AH56" s="38">
        <v>2022</v>
      </c>
      <c r="AI56" s="38"/>
      <c r="AJ56" s="38">
        <v>2024</v>
      </c>
      <c r="AK56" s="38">
        <v>2021</v>
      </c>
      <c r="AL56" s="38">
        <v>2022</v>
      </c>
      <c r="AM56" s="38">
        <v>2022</v>
      </c>
      <c r="AN56" s="38">
        <v>2020</v>
      </c>
      <c r="AO56" s="38">
        <v>2022</v>
      </c>
      <c r="AP56" s="38">
        <v>2011</v>
      </c>
      <c r="AQ56" s="38">
        <v>2022</v>
      </c>
      <c r="AR56" s="38">
        <v>2022</v>
      </c>
      <c r="AS56" s="38">
        <v>2022</v>
      </c>
      <c r="AT56" s="38">
        <v>2022</v>
      </c>
      <c r="AU56" s="38">
        <v>2022</v>
      </c>
      <c r="AV56" s="38"/>
      <c r="AW56" s="38"/>
      <c r="AX56" s="38">
        <v>2024</v>
      </c>
      <c r="AY56" s="38">
        <v>2024</v>
      </c>
      <c r="AZ56" s="38">
        <v>2024</v>
      </c>
      <c r="BA56" s="38"/>
      <c r="BB56" s="38"/>
      <c r="BC56" s="38"/>
      <c r="BD56" s="38">
        <v>2024</v>
      </c>
      <c r="BE56" s="38">
        <v>2024</v>
      </c>
      <c r="BF56" s="38"/>
      <c r="BG56" s="38">
        <v>2022</v>
      </c>
      <c r="BH56" s="38">
        <v>2023</v>
      </c>
      <c r="BI56" s="38">
        <v>2022</v>
      </c>
      <c r="BJ56" s="38"/>
      <c r="BK56" s="38">
        <v>2021</v>
      </c>
      <c r="BL56" s="38">
        <v>2022</v>
      </c>
      <c r="BM56" s="38">
        <v>2014</v>
      </c>
      <c r="BN56" s="38">
        <v>2022</v>
      </c>
      <c r="BO56" s="38">
        <v>2022</v>
      </c>
      <c r="BP56" s="38">
        <v>2017</v>
      </c>
      <c r="BQ56" s="38">
        <v>2022</v>
      </c>
      <c r="BR56" s="38">
        <v>2022</v>
      </c>
      <c r="BS56" s="38"/>
      <c r="BT56" s="38">
        <v>2021</v>
      </c>
      <c r="BU56" s="38">
        <v>2020</v>
      </c>
      <c r="BV56" s="38">
        <v>2023</v>
      </c>
    </row>
    <row r="57" spans="1:74">
      <c r="A57" s="30" t="s">
        <v>101</v>
      </c>
      <c r="B57" s="23" t="s">
        <v>100</v>
      </c>
      <c r="C57" s="38">
        <v>2024</v>
      </c>
      <c r="D57" s="38">
        <v>2024</v>
      </c>
      <c r="E57" s="38">
        <v>2024</v>
      </c>
      <c r="F57" s="38">
        <v>2024</v>
      </c>
      <c r="G57" s="38">
        <v>2024</v>
      </c>
      <c r="H57" s="38">
        <v>2024</v>
      </c>
      <c r="I57" s="38">
        <v>2024</v>
      </c>
      <c r="J57" s="38">
        <v>2024</v>
      </c>
      <c r="K57" s="38">
        <v>2024</v>
      </c>
      <c r="L57" s="38">
        <v>2024</v>
      </c>
      <c r="M57" s="38">
        <v>2024</v>
      </c>
      <c r="N57" s="38">
        <v>2024</v>
      </c>
      <c r="O57" s="38">
        <v>2024</v>
      </c>
      <c r="P57" s="38">
        <v>2024</v>
      </c>
      <c r="Q57" s="38">
        <v>2024</v>
      </c>
      <c r="R57" s="38">
        <v>2024</v>
      </c>
      <c r="S57" s="38">
        <v>2024</v>
      </c>
      <c r="T57" s="38">
        <v>2024</v>
      </c>
      <c r="U57" s="38">
        <v>2024</v>
      </c>
      <c r="V57" s="38">
        <v>2021</v>
      </c>
      <c r="W57" s="38">
        <v>2022</v>
      </c>
      <c r="X57" s="38">
        <v>2022</v>
      </c>
      <c r="Y57" s="38"/>
      <c r="Z57" s="38">
        <v>2016</v>
      </c>
      <c r="AA57" s="38"/>
      <c r="AB57" s="38">
        <v>2019</v>
      </c>
      <c r="AC57" s="38">
        <v>2020</v>
      </c>
      <c r="AD57" s="38">
        <v>2022</v>
      </c>
      <c r="AE57" s="38">
        <v>2024</v>
      </c>
      <c r="AF57" s="38">
        <v>2024</v>
      </c>
      <c r="AG57" s="38">
        <v>2024</v>
      </c>
      <c r="AH57" s="38">
        <v>2022</v>
      </c>
      <c r="AI57" s="38"/>
      <c r="AJ57" s="38">
        <v>2024</v>
      </c>
      <c r="AK57" s="38">
        <v>2021</v>
      </c>
      <c r="AL57" s="38">
        <v>2022</v>
      </c>
      <c r="AM57" s="38"/>
      <c r="AN57" s="38"/>
      <c r="AO57" s="38">
        <v>2022</v>
      </c>
      <c r="AP57" s="38">
        <v>2010</v>
      </c>
      <c r="AQ57" s="38">
        <v>2022</v>
      </c>
      <c r="AR57" s="38">
        <v>2022</v>
      </c>
      <c r="AS57" s="38">
        <v>2022</v>
      </c>
      <c r="AT57" s="38">
        <v>2022</v>
      </c>
      <c r="AU57" s="38">
        <v>2022</v>
      </c>
      <c r="AV57" s="38"/>
      <c r="AW57" s="38"/>
      <c r="AX57" s="38">
        <v>2024</v>
      </c>
      <c r="AY57" s="38">
        <v>2024</v>
      </c>
      <c r="AZ57" s="38">
        <v>2024</v>
      </c>
      <c r="BA57" s="38">
        <v>2015</v>
      </c>
      <c r="BB57" s="38">
        <v>2024</v>
      </c>
      <c r="BC57" s="38">
        <v>2023</v>
      </c>
      <c r="BD57" s="38">
        <v>2024</v>
      </c>
      <c r="BE57" s="38">
        <v>2024</v>
      </c>
      <c r="BF57" s="38"/>
      <c r="BG57" s="38">
        <v>2022</v>
      </c>
      <c r="BH57" s="38">
        <v>2023</v>
      </c>
      <c r="BI57" s="38">
        <v>2022</v>
      </c>
      <c r="BJ57" s="38">
        <v>2018</v>
      </c>
      <c r="BK57" s="38">
        <v>2021</v>
      </c>
      <c r="BL57" s="38">
        <v>2021</v>
      </c>
      <c r="BM57" s="38">
        <v>2014</v>
      </c>
      <c r="BN57" s="38">
        <v>2022</v>
      </c>
      <c r="BO57" s="38">
        <v>2022</v>
      </c>
      <c r="BP57" s="38">
        <v>2020</v>
      </c>
      <c r="BQ57" s="38">
        <v>2022</v>
      </c>
      <c r="BR57" s="38">
        <v>2022</v>
      </c>
      <c r="BS57" s="38">
        <v>2022</v>
      </c>
      <c r="BT57" s="38">
        <v>2021</v>
      </c>
      <c r="BU57" s="38">
        <v>2020</v>
      </c>
      <c r="BV57" s="38"/>
    </row>
    <row r="58" spans="1:74">
      <c r="A58" s="30" t="s">
        <v>103</v>
      </c>
      <c r="B58" s="23" t="s">
        <v>102</v>
      </c>
      <c r="C58" s="38">
        <v>2024</v>
      </c>
      <c r="D58" s="38">
        <v>2024</v>
      </c>
      <c r="E58" s="38">
        <v>2024</v>
      </c>
      <c r="F58" s="38">
        <v>2024</v>
      </c>
      <c r="G58" s="38">
        <v>2024</v>
      </c>
      <c r="H58" s="38">
        <v>2024</v>
      </c>
      <c r="I58" s="38">
        <v>2024</v>
      </c>
      <c r="J58" s="38">
        <v>2024</v>
      </c>
      <c r="K58" s="38">
        <v>2024</v>
      </c>
      <c r="L58" s="38">
        <v>2024</v>
      </c>
      <c r="M58" s="38">
        <v>2024</v>
      </c>
      <c r="N58" s="38"/>
      <c r="O58" s="38"/>
      <c r="P58" s="38"/>
      <c r="Q58" s="38">
        <v>2024</v>
      </c>
      <c r="R58" s="38">
        <v>2024</v>
      </c>
      <c r="S58" s="38">
        <v>2024</v>
      </c>
      <c r="T58" s="38">
        <v>2024</v>
      </c>
      <c r="U58" s="38">
        <v>2024</v>
      </c>
      <c r="V58" s="38">
        <v>2021</v>
      </c>
      <c r="W58" s="38">
        <v>2022</v>
      </c>
      <c r="X58" s="38">
        <v>2022</v>
      </c>
      <c r="Y58" s="38">
        <f>VLOOKUP(B58,[1]Foglio1!$B:$C,2,FALSE)</f>
        <v>2011</v>
      </c>
      <c r="Z58" s="38">
        <v>2022</v>
      </c>
      <c r="AA58" s="38"/>
      <c r="AB58" s="38">
        <v>2019</v>
      </c>
      <c r="AC58" s="38">
        <v>2020</v>
      </c>
      <c r="AD58" s="38">
        <v>2022</v>
      </c>
      <c r="AE58" s="38">
        <v>2024</v>
      </c>
      <c r="AF58" s="38">
        <v>2024</v>
      </c>
      <c r="AG58" s="38">
        <v>2024</v>
      </c>
      <c r="AH58" s="38">
        <v>2022</v>
      </c>
      <c r="AI58" s="38"/>
      <c r="AJ58" s="38">
        <v>2024</v>
      </c>
      <c r="AK58" s="38">
        <v>2021</v>
      </c>
      <c r="AL58" s="38">
        <v>2022</v>
      </c>
      <c r="AM58" s="38"/>
      <c r="AN58" s="38">
        <v>2023</v>
      </c>
      <c r="AO58" s="38">
        <v>2022</v>
      </c>
      <c r="AP58" s="38">
        <v>2014</v>
      </c>
      <c r="AQ58" s="38">
        <v>2022</v>
      </c>
      <c r="AR58" s="38">
        <v>2022</v>
      </c>
      <c r="AS58" s="38">
        <v>2022</v>
      </c>
      <c r="AT58" s="38"/>
      <c r="AU58" s="38">
        <v>2022</v>
      </c>
      <c r="AV58" s="38">
        <v>2022</v>
      </c>
      <c r="AW58" s="38">
        <v>2021</v>
      </c>
      <c r="AX58" s="38">
        <v>2024</v>
      </c>
      <c r="AY58" s="38">
        <v>2024</v>
      </c>
      <c r="AZ58" s="38">
        <v>2024</v>
      </c>
      <c r="BA58" s="38"/>
      <c r="BB58" s="38">
        <v>2024</v>
      </c>
      <c r="BC58" s="38"/>
      <c r="BD58" s="38">
        <v>2024</v>
      </c>
      <c r="BE58" s="38">
        <v>2024</v>
      </c>
      <c r="BF58" s="38"/>
      <c r="BG58" s="38">
        <v>2022</v>
      </c>
      <c r="BH58" s="38">
        <v>2023</v>
      </c>
      <c r="BI58" s="38">
        <v>2022</v>
      </c>
      <c r="BJ58" s="38">
        <v>2021</v>
      </c>
      <c r="BK58" s="38">
        <v>2022</v>
      </c>
      <c r="BL58" s="38">
        <v>2022</v>
      </c>
      <c r="BM58" s="38">
        <v>2014</v>
      </c>
      <c r="BN58" s="38">
        <v>2022</v>
      </c>
      <c r="BO58" s="38">
        <v>2022</v>
      </c>
      <c r="BP58" s="38">
        <v>2020</v>
      </c>
      <c r="BQ58" s="38">
        <v>2022</v>
      </c>
      <c r="BR58" s="38">
        <v>2022</v>
      </c>
      <c r="BS58" s="38"/>
      <c r="BT58" s="38">
        <v>2022</v>
      </c>
      <c r="BU58" s="38">
        <v>2020</v>
      </c>
      <c r="BV58" s="38">
        <v>2023</v>
      </c>
    </row>
    <row r="59" spans="1:74">
      <c r="A59" s="30" t="s">
        <v>918</v>
      </c>
      <c r="B59" s="23" t="s">
        <v>308</v>
      </c>
      <c r="C59" s="38">
        <v>2024</v>
      </c>
      <c r="D59" s="38">
        <v>2024</v>
      </c>
      <c r="E59" s="38">
        <v>2024</v>
      </c>
      <c r="F59" s="38">
        <v>2024</v>
      </c>
      <c r="G59" s="38">
        <v>2024</v>
      </c>
      <c r="H59" s="38">
        <v>2024</v>
      </c>
      <c r="I59" s="38">
        <v>2024</v>
      </c>
      <c r="J59" s="38">
        <v>2024</v>
      </c>
      <c r="K59" s="38">
        <v>2024</v>
      </c>
      <c r="L59" s="38">
        <v>2024</v>
      </c>
      <c r="M59" s="38">
        <v>2024</v>
      </c>
      <c r="N59" s="38">
        <v>2024</v>
      </c>
      <c r="O59" s="38">
        <v>2024</v>
      </c>
      <c r="P59" s="38">
        <v>2024</v>
      </c>
      <c r="Q59" s="38">
        <v>2024</v>
      </c>
      <c r="R59" s="38">
        <v>2024</v>
      </c>
      <c r="S59" s="38">
        <v>2024</v>
      </c>
      <c r="T59" s="38">
        <v>2024</v>
      </c>
      <c r="U59" s="38">
        <v>2024</v>
      </c>
      <c r="V59" s="38">
        <v>2021</v>
      </c>
      <c r="W59" s="38">
        <v>2022</v>
      </c>
      <c r="X59" s="38">
        <v>2022</v>
      </c>
      <c r="Y59" s="38">
        <f>VLOOKUP(B59,[1]Foglio1!$B:$C,2,FALSE)</f>
        <v>2014</v>
      </c>
      <c r="Z59" s="38">
        <v>2022</v>
      </c>
      <c r="AA59" s="38">
        <f>VLOOKUP(B59,[1]Foglio3!$B:$C,2,FALSE)</f>
        <v>2020</v>
      </c>
      <c r="AB59" s="38">
        <v>2018</v>
      </c>
      <c r="AC59" s="38">
        <v>2020</v>
      </c>
      <c r="AD59" s="38">
        <v>2022</v>
      </c>
      <c r="AE59" s="38">
        <v>2024</v>
      </c>
      <c r="AF59" s="38">
        <v>2024</v>
      </c>
      <c r="AG59" s="38">
        <v>2024</v>
      </c>
      <c r="AH59" s="38">
        <v>2022</v>
      </c>
      <c r="AI59" s="38">
        <v>2014</v>
      </c>
      <c r="AJ59" s="38">
        <v>2024</v>
      </c>
      <c r="AK59" s="38">
        <v>2021</v>
      </c>
      <c r="AL59" s="38">
        <v>2022</v>
      </c>
      <c r="AM59" s="38">
        <v>2022</v>
      </c>
      <c r="AN59" s="38">
        <v>2023</v>
      </c>
      <c r="AO59" s="38">
        <v>2022</v>
      </c>
      <c r="AP59" s="38">
        <v>2014</v>
      </c>
      <c r="AQ59" s="38">
        <v>2022</v>
      </c>
      <c r="AR59" s="38">
        <v>2022</v>
      </c>
      <c r="AS59" s="38">
        <v>2022</v>
      </c>
      <c r="AT59" s="38">
        <v>2022</v>
      </c>
      <c r="AU59" s="38">
        <v>2022</v>
      </c>
      <c r="AV59" s="38">
        <v>2022</v>
      </c>
      <c r="AW59" s="38">
        <v>2016</v>
      </c>
      <c r="AX59" s="38">
        <v>2024</v>
      </c>
      <c r="AY59" s="38">
        <v>2024</v>
      </c>
      <c r="AZ59" s="38">
        <v>2024</v>
      </c>
      <c r="BA59" s="38"/>
      <c r="BB59" s="38">
        <v>2024</v>
      </c>
      <c r="BC59" s="38">
        <v>2017</v>
      </c>
      <c r="BD59" s="38">
        <v>2024</v>
      </c>
      <c r="BE59" s="38">
        <v>2024</v>
      </c>
      <c r="BF59" s="38">
        <v>2015</v>
      </c>
      <c r="BG59" s="38">
        <v>2022</v>
      </c>
      <c r="BH59" s="38">
        <v>2023</v>
      </c>
      <c r="BI59" s="38">
        <v>2022</v>
      </c>
      <c r="BJ59" s="38">
        <v>2020</v>
      </c>
      <c r="BK59" s="38">
        <v>2021</v>
      </c>
      <c r="BL59" s="38">
        <v>2022</v>
      </c>
      <c r="BM59" s="38">
        <v>2014</v>
      </c>
      <c r="BN59" s="38">
        <v>2022</v>
      </c>
      <c r="BO59" s="38">
        <v>2022</v>
      </c>
      <c r="BP59" s="38">
        <v>2020</v>
      </c>
      <c r="BQ59" s="38">
        <v>2022</v>
      </c>
      <c r="BR59" s="38">
        <v>2022</v>
      </c>
      <c r="BS59" s="38">
        <v>2022</v>
      </c>
      <c r="BT59" s="38">
        <v>2021</v>
      </c>
      <c r="BU59" s="38">
        <v>2020</v>
      </c>
      <c r="BV59" s="38">
        <v>2023</v>
      </c>
    </row>
    <row r="60" spans="1:74">
      <c r="A60" s="30" t="s">
        <v>105</v>
      </c>
      <c r="B60" s="23" t="s">
        <v>104</v>
      </c>
      <c r="C60" s="38">
        <v>2024</v>
      </c>
      <c r="D60" s="38">
        <v>2024</v>
      </c>
      <c r="E60" s="38">
        <v>2024</v>
      </c>
      <c r="F60" s="38">
        <v>2024</v>
      </c>
      <c r="G60" s="38">
        <v>2024</v>
      </c>
      <c r="H60" s="38">
        <v>2024</v>
      </c>
      <c r="I60" s="38">
        <v>2024</v>
      </c>
      <c r="J60" s="38">
        <v>2024</v>
      </c>
      <c r="K60" s="38">
        <v>2024</v>
      </c>
      <c r="L60" s="38">
        <v>2024</v>
      </c>
      <c r="M60" s="38">
        <v>2024</v>
      </c>
      <c r="N60" s="38">
        <v>2024</v>
      </c>
      <c r="O60" s="38">
        <v>2024</v>
      </c>
      <c r="P60" s="38">
        <v>2024</v>
      </c>
      <c r="Q60" s="38">
        <v>2024</v>
      </c>
      <c r="R60" s="38">
        <v>2024</v>
      </c>
      <c r="S60" s="38">
        <v>2024</v>
      </c>
      <c r="T60" s="38">
        <v>2024</v>
      </c>
      <c r="U60" s="38">
        <v>2024</v>
      </c>
      <c r="V60" s="38">
        <v>2021</v>
      </c>
      <c r="W60" s="38">
        <v>2022</v>
      </c>
      <c r="X60" s="38">
        <v>2022</v>
      </c>
      <c r="Y60" s="38">
        <f>VLOOKUP(B60,[1]Foglio1!$B:$C,2,FALSE)</f>
        <v>2019</v>
      </c>
      <c r="Z60" s="38">
        <v>2022</v>
      </c>
      <c r="AA60" s="38">
        <f>VLOOKUP(B60,[1]Foglio3!$B:$C,2,FALSE)</f>
        <v>2022</v>
      </c>
      <c r="AB60" s="38">
        <v>2017</v>
      </c>
      <c r="AC60" s="38">
        <v>2020</v>
      </c>
      <c r="AD60" s="38">
        <v>2022</v>
      </c>
      <c r="AE60" s="38">
        <v>2024</v>
      </c>
      <c r="AF60" s="38">
        <v>2024</v>
      </c>
      <c r="AG60" s="38">
        <v>2024</v>
      </c>
      <c r="AH60" s="38">
        <v>2022</v>
      </c>
      <c r="AI60" s="38">
        <v>2019</v>
      </c>
      <c r="AJ60" s="38">
        <v>2024</v>
      </c>
      <c r="AK60" s="38">
        <v>2021</v>
      </c>
      <c r="AL60" s="38">
        <v>2022</v>
      </c>
      <c r="AM60" s="38">
        <v>2022</v>
      </c>
      <c r="AN60" s="38">
        <v>2023</v>
      </c>
      <c r="AO60" s="38">
        <v>2022</v>
      </c>
      <c r="AP60" s="38">
        <v>2019</v>
      </c>
      <c r="AQ60" s="38">
        <v>2022</v>
      </c>
      <c r="AR60" s="38">
        <v>2022</v>
      </c>
      <c r="AS60" s="38">
        <v>2022</v>
      </c>
      <c r="AT60" s="38">
        <v>2022</v>
      </c>
      <c r="AU60" s="38">
        <v>2022</v>
      </c>
      <c r="AV60" s="38">
        <v>2022</v>
      </c>
      <c r="AW60" s="38">
        <v>2015</v>
      </c>
      <c r="AX60" s="38">
        <v>2024</v>
      </c>
      <c r="AY60" s="38">
        <v>2024</v>
      </c>
      <c r="AZ60" s="38">
        <v>2024</v>
      </c>
      <c r="BA60" s="38">
        <v>2024</v>
      </c>
      <c r="BB60" s="38">
        <v>2024</v>
      </c>
      <c r="BC60" s="38">
        <v>2024</v>
      </c>
      <c r="BD60" s="38">
        <v>2024</v>
      </c>
      <c r="BE60" s="38">
        <v>2024</v>
      </c>
      <c r="BF60" s="38">
        <v>2015</v>
      </c>
      <c r="BG60" s="38">
        <v>2022</v>
      </c>
      <c r="BH60" s="38">
        <v>2023</v>
      </c>
      <c r="BI60" s="38">
        <v>2022</v>
      </c>
      <c r="BJ60" s="38">
        <v>2017</v>
      </c>
      <c r="BK60" s="38">
        <v>2021</v>
      </c>
      <c r="BL60" s="38">
        <v>2022</v>
      </c>
      <c r="BM60" s="38">
        <v>2014</v>
      </c>
      <c r="BN60" s="38">
        <v>2022</v>
      </c>
      <c r="BO60" s="38">
        <v>2022</v>
      </c>
      <c r="BP60" s="38">
        <v>2020</v>
      </c>
      <c r="BQ60" s="38">
        <v>2022</v>
      </c>
      <c r="BR60" s="38">
        <v>2022</v>
      </c>
      <c r="BS60" s="38">
        <v>2022</v>
      </c>
      <c r="BT60" s="38">
        <v>2021</v>
      </c>
      <c r="BU60" s="38">
        <v>2020</v>
      </c>
      <c r="BV60" s="38">
        <v>2023</v>
      </c>
    </row>
    <row r="61" spans="1:74">
      <c r="A61" s="30" t="s">
        <v>107</v>
      </c>
      <c r="B61" s="23" t="s">
        <v>106</v>
      </c>
      <c r="C61" s="38">
        <v>2024</v>
      </c>
      <c r="D61" s="38">
        <v>2024</v>
      </c>
      <c r="E61" s="38">
        <v>2024</v>
      </c>
      <c r="F61" s="38">
        <v>2024</v>
      </c>
      <c r="G61" s="38">
        <v>2024</v>
      </c>
      <c r="H61" s="38">
        <v>2024</v>
      </c>
      <c r="I61" s="38">
        <v>2024</v>
      </c>
      <c r="J61" s="38">
        <v>2024</v>
      </c>
      <c r="K61" s="38">
        <v>2024</v>
      </c>
      <c r="L61" s="38">
        <v>2024</v>
      </c>
      <c r="M61" s="38">
        <v>2024</v>
      </c>
      <c r="N61" s="38"/>
      <c r="O61" s="38"/>
      <c r="P61" s="38"/>
      <c r="Q61" s="38">
        <v>2024</v>
      </c>
      <c r="R61" s="38">
        <v>2024</v>
      </c>
      <c r="S61" s="38">
        <v>2024</v>
      </c>
      <c r="T61" s="38">
        <v>2024</v>
      </c>
      <c r="U61" s="38">
        <v>2024</v>
      </c>
      <c r="V61" s="38">
        <v>2021</v>
      </c>
      <c r="W61" s="38">
        <v>2022</v>
      </c>
      <c r="X61" s="38">
        <v>2022</v>
      </c>
      <c r="Y61" s="38">
        <f>VLOOKUP(B61,[1]Foglio1!$B:$C,2,FALSE)</f>
        <v>2014</v>
      </c>
      <c r="Z61" s="38">
        <v>2022</v>
      </c>
      <c r="AA61" s="38">
        <f>VLOOKUP(B61,[1]Foglio3!$B:$C,2,FALSE)</f>
        <v>2022</v>
      </c>
      <c r="AB61" s="38">
        <v>2018</v>
      </c>
      <c r="AC61" s="38"/>
      <c r="AD61" s="38">
        <v>2022</v>
      </c>
      <c r="AE61" s="38">
        <v>2024</v>
      </c>
      <c r="AF61" s="38">
        <v>2024</v>
      </c>
      <c r="AG61" s="38">
        <v>2024</v>
      </c>
      <c r="AH61" s="38">
        <v>2022</v>
      </c>
      <c r="AI61" s="38">
        <v>2021</v>
      </c>
      <c r="AJ61" s="38">
        <v>2024</v>
      </c>
      <c r="AK61" s="38">
        <v>2021</v>
      </c>
      <c r="AL61" s="38">
        <v>2022</v>
      </c>
      <c r="AM61" s="38">
        <v>2022</v>
      </c>
      <c r="AN61" s="38">
        <v>2023</v>
      </c>
      <c r="AO61" s="38">
        <v>2022</v>
      </c>
      <c r="AP61" s="38">
        <v>2021</v>
      </c>
      <c r="AQ61" s="38">
        <v>2022</v>
      </c>
      <c r="AR61" s="38">
        <v>2022</v>
      </c>
      <c r="AS61" s="38">
        <v>2022</v>
      </c>
      <c r="AT61" s="38"/>
      <c r="AU61" s="38">
        <v>2022</v>
      </c>
      <c r="AV61" s="38">
        <v>2022</v>
      </c>
      <c r="AW61" s="38">
        <v>2019</v>
      </c>
      <c r="AX61" s="38">
        <v>2024</v>
      </c>
      <c r="AY61" s="38">
        <v>2024</v>
      </c>
      <c r="AZ61" s="38">
        <v>2024</v>
      </c>
      <c r="BA61" s="38"/>
      <c r="BB61" s="38">
        <v>2024</v>
      </c>
      <c r="BC61" s="38"/>
      <c r="BD61" s="38">
        <v>2024</v>
      </c>
      <c r="BE61" s="38">
        <v>2024</v>
      </c>
      <c r="BF61" s="38">
        <v>2015</v>
      </c>
      <c r="BG61" s="38">
        <v>2022</v>
      </c>
      <c r="BH61" s="38">
        <v>2023</v>
      </c>
      <c r="BI61" s="38">
        <v>2022</v>
      </c>
      <c r="BJ61" s="38"/>
      <c r="BK61" s="38">
        <v>2021</v>
      </c>
      <c r="BL61" s="38">
        <v>2021</v>
      </c>
      <c r="BM61" s="38">
        <v>2014</v>
      </c>
      <c r="BN61" s="38">
        <v>2022</v>
      </c>
      <c r="BO61" s="38">
        <v>2022</v>
      </c>
      <c r="BP61" s="38">
        <v>2015</v>
      </c>
      <c r="BQ61" s="38">
        <v>2022</v>
      </c>
      <c r="BR61" s="38">
        <v>2022</v>
      </c>
      <c r="BS61" s="38">
        <v>2022</v>
      </c>
      <c r="BT61" s="38">
        <v>2021</v>
      </c>
      <c r="BU61" s="38">
        <v>2020</v>
      </c>
      <c r="BV61" s="38">
        <v>2023</v>
      </c>
    </row>
    <row r="62" spans="1:74">
      <c r="A62" s="30" t="s">
        <v>109</v>
      </c>
      <c r="B62" s="23" t="s">
        <v>108</v>
      </c>
      <c r="C62" s="38">
        <v>2024</v>
      </c>
      <c r="D62" s="38">
        <v>2024</v>
      </c>
      <c r="E62" s="38">
        <v>2024</v>
      </c>
      <c r="F62" s="38">
        <v>2024</v>
      </c>
      <c r="G62" s="38">
        <v>2024</v>
      </c>
      <c r="H62" s="38">
        <v>2024</v>
      </c>
      <c r="I62" s="38">
        <v>2024</v>
      </c>
      <c r="J62" s="38">
        <v>2024</v>
      </c>
      <c r="K62" s="38">
        <v>2024</v>
      </c>
      <c r="L62" s="38">
        <v>2024</v>
      </c>
      <c r="M62" s="38">
        <v>2024</v>
      </c>
      <c r="N62" s="38"/>
      <c r="O62" s="38"/>
      <c r="P62" s="38"/>
      <c r="Q62" s="38">
        <v>2024</v>
      </c>
      <c r="R62" s="38">
        <v>2024</v>
      </c>
      <c r="S62" s="38">
        <v>2024</v>
      </c>
      <c r="T62" s="38">
        <v>2024</v>
      </c>
      <c r="U62" s="38">
        <v>2024</v>
      </c>
      <c r="V62" s="38">
        <v>2021</v>
      </c>
      <c r="W62" s="38">
        <v>2022</v>
      </c>
      <c r="X62" s="38">
        <v>2022</v>
      </c>
      <c r="Y62" s="38">
        <f>VLOOKUP(B62,[1]Foglio1!$B:$C,2,FALSE)</f>
        <v>2010</v>
      </c>
      <c r="Z62" s="38">
        <v>2022</v>
      </c>
      <c r="AA62" s="38"/>
      <c r="AB62" s="38">
        <v>2018</v>
      </c>
      <c r="AC62" s="38">
        <v>2020</v>
      </c>
      <c r="AD62" s="38">
        <v>2022</v>
      </c>
      <c r="AE62" s="38">
        <v>2024</v>
      </c>
      <c r="AF62" s="38">
        <v>2024</v>
      </c>
      <c r="AG62" s="38">
        <v>2024</v>
      </c>
      <c r="AH62" s="38">
        <v>2022</v>
      </c>
      <c r="AI62" s="38"/>
      <c r="AJ62" s="38">
        <v>2024</v>
      </c>
      <c r="AK62" s="38">
        <v>2021</v>
      </c>
      <c r="AL62" s="38">
        <v>2022</v>
      </c>
      <c r="AM62" s="38"/>
      <c r="AN62" s="38">
        <v>2023</v>
      </c>
      <c r="AO62" s="38">
        <v>2022</v>
      </c>
      <c r="AP62" s="38"/>
      <c r="AQ62" s="38">
        <v>2022</v>
      </c>
      <c r="AR62" s="38"/>
      <c r="AS62" s="38"/>
      <c r="AT62" s="38"/>
      <c r="AU62" s="38">
        <v>2022</v>
      </c>
      <c r="AV62" s="38">
        <v>2022</v>
      </c>
      <c r="AW62" s="38">
        <v>2021</v>
      </c>
      <c r="AX62" s="38">
        <v>2024</v>
      </c>
      <c r="AY62" s="38">
        <v>2024</v>
      </c>
      <c r="AZ62" s="38">
        <v>2024</v>
      </c>
      <c r="BA62" s="38"/>
      <c r="BB62" s="38">
        <v>2024</v>
      </c>
      <c r="BC62" s="38"/>
      <c r="BD62" s="38">
        <v>2024</v>
      </c>
      <c r="BE62" s="38">
        <v>2024</v>
      </c>
      <c r="BF62" s="38">
        <v>2015</v>
      </c>
      <c r="BG62" s="38">
        <v>2022</v>
      </c>
      <c r="BH62" s="38">
        <v>2023</v>
      </c>
      <c r="BI62" s="38">
        <v>2022</v>
      </c>
      <c r="BJ62" s="38"/>
      <c r="BK62" s="38">
        <v>2022</v>
      </c>
      <c r="BL62" s="38">
        <v>2022</v>
      </c>
      <c r="BM62" s="38">
        <v>2014</v>
      </c>
      <c r="BN62" s="38">
        <v>2022</v>
      </c>
      <c r="BO62" s="38">
        <v>2022</v>
      </c>
      <c r="BP62" s="38">
        <v>2020</v>
      </c>
      <c r="BQ62" s="38">
        <v>2022</v>
      </c>
      <c r="BR62" s="38">
        <v>2022</v>
      </c>
      <c r="BS62" s="38">
        <v>2022</v>
      </c>
      <c r="BT62" s="38">
        <v>2021</v>
      </c>
      <c r="BU62" s="38">
        <v>2020</v>
      </c>
      <c r="BV62" s="38">
        <v>2023</v>
      </c>
    </row>
    <row r="63" spans="1:74">
      <c r="A63" s="30" t="s">
        <v>111</v>
      </c>
      <c r="B63" s="23" t="s">
        <v>110</v>
      </c>
      <c r="C63" s="38">
        <v>2024</v>
      </c>
      <c r="D63" s="38">
        <v>2024</v>
      </c>
      <c r="E63" s="38">
        <v>2024</v>
      </c>
      <c r="F63" s="38">
        <v>2024</v>
      </c>
      <c r="G63" s="38">
        <v>2024</v>
      </c>
      <c r="H63" s="38">
        <v>2024</v>
      </c>
      <c r="I63" s="38">
        <v>2024</v>
      </c>
      <c r="J63" s="38">
        <v>2024</v>
      </c>
      <c r="K63" s="38">
        <v>2024</v>
      </c>
      <c r="L63" s="38">
        <v>2024</v>
      </c>
      <c r="M63" s="38">
        <v>2024</v>
      </c>
      <c r="N63" s="38"/>
      <c r="O63" s="38"/>
      <c r="P63" s="38"/>
      <c r="Q63" s="38">
        <v>2024</v>
      </c>
      <c r="R63" s="38">
        <v>2024</v>
      </c>
      <c r="S63" s="38">
        <v>2024</v>
      </c>
      <c r="T63" s="38">
        <v>2024</v>
      </c>
      <c r="U63" s="38">
        <v>2024</v>
      </c>
      <c r="V63" s="38">
        <v>2021</v>
      </c>
      <c r="W63" s="38">
        <v>2022</v>
      </c>
      <c r="X63" s="38">
        <v>2022</v>
      </c>
      <c r="Y63" s="38">
        <f>VLOOKUP(B63,[1]Foglio1!$B:$C,2,FALSE)</f>
        <v>2015</v>
      </c>
      <c r="Z63" s="38">
        <v>2022</v>
      </c>
      <c r="AA63" s="38"/>
      <c r="AB63" s="38">
        <v>2017</v>
      </c>
      <c r="AC63" s="38">
        <v>2020</v>
      </c>
      <c r="AD63" s="38">
        <v>2022</v>
      </c>
      <c r="AE63" s="38">
        <v>2024</v>
      </c>
      <c r="AF63" s="38">
        <v>2024</v>
      </c>
      <c r="AG63" s="38">
        <v>2024</v>
      </c>
      <c r="AH63" s="38">
        <v>2022</v>
      </c>
      <c r="AI63" s="38"/>
      <c r="AJ63" s="38">
        <v>2024</v>
      </c>
      <c r="AK63" s="38">
        <v>2021</v>
      </c>
      <c r="AL63" s="38">
        <v>2022</v>
      </c>
      <c r="AM63" s="38"/>
      <c r="AN63" s="38">
        <v>2023</v>
      </c>
      <c r="AO63" s="38">
        <v>2022</v>
      </c>
      <c r="AP63" s="38"/>
      <c r="AQ63" s="38">
        <v>2022</v>
      </c>
      <c r="AR63" s="38">
        <v>2022</v>
      </c>
      <c r="AS63" s="38">
        <v>2022</v>
      </c>
      <c r="AT63" s="38"/>
      <c r="AU63" s="38">
        <v>2022</v>
      </c>
      <c r="AV63" s="38">
        <v>2022</v>
      </c>
      <c r="AW63" s="38">
        <v>2021</v>
      </c>
      <c r="AX63" s="38">
        <v>2024</v>
      </c>
      <c r="AY63" s="38">
        <v>2024</v>
      </c>
      <c r="AZ63" s="38">
        <v>2024</v>
      </c>
      <c r="BA63" s="38"/>
      <c r="BB63" s="38">
        <v>2024</v>
      </c>
      <c r="BC63" s="38"/>
      <c r="BD63" s="38">
        <v>2024</v>
      </c>
      <c r="BE63" s="38">
        <v>2024</v>
      </c>
      <c r="BF63" s="38">
        <v>2015</v>
      </c>
      <c r="BG63" s="38">
        <v>2022</v>
      </c>
      <c r="BH63" s="38">
        <v>2023</v>
      </c>
      <c r="BI63" s="38">
        <v>2022</v>
      </c>
      <c r="BJ63" s="38"/>
      <c r="BK63" s="38">
        <v>2022</v>
      </c>
      <c r="BL63" s="38">
        <v>2022</v>
      </c>
      <c r="BM63" s="38">
        <v>2014</v>
      </c>
      <c r="BN63" s="38">
        <v>2022</v>
      </c>
      <c r="BO63" s="38">
        <v>2022</v>
      </c>
      <c r="BP63" s="38">
        <v>2020</v>
      </c>
      <c r="BQ63" s="38">
        <v>2022</v>
      </c>
      <c r="BR63" s="38">
        <v>2022</v>
      </c>
      <c r="BS63" s="38">
        <v>2022</v>
      </c>
      <c r="BT63" s="38">
        <v>2021</v>
      </c>
      <c r="BU63" s="38">
        <v>2020</v>
      </c>
      <c r="BV63" s="38">
        <v>2023</v>
      </c>
    </row>
    <row r="64" spans="1:74">
      <c r="A64" s="30" t="s">
        <v>113</v>
      </c>
      <c r="B64" s="23" t="s">
        <v>112</v>
      </c>
      <c r="C64" s="38">
        <v>2024</v>
      </c>
      <c r="D64" s="38">
        <v>2024</v>
      </c>
      <c r="E64" s="38">
        <v>2024</v>
      </c>
      <c r="F64" s="38">
        <v>2024</v>
      </c>
      <c r="G64" s="38">
        <v>2024</v>
      </c>
      <c r="H64" s="38">
        <v>2024</v>
      </c>
      <c r="I64" s="38">
        <v>2024</v>
      </c>
      <c r="J64" s="38">
        <v>2024</v>
      </c>
      <c r="K64" s="38">
        <v>2024</v>
      </c>
      <c r="L64" s="38">
        <v>2024</v>
      </c>
      <c r="M64" s="38">
        <v>2024</v>
      </c>
      <c r="N64" s="38">
        <v>2024</v>
      </c>
      <c r="O64" s="38">
        <v>2024</v>
      </c>
      <c r="P64" s="38">
        <v>2024</v>
      </c>
      <c r="Q64" s="38">
        <v>2024</v>
      </c>
      <c r="R64" s="38">
        <v>2024</v>
      </c>
      <c r="S64" s="38">
        <v>2024</v>
      </c>
      <c r="T64" s="38">
        <v>2024</v>
      </c>
      <c r="U64" s="38">
        <v>2024</v>
      </c>
      <c r="V64" s="38">
        <v>2021</v>
      </c>
      <c r="W64" s="38">
        <v>2022</v>
      </c>
      <c r="X64" s="38">
        <v>2022</v>
      </c>
      <c r="Y64" s="38">
        <f>VLOOKUP(B64,[1]Foglio1!$B:$C,2,FALSE)</f>
        <v>2012</v>
      </c>
      <c r="Z64" s="38">
        <v>2022</v>
      </c>
      <c r="AA64" s="38"/>
      <c r="AB64" s="38">
        <v>2014</v>
      </c>
      <c r="AC64" s="38">
        <v>2020</v>
      </c>
      <c r="AD64" s="38">
        <v>2022</v>
      </c>
      <c r="AE64" s="38">
        <v>2024</v>
      </c>
      <c r="AF64" s="38">
        <v>2024</v>
      </c>
      <c r="AG64" s="38">
        <v>2024</v>
      </c>
      <c r="AH64" s="38">
        <v>2022</v>
      </c>
      <c r="AI64" s="38">
        <v>2012</v>
      </c>
      <c r="AJ64" s="38">
        <v>2024</v>
      </c>
      <c r="AK64" s="38">
        <v>2021</v>
      </c>
      <c r="AL64" s="38">
        <v>2022</v>
      </c>
      <c r="AM64" s="38">
        <v>2022</v>
      </c>
      <c r="AN64" s="38">
        <v>2023</v>
      </c>
      <c r="AO64" s="38">
        <v>2022</v>
      </c>
      <c r="AP64" s="38">
        <v>2020</v>
      </c>
      <c r="AQ64" s="38">
        <v>2022</v>
      </c>
      <c r="AR64" s="38">
        <v>2022</v>
      </c>
      <c r="AS64" s="38">
        <v>2022</v>
      </c>
      <c r="AT64" s="38">
        <v>2022</v>
      </c>
      <c r="AU64" s="38">
        <v>2022</v>
      </c>
      <c r="AV64" s="38">
        <v>2022</v>
      </c>
      <c r="AW64" s="38">
        <v>2017</v>
      </c>
      <c r="AX64" s="38">
        <v>2024</v>
      </c>
      <c r="AY64" s="38">
        <v>2024</v>
      </c>
      <c r="AZ64" s="38">
        <v>2024</v>
      </c>
      <c r="BA64" s="38"/>
      <c r="BB64" s="38">
        <v>2024</v>
      </c>
      <c r="BC64" s="38">
        <v>2018</v>
      </c>
      <c r="BD64" s="38">
        <v>2024</v>
      </c>
      <c r="BE64" s="38">
        <v>2024</v>
      </c>
      <c r="BF64" s="38">
        <v>2015</v>
      </c>
      <c r="BG64" s="38">
        <v>2022</v>
      </c>
      <c r="BH64" s="38">
        <v>2023</v>
      </c>
      <c r="BI64" s="38">
        <v>2022</v>
      </c>
      <c r="BJ64" s="38">
        <v>2022</v>
      </c>
      <c r="BK64" s="38">
        <v>2021</v>
      </c>
      <c r="BL64" s="38">
        <v>2022</v>
      </c>
      <c r="BM64" s="38">
        <v>2014</v>
      </c>
      <c r="BN64" s="38">
        <v>2022</v>
      </c>
      <c r="BO64" s="38">
        <v>2022</v>
      </c>
      <c r="BP64" s="38">
        <v>2020</v>
      </c>
      <c r="BQ64" s="38">
        <v>2022</v>
      </c>
      <c r="BR64" s="38"/>
      <c r="BS64" s="38"/>
      <c r="BT64" s="38">
        <v>2021</v>
      </c>
      <c r="BU64" s="38">
        <v>2020</v>
      </c>
      <c r="BV64" s="38">
        <v>2023</v>
      </c>
    </row>
    <row r="65" spans="1:74">
      <c r="A65" s="30" t="s">
        <v>115</v>
      </c>
      <c r="B65" s="23" t="s">
        <v>114</v>
      </c>
      <c r="C65" s="38">
        <v>2024</v>
      </c>
      <c r="D65" s="38">
        <v>2024</v>
      </c>
      <c r="E65" s="38">
        <v>2024</v>
      </c>
      <c r="F65" s="38">
        <v>2024</v>
      </c>
      <c r="G65" s="38">
        <v>2024</v>
      </c>
      <c r="H65" s="38">
        <v>2024</v>
      </c>
      <c r="I65" s="38">
        <v>2024</v>
      </c>
      <c r="J65" s="38">
        <v>2024</v>
      </c>
      <c r="K65" s="38">
        <v>2024</v>
      </c>
      <c r="L65" s="38">
        <v>2024</v>
      </c>
      <c r="M65" s="38">
        <v>2024</v>
      </c>
      <c r="N65" s="38">
        <v>2024</v>
      </c>
      <c r="O65" s="38">
        <v>2024</v>
      </c>
      <c r="P65" s="38">
        <v>2024</v>
      </c>
      <c r="Q65" s="38">
        <v>2024</v>
      </c>
      <c r="R65" s="38">
        <v>2024</v>
      </c>
      <c r="S65" s="38">
        <v>2024</v>
      </c>
      <c r="T65" s="38">
        <v>2024</v>
      </c>
      <c r="U65" s="38">
        <v>2024</v>
      </c>
      <c r="V65" s="38">
        <v>2021</v>
      </c>
      <c r="W65" s="38">
        <v>2022</v>
      </c>
      <c r="X65" s="38">
        <v>2022</v>
      </c>
      <c r="Y65" s="38">
        <f>VLOOKUP(B65,[1]Foglio1!$B:$C,2,FALSE)</f>
        <v>2020</v>
      </c>
      <c r="Z65" s="38">
        <v>2022</v>
      </c>
      <c r="AA65" s="38">
        <f>VLOOKUP(B65,[1]Foglio3!$B:$C,2,FALSE)</f>
        <v>2022</v>
      </c>
      <c r="AB65" s="38">
        <v>2018</v>
      </c>
      <c r="AC65" s="38">
        <v>2020</v>
      </c>
      <c r="AD65" s="38">
        <v>2022</v>
      </c>
      <c r="AE65" s="38">
        <v>2024</v>
      </c>
      <c r="AF65" s="38">
        <v>2024</v>
      </c>
      <c r="AG65" s="38">
        <v>2024</v>
      </c>
      <c r="AH65" s="38">
        <v>2022</v>
      </c>
      <c r="AI65" s="38">
        <v>2019</v>
      </c>
      <c r="AJ65" s="38">
        <v>2024</v>
      </c>
      <c r="AK65" s="38">
        <v>2021</v>
      </c>
      <c r="AL65" s="38">
        <v>2022</v>
      </c>
      <c r="AM65" s="38">
        <v>2022</v>
      </c>
      <c r="AN65" s="38">
        <v>2023</v>
      </c>
      <c r="AO65" s="38">
        <v>2022</v>
      </c>
      <c r="AP65" s="38">
        <v>2020</v>
      </c>
      <c r="AQ65" s="38">
        <v>2022</v>
      </c>
      <c r="AR65" s="38">
        <v>2022</v>
      </c>
      <c r="AS65" s="38">
        <v>2022</v>
      </c>
      <c r="AT65" s="38">
        <v>2022</v>
      </c>
      <c r="AU65" s="38">
        <v>2022</v>
      </c>
      <c r="AV65" s="38">
        <v>2022</v>
      </c>
      <c r="AW65" s="38">
        <v>2020</v>
      </c>
      <c r="AX65" s="38">
        <v>2024</v>
      </c>
      <c r="AY65" s="38">
        <v>2024</v>
      </c>
      <c r="AZ65" s="38">
        <v>2024</v>
      </c>
      <c r="BA65" s="38">
        <v>2024</v>
      </c>
      <c r="BB65" s="38">
        <v>2024</v>
      </c>
      <c r="BC65" s="38">
        <v>2023</v>
      </c>
      <c r="BD65" s="38">
        <v>2024</v>
      </c>
      <c r="BE65" s="38">
        <v>2024</v>
      </c>
      <c r="BF65" s="38">
        <v>2015</v>
      </c>
      <c r="BG65" s="38">
        <v>2022</v>
      </c>
      <c r="BH65" s="38">
        <v>2023</v>
      </c>
      <c r="BI65" s="38">
        <v>2022</v>
      </c>
      <c r="BJ65" s="38">
        <v>2022</v>
      </c>
      <c r="BK65" s="38">
        <v>2021</v>
      </c>
      <c r="BL65" s="38">
        <v>2021</v>
      </c>
      <c r="BM65" s="38">
        <v>2014</v>
      </c>
      <c r="BN65" s="38">
        <v>2022</v>
      </c>
      <c r="BO65" s="38">
        <v>2022</v>
      </c>
      <c r="BP65" s="38">
        <v>2020</v>
      </c>
      <c r="BQ65" s="38">
        <v>2022</v>
      </c>
      <c r="BR65" s="38">
        <v>2022</v>
      </c>
      <c r="BS65" s="38">
        <v>2022</v>
      </c>
      <c r="BT65" s="38">
        <v>2021</v>
      </c>
      <c r="BU65" s="38">
        <v>2020</v>
      </c>
      <c r="BV65" s="38">
        <v>2023</v>
      </c>
    </row>
    <row r="66" spans="1:74">
      <c r="A66" s="30" t="s">
        <v>117</v>
      </c>
      <c r="B66" s="23" t="s">
        <v>116</v>
      </c>
      <c r="C66" s="38">
        <v>2024</v>
      </c>
      <c r="D66" s="38">
        <v>2024</v>
      </c>
      <c r="E66" s="38">
        <v>2024</v>
      </c>
      <c r="F66" s="38">
        <v>2024</v>
      </c>
      <c r="G66" s="38">
        <v>2024</v>
      </c>
      <c r="H66" s="38">
        <v>2024</v>
      </c>
      <c r="I66" s="38">
        <v>2024</v>
      </c>
      <c r="J66" s="38">
        <v>2024</v>
      </c>
      <c r="K66" s="38">
        <v>2024</v>
      </c>
      <c r="L66" s="38">
        <v>2024</v>
      </c>
      <c r="M66" s="38">
        <v>2024</v>
      </c>
      <c r="N66" s="38"/>
      <c r="O66" s="38"/>
      <c r="P66" s="38"/>
      <c r="Q66" s="38">
        <v>2024</v>
      </c>
      <c r="R66" s="38">
        <v>2024</v>
      </c>
      <c r="S66" s="38">
        <v>2024</v>
      </c>
      <c r="T66" s="38">
        <v>2024</v>
      </c>
      <c r="U66" s="38">
        <v>2024</v>
      </c>
      <c r="V66" s="38">
        <v>2021</v>
      </c>
      <c r="W66" s="38">
        <v>2022</v>
      </c>
      <c r="X66" s="38">
        <v>2022</v>
      </c>
      <c r="Y66" s="38">
        <f>VLOOKUP(B66,[1]Foglio1!$B:$C,2,FALSE)</f>
        <v>2018</v>
      </c>
      <c r="Z66" s="38">
        <v>2022</v>
      </c>
      <c r="AA66" s="38">
        <f>VLOOKUP(B66,[1]Foglio3!$B:$C,2,FALSE)</f>
        <v>2022</v>
      </c>
      <c r="AB66" s="38">
        <v>2019</v>
      </c>
      <c r="AC66" s="38">
        <v>2020</v>
      </c>
      <c r="AD66" s="38">
        <v>2022</v>
      </c>
      <c r="AE66" s="38">
        <v>2024</v>
      </c>
      <c r="AF66" s="38">
        <v>2024</v>
      </c>
      <c r="AG66" s="38">
        <v>2024</v>
      </c>
      <c r="AH66" s="38">
        <v>2022</v>
      </c>
      <c r="AI66" s="38">
        <v>2018</v>
      </c>
      <c r="AJ66" s="38">
        <v>2024</v>
      </c>
      <c r="AK66" s="38">
        <v>2021</v>
      </c>
      <c r="AL66" s="38">
        <v>2022</v>
      </c>
      <c r="AM66" s="38">
        <v>2022</v>
      </c>
      <c r="AN66" s="38">
        <v>2023</v>
      </c>
      <c r="AO66" s="38">
        <v>2022</v>
      </c>
      <c r="AP66" s="38">
        <v>2018</v>
      </c>
      <c r="AQ66" s="38">
        <v>2022</v>
      </c>
      <c r="AR66" s="38">
        <v>2022</v>
      </c>
      <c r="AS66" s="38">
        <v>2022</v>
      </c>
      <c r="AT66" s="38">
        <v>2020</v>
      </c>
      <c r="AU66" s="38">
        <v>2022</v>
      </c>
      <c r="AV66" s="38">
        <v>2022</v>
      </c>
      <c r="AW66" s="38">
        <v>2021</v>
      </c>
      <c r="AX66" s="38">
        <v>2024</v>
      </c>
      <c r="AY66" s="38">
        <v>2024</v>
      </c>
      <c r="AZ66" s="38">
        <v>2024</v>
      </c>
      <c r="BA66" s="38">
        <v>2024</v>
      </c>
      <c r="BB66" s="38">
        <v>2024</v>
      </c>
      <c r="BC66" s="38">
        <v>2023</v>
      </c>
      <c r="BD66" s="38">
        <v>2024</v>
      </c>
      <c r="BE66" s="38">
        <v>2024</v>
      </c>
      <c r="BF66" s="38">
        <v>2015</v>
      </c>
      <c r="BG66" s="38">
        <v>2022</v>
      </c>
      <c r="BH66" s="38">
        <v>2023</v>
      </c>
      <c r="BI66" s="38">
        <v>2022</v>
      </c>
      <c r="BJ66" s="38">
        <v>2022</v>
      </c>
      <c r="BK66" s="38">
        <v>2022</v>
      </c>
      <c r="BL66" s="38">
        <v>2022</v>
      </c>
      <c r="BM66" s="38">
        <v>2014</v>
      </c>
      <c r="BN66" s="38">
        <v>2022</v>
      </c>
      <c r="BO66" s="38">
        <v>2022</v>
      </c>
      <c r="BP66" s="38">
        <v>2021</v>
      </c>
      <c r="BQ66" s="38">
        <v>2022</v>
      </c>
      <c r="BR66" s="38">
        <v>2022</v>
      </c>
      <c r="BS66" s="38">
        <v>2022</v>
      </c>
      <c r="BT66" s="38">
        <v>2022</v>
      </c>
      <c r="BU66" s="38">
        <v>2020</v>
      </c>
      <c r="BV66" s="38">
        <v>2023</v>
      </c>
    </row>
    <row r="67" spans="1:74">
      <c r="A67" s="30" t="s">
        <v>119</v>
      </c>
      <c r="B67" s="23" t="s">
        <v>118</v>
      </c>
      <c r="C67" s="38">
        <v>2024</v>
      </c>
      <c r="D67" s="38">
        <v>2024</v>
      </c>
      <c r="E67" s="38">
        <v>2024</v>
      </c>
      <c r="F67" s="38">
        <v>2024</v>
      </c>
      <c r="G67" s="38">
        <v>2024</v>
      </c>
      <c r="H67" s="38">
        <v>2024</v>
      </c>
      <c r="I67" s="38">
        <v>2024</v>
      </c>
      <c r="J67" s="38">
        <v>2024</v>
      </c>
      <c r="K67" s="38">
        <v>2024</v>
      </c>
      <c r="L67" s="38">
        <v>2024</v>
      </c>
      <c r="M67" s="38">
        <v>2024</v>
      </c>
      <c r="N67" s="38"/>
      <c r="O67" s="38"/>
      <c r="P67" s="38"/>
      <c r="Q67" s="38">
        <v>2024</v>
      </c>
      <c r="R67" s="38">
        <v>2024</v>
      </c>
      <c r="S67" s="38">
        <v>2024</v>
      </c>
      <c r="T67" s="38">
        <v>2024</v>
      </c>
      <c r="U67" s="38">
        <v>2024</v>
      </c>
      <c r="V67" s="38">
        <v>2021</v>
      </c>
      <c r="W67" s="38">
        <v>2022</v>
      </c>
      <c r="X67" s="38">
        <v>2022</v>
      </c>
      <c r="Y67" s="38">
        <f>VLOOKUP(B67,[1]Foglio1!$B:$C,2,FALSE)</f>
        <v>2011</v>
      </c>
      <c r="Z67" s="38">
        <v>2022</v>
      </c>
      <c r="AA67" s="38"/>
      <c r="AB67" s="38">
        <v>2019</v>
      </c>
      <c r="AC67" s="38">
        <v>2020</v>
      </c>
      <c r="AD67" s="38">
        <v>2022</v>
      </c>
      <c r="AE67" s="38">
        <v>2024</v>
      </c>
      <c r="AF67" s="38">
        <v>2024</v>
      </c>
      <c r="AG67" s="38">
        <v>2024</v>
      </c>
      <c r="AH67" s="38">
        <v>2022</v>
      </c>
      <c r="AI67" s="38"/>
      <c r="AJ67" s="38">
        <v>2024</v>
      </c>
      <c r="AK67" s="38">
        <v>2021</v>
      </c>
      <c r="AL67" s="38">
        <v>2022</v>
      </c>
      <c r="AM67" s="38"/>
      <c r="AN67" s="38">
        <v>2023</v>
      </c>
      <c r="AO67" s="38">
        <v>2022</v>
      </c>
      <c r="AP67" s="38">
        <v>2016</v>
      </c>
      <c r="AQ67" s="38">
        <v>2022</v>
      </c>
      <c r="AR67" s="38">
        <v>2021</v>
      </c>
      <c r="AS67" s="38">
        <v>2021</v>
      </c>
      <c r="AT67" s="38"/>
      <c r="AU67" s="38">
        <v>2022</v>
      </c>
      <c r="AV67" s="38">
        <v>2022</v>
      </c>
      <c r="AW67" s="38">
        <v>2019</v>
      </c>
      <c r="AX67" s="38">
        <v>2024</v>
      </c>
      <c r="AY67" s="38">
        <v>2024</v>
      </c>
      <c r="AZ67" s="38">
        <v>2024</v>
      </c>
      <c r="BA67" s="38"/>
      <c r="BB67" s="38">
        <v>2024</v>
      </c>
      <c r="BC67" s="38"/>
      <c r="BD67" s="38">
        <v>2024</v>
      </c>
      <c r="BE67" s="38">
        <v>2024</v>
      </c>
      <c r="BF67" s="38">
        <v>2015</v>
      </c>
      <c r="BG67" s="38">
        <v>2022</v>
      </c>
      <c r="BH67" s="38">
        <v>2023</v>
      </c>
      <c r="BI67" s="38">
        <v>2022</v>
      </c>
      <c r="BJ67" s="38"/>
      <c r="BK67" s="38">
        <v>2022</v>
      </c>
      <c r="BL67" s="38">
        <v>2022</v>
      </c>
      <c r="BM67" s="38">
        <v>2014</v>
      </c>
      <c r="BN67" s="38">
        <v>2022</v>
      </c>
      <c r="BO67" s="38">
        <v>2022</v>
      </c>
      <c r="BP67" s="38">
        <v>2021</v>
      </c>
      <c r="BQ67" s="38">
        <v>2022</v>
      </c>
      <c r="BR67" s="38">
        <v>2022</v>
      </c>
      <c r="BS67" s="38">
        <v>2022</v>
      </c>
      <c r="BT67" s="38">
        <v>2022</v>
      </c>
      <c r="BU67" s="38">
        <v>2020</v>
      </c>
      <c r="BV67" s="38">
        <v>2023</v>
      </c>
    </row>
    <row r="68" spans="1:74">
      <c r="A68" s="30" t="s">
        <v>121</v>
      </c>
      <c r="B68" s="23" t="s">
        <v>120</v>
      </c>
      <c r="C68" s="38">
        <v>2024</v>
      </c>
      <c r="D68" s="38">
        <v>2024</v>
      </c>
      <c r="E68" s="38">
        <v>2024</v>
      </c>
      <c r="F68" s="38">
        <v>2024</v>
      </c>
      <c r="G68" s="38">
        <v>2024</v>
      </c>
      <c r="H68" s="38">
        <v>2024</v>
      </c>
      <c r="I68" s="38">
        <v>2024</v>
      </c>
      <c r="J68" s="38">
        <v>2024</v>
      </c>
      <c r="K68" s="38">
        <v>2024</v>
      </c>
      <c r="L68" s="38">
        <v>2024</v>
      </c>
      <c r="M68" s="38">
        <v>2024</v>
      </c>
      <c r="N68" s="38">
        <v>2024</v>
      </c>
      <c r="O68" s="38">
        <v>2024</v>
      </c>
      <c r="P68" s="38">
        <v>2024</v>
      </c>
      <c r="Q68" s="38">
        <v>2024</v>
      </c>
      <c r="R68" s="38">
        <v>2024</v>
      </c>
      <c r="S68" s="38">
        <v>2024</v>
      </c>
      <c r="T68" s="38">
        <v>2024</v>
      </c>
      <c r="U68" s="38">
        <v>2024</v>
      </c>
      <c r="V68" s="38">
        <v>2021</v>
      </c>
      <c r="W68" s="38">
        <v>2022</v>
      </c>
      <c r="X68" s="38">
        <v>2022</v>
      </c>
      <c r="Y68" s="38">
        <f>VLOOKUP(B68,[1]Foglio1!$B:$C,2,FALSE)</f>
        <v>2019</v>
      </c>
      <c r="Z68" s="38">
        <v>2022</v>
      </c>
      <c r="AA68" s="38">
        <f>VLOOKUP(B68,[1]Foglio3!$B:$C,2,FALSE)</f>
        <v>2022</v>
      </c>
      <c r="AB68" s="38">
        <v>2017</v>
      </c>
      <c r="AC68" s="38">
        <v>2020</v>
      </c>
      <c r="AD68" s="38">
        <v>2022</v>
      </c>
      <c r="AE68" s="38">
        <v>2024</v>
      </c>
      <c r="AF68" s="38">
        <v>2024</v>
      </c>
      <c r="AG68" s="38">
        <v>2024</v>
      </c>
      <c r="AH68" s="38">
        <v>2022</v>
      </c>
      <c r="AI68" s="38">
        <v>2017</v>
      </c>
      <c r="AJ68" s="38">
        <v>2024</v>
      </c>
      <c r="AK68" s="38">
        <v>2021</v>
      </c>
      <c r="AL68" s="38">
        <v>2022</v>
      </c>
      <c r="AM68" s="38">
        <v>2022</v>
      </c>
      <c r="AN68" s="38">
        <v>2023</v>
      </c>
      <c r="AO68" s="38">
        <v>2022</v>
      </c>
      <c r="AP68" s="38">
        <v>2022</v>
      </c>
      <c r="AQ68" s="38">
        <v>2022</v>
      </c>
      <c r="AR68" s="38">
        <v>2022</v>
      </c>
      <c r="AS68" s="38">
        <v>2022</v>
      </c>
      <c r="AT68" s="38">
        <v>2022</v>
      </c>
      <c r="AU68" s="38">
        <v>2022</v>
      </c>
      <c r="AV68" s="38">
        <v>2022</v>
      </c>
      <c r="AW68" s="38">
        <v>2016</v>
      </c>
      <c r="AX68" s="38">
        <v>2024</v>
      </c>
      <c r="AY68" s="38">
        <v>2024</v>
      </c>
      <c r="AZ68" s="38">
        <v>2024</v>
      </c>
      <c r="BA68" s="38">
        <v>2024</v>
      </c>
      <c r="BB68" s="38">
        <v>2024</v>
      </c>
      <c r="BC68" s="38">
        <v>2023</v>
      </c>
      <c r="BD68" s="38">
        <v>2024</v>
      </c>
      <c r="BE68" s="38">
        <v>2024</v>
      </c>
      <c r="BF68" s="38">
        <v>2015</v>
      </c>
      <c r="BG68" s="38">
        <v>2022</v>
      </c>
      <c r="BH68" s="38">
        <v>2023</v>
      </c>
      <c r="BI68" s="38">
        <v>2022</v>
      </c>
      <c r="BJ68" s="38">
        <v>2020</v>
      </c>
      <c r="BK68" s="38">
        <v>2021</v>
      </c>
      <c r="BL68" s="38">
        <v>2022</v>
      </c>
      <c r="BM68" s="38">
        <v>2014</v>
      </c>
      <c r="BN68" s="38">
        <v>2022</v>
      </c>
      <c r="BO68" s="38">
        <v>2022</v>
      </c>
      <c r="BP68" s="38">
        <v>2020</v>
      </c>
      <c r="BQ68" s="38">
        <v>2022</v>
      </c>
      <c r="BR68" s="38">
        <v>2022</v>
      </c>
      <c r="BS68" s="38">
        <v>2022</v>
      </c>
      <c r="BT68" s="38">
        <v>2021</v>
      </c>
      <c r="BU68" s="38">
        <v>2020</v>
      </c>
      <c r="BV68" s="38">
        <v>2023</v>
      </c>
    </row>
    <row r="69" spans="1:74">
      <c r="A69" s="30" t="s">
        <v>123</v>
      </c>
      <c r="B69" s="23" t="s">
        <v>122</v>
      </c>
      <c r="C69" s="38">
        <v>2024</v>
      </c>
      <c r="D69" s="38">
        <v>2024</v>
      </c>
      <c r="E69" s="38">
        <v>2024</v>
      </c>
      <c r="F69" s="38">
        <v>2024</v>
      </c>
      <c r="G69" s="38">
        <v>2024</v>
      </c>
      <c r="H69" s="38">
        <v>2024</v>
      </c>
      <c r="I69" s="38">
        <v>2024</v>
      </c>
      <c r="J69" s="38">
        <v>2024</v>
      </c>
      <c r="K69" s="38">
        <v>2024</v>
      </c>
      <c r="L69" s="38">
        <v>2024</v>
      </c>
      <c r="M69" s="38">
        <v>2024</v>
      </c>
      <c r="N69" s="38"/>
      <c r="O69" s="38"/>
      <c r="P69" s="38"/>
      <c r="Q69" s="38">
        <v>2024</v>
      </c>
      <c r="R69" s="38">
        <v>2024</v>
      </c>
      <c r="S69" s="38">
        <v>2024</v>
      </c>
      <c r="T69" s="38">
        <v>2024</v>
      </c>
      <c r="U69" s="38">
        <v>2024</v>
      </c>
      <c r="V69" s="38">
        <v>2021</v>
      </c>
      <c r="W69" s="38">
        <v>2022</v>
      </c>
      <c r="X69" s="38">
        <v>2022</v>
      </c>
      <c r="Y69" s="38">
        <f>VLOOKUP(B69,[1]Foglio1!$B:$C,2,FALSE)</f>
        <v>2011</v>
      </c>
      <c r="Z69" s="38">
        <v>2022</v>
      </c>
      <c r="AA69" s="38"/>
      <c r="AB69" s="38">
        <v>2015</v>
      </c>
      <c r="AC69" s="38">
        <v>2020</v>
      </c>
      <c r="AD69" s="38"/>
      <c r="AE69" s="38">
        <v>2024</v>
      </c>
      <c r="AF69" s="38">
        <v>2024</v>
      </c>
      <c r="AG69" s="38">
        <v>2024</v>
      </c>
      <c r="AH69" s="38">
        <v>2022</v>
      </c>
      <c r="AI69" s="38"/>
      <c r="AJ69" s="38">
        <v>2024</v>
      </c>
      <c r="AK69" s="38">
        <v>2021</v>
      </c>
      <c r="AL69" s="38">
        <v>2022</v>
      </c>
      <c r="AM69" s="38"/>
      <c r="AN69" s="38">
        <v>2023</v>
      </c>
      <c r="AO69" s="38">
        <v>2022</v>
      </c>
      <c r="AP69" s="38"/>
      <c r="AQ69" s="38">
        <v>2022</v>
      </c>
      <c r="AR69" s="38">
        <v>2022</v>
      </c>
      <c r="AS69" s="38">
        <v>2022</v>
      </c>
      <c r="AT69" s="38"/>
      <c r="AU69" s="38">
        <v>2022</v>
      </c>
      <c r="AV69" s="38">
        <v>2022</v>
      </c>
      <c r="AW69" s="38">
        <v>2021</v>
      </c>
      <c r="AX69" s="38">
        <v>2024</v>
      </c>
      <c r="AY69" s="38">
        <v>2024</v>
      </c>
      <c r="AZ69" s="38">
        <v>2024</v>
      </c>
      <c r="BA69" s="38"/>
      <c r="BB69" s="38">
        <v>2024</v>
      </c>
      <c r="BC69" s="38"/>
      <c r="BD69" s="38">
        <v>2024</v>
      </c>
      <c r="BE69" s="38">
        <v>2024</v>
      </c>
      <c r="BF69" s="38">
        <v>2015</v>
      </c>
      <c r="BG69" s="38">
        <v>2022</v>
      </c>
      <c r="BH69" s="38">
        <v>2023</v>
      </c>
      <c r="BI69" s="38">
        <v>2022</v>
      </c>
      <c r="BJ69" s="38"/>
      <c r="BK69" s="38">
        <v>2022</v>
      </c>
      <c r="BL69" s="38">
        <v>2022</v>
      </c>
      <c r="BM69" s="38">
        <v>2014</v>
      </c>
      <c r="BN69" s="38">
        <v>2022</v>
      </c>
      <c r="BO69" s="38">
        <v>2022</v>
      </c>
      <c r="BP69" s="38">
        <v>2020</v>
      </c>
      <c r="BQ69" s="38">
        <v>2022</v>
      </c>
      <c r="BR69" s="38">
        <v>2022</v>
      </c>
      <c r="BS69" s="38">
        <v>2022</v>
      </c>
      <c r="BT69" s="38">
        <v>2021</v>
      </c>
      <c r="BU69" s="38">
        <v>2020</v>
      </c>
      <c r="BV69" s="38">
        <v>2023</v>
      </c>
    </row>
    <row r="70" spans="1:74">
      <c r="A70" s="30" t="s">
        <v>125</v>
      </c>
      <c r="B70" s="23" t="s">
        <v>124</v>
      </c>
      <c r="C70" s="38">
        <v>2024</v>
      </c>
      <c r="D70" s="38">
        <v>2024</v>
      </c>
      <c r="E70" s="38">
        <v>2024</v>
      </c>
      <c r="F70" s="38">
        <v>2024</v>
      </c>
      <c r="G70" s="38">
        <v>2024</v>
      </c>
      <c r="H70" s="38">
        <v>2024</v>
      </c>
      <c r="I70" s="38">
        <v>2024</v>
      </c>
      <c r="J70" s="38">
        <v>2024</v>
      </c>
      <c r="K70" s="38">
        <v>2024</v>
      </c>
      <c r="L70" s="38"/>
      <c r="M70" s="38"/>
      <c r="N70" s="38"/>
      <c r="O70" s="38"/>
      <c r="P70" s="38"/>
      <c r="Q70" s="38">
        <v>2024</v>
      </c>
      <c r="R70" s="38">
        <v>2024</v>
      </c>
      <c r="S70" s="38">
        <v>2024</v>
      </c>
      <c r="T70" s="38">
        <v>2024</v>
      </c>
      <c r="U70" s="38">
        <v>2024</v>
      </c>
      <c r="V70" s="38">
        <v>2021</v>
      </c>
      <c r="W70" s="38">
        <v>2022</v>
      </c>
      <c r="X70" s="38">
        <v>2022</v>
      </c>
      <c r="Y70" s="38"/>
      <c r="Z70" s="38">
        <v>2017</v>
      </c>
      <c r="AA70" s="38"/>
      <c r="AB70" s="38"/>
      <c r="AC70" s="38"/>
      <c r="AD70" s="38"/>
      <c r="AE70" s="38">
        <v>2024</v>
      </c>
      <c r="AF70" s="38">
        <v>2008</v>
      </c>
      <c r="AG70" s="38"/>
      <c r="AH70" s="38">
        <v>2022</v>
      </c>
      <c r="AI70" s="38"/>
      <c r="AJ70" s="38">
        <v>2024</v>
      </c>
      <c r="AK70" s="38">
        <v>2021</v>
      </c>
      <c r="AL70" s="38">
        <v>2022</v>
      </c>
      <c r="AM70" s="38">
        <v>2022</v>
      </c>
      <c r="AN70" s="38">
        <v>2023</v>
      </c>
      <c r="AO70" s="38">
        <v>2022</v>
      </c>
      <c r="AP70" s="38"/>
      <c r="AQ70" s="38">
        <v>2022</v>
      </c>
      <c r="AR70" s="38"/>
      <c r="AS70" s="38"/>
      <c r="AT70" s="38"/>
      <c r="AU70" s="38">
        <v>2022</v>
      </c>
      <c r="AV70" s="38"/>
      <c r="AW70" s="38">
        <v>2018</v>
      </c>
      <c r="AX70" s="38">
        <v>2024</v>
      </c>
      <c r="AY70" s="38">
        <v>2024</v>
      </c>
      <c r="AZ70" s="38">
        <v>2024</v>
      </c>
      <c r="BA70" s="38"/>
      <c r="BB70" s="38">
        <v>2023</v>
      </c>
      <c r="BC70" s="38"/>
      <c r="BD70" s="38">
        <v>2024</v>
      </c>
      <c r="BE70" s="38">
        <v>2024</v>
      </c>
      <c r="BF70" s="38">
        <v>2013</v>
      </c>
      <c r="BG70" s="38">
        <v>2022</v>
      </c>
      <c r="BH70" s="38">
        <v>2023</v>
      </c>
      <c r="BI70" s="38">
        <v>2022</v>
      </c>
      <c r="BJ70" s="38"/>
      <c r="BK70" s="38">
        <v>2021</v>
      </c>
      <c r="BL70" s="38">
        <v>2021</v>
      </c>
      <c r="BM70" s="38">
        <v>2014</v>
      </c>
      <c r="BN70" s="38">
        <v>2022</v>
      </c>
      <c r="BO70" s="38">
        <v>2022</v>
      </c>
      <c r="BP70" s="38">
        <v>2018</v>
      </c>
      <c r="BQ70" s="38">
        <v>2022</v>
      </c>
      <c r="BR70" s="38">
        <v>2022</v>
      </c>
      <c r="BS70" s="38"/>
      <c r="BT70" s="38">
        <v>2021</v>
      </c>
      <c r="BU70" s="38">
        <v>2020</v>
      </c>
      <c r="BV70" s="38">
        <v>2023</v>
      </c>
    </row>
    <row r="71" spans="1:74">
      <c r="A71" s="30" t="s">
        <v>127</v>
      </c>
      <c r="B71" s="23" t="s">
        <v>126</v>
      </c>
      <c r="C71" s="38">
        <v>2024</v>
      </c>
      <c r="D71" s="38">
        <v>2024</v>
      </c>
      <c r="E71" s="38">
        <v>2024</v>
      </c>
      <c r="F71" s="38">
        <v>2024</v>
      </c>
      <c r="G71" s="38">
        <v>2024</v>
      </c>
      <c r="H71" s="38">
        <v>2024</v>
      </c>
      <c r="I71" s="38">
        <v>2024</v>
      </c>
      <c r="J71" s="38">
        <v>2024</v>
      </c>
      <c r="K71" s="38">
        <v>2024</v>
      </c>
      <c r="L71" s="38">
        <v>2024</v>
      </c>
      <c r="M71" s="38"/>
      <c r="N71" s="38"/>
      <c r="O71" s="38"/>
      <c r="P71" s="38"/>
      <c r="Q71" s="38">
        <v>2024</v>
      </c>
      <c r="R71" s="38">
        <v>2024</v>
      </c>
      <c r="S71" s="38">
        <v>2024</v>
      </c>
      <c r="T71" s="38">
        <v>2024</v>
      </c>
      <c r="U71" s="38">
        <v>2024</v>
      </c>
      <c r="V71" s="38">
        <v>2021</v>
      </c>
      <c r="W71" s="38">
        <v>2022</v>
      </c>
      <c r="X71" s="38">
        <v>2022</v>
      </c>
      <c r="Y71" s="38">
        <f>VLOOKUP(B71,[1]Foglio1!$B:$C,2,FALSE)</f>
        <v>2015</v>
      </c>
      <c r="Z71" s="38">
        <v>2022</v>
      </c>
      <c r="AA71" s="38">
        <f>VLOOKUP(B71,[1]Foglio3!$B:$C,2,FALSE)</f>
        <v>2019</v>
      </c>
      <c r="AB71" s="38">
        <v>2017</v>
      </c>
      <c r="AC71" s="38">
        <v>2020</v>
      </c>
      <c r="AD71" s="38">
        <v>2022</v>
      </c>
      <c r="AE71" s="38">
        <v>2024</v>
      </c>
      <c r="AF71" s="38">
        <v>2024</v>
      </c>
      <c r="AG71" s="38">
        <v>2024</v>
      </c>
      <c r="AH71" s="38">
        <v>2022</v>
      </c>
      <c r="AI71" s="38">
        <v>2014</v>
      </c>
      <c r="AJ71" s="38">
        <v>2024</v>
      </c>
      <c r="AK71" s="38">
        <v>2021</v>
      </c>
      <c r="AL71" s="38">
        <v>2022</v>
      </c>
      <c r="AM71" s="38">
        <v>2022</v>
      </c>
      <c r="AN71" s="38">
        <v>2023</v>
      </c>
      <c r="AO71" s="38">
        <v>2022</v>
      </c>
      <c r="AP71" s="38">
        <v>2021</v>
      </c>
      <c r="AQ71" s="38">
        <v>2022</v>
      </c>
      <c r="AR71" s="38">
        <v>2022</v>
      </c>
      <c r="AS71" s="38">
        <v>2022</v>
      </c>
      <c r="AT71" s="38">
        <v>2022</v>
      </c>
      <c r="AU71" s="38">
        <v>2022</v>
      </c>
      <c r="AV71" s="38">
        <v>2022</v>
      </c>
      <c r="AW71" s="38">
        <v>2014</v>
      </c>
      <c r="AX71" s="38">
        <v>2024</v>
      </c>
      <c r="AY71" s="38">
        <v>2024</v>
      </c>
      <c r="AZ71" s="38">
        <v>2024</v>
      </c>
      <c r="BA71" s="38">
        <v>2024</v>
      </c>
      <c r="BB71" s="38">
        <v>2024</v>
      </c>
      <c r="BC71" s="38">
        <v>2023</v>
      </c>
      <c r="BD71" s="38">
        <v>2024</v>
      </c>
      <c r="BE71" s="38">
        <v>2024</v>
      </c>
      <c r="BF71" s="38">
        <v>2015</v>
      </c>
      <c r="BG71" s="38">
        <v>2022</v>
      </c>
      <c r="BH71" s="38">
        <v>2023</v>
      </c>
      <c r="BI71" s="38">
        <v>2022</v>
      </c>
      <c r="BJ71" s="38">
        <v>2022</v>
      </c>
      <c r="BK71" s="38">
        <v>2021</v>
      </c>
      <c r="BL71" s="38">
        <v>2022</v>
      </c>
      <c r="BM71" s="38">
        <v>2014</v>
      </c>
      <c r="BN71" s="38">
        <v>2022</v>
      </c>
      <c r="BO71" s="38">
        <v>2022</v>
      </c>
      <c r="BP71" s="38">
        <v>2020</v>
      </c>
      <c r="BQ71" s="38">
        <v>2022</v>
      </c>
      <c r="BR71" s="38">
        <v>2022</v>
      </c>
      <c r="BS71" s="38">
        <v>2022</v>
      </c>
      <c r="BT71" s="38">
        <v>2021</v>
      </c>
      <c r="BU71" s="38">
        <v>2020</v>
      </c>
      <c r="BV71" s="38">
        <v>2023</v>
      </c>
    </row>
    <row r="72" spans="1:74">
      <c r="A72" s="30" t="s">
        <v>129</v>
      </c>
      <c r="B72" s="23" t="s">
        <v>128</v>
      </c>
      <c r="C72" s="38">
        <v>2024</v>
      </c>
      <c r="D72" s="38">
        <v>2024</v>
      </c>
      <c r="E72" s="38">
        <v>2024</v>
      </c>
      <c r="F72" s="38">
        <v>2024</v>
      </c>
      <c r="G72" s="38">
        <v>2024</v>
      </c>
      <c r="H72" s="38">
        <v>2024</v>
      </c>
      <c r="I72" s="38">
        <v>2024</v>
      </c>
      <c r="J72" s="38">
        <v>2024</v>
      </c>
      <c r="K72" s="38">
        <v>2024</v>
      </c>
      <c r="L72" s="38">
        <v>2024</v>
      </c>
      <c r="M72" s="38">
        <v>2024</v>
      </c>
      <c r="N72" s="38">
        <v>2024</v>
      </c>
      <c r="O72" s="38">
        <v>2024</v>
      </c>
      <c r="P72" s="38">
        <v>2024</v>
      </c>
      <c r="Q72" s="38">
        <v>2024</v>
      </c>
      <c r="R72" s="38">
        <v>2024</v>
      </c>
      <c r="S72" s="38">
        <v>2024</v>
      </c>
      <c r="T72" s="38">
        <v>2024</v>
      </c>
      <c r="U72" s="38">
        <v>2024</v>
      </c>
      <c r="V72" s="38">
        <v>2021</v>
      </c>
      <c r="W72" s="38">
        <v>2022</v>
      </c>
      <c r="X72" s="38">
        <v>2022</v>
      </c>
      <c r="Y72" s="38">
        <f>VLOOKUP(B72,[1]Foglio1!$B:$C,2,FALSE)</f>
        <v>2021</v>
      </c>
      <c r="Z72" s="38">
        <v>2022</v>
      </c>
      <c r="AA72" s="38">
        <f>VLOOKUP(B72,[1]Foglio3!$B:$C,2,FALSE)</f>
        <v>2022</v>
      </c>
      <c r="AB72" s="38"/>
      <c r="AC72" s="38">
        <v>2020</v>
      </c>
      <c r="AD72" s="38">
        <v>2022</v>
      </c>
      <c r="AE72" s="38">
        <v>2024</v>
      </c>
      <c r="AF72" s="38">
        <v>2024</v>
      </c>
      <c r="AG72" s="38">
        <v>2024</v>
      </c>
      <c r="AH72" s="38">
        <v>2022</v>
      </c>
      <c r="AI72" s="38">
        <v>2018</v>
      </c>
      <c r="AJ72" s="38">
        <v>2024</v>
      </c>
      <c r="AK72" s="38">
        <v>2021</v>
      </c>
      <c r="AL72" s="38">
        <v>2022</v>
      </c>
      <c r="AM72" s="38">
        <v>2022</v>
      </c>
      <c r="AN72" s="38">
        <v>2023</v>
      </c>
      <c r="AO72" s="38">
        <v>2022</v>
      </c>
      <c r="AP72" s="38">
        <v>2022</v>
      </c>
      <c r="AQ72" s="38">
        <v>2022</v>
      </c>
      <c r="AR72" s="38">
        <v>2022</v>
      </c>
      <c r="AS72" s="38">
        <v>2022</v>
      </c>
      <c r="AT72" s="38">
        <v>2022</v>
      </c>
      <c r="AU72" s="38">
        <v>2022</v>
      </c>
      <c r="AV72" s="38">
        <v>2022</v>
      </c>
      <c r="AW72" s="38">
        <v>2018</v>
      </c>
      <c r="AX72" s="38">
        <v>2024</v>
      </c>
      <c r="AY72" s="38">
        <v>2024</v>
      </c>
      <c r="AZ72" s="38">
        <v>2024</v>
      </c>
      <c r="BA72" s="38"/>
      <c r="BB72" s="38">
        <v>2024</v>
      </c>
      <c r="BC72" s="38">
        <v>2023</v>
      </c>
      <c r="BD72" s="38">
        <v>2024</v>
      </c>
      <c r="BE72" s="38">
        <v>2024</v>
      </c>
      <c r="BF72" s="38">
        <v>2015</v>
      </c>
      <c r="BG72" s="38">
        <v>2022</v>
      </c>
      <c r="BH72" s="38">
        <v>2023</v>
      </c>
      <c r="BI72" s="38">
        <v>2022</v>
      </c>
      <c r="BJ72" s="38">
        <v>2021</v>
      </c>
      <c r="BK72" s="38">
        <v>2021</v>
      </c>
      <c r="BL72" s="38">
        <v>2021</v>
      </c>
      <c r="BM72" s="38">
        <v>2014</v>
      </c>
      <c r="BN72" s="38">
        <v>2022</v>
      </c>
      <c r="BO72" s="38">
        <v>2022</v>
      </c>
      <c r="BP72" s="38">
        <v>2018</v>
      </c>
      <c r="BQ72" s="38">
        <v>2022</v>
      </c>
      <c r="BR72" s="38">
        <v>2022</v>
      </c>
      <c r="BS72" s="38"/>
      <c r="BT72" s="38">
        <v>2021</v>
      </c>
      <c r="BU72" s="38">
        <v>2020</v>
      </c>
      <c r="BV72" s="38">
        <v>2023</v>
      </c>
    </row>
    <row r="73" spans="1:74">
      <c r="A73" s="30" t="s">
        <v>371</v>
      </c>
      <c r="B73" s="23" t="s">
        <v>130</v>
      </c>
      <c r="C73" s="38">
        <v>2024</v>
      </c>
      <c r="D73" s="38">
        <v>2024</v>
      </c>
      <c r="E73" s="38">
        <v>2024</v>
      </c>
      <c r="F73" s="38">
        <v>2024</v>
      </c>
      <c r="G73" s="38">
        <v>2024</v>
      </c>
      <c r="H73" s="38">
        <v>2024</v>
      </c>
      <c r="I73" s="38">
        <v>2024</v>
      </c>
      <c r="J73" s="38">
        <v>2024</v>
      </c>
      <c r="K73" s="38">
        <v>2024</v>
      </c>
      <c r="L73" s="38">
        <v>2024</v>
      </c>
      <c r="M73" s="38">
        <v>2024</v>
      </c>
      <c r="N73" s="38">
        <v>2024</v>
      </c>
      <c r="O73" s="38">
        <v>2024</v>
      </c>
      <c r="P73" s="38">
        <v>2024</v>
      </c>
      <c r="Q73" s="38">
        <v>2024</v>
      </c>
      <c r="R73" s="38">
        <v>2024</v>
      </c>
      <c r="S73" s="38">
        <v>2024</v>
      </c>
      <c r="T73" s="38">
        <v>2024</v>
      </c>
      <c r="U73" s="38">
        <v>2024</v>
      </c>
      <c r="V73" s="38">
        <v>2021</v>
      </c>
      <c r="W73" s="38">
        <v>2022</v>
      </c>
      <c r="X73" s="38">
        <v>2022</v>
      </c>
      <c r="Y73" s="38">
        <f>VLOOKUP(B73,[1]Foglio1!$B:$C,2,FALSE)</f>
        <v>2018</v>
      </c>
      <c r="Z73" s="38">
        <v>2022</v>
      </c>
      <c r="AA73" s="38">
        <f>VLOOKUP(B73,[1]Foglio3!$B:$C,2,FALSE)</f>
        <v>2022</v>
      </c>
      <c r="AB73" s="38">
        <v>2018</v>
      </c>
      <c r="AC73" s="38">
        <v>2020</v>
      </c>
      <c r="AD73" s="38">
        <v>2022</v>
      </c>
      <c r="AE73" s="38">
        <v>2024</v>
      </c>
      <c r="AF73" s="38">
        <v>2024</v>
      </c>
      <c r="AG73" s="38">
        <v>2024</v>
      </c>
      <c r="AH73" s="38">
        <v>2022</v>
      </c>
      <c r="AI73" s="38">
        <v>2018</v>
      </c>
      <c r="AJ73" s="38">
        <v>2024</v>
      </c>
      <c r="AK73" s="38">
        <v>2021</v>
      </c>
      <c r="AL73" s="38">
        <v>2022</v>
      </c>
      <c r="AM73" s="38">
        <v>2022</v>
      </c>
      <c r="AN73" s="38">
        <v>2023</v>
      </c>
      <c r="AO73" s="38">
        <v>2022</v>
      </c>
      <c r="AP73" s="38">
        <v>2019</v>
      </c>
      <c r="AQ73" s="38">
        <v>2022</v>
      </c>
      <c r="AR73" s="38">
        <v>2022</v>
      </c>
      <c r="AS73" s="38">
        <v>2022</v>
      </c>
      <c r="AT73" s="38">
        <v>2022</v>
      </c>
      <c r="AU73" s="38">
        <v>2022</v>
      </c>
      <c r="AV73" s="38">
        <v>2022</v>
      </c>
      <c r="AW73" s="38">
        <v>2021</v>
      </c>
      <c r="AX73" s="38">
        <v>2024</v>
      </c>
      <c r="AY73" s="38">
        <v>2024</v>
      </c>
      <c r="AZ73" s="38">
        <v>2024</v>
      </c>
      <c r="BA73" s="38"/>
      <c r="BB73" s="38">
        <v>2024</v>
      </c>
      <c r="BC73" s="38"/>
      <c r="BD73" s="38">
        <v>2024</v>
      </c>
      <c r="BE73" s="38">
        <v>2024</v>
      </c>
      <c r="BF73" s="38">
        <v>2015</v>
      </c>
      <c r="BG73" s="38">
        <v>2022</v>
      </c>
      <c r="BH73" s="38">
        <v>2023</v>
      </c>
      <c r="BI73" s="38">
        <v>2022</v>
      </c>
      <c r="BJ73" s="38">
        <v>2022</v>
      </c>
      <c r="BK73" s="38">
        <v>2021</v>
      </c>
      <c r="BL73" s="38">
        <v>2022</v>
      </c>
      <c r="BM73" s="38">
        <v>2014</v>
      </c>
      <c r="BN73" s="38">
        <v>2022</v>
      </c>
      <c r="BO73" s="38">
        <v>2022</v>
      </c>
      <c r="BP73" s="38">
        <v>2021</v>
      </c>
      <c r="BQ73" s="38">
        <v>2022</v>
      </c>
      <c r="BR73" s="38">
        <v>2022</v>
      </c>
      <c r="BS73" s="38">
        <v>2022</v>
      </c>
      <c r="BT73" s="38">
        <v>2021</v>
      </c>
      <c r="BU73" s="38">
        <v>2020</v>
      </c>
      <c r="BV73" s="38">
        <v>2023</v>
      </c>
    </row>
    <row r="74" spans="1:74">
      <c r="A74" s="30" t="s">
        <v>132</v>
      </c>
      <c r="B74" s="23" t="s">
        <v>131</v>
      </c>
      <c r="C74" s="38">
        <v>2024</v>
      </c>
      <c r="D74" s="38">
        <v>2024</v>
      </c>
      <c r="E74" s="38">
        <v>2024</v>
      </c>
      <c r="F74" s="38">
        <v>2024</v>
      </c>
      <c r="G74" s="38">
        <v>2024</v>
      </c>
      <c r="H74" s="38">
        <v>2024</v>
      </c>
      <c r="I74" s="38">
        <v>2024</v>
      </c>
      <c r="J74" s="38">
        <v>2024</v>
      </c>
      <c r="K74" s="38">
        <v>2024</v>
      </c>
      <c r="L74" s="38">
        <v>2024</v>
      </c>
      <c r="M74" s="38"/>
      <c r="N74" s="38"/>
      <c r="O74" s="38"/>
      <c r="P74" s="38"/>
      <c r="Q74" s="38">
        <v>2024</v>
      </c>
      <c r="R74" s="38">
        <v>2024</v>
      </c>
      <c r="S74" s="38">
        <v>2024</v>
      </c>
      <c r="T74" s="38">
        <v>2024</v>
      </c>
      <c r="U74" s="38">
        <v>2024</v>
      </c>
      <c r="V74" s="38">
        <v>2021</v>
      </c>
      <c r="W74" s="38">
        <v>2022</v>
      </c>
      <c r="X74" s="38">
        <v>2022</v>
      </c>
      <c r="Y74" s="38">
        <f>VLOOKUP(B74,[1]Foglio1!$B:$C,2,FALSE)</f>
        <v>2019</v>
      </c>
      <c r="Z74" s="38">
        <v>2022</v>
      </c>
      <c r="AA74" s="38">
        <f>VLOOKUP(B74,[1]Foglio3!$B:$C,2,FALSE)</f>
        <v>2022</v>
      </c>
      <c r="AB74" s="38">
        <v>2018</v>
      </c>
      <c r="AC74" s="38">
        <v>2020</v>
      </c>
      <c r="AD74" s="38">
        <v>2022</v>
      </c>
      <c r="AE74" s="38">
        <v>2024</v>
      </c>
      <c r="AF74" s="38">
        <v>2024</v>
      </c>
      <c r="AG74" s="38">
        <v>2024</v>
      </c>
      <c r="AH74" s="38">
        <v>2022</v>
      </c>
      <c r="AI74" s="38">
        <v>2019</v>
      </c>
      <c r="AJ74" s="38">
        <v>2024</v>
      </c>
      <c r="AK74" s="38">
        <v>2021</v>
      </c>
      <c r="AL74" s="38">
        <v>2022</v>
      </c>
      <c r="AM74" s="38">
        <v>2022</v>
      </c>
      <c r="AN74" s="38">
        <v>2023</v>
      </c>
      <c r="AO74" s="38">
        <v>2022</v>
      </c>
      <c r="AP74" s="38">
        <v>2019</v>
      </c>
      <c r="AQ74" s="38">
        <v>2022</v>
      </c>
      <c r="AR74" s="38">
        <v>2022</v>
      </c>
      <c r="AS74" s="38">
        <v>2022</v>
      </c>
      <c r="AT74" s="38">
        <v>2022</v>
      </c>
      <c r="AU74" s="38">
        <v>2022</v>
      </c>
      <c r="AV74" s="38">
        <v>2022</v>
      </c>
      <c r="AW74" s="38"/>
      <c r="AX74" s="38">
        <v>2024</v>
      </c>
      <c r="AY74" s="38">
        <v>2024</v>
      </c>
      <c r="AZ74" s="38">
        <v>2024</v>
      </c>
      <c r="BA74" s="38"/>
      <c r="BB74" s="38">
        <v>2024</v>
      </c>
      <c r="BC74" s="38">
        <v>2023</v>
      </c>
      <c r="BD74" s="38">
        <v>2024</v>
      </c>
      <c r="BE74" s="38">
        <v>2024</v>
      </c>
      <c r="BF74" s="38"/>
      <c r="BG74" s="38">
        <v>2022</v>
      </c>
      <c r="BH74" s="38">
        <v>2023</v>
      </c>
      <c r="BI74" s="38">
        <v>2022</v>
      </c>
      <c r="BJ74" s="38">
        <v>2022</v>
      </c>
      <c r="BK74" s="38">
        <v>2021</v>
      </c>
      <c r="BL74" s="38">
        <v>2021</v>
      </c>
      <c r="BM74" s="38">
        <v>2014</v>
      </c>
      <c r="BN74" s="38">
        <v>2022</v>
      </c>
      <c r="BO74" s="38">
        <v>2022</v>
      </c>
      <c r="BP74" s="38">
        <v>2020</v>
      </c>
      <c r="BQ74" s="38">
        <v>2022</v>
      </c>
      <c r="BR74" s="38">
        <v>2022</v>
      </c>
      <c r="BS74" s="38">
        <v>2022</v>
      </c>
      <c r="BT74" s="38">
        <v>2021</v>
      </c>
      <c r="BU74" s="38">
        <v>2020</v>
      </c>
      <c r="BV74" s="38">
        <v>2023</v>
      </c>
    </row>
    <row r="75" spans="1:74">
      <c r="A75" s="30" t="s">
        <v>134</v>
      </c>
      <c r="B75" s="23" t="s">
        <v>133</v>
      </c>
      <c r="C75" s="38">
        <v>2024</v>
      </c>
      <c r="D75" s="38">
        <v>2024</v>
      </c>
      <c r="E75" s="38">
        <v>2024</v>
      </c>
      <c r="F75" s="38">
        <v>2024</v>
      </c>
      <c r="G75" s="38">
        <v>2024</v>
      </c>
      <c r="H75" s="38">
        <v>2024</v>
      </c>
      <c r="I75" s="38">
        <v>2024</v>
      </c>
      <c r="J75" s="38">
        <v>2024</v>
      </c>
      <c r="K75" s="38">
        <v>2024</v>
      </c>
      <c r="L75" s="38">
        <v>2024</v>
      </c>
      <c r="M75" s="38"/>
      <c r="N75" s="38"/>
      <c r="O75" s="38"/>
      <c r="P75" s="38"/>
      <c r="Q75" s="38">
        <v>2024</v>
      </c>
      <c r="R75" s="38">
        <v>2024</v>
      </c>
      <c r="S75" s="38">
        <v>2024</v>
      </c>
      <c r="T75" s="38">
        <v>2024</v>
      </c>
      <c r="U75" s="38">
        <v>2024</v>
      </c>
      <c r="V75" s="38">
        <v>2021</v>
      </c>
      <c r="W75" s="38">
        <v>2022</v>
      </c>
      <c r="X75" s="38">
        <v>2022</v>
      </c>
      <c r="Y75" s="38">
        <f>VLOOKUP(B75,[1]Foglio1!$B:$C,2,FALSE)</f>
        <v>2017</v>
      </c>
      <c r="Z75" s="38">
        <v>2022</v>
      </c>
      <c r="AA75" s="38">
        <f>VLOOKUP(B75,[1]Foglio3!$B:$C,2,FALSE)</f>
        <v>2022</v>
      </c>
      <c r="AB75" s="38">
        <v>2018</v>
      </c>
      <c r="AC75" s="38">
        <v>2020</v>
      </c>
      <c r="AD75" s="38">
        <v>2022</v>
      </c>
      <c r="AE75" s="38">
        <v>2024</v>
      </c>
      <c r="AF75" s="38">
        <v>2024</v>
      </c>
      <c r="AG75" s="38">
        <v>2024</v>
      </c>
      <c r="AH75" s="38">
        <v>2022</v>
      </c>
      <c r="AI75" s="38">
        <v>2016</v>
      </c>
      <c r="AJ75" s="38">
        <v>2024</v>
      </c>
      <c r="AK75" s="38">
        <v>2021</v>
      </c>
      <c r="AL75" s="38">
        <v>2022</v>
      </c>
      <c r="AM75" s="38">
        <v>2022</v>
      </c>
      <c r="AN75" s="38">
        <v>2023</v>
      </c>
      <c r="AO75" s="38">
        <v>2022</v>
      </c>
      <c r="AP75" s="38">
        <v>2017</v>
      </c>
      <c r="AQ75" s="38">
        <v>2022</v>
      </c>
      <c r="AR75" s="38">
        <v>2022</v>
      </c>
      <c r="AS75" s="38">
        <v>2022</v>
      </c>
      <c r="AT75" s="38">
        <v>2022</v>
      </c>
      <c r="AU75" s="38">
        <v>2022</v>
      </c>
      <c r="AV75" s="38">
        <v>2022</v>
      </c>
      <c r="AW75" s="38">
        <v>2012</v>
      </c>
      <c r="AX75" s="38">
        <v>2024</v>
      </c>
      <c r="AY75" s="38">
        <v>2024</v>
      </c>
      <c r="AZ75" s="38">
        <v>2024</v>
      </c>
      <c r="BA75" s="38">
        <v>2024</v>
      </c>
      <c r="BB75" s="38">
        <v>2024</v>
      </c>
      <c r="BC75" s="38">
        <v>2023</v>
      </c>
      <c r="BD75" s="38">
        <v>2024</v>
      </c>
      <c r="BE75" s="38">
        <v>2024</v>
      </c>
      <c r="BF75" s="38">
        <v>2013</v>
      </c>
      <c r="BG75" s="38">
        <v>2022</v>
      </c>
      <c r="BH75" s="38">
        <v>2023</v>
      </c>
      <c r="BI75" s="38">
        <v>2022</v>
      </c>
      <c r="BJ75" s="38">
        <v>2016</v>
      </c>
      <c r="BK75" s="38">
        <v>2021</v>
      </c>
      <c r="BL75" s="38">
        <v>2021</v>
      </c>
      <c r="BM75" s="38">
        <v>2014</v>
      </c>
      <c r="BN75" s="38">
        <v>2022</v>
      </c>
      <c r="BO75" s="38">
        <v>2022</v>
      </c>
      <c r="BP75" s="38">
        <v>2018</v>
      </c>
      <c r="BQ75" s="38">
        <v>2022</v>
      </c>
      <c r="BR75" s="38">
        <v>2022</v>
      </c>
      <c r="BS75" s="38">
        <v>2022</v>
      </c>
      <c r="BT75" s="38">
        <v>2021</v>
      </c>
      <c r="BU75" s="38">
        <v>2020</v>
      </c>
      <c r="BV75" s="38">
        <v>2023</v>
      </c>
    </row>
    <row r="76" spans="1:74">
      <c r="A76" s="30" t="s">
        <v>136</v>
      </c>
      <c r="B76" s="23" t="s">
        <v>135</v>
      </c>
      <c r="C76" s="38">
        <v>2024</v>
      </c>
      <c r="D76" s="38">
        <v>2024</v>
      </c>
      <c r="E76" s="38">
        <v>2024</v>
      </c>
      <c r="F76" s="38">
        <v>2024</v>
      </c>
      <c r="G76" s="38">
        <v>2024</v>
      </c>
      <c r="H76" s="38">
        <v>2024</v>
      </c>
      <c r="I76" s="38">
        <v>2024</v>
      </c>
      <c r="J76" s="38">
        <v>2024</v>
      </c>
      <c r="K76" s="38">
        <v>2024</v>
      </c>
      <c r="L76" s="38">
        <v>2024</v>
      </c>
      <c r="M76" s="38"/>
      <c r="N76" s="38"/>
      <c r="O76" s="38"/>
      <c r="P76" s="38"/>
      <c r="Q76" s="38">
        <v>2024</v>
      </c>
      <c r="R76" s="38">
        <v>2024</v>
      </c>
      <c r="S76" s="38">
        <v>2024</v>
      </c>
      <c r="T76" s="38">
        <v>2024</v>
      </c>
      <c r="U76" s="38">
        <v>2024</v>
      </c>
      <c r="V76" s="38">
        <v>2021</v>
      </c>
      <c r="W76" s="38">
        <v>2022</v>
      </c>
      <c r="X76" s="38">
        <v>2022</v>
      </c>
      <c r="Y76" s="38">
        <f>VLOOKUP(B76,[1]Foglio1!$B:$C,2,FALSE)</f>
        <v>2019</v>
      </c>
      <c r="Z76" s="38">
        <v>2022</v>
      </c>
      <c r="AA76" s="38">
        <f>VLOOKUP(B76,[1]Foglio3!$B:$C,2,FALSE)</f>
        <v>2022</v>
      </c>
      <c r="AB76" s="38">
        <v>2017</v>
      </c>
      <c r="AC76" s="38">
        <v>2020</v>
      </c>
      <c r="AD76" s="38"/>
      <c r="AE76" s="38">
        <v>2024</v>
      </c>
      <c r="AF76" s="38">
        <v>2024</v>
      </c>
      <c r="AG76" s="38">
        <v>2024</v>
      </c>
      <c r="AH76" s="38">
        <v>2022</v>
      </c>
      <c r="AI76" s="38">
        <v>2019</v>
      </c>
      <c r="AJ76" s="38">
        <v>2024</v>
      </c>
      <c r="AK76" s="38">
        <v>2021</v>
      </c>
      <c r="AL76" s="38">
        <v>2022</v>
      </c>
      <c r="AM76" s="38">
        <v>2022</v>
      </c>
      <c r="AN76" s="38">
        <v>2023</v>
      </c>
      <c r="AO76" s="38">
        <v>2022</v>
      </c>
      <c r="AP76" s="38">
        <v>2019</v>
      </c>
      <c r="AQ76" s="38">
        <v>2022</v>
      </c>
      <c r="AR76" s="38">
        <v>2022</v>
      </c>
      <c r="AS76" s="38">
        <v>2022</v>
      </c>
      <c r="AT76" s="38">
        <v>2022</v>
      </c>
      <c r="AU76" s="38">
        <v>2022</v>
      </c>
      <c r="AV76" s="38">
        <v>2022</v>
      </c>
      <c r="AW76" s="38">
        <v>2019</v>
      </c>
      <c r="AX76" s="38">
        <v>2024</v>
      </c>
      <c r="AY76" s="38">
        <v>2024</v>
      </c>
      <c r="AZ76" s="38">
        <v>2024</v>
      </c>
      <c r="BA76" s="38">
        <v>2024</v>
      </c>
      <c r="BB76" s="38">
        <v>2024</v>
      </c>
      <c r="BC76" s="38">
        <v>2023</v>
      </c>
      <c r="BD76" s="38">
        <v>2024</v>
      </c>
      <c r="BE76" s="38">
        <v>2024</v>
      </c>
      <c r="BF76" s="38">
        <v>2013</v>
      </c>
      <c r="BG76" s="38">
        <v>2022</v>
      </c>
      <c r="BH76" s="38">
        <v>2023</v>
      </c>
      <c r="BI76" s="38">
        <v>2022</v>
      </c>
      <c r="BJ76" s="38">
        <v>2019</v>
      </c>
      <c r="BK76" s="38">
        <v>2021</v>
      </c>
      <c r="BL76" s="38">
        <v>2022</v>
      </c>
      <c r="BM76" s="38">
        <v>2014</v>
      </c>
      <c r="BN76" s="38">
        <v>2022</v>
      </c>
      <c r="BO76" s="38">
        <v>2022</v>
      </c>
      <c r="BP76" s="38">
        <v>2020</v>
      </c>
      <c r="BQ76" s="38">
        <v>2022</v>
      </c>
      <c r="BR76" s="38">
        <v>2022</v>
      </c>
      <c r="BS76" s="38">
        <v>2022</v>
      </c>
      <c r="BT76" s="38">
        <v>2021</v>
      </c>
      <c r="BU76" s="38">
        <v>2020</v>
      </c>
      <c r="BV76" s="38">
        <v>2023</v>
      </c>
    </row>
    <row r="77" spans="1:74">
      <c r="A77" s="30" t="s">
        <v>138</v>
      </c>
      <c r="B77" s="23" t="s">
        <v>137</v>
      </c>
      <c r="C77" s="38">
        <v>2024</v>
      </c>
      <c r="D77" s="38">
        <v>2024</v>
      </c>
      <c r="E77" s="38">
        <v>2024</v>
      </c>
      <c r="F77" s="38">
        <v>2024</v>
      </c>
      <c r="G77" s="38">
        <v>2024</v>
      </c>
      <c r="H77" s="38">
        <v>2024</v>
      </c>
      <c r="I77" s="38">
        <v>2024</v>
      </c>
      <c r="J77" s="38">
        <v>2024</v>
      </c>
      <c r="K77" s="38">
        <v>2024</v>
      </c>
      <c r="L77" s="38">
        <v>2024</v>
      </c>
      <c r="M77" s="38">
        <v>2024</v>
      </c>
      <c r="N77" s="38"/>
      <c r="O77" s="38"/>
      <c r="P77" s="38"/>
      <c r="Q77" s="38">
        <v>2024</v>
      </c>
      <c r="R77" s="38">
        <v>2024</v>
      </c>
      <c r="S77" s="38">
        <v>2024</v>
      </c>
      <c r="T77" s="38">
        <v>2024</v>
      </c>
      <c r="U77" s="38">
        <v>2024</v>
      </c>
      <c r="V77" s="38">
        <v>2021</v>
      </c>
      <c r="W77" s="38">
        <v>2022</v>
      </c>
      <c r="X77" s="38">
        <v>2022</v>
      </c>
      <c r="Y77" s="38">
        <f>VLOOKUP(B77,[1]Foglio1!$B:$C,2,FALSE)</f>
        <v>2011</v>
      </c>
      <c r="Z77" s="38">
        <v>2022</v>
      </c>
      <c r="AA77" s="38"/>
      <c r="AB77" s="38">
        <v>2018</v>
      </c>
      <c r="AC77" s="38">
        <v>2020</v>
      </c>
      <c r="AD77" s="38"/>
      <c r="AE77" s="38">
        <v>2024</v>
      </c>
      <c r="AF77" s="38">
        <v>2024</v>
      </c>
      <c r="AG77" s="38">
        <v>2024</v>
      </c>
      <c r="AH77" s="38">
        <v>2022</v>
      </c>
      <c r="AI77" s="38"/>
      <c r="AJ77" s="38">
        <v>2024</v>
      </c>
      <c r="AK77" s="38">
        <v>2021</v>
      </c>
      <c r="AL77" s="38">
        <v>2022</v>
      </c>
      <c r="AM77" s="38"/>
      <c r="AN77" s="38">
        <v>2023</v>
      </c>
      <c r="AO77" s="38">
        <v>2022</v>
      </c>
      <c r="AP77" s="38"/>
      <c r="AQ77" s="38">
        <v>2022</v>
      </c>
      <c r="AR77" s="38"/>
      <c r="AS77" s="38"/>
      <c r="AT77" s="38"/>
      <c r="AU77" s="38">
        <v>2022</v>
      </c>
      <c r="AV77" s="38">
        <v>2022</v>
      </c>
      <c r="AW77" s="38">
        <v>2021</v>
      </c>
      <c r="AX77" s="38">
        <v>2024</v>
      </c>
      <c r="AY77" s="38">
        <v>2024</v>
      </c>
      <c r="AZ77" s="38">
        <v>2024</v>
      </c>
      <c r="BA77" s="38"/>
      <c r="BB77" s="38">
        <v>2024</v>
      </c>
      <c r="BC77" s="38">
        <v>2023</v>
      </c>
      <c r="BD77" s="38">
        <v>2024</v>
      </c>
      <c r="BE77" s="38">
        <v>2024</v>
      </c>
      <c r="BF77" s="38">
        <v>2015</v>
      </c>
      <c r="BG77" s="38">
        <v>2022</v>
      </c>
      <c r="BH77" s="38">
        <v>2023</v>
      </c>
      <c r="BI77" s="38">
        <v>2022</v>
      </c>
      <c r="BJ77" s="38">
        <v>2021</v>
      </c>
      <c r="BK77" s="38">
        <v>2022</v>
      </c>
      <c r="BL77" s="38">
        <v>2022</v>
      </c>
      <c r="BM77" s="38">
        <v>2014</v>
      </c>
      <c r="BN77" s="38">
        <v>2022</v>
      </c>
      <c r="BO77" s="38">
        <v>2022</v>
      </c>
      <c r="BP77" s="38">
        <v>2021</v>
      </c>
      <c r="BQ77" s="38">
        <v>2022</v>
      </c>
      <c r="BR77" s="38">
        <v>2022</v>
      </c>
      <c r="BS77" s="38">
        <v>2022</v>
      </c>
      <c r="BT77" s="38">
        <v>2021</v>
      </c>
      <c r="BU77" s="38">
        <v>2020</v>
      </c>
      <c r="BV77" s="38">
        <v>2023</v>
      </c>
    </row>
    <row r="78" spans="1:74">
      <c r="A78" s="30" t="s">
        <v>140</v>
      </c>
      <c r="B78" s="23" t="s">
        <v>139</v>
      </c>
      <c r="C78" s="38">
        <v>2024</v>
      </c>
      <c r="D78" s="38">
        <v>2024</v>
      </c>
      <c r="E78" s="38">
        <v>2024</v>
      </c>
      <c r="F78" s="38">
        <v>2024</v>
      </c>
      <c r="G78" s="38">
        <v>2024</v>
      </c>
      <c r="H78" s="38">
        <v>2024</v>
      </c>
      <c r="I78" s="38">
        <v>2024</v>
      </c>
      <c r="J78" s="38">
        <v>2024</v>
      </c>
      <c r="K78" s="38">
        <v>2024</v>
      </c>
      <c r="L78" s="38">
        <v>2024</v>
      </c>
      <c r="M78" s="38"/>
      <c r="N78" s="38"/>
      <c r="O78" s="38"/>
      <c r="P78" s="38"/>
      <c r="Q78" s="38">
        <v>2024</v>
      </c>
      <c r="R78" s="38">
        <v>2024</v>
      </c>
      <c r="S78" s="38">
        <v>2024</v>
      </c>
      <c r="T78" s="38">
        <v>2024</v>
      </c>
      <c r="U78" s="38">
        <v>2024</v>
      </c>
      <c r="V78" s="38">
        <v>2021</v>
      </c>
      <c r="W78" s="38">
        <v>2022</v>
      </c>
      <c r="X78" s="38">
        <v>2022</v>
      </c>
      <c r="Y78" s="38"/>
      <c r="Z78" s="38">
        <v>2022</v>
      </c>
      <c r="AA78" s="38"/>
      <c r="AB78" s="38">
        <v>2019</v>
      </c>
      <c r="AC78" s="38"/>
      <c r="AD78" s="38">
        <v>2022</v>
      </c>
      <c r="AE78" s="38">
        <v>2024</v>
      </c>
      <c r="AF78" s="38">
        <v>2024</v>
      </c>
      <c r="AG78" s="38">
        <v>2024</v>
      </c>
      <c r="AH78" s="38">
        <v>2022</v>
      </c>
      <c r="AI78" s="38"/>
      <c r="AJ78" s="38">
        <v>2024</v>
      </c>
      <c r="AK78" s="38">
        <v>2021</v>
      </c>
      <c r="AL78" s="38">
        <v>2022</v>
      </c>
      <c r="AM78" s="38"/>
      <c r="AN78" s="38">
        <v>2023</v>
      </c>
      <c r="AO78" s="38">
        <v>2022</v>
      </c>
      <c r="AP78" s="38"/>
      <c r="AQ78" s="38">
        <v>2022</v>
      </c>
      <c r="AR78" s="38">
        <v>2022</v>
      </c>
      <c r="AS78" s="38">
        <v>2022</v>
      </c>
      <c r="AT78" s="38"/>
      <c r="AU78" s="38">
        <v>2022</v>
      </c>
      <c r="AV78" s="38">
        <v>2022</v>
      </c>
      <c r="AW78" s="38">
        <v>2017</v>
      </c>
      <c r="AX78" s="38">
        <v>2024</v>
      </c>
      <c r="AY78" s="38">
        <v>2024</v>
      </c>
      <c r="AZ78" s="38">
        <v>2024</v>
      </c>
      <c r="BA78" s="38"/>
      <c r="BB78" s="38">
        <v>2024</v>
      </c>
      <c r="BC78" s="38"/>
      <c r="BD78" s="38">
        <v>2024</v>
      </c>
      <c r="BE78" s="38">
        <v>2024</v>
      </c>
      <c r="BF78" s="38"/>
      <c r="BG78" s="38">
        <v>2022</v>
      </c>
      <c r="BH78" s="38">
        <v>2023</v>
      </c>
      <c r="BI78" s="38">
        <v>2022</v>
      </c>
      <c r="BJ78" s="38"/>
      <c r="BK78" s="38">
        <v>2021</v>
      </c>
      <c r="BL78" s="38">
        <v>2022</v>
      </c>
      <c r="BM78" s="38">
        <v>2014</v>
      </c>
      <c r="BN78" s="38">
        <v>2022</v>
      </c>
      <c r="BO78" s="38">
        <v>2022</v>
      </c>
      <c r="BP78" s="38">
        <v>2019</v>
      </c>
      <c r="BQ78" s="38">
        <v>2022</v>
      </c>
      <c r="BR78" s="38">
        <v>2022</v>
      </c>
      <c r="BS78" s="38">
        <v>2022</v>
      </c>
      <c r="BT78" s="38">
        <v>2022</v>
      </c>
      <c r="BU78" s="38">
        <v>2020</v>
      </c>
      <c r="BV78" s="38">
        <v>2023</v>
      </c>
    </row>
    <row r="79" spans="1:74">
      <c r="A79" s="30" t="s">
        <v>142</v>
      </c>
      <c r="B79" s="23" t="s">
        <v>141</v>
      </c>
      <c r="C79" s="38">
        <v>2024</v>
      </c>
      <c r="D79" s="38">
        <v>2024</v>
      </c>
      <c r="E79" s="38">
        <v>2024</v>
      </c>
      <c r="F79" s="38">
        <v>2024</v>
      </c>
      <c r="G79" s="38">
        <v>2024</v>
      </c>
      <c r="H79" s="38">
        <v>2024</v>
      </c>
      <c r="I79" s="38">
        <v>2024</v>
      </c>
      <c r="J79" s="38">
        <v>2024</v>
      </c>
      <c r="K79" s="38">
        <v>2024</v>
      </c>
      <c r="L79" s="38">
        <v>2024</v>
      </c>
      <c r="M79" s="38">
        <v>2024</v>
      </c>
      <c r="N79" s="38"/>
      <c r="O79" s="38"/>
      <c r="P79" s="38"/>
      <c r="Q79" s="38">
        <v>2024</v>
      </c>
      <c r="R79" s="38">
        <v>2024</v>
      </c>
      <c r="S79" s="38">
        <v>2024</v>
      </c>
      <c r="T79" s="38">
        <v>2024</v>
      </c>
      <c r="U79" s="38">
        <v>2024</v>
      </c>
      <c r="V79" s="38">
        <v>2021</v>
      </c>
      <c r="W79" s="38">
        <v>2022</v>
      </c>
      <c r="X79" s="38">
        <v>2022</v>
      </c>
      <c r="Y79" s="38">
        <f>VLOOKUP(B79,[1]Foglio1!$B:$C,2,FALSE)</f>
        <v>2020</v>
      </c>
      <c r="Z79" s="38">
        <v>2022</v>
      </c>
      <c r="AA79" s="38">
        <f>VLOOKUP(B79,[1]Foglio3!$B:$C,2,FALSE)</f>
        <v>2022</v>
      </c>
      <c r="AB79" s="38">
        <v>2017</v>
      </c>
      <c r="AC79" s="38">
        <v>2020</v>
      </c>
      <c r="AD79" s="38">
        <v>2022</v>
      </c>
      <c r="AE79" s="38">
        <v>2024</v>
      </c>
      <c r="AF79" s="38">
        <v>2024</v>
      </c>
      <c r="AG79" s="38">
        <v>2024</v>
      </c>
      <c r="AH79" s="38">
        <v>2022</v>
      </c>
      <c r="AI79" s="38">
        <v>2019</v>
      </c>
      <c r="AJ79" s="38">
        <v>2024</v>
      </c>
      <c r="AK79" s="38">
        <v>2021</v>
      </c>
      <c r="AL79" s="38">
        <v>2022</v>
      </c>
      <c r="AM79" s="38">
        <v>2022</v>
      </c>
      <c r="AN79" s="38">
        <v>2023</v>
      </c>
      <c r="AO79" s="38">
        <v>2022</v>
      </c>
      <c r="AP79" s="38">
        <v>2020</v>
      </c>
      <c r="AQ79" s="38">
        <v>2022</v>
      </c>
      <c r="AR79" s="38">
        <v>2022</v>
      </c>
      <c r="AS79" s="38"/>
      <c r="AT79" s="38">
        <v>2022</v>
      </c>
      <c r="AU79" s="38">
        <v>2022</v>
      </c>
      <c r="AV79" s="38">
        <v>2022</v>
      </c>
      <c r="AW79" s="38">
        <v>2021</v>
      </c>
      <c r="AX79" s="38">
        <v>2024</v>
      </c>
      <c r="AY79" s="38">
        <v>2024</v>
      </c>
      <c r="AZ79" s="38">
        <v>2024</v>
      </c>
      <c r="BA79" s="38">
        <v>2024</v>
      </c>
      <c r="BB79" s="38">
        <v>2024</v>
      </c>
      <c r="BC79" s="38">
        <v>2023</v>
      </c>
      <c r="BD79" s="38">
        <v>2024</v>
      </c>
      <c r="BE79" s="38">
        <v>2024</v>
      </c>
      <c r="BF79" s="38">
        <v>2015</v>
      </c>
      <c r="BG79" s="38">
        <v>2022</v>
      </c>
      <c r="BH79" s="38">
        <v>2023</v>
      </c>
      <c r="BI79" s="38">
        <v>2022</v>
      </c>
      <c r="BJ79" s="38">
        <v>2022</v>
      </c>
      <c r="BK79" s="38">
        <v>2021</v>
      </c>
      <c r="BL79" s="38">
        <v>2022</v>
      </c>
      <c r="BM79" s="38">
        <v>2014</v>
      </c>
      <c r="BN79" s="38">
        <v>2022</v>
      </c>
      <c r="BO79" s="38">
        <v>2022</v>
      </c>
      <c r="BP79" s="38">
        <v>2020</v>
      </c>
      <c r="BQ79" s="38">
        <v>2022</v>
      </c>
      <c r="BR79" s="38">
        <v>2022</v>
      </c>
      <c r="BS79" s="38">
        <v>2022</v>
      </c>
      <c r="BT79" s="38">
        <v>2021</v>
      </c>
      <c r="BU79" s="38">
        <v>2020</v>
      </c>
      <c r="BV79" s="38">
        <v>2023</v>
      </c>
    </row>
    <row r="80" spans="1:74">
      <c r="A80" s="30" t="s">
        <v>144</v>
      </c>
      <c r="B80" s="23" t="s">
        <v>143</v>
      </c>
      <c r="C80" s="38">
        <v>2024</v>
      </c>
      <c r="D80" s="38">
        <v>2024</v>
      </c>
      <c r="E80" s="38">
        <v>2024</v>
      </c>
      <c r="F80" s="38">
        <v>2024</v>
      </c>
      <c r="G80" s="38">
        <v>2024</v>
      </c>
      <c r="H80" s="38">
        <v>2024</v>
      </c>
      <c r="I80" s="38">
        <v>2024</v>
      </c>
      <c r="J80" s="38">
        <v>2024</v>
      </c>
      <c r="K80" s="38">
        <v>2024</v>
      </c>
      <c r="L80" s="38">
        <v>2024</v>
      </c>
      <c r="M80" s="38">
        <v>2024</v>
      </c>
      <c r="N80" s="38"/>
      <c r="O80" s="38"/>
      <c r="P80" s="38"/>
      <c r="Q80" s="38">
        <v>2024</v>
      </c>
      <c r="R80" s="38">
        <v>2024</v>
      </c>
      <c r="S80" s="38">
        <v>2024</v>
      </c>
      <c r="T80" s="38">
        <v>2024</v>
      </c>
      <c r="U80" s="38">
        <v>2024</v>
      </c>
      <c r="V80" s="38">
        <v>2021</v>
      </c>
      <c r="W80" s="38">
        <v>2022</v>
      </c>
      <c r="X80" s="38">
        <v>2022</v>
      </c>
      <c r="Y80" s="38">
        <f>VLOOKUP(B80,[1]Foglio1!$B:$C,2,FALSE)</f>
        <v>2017</v>
      </c>
      <c r="Z80" s="38">
        <v>2022</v>
      </c>
      <c r="AA80" s="38">
        <f>VLOOKUP(B80,[1]Foglio3!$B:$C,2,FALSE)</f>
        <v>2022</v>
      </c>
      <c r="AB80" s="38">
        <v>2018</v>
      </c>
      <c r="AC80" s="38">
        <v>2020</v>
      </c>
      <c r="AD80" s="38">
        <v>2022</v>
      </c>
      <c r="AE80" s="38">
        <v>2024</v>
      </c>
      <c r="AF80" s="38">
        <v>2024</v>
      </c>
      <c r="AG80" s="38">
        <v>2024</v>
      </c>
      <c r="AH80" s="38">
        <v>2022</v>
      </c>
      <c r="AI80" s="38">
        <v>2017</v>
      </c>
      <c r="AJ80" s="38">
        <v>2024</v>
      </c>
      <c r="AK80" s="38">
        <v>2021</v>
      </c>
      <c r="AL80" s="38">
        <v>2022</v>
      </c>
      <c r="AM80" s="38">
        <v>2022</v>
      </c>
      <c r="AN80" s="38">
        <v>2023</v>
      </c>
      <c r="AO80" s="38">
        <v>2022</v>
      </c>
      <c r="AP80" s="38">
        <v>2018</v>
      </c>
      <c r="AQ80" s="38">
        <v>2022</v>
      </c>
      <c r="AR80" s="38">
        <v>2022</v>
      </c>
      <c r="AS80" s="38">
        <v>2022</v>
      </c>
      <c r="AT80" s="38">
        <v>2022</v>
      </c>
      <c r="AU80" s="38">
        <v>2022</v>
      </c>
      <c r="AV80" s="38">
        <v>2022</v>
      </c>
      <c r="AW80" s="38">
        <v>2023</v>
      </c>
      <c r="AX80" s="38">
        <v>2024</v>
      </c>
      <c r="AY80" s="38">
        <v>2024</v>
      </c>
      <c r="AZ80" s="38">
        <v>2024</v>
      </c>
      <c r="BA80" s="38">
        <v>2024</v>
      </c>
      <c r="BB80" s="38">
        <v>2024</v>
      </c>
      <c r="BC80" s="38">
        <v>2024</v>
      </c>
      <c r="BD80" s="38">
        <v>2024</v>
      </c>
      <c r="BE80" s="38">
        <v>2024</v>
      </c>
      <c r="BF80" s="38">
        <v>2015</v>
      </c>
      <c r="BG80" s="38">
        <v>2022</v>
      </c>
      <c r="BH80" s="38">
        <v>2023</v>
      </c>
      <c r="BI80" s="38">
        <v>2022</v>
      </c>
      <c r="BJ80" s="38">
        <v>2020</v>
      </c>
      <c r="BK80" s="38">
        <v>2022</v>
      </c>
      <c r="BL80" s="38">
        <v>2022</v>
      </c>
      <c r="BM80" s="38">
        <v>2014</v>
      </c>
      <c r="BN80" s="38">
        <v>2022</v>
      </c>
      <c r="BO80" s="38">
        <v>2022</v>
      </c>
      <c r="BP80" s="38">
        <v>2021</v>
      </c>
      <c r="BQ80" s="38">
        <v>2022</v>
      </c>
      <c r="BR80" s="38">
        <v>2022</v>
      </c>
      <c r="BS80" s="38">
        <v>2022</v>
      </c>
      <c r="BT80" s="38">
        <v>2021</v>
      </c>
      <c r="BU80" s="38">
        <v>2020</v>
      </c>
      <c r="BV80" s="38">
        <v>2023</v>
      </c>
    </row>
    <row r="81" spans="1:74">
      <c r="A81" s="30" t="s">
        <v>737</v>
      </c>
      <c r="B81" s="23" t="s">
        <v>145</v>
      </c>
      <c r="C81" s="38">
        <v>2024</v>
      </c>
      <c r="D81" s="38">
        <v>2024</v>
      </c>
      <c r="E81" s="38">
        <v>2024</v>
      </c>
      <c r="F81" s="38">
        <v>2024</v>
      </c>
      <c r="G81" s="38">
        <v>2024</v>
      </c>
      <c r="H81" s="38">
        <v>2024</v>
      </c>
      <c r="I81" s="38">
        <v>2024</v>
      </c>
      <c r="J81" s="38">
        <v>2024</v>
      </c>
      <c r="K81" s="38">
        <v>2024</v>
      </c>
      <c r="L81" s="38">
        <v>2024</v>
      </c>
      <c r="M81" s="38">
        <v>2024</v>
      </c>
      <c r="N81" s="38"/>
      <c r="O81" s="38"/>
      <c r="P81" s="38"/>
      <c r="Q81" s="38">
        <v>2024</v>
      </c>
      <c r="R81" s="38">
        <v>2024</v>
      </c>
      <c r="S81" s="38">
        <v>2024</v>
      </c>
      <c r="T81" s="38">
        <v>2024</v>
      </c>
      <c r="U81" s="38">
        <v>2024</v>
      </c>
      <c r="V81" s="38">
        <v>2021</v>
      </c>
      <c r="W81" s="38">
        <v>2022</v>
      </c>
      <c r="X81" s="38">
        <v>2022</v>
      </c>
      <c r="Y81" s="38">
        <f>VLOOKUP(B81,[1]Foglio1!$B:$C,2,FALSE)</f>
        <v>2011</v>
      </c>
      <c r="Z81" s="38">
        <v>2016</v>
      </c>
      <c r="AA81" s="38"/>
      <c r="AB81" s="38">
        <v>2017</v>
      </c>
      <c r="AC81" s="38">
        <v>2020</v>
      </c>
      <c r="AD81" s="38">
        <v>2022</v>
      </c>
      <c r="AE81" s="38">
        <v>2024</v>
      </c>
      <c r="AF81" s="38">
        <v>2024</v>
      </c>
      <c r="AG81" s="38">
        <v>2024</v>
      </c>
      <c r="AH81" s="38">
        <v>2022</v>
      </c>
      <c r="AI81" s="38"/>
      <c r="AJ81" s="38">
        <v>2024</v>
      </c>
      <c r="AK81" s="38">
        <v>2021</v>
      </c>
      <c r="AL81" s="38">
        <v>2022</v>
      </c>
      <c r="AM81" s="38">
        <v>2022</v>
      </c>
      <c r="AN81" s="38">
        <v>2020</v>
      </c>
      <c r="AO81" s="38">
        <v>2022</v>
      </c>
      <c r="AP81" s="38">
        <v>2017</v>
      </c>
      <c r="AQ81" s="38">
        <v>2022</v>
      </c>
      <c r="AR81" s="38">
        <v>2022</v>
      </c>
      <c r="AS81" s="38">
        <v>2022</v>
      </c>
      <c r="AT81" s="38">
        <v>2022</v>
      </c>
      <c r="AU81" s="38">
        <v>2022</v>
      </c>
      <c r="AV81" s="38">
        <v>2022</v>
      </c>
      <c r="AW81" s="38">
        <v>2022</v>
      </c>
      <c r="AX81" s="38">
        <v>2024</v>
      </c>
      <c r="AY81" s="38">
        <v>2024</v>
      </c>
      <c r="AZ81" s="38">
        <v>2024</v>
      </c>
      <c r="BA81" s="38"/>
      <c r="BB81" s="38">
        <v>2024</v>
      </c>
      <c r="BC81" s="38">
        <v>2024</v>
      </c>
      <c r="BD81" s="38">
        <v>2024</v>
      </c>
      <c r="BE81" s="38">
        <v>2024</v>
      </c>
      <c r="BF81" s="38">
        <v>2013</v>
      </c>
      <c r="BG81" s="38">
        <v>2022</v>
      </c>
      <c r="BH81" s="38">
        <v>2023</v>
      </c>
      <c r="BI81" s="38">
        <v>2022</v>
      </c>
      <c r="BJ81" s="38">
        <v>2022</v>
      </c>
      <c r="BK81" s="38">
        <v>2021</v>
      </c>
      <c r="BL81" s="38">
        <v>2022</v>
      </c>
      <c r="BM81" s="38">
        <v>2014</v>
      </c>
      <c r="BN81" s="38">
        <v>2022</v>
      </c>
      <c r="BO81" s="38">
        <v>2022</v>
      </c>
      <c r="BP81" s="38">
        <v>2018</v>
      </c>
      <c r="BQ81" s="38">
        <v>2022</v>
      </c>
      <c r="BR81" s="38">
        <v>2022</v>
      </c>
      <c r="BS81" s="38"/>
      <c r="BT81" s="38">
        <v>2021</v>
      </c>
      <c r="BU81" s="38">
        <v>2020</v>
      </c>
      <c r="BV81" s="38">
        <v>2023</v>
      </c>
    </row>
    <row r="82" spans="1:74">
      <c r="A82" s="30" t="s">
        <v>147</v>
      </c>
      <c r="B82" s="23" t="s">
        <v>146</v>
      </c>
      <c r="C82" s="38">
        <v>2024</v>
      </c>
      <c r="D82" s="38">
        <v>2024</v>
      </c>
      <c r="E82" s="38">
        <v>2024</v>
      </c>
      <c r="F82" s="38">
        <v>2024</v>
      </c>
      <c r="G82" s="38">
        <v>2024</v>
      </c>
      <c r="H82" s="38">
        <v>2024</v>
      </c>
      <c r="I82" s="38">
        <v>2024</v>
      </c>
      <c r="J82" s="38">
        <v>2024</v>
      </c>
      <c r="K82" s="38">
        <v>2024</v>
      </c>
      <c r="L82" s="38">
        <v>2024</v>
      </c>
      <c r="M82" s="38">
        <v>2024</v>
      </c>
      <c r="N82" s="38"/>
      <c r="O82" s="38"/>
      <c r="P82" s="38"/>
      <c r="Q82" s="38">
        <v>2024</v>
      </c>
      <c r="R82" s="38">
        <v>2024</v>
      </c>
      <c r="S82" s="38">
        <v>2024</v>
      </c>
      <c r="T82" s="38">
        <v>2024</v>
      </c>
      <c r="U82" s="38">
        <v>2024</v>
      </c>
      <c r="V82" s="38">
        <v>2021</v>
      </c>
      <c r="W82" s="38">
        <v>2022</v>
      </c>
      <c r="X82" s="38">
        <v>2022</v>
      </c>
      <c r="Y82" s="38">
        <f>VLOOKUP(B82,[1]Foglio1!$B:$C,2,FALSE)</f>
        <v>2018</v>
      </c>
      <c r="Z82" s="38">
        <v>2022</v>
      </c>
      <c r="AA82" s="38">
        <f>VLOOKUP(B82,[1]Foglio3!$B:$C,2,FALSE)</f>
        <v>2022</v>
      </c>
      <c r="AB82" s="38">
        <v>2018</v>
      </c>
      <c r="AC82" s="38">
        <v>2020</v>
      </c>
      <c r="AD82" s="38">
        <v>2022</v>
      </c>
      <c r="AE82" s="38">
        <v>2024</v>
      </c>
      <c r="AF82" s="38">
        <v>2024</v>
      </c>
      <c r="AG82" s="38">
        <v>2024</v>
      </c>
      <c r="AH82" s="38">
        <v>2022</v>
      </c>
      <c r="AI82" s="38">
        <v>2018</v>
      </c>
      <c r="AJ82" s="38">
        <v>2024</v>
      </c>
      <c r="AK82" s="38">
        <v>2021</v>
      </c>
      <c r="AL82" s="38">
        <v>2022</v>
      </c>
      <c r="AM82" s="38">
        <v>2022</v>
      </c>
      <c r="AN82" s="38">
        <v>2023</v>
      </c>
      <c r="AO82" s="38">
        <v>2022</v>
      </c>
      <c r="AP82" s="38">
        <v>2018</v>
      </c>
      <c r="AQ82" s="38">
        <v>2022</v>
      </c>
      <c r="AR82" s="38">
        <v>2022</v>
      </c>
      <c r="AS82" s="38">
        <v>2022</v>
      </c>
      <c r="AT82" s="38">
        <v>2022</v>
      </c>
      <c r="AU82" s="38">
        <v>2022</v>
      </c>
      <c r="AV82" s="38">
        <v>2022</v>
      </c>
      <c r="AW82" s="38">
        <v>2012</v>
      </c>
      <c r="AX82" s="38">
        <v>2024</v>
      </c>
      <c r="AY82" s="38">
        <v>2024</v>
      </c>
      <c r="AZ82" s="38">
        <v>2024</v>
      </c>
      <c r="BA82" s="38">
        <v>2024</v>
      </c>
      <c r="BB82" s="38">
        <v>2024</v>
      </c>
      <c r="BC82" s="38">
        <v>2024</v>
      </c>
      <c r="BD82" s="38">
        <v>2024</v>
      </c>
      <c r="BE82" s="38">
        <v>2024</v>
      </c>
      <c r="BF82" s="38">
        <v>2015</v>
      </c>
      <c r="BG82" s="38">
        <v>2022</v>
      </c>
      <c r="BH82" s="38">
        <v>2023</v>
      </c>
      <c r="BI82" s="38">
        <v>2022</v>
      </c>
      <c r="BJ82" s="38">
        <v>2017</v>
      </c>
      <c r="BK82" s="38">
        <v>2022</v>
      </c>
      <c r="BL82" s="38">
        <v>2022</v>
      </c>
      <c r="BM82" s="38">
        <v>2014</v>
      </c>
      <c r="BN82" s="38">
        <v>2022</v>
      </c>
      <c r="BO82" s="38">
        <v>2022</v>
      </c>
      <c r="BP82" s="38">
        <v>2020</v>
      </c>
      <c r="BQ82" s="38">
        <v>2022</v>
      </c>
      <c r="BR82" s="38">
        <v>2022</v>
      </c>
      <c r="BS82" s="38">
        <v>2022</v>
      </c>
      <c r="BT82" s="38">
        <v>2021</v>
      </c>
      <c r="BU82" s="38">
        <v>2020</v>
      </c>
      <c r="BV82" s="38">
        <v>2023</v>
      </c>
    </row>
    <row r="83" spans="1:74">
      <c r="A83" s="30" t="s">
        <v>149</v>
      </c>
      <c r="B83" s="23" t="s">
        <v>148</v>
      </c>
      <c r="C83" s="38">
        <v>2024</v>
      </c>
      <c r="D83" s="38">
        <v>2024</v>
      </c>
      <c r="E83" s="38">
        <v>2024</v>
      </c>
      <c r="F83" s="38">
        <v>2024</v>
      </c>
      <c r="G83" s="38">
        <v>2024</v>
      </c>
      <c r="H83" s="38">
        <v>2024</v>
      </c>
      <c r="I83" s="38">
        <v>2024</v>
      </c>
      <c r="J83" s="38">
        <v>2024</v>
      </c>
      <c r="K83" s="38">
        <v>2024</v>
      </c>
      <c r="L83" s="38">
        <v>2024</v>
      </c>
      <c r="M83" s="38">
        <v>2024</v>
      </c>
      <c r="N83" s="38"/>
      <c r="O83" s="38"/>
      <c r="P83" s="38"/>
      <c r="Q83" s="38">
        <v>2024</v>
      </c>
      <c r="R83" s="38">
        <v>2024</v>
      </c>
      <c r="S83" s="38">
        <v>2024</v>
      </c>
      <c r="T83" s="38">
        <v>2024</v>
      </c>
      <c r="U83" s="38">
        <v>2024</v>
      </c>
      <c r="V83" s="38">
        <v>2021</v>
      </c>
      <c r="W83" s="38">
        <v>2022</v>
      </c>
      <c r="X83" s="38">
        <v>2022</v>
      </c>
      <c r="Y83" s="38">
        <f>VLOOKUP(B83,[1]Foglio1!$B:$C,2,FALSE)</f>
        <v>2016</v>
      </c>
      <c r="Z83" s="38">
        <v>2022</v>
      </c>
      <c r="AA83" s="38"/>
      <c r="AB83" s="38">
        <v>2018</v>
      </c>
      <c r="AC83" s="38">
        <v>2020</v>
      </c>
      <c r="AD83" s="38">
        <v>2022</v>
      </c>
      <c r="AE83" s="38">
        <v>2024</v>
      </c>
      <c r="AF83" s="38">
        <v>2024</v>
      </c>
      <c r="AG83" s="38">
        <v>2024</v>
      </c>
      <c r="AH83" s="38">
        <v>2022</v>
      </c>
      <c r="AI83" s="38"/>
      <c r="AJ83" s="38">
        <v>2024</v>
      </c>
      <c r="AK83" s="38">
        <v>2021</v>
      </c>
      <c r="AL83" s="38">
        <v>2022</v>
      </c>
      <c r="AM83" s="38"/>
      <c r="AN83" s="38">
        <v>2023</v>
      </c>
      <c r="AO83" s="38">
        <v>2022</v>
      </c>
      <c r="AP83" s="38"/>
      <c r="AQ83" s="38">
        <v>2022</v>
      </c>
      <c r="AR83" s="38">
        <v>2021</v>
      </c>
      <c r="AS83" s="38"/>
      <c r="AT83" s="38"/>
      <c r="AU83" s="38">
        <v>2022</v>
      </c>
      <c r="AV83" s="38">
        <v>2022</v>
      </c>
      <c r="AW83" s="38">
        <v>2021</v>
      </c>
      <c r="AX83" s="38">
        <v>2024</v>
      </c>
      <c r="AY83" s="38">
        <v>2024</v>
      </c>
      <c r="AZ83" s="38">
        <v>2024</v>
      </c>
      <c r="BA83" s="38"/>
      <c r="BB83" s="38">
        <v>2024</v>
      </c>
      <c r="BC83" s="38"/>
      <c r="BD83" s="38">
        <v>2024</v>
      </c>
      <c r="BE83" s="38">
        <v>2024</v>
      </c>
      <c r="BF83" s="38"/>
      <c r="BG83" s="38">
        <v>2022</v>
      </c>
      <c r="BH83" s="38">
        <v>2023</v>
      </c>
      <c r="BI83" s="38">
        <v>2022</v>
      </c>
      <c r="BJ83" s="38"/>
      <c r="BK83" s="38">
        <v>2021</v>
      </c>
      <c r="BL83" s="38">
        <v>2022</v>
      </c>
      <c r="BM83" s="38">
        <v>2014</v>
      </c>
      <c r="BN83" s="38">
        <v>2022</v>
      </c>
      <c r="BO83" s="38">
        <v>2022</v>
      </c>
      <c r="BP83" s="38">
        <v>2021</v>
      </c>
      <c r="BQ83" s="38">
        <v>2022</v>
      </c>
      <c r="BR83" s="38"/>
      <c r="BS83" s="38">
        <v>2022</v>
      </c>
      <c r="BT83" s="38">
        <v>2022</v>
      </c>
      <c r="BU83" s="38">
        <v>2020</v>
      </c>
      <c r="BV83" s="38">
        <v>2023</v>
      </c>
    </row>
    <row r="84" spans="1:74">
      <c r="A84" s="30" t="s">
        <v>151</v>
      </c>
      <c r="B84" s="23" t="s">
        <v>150</v>
      </c>
      <c r="C84" s="38">
        <v>2024</v>
      </c>
      <c r="D84" s="38">
        <v>2024</v>
      </c>
      <c r="E84" s="38">
        <v>2024</v>
      </c>
      <c r="F84" s="38">
        <v>2024</v>
      </c>
      <c r="G84" s="38">
        <v>2024</v>
      </c>
      <c r="H84" s="38">
        <v>2024</v>
      </c>
      <c r="I84" s="38">
        <v>2024</v>
      </c>
      <c r="J84" s="38">
        <v>2024</v>
      </c>
      <c r="K84" s="38">
        <v>2024</v>
      </c>
      <c r="L84" s="38">
        <v>2024</v>
      </c>
      <c r="M84" s="38">
        <v>2024</v>
      </c>
      <c r="N84" s="38"/>
      <c r="O84" s="38"/>
      <c r="P84" s="38"/>
      <c r="Q84" s="38">
        <v>2024</v>
      </c>
      <c r="R84" s="38">
        <v>2024</v>
      </c>
      <c r="S84" s="38">
        <v>2024</v>
      </c>
      <c r="T84" s="38">
        <v>2024</v>
      </c>
      <c r="U84" s="38">
        <v>2024</v>
      </c>
      <c r="V84" s="38">
        <v>2021</v>
      </c>
      <c r="W84" s="38">
        <v>2022</v>
      </c>
      <c r="X84" s="38">
        <v>2022</v>
      </c>
      <c r="Y84" s="38">
        <f>VLOOKUP(B84,[1]Foglio1!$B:$C,2,FALSE)</f>
        <v>2008</v>
      </c>
      <c r="Z84" s="38">
        <v>2022</v>
      </c>
      <c r="AA84" s="38"/>
      <c r="AB84" s="38">
        <v>2019</v>
      </c>
      <c r="AC84" s="38"/>
      <c r="AD84" s="38">
        <v>2022</v>
      </c>
      <c r="AE84" s="38">
        <v>2024</v>
      </c>
      <c r="AF84" s="38">
        <v>2024</v>
      </c>
      <c r="AG84" s="38">
        <v>2024</v>
      </c>
      <c r="AH84" s="38">
        <v>2022</v>
      </c>
      <c r="AI84" s="38"/>
      <c r="AJ84" s="38">
        <v>2024</v>
      </c>
      <c r="AK84" s="38">
        <v>2021</v>
      </c>
      <c r="AL84" s="38">
        <v>2022</v>
      </c>
      <c r="AM84" s="38"/>
      <c r="AN84" s="38">
        <v>2023</v>
      </c>
      <c r="AO84" s="38">
        <v>2022</v>
      </c>
      <c r="AP84" s="38"/>
      <c r="AQ84" s="38">
        <v>2022</v>
      </c>
      <c r="AR84" s="38"/>
      <c r="AS84" s="38"/>
      <c r="AT84" s="38"/>
      <c r="AU84" s="38">
        <v>2022</v>
      </c>
      <c r="AV84" s="38">
        <v>2022</v>
      </c>
      <c r="AW84" s="38">
        <v>2021</v>
      </c>
      <c r="AX84" s="38">
        <v>2024</v>
      </c>
      <c r="AY84" s="38">
        <v>2024</v>
      </c>
      <c r="AZ84" s="38">
        <v>2024</v>
      </c>
      <c r="BA84" s="38">
        <v>2024</v>
      </c>
      <c r="BB84" s="38">
        <v>2024</v>
      </c>
      <c r="BC84" s="38"/>
      <c r="BD84" s="38">
        <v>2024</v>
      </c>
      <c r="BE84" s="38">
        <v>2024</v>
      </c>
      <c r="BF84" s="38"/>
      <c r="BG84" s="38">
        <v>2022</v>
      </c>
      <c r="BH84" s="38">
        <v>2023</v>
      </c>
      <c r="BI84" s="38">
        <v>2022</v>
      </c>
      <c r="BJ84" s="38"/>
      <c r="BK84" s="38">
        <v>2021</v>
      </c>
      <c r="BL84" s="38">
        <v>2022</v>
      </c>
      <c r="BM84" s="38">
        <v>2014</v>
      </c>
      <c r="BN84" s="38">
        <v>2022</v>
      </c>
      <c r="BO84" s="38">
        <v>2022</v>
      </c>
      <c r="BP84" s="38">
        <v>2021</v>
      </c>
      <c r="BQ84" s="38">
        <v>2022</v>
      </c>
      <c r="BR84" s="38">
        <v>2022</v>
      </c>
      <c r="BS84" s="38">
        <v>2022</v>
      </c>
      <c r="BT84" s="38">
        <v>2021</v>
      </c>
      <c r="BU84" s="38">
        <v>2020</v>
      </c>
      <c r="BV84" s="38">
        <v>2023</v>
      </c>
    </row>
    <row r="85" spans="1:74">
      <c r="A85" s="30" t="s">
        <v>153</v>
      </c>
      <c r="B85" s="23" t="s">
        <v>152</v>
      </c>
      <c r="C85" s="38">
        <v>2024</v>
      </c>
      <c r="D85" s="38">
        <v>2024</v>
      </c>
      <c r="E85" s="38">
        <v>2024</v>
      </c>
      <c r="F85" s="38">
        <v>2024</v>
      </c>
      <c r="G85" s="38">
        <v>2024</v>
      </c>
      <c r="H85" s="38">
        <v>2024</v>
      </c>
      <c r="I85" s="38">
        <v>2024</v>
      </c>
      <c r="J85" s="38">
        <v>2024</v>
      </c>
      <c r="K85" s="38">
        <v>2024</v>
      </c>
      <c r="L85" s="38">
        <v>2024</v>
      </c>
      <c r="M85" s="38">
        <v>2024</v>
      </c>
      <c r="N85" s="38"/>
      <c r="O85" s="38"/>
      <c r="P85" s="38"/>
      <c r="Q85" s="38">
        <v>2024</v>
      </c>
      <c r="R85" s="38">
        <v>2024</v>
      </c>
      <c r="S85" s="38">
        <v>2024</v>
      </c>
      <c r="T85" s="38">
        <v>2024</v>
      </c>
      <c r="U85" s="38">
        <v>2024</v>
      </c>
      <c r="V85" s="38">
        <v>2021</v>
      </c>
      <c r="W85" s="38">
        <v>2022</v>
      </c>
      <c r="X85" s="38">
        <v>2022</v>
      </c>
      <c r="Y85" s="38">
        <f>VLOOKUP(B85,[1]Foglio1!$B:$C,2,FALSE)</f>
        <v>2011</v>
      </c>
      <c r="Z85" s="38">
        <v>2022</v>
      </c>
      <c r="AA85" s="38"/>
      <c r="AB85" s="38">
        <v>2018</v>
      </c>
      <c r="AC85" s="38">
        <v>2020</v>
      </c>
      <c r="AD85" s="38">
        <v>2022</v>
      </c>
      <c r="AE85" s="38">
        <v>2024</v>
      </c>
      <c r="AF85" s="38">
        <v>2024</v>
      </c>
      <c r="AG85" s="38">
        <v>2024</v>
      </c>
      <c r="AH85" s="38">
        <v>2022</v>
      </c>
      <c r="AI85" s="38"/>
      <c r="AJ85" s="38">
        <v>2024</v>
      </c>
      <c r="AK85" s="38">
        <v>2021</v>
      </c>
      <c r="AL85" s="38">
        <v>2022</v>
      </c>
      <c r="AM85" s="38"/>
      <c r="AN85" s="38">
        <v>2023</v>
      </c>
      <c r="AO85" s="38">
        <v>2022</v>
      </c>
      <c r="AP85" s="38"/>
      <c r="AQ85" s="38">
        <v>2022</v>
      </c>
      <c r="AR85" s="38">
        <v>2022</v>
      </c>
      <c r="AS85" s="38">
        <v>2022</v>
      </c>
      <c r="AT85" s="38"/>
      <c r="AU85" s="38">
        <v>2022</v>
      </c>
      <c r="AV85" s="38">
        <v>2022</v>
      </c>
      <c r="AW85" s="38">
        <v>2021</v>
      </c>
      <c r="AX85" s="38">
        <v>2024</v>
      </c>
      <c r="AY85" s="38">
        <v>2024</v>
      </c>
      <c r="AZ85" s="38">
        <v>2024</v>
      </c>
      <c r="BA85" s="38"/>
      <c r="BB85" s="38">
        <v>2024</v>
      </c>
      <c r="BC85" s="38"/>
      <c r="BD85" s="38">
        <v>2024</v>
      </c>
      <c r="BE85" s="38">
        <v>2024</v>
      </c>
      <c r="BF85" s="38">
        <v>2015</v>
      </c>
      <c r="BG85" s="38">
        <v>2022</v>
      </c>
      <c r="BH85" s="38">
        <v>2023</v>
      </c>
      <c r="BI85" s="38">
        <v>2022</v>
      </c>
      <c r="BJ85" s="38">
        <v>2019</v>
      </c>
      <c r="BK85" s="38">
        <v>2022</v>
      </c>
      <c r="BL85" s="38">
        <v>2022</v>
      </c>
      <c r="BM85" s="38">
        <v>2014</v>
      </c>
      <c r="BN85" s="38">
        <v>2022</v>
      </c>
      <c r="BO85" s="38">
        <v>2022</v>
      </c>
      <c r="BP85" s="38">
        <v>2021</v>
      </c>
      <c r="BQ85" s="38">
        <v>2022</v>
      </c>
      <c r="BR85" s="38">
        <v>2022</v>
      </c>
      <c r="BS85" s="38">
        <v>2022</v>
      </c>
      <c r="BT85" s="38">
        <v>2022</v>
      </c>
      <c r="BU85" s="38">
        <v>2020</v>
      </c>
      <c r="BV85" s="38">
        <v>2023</v>
      </c>
    </row>
    <row r="86" spans="1:74">
      <c r="A86" s="30" t="s">
        <v>155</v>
      </c>
      <c r="B86" s="23" t="s">
        <v>154</v>
      </c>
      <c r="C86" s="38">
        <v>2024</v>
      </c>
      <c r="D86" s="38">
        <v>2024</v>
      </c>
      <c r="E86" s="38">
        <v>2024</v>
      </c>
      <c r="F86" s="38">
        <v>2024</v>
      </c>
      <c r="G86" s="38">
        <v>2024</v>
      </c>
      <c r="H86" s="38">
        <v>2024</v>
      </c>
      <c r="I86" s="38">
        <v>2024</v>
      </c>
      <c r="J86" s="38">
        <v>2024</v>
      </c>
      <c r="K86" s="38">
        <v>2024</v>
      </c>
      <c r="L86" s="38">
        <v>2024</v>
      </c>
      <c r="M86" s="38"/>
      <c r="N86" s="38"/>
      <c r="O86" s="38"/>
      <c r="P86" s="38"/>
      <c r="Q86" s="38">
        <v>2024</v>
      </c>
      <c r="R86" s="38">
        <v>2024</v>
      </c>
      <c r="S86" s="38">
        <v>2024</v>
      </c>
      <c r="T86" s="38">
        <v>2024</v>
      </c>
      <c r="U86" s="38">
        <v>2024</v>
      </c>
      <c r="V86" s="38">
        <v>2021</v>
      </c>
      <c r="W86" s="38">
        <v>2022</v>
      </c>
      <c r="X86" s="38">
        <v>2022</v>
      </c>
      <c r="Y86" s="38">
        <f>VLOOKUP(B86,[1]Foglio1!$B:$C,2,FALSE)</f>
        <v>2011</v>
      </c>
      <c r="Z86" s="38">
        <v>2022</v>
      </c>
      <c r="AA86" s="38"/>
      <c r="AB86" s="38">
        <v>2018</v>
      </c>
      <c r="AC86" s="38">
        <v>2020</v>
      </c>
      <c r="AD86" s="38">
        <v>2022</v>
      </c>
      <c r="AE86" s="38">
        <v>2024</v>
      </c>
      <c r="AF86" s="38">
        <v>2024</v>
      </c>
      <c r="AG86" s="38">
        <v>2024</v>
      </c>
      <c r="AH86" s="38">
        <v>2022</v>
      </c>
      <c r="AI86" s="38">
        <v>2018</v>
      </c>
      <c r="AJ86" s="38">
        <v>2024</v>
      </c>
      <c r="AK86" s="38">
        <v>2021</v>
      </c>
      <c r="AL86" s="38">
        <v>2022</v>
      </c>
      <c r="AM86" s="38">
        <v>2022</v>
      </c>
      <c r="AN86" s="38">
        <v>2023</v>
      </c>
      <c r="AO86" s="38">
        <v>2022</v>
      </c>
      <c r="AP86" s="38">
        <v>2018</v>
      </c>
      <c r="AQ86" s="38">
        <v>2022</v>
      </c>
      <c r="AR86" s="38">
        <v>2022</v>
      </c>
      <c r="AS86" s="38">
        <v>2022</v>
      </c>
      <c r="AT86" s="38"/>
      <c r="AU86" s="38">
        <v>2022</v>
      </c>
      <c r="AV86" s="38">
        <v>2022</v>
      </c>
      <c r="AW86" s="38">
        <v>2021</v>
      </c>
      <c r="AX86" s="38">
        <v>2024</v>
      </c>
      <c r="AY86" s="38">
        <v>2024</v>
      </c>
      <c r="AZ86" s="38">
        <v>2024</v>
      </c>
      <c r="BA86" s="38"/>
      <c r="BB86" s="38">
        <v>2023</v>
      </c>
      <c r="BC86" s="38">
        <v>2023</v>
      </c>
      <c r="BD86" s="38">
        <v>2024</v>
      </c>
      <c r="BE86" s="38">
        <v>2024</v>
      </c>
      <c r="BF86" s="38">
        <v>2013</v>
      </c>
      <c r="BG86" s="38">
        <v>2022</v>
      </c>
      <c r="BH86" s="38">
        <v>2023</v>
      </c>
      <c r="BI86" s="38">
        <v>2022</v>
      </c>
      <c r="BJ86" s="38"/>
      <c r="BK86" s="38">
        <v>2021</v>
      </c>
      <c r="BL86" s="38">
        <v>2022</v>
      </c>
      <c r="BM86" s="38">
        <v>2014</v>
      </c>
      <c r="BN86" s="38">
        <v>2022</v>
      </c>
      <c r="BO86" s="38">
        <v>2022</v>
      </c>
      <c r="BP86" s="38">
        <v>2018</v>
      </c>
      <c r="BQ86" s="38">
        <v>2022</v>
      </c>
      <c r="BR86" s="38">
        <v>2022</v>
      </c>
      <c r="BS86" s="38"/>
      <c r="BT86" s="38">
        <v>2021</v>
      </c>
      <c r="BU86" s="38">
        <v>2020</v>
      </c>
      <c r="BV86" s="38">
        <v>2023</v>
      </c>
    </row>
    <row r="87" spans="1:74">
      <c r="A87" s="30" t="s">
        <v>157</v>
      </c>
      <c r="B87" s="23" t="s">
        <v>156</v>
      </c>
      <c r="C87" s="38">
        <v>2024</v>
      </c>
      <c r="D87" s="38">
        <v>2024</v>
      </c>
      <c r="E87" s="38">
        <v>2024</v>
      </c>
      <c r="F87" s="38">
        <v>2024</v>
      </c>
      <c r="G87" s="38">
        <v>2024</v>
      </c>
      <c r="H87" s="38">
        <v>2024</v>
      </c>
      <c r="I87" s="38">
        <v>2024</v>
      </c>
      <c r="J87" s="38">
        <v>2024</v>
      </c>
      <c r="K87" s="38">
        <v>2024</v>
      </c>
      <c r="L87" s="38">
        <v>2024</v>
      </c>
      <c r="M87" s="38">
        <v>2024</v>
      </c>
      <c r="N87" s="38"/>
      <c r="O87" s="38"/>
      <c r="P87" s="38"/>
      <c r="Q87" s="38">
        <v>2024</v>
      </c>
      <c r="R87" s="38">
        <v>2024</v>
      </c>
      <c r="S87" s="38">
        <v>2024</v>
      </c>
      <c r="T87" s="38">
        <v>2024</v>
      </c>
      <c r="U87" s="38">
        <v>2024</v>
      </c>
      <c r="V87" s="38">
        <v>2021</v>
      </c>
      <c r="W87" s="38">
        <v>2022</v>
      </c>
      <c r="X87" s="38">
        <v>2022</v>
      </c>
      <c r="Y87" s="38">
        <f>VLOOKUP(B87,[1]Foglio1!$B:$C,2,FALSE)</f>
        <v>2015</v>
      </c>
      <c r="Z87" s="38">
        <v>2022</v>
      </c>
      <c r="AA87" s="38"/>
      <c r="AB87" s="38">
        <v>2018</v>
      </c>
      <c r="AC87" s="38">
        <v>2020</v>
      </c>
      <c r="AD87" s="38">
        <v>2022</v>
      </c>
      <c r="AE87" s="38">
        <v>2024</v>
      </c>
      <c r="AF87" s="38">
        <v>2024</v>
      </c>
      <c r="AG87" s="38">
        <v>2024</v>
      </c>
      <c r="AH87" s="38">
        <v>2022</v>
      </c>
      <c r="AI87" s="38"/>
      <c r="AJ87" s="38">
        <v>2024</v>
      </c>
      <c r="AK87" s="38">
        <v>2021</v>
      </c>
      <c r="AL87" s="38">
        <v>2022</v>
      </c>
      <c r="AM87" s="38"/>
      <c r="AN87" s="38">
        <v>2023</v>
      </c>
      <c r="AO87" s="38">
        <v>2022</v>
      </c>
      <c r="AP87" s="38">
        <v>2010</v>
      </c>
      <c r="AQ87" s="38">
        <v>2022</v>
      </c>
      <c r="AR87" s="38">
        <v>2020</v>
      </c>
      <c r="AS87" s="38"/>
      <c r="AT87" s="38"/>
      <c r="AU87" s="38">
        <v>2022</v>
      </c>
      <c r="AV87" s="38">
        <v>2022</v>
      </c>
      <c r="AW87" s="38">
        <v>2013</v>
      </c>
      <c r="AX87" s="38">
        <v>2024</v>
      </c>
      <c r="AY87" s="38">
        <v>2024</v>
      </c>
      <c r="AZ87" s="38">
        <v>2024</v>
      </c>
      <c r="BA87" s="38"/>
      <c r="BB87" s="38">
        <v>2024</v>
      </c>
      <c r="BC87" s="38"/>
      <c r="BD87" s="38">
        <v>2024</v>
      </c>
      <c r="BE87" s="38">
        <v>2024</v>
      </c>
      <c r="BF87" s="38">
        <v>2013</v>
      </c>
      <c r="BG87" s="38">
        <v>2022</v>
      </c>
      <c r="BH87" s="38">
        <v>2023</v>
      </c>
      <c r="BI87" s="38">
        <v>2022</v>
      </c>
      <c r="BJ87" s="38"/>
      <c r="BK87" s="38">
        <v>2021</v>
      </c>
      <c r="BL87" s="38">
        <v>2022</v>
      </c>
      <c r="BM87" s="38">
        <v>2014</v>
      </c>
      <c r="BN87" s="38">
        <v>2022</v>
      </c>
      <c r="BO87" s="38">
        <v>2022</v>
      </c>
      <c r="BP87" s="38">
        <v>2020</v>
      </c>
      <c r="BQ87" s="38">
        <v>2022</v>
      </c>
      <c r="BR87" s="38">
        <v>2022</v>
      </c>
      <c r="BS87" s="38">
        <v>2022</v>
      </c>
      <c r="BT87" s="38">
        <v>2021</v>
      </c>
      <c r="BU87" s="38">
        <v>2020</v>
      </c>
      <c r="BV87" s="38">
        <v>2023</v>
      </c>
    </row>
    <row r="88" spans="1:74">
      <c r="A88" s="30" t="s">
        <v>159</v>
      </c>
      <c r="B88" s="23" t="s">
        <v>158</v>
      </c>
      <c r="C88" s="38">
        <v>2024</v>
      </c>
      <c r="D88" s="38">
        <v>2024</v>
      </c>
      <c r="E88" s="38">
        <v>2024</v>
      </c>
      <c r="F88" s="38">
        <v>2024</v>
      </c>
      <c r="G88" s="38">
        <v>2024</v>
      </c>
      <c r="H88" s="38">
        <v>2024</v>
      </c>
      <c r="I88" s="38">
        <v>2024</v>
      </c>
      <c r="J88" s="38">
        <v>2024</v>
      </c>
      <c r="K88" s="38">
        <v>2024</v>
      </c>
      <c r="L88" s="38">
        <v>2024</v>
      </c>
      <c r="M88" s="38">
        <v>2024</v>
      </c>
      <c r="N88" s="38"/>
      <c r="O88" s="38"/>
      <c r="P88" s="38"/>
      <c r="Q88" s="38">
        <v>2024</v>
      </c>
      <c r="R88" s="38">
        <v>2024</v>
      </c>
      <c r="S88" s="38">
        <v>2024</v>
      </c>
      <c r="T88" s="38">
        <v>2024</v>
      </c>
      <c r="U88" s="38">
        <v>2024</v>
      </c>
      <c r="V88" s="38">
        <v>2021</v>
      </c>
      <c r="W88" s="38">
        <v>2022</v>
      </c>
      <c r="X88" s="38">
        <v>2022</v>
      </c>
      <c r="Y88" s="38">
        <f>VLOOKUP(B88,[1]Foglio1!$B:$C,2,FALSE)</f>
        <v>2017</v>
      </c>
      <c r="Z88" s="38">
        <v>2022</v>
      </c>
      <c r="AA88" s="38"/>
      <c r="AB88" s="38">
        <v>2017</v>
      </c>
      <c r="AC88" s="38">
        <v>2020</v>
      </c>
      <c r="AD88" s="38">
        <v>2022</v>
      </c>
      <c r="AE88" s="38">
        <v>2024</v>
      </c>
      <c r="AF88" s="38">
        <v>2024</v>
      </c>
      <c r="AG88" s="38">
        <v>2024</v>
      </c>
      <c r="AH88" s="38">
        <v>2022</v>
      </c>
      <c r="AI88" s="38">
        <v>2017</v>
      </c>
      <c r="AJ88" s="38">
        <v>2024</v>
      </c>
      <c r="AK88" s="38">
        <v>2021</v>
      </c>
      <c r="AL88" s="38">
        <v>2022</v>
      </c>
      <c r="AM88" s="38">
        <v>2022</v>
      </c>
      <c r="AN88" s="38">
        <v>2023</v>
      </c>
      <c r="AO88" s="38">
        <v>2022</v>
      </c>
      <c r="AP88" s="38">
        <v>2023</v>
      </c>
      <c r="AQ88" s="38">
        <v>2022</v>
      </c>
      <c r="AR88" s="38">
        <v>2022</v>
      </c>
      <c r="AS88" s="38">
        <v>2022</v>
      </c>
      <c r="AT88" s="38"/>
      <c r="AU88" s="38">
        <v>2022</v>
      </c>
      <c r="AV88" s="38">
        <v>2022</v>
      </c>
      <c r="AW88" s="38">
        <v>2010</v>
      </c>
      <c r="AX88" s="38">
        <v>2024</v>
      </c>
      <c r="AY88" s="38">
        <v>2024</v>
      </c>
      <c r="AZ88" s="38">
        <v>2024</v>
      </c>
      <c r="BA88" s="38"/>
      <c r="BB88" s="38">
        <v>2024</v>
      </c>
      <c r="BC88" s="38">
        <v>2023</v>
      </c>
      <c r="BD88" s="38">
        <v>2024</v>
      </c>
      <c r="BE88" s="38">
        <v>2024</v>
      </c>
      <c r="BF88" s="38">
        <v>2013</v>
      </c>
      <c r="BG88" s="38">
        <v>2022</v>
      </c>
      <c r="BH88" s="38">
        <v>2023</v>
      </c>
      <c r="BI88" s="38">
        <v>2022</v>
      </c>
      <c r="BJ88" s="38">
        <v>2021</v>
      </c>
      <c r="BK88" s="38">
        <v>2021</v>
      </c>
      <c r="BL88" s="38">
        <v>2022</v>
      </c>
      <c r="BM88" s="38">
        <v>2014</v>
      </c>
      <c r="BN88" s="38">
        <v>2022</v>
      </c>
      <c r="BO88" s="38">
        <v>2022</v>
      </c>
      <c r="BP88" s="38">
        <v>2019</v>
      </c>
      <c r="BQ88" s="38">
        <v>2022</v>
      </c>
      <c r="BR88" s="38">
        <v>2022</v>
      </c>
      <c r="BS88" s="38"/>
      <c r="BT88" s="38">
        <v>2021</v>
      </c>
      <c r="BU88" s="38">
        <v>2020</v>
      </c>
      <c r="BV88" s="38">
        <v>2023</v>
      </c>
    </row>
    <row r="89" spans="1:74">
      <c r="A89" s="30" t="s">
        <v>161</v>
      </c>
      <c r="B89" s="23" t="s">
        <v>160</v>
      </c>
      <c r="C89" s="38">
        <v>2024</v>
      </c>
      <c r="D89" s="38">
        <v>2024</v>
      </c>
      <c r="E89" s="38">
        <v>2024</v>
      </c>
      <c r="F89" s="38">
        <v>2024</v>
      </c>
      <c r="G89" s="38">
        <v>2024</v>
      </c>
      <c r="H89" s="38">
        <v>2024</v>
      </c>
      <c r="I89" s="38">
        <v>2024</v>
      </c>
      <c r="J89" s="38">
        <v>2024</v>
      </c>
      <c r="K89" s="38">
        <v>2024</v>
      </c>
      <c r="L89" s="38">
        <v>2024</v>
      </c>
      <c r="M89" s="38">
        <v>2024</v>
      </c>
      <c r="N89" s="38"/>
      <c r="O89" s="38"/>
      <c r="P89" s="38"/>
      <c r="Q89" s="38">
        <v>2024</v>
      </c>
      <c r="R89" s="38">
        <v>2024</v>
      </c>
      <c r="S89" s="38">
        <v>2024</v>
      </c>
      <c r="T89" s="38">
        <v>2024</v>
      </c>
      <c r="U89" s="38">
        <v>2024</v>
      </c>
      <c r="V89" s="38">
        <v>2021</v>
      </c>
      <c r="W89" s="38">
        <v>2022</v>
      </c>
      <c r="X89" s="38">
        <v>2022</v>
      </c>
      <c r="Y89" s="38">
        <f>VLOOKUP(B89,[1]Foglio1!$B:$C,2,FALSE)</f>
        <v>2015</v>
      </c>
      <c r="Z89" s="38">
        <v>2022</v>
      </c>
      <c r="AA89" s="38">
        <f>VLOOKUP(B89,[1]Foglio3!$B:$C,2,FALSE)</f>
        <v>2019</v>
      </c>
      <c r="AB89" s="38">
        <v>2019</v>
      </c>
      <c r="AC89" s="38">
        <v>2020</v>
      </c>
      <c r="AD89" s="38">
        <v>2022</v>
      </c>
      <c r="AE89" s="38">
        <v>2024</v>
      </c>
      <c r="AF89" s="38">
        <v>2024</v>
      </c>
      <c r="AG89" s="38">
        <v>2024</v>
      </c>
      <c r="AH89" s="38">
        <v>2022</v>
      </c>
      <c r="AI89" s="38">
        <v>2015</v>
      </c>
      <c r="AJ89" s="38">
        <v>2024</v>
      </c>
      <c r="AK89" s="38">
        <v>2021</v>
      </c>
      <c r="AL89" s="38">
        <v>2022</v>
      </c>
      <c r="AM89" s="38">
        <v>2022</v>
      </c>
      <c r="AN89" s="38">
        <v>2023</v>
      </c>
      <c r="AO89" s="38">
        <v>2022</v>
      </c>
      <c r="AP89" s="38">
        <v>2015</v>
      </c>
      <c r="AQ89" s="38">
        <v>2022</v>
      </c>
      <c r="AR89" s="38">
        <v>2021</v>
      </c>
      <c r="AS89" s="38"/>
      <c r="AT89" s="38"/>
      <c r="AU89" s="38">
        <v>2022</v>
      </c>
      <c r="AV89" s="38">
        <v>2022</v>
      </c>
      <c r="AW89" s="38">
        <v>2021</v>
      </c>
      <c r="AX89" s="38">
        <v>2024</v>
      </c>
      <c r="AY89" s="38">
        <v>2024</v>
      </c>
      <c r="AZ89" s="38">
        <v>2024</v>
      </c>
      <c r="BA89" s="38">
        <v>2024</v>
      </c>
      <c r="BB89" s="38">
        <v>2024</v>
      </c>
      <c r="BC89" s="38">
        <v>2023</v>
      </c>
      <c r="BD89" s="38">
        <v>2024</v>
      </c>
      <c r="BE89" s="38">
        <v>2024</v>
      </c>
      <c r="BF89" s="38">
        <v>2013</v>
      </c>
      <c r="BG89" s="38">
        <v>2022</v>
      </c>
      <c r="BH89" s="38">
        <v>2023</v>
      </c>
      <c r="BI89" s="38">
        <v>2022</v>
      </c>
      <c r="BJ89" s="38">
        <v>2020</v>
      </c>
      <c r="BK89" s="38">
        <v>2022</v>
      </c>
      <c r="BL89" s="38">
        <v>2022</v>
      </c>
      <c r="BM89" s="38">
        <v>2014</v>
      </c>
      <c r="BN89" s="38">
        <v>2022</v>
      </c>
      <c r="BO89" s="38">
        <v>2022</v>
      </c>
      <c r="BP89" s="38">
        <v>2020</v>
      </c>
      <c r="BQ89" s="38">
        <v>2022</v>
      </c>
      <c r="BR89" s="38">
        <v>2022</v>
      </c>
      <c r="BS89" s="38">
        <v>2022</v>
      </c>
      <c r="BT89" s="38">
        <v>2021</v>
      </c>
      <c r="BU89" s="38">
        <v>2020</v>
      </c>
      <c r="BV89" s="38">
        <v>2023</v>
      </c>
    </row>
    <row r="90" spans="1:74">
      <c r="A90" s="30" t="s">
        <v>163</v>
      </c>
      <c r="B90" s="23" t="s">
        <v>162</v>
      </c>
      <c r="C90" s="38">
        <v>2024</v>
      </c>
      <c r="D90" s="38">
        <v>2024</v>
      </c>
      <c r="E90" s="38">
        <v>2024</v>
      </c>
      <c r="F90" s="38">
        <v>2024</v>
      </c>
      <c r="G90" s="38">
        <v>2024</v>
      </c>
      <c r="H90" s="38">
        <v>2024</v>
      </c>
      <c r="I90" s="38">
        <v>2024</v>
      </c>
      <c r="J90" s="38">
        <v>2024</v>
      </c>
      <c r="K90" s="38">
        <v>2024</v>
      </c>
      <c r="L90" s="38">
        <v>2024</v>
      </c>
      <c r="M90" s="38">
        <v>2024</v>
      </c>
      <c r="N90" s="38">
        <v>2024</v>
      </c>
      <c r="O90" s="38">
        <v>2024</v>
      </c>
      <c r="P90" s="38">
        <v>2024</v>
      </c>
      <c r="Q90" s="38">
        <v>2024</v>
      </c>
      <c r="R90" s="38">
        <v>2024</v>
      </c>
      <c r="S90" s="38">
        <v>2024</v>
      </c>
      <c r="T90" s="38">
        <v>2024</v>
      </c>
      <c r="U90" s="38">
        <v>2024</v>
      </c>
      <c r="V90" s="38">
        <v>2021</v>
      </c>
      <c r="W90" s="38">
        <v>2022</v>
      </c>
      <c r="X90" s="38">
        <v>2022</v>
      </c>
      <c r="Y90" s="38">
        <f>VLOOKUP(B90,[1]Foglio1!$B:$C,2,FALSE)</f>
        <v>2020</v>
      </c>
      <c r="Z90" s="38">
        <v>2022</v>
      </c>
      <c r="AA90" s="38">
        <f>VLOOKUP(B90,[1]Foglio3!$B:$C,2,FALSE)</f>
        <v>2022</v>
      </c>
      <c r="AB90" s="38">
        <v>2018</v>
      </c>
      <c r="AC90" s="38">
        <v>2020</v>
      </c>
      <c r="AD90" s="38">
        <v>2022</v>
      </c>
      <c r="AE90" s="38">
        <v>2024</v>
      </c>
      <c r="AF90" s="38">
        <v>2024</v>
      </c>
      <c r="AG90" s="38">
        <v>2024</v>
      </c>
      <c r="AH90" s="38">
        <v>2022</v>
      </c>
      <c r="AI90" s="38">
        <v>2014</v>
      </c>
      <c r="AJ90" s="38">
        <v>2024</v>
      </c>
      <c r="AK90" s="38">
        <v>2021</v>
      </c>
      <c r="AL90" s="38">
        <v>2022</v>
      </c>
      <c r="AM90" s="38">
        <v>2022</v>
      </c>
      <c r="AN90" s="38">
        <v>2023</v>
      </c>
      <c r="AO90" s="38">
        <v>2022</v>
      </c>
      <c r="AP90" s="38">
        <v>2022</v>
      </c>
      <c r="AQ90" s="38">
        <v>2022</v>
      </c>
      <c r="AR90" s="38">
        <v>2022</v>
      </c>
      <c r="AS90" s="38">
        <v>2022</v>
      </c>
      <c r="AT90" s="38">
        <v>2022</v>
      </c>
      <c r="AU90" s="38">
        <v>2022</v>
      </c>
      <c r="AV90" s="38">
        <v>2022</v>
      </c>
      <c r="AW90" s="38">
        <v>2021</v>
      </c>
      <c r="AX90" s="38">
        <v>2024</v>
      </c>
      <c r="AY90" s="38">
        <v>2024</v>
      </c>
      <c r="AZ90" s="38">
        <v>2024</v>
      </c>
      <c r="BA90" s="38">
        <v>2024</v>
      </c>
      <c r="BB90" s="38">
        <v>2024</v>
      </c>
      <c r="BC90" s="38">
        <v>2023</v>
      </c>
      <c r="BD90" s="38">
        <v>2024</v>
      </c>
      <c r="BE90" s="38">
        <v>2024</v>
      </c>
      <c r="BF90" s="38">
        <v>2015</v>
      </c>
      <c r="BG90" s="38">
        <v>2022</v>
      </c>
      <c r="BH90" s="38">
        <v>2023</v>
      </c>
      <c r="BI90" s="38">
        <v>2022</v>
      </c>
      <c r="BJ90" s="38">
        <v>2022</v>
      </c>
      <c r="BK90" s="38">
        <v>2021</v>
      </c>
      <c r="BL90" s="38">
        <v>2022</v>
      </c>
      <c r="BM90" s="38">
        <v>2014</v>
      </c>
      <c r="BN90" s="38">
        <v>2022</v>
      </c>
      <c r="BO90" s="38">
        <v>2022</v>
      </c>
      <c r="BP90" s="38">
        <v>2021</v>
      </c>
      <c r="BQ90" s="38">
        <v>2022</v>
      </c>
      <c r="BR90" s="38">
        <v>2022</v>
      </c>
      <c r="BS90" s="38">
        <v>2022</v>
      </c>
      <c r="BT90" s="38">
        <v>2021</v>
      </c>
      <c r="BU90" s="38">
        <v>2020</v>
      </c>
      <c r="BV90" s="38">
        <v>2023</v>
      </c>
    </row>
    <row r="91" spans="1:74">
      <c r="A91" s="30" t="s">
        <v>165</v>
      </c>
      <c r="B91" s="23" t="s">
        <v>164</v>
      </c>
      <c r="C91" s="38">
        <v>2024</v>
      </c>
      <c r="D91" s="38">
        <v>2024</v>
      </c>
      <c r="E91" s="38">
        <v>2024</v>
      </c>
      <c r="F91" s="38">
        <v>2024</v>
      </c>
      <c r="G91" s="38">
        <v>2024</v>
      </c>
      <c r="H91" s="38">
        <v>2024</v>
      </c>
      <c r="I91" s="38">
        <v>2024</v>
      </c>
      <c r="J91" s="38">
        <v>2024</v>
      </c>
      <c r="K91" s="38">
        <v>2024</v>
      </c>
      <c r="L91" s="38"/>
      <c r="M91" s="38"/>
      <c r="N91" s="38"/>
      <c r="O91" s="38"/>
      <c r="P91" s="38"/>
      <c r="Q91" s="38">
        <v>2024</v>
      </c>
      <c r="R91" s="38">
        <v>2024</v>
      </c>
      <c r="S91" s="38">
        <v>2024</v>
      </c>
      <c r="T91" s="38">
        <v>2024</v>
      </c>
      <c r="U91" s="38">
        <v>2024</v>
      </c>
      <c r="V91" s="38">
        <v>2021</v>
      </c>
      <c r="W91" s="38">
        <v>2022</v>
      </c>
      <c r="X91" s="38">
        <v>2022</v>
      </c>
      <c r="Y91" s="38">
        <f>VLOOKUP(B91,[1]Foglio1!$B:$C,2,FALSE)</f>
        <v>2018</v>
      </c>
      <c r="Z91" s="38">
        <v>2022</v>
      </c>
      <c r="AA91" s="38">
        <f>VLOOKUP(B91,[1]Foglio3!$B:$C,2,FALSE)</f>
        <v>2022</v>
      </c>
      <c r="AB91" s="38">
        <v>2014</v>
      </c>
      <c r="AC91" s="38">
        <v>2020</v>
      </c>
      <c r="AD91" s="38">
        <v>2022</v>
      </c>
      <c r="AE91" s="38">
        <v>2024</v>
      </c>
      <c r="AF91" s="38">
        <v>2008</v>
      </c>
      <c r="AG91" s="38"/>
      <c r="AH91" s="38">
        <v>2022</v>
      </c>
      <c r="AI91" s="38">
        <v>2018</v>
      </c>
      <c r="AJ91" s="38">
        <v>2024</v>
      </c>
      <c r="AK91" s="38">
        <v>2021</v>
      </c>
      <c r="AL91" s="38">
        <v>2022</v>
      </c>
      <c r="AM91" s="38">
        <v>2022</v>
      </c>
      <c r="AN91" s="38">
        <v>2023</v>
      </c>
      <c r="AO91" s="38">
        <v>2022</v>
      </c>
      <c r="AP91" s="38">
        <v>2018</v>
      </c>
      <c r="AQ91" s="38">
        <v>2022</v>
      </c>
      <c r="AR91" s="38"/>
      <c r="AS91" s="38"/>
      <c r="AT91" s="38"/>
      <c r="AU91" s="38">
        <v>2022</v>
      </c>
      <c r="AV91" s="38"/>
      <c r="AW91" s="38">
        <v>2019</v>
      </c>
      <c r="AX91" s="38">
        <v>2024</v>
      </c>
      <c r="AY91" s="38">
        <v>2024</v>
      </c>
      <c r="AZ91" s="38">
        <v>2024</v>
      </c>
      <c r="BA91" s="38"/>
      <c r="BB91" s="38"/>
      <c r="BC91" s="38"/>
      <c r="BD91" s="38">
        <v>2024</v>
      </c>
      <c r="BE91" s="38">
        <v>2024</v>
      </c>
      <c r="BF91" s="38"/>
      <c r="BG91" s="38">
        <v>2022</v>
      </c>
      <c r="BH91" s="38"/>
      <c r="BI91" s="38">
        <v>2022</v>
      </c>
      <c r="BJ91" s="38"/>
      <c r="BK91" s="38">
        <v>2021</v>
      </c>
      <c r="BL91" s="38">
        <v>2022</v>
      </c>
      <c r="BM91" s="38">
        <v>2014</v>
      </c>
      <c r="BN91" s="38">
        <v>2022</v>
      </c>
      <c r="BO91" s="38">
        <v>2022</v>
      </c>
      <c r="BP91" s="38">
        <v>2013</v>
      </c>
      <c r="BQ91" s="38">
        <v>2022</v>
      </c>
      <c r="BR91" s="38">
        <v>2022</v>
      </c>
      <c r="BS91" s="38">
        <v>2022</v>
      </c>
      <c r="BT91" s="38">
        <v>2021</v>
      </c>
      <c r="BU91" s="38">
        <v>2020</v>
      </c>
      <c r="BV91" s="38">
        <v>2023</v>
      </c>
    </row>
    <row r="92" spans="1:74">
      <c r="A92" s="30" t="s">
        <v>735</v>
      </c>
      <c r="B92" s="23" t="s">
        <v>166</v>
      </c>
      <c r="C92" s="38">
        <v>2024</v>
      </c>
      <c r="D92" s="38">
        <v>2024</v>
      </c>
      <c r="E92" s="38">
        <v>2024</v>
      </c>
      <c r="F92" s="38">
        <v>2024</v>
      </c>
      <c r="G92" s="38">
        <v>2024</v>
      </c>
      <c r="H92" s="38">
        <v>2024</v>
      </c>
      <c r="I92" s="38">
        <v>2024</v>
      </c>
      <c r="J92" s="38">
        <v>2024</v>
      </c>
      <c r="K92" s="38">
        <v>2024</v>
      </c>
      <c r="L92" s="38">
        <v>2024</v>
      </c>
      <c r="M92" s="38">
        <v>2024</v>
      </c>
      <c r="N92" s="38"/>
      <c r="O92" s="38"/>
      <c r="P92" s="38"/>
      <c r="Q92" s="38">
        <v>2024</v>
      </c>
      <c r="R92" s="38">
        <v>2024</v>
      </c>
      <c r="S92" s="38">
        <v>2024</v>
      </c>
      <c r="T92" s="38">
        <v>2024</v>
      </c>
      <c r="U92" s="38">
        <v>2024</v>
      </c>
      <c r="V92" s="38">
        <v>2021</v>
      </c>
      <c r="W92" s="38">
        <v>2022</v>
      </c>
      <c r="X92" s="38">
        <v>2022</v>
      </c>
      <c r="Y92" s="38">
        <f>VLOOKUP(B92,[1]Foglio1!$B:$C,2,FALSE)</f>
        <v>2008</v>
      </c>
      <c r="Z92" s="38">
        <v>2022</v>
      </c>
      <c r="AA92" s="38"/>
      <c r="AB92" s="38">
        <v>2014</v>
      </c>
      <c r="AC92" s="38">
        <v>2020</v>
      </c>
      <c r="AD92" s="38">
        <v>2022</v>
      </c>
      <c r="AE92" s="38">
        <v>2024</v>
      </c>
      <c r="AF92" s="38">
        <v>2024</v>
      </c>
      <c r="AG92" s="38">
        <v>2024</v>
      </c>
      <c r="AH92" s="38"/>
      <c r="AI92" s="38"/>
      <c r="AJ92" s="38">
        <v>2024</v>
      </c>
      <c r="AK92" s="38">
        <v>2021</v>
      </c>
      <c r="AL92" s="38">
        <v>2022</v>
      </c>
      <c r="AM92" s="38"/>
      <c r="AN92" s="38"/>
      <c r="AO92" s="38">
        <v>2022</v>
      </c>
      <c r="AP92" s="38">
        <v>2017</v>
      </c>
      <c r="AQ92" s="38">
        <v>2022</v>
      </c>
      <c r="AR92" s="38"/>
      <c r="AS92" s="38"/>
      <c r="AT92" s="38">
        <v>2022</v>
      </c>
      <c r="AU92" s="38">
        <v>2022</v>
      </c>
      <c r="AV92" s="38"/>
      <c r="AW92" s="38"/>
      <c r="AX92" s="38">
        <v>2024</v>
      </c>
      <c r="AY92" s="38">
        <v>2024</v>
      </c>
      <c r="AZ92" s="38">
        <v>2024</v>
      </c>
      <c r="BA92" s="38"/>
      <c r="BB92" s="38"/>
      <c r="BC92" s="38">
        <v>2023</v>
      </c>
      <c r="BD92" s="38">
        <v>2024</v>
      </c>
      <c r="BE92" s="38">
        <v>2024</v>
      </c>
      <c r="BF92" s="38"/>
      <c r="BG92" s="38">
        <v>2022</v>
      </c>
      <c r="BH92" s="38">
        <v>2023</v>
      </c>
      <c r="BI92" s="38">
        <v>2022</v>
      </c>
      <c r="BJ92" s="38">
        <v>2018</v>
      </c>
      <c r="BK92" s="38">
        <v>2013</v>
      </c>
      <c r="BL92" s="38">
        <v>2021</v>
      </c>
      <c r="BM92" s="38">
        <v>2014</v>
      </c>
      <c r="BN92" s="38">
        <v>2022</v>
      </c>
      <c r="BO92" s="38">
        <v>2022</v>
      </c>
      <c r="BP92" s="38">
        <v>2017</v>
      </c>
      <c r="BQ92" s="38">
        <v>2022</v>
      </c>
      <c r="BR92" s="38">
        <v>2022</v>
      </c>
      <c r="BS92" s="38"/>
      <c r="BT92" s="38"/>
      <c r="BU92" s="38">
        <v>2020</v>
      </c>
      <c r="BV92" s="38">
        <v>2023</v>
      </c>
    </row>
    <row r="93" spans="1:74">
      <c r="A93" s="30" t="s">
        <v>739</v>
      </c>
      <c r="B93" s="23" t="s">
        <v>297</v>
      </c>
      <c r="C93" s="38">
        <v>2024</v>
      </c>
      <c r="D93" s="38">
        <v>2024</v>
      </c>
      <c r="E93" s="38">
        <v>2024</v>
      </c>
      <c r="F93" s="38">
        <v>2024</v>
      </c>
      <c r="G93" s="38">
        <v>2024</v>
      </c>
      <c r="H93" s="38">
        <v>2024</v>
      </c>
      <c r="I93" s="38">
        <v>2024</v>
      </c>
      <c r="J93" s="38">
        <v>2024</v>
      </c>
      <c r="K93" s="38">
        <v>2024</v>
      </c>
      <c r="L93" s="38">
        <v>2024</v>
      </c>
      <c r="M93" s="38">
        <v>2024</v>
      </c>
      <c r="N93" s="38"/>
      <c r="O93" s="38"/>
      <c r="P93" s="38"/>
      <c r="Q93" s="38">
        <v>2024</v>
      </c>
      <c r="R93" s="38">
        <v>2024</v>
      </c>
      <c r="S93" s="38">
        <v>2024</v>
      </c>
      <c r="T93" s="38">
        <v>2024</v>
      </c>
      <c r="U93" s="38">
        <v>2024</v>
      </c>
      <c r="V93" s="38">
        <v>2021</v>
      </c>
      <c r="W93" s="38">
        <v>2022</v>
      </c>
      <c r="X93" s="38">
        <v>2022</v>
      </c>
      <c r="Y93" s="38">
        <f>VLOOKUP(B93,[1]Foglio1!$B:$C,2,FALSE)</f>
        <v>2020</v>
      </c>
      <c r="Z93" s="38">
        <v>2022</v>
      </c>
      <c r="AA93" s="38"/>
      <c r="AB93" s="38">
        <v>2015</v>
      </c>
      <c r="AC93" s="38">
        <v>2020</v>
      </c>
      <c r="AD93" s="38">
        <v>2022</v>
      </c>
      <c r="AE93" s="38">
        <v>2024</v>
      </c>
      <c r="AF93" s="38">
        <v>2024</v>
      </c>
      <c r="AG93" s="38">
        <v>2024</v>
      </c>
      <c r="AH93" s="38">
        <v>2022</v>
      </c>
      <c r="AI93" s="38"/>
      <c r="AJ93" s="38">
        <v>2024</v>
      </c>
      <c r="AK93" s="38">
        <v>2021</v>
      </c>
      <c r="AL93" s="38">
        <v>2022</v>
      </c>
      <c r="AM93" s="38"/>
      <c r="AN93" s="38">
        <v>2023</v>
      </c>
      <c r="AO93" s="38">
        <v>2022</v>
      </c>
      <c r="AP93" s="38">
        <v>2020</v>
      </c>
      <c r="AQ93" s="38">
        <v>2022</v>
      </c>
      <c r="AR93" s="38"/>
      <c r="AS93" s="38"/>
      <c r="AT93" s="38">
        <v>2022</v>
      </c>
      <c r="AU93" s="38">
        <v>2022</v>
      </c>
      <c r="AV93" s="38">
        <v>2022</v>
      </c>
      <c r="AW93" s="38">
        <v>2016</v>
      </c>
      <c r="AX93" s="38">
        <v>2024</v>
      </c>
      <c r="AY93" s="38">
        <v>2024</v>
      </c>
      <c r="AZ93" s="38">
        <v>2024</v>
      </c>
      <c r="BA93" s="38"/>
      <c r="BB93" s="38">
        <v>2024</v>
      </c>
      <c r="BC93" s="38"/>
      <c r="BD93" s="38">
        <v>2024</v>
      </c>
      <c r="BE93" s="38">
        <v>2024</v>
      </c>
      <c r="BF93" s="38">
        <v>2013</v>
      </c>
      <c r="BG93" s="38">
        <v>2022</v>
      </c>
      <c r="BH93" s="38">
        <v>2023</v>
      </c>
      <c r="BI93" s="38">
        <v>2022</v>
      </c>
      <c r="BJ93" s="38">
        <v>2018</v>
      </c>
      <c r="BK93" s="38">
        <v>2022</v>
      </c>
      <c r="BL93" s="38">
        <v>2022</v>
      </c>
      <c r="BM93" s="38">
        <v>2014</v>
      </c>
      <c r="BN93" s="38">
        <v>2022</v>
      </c>
      <c r="BO93" s="38">
        <v>2022</v>
      </c>
      <c r="BP93" s="38">
        <v>2020</v>
      </c>
      <c r="BQ93" s="38">
        <v>2022</v>
      </c>
      <c r="BR93" s="38">
        <v>2022</v>
      </c>
      <c r="BS93" s="38">
        <v>2022</v>
      </c>
      <c r="BT93" s="38">
        <v>2022</v>
      </c>
      <c r="BU93" s="38">
        <v>2020</v>
      </c>
      <c r="BV93" s="38">
        <v>2023</v>
      </c>
    </row>
    <row r="94" spans="1:74">
      <c r="A94" s="30" t="s">
        <v>168</v>
      </c>
      <c r="B94" s="23" t="s">
        <v>167</v>
      </c>
      <c r="C94" s="38">
        <v>2024</v>
      </c>
      <c r="D94" s="38">
        <v>2024</v>
      </c>
      <c r="E94" s="38">
        <v>2024</v>
      </c>
      <c r="F94" s="38">
        <v>2024</v>
      </c>
      <c r="G94" s="38">
        <v>2024</v>
      </c>
      <c r="H94" s="38">
        <v>2024</v>
      </c>
      <c r="I94" s="38">
        <v>2024</v>
      </c>
      <c r="J94" s="38">
        <v>2024</v>
      </c>
      <c r="K94" s="38">
        <v>2024</v>
      </c>
      <c r="L94" s="38">
        <v>2024</v>
      </c>
      <c r="M94" s="38">
        <v>2024</v>
      </c>
      <c r="N94" s="38"/>
      <c r="O94" s="38"/>
      <c r="P94" s="38"/>
      <c r="Q94" s="38">
        <v>2024</v>
      </c>
      <c r="R94" s="38">
        <v>2024</v>
      </c>
      <c r="S94" s="38">
        <v>2024</v>
      </c>
      <c r="T94" s="38">
        <v>2024</v>
      </c>
      <c r="U94" s="38">
        <v>2024</v>
      </c>
      <c r="V94" s="38">
        <v>2021</v>
      </c>
      <c r="W94" s="38">
        <v>2022</v>
      </c>
      <c r="X94" s="38">
        <v>2022</v>
      </c>
      <c r="Y94" s="38"/>
      <c r="Z94" s="38">
        <v>2022</v>
      </c>
      <c r="AA94" s="38"/>
      <c r="AB94" s="38">
        <v>2018</v>
      </c>
      <c r="AC94" s="38">
        <v>2020</v>
      </c>
      <c r="AD94" s="38">
        <v>2022</v>
      </c>
      <c r="AE94" s="38">
        <v>2024</v>
      </c>
      <c r="AF94" s="38">
        <v>2024</v>
      </c>
      <c r="AG94" s="38">
        <v>2024</v>
      </c>
      <c r="AH94" s="38">
        <v>2022</v>
      </c>
      <c r="AI94" s="38"/>
      <c r="AJ94" s="38">
        <v>2024</v>
      </c>
      <c r="AK94" s="38">
        <v>2021</v>
      </c>
      <c r="AL94" s="38">
        <v>2022</v>
      </c>
      <c r="AM94" s="38"/>
      <c r="AN94" s="38">
        <v>2023</v>
      </c>
      <c r="AO94" s="38">
        <v>2022</v>
      </c>
      <c r="AP94" s="38">
        <v>2021</v>
      </c>
      <c r="AQ94" s="38">
        <v>2022</v>
      </c>
      <c r="AR94" s="38">
        <v>2022</v>
      </c>
      <c r="AS94" s="38"/>
      <c r="AT94" s="38"/>
      <c r="AU94" s="38">
        <v>2022</v>
      </c>
      <c r="AV94" s="38">
        <v>2022</v>
      </c>
      <c r="AW94" s="38"/>
      <c r="AX94" s="38">
        <v>2024</v>
      </c>
      <c r="AY94" s="38">
        <v>2024</v>
      </c>
      <c r="AZ94" s="38">
        <v>2024</v>
      </c>
      <c r="BA94" s="38"/>
      <c r="BB94" s="38">
        <v>2024</v>
      </c>
      <c r="BC94" s="38">
        <v>2023</v>
      </c>
      <c r="BD94" s="38">
        <v>2024</v>
      </c>
      <c r="BE94" s="38">
        <v>2024</v>
      </c>
      <c r="BF94" s="38"/>
      <c r="BG94" s="38">
        <v>2022</v>
      </c>
      <c r="BH94" s="38">
        <v>2023</v>
      </c>
      <c r="BI94" s="38">
        <v>2022</v>
      </c>
      <c r="BJ94" s="38">
        <v>2020</v>
      </c>
      <c r="BK94" s="38">
        <v>2021</v>
      </c>
      <c r="BL94" s="38">
        <v>2022</v>
      </c>
      <c r="BM94" s="38">
        <v>2014</v>
      </c>
      <c r="BN94" s="38">
        <v>2022</v>
      </c>
      <c r="BO94" s="38">
        <v>2022</v>
      </c>
      <c r="BP94" s="38">
        <v>2020</v>
      </c>
      <c r="BQ94" s="38">
        <v>2022</v>
      </c>
      <c r="BR94" s="38">
        <v>2022</v>
      </c>
      <c r="BS94" s="38">
        <v>2022</v>
      </c>
      <c r="BT94" s="38">
        <v>2021</v>
      </c>
      <c r="BU94" s="38">
        <v>2020</v>
      </c>
      <c r="BV94" s="38">
        <v>2023</v>
      </c>
    </row>
    <row r="95" spans="1:74">
      <c r="A95" s="30" t="s">
        <v>170</v>
      </c>
      <c r="B95" s="23" t="s">
        <v>169</v>
      </c>
      <c r="C95" s="38">
        <v>2024</v>
      </c>
      <c r="D95" s="38">
        <v>2024</v>
      </c>
      <c r="E95" s="38">
        <v>2024</v>
      </c>
      <c r="F95" s="38">
        <v>2024</v>
      </c>
      <c r="G95" s="38">
        <v>2024</v>
      </c>
      <c r="H95" s="38">
        <v>2024</v>
      </c>
      <c r="I95" s="38">
        <v>2024</v>
      </c>
      <c r="J95" s="38">
        <v>2024</v>
      </c>
      <c r="K95" s="38">
        <v>2024</v>
      </c>
      <c r="L95" s="38">
        <v>2024</v>
      </c>
      <c r="M95" s="38">
        <v>2024</v>
      </c>
      <c r="N95" s="38"/>
      <c r="O95" s="38"/>
      <c r="P95" s="38"/>
      <c r="Q95" s="38">
        <v>2024</v>
      </c>
      <c r="R95" s="38">
        <v>2024</v>
      </c>
      <c r="S95" s="38">
        <v>2024</v>
      </c>
      <c r="T95" s="38">
        <v>2024</v>
      </c>
      <c r="U95" s="38">
        <v>2024</v>
      </c>
      <c r="V95" s="38">
        <v>2021</v>
      </c>
      <c r="W95" s="38">
        <v>2022</v>
      </c>
      <c r="X95" s="38">
        <v>2022</v>
      </c>
      <c r="Y95" s="38">
        <f>VLOOKUP(B95,[1]Foglio1!$B:$C,2,FALSE)</f>
        <v>2018</v>
      </c>
      <c r="Z95" s="38">
        <v>2022</v>
      </c>
      <c r="AA95" s="38">
        <f>VLOOKUP(B95,[1]Foglio3!$B:$C,2,FALSE)</f>
        <v>2020</v>
      </c>
      <c r="AB95" s="38">
        <v>2018</v>
      </c>
      <c r="AC95" s="38">
        <v>2020</v>
      </c>
      <c r="AD95" s="38">
        <v>2022</v>
      </c>
      <c r="AE95" s="38">
        <v>2024</v>
      </c>
      <c r="AF95" s="38">
        <v>2024</v>
      </c>
      <c r="AG95" s="38">
        <v>2024</v>
      </c>
      <c r="AH95" s="38">
        <v>2022</v>
      </c>
      <c r="AI95" s="38">
        <v>2018</v>
      </c>
      <c r="AJ95" s="38">
        <v>2024</v>
      </c>
      <c r="AK95" s="38">
        <v>2021</v>
      </c>
      <c r="AL95" s="38">
        <v>2022</v>
      </c>
      <c r="AM95" s="38">
        <v>2022</v>
      </c>
      <c r="AN95" s="38">
        <v>2023</v>
      </c>
      <c r="AO95" s="38">
        <v>2022</v>
      </c>
      <c r="AP95" s="38">
        <v>2021</v>
      </c>
      <c r="AQ95" s="38">
        <v>2022</v>
      </c>
      <c r="AR95" s="38">
        <v>2022</v>
      </c>
      <c r="AS95" s="38">
        <v>2022</v>
      </c>
      <c r="AT95" s="38">
        <v>2020</v>
      </c>
      <c r="AU95" s="38">
        <v>2022</v>
      </c>
      <c r="AV95" s="38">
        <v>2022</v>
      </c>
      <c r="AW95" s="38">
        <v>2021</v>
      </c>
      <c r="AX95" s="38">
        <v>2024</v>
      </c>
      <c r="AY95" s="38">
        <v>2024</v>
      </c>
      <c r="AZ95" s="38">
        <v>2024</v>
      </c>
      <c r="BA95" s="38">
        <v>2024</v>
      </c>
      <c r="BB95" s="38">
        <v>2024</v>
      </c>
      <c r="BC95" s="38"/>
      <c r="BD95" s="38">
        <v>2024</v>
      </c>
      <c r="BE95" s="38">
        <v>2024</v>
      </c>
      <c r="BF95" s="38">
        <v>2015</v>
      </c>
      <c r="BG95" s="38">
        <v>2022</v>
      </c>
      <c r="BH95" s="38">
        <v>2023</v>
      </c>
      <c r="BI95" s="38">
        <v>2022</v>
      </c>
      <c r="BJ95" s="38">
        <v>2019</v>
      </c>
      <c r="BK95" s="38">
        <v>2021</v>
      </c>
      <c r="BL95" s="38">
        <v>2021</v>
      </c>
      <c r="BM95" s="38">
        <v>2014</v>
      </c>
      <c r="BN95" s="38">
        <v>2022</v>
      </c>
      <c r="BO95" s="38">
        <v>2022</v>
      </c>
      <c r="BP95" s="38">
        <v>2019</v>
      </c>
      <c r="BQ95" s="38">
        <v>2022</v>
      </c>
      <c r="BR95" s="38">
        <v>2022</v>
      </c>
      <c r="BS95" s="38">
        <v>2022</v>
      </c>
      <c r="BT95" s="38">
        <v>2021</v>
      </c>
      <c r="BU95" s="38">
        <v>2020</v>
      </c>
      <c r="BV95" s="38">
        <v>2023</v>
      </c>
    </row>
    <row r="96" spans="1:74">
      <c r="A96" s="30" t="s">
        <v>738</v>
      </c>
      <c r="B96" s="23" t="s">
        <v>171</v>
      </c>
      <c r="C96" s="38">
        <v>2024</v>
      </c>
      <c r="D96" s="38">
        <v>2024</v>
      </c>
      <c r="E96" s="38">
        <v>2024</v>
      </c>
      <c r="F96" s="38">
        <v>2024</v>
      </c>
      <c r="G96" s="38">
        <v>2024</v>
      </c>
      <c r="H96" s="38">
        <v>2024</v>
      </c>
      <c r="I96" s="38">
        <v>2024</v>
      </c>
      <c r="J96" s="38">
        <v>2024</v>
      </c>
      <c r="K96" s="38">
        <v>2024</v>
      </c>
      <c r="L96" s="38">
        <v>2024</v>
      </c>
      <c r="M96" s="38">
        <v>2024</v>
      </c>
      <c r="N96" s="38"/>
      <c r="O96" s="38"/>
      <c r="P96" s="38"/>
      <c r="Q96" s="38">
        <v>2024</v>
      </c>
      <c r="R96" s="38">
        <v>2024</v>
      </c>
      <c r="S96" s="38">
        <v>2024</v>
      </c>
      <c r="T96" s="38">
        <v>2024</v>
      </c>
      <c r="U96" s="38">
        <v>2024</v>
      </c>
      <c r="V96" s="38">
        <v>2021</v>
      </c>
      <c r="W96" s="38">
        <v>2022</v>
      </c>
      <c r="X96" s="38">
        <v>2022</v>
      </c>
      <c r="Y96" s="38">
        <f>VLOOKUP(B96,[1]Foglio1!$B:$C,2,FALSE)</f>
        <v>2017</v>
      </c>
      <c r="Z96" s="38">
        <v>2022</v>
      </c>
      <c r="AA96" s="38">
        <f>VLOOKUP(B96,[1]Foglio3!$B:$C,2,FALSE)</f>
        <v>2021</v>
      </c>
      <c r="AB96" s="38">
        <v>2018</v>
      </c>
      <c r="AC96" s="38">
        <v>2020</v>
      </c>
      <c r="AD96" s="38">
        <v>2022</v>
      </c>
      <c r="AE96" s="38">
        <v>2024</v>
      </c>
      <c r="AF96" s="38">
        <v>2024</v>
      </c>
      <c r="AG96" s="38">
        <v>2024</v>
      </c>
      <c r="AH96" s="38">
        <v>2022</v>
      </c>
      <c r="AI96" s="38">
        <v>2017</v>
      </c>
      <c r="AJ96" s="38">
        <v>2024</v>
      </c>
      <c r="AK96" s="38">
        <v>2021</v>
      </c>
      <c r="AL96" s="38">
        <v>2022</v>
      </c>
      <c r="AM96" s="38">
        <v>2022</v>
      </c>
      <c r="AN96" s="38">
        <v>2023</v>
      </c>
      <c r="AO96" s="38">
        <v>2022</v>
      </c>
      <c r="AP96" s="38">
        <v>2017</v>
      </c>
      <c r="AQ96" s="38">
        <v>2022</v>
      </c>
      <c r="AR96" s="38">
        <v>2022</v>
      </c>
      <c r="AS96" s="38">
        <v>2022</v>
      </c>
      <c r="AT96" s="38">
        <v>2022</v>
      </c>
      <c r="AU96" s="38">
        <v>2022</v>
      </c>
      <c r="AV96" s="38">
        <v>2022</v>
      </c>
      <c r="AW96" s="38">
        <v>2018</v>
      </c>
      <c r="AX96" s="38">
        <v>2024</v>
      </c>
      <c r="AY96" s="38">
        <v>2024</v>
      </c>
      <c r="AZ96" s="38">
        <v>2024</v>
      </c>
      <c r="BA96" s="38"/>
      <c r="BB96" s="38"/>
      <c r="BC96" s="38"/>
      <c r="BD96" s="38">
        <v>2024</v>
      </c>
      <c r="BE96" s="38">
        <v>2024</v>
      </c>
      <c r="BF96" s="38">
        <v>2015</v>
      </c>
      <c r="BG96" s="38">
        <v>2022</v>
      </c>
      <c r="BH96" s="38">
        <v>2023</v>
      </c>
      <c r="BI96" s="38">
        <v>2022</v>
      </c>
      <c r="BJ96" s="38">
        <v>2022</v>
      </c>
      <c r="BK96" s="38">
        <v>2021</v>
      </c>
      <c r="BL96" s="38">
        <v>2021</v>
      </c>
      <c r="BM96" s="38">
        <v>2014</v>
      </c>
      <c r="BN96" s="38">
        <v>2022</v>
      </c>
      <c r="BO96" s="38">
        <v>2022</v>
      </c>
      <c r="BP96" s="38">
        <v>2021</v>
      </c>
      <c r="BQ96" s="38">
        <v>2022</v>
      </c>
      <c r="BR96" s="38">
        <v>2022</v>
      </c>
      <c r="BS96" s="38">
        <v>2022</v>
      </c>
      <c r="BT96" s="38">
        <v>2021</v>
      </c>
      <c r="BU96" s="38">
        <v>2020</v>
      </c>
      <c r="BV96" s="38">
        <v>2023</v>
      </c>
    </row>
    <row r="97" spans="1:74">
      <c r="A97" s="30" t="s">
        <v>377</v>
      </c>
      <c r="B97" s="23" t="s">
        <v>172</v>
      </c>
      <c r="C97" s="38">
        <v>2024</v>
      </c>
      <c r="D97" s="38">
        <v>2024</v>
      </c>
      <c r="E97" s="38">
        <v>2024</v>
      </c>
      <c r="F97" s="38">
        <v>2024</v>
      </c>
      <c r="G97" s="38">
        <v>2024</v>
      </c>
      <c r="H97" s="38">
        <v>2024</v>
      </c>
      <c r="I97" s="38">
        <v>2024</v>
      </c>
      <c r="J97" s="38">
        <v>2024</v>
      </c>
      <c r="K97" s="38">
        <v>2024</v>
      </c>
      <c r="L97" s="38">
        <v>2024</v>
      </c>
      <c r="M97" s="38">
        <v>2024</v>
      </c>
      <c r="N97" s="38"/>
      <c r="O97" s="38"/>
      <c r="P97" s="38"/>
      <c r="Q97" s="38">
        <v>2024</v>
      </c>
      <c r="R97" s="38">
        <v>2024</v>
      </c>
      <c r="S97" s="38">
        <v>2024</v>
      </c>
      <c r="T97" s="38">
        <v>2024</v>
      </c>
      <c r="U97" s="38">
        <v>2024</v>
      </c>
      <c r="V97" s="38">
        <v>2021</v>
      </c>
      <c r="W97" s="38">
        <v>2022</v>
      </c>
      <c r="X97" s="38">
        <v>2022</v>
      </c>
      <c r="Y97" s="38">
        <f>VLOOKUP(B97,[1]Foglio1!$B:$C,2,FALSE)</f>
        <v>2021</v>
      </c>
      <c r="Z97" s="38">
        <v>2021</v>
      </c>
      <c r="AA97" s="38"/>
      <c r="AB97" s="38">
        <v>2018</v>
      </c>
      <c r="AC97" s="38">
        <v>2020</v>
      </c>
      <c r="AD97" s="38">
        <v>2022</v>
      </c>
      <c r="AE97" s="38">
        <v>2024</v>
      </c>
      <c r="AF97" s="38">
        <v>2024</v>
      </c>
      <c r="AG97" s="38">
        <v>2024</v>
      </c>
      <c r="AH97" s="38">
        <v>2022</v>
      </c>
      <c r="AI97" s="38"/>
      <c r="AJ97" s="38">
        <v>2024</v>
      </c>
      <c r="AK97" s="38">
        <v>2021</v>
      </c>
      <c r="AL97" s="38">
        <v>2022</v>
      </c>
      <c r="AM97" s="38"/>
      <c r="AN97" s="38">
        <v>2023</v>
      </c>
      <c r="AO97" s="38">
        <v>2022</v>
      </c>
      <c r="AP97" s="38">
        <v>2021</v>
      </c>
      <c r="AQ97" s="38">
        <v>2022</v>
      </c>
      <c r="AR97" s="38">
        <v>2022</v>
      </c>
      <c r="AS97" s="38">
        <v>2022</v>
      </c>
      <c r="AT97" s="38"/>
      <c r="AU97" s="38">
        <v>2022</v>
      </c>
      <c r="AV97" s="38">
        <v>2022</v>
      </c>
      <c r="AW97" s="38">
        <v>2021</v>
      </c>
      <c r="AX97" s="38">
        <v>2024</v>
      </c>
      <c r="AY97" s="38">
        <v>2024</v>
      </c>
      <c r="AZ97" s="38">
        <v>2024</v>
      </c>
      <c r="BA97" s="38"/>
      <c r="BB97" s="38">
        <v>2024</v>
      </c>
      <c r="BC97" s="38"/>
      <c r="BD97" s="38">
        <v>2024</v>
      </c>
      <c r="BE97" s="38">
        <v>2024</v>
      </c>
      <c r="BF97" s="38"/>
      <c r="BG97" s="38">
        <v>2022</v>
      </c>
      <c r="BH97" s="38">
        <v>2023</v>
      </c>
      <c r="BI97" s="38">
        <v>2022</v>
      </c>
      <c r="BJ97" s="38">
        <v>2021</v>
      </c>
      <c r="BK97" s="38">
        <v>2022</v>
      </c>
      <c r="BL97" s="38">
        <v>2022</v>
      </c>
      <c r="BM97" s="38">
        <v>2014</v>
      </c>
      <c r="BN97" s="38">
        <v>2022</v>
      </c>
      <c r="BO97" s="38">
        <v>2022</v>
      </c>
      <c r="BP97" s="38">
        <v>2020</v>
      </c>
      <c r="BQ97" s="38">
        <v>2022</v>
      </c>
      <c r="BR97" s="38">
        <v>2022</v>
      </c>
      <c r="BS97" s="38">
        <v>2022</v>
      </c>
      <c r="BT97" s="38">
        <v>2021</v>
      </c>
      <c r="BU97" s="38">
        <v>2020</v>
      </c>
      <c r="BV97" s="38">
        <v>2023</v>
      </c>
    </row>
    <row r="98" spans="1:74">
      <c r="A98" s="30" t="s">
        <v>174</v>
      </c>
      <c r="B98" s="23" t="s">
        <v>173</v>
      </c>
      <c r="C98" s="38">
        <v>2024</v>
      </c>
      <c r="D98" s="38">
        <v>2024</v>
      </c>
      <c r="E98" s="38">
        <v>2024</v>
      </c>
      <c r="F98" s="38">
        <v>2024</v>
      </c>
      <c r="G98" s="38">
        <v>2024</v>
      </c>
      <c r="H98" s="38">
        <v>2024</v>
      </c>
      <c r="I98" s="38">
        <v>2024</v>
      </c>
      <c r="J98" s="38">
        <v>2024</v>
      </c>
      <c r="K98" s="38">
        <v>2024</v>
      </c>
      <c r="L98" s="38">
        <v>2024</v>
      </c>
      <c r="M98" s="38">
        <v>2024</v>
      </c>
      <c r="N98" s="38"/>
      <c r="O98" s="38"/>
      <c r="P98" s="38"/>
      <c r="Q98" s="38">
        <v>2024</v>
      </c>
      <c r="R98" s="38">
        <v>2024</v>
      </c>
      <c r="S98" s="38">
        <v>2024</v>
      </c>
      <c r="T98" s="38">
        <v>2024</v>
      </c>
      <c r="U98" s="38">
        <v>2024</v>
      </c>
      <c r="V98" s="38">
        <v>2021</v>
      </c>
      <c r="W98" s="38">
        <v>2022</v>
      </c>
      <c r="X98" s="38">
        <v>2022</v>
      </c>
      <c r="Y98" s="38"/>
      <c r="Z98" s="38">
        <v>2022</v>
      </c>
      <c r="AA98" s="38"/>
      <c r="AB98" s="38">
        <v>2014</v>
      </c>
      <c r="AC98" s="38">
        <v>2020</v>
      </c>
      <c r="AD98" s="38">
        <v>2022</v>
      </c>
      <c r="AE98" s="38">
        <v>2024</v>
      </c>
      <c r="AF98" s="38">
        <v>2024</v>
      </c>
      <c r="AG98" s="38">
        <v>2024</v>
      </c>
      <c r="AH98" s="38">
        <v>2022</v>
      </c>
      <c r="AI98" s="38"/>
      <c r="AJ98" s="38">
        <v>2024</v>
      </c>
      <c r="AK98" s="38">
        <v>2021</v>
      </c>
      <c r="AL98" s="38">
        <v>2022</v>
      </c>
      <c r="AM98" s="38">
        <v>2022</v>
      </c>
      <c r="AN98" s="38">
        <v>2023</v>
      </c>
      <c r="AO98" s="38">
        <v>2022</v>
      </c>
      <c r="AP98" s="38">
        <v>2021</v>
      </c>
      <c r="AQ98" s="38">
        <v>2022</v>
      </c>
      <c r="AR98" s="38">
        <v>2022</v>
      </c>
      <c r="AS98" s="38"/>
      <c r="AT98" s="38"/>
      <c r="AU98" s="38">
        <v>2022</v>
      </c>
      <c r="AV98" s="38">
        <v>2022</v>
      </c>
      <c r="AW98" s="38">
        <v>2011</v>
      </c>
      <c r="AX98" s="38">
        <v>2024</v>
      </c>
      <c r="AY98" s="38">
        <v>2024</v>
      </c>
      <c r="AZ98" s="38">
        <v>2024</v>
      </c>
      <c r="BA98" s="38">
        <v>2024</v>
      </c>
      <c r="BB98" s="38">
        <v>2024</v>
      </c>
      <c r="BC98" s="38">
        <v>2023</v>
      </c>
      <c r="BD98" s="38">
        <v>2024</v>
      </c>
      <c r="BE98" s="38">
        <v>2024</v>
      </c>
      <c r="BF98" s="38">
        <v>2015</v>
      </c>
      <c r="BG98" s="38">
        <v>2022</v>
      </c>
      <c r="BH98" s="38">
        <v>2023</v>
      </c>
      <c r="BI98" s="38">
        <v>2022</v>
      </c>
      <c r="BJ98" s="38">
        <v>2018</v>
      </c>
      <c r="BK98" s="38">
        <v>2021</v>
      </c>
      <c r="BL98" s="38">
        <v>2021</v>
      </c>
      <c r="BM98" s="38">
        <v>2014</v>
      </c>
      <c r="BN98" s="38">
        <v>2022</v>
      </c>
      <c r="BO98" s="38">
        <v>2022</v>
      </c>
      <c r="BP98" s="38">
        <v>2019</v>
      </c>
      <c r="BQ98" s="38">
        <v>2022</v>
      </c>
      <c r="BR98" s="38">
        <v>2022</v>
      </c>
      <c r="BS98" s="38">
        <v>2022</v>
      </c>
      <c r="BT98" s="38">
        <v>2021</v>
      </c>
      <c r="BU98" s="38">
        <v>2020</v>
      </c>
      <c r="BV98" s="38">
        <v>2023</v>
      </c>
    </row>
    <row r="99" spans="1:74">
      <c r="A99" s="30" t="s">
        <v>176</v>
      </c>
      <c r="B99" s="23" t="s">
        <v>175</v>
      </c>
      <c r="C99" s="38">
        <v>2024</v>
      </c>
      <c r="D99" s="38">
        <v>2024</v>
      </c>
      <c r="E99" s="38">
        <v>2024</v>
      </c>
      <c r="F99" s="38">
        <v>2024</v>
      </c>
      <c r="G99" s="38">
        <v>2024</v>
      </c>
      <c r="H99" s="38">
        <v>2024</v>
      </c>
      <c r="I99" s="38">
        <v>2024</v>
      </c>
      <c r="J99" s="38">
        <v>2024</v>
      </c>
      <c r="K99" s="38">
        <v>2024</v>
      </c>
      <c r="L99" s="38">
        <v>2024</v>
      </c>
      <c r="M99" s="38">
        <v>2024</v>
      </c>
      <c r="N99" s="38">
        <v>2024</v>
      </c>
      <c r="O99" s="38">
        <v>2024</v>
      </c>
      <c r="P99" s="38">
        <v>2024</v>
      </c>
      <c r="Q99" s="38">
        <v>2024</v>
      </c>
      <c r="R99" s="38">
        <v>2024</v>
      </c>
      <c r="S99" s="38">
        <v>2024</v>
      </c>
      <c r="T99" s="38">
        <v>2024</v>
      </c>
      <c r="U99" s="38">
        <v>2024</v>
      </c>
      <c r="V99" s="38">
        <v>2021</v>
      </c>
      <c r="W99" s="38">
        <v>2022</v>
      </c>
      <c r="X99" s="38">
        <v>2022</v>
      </c>
      <c r="Y99" s="38">
        <f>VLOOKUP(B99,[1]Foglio1!$B:$C,2,FALSE)</f>
        <v>2018</v>
      </c>
      <c r="Z99" s="38">
        <v>2022</v>
      </c>
      <c r="AA99" s="38">
        <f>VLOOKUP(B99,[1]Foglio3!$B:$C,2,FALSE)</f>
        <v>2022</v>
      </c>
      <c r="AB99" s="38">
        <v>2015</v>
      </c>
      <c r="AC99" s="38">
        <v>2020</v>
      </c>
      <c r="AD99" s="38">
        <v>2022</v>
      </c>
      <c r="AE99" s="38">
        <v>2024</v>
      </c>
      <c r="AF99" s="38">
        <v>2024</v>
      </c>
      <c r="AG99" s="38">
        <v>2024</v>
      </c>
      <c r="AH99" s="38">
        <v>2022</v>
      </c>
      <c r="AI99" s="38">
        <v>2018</v>
      </c>
      <c r="AJ99" s="38">
        <v>2024</v>
      </c>
      <c r="AK99" s="38">
        <v>2021</v>
      </c>
      <c r="AL99" s="38">
        <v>2022</v>
      </c>
      <c r="AM99" s="38">
        <v>2022</v>
      </c>
      <c r="AN99" s="38">
        <v>2023</v>
      </c>
      <c r="AO99" s="38">
        <v>2022</v>
      </c>
      <c r="AP99" s="38">
        <v>2018</v>
      </c>
      <c r="AQ99" s="38">
        <v>2022</v>
      </c>
      <c r="AR99" s="38">
        <v>2022</v>
      </c>
      <c r="AS99" s="38">
        <v>2022</v>
      </c>
      <c r="AT99" s="38"/>
      <c r="AU99" s="38">
        <v>2022</v>
      </c>
      <c r="AV99" s="38">
        <v>2022</v>
      </c>
      <c r="AW99" s="38">
        <v>2017</v>
      </c>
      <c r="AX99" s="38">
        <v>2024</v>
      </c>
      <c r="AY99" s="38">
        <v>2024</v>
      </c>
      <c r="AZ99" s="38">
        <v>2024</v>
      </c>
      <c r="BA99" s="38"/>
      <c r="BB99" s="38">
        <v>2024</v>
      </c>
      <c r="BC99" s="38"/>
      <c r="BD99" s="38">
        <v>2024</v>
      </c>
      <c r="BE99" s="38">
        <v>2024</v>
      </c>
      <c r="BF99" s="38">
        <v>2015</v>
      </c>
      <c r="BG99" s="38">
        <v>2022</v>
      </c>
      <c r="BH99" s="38">
        <v>2023</v>
      </c>
      <c r="BI99" s="38">
        <v>2022</v>
      </c>
      <c r="BJ99" s="38">
        <v>2022</v>
      </c>
      <c r="BK99" s="38">
        <v>2021</v>
      </c>
      <c r="BL99" s="38">
        <v>2022</v>
      </c>
      <c r="BM99" s="38">
        <v>2014</v>
      </c>
      <c r="BN99" s="38">
        <v>2022</v>
      </c>
      <c r="BO99" s="38">
        <v>2022</v>
      </c>
      <c r="BP99" s="38">
        <v>2018</v>
      </c>
      <c r="BQ99" s="38">
        <v>2022</v>
      </c>
      <c r="BR99" s="38">
        <v>2022</v>
      </c>
      <c r="BS99" s="38">
        <v>2022</v>
      </c>
      <c r="BT99" s="38">
        <v>2021</v>
      </c>
      <c r="BU99" s="38">
        <v>2020</v>
      </c>
      <c r="BV99" s="38">
        <v>2023</v>
      </c>
    </row>
    <row r="100" spans="1:74">
      <c r="A100" s="30" t="s">
        <v>178</v>
      </c>
      <c r="B100" s="23" t="s">
        <v>177</v>
      </c>
      <c r="C100" s="38">
        <v>2024</v>
      </c>
      <c r="D100" s="38">
        <v>2024</v>
      </c>
      <c r="E100" s="38">
        <v>2024</v>
      </c>
      <c r="F100" s="38">
        <v>2024</v>
      </c>
      <c r="G100" s="38">
        <v>2024</v>
      </c>
      <c r="H100" s="38">
        <v>2024</v>
      </c>
      <c r="I100" s="38">
        <v>2024</v>
      </c>
      <c r="J100" s="38">
        <v>2024</v>
      </c>
      <c r="K100" s="38">
        <v>2024</v>
      </c>
      <c r="L100" s="38">
        <v>2024</v>
      </c>
      <c r="M100" s="38">
        <v>2024</v>
      </c>
      <c r="N100" s="38">
        <v>2024</v>
      </c>
      <c r="O100" s="38">
        <v>2024</v>
      </c>
      <c r="P100" s="38">
        <v>2024</v>
      </c>
      <c r="Q100" s="38">
        <v>2024</v>
      </c>
      <c r="R100" s="38">
        <v>2024</v>
      </c>
      <c r="S100" s="38">
        <v>2024</v>
      </c>
      <c r="T100" s="38">
        <v>2024</v>
      </c>
      <c r="U100" s="38">
        <v>2024</v>
      </c>
      <c r="V100" s="38">
        <v>2021</v>
      </c>
      <c r="W100" s="38">
        <v>2022</v>
      </c>
      <c r="X100" s="38">
        <v>2022</v>
      </c>
      <c r="Y100" s="38">
        <f>VLOOKUP(B100,[1]Foglio1!$B:$C,2,FALSE)</f>
        <v>2019</v>
      </c>
      <c r="Z100" s="38">
        <v>2022</v>
      </c>
      <c r="AA100" s="38">
        <f>VLOOKUP(B100,[1]Foglio3!$B:$C,2,FALSE)</f>
        <v>2022</v>
      </c>
      <c r="AB100" s="38"/>
      <c r="AC100" s="38">
        <v>2020</v>
      </c>
      <c r="AD100" s="38">
        <v>2022</v>
      </c>
      <c r="AE100" s="38">
        <v>2024</v>
      </c>
      <c r="AF100" s="38">
        <v>2024</v>
      </c>
      <c r="AG100" s="38">
        <v>2024</v>
      </c>
      <c r="AH100" s="38">
        <v>2022</v>
      </c>
      <c r="AI100" s="38">
        <v>2019</v>
      </c>
      <c r="AJ100" s="38">
        <v>2024</v>
      </c>
      <c r="AK100" s="38">
        <v>2021</v>
      </c>
      <c r="AL100" s="38">
        <v>2022</v>
      </c>
      <c r="AM100" s="38">
        <v>2022</v>
      </c>
      <c r="AN100" s="38">
        <v>2023</v>
      </c>
      <c r="AO100" s="38">
        <v>2022</v>
      </c>
      <c r="AP100" s="38">
        <v>2019</v>
      </c>
      <c r="AQ100" s="38">
        <v>2022</v>
      </c>
      <c r="AR100" s="38">
        <v>2022</v>
      </c>
      <c r="AS100" s="38">
        <v>2022</v>
      </c>
      <c r="AT100" s="38">
        <v>2022</v>
      </c>
      <c r="AU100" s="38">
        <v>2022</v>
      </c>
      <c r="AV100" s="38">
        <v>2022</v>
      </c>
      <c r="AW100" s="38">
        <v>2016</v>
      </c>
      <c r="AX100" s="38">
        <v>2024</v>
      </c>
      <c r="AY100" s="38">
        <v>2024</v>
      </c>
      <c r="AZ100" s="38">
        <v>2024</v>
      </c>
      <c r="BA100" s="38">
        <v>2015</v>
      </c>
      <c r="BB100" s="38">
        <v>2024</v>
      </c>
      <c r="BC100" s="38">
        <v>2023</v>
      </c>
      <c r="BD100" s="38">
        <v>2024</v>
      </c>
      <c r="BE100" s="38">
        <v>2024</v>
      </c>
      <c r="BF100" s="38"/>
      <c r="BG100" s="38">
        <v>2022</v>
      </c>
      <c r="BH100" s="38">
        <v>2023</v>
      </c>
      <c r="BI100" s="38">
        <v>2022</v>
      </c>
      <c r="BJ100" s="38">
        <v>2017</v>
      </c>
      <c r="BK100" s="38">
        <v>2021</v>
      </c>
      <c r="BL100" s="38">
        <v>2021</v>
      </c>
      <c r="BM100" s="38">
        <v>2014</v>
      </c>
      <c r="BN100" s="38">
        <v>2022</v>
      </c>
      <c r="BO100" s="38">
        <v>2022</v>
      </c>
      <c r="BP100" s="38">
        <v>2018</v>
      </c>
      <c r="BQ100" s="38">
        <v>2022</v>
      </c>
      <c r="BR100" s="38">
        <v>2022</v>
      </c>
      <c r="BS100" s="38">
        <v>2022</v>
      </c>
      <c r="BT100" s="38">
        <v>2021</v>
      </c>
      <c r="BU100" s="38">
        <v>2020</v>
      </c>
      <c r="BV100" s="38">
        <v>2023</v>
      </c>
    </row>
    <row r="101" spans="1:74">
      <c r="A101" s="30" t="s">
        <v>180</v>
      </c>
      <c r="B101" s="23" t="s">
        <v>179</v>
      </c>
      <c r="C101" s="38">
        <v>2024</v>
      </c>
      <c r="D101" s="38">
        <v>2024</v>
      </c>
      <c r="E101" s="38">
        <v>2024</v>
      </c>
      <c r="F101" s="38">
        <v>2024</v>
      </c>
      <c r="G101" s="38">
        <v>2024</v>
      </c>
      <c r="H101" s="38">
        <v>2024</v>
      </c>
      <c r="I101" s="38">
        <v>2024</v>
      </c>
      <c r="J101" s="38">
        <v>2024</v>
      </c>
      <c r="K101" s="38">
        <v>2024</v>
      </c>
      <c r="L101" s="38">
        <v>2024</v>
      </c>
      <c r="M101" s="38">
        <v>2024</v>
      </c>
      <c r="N101" s="38">
        <v>2024</v>
      </c>
      <c r="O101" s="38">
        <v>2024</v>
      </c>
      <c r="P101" s="38">
        <v>2024</v>
      </c>
      <c r="Q101" s="38">
        <v>2024</v>
      </c>
      <c r="R101" s="38">
        <v>2024</v>
      </c>
      <c r="S101" s="38">
        <v>2024</v>
      </c>
      <c r="T101" s="38">
        <v>2024</v>
      </c>
      <c r="U101" s="38">
        <v>2024</v>
      </c>
      <c r="V101" s="38">
        <v>2021</v>
      </c>
      <c r="W101" s="38">
        <v>2022</v>
      </c>
      <c r="X101" s="38">
        <v>2022</v>
      </c>
      <c r="Y101" s="38"/>
      <c r="Z101" s="38">
        <v>2022</v>
      </c>
      <c r="AA101" s="38"/>
      <c r="AB101" s="38">
        <v>2016</v>
      </c>
      <c r="AC101" s="38">
        <v>2020</v>
      </c>
      <c r="AD101" s="38">
        <v>2022</v>
      </c>
      <c r="AE101" s="38">
        <v>2024</v>
      </c>
      <c r="AF101" s="38">
        <v>2024</v>
      </c>
      <c r="AG101" s="38">
        <v>2024</v>
      </c>
      <c r="AH101" s="38">
        <v>2022</v>
      </c>
      <c r="AI101" s="38">
        <v>2014</v>
      </c>
      <c r="AJ101" s="38">
        <v>2024</v>
      </c>
      <c r="AK101" s="38">
        <v>2021</v>
      </c>
      <c r="AL101" s="38">
        <v>2022</v>
      </c>
      <c r="AM101" s="38">
        <v>2022</v>
      </c>
      <c r="AN101" s="38">
        <v>2022</v>
      </c>
      <c r="AO101" s="38">
        <v>2022</v>
      </c>
      <c r="AP101" s="38">
        <v>2014</v>
      </c>
      <c r="AQ101" s="38">
        <v>2022</v>
      </c>
      <c r="AR101" s="38">
        <v>2022</v>
      </c>
      <c r="AS101" s="38"/>
      <c r="AT101" s="38"/>
      <c r="AU101" s="38">
        <v>2022</v>
      </c>
      <c r="AV101" s="38">
        <v>2022</v>
      </c>
      <c r="AW101" s="38"/>
      <c r="AX101" s="38">
        <v>2024</v>
      </c>
      <c r="AY101" s="38">
        <v>2024</v>
      </c>
      <c r="AZ101" s="38">
        <v>2024</v>
      </c>
      <c r="BA101" s="38">
        <v>2024</v>
      </c>
      <c r="BB101" s="38">
        <v>2024</v>
      </c>
      <c r="BC101" s="38">
        <v>2024</v>
      </c>
      <c r="BD101" s="38">
        <v>2024</v>
      </c>
      <c r="BE101" s="38">
        <v>2024</v>
      </c>
      <c r="BF101" s="38"/>
      <c r="BG101" s="38">
        <v>2022</v>
      </c>
      <c r="BH101" s="38">
        <v>2023</v>
      </c>
      <c r="BI101" s="38">
        <v>2022</v>
      </c>
      <c r="BJ101" s="38"/>
      <c r="BK101" s="38">
        <v>2014</v>
      </c>
      <c r="BL101" s="38">
        <v>2022</v>
      </c>
      <c r="BM101" s="38">
        <v>2014</v>
      </c>
      <c r="BN101" s="38">
        <v>2022</v>
      </c>
      <c r="BO101" s="38">
        <v>2022</v>
      </c>
      <c r="BP101" s="38">
        <v>2017</v>
      </c>
      <c r="BQ101" s="38">
        <v>2022</v>
      </c>
      <c r="BR101" s="38">
        <v>2022</v>
      </c>
      <c r="BS101" s="38">
        <v>2022</v>
      </c>
      <c r="BT101" s="38"/>
      <c r="BU101" s="38">
        <v>2020</v>
      </c>
      <c r="BV101" s="38">
        <v>2023</v>
      </c>
    </row>
    <row r="102" spans="1:74">
      <c r="A102" s="30" t="s">
        <v>182</v>
      </c>
      <c r="B102" s="23" t="s">
        <v>181</v>
      </c>
      <c r="C102" s="38">
        <v>2024</v>
      </c>
      <c r="D102" s="38">
        <v>2024</v>
      </c>
      <c r="E102" s="38">
        <v>2024</v>
      </c>
      <c r="F102" s="38">
        <v>2024</v>
      </c>
      <c r="G102" s="38">
        <v>2024</v>
      </c>
      <c r="H102" s="38">
        <v>2024</v>
      </c>
      <c r="I102" s="38">
        <v>2024</v>
      </c>
      <c r="J102" s="38">
        <v>2024</v>
      </c>
      <c r="K102" s="38">
        <v>2024</v>
      </c>
      <c r="L102" s="38">
        <v>2024</v>
      </c>
      <c r="M102" s="38">
        <v>2024</v>
      </c>
      <c r="N102" s="38"/>
      <c r="O102" s="38"/>
      <c r="P102" s="38"/>
      <c r="Q102" s="38">
        <v>2024</v>
      </c>
      <c r="R102" s="38">
        <v>2024</v>
      </c>
      <c r="S102" s="38">
        <v>2024</v>
      </c>
      <c r="T102" s="38">
        <v>2024</v>
      </c>
      <c r="U102" s="38">
        <v>2024</v>
      </c>
      <c r="V102" s="38">
        <v>2021</v>
      </c>
      <c r="W102" s="38">
        <v>2022</v>
      </c>
      <c r="X102" s="38">
        <v>2022</v>
      </c>
      <c r="Y102" s="38">
        <f>VLOOKUP(B102,[1]Foglio1!$B:$C,2,FALSE)</f>
        <v>2015</v>
      </c>
      <c r="Z102" s="38">
        <v>2022</v>
      </c>
      <c r="AA102" s="38"/>
      <c r="AB102" s="38">
        <v>2019</v>
      </c>
      <c r="AC102" s="38">
        <v>2020</v>
      </c>
      <c r="AD102" s="38"/>
      <c r="AE102" s="38">
        <v>2024</v>
      </c>
      <c r="AF102" s="38">
        <v>2008</v>
      </c>
      <c r="AG102" s="38"/>
      <c r="AH102" s="38">
        <v>2022</v>
      </c>
      <c r="AI102" s="38"/>
      <c r="AJ102" s="38">
        <v>2024</v>
      </c>
      <c r="AK102" s="38">
        <v>2021</v>
      </c>
      <c r="AL102" s="38">
        <v>2022</v>
      </c>
      <c r="AM102" s="38"/>
      <c r="AN102" s="38"/>
      <c r="AO102" s="38"/>
      <c r="AP102" s="38"/>
      <c r="AQ102" s="38"/>
      <c r="AR102" s="38"/>
      <c r="AS102" s="38"/>
      <c r="AT102" s="38"/>
      <c r="AU102" s="38"/>
      <c r="AV102" s="38"/>
      <c r="AW102" s="38"/>
      <c r="AX102" s="38"/>
      <c r="AY102" s="38"/>
      <c r="AZ102" s="38"/>
      <c r="BA102" s="38"/>
      <c r="BB102" s="38">
        <v>2024</v>
      </c>
      <c r="BC102" s="38"/>
      <c r="BD102" s="38">
        <v>2024</v>
      </c>
      <c r="BE102" s="38">
        <v>2024</v>
      </c>
      <c r="BF102" s="38"/>
      <c r="BG102" s="38">
        <v>2022</v>
      </c>
      <c r="BH102" s="38"/>
      <c r="BI102" s="38">
        <v>2022</v>
      </c>
      <c r="BJ102" s="38"/>
      <c r="BK102" s="38">
        <v>2021</v>
      </c>
      <c r="BL102" s="38">
        <v>2022</v>
      </c>
      <c r="BM102" s="38">
        <v>2014</v>
      </c>
      <c r="BN102" s="38">
        <v>2022</v>
      </c>
      <c r="BO102" s="38">
        <v>2022</v>
      </c>
      <c r="BP102" s="38"/>
      <c r="BQ102" s="38"/>
      <c r="BR102" s="38"/>
      <c r="BS102" s="38"/>
      <c r="BT102" s="38"/>
      <c r="BU102" s="38"/>
      <c r="BV102" s="38">
        <v>2022</v>
      </c>
    </row>
    <row r="103" spans="1:74">
      <c r="A103" s="30" t="s">
        <v>184</v>
      </c>
      <c r="B103" s="23" t="s">
        <v>183</v>
      </c>
      <c r="C103" s="38">
        <v>2024</v>
      </c>
      <c r="D103" s="38">
        <v>2024</v>
      </c>
      <c r="E103" s="38">
        <v>2024</v>
      </c>
      <c r="F103" s="38">
        <v>2024</v>
      </c>
      <c r="G103" s="38">
        <v>2024</v>
      </c>
      <c r="H103" s="38">
        <v>2024</v>
      </c>
      <c r="I103" s="38">
        <v>2024</v>
      </c>
      <c r="J103" s="38">
        <v>2024</v>
      </c>
      <c r="K103" s="38">
        <v>2024</v>
      </c>
      <c r="L103" s="38">
        <v>2024</v>
      </c>
      <c r="M103" s="38">
        <v>2024</v>
      </c>
      <c r="N103" s="38"/>
      <c r="O103" s="38"/>
      <c r="P103" s="38"/>
      <c r="Q103" s="38">
        <v>2024</v>
      </c>
      <c r="R103" s="38">
        <v>2024</v>
      </c>
      <c r="S103" s="38">
        <v>2024</v>
      </c>
      <c r="T103" s="38">
        <v>2024</v>
      </c>
      <c r="U103" s="38">
        <v>2024</v>
      </c>
      <c r="V103" s="38">
        <v>2021</v>
      </c>
      <c r="W103" s="38">
        <v>2022</v>
      </c>
      <c r="X103" s="38">
        <v>2022</v>
      </c>
      <c r="Y103" s="38">
        <f>VLOOKUP(B103,[1]Foglio1!$B:$C,2,FALSE)</f>
        <v>2011</v>
      </c>
      <c r="Z103" s="38">
        <v>2022</v>
      </c>
      <c r="AA103" s="38"/>
      <c r="AB103" s="38">
        <v>2018</v>
      </c>
      <c r="AC103" s="38">
        <v>2020</v>
      </c>
      <c r="AD103" s="38">
        <v>2022</v>
      </c>
      <c r="AE103" s="38">
        <v>2024</v>
      </c>
      <c r="AF103" s="38">
        <v>2024</v>
      </c>
      <c r="AG103" s="38">
        <v>2024</v>
      </c>
      <c r="AH103" s="38">
        <v>2022</v>
      </c>
      <c r="AI103" s="38"/>
      <c r="AJ103" s="38">
        <v>2024</v>
      </c>
      <c r="AK103" s="38">
        <v>2021</v>
      </c>
      <c r="AL103" s="38">
        <v>2022</v>
      </c>
      <c r="AM103" s="38"/>
      <c r="AN103" s="38">
        <v>2023</v>
      </c>
      <c r="AO103" s="38">
        <v>2022</v>
      </c>
      <c r="AP103" s="38">
        <v>2021</v>
      </c>
      <c r="AQ103" s="38">
        <v>2022</v>
      </c>
      <c r="AR103" s="38">
        <v>2022</v>
      </c>
      <c r="AS103" s="38">
        <v>2022</v>
      </c>
      <c r="AT103" s="38"/>
      <c r="AU103" s="38">
        <v>2022</v>
      </c>
      <c r="AV103" s="38">
        <v>2022</v>
      </c>
      <c r="AW103" s="38">
        <v>2021</v>
      </c>
      <c r="AX103" s="38">
        <v>2024</v>
      </c>
      <c r="AY103" s="38">
        <v>2024</v>
      </c>
      <c r="AZ103" s="38">
        <v>2024</v>
      </c>
      <c r="BA103" s="38"/>
      <c r="BB103" s="38">
        <v>2024</v>
      </c>
      <c r="BC103" s="38"/>
      <c r="BD103" s="38">
        <v>2024</v>
      </c>
      <c r="BE103" s="38">
        <v>2024</v>
      </c>
      <c r="BF103" s="38"/>
      <c r="BG103" s="38">
        <v>2022</v>
      </c>
      <c r="BH103" s="38">
        <v>2023</v>
      </c>
      <c r="BI103" s="38">
        <v>2022</v>
      </c>
      <c r="BJ103" s="38">
        <v>2021</v>
      </c>
      <c r="BK103" s="38">
        <v>2022</v>
      </c>
      <c r="BL103" s="38">
        <v>2022</v>
      </c>
      <c r="BM103" s="38">
        <v>2014</v>
      </c>
      <c r="BN103" s="38">
        <v>2022</v>
      </c>
      <c r="BO103" s="38">
        <v>2022</v>
      </c>
      <c r="BP103" s="38">
        <v>2021</v>
      </c>
      <c r="BQ103" s="38">
        <v>2022</v>
      </c>
      <c r="BR103" s="38">
        <v>2022</v>
      </c>
      <c r="BS103" s="38">
        <v>2022</v>
      </c>
      <c r="BT103" s="38">
        <v>2022</v>
      </c>
      <c r="BU103" s="38">
        <v>2020</v>
      </c>
      <c r="BV103" s="38">
        <v>2023</v>
      </c>
    </row>
    <row r="104" spans="1:74">
      <c r="A104" s="30" t="s">
        <v>186</v>
      </c>
      <c r="B104" s="23" t="s">
        <v>185</v>
      </c>
      <c r="C104" s="38">
        <v>2024</v>
      </c>
      <c r="D104" s="38">
        <v>2024</v>
      </c>
      <c r="E104" s="38">
        <v>2024</v>
      </c>
      <c r="F104" s="38">
        <v>2024</v>
      </c>
      <c r="G104" s="38">
        <v>2024</v>
      </c>
      <c r="H104" s="38">
        <v>2024</v>
      </c>
      <c r="I104" s="38">
        <v>2024</v>
      </c>
      <c r="J104" s="38">
        <v>2024</v>
      </c>
      <c r="K104" s="38">
        <v>2024</v>
      </c>
      <c r="L104" s="38">
        <v>2024</v>
      </c>
      <c r="M104" s="38">
        <v>2024</v>
      </c>
      <c r="N104" s="38"/>
      <c r="O104" s="38"/>
      <c r="P104" s="38"/>
      <c r="Q104" s="38">
        <v>2024</v>
      </c>
      <c r="R104" s="38">
        <v>2024</v>
      </c>
      <c r="S104" s="38">
        <v>2024</v>
      </c>
      <c r="T104" s="38">
        <v>2024</v>
      </c>
      <c r="U104" s="38">
        <v>2024</v>
      </c>
      <c r="V104" s="38">
        <v>2021</v>
      </c>
      <c r="W104" s="38">
        <v>2022</v>
      </c>
      <c r="X104" s="38">
        <v>2022</v>
      </c>
      <c r="Y104" s="38">
        <f>VLOOKUP(B104,[1]Foglio1!$B:$C,2,FALSE)</f>
        <v>2011</v>
      </c>
      <c r="Z104" s="38">
        <v>2022</v>
      </c>
      <c r="AA104" s="38"/>
      <c r="AB104" s="38">
        <v>2014</v>
      </c>
      <c r="AC104" s="38">
        <v>2020</v>
      </c>
      <c r="AD104" s="38">
        <v>2022</v>
      </c>
      <c r="AE104" s="38">
        <v>2024</v>
      </c>
      <c r="AF104" s="38">
        <v>2024</v>
      </c>
      <c r="AG104" s="38">
        <v>2024</v>
      </c>
      <c r="AH104" s="38">
        <v>2022</v>
      </c>
      <c r="AI104" s="38"/>
      <c r="AJ104" s="38">
        <v>2024</v>
      </c>
      <c r="AK104" s="38">
        <v>2021</v>
      </c>
      <c r="AL104" s="38">
        <v>2022</v>
      </c>
      <c r="AM104" s="38"/>
      <c r="AN104" s="38">
        <v>2023</v>
      </c>
      <c r="AO104" s="38">
        <v>2022</v>
      </c>
      <c r="AP104" s="38"/>
      <c r="AQ104" s="38">
        <v>2022</v>
      </c>
      <c r="AR104" s="38">
        <v>2022</v>
      </c>
      <c r="AS104" s="38">
        <v>2022</v>
      </c>
      <c r="AT104" s="38"/>
      <c r="AU104" s="38">
        <v>2022</v>
      </c>
      <c r="AV104" s="38">
        <v>2022</v>
      </c>
      <c r="AW104" s="38">
        <v>2021</v>
      </c>
      <c r="AX104" s="38">
        <v>2024</v>
      </c>
      <c r="AY104" s="38">
        <v>2024</v>
      </c>
      <c r="AZ104" s="38">
        <v>2024</v>
      </c>
      <c r="BA104" s="38"/>
      <c r="BB104" s="38">
        <v>2024</v>
      </c>
      <c r="BC104" s="38"/>
      <c r="BD104" s="38">
        <v>2024</v>
      </c>
      <c r="BE104" s="38">
        <v>2024</v>
      </c>
      <c r="BF104" s="38"/>
      <c r="BG104" s="38">
        <v>2022</v>
      </c>
      <c r="BH104" s="38">
        <v>2023</v>
      </c>
      <c r="BI104" s="38">
        <v>2022</v>
      </c>
      <c r="BJ104" s="38"/>
      <c r="BK104" s="38">
        <v>2022</v>
      </c>
      <c r="BL104" s="38">
        <v>2021</v>
      </c>
      <c r="BM104" s="38">
        <v>2014</v>
      </c>
      <c r="BN104" s="38">
        <v>2022</v>
      </c>
      <c r="BO104" s="38">
        <v>2022</v>
      </c>
      <c r="BP104" s="38">
        <v>2017</v>
      </c>
      <c r="BQ104" s="38">
        <v>2022</v>
      </c>
      <c r="BR104" s="38">
        <v>2022</v>
      </c>
      <c r="BS104" s="38">
        <v>2022</v>
      </c>
      <c r="BT104" s="38">
        <v>2022</v>
      </c>
      <c r="BU104" s="38">
        <v>2020</v>
      </c>
      <c r="BV104" s="38">
        <v>2023</v>
      </c>
    </row>
    <row r="105" spans="1:74">
      <c r="A105" s="30" t="s">
        <v>189</v>
      </c>
      <c r="B105" s="23" t="s">
        <v>188</v>
      </c>
      <c r="C105" s="38">
        <v>2024</v>
      </c>
      <c r="D105" s="38">
        <v>2024</v>
      </c>
      <c r="E105" s="38">
        <v>2024</v>
      </c>
      <c r="F105" s="38">
        <v>2024</v>
      </c>
      <c r="G105" s="38">
        <v>2024</v>
      </c>
      <c r="H105" s="38">
        <v>2024</v>
      </c>
      <c r="I105" s="38">
        <v>2024</v>
      </c>
      <c r="J105" s="38">
        <v>2024</v>
      </c>
      <c r="K105" s="38">
        <v>2024</v>
      </c>
      <c r="L105" s="38">
        <v>2024</v>
      </c>
      <c r="M105" s="38">
        <v>2024</v>
      </c>
      <c r="N105" s="38">
        <v>2024</v>
      </c>
      <c r="O105" s="38">
        <v>2024</v>
      </c>
      <c r="P105" s="38">
        <v>2024</v>
      </c>
      <c r="Q105" s="38">
        <v>2024</v>
      </c>
      <c r="R105" s="38">
        <v>2024</v>
      </c>
      <c r="S105" s="38">
        <v>2024</v>
      </c>
      <c r="T105" s="38">
        <v>2024</v>
      </c>
      <c r="U105" s="38">
        <v>2024</v>
      </c>
      <c r="V105" s="38">
        <v>2021</v>
      </c>
      <c r="W105" s="38">
        <v>2022</v>
      </c>
      <c r="X105" s="38">
        <v>2022</v>
      </c>
      <c r="Y105" s="38">
        <f>VLOOKUP(B105,[1]Foglio1!$B:$C,2,FALSE)</f>
        <v>2018</v>
      </c>
      <c r="Z105" s="38">
        <v>2022</v>
      </c>
      <c r="AA105" s="38">
        <f>VLOOKUP(B105,[1]Foglio3!$B:$C,2,FALSE)</f>
        <v>2022</v>
      </c>
      <c r="AB105" s="38">
        <v>2018</v>
      </c>
      <c r="AC105" s="38">
        <v>2020</v>
      </c>
      <c r="AD105" s="38">
        <v>2022</v>
      </c>
      <c r="AE105" s="38">
        <v>2024</v>
      </c>
      <c r="AF105" s="38">
        <v>2024</v>
      </c>
      <c r="AG105" s="38">
        <v>2024</v>
      </c>
      <c r="AH105" s="38">
        <v>2022</v>
      </c>
      <c r="AI105" s="38">
        <v>2021</v>
      </c>
      <c r="AJ105" s="38">
        <v>2024</v>
      </c>
      <c r="AK105" s="38">
        <v>2021</v>
      </c>
      <c r="AL105" s="38">
        <v>2022</v>
      </c>
      <c r="AM105" s="38">
        <v>2022</v>
      </c>
      <c r="AN105" s="38">
        <v>2023</v>
      </c>
      <c r="AO105" s="38">
        <v>2022</v>
      </c>
      <c r="AP105" s="38">
        <v>2021</v>
      </c>
      <c r="AQ105" s="38">
        <v>2022</v>
      </c>
      <c r="AR105" s="38">
        <v>2022</v>
      </c>
      <c r="AS105" s="38">
        <v>2022</v>
      </c>
      <c r="AT105" s="38">
        <v>2022</v>
      </c>
      <c r="AU105" s="38">
        <v>2022</v>
      </c>
      <c r="AV105" s="38">
        <v>2022</v>
      </c>
      <c r="AW105" s="38">
        <v>2012</v>
      </c>
      <c r="AX105" s="38">
        <v>2024</v>
      </c>
      <c r="AY105" s="38">
        <v>2024</v>
      </c>
      <c r="AZ105" s="38">
        <v>2024</v>
      </c>
      <c r="BA105" s="38">
        <v>2024</v>
      </c>
      <c r="BB105" s="38">
        <v>2024</v>
      </c>
      <c r="BC105" s="38"/>
      <c r="BD105" s="38">
        <v>2024</v>
      </c>
      <c r="BE105" s="38">
        <v>2024</v>
      </c>
      <c r="BF105" s="38">
        <v>2015</v>
      </c>
      <c r="BG105" s="38">
        <v>2022</v>
      </c>
      <c r="BH105" s="38">
        <v>2023</v>
      </c>
      <c r="BI105" s="38">
        <v>2022</v>
      </c>
      <c r="BJ105" s="38">
        <v>2022</v>
      </c>
      <c r="BK105" s="38">
        <v>2021</v>
      </c>
      <c r="BL105" s="38">
        <v>2022</v>
      </c>
      <c r="BM105" s="38">
        <v>2014</v>
      </c>
      <c r="BN105" s="38">
        <v>2022</v>
      </c>
      <c r="BO105" s="38">
        <v>2022</v>
      </c>
      <c r="BP105" s="38">
        <v>2018</v>
      </c>
      <c r="BQ105" s="38">
        <v>2022</v>
      </c>
      <c r="BR105" s="38">
        <v>2022</v>
      </c>
      <c r="BS105" s="38">
        <v>2022</v>
      </c>
      <c r="BT105" s="38">
        <v>2021</v>
      </c>
      <c r="BU105" s="38">
        <v>2020</v>
      </c>
      <c r="BV105" s="38">
        <v>2023</v>
      </c>
    </row>
    <row r="106" spans="1:74">
      <c r="A106" s="30" t="s">
        <v>191</v>
      </c>
      <c r="B106" s="23" t="s">
        <v>190</v>
      </c>
      <c r="C106" s="38">
        <v>2024</v>
      </c>
      <c r="D106" s="38">
        <v>2024</v>
      </c>
      <c r="E106" s="38">
        <v>2024</v>
      </c>
      <c r="F106" s="38">
        <v>2024</v>
      </c>
      <c r="G106" s="38">
        <v>2024</v>
      </c>
      <c r="H106" s="38">
        <v>2024</v>
      </c>
      <c r="I106" s="38">
        <v>2024</v>
      </c>
      <c r="J106" s="38">
        <v>2024</v>
      </c>
      <c r="K106" s="38">
        <v>2024</v>
      </c>
      <c r="L106" s="38">
        <v>2024</v>
      </c>
      <c r="M106" s="38">
        <v>2024</v>
      </c>
      <c r="N106" s="38">
        <v>2024</v>
      </c>
      <c r="O106" s="38">
        <v>2024</v>
      </c>
      <c r="P106" s="38">
        <v>2024</v>
      </c>
      <c r="Q106" s="38">
        <v>2024</v>
      </c>
      <c r="R106" s="38">
        <v>2024</v>
      </c>
      <c r="S106" s="38">
        <v>2024</v>
      </c>
      <c r="T106" s="38">
        <v>2024</v>
      </c>
      <c r="U106" s="38">
        <v>2024</v>
      </c>
      <c r="V106" s="38">
        <v>2021</v>
      </c>
      <c r="W106" s="38">
        <v>2022</v>
      </c>
      <c r="X106" s="38">
        <v>2022</v>
      </c>
      <c r="Y106" s="38">
        <f>VLOOKUP(B106,[1]Foglio1!$B:$C,2,FALSE)</f>
        <v>2019</v>
      </c>
      <c r="Z106" s="38">
        <v>2022</v>
      </c>
      <c r="AA106" s="38">
        <f>VLOOKUP(B106,[1]Foglio3!$B:$C,2,FALSE)</f>
        <v>2022</v>
      </c>
      <c r="AB106" s="38">
        <v>2018</v>
      </c>
      <c r="AC106" s="38">
        <v>2020</v>
      </c>
      <c r="AD106" s="38">
        <v>2022</v>
      </c>
      <c r="AE106" s="38">
        <v>2024</v>
      </c>
      <c r="AF106" s="38">
        <v>2024</v>
      </c>
      <c r="AG106" s="38">
        <v>2024</v>
      </c>
      <c r="AH106" s="38">
        <v>2022</v>
      </c>
      <c r="AI106" s="38">
        <v>2019</v>
      </c>
      <c r="AJ106" s="38">
        <v>2024</v>
      </c>
      <c r="AK106" s="38">
        <v>2021</v>
      </c>
      <c r="AL106" s="38">
        <v>2022</v>
      </c>
      <c r="AM106" s="38">
        <v>2022</v>
      </c>
      <c r="AN106" s="38">
        <v>2023</v>
      </c>
      <c r="AO106" s="38">
        <v>2022</v>
      </c>
      <c r="AP106" s="38">
        <v>2020</v>
      </c>
      <c r="AQ106" s="38">
        <v>2022</v>
      </c>
      <c r="AR106" s="38">
        <v>2022</v>
      </c>
      <c r="AS106" s="38">
        <v>2022</v>
      </c>
      <c r="AT106" s="38">
        <v>2022</v>
      </c>
      <c r="AU106" s="38">
        <v>2022</v>
      </c>
      <c r="AV106" s="38">
        <v>2022</v>
      </c>
      <c r="AW106" s="38">
        <v>2019</v>
      </c>
      <c r="AX106" s="38">
        <v>2024</v>
      </c>
      <c r="AY106" s="38">
        <v>2024</v>
      </c>
      <c r="AZ106" s="38">
        <v>2024</v>
      </c>
      <c r="BA106" s="38"/>
      <c r="BB106" s="38">
        <v>2024</v>
      </c>
      <c r="BC106" s="38"/>
      <c r="BD106" s="38">
        <v>2024</v>
      </c>
      <c r="BE106" s="38">
        <v>2024</v>
      </c>
      <c r="BF106" s="38">
        <v>2015</v>
      </c>
      <c r="BG106" s="38">
        <v>2022</v>
      </c>
      <c r="BH106" s="38">
        <v>2023</v>
      </c>
      <c r="BI106" s="38">
        <v>2022</v>
      </c>
      <c r="BJ106" s="38">
        <v>2022</v>
      </c>
      <c r="BK106" s="38">
        <v>2021</v>
      </c>
      <c r="BL106" s="38">
        <v>2022</v>
      </c>
      <c r="BM106" s="38">
        <v>2014</v>
      </c>
      <c r="BN106" s="38">
        <v>2022</v>
      </c>
      <c r="BO106" s="38">
        <v>2022</v>
      </c>
      <c r="BP106" s="38">
        <v>2020</v>
      </c>
      <c r="BQ106" s="38">
        <v>2022</v>
      </c>
      <c r="BR106" s="38">
        <v>2022</v>
      </c>
      <c r="BS106" s="38">
        <v>2022</v>
      </c>
      <c r="BT106" s="38">
        <v>2021</v>
      </c>
      <c r="BU106" s="38">
        <v>2020</v>
      </c>
      <c r="BV106" s="38">
        <v>2023</v>
      </c>
    </row>
    <row r="107" spans="1:74">
      <c r="A107" s="30" t="s">
        <v>193</v>
      </c>
      <c r="B107" s="23" t="s">
        <v>192</v>
      </c>
      <c r="C107" s="38">
        <v>2024</v>
      </c>
      <c r="D107" s="38">
        <v>2024</v>
      </c>
      <c r="E107" s="38">
        <v>2024</v>
      </c>
      <c r="F107" s="38">
        <v>2024</v>
      </c>
      <c r="G107" s="38">
        <v>2024</v>
      </c>
      <c r="H107" s="38">
        <v>2024</v>
      </c>
      <c r="I107" s="38">
        <v>2024</v>
      </c>
      <c r="J107" s="38">
        <v>2024</v>
      </c>
      <c r="K107" s="38">
        <v>2024</v>
      </c>
      <c r="L107" s="38">
        <v>2024</v>
      </c>
      <c r="M107" s="38">
        <v>2024</v>
      </c>
      <c r="N107" s="38"/>
      <c r="O107" s="38"/>
      <c r="P107" s="38"/>
      <c r="Q107" s="38">
        <v>2024</v>
      </c>
      <c r="R107" s="38">
        <v>2024</v>
      </c>
      <c r="S107" s="38">
        <v>2024</v>
      </c>
      <c r="T107" s="38">
        <v>2024</v>
      </c>
      <c r="U107" s="38">
        <v>2024</v>
      </c>
      <c r="V107" s="38">
        <v>2021</v>
      </c>
      <c r="W107" s="38">
        <v>2022</v>
      </c>
      <c r="X107" s="38">
        <v>2022</v>
      </c>
      <c r="Y107" s="38"/>
      <c r="Z107" s="38">
        <v>2016</v>
      </c>
      <c r="AA107" s="38"/>
      <c r="AB107" s="38">
        <v>2017</v>
      </c>
      <c r="AC107" s="38">
        <v>2020</v>
      </c>
      <c r="AD107" s="38">
        <v>2022</v>
      </c>
      <c r="AE107" s="38">
        <v>2024</v>
      </c>
      <c r="AF107" s="38">
        <v>2024</v>
      </c>
      <c r="AG107" s="38">
        <v>2024</v>
      </c>
      <c r="AH107" s="38">
        <v>2022</v>
      </c>
      <c r="AI107" s="38"/>
      <c r="AJ107" s="38">
        <v>2024</v>
      </c>
      <c r="AK107" s="38">
        <v>2021</v>
      </c>
      <c r="AL107" s="38">
        <v>2022</v>
      </c>
      <c r="AM107" s="38">
        <v>2022</v>
      </c>
      <c r="AN107" s="38">
        <v>2023</v>
      </c>
      <c r="AO107" s="38">
        <v>2022</v>
      </c>
      <c r="AP107" s="38">
        <v>2022</v>
      </c>
      <c r="AQ107" s="38">
        <v>2022</v>
      </c>
      <c r="AR107" s="38">
        <v>2022</v>
      </c>
      <c r="AS107" s="38">
        <v>2022</v>
      </c>
      <c r="AT107" s="38">
        <v>2022</v>
      </c>
      <c r="AU107" s="38">
        <v>2022</v>
      </c>
      <c r="AV107" s="38">
        <v>2022</v>
      </c>
      <c r="AW107" s="38">
        <v>2021</v>
      </c>
      <c r="AX107" s="38">
        <v>2024</v>
      </c>
      <c r="AY107" s="38">
        <v>2024</v>
      </c>
      <c r="AZ107" s="38">
        <v>2024</v>
      </c>
      <c r="BA107" s="38"/>
      <c r="BB107" s="38">
        <v>2024</v>
      </c>
      <c r="BC107" s="38"/>
      <c r="BD107" s="38">
        <v>2024</v>
      </c>
      <c r="BE107" s="38">
        <v>2024</v>
      </c>
      <c r="BF107" s="38">
        <v>2013</v>
      </c>
      <c r="BG107" s="38">
        <v>2022</v>
      </c>
      <c r="BH107" s="38">
        <v>2023</v>
      </c>
      <c r="BI107" s="38">
        <v>2022</v>
      </c>
      <c r="BJ107" s="38"/>
      <c r="BK107" s="38">
        <v>2022</v>
      </c>
      <c r="BL107" s="38">
        <v>2022</v>
      </c>
      <c r="BM107" s="38">
        <v>2014</v>
      </c>
      <c r="BN107" s="38">
        <v>2022</v>
      </c>
      <c r="BO107" s="38">
        <v>2022</v>
      </c>
      <c r="BP107" s="38">
        <v>2020</v>
      </c>
      <c r="BQ107" s="38">
        <v>2022</v>
      </c>
      <c r="BR107" s="38">
        <v>2022</v>
      </c>
      <c r="BS107" s="38">
        <v>2022</v>
      </c>
      <c r="BT107" s="38">
        <v>2021</v>
      </c>
      <c r="BU107" s="38">
        <v>2020</v>
      </c>
      <c r="BV107" s="38">
        <v>2023</v>
      </c>
    </row>
    <row r="108" spans="1:74">
      <c r="A108" s="30" t="s">
        <v>195</v>
      </c>
      <c r="B108" s="23" t="s">
        <v>194</v>
      </c>
      <c r="C108" s="38">
        <v>2024</v>
      </c>
      <c r="D108" s="38">
        <v>2024</v>
      </c>
      <c r="E108" s="38">
        <v>2024</v>
      </c>
      <c r="F108" s="38">
        <v>2024</v>
      </c>
      <c r="G108" s="38">
        <v>2024</v>
      </c>
      <c r="H108" s="38">
        <v>2024</v>
      </c>
      <c r="I108" s="38">
        <v>2024</v>
      </c>
      <c r="J108" s="38">
        <v>2024</v>
      </c>
      <c r="K108" s="38">
        <v>2024</v>
      </c>
      <c r="L108" s="38"/>
      <c r="M108" s="38"/>
      <c r="N108" s="38"/>
      <c r="O108" s="38"/>
      <c r="P108" s="38"/>
      <c r="Q108" s="38">
        <v>2024</v>
      </c>
      <c r="R108" s="38">
        <v>2024</v>
      </c>
      <c r="S108" s="38">
        <v>2024</v>
      </c>
      <c r="T108" s="38">
        <v>2024</v>
      </c>
      <c r="U108" s="38">
        <v>2024</v>
      </c>
      <c r="V108" s="38">
        <v>2021</v>
      </c>
      <c r="W108" s="38">
        <v>2022</v>
      </c>
      <c r="X108" s="38">
        <v>2022</v>
      </c>
      <c r="Y108" s="38">
        <f>VLOOKUP(B108,[1]Foglio1!$B:$C,2,FALSE)</f>
        <v>2017</v>
      </c>
      <c r="Z108" s="38">
        <v>2022</v>
      </c>
      <c r="AA108" s="38">
        <f>VLOOKUP(B108,[1]Foglio3!$B:$C,2,FALSE)</f>
        <v>2021</v>
      </c>
      <c r="AB108" s="38">
        <v>2014</v>
      </c>
      <c r="AC108" s="38">
        <v>2020</v>
      </c>
      <c r="AD108" s="38">
        <v>2022</v>
      </c>
      <c r="AE108" s="38">
        <v>2024</v>
      </c>
      <c r="AF108" s="38">
        <v>2024</v>
      </c>
      <c r="AG108" s="38">
        <v>2024</v>
      </c>
      <c r="AH108" s="38">
        <v>2022</v>
      </c>
      <c r="AI108" s="38">
        <v>2016</v>
      </c>
      <c r="AJ108" s="38">
        <v>2024</v>
      </c>
      <c r="AK108" s="38">
        <v>2021</v>
      </c>
      <c r="AL108" s="38">
        <v>2022</v>
      </c>
      <c r="AM108" s="38">
        <v>2022</v>
      </c>
      <c r="AN108" s="38">
        <v>2023</v>
      </c>
      <c r="AO108" s="38">
        <v>2022</v>
      </c>
      <c r="AP108" s="38">
        <v>2017</v>
      </c>
      <c r="AQ108" s="38">
        <v>2022</v>
      </c>
      <c r="AR108" s="38">
        <v>2022</v>
      </c>
      <c r="AS108" s="38">
        <v>2022</v>
      </c>
      <c r="AT108" s="38"/>
      <c r="AU108" s="38">
        <v>2022</v>
      </c>
      <c r="AV108" s="38">
        <v>2022</v>
      </c>
      <c r="AW108" s="38">
        <v>2019</v>
      </c>
      <c r="AX108" s="38">
        <v>2024</v>
      </c>
      <c r="AY108" s="38">
        <v>2024</v>
      </c>
      <c r="AZ108" s="38">
        <v>2024</v>
      </c>
      <c r="BA108" s="38"/>
      <c r="BB108" s="38"/>
      <c r="BC108" s="38"/>
      <c r="BD108" s="38">
        <v>2024</v>
      </c>
      <c r="BE108" s="38">
        <v>2024</v>
      </c>
      <c r="BF108" s="38">
        <v>2013</v>
      </c>
      <c r="BG108" s="38">
        <v>2022</v>
      </c>
      <c r="BH108" s="38">
        <v>2023</v>
      </c>
      <c r="BI108" s="38">
        <v>2022</v>
      </c>
      <c r="BJ108" s="38">
        <v>2021</v>
      </c>
      <c r="BK108" s="38">
        <v>2021</v>
      </c>
      <c r="BL108" s="38">
        <v>2022</v>
      </c>
      <c r="BM108" s="38">
        <v>2014</v>
      </c>
      <c r="BN108" s="38">
        <v>2022</v>
      </c>
      <c r="BO108" s="38">
        <v>2022</v>
      </c>
      <c r="BP108" s="38">
        <v>2019</v>
      </c>
      <c r="BQ108" s="38">
        <v>2022</v>
      </c>
      <c r="BR108" s="38">
        <v>2022</v>
      </c>
      <c r="BS108" s="38"/>
      <c r="BT108" s="38">
        <v>2021</v>
      </c>
      <c r="BU108" s="38">
        <v>2020</v>
      </c>
      <c r="BV108" s="38">
        <v>2023</v>
      </c>
    </row>
    <row r="109" spans="1:74">
      <c r="A109" s="30" t="s">
        <v>197</v>
      </c>
      <c r="B109" s="23" t="s">
        <v>196</v>
      </c>
      <c r="C109" s="38">
        <v>2024</v>
      </c>
      <c r="D109" s="38">
        <v>2024</v>
      </c>
      <c r="E109" s="38">
        <v>2024</v>
      </c>
      <c r="F109" s="38">
        <v>2024</v>
      </c>
      <c r="G109" s="38">
        <v>2024</v>
      </c>
      <c r="H109" s="38">
        <v>2024</v>
      </c>
      <c r="I109" s="38">
        <v>2024</v>
      </c>
      <c r="J109" s="38">
        <v>2024</v>
      </c>
      <c r="K109" s="38">
        <v>2024</v>
      </c>
      <c r="L109" s="38">
        <v>2024</v>
      </c>
      <c r="M109" s="38">
        <v>2024</v>
      </c>
      <c r="N109" s="38">
        <v>2024</v>
      </c>
      <c r="O109" s="38">
        <v>2024</v>
      </c>
      <c r="P109" s="38">
        <v>2024</v>
      </c>
      <c r="Q109" s="38">
        <v>2024</v>
      </c>
      <c r="R109" s="38">
        <v>2024</v>
      </c>
      <c r="S109" s="38">
        <v>2024</v>
      </c>
      <c r="T109" s="38">
        <v>2024</v>
      </c>
      <c r="U109" s="38">
        <v>2024</v>
      </c>
      <c r="V109" s="38">
        <v>2021</v>
      </c>
      <c r="W109" s="38">
        <v>2022</v>
      </c>
      <c r="X109" s="38">
        <v>2022</v>
      </c>
      <c r="Y109" s="38">
        <f>VLOOKUP(B109,[1]Foglio1!$B:$C,2,FALSE)</f>
        <v>2018</v>
      </c>
      <c r="Z109" s="38">
        <v>2022</v>
      </c>
      <c r="AA109" s="38">
        <f>VLOOKUP(B109,[1]Foglio3!$B:$C,2,FALSE)</f>
        <v>2022</v>
      </c>
      <c r="AB109" s="38">
        <v>2018</v>
      </c>
      <c r="AC109" s="38">
        <v>2020</v>
      </c>
      <c r="AD109" s="38">
        <v>2022</v>
      </c>
      <c r="AE109" s="38">
        <v>2024</v>
      </c>
      <c r="AF109" s="38">
        <v>2024</v>
      </c>
      <c r="AG109" s="38">
        <v>2024</v>
      </c>
      <c r="AH109" s="38">
        <v>2022</v>
      </c>
      <c r="AI109" s="38">
        <v>2018</v>
      </c>
      <c r="AJ109" s="38">
        <v>2024</v>
      </c>
      <c r="AK109" s="38">
        <v>2021</v>
      </c>
      <c r="AL109" s="38">
        <v>2022</v>
      </c>
      <c r="AM109" s="38">
        <v>2022</v>
      </c>
      <c r="AN109" s="38">
        <v>2023</v>
      </c>
      <c r="AO109" s="38">
        <v>2022</v>
      </c>
      <c r="AP109" s="38">
        <v>2022</v>
      </c>
      <c r="AQ109" s="38">
        <v>2022</v>
      </c>
      <c r="AR109" s="38">
        <v>2022</v>
      </c>
      <c r="AS109" s="38">
        <v>2022</v>
      </c>
      <c r="AT109" s="38">
        <v>2022</v>
      </c>
      <c r="AU109" s="38">
        <v>2022</v>
      </c>
      <c r="AV109" s="38">
        <v>2022</v>
      </c>
      <c r="AW109" s="38">
        <v>2021</v>
      </c>
      <c r="AX109" s="38">
        <v>2024</v>
      </c>
      <c r="AY109" s="38">
        <v>2024</v>
      </c>
      <c r="AZ109" s="38">
        <v>2024</v>
      </c>
      <c r="BA109" s="38">
        <v>2024</v>
      </c>
      <c r="BB109" s="38">
        <v>2024</v>
      </c>
      <c r="BC109" s="38">
        <v>2024</v>
      </c>
      <c r="BD109" s="38">
        <v>2024</v>
      </c>
      <c r="BE109" s="38">
        <v>2024</v>
      </c>
      <c r="BF109" s="38">
        <v>2015</v>
      </c>
      <c r="BG109" s="38">
        <v>2022</v>
      </c>
      <c r="BH109" s="38">
        <v>2023</v>
      </c>
      <c r="BI109" s="38">
        <v>2022</v>
      </c>
      <c r="BJ109" s="38">
        <v>2020</v>
      </c>
      <c r="BK109" s="38">
        <v>2021</v>
      </c>
      <c r="BL109" s="38">
        <v>2022</v>
      </c>
      <c r="BM109" s="38">
        <v>2014</v>
      </c>
      <c r="BN109" s="38">
        <v>2022</v>
      </c>
      <c r="BO109" s="38">
        <v>2022</v>
      </c>
      <c r="BP109" s="38">
        <v>2018</v>
      </c>
      <c r="BQ109" s="38">
        <v>2022</v>
      </c>
      <c r="BR109" s="38">
        <v>2022</v>
      </c>
      <c r="BS109" s="38">
        <v>2022</v>
      </c>
      <c r="BT109" s="38">
        <v>2021</v>
      </c>
      <c r="BU109" s="38">
        <v>2020</v>
      </c>
      <c r="BV109" s="38">
        <v>2023</v>
      </c>
    </row>
    <row r="110" spans="1:74">
      <c r="A110" s="30" t="s">
        <v>199</v>
      </c>
      <c r="B110" s="23" t="s">
        <v>198</v>
      </c>
      <c r="C110" s="38">
        <v>2024</v>
      </c>
      <c r="D110" s="38">
        <v>2024</v>
      </c>
      <c r="E110" s="38">
        <v>2024</v>
      </c>
      <c r="F110" s="38">
        <v>2024</v>
      </c>
      <c r="G110" s="38">
        <v>2024</v>
      </c>
      <c r="H110" s="38">
        <v>2024</v>
      </c>
      <c r="I110" s="38">
        <v>2024</v>
      </c>
      <c r="J110" s="38">
        <v>2024</v>
      </c>
      <c r="K110" s="38">
        <v>2024</v>
      </c>
      <c r="L110" s="38">
        <v>2024</v>
      </c>
      <c r="M110" s="38">
        <v>2024</v>
      </c>
      <c r="N110" s="38"/>
      <c r="O110" s="38"/>
      <c r="P110" s="38"/>
      <c r="Q110" s="38">
        <v>2024</v>
      </c>
      <c r="R110" s="38">
        <v>2024</v>
      </c>
      <c r="S110" s="38">
        <v>2024</v>
      </c>
      <c r="T110" s="38">
        <v>2024</v>
      </c>
      <c r="U110" s="38">
        <v>2024</v>
      </c>
      <c r="V110" s="38">
        <v>2021</v>
      </c>
      <c r="W110" s="38">
        <v>2022</v>
      </c>
      <c r="X110" s="38">
        <v>2022</v>
      </c>
      <c r="Y110" s="38">
        <f>VLOOKUP(B110,[1]Foglio1!$B:$C,2,FALSE)</f>
        <v>2011</v>
      </c>
      <c r="Z110" s="38">
        <v>2022</v>
      </c>
      <c r="AA110" s="38"/>
      <c r="AB110" s="38">
        <v>2018</v>
      </c>
      <c r="AC110" s="38">
        <v>2020</v>
      </c>
      <c r="AD110" s="38">
        <v>2022</v>
      </c>
      <c r="AE110" s="38">
        <v>2024</v>
      </c>
      <c r="AF110" s="38">
        <v>2024</v>
      </c>
      <c r="AG110" s="38">
        <v>2024</v>
      </c>
      <c r="AH110" s="38">
        <v>2022</v>
      </c>
      <c r="AI110" s="38"/>
      <c r="AJ110" s="38">
        <v>2024</v>
      </c>
      <c r="AK110" s="38">
        <v>2021</v>
      </c>
      <c r="AL110" s="38">
        <v>2022</v>
      </c>
      <c r="AM110" s="38"/>
      <c r="AN110" s="38">
        <v>2023</v>
      </c>
      <c r="AO110" s="38">
        <v>2022</v>
      </c>
      <c r="AP110" s="38"/>
      <c r="AQ110" s="38">
        <v>2022</v>
      </c>
      <c r="AR110" s="38">
        <v>2022</v>
      </c>
      <c r="AS110" s="38">
        <v>2022</v>
      </c>
      <c r="AT110" s="38"/>
      <c r="AU110" s="38">
        <v>2022</v>
      </c>
      <c r="AV110" s="38">
        <v>2022</v>
      </c>
      <c r="AW110" s="38">
        <v>2020</v>
      </c>
      <c r="AX110" s="38">
        <v>2024</v>
      </c>
      <c r="AY110" s="38">
        <v>2024</v>
      </c>
      <c r="AZ110" s="38">
        <v>2024</v>
      </c>
      <c r="BA110" s="38"/>
      <c r="BB110" s="38">
        <v>2024</v>
      </c>
      <c r="BC110" s="38"/>
      <c r="BD110" s="38">
        <v>2024</v>
      </c>
      <c r="BE110" s="38">
        <v>2024</v>
      </c>
      <c r="BF110" s="38"/>
      <c r="BG110" s="38">
        <v>2022</v>
      </c>
      <c r="BH110" s="38">
        <v>2023</v>
      </c>
      <c r="BI110" s="38">
        <v>2022</v>
      </c>
      <c r="BJ110" s="38">
        <v>2021</v>
      </c>
      <c r="BK110" s="38">
        <v>2022</v>
      </c>
      <c r="BL110" s="38">
        <v>2022</v>
      </c>
      <c r="BM110" s="38">
        <v>2014</v>
      </c>
      <c r="BN110" s="38">
        <v>2022</v>
      </c>
      <c r="BO110" s="38">
        <v>2022</v>
      </c>
      <c r="BP110" s="38">
        <v>2021</v>
      </c>
      <c r="BQ110" s="38">
        <v>2022</v>
      </c>
      <c r="BR110" s="38">
        <v>2022</v>
      </c>
      <c r="BS110" s="38">
        <v>2022</v>
      </c>
      <c r="BT110" s="38">
        <v>2021</v>
      </c>
      <c r="BU110" s="38">
        <v>2020</v>
      </c>
      <c r="BV110" s="38">
        <v>2023</v>
      </c>
    </row>
    <row r="111" spans="1:74">
      <c r="A111" s="30" t="s">
        <v>201</v>
      </c>
      <c r="B111" s="23" t="s">
        <v>200</v>
      </c>
      <c r="C111" s="38">
        <v>2024</v>
      </c>
      <c r="D111" s="38">
        <v>2024</v>
      </c>
      <c r="E111" s="38">
        <v>2024</v>
      </c>
      <c r="F111" s="38">
        <v>2024</v>
      </c>
      <c r="G111" s="38">
        <v>2024</v>
      </c>
      <c r="H111" s="38">
        <v>2024</v>
      </c>
      <c r="I111" s="38">
        <v>2024</v>
      </c>
      <c r="J111" s="38">
        <v>2024</v>
      </c>
      <c r="K111" s="38">
        <v>2024</v>
      </c>
      <c r="L111" s="38"/>
      <c r="M111" s="38"/>
      <c r="N111" s="38"/>
      <c r="O111" s="38"/>
      <c r="P111" s="38"/>
      <c r="Q111" s="38">
        <v>2024</v>
      </c>
      <c r="R111" s="38">
        <v>2024</v>
      </c>
      <c r="S111" s="38">
        <v>2024</v>
      </c>
      <c r="T111" s="38">
        <v>2024</v>
      </c>
      <c r="U111" s="38">
        <v>2024</v>
      </c>
      <c r="V111" s="38">
        <v>2021</v>
      </c>
      <c r="W111" s="38">
        <v>2022</v>
      </c>
      <c r="X111" s="38">
        <v>2022</v>
      </c>
      <c r="Y111" s="38"/>
      <c r="Z111" s="38">
        <v>2022</v>
      </c>
      <c r="AA111" s="38">
        <f>VLOOKUP(B111,[1]Foglio3!$B:$C,2,FALSE)</f>
        <v>2021</v>
      </c>
      <c r="AB111" s="38">
        <v>2014</v>
      </c>
      <c r="AC111" s="38">
        <v>2020</v>
      </c>
      <c r="AD111" s="38">
        <v>2022</v>
      </c>
      <c r="AE111" s="38">
        <v>2024</v>
      </c>
      <c r="AF111" s="38">
        <v>2008</v>
      </c>
      <c r="AG111" s="38"/>
      <c r="AH111" s="38">
        <v>2022</v>
      </c>
      <c r="AI111" s="38"/>
      <c r="AJ111" s="38">
        <v>2024</v>
      </c>
      <c r="AK111" s="38">
        <v>2021</v>
      </c>
      <c r="AL111" s="38">
        <v>2022</v>
      </c>
      <c r="AM111" s="38">
        <v>2022</v>
      </c>
      <c r="AN111" s="38">
        <v>2023</v>
      </c>
      <c r="AO111" s="38">
        <v>2022</v>
      </c>
      <c r="AP111" s="38">
        <v>2017</v>
      </c>
      <c r="AQ111" s="38">
        <v>2022</v>
      </c>
      <c r="AR111" s="38"/>
      <c r="AS111" s="38"/>
      <c r="AT111" s="38"/>
      <c r="AU111" s="38">
        <v>2022</v>
      </c>
      <c r="AV111" s="38"/>
      <c r="AW111" s="38">
        <v>2019</v>
      </c>
      <c r="AX111" s="38">
        <v>2024</v>
      </c>
      <c r="AY111" s="38">
        <v>2024</v>
      </c>
      <c r="AZ111" s="38">
        <v>2024</v>
      </c>
      <c r="BA111" s="38"/>
      <c r="BB111" s="38"/>
      <c r="BC111" s="38"/>
      <c r="BD111" s="38">
        <v>2024</v>
      </c>
      <c r="BE111" s="38">
        <v>2024</v>
      </c>
      <c r="BF111" s="38">
        <v>2013</v>
      </c>
      <c r="BG111" s="38">
        <v>2022</v>
      </c>
      <c r="BH111" s="38"/>
      <c r="BI111" s="38">
        <v>2022</v>
      </c>
      <c r="BJ111" s="38">
        <v>2011</v>
      </c>
      <c r="BK111" s="38">
        <v>2017</v>
      </c>
      <c r="BL111" s="38">
        <v>2021</v>
      </c>
      <c r="BM111" s="38">
        <v>2014</v>
      </c>
      <c r="BN111" s="38">
        <v>2022</v>
      </c>
      <c r="BO111" s="38">
        <v>2022</v>
      </c>
      <c r="BP111" s="38">
        <v>2012</v>
      </c>
      <c r="BQ111" s="38">
        <v>2022</v>
      </c>
      <c r="BR111" s="38">
        <v>2022</v>
      </c>
      <c r="BS111" s="38">
        <v>2022</v>
      </c>
      <c r="BT111" s="38">
        <v>2021</v>
      </c>
      <c r="BU111" s="38"/>
      <c r="BV111" s="38">
        <v>2023</v>
      </c>
    </row>
    <row r="112" spans="1:74">
      <c r="A112" s="30" t="s">
        <v>203</v>
      </c>
      <c r="B112" s="23" t="s">
        <v>202</v>
      </c>
      <c r="C112" s="38">
        <v>2024</v>
      </c>
      <c r="D112" s="38">
        <v>2024</v>
      </c>
      <c r="E112" s="38">
        <v>2024</v>
      </c>
      <c r="F112" s="38">
        <v>2024</v>
      </c>
      <c r="G112" s="38">
        <v>2024</v>
      </c>
      <c r="H112" s="38">
        <v>2024</v>
      </c>
      <c r="I112" s="38">
        <v>2024</v>
      </c>
      <c r="J112" s="38">
        <v>2024</v>
      </c>
      <c r="K112" s="38">
        <v>2024</v>
      </c>
      <c r="L112" s="38">
        <v>2024</v>
      </c>
      <c r="M112" s="38">
        <v>2024</v>
      </c>
      <c r="N112" s="38">
        <v>2024</v>
      </c>
      <c r="O112" s="38">
        <v>2024</v>
      </c>
      <c r="P112" s="38">
        <v>2024</v>
      </c>
      <c r="Q112" s="38">
        <v>2024</v>
      </c>
      <c r="R112" s="38">
        <v>2024</v>
      </c>
      <c r="S112" s="38">
        <v>2024</v>
      </c>
      <c r="T112" s="38">
        <v>2024</v>
      </c>
      <c r="U112" s="38">
        <v>2024</v>
      </c>
      <c r="V112" s="38">
        <v>2021</v>
      </c>
      <c r="W112" s="38">
        <v>2022</v>
      </c>
      <c r="X112" s="38">
        <v>2022</v>
      </c>
      <c r="Y112" s="38">
        <f>VLOOKUP(B112,[1]Foglio1!$B:$C,2,FALSE)</f>
        <v>2015</v>
      </c>
      <c r="Z112" s="38">
        <v>2022</v>
      </c>
      <c r="AA112" s="38">
        <f>VLOOKUP(B112,[1]Foglio3!$B:$C,2,FALSE)</f>
        <v>2022</v>
      </c>
      <c r="AB112" s="38">
        <v>2014</v>
      </c>
      <c r="AC112" s="38">
        <v>2020</v>
      </c>
      <c r="AD112" s="38">
        <v>2022</v>
      </c>
      <c r="AE112" s="38">
        <v>2024</v>
      </c>
      <c r="AF112" s="38">
        <v>2024</v>
      </c>
      <c r="AG112" s="38">
        <v>2024</v>
      </c>
      <c r="AH112" s="38">
        <v>2022</v>
      </c>
      <c r="AI112" s="38">
        <v>2019</v>
      </c>
      <c r="AJ112" s="38">
        <v>2024</v>
      </c>
      <c r="AK112" s="38">
        <v>2021</v>
      </c>
      <c r="AL112" s="38">
        <v>2022</v>
      </c>
      <c r="AM112" s="38">
        <v>2022</v>
      </c>
      <c r="AN112" s="38">
        <v>2023</v>
      </c>
      <c r="AO112" s="38">
        <v>2022</v>
      </c>
      <c r="AP112" s="38">
        <v>2022</v>
      </c>
      <c r="AQ112" s="38">
        <v>2022</v>
      </c>
      <c r="AR112" s="38">
        <v>2022</v>
      </c>
      <c r="AS112" s="38">
        <v>2022</v>
      </c>
      <c r="AT112" s="38">
        <v>2022</v>
      </c>
      <c r="AU112" s="38">
        <v>2022</v>
      </c>
      <c r="AV112" s="38">
        <v>2022</v>
      </c>
      <c r="AW112" s="38">
        <v>2019</v>
      </c>
      <c r="AX112" s="38">
        <v>2024</v>
      </c>
      <c r="AY112" s="38">
        <v>2024</v>
      </c>
      <c r="AZ112" s="38">
        <v>2024</v>
      </c>
      <c r="BA112" s="38"/>
      <c r="BB112" s="38">
        <v>2024</v>
      </c>
      <c r="BC112" s="38">
        <v>2023</v>
      </c>
      <c r="BD112" s="38">
        <v>2024</v>
      </c>
      <c r="BE112" s="38">
        <v>2024</v>
      </c>
      <c r="BF112" s="38">
        <v>2013</v>
      </c>
      <c r="BG112" s="38">
        <v>2022</v>
      </c>
      <c r="BH112" s="38">
        <v>2023</v>
      </c>
      <c r="BI112" s="38">
        <v>2022</v>
      </c>
      <c r="BJ112" s="38">
        <v>2021</v>
      </c>
      <c r="BK112" s="38">
        <v>2021</v>
      </c>
      <c r="BL112" s="38">
        <v>2022</v>
      </c>
      <c r="BM112" s="38">
        <v>2014</v>
      </c>
      <c r="BN112" s="38">
        <v>2022</v>
      </c>
      <c r="BO112" s="38">
        <v>2022</v>
      </c>
      <c r="BP112" s="38">
        <v>2018</v>
      </c>
      <c r="BQ112" s="38">
        <v>2022</v>
      </c>
      <c r="BR112" s="38"/>
      <c r="BS112" s="38">
        <v>2022</v>
      </c>
      <c r="BT112" s="38">
        <v>2021</v>
      </c>
      <c r="BU112" s="38">
        <v>2020</v>
      </c>
      <c r="BV112" s="38">
        <v>2023</v>
      </c>
    </row>
    <row r="113" spans="1:74">
      <c r="A113" s="30" t="s">
        <v>205</v>
      </c>
      <c r="B113" s="23" t="s">
        <v>204</v>
      </c>
      <c r="C113" s="38">
        <v>2024</v>
      </c>
      <c r="D113" s="38">
        <v>2024</v>
      </c>
      <c r="E113" s="38">
        <v>2024</v>
      </c>
      <c r="F113" s="38">
        <v>2024</v>
      </c>
      <c r="G113" s="38">
        <v>2024</v>
      </c>
      <c r="H113" s="38">
        <v>2024</v>
      </c>
      <c r="I113" s="38">
        <v>2024</v>
      </c>
      <c r="J113" s="38">
        <v>2024</v>
      </c>
      <c r="K113" s="38">
        <v>2024</v>
      </c>
      <c r="L113" s="38">
        <v>2024</v>
      </c>
      <c r="M113" s="38">
        <v>2024</v>
      </c>
      <c r="N113" s="38"/>
      <c r="O113" s="38"/>
      <c r="P113" s="38"/>
      <c r="Q113" s="38">
        <v>2024</v>
      </c>
      <c r="R113" s="38">
        <v>2024</v>
      </c>
      <c r="S113" s="38">
        <v>2024</v>
      </c>
      <c r="T113" s="38">
        <v>2024</v>
      </c>
      <c r="U113" s="38">
        <v>2024</v>
      </c>
      <c r="V113" s="38">
        <v>2021</v>
      </c>
      <c r="W113" s="38">
        <v>2022</v>
      </c>
      <c r="X113" s="38">
        <v>2022</v>
      </c>
      <c r="Y113" s="38">
        <f>VLOOKUP(B113,[1]Foglio1!$B:$C,2,FALSE)</f>
        <v>2011</v>
      </c>
      <c r="Z113" s="38">
        <v>2017</v>
      </c>
      <c r="AA113" s="38"/>
      <c r="AB113" s="38">
        <v>2018</v>
      </c>
      <c r="AC113" s="38">
        <v>2020</v>
      </c>
      <c r="AD113" s="38">
        <v>2022</v>
      </c>
      <c r="AE113" s="38">
        <v>2024</v>
      </c>
      <c r="AF113" s="38">
        <v>2024</v>
      </c>
      <c r="AG113" s="38">
        <v>2024</v>
      </c>
      <c r="AH113" s="38">
        <v>2022</v>
      </c>
      <c r="AI113" s="38"/>
      <c r="AJ113" s="38">
        <v>2024</v>
      </c>
      <c r="AK113" s="38">
        <v>2021</v>
      </c>
      <c r="AL113" s="38">
        <v>2022</v>
      </c>
      <c r="AM113" s="38">
        <v>2022</v>
      </c>
      <c r="AN113" s="38">
        <v>2023</v>
      </c>
      <c r="AO113" s="38">
        <v>2022</v>
      </c>
      <c r="AP113" s="38"/>
      <c r="AQ113" s="38">
        <v>2022</v>
      </c>
      <c r="AR113" s="38">
        <v>2021</v>
      </c>
      <c r="AS113" s="38"/>
      <c r="AT113" s="38"/>
      <c r="AU113" s="38">
        <v>2022</v>
      </c>
      <c r="AV113" s="38">
        <v>2022</v>
      </c>
      <c r="AW113" s="38">
        <v>2017</v>
      </c>
      <c r="AX113" s="38">
        <v>2024</v>
      </c>
      <c r="AY113" s="38">
        <v>2024</v>
      </c>
      <c r="AZ113" s="38">
        <v>2024</v>
      </c>
      <c r="BA113" s="38"/>
      <c r="BB113" s="38">
        <v>2024</v>
      </c>
      <c r="BC113" s="38"/>
      <c r="BD113" s="38">
        <v>2024</v>
      </c>
      <c r="BE113" s="38">
        <v>2024</v>
      </c>
      <c r="BF113" s="38">
        <v>2015</v>
      </c>
      <c r="BG113" s="38">
        <v>2022</v>
      </c>
      <c r="BH113" s="38">
        <v>2023</v>
      </c>
      <c r="BI113" s="38">
        <v>2022</v>
      </c>
      <c r="BJ113" s="38">
        <v>2021</v>
      </c>
      <c r="BK113" s="38">
        <v>2021</v>
      </c>
      <c r="BL113" s="38">
        <v>2022</v>
      </c>
      <c r="BM113" s="38">
        <v>2014</v>
      </c>
      <c r="BN113" s="38">
        <v>2022</v>
      </c>
      <c r="BO113" s="38">
        <v>2022</v>
      </c>
      <c r="BP113" s="38">
        <v>2020</v>
      </c>
      <c r="BQ113" s="38">
        <v>2022</v>
      </c>
      <c r="BR113" s="38">
        <v>2022</v>
      </c>
      <c r="BS113" s="38">
        <v>2022</v>
      </c>
      <c r="BT113" s="38">
        <v>2021</v>
      </c>
      <c r="BU113" s="38">
        <v>2020</v>
      </c>
      <c r="BV113" s="38">
        <v>2023</v>
      </c>
    </row>
    <row r="114" spans="1:74">
      <c r="A114" s="30" t="s">
        <v>207</v>
      </c>
      <c r="B114" s="23" t="s">
        <v>206</v>
      </c>
      <c r="C114" s="38">
        <v>2024</v>
      </c>
      <c r="D114" s="38">
        <v>2024</v>
      </c>
      <c r="E114" s="38">
        <v>2024</v>
      </c>
      <c r="F114" s="38">
        <v>2024</v>
      </c>
      <c r="G114" s="38">
        <v>2024</v>
      </c>
      <c r="H114" s="38">
        <v>2024</v>
      </c>
      <c r="I114" s="38">
        <v>2024</v>
      </c>
      <c r="J114" s="38">
        <v>2024</v>
      </c>
      <c r="K114" s="38">
        <v>2024</v>
      </c>
      <c r="L114" s="38">
        <v>2024</v>
      </c>
      <c r="M114" s="38"/>
      <c r="N114" s="38"/>
      <c r="O114" s="38"/>
      <c r="P114" s="38"/>
      <c r="Q114" s="38">
        <v>2024</v>
      </c>
      <c r="R114" s="38">
        <v>2024</v>
      </c>
      <c r="S114" s="38">
        <v>2024</v>
      </c>
      <c r="T114" s="38">
        <v>2024</v>
      </c>
      <c r="U114" s="38">
        <v>2024</v>
      </c>
      <c r="V114" s="38">
        <v>2021</v>
      </c>
      <c r="W114" s="38">
        <v>2022</v>
      </c>
      <c r="X114" s="38">
        <v>2022</v>
      </c>
      <c r="Y114" s="38">
        <f>VLOOKUP(B114,[1]Foglio1!$B:$C,2,FALSE)</f>
        <v>2015</v>
      </c>
      <c r="Z114" s="38">
        <v>2022</v>
      </c>
      <c r="AA114" s="38">
        <f>VLOOKUP(B114,[1]Foglio3!$B:$C,2,FALSE)</f>
        <v>2022</v>
      </c>
      <c r="AB114" s="38">
        <v>2018</v>
      </c>
      <c r="AC114" s="38">
        <v>2020</v>
      </c>
      <c r="AD114" s="38">
        <v>2022</v>
      </c>
      <c r="AE114" s="38">
        <v>2024</v>
      </c>
      <c r="AF114" s="38">
        <v>2024</v>
      </c>
      <c r="AG114" s="38">
        <v>2024</v>
      </c>
      <c r="AH114" s="38">
        <v>2022</v>
      </c>
      <c r="AI114" s="38">
        <v>2021</v>
      </c>
      <c r="AJ114" s="38">
        <v>2024</v>
      </c>
      <c r="AK114" s="38">
        <v>2021</v>
      </c>
      <c r="AL114" s="38">
        <v>2022</v>
      </c>
      <c r="AM114" s="38">
        <v>2022</v>
      </c>
      <c r="AN114" s="38">
        <v>2023</v>
      </c>
      <c r="AO114" s="38">
        <v>2022</v>
      </c>
      <c r="AP114" s="38">
        <v>2022</v>
      </c>
      <c r="AQ114" s="38">
        <v>2022</v>
      </c>
      <c r="AR114" s="38">
        <v>2022</v>
      </c>
      <c r="AS114" s="38">
        <v>2022</v>
      </c>
      <c r="AT114" s="38">
        <v>2022</v>
      </c>
      <c r="AU114" s="38">
        <v>2022</v>
      </c>
      <c r="AV114" s="38">
        <v>2022</v>
      </c>
      <c r="AW114" s="38">
        <v>2022</v>
      </c>
      <c r="AX114" s="38">
        <v>2024</v>
      </c>
      <c r="AY114" s="38">
        <v>2024</v>
      </c>
      <c r="AZ114" s="38">
        <v>2024</v>
      </c>
      <c r="BA114" s="38">
        <v>2024</v>
      </c>
      <c r="BB114" s="38">
        <v>2024</v>
      </c>
      <c r="BC114" s="38">
        <v>2023</v>
      </c>
      <c r="BD114" s="38">
        <v>2024</v>
      </c>
      <c r="BE114" s="38">
        <v>2024</v>
      </c>
      <c r="BF114" s="38">
        <v>2015</v>
      </c>
      <c r="BG114" s="38">
        <v>2022</v>
      </c>
      <c r="BH114" s="38">
        <v>2023</v>
      </c>
      <c r="BI114" s="38">
        <v>2022</v>
      </c>
      <c r="BJ114" s="38">
        <v>2020</v>
      </c>
      <c r="BK114" s="38">
        <v>2021</v>
      </c>
      <c r="BL114" s="38">
        <v>2022</v>
      </c>
      <c r="BM114" s="38">
        <v>2014</v>
      </c>
      <c r="BN114" s="38">
        <v>2022</v>
      </c>
      <c r="BO114" s="38">
        <v>2022</v>
      </c>
      <c r="BP114" s="38">
        <v>2020</v>
      </c>
      <c r="BQ114" s="38">
        <v>2022</v>
      </c>
      <c r="BR114" s="38">
        <v>2022</v>
      </c>
      <c r="BS114" s="38">
        <v>2022</v>
      </c>
      <c r="BT114" s="38">
        <v>2021</v>
      </c>
      <c r="BU114" s="38">
        <v>2020</v>
      </c>
      <c r="BV114" s="38">
        <v>2023</v>
      </c>
    </row>
    <row r="115" spans="1:74">
      <c r="A115" s="30" t="s">
        <v>669</v>
      </c>
      <c r="B115" s="23" t="s">
        <v>208</v>
      </c>
      <c r="C115" s="38">
        <v>2024</v>
      </c>
      <c r="D115" s="38">
        <v>2024</v>
      </c>
      <c r="E115" s="38">
        <v>2024</v>
      </c>
      <c r="F115" s="38">
        <v>2024</v>
      </c>
      <c r="G115" s="38">
        <v>2024</v>
      </c>
      <c r="H115" s="38">
        <v>2024</v>
      </c>
      <c r="I115" s="38">
        <v>2024</v>
      </c>
      <c r="J115" s="38">
        <v>2024</v>
      </c>
      <c r="K115" s="38">
        <v>2024</v>
      </c>
      <c r="L115" s="38"/>
      <c r="M115" s="38">
        <v>2024</v>
      </c>
      <c r="N115" s="38"/>
      <c r="O115" s="38"/>
      <c r="P115" s="38"/>
      <c r="Q115" s="38">
        <v>2024</v>
      </c>
      <c r="R115" s="38">
        <v>2024</v>
      </c>
      <c r="S115" s="38">
        <v>2024</v>
      </c>
      <c r="T115" s="38">
        <v>2024</v>
      </c>
      <c r="U115" s="38">
        <v>2024</v>
      </c>
      <c r="V115" s="38">
        <v>2021</v>
      </c>
      <c r="W115" s="38">
        <v>2022</v>
      </c>
      <c r="X115" s="38">
        <v>2022</v>
      </c>
      <c r="Y115" s="38"/>
      <c r="Z115" s="38">
        <v>2014</v>
      </c>
      <c r="AA115" s="38"/>
      <c r="AB115" s="38">
        <v>2017</v>
      </c>
      <c r="AC115" s="38">
        <v>2020</v>
      </c>
      <c r="AD115" s="38"/>
      <c r="AE115" s="38">
        <v>2024</v>
      </c>
      <c r="AF115" s="38">
        <v>2008</v>
      </c>
      <c r="AG115" s="38"/>
      <c r="AH115" s="38">
        <v>2022</v>
      </c>
      <c r="AI115" s="38"/>
      <c r="AJ115" s="38">
        <v>2024</v>
      </c>
      <c r="AK115" s="38">
        <v>2021</v>
      </c>
      <c r="AL115" s="38">
        <v>2022</v>
      </c>
      <c r="AM115" s="38">
        <v>2022</v>
      </c>
      <c r="AN115" s="38">
        <v>2023</v>
      </c>
      <c r="AO115" s="38">
        <v>2022</v>
      </c>
      <c r="AP115" s="38"/>
      <c r="AQ115" s="38">
        <v>2022</v>
      </c>
      <c r="AR115" s="38"/>
      <c r="AS115" s="38"/>
      <c r="AT115" s="38"/>
      <c r="AU115" s="38">
        <v>2022</v>
      </c>
      <c r="AV115" s="38"/>
      <c r="AW115" s="38">
        <v>2013</v>
      </c>
      <c r="AX115" s="38">
        <v>2024</v>
      </c>
      <c r="AY115" s="38">
        <v>2024</v>
      </c>
      <c r="AZ115" s="38">
        <v>2024</v>
      </c>
      <c r="BA115" s="38"/>
      <c r="BB115" s="38">
        <v>2017</v>
      </c>
      <c r="BC115" s="38"/>
      <c r="BD115" s="38">
        <v>2024</v>
      </c>
      <c r="BE115" s="38">
        <v>2024</v>
      </c>
      <c r="BF115" s="38">
        <v>2013</v>
      </c>
      <c r="BG115" s="38">
        <v>2022</v>
      </c>
      <c r="BH115" s="38"/>
      <c r="BI115" s="38">
        <v>2022</v>
      </c>
      <c r="BJ115" s="38"/>
      <c r="BK115" s="38">
        <v>2021</v>
      </c>
      <c r="BL115" s="38">
        <v>2021</v>
      </c>
      <c r="BM115" s="38">
        <v>2014</v>
      </c>
      <c r="BN115" s="38">
        <v>2022</v>
      </c>
      <c r="BO115" s="38">
        <v>2022</v>
      </c>
      <c r="BP115" s="38">
        <v>2020</v>
      </c>
      <c r="BQ115" s="38">
        <v>2022</v>
      </c>
      <c r="BR115" s="38">
        <v>2022</v>
      </c>
      <c r="BS115" s="38">
        <v>2022</v>
      </c>
      <c r="BT115" s="38">
        <v>2021</v>
      </c>
      <c r="BU115" s="38">
        <v>2020</v>
      </c>
      <c r="BV115" s="38">
        <v>2023</v>
      </c>
    </row>
    <row r="116" spans="1:74">
      <c r="A116" s="30" t="s">
        <v>740</v>
      </c>
      <c r="B116" s="23" t="s">
        <v>209</v>
      </c>
      <c r="C116" s="38">
        <v>2024</v>
      </c>
      <c r="D116" s="38">
        <v>2024</v>
      </c>
      <c r="E116" s="38">
        <v>2024</v>
      </c>
      <c r="F116" s="38">
        <v>2024</v>
      </c>
      <c r="G116" s="38">
        <v>2024</v>
      </c>
      <c r="H116" s="38">
        <v>2024</v>
      </c>
      <c r="I116" s="38">
        <v>2024</v>
      </c>
      <c r="J116" s="38">
        <v>2024</v>
      </c>
      <c r="K116" s="38">
        <v>2024</v>
      </c>
      <c r="L116" s="38">
        <v>2024</v>
      </c>
      <c r="M116" s="38">
        <v>2024</v>
      </c>
      <c r="N116" s="38"/>
      <c r="O116" s="38"/>
      <c r="P116" s="38"/>
      <c r="Q116" s="38">
        <v>2024</v>
      </c>
      <c r="R116" s="38">
        <v>2024</v>
      </c>
      <c r="S116" s="38">
        <v>2024</v>
      </c>
      <c r="T116" s="38">
        <v>2024</v>
      </c>
      <c r="U116" s="38">
        <v>2024</v>
      </c>
      <c r="V116" s="38">
        <v>2021</v>
      </c>
      <c r="W116" s="38">
        <v>2022</v>
      </c>
      <c r="X116" s="38">
        <v>2022</v>
      </c>
      <c r="Y116" s="38">
        <f>VLOOKUP(B116,[1]Foglio1!$B:$C,2,FALSE)</f>
        <v>2014</v>
      </c>
      <c r="Z116" s="38">
        <v>2022</v>
      </c>
      <c r="AA116" s="38"/>
      <c r="AB116" s="38">
        <v>2019</v>
      </c>
      <c r="AC116" s="38">
        <v>2020</v>
      </c>
      <c r="AD116" s="38"/>
      <c r="AE116" s="38">
        <v>2024</v>
      </c>
      <c r="AF116" s="38">
        <v>2024</v>
      </c>
      <c r="AG116" s="38">
        <v>2024</v>
      </c>
      <c r="AH116" s="38">
        <v>2022</v>
      </c>
      <c r="AI116" s="38">
        <v>2012</v>
      </c>
      <c r="AJ116" s="38">
        <v>2024</v>
      </c>
      <c r="AK116" s="38">
        <v>2021</v>
      </c>
      <c r="AL116" s="38">
        <v>2022</v>
      </c>
      <c r="AM116" s="38">
        <v>2022</v>
      </c>
      <c r="AN116" s="38">
        <v>2023</v>
      </c>
      <c r="AO116" s="38">
        <v>2022</v>
      </c>
      <c r="AP116" s="38">
        <v>2012</v>
      </c>
      <c r="AQ116" s="38">
        <v>2022</v>
      </c>
      <c r="AR116" s="38">
        <v>2022</v>
      </c>
      <c r="AS116" s="38">
        <v>2022</v>
      </c>
      <c r="AT116" s="38"/>
      <c r="AU116" s="38">
        <v>2022</v>
      </c>
      <c r="AV116" s="38">
        <v>2022</v>
      </c>
      <c r="AW116" s="38">
        <v>2021</v>
      </c>
      <c r="AX116" s="38">
        <v>2024</v>
      </c>
      <c r="AY116" s="38">
        <v>2024</v>
      </c>
      <c r="AZ116" s="38">
        <v>2024</v>
      </c>
      <c r="BA116" s="38"/>
      <c r="BB116" s="38">
        <v>2024</v>
      </c>
      <c r="BC116" s="38"/>
      <c r="BD116" s="38">
        <v>2024</v>
      </c>
      <c r="BE116" s="38">
        <v>2024</v>
      </c>
      <c r="BF116" s="38">
        <v>2013</v>
      </c>
      <c r="BG116" s="38">
        <v>2022</v>
      </c>
      <c r="BH116" s="38">
        <v>2023</v>
      </c>
      <c r="BI116" s="38">
        <v>2022</v>
      </c>
      <c r="BJ116" s="38">
        <v>2021</v>
      </c>
      <c r="BK116" s="38">
        <v>2021</v>
      </c>
      <c r="BL116" s="38">
        <v>2022</v>
      </c>
      <c r="BM116" s="38">
        <v>2014</v>
      </c>
      <c r="BN116" s="38">
        <v>2022</v>
      </c>
      <c r="BO116" s="38">
        <v>2022</v>
      </c>
      <c r="BP116" s="38">
        <v>2020</v>
      </c>
      <c r="BQ116" s="38">
        <v>2022</v>
      </c>
      <c r="BR116" s="38">
        <v>2022</v>
      </c>
      <c r="BS116" s="38">
        <v>2022</v>
      </c>
      <c r="BT116" s="38">
        <v>2021</v>
      </c>
      <c r="BU116" s="38">
        <v>2020</v>
      </c>
      <c r="BV116" s="38">
        <v>2023</v>
      </c>
    </row>
    <row r="117" spans="1:74">
      <c r="A117" s="30" t="s">
        <v>211</v>
      </c>
      <c r="B117" s="23" t="s">
        <v>210</v>
      </c>
      <c r="C117" s="38">
        <v>2024</v>
      </c>
      <c r="D117" s="38">
        <v>2024</v>
      </c>
      <c r="E117" s="38">
        <v>2024</v>
      </c>
      <c r="F117" s="38">
        <v>2024</v>
      </c>
      <c r="G117" s="38">
        <v>2024</v>
      </c>
      <c r="H117" s="38">
        <v>2024</v>
      </c>
      <c r="I117" s="38">
        <v>2024</v>
      </c>
      <c r="J117" s="38">
        <v>2024</v>
      </c>
      <c r="K117" s="38">
        <v>2024</v>
      </c>
      <c r="L117" s="38">
        <v>2024</v>
      </c>
      <c r="M117" s="38">
        <v>2024</v>
      </c>
      <c r="N117" s="38"/>
      <c r="O117" s="38"/>
      <c r="P117" s="38"/>
      <c r="Q117" s="38">
        <v>2024</v>
      </c>
      <c r="R117" s="38">
        <v>2024</v>
      </c>
      <c r="S117" s="38">
        <v>2024</v>
      </c>
      <c r="T117" s="38">
        <v>2024</v>
      </c>
      <c r="U117" s="38">
        <v>2024</v>
      </c>
      <c r="V117" s="38">
        <v>2021</v>
      </c>
      <c r="W117" s="38">
        <v>2022</v>
      </c>
      <c r="X117" s="38">
        <v>2022</v>
      </c>
      <c r="Y117" s="38">
        <f>VLOOKUP(B117,[1]Foglio1!$B:$C,2,FALSE)</f>
        <v>2018</v>
      </c>
      <c r="Z117" s="38">
        <v>2022</v>
      </c>
      <c r="AA117" s="38">
        <f>VLOOKUP(B117,[1]Foglio3!$B:$C,2,FALSE)</f>
        <v>2022</v>
      </c>
      <c r="AB117" s="38">
        <v>2019</v>
      </c>
      <c r="AC117" s="38">
        <v>2020</v>
      </c>
      <c r="AD117" s="38">
        <v>2022</v>
      </c>
      <c r="AE117" s="38">
        <v>2024</v>
      </c>
      <c r="AF117" s="38">
        <v>2024</v>
      </c>
      <c r="AG117" s="38">
        <v>2024</v>
      </c>
      <c r="AH117" s="38">
        <v>2022</v>
      </c>
      <c r="AI117" s="38">
        <v>2018</v>
      </c>
      <c r="AJ117" s="38">
        <v>2024</v>
      </c>
      <c r="AK117" s="38">
        <v>2021</v>
      </c>
      <c r="AL117" s="38">
        <v>2022</v>
      </c>
      <c r="AM117" s="38">
        <v>2022</v>
      </c>
      <c r="AN117" s="38">
        <v>2023</v>
      </c>
      <c r="AO117" s="38">
        <v>2022</v>
      </c>
      <c r="AP117" s="38">
        <v>2018</v>
      </c>
      <c r="AQ117" s="38">
        <v>2022</v>
      </c>
      <c r="AR117" s="38">
        <v>2022</v>
      </c>
      <c r="AS117" s="38">
        <v>2022</v>
      </c>
      <c r="AT117" s="38"/>
      <c r="AU117" s="38">
        <v>2022</v>
      </c>
      <c r="AV117" s="38">
        <v>2022</v>
      </c>
      <c r="AW117" s="38">
        <v>2022</v>
      </c>
      <c r="AX117" s="38">
        <v>2024</v>
      </c>
      <c r="AY117" s="38">
        <v>2024</v>
      </c>
      <c r="AZ117" s="38">
        <v>2024</v>
      </c>
      <c r="BA117" s="38"/>
      <c r="BB117" s="38">
        <v>2024</v>
      </c>
      <c r="BC117" s="38">
        <v>2023</v>
      </c>
      <c r="BD117" s="38">
        <v>2024</v>
      </c>
      <c r="BE117" s="38">
        <v>2024</v>
      </c>
      <c r="BF117" s="38">
        <v>2015</v>
      </c>
      <c r="BG117" s="38">
        <v>2022</v>
      </c>
      <c r="BH117" s="38">
        <v>2023</v>
      </c>
      <c r="BI117" s="38">
        <v>2022</v>
      </c>
      <c r="BJ117" s="38">
        <v>2020</v>
      </c>
      <c r="BK117" s="38">
        <v>2021</v>
      </c>
      <c r="BL117" s="38">
        <v>2022</v>
      </c>
      <c r="BM117" s="38">
        <v>2014</v>
      </c>
      <c r="BN117" s="38">
        <v>2022</v>
      </c>
      <c r="BO117" s="38">
        <v>2022</v>
      </c>
      <c r="BP117" s="38">
        <v>2018</v>
      </c>
      <c r="BQ117" s="38">
        <v>2022</v>
      </c>
      <c r="BR117" s="38">
        <v>2022</v>
      </c>
      <c r="BS117" s="38">
        <v>2022</v>
      </c>
      <c r="BT117" s="38">
        <v>2021</v>
      </c>
      <c r="BU117" s="38">
        <v>2020</v>
      </c>
      <c r="BV117" s="38">
        <v>2023</v>
      </c>
    </row>
    <row r="118" spans="1:74">
      <c r="A118" s="30" t="s">
        <v>213</v>
      </c>
      <c r="B118" s="23" t="s">
        <v>212</v>
      </c>
      <c r="C118" s="38">
        <v>2024</v>
      </c>
      <c r="D118" s="38">
        <v>2024</v>
      </c>
      <c r="E118" s="38">
        <v>2024</v>
      </c>
      <c r="F118" s="38">
        <v>2024</v>
      </c>
      <c r="G118" s="38">
        <v>2024</v>
      </c>
      <c r="H118" s="38">
        <v>2024</v>
      </c>
      <c r="I118" s="38">
        <v>2024</v>
      </c>
      <c r="J118" s="38">
        <v>2024</v>
      </c>
      <c r="K118" s="38">
        <v>2024</v>
      </c>
      <c r="L118" s="38">
        <v>2024</v>
      </c>
      <c r="M118" s="38">
        <v>2024</v>
      </c>
      <c r="N118" s="38"/>
      <c r="O118" s="38"/>
      <c r="P118" s="38"/>
      <c r="Q118" s="38">
        <v>2024</v>
      </c>
      <c r="R118" s="38">
        <v>2024</v>
      </c>
      <c r="S118" s="38">
        <v>2024</v>
      </c>
      <c r="T118" s="38">
        <v>2024</v>
      </c>
      <c r="U118" s="38">
        <v>2024</v>
      </c>
      <c r="V118" s="38">
        <v>2021</v>
      </c>
      <c r="W118" s="38">
        <v>2022</v>
      </c>
      <c r="X118" s="38">
        <v>2022</v>
      </c>
      <c r="Y118" s="38">
        <f>VLOOKUP(B118,[1]Foglio1!$B:$C,2,FALSE)</f>
        <v>2018</v>
      </c>
      <c r="Z118" s="38">
        <v>2022</v>
      </c>
      <c r="AA118" s="38">
        <f>VLOOKUP(B118,[1]Foglio3!$B:$C,2,FALSE)</f>
        <v>2020</v>
      </c>
      <c r="AB118" s="38">
        <v>2018</v>
      </c>
      <c r="AC118" s="38">
        <v>2020</v>
      </c>
      <c r="AD118" s="38">
        <v>2022</v>
      </c>
      <c r="AE118" s="38">
        <v>2024</v>
      </c>
      <c r="AF118" s="38">
        <v>2024</v>
      </c>
      <c r="AG118" s="38">
        <v>2024</v>
      </c>
      <c r="AH118" s="38">
        <v>2022</v>
      </c>
      <c r="AI118" s="38">
        <v>2018</v>
      </c>
      <c r="AJ118" s="38">
        <v>2024</v>
      </c>
      <c r="AK118" s="38">
        <v>2021</v>
      </c>
      <c r="AL118" s="38">
        <v>2022</v>
      </c>
      <c r="AM118" s="38">
        <v>2022</v>
      </c>
      <c r="AN118" s="38">
        <v>2023</v>
      </c>
      <c r="AO118" s="38">
        <v>2022</v>
      </c>
      <c r="AP118" s="38">
        <v>2018</v>
      </c>
      <c r="AQ118" s="38">
        <v>2022</v>
      </c>
      <c r="AR118" s="38">
        <v>2022</v>
      </c>
      <c r="AS118" s="38">
        <v>2022</v>
      </c>
      <c r="AT118" s="38"/>
      <c r="AU118" s="38">
        <v>2022</v>
      </c>
      <c r="AV118" s="38">
        <v>2022</v>
      </c>
      <c r="AW118" s="38">
        <v>2021</v>
      </c>
      <c r="AX118" s="38">
        <v>2024</v>
      </c>
      <c r="AY118" s="38">
        <v>2024</v>
      </c>
      <c r="AZ118" s="38">
        <v>2024</v>
      </c>
      <c r="BA118" s="38"/>
      <c r="BB118" s="38">
        <v>2024</v>
      </c>
      <c r="BC118" s="38"/>
      <c r="BD118" s="38">
        <v>2024</v>
      </c>
      <c r="BE118" s="38">
        <v>2024</v>
      </c>
      <c r="BF118" s="38">
        <v>2013</v>
      </c>
      <c r="BG118" s="38">
        <v>2022</v>
      </c>
      <c r="BH118" s="38">
        <v>2023</v>
      </c>
      <c r="BI118" s="38">
        <v>2022</v>
      </c>
      <c r="BJ118" s="38">
        <v>2021</v>
      </c>
      <c r="BK118" s="38">
        <v>2022</v>
      </c>
      <c r="BL118" s="38">
        <v>2022</v>
      </c>
      <c r="BM118" s="38">
        <v>2014</v>
      </c>
      <c r="BN118" s="38">
        <v>2022</v>
      </c>
      <c r="BO118" s="38">
        <v>2022</v>
      </c>
      <c r="BP118" s="38">
        <v>2021</v>
      </c>
      <c r="BQ118" s="38">
        <v>2022</v>
      </c>
      <c r="BR118" s="38">
        <v>2022</v>
      </c>
      <c r="BS118" s="38"/>
      <c r="BT118" s="38">
        <v>2021</v>
      </c>
      <c r="BU118" s="38">
        <v>2020</v>
      </c>
      <c r="BV118" s="38">
        <v>2023</v>
      </c>
    </row>
    <row r="119" spans="1:74">
      <c r="A119" s="30" t="s">
        <v>215</v>
      </c>
      <c r="B119" s="23" t="s">
        <v>214</v>
      </c>
      <c r="C119" s="38">
        <v>2024</v>
      </c>
      <c r="D119" s="38">
        <v>2024</v>
      </c>
      <c r="E119" s="38">
        <v>2024</v>
      </c>
      <c r="F119" s="38">
        <v>2024</v>
      </c>
      <c r="G119" s="38">
        <v>2024</v>
      </c>
      <c r="H119" s="38">
        <v>2024</v>
      </c>
      <c r="I119" s="38">
        <v>2024</v>
      </c>
      <c r="J119" s="38">
        <v>2024</v>
      </c>
      <c r="K119" s="38">
        <v>2024</v>
      </c>
      <c r="L119" s="38">
        <v>2024</v>
      </c>
      <c r="M119" s="38">
        <v>2024</v>
      </c>
      <c r="N119" s="38">
        <v>2024</v>
      </c>
      <c r="O119" s="38">
        <v>2024</v>
      </c>
      <c r="P119" s="38">
        <v>2024</v>
      </c>
      <c r="Q119" s="38">
        <v>2024</v>
      </c>
      <c r="R119" s="38">
        <v>2024</v>
      </c>
      <c r="S119" s="38">
        <v>2024</v>
      </c>
      <c r="T119" s="38">
        <v>2024</v>
      </c>
      <c r="U119" s="38">
        <v>2024</v>
      </c>
      <c r="V119" s="38">
        <v>2021</v>
      </c>
      <c r="W119" s="38">
        <v>2022</v>
      </c>
      <c r="X119" s="38">
        <v>2022</v>
      </c>
      <c r="Y119" s="38">
        <f>VLOOKUP(B119,[1]Foglio1!$B:$C,2,FALSE)</f>
        <v>2014</v>
      </c>
      <c r="Z119" s="38">
        <v>2022</v>
      </c>
      <c r="AA119" s="38"/>
      <c r="AB119" s="38">
        <v>2018</v>
      </c>
      <c r="AC119" s="38">
        <v>2020</v>
      </c>
      <c r="AD119" s="38">
        <v>2022</v>
      </c>
      <c r="AE119" s="38">
        <v>2024</v>
      </c>
      <c r="AF119" s="38">
        <v>2024</v>
      </c>
      <c r="AG119" s="38">
        <v>2024</v>
      </c>
      <c r="AH119" s="38">
        <v>2022</v>
      </c>
      <c r="AI119" s="38">
        <v>2017</v>
      </c>
      <c r="AJ119" s="38">
        <v>2024</v>
      </c>
      <c r="AK119" s="38">
        <v>2021</v>
      </c>
      <c r="AL119" s="38">
        <v>2022</v>
      </c>
      <c r="AM119" s="38">
        <v>2022</v>
      </c>
      <c r="AN119" s="38">
        <v>2023</v>
      </c>
      <c r="AO119" s="38">
        <v>2022</v>
      </c>
      <c r="AP119" s="38">
        <v>2019</v>
      </c>
      <c r="AQ119" s="38">
        <v>2022</v>
      </c>
      <c r="AR119" s="38">
        <v>2022</v>
      </c>
      <c r="AS119" s="38">
        <v>2022</v>
      </c>
      <c r="AT119" s="38">
        <v>2022</v>
      </c>
      <c r="AU119" s="38">
        <v>2022</v>
      </c>
      <c r="AV119" s="38">
        <v>2022</v>
      </c>
      <c r="AW119" s="38">
        <v>2013</v>
      </c>
      <c r="AX119" s="38">
        <v>2024</v>
      </c>
      <c r="AY119" s="38">
        <v>2024</v>
      </c>
      <c r="AZ119" s="38">
        <v>2024</v>
      </c>
      <c r="BA119" s="38"/>
      <c r="BB119" s="38">
        <v>2024</v>
      </c>
      <c r="BC119" s="38">
        <v>2023</v>
      </c>
      <c r="BD119" s="38">
        <v>2024</v>
      </c>
      <c r="BE119" s="38">
        <v>2024</v>
      </c>
      <c r="BF119" s="38">
        <v>2013</v>
      </c>
      <c r="BG119" s="38">
        <v>2022</v>
      </c>
      <c r="BH119" s="38">
        <v>2023</v>
      </c>
      <c r="BI119" s="38">
        <v>2022</v>
      </c>
      <c r="BJ119" s="38">
        <v>2022</v>
      </c>
      <c r="BK119" s="38">
        <v>2021</v>
      </c>
      <c r="BL119" s="38">
        <v>2021</v>
      </c>
      <c r="BM119" s="38">
        <v>2014</v>
      </c>
      <c r="BN119" s="38">
        <v>2022</v>
      </c>
      <c r="BO119" s="38">
        <v>2022</v>
      </c>
      <c r="BP119" s="38">
        <v>2017</v>
      </c>
      <c r="BQ119" s="38">
        <v>2022</v>
      </c>
      <c r="BR119" s="38">
        <v>2022</v>
      </c>
      <c r="BS119" s="38">
        <v>2022</v>
      </c>
      <c r="BT119" s="38">
        <v>2021</v>
      </c>
      <c r="BU119" s="38">
        <v>2020</v>
      </c>
      <c r="BV119" s="38">
        <v>2023</v>
      </c>
    </row>
    <row r="120" spans="1:74">
      <c r="A120" s="30" t="s">
        <v>217</v>
      </c>
      <c r="B120" s="23" t="s">
        <v>216</v>
      </c>
      <c r="C120" s="38">
        <v>2024</v>
      </c>
      <c r="D120" s="38">
        <v>2024</v>
      </c>
      <c r="E120" s="38">
        <v>2024</v>
      </c>
      <c r="F120" s="38">
        <v>2024</v>
      </c>
      <c r="G120" s="38">
        <v>2024</v>
      </c>
      <c r="H120" s="38">
        <v>2024</v>
      </c>
      <c r="I120" s="38">
        <v>2024</v>
      </c>
      <c r="J120" s="38">
        <v>2024</v>
      </c>
      <c r="K120" s="38">
        <v>2024</v>
      </c>
      <c r="L120" s="38">
        <v>2024</v>
      </c>
      <c r="M120" s="38">
        <v>2024</v>
      </c>
      <c r="N120" s="38">
        <v>2024</v>
      </c>
      <c r="O120" s="38">
        <v>2024</v>
      </c>
      <c r="P120" s="38">
        <v>2024</v>
      </c>
      <c r="Q120" s="38">
        <v>2024</v>
      </c>
      <c r="R120" s="38">
        <v>2024</v>
      </c>
      <c r="S120" s="38">
        <v>2024</v>
      </c>
      <c r="T120" s="38">
        <v>2024</v>
      </c>
      <c r="U120" s="38">
        <v>2024</v>
      </c>
      <c r="V120" s="38">
        <v>2021</v>
      </c>
      <c r="W120" s="38">
        <v>2022</v>
      </c>
      <c r="X120" s="38">
        <v>2022</v>
      </c>
      <c r="Y120" s="38">
        <f>VLOOKUP(B120,[1]Foglio1!$B:$C,2,FALSE)</f>
        <v>2018</v>
      </c>
      <c r="Z120" s="38">
        <v>2022</v>
      </c>
      <c r="AA120" s="38"/>
      <c r="AB120" s="38">
        <v>2018</v>
      </c>
      <c r="AC120" s="38">
        <v>2020</v>
      </c>
      <c r="AD120" s="38">
        <v>2022</v>
      </c>
      <c r="AE120" s="38">
        <v>2024</v>
      </c>
      <c r="AF120" s="38">
        <v>2024</v>
      </c>
      <c r="AG120" s="38">
        <v>2024</v>
      </c>
      <c r="AH120" s="38">
        <v>2022</v>
      </c>
      <c r="AI120" s="38">
        <v>2019</v>
      </c>
      <c r="AJ120" s="38">
        <v>2024</v>
      </c>
      <c r="AK120" s="38">
        <v>2021</v>
      </c>
      <c r="AL120" s="38">
        <v>2022</v>
      </c>
      <c r="AM120" s="38">
        <v>2022</v>
      </c>
      <c r="AN120" s="38">
        <v>2023</v>
      </c>
      <c r="AO120" s="38">
        <v>2022</v>
      </c>
      <c r="AP120" s="38">
        <v>2022</v>
      </c>
      <c r="AQ120" s="38">
        <v>2022</v>
      </c>
      <c r="AR120" s="38">
        <v>2022</v>
      </c>
      <c r="AS120" s="38">
        <v>2022</v>
      </c>
      <c r="AT120" s="38">
        <v>2022</v>
      </c>
      <c r="AU120" s="38">
        <v>2022</v>
      </c>
      <c r="AV120" s="38">
        <v>2022</v>
      </c>
      <c r="AW120" s="38">
        <v>2019</v>
      </c>
      <c r="AX120" s="38">
        <v>2024</v>
      </c>
      <c r="AY120" s="38">
        <v>2024</v>
      </c>
      <c r="AZ120" s="38">
        <v>2024</v>
      </c>
      <c r="BA120" s="38">
        <v>2024</v>
      </c>
      <c r="BB120" s="38">
        <v>2024</v>
      </c>
      <c r="BC120" s="38">
        <v>2023</v>
      </c>
      <c r="BD120" s="38">
        <v>2024</v>
      </c>
      <c r="BE120" s="38">
        <v>2024</v>
      </c>
      <c r="BF120" s="38">
        <v>2015</v>
      </c>
      <c r="BG120" s="38">
        <v>2022</v>
      </c>
      <c r="BH120" s="38">
        <v>2023</v>
      </c>
      <c r="BI120" s="38">
        <v>2022</v>
      </c>
      <c r="BJ120" s="38">
        <v>2020</v>
      </c>
      <c r="BK120" s="38">
        <v>2021</v>
      </c>
      <c r="BL120" s="38">
        <v>2022</v>
      </c>
      <c r="BM120" s="38">
        <v>2014</v>
      </c>
      <c r="BN120" s="38">
        <v>2022</v>
      </c>
      <c r="BO120" s="38">
        <v>2022</v>
      </c>
      <c r="BP120" s="38">
        <v>2021</v>
      </c>
      <c r="BQ120" s="38">
        <v>2022</v>
      </c>
      <c r="BR120" s="38">
        <v>2022</v>
      </c>
      <c r="BS120" s="38">
        <v>2022</v>
      </c>
      <c r="BT120" s="38">
        <v>2021</v>
      </c>
      <c r="BU120" s="38">
        <v>2020</v>
      </c>
      <c r="BV120" s="38">
        <v>2023</v>
      </c>
    </row>
    <row r="121" spans="1:74">
      <c r="A121" s="30" t="s">
        <v>369</v>
      </c>
      <c r="B121" s="23" t="s">
        <v>218</v>
      </c>
      <c r="C121" s="38">
        <v>2024</v>
      </c>
      <c r="D121" s="38">
        <v>2024</v>
      </c>
      <c r="E121" s="38">
        <v>2024</v>
      </c>
      <c r="F121" s="38">
        <v>2024</v>
      </c>
      <c r="G121" s="38">
        <v>2024</v>
      </c>
      <c r="H121" s="38">
        <v>2024</v>
      </c>
      <c r="I121" s="38">
        <v>2024</v>
      </c>
      <c r="J121" s="38">
        <v>2024</v>
      </c>
      <c r="K121" s="38">
        <v>2024</v>
      </c>
      <c r="L121" s="38">
        <v>2024</v>
      </c>
      <c r="M121" s="38">
        <v>2024</v>
      </c>
      <c r="N121" s="38"/>
      <c r="O121" s="38"/>
      <c r="P121" s="38"/>
      <c r="Q121" s="38">
        <v>2024</v>
      </c>
      <c r="R121" s="38">
        <v>2024</v>
      </c>
      <c r="S121" s="38">
        <v>2024</v>
      </c>
      <c r="T121" s="38">
        <v>2024</v>
      </c>
      <c r="U121" s="38">
        <v>2024</v>
      </c>
      <c r="V121" s="38">
        <v>2021</v>
      </c>
      <c r="W121" s="38">
        <v>2022</v>
      </c>
      <c r="X121" s="38">
        <v>2022</v>
      </c>
      <c r="Y121" s="38">
        <f>VLOOKUP(B121,[1]Foglio1!$B:$C,2,FALSE)</f>
        <v>2016</v>
      </c>
      <c r="Z121" s="38">
        <v>2022</v>
      </c>
      <c r="AA121" s="38">
        <f>VLOOKUP(B121,[1]Foglio3!$B:$C,2,FALSE)</f>
        <v>2022</v>
      </c>
      <c r="AB121" s="38">
        <v>2018</v>
      </c>
      <c r="AC121" s="38">
        <v>2020</v>
      </c>
      <c r="AD121" s="38">
        <v>2022</v>
      </c>
      <c r="AE121" s="38">
        <v>2024</v>
      </c>
      <c r="AF121" s="38">
        <v>2024</v>
      </c>
      <c r="AG121" s="38">
        <v>2024</v>
      </c>
      <c r="AH121" s="38">
        <v>2022</v>
      </c>
      <c r="AI121" s="38">
        <v>2015</v>
      </c>
      <c r="AJ121" s="38">
        <v>2024</v>
      </c>
      <c r="AK121" s="38">
        <v>2021</v>
      </c>
      <c r="AL121" s="38">
        <v>2022</v>
      </c>
      <c r="AM121" s="38">
        <v>2022</v>
      </c>
      <c r="AN121" s="38">
        <v>2023</v>
      </c>
      <c r="AO121" s="38">
        <v>2022</v>
      </c>
      <c r="AP121" s="38">
        <v>2018</v>
      </c>
      <c r="AQ121" s="38">
        <v>2022</v>
      </c>
      <c r="AR121" s="38">
        <v>2022</v>
      </c>
      <c r="AS121" s="38">
        <v>2022</v>
      </c>
      <c r="AT121" s="38">
        <v>2022</v>
      </c>
      <c r="AU121" s="38">
        <v>2022</v>
      </c>
      <c r="AV121" s="38">
        <v>2022</v>
      </c>
      <c r="AW121" s="38">
        <v>2017</v>
      </c>
      <c r="AX121" s="38">
        <v>2024</v>
      </c>
      <c r="AY121" s="38">
        <v>2024</v>
      </c>
      <c r="AZ121" s="38">
        <v>2024</v>
      </c>
      <c r="BA121" s="38">
        <v>2024</v>
      </c>
      <c r="BB121" s="38">
        <v>2024</v>
      </c>
      <c r="BC121" s="38">
        <v>2024</v>
      </c>
      <c r="BD121" s="38">
        <v>2024</v>
      </c>
      <c r="BE121" s="38">
        <v>2024</v>
      </c>
      <c r="BF121" s="38">
        <v>2013</v>
      </c>
      <c r="BG121" s="38">
        <v>2022</v>
      </c>
      <c r="BH121" s="38">
        <v>2023</v>
      </c>
      <c r="BI121" s="38">
        <v>2022</v>
      </c>
      <c r="BJ121" s="38">
        <v>2019</v>
      </c>
      <c r="BK121" s="38">
        <v>2021</v>
      </c>
      <c r="BL121" s="38">
        <v>2022</v>
      </c>
      <c r="BM121" s="38">
        <v>2014</v>
      </c>
      <c r="BN121" s="38">
        <v>2022</v>
      </c>
      <c r="BO121" s="38">
        <v>2022</v>
      </c>
      <c r="BP121" s="38">
        <v>2019</v>
      </c>
      <c r="BQ121" s="38">
        <v>2022</v>
      </c>
      <c r="BR121" s="38">
        <v>2022</v>
      </c>
      <c r="BS121" s="38">
        <v>2022</v>
      </c>
      <c r="BT121" s="38">
        <v>2021</v>
      </c>
      <c r="BU121" s="38">
        <v>2020</v>
      </c>
      <c r="BV121" s="38">
        <v>2023</v>
      </c>
    </row>
    <row r="122" spans="1:74">
      <c r="A122" s="30" t="s">
        <v>220</v>
      </c>
      <c r="B122" s="23" t="s">
        <v>219</v>
      </c>
      <c r="C122" s="38">
        <v>2024</v>
      </c>
      <c r="D122" s="38">
        <v>2024</v>
      </c>
      <c r="E122" s="38">
        <v>2024</v>
      </c>
      <c r="F122" s="38">
        <v>2024</v>
      </c>
      <c r="G122" s="38">
        <v>2024</v>
      </c>
      <c r="H122" s="38">
        <v>2024</v>
      </c>
      <c r="I122" s="38">
        <v>2024</v>
      </c>
      <c r="J122" s="38">
        <v>2024</v>
      </c>
      <c r="K122" s="38">
        <v>2024</v>
      </c>
      <c r="L122" s="38">
        <v>2024</v>
      </c>
      <c r="M122" s="38">
        <v>2024</v>
      </c>
      <c r="N122" s="38">
        <v>2024</v>
      </c>
      <c r="O122" s="38">
        <v>2024</v>
      </c>
      <c r="P122" s="38">
        <v>2024</v>
      </c>
      <c r="Q122" s="38">
        <v>2024</v>
      </c>
      <c r="R122" s="38">
        <v>2024</v>
      </c>
      <c r="S122" s="38">
        <v>2024</v>
      </c>
      <c r="T122" s="38">
        <v>2024</v>
      </c>
      <c r="U122" s="38">
        <v>2024</v>
      </c>
      <c r="V122" s="38">
        <v>2021</v>
      </c>
      <c r="W122" s="38">
        <v>2022</v>
      </c>
      <c r="X122" s="38">
        <v>2022</v>
      </c>
      <c r="Y122" s="38">
        <f>VLOOKUP(B122,[1]Foglio1!$B:$C,2,FALSE)</f>
        <v>2013</v>
      </c>
      <c r="Z122" s="38">
        <v>2022</v>
      </c>
      <c r="AA122" s="38">
        <f>VLOOKUP(B122,[1]Foglio3!$B:$C,2,FALSE)</f>
        <v>2017</v>
      </c>
      <c r="AB122" s="38">
        <v>2018</v>
      </c>
      <c r="AC122" s="38">
        <v>2020</v>
      </c>
      <c r="AD122" s="38">
        <v>2022</v>
      </c>
      <c r="AE122" s="38">
        <v>2024</v>
      </c>
      <c r="AF122" s="38">
        <v>2024</v>
      </c>
      <c r="AG122" s="38">
        <v>2024</v>
      </c>
      <c r="AH122" s="38">
        <v>2022</v>
      </c>
      <c r="AI122" s="38">
        <v>2013</v>
      </c>
      <c r="AJ122" s="38">
        <v>2024</v>
      </c>
      <c r="AK122" s="38">
        <v>2021</v>
      </c>
      <c r="AL122" s="38">
        <v>2022</v>
      </c>
      <c r="AM122" s="38">
        <v>2022</v>
      </c>
      <c r="AN122" s="38">
        <v>2023</v>
      </c>
      <c r="AO122" s="38">
        <v>2022</v>
      </c>
      <c r="AP122" s="38">
        <v>2013</v>
      </c>
      <c r="AQ122" s="38">
        <v>2022</v>
      </c>
      <c r="AR122" s="38">
        <v>2022</v>
      </c>
      <c r="AS122" s="38">
        <v>2022</v>
      </c>
      <c r="AT122" s="38">
        <v>2022</v>
      </c>
      <c r="AU122" s="38">
        <v>2022</v>
      </c>
      <c r="AV122" s="38">
        <v>2022</v>
      </c>
      <c r="AW122" s="38">
        <v>2015</v>
      </c>
      <c r="AX122" s="38">
        <v>2024</v>
      </c>
      <c r="AY122" s="38">
        <v>2024</v>
      </c>
      <c r="AZ122" s="38">
        <v>2024</v>
      </c>
      <c r="BA122" s="38"/>
      <c r="BB122" s="38">
        <v>2024</v>
      </c>
      <c r="BC122" s="38">
        <v>2022</v>
      </c>
      <c r="BD122" s="38">
        <v>2024</v>
      </c>
      <c r="BE122" s="38">
        <v>2024</v>
      </c>
      <c r="BF122" s="38">
        <v>2013</v>
      </c>
      <c r="BG122" s="38">
        <v>2022</v>
      </c>
      <c r="BH122" s="38">
        <v>2023</v>
      </c>
      <c r="BI122" s="38">
        <v>2022</v>
      </c>
      <c r="BJ122" s="38">
        <v>2021</v>
      </c>
      <c r="BK122" s="38">
        <v>2021</v>
      </c>
      <c r="BL122" s="38">
        <v>2022</v>
      </c>
      <c r="BM122" s="38">
        <v>2014</v>
      </c>
      <c r="BN122" s="38">
        <v>2022</v>
      </c>
      <c r="BO122" s="38">
        <v>2022</v>
      </c>
      <c r="BP122" s="38">
        <v>2018</v>
      </c>
      <c r="BQ122" s="38">
        <v>2022</v>
      </c>
      <c r="BR122" s="38">
        <v>2022</v>
      </c>
      <c r="BS122" s="38">
        <v>2022</v>
      </c>
      <c r="BT122" s="38">
        <v>2021</v>
      </c>
      <c r="BU122" s="38">
        <v>2020</v>
      </c>
      <c r="BV122" s="38">
        <v>2023</v>
      </c>
    </row>
    <row r="123" spans="1:74">
      <c r="A123" s="30" t="s">
        <v>222</v>
      </c>
      <c r="B123" s="23" t="s">
        <v>221</v>
      </c>
      <c r="C123" s="38">
        <v>2024</v>
      </c>
      <c r="D123" s="38">
        <v>2024</v>
      </c>
      <c r="E123" s="38">
        <v>2024</v>
      </c>
      <c r="F123" s="38">
        <v>2024</v>
      </c>
      <c r="G123" s="38">
        <v>2024</v>
      </c>
      <c r="H123" s="38">
        <v>2024</v>
      </c>
      <c r="I123" s="38">
        <v>2024</v>
      </c>
      <c r="J123" s="38">
        <v>2024</v>
      </c>
      <c r="K123" s="38">
        <v>2024</v>
      </c>
      <c r="L123" s="38"/>
      <c r="M123" s="38"/>
      <c r="N123" s="38"/>
      <c r="O123" s="38"/>
      <c r="P123" s="38"/>
      <c r="Q123" s="38">
        <v>2024</v>
      </c>
      <c r="R123" s="38">
        <v>2024</v>
      </c>
      <c r="S123" s="38">
        <v>2024</v>
      </c>
      <c r="T123" s="38">
        <v>2024</v>
      </c>
      <c r="U123" s="38">
        <v>2024</v>
      </c>
      <c r="V123" s="38">
        <v>2021</v>
      </c>
      <c r="W123" s="38">
        <v>2022</v>
      </c>
      <c r="X123" s="38">
        <v>2022</v>
      </c>
      <c r="Y123" s="38"/>
      <c r="Z123" s="38">
        <v>2021</v>
      </c>
      <c r="AA123" s="38"/>
      <c r="AB123" s="38"/>
      <c r="AC123" s="38"/>
      <c r="AD123" s="38">
        <v>2022</v>
      </c>
      <c r="AE123" s="38">
        <v>2024</v>
      </c>
      <c r="AF123" s="38">
        <v>2008</v>
      </c>
      <c r="AG123" s="38"/>
      <c r="AH123" s="38">
        <v>2022</v>
      </c>
      <c r="AI123" s="38"/>
      <c r="AJ123" s="38">
        <v>2024</v>
      </c>
      <c r="AK123" s="38">
        <v>2021</v>
      </c>
      <c r="AL123" s="38">
        <v>2022</v>
      </c>
      <c r="AM123" s="38">
        <v>2022</v>
      </c>
      <c r="AN123" s="38"/>
      <c r="AO123" s="38">
        <v>2022</v>
      </c>
      <c r="AP123" s="38"/>
      <c r="AQ123" s="38">
        <v>2022</v>
      </c>
      <c r="AR123" s="38"/>
      <c r="AS123" s="38"/>
      <c r="AT123" s="38"/>
      <c r="AU123" s="38">
        <v>2022</v>
      </c>
      <c r="AV123" s="38"/>
      <c r="AW123" s="38">
        <v>2012</v>
      </c>
      <c r="AX123" s="38"/>
      <c r="AY123" s="38"/>
      <c r="AZ123" s="38"/>
      <c r="BA123" s="38"/>
      <c r="BB123" s="38">
        <v>2024</v>
      </c>
      <c r="BC123" s="38"/>
      <c r="BD123" s="38">
        <v>2024</v>
      </c>
      <c r="BE123" s="38">
        <v>2024</v>
      </c>
      <c r="BF123" s="38">
        <v>2013</v>
      </c>
      <c r="BG123" s="38">
        <v>2022</v>
      </c>
      <c r="BH123" s="38"/>
      <c r="BI123" s="38">
        <v>2022</v>
      </c>
      <c r="BJ123" s="38"/>
      <c r="BK123" s="38">
        <v>2021</v>
      </c>
      <c r="BL123" s="38">
        <v>2021</v>
      </c>
      <c r="BM123" s="38">
        <v>2014</v>
      </c>
      <c r="BN123" s="38">
        <v>2022</v>
      </c>
      <c r="BO123" s="38">
        <v>2022</v>
      </c>
      <c r="BP123" s="38">
        <v>2015</v>
      </c>
      <c r="BQ123" s="38">
        <v>2022</v>
      </c>
      <c r="BR123" s="38">
        <v>2022</v>
      </c>
      <c r="BS123" s="38">
        <v>2022</v>
      </c>
      <c r="BT123" s="38">
        <v>2021</v>
      </c>
      <c r="BU123" s="38"/>
      <c r="BV123" s="38">
        <v>2023</v>
      </c>
    </row>
    <row r="124" spans="1:74">
      <c r="A124" s="30" t="s">
        <v>224</v>
      </c>
      <c r="B124" s="23" t="s">
        <v>223</v>
      </c>
      <c r="C124" s="38">
        <v>2024</v>
      </c>
      <c r="D124" s="38">
        <v>2024</v>
      </c>
      <c r="E124" s="38">
        <v>2024</v>
      </c>
      <c r="F124" s="38">
        <v>2024</v>
      </c>
      <c r="G124" s="38">
        <v>2024</v>
      </c>
      <c r="H124" s="38">
        <v>2024</v>
      </c>
      <c r="I124" s="38">
        <v>2024</v>
      </c>
      <c r="J124" s="38">
        <v>2024</v>
      </c>
      <c r="K124" s="38">
        <v>2024</v>
      </c>
      <c r="L124" s="38">
        <v>2024</v>
      </c>
      <c r="M124" s="38">
        <v>2024</v>
      </c>
      <c r="N124" s="38"/>
      <c r="O124" s="38"/>
      <c r="P124" s="38"/>
      <c r="Q124" s="38">
        <v>2024</v>
      </c>
      <c r="R124" s="38">
        <v>2024</v>
      </c>
      <c r="S124" s="38">
        <v>2024</v>
      </c>
      <c r="T124" s="38">
        <v>2024</v>
      </c>
      <c r="U124" s="38">
        <v>2024</v>
      </c>
      <c r="V124" s="38">
        <v>2021</v>
      </c>
      <c r="W124" s="38">
        <v>2022</v>
      </c>
      <c r="X124" s="38">
        <v>2022</v>
      </c>
      <c r="Y124" s="38">
        <f>VLOOKUP(B124,[1]Foglio1!$B:$C,2,FALSE)</f>
        <v>2019</v>
      </c>
      <c r="Z124" s="38">
        <v>2022</v>
      </c>
      <c r="AA124" s="38">
        <f>VLOOKUP(B124,[1]Foglio3!$B:$C,2,FALSE)</f>
        <v>2022</v>
      </c>
      <c r="AB124" s="38">
        <v>2019</v>
      </c>
      <c r="AC124" s="38">
        <v>2020</v>
      </c>
      <c r="AD124" s="38">
        <v>2022</v>
      </c>
      <c r="AE124" s="38">
        <v>2024</v>
      </c>
      <c r="AF124" s="38">
        <v>2024</v>
      </c>
      <c r="AG124" s="38">
        <v>2024</v>
      </c>
      <c r="AH124" s="38">
        <v>2022</v>
      </c>
      <c r="AI124" s="38">
        <v>2019</v>
      </c>
      <c r="AJ124" s="38">
        <v>2024</v>
      </c>
      <c r="AK124" s="38">
        <v>2021</v>
      </c>
      <c r="AL124" s="38">
        <v>2022</v>
      </c>
      <c r="AM124" s="38">
        <v>2022</v>
      </c>
      <c r="AN124" s="38">
        <v>2023</v>
      </c>
      <c r="AO124" s="38">
        <v>2022</v>
      </c>
      <c r="AP124" s="38">
        <v>2022</v>
      </c>
      <c r="AQ124" s="38">
        <v>2022</v>
      </c>
      <c r="AR124" s="38">
        <v>2022</v>
      </c>
      <c r="AS124" s="38">
        <v>2022</v>
      </c>
      <c r="AT124" s="38">
        <v>2022</v>
      </c>
      <c r="AU124" s="38">
        <v>2022</v>
      </c>
      <c r="AV124" s="38">
        <v>2022</v>
      </c>
      <c r="AW124" s="38">
        <v>2010</v>
      </c>
      <c r="AX124" s="38">
        <v>2024</v>
      </c>
      <c r="AY124" s="38">
        <v>2024</v>
      </c>
      <c r="AZ124" s="38">
        <v>2024</v>
      </c>
      <c r="BA124" s="38">
        <v>2018</v>
      </c>
      <c r="BB124" s="38">
        <v>2024</v>
      </c>
      <c r="BC124" s="38">
        <v>2023</v>
      </c>
      <c r="BD124" s="38">
        <v>2024</v>
      </c>
      <c r="BE124" s="38">
        <v>2024</v>
      </c>
      <c r="BF124" s="38">
        <v>2015</v>
      </c>
      <c r="BG124" s="38">
        <v>2022</v>
      </c>
      <c r="BH124" s="38">
        <v>2023</v>
      </c>
      <c r="BI124" s="38">
        <v>2022</v>
      </c>
      <c r="BJ124" s="38">
        <v>2021</v>
      </c>
      <c r="BK124" s="38">
        <v>2021</v>
      </c>
      <c r="BL124" s="38">
        <v>2021</v>
      </c>
      <c r="BM124" s="38">
        <v>2014</v>
      </c>
      <c r="BN124" s="38">
        <v>2022</v>
      </c>
      <c r="BO124" s="38">
        <v>2022</v>
      </c>
      <c r="BP124" s="38">
        <v>2021</v>
      </c>
      <c r="BQ124" s="38">
        <v>2022</v>
      </c>
      <c r="BR124" s="38">
        <v>2022</v>
      </c>
      <c r="BS124" s="38">
        <v>2022</v>
      </c>
      <c r="BT124" s="38">
        <v>2021</v>
      </c>
      <c r="BU124" s="38">
        <v>2020</v>
      </c>
      <c r="BV124" s="38">
        <v>2023</v>
      </c>
    </row>
    <row r="125" spans="1:74">
      <c r="A125" s="30" t="s">
        <v>226</v>
      </c>
      <c r="B125" s="23" t="s">
        <v>225</v>
      </c>
      <c r="C125" s="38">
        <v>2024</v>
      </c>
      <c r="D125" s="38">
        <v>2024</v>
      </c>
      <c r="E125" s="38">
        <v>2024</v>
      </c>
      <c r="F125" s="38">
        <v>2024</v>
      </c>
      <c r="G125" s="38">
        <v>2024</v>
      </c>
      <c r="H125" s="38">
        <v>2024</v>
      </c>
      <c r="I125" s="38">
        <v>2024</v>
      </c>
      <c r="J125" s="38">
        <v>2024</v>
      </c>
      <c r="K125" s="38">
        <v>2024</v>
      </c>
      <c r="L125" s="38">
        <v>2024</v>
      </c>
      <c r="M125" s="38">
        <v>2024</v>
      </c>
      <c r="N125" s="38"/>
      <c r="O125" s="38"/>
      <c r="P125" s="38"/>
      <c r="Q125" s="38">
        <v>2024</v>
      </c>
      <c r="R125" s="38">
        <v>2024</v>
      </c>
      <c r="S125" s="38">
        <v>2024</v>
      </c>
      <c r="T125" s="38">
        <v>2024</v>
      </c>
      <c r="U125" s="38">
        <v>2024</v>
      </c>
      <c r="V125" s="38">
        <v>2021</v>
      </c>
      <c r="W125" s="38">
        <v>2022</v>
      </c>
      <c r="X125" s="38">
        <v>2022</v>
      </c>
      <c r="Y125" s="38">
        <f>VLOOKUP(B125,[1]Foglio1!$B:$C,2,FALSE)</f>
        <v>2011</v>
      </c>
      <c r="Z125" s="38">
        <v>2022</v>
      </c>
      <c r="AA125" s="38"/>
      <c r="AB125" s="38">
        <v>2018</v>
      </c>
      <c r="AC125" s="38">
        <v>2020</v>
      </c>
      <c r="AD125" s="38"/>
      <c r="AE125" s="38">
        <v>2024</v>
      </c>
      <c r="AF125" s="38">
        <v>2024</v>
      </c>
      <c r="AG125" s="38">
        <v>2024</v>
      </c>
      <c r="AH125" s="38">
        <v>2022</v>
      </c>
      <c r="AI125" s="38"/>
      <c r="AJ125" s="38">
        <v>2024</v>
      </c>
      <c r="AK125" s="38">
        <v>2021</v>
      </c>
      <c r="AL125" s="38">
        <v>2022</v>
      </c>
      <c r="AM125" s="38"/>
      <c r="AN125" s="38">
        <v>2023</v>
      </c>
      <c r="AO125" s="38">
        <v>2022</v>
      </c>
      <c r="AP125" s="38"/>
      <c r="AQ125" s="38">
        <v>2022</v>
      </c>
      <c r="AR125" s="38">
        <v>2021</v>
      </c>
      <c r="AS125" s="38">
        <v>2021</v>
      </c>
      <c r="AT125" s="38"/>
      <c r="AU125" s="38">
        <v>2020</v>
      </c>
      <c r="AV125" s="38">
        <v>2022</v>
      </c>
      <c r="AW125" s="38">
        <v>2021</v>
      </c>
      <c r="AX125" s="38">
        <v>2024</v>
      </c>
      <c r="AY125" s="38">
        <v>2024</v>
      </c>
      <c r="AZ125" s="38">
        <v>2024</v>
      </c>
      <c r="BA125" s="38"/>
      <c r="BB125" s="38">
        <v>2024</v>
      </c>
      <c r="BC125" s="38"/>
      <c r="BD125" s="38">
        <v>2024</v>
      </c>
      <c r="BE125" s="38">
        <v>2024</v>
      </c>
      <c r="BF125" s="38">
        <v>2015</v>
      </c>
      <c r="BG125" s="38">
        <v>2022</v>
      </c>
      <c r="BH125" s="38">
        <v>2023</v>
      </c>
      <c r="BI125" s="38">
        <v>2022</v>
      </c>
      <c r="BJ125" s="38"/>
      <c r="BK125" s="38">
        <v>2022</v>
      </c>
      <c r="BL125" s="38">
        <v>2022</v>
      </c>
      <c r="BM125" s="38">
        <v>2014</v>
      </c>
      <c r="BN125" s="38">
        <v>2022</v>
      </c>
      <c r="BO125" s="38">
        <v>2022</v>
      </c>
      <c r="BP125" s="38">
        <v>2020</v>
      </c>
      <c r="BQ125" s="38">
        <v>2020</v>
      </c>
      <c r="BR125" s="38">
        <v>2020</v>
      </c>
      <c r="BS125" s="38">
        <v>2020</v>
      </c>
      <c r="BT125" s="38">
        <v>2021</v>
      </c>
      <c r="BU125" s="38">
        <v>2020</v>
      </c>
      <c r="BV125" s="38">
        <v>2023</v>
      </c>
    </row>
    <row r="126" spans="1:74">
      <c r="A126" s="30" t="s">
        <v>228</v>
      </c>
      <c r="B126" s="23" t="s">
        <v>227</v>
      </c>
      <c r="C126" s="38">
        <v>2024</v>
      </c>
      <c r="D126" s="38">
        <v>2024</v>
      </c>
      <c r="E126" s="38">
        <v>2024</v>
      </c>
      <c r="F126" s="38">
        <v>2024</v>
      </c>
      <c r="G126" s="38">
        <v>2024</v>
      </c>
      <c r="H126" s="38">
        <v>2024</v>
      </c>
      <c r="I126" s="38">
        <v>2024</v>
      </c>
      <c r="J126" s="38">
        <v>2024</v>
      </c>
      <c r="K126" s="38">
        <v>2024</v>
      </c>
      <c r="L126" s="38">
        <v>2024</v>
      </c>
      <c r="M126" s="38"/>
      <c r="N126" s="38"/>
      <c r="O126" s="38"/>
      <c r="P126" s="38"/>
      <c r="Q126" s="38">
        <v>2024</v>
      </c>
      <c r="R126" s="38">
        <v>2024</v>
      </c>
      <c r="S126" s="38">
        <v>2024</v>
      </c>
      <c r="T126" s="38">
        <v>2024</v>
      </c>
      <c r="U126" s="38">
        <v>2024</v>
      </c>
      <c r="V126" s="38">
        <v>2021</v>
      </c>
      <c r="W126" s="38">
        <v>2022</v>
      </c>
      <c r="X126" s="38">
        <v>2022</v>
      </c>
      <c r="Y126" s="38">
        <f>VLOOKUP(B126,[1]Foglio1!$B:$C,2,FALSE)</f>
        <v>2018</v>
      </c>
      <c r="Z126" s="38">
        <v>2022</v>
      </c>
      <c r="AA126" s="38"/>
      <c r="AB126" s="38">
        <v>2018</v>
      </c>
      <c r="AC126" s="38">
        <v>2020</v>
      </c>
      <c r="AD126" s="38">
        <v>2022</v>
      </c>
      <c r="AE126" s="38">
        <v>2024</v>
      </c>
      <c r="AF126" s="38">
        <v>2024</v>
      </c>
      <c r="AG126" s="38">
        <v>2024</v>
      </c>
      <c r="AH126" s="38">
        <v>2022</v>
      </c>
      <c r="AI126" s="38"/>
      <c r="AJ126" s="38">
        <v>2024</v>
      </c>
      <c r="AK126" s="38">
        <v>2021</v>
      </c>
      <c r="AL126" s="38">
        <v>2022</v>
      </c>
      <c r="AM126" s="38"/>
      <c r="AN126" s="38">
        <v>2023</v>
      </c>
      <c r="AO126" s="38">
        <v>2022</v>
      </c>
      <c r="AP126" s="38"/>
      <c r="AQ126" s="38">
        <v>2022</v>
      </c>
      <c r="AR126" s="38">
        <v>2022</v>
      </c>
      <c r="AS126" s="38">
        <v>2021</v>
      </c>
      <c r="AT126" s="38"/>
      <c r="AU126" s="38">
        <v>2022</v>
      </c>
      <c r="AV126" s="38">
        <v>2022</v>
      </c>
      <c r="AW126" s="38"/>
      <c r="AX126" s="38">
        <v>2024</v>
      </c>
      <c r="AY126" s="38">
        <v>2024</v>
      </c>
      <c r="AZ126" s="38">
        <v>2024</v>
      </c>
      <c r="BA126" s="38"/>
      <c r="BB126" s="38">
        <v>2024</v>
      </c>
      <c r="BC126" s="38"/>
      <c r="BD126" s="38">
        <v>2024</v>
      </c>
      <c r="BE126" s="38">
        <v>2024</v>
      </c>
      <c r="BF126" s="38">
        <v>2015</v>
      </c>
      <c r="BG126" s="38">
        <v>2022</v>
      </c>
      <c r="BH126" s="38">
        <v>2023</v>
      </c>
      <c r="BI126" s="38">
        <v>2022</v>
      </c>
      <c r="BJ126" s="38"/>
      <c r="BK126" s="38">
        <v>2021</v>
      </c>
      <c r="BL126" s="38">
        <v>2022</v>
      </c>
      <c r="BM126" s="38">
        <v>2014</v>
      </c>
      <c r="BN126" s="38">
        <v>2022</v>
      </c>
      <c r="BO126" s="38">
        <v>2022</v>
      </c>
      <c r="BP126" s="38">
        <v>2021</v>
      </c>
      <c r="BQ126" s="38">
        <v>2022</v>
      </c>
      <c r="BR126" s="38">
        <v>2022</v>
      </c>
      <c r="BS126" s="38">
        <v>2022</v>
      </c>
      <c r="BT126" s="38">
        <v>2021</v>
      </c>
      <c r="BU126" s="38">
        <v>2020</v>
      </c>
      <c r="BV126" s="38">
        <v>2023</v>
      </c>
    </row>
    <row r="127" spans="1:74">
      <c r="A127" s="30" t="s">
        <v>230</v>
      </c>
      <c r="B127" s="23" t="s">
        <v>229</v>
      </c>
      <c r="C127" s="38">
        <v>2024</v>
      </c>
      <c r="D127" s="38">
        <v>2024</v>
      </c>
      <c r="E127" s="38">
        <v>2024</v>
      </c>
      <c r="F127" s="38">
        <v>2024</v>
      </c>
      <c r="G127" s="38">
        <v>2024</v>
      </c>
      <c r="H127" s="38">
        <v>2024</v>
      </c>
      <c r="I127" s="38">
        <v>2024</v>
      </c>
      <c r="J127" s="38">
        <v>2024</v>
      </c>
      <c r="K127" s="38">
        <v>2024</v>
      </c>
      <c r="L127" s="38">
        <v>2024</v>
      </c>
      <c r="M127" s="38"/>
      <c r="N127" s="38"/>
      <c r="O127" s="38"/>
      <c r="P127" s="38"/>
      <c r="Q127" s="38">
        <v>2024</v>
      </c>
      <c r="R127" s="38">
        <v>2024</v>
      </c>
      <c r="S127" s="38">
        <v>2024</v>
      </c>
      <c r="T127" s="38">
        <v>2024</v>
      </c>
      <c r="U127" s="38">
        <v>2024</v>
      </c>
      <c r="V127" s="38">
        <v>2021</v>
      </c>
      <c r="W127" s="38">
        <v>2022</v>
      </c>
      <c r="X127" s="38">
        <v>2022</v>
      </c>
      <c r="Y127" s="38">
        <f>VLOOKUP(B127,[1]Foglio1!$B:$C,2,FALSE)</f>
        <v>2005</v>
      </c>
      <c r="Z127" s="38">
        <v>2020</v>
      </c>
      <c r="AA127" s="38"/>
      <c r="AB127" s="38">
        <v>2019</v>
      </c>
      <c r="AC127" s="38">
        <v>2020</v>
      </c>
      <c r="AD127" s="38">
        <v>2020</v>
      </c>
      <c r="AE127" s="38">
        <v>2024</v>
      </c>
      <c r="AF127" s="38">
        <v>2024</v>
      </c>
      <c r="AG127" s="38">
        <v>2024</v>
      </c>
      <c r="AH127" s="38">
        <v>2022</v>
      </c>
      <c r="AI127" s="38">
        <v>2011</v>
      </c>
      <c r="AJ127" s="38">
        <v>2024</v>
      </c>
      <c r="AK127" s="38">
        <v>2021</v>
      </c>
      <c r="AL127" s="38">
        <v>2022</v>
      </c>
      <c r="AM127" s="38">
        <v>2022</v>
      </c>
      <c r="AN127" s="38">
        <v>2023</v>
      </c>
      <c r="AO127" s="38">
        <v>2022</v>
      </c>
      <c r="AP127" s="38">
        <v>2012</v>
      </c>
      <c r="AQ127" s="38">
        <v>2022</v>
      </c>
      <c r="AR127" s="38">
        <v>2022</v>
      </c>
      <c r="AS127" s="38">
        <v>2022</v>
      </c>
      <c r="AT127" s="38">
        <v>2022</v>
      </c>
      <c r="AU127" s="38">
        <v>2022</v>
      </c>
      <c r="AV127" s="38">
        <v>2022</v>
      </c>
      <c r="AW127" s="38">
        <v>2014</v>
      </c>
      <c r="AX127" s="38">
        <v>2024</v>
      </c>
      <c r="AY127" s="38">
        <v>2024</v>
      </c>
      <c r="AZ127" s="38">
        <v>2024</v>
      </c>
      <c r="BA127" s="38">
        <v>2024</v>
      </c>
      <c r="BB127" s="38">
        <v>2024</v>
      </c>
      <c r="BC127" s="38">
        <v>2023</v>
      </c>
      <c r="BD127" s="38">
        <v>2024</v>
      </c>
      <c r="BE127" s="38">
        <v>2024</v>
      </c>
      <c r="BF127" s="38">
        <v>2013</v>
      </c>
      <c r="BG127" s="38">
        <v>2022</v>
      </c>
      <c r="BH127" s="38">
        <v>2023</v>
      </c>
      <c r="BI127" s="38">
        <v>2022</v>
      </c>
      <c r="BJ127" s="38">
        <v>2015</v>
      </c>
      <c r="BK127" s="38">
        <v>2021</v>
      </c>
      <c r="BL127" s="38">
        <v>2021</v>
      </c>
      <c r="BM127" s="38">
        <v>2014</v>
      </c>
      <c r="BN127" s="38">
        <v>2022</v>
      </c>
      <c r="BO127" s="38">
        <v>2022</v>
      </c>
      <c r="BP127" s="38">
        <v>2018</v>
      </c>
      <c r="BQ127" s="38">
        <v>2022</v>
      </c>
      <c r="BR127" s="38">
        <v>2022</v>
      </c>
      <c r="BS127" s="38">
        <v>2022</v>
      </c>
      <c r="BT127" s="38">
        <v>2021</v>
      </c>
      <c r="BU127" s="38">
        <v>2020</v>
      </c>
      <c r="BV127" s="38">
        <v>2023</v>
      </c>
    </row>
    <row r="128" spans="1:74">
      <c r="A128" s="30" t="s">
        <v>232</v>
      </c>
      <c r="B128" s="23" t="s">
        <v>231</v>
      </c>
      <c r="C128" s="38">
        <v>2024</v>
      </c>
      <c r="D128" s="38">
        <v>2024</v>
      </c>
      <c r="E128" s="38">
        <v>2024</v>
      </c>
      <c r="F128" s="38">
        <v>2024</v>
      </c>
      <c r="G128" s="38">
        <v>2024</v>
      </c>
      <c r="H128" s="38">
        <v>2024</v>
      </c>
      <c r="I128" s="38">
        <v>2024</v>
      </c>
      <c r="J128" s="38">
        <v>2024</v>
      </c>
      <c r="K128" s="38">
        <v>2024</v>
      </c>
      <c r="L128" s="38">
        <v>2024</v>
      </c>
      <c r="M128" s="38">
        <v>2024</v>
      </c>
      <c r="N128" s="38">
        <v>2024</v>
      </c>
      <c r="O128" s="38">
        <v>2024</v>
      </c>
      <c r="P128" s="38">
        <v>2024</v>
      </c>
      <c r="Q128" s="38">
        <v>2024</v>
      </c>
      <c r="R128" s="38">
        <v>2024</v>
      </c>
      <c r="S128" s="38">
        <v>2024</v>
      </c>
      <c r="T128" s="38">
        <v>2024</v>
      </c>
      <c r="U128" s="38">
        <v>2024</v>
      </c>
      <c r="V128" s="38">
        <v>2021</v>
      </c>
      <c r="W128" s="38">
        <v>2022</v>
      </c>
      <c r="X128" s="38">
        <v>2022</v>
      </c>
      <c r="Y128" s="38">
        <f>VLOOKUP(B128,[1]Foglio1!$B:$C,2,FALSE)</f>
        <v>2012</v>
      </c>
      <c r="Z128" s="38">
        <v>2022</v>
      </c>
      <c r="AA128" s="38">
        <f>VLOOKUP(B128,[1]Foglio3!$B:$C,2,FALSE)</f>
        <v>2022</v>
      </c>
      <c r="AB128" s="38"/>
      <c r="AC128" s="38">
        <v>2020</v>
      </c>
      <c r="AD128" s="38">
        <v>2022</v>
      </c>
      <c r="AE128" s="38">
        <v>2024</v>
      </c>
      <c r="AF128" s="38">
        <v>2024</v>
      </c>
      <c r="AG128" s="38">
        <v>2024</v>
      </c>
      <c r="AH128" s="38">
        <v>2022</v>
      </c>
      <c r="AI128" s="38">
        <v>2012</v>
      </c>
      <c r="AJ128" s="38">
        <v>2024</v>
      </c>
      <c r="AK128" s="38">
        <v>2021</v>
      </c>
      <c r="AL128" s="38">
        <v>2022</v>
      </c>
      <c r="AM128" s="38">
        <v>2022</v>
      </c>
      <c r="AN128" s="38">
        <v>2023</v>
      </c>
      <c r="AO128" s="38">
        <v>2022</v>
      </c>
      <c r="AP128" s="38">
        <v>2022</v>
      </c>
      <c r="AQ128" s="38">
        <v>2022</v>
      </c>
      <c r="AR128" s="38">
        <v>2022</v>
      </c>
      <c r="AS128" s="38">
        <v>2022</v>
      </c>
      <c r="AT128" s="38">
        <v>2022</v>
      </c>
      <c r="AU128" s="38">
        <v>2022</v>
      </c>
      <c r="AV128" s="38">
        <v>2022</v>
      </c>
      <c r="AW128" s="38">
        <v>2021</v>
      </c>
      <c r="AX128" s="38">
        <v>2024</v>
      </c>
      <c r="AY128" s="38">
        <v>2024</v>
      </c>
      <c r="AZ128" s="38">
        <v>2024</v>
      </c>
      <c r="BA128" s="38">
        <v>2024</v>
      </c>
      <c r="BB128" s="38">
        <v>2024</v>
      </c>
      <c r="BC128" s="38"/>
      <c r="BD128" s="38">
        <v>2024</v>
      </c>
      <c r="BE128" s="38">
        <v>2024</v>
      </c>
      <c r="BF128" s="38">
        <v>2015</v>
      </c>
      <c r="BG128" s="38">
        <v>2022</v>
      </c>
      <c r="BH128" s="38">
        <v>2023</v>
      </c>
      <c r="BI128" s="38">
        <v>2022</v>
      </c>
      <c r="BJ128" s="38">
        <v>2022</v>
      </c>
      <c r="BK128" s="38">
        <v>2021</v>
      </c>
      <c r="BL128" s="38">
        <v>2021</v>
      </c>
      <c r="BM128" s="38">
        <v>2014</v>
      </c>
      <c r="BN128" s="38">
        <v>2022</v>
      </c>
      <c r="BO128" s="38">
        <v>2022</v>
      </c>
      <c r="BP128" s="38">
        <v>2020</v>
      </c>
      <c r="BQ128" s="38">
        <v>2022</v>
      </c>
      <c r="BR128" s="38">
        <v>2022</v>
      </c>
      <c r="BS128" s="38">
        <v>2022</v>
      </c>
      <c r="BT128" s="38">
        <v>2021</v>
      </c>
      <c r="BU128" s="38">
        <v>2020</v>
      </c>
      <c r="BV128" s="38">
        <v>2023</v>
      </c>
    </row>
    <row r="129" spans="1:74">
      <c r="A129" s="30" t="s">
        <v>234</v>
      </c>
      <c r="B129" s="23" t="s">
        <v>233</v>
      </c>
      <c r="C129" s="38">
        <v>2024</v>
      </c>
      <c r="D129" s="38">
        <v>2024</v>
      </c>
      <c r="E129" s="38">
        <v>2024</v>
      </c>
      <c r="F129" s="38">
        <v>2024</v>
      </c>
      <c r="G129" s="38">
        <v>2024</v>
      </c>
      <c r="H129" s="38">
        <v>2024</v>
      </c>
      <c r="I129" s="38">
        <v>2024</v>
      </c>
      <c r="J129" s="38">
        <v>2024</v>
      </c>
      <c r="K129" s="38">
        <v>2024</v>
      </c>
      <c r="L129" s="38">
        <v>2024</v>
      </c>
      <c r="M129" s="38">
        <v>2024</v>
      </c>
      <c r="N129" s="38">
        <v>2024</v>
      </c>
      <c r="O129" s="38">
        <v>2024</v>
      </c>
      <c r="P129" s="38">
        <v>2024</v>
      </c>
      <c r="Q129" s="38">
        <v>2024</v>
      </c>
      <c r="R129" s="38">
        <v>2024</v>
      </c>
      <c r="S129" s="38">
        <v>2024</v>
      </c>
      <c r="T129" s="38">
        <v>2024</v>
      </c>
      <c r="U129" s="38">
        <v>2024</v>
      </c>
      <c r="V129" s="38">
        <v>2021</v>
      </c>
      <c r="W129" s="38">
        <v>2022</v>
      </c>
      <c r="X129" s="38">
        <v>2022</v>
      </c>
      <c r="Y129" s="38">
        <f>VLOOKUP(B129,[1]Foglio1!$B:$C,2,FALSE)</f>
        <v>2018</v>
      </c>
      <c r="Z129" s="38">
        <v>2022</v>
      </c>
      <c r="AA129" s="38">
        <f>VLOOKUP(B129,[1]Foglio3!$B:$C,2,FALSE)</f>
        <v>2022</v>
      </c>
      <c r="AB129" s="38">
        <v>2018</v>
      </c>
      <c r="AC129" s="38">
        <v>2020</v>
      </c>
      <c r="AD129" s="38">
        <v>2022</v>
      </c>
      <c r="AE129" s="38">
        <v>2024</v>
      </c>
      <c r="AF129" s="38">
        <v>2024</v>
      </c>
      <c r="AG129" s="38">
        <v>2024</v>
      </c>
      <c r="AH129" s="38">
        <v>2022</v>
      </c>
      <c r="AI129" s="38">
        <v>2021</v>
      </c>
      <c r="AJ129" s="38">
        <v>2024</v>
      </c>
      <c r="AK129" s="38">
        <v>2021</v>
      </c>
      <c r="AL129" s="38">
        <v>2022</v>
      </c>
      <c r="AM129" s="38">
        <v>2022</v>
      </c>
      <c r="AN129" s="38">
        <v>2023</v>
      </c>
      <c r="AO129" s="38">
        <v>2022</v>
      </c>
      <c r="AP129" s="38">
        <v>2020</v>
      </c>
      <c r="AQ129" s="38">
        <v>2022</v>
      </c>
      <c r="AR129" s="38">
        <v>2021</v>
      </c>
      <c r="AS129" s="38"/>
      <c r="AT129" s="38">
        <v>2022</v>
      </c>
      <c r="AU129" s="38">
        <v>2022</v>
      </c>
      <c r="AV129" s="38">
        <v>2022</v>
      </c>
      <c r="AW129" s="38">
        <v>2018</v>
      </c>
      <c r="AX129" s="38">
        <v>2024</v>
      </c>
      <c r="AY129" s="38">
        <v>2024</v>
      </c>
      <c r="AZ129" s="38">
        <v>2024</v>
      </c>
      <c r="BA129" s="38">
        <v>2024</v>
      </c>
      <c r="BB129" s="38">
        <v>2024</v>
      </c>
      <c r="BC129" s="38">
        <v>2024</v>
      </c>
      <c r="BD129" s="38">
        <v>2024</v>
      </c>
      <c r="BE129" s="38">
        <v>2024</v>
      </c>
      <c r="BF129" s="38">
        <v>2015</v>
      </c>
      <c r="BG129" s="38">
        <v>2022</v>
      </c>
      <c r="BH129" s="38">
        <v>2023</v>
      </c>
      <c r="BI129" s="38">
        <v>2022</v>
      </c>
      <c r="BJ129" s="38">
        <v>2018</v>
      </c>
      <c r="BK129" s="38">
        <v>2021</v>
      </c>
      <c r="BL129" s="38">
        <v>2022</v>
      </c>
      <c r="BM129" s="38">
        <v>2014</v>
      </c>
      <c r="BN129" s="38">
        <v>2022</v>
      </c>
      <c r="BO129" s="38">
        <v>2022</v>
      </c>
      <c r="BP129" s="38">
        <v>2021</v>
      </c>
      <c r="BQ129" s="38">
        <v>2022</v>
      </c>
      <c r="BR129" s="38">
        <v>2022</v>
      </c>
      <c r="BS129" s="38">
        <v>2022</v>
      </c>
      <c r="BT129" s="38">
        <v>2021</v>
      </c>
      <c r="BU129" s="38">
        <v>2020</v>
      </c>
      <c r="BV129" s="38">
        <v>2023</v>
      </c>
    </row>
    <row r="130" spans="1:74">
      <c r="A130" s="30" t="s">
        <v>917</v>
      </c>
      <c r="B130" s="23" t="s">
        <v>187</v>
      </c>
      <c r="C130" s="38">
        <v>2024</v>
      </c>
      <c r="D130" s="38">
        <v>2024</v>
      </c>
      <c r="E130" s="38">
        <v>2024</v>
      </c>
      <c r="F130" s="38">
        <v>2024</v>
      </c>
      <c r="G130" s="38">
        <v>2024</v>
      </c>
      <c r="H130" s="38">
        <v>2024</v>
      </c>
      <c r="I130" s="38">
        <v>2024</v>
      </c>
      <c r="J130" s="38">
        <v>2024</v>
      </c>
      <c r="K130" s="38">
        <v>2024</v>
      </c>
      <c r="L130" s="38">
        <v>2024</v>
      </c>
      <c r="M130" s="38">
        <v>2024</v>
      </c>
      <c r="N130" s="38"/>
      <c r="O130" s="38"/>
      <c r="P130" s="38"/>
      <c r="Q130" s="38">
        <v>2024</v>
      </c>
      <c r="R130" s="38">
        <v>2024</v>
      </c>
      <c r="S130" s="38">
        <v>2024</v>
      </c>
      <c r="T130" s="38">
        <v>2024</v>
      </c>
      <c r="U130" s="38">
        <v>2024</v>
      </c>
      <c r="V130" s="38">
        <v>2021</v>
      </c>
      <c r="W130" s="38">
        <v>2022</v>
      </c>
      <c r="X130" s="38">
        <v>2022</v>
      </c>
      <c r="Y130" s="38">
        <f>VLOOKUP(B130,[1]Foglio1!$B:$C,2,FALSE)</f>
        <v>2018</v>
      </c>
      <c r="Z130" s="38">
        <v>2022</v>
      </c>
      <c r="AA130" s="38">
        <f>VLOOKUP(B130,[1]Foglio3!$B:$C,2,FALSE)</f>
        <v>2020</v>
      </c>
      <c r="AB130" s="38">
        <v>2018</v>
      </c>
      <c r="AC130" s="38">
        <v>2020</v>
      </c>
      <c r="AD130" s="38">
        <v>2022</v>
      </c>
      <c r="AE130" s="38">
        <v>2024</v>
      </c>
      <c r="AF130" s="38">
        <v>2024</v>
      </c>
      <c r="AG130" s="38">
        <v>2024</v>
      </c>
      <c r="AH130" s="38">
        <v>2022</v>
      </c>
      <c r="AI130" s="38">
        <v>2018</v>
      </c>
      <c r="AJ130" s="38">
        <v>2024</v>
      </c>
      <c r="AK130" s="38">
        <v>2021</v>
      </c>
      <c r="AL130" s="38">
        <v>2022</v>
      </c>
      <c r="AM130" s="38">
        <v>2022</v>
      </c>
      <c r="AN130" s="38">
        <v>2023</v>
      </c>
      <c r="AO130" s="38">
        <v>2022</v>
      </c>
      <c r="AP130" s="38">
        <v>2019</v>
      </c>
      <c r="AQ130" s="38">
        <v>2022</v>
      </c>
      <c r="AR130" s="38">
        <v>2022</v>
      </c>
      <c r="AS130" s="38">
        <v>2022</v>
      </c>
      <c r="AT130" s="38"/>
      <c r="AU130" s="38">
        <v>2022</v>
      </c>
      <c r="AV130" s="38">
        <v>2022</v>
      </c>
      <c r="AW130" s="38">
        <v>2019</v>
      </c>
      <c r="AX130" s="38">
        <v>2024</v>
      </c>
      <c r="AY130" s="38">
        <v>2024</v>
      </c>
      <c r="AZ130" s="38">
        <v>2024</v>
      </c>
      <c r="BA130" s="38">
        <v>2024</v>
      </c>
      <c r="BB130" s="38">
        <v>2024</v>
      </c>
      <c r="BC130" s="38"/>
      <c r="BD130" s="38">
        <v>2024</v>
      </c>
      <c r="BE130" s="38">
        <v>2024</v>
      </c>
      <c r="BF130" s="38">
        <v>2015</v>
      </c>
      <c r="BG130" s="38">
        <v>2022</v>
      </c>
      <c r="BH130" s="38">
        <v>2023</v>
      </c>
      <c r="BI130" s="38">
        <v>2022</v>
      </c>
      <c r="BJ130" s="38">
        <v>2012</v>
      </c>
      <c r="BK130" s="38">
        <v>2021</v>
      </c>
      <c r="BL130" s="38">
        <v>2022</v>
      </c>
      <c r="BM130" s="38">
        <v>2014</v>
      </c>
      <c r="BN130" s="38">
        <v>2022</v>
      </c>
      <c r="BO130" s="38">
        <v>2022</v>
      </c>
      <c r="BP130" s="38">
        <v>2015</v>
      </c>
      <c r="BQ130" s="38">
        <v>2022</v>
      </c>
      <c r="BR130" s="38">
        <v>2022</v>
      </c>
      <c r="BS130" s="38">
        <v>2022</v>
      </c>
      <c r="BT130" s="38">
        <v>2021</v>
      </c>
      <c r="BU130" s="38">
        <v>2020</v>
      </c>
      <c r="BV130" s="38">
        <v>2023</v>
      </c>
    </row>
    <row r="131" spans="1:74">
      <c r="A131" s="30" t="s">
        <v>236</v>
      </c>
      <c r="B131" s="23" t="s">
        <v>235</v>
      </c>
      <c r="C131" s="38">
        <v>2024</v>
      </c>
      <c r="D131" s="38">
        <v>2024</v>
      </c>
      <c r="E131" s="38">
        <v>2024</v>
      </c>
      <c r="F131" s="38">
        <v>2024</v>
      </c>
      <c r="G131" s="38">
        <v>2024</v>
      </c>
      <c r="H131" s="38">
        <v>2024</v>
      </c>
      <c r="I131" s="38">
        <v>2024</v>
      </c>
      <c r="J131" s="38">
        <v>2024</v>
      </c>
      <c r="K131" s="38">
        <v>2024</v>
      </c>
      <c r="L131" s="38">
        <v>2024</v>
      </c>
      <c r="M131" s="38">
        <v>2024</v>
      </c>
      <c r="N131" s="38"/>
      <c r="O131" s="38"/>
      <c r="P131" s="38"/>
      <c r="Q131" s="38">
        <v>2024</v>
      </c>
      <c r="R131" s="38">
        <v>2024</v>
      </c>
      <c r="S131" s="38">
        <v>2024</v>
      </c>
      <c r="T131" s="38">
        <v>2024</v>
      </c>
      <c r="U131" s="38">
        <v>2024</v>
      </c>
      <c r="V131" s="38">
        <v>2021</v>
      </c>
      <c r="W131" s="38">
        <v>2022</v>
      </c>
      <c r="X131" s="38">
        <v>2022</v>
      </c>
      <c r="Y131" s="38">
        <f>VLOOKUP(B131,[1]Foglio1!$B:$C,2,FALSE)</f>
        <v>2011</v>
      </c>
      <c r="Z131" s="38">
        <v>2022</v>
      </c>
      <c r="AA131" s="38"/>
      <c r="AB131" s="38">
        <v>2018</v>
      </c>
      <c r="AC131" s="38">
        <v>2020</v>
      </c>
      <c r="AD131" s="38">
        <v>2022</v>
      </c>
      <c r="AE131" s="38">
        <v>2024</v>
      </c>
      <c r="AF131" s="38">
        <v>2024</v>
      </c>
      <c r="AG131" s="38">
        <v>2024</v>
      </c>
      <c r="AH131" s="38">
        <v>2022</v>
      </c>
      <c r="AI131" s="38"/>
      <c r="AJ131" s="38">
        <v>2024</v>
      </c>
      <c r="AK131" s="38">
        <v>2021</v>
      </c>
      <c r="AL131" s="38">
        <v>2022</v>
      </c>
      <c r="AM131" s="38"/>
      <c r="AN131" s="38">
        <v>2023</v>
      </c>
      <c r="AO131" s="38">
        <v>2022</v>
      </c>
      <c r="AP131" s="38"/>
      <c r="AQ131" s="38">
        <v>2022</v>
      </c>
      <c r="AR131" s="38">
        <v>2021</v>
      </c>
      <c r="AS131" s="38"/>
      <c r="AT131" s="38"/>
      <c r="AU131" s="38">
        <v>2022</v>
      </c>
      <c r="AV131" s="38">
        <v>2022</v>
      </c>
      <c r="AW131" s="38">
        <v>2019</v>
      </c>
      <c r="AX131" s="38">
        <v>2024</v>
      </c>
      <c r="AY131" s="38">
        <v>2024</v>
      </c>
      <c r="AZ131" s="38">
        <v>2024</v>
      </c>
      <c r="BA131" s="38"/>
      <c r="BB131" s="38">
        <v>2024</v>
      </c>
      <c r="BC131" s="38"/>
      <c r="BD131" s="38">
        <v>2024</v>
      </c>
      <c r="BE131" s="38">
        <v>2024</v>
      </c>
      <c r="BF131" s="38">
        <v>2015</v>
      </c>
      <c r="BG131" s="38">
        <v>2022</v>
      </c>
      <c r="BH131" s="38">
        <v>2023</v>
      </c>
      <c r="BI131" s="38">
        <v>2022</v>
      </c>
      <c r="BJ131" s="38"/>
      <c r="BK131" s="38">
        <v>2022</v>
      </c>
      <c r="BL131" s="38">
        <v>2022</v>
      </c>
      <c r="BM131" s="38">
        <v>2014</v>
      </c>
      <c r="BN131" s="38">
        <v>2022</v>
      </c>
      <c r="BO131" s="38">
        <v>2022</v>
      </c>
      <c r="BP131" s="38">
        <v>2021</v>
      </c>
      <c r="BQ131" s="38">
        <v>2022</v>
      </c>
      <c r="BR131" s="38">
        <v>2022</v>
      </c>
      <c r="BS131" s="38">
        <v>2022</v>
      </c>
      <c r="BT131" s="38">
        <v>2021</v>
      </c>
      <c r="BU131" s="38">
        <v>2020</v>
      </c>
      <c r="BV131" s="38">
        <v>2023</v>
      </c>
    </row>
    <row r="132" spans="1:74">
      <c r="A132" s="30" t="s">
        <v>239</v>
      </c>
      <c r="B132" s="23" t="s">
        <v>238</v>
      </c>
      <c r="C132" s="38">
        <v>2024</v>
      </c>
      <c r="D132" s="38">
        <v>2024</v>
      </c>
      <c r="E132" s="38">
        <v>2024</v>
      </c>
      <c r="F132" s="38">
        <v>2024</v>
      </c>
      <c r="G132" s="38">
        <v>2024</v>
      </c>
      <c r="H132" s="38">
        <v>2024</v>
      </c>
      <c r="I132" s="38">
        <v>2024</v>
      </c>
      <c r="J132" s="38">
        <v>2024</v>
      </c>
      <c r="K132" s="38">
        <v>2024</v>
      </c>
      <c r="L132" s="38">
        <v>2024</v>
      </c>
      <c r="M132" s="38">
        <v>2024</v>
      </c>
      <c r="N132" s="38"/>
      <c r="O132" s="38"/>
      <c r="P132" s="38"/>
      <c r="Q132" s="38">
        <v>2024</v>
      </c>
      <c r="R132" s="38">
        <v>2024</v>
      </c>
      <c r="S132" s="38">
        <v>2024</v>
      </c>
      <c r="T132" s="38">
        <v>2024</v>
      </c>
      <c r="U132" s="38">
        <v>2024</v>
      </c>
      <c r="V132" s="38">
        <v>2021</v>
      </c>
      <c r="W132" s="38">
        <v>2022</v>
      </c>
      <c r="X132" s="38">
        <v>2022</v>
      </c>
      <c r="Y132" s="38"/>
      <c r="Z132" s="38">
        <v>2022</v>
      </c>
      <c r="AA132" s="38">
        <f>VLOOKUP(B132,[1]Foglio3!$B:$C,2,FALSE)</f>
        <v>2021</v>
      </c>
      <c r="AB132" s="38">
        <v>2018</v>
      </c>
      <c r="AC132" s="38">
        <v>2020</v>
      </c>
      <c r="AD132" s="38">
        <v>2022</v>
      </c>
      <c r="AE132" s="38">
        <v>2024</v>
      </c>
      <c r="AF132" s="38">
        <v>2024</v>
      </c>
      <c r="AG132" s="38">
        <v>2024</v>
      </c>
      <c r="AH132" s="38">
        <v>2022</v>
      </c>
      <c r="AI132" s="38"/>
      <c r="AJ132" s="38">
        <v>2024</v>
      </c>
      <c r="AK132" s="38">
        <v>2021</v>
      </c>
      <c r="AL132" s="38">
        <v>2022</v>
      </c>
      <c r="AM132" s="38"/>
      <c r="AN132" s="38">
        <v>2023</v>
      </c>
      <c r="AO132" s="38">
        <v>2022</v>
      </c>
      <c r="AP132" s="38">
        <v>2017</v>
      </c>
      <c r="AQ132" s="38">
        <v>2022</v>
      </c>
      <c r="AR132" s="38">
        <v>2022</v>
      </c>
      <c r="AS132" s="38">
        <v>2022</v>
      </c>
      <c r="AT132" s="38">
        <v>2022</v>
      </c>
      <c r="AU132" s="38">
        <v>2022</v>
      </c>
      <c r="AV132" s="38">
        <v>2022</v>
      </c>
      <c r="AW132" s="38"/>
      <c r="AX132" s="38">
        <v>2024</v>
      </c>
      <c r="AY132" s="38">
        <v>2024</v>
      </c>
      <c r="AZ132" s="38">
        <v>2024</v>
      </c>
      <c r="BA132" s="38"/>
      <c r="BB132" s="38">
        <v>2024</v>
      </c>
      <c r="BC132" s="38"/>
      <c r="BD132" s="38">
        <v>2024</v>
      </c>
      <c r="BE132" s="38">
        <v>2024</v>
      </c>
      <c r="BF132" s="38"/>
      <c r="BG132" s="38">
        <v>2022</v>
      </c>
      <c r="BH132" s="38">
        <v>2023</v>
      </c>
      <c r="BI132" s="38">
        <v>2022</v>
      </c>
      <c r="BJ132" s="38">
        <v>2022</v>
      </c>
      <c r="BK132" s="38">
        <v>2021</v>
      </c>
      <c r="BL132" s="38">
        <v>2021</v>
      </c>
      <c r="BM132" s="38">
        <v>2014</v>
      </c>
      <c r="BN132" s="38">
        <v>2022</v>
      </c>
      <c r="BO132" s="38">
        <v>2022</v>
      </c>
      <c r="BP132" s="38">
        <v>2020</v>
      </c>
      <c r="BQ132" s="38">
        <v>2022</v>
      </c>
      <c r="BR132" s="38">
        <v>2022</v>
      </c>
      <c r="BS132" s="38">
        <v>2022</v>
      </c>
      <c r="BT132" s="38">
        <v>2021</v>
      </c>
      <c r="BU132" s="38">
        <v>2020</v>
      </c>
      <c r="BV132" s="38">
        <v>2023</v>
      </c>
    </row>
    <row r="133" spans="1:74">
      <c r="A133" s="30" t="s">
        <v>241</v>
      </c>
      <c r="B133" s="23" t="s">
        <v>240</v>
      </c>
      <c r="C133" s="38">
        <v>2024</v>
      </c>
      <c r="D133" s="38">
        <v>2024</v>
      </c>
      <c r="E133" s="38">
        <v>2024</v>
      </c>
      <c r="F133" s="38">
        <v>2024</v>
      </c>
      <c r="G133" s="38">
        <v>2024</v>
      </c>
      <c r="H133" s="38">
        <v>2024</v>
      </c>
      <c r="I133" s="38">
        <v>2024</v>
      </c>
      <c r="J133" s="38">
        <v>2024</v>
      </c>
      <c r="K133" s="38">
        <v>2024</v>
      </c>
      <c r="L133" s="38">
        <v>2024</v>
      </c>
      <c r="M133" s="38">
        <v>2024</v>
      </c>
      <c r="N133" s="38"/>
      <c r="O133" s="38"/>
      <c r="P133" s="38"/>
      <c r="Q133" s="38">
        <v>2024</v>
      </c>
      <c r="R133" s="38">
        <v>2024</v>
      </c>
      <c r="S133" s="38">
        <v>2024</v>
      </c>
      <c r="T133" s="38">
        <v>2024</v>
      </c>
      <c r="U133" s="38">
        <v>2024</v>
      </c>
      <c r="V133" s="38">
        <v>2021</v>
      </c>
      <c r="W133" s="38">
        <v>2022</v>
      </c>
      <c r="X133" s="38">
        <v>2022</v>
      </c>
      <c r="Y133" s="38">
        <f>VLOOKUP(B133,[1]Foglio1!$B:$C,2,FALSE)</f>
        <v>2013</v>
      </c>
      <c r="Z133" s="38">
        <v>2022</v>
      </c>
      <c r="AA133" s="38">
        <f>VLOOKUP(B133,[1]Foglio3!$B:$C,2,FALSE)</f>
        <v>2022</v>
      </c>
      <c r="AB133" s="38">
        <v>2018</v>
      </c>
      <c r="AC133" s="38">
        <v>2020</v>
      </c>
      <c r="AD133" s="38">
        <v>2022</v>
      </c>
      <c r="AE133" s="38">
        <v>2024</v>
      </c>
      <c r="AF133" s="38">
        <v>2024</v>
      </c>
      <c r="AG133" s="38">
        <v>2024</v>
      </c>
      <c r="AH133" s="38">
        <v>2022</v>
      </c>
      <c r="AI133" s="38">
        <v>2017</v>
      </c>
      <c r="AJ133" s="38">
        <v>2024</v>
      </c>
      <c r="AK133" s="38">
        <v>2021</v>
      </c>
      <c r="AL133" s="38">
        <v>2022</v>
      </c>
      <c r="AM133" s="38">
        <v>2022</v>
      </c>
      <c r="AN133" s="38">
        <v>2023</v>
      </c>
      <c r="AO133" s="38">
        <v>2022</v>
      </c>
      <c r="AP133" s="38">
        <v>2018</v>
      </c>
      <c r="AQ133" s="38">
        <v>2022</v>
      </c>
      <c r="AR133" s="38">
        <v>2022</v>
      </c>
      <c r="AS133" s="38"/>
      <c r="AT133" s="38">
        <v>2022</v>
      </c>
      <c r="AU133" s="38">
        <v>2022</v>
      </c>
      <c r="AV133" s="38">
        <v>2022</v>
      </c>
      <c r="AW133" s="38">
        <v>2018</v>
      </c>
      <c r="AX133" s="38">
        <v>2024</v>
      </c>
      <c r="AY133" s="38">
        <v>2024</v>
      </c>
      <c r="AZ133" s="38">
        <v>2024</v>
      </c>
      <c r="BA133" s="38">
        <v>2024</v>
      </c>
      <c r="BB133" s="38">
        <v>2024</v>
      </c>
      <c r="BC133" s="38">
        <v>2024</v>
      </c>
      <c r="BD133" s="38">
        <v>2024</v>
      </c>
      <c r="BE133" s="38">
        <v>2024</v>
      </c>
      <c r="BF133" s="38">
        <v>2015</v>
      </c>
      <c r="BG133" s="38">
        <v>2022</v>
      </c>
      <c r="BH133" s="38">
        <v>2023</v>
      </c>
      <c r="BI133" s="38">
        <v>2022</v>
      </c>
      <c r="BJ133" s="38">
        <v>2019</v>
      </c>
      <c r="BK133" s="38">
        <v>2021</v>
      </c>
      <c r="BL133" s="38">
        <v>2022</v>
      </c>
      <c r="BM133" s="38">
        <v>2014</v>
      </c>
      <c r="BN133" s="38">
        <v>2022</v>
      </c>
      <c r="BO133" s="38">
        <v>2022</v>
      </c>
      <c r="BP133" s="38">
        <v>2019</v>
      </c>
      <c r="BQ133" s="38">
        <v>2022</v>
      </c>
      <c r="BR133" s="38">
        <v>2022</v>
      </c>
      <c r="BS133" s="38">
        <v>2022</v>
      </c>
      <c r="BT133" s="38">
        <v>2021</v>
      </c>
      <c r="BU133" s="38">
        <v>2020</v>
      </c>
      <c r="BV133" s="38">
        <v>2023</v>
      </c>
    </row>
    <row r="134" spans="1:74">
      <c r="A134" s="30" t="s">
        <v>243</v>
      </c>
      <c r="B134" s="23" t="s">
        <v>242</v>
      </c>
      <c r="C134" s="38">
        <v>2024</v>
      </c>
      <c r="D134" s="38">
        <v>2024</v>
      </c>
      <c r="E134" s="38">
        <v>2024</v>
      </c>
      <c r="F134" s="38">
        <v>2024</v>
      </c>
      <c r="G134" s="38">
        <v>2024</v>
      </c>
      <c r="H134" s="38">
        <v>2024</v>
      </c>
      <c r="I134" s="38">
        <v>2024</v>
      </c>
      <c r="J134" s="38">
        <v>2024</v>
      </c>
      <c r="K134" s="38">
        <v>2024</v>
      </c>
      <c r="L134" s="38"/>
      <c r="M134" s="38">
        <v>2024</v>
      </c>
      <c r="N134" s="38"/>
      <c r="O134" s="38"/>
      <c r="P134" s="38"/>
      <c r="Q134" s="38">
        <v>2024</v>
      </c>
      <c r="R134" s="38">
        <v>2024</v>
      </c>
      <c r="S134" s="38">
        <v>2024</v>
      </c>
      <c r="T134" s="38">
        <v>2024</v>
      </c>
      <c r="U134" s="38">
        <v>2024</v>
      </c>
      <c r="V134" s="38">
        <v>2021</v>
      </c>
      <c r="W134" s="38">
        <v>2022</v>
      </c>
      <c r="X134" s="38">
        <v>2022</v>
      </c>
      <c r="Y134" s="38"/>
      <c r="Z134" s="38">
        <v>2022</v>
      </c>
      <c r="AA134" s="38"/>
      <c r="AB134" s="38">
        <v>2015</v>
      </c>
      <c r="AC134" s="38">
        <v>2020</v>
      </c>
      <c r="AD134" s="38">
        <v>2022</v>
      </c>
      <c r="AE134" s="38">
        <v>2024</v>
      </c>
      <c r="AF134" s="38">
        <v>2008</v>
      </c>
      <c r="AG134" s="38"/>
      <c r="AH134" s="38">
        <v>2022</v>
      </c>
      <c r="AI134" s="38"/>
      <c r="AJ134" s="38">
        <v>2024</v>
      </c>
      <c r="AK134" s="38">
        <v>2021</v>
      </c>
      <c r="AL134" s="38">
        <v>2022</v>
      </c>
      <c r="AM134" s="38">
        <v>2022</v>
      </c>
      <c r="AN134" s="38">
        <v>2023</v>
      </c>
      <c r="AO134" s="38">
        <v>2022</v>
      </c>
      <c r="AP134" s="38"/>
      <c r="AQ134" s="38">
        <v>2022</v>
      </c>
      <c r="AR134" s="38"/>
      <c r="AS134" s="38"/>
      <c r="AT134" s="38"/>
      <c r="AU134" s="38">
        <v>2022</v>
      </c>
      <c r="AV134" s="38"/>
      <c r="AW134" s="38"/>
      <c r="AX134" s="38">
        <v>2024</v>
      </c>
      <c r="AY134" s="38">
        <v>2024</v>
      </c>
      <c r="AZ134" s="38">
        <v>2024</v>
      </c>
      <c r="BA134" s="38"/>
      <c r="BB134" s="38"/>
      <c r="BC134" s="38"/>
      <c r="BD134" s="38">
        <v>2024</v>
      </c>
      <c r="BE134" s="38">
        <v>2024</v>
      </c>
      <c r="BF134" s="38">
        <v>2013</v>
      </c>
      <c r="BG134" s="38">
        <v>2022</v>
      </c>
      <c r="BH134" s="38"/>
      <c r="BI134" s="38">
        <v>2022</v>
      </c>
      <c r="BJ134" s="38">
        <v>2015</v>
      </c>
      <c r="BK134" s="38"/>
      <c r="BL134" s="38">
        <v>2022</v>
      </c>
      <c r="BM134" s="38">
        <v>2014</v>
      </c>
      <c r="BN134" s="38">
        <v>2022</v>
      </c>
      <c r="BO134" s="38">
        <v>2022</v>
      </c>
      <c r="BP134" s="38">
        <v>2020</v>
      </c>
      <c r="BQ134" s="38">
        <v>2022</v>
      </c>
      <c r="BR134" s="38">
        <v>2022</v>
      </c>
      <c r="BS134" s="38">
        <v>2022</v>
      </c>
      <c r="BT134" s="38">
        <v>2021</v>
      </c>
      <c r="BU134" s="38"/>
      <c r="BV134" s="38">
        <v>2023</v>
      </c>
    </row>
    <row r="135" spans="1:74">
      <c r="A135" s="30" t="s">
        <v>391</v>
      </c>
      <c r="B135" s="23" t="s">
        <v>237</v>
      </c>
      <c r="C135" s="38">
        <v>2024</v>
      </c>
      <c r="D135" s="38">
        <v>2024</v>
      </c>
      <c r="E135" s="38">
        <v>2024</v>
      </c>
      <c r="F135" s="38">
        <v>2024</v>
      </c>
      <c r="G135" s="38">
        <v>2024</v>
      </c>
      <c r="H135" s="38">
        <v>2024</v>
      </c>
      <c r="I135" s="38">
        <v>2024</v>
      </c>
      <c r="J135" s="38">
        <v>2024</v>
      </c>
      <c r="K135" s="38">
        <v>2024</v>
      </c>
      <c r="L135" s="38"/>
      <c r="M135" s="38">
        <v>2024</v>
      </c>
      <c r="N135" s="38"/>
      <c r="O135" s="38"/>
      <c r="P135" s="38"/>
      <c r="Q135" s="38">
        <v>2024</v>
      </c>
      <c r="R135" s="38">
        <v>2024</v>
      </c>
      <c r="S135" s="38">
        <v>2024</v>
      </c>
      <c r="T135" s="38">
        <v>2024</v>
      </c>
      <c r="U135" s="38">
        <v>2024</v>
      </c>
      <c r="V135" s="38">
        <v>2021</v>
      </c>
      <c r="W135" s="38">
        <v>2022</v>
      </c>
      <c r="X135" s="38">
        <v>2022</v>
      </c>
      <c r="Y135" s="38">
        <f>VLOOKUP(B135,[1]Foglio1!$B:$C,2,FALSE)</f>
        <v>2019</v>
      </c>
      <c r="Z135" s="38">
        <v>2022</v>
      </c>
      <c r="AA135" s="38">
        <f>VLOOKUP(B135,[1]Foglio3!$B:$C,2,FALSE)</f>
        <v>2022</v>
      </c>
      <c r="AB135" s="38">
        <v>2019</v>
      </c>
      <c r="AC135" s="38"/>
      <c r="AD135" s="38">
        <v>2022</v>
      </c>
      <c r="AE135" s="38">
        <v>2024</v>
      </c>
      <c r="AF135" s="38">
        <v>2024</v>
      </c>
      <c r="AG135" s="38">
        <v>2024</v>
      </c>
      <c r="AH135" s="38">
        <v>2022</v>
      </c>
      <c r="AI135" s="38">
        <v>2019</v>
      </c>
      <c r="AJ135" s="38">
        <v>2024</v>
      </c>
      <c r="AK135" s="38">
        <v>2021</v>
      </c>
      <c r="AL135" s="38">
        <v>2022</v>
      </c>
      <c r="AM135" s="38">
        <v>2022</v>
      </c>
      <c r="AN135" s="38">
        <v>2023</v>
      </c>
      <c r="AO135" s="38">
        <v>2022</v>
      </c>
      <c r="AP135" s="38">
        <v>2020</v>
      </c>
      <c r="AQ135" s="38">
        <v>2022</v>
      </c>
      <c r="AR135" s="38"/>
      <c r="AS135" s="38"/>
      <c r="AT135" s="38"/>
      <c r="AU135" s="38"/>
      <c r="AV135" s="38"/>
      <c r="AW135" s="38">
        <v>2016</v>
      </c>
      <c r="AX135" s="38">
        <v>2024</v>
      </c>
      <c r="AY135" s="38">
        <v>2024</v>
      </c>
      <c r="AZ135" s="38">
        <v>2024</v>
      </c>
      <c r="BA135" s="38">
        <v>2024</v>
      </c>
      <c r="BB135" s="38"/>
      <c r="BC135" s="38">
        <v>2023</v>
      </c>
      <c r="BD135" s="38">
        <v>2024</v>
      </c>
      <c r="BE135" s="38">
        <v>2024</v>
      </c>
      <c r="BF135" s="38">
        <v>2015</v>
      </c>
      <c r="BG135" s="38">
        <v>2022</v>
      </c>
      <c r="BH135" s="38"/>
      <c r="BI135" s="38">
        <v>2022</v>
      </c>
      <c r="BJ135" s="38">
        <v>2022</v>
      </c>
      <c r="BK135" s="38">
        <v>2022</v>
      </c>
      <c r="BL135" s="38">
        <v>2021</v>
      </c>
      <c r="BM135" s="38">
        <v>2014</v>
      </c>
      <c r="BN135" s="38">
        <v>2022</v>
      </c>
      <c r="BO135" s="38">
        <v>2022</v>
      </c>
      <c r="BP135" s="38">
        <v>2018</v>
      </c>
      <c r="BQ135" s="38">
        <v>2022</v>
      </c>
      <c r="BR135" s="38">
        <v>2022</v>
      </c>
      <c r="BS135" s="38">
        <v>2022</v>
      </c>
      <c r="BT135" s="38"/>
      <c r="BU135" s="38">
        <v>2020</v>
      </c>
      <c r="BV135" s="38">
        <v>2023</v>
      </c>
    </row>
    <row r="136" spans="1:74">
      <c r="A136" s="30" t="s">
        <v>245</v>
      </c>
      <c r="B136" s="23" t="s">
        <v>244</v>
      </c>
      <c r="C136" s="38">
        <v>2024</v>
      </c>
      <c r="D136" s="38">
        <v>2024</v>
      </c>
      <c r="E136" s="38">
        <v>2024</v>
      </c>
      <c r="F136" s="38">
        <v>2024</v>
      </c>
      <c r="G136" s="38">
        <v>2024</v>
      </c>
      <c r="H136" s="38">
        <v>2024</v>
      </c>
      <c r="I136" s="38">
        <v>2024</v>
      </c>
      <c r="J136" s="38">
        <v>2024</v>
      </c>
      <c r="K136" s="38">
        <v>2024</v>
      </c>
      <c r="L136" s="38">
        <v>2024</v>
      </c>
      <c r="M136" s="38"/>
      <c r="N136" s="38"/>
      <c r="O136" s="38"/>
      <c r="P136" s="38"/>
      <c r="Q136" s="38">
        <v>2024</v>
      </c>
      <c r="R136" s="38">
        <v>2024</v>
      </c>
      <c r="S136" s="38">
        <v>2024</v>
      </c>
      <c r="T136" s="38">
        <v>2024</v>
      </c>
      <c r="U136" s="38">
        <v>2024</v>
      </c>
      <c r="V136" s="38">
        <v>2021</v>
      </c>
      <c r="W136" s="38">
        <v>2022</v>
      </c>
      <c r="X136" s="38">
        <v>2022</v>
      </c>
      <c r="Y136" s="38">
        <f>VLOOKUP(B136,[1]Foglio1!$B:$C,2,FALSE)</f>
        <v>2013</v>
      </c>
      <c r="Z136" s="38">
        <v>2022</v>
      </c>
      <c r="AA136" s="38"/>
      <c r="AB136" s="38">
        <v>2018</v>
      </c>
      <c r="AC136" s="38">
        <v>2020</v>
      </c>
      <c r="AD136" s="38">
        <v>2022</v>
      </c>
      <c r="AE136" s="38">
        <v>2024</v>
      </c>
      <c r="AF136" s="38">
        <v>2024</v>
      </c>
      <c r="AG136" s="38">
        <v>2024</v>
      </c>
      <c r="AH136" s="38">
        <v>2022</v>
      </c>
      <c r="AI136" s="38"/>
      <c r="AJ136" s="38">
        <v>2024</v>
      </c>
      <c r="AK136" s="38">
        <v>2021</v>
      </c>
      <c r="AL136" s="38">
        <v>2022</v>
      </c>
      <c r="AM136" s="38">
        <v>2022</v>
      </c>
      <c r="AN136" s="38">
        <v>2023</v>
      </c>
      <c r="AO136" s="38">
        <v>2022</v>
      </c>
      <c r="AP136" s="38">
        <v>2019</v>
      </c>
      <c r="AQ136" s="38">
        <v>2022</v>
      </c>
      <c r="AR136" s="38">
        <v>2022</v>
      </c>
      <c r="AS136" s="38">
        <v>2022</v>
      </c>
      <c r="AT136" s="38">
        <v>2022</v>
      </c>
      <c r="AU136" s="38">
        <v>2022</v>
      </c>
      <c r="AV136" s="38">
        <v>2022</v>
      </c>
      <c r="AW136" s="38">
        <v>2023</v>
      </c>
      <c r="AX136" s="38">
        <v>2024</v>
      </c>
      <c r="AY136" s="38">
        <v>2024</v>
      </c>
      <c r="AZ136" s="38">
        <v>2024</v>
      </c>
      <c r="BA136" s="38"/>
      <c r="BB136" s="38">
        <v>2024</v>
      </c>
      <c r="BC136" s="38"/>
      <c r="BD136" s="38">
        <v>2024</v>
      </c>
      <c r="BE136" s="38">
        <v>2024</v>
      </c>
      <c r="BF136" s="38">
        <v>2013</v>
      </c>
      <c r="BG136" s="38">
        <v>2022</v>
      </c>
      <c r="BH136" s="38">
        <v>2023</v>
      </c>
      <c r="BI136" s="38">
        <v>2022</v>
      </c>
      <c r="BJ136" s="38">
        <v>2019</v>
      </c>
      <c r="BK136" s="38">
        <v>2021</v>
      </c>
      <c r="BL136" s="38">
        <v>2022</v>
      </c>
      <c r="BM136" s="38">
        <v>2014</v>
      </c>
      <c r="BN136" s="38">
        <v>2022</v>
      </c>
      <c r="BO136" s="38">
        <v>2022</v>
      </c>
      <c r="BP136" s="38">
        <v>2020</v>
      </c>
      <c r="BQ136" s="38">
        <v>2022</v>
      </c>
      <c r="BR136" s="38">
        <v>2022</v>
      </c>
      <c r="BS136" s="38">
        <v>2022</v>
      </c>
      <c r="BT136" s="38">
        <v>2021</v>
      </c>
      <c r="BU136" s="38">
        <v>2020</v>
      </c>
      <c r="BV136" s="38">
        <v>2023</v>
      </c>
    </row>
    <row r="137" spans="1:74">
      <c r="A137" s="30" t="s">
        <v>247</v>
      </c>
      <c r="B137" s="23" t="s">
        <v>246</v>
      </c>
      <c r="C137" s="38">
        <v>2024</v>
      </c>
      <c r="D137" s="38">
        <v>2024</v>
      </c>
      <c r="E137" s="38">
        <v>2024</v>
      </c>
      <c r="F137" s="38">
        <v>2024</v>
      </c>
      <c r="G137" s="38">
        <v>2024</v>
      </c>
      <c r="H137" s="38">
        <v>2024</v>
      </c>
      <c r="I137" s="38">
        <v>2024</v>
      </c>
      <c r="J137" s="38">
        <v>2024</v>
      </c>
      <c r="K137" s="38">
        <v>2024</v>
      </c>
      <c r="L137" s="38">
        <v>2024</v>
      </c>
      <c r="M137" s="38">
        <v>2024</v>
      </c>
      <c r="N137" s="38"/>
      <c r="O137" s="38"/>
      <c r="P137" s="38"/>
      <c r="Q137" s="38">
        <v>2024</v>
      </c>
      <c r="R137" s="38">
        <v>2024</v>
      </c>
      <c r="S137" s="38">
        <v>2024</v>
      </c>
      <c r="T137" s="38">
        <v>2024</v>
      </c>
      <c r="U137" s="38">
        <v>2024</v>
      </c>
      <c r="V137" s="38">
        <v>2021</v>
      </c>
      <c r="W137" s="38">
        <v>2022</v>
      </c>
      <c r="X137" s="38">
        <v>2022</v>
      </c>
      <c r="Y137" s="38"/>
      <c r="Z137" s="38">
        <v>2022</v>
      </c>
      <c r="AA137" s="38">
        <f>VLOOKUP(B137,[1]Foglio3!$B:$C,2,FALSE)</f>
        <v>2022</v>
      </c>
      <c r="AB137" s="38">
        <v>2018</v>
      </c>
      <c r="AC137" s="38"/>
      <c r="AD137" s="38">
        <v>2022</v>
      </c>
      <c r="AE137" s="38">
        <v>2024</v>
      </c>
      <c r="AF137" s="38">
        <v>2024</v>
      </c>
      <c r="AG137" s="38">
        <v>2024</v>
      </c>
      <c r="AH137" s="38">
        <v>2022</v>
      </c>
      <c r="AI137" s="38">
        <v>2016</v>
      </c>
      <c r="AJ137" s="38">
        <v>2024</v>
      </c>
      <c r="AK137" s="38">
        <v>2021</v>
      </c>
      <c r="AL137" s="38">
        <v>2022</v>
      </c>
      <c r="AM137" s="38">
        <v>2022</v>
      </c>
      <c r="AN137" s="38">
        <v>2023</v>
      </c>
      <c r="AO137" s="38">
        <v>2022</v>
      </c>
      <c r="AP137" s="38">
        <v>2010</v>
      </c>
      <c r="AQ137" s="38">
        <v>2022</v>
      </c>
      <c r="AR137" s="38">
        <v>2022</v>
      </c>
      <c r="AS137" s="38">
        <v>2022</v>
      </c>
      <c r="AT137" s="38">
        <v>2022</v>
      </c>
      <c r="AU137" s="38">
        <v>2022</v>
      </c>
      <c r="AV137" s="38">
        <v>2022</v>
      </c>
      <c r="AW137" s="38"/>
      <c r="AX137" s="38">
        <v>2024</v>
      </c>
      <c r="AY137" s="38">
        <v>2024</v>
      </c>
      <c r="AZ137" s="38">
        <v>2024</v>
      </c>
      <c r="BA137" s="38">
        <v>2024</v>
      </c>
      <c r="BB137" s="38">
        <v>2024</v>
      </c>
      <c r="BC137" s="38"/>
      <c r="BD137" s="38">
        <v>2024</v>
      </c>
      <c r="BE137" s="38">
        <v>2024</v>
      </c>
      <c r="BF137" s="38">
        <v>2013</v>
      </c>
      <c r="BG137" s="38">
        <v>2022</v>
      </c>
      <c r="BH137" s="38">
        <v>2023</v>
      </c>
      <c r="BI137" s="38">
        <v>2022</v>
      </c>
      <c r="BJ137" s="38"/>
      <c r="BK137" s="38">
        <v>2021</v>
      </c>
      <c r="BL137" s="38">
        <v>2021</v>
      </c>
      <c r="BM137" s="38">
        <v>2014</v>
      </c>
      <c r="BN137" s="38">
        <v>2022</v>
      </c>
      <c r="BO137" s="38">
        <v>2022</v>
      </c>
      <c r="BP137" s="38">
        <v>2021</v>
      </c>
      <c r="BQ137" s="38">
        <v>2022</v>
      </c>
      <c r="BR137" s="38">
        <v>2022</v>
      </c>
      <c r="BS137" s="38">
        <v>2022</v>
      </c>
      <c r="BT137" s="38">
        <v>2021</v>
      </c>
      <c r="BU137" s="38">
        <v>2020</v>
      </c>
      <c r="BV137" s="38">
        <v>2023</v>
      </c>
    </row>
    <row r="138" spans="1:74">
      <c r="A138" s="30" t="s">
        <v>249</v>
      </c>
      <c r="B138" s="23" t="s">
        <v>248</v>
      </c>
      <c r="C138" s="38">
        <v>2024</v>
      </c>
      <c r="D138" s="38">
        <v>2024</v>
      </c>
      <c r="E138" s="38">
        <v>2024</v>
      </c>
      <c r="F138" s="38">
        <v>2024</v>
      </c>
      <c r="G138" s="38">
        <v>2024</v>
      </c>
      <c r="H138" s="38">
        <v>2024</v>
      </c>
      <c r="I138" s="38">
        <v>2024</v>
      </c>
      <c r="J138" s="38">
        <v>2024</v>
      </c>
      <c r="K138" s="38">
        <v>2024</v>
      </c>
      <c r="L138" s="38">
        <v>2024</v>
      </c>
      <c r="M138" s="38"/>
      <c r="N138" s="38"/>
      <c r="O138" s="38"/>
      <c r="P138" s="38"/>
      <c r="Q138" s="38">
        <v>2024</v>
      </c>
      <c r="R138" s="38">
        <v>2024</v>
      </c>
      <c r="S138" s="38">
        <v>2024</v>
      </c>
      <c r="T138" s="38">
        <v>2024</v>
      </c>
      <c r="U138" s="38">
        <v>2024</v>
      </c>
      <c r="V138" s="38">
        <v>2021</v>
      </c>
      <c r="W138" s="38">
        <v>2022</v>
      </c>
      <c r="X138" s="38">
        <v>2022</v>
      </c>
      <c r="Y138" s="38">
        <f>VLOOKUP(B138,[1]Foglio1!$B:$C,2,FALSE)</f>
        <v>2016</v>
      </c>
      <c r="Z138" s="38">
        <v>2022</v>
      </c>
      <c r="AA138" s="38">
        <f>VLOOKUP(B138,[1]Foglio3!$B:$C,2,FALSE)</f>
        <v>2020</v>
      </c>
      <c r="AB138" s="38">
        <v>2019</v>
      </c>
      <c r="AC138" s="38">
        <v>2020</v>
      </c>
      <c r="AD138" s="38">
        <v>2022</v>
      </c>
      <c r="AE138" s="38">
        <v>2024</v>
      </c>
      <c r="AF138" s="38">
        <v>2024</v>
      </c>
      <c r="AG138" s="38">
        <v>2024</v>
      </c>
      <c r="AH138" s="38">
        <v>2022</v>
      </c>
      <c r="AI138" s="38">
        <v>2016</v>
      </c>
      <c r="AJ138" s="38">
        <v>2024</v>
      </c>
      <c r="AK138" s="38">
        <v>2021</v>
      </c>
      <c r="AL138" s="38">
        <v>2022</v>
      </c>
      <c r="AM138" s="38">
        <v>2022</v>
      </c>
      <c r="AN138" s="38">
        <v>2023</v>
      </c>
      <c r="AO138" s="38">
        <v>2022</v>
      </c>
      <c r="AP138" s="38">
        <v>2016</v>
      </c>
      <c r="AQ138" s="38">
        <v>2022</v>
      </c>
      <c r="AR138" s="38">
        <v>2022</v>
      </c>
      <c r="AS138" s="38"/>
      <c r="AT138" s="38">
        <v>2022</v>
      </c>
      <c r="AU138" s="38">
        <v>2022</v>
      </c>
      <c r="AV138" s="38">
        <v>2022</v>
      </c>
      <c r="AW138" s="38">
        <v>2022</v>
      </c>
      <c r="AX138" s="38">
        <v>2024</v>
      </c>
      <c r="AY138" s="38">
        <v>2024</v>
      </c>
      <c r="AZ138" s="38">
        <v>2024</v>
      </c>
      <c r="BA138" s="38"/>
      <c r="BB138" s="38">
        <v>2024</v>
      </c>
      <c r="BC138" s="38"/>
      <c r="BD138" s="38">
        <v>2024</v>
      </c>
      <c r="BE138" s="38">
        <v>2024</v>
      </c>
      <c r="BF138" s="38">
        <v>2013</v>
      </c>
      <c r="BG138" s="38">
        <v>2022</v>
      </c>
      <c r="BH138" s="38">
        <v>2023</v>
      </c>
      <c r="BI138" s="38">
        <v>2022</v>
      </c>
      <c r="BJ138" s="38">
        <v>2020</v>
      </c>
      <c r="BK138" s="38">
        <v>2022</v>
      </c>
      <c r="BL138" s="38">
        <v>2022</v>
      </c>
      <c r="BM138" s="38">
        <v>2014</v>
      </c>
      <c r="BN138" s="38">
        <v>2022</v>
      </c>
      <c r="BO138" s="38">
        <v>2022</v>
      </c>
      <c r="BP138" s="38">
        <v>2021</v>
      </c>
      <c r="BQ138" s="38">
        <v>2022</v>
      </c>
      <c r="BR138" s="38">
        <v>2022</v>
      </c>
      <c r="BS138" s="38">
        <v>2022</v>
      </c>
      <c r="BT138" s="38">
        <v>2021</v>
      </c>
      <c r="BU138" s="38">
        <v>2020</v>
      </c>
      <c r="BV138" s="38">
        <v>2023</v>
      </c>
    </row>
    <row r="139" spans="1:74">
      <c r="A139" s="30" t="s">
        <v>251</v>
      </c>
      <c r="B139" s="23" t="s">
        <v>250</v>
      </c>
      <c r="C139" s="38">
        <v>2024</v>
      </c>
      <c r="D139" s="38">
        <v>2024</v>
      </c>
      <c r="E139" s="38">
        <v>2024</v>
      </c>
      <c r="F139" s="38">
        <v>2024</v>
      </c>
      <c r="G139" s="38">
        <v>2024</v>
      </c>
      <c r="H139" s="38">
        <v>2024</v>
      </c>
      <c r="I139" s="38">
        <v>2024</v>
      </c>
      <c r="J139" s="38">
        <v>2024</v>
      </c>
      <c r="K139" s="38">
        <v>2024</v>
      </c>
      <c r="L139" s="38">
        <v>2024</v>
      </c>
      <c r="M139" s="38"/>
      <c r="N139" s="38"/>
      <c r="O139" s="38"/>
      <c r="P139" s="38"/>
      <c r="Q139" s="38">
        <v>2024</v>
      </c>
      <c r="R139" s="38">
        <v>2024</v>
      </c>
      <c r="S139" s="38">
        <v>2024</v>
      </c>
      <c r="T139" s="38">
        <v>2024</v>
      </c>
      <c r="U139" s="38">
        <v>2024</v>
      </c>
      <c r="V139" s="38">
        <v>2021</v>
      </c>
      <c r="W139" s="38">
        <v>2022</v>
      </c>
      <c r="X139" s="38">
        <v>2022</v>
      </c>
      <c r="Y139" s="38">
        <f>VLOOKUP(B139,[1]Foglio1!$B:$C,2,FALSE)</f>
        <v>2017</v>
      </c>
      <c r="Z139" s="38">
        <v>2022</v>
      </c>
      <c r="AA139" s="38"/>
      <c r="AB139" s="38">
        <v>2018</v>
      </c>
      <c r="AC139" s="38">
        <v>2020</v>
      </c>
      <c r="AD139" s="38">
        <v>2022</v>
      </c>
      <c r="AE139" s="38">
        <v>2024</v>
      </c>
      <c r="AF139" s="38">
        <v>2024</v>
      </c>
      <c r="AG139" s="38">
        <v>2024</v>
      </c>
      <c r="AH139" s="38">
        <v>2022</v>
      </c>
      <c r="AI139" s="38">
        <v>2021</v>
      </c>
      <c r="AJ139" s="38">
        <v>2024</v>
      </c>
      <c r="AK139" s="38">
        <v>2021</v>
      </c>
      <c r="AL139" s="38">
        <v>2022</v>
      </c>
      <c r="AM139" s="38">
        <v>2022</v>
      </c>
      <c r="AN139" s="38">
        <v>2023</v>
      </c>
      <c r="AO139" s="38">
        <v>2022</v>
      </c>
      <c r="AP139" s="38">
        <v>2022</v>
      </c>
      <c r="AQ139" s="38">
        <v>2022</v>
      </c>
      <c r="AR139" s="38">
        <v>2022</v>
      </c>
      <c r="AS139" s="38">
        <v>2022</v>
      </c>
      <c r="AT139" s="38">
        <v>2022</v>
      </c>
      <c r="AU139" s="38">
        <v>2022</v>
      </c>
      <c r="AV139" s="38">
        <v>2022</v>
      </c>
      <c r="AW139" s="38">
        <v>2022</v>
      </c>
      <c r="AX139" s="38">
        <v>2024</v>
      </c>
      <c r="AY139" s="38">
        <v>2024</v>
      </c>
      <c r="AZ139" s="38">
        <v>2024</v>
      </c>
      <c r="BA139" s="38">
        <v>2024</v>
      </c>
      <c r="BB139" s="38">
        <v>2024</v>
      </c>
      <c r="BC139" s="38">
        <v>2023</v>
      </c>
      <c r="BD139" s="38">
        <v>2024</v>
      </c>
      <c r="BE139" s="38">
        <v>2024</v>
      </c>
      <c r="BF139" s="38">
        <v>2015</v>
      </c>
      <c r="BG139" s="38">
        <v>2022</v>
      </c>
      <c r="BH139" s="38">
        <v>2023</v>
      </c>
      <c r="BI139" s="38">
        <v>2022</v>
      </c>
      <c r="BJ139" s="38">
        <v>2020</v>
      </c>
      <c r="BK139" s="38">
        <v>2022</v>
      </c>
      <c r="BL139" s="38">
        <v>2022</v>
      </c>
      <c r="BM139" s="38">
        <v>2014</v>
      </c>
      <c r="BN139" s="38">
        <v>2022</v>
      </c>
      <c r="BO139" s="38">
        <v>2022</v>
      </c>
      <c r="BP139" s="38">
        <v>2021</v>
      </c>
      <c r="BQ139" s="38">
        <v>2022</v>
      </c>
      <c r="BR139" s="38">
        <v>2022</v>
      </c>
      <c r="BS139" s="38">
        <v>2022</v>
      </c>
      <c r="BT139" s="38">
        <v>2021</v>
      </c>
      <c r="BU139" s="38">
        <v>2020</v>
      </c>
      <c r="BV139" s="38">
        <v>2023</v>
      </c>
    </row>
    <row r="140" spans="1:74">
      <c r="A140" s="30" t="s">
        <v>253</v>
      </c>
      <c r="B140" s="23" t="s">
        <v>252</v>
      </c>
      <c r="C140" s="38">
        <v>2024</v>
      </c>
      <c r="D140" s="38">
        <v>2024</v>
      </c>
      <c r="E140" s="38">
        <v>2024</v>
      </c>
      <c r="F140" s="38">
        <v>2024</v>
      </c>
      <c r="G140" s="38">
        <v>2024</v>
      </c>
      <c r="H140" s="38">
        <v>2024</v>
      </c>
      <c r="I140" s="38">
        <v>2024</v>
      </c>
      <c r="J140" s="38">
        <v>2024</v>
      </c>
      <c r="K140" s="38">
        <v>2024</v>
      </c>
      <c r="L140" s="38">
        <v>2024</v>
      </c>
      <c r="M140" s="38">
        <v>2024</v>
      </c>
      <c r="N140" s="38"/>
      <c r="O140" s="38"/>
      <c r="P140" s="38"/>
      <c r="Q140" s="38">
        <v>2024</v>
      </c>
      <c r="R140" s="38">
        <v>2024</v>
      </c>
      <c r="S140" s="38">
        <v>2024</v>
      </c>
      <c r="T140" s="38">
        <v>2024</v>
      </c>
      <c r="U140" s="38">
        <v>2024</v>
      </c>
      <c r="V140" s="38">
        <v>2021</v>
      </c>
      <c r="W140" s="38">
        <v>2022</v>
      </c>
      <c r="X140" s="38">
        <v>2022</v>
      </c>
      <c r="Y140" s="38">
        <f>VLOOKUP(B140,[1]Foglio1!$B:$C,2,FALSE)</f>
        <v>2017</v>
      </c>
      <c r="Z140" s="38">
        <v>2022</v>
      </c>
      <c r="AA140" s="38">
        <f>VLOOKUP(B140,[1]Foglio3!$B:$C,2,FALSE)</f>
        <v>2022</v>
      </c>
      <c r="AB140" s="38">
        <v>2017</v>
      </c>
      <c r="AC140" s="38">
        <v>2020</v>
      </c>
      <c r="AD140" s="38">
        <v>2022</v>
      </c>
      <c r="AE140" s="38">
        <v>2024</v>
      </c>
      <c r="AF140" s="38">
        <v>2024</v>
      </c>
      <c r="AG140" s="38">
        <v>2024</v>
      </c>
      <c r="AH140" s="38">
        <v>2022</v>
      </c>
      <c r="AI140" s="38">
        <v>2017</v>
      </c>
      <c r="AJ140" s="38">
        <v>2024</v>
      </c>
      <c r="AK140" s="38">
        <v>2021</v>
      </c>
      <c r="AL140" s="38">
        <v>2022</v>
      </c>
      <c r="AM140" s="38">
        <v>2022</v>
      </c>
      <c r="AN140" s="38">
        <v>2023</v>
      </c>
      <c r="AO140" s="38">
        <v>2022</v>
      </c>
      <c r="AP140" s="38">
        <v>2021</v>
      </c>
      <c r="AQ140" s="38">
        <v>2022</v>
      </c>
      <c r="AR140" s="38">
        <v>2022</v>
      </c>
      <c r="AS140" s="38">
        <v>2022</v>
      </c>
      <c r="AT140" s="38">
        <v>2022</v>
      </c>
      <c r="AU140" s="38">
        <v>2022</v>
      </c>
      <c r="AV140" s="38">
        <v>2022</v>
      </c>
      <c r="AW140" s="38">
        <v>2021</v>
      </c>
      <c r="AX140" s="38">
        <v>2024</v>
      </c>
      <c r="AY140" s="38">
        <v>2024</v>
      </c>
      <c r="AZ140" s="38">
        <v>2024</v>
      </c>
      <c r="BA140" s="38">
        <v>2024</v>
      </c>
      <c r="BB140" s="38">
        <v>2024</v>
      </c>
      <c r="BC140" s="38">
        <v>2023</v>
      </c>
      <c r="BD140" s="38">
        <v>2024</v>
      </c>
      <c r="BE140" s="38">
        <v>2024</v>
      </c>
      <c r="BF140" s="38">
        <v>2015</v>
      </c>
      <c r="BG140" s="38">
        <v>2022</v>
      </c>
      <c r="BH140" s="38">
        <v>2023</v>
      </c>
      <c r="BI140" s="38">
        <v>2022</v>
      </c>
      <c r="BJ140" s="38">
        <v>2020</v>
      </c>
      <c r="BK140" s="38">
        <v>2021</v>
      </c>
      <c r="BL140" s="38">
        <v>2022</v>
      </c>
      <c r="BM140" s="38">
        <v>2014</v>
      </c>
      <c r="BN140" s="38">
        <v>2022</v>
      </c>
      <c r="BO140" s="38">
        <v>2022</v>
      </c>
      <c r="BP140" s="38">
        <v>2021</v>
      </c>
      <c r="BQ140" s="38">
        <v>2022</v>
      </c>
      <c r="BR140" s="38">
        <v>2022</v>
      </c>
      <c r="BS140" s="38">
        <v>2022</v>
      </c>
      <c r="BT140" s="38">
        <v>2022</v>
      </c>
      <c r="BU140" s="38">
        <v>2020</v>
      </c>
      <c r="BV140" s="38">
        <v>2023</v>
      </c>
    </row>
    <row r="141" spans="1:74">
      <c r="A141" s="30" t="s">
        <v>255</v>
      </c>
      <c r="B141" s="23" t="s">
        <v>254</v>
      </c>
      <c r="C141" s="38">
        <v>2024</v>
      </c>
      <c r="D141" s="38">
        <v>2024</v>
      </c>
      <c r="E141" s="38">
        <v>2024</v>
      </c>
      <c r="F141" s="38">
        <v>2024</v>
      </c>
      <c r="G141" s="38">
        <v>2024</v>
      </c>
      <c r="H141" s="38">
        <v>2024</v>
      </c>
      <c r="I141" s="38">
        <v>2024</v>
      </c>
      <c r="J141" s="38">
        <v>2024</v>
      </c>
      <c r="K141" s="38">
        <v>2024</v>
      </c>
      <c r="L141" s="38">
        <v>2024</v>
      </c>
      <c r="M141" s="38">
        <v>2024</v>
      </c>
      <c r="N141" s="38"/>
      <c r="O141" s="38"/>
      <c r="P141" s="38"/>
      <c r="Q141" s="38">
        <v>2024</v>
      </c>
      <c r="R141" s="38">
        <v>2024</v>
      </c>
      <c r="S141" s="38">
        <v>2024</v>
      </c>
      <c r="T141" s="38">
        <v>2024</v>
      </c>
      <c r="U141" s="38">
        <v>2024</v>
      </c>
      <c r="V141" s="38">
        <v>2021</v>
      </c>
      <c r="W141" s="38">
        <v>2022</v>
      </c>
      <c r="X141" s="38">
        <v>2022</v>
      </c>
      <c r="Y141" s="38">
        <f>VLOOKUP(B141,[1]Foglio1!$B:$C,2,FALSE)</f>
        <v>2011</v>
      </c>
      <c r="Z141" s="38">
        <v>2022</v>
      </c>
      <c r="AA141" s="38"/>
      <c r="AB141" s="38">
        <v>2018</v>
      </c>
      <c r="AC141" s="38"/>
      <c r="AD141" s="38">
        <v>2022</v>
      </c>
      <c r="AE141" s="38">
        <v>2024</v>
      </c>
      <c r="AF141" s="38">
        <v>2024</v>
      </c>
      <c r="AG141" s="38">
        <v>2024</v>
      </c>
      <c r="AH141" s="38">
        <v>2022</v>
      </c>
      <c r="AI141" s="38"/>
      <c r="AJ141" s="38">
        <v>2024</v>
      </c>
      <c r="AK141" s="38">
        <v>2021</v>
      </c>
      <c r="AL141" s="38">
        <v>2022</v>
      </c>
      <c r="AM141" s="38"/>
      <c r="AN141" s="38">
        <v>2023</v>
      </c>
      <c r="AO141" s="38">
        <v>2022</v>
      </c>
      <c r="AP141" s="38">
        <v>2011</v>
      </c>
      <c r="AQ141" s="38">
        <v>2022</v>
      </c>
      <c r="AR141" s="38">
        <v>2021</v>
      </c>
      <c r="AS141" s="38">
        <v>2021</v>
      </c>
      <c r="AT141" s="38"/>
      <c r="AU141" s="38">
        <v>2022</v>
      </c>
      <c r="AV141" s="38">
        <v>2022</v>
      </c>
      <c r="AW141" s="38">
        <v>2021</v>
      </c>
      <c r="AX141" s="38">
        <v>2024</v>
      </c>
      <c r="AY141" s="38">
        <v>2024</v>
      </c>
      <c r="AZ141" s="38">
        <v>2024</v>
      </c>
      <c r="BA141" s="38"/>
      <c r="BB141" s="38">
        <v>2024</v>
      </c>
      <c r="BC141" s="38"/>
      <c r="BD141" s="38">
        <v>2024</v>
      </c>
      <c r="BE141" s="38">
        <v>2024</v>
      </c>
      <c r="BF141" s="38">
        <v>2015</v>
      </c>
      <c r="BG141" s="38">
        <v>2022</v>
      </c>
      <c r="BH141" s="38">
        <v>2023</v>
      </c>
      <c r="BI141" s="38">
        <v>2022</v>
      </c>
      <c r="BJ141" s="38">
        <v>2021</v>
      </c>
      <c r="BK141" s="38">
        <v>2022</v>
      </c>
      <c r="BL141" s="38">
        <v>2022</v>
      </c>
      <c r="BM141" s="38">
        <v>2014</v>
      </c>
      <c r="BN141" s="38">
        <v>2022</v>
      </c>
      <c r="BO141" s="38">
        <v>2022</v>
      </c>
      <c r="BP141" s="38">
        <v>2020</v>
      </c>
      <c r="BQ141" s="38">
        <v>2022</v>
      </c>
      <c r="BR141" s="38">
        <v>2022</v>
      </c>
      <c r="BS141" s="38">
        <v>2022</v>
      </c>
      <c r="BT141" s="38">
        <v>2022</v>
      </c>
      <c r="BU141" s="38">
        <v>2020</v>
      </c>
      <c r="BV141" s="38">
        <v>2023</v>
      </c>
    </row>
    <row r="142" spans="1:74">
      <c r="A142" s="30" t="s">
        <v>257</v>
      </c>
      <c r="B142" s="23" t="s">
        <v>256</v>
      </c>
      <c r="C142" s="38">
        <v>2024</v>
      </c>
      <c r="D142" s="38">
        <v>2024</v>
      </c>
      <c r="E142" s="38">
        <v>2024</v>
      </c>
      <c r="F142" s="38">
        <v>2024</v>
      </c>
      <c r="G142" s="38">
        <v>2024</v>
      </c>
      <c r="H142" s="38">
        <v>2024</v>
      </c>
      <c r="I142" s="38">
        <v>2024</v>
      </c>
      <c r="J142" s="38">
        <v>2024</v>
      </c>
      <c r="K142" s="38">
        <v>2024</v>
      </c>
      <c r="L142" s="38">
        <v>2024</v>
      </c>
      <c r="M142" s="38">
        <v>2024</v>
      </c>
      <c r="N142" s="38"/>
      <c r="O142" s="38"/>
      <c r="P142" s="38"/>
      <c r="Q142" s="38">
        <v>2024</v>
      </c>
      <c r="R142" s="38">
        <v>2024</v>
      </c>
      <c r="S142" s="38">
        <v>2024</v>
      </c>
      <c r="T142" s="38">
        <v>2024</v>
      </c>
      <c r="U142" s="38">
        <v>2024</v>
      </c>
      <c r="V142" s="38">
        <v>2021</v>
      </c>
      <c r="W142" s="38">
        <v>2022</v>
      </c>
      <c r="X142" s="38">
        <v>2022</v>
      </c>
      <c r="Y142" s="38">
        <f>VLOOKUP(B142,[1]Foglio1!$B:$C,2,FALSE)</f>
        <v>2011</v>
      </c>
      <c r="Z142" s="38">
        <v>2022</v>
      </c>
      <c r="AA142" s="38"/>
      <c r="AB142" s="38">
        <v>2019</v>
      </c>
      <c r="AC142" s="38">
        <v>2020</v>
      </c>
      <c r="AD142" s="38">
        <v>2022</v>
      </c>
      <c r="AE142" s="38">
        <v>2024</v>
      </c>
      <c r="AF142" s="38">
        <v>2024</v>
      </c>
      <c r="AG142" s="38">
        <v>2024</v>
      </c>
      <c r="AH142" s="38">
        <v>2022</v>
      </c>
      <c r="AI142" s="38"/>
      <c r="AJ142" s="38">
        <v>2024</v>
      </c>
      <c r="AK142" s="38">
        <v>2021</v>
      </c>
      <c r="AL142" s="38">
        <v>2022</v>
      </c>
      <c r="AM142" s="38"/>
      <c r="AN142" s="38">
        <v>2023</v>
      </c>
      <c r="AO142" s="38">
        <v>2022</v>
      </c>
      <c r="AP142" s="38">
        <v>2016</v>
      </c>
      <c r="AQ142" s="38">
        <v>2022</v>
      </c>
      <c r="AR142" s="38">
        <v>2022</v>
      </c>
      <c r="AS142" s="38">
        <v>2021</v>
      </c>
      <c r="AT142" s="38"/>
      <c r="AU142" s="38">
        <v>2022</v>
      </c>
      <c r="AV142" s="38">
        <v>2022</v>
      </c>
      <c r="AW142" s="38">
        <v>2021</v>
      </c>
      <c r="AX142" s="38">
        <v>2024</v>
      </c>
      <c r="AY142" s="38">
        <v>2024</v>
      </c>
      <c r="AZ142" s="38">
        <v>2024</v>
      </c>
      <c r="BA142" s="38"/>
      <c r="BB142" s="38">
        <v>2024</v>
      </c>
      <c r="BC142" s="38"/>
      <c r="BD142" s="38">
        <v>2024</v>
      </c>
      <c r="BE142" s="38">
        <v>2024</v>
      </c>
      <c r="BF142" s="38">
        <v>2015</v>
      </c>
      <c r="BG142" s="38">
        <v>2022</v>
      </c>
      <c r="BH142" s="38">
        <v>2023</v>
      </c>
      <c r="BI142" s="38">
        <v>2022</v>
      </c>
      <c r="BJ142" s="38">
        <v>2021</v>
      </c>
      <c r="BK142" s="38">
        <v>2022</v>
      </c>
      <c r="BL142" s="38">
        <v>2022</v>
      </c>
      <c r="BM142" s="38">
        <v>2014</v>
      </c>
      <c r="BN142" s="38">
        <v>2022</v>
      </c>
      <c r="BO142" s="38">
        <v>2022</v>
      </c>
      <c r="BP142" s="38">
        <v>2020</v>
      </c>
      <c r="BQ142" s="38">
        <v>2022</v>
      </c>
      <c r="BR142" s="38">
        <v>2022</v>
      </c>
      <c r="BS142" s="38">
        <v>2022</v>
      </c>
      <c r="BT142" s="38">
        <v>2022</v>
      </c>
      <c r="BU142" s="38">
        <v>2020</v>
      </c>
      <c r="BV142" s="38">
        <v>2023</v>
      </c>
    </row>
    <row r="143" spans="1:74">
      <c r="A143" s="30" t="s">
        <v>259</v>
      </c>
      <c r="B143" s="23" t="s">
        <v>258</v>
      </c>
      <c r="C143" s="38">
        <v>2024</v>
      </c>
      <c r="D143" s="38">
        <v>2024</v>
      </c>
      <c r="E143" s="38">
        <v>2024</v>
      </c>
      <c r="F143" s="38">
        <v>2024</v>
      </c>
      <c r="G143" s="38">
        <v>2024</v>
      </c>
      <c r="H143" s="38">
        <v>2024</v>
      </c>
      <c r="I143" s="38">
        <v>2024</v>
      </c>
      <c r="J143" s="38">
        <v>2024</v>
      </c>
      <c r="K143" s="38">
        <v>2024</v>
      </c>
      <c r="L143" s="38">
        <v>2024</v>
      </c>
      <c r="M143" s="38">
        <v>2024</v>
      </c>
      <c r="N143" s="38"/>
      <c r="O143" s="38"/>
      <c r="P143" s="38"/>
      <c r="Q143" s="38">
        <v>2024</v>
      </c>
      <c r="R143" s="38">
        <v>2024</v>
      </c>
      <c r="S143" s="38">
        <v>2024</v>
      </c>
      <c r="T143" s="38">
        <v>2024</v>
      </c>
      <c r="U143" s="38">
        <v>2024</v>
      </c>
      <c r="V143" s="38">
        <v>2021</v>
      </c>
      <c r="W143" s="38">
        <v>2022</v>
      </c>
      <c r="X143" s="38">
        <v>2022</v>
      </c>
      <c r="Y143" s="38">
        <f>VLOOKUP(B143,[1]Foglio1!$B:$C,2,FALSE)</f>
        <v>2012</v>
      </c>
      <c r="Z143" s="38">
        <v>2022</v>
      </c>
      <c r="AA143" s="38"/>
      <c r="AB143" s="38">
        <v>2019</v>
      </c>
      <c r="AC143" s="38">
        <v>2020</v>
      </c>
      <c r="AD143" s="38">
        <v>2022</v>
      </c>
      <c r="AE143" s="38">
        <v>2024</v>
      </c>
      <c r="AF143" s="38">
        <v>2024</v>
      </c>
      <c r="AG143" s="38">
        <v>2024</v>
      </c>
      <c r="AH143" s="38">
        <v>2022</v>
      </c>
      <c r="AI143" s="38"/>
      <c r="AJ143" s="38">
        <v>2024</v>
      </c>
      <c r="AK143" s="38">
        <v>2021</v>
      </c>
      <c r="AL143" s="38">
        <v>2022</v>
      </c>
      <c r="AM143" s="38"/>
      <c r="AN143" s="38">
        <v>2022</v>
      </c>
      <c r="AO143" s="38">
        <v>2022</v>
      </c>
      <c r="AP143" s="38"/>
      <c r="AQ143" s="38">
        <v>2022</v>
      </c>
      <c r="AR143" s="38">
        <v>2022</v>
      </c>
      <c r="AS143" s="38">
        <v>2022</v>
      </c>
      <c r="AT143" s="38"/>
      <c r="AU143" s="38">
        <v>2022</v>
      </c>
      <c r="AV143" s="38">
        <v>2022</v>
      </c>
      <c r="AW143" s="38"/>
      <c r="AX143" s="38">
        <v>2024</v>
      </c>
      <c r="AY143" s="38">
        <v>2024</v>
      </c>
      <c r="AZ143" s="38">
        <v>2024</v>
      </c>
      <c r="BA143" s="38"/>
      <c r="BB143" s="38">
        <v>2024</v>
      </c>
      <c r="BC143" s="38"/>
      <c r="BD143" s="38">
        <v>2024</v>
      </c>
      <c r="BE143" s="38">
        <v>2024</v>
      </c>
      <c r="BF143" s="38">
        <v>2015</v>
      </c>
      <c r="BG143" s="38">
        <v>2022</v>
      </c>
      <c r="BH143" s="38">
        <v>2023</v>
      </c>
      <c r="BI143" s="38">
        <v>2022</v>
      </c>
      <c r="BJ143" s="38">
        <v>2014</v>
      </c>
      <c r="BK143" s="38">
        <v>2021</v>
      </c>
      <c r="BL143" s="38">
        <v>2022</v>
      </c>
      <c r="BM143" s="38">
        <v>2014</v>
      </c>
      <c r="BN143" s="38">
        <v>2022</v>
      </c>
      <c r="BO143" s="38">
        <v>2022</v>
      </c>
      <c r="BP143" s="38">
        <v>2018</v>
      </c>
      <c r="BQ143" s="38">
        <v>2022</v>
      </c>
      <c r="BR143" s="38">
        <v>2022</v>
      </c>
      <c r="BS143" s="38">
        <v>2022</v>
      </c>
      <c r="BT143" s="38">
        <v>2021</v>
      </c>
      <c r="BU143" s="38">
        <v>2020</v>
      </c>
      <c r="BV143" s="38">
        <v>2022</v>
      </c>
    </row>
    <row r="144" spans="1:74">
      <c r="A144" s="30" t="s">
        <v>261</v>
      </c>
      <c r="B144" s="23" t="s">
        <v>260</v>
      </c>
      <c r="C144" s="38">
        <v>2024</v>
      </c>
      <c r="D144" s="38">
        <v>2024</v>
      </c>
      <c r="E144" s="38">
        <v>2024</v>
      </c>
      <c r="F144" s="38">
        <v>2024</v>
      </c>
      <c r="G144" s="38">
        <v>2024</v>
      </c>
      <c r="H144" s="38">
        <v>2024</v>
      </c>
      <c r="I144" s="38">
        <v>2024</v>
      </c>
      <c r="J144" s="38">
        <v>2024</v>
      </c>
      <c r="K144" s="38">
        <v>2024</v>
      </c>
      <c r="L144" s="38">
        <v>2024</v>
      </c>
      <c r="M144" s="38">
        <v>2024</v>
      </c>
      <c r="N144" s="38"/>
      <c r="O144" s="38"/>
      <c r="P144" s="38"/>
      <c r="Q144" s="38">
        <v>2024</v>
      </c>
      <c r="R144" s="38">
        <v>2024</v>
      </c>
      <c r="S144" s="38">
        <v>2024</v>
      </c>
      <c r="T144" s="38">
        <v>2024</v>
      </c>
      <c r="U144" s="38">
        <v>2024</v>
      </c>
      <c r="V144" s="38">
        <v>2021</v>
      </c>
      <c r="W144" s="38">
        <v>2022</v>
      </c>
      <c r="X144" s="38">
        <v>2022</v>
      </c>
      <c r="Y144" s="38">
        <f>VLOOKUP(B144,[1]Foglio1!$B:$C,2,FALSE)</f>
        <v>2011</v>
      </c>
      <c r="Z144" s="38">
        <v>2022</v>
      </c>
      <c r="AA144" s="38"/>
      <c r="AB144" s="38">
        <v>2018</v>
      </c>
      <c r="AC144" s="38">
        <v>2020</v>
      </c>
      <c r="AD144" s="38">
        <v>2022</v>
      </c>
      <c r="AE144" s="38">
        <v>2024</v>
      </c>
      <c r="AF144" s="38">
        <v>2024</v>
      </c>
      <c r="AG144" s="38">
        <v>2024</v>
      </c>
      <c r="AH144" s="38">
        <v>2022</v>
      </c>
      <c r="AI144" s="38"/>
      <c r="AJ144" s="38">
        <v>2024</v>
      </c>
      <c r="AK144" s="38">
        <v>2021</v>
      </c>
      <c r="AL144" s="38">
        <v>2022</v>
      </c>
      <c r="AM144" s="38"/>
      <c r="AN144" s="38">
        <v>2023</v>
      </c>
      <c r="AO144" s="38">
        <v>2022</v>
      </c>
      <c r="AP144" s="38"/>
      <c r="AQ144" s="38">
        <v>2022</v>
      </c>
      <c r="AR144" s="38">
        <v>2022</v>
      </c>
      <c r="AS144" s="38">
        <v>2022</v>
      </c>
      <c r="AT144" s="38"/>
      <c r="AU144" s="38">
        <v>2022</v>
      </c>
      <c r="AV144" s="38">
        <v>2022</v>
      </c>
      <c r="AW144" s="38">
        <v>2021</v>
      </c>
      <c r="AX144" s="38">
        <v>2024</v>
      </c>
      <c r="AY144" s="38">
        <v>2024</v>
      </c>
      <c r="AZ144" s="38">
        <v>2024</v>
      </c>
      <c r="BA144" s="38"/>
      <c r="BB144" s="38">
        <v>2024</v>
      </c>
      <c r="BC144" s="38">
        <v>2023</v>
      </c>
      <c r="BD144" s="38">
        <v>2024</v>
      </c>
      <c r="BE144" s="38">
        <v>2024</v>
      </c>
      <c r="BF144" s="38">
        <v>2015</v>
      </c>
      <c r="BG144" s="38">
        <v>2022</v>
      </c>
      <c r="BH144" s="38">
        <v>2023</v>
      </c>
      <c r="BI144" s="38">
        <v>2022</v>
      </c>
      <c r="BJ144" s="38">
        <v>2021</v>
      </c>
      <c r="BK144" s="38">
        <v>2022</v>
      </c>
      <c r="BL144" s="38">
        <v>2022</v>
      </c>
      <c r="BM144" s="38">
        <v>2014</v>
      </c>
      <c r="BN144" s="38">
        <v>2022</v>
      </c>
      <c r="BO144" s="38">
        <v>2022</v>
      </c>
      <c r="BP144" s="38">
        <v>2017</v>
      </c>
      <c r="BQ144" s="38">
        <v>2022</v>
      </c>
      <c r="BR144" s="38">
        <v>2022</v>
      </c>
      <c r="BS144" s="38">
        <v>2022</v>
      </c>
      <c r="BT144" s="38">
        <v>2021</v>
      </c>
      <c r="BU144" s="38">
        <v>2020</v>
      </c>
      <c r="BV144" s="38">
        <v>2023</v>
      </c>
    </row>
    <row r="145" spans="1:74">
      <c r="A145" s="30" t="s">
        <v>376</v>
      </c>
      <c r="B145" s="23" t="s">
        <v>262</v>
      </c>
      <c r="C145" s="38">
        <v>2024</v>
      </c>
      <c r="D145" s="38">
        <v>2024</v>
      </c>
      <c r="E145" s="38">
        <v>2024</v>
      </c>
      <c r="F145" s="38">
        <v>2024</v>
      </c>
      <c r="G145" s="38">
        <v>2024</v>
      </c>
      <c r="H145" s="38">
        <v>2024</v>
      </c>
      <c r="I145" s="38">
        <v>2024</v>
      </c>
      <c r="J145" s="38">
        <v>2024</v>
      </c>
      <c r="K145" s="38">
        <v>2024</v>
      </c>
      <c r="L145" s="38">
        <v>2024</v>
      </c>
      <c r="M145" s="38">
        <v>2024</v>
      </c>
      <c r="N145" s="38"/>
      <c r="O145" s="38"/>
      <c r="P145" s="38"/>
      <c r="Q145" s="38">
        <v>2024</v>
      </c>
      <c r="R145" s="38">
        <v>2024</v>
      </c>
      <c r="S145" s="38">
        <v>2024</v>
      </c>
      <c r="T145" s="38">
        <v>2024</v>
      </c>
      <c r="U145" s="38">
        <v>2024</v>
      </c>
      <c r="V145" s="38">
        <v>2021</v>
      </c>
      <c r="W145" s="38">
        <v>2022</v>
      </c>
      <c r="X145" s="38">
        <v>2022</v>
      </c>
      <c r="Y145" s="38">
        <f>VLOOKUP(B145,[1]Foglio1!$B:$C,2,FALSE)</f>
        <v>2010</v>
      </c>
      <c r="Z145" s="38">
        <v>2022</v>
      </c>
      <c r="AA145" s="38"/>
      <c r="AB145" s="38">
        <v>2019</v>
      </c>
      <c r="AC145" s="38">
        <v>2020</v>
      </c>
      <c r="AD145" s="38">
        <v>2022</v>
      </c>
      <c r="AE145" s="38">
        <v>2024</v>
      </c>
      <c r="AF145" s="38">
        <v>2024</v>
      </c>
      <c r="AG145" s="38">
        <v>2024</v>
      </c>
      <c r="AH145" s="38">
        <v>2022</v>
      </c>
      <c r="AI145" s="38"/>
      <c r="AJ145" s="38">
        <v>2024</v>
      </c>
      <c r="AK145" s="38">
        <v>2021</v>
      </c>
      <c r="AL145" s="38">
        <v>2022</v>
      </c>
      <c r="AM145" s="38"/>
      <c r="AN145" s="38">
        <v>2023</v>
      </c>
      <c r="AO145" s="38">
        <v>2022</v>
      </c>
      <c r="AP145" s="38"/>
      <c r="AQ145" s="38">
        <v>2022</v>
      </c>
      <c r="AR145" s="38"/>
      <c r="AS145" s="38"/>
      <c r="AT145" s="38"/>
      <c r="AU145" s="38">
        <v>2022</v>
      </c>
      <c r="AV145" s="38">
        <v>2022</v>
      </c>
      <c r="AW145" s="38">
        <v>2020</v>
      </c>
      <c r="AX145" s="38">
        <v>2024</v>
      </c>
      <c r="AY145" s="38">
        <v>2024</v>
      </c>
      <c r="AZ145" s="38">
        <v>2024</v>
      </c>
      <c r="BA145" s="38">
        <v>2024</v>
      </c>
      <c r="BB145" s="38">
        <v>2024</v>
      </c>
      <c r="BC145" s="38">
        <v>2024</v>
      </c>
      <c r="BD145" s="38">
        <v>2024</v>
      </c>
      <c r="BE145" s="38">
        <v>2024</v>
      </c>
      <c r="BF145" s="38"/>
      <c r="BG145" s="38">
        <v>2022</v>
      </c>
      <c r="BH145" s="38">
        <v>2023</v>
      </c>
      <c r="BI145" s="38">
        <v>2022</v>
      </c>
      <c r="BJ145" s="38">
        <v>2021</v>
      </c>
      <c r="BK145" s="38">
        <v>2022</v>
      </c>
      <c r="BL145" s="38">
        <v>2021</v>
      </c>
      <c r="BM145" s="38">
        <v>2014</v>
      </c>
      <c r="BN145" s="38">
        <v>2022</v>
      </c>
      <c r="BO145" s="38">
        <v>2022</v>
      </c>
      <c r="BP145" s="38">
        <v>2020</v>
      </c>
      <c r="BQ145" s="38">
        <v>2022</v>
      </c>
      <c r="BR145" s="38">
        <v>2022</v>
      </c>
      <c r="BS145" s="38">
        <v>2022</v>
      </c>
      <c r="BT145" s="38">
        <v>2021</v>
      </c>
      <c r="BU145" s="38">
        <v>2020</v>
      </c>
      <c r="BV145" s="38">
        <v>2023</v>
      </c>
    </row>
    <row r="146" spans="1:74">
      <c r="A146" s="30" t="s">
        <v>264</v>
      </c>
      <c r="B146" s="23" t="s">
        <v>263</v>
      </c>
      <c r="C146" s="38">
        <v>2024</v>
      </c>
      <c r="D146" s="38">
        <v>2024</v>
      </c>
      <c r="E146" s="38">
        <v>2024</v>
      </c>
      <c r="F146" s="38">
        <v>2024</v>
      </c>
      <c r="G146" s="38">
        <v>2024</v>
      </c>
      <c r="H146" s="38">
        <v>2024</v>
      </c>
      <c r="I146" s="38">
        <v>2024</v>
      </c>
      <c r="J146" s="38">
        <v>2024</v>
      </c>
      <c r="K146" s="38">
        <v>2024</v>
      </c>
      <c r="L146" s="38">
        <v>2024</v>
      </c>
      <c r="M146" s="38">
        <v>2024</v>
      </c>
      <c r="N146" s="38">
        <v>2024</v>
      </c>
      <c r="O146" s="38">
        <v>2024</v>
      </c>
      <c r="P146" s="38">
        <v>2024</v>
      </c>
      <c r="Q146" s="38">
        <v>2024</v>
      </c>
      <c r="R146" s="38">
        <v>2024</v>
      </c>
      <c r="S146" s="38">
        <v>2024</v>
      </c>
      <c r="T146" s="38">
        <v>2024</v>
      </c>
      <c r="U146" s="38">
        <v>2024</v>
      </c>
      <c r="V146" s="38">
        <v>2021</v>
      </c>
      <c r="W146" s="38">
        <v>2022</v>
      </c>
      <c r="X146" s="38">
        <v>2022</v>
      </c>
      <c r="Y146" s="38">
        <f>VLOOKUP(B146,[1]Foglio1!$B:$C,2,FALSE)</f>
        <v>2020</v>
      </c>
      <c r="Z146" s="38">
        <v>2022</v>
      </c>
      <c r="AA146" s="38">
        <f>VLOOKUP(B146,[1]Foglio3!$B:$C,2,FALSE)</f>
        <v>2022</v>
      </c>
      <c r="AB146" s="38">
        <v>2018</v>
      </c>
      <c r="AC146" s="38">
        <v>2020</v>
      </c>
      <c r="AD146" s="38">
        <v>2022</v>
      </c>
      <c r="AE146" s="38">
        <v>2024</v>
      </c>
      <c r="AF146" s="38">
        <v>2024</v>
      </c>
      <c r="AG146" s="38">
        <v>2024</v>
      </c>
      <c r="AH146" s="38">
        <v>2022</v>
      </c>
      <c r="AI146" s="38">
        <v>2019</v>
      </c>
      <c r="AJ146" s="38">
        <v>2024</v>
      </c>
      <c r="AK146" s="38">
        <v>2021</v>
      </c>
      <c r="AL146" s="38">
        <v>2022</v>
      </c>
      <c r="AM146" s="38">
        <v>2022</v>
      </c>
      <c r="AN146" s="38">
        <v>2023</v>
      </c>
      <c r="AO146" s="38">
        <v>2022</v>
      </c>
      <c r="AP146" s="38">
        <v>2020</v>
      </c>
      <c r="AQ146" s="38">
        <v>2022</v>
      </c>
      <c r="AR146" s="38">
        <v>2022</v>
      </c>
      <c r="AS146" s="38">
        <v>2022</v>
      </c>
      <c r="AT146" s="38">
        <v>2022</v>
      </c>
      <c r="AU146" s="38">
        <v>2022</v>
      </c>
      <c r="AV146" s="38">
        <v>2022</v>
      </c>
      <c r="AW146" s="38">
        <v>2016</v>
      </c>
      <c r="AX146" s="38">
        <v>2024</v>
      </c>
      <c r="AY146" s="38">
        <v>2024</v>
      </c>
      <c r="AZ146" s="38">
        <v>2024</v>
      </c>
      <c r="BA146" s="38"/>
      <c r="BB146" s="38">
        <v>2024</v>
      </c>
      <c r="BC146" s="38">
        <v>2024</v>
      </c>
      <c r="BD146" s="38">
        <v>2024</v>
      </c>
      <c r="BE146" s="38">
        <v>2024</v>
      </c>
      <c r="BF146" s="38">
        <v>2015</v>
      </c>
      <c r="BG146" s="38">
        <v>2022</v>
      </c>
      <c r="BH146" s="38">
        <v>2023</v>
      </c>
      <c r="BI146" s="38">
        <v>2022</v>
      </c>
      <c r="BJ146" s="38">
        <v>2022</v>
      </c>
      <c r="BK146" s="38">
        <v>2021</v>
      </c>
      <c r="BL146" s="38">
        <v>2022</v>
      </c>
      <c r="BM146" s="38">
        <v>2014</v>
      </c>
      <c r="BN146" s="38">
        <v>2022</v>
      </c>
      <c r="BO146" s="38">
        <v>2022</v>
      </c>
      <c r="BP146" s="38">
        <v>2019</v>
      </c>
      <c r="BQ146" s="38">
        <v>2022</v>
      </c>
      <c r="BR146" s="38">
        <v>2022</v>
      </c>
      <c r="BS146" s="38">
        <v>2022</v>
      </c>
      <c r="BT146" s="38">
        <v>2021</v>
      </c>
      <c r="BU146" s="38">
        <v>2020</v>
      </c>
      <c r="BV146" s="38">
        <v>2023</v>
      </c>
    </row>
    <row r="147" spans="1:74">
      <c r="A147" s="30" t="s">
        <v>266</v>
      </c>
      <c r="B147" s="23" t="s">
        <v>265</v>
      </c>
      <c r="C147" s="38">
        <v>2024</v>
      </c>
      <c r="D147" s="38">
        <v>2024</v>
      </c>
      <c r="E147" s="38">
        <v>2024</v>
      </c>
      <c r="F147" s="38">
        <v>2024</v>
      </c>
      <c r="G147" s="38">
        <v>2024</v>
      </c>
      <c r="H147" s="38">
        <v>2024</v>
      </c>
      <c r="I147" s="38">
        <v>2024</v>
      </c>
      <c r="J147" s="38">
        <v>2024</v>
      </c>
      <c r="K147" s="38">
        <v>2024</v>
      </c>
      <c r="L147" s="38">
        <v>2024</v>
      </c>
      <c r="M147" s="38"/>
      <c r="N147" s="38"/>
      <c r="O147" s="38"/>
      <c r="P147" s="38"/>
      <c r="Q147" s="38">
        <v>2024</v>
      </c>
      <c r="R147" s="38">
        <v>2024</v>
      </c>
      <c r="S147" s="38">
        <v>2024</v>
      </c>
      <c r="T147" s="38">
        <v>2024</v>
      </c>
      <c r="U147" s="38">
        <v>2024</v>
      </c>
      <c r="V147" s="38">
        <v>2021</v>
      </c>
      <c r="W147" s="38">
        <v>2022</v>
      </c>
      <c r="X147" s="38">
        <v>2022</v>
      </c>
      <c r="Y147" s="38"/>
      <c r="Z147" s="38">
        <v>2017</v>
      </c>
      <c r="AA147" s="38"/>
      <c r="AB147" s="38"/>
      <c r="AC147" s="38">
        <v>2020</v>
      </c>
      <c r="AD147" s="38"/>
      <c r="AE147" s="38">
        <v>2024</v>
      </c>
      <c r="AF147" s="38">
        <v>2008</v>
      </c>
      <c r="AG147" s="38"/>
      <c r="AH147" s="38">
        <v>2022</v>
      </c>
      <c r="AI147" s="38"/>
      <c r="AJ147" s="38">
        <v>2024</v>
      </c>
      <c r="AK147" s="38">
        <v>2021</v>
      </c>
      <c r="AL147" s="38">
        <v>2022</v>
      </c>
      <c r="AM147" s="38"/>
      <c r="AN147" s="38">
        <v>2023</v>
      </c>
      <c r="AO147" s="38">
        <v>2022</v>
      </c>
      <c r="AP147" s="38"/>
      <c r="AQ147" s="38">
        <v>2022</v>
      </c>
      <c r="AR147" s="38"/>
      <c r="AS147" s="38"/>
      <c r="AT147" s="38"/>
      <c r="AU147" s="38">
        <v>2022</v>
      </c>
      <c r="AV147" s="38"/>
      <c r="AW147" s="38"/>
      <c r="AX147" s="38">
        <v>2024</v>
      </c>
      <c r="AY147" s="38">
        <v>2024</v>
      </c>
      <c r="AZ147" s="38">
        <v>2024</v>
      </c>
      <c r="BA147" s="38"/>
      <c r="BB147" s="38">
        <v>2024</v>
      </c>
      <c r="BC147" s="38"/>
      <c r="BD147" s="38">
        <v>2024</v>
      </c>
      <c r="BE147" s="38">
        <v>2024</v>
      </c>
      <c r="BF147" s="38">
        <v>2015</v>
      </c>
      <c r="BG147" s="38">
        <v>2022</v>
      </c>
      <c r="BH147" s="38"/>
      <c r="BI147" s="38">
        <v>2022</v>
      </c>
      <c r="BJ147" s="38"/>
      <c r="BK147" s="38">
        <v>2021</v>
      </c>
      <c r="BL147" s="38">
        <v>2021</v>
      </c>
      <c r="BM147" s="38">
        <v>2014</v>
      </c>
      <c r="BN147" s="38">
        <v>2022</v>
      </c>
      <c r="BO147" s="38">
        <v>2022</v>
      </c>
      <c r="BP147" s="38">
        <v>2018</v>
      </c>
      <c r="BQ147" s="38">
        <v>2022</v>
      </c>
      <c r="BR147" s="38">
        <v>2022</v>
      </c>
      <c r="BS147" s="38"/>
      <c r="BT147" s="38">
        <v>2021</v>
      </c>
      <c r="BU147" s="38"/>
      <c r="BV147" s="38">
        <v>2023</v>
      </c>
    </row>
    <row r="148" spans="1:74">
      <c r="A148" s="30" t="s">
        <v>268</v>
      </c>
      <c r="B148" s="23" t="s">
        <v>267</v>
      </c>
      <c r="C148" s="38">
        <v>2024</v>
      </c>
      <c r="D148" s="38">
        <v>2024</v>
      </c>
      <c r="E148" s="38">
        <v>2024</v>
      </c>
      <c r="F148" s="38">
        <v>2024</v>
      </c>
      <c r="G148" s="38">
        <v>2024</v>
      </c>
      <c r="H148" s="38">
        <v>2024</v>
      </c>
      <c r="I148" s="38">
        <v>2024</v>
      </c>
      <c r="J148" s="38">
        <v>2024</v>
      </c>
      <c r="K148" s="38">
        <v>2024</v>
      </c>
      <c r="L148" s="38">
        <v>2024</v>
      </c>
      <c r="M148" s="38"/>
      <c r="N148" s="38"/>
      <c r="O148" s="38"/>
      <c r="P148" s="38"/>
      <c r="Q148" s="38">
        <v>2024</v>
      </c>
      <c r="R148" s="38">
        <v>2024</v>
      </c>
      <c r="S148" s="38">
        <v>2024</v>
      </c>
      <c r="T148" s="38">
        <v>2024</v>
      </c>
      <c r="U148" s="38">
        <v>2024</v>
      </c>
      <c r="V148" s="38">
        <v>2021</v>
      </c>
      <c r="W148" s="38">
        <v>2022</v>
      </c>
      <c r="X148" s="38">
        <v>2022</v>
      </c>
      <c r="Y148" s="38">
        <f>VLOOKUP(B148,[1]Foglio1!$B:$C,2,FALSE)</f>
        <v>2012</v>
      </c>
      <c r="Z148" s="38">
        <v>2022</v>
      </c>
      <c r="AA148" s="38"/>
      <c r="AB148" s="38">
        <v>2018</v>
      </c>
      <c r="AC148" s="38">
        <v>2020</v>
      </c>
      <c r="AD148" s="38">
        <v>2022</v>
      </c>
      <c r="AE148" s="38">
        <v>2024</v>
      </c>
      <c r="AF148" s="38">
        <v>2008</v>
      </c>
      <c r="AG148" s="38"/>
      <c r="AH148" s="38">
        <v>2022</v>
      </c>
      <c r="AI148" s="38">
        <v>2012</v>
      </c>
      <c r="AJ148" s="38">
        <v>2024</v>
      </c>
      <c r="AK148" s="38">
        <v>2021</v>
      </c>
      <c r="AL148" s="38">
        <v>2022</v>
      </c>
      <c r="AM148" s="38">
        <v>2022</v>
      </c>
      <c r="AN148" s="38">
        <v>2023</v>
      </c>
      <c r="AO148" s="38">
        <v>2022</v>
      </c>
      <c r="AP148" s="38">
        <v>2012</v>
      </c>
      <c r="AQ148" s="38">
        <v>2022</v>
      </c>
      <c r="AR148" s="38"/>
      <c r="AS148" s="38"/>
      <c r="AT148" s="38"/>
      <c r="AU148" s="38">
        <v>2022</v>
      </c>
      <c r="AV148" s="38">
        <v>2022</v>
      </c>
      <c r="AW148" s="38">
        <v>2015</v>
      </c>
      <c r="AX148" s="38">
        <v>2024</v>
      </c>
      <c r="AY148" s="38">
        <v>2024</v>
      </c>
      <c r="AZ148" s="38">
        <v>2024</v>
      </c>
      <c r="BA148" s="38"/>
      <c r="BB148" s="38">
        <v>2024</v>
      </c>
      <c r="BC148" s="38">
        <v>2023</v>
      </c>
      <c r="BD148" s="38">
        <v>2024</v>
      </c>
      <c r="BE148" s="38">
        <v>2024</v>
      </c>
      <c r="BF148" s="38">
        <v>2013</v>
      </c>
      <c r="BG148" s="38">
        <v>2022</v>
      </c>
      <c r="BH148" s="38">
        <v>2023</v>
      </c>
      <c r="BI148" s="38">
        <v>2022</v>
      </c>
      <c r="BJ148" s="38"/>
      <c r="BK148" s="38">
        <v>2021</v>
      </c>
      <c r="BL148" s="38">
        <v>2021</v>
      </c>
      <c r="BM148" s="38">
        <v>2014</v>
      </c>
      <c r="BN148" s="38">
        <v>2022</v>
      </c>
      <c r="BO148" s="38">
        <v>2022</v>
      </c>
      <c r="BP148" s="38">
        <v>2017</v>
      </c>
      <c r="BQ148" s="38">
        <v>2022</v>
      </c>
      <c r="BR148" s="38">
        <v>2022</v>
      </c>
      <c r="BS148" s="38"/>
      <c r="BT148" s="38">
        <v>2021</v>
      </c>
      <c r="BU148" s="38">
        <v>2020</v>
      </c>
      <c r="BV148" s="38">
        <v>2023</v>
      </c>
    </row>
    <row r="149" spans="1:74">
      <c r="A149" s="30" t="s">
        <v>270</v>
      </c>
      <c r="B149" s="23" t="s">
        <v>269</v>
      </c>
      <c r="C149" s="38">
        <v>2024</v>
      </c>
      <c r="D149" s="38">
        <v>2024</v>
      </c>
      <c r="E149" s="38">
        <v>2024</v>
      </c>
      <c r="F149" s="38">
        <v>2024</v>
      </c>
      <c r="G149" s="38">
        <v>2024</v>
      </c>
      <c r="H149" s="38">
        <v>2024</v>
      </c>
      <c r="I149" s="38">
        <v>2024</v>
      </c>
      <c r="J149" s="38">
        <v>2024</v>
      </c>
      <c r="K149" s="38">
        <v>2024</v>
      </c>
      <c r="L149" s="38"/>
      <c r="M149" s="38"/>
      <c r="N149" s="38"/>
      <c r="O149" s="38"/>
      <c r="P149" s="38"/>
      <c r="Q149" s="38">
        <v>2024</v>
      </c>
      <c r="R149" s="38">
        <v>2024</v>
      </c>
      <c r="S149" s="38">
        <v>2024</v>
      </c>
      <c r="T149" s="38">
        <v>2024</v>
      </c>
      <c r="U149" s="38">
        <v>2024</v>
      </c>
      <c r="V149" s="38">
        <v>2021</v>
      </c>
      <c r="W149" s="38">
        <v>2022</v>
      </c>
      <c r="X149" s="38">
        <v>2022</v>
      </c>
      <c r="Y149" s="38"/>
      <c r="Z149" s="38">
        <v>2018</v>
      </c>
      <c r="AA149" s="38"/>
      <c r="AB149" s="38">
        <v>2017</v>
      </c>
      <c r="AC149" s="38"/>
      <c r="AD149" s="38">
        <v>2022</v>
      </c>
      <c r="AE149" s="38">
        <v>2024</v>
      </c>
      <c r="AF149" s="38">
        <v>2008</v>
      </c>
      <c r="AG149" s="38"/>
      <c r="AH149" s="38">
        <v>2022</v>
      </c>
      <c r="AI149" s="38"/>
      <c r="AJ149" s="38">
        <v>2024</v>
      </c>
      <c r="AK149" s="38">
        <v>2021</v>
      </c>
      <c r="AL149" s="38">
        <v>2022</v>
      </c>
      <c r="AM149" s="38">
        <v>2022</v>
      </c>
      <c r="AN149" s="38">
        <v>2023</v>
      </c>
      <c r="AO149" s="38">
        <v>2022</v>
      </c>
      <c r="AP149" s="38"/>
      <c r="AQ149" s="38">
        <v>2022</v>
      </c>
      <c r="AR149" s="38"/>
      <c r="AS149" s="38"/>
      <c r="AT149" s="38"/>
      <c r="AU149" s="38">
        <v>2022</v>
      </c>
      <c r="AV149" s="38">
        <v>2021</v>
      </c>
      <c r="AW149" s="38"/>
      <c r="AX149" s="38">
        <v>2024</v>
      </c>
      <c r="AY149" s="38">
        <v>2024</v>
      </c>
      <c r="AZ149" s="38">
        <v>2024</v>
      </c>
      <c r="BA149" s="38"/>
      <c r="BB149" s="38">
        <v>2023</v>
      </c>
      <c r="BC149" s="38">
        <v>2023</v>
      </c>
      <c r="BD149" s="38">
        <v>2024</v>
      </c>
      <c r="BE149" s="38">
        <v>2024</v>
      </c>
      <c r="BF149" s="38"/>
      <c r="BG149" s="38">
        <v>2022</v>
      </c>
      <c r="BH149" s="38">
        <v>2023</v>
      </c>
      <c r="BI149" s="38">
        <v>2022</v>
      </c>
      <c r="BJ149" s="38"/>
      <c r="BK149" s="38">
        <v>2021</v>
      </c>
      <c r="BL149" s="38">
        <v>2022</v>
      </c>
      <c r="BM149" s="38">
        <v>2014</v>
      </c>
      <c r="BN149" s="38">
        <v>2022</v>
      </c>
      <c r="BO149" s="38">
        <v>2022</v>
      </c>
      <c r="BP149" s="38">
        <v>2012</v>
      </c>
      <c r="BQ149" s="38">
        <v>2022</v>
      </c>
      <c r="BR149" s="38">
        <v>2022</v>
      </c>
      <c r="BS149" s="38"/>
      <c r="BT149" s="38">
        <v>2021</v>
      </c>
      <c r="BU149" s="38">
        <v>2020</v>
      </c>
      <c r="BV149" s="38">
        <v>2023</v>
      </c>
    </row>
    <row r="150" spans="1:74">
      <c r="A150" s="30" t="s">
        <v>272</v>
      </c>
      <c r="B150" s="23" t="s">
        <v>271</v>
      </c>
      <c r="C150" s="38">
        <v>2024</v>
      </c>
      <c r="D150" s="38">
        <v>2024</v>
      </c>
      <c r="E150" s="38">
        <v>2024</v>
      </c>
      <c r="F150" s="38">
        <v>2024</v>
      </c>
      <c r="G150" s="38">
        <v>2024</v>
      </c>
      <c r="H150" s="38">
        <v>2024</v>
      </c>
      <c r="I150" s="38">
        <v>2024</v>
      </c>
      <c r="J150" s="38">
        <v>2024</v>
      </c>
      <c r="K150" s="38">
        <v>2024</v>
      </c>
      <c r="L150" s="38"/>
      <c r="M150" s="38"/>
      <c r="N150" s="38"/>
      <c r="O150" s="38"/>
      <c r="P150" s="38"/>
      <c r="Q150" s="38">
        <v>2024</v>
      </c>
      <c r="R150" s="38">
        <v>2024</v>
      </c>
      <c r="S150" s="38">
        <v>2024</v>
      </c>
      <c r="T150" s="38">
        <v>2024</v>
      </c>
      <c r="U150" s="38">
        <v>2024</v>
      </c>
      <c r="V150" s="38">
        <v>2021</v>
      </c>
      <c r="W150" s="38">
        <v>2022</v>
      </c>
      <c r="X150" s="38">
        <v>2022</v>
      </c>
      <c r="Y150" s="38">
        <f>VLOOKUP(B150,[1]Foglio1!$B:$C,2,FALSE)</f>
        <v>2019</v>
      </c>
      <c r="Z150" s="38">
        <v>2022</v>
      </c>
      <c r="AA150" s="38">
        <f>VLOOKUP(B150,[1]Foglio3!$B:$C,2,FALSE)</f>
        <v>2022</v>
      </c>
      <c r="AB150" s="38">
        <v>2018</v>
      </c>
      <c r="AC150" s="38"/>
      <c r="AD150" s="38">
        <v>2022</v>
      </c>
      <c r="AE150" s="38">
        <v>2024</v>
      </c>
      <c r="AF150" s="38">
        <v>2008</v>
      </c>
      <c r="AG150" s="38"/>
      <c r="AH150" s="38">
        <v>2022</v>
      </c>
      <c r="AI150" s="38">
        <v>2019</v>
      </c>
      <c r="AJ150" s="38">
        <v>2024</v>
      </c>
      <c r="AK150" s="38">
        <v>2021</v>
      </c>
      <c r="AL150" s="38">
        <v>2022</v>
      </c>
      <c r="AM150" s="38">
        <v>2022</v>
      </c>
      <c r="AN150" s="38">
        <v>2023</v>
      </c>
      <c r="AO150" s="38">
        <v>2022</v>
      </c>
      <c r="AP150" s="38">
        <v>2019</v>
      </c>
      <c r="AQ150" s="38">
        <v>2022</v>
      </c>
      <c r="AR150" s="38"/>
      <c r="AS150" s="38"/>
      <c r="AT150" s="38"/>
      <c r="AU150" s="38">
        <v>2022</v>
      </c>
      <c r="AV150" s="38">
        <v>2022</v>
      </c>
      <c r="AW150" s="38">
        <v>2013</v>
      </c>
      <c r="AX150" s="38">
        <v>2024</v>
      </c>
      <c r="AY150" s="38">
        <v>2024</v>
      </c>
      <c r="AZ150" s="38">
        <v>2024</v>
      </c>
      <c r="BA150" s="38"/>
      <c r="BB150" s="38">
        <v>2019</v>
      </c>
      <c r="BC150" s="38"/>
      <c r="BD150" s="38">
        <v>2024</v>
      </c>
      <c r="BE150" s="38">
        <v>2024</v>
      </c>
      <c r="BF150" s="38">
        <v>2013</v>
      </c>
      <c r="BG150" s="38">
        <v>2022</v>
      </c>
      <c r="BH150" s="38"/>
      <c r="BI150" s="38">
        <v>2022</v>
      </c>
      <c r="BJ150" s="38">
        <v>2021</v>
      </c>
      <c r="BK150" s="38">
        <v>2021</v>
      </c>
      <c r="BL150" s="38">
        <v>2022</v>
      </c>
      <c r="BM150" s="38">
        <v>2014</v>
      </c>
      <c r="BN150" s="38">
        <v>2022</v>
      </c>
      <c r="BO150" s="38">
        <v>2022</v>
      </c>
      <c r="BP150" s="38">
        <v>2020</v>
      </c>
      <c r="BQ150" s="38">
        <v>2022</v>
      </c>
      <c r="BR150" s="38">
        <v>2022</v>
      </c>
      <c r="BS150" s="38">
        <v>2022</v>
      </c>
      <c r="BT150" s="38">
        <v>2021</v>
      </c>
      <c r="BU150" s="38">
        <v>2020</v>
      </c>
      <c r="BV150" s="38">
        <v>2023</v>
      </c>
    </row>
    <row r="151" spans="1:74">
      <c r="A151" s="30" t="s">
        <v>274</v>
      </c>
      <c r="B151" s="23" t="s">
        <v>273</v>
      </c>
      <c r="C151" s="38">
        <v>2024</v>
      </c>
      <c r="D151" s="38">
        <v>2024</v>
      </c>
      <c r="E151" s="38">
        <v>2024</v>
      </c>
      <c r="F151" s="38">
        <v>2024</v>
      </c>
      <c r="G151" s="38">
        <v>2024</v>
      </c>
      <c r="H151" s="38">
        <v>2024</v>
      </c>
      <c r="I151" s="38">
        <v>2024</v>
      </c>
      <c r="J151" s="38">
        <v>2024</v>
      </c>
      <c r="K151" s="38">
        <v>2024</v>
      </c>
      <c r="L151" s="38">
        <v>2024</v>
      </c>
      <c r="M151" s="38">
        <v>2024</v>
      </c>
      <c r="N151" s="38">
        <v>2024</v>
      </c>
      <c r="O151" s="38">
        <v>2024</v>
      </c>
      <c r="P151" s="38">
        <v>2024</v>
      </c>
      <c r="Q151" s="38">
        <v>2024</v>
      </c>
      <c r="R151" s="38">
        <v>2024</v>
      </c>
      <c r="S151" s="38">
        <v>2024</v>
      </c>
      <c r="T151" s="38">
        <v>2024</v>
      </c>
      <c r="U151" s="38">
        <v>2024</v>
      </c>
      <c r="V151" s="38">
        <v>2021</v>
      </c>
      <c r="W151" s="38">
        <v>2022</v>
      </c>
      <c r="X151" s="38">
        <v>2022</v>
      </c>
      <c r="Y151" s="38">
        <f>VLOOKUP(B151,[1]Foglio1!$B:$C,2,FALSE)</f>
        <v>2019</v>
      </c>
      <c r="Z151" s="38">
        <v>2022</v>
      </c>
      <c r="AA151" s="38">
        <f>VLOOKUP(B151,[1]Foglio3!$B:$C,2,FALSE)</f>
        <v>2022</v>
      </c>
      <c r="AB151" s="38">
        <v>2018</v>
      </c>
      <c r="AC151" s="38">
        <v>2020</v>
      </c>
      <c r="AD151" s="38">
        <v>2022</v>
      </c>
      <c r="AE151" s="38">
        <v>2024</v>
      </c>
      <c r="AF151" s="38">
        <v>2008</v>
      </c>
      <c r="AG151" s="38"/>
      <c r="AH151" s="38">
        <v>2022</v>
      </c>
      <c r="AI151" s="38">
        <v>2019</v>
      </c>
      <c r="AJ151" s="38">
        <v>2024</v>
      </c>
      <c r="AK151" s="38">
        <v>2021</v>
      </c>
      <c r="AL151" s="38">
        <v>2022</v>
      </c>
      <c r="AM151" s="38">
        <v>2022</v>
      </c>
      <c r="AN151" s="38">
        <v>2023</v>
      </c>
      <c r="AO151" s="38">
        <v>2022</v>
      </c>
      <c r="AP151" s="38">
        <v>2019</v>
      </c>
      <c r="AQ151" s="38">
        <v>2022</v>
      </c>
      <c r="AR151" s="38">
        <v>2022</v>
      </c>
      <c r="AS151" s="38">
        <v>2022</v>
      </c>
      <c r="AT151" s="38">
        <v>2022</v>
      </c>
      <c r="AU151" s="38">
        <v>2022</v>
      </c>
      <c r="AV151" s="38">
        <v>2021</v>
      </c>
      <c r="AW151" s="38">
        <v>2017</v>
      </c>
      <c r="AX151" s="38">
        <v>2024</v>
      </c>
      <c r="AY151" s="38">
        <v>2024</v>
      </c>
      <c r="AZ151" s="38">
        <v>2024</v>
      </c>
      <c r="BA151" s="38"/>
      <c r="BB151" s="38"/>
      <c r="BC151" s="38"/>
      <c r="BD151" s="38">
        <v>2024</v>
      </c>
      <c r="BE151" s="38">
        <v>2024</v>
      </c>
      <c r="BF151" s="38"/>
      <c r="BG151" s="38">
        <v>2022</v>
      </c>
      <c r="BH151" s="38">
        <v>2023</v>
      </c>
      <c r="BI151" s="38">
        <v>2022</v>
      </c>
      <c r="BJ151" s="38">
        <v>2022</v>
      </c>
      <c r="BK151" s="38">
        <v>2021</v>
      </c>
      <c r="BL151" s="38">
        <v>2022</v>
      </c>
      <c r="BM151" s="38">
        <v>2014</v>
      </c>
      <c r="BN151" s="38">
        <v>2022</v>
      </c>
      <c r="BO151" s="38">
        <v>2022</v>
      </c>
      <c r="BP151" s="38">
        <v>2019</v>
      </c>
      <c r="BQ151" s="38">
        <v>2022</v>
      </c>
      <c r="BR151" s="38">
        <v>2022</v>
      </c>
      <c r="BS151" s="38">
        <v>2022</v>
      </c>
      <c r="BT151" s="38">
        <v>2021</v>
      </c>
      <c r="BU151" s="38">
        <v>2020</v>
      </c>
      <c r="BV151" s="38">
        <v>2023</v>
      </c>
    </row>
    <row r="152" spans="1:74">
      <c r="A152" s="30" t="s">
        <v>276</v>
      </c>
      <c r="B152" s="23" t="s">
        <v>275</v>
      </c>
      <c r="C152" s="38">
        <v>2024</v>
      </c>
      <c r="D152" s="38">
        <v>2024</v>
      </c>
      <c r="E152" s="38">
        <v>2024</v>
      </c>
      <c r="F152" s="38">
        <v>2024</v>
      </c>
      <c r="G152" s="38">
        <v>2024</v>
      </c>
      <c r="H152" s="38">
        <v>2024</v>
      </c>
      <c r="I152" s="38">
        <v>2024</v>
      </c>
      <c r="J152" s="38">
        <v>2024</v>
      </c>
      <c r="K152" s="38">
        <v>2024</v>
      </c>
      <c r="L152" s="38">
        <v>2024</v>
      </c>
      <c r="M152" s="38">
        <v>2024</v>
      </c>
      <c r="N152" s="38"/>
      <c r="O152" s="38"/>
      <c r="P152" s="38"/>
      <c r="Q152" s="38">
        <v>2024</v>
      </c>
      <c r="R152" s="38">
        <v>2024</v>
      </c>
      <c r="S152" s="38">
        <v>2024</v>
      </c>
      <c r="T152" s="38">
        <v>2024</v>
      </c>
      <c r="U152" s="38">
        <v>2024</v>
      </c>
      <c r="V152" s="38">
        <v>2021</v>
      </c>
      <c r="W152" s="38">
        <v>2022</v>
      </c>
      <c r="X152" s="38">
        <v>2022</v>
      </c>
      <c r="Y152" s="38"/>
      <c r="Z152" s="38">
        <v>2022</v>
      </c>
      <c r="AA152" s="38"/>
      <c r="AB152" s="38">
        <v>2018</v>
      </c>
      <c r="AC152" s="38">
        <v>2020</v>
      </c>
      <c r="AD152" s="38">
        <v>2022</v>
      </c>
      <c r="AE152" s="38">
        <v>2024</v>
      </c>
      <c r="AF152" s="38">
        <v>2024</v>
      </c>
      <c r="AG152" s="38">
        <v>2024</v>
      </c>
      <c r="AH152" s="38">
        <v>2022</v>
      </c>
      <c r="AI152" s="38"/>
      <c r="AJ152" s="38">
        <v>2024</v>
      </c>
      <c r="AK152" s="38">
        <v>2021</v>
      </c>
      <c r="AL152" s="38">
        <v>2022</v>
      </c>
      <c r="AM152" s="38"/>
      <c r="AN152" s="38">
        <v>2023</v>
      </c>
      <c r="AO152" s="38">
        <v>2022</v>
      </c>
      <c r="AP152" s="38">
        <v>2020</v>
      </c>
      <c r="AQ152" s="38">
        <v>2022</v>
      </c>
      <c r="AR152" s="38">
        <v>2022</v>
      </c>
      <c r="AS152" s="38">
        <v>2022</v>
      </c>
      <c r="AT152" s="38">
        <v>2022</v>
      </c>
      <c r="AU152" s="38">
        <v>2022</v>
      </c>
      <c r="AV152" s="38">
        <v>2022</v>
      </c>
      <c r="AW152" s="38"/>
      <c r="AX152" s="38">
        <v>2024</v>
      </c>
      <c r="AY152" s="38">
        <v>2024</v>
      </c>
      <c r="AZ152" s="38">
        <v>2024</v>
      </c>
      <c r="BA152" s="38"/>
      <c r="BB152" s="38">
        <v>2024</v>
      </c>
      <c r="BC152" s="38">
        <v>2023</v>
      </c>
      <c r="BD152" s="38">
        <v>2024</v>
      </c>
      <c r="BE152" s="38">
        <v>2024</v>
      </c>
      <c r="BF152" s="38"/>
      <c r="BG152" s="38">
        <v>2022</v>
      </c>
      <c r="BH152" s="38">
        <v>2023</v>
      </c>
      <c r="BI152" s="38">
        <v>2022</v>
      </c>
      <c r="BJ152" s="38">
        <v>2020</v>
      </c>
      <c r="BK152" s="38">
        <v>2022</v>
      </c>
      <c r="BL152" s="38">
        <v>2022</v>
      </c>
      <c r="BM152" s="38">
        <v>2014</v>
      </c>
      <c r="BN152" s="38">
        <v>2022</v>
      </c>
      <c r="BO152" s="38">
        <v>2022</v>
      </c>
      <c r="BP152" s="38">
        <v>2021</v>
      </c>
      <c r="BQ152" s="38">
        <v>2022</v>
      </c>
      <c r="BR152" s="38">
        <v>2022</v>
      </c>
      <c r="BS152" s="38">
        <v>2022</v>
      </c>
      <c r="BT152" s="38">
        <v>2021</v>
      </c>
      <c r="BU152" s="38">
        <v>2020</v>
      </c>
      <c r="BV152" s="38">
        <v>2023</v>
      </c>
    </row>
    <row r="153" spans="1:74">
      <c r="A153" s="30" t="s">
        <v>278</v>
      </c>
      <c r="B153" s="23" t="s">
        <v>277</v>
      </c>
      <c r="C153" s="38">
        <v>2024</v>
      </c>
      <c r="D153" s="38">
        <v>2024</v>
      </c>
      <c r="E153" s="38">
        <v>2024</v>
      </c>
      <c r="F153" s="38">
        <v>2024</v>
      </c>
      <c r="G153" s="38">
        <v>2024</v>
      </c>
      <c r="H153" s="38">
        <v>2024</v>
      </c>
      <c r="I153" s="38">
        <v>2024</v>
      </c>
      <c r="J153" s="38">
        <v>2024</v>
      </c>
      <c r="K153" s="38">
        <v>2024</v>
      </c>
      <c r="L153" s="38">
        <v>2024</v>
      </c>
      <c r="M153" s="38">
        <v>2024</v>
      </c>
      <c r="N153" s="38">
        <v>2024</v>
      </c>
      <c r="O153" s="38">
        <v>2024</v>
      </c>
      <c r="P153" s="38">
        <v>2024</v>
      </c>
      <c r="Q153" s="38">
        <v>2024</v>
      </c>
      <c r="R153" s="38">
        <v>2024</v>
      </c>
      <c r="S153" s="38">
        <v>2024</v>
      </c>
      <c r="T153" s="38">
        <v>2024</v>
      </c>
      <c r="U153" s="38">
        <v>2024</v>
      </c>
      <c r="V153" s="38">
        <v>2021</v>
      </c>
      <c r="W153" s="38">
        <v>2022</v>
      </c>
      <c r="X153" s="38">
        <v>2022</v>
      </c>
      <c r="Y153" s="38">
        <f>VLOOKUP(B153,[1]Foglio1!$B:$C,2,FALSE)</f>
        <v>2017</v>
      </c>
      <c r="Z153" s="38">
        <v>2022</v>
      </c>
      <c r="AA153" s="38">
        <f>VLOOKUP(B153,[1]Foglio3!$B:$C,2,FALSE)</f>
        <v>2022</v>
      </c>
      <c r="AB153" s="38">
        <v>2018</v>
      </c>
      <c r="AC153" s="38">
        <v>2020</v>
      </c>
      <c r="AD153" s="38">
        <v>2022</v>
      </c>
      <c r="AE153" s="38">
        <v>2024</v>
      </c>
      <c r="AF153" s="38">
        <v>2024</v>
      </c>
      <c r="AG153" s="38">
        <v>2024</v>
      </c>
      <c r="AH153" s="38">
        <v>2022</v>
      </c>
      <c r="AI153" s="38">
        <v>2019</v>
      </c>
      <c r="AJ153" s="38">
        <v>2024</v>
      </c>
      <c r="AK153" s="38">
        <v>2021</v>
      </c>
      <c r="AL153" s="38">
        <v>2022</v>
      </c>
      <c r="AM153" s="38">
        <v>2022</v>
      </c>
      <c r="AN153" s="38">
        <v>2023</v>
      </c>
      <c r="AO153" s="38">
        <v>2022</v>
      </c>
      <c r="AP153" s="38">
        <v>2019</v>
      </c>
      <c r="AQ153" s="38">
        <v>2022</v>
      </c>
      <c r="AR153" s="38">
        <v>2022</v>
      </c>
      <c r="AS153" s="38">
        <v>2022</v>
      </c>
      <c r="AT153" s="38">
        <v>2022</v>
      </c>
      <c r="AU153" s="38">
        <v>2022</v>
      </c>
      <c r="AV153" s="38">
        <v>2022</v>
      </c>
      <c r="AW153" s="38">
        <v>2021</v>
      </c>
      <c r="AX153" s="38">
        <v>2024</v>
      </c>
      <c r="AY153" s="38">
        <v>2024</v>
      </c>
      <c r="AZ153" s="38">
        <v>2024</v>
      </c>
      <c r="BA153" s="38">
        <v>2024</v>
      </c>
      <c r="BB153" s="38">
        <v>2024</v>
      </c>
      <c r="BC153" s="38">
        <v>2023</v>
      </c>
      <c r="BD153" s="38">
        <v>2024</v>
      </c>
      <c r="BE153" s="38">
        <v>2024</v>
      </c>
      <c r="BF153" s="38">
        <v>2015</v>
      </c>
      <c r="BG153" s="38">
        <v>2022</v>
      </c>
      <c r="BH153" s="38">
        <v>2023</v>
      </c>
      <c r="BI153" s="38">
        <v>2022</v>
      </c>
      <c r="BJ153" s="38">
        <v>2022</v>
      </c>
      <c r="BK153" s="38">
        <v>2021</v>
      </c>
      <c r="BL153" s="38">
        <v>2022</v>
      </c>
      <c r="BM153" s="38">
        <v>2014</v>
      </c>
      <c r="BN153" s="38">
        <v>2022</v>
      </c>
      <c r="BO153" s="38">
        <v>2022</v>
      </c>
      <c r="BP153" s="38">
        <v>2020</v>
      </c>
      <c r="BQ153" s="38">
        <v>2022</v>
      </c>
      <c r="BR153" s="38">
        <v>2022</v>
      </c>
      <c r="BS153" s="38">
        <v>2022</v>
      </c>
      <c r="BT153" s="38">
        <v>2021</v>
      </c>
      <c r="BU153" s="38">
        <v>2020</v>
      </c>
      <c r="BV153" s="38">
        <v>2023</v>
      </c>
    </row>
    <row r="154" spans="1:74">
      <c r="A154" s="30" t="s">
        <v>280</v>
      </c>
      <c r="B154" s="23" t="s">
        <v>279</v>
      </c>
      <c r="C154" s="38">
        <v>2024</v>
      </c>
      <c r="D154" s="38">
        <v>2024</v>
      </c>
      <c r="E154" s="38">
        <v>2024</v>
      </c>
      <c r="F154" s="38">
        <v>2024</v>
      </c>
      <c r="G154" s="38">
        <v>2024</v>
      </c>
      <c r="H154" s="38">
        <v>2024</v>
      </c>
      <c r="I154" s="38">
        <v>2024</v>
      </c>
      <c r="J154" s="38">
        <v>2024</v>
      </c>
      <c r="K154" s="38">
        <v>2024</v>
      </c>
      <c r="L154" s="38">
        <v>2024</v>
      </c>
      <c r="M154" s="38">
        <v>2024</v>
      </c>
      <c r="N154" s="38"/>
      <c r="O154" s="38"/>
      <c r="P154" s="38"/>
      <c r="Q154" s="38">
        <v>2024</v>
      </c>
      <c r="R154" s="38">
        <v>2024</v>
      </c>
      <c r="S154" s="38">
        <v>2024</v>
      </c>
      <c r="T154" s="38">
        <v>2024</v>
      </c>
      <c r="U154" s="38">
        <v>2024</v>
      </c>
      <c r="V154" s="38">
        <v>2021</v>
      </c>
      <c r="W154" s="38">
        <v>2022</v>
      </c>
      <c r="X154" s="38">
        <v>2022</v>
      </c>
      <c r="Y154" s="38">
        <f>VLOOKUP(B154,[1]Foglio1!$B:$C,2,FALSE)</f>
        <v>2019</v>
      </c>
      <c r="Z154" s="38">
        <v>2022</v>
      </c>
      <c r="AA154" s="38"/>
      <c r="AB154" s="38">
        <v>2018</v>
      </c>
      <c r="AC154" s="38">
        <v>2020</v>
      </c>
      <c r="AD154" s="38">
        <v>2022</v>
      </c>
      <c r="AE154" s="38">
        <v>2024</v>
      </c>
      <c r="AF154" s="38">
        <v>2024</v>
      </c>
      <c r="AG154" s="38">
        <v>2024</v>
      </c>
      <c r="AH154" s="38">
        <v>2022</v>
      </c>
      <c r="AI154" s="38">
        <v>2019</v>
      </c>
      <c r="AJ154" s="38">
        <v>2024</v>
      </c>
      <c r="AK154" s="38">
        <v>2021</v>
      </c>
      <c r="AL154" s="38">
        <v>2022</v>
      </c>
      <c r="AM154" s="38">
        <v>2022</v>
      </c>
      <c r="AN154" s="38">
        <v>2023</v>
      </c>
      <c r="AO154" s="38">
        <v>2022</v>
      </c>
      <c r="AP154" s="38">
        <v>2019</v>
      </c>
      <c r="AQ154" s="38">
        <v>2022</v>
      </c>
      <c r="AR154" s="38">
        <v>2022</v>
      </c>
      <c r="AS154" s="38">
        <v>2022</v>
      </c>
      <c r="AT154" s="38"/>
      <c r="AU154" s="38">
        <v>2022</v>
      </c>
      <c r="AV154" s="38">
        <v>2022</v>
      </c>
      <c r="AW154" s="38">
        <v>2021</v>
      </c>
      <c r="AX154" s="38">
        <v>2024</v>
      </c>
      <c r="AY154" s="38">
        <v>2024</v>
      </c>
      <c r="AZ154" s="38">
        <v>2024</v>
      </c>
      <c r="BA154" s="38">
        <v>2024</v>
      </c>
      <c r="BB154" s="38">
        <v>2024</v>
      </c>
      <c r="BC154" s="38">
        <v>2024</v>
      </c>
      <c r="BD154" s="38">
        <v>2024</v>
      </c>
      <c r="BE154" s="38">
        <v>2024</v>
      </c>
      <c r="BF154" s="38">
        <v>2015</v>
      </c>
      <c r="BG154" s="38">
        <v>2022</v>
      </c>
      <c r="BH154" s="38">
        <v>2023</v>
      </c>
      <c r="BI154" s="38">
        <v>2022</v>
      </c>
      <c r="BJ154" s="38">
        <v>2019</v>
      </c>
      <c r="BK154" s="38">
        <v>2022</v>
      </c>
      <c r="BL154" s="38">
        <v>2021</v>
      </c>
      <c r="BM154" s="38">
        <v>2014</v>
      </c>
      <c r="BN154" s="38">
        <v>2022</v>
      </c>
      <c r="BO154" s="38">
        <v>2022</v>
      </c>
      <c r="BP154" s="38">
        <v>2016</v>
      </c>
      <c r="BQ154" s="38">
        <v>2022</v>
      </c>
      <c r="BR154" s="38">
        <v>2022</v>
      </c>
      <c r="BS154" s="38">
        <v>2022</v>
      </c>
      <c r="BT154" s="38">
        <v>2021</v>
      </c>
      <c r="BU154" s="38">
        <v>2020</v>
      </c>
      <c r="BV154" s="38">
        <v>2023</v>
      </c>
    </row>
    <row r="155" spans="1:74">
      <c r="A155" s="30" t="s">
        <v>282</v>
      </c>
      <c r="B155" s="23" t="s">
        <v>281</v>
      </c>
      <c r="C155" s="38">
        <v>2024</v>
      </c>
      <c r="D155" s="38">
        <v>2024</v>
      </c>
      <c r="E155" s="38">
        <v>2024</v>
      </c>
      <c r="F155" s="38">
        <v>2024</v>
      </c>
      <c r="G155" s="38">
        <v>2024</v>
      </c>
      <c r="H155" s="38">
        <v>2024</v>
      </c>
      <c r="I155" s="38">
        <v>2024</v>
      </c>
      <c r="J155" s="38">
        <v>2024</v>
      </c>
      <c r="K155" s="38">
        <v>2024</v>
      </c>
      <c r="L155" s="38"/>
      <c r="M155" s="38">
        <v>2024</v>
      </c>
      <c r="N155" s="38">
        <v>2024</v>
      </c>
      <c r="O155" s="38">
        <v>2024</v>
      </c>
      <c r="P155" s="38">
        <v>2024</v>
      </c>
      <c r="Q155" s="38">
        <v>2024</v>
      </c>
      <c r="R155" s="38">
        <v>2024</v>
      </c>
      <c r="S155" s="38">
        <v>2024</v>
      </c>
      <c r="T155" s="38">
        <v>2024</v>
      </c>
      <c r="U155" s="38">
        <v>2024</v>
      </c>
      <c r="V155" s="38">
        <v>2021</v>
      </c>
      <c r="W155" s="38">
        <v>2022</v>
      </c>
      <c r="X155" s="38">
        <v>2022</v>
      </c>
      <c r="Y155" s="38"/>
      <c r="Z155" s="38">
        <v>2022</v>
      </c>
      <c r="AA155" s="38"/>
      <c r="AB155" s="38">
        <v>2018</v>
      </c>
      <c r="AC155" s="38">
        <v>2020</v>
      </c>
      <c r="AD155" s="38">
        <v>2022</v>
      </c>
      <c r="AE155" s="38">
        <v>2024</v>
      </c>
      <c r="AF155" s="38">
        <v>2008</v>
      </c>
      <c r="AG155" s="38"/>
      <c r="AH155" s="38">
        <v>2022</v>
      </c>
      <c r="AI155" s="38">
        <v>2019</v>
      </c>
      <c r="AJ155" s="38">
        <v>2024</v>
      </c>
      <c r="AK155" s="38">
        <v>2021</v>
      </c>
      <c r="AL155" s="38">
        <v>2022</v>
      </c>
      <c r="AM155" s="38"/>
      <c r="AN155" s="38">
        <v>2023</v>
      </c>
      <c r="AO155" s="38">
        <v>2022</v>
      </c>
      <c r="AP155" s="38">
        <v>2012</v>
      </c>
      <c r="AQ155" s="38">
        <v>2022</v>
      </c>
      <c r="AR155" s="38"/>
      <c r="AS155" s="38"/>
      <c r="AT155" s="38"/>
      <c r="AU155" s="38">
        <v>2022</v>
      </c>
      <c r="AV155" s="38"/>
      <c r="AW155" s="38">
        <v>2018</v>
      </c>
      <c r="AX155" s="38">
        <v>2024</v>
      </c>
      <c r="AY155" s="38">
        <v>2024</v>
      </c>
      <c r="AZ155" s="38">
        <v>2024</v>
      </c>
      <c r="BA155" s="38"/>
      <c r="BB155" s="38"/>
      <c r="BC155" s="38"/>
      <c r="BD155" s="38">
        <v>2024</v>
      </c>
      <c r="BE155" s="38">
        <v>2024</v>
      </c>
      <c r="BF155" s="38">
        <v>2015</v>
      </c>
      <c r="BG155" s="38">
        <v>2022</v>
      </c>
      <c r="BH155" s="38">
        <v>2023</v>
      </c>
      <c r="BI155" s="38">
        <v>2022</v>
      </c>
      <c r="BJ155" s="38">
        <v>2020</v>
      </c>
      <c r="BK155" s="38">
        <v>2021</v>
      </c>
      <c r="BL155" s="38">
        <v>2022</v>
      </c>
      <c r="BM155" s="38">
        <v>2014</v>
      </c>
      <c r="BN155" s="38">
        <v>2022</v>
      </c>
      <c r="BO155" s="38">
        <v>2022</v>
      </c>
      <c r="BP155" s="38">
        <v>2019</v>
      </c>
      <c r="BQ155" s="38">
        <v>2022</v>
      </c>
      <c r="BR155" s="38">
        <v>2022</v>
      </c>
      <c r="BS155" s="38">
        <v>2022</v>
      </c>
      <c r="BT155" s="38">
        <v>2021</v>
      </c>
      <c r="BU155" s="38">
        <v>2020</v>
      </c>
      <c r="BV155" s="38">
        <v>2023</v>
      </c>
    </row>
    <row r="156" spans="1:74">
      <c r="A156" s="30" t="s">
        <v>284</v>
      </c>
      <c r="B156" s="23" t="s">
        <v>283</v>
      </c>
      <c r="C156" s="38">
        <v>2024</v>
      </c>
      <c r="D156" s="38">
        <v>2024</v>
      </c>
      <c r="E156" s="38">
        <v>2024</v>
      </c>
      <c r="F156" s="38">
        <v>2024</v>
      </c>
      <c r="G156" s="38">
        <v>2024</v>
      </c>
      <c r="H156" s="38">
        <v>2024</v>
      </c>
      <c r="I156" s="38">
        <v>2024</v>
      </c>
      <c r="J156" s="38">
        <v>2024</v>
      </c>
      <c r="K156" s="38">
        <v>2024</v>
      </c>
      <c r="L156" s="38">
        <v>2024</v>
      </c>
      <c r="M156" s="38">
        <v>2024</v>
      </c>
      <c r="N156" s="38">
        <v>2024</v>
      </c>
      <c r="O156" s="38">
        <v>2024</v>
      </c>
      <c r="P156" s="38">
        <v>2024</v>
      </c>
      <c r="Q156" s="38">
        <v>2024</v>
      </c>
      <c r="R156" s="38">
        <v>2024</v>
      </c>
      <c r="S156" s="38">
        <v>2024</v>
      </c>
      <c r="T156" s="38">
        <v>2024</v>
      </c>
      <c r="U156" s="38">
        <v>2024</v>
      </c>
      <c r="V156" s="38">
        <v>2021</v>
      </c>
      <c r="W156" s="38">
        <v>2022</v>
      </c>
      <c r="X156" s="38">
        <v>2022</v>
      </c>
      <c r="Y156" s="38">
        <f>VLOOKUP(B156,[1]Foglio1!$B:$C,2,FALSE)</f>
        <v>2019</v>
      </c>
      <c r="Z156" s="38">
        <v>2022</v>
      </c>
      <c r="AA156" s="38">
        <f>VLOOKUP(B156,[1]Foglio3!$B:$C,2,FALSE)</f>
        <v>2022</v>
      </c>
      <c r="AB156" s="38">
        <v>2015</v>
      </c>
      <c r="AC156" s="38">
        <v>2020</v>
      </c>
      <c r="AD156" s="38">
        <v>2022</v>
      </c>
      <c r="AE156" s="38">
        <v>2024</v>
      </c>
      <c r="AF156" s="38">
        <v>2024</v>
      </c>
      <c r="AG156" s="38">
        <v>2024</v>
      </c>
      <c r="AH156" s="38">
        <v>2022</v>
      </c>
      <c r="AI156" s="38">
        <v>2019</v>
      </c>
      <c r="AJ156" s="38">
        <v>2024</v>
      </c>
      <c r="AK156" s="38">
        <v>2021</v>
      </c>
      <c r="AL156" s="38">
        <v>2022</v>
      </c>
      <c r="AM156" s="38">
        <v>2022</v>
      </c>
      <c r="AN156" s="38">
        <v>2023</v>
      </c>
      <c r="AO156" s="38">
        <v>2022</v>
      </c>
      <c r="AP156" s="38">
        <v>2021</v>
      </c>
      <c r="AQ156" s="38">
        <v>2022</v>
      </c>
      <c r="AR156" s="38">
        <v>2022</v>
      </c>
      <c r="AS156" s="38">
        <v>2022</v>
      </c>
      <c r="AT156" s="38">
        <v>2022</v>
      </c>
      <c r="AU156" s="38">
        <v>2022</v>
      </c>
      <c r="AV156" s="38">
        <v>2022</v>
      </c>
      <c r="AW156" s="38">
        <v>2018</v>
      </c>
      <c r="AX156" s="38">
        <v>2024</v>
      </c>
      <c r="AY156" s="38">
        <v>2024</v>
      </c>
      <c r="AZ156" s="38">
        <v>2024</v>
      </c>
      <c r="BA156" s="38">
        <v>2024</v>
      </c>
      <c r="BB156" s="38">
        <v>2024</v>
      </c>
      <c r="BC156" s="38">
        <v>2023</v>
      </c>
      <c r="BD156" s="38">
        <v>2024</v>
      </c>
      <c r="BE156" s="38">
        <v>2024</v>
      </c>
      <c r="BF156" s="38">
        <v>2013</v>
      </c>
      <c r="BG156" s="38">
        <v>2022</v>
      </c>
      <c r="BH156" s="38">
        <v>2023</v>
      </c>
      <c r="BI156" s="38">
        <v>2022</v>
      </c>
      <c r="BJ156" s="38">
        <v>2022</v>
      </c>
      <c r="BK156" s="38">
        <v>2020</v>
      </c>
      <c r="BL156" s="38">
        <v>2021</v>
      </c>
      <c r="BM156" s="38">
        <v>2014</v>
      </c>
      <c r="BN156" s="38">
        <v>2022</v>
      </c>
      <c r="BO156" s="38">
        <v>2022</v>
      </c>
      <c r="BP156" s="38">
        <v>2020</v>
      </c>
      <c r="BQ156" s="38">
        <v>2022</v>
      </c>
      <c r="BR156" s="38">
        <v>2022</v>
      </c>
      <c r="BS156" s="38">
        <v>2022</v>
      </c>
      <c r="BT156" s="38">
        <v>2021</v>
      </c>
      <c r="BU156" s="38">
        <v>2020</v>
      </c>
      <c r="BV156" s="38">
        <v>2023</v>
      </c>
    </row>
    <row r="157" spans="1:74">
      <c r="A157" s="30" t="s">
        <v>286</v>
      </c>
      <c r="B157" s="23" t="s">
        <v>285</v>
      </c>
      <c r="C157" s="38">
        <v>2024</v>
      </c>
      <c r="D157" s="38">
        <v>2024</v>
      </c>
      <c r="E157" s="38">
        <v>2024</v>
      </c>
      <c r="F157" s="38">
        <v>2024</v>
      </c>
      <c r="G157" s="38">
        <v>2024</v>
      </c>
      <c r="H157" s="38">
        <v>2024</v>
      </c>
      <c r="I157" s="38">
        <v>2024</v>
      </c>
      <c r="J157" s="38">
        <v>2024</v>
      </c>
      <c r="K157" s="38">
        <v>2024</v>
      </c>
      <c r="L157" s="38">
        <v>2024</v>
      </c>
      <c r="M157" s="38">
        <v>2024</v>
      </c>
      <c r="N157" s="38"/>
      <c r="O157" s="38"/>
      <c r="P157" s="38"/>
      <c r="Q157" s="38">
        <v>2024</v>
      </c>
      <c r="R157" s="38">
        <v>2024</v>
      </c>
      <c r="S157" s="38">
        <v>2024</v>
      </c>
      <c r="T157" s="38">
        <v>2024</v>
      </c>
      <c r="U157" s="38">
        <v>2024</v>
      </c>
      <c r="V157" s="38">
        <v>2021</v>
      </c>
      <c r="W157" s="38">
        <v>2022</v>
      </c>
      <c r="X157" s="38">
        <v>2022</v>
      </c>
      <c r="Y157" s="38">
        <f>VLOOKUP(B157,[1]Foglio1!$B:$C,2,FALSE)</f>
        <v>2020</v>
      </c>
      <c r="Z157" s="38">
        <v>2022</v>
      </c>
      <c r="AA157" s="38"/>
      <c r="AB157" s="38">
        <v>2018</v>
      </c>
      <c r="AC157" s="38">
        <v>2020</v>
      </c>
      <c r="AD157" s="38">
        <v>2022</v>
      </c>
      <c r="AE157" s="38">
        <v>2024</v>
      </c>
      <c r="AF157" s="38">
        <v>2024</v>
      </c>
      <c r="AG157" s="38">
        <v>2024</v>
      </c>
      <c r="AH157" s="38">
        <v>2022</v>
      </c>
      <c r="AI157" s="38"/>
      <c r="AJ157" s="38">
        <v>2024</v>
      </c>
      <c r="AK157" s="38">
        <v>2021</v>
      </c>
      <c r="AL157" s="38">
        <v>2022</v>
      </c>
      <c r="AM157" s="38"/>
      <c r="AN157" s="38">
        <v>2023</v>
      </c>
      <c r="AO157" s="38">
        <v>2022</v>
      </c>
      <c r="AP157" s="38"/>
      <c r="AQ157" s="38">
        <v>2022</v>
      </c>
      <c r="AR157" s="38">
        <v>2021</v>
      </c>
      <c r="AS157" s="38"/>
      <c r="AT157" s="38"/>
      <c r="AU157" s="38">
        <v>2022</v>
      </c>
      <c r="AV157" s="38">
        <v>2022</v>
      </c>
      <c r="AW157" s="38"/>
      <c r="AX157" s="38">
        <v>2024</v>
      </c>
      <c r="AY157" s="38">
        <v>2024</v>
      </c>
      <c r="AZ157" s="38">
        <v>2024</v>
      </c>
      <c r="BA157" s="38"/>
      <c r="BB157" s="38">
        <v>2024</v>
      </c>
      <c r="BC157" s="38"/>
      <c r="BD157" s="38">
        <v>2024</v>
      </c>
      <c r="BE157" s="38">
        <v>2024</v>
      </c>
      <c r="BF157" s="38">
        <v>2013</v>
      </c>
      <c r="BG157" s="38">
        <v>2022</v>
      </c>
      <c r="BH157" s="38">
        <v>2023</v>
      </c>
      <c r="BI157" s="38">
        <v>2022</v>
      </c>
      <c r="BJ157" s="38">
        <v>2021</v>
      </c>
      <c r="BK157" s="38">
        <v>2022</v>
      </c>
      <c r="BL157" s="38">
        <v>2022</v>
      </c>
      <c r="BM157" s="38">
        <v>2014</v>
      </c>
      <c r="BN157" s="38">
        <v>2022</v>
      </c>
      <c r="BO157" s="38">
        <v>2022</v>
      </c>
      <c r="BP157" s="38">
        <v>2019</v>
      </c>
      <c r="BQ157" s="38">
        <v>2022</v>
      </c>
      <c r="BR157" s="38">
        <v>2022</v>
      </c>
      <c r="BS157" s="38">
        <v>2022</v>
      </c>
      <c r="BT157" s="38">
        <v>2021</v>
      </c>
      <c r="BU157" s="38">
        <v>2020</v>
      </c>
      <c r="BV157" s="38">
        <v>2023</v>
      </c>
    </row>
    <row r="158" spans="1:74">
      <c r="A158" s="30" t="s">
        <v>288</v>
      </c>
      <c r="B158" s="23" t="s">
        <v>287</v>
      </c>
      <c r="C158" s="38">
        <v>2024</v>
      </c>
      <c r="D158" s="38">
        <v>2024</v>
      </c>
      <c r="E158" s="38">
        <v>2024</v>
      </c>
      <c r="F158" s="38">
        <v>2024</v>
      </c>
      <c r="G158" s="38">
        <v>2024</v>
      </c>
      <c r="H158" s="38">
        <v>2024</v>
      </c>
      <c r="I158" s="38">
        <v>2024</v>
      </c>
      <c r="J158" s="38">
        <v>2024</v>
      </c>
      <c r="K158" s="38">
        <v>2024</v>
      </c>
      <c r="L158" s="38">
        <v>2024</v>
      </c>
      <c r="M158" s="38">
        <v>2024</v>
      </c>
      <c r="N158" s="38"/>
      <c r="O158" s="38"/>
      <c r="P158" s="38"/>
      <c r="Q158" s="38">
        <v>2024</v>
      </c>
      <c r="R158" s="38">
        <v>2024</v>
      </c>
      <c r="S158" s="38">
        <v>2024</v>
      </c>
      <c r="T158" s="38">
        <v>2024</v>
      </c>
      <c r="U158" s="38">
        <v>2024</v>
      </c>
      <c r="V158" s="38">
        <v>2021</v>
      </c>
      <c r="W158" s="38">
        <v>2022</v>
      </c>
      <c r="X158" s="38">
        <v>2022</v>
      </c>
      <c r="Y158" s="38">
        <f>VLOOKUP(B158,[1]Foglio1!$B:$C,2,FALSE)</f>
        <v>2011</v>
      </c>
      <c r="Z158" s="38">
        <v>2022</v>
      </c>
      <c r="AA158" s="38"/>
      <c r="AB158" s="38">
        <v>2018</v>
      </c>
      <c r="AC158" s="38">
        <v>2020</v>
      </c>
      <c r="AD158" s="38">
        <v>2022</v>
      </c>
      <c r="AE158" s="38">
        <v>2024</v>
      </c>
      <c r="AF158" s="38">
        <v>2024</v>
      </c>
      <c r="AG158" s="38">
        <v>2024</v>
      </c>
      <c r="AH158" s="38">
        <v>2022</v>
      </c>
      <c r="AI158" s="38"/>
      <c r="AJ158" s="38">
        <v>2024</v>
      </c>
      <c r="AK158" s="38">
        <v>2021</v>
      </c>
      <c r="AL158" s="38">
        <v>2022</v>
      </c>
      <c r="AM158" s="38"/>
      <c r="AN158" s="38">
        <v>2023</v>
      </c>
      <c r="AO158" s="38">
        <v>2022</v>
      </c>
      <c r="AP158" s="38"/>
      <c r="AQ158" s="38">
        <v>2022</v>
      </c>
      <c r="AR158" s="38">
        <v>2022</v>
      </c>
      <c r="AS158" s="38">
        <v>2022</v>
      </c>
      <c r="AT158" s="38"/>
      <c r="AU158" s="38">
        <v>2022</v>
      </c>
      <c r="AV158" s="38">
        <v>2022</v>
      </c>
      <c r="AW158" s="38">
        <v>2021</v>
      </c>
      <c r="AX158" s="38">
        <v>2024</v>
      </c>
      <c r="AY158" s="38">
        <v>2024</v>
      </c>
      <c r="AZ158" s="38">
        <v>2024</v>
      </c>
      <c r="BA158" s="38"/>
      <c r="BB158" s="38">
        <v>2024</v>
      </c>
      <c r="BC158" s="38">
        <v>2023</v>
      </c>
      <c r="BD158" s="38">
        <v>2024</v>
      </c>
      <c r="BE158" s="38">
        <v>2024</v>
      </c>
      <c r="BF158" s="38">
        <v>2015</v>
      </c>
      <c r="BG158" s="38">
        <v>2022</v>
      </c>
      <c r="BH158" s="38">
        <v>2023</v>
      </c>
      <c r="BI158" s="38">
        <v>2022</v>
      </c>
      <c r="BJ158" s="38"/>
      <c r="BK158" s="38">
        <v>2021</v>
      </c>
      <c r="BL158" s="38">
        <v>2022</v>
      </c>
      <c r="BM158" s="38">
        <v>2014</v>
      </c>
      <c r="BN158" s="38">
        <v>2022</v>
      </c>
      <c r="BO158" s="38">
        <v>2022</v>
      </c>
      <c r="BP158" s="38">
        <v>2021</v>
      </c>
      <c r="BQ158" s="38">
        <v>2022</v>
      </c>
      <c r="BR158" s="38">
        <v>2022</v>
      </c>
      <c r="BS158" s="38">
        <v>2022</v>
      </c>
      <c r="BT158" s="38">
        <v>2021</v>
      </c>
      <c r="BU158" s="38">
        <v>2020</v>
      </c>
      <c r="BV158" s="38">
        <v>2023</v>
      </c>
    </row>
    <row r="159" spans="1:74">
      <c r="A159" s="30" t="s">
        <v>290</v>
      </c>
      <c r="B159" s="23" t="s">
        <v>289</v>
      </c>
      <c r="C159" s="38">
        <v>2024</v>
      </c>
      <c r="D159" s="38">
        <v>2024</v>
      </c>
      <c r="E159" s="38">
        <v>2024</v>
      </c>
      <c r="F159" s="38">
        <v>2024</v>
      </c>
      <c r="G159" s="38">
        <v>2024</v>
      </c>
      <c r="H159" s="38">
        <v>2024</v>
      </c>
      <c r="I159" s="38">
        <v>2024</v>
      </c>
      <c r="J159" s="38">
        <v>2024</v>
      </c>
      <c r="K159" s="38">
        <v>2024</v>
      </c>
      <c r="L159" s="38">
        <v>2024</v>
      </c>
      <c r="M159" s="38">
        <v>2024</v>
      </c>
      <c r="N159" s="38"/>
      <c r="O159" s="38"/>
      <c r="P159" s="38"/>
      <c r="Q159" s="38">
        <v>2024</v>
      </c>
      <c r="R159" s="38">
        <v>2024</v>
      </c>
      <c r="S159" s="38">
        <v>2024</v>
      </c>
      <c r="T159" s="38">
        <v>2024</v>
      </c>
      <c r="U159" s="38">
        <v>2024</v>
      </c>
      <c r="V159" s="38">
        <v>2021</v>
      </c>
      <c r="W159" s="38">
        <v>2022</v>
      </c>
      <c r="X159" s="38">
        <v>2022</v>
      </c>
      <c r="Y159" s="38">
        <f>VLOOKUP(B159,[1]Foglio1!$B:$C,2,FALSE)</f>
        <v>2015</v>
      </c>
      <c r="Z159" s="38">
        <v>2022</v>
      </c>
      <c r="AA159" s="38"/>
      <c r="AB159" s="38">
        <v>2018</v>
      </c>
      <c r="AC159" s="38"/>
      <c r="AD159" s="38">
        <v>2022</v>
      </c>
      <c r="AE159" s="38">
        <v>2024</v>
      </c>
      <c r="AF159" s="38">
        <v>2024</v>
      </c>
      <c r="AG159" s="38">
        <v>2024</v>
      </c>
      <c r="AH159" s="38">
        <v>2022</v>
      </c>
      <c r="AI159" s="38"/>
      <c r="AJ159" s="38">
        <v>2024</v>
      </c>
      <c r="AK159" s="38">
        <v>2021</v>
      </c>
      <c r="AL159" s="38">
        <v>2022</v>
      </c>
      <c r="AM159" s="38"/>
      <c r="AN159" s="38">
        <v>2023</v>
      </c>
      <c r="AO159" s="38">
        <v>2022</v>
      </c>
      <c r="AP159" s="38"/>
      <c r="AQ159" s="38">
        <v>2022</v>
      </c>
      <c r="AR159" s="38">
        <v>2022</v>
      </c>
      <c r="AS159" s="38"/>
      <c r="AT159" s="38"/>
      <c r="AU159" s="38">
        <v>2022</v>
      </c>
      <c r="AV159" s="38">
        <v>2022</v>
      </c>
      <c r="AW159" s="38">
        <v>2021</v>
      </c>
      <c r="AX159" s="38">
        <v>2024</v>
      </c>
      <c r="AY159" s="38">
        <v>2024</v>
      </c>
      <c r="AZ159" s="38">
        <v>2024</v>
      </c>
      <c r="BA159" s="38"/>
      <c r="BB159" s="38">
        <v>2024</v>
      </c>
      <c r="BC159" s="38"/>
      <c r="BD159" s="38">
        <v>2024</v>
      </c>
      <c r="BE159" s="38">
        <v>2024</v>
      </c>
      <c r="BF159" s="38">
        <v>2015</v>
      </c>
      <c r="BG159" s="38">
        <v>2022</v>
      </c>
      <c r="BH159" s="38">
        <v>2023</v>
      </c>
      <c r="BI159" s="38">
        <v>2022</v>
      </c>
      <c r="BJ159" s="38"/>
      <c r="BK159" s="38">
        <v>2022</v>
      </c>
      <c r="BL159" s="38">
        <v>2022</v>
      </c>
      <c r="BM159" s="38">
        <v>2014</v>
      </c>
      <c r="BN159" s="38">
        <v>2022</v>
      </c>
      <c r="BO159" s="38">
        <v>2022</v>
      </c>
      <c r="BP159" s="38">
        <v>2020</v>
      </c>
      <c r="BQ159" s="38">
        <v>2022</v>
      </c>
      <c r="BR159" s="38">
        <v>2022</v>
      </c>
      <c r="BS159" s="38">
        <v>2022</v>
      </c>
      <c r="BT159" s="38">
        <v>2022</v>
      </c>
      <c r="BU159" s="38">
        <v>2020</v>
      </c>
      <c r="BV159" s="38">
        <v>2023</v>
      </c>
    </row>
    <row r="160" spans="1:74">
      <c r="A160" s="30" t="s">
        <v>292</v>
      </c>
      <c r="B160" s="23" t="s">
        <v>291</v>
      </c>
      <c r="C160" s="38">
        <v>2024</v>
      </c>
      <c r="D160" s="38">
        <v>2024</v>
      </c>
      <c r="E160" s="38">
        <v>2024</v>
      </c>
      <c r="F160" s="38">
        <v>2024</v>
      </c>
      <c r="G160" s="38">
        <v>2024</v>
      </c>
      <c r="H160" s="38">
        <v>2024</v>
      </c>
      <c r="I160" s="38">
        <v>2024</v>
      </c>
      <c r="J160" s="38">
        <v>2024</v>
      </c>
      <c r="K160" s="38">
        <v>2024</v>
      </c>
      <c r="L160" s="38">
        <v>2024</v>
      </c>
      <c r="M160" s="38">
        <v>2024</v>
      </c>
      <c r="N160" s="38"/>
      <c r="O160" s="38"/>
      <c r="P160" s="38"/>
      <c r="Q160" s="38">
        <v>2024</v>
      </c>
      <c r="R160" s="38">
        <v>2024</v>
      </c>
      <c r="S160" s="38">
        <v>2024</v>
      </c>
      <c r="T160" s="38">
        <v>2024</v>
      </c>
      <c r="U160" s="38">
        <v>2024</v>
      </c>
      <c r="V160" s="38">
        <v>2021</v>
      </c>
      <c r="W160" s="38">
        <v>2022</v>
      </c>
      <c r="X160" s="38">
        <v>2022</v>
      </c>
      <c r="Y160" s="38"/>
      <c r="Z160" s="38">
        <v>2021</v>
      </c>
      <c r="AA160" s="38">
        <f>VLOOKUP(B160,[1]Foglio3!$B:$C,2,FALSE)</f>
        <v>2019</v>
      </c>
      <c r="AB160" s="38">
        <v>2014</v>
      </c>
      <c r="AC160" s="38">
        <v>2020</v>
      </c>
      <c r="AD160" s="38">
        <v>2022</v>
      </c>
      <c r="AE160" s="38">
        <v>2024</v>
      </c>
      <c r="AF160" s="38">
        <v>2024</v>
      </c>
      <c r="AG160" s="38">
        <v>2024</v>
      </c>
      <c r="AH160" s="38">
        <v>2022</v>
      </c>
      <c r="AI160" s="38"/>
      <c r="AJ160" s="38">
        <v>2024</v>
      </c>
      <c r="AK160" s="38">
        <v>2021</v>
      </c>
      <c r="AL160" s="38">
        <v>2022</v>
      </c>
      <c r="AM160" s="38">
        <v>2022</v>
      </c>
      <c r="AN160" s="38">
        <v>2023</v>
      </c>
      <c r="AO160" s="38">
        <v>2022</v>
      </c>
      <c r="AP160" s="38">
        <v>2015</v>
      </c>
      <c r="AQ160" s="38">
        <v>2022</v>
      </c>
      <c r="AR160" s="38"/>
      <c r="AS160" s="38"/>
      <c r="AT160" s="38">
        <v>2022</v>
      </c>
      <c r="AU160" s="38">
        <v>2022</v>
      </c>
      <c r="AV160" s="38"/>
      <c r="AW160" s="38">
        <v>2012</v>
      </c>
      <c r="AX160" s="38">
        <v>2024</v>
      </c>
      <c r="AY160" s="38">
        <v>2024</v>
      </c>
      <c r="AZ160" s="38">
        <v>2024</v>
      </c>
      <c r="BA160" s="38">
        <v>2024</v>
      </c>
      <c r="BB160" s="38">
        <v>2024</v>
      </c>
      <c r="BC160" s="38"/>
      <c r="BD160" s="38">
        <v>2024</v>
      </c>
      <c r="BE160" s="38">
        <v>2024</v>
      </c>
      <c r="BF160" s="38">
        <v>2013</v>
      </c>
      <c r="BG160" s="38">
        <v>2022</v>
      </c>
      <c r="BH160" s="38">
        <v>2023</v>
      </c>
      <c r="BI160" s="38">
        <v>2022</v>
      </c>
      <c r="BJ160" s="38"/>
      <c r="BK160" s="38">
        <v>2021</v>
      </c>
      <c r="BL160" s="38">
        <v>2021</v>
      </c>
      <c r="BM160" s="38">
        <v>2014</v>
      </c>
      <c r="BN160" s="38">
        <v>2022</v>
      </c>
      <c r="BO160" s="38">
        <v>2022</v>
      </c>
      <c r="BP160" s="38">
        <v>2016</v>
      </c>
      <c r="BQ160" s="38">
        <v>2022</v>
      </c>
      <c r="BR160" s="38">
        <v>2022</v>
      </c>
      <c r="BS160" s="38">
        <v>2022</v>
      </c>
      <c r="BT160" s="38">
        <v>2021</v>
      </c>
      <c r="BU160" s="38">
        <v>2020</v>
      </c>
      <c r="BV160" s="38">
        <v>2023</v>
      </c>
    </row>
    <row r="161" spans="1:74">
      <c r="A161" s="30" t="s">
        <v>294</v>
      </c>
      <c r="B161" s="23" t="s">
        <v>293</v>
      </c>
      <c r="C161" s="38">
        <v>2024</v>
      </c>
      <c r="D161" s="38">
        <v>2024</v>
      </c>
      <c r="E161" s="38">
        <v>2024</v>
      </c>
      <c r="F161" s="38">
        <v>2024</v>
      </c>
      <c r="G161" s="38">
        <v>2024</v>
      </c>
      <c r="H161" s="38">
        <v>2024</v>
      </c>
      <c r="I161" s="38">
        <v>2024</v>
      </c>
      <c r="J161" s="38">
        <v>2024</v>
      </c>
      <c r="K161" s="38">
        <v>2024</v>
      </c>
      <c r="L161" s="38">
        <v>2024</v>
      </c>
      <c r="M161" s="38">
        <v>2024</v>
      </c>
      <c r="N161" s="38">
        <v>2024</v>
      </c>
      <c r="O161" s="38">
        <v>2024</v>
      </c>
      <c r="P161" s="38">
        <v>2024</v>
      </c>
      <c r="Q161" s="38">
        <v>2024</v>
      </c>
      <c r="R161" s="38">
        <v>2024</v>
      </c>
      <c r="S161" s="38">
        <v>2024</v>
      </c>
      <c r="T161" s="38">
        <v>2024</v>
      </c>
      <c r="U161" s="38">
        <v>2024</v>
      </c>
      <c r="V161" s="38">
        <v>2021</v>
      </c>
      <c r="W161" s="38">
        <v>2022</v>
      </c>
      <c r="X161" s="38">
        <v>2022</v>
      </c>
      <c r="Y161" s="38">
        <f>VLOOKUP(B161,[1]Foglio1!$B:$C,2,FALSE)</f>
        <v>2011</v>
      </c>
      <c r="Z161" s="38">
        <v>2022</v>
      </c>
      <c r="AA161" s="38">
        <f>VLOOKUP(B161,[1]Foglio3!$B:$C,2,FALSE)</f>
        <v>2022</v>
      </c>
      <c r="AB161" s="38">
        <v>2019</v>
      </c>
      <c r="AC161" s="38"/>
      <c r="AD161" s="38">
        <v>2022</v>
      </c>
      <c r="AE161" s="38">
        <v>2024</v>
      </c>
      <c r="AF161" s="38">
        <v>2024</v>
      </c>
      <c r="AG161" s="38">
        <v>2024</v>
      </c>
      <c r="AH161" s="38">
        <v>2022</v>
      </c>
      <c r="AI161" s="38"/>
      <c r="AJ161" s="38">
        <v>2024</v>
      </c>
      <c r="AK161" s="38">
        <v>2021</v>
      </c>
      <c r="AL161" s="38">
        <v>2022</v>
      </c>
      <c r="AM161" s="38">
        <v>2022</v>
      </c>
      <c r="AN161" s="38">
        <v>2023</v>
      </c>
      <c r="AO161" s="38">
        <v>2022</v>
      </c>
      <c r="AP161" s="38"/>
      <c r="AQ161" s="38">
        <v>2022</v>
      </c>
      <c r="AR161" s="38">
        <v>2021</v>
      </c>
      <c r="AS161" s="38"/>
      <c r="AT161" s="38">
        <v>2022</v>
      </c>
      <c r="AU161" s="38">
        <v>2022</v>
      </c>
      <c r="AV161" s="38">
        <v>2022</v>
      </c>
      <c r="AW161" s="38"/>
      <c r="AX161" s="38">
        <v>2024</v>
      </c>
      <c r="AY161" s="38">
        <v>2024</v>
      </c>
      <c r="AZ161" s="38">
        <v>2024</v>
      </c>
      <c r="BA161" s="38">
        <v>2024</v>
      </c>
      <c r="BB161" s="38">
        <v>2024</v>
      </c>
      <c r="BC161" s="38">
        <v>2024</v>
      </c>
      <c r="BD161" s="38">
        <v>2024</v>
      </c>
      <c r="BE161" s="38">
        <v>2024</v>
      </c>
      <c r="BF161" s="38"/>
      <c r="BG161" s="38">
        <v>2022</v>
      </c>
      <c r="BH161" s="38">
        <v>2023</v>
      </c>
      <c r="BI161" s="38">
        <v>2022</v>
      </c>
      <c r="BJ161" s="38">
        <v>2022</v>
      </c>
      <c r="BK161" s="38">
        <v>2017</v>
      </c>
      <c r="BL161" s="38">
        <v>2022</v>
      </c>
      <c r="BM161" s="38">
        <v>2014</v>
      </c>
      <c r="BN161" s="38">
        <v>2022</v>
      </c>
      <c r="BO161" s="38">
        <v>2022</v>
      </c>
      <c r="BP161" s="38">
        <v>2014</v>
      </c>
      <c r="BQ161" s="38">
        <v>2022</v>
      </c>
      <c r="BR161" s="38">
        <v>2022</v>
      </c>
      <c r="BS161" s="38"/>
      <c r="BT161" s="38"/>
      <c r="BU161" s="38">
        <v>2020</v>
      </c>
      <c r="BV161" s="38">
        <v>2023</v>
      </c>
    </row>
    <row r="162" spans="1:74">
      <c r="A162" s="30" t="s">
        <v>296</v>
      </c>
      <c r="B162" s="23" t="s">
        <v>295</v>
      </c>
      <c r="C162" s="38">
        <v>2024</v>
      </c>
      <c r="D162" s="38">
        <v>2024</v>
      </c>
      <c r="E162" s="38">
        <v>2024</v>
      </c>
      <c r="F162" s="38">
        <v>2024</v>
      </c>
      <c r="G162" s="38">
        <v>2024</v>
      </c>
      <c r="H162" s="38">
        <v>2024</v>
      </c>
      <c r="I162" s="38">
        <v>2024</v>
      </c>
      <c r="J162" s="38">
        <v>2024</v>
      </c>
      <c r="K162" s="38">
        <v>2024</v>
      </c>
      <c r="L162" s="38">
        <v>2024</v>
      </c>
      <c r="M162" s="38">
        <v>2024</v>
      </c>
      <c r="N162" s="38">
        <v>2024</v>
      </c>
      <c r="O162" s="38">
        <v>2024</v>
      </c>
      <c r="P162" s="38">
        <v>2024</v>
      </c>
      <c r="Q162" s="38">
        <v>2024</v>
      </c>
      <c r="R162" s="38">
        <v>2024</v>
      </c>
      <c r="S162" s="38">
        <v>2024</v>
      </c>
      <c r="T162" s="38">
        <v>2024</v>
      </c>
      <c r="U162" s="38">
        <v>2024</v>
      </c>
      <c r="V162" s="38">
        <v>2021</v>
      </c>
      <c r="W162" s="38">
        <v>2022</v>
      </c>
      <c r="X162" s="38">
        <v>2022</v>
      </c>
      <c r="Y162" s="38">
        <f>VLOOKUP(B162,[1]Foglio1!$B:$C,2,FALSE)</f>
        <v>2016</v>
      </c>
      <c r="Z162" s="38">
        <v>2022</v>
      </c>
      <c r="AA162" s="38">
        <f>VLOOKUP(B162,[1]Foglio3!$B:$C,2,FALSE)</f>
        <v>2020</v>
      </c>
      <c r="AB162" s="38">
        <v>2018</v>
      </c>
      <c r="AC162" s="38">
        <v>2020</v>
      </c>
      <c r="AD162" s="38">
        <v>2022</v>
      </c>
      <c r="AE162" s="38">
        <v>2024</v>
      </c>
      <c r="AF162" s="38">
        <v>2024</v>
      </c>
      <c r="AG162" s="38">
        <v>2024</v>
      </c>
      <c r="AH162" s="38">
        <v>2022</v>
      </c>
      <c r="AI162" s="38">
        <v>2016</v>
      </c>
      <c r="AJ162" s="38">
        <v>2024</v>
      </c>
      <c r="AK162" s="38">
        <v>2021</v>
      </c>
      <c r="AL162" s="38">
        <v>2022</v>
      </c>
      <c r="AM162" s="38">
        <v>2022</v>
      </c>
      <c r="AN162" s="38">
        <v>2023</v>
      </c>
      <c r="AO162" s="38">
        <v>2022</v>
      </c>
      <c r="AP162" s="38">
        <v>2017</v>
      </c>
      <c r="AQ162" s="38">
        <v>2022</v>
      </c>
      <c r="AR162" s="38">
        <v>2022</v>
      </c>
      <c r="AS162" s="38">
        <v>2022</v>
      </c>
      <c r="AT162" s="38">
        <v>2022</v>
      </c>
      <c r="AU162" s="38">
        <v>2022</v>
      </c>
      <c r="AV162" s="38">
        <v>2022</v>
      </c>
      <c r="AW162" s="38">
        <v>2014</v>
      </c>
      <c r="AX162" s="38">
        <v>2024</v>
      </c>
      <c r="AY162" s="38">
        <v>2024</v>
      </c>
      <c r="AZ162" s="38">
        <v>2024</v>
      </c>
      <c r="BA162" s="38">
        <v>2024</v>
      </c>
      <c r="BB162" s="38">
        <v>2024</v>
      </c>
      <c r="BC162" s="38">
        <v>2023</v>
      </c>
      <c r="BD162" s="38">
        <v>2024</v>
      </c>
      <c r="BE162" s="38">
        <v>2024</v>
      </c>
      <c r="BF162" s="38">
        <v>2015</v>
      </c>
      <c r="BG162" s="38">
        <v>2022</v>
      </c>
      <c r="BH162" s="38">
        <v>2023</v>
      </c>
      <c r="BI162" s="38">
        <v>2022</v>
      </c>
      <c r="BJ162" s="38">
        <v>2021</v>
      </c>
      <c r="BK162" s="38">
        <v>2021</v>
      </c>
      <c r="BL162" s="38">
        <v>2022</v>
      </c>
      <c r="BM162" s="38">
        <v>2014</v>
      </c>
      <c r="BN162" s="38">
        <v>2022</v>
      </c>
      <c r="BO162" s="38">
        <v>2022</v>
      </c>
      <c r="BP162" s="38">
        <v>2021</v>
      </c>
      <c r="BQ162" s="38">
        <v>2022</v>
      </c>
      <c r="BR162" s="38">
        <v>2022</v>
      </c>
      <c r="BS162" s="38">
        <v>2022</v>
      </c>
      <c r="BT162" s="38">
        <v>2021</v>
      </c>
      <c r="BU162" s="38">
        <v>2020</v>
      </c>
      <c r="BV162" s="38">
        <v>2023</v>
      </c>
    </row>
    <row r="163" spans="1:74">
      <c r="A163" s="30" t="s">
        <v>299</v>
      </c>
      <c r="B163" s="23" t="s">
        <v>298</v>
      </c>
      <c r="C163" s="38">
        <v>2024</v>
      </c>
      <c r="D163" s="38">
        <v>2024</v>
      </c>
      <c r="E163" s="38">
        <v>2024</v>
      </c>
      <c r="F163" s="38">
        <v>2024</v>
      </c>
      <c r="G163" s="38">
        <v>2024</v>
      </c>
      <c r="H163" s="38">
        <v>2024</v>
      </c>
      <c r="I163" s="38">
        <v>2024</v>
      </c>
      <c r="J163" s="38">
        <v>2024</v>
      </c>
      <c r="K163" s="38">
        <v>2024</v>
      </c>
      <c r="L163" s="38">
        <v>2024</v>
      </c>
      <c r="M163" s="38">
        <v>2024</v>
      </c>
      <c r="N163" s="38">
        <v>2024</v>
      </c>
      <c r="O163" s="38">
        <v>2024</v>
      </c>
      <c r="P163" s="38">
        <v>2024</v>
      </c>
      <c r="Q163" s="38">
        <v>2024</v>
      </c>
      <c r="R163" s="38">
        <v>2024</v>
      </c>
      <c r="S163" s="38">
        <v>2024</v>
      </c>
      <c r="T163" s="38">
        <v>2024</v>
      </c>
      <c r="U163" s="38">
        <v>2024</v>
      </c>
      <c r="V163" s="38">
        <v>2021</v>
      </c>
      <c r="W163" s="38">
        <v>2022</v>
      </c>
      <c r="X163" s="38">
        <v>2022</v>
      </c>
      <c r="Y163" s="38">
        <f>VLOOKUP(B163,[1]Foglio1!$B:$C,2,FALSE)</f>
        <v>2010</v>
      </c>
      <c r="Z163" s="38">
        <v>2022</v>
      </c>
      <c r="AA163" s="38">
        <f>VLOOKUP(B163,[1]Foglio3!$B:$C,2,FALSE)</f>
        <v>2022</v>
      </c>
      <c r="AB163" s="38">
        <v>2017</v>
      </c>
      <c r="AC163" s="38">
        <v>2020</v>
      </c>
      <c r="AD163" s="38">
        <v>2022</v>
      </c>
      <c r="AE163" s="38">
        <v>2024</v>
      </c>
      <c r="AF163" s="38">
        <v>2024</v>
      </c>
      <c r="AG163" s="38">
        <v>2024</v>
      </c>
      <c r="AH163" s="38">
        <v>2022</v>
      </c>
      <c r="AI163" s="38"/>
      <c r="AJ163" s="38">
        <v>2024</v>
      </c>
      <c r="AK163" s="38">
        <v>2021</v>
      </c>
      <c r="AL163" s="38">
        <v>2022</v>
      </c>
      <c r="AM163" s="38"/>
      <c r="AN163" s="38"/>
      <c r="AO163" s="38">
        <v>2022</v>
      </c>
      <c r="AP163" s="38">
        <v>2010</v>
      </c>
      <c r="AQ163" s="38">
        <v>2022</v>
      </c>
      <c r="AR163" s="38">
        <v>2022</v>
      </c>
      <c r="AS163" s="38"/>
      <c r="AT163" s="38">
        <v>2022</v>
      </c>
      <c r="AU163" s="38">
        <v>2022</v>
      </c>
      <c r="AV163" s="38">
        <v>2021</v>
      </c>
      <c r="AW163" s="38">
        <v>2016</v>
      </c>
      <c r="AX163" s="38">
        <v>2024</v>
      </c>
      <c r="AY163" s="38">
        <v>2024</v>
      </c>
      <c r="AZ163" s="38">
        <v>2024</v>
      </c>
      <c r="BA163" s="38">
        <v>2024</v>
      </c>
      <c r="BB163" s="38">
        <v>2024</v>
      </c>
      <c r="BC163" s="38">
        <v>2024</v>
      </c>
      <c r="BD163" s="38">
        <v>2024</v>
      </c>
      <c r="BE163" s="38">
        <v>2024</v>
      </c>
      <c r="BF163" s="38"/>
      <c r="BG163" s="38">
        <v>2022</v>
      </c>
      <c r="BH163" s="38">
        <v>2023</v>
      </c>
      <c r="BI163" s="38">
        <v>2022</v>
      </c>
      <c r="BJ163" s="38">
        <v>2018</v>
      </c>
      <c r="BK163" s="38">
        <v>2020</v>
      </c>
      <c r="BL163" s="38">
        <v>2022</v>
      </c>
      <c r="BM163" s="38">
        <v>2014</v>
      </c>
      <c r="BN163" s="38">
        <v>2022</v>
      </c>
      <c r="BO163" s="38">
        <v>2022</v>
      </c>
      <c r="BP163" s="38">
        <v>2018</v>
      </c>
      <c r="BQ163" s="38">
        <v>2022</v>
      </c>
      <c r="BR163" s="38"/>
      <c r="BS163" s="38"/>
      <c r="BT163" s="38">
        <v>2021</v>
      </c>
      <c r="BU163" s="38">
        <v>2020</v>
      </c>
      <c r="BV163" s="38"/>
    </row>
    <row r="164" spans="1:74">
      <c r="A164" s="30" t="s">
        <v>301</v>
      </c>
      <c r="B164" s="23" t="s">
        <v>300</v>
      </c>
      <c r="C164" s="38">
        <v>2024</v>
      </c>
      <c r="D164" s="38">
        <v>2024</v>
      </c>
      <c r="E164" s="38">
        <v>2024</v>
      </c>
      <c r="F164" s="38">
        <v>2024</v>
      </c>
      <c r="G164" s="38">
        <v>2024</v>
      </c>
      <c r="H164" s="38">
        <v>2024</v>
      </c>
      <c r="I164" s="38">
        <v>2024</v>
      </c>
      <c r="J164" s="38">
        <v>2024</v>
      </c>
      <c r="K164" s="38">
        <v>2024</v>
      </c>
      <c r="L164" s="38">
        <v>2024</v>
      </c>
      <c r="M164" s="38">
        <v>2024</v>
      </c>
      <c r="N164" s="38"/>
      <c r="O164" s="38"/>
      <c r="P164" s="38"/>
      <c r="Q164" s="38">
        <v>2024</v>
      </c>
      <c r="R164" s="38">
        <v>2024</v>
      </c>
      <c r="S164" s="38">
        <v>2024</v>
      </c>
      <c r="T164" s="38">
        <v>2024</v>
      </c>
      <c r="U164" s="38">
        <v>2024</v>
      </c>
      <c r="V164" s="38">
        <v>2021</v>
      </c>
      <c r="W164" s="38">
        <v>2022</v>
      </c>
      <c r="X164" s="38">
        <v>2022</v>
      </c>
      <c r="Y164" s="38">
        <f>VLOOKUP(B164,[1]Foglio1!$B:$C,2,FALSE)</f>
        <v>2011</v>
      </c>
      <c r="Z164" s="38">
        <v>2022</v>
      </c>
      <c r="AA164" s="38"/>
      <c r="AB164" s="38">
        <v>2019</v>
      </c>
      <c r="AC164" s="38">
        <v>2020</v>
      </c>
      <c r="AD164" s="38">
        <v>2022</v>
      </c>
      <c r="AE164" s="38">
        <v>2024</v>
      </c>
      <c r="AF164" s="38">
        <v>2024</v>
      </c>
      <c r="AG164" s="38">
        <v>2024</v>
      </c>
      <c r="AH164" s="38">
        <v>2022</v>
      </c>
      <c r="AI164" s="38"/>
      <c r="AJ164" s="38">
        <v>2024</v>
      </c>
      <c r="AK164" s="38">
        <v>2021</v>
      </c>
      <c r="AL164" s="38">
        <v>2022</v>
      </c>
      <c r="AM164" s="38"/>
      <c r="AN164" s="38">
        <v>2023</v>
      </c>
      <c r="AO164" s="38">
        <v>2022</v>
      </c>
      <c r="AP164" s="38"/>
      <c r="AQ164" s="38">
        <v>2022</v>
      </c>
      <c r="AR164" s="38">
        <v>2022</v>
      </c>
      <c r="AS164" s="38"/>
      <c r="AT164" s="38"/>
      <c r="AU164" s="38">
        <v>2022</v>
      </c>
      <c r="AV164" s="38">
        <v>2022</v>
      </c>
      <c r="AW164" s="38">
        <v>2021</v>
      </c>
      <c r="AX164" s="38">
        <v>2024</v>
      </c>
      <c r="AY164" s="38">
        <v>2024</v>
      </c>
      <c r="AZ164" s="38">
        <v>2024</v>
      </c>
      <c r="BA164" s="38"/>
      <c r="BB164" s="38">
        <v>2024</v>
      </c>
      <c r="BC164" s="38"/>
      <c r="BD164" s="38">
        <v>2024</v>
      </c>
      <c r="BE164" s="38">
        <v>2024</v>
      </c>
      <c r="BF164" s="38">
        <v>2015</v>
      </c>
      <c r="BG164" s="38">
        <v>2022</v>
      </c>
      <c r="BH164" s="38">
        <v>2023</v>
      </c>
      <c r="BI164" s="38">
        <v>2022</v>
      </c>
      <c r="BJ164" s="38">
        <v>2020</v>
      </c>
      <c r="BK164" s="38">
        <v>2022</v>
      </c>
      <c r="BL164" s="38">
        <v>2022</v>
      </c>
      <c r="BM164" s="38">
        <v>2014</v>
      </c>
      <c r="BN164" s="38">
        <v>2022</v>
      </c>
      <c r="BO164" s="38">
        <v>2022</v>
      </c>
      <c r="BP164" s="38">
        <v>2020</v>
      </c>
      <c r="BQ164" s="38">
        <v>2022</v>
      </c>
      <c r="BR164" s="38">
        <v>2022</v>
      </c>
      <c r="BS164" s="38">
        <v>2022</v>
      </c>
      <c r="BT164" s="38">
        <v>2021</v>
      </c>
      <c r="BU164" s="38">
        <v>2020</v>
      </c>
      <c r="BV164" s="38">
        <v>2023</v>
      </c>
    </row>
    <row r="165" spans="1:74">
      <c r="A165" s="30" t="s">
        <v>303</v>
      </c>
      <c r="B165" s="23" t="s">
        <v>302</v>
      </c>
      <c r="C165" s="38">
        <v>2024</v>
      </c>
      <c r="D165" s="38">
        <v>2024</v>
      </c>
      <c r="E165" s="38">
        <v>2024</v>
      </c>
      <c r="F165" s="38">
        <v>2024</v>
      </c>
      <c r="G165" s="38">
        <v>2024</v>
      </c>
      <c r="H165" s="38">
        <v>2024</v>
      </c>
      <c r="I165" s="38">
        <v>2024</v>
      </c>
      <c r="J165" s="38">
        <v>2024</v>
      </c>
      <c r="K165" s="38">
        <v>2024</v>
      </c>
      <c r="L165" s="38">
        <v>2024</v>
      </c>
      <c r="M165" s="38">
        <v>2024</v>
      </c>
      <c r="N165" s="38"/>
      <c r="O165" s="38"/>
      <c r="P165" s="38"/>
      <c r="Q165" s="38">
        <v>2024</v>
      </c>
      <c r="R165" s="38">
        <v>2024</v>
      </c>
      <c r="S165" s="38">
        <v>2024</v>
      </c>
      <c r="T165" s="38">
        <v>2024</v>
      </c>
      <c r="U165" s="38">
        <v>2024</v>
      </c>
      <c r="V165" s="38">
        <v>2021</v>
      </c>
      <c r="W165" s="38">
        <v>2022</v>
      </c>
      <c r="X165" s="38">
        <v>2022</v>
      </c>
      <c r="Y165" s="38"/>
      <c r="Z165" s="38">
        <v>2022</v>
      </c>
      <c r="AA165" s="38">
        <f>VLOOKUP(B165,[1]Foglio3!$B:$C,2,FALSE)</f>
        <v>2022</v>
      </c>
      <c r="AB165" s="38">
        <v>2018</v>
      </c>
      <c r="AC165" s="38">
        <v>2020</v>
      </c>
      <c r="AD165" s="38">
        <v>2022</v>
      </c>
      <c r="AE165" s="38">
        <v>2024</v>
      </c>
      <c r="AF165" s="38">
        <v>2024</v>
      </c>
      <c r="AG165" s="38">
        <v>2024</v>
      </c>
      <c r="AH165" s="38">
        <v>2022</v>
      </c>
      <c r="AI165" s="38">
        <v>2016</v>
      </c>
      <c r="AJ165" s="38">
        <v>2024</v>
      </c>
      <c r="AK165" s="38">
        <v>2021</v>
      </c>
      <c r="AL165" s="38">
        <v>2022</v>
      </c>
      <c r="AM165" s="38">
        <v>2022</v>
      </c>
      <c r="AN165" s="38">
        <v>2023</v>
      </c>
      <c r="AO165" s="38">
        <v>2022</v>
      </c>
      <c r="AP165" s="38">
        <v>2016</v>
      </c>
      <c r="AQ165" s="38">
        <v>2022</v>
      </c>
      <c r="AR165" s="38">
        <v>2022</v>
      </c>
      <c r="AS165" s="38">
        <v>2022</v>
      </c>
      <c r="AT165" s="38">
        <v>2021</v>
      </c>
      <c r="AU165" s="38">
        <v>2022</v>
      </c>
      <c r="AV165" s="38">
        <v>2022</v>
      </c>
      <c r="AW165" s="38">
        <v>2019</v>
      </c>
      <c r="AX165" s="38">
        <v>2024</v>
      </c>
      <c r="AY165" s="38">
        <v>2024</v>
      </c>
      <c r="AZ165" s="38">
        <v>2024</v>
      </c>
      <c r="BA165" s="38">
        <v>2024</v>
      </c>
      <c r="BB165" s="38">
        <v>2024</v>
      </c>
      <c r="BC165" s="38">
        <v>2024</v>
      </c>
      <c r="BD165" s="38">
        <v>2024</v>
      </c>
      <c r="BE165" s="38">
        <v>2024</v>
      </c>
      <c r="BF165" s="38">
        <v>2015</v>
      </c>
      <c r="BG165" s="38">
        <v>2022</v>
      </c>
      <c r="BH165" s="38">
        <v>2023</v>
      </c>
      <c r="BI165" s="38">
        <v>2022</v>
      </c>
      <c r="BJ165" s="38">
        <v>2022</v>
      </c>
      <c r="BK165" s="38">
        <v>2021</v>
      </c>
      <c r="BL165" s="38">
        <v>2022</v>
      </c>
      <c r="BM165" s="38">
        <v>2014</v>
      </c>
      <c r="BN165" s="38">
        <v>2022</v>
      </c>
      <c r="BO165" s="38">
        <v>2022</v>
      </c>
      <c r="BP165" s="38">
        <v>2021</v>
      </c>
      <c r="BQ165" s="38">
        <v>2022</v>
      </c>
      <c r="BR165" s="38">
        <v>2022</v>
      </c>
      <c r="BS165" s="38"/>
      <c r="BT165" s="38">
        <v>2021</v>
      </c>
      <c r="BU165" s="38">
        <v>2020</v>
      </c>
      <c r="BV165" s="38">
        <v>2023</v>
      </c>
    </row>
    <row r="166" spans="1:74">
      <c r="A166" s="30" t="s">
        <v>305</v>
      </c>
      <c r="B166" s="23" t="s">
        <v>304</v>
      </c>
      <c r="C166" s="38">
        <v>2024</v>
      </c>
      <c r="D166" s="38">
        <v>2024</v>
      </c>
      <c r="E166" s="38">
        <v>2024</v>
      </c>
      <c r="F166" s="38">
        <v>2024</v>
      </c>
      <c r="G166" s="38">
        <v>2024</v>
      </c>
      <c r="H166" s="38">
        <v>2024</v>
      </c>
      <c r="I166" s="38">
        <v>2024</v>
      </c>
      <c r="J166" s="38">
        <v>2024</v>
      </c>
      <c r="K166" s="38">
        <v>2024</v>
      </c>
      <c r="L166" s="38">
        <v>2024</v>
      </c>
      <c r="M166" s="38">
        <v>2024</v>
      </c>
      <c r="N166" s="38">
        <v>2024</v>
      </c>
      <c r="O166" s="38">
        <v>2024</v>
      </c>
      <c r="P166" s="38">
        <v>2024</v>
      </c>
      <c r="Q166" s="38">
        <v>2024</v>
      </c>
      <c r="R166" s="38">
        <v>2024</v>
      </c>
      <c r="S166" s="38">
        <v>2024</v>
      </c>
      <c r="T166" s="38">
        <v>2024</v>
      </c>
      <c r="U166" s="38">
        <v>2024</v>
      </c>
      <c r="V166" s="38">
        <v>2021</v>
      </c>
      <c r="W166" s="38">
        <v>2022</v>
      </c>
      <c r="X166" s="38">
        <v>2022</v>
      </c>
      <c r="Y166" s="38">
        <f>VLOOKUP(B166,[1]Foglio1!$B:$C,2,FALSE)</f>
        <v>2014</v>
      </c>
      <c r="Z166" s="38">
        <v>2020</v>
      </c>
      <c r="AA166" s="38">
        <f>VLOOKUP(B166,[1]Foglio3!$B:$C,2,FALSE)</f>
        <v>2022</v>
      </c>
      <c r="AB166" s="38">
        <v>2019</v>
      </c>
      <c r="AC166" s="38">
        <v>2020</v>
      </c>
      <c r="AD166" s="38">
        <v>2022</v>
      </c>
      <c r="AE166" s="38">
        <v>2024</v>
      </c>
      <c r="AF166" s="38">
        <v>2024</v>
      </c>
      <c r="AG166" s="38">
        <v>2024</v>
      </c>
      <c r="AH166" s="38">
        <v>2022</v>
      </c>
      <c r="AI166" s="38">
        <v>2014</v>
      </c>
      <c r="AJ166" s="38">
        <v>2024</v>
      </c>
      <c r="AK166" s="38">
        <v>2021</v>
      </c>
      <c r="AL166" s="38">
        <v>2022</v>
      </c>
      <c r="AM166" s="38">
        <v>2022</v>
      </c>
      <c r="AN166" s="38">
        <v>2023</v>
      </c>
      <c r="AO166" s="38">
        <v>2022</v>
      </c>
      <c r="AP166" s="38">
        <v>2014</v>
      </c>
      <c r="AQ166" s="38">
        <v>2022</v>
      </c>
      <c r="AR166" s="38">
        <v>2022</v>
      </c>
      <c r="AS166" s="38">
        <v>2022</v>
      </c>
      <c r="AT166" s="38">
        <v>2022</v>
      </c>
      <c r="AU166" s="38">
        <v>2022</v>
      </c>
      <c r="AV166" s="38">
        <v>2022</v>
      </c>
      <c r="AW166" s="38">
        <v>2014</v>
      </c>
      <c r="AX166" s="38">
        <v>2024</v>
      </c>
      <c r="AY166" s="38">
        <v>2024</v>
      </c>
      <c r="AZ166" s="38">
        <v>2024</v>
      </c>
      <c r="BA166" s="38">
        <v>2024</v>
      </c>
      <c r="BB166" s="38">
        <v>2024</v>
      </c>
      <c r="BC166" s="38">
        <v>2024</v>
      </c>
      <c r="BD166" s="38">
        <v>2024</v>
      </c>
      <c r="BE166" s="38">
        <v>2024</v>
      </c>
      <c r="BF166" s="38">
        <v>2013</v>
      </c>
      <c r="BG166" s="38">
        <v>2022</v>
      </c>
      <c r="BH166" s="38">
        <v>2023</v>
      </c>
      <c r="BI166" s="38">
        <v>2022</v>
      </c>
      <c r="BJ166" s="38">
        <v>2018</v>
      </c>
      <c r="BK166" s="38">
        <v>2020</v>
      </c>
      <c r="BL166" s="38">
        <v>2022</v>
      </c>
      <c r="BM166" s="38">
        <v>2014</v>
      </c>
      <c r="BN166" s="38">
        <v>2022</v>
      </c>
      <c r="BO166" s="38">
        <v>2022</v>
      </c>
      <c r="BP166" s="38">
        <v>2017</v>
      </c>
      <c r="BQ166" s="38">
        <v>2022</v>
      </c>
      <c r="BR166" s="38">
        <v>2022</v>
      </c>
      <c r="BS166" s="38">
        <v>2022</v>
      </c>
      <c r="BT166" s="38">
        <v>2021</v>
      </c>
      <c r="BU166" s="38">
        <v>2020</v>
      </c>
      <c r="BV166" s="38">
        <v>2023</v>
      </c>
    </row>
    <row r="167" spans="1:74">
      <c r="A167" s="30" t="s">
        <v>307</v>
      </c>
      <c r="B167" s="23" t="s">
        <v>306</v>
      </c>
      <c r="C167" s="38">
        <v>2024</v>
      </c>
      <c r="D167" s="38">
        <v>2024</v>
      </c>
      <c r="E167" s="38">
        <v>2024</v>
      </c>
      <c r="F167" s="38">
        <v>2024</v>
      </c>
      <c r="G167" s="38">
        <v>2024</v>
      </c>
      <c r="H167" s="38">
        <v>2024</v>
      </c>
      <c r="I167" s="38">
        <v>2024</v>
      </c>
      <c r="J167" s="38">
        <v>2024</v>
      </c>
      <c r="K167" s="38">
        <v>2024</v>
      </c>
      <c r="L167" s="38">
        <v>2024</v>
      </c>
      <c r="M167" s="38"/>
      <c r="N167" s="38"/>
      <c r="O167" s="38"/>
      <c r="P167" s="38"/>
      <c r="Q167" s="38">
        <v>2024</v>
      </c>
      <c r="R167" s="38">
        <v>2024</v>
      </c>
      <c r="S167" s="38">
        <v>2024</v>
      </c>
      <c r="T167" s="38">
        <v>2024</v>
      </c>
      <c r="U167" s="38">
        <v>2024</v>
      </c>
      <c r="V167" s="38">
        <v>2021</v>
      </c>
      <c r="W167" s="38">
        <v>2022</v>
      </c>
      <c r="X167" s="38">
        <v>2022</v>
      </c>
      <c r="Y167" s="38">
        <f>VLOOKUP(B167,[1]Foglio1!$B:$C,2,FALSE)</f>
        <v>2018</v>
      </c>
      <c r="Z167" s="38">
        <v>2022</v>
      </c>
      <c r="AA167" s="38">
        <f>VLOOKUP(B167,[1]Foglio3!$B:$C,2,FALSE)</f>
        <v>2022</v>
      </c>
      <c r="AB167" s="38">
        <v>2018</v>
      </c>
      <c r="AC167" s="38">
        <v>2020</v>
      </c>
      <c r="AD167" s="38">
        <v>2022</v>
      </c>
      <c r="AE167" s="38">
        <v>2024</v>
      </c>
      <c r="AF167" s="38">
        <v>2024</v>
      </c>
      <c r="AG167" s="38">
        <v>2024</v>
      </c>
      <c r="AH167" s="38">
        <v>2022</v>
      </c>
      <c r="AI167" s="38">
        <v>2018</v>
      </c>
      <c r="AJ167" s="38">
        <v>2024</v>
      </c>
      <c r="AK167" s="38">
        <v>2021</v>
      </c>
      <c r="AL167" s="38">
        <v>2022</v>
      </c>
      <c r="AM167" s="38">
        <v>2022</v>
      </c>
      <c r="AN167" s="38">
        <v>2023</v>
      </c>
      <c r="AO167" s="38">
        <v>2022</v>
      </c>
      <c r="AP167" s="38">
        <v>2018</v>
      </c>
      <c r="AQ167" s="38">
        <v>2022</v>
      </c>
      <c r="AR167" s="38">
        <v>2022</v>
      </c>
      <c r="AS167" s="38">
        <v>2022</v>
      </c>
      <c r="AT167" s="38">
        <v>2022</v>
      </c>
      <c r="AU167" s="38">
        <v>2022</v>
      </c>
      <c r="AV167" s="38">
        <v>2022</v>
      </c>
      <c r="AW167" s="38">
        <v>2022</v>
      </c>
      <c r="AX167" s="38">
        <v>2024</v>
      </c>
      <c r="AY167" s="38">
        <v>2024</v>
      </c>
      <c r="AZ167" s="38">
        <v>2024</v>
      </c>
      <c r="BA167" s="38"/>
      <c r="BB167" s="38">
        <v>2024</v>
      </c>
      <c r="BC167" s="38"/>
      <c r="BD167" s="38">
        <v>2024</v>
      </c>
      <c r="BE167" s="38">
        <v>2024</v>
      </c>
      <c r="BF167" s="38"/>
      <c r="BG167" s="38">
        <v>2022</v>
      </c>
      <c r="BH167" s="38">
        <v>2023</v>
      </c>
      <c r="BI167" s="38">
        <v>2022</v>
      </c>
      <c r="BJ167" s="38">
        <v>2021</v>
      </c>
      <c r="BK167" s="38">
        <v>2021</v>
      </c>
      <c r="BL167" s="38">
        <v>2022</v>
      </c>
      <c r="BM167" s="38">
        <v>2014</v>
      </c>
      <c r="BN167" s="38">
        <v>2022</v>
      </c>
      <c r="BO167" s="38">
        <v>2022</v>
      </c>
      <c r="BP167" s="38">
        <v>2018</v>
      </c>
      <c r="BQ167" s="38">
        <v>2022</v>
      </c>
      <c r="BR167" s="38">
        <v>2022</v>
      </c>
      <c r="BS167" s="38"/>
      <c r="BT167" s="38">
        <v>2021</v>
      </c>
      <c r="BU167" s="38">
        <v>2020</v>
      </c>
      <c r="BV167" s="38">
        <v>2023</v>
      </c>
    </row>
    <row r="168" spans="1:74">
      <c r="A168" s="30" t="s">
        <v>310</v>
      </c>
      <c r="B168" s="23" t="s">
        <v>309</v>
      </c>
      <c r="C168" s="38">
        <v>2024</v>
      </c>
      <c r="D168" s="38">
        <v>2024</v>
      </c>
      <c r="E168" s="38">
        <v>2024</v>
      </c>
      <c r="F168" s="38">
        <v>2024</v>
      </c>
      <c r="G168" s="38">
        <v>2024</v>
      </c>
      <c r="H168" s="38">
        <v>2024</v>
      </c>
      <c r="I168" s="38">
        <v>2024</v>
      </c>
      <c r="J168" s="38">
        <v>2024</v>
      </c>
      <c r="K168" s="38">
        <v>2024</v>
      </c>
      <c r="L168" s="38">
        <v>2024</v>
      </c>
      <c r="M168" s="38">
        <v>2024</v>
      </c>
      <c r="N168" s="38"/>
      <c r="O168" s="38"/>
      <c r="P168" s="38"/>
      <c r="Q168" s="38">
        <v>2024</v>
      </c>
      <c r="R168" s="38">
        <v>2024</v>
      </c>
      <c r="S168" s="38">
        <v>2024</v>
      </c>
      <c r="T168" s="38">
        <v>2024</v>
      </c>
      <c r="U168" s="38">
        <v>2024</v>
      </c>
      <c r="V168" s="38">
        <v>2021</v>
      </c>
      <c r="W168" s="38">
        <v>2022</v>
      </c>
      <c r="X168" s="38">
        <v>2022</v>
      </c>
      <c r="Y168" s="38"/>
      <c r="Z168" s="38">
        <v>2022</v>
      </c>
      <c r="AA168" s="38"/>
      <c r="AB168" s="38">
        <v>2018</v>
      </c>
      <c r="AC168" s="38">
        <v>2020</v>
      </c>
      <c r="AD168" s="38">
        <v>2022</v>
      </c>
      <c r="AE168" s="38">
        <v>2024</v>
      </c>
      <c r="AF168" s="38">
        <v>2024</v>
      </c>
      <c r="AG168" s="38">
        <v>2024</v>
      </c>
      <c r="AH168" s="38">
        <v>2022</v>
      </c>
      <c r="AI168" s="38"/>
      <c r="AJ168" s="38">
        <v>2024</v>
      </c>
      <c r="AK168" s="38">
        <v>2021</v>
      </c>
      <c r="AL168" s="38">
        <v>2022</v>
      </c>
      <c r="AM168" s="38"/>
      <c r="AN168" s="38">
        <v>2023</v>
      </c>
      <c r="AO168" s="38">
        <v>2022</v>
      </c>
      <c r="AP168" s="38"/>
      <c r="AQ168" s="38">
        <v>2022</v>
      </c>
      <c r="AR168" s="38"/>
      <c r="AS168" s="38"/>
      <c r="AT168" s="38"/>
      <c r="AU168" s="38">
        <v>2022</v>
      </c>
      <c r="AV168" s="38">
        <v>2022</v>
      </c>
      <c r="AW168" s="38">
        <v>2021</v>
      </c>
      <c r="AX168" s="38">
        <v>2024</v>
      </c>
      <c r="AY168" s="38">
        <v>2024</v>
      </c>
      <c r="AZ168" s="38">
        <v>2024</v>
      </c>
      <c r="BA168" s="38"/>
      <c r="BB168" s="38">
        <v>2024</v>
      </c>
      <c r="BC168" s="38"/>
      <c r="BD168" s="38">
        <v>2024</v>
      </c>
      <c r="BE168" s="38">
        <v>2024</v>
      </c>
      <c r="BF168" s="38">
        <v>2015</v>
      </c>
      <c r="BG168" s="38">
        <v>2022</v>
      </c>
      <c r="BH168" s="38">
        <v>2023</v>
      </c>
      <c r="BI168" s="38">
        <v>2022</v>
      </c>
      <c r="BJ168" s="38"/>
      <c r="BK168" s="38">
        <v>2022</v>
      </c>
      <c r="BL168" s="38">
        <v>2022</v>
      </c>
      <c r="BM168" s="38">
        <v>2014</v>
      </c>
      <c r="BN168" s="38">
        <v>2022</v>
      </c>
      <c r="BO168" s="38">
        <v>2022</v>
      </c>
      <c r="BP168" s="38">
        <v>2020</v>
      </c>
      <c r="BQ168" s="38">
        <v>2022</v>
      </c>
      <c r="BR168" s="38">
        <v>2022</v>
      </c>
      <c r="BS168" s="38">
        <v>2022</v>
      </c>
      <c r="BT168" s="38">
        <v>2022</v>
      </c>
      <c r="BU168" s="38">
        <v>2020</v>
      </c>
      <c r="BV168" s="38">
        <v>2023</v>
      </c>
    </row>
    <row r="169" spans="1:74">
      <c r="A169" s="30" t="s">
        <v>312</v>
      </c>
      <c r="B169" s="23" t="s">
        <v>311</v>
      </c>
      <c r="C169" s="38">
        <v>2024</v>
      </c>
      <c r="D169" s="38">
        <v>2024</v>
      </c>
      <c r="E169" s="38">
        <v>2024</v>
      </c>
      <c r="F169" s="38">
        <v>2024</v>
      </c>
      <c r="G169" s="38">
        <v>2024</v>
      </c>
      <c r="H169" s="38">
        <v>2024</v>
      </c>
      <c r="I169" s="38">
        <v>2024</v>
      </c>
      <c r="J169" s="38">
        <v>2024</v>
      </c>
      <c r="K169" s="38">
        <v>2024</v>
      </c>
      <c r="L169" s="38">
        <v>2024</v>
      </c>
      <c r="M169" s="38">
        <v>2024</v>
      </c>
      <c r="N169" s="38"/>
      <c r="O169" s="38"/>
      <c r="P169" s="38"/>
      <c r="Q169" s="38">
        <v>2024</v>
      </c>
      <c r="R169" s="38">
        <v>2024</v>
      </c>
      <c r="S169" s="38">
        <v>2024</v>
      </c>
      <c r="T169" s="38">
        <v>2024</v>
      </c>
      <c r="U169" s="38">
        <v>2024</v>
      </c>
      <c r="V169" s="38">
        <v>2021</v>
      </c>
      <c r="W169" s="38">
        <v>2022</v>
      </c>
      <c r="X169" s="38">
        <v>2022</v>
      </c>
      <c r="Y169" s="38"/>
      <c r="Z169" s="38">
        <v>2022</v>
      </c>
      <c r="AA169" s="38"/>
      <c r="AB169" s="38">
        <v>2018</v>
      </c>
      <c r="AC169" s="38"/>
      <c r="AD169" s="38">
        <v>2022</v>
      </c>
      <c r="AE169" s="38">
        <v>2024</v>
      </c>
      <c r="AF169" s="38">
        <v>2024</v>
      </c>
      <c r="AG169" s="38">
        <v>2024</v>
      </c>
      <c r="AH169" s="38">
        <v>2022</v>
      </c>
      <c r="AI169" s="38"/>
      <c r="AJ169" s="38">
        <v>2024</v>
      </c>
      <c r="AK169" s="38">
        <v>2021</v>
      </c>
      <c r="AL169" s="38">
        <v>2022</v>
      </c>
      <c r="AM169" s="38"/>
      <c r="AN169" s="38">
        <v>2023</v>
      </c>
      <c r="AO169" s="38">
        <v>2022</v>
      </c>
      <c r="AP169" s="38"/>
      <c r="AQ169" s="38">
        <v>2022</v>
      </c>
      <c r="AR169" s="38">
        <v>2021</v>
      </c>
      <c r="AS169" s="38">
        <v>2021</v>
      </c>
      <c r="AT169" s="38"/>
      <c r="AU169" s="38">
        <v>2022</v>
      </c>
      <c r="AV169" s="38">
        <v>2022</v>
      </c>
      <c r="AW169" s="38">
        <v>2020</v>
      </c>
      <c r="AX169" s="38">
        <v>2024</v>
      </c>
      <c r="AY169" s="38">
        <v>2024</v>
      </c>
      <c r="AZ169" s="38">
        <v>2024</v>
      </c>
      <c r="BA169" s="38"/>
      <c r="BB169" s="38">
        <v>2024</v>
      </c>
      <c r="BC169" s="38"/>
      <c r="BD169" s="38">
        <v>2024</v>
      </c>
      <c r="BE169" s="38">
        <v>2024</v>
      </c>
      <c r="BF169" s="38">
        <v>2015</v>
      </c>
      <c r="BG169" s="38">
        <v>2022</v>
      </c>
      <c r="BH169" s="38">
        <v>2023</v>
      </c>
      <c r="BI169" s="38">
        <v>2022</v>
      </c>
      <c r="BJ169" s="38"/>
      <c r="BK169" s="38">
        <v>2021</v>
      </c>
      <c r="BL169" s="38">
        <v>2022</v>
      </c>
      <c r="BM169" s="38">
        <v>2014</v>
      </c>
      <c r="BN169" s="38">
        <v>2022</v>
      </c>
      <c r="BO169" s="38">
        <v>2022</v>
      </c>
      <c r="BP169" s="38">
        <v>2021</v>
      </c>
      <c r="BQ169" s="38">
        <v>2022</v>
      </c>
      <c r="BR169" s="38">
        <v>2022</v>
      </c>
      <c r="BS169" s="38">
        <v>2022</v>
      </c>
      <c r="BT169" s="38">
        <v>2021</v>
      </c>
      <c r="BU169" s="38">
        <v>2020</v>
      </c>
      <c r="BV169" s="38">
        <v>2023</v>
      </c>
    </row>
    <row r="170" spans="1:74">
      <c r="A170" s="30" t="s">
        <v>741</v>
      </c>
      <c r="B170" s="23" t="s">
        <v>313</v>
      </c>
      <c r="C170" s="38">
        <v>2024</v>
      </c>
      <c r="D170" s="38">
        <v>2024</v>
      </c>
      <c r="E170" s="38">
        <v>2024</v>
      </c>
      <c r="F170" s="38">
        <v>2024</v>
      </c>
      <c r="G170" s="38">
        <v>2024</v>
      </c>
      <c r="H170" s="38">
        <v>2024</v>
      </c>
      <c r="I170" s="38">
        <v>2024</v>
      </c>
      <c r="J170" s="38">
        <v>2024</v>
      </c>
      <c r="K170" s="38">
        <v>2024</v>
      </c>
      <c r="L170" s="38">
        <v>2024</v>
      </c>
      <c r="M170" s="38">
        <v>2024</v>
      </c>
      <c r="N170" s="38"/>
      <c r="O170" s="38"/>
      <c r="P170" s="38"/>
      <c r="Q170" s="38">
        <v>2024</v>
      </c>
      <c r="R170" s="38">
        <v>2024</v>
      </c>
      <c r="S170" s="38">
        <v>2024</v>
      </c>
      <c r="T170" s="38">
        <v>2024</v>
      </c>
      <c r="U170" s="38">
        <v>2024</v>
      </c>
      <c r="V170" s="38">
        <v>2021</v>
      </c>
      <c r="W170" s="38">
        <v>2022</v>
      </c>
      <c r="X170" s="38">
        <v>2022</v>
      </c>
      <c r="Y170" s="38">
        <f>VLOOKUP(B170,[1]Foglio1!$B:$C,2,FALSE)</f>
        <v>2006</v>
      </c>
      <c r="Z170" s="38">
        <v>2016</v>
      </c>
      <c r="AA170" s="38">
        <f>VLOOKUP(B170,[1]Foglio3!$B:$C,2,FALSE)</f>
        <v>2022</v>
      </c>
      <c r="AB170" s="38">
        <v>2019</v>
      </c>
      <c r="AC170" s="38">
        <v>2020</v>
      </c>
      <c r="AD170" s="38">
        <v>2022</v>
      </c>
      <c r="AE170" s="38">
        <v>2024</v>
      </c>
      <c r="AF170" s="38">
        <v>2024</v>
      </c>
      <c r="AG170" s="38">
        <v>2024</v>
      </c>
      <c r="AH170" s="38">
        <v>2022</v>
      </c>
      <c r="AI170" s="38"/>
      <c r="AJ170" s="38">
        <v>2024</v>
      </c>
      <c r="AK170" s="38">
        <v>2021</v>
      </c>
      <c r="AL170" s="38">
        <v>2022</v>
      </c>
      <c r="AM170" s="38">
        <v>2021</v>
      </c>
      <c r="AN170" s="38">
        <v>2021</v>
      </c>
      <c r="AO170" s="38">
        <v>2022</v>
      </c>
      <c r="AP170" s="38">
        <v>2010</v>
      </c>
      <c r="AQ170" s="38">
        <v>2022</v>
      </c>
      <c r="AR170" s="38">
        <v>2022</v>
      </c>
      <c r="AS170" s="38">
        <v>2022</v>
      </c>
      <c r="AT170" s="38">
        <v>2022</v>
      </c>
      <c r="AU170" s="38">
        <v>2022</v>
      </c>
      <c r="AV170" s="38">
        <v>2022</v>
      </c>
      <c r="AW170" s="38">
        <v>2022</v>
      </c>
      <c r="AX170" s="38">
        <v>2024</v>
      </c>
      <c r="AY170" s="38">
        <v>2024</v>
      </c>
      <c r="AZ170" s="38">
        <v>2024</v>
      </c>
      <c r="BA170" s="38">
        <v>2024</v>
      </c>
      <c r="BB170" s="38">
        <v>2024</v>
      </c>
      <c r="BC170" s="38">
        <v>2024</v>
      </c>
      <c r="BD170" s="38">
        <v>2024</v>
      </c>
      <c r="BE170" s="38">
        <v>2024</v>
      </c>
      <c r="BF170" s="38">
        <v>2013</v>
      </c>
      <c r="BG170" s="38">
        <v>2022</v>
      </c>
      <c r="BH170" s="38">
        <v>2023</v>
      </c>
      <c r="BI170" s="38">
        <v>2022</v>
      </c>
      <c r="BJ170" s="38">
        <v>2021</v>
      </c>
      <c r="BK170" s="38">
        <v>2020</v>
      </c>
      <c r="BL170" s="38">
        <v>2021</v>
      </c>
      <c r="BM170" s="38">
        <v>2014</v>
      </c>
      <c r="BN170" s="38">
        <v>2022</v>
      </c>
      <c r="BO170" s="38">
        <v>2022</v>
      </c>
      <c r="BP170" s="38">
        <v>2016</v>
      </c>
      <c r="BQ170" s="38">
        <v>2022</v>
      </c>
      <c r="BR170" s="38">
        <v>2022</v>
      </c>
      <c r="BS170" s="38"/>
      <c r="BT170" s="38"/>
      <c r="BU170" s="38">
        <v>2020</v>
      </c>
      <c r="BV170" s="38">
        <v>2021</v>
      </c>
    </row>
    <row r="171" spans="1:74">
      <c r="A171" s="30" t="s">
        <v>316</v>
      </c>
      <c r="B171" s="23" t="s">
        <v>315</v>
      </c>
      <c r="C171" s="38">
        <v>2024</v>
      </c>
      <c r="D171" s="38">
        <v>2024</v>
      </c>
      <c r="E171" s="38">
        <v>2024</v>
      </c>
      <c r="F171" s="38">
        <v>2024</v>
      </c>
      <c r="G171" s="38">
        <v>2024</v>
      </c>
      <c r="H171" s="38">
        <v>2024</v>
      </c>
      <c r="I171" s="38">
        <v>2024</v>
      </c>
      <c r="J171" s="38">
        <v>2024</v>
      </c>
      <c r="K171" s="38">
        <v>2024</v>
      </c>
      <c r="L171" s="38">
        <v>2024</v>
      </c>
      <c r="M171" s="38">
        <v>2024</v>
      </c>
      <c r="N171" s="38"/>
      <c r="O171" s="38"/>
      <c r="P171" s="38"/>
      <c r="Q171" s="38">
        <v>2024</v>
      </c>
      <c r="R171" s="38">
        <v>2024</v>
      </c>
      <c r="S171" s="38">
        <v>2024</v>
      </c>
      <c r="T171" s="38">
        <v>2024</v>
      </c>
      <c r="U171" s="38">
        <v>2024</v>
      </c>
      <c r="V171" s="38">
        <v>2021</v>
      </c>
      <c r="W171" s="38">
        <v>2022</v>
      </c>
      <c r="X171" s="38">
        <v>2022</v>
      </c>
      <c r="Y171" s="38">
        <f>VLOOKUP(B171,[1]Foglio1!$B:$C,2,FALSE)</f>
        <v>2017</v>
      </c>
      <c r="Z171" s="38">
        <v>2022</v>
      </c>
      <c r="AA171" s="38">
        <f>VLOOKUP(B171,[1]Foglio3!$B:$C,2,FALSE)</f>
        <v>2022</v>
      </c>
      <c r="AB171" s="38">
        <v>2015</v>
      </c>
      <c r="AC171" s="38"/>
      <c r="AD171" s="38">
        <v>2022</v>
      </c>
      <c r="AE171" s="38">
        <v>2024</v>
      </c>
      <c r="AF171" s="38">
        <v>2024</v>
      </c>
      <c r="AG171" s="38">
        <v>2024</v>
      </c>
      <c r="AH171" s="38">
        <v>2022</v>
      </c>
      <c r="AI171" s="38">
        <v>2017</v>
      </c>
      <c r="AJ171" s="38">
        <v>2024</v>
      </c>
      <c r="AK171" s="38">
        <v>2021</v>
      </c>
      <c r="AL171" s="38">
        <v>2022</v>
      </c>
      <c r="AM171" s="38">
        <v>2022</v>
      </c>
      <c r="AN171" s="38">
        <v>2023</v>
      </c>
      <c r="AO171" s="38">
        <v>2022</v>
      </c>
      <c r="AP171" s="38">
        <v>2017</v>
      </c>
      <c r="AQ171" s="38">
        <v>2022</v>
      </c>
      <c r="AR171" s="38">
        <v>2022</v>
      </c>
      <c r="AS171" s="38">
        <v>2022</v>
      </c>
      <c r="AT171" s="38">
        <v>2022</v>
      </c>
      <c r="AU171" s="38">
        <v>2022</v>
      </c>
      <c r="AV171" s="38">
        <v>2022</v>
      </c>
      <c r="AW171" s="38">
        <v>2015</v>
      </c>
      <c r="AX171" s="38">
        <v>2024</v>
      </c>
      <c r="AY171" s="38">
        <v>2024</v>
      </c>
      <c r="AZ171" s="38">
        <v>2024</v>
      </c>
      <c r="BA171" s="38">
        <v>2022</v>
      </c>
      <c r="BB171" s="38">
        <v>2024</v>
      </c>
      <c r="BC171" s="38">
        <v>2023</v>
      </c>
      <c r="BD171" s="38">
        <v>2024</v>
      </c>
      <c r="BE171" s="38">
        <v>2024</v>
      </c>
      <c r="BF171" s="38">
        <v>2013</v>
      </c>
      <c r="BG171" s="38">
        <v>2022</v>
      </c>
      <c r="BH171" s="38">
        <v>2023</v>
      </c>
      <c r="BI171" s="38">
        <v>2022</v>
      </c>
      <c r="BJ171" s="38"/>
      <c r="BK171" s="38">
        <v>2017</v>
      </c>
      <c r="BL171" s="38">
        <v>2021</v>
      </c>
      <c r="BM171" s="38">
        <v>2014</v>
      </c>
      <c r="BN171" s="38">
        <v>2022</v>
      </c>
      <c r="BO171" s="38">
        <v>2022</v>
      </c>
      <c r="BP171" s="38">
        <v>2014</v>
      </c>
      <c r="BQ171" s="38">
        <v>2022</v>
      </c>
      <c r="BR171" s="38">
        <v>2022</v>
      </c>
      <c r="BS171" s="38"/>
      <c r="BT171" s="38">
        <v>2021</v>
      </c>
      <c r="BU171" s="38">
        <v>2020</v>
      </c>
      <c r="BV171" s="38">
        <v>2023</v>
      </c>
    </row>
    <row r="172" spans="1:74">
      <c r="A172" s="30" t="s">
        <v>742</v>
      </c>
      <c r="B172" s="23" t="s">
        <v>317</v>
      </c>
      <c r="C172" s="38">
        <v>2024</v>
      </c>
      <c r="D172" s="38">
        <v>2024</v>
      </c>
      <c r="E172" s="38">
        <v>2024</v>
      </c>
      <c r="F172" s="38">
        <v>2024</v>
      </c>
      <c r="G172" s="38">
        <v>2024</v>
      </c>
      <c r="H172" s="38">
        <v>2024</v>
      </c>
      <c r="I172" s="38">
        <v>2024</v>
      </c>
      <c r="J172" s="38">
        <v>2024</v>
      </c>
      <c r="K172" s="38">
        <v>2024</v>
      </c>
      <c r="L172" s="38">
        <v>2024</v>
      </c>
      <c r="M172" s="38">
        <v>2024</v>
      </c>
      <c r="N172" s="38">
        <v>2024</v>
      </c>
      <c r="O172" s="38">
        <v>2024</v>
      </c>
      <c r="P172" s="38">
        <v>2024</v>
      </c>
      <c r="Q172" s="38">
        <v>2024</v>
      </c>
      <c r="R172" s="38">
        <v>2024</v>
      </c>
      <c r="S172" s="38">
        <v>2024</v>
      </c>
      <c r="T172" s="38">
        <v>2024</v>
      </c>
      <c r="U172" s="38">
        <v>2024</v>
      </c>
      <c r="V172" s="38">
        <v>2021</v>
      </c>
      <c r="W172" s="38">
        <v>2022</v>
      </c>
      <c r="X172" s="38">
        <v>2022</v>
      </c>
      <c r="Y172" s="38">
        <f>VLOOKUP(B172,[1]Foglio1!$B:$C,2,FALSE)</f>
        <v>2015</v>
      </c>
      <c r="Z172" s="38">
        <v>2022</v>
      </c>
      <c r="AA172" s="38">
        <f>VLOOKUP(B172,[1]Foglio3!$B:$C,2,FALSE)</f>
        <v>2022</v>
      </c>
      <c r="AB172" s="38">
        <v>2018</v>
      </c>
      <c r="AC172" s="38">
        <v>2020</v>
      </c>
      <c r="AD172" s="38">
        <v>2022</v>
      </c>
      <c r="AE172" s="38">
        <v>2024</v>
      </c>
      <c r="AF172" s="38">
        <v>2024</v>
      </c>
      <c r="AG172" s="38">
        <v>2024</v>
      </c>
      <c r="AH172" s="38">
        <v>2022</v>
      </c>
      <c r="AI172" s="38">
        <v>2015</v>
      </c>
      <c r="AJ172" s="38">
        <v>2024</v>
      </c>
      <c r="AK172" s="38">
        <v>2021</v>
      </c>
      <c r="AL172" s="38">
        <v>2022</v>
      </c>
      <c r="AM172" s="38">
        <v>2022</v>
      </c>
      <c r="AN172" s="38">
        <v>2023</v>
      </c>
      <c r="AO172" s="38">
        <v>2022</v>
      </c>
      <c r="AP172" s="38">
        <v>2022</v>
      </c>
      <c r="AQ172" s="38">
        <v>2022</v>
      </c>
      <c r="AR172" s="38">
        <v>2022</v>
      </c>
      <c r="AS172" s="38">
        <v>2022</v>
      </c>
      <c r="AT172" s="38">
        <v>2022</v>
      </c>
      <c r="AU172" s="38">
        <v>2022</v>
      </c>
      <c r="AV172" s="38">
        <v>2022</v>
      </c>
      <c r="AW172" s="38">
        <v>2018</v>
      </c>
      <c r="AX172" s="38">
        <v>2024</v>
      </c>
      <c r="AY172" s="38">
        <v>2024</v>
      </c>
      <c r="AZ172" s="38">
        <v>2024</v>
      </c>
      <c r="BA172" s="38"/>
      <c r="BB172" s="38">
        <v>2024</v>
      </c>
      <c r="BC172" s="38">
        <v>2023</v>
      </c>
      <c r="BD172" s="38">
        <v>2024</v>
      </c>
      <c r="BE172" s="38">
        <v>2024</v>
      </c>
      <c r="BF172" s="38">
        <v>2015</v>
      </c>
      <c r="BG172" s="38">
        <v>2022</v>
      </c>
      <c r="BH172" s="38">
        <v>2023</v>
      </c>
      <c r="BI172" s="38">
        <v>2022</v>
      </c>
      <c r="BJ172" s="38">
        <v>2022</v>
      </c>
      <c r="BK172" s="38">
        <v>2021</v>
      </c>
      <c r="BL172" s="38">
        <v>2022</v>
      </c>
      <c r="BM172" s="38">
        <v>2014</v>
      </c>
      <c r="BN172" s="38">
        <v>2022</v>
      </c>
      <c r="BO172" s="38">
        <v>2022</v>
      </c>
      <c r="BP172" s="38">
        <v>2018</v>
      </c>
      <c r="BQ172" s="38">
        <v>2022</v>
      </c>
      <c r="BR172" s="38">
        <v>2022</v>
      </c>
      <c r="BS172" s="38">
        <v>2022</v>
      </c>
      <c r="BT172" s="38">
        <v>2021</v>
      </c>
      <c r="BU172" s="38">
        <v>2020</v>
      </c>
      <c r="BV172" s="38">
        <v>2023</v>
      </c>
    </row>
    <row r="173" spans="1:74">
      <c r="A173" s="30" t="s">
        <v>319</v>
      </c>
      <c r="B173" s="23" t="s">
        <v>318</v>
      </c>
      <c r="C173" s="38">
        <v>2024</v>
      </c>
      <c r="D173" s="38">
        <v>2024</v>
      </c>
      <c r="E173" s="38">
        <v>2024</v>
      </c>
      <c r="F173" s="38">
        <v>2024</v>
      </c>
      <c r="G173" s="38">
        <v>2024</v>
      </c>
      <c r="H173" s="38">
        <v>2024</v>
      </c>
      <c r="I173" s="38">
        <v>2024</v>
      </c>
      <c r="J173" s="38">
        <v>2024</v>
      </c>
      <c r="K173" s="38">
        <v>2024</v>
      </c>
      <c r="L173" s="38">
        <v>2024</v>
      </c>
      <c r="M173" s="38">
        <v>2024</v>
      </c>
      <c r="N173" s="38"/>
      <c r="O173" s="38"/>
      <c r="P173" s="38"/>
      <c r="Q173" s="38">
        <v>2024</v>
      </c>
      <c r="R173" s="38">
        <v>2024</v>
      </c>
      <c r="S173" s="38">
        <v>2024</v>
      </c>
      <c r="T173" s="38">
        <v>2024</v>
      </c>
      <c r="U173" s="38">
        <v>2024</v>
      </c>
      <c r="V173" s="38">
        <v>2021</v>
      </c>
      <c r="W173" s="38">
        <v>2022</v>
      </c>
      <c r="X173" s="38">
        <v>2022</v>
      </c>
      <c r="Y173" s="38">
        <f>VLOOKUP(B173,[1]Foglio1!$B:$C,2,FALSE)</f>
        <v>2019</v>
      </c>
      <c r="Z173" s="38">
        <v>2022</v>
      </c>
      <c r="AA173" s="38">
        <f>VLOOKUP(B173,[1]Foglio3!$B:$C,2,FALSE)</f>
        <v>2022</v>
      </c>
      <c r="AB173" s="38">
        <v>2019</v>
      </c>
      <c r="AC173" s="38">
        <v>2020</v>
      </c>
      <c r="AD173" s="38">
        <v>2022</v>
      </c>
      <c r="AE173" s="38">
        <v>2024</v>
      </c>
      <c r="AF173" s="38">
        <v>2024</v>
      </c>
      <c r="AG173" s="38">
        <v>2024</v>
      </c>
      <c r="AH173" s="38">
        <v>2022</v>
      </c>
      <c r="AI173" s="38">
        <v>2019</v>
      </c>
      <c r="AJ173" s="38">
        <v>2024</v>
      </c>
      <c r="AK173" s="38">
        <v>2021</v>
      </c>
      <c r="AL173" s="38">
        <v>2022</v>
      </c>
      <c r="AM173" s="38">
        <v>2022</v>
      </c>
      <c r="AN173" s="38">
        <v>2023</v>
      </c>
      <c r="AO173" s="38">
        <v>2022</v>
      </c>
      <c r="AP173" s="38">
        <v>2022</v>
      </c>
      <c r="AQ173" s="38">
        <v>2022</v>
      </c>
      <c r="AR173" s="38">
        <v>2022</v>
      </c>
      <c r="AS173" s="38">
        <v>2022</v>
      </c>
      <c r="AT173" s="38">
        <v>2022</v>
      </c>
      <c r="AU173" s="38">
        <v>2022</v>
      </c>
      <c r="AV173" s="38">
        <v>2022</v>
      </c>
      <c r="AW173" s="38">
        <v>2021</v>
      </c>
      <c r="AX173" s="38">
        <v>2024</v>
      </c>
      <c r="AY173" s="38">
        <v>2024</v>
      </c>
      <c r="AZ173" s="38">
        <v>2024</v>
      </c>
      <c r="BA173" s="38">
        <v>2024</v>
      </c>
      <c r="BB173" s="38">
        <v>2024</v>
      </c>
      <c r="BC173" s="38"/>
      <c r="BD173" s="38">
        <v>2024</v>
      </c>
      <c r="BE173" s="38">
        <v>2024</v>
      </c>
      <c r="BF173" s="38">
        <v>2015</v>
      </c>
      <c r="BG173" s="38">
        <v>2022</v>
      </c>
      <c r="BH173" s="38">
        <v>2023</v>
      </c>
      <c r="BI173" s="38">
        <v>2022</v>
      </c>
      <c r="BJ173" s="38">
        <v>2021</v>
      </c>
      <c r="BK173" s="38">
        <v>2022</v>
      </c>
      <c r="BL173" s="38">
        <v>2022</v>
      </c>
      <c r="BM173" s="38">
        <v>2014</v>
      </c>
      <c r="BN173" s="38">
        <v>2022</v>
      </c>
      <c r="BO173" s="38">
        <v>2022</v>
      </c>
      <c r="BP173" s="38">
        <v>2020</v>
      </c>
      <c r="BQ173" s="38">
        <v>2022</v>
      </c>
      <c r="BR173" s="38">
        <v>2022</v>
      </c>
      <c r="BS173" s="38"/>
      <c r="BT173" s="38">
        <v>2021</v>
      </c>
      <c r="BU173" s="38">
        <v>2020</v>
      </c>
      <c r="BV173" s="38">
        <v>2023</v>
      </c>
    </row>
    <row r="174" spans="1:74">
      <c r="A174" s="30" t="s">
        <v>372</v>
      </c>
      <c r="B174" s="23" t="s">
        <v>91</v>
      </c>
      <c r="C174" s="38">
        <v>2024</v>
      </c>
      <c r="D174" s="38">
        <v>2024</v>
      </c>
      <c r="E174" s="38">
        <v>2024</v>
      </c>
      <c r="F174" s="38">
        <v>2024</v>
      </c>
      <c r="G174" s="38">
        <v>2024</v>
      </c>
      <c r="H174" s="38">
        <v>2024</v>
      </c>
      <c r="I174" s="38">
        <v>2024</v>
      </c>
      <c r="J174" s="38">
        <v>2024</v>
      </c>
      <c r="K174" s="38">
        <v>2024</v>
      </c>
      <c r="L174" s="38">
        <v>2024</v>
      </c>
      <c r="M174" s="38">
        <v>2024</v>
      </c>
      <c r="N174" s="38"/>
      <c r="O174" s="38"/>
      <c r="P174" s="38"/>
      <c r="Q174" s="38">
        <v>2024</v>
      </c>
      <c r="R174" s="38">
        <v>2024</v>
      </c>
      <c r="S174" s="38">
        <v>2024</v>
      </c>
      <c r="T174" s="38">
        <v>2024</v>
      </c>
      <c r="U174" s="38">
        <v>2024</v>
      </c>
      <c r="V174" s="38">
        <v>2021</v>
      </c>
      <c r="W174" s="38">
        <v>2022</v>
      </c>
      <c r="X174" s="38">
        <v>2022</v>
      </c>
      <c r="Y174" s="38">
        <f>VLOOKUP(B174,[1]Foglio1!$B:$C,2,FALSE)</f>
        <v>2016</v>
      </c>
      <c r="Z174" s="38">
        <v>2022</v>
      </c>
      <c r="AA174" s="38">
        <f>VLOOKUP(B174,[1]Foglio3!$B:$C,2,FALSE)</f>
        <v>2020</v>
      </c>
      <c r="AB174" s="38"/>
      <c r="AC174" s="38">
        <v>2020</v>
      </c>
      <c r="AD174" s="38">
        <v>2022</v>
      </c>
      <c r="AE174" s="38">
        <v>2024</v>
      </c>
      <c r="AF174" s="38">
        <v>2024</v>
      </c>
      <c r="AG174" s="38">
        <v>2024</v>
      </c>
      <c r="AH174" s="38">
        <v>2022</v>
      </c>
      <c r="AI174" s="38">
        <v>2016</v>
      </c>
      <c r="AJ174" s="38">
        <v>2024</v>
      </c>
      <c r="AK174" s="38">
        <v>2021</v>
      </c>
      <c r="AL174" s="38">
        <v>2022</v>
      </c>
      <c r="AM174" s="38">
        <v>2022</v>
      </c>
      <c r="AN174" s="38">
        <v>2023</v>
      </c>
      <c r="AO174" s="38">
        <v>2022</v>
      </c>
      <c r="AP174" s="38">
        <v>2020</v>
      </c>
      <c r="AQ174" s="38">
        <v>2022</v>
      </c>
      <c r="AR174" s="38">
        <v>2022</v>
      </c>
      <c r="AS174" s="38">
        <v>2022</v>
      </c>
      <c r="AT174" s="38">
        <v>2022</v>
      </c>
      <c r="AU174" s="38">
        <v>2022</v>
      </c>
      <c r="AV174" s="38">
        <v>2022</v>
      </c>
      <c r="AW174" s="38">
        <v>2014</v>
      </c>
      <c r="AX174" s="38">
        <v>2024</v>
      </c>
      <c r="AY174" s="38">
        <v>2024</v>
      </c>
      <c r="AZ174" s="38">
        <v>2024</v>
      </c>
      <c r="BA174" s="38">
        <v>2015</v>
      </c>
      <c r="BB174" s="38">
        <v>2016</v>
      </c>
      <c r="BC174" s="38"/>
      <c r="BD174" s="38">
        <v>2024</v>
      </c>
      <c r="BE174" s="38">
        <v>2024</v>
      </c>
      <c r="BF174" s="38">
        <v>2013</v>
      </c>
      <c r="BG174" s="38">
        <v>2022</v>
      </c>
      <c r="BH174" s="38">
        <v>2023</v>
      </c>
      <c r="BI174" s="38">
        <v>2022</v>
      </c>
      <c r="BJ174" s="38">
        <v>2020</v>
      </c>
      <c r="BK174" s="38">
        <v>2021</v>
      </c>
      <c r="BL174" s="38">
        <v>2022</v>
      </c>
      <c r="BM174" s="38">
        <v>2014</v>
      </c>
      <c r="BN174" s="38">
        <v>2022</v>
      </c>
      <c r="BO174" s="38">
        <v>2022</v>
      </c>
      <c r="BP174" s="38">
        <v>2020</v>
      </c>
      <c r="BQ174" s="38">
        <v>2022</v>
      </c>
      <c r="BR174" s="38">
        <v>2022</v>
      </c>
      <c r="BS174" s="38"/>
      <c r="BT174" s="38">
        <v>2021</v>
      </c>
      <c r="BU174" s="38">
        <v>2020</v>
      </c>
      <c r="BV174" s="38">
        <v>2023</v>
      </c>
    </row>
    <row r="175" spans="1:74">
      <c r="A175" s="30" t="s">
        <v>321</v>
      </c>
      <c r="B175" s="23" t="s">
        <v>320</v>
      </c>
      <c r="C175" s="38">
        <v>2024</v>
      </c>
      <c r="D175" s="38">
        <v>2024</v>
      </c>
      <c r="E175" s="38">
        <v>2024</v>
      </c>
      <c r="F175" s="38">
        <v>2024</v>
      </c>
      <c r="G175" s="38">
        <v>2024</v>
      </c>
      <c r="H175" s="38">
        <v>2024</v>
      </c>
      <c r="I175" s="38">
        <v>2024</v>
      </c>
      <c r="J175" s="38">
        <v>2024</v>
      </c>
      <c r="K175" s="38">
        <v>2024</v>
      </c>
      <c r="L175" s="38">
        <v>2024</v>
      </c>
      <c r="M175" s="38">
        <v>2024</v>
      </c>
      <c r="N175" s="38">
        <v>2024</v>
      </c>
      <c r="O175" s="38">
        <v>2024</v>
      </c>
      <c r="P175" s="38">
        <v>2024</v>
      </c>
      <c r="Q175" s="38">
        <v>2024</v>
      </c>
      <c r="R175" s="38">
        <v>2024</v>
      </c>
      <c r="S175" s="38">
        <v>2024</v>
      </c>
      <c r="T175" s="38">
        <v>2024</v>
      </c>
      <c r="U175" s="38">
        <v>2024</v>
      </c>
      <c r="V175" s="38">
        <v>2021</v>
      </c>
      <c r="W175" s="38">
        <v>2022</v>
      </c>
      <c r="X175" s="38">
        <v>2022</v>
      </c>
      <c r="Y175" s="38">
        <f>VLOOKUP(B175,[1]Foglio1!$B:$C,2,FALSE)</f>
        <v>2017</v>
      </c>
      <c r="Z175" s="38">
        <v>2022</v>
      </c>
      <c r="AA175" s="38">
        <f>VLOOKUP(B175,[1]Foglio3!$B:$C,2,FALSE)</f>
        <v>2022</v>
      </c>
      <c r="AB175" s="38">
        <v>2017</v>
      </c>
      <c r="AC175" s="38">
        <v>2020</v>
      </c>
      <c r="AD175" s="38">
        <v>2022</v>
      </c>
      <c r="AE175" s="38">
        <v>2024</v>
      </c>
      <c r="AF175" s="38">
        <v>2024</v>
      </c>
      <c r="AG175" s="38">
        <v>2024</v>
      </c>
      <c r="AH175" s="38">
        <v>2022</v>
      </c>
      <c r="AI175" s="38">
        <v>2017</v>
      </c>
      <c r="AJ175" s="38">
        <v>2024</v>
      </c>
      <c r="AK175" s="38">
        <v>2021</v>
      </c>
      <c r="AL175" s="38">
        <v>2022</v>
      </c>
      <c r="AM175" s="38">
        <v>2022</v>
      </c>
      <c r="AN175" s="38">
        <v>2023</v>
      </c>
      <c r="AO175" s="38">
        <v>2022</v>
      </c>
      <c r="AP175" s="38">
        <v>2017</v>
      </c>
      <c r="AQ175" s="38">
        <v>2022</v>
      </c>
      <c r="AR175" s="38">
        <v>2022</v>
      </c>
      <c r="AS175" s="38">
        <v>2022</v>
      </c>
      <c r="AT175" s="38">
        <v>2022</v>
      </c>
      <c r="AU175" s="38">
        <v>2022</v>
      </c>
      <c r="AV175" s="38">
        <v>2022</v>
      </c>
      <c r="AW175" s="38">
        <v>2021</v>
      </c>
      <c r="AX175" s="38">
        <v>2024</v>
      </c>
      <c r="AY175" s="38">
        <v>2024</v>
      </c>
      <c r="AZ175" s="38">
        <v>2024</v>
      </c>
      <c r="BA175" s="38">
        <v>2024</v>
      </c>
      <c r="BB175" s="38">
        <v>2024</v>
      </c>
      <c r="BC175" s="38">
        <v>2023</v>
      </c>
      <c r="BD175" s="38">
        <v>2024</v>
      </c>
      <c r="BE175" s="38">
        <v>2024</v>
      </c>
      <c r="BF175" s="38">
        <v>2015</v>
      </c>
      <c r="BG175" s="38">
        <v>2022</v>
      </c>
      <c r="BH175" s="38">
        <v>2023</v>
      </c>
      <c r="BI175" s="38">
        <v>2022</v>
      </c>
      <c r="BJ175" s="38">
        <v>2019</v>
      </c>
      <c r="BK175" s="38">
        <v>2021</v>
      </c>
      <c r="BL175" s="38">
        <v>2022</v>
      </c>
      <c r="BM175" s="38">
        <v>2014</v>
      </c>
      <c r="BN175" s="38">
        <v>2022</v>
      </c>
      <c r="BO175" s="38">
        <v>2022</v>
      </c>
      <c r="BP175" s="38">
        <v>2021</v>
      </c>
      <c r="BQ175" s="38">
        <v>2022</v>
      </c>
      <c r="BR175" s="38">
        <v>2022</v>
      </c>
      <c r="BS175" s="38">
        <v>2022</v>
      </c>
      <c r="BT175" s="38">
        <v>2021</v>
      </c>
      <c r="BU175" s="38">
        <v>2020</v>
      </c>
      <c r="BV175" s="38">
        <v>2023</v>
      </c>
    </row>
    <row r="176" spans="1:74">
      <c r="A176" s="30" t="s">
        <v>323</v>
      </c>
      <c r="B176" s="23" t="s">
        <v>322</v>
      </c>
      <c r="C176" s="38">
        <v>2024</v>
      </c>
      <c r="D176" s="38">
        <v>2024</v>
      </c>
      <c r="E176" s="38">
        <v>2024</v>
      </c>
      <c r="F176" s="38">
        <v>2024</v>
      </c>
      <c r="G176" s="38">
        <v>2024</v>
      </c>
      <c r="H176" s="38">
        <v>2024</v>
      </c>
      <c r="I176" s="38">
        <v>2024</v>
      </c>
      <c r="J176" s="38">
        <v>2024</v>
      </c>
      <c r="K176" s="38">
        <v>2024</v>
      </c>
      <c r="L176" s="38"/>
      <c r="M176" s="38"/>
      <c r="N176" s="38"/>
      <c r="O176" s="38"/>
      <c r="P176" s="38"/>
      <c r="Q176" s="38">
        <v>2024</v>
      </c>
      <c r="R176" s="38">
        <v>2024</v>
      </c>
      <c r="S176" s="38">
        <v>2024</v>
      </c>
      <c r="T176" s="38">
        <v>2024</v>
      </c>
      <c r="U176" s="38">
        <v>2024</v>
      </c>
      <c r="V176" s="38">
        <v>2021</v>
      </c>
      <c r="W176" s="38">
        <v>2022</v>
      </c>
      <c r="X176" s="38">
        <v>2022</v>
      </c>
      <c r="Y176" s="38">
        <f>VLOOKUP(B176,[1]Foglio1!$B:$C,2,FALSE)</f>
        <v>2019</v>
      </c>
      <c r="Z176" s="38">
        <v>2022</v>
      </c>
      <c r="AA176" s="38">
        <f>VLOOKUP(B176,[1]Foglio3!$B:$C,2,FALSE)</f>
        <v>2022</v>
      </c>
      <c r="AB176" s="38">
        <v>2018</v>
      </c>
      <c r="AC176" s="38">
        <v>2020</v>
      </c>
      <c r="AD176" s="38">
        <v>2022</v>
      </c>
      <c r="AE176" s="38">
        <v>2024</v>
      </c>
      <c r="AF176" s="38">
        <v>2008</v>
      </c>
      <c r="AG176" s="38"/>
      <c r="AH176" s="38">
        <v>2022</v>
      </c>
      <c r="AI176" s="38">
        <v>2019</v>
      </c>
      <c r="AJ176" s="38">
        <v>2024</v>
      </c>
      <c r="AK176" s="38">
        <v>2021</v>
      </c>
      <c r="AL176" s="38">
        <v>2022</v>
      </c>
      <c r="AM176" s="38">
        <v>2022</v>
      </c>
      <c r="AN176" s="38">
        <v>2022</v>
      </c>
      <c r="AO176" s="38">
        <v>2022</v>
      </c>
      <c r="AP176" s="38">
        <v>2019</v>
      </c>
      <c r="AQ176" s="38">
        <v>2022</v>
      </c>
      <c r="AR176" s="38"/>
      <c r="AS176" s="38"/>
      <c r="AT176" s="38"/>
      <c r="AU176" s="38">
        <v>2022</v>
      </c>
      <c r="AV176" s="38">
        <v>2022</v>
      </c>
      <c r="AW176" s="38">
        <v>2021</v>
      </c>
      <c r="AX176" s="38">
        <v>2024</v>
      </c>
      <c r="AY176" s="38">
        <v>2024</v>
      </c>
      <c r="AZ176" s="38">
        <v>2024</v>
      </c>
      <c r="BA176" s="38"/>
      <c r="BB176" s="38"/>
      <c r="BC176" s="38"/>
      <c r="BD176" s="38">
        <v>2024</v>
      </c>
      <c r="BE176" s="38">
        <v>2024</v>
      </c>
      <c r="BF176" s="38">
        <v>2013</v>
      </c>
      <c r="BG176" s="38">
        <v>2022</v>
      </c>
      <c r="BH176" s="38"/>
      <c r="BI176" s="38">
        <v>2022</v>
      </c>
      <c r="BJ176" s="38">
        <v>2021</v>
      </c>
      <c r="BK176" s="38">
        <v>2021</v>
      </c>
      <c r="BL176" s="38">
        <v>2021</v>
      </c>
      <c r="BM176" s="38">
        <v>2014</v>
      </c>
      <c r="BN176" s="38">
        <v>2022</v>
      </c>
      <c r="BO176" s="38">
        <v>2022</v>
      </c>
      <c r="BP176" s="38">
        <v>2021</v>
      </c>
      <c r="BQ176" s="38">
        <v>2022</v>
      </c>
      <c r="BR176" s="38">
        <v>2022</v>
      </c>
      <c r="BS176" s="38">
        <v>2022</v>
      </c>
      <c r="BT176" s="38">
        <v>2021</v>
      </c>
      <c r="BU176" s="38">
        <v>2020</v>
      </c>
      <c r="BV176" s="38">
        <v>2022</v>
      </c>
    </row>
    <row r="177" spans="1:74">
      <c r="A177" s="30" t="s">
        <v>325</v>
      </c>
      <c r="B177" s="23" t="s">
        <v>324</v>
      </c>
      <c r="C177" s="38">
        <v>2024</v>
      </c>
      <c r="D177" s="38">
        <v>2024</v>
      </c>
      <c r="E177" s="38">
        <v>2024</v>
      </c>
      <c r="F177" s="38">
        <v>2024</v>
      </c>
      <c r="G177" s="38">
        <v>2024</v>
      </c>
      <c r="H177" s="38">
        <v>2024</v>
      </c>
      <c r="I177" s="38">
        <v>2024</v>
      </c>
      <c r="J177" s="38">
        <v>2024</v>
      </c>
      <c r="K177" s="38">
        <v>2024</v>
      </c>
      <c r="L177" s="38">
        <v>2024</v>
      </c>
      <c r="M177" s="38"/>
      <c r="N177" s="38"/>
      <c r="O177" s="38"/>
      <c r="P177" s="38"/>
      <c r="Q177" s="38">
        <v>2024</v>
      </c>
      <c r="R177" s="38">
        <v>2024</v>
      </c>
      <c r="S177" s="38">
        <v>2024</v>
      </c>
      <c r="T177" s="38">
        <v>2024</v>
      </c>
      <c r="U177" s="38">
        <v>2024</v>
      </c>
      <c r="V177" s="38">
        <v>2021</v>
      </c>
      <c r="W177" s="38">
        <v>2022</v>
      </c>
      <c r="X177" s="38">
        <v>2022</v>
      </c>
      <c r="Y177" s="38">
        <f>VLOOKUP(B177,[1]Foglio1!$B:$C,2,FALSE)</f>
        <v>2011</v>
      </c>
      <c r="Z177" s="38">
        <v>2022</v>
      </c>
      <c r="AA177" s="38"/>
      <c r="AB177" s="38">
        <v>2017</v>
      </c>
      <c r="AC177" s="38"/>
      <c r="AD177" s="38">
        <v>2022</v>
      </c>
      <c r="AE177" s="38">
        <v>2024</v>
      </c>
      <c r="AF177" s="38">
        <v>2024</v>
      </c>
      <c r="AG177" s="38">
        <v>2024</v>
      </c>
      <c r="AH177" s="38">
        <v>2022</v>
      </c>
      <c r="AI177" s="38">
        <v>2011</v>
      </c>
      <c r="AJ177" s="38">
        <v>2024</v>
      </c>
      <c r="AK177" s="38">
        <v>2021</v>
      </c>
      <c r="AL177" s="38">
        <v>2022</v>
      </c>
      <c r="AM177" s="38"/>
      <c r="AN177" s="38">
        <v>2023</v>
      </c>
      <c r="AO177" s="38">
        <v>2022</v>
      </c>
      <c r="AP177" s="38">
        <v>2011</v>
      </c>
      <c r="AQ177" s="38">
        <v>2022</v>
      </c>
      <c r="AR177" s="38">
        <v>2022</v>
      </c>
      <c r="AS177" s="38"/>
      <c r="AT177" s="38"/>
      <c r="AU177" s="38">
        <v>2022</v>
      </c>
      <c r="AV177" s="38">
        <v>2022</v>
      </c>
      <c r="AW177" s="38"/>
      <c r="AX177" s="38">
        <v>2024</v>
      </c>
      <c r="AY177" s="38">
        <v>2024</v>
      </c>
      <c r="AZ177" s="38">
        <v>2024</v>
      </c>
      <c r="BA177" s="38"/>
      <c r="BB177" s="38">
        <v>2024</v>
      </c>
      <c r="BC177" s="38">
        <v>2023</v>
      </c>
      <c r="BD177" s="38">
        <v>2024</v>
      </c>
      <c r="BE177" s="38">
        <v>2024</v>
      </c>
      <c r="BF177" s="38">
        <v>2013</v>
      </c>
      <c r="BG177" s="38">
        <v>2022</v>
      </c>
      <c r="BH177" s="38">
        <v>2023</v>
      </c>
      <c r="BI177" s="38">
        <v>2022</v>
      </c>
      <c r="BJ177" s="38"/>
      <c r="BK177" s="38">
        <v>2021</v>
      </c>
      <c r="BL177" s="38">
        <v>2022</v>
      </c>
      <c r="BM177" s="38">
        <v>2014</v>
      </c>
      <c r="BN177" s="38">
        <v>2022</v>
      </c>
      <c r="BO177" s="38">
        <v>2022</v>
      </c>
      <c r="BP177" s="38">
        <v>2021</v>
      </c>
      <c r="BQ177" s="38">
        <v>2022</v>
      </c>
      <c r="BR177" s="38">
        <v>2022</v>
      </c>
      <c r="BS177" s="38">
        <v>2022</v>
      </c>
      <c r="BT177" s="38">
        <v>2021</v>
      </c>
      <c r="BU177" s="38">
        <v>2020</v>
      </c>
      <c r="BV177" s="38">
        <v>2023</v>
      </c>
    </row>
    <row r="178" spans="1:74">
      <c r="A178" s="30" t="s">
        <v>327</v>
      </c>
      <c r="B178" s="23" t="s">
        <v>326</v>
      </c>
      <c r="C178" s="38">
        <v>2024</v>
      </c>
      <c r="D178" s="38">
        <v>2024</v>
      </c>
      <c r="E178" s="38">
        <v>2024</v>
      </c>
      <c r="F178" s="38">
        <v>2024</v>
      </c>
      <c r="G178" s="38">
        <v>2024</v>
      </c>
      <c r="H178" s="38">
        <v>2024</v>
      </c>
      <c r="I178" s="38">
        <v>2024</v>
      </c>
      <c r="J178" s="38">
        <v>2024</v>
      </c>
      <c r="K178" s="38">
        <v>2024</v>
      </c>
      <c r="L178" s="38">
        <v>2024</v>
      </c>
      <c r="M178" s="38">
        <v>2024</v>
      </c>
      <c r="N178" s="38">
        <v>2024</v>
      </c>
      <c r="O178" s="38">
        <v>2024</v>
      </c>
      <c r="P178" s="38">
        <v>2024</v>
      </c>
      <c r="Q178" s="38">
        <v>2024</v>
      </c>
      <c r="R178" s="38">
        <v>2024</v>
      </c>
      <c r="S178" s="38">
        <v>2024</v>
      </c>
      <c r="T178" s="38">
        <v>2024</v>
      </c>
      <c r="U178" s="38">
        <v>2024</v>
      </c>
      <c r="V178" s="38">
        <v>2021</v>
      </c>
      <c r="W178" s="38">
        <v>2022</v>
      </c>
      <c r="X178" s="38">
        <v>2022</v>
      </c>
      <c r="Y178" s="38">
        <f>VLOOKUP(B178,[1]Foglio1!$B:$C,2,FALSE)</f>
        <v>2018</v>
      </c>
      <c r="Z178" s="38">
        <v>2022</v>
      </c>
      <c r="AA178" s="38">
        <f>VLOOKUP(B178,[1]Foglio3!$B:$C,2,FALSE)</f>
        <v>2022</v>
      </c>
      <c r="AB178" s="38">
        <v>2018</v>
      </c>
      <c r="AC178" s="38">
        <v>2020</v>
      </c>
      <c r="AD178" s="38">
        <v>2022</v>
      </c>
      <c r="AE178" s="38">
        <v>2024</v>
      </c>
      <c r="AF178" s="38">
        <v>2024</v>
      </c>
      <c r="AG178" s="38">
        <v>2024</v>
      </c>
      <c r="AH178" s="38">
        <v>2022</v>
      </c>
      <c r="AI178" s="38">
        <v>2018</v>
      </c>
      <c r="AJ178" s="38">
        <v>2024</v>
      </c>
      <c r="AK178" s="38">
        <v>2021</v>
      </c>
      <c r="AL178" s="38">
        <v>2022</v>
      </c>
      <c r="AM178" s="38">
        <v>2022</v>
      </c>
      <c r="AN178" s="38">
        <v>2023</v>
      </c>
      <c r="AO178" s="38">
        <v>2022</v>
      </c>
      <c r="AP178" s="38">
        <v>2018</v>
      </c>
      <c r="AQ178" s="38">
        <v>2022</v>
      </c>
      <c r="AR178" s="38">
        <v>2022</v>
      </c>
      <c r="AS178" s="38"/>
      <c r="AT178" s="38"/>
      <c r="AU178" s="38">
        <v>2022</v>
      </c>
      <c r="AV178" s="38">
        <v>2022</v>
      </c>
      <c r="AW178" s="38">
        <v>2021</v>
      </c>
      <c r="AX178" s="38">
        <v>2024</v>
      </c>
      <c r="AY178" s="38">
        <v>2024</v>
      </c>
      <c r="AZ178" s="38">
        <v>2024</v>
      </c>
      <c r="BA178" s="38"/>
      <c r="BB178" s="38">
        <v>2024</v>
      </c>
      <c r="BC178" s="38">
        <v>2023</v>
      </c>
      <c r="BD178" s="38">
        <v>2024</v>
      </c>
      <c r="BE178" s="38">
        <v>2024</v>
      </c>
      <c r="BF178" s="38">
        <v>2013</v>
      </c>
      <c r="BG178" s="38">
        <v>2022</v>
      </c>
      <c r="BH178" s="38">
        <v>2023</v>
      </c>
      <c r="BI178" s="38">
        <v>2022</v>
      </c>
      <c r="BJ178" s="38">
        <v>2019</v>
      </c>
      <c r="BK178" s="38">
        <v>2021</v>
      </c>
      <c r="BL178" s="38">
        <v>2022</v>
      </c>
      <c r="BM178" s="38">
        <v>2014</v>
      </c>
      <c r="BN178" s="38">
        <v>2022</v>
      </c>
      <c r="BO178" s="38">
        <v>2022</v>
      </c>
      <c r="BP178" s="38">
        <v>2017</v>
      </c>
      <c r="BQ178" s="38">
        <v>2022</v>
      </c>
      <c r="BR178" s="38">
        <v>2022</v>
      </c>
      <c r="BS178" s="38">
        <v>2022</v>
      </c>
      <c r="BT178" s="38">
        <v>2021</v>
      </c>
      <c r="BU178" s="38">
        <v>2020</v>
      </c>
      <c r="BV178" s="38">
        <v>2023</v>
      </c>
    </row>
    <row r="179" spans="1:74">
      <c r="A179" s="30" t="s">
        <v>1382</v>
      </c>
      <c r="B179" s="23" t="s">
        <v>328</v>
      </c>
      <c r="C179" s="38">
        <v>2024</v>
      </c>
      <c r="D179" s="38">
        <v>2024</v>
      </c>
      <c r="E179" s="38">
        <v>2024</v>
      </c>
      <c r="F179" s="38">
        <v>2024</v>
      </c>
      <c r="G179" s="38">
        <v>2024</v>
      </c>
      <c r="H179" s="38">
        <v>2024</v>
      </c>
      <c r="I179" s="38">
        <v>2024</v>
      </c>
      <c r="J179" s="38">
        <v>2024</v>
      </c>
      <c r="K179" s="38">
        <v>2024</v>
      </c>
      <c r="L179" s="38">
        <v>2024</v>
      </c>
      <c r="M179" s="38">
        <v>2024</v>
      </c>
      <c r="N179" s="38"/>
      <c r="O179" s="38"/>
      <c r="P179" s="38"/>
      <c r="Q179" s="38">
        <v>2024</v>
      </c>
      <c r="R179" s="38">
        <v>2024</v>
      </c>
      <c r="S179" s="38">
        <v>2024</v>
      </c>
      <c r="T179" s="38">
        <v>2024</v>
      </c>
      <c r="U179" s="38">
        <v>2024</v>
      </c>
      <c r="V179" s="38">
        <v>2021</v>
      </c>
      <c r="W179" s="38">
        <v>2022</v>
      </c>
      <c r="X179" s="38">
        <v>2022</v>
      </c>
      <c r="Y179" s="38">
        <f>VLOOKUP(B179,[1]Foglio1!$B:$C,2,FALSE)</f>
        <v>2004</v>
      </c>
      <c r="Z179" s="38">
        <v>2022</v>
      </c>
      <c r="AA179" s="38"/>
      <c r="AB179" s="38">
        <v>2019</v>
      </c>
      <c r="AC179" s="38">
        <v>2020</v>
      </c>
      <c r="AD179" s="38"/>
      <c r="AE179" s="38">
        <v>2024</v>
      </c>
      <c r="AF179" s="38">
        <v>2024</v>
      </c>
      <c r="AG179" s="38">
        <v>2024</v>
      </c>
      <c r="AH179" s="38">
        <v>2022</v>
      </c>
      <c r="AI179" s="38"/>
      <c r="AJ179" s="38">
        <v>2024</v>
      </c>
      <c r="AK179" s="38">
        <v>2021</v>
      </c>
      <c r="AL179" s="38">
        <v>2022</v>
      </c>
      <c r="AM179" s="38">
        <v>2022</v>
      </c>
      <c r="AN179" s="38">
        <v>2023</v>
      </c>
      <c r="AO179" s="38">
        <v>2022</v>
      </c>
      <c r="AP179" s="38">
        <v>2018</v>
      </c>
      <c r="AQ179" s="38">
        <v>2022</v>
      </c>
      <c r="AR179" s="38"/>
      <c r="AS179" s="38"/>
      <c r="AT179" s="38"/>
      <c r="AU179" s="38"/>
      <c r="AV179" s="38">
        <v>2022</v>
      </c>
      <c r="AW179" s="38">
        <v>2021</v>
      </c>
      <c r="AX179" s="38">
        <v>2024</v>
      </c>
      <c r="AY179" s="38">
        <v>2024</v>
      </c>
      <c r="AZ179" s="38">
        <v>2024</v>
      </c>
      <c r="BA179" s="38">
        <v>2024</v>
      </c>
      <c r="BB179" s="38">
        <v>2024</v>
      </c>
      <c r="BC179" s="38">
        <v>2023</v>
      </c>
      <c r="BD179" s="38">
        <v>2024</v>
      </c>
      <c r="BE179" s="38">
        <v>2024</v>
      </c>
      <c r="BF179" s="38">
        <v>2015</v>
      </c>
      <c r="BG179" s="38">
        <v>2022</v>
      </c>
      <c r="BH179" s="38">
        <v>2023</v>
      </c>
      <c r="BI179" s="38">
        <v>2022</v>
      </c>
      <c r="BJ179" s="38">
        <v>2019</v>
      </c>
      <c r="BK179" s="38">
        <v>2022</v>
      </c>
      <c r="BL179" s="38">
        <v>2022</v>
      </c>
      <c r="BM179" s="38">
        <v>2014</v>
      </c>
      <c r="BN179" s="38">
        <v>2022</v>
      </c>
      <c r="BO179" s="38">
        <v>2022</v>
      </c>
      <c r="BP179" s="38">
        <v>2020</v>
      </c>
      <c r="BQ179" s="38">
        <v>2019</v>
      </c>
      <c r="BR179" s="38">
        <v>2019</v>
      </c>
      <c r="BS179" s="38">
        <v>2019</v>
      </c>
      <c r="BT179" s="38">
        <v>2021</v>
      </c>
      <c r="BU179" s="38">
        <v>2020</v>
      </c>
      <c r="BV179" s="38">
        <v>2023</v>
      </c>
    </row>
    <row r="180" spans="1:74">
      <c r="A180" s="30" t="s">
        <v>331</v>
      </c>
      <c r="B180" s="23" t="s">
        <v>330</v>
      </c>
      <c r="C180" s="38">
        <v>2024</v>
      </c>
      <c r="D180" s="38">
        <v>2024</v>
      </c>
      <c r="E180" s="38">
        <v>2024</v>
      </c>
      <c r="F180" s="38">
        <v>2024</v>
      </c>
      <c r="G180" s="38">
        <v>2024</v>
      </c>
      <c r="H180" s="38">
        <v>2024</v>
      </c>
      <c r="I180" s="38">
        <v>2024</v>
      </c>
      <c r="J180" s="38">
        <v>2024</v>
      </c>
      <c r="K180" s="38">
        <v>2024</v>
      </c>
      <c r="L180" s="38">
        <v>2024</v>
      </c>
      <c r="M180" s="38">
        <v>2024</v>
      </c>
      <c r="N180" s="38"/>
      <c r="O180" s="38"/>
      <c r="P180" s="38"/>
      <c r="Q180" s="38">
        <v>2024</v>
      </c>
      <c r="R180" s="38">
        <v>2024</v>
      </c>
      <c r="S180" s="38">
        <v>2024</v>
      </c>
      <c r="T180" s="38">
        <v>2024</v>
      </c>
      <c r="U180" s="38">
        <v>2024</v>
      </c>
      <c r="V180" s="38">
        <v>2021</v>
      </c>
      <c r="W180" s="38">
        <v>2022</v>
      </c>
      <c r="X180" s="38">
        <v>2022</v>
      </c>
      <c r="Y180" s="38">
        <f>VLOOKUP(B180,[1]Foglio1!$B:$C,2,FALSE)</f>
        <v>2019</v>
      </c>
      <c r="Z180" s="38">
        <v>2022</v>
      </c>
      <c r="AA180" s="38">
        <f>VLOOKUP(B180,[1]Foglio3!$B:$C,2,FALSE)</f>
        <v>2020</v>
      </c>
      <c r="AB180" s="38">
        <v>2018</v>
      </c>
      <c r="AC180" s="38">
        <v>2020</v>
      </c>
      <c r="AD180" s="38">
        <v>2022</v>
      </c>
      <c r="AE180" s="38">
        <v>2024</v>
      </c>
      <c r="AF180" s="38">
        <v>2024</v>
      </c>
      <c r="AG180" s="38">
        <v>2024</v>
      </c>
      <c r="AH180" s="38">
        <v>2022</v>
      </c>
      <c r="AI180" s="38">
        <v>2019</v>
      </c>
      <c r="AJ180" s="38">
        <v>2024</v>
      </c>
      <c r="AK180" s="38">
        <v>2021</v>
      </c>
      <c r="AL180" s="38">
        <v>2022</v>
      </c>
      <c r="AM180" s="38">
        <v>2022</v>
      </c>
      <c r="AN180" s="38">
        <v>2022</v>
      </c>
      <c r="AO180" s="38">
        <v>2022</v>
      </c>
      <c r="AP180" s="38">
        <v>2019</v>
      </c>
      <c r="AQ180" s="38">
        <v>2022</v>
      </c>
      <c r="AR180" s="38"/>
      <c r="AS180" s="38"/>
      <c r="AT180" s="38">
        <v>2020</v>
      </c>
      <c r="AU180" s="38">
        <v>2022</v>
      </c>
      <c r="AV180" s="38">
        <v>2021</v>
      </c>
      <c r="AW180" s="38"/>
      <c r="AX180" s="38">
        <v>2024</v>
      </c>
      <c r="AY180" s="38">
        <v>2024</v>
      </c>
      <c r="AZ180" s="38">
        <v>2024</v>
      </c>
      <c r="BA180" s="38">
        <v>2015</v>
      </c>
      <c r="BB180" s="38">
        <v>2024</v>
      </c>
      <c r="BC180" s="38">
        <v>2023</v>
      </c>
      <c r="BD180" s="38">
        <v>2024</v>
      </c>
      <c r="BE180" s="38">
        <v>2024</v>
      </c>
      <c r="BF180" s="38"/>
      <c r="BG180" s="38">
        <v>2022</v>
      </c>
      <c r="BH180" s="38">
        <v>2023</v>
      </c>
      <c r="BI180" s="38">
        <v>2022</v>
      </c>
      <c r="BJ180" s="38"/>
      <c r="BK180" s="38">
        <v>2017</v>
      </c>
      <c r="BL180" s="38">
        <v>2021</v>
      </c>
      <c r="BM180" s="38">
        <v>2014</v>
      </c>
      <c r="BN180" s="38">
        <v>2022</v>
      </c>
      <c r="BO180" s="38">
        <v>2022</v>
      </c>
      <c r="BP180" s="38">
        <v>2014</v>
      </c>
      <c r="BQ180" s="38">
        <v>2022</v>
      </c>
      <c r="BR180" s="38">
        <v>2022</v>
      </c>
      <c r="BS180" s="38">
        <v>2022</v>
      </c>
      <c r="BT180" s="38">
        <v>2021</v>
      </c>
      <c r="BU180" s="38">
        <v>2020</v>
      </c>
      <c r="BV180" s="38">
        <v>2023</v>
      </c>
    </row>
    <row r="181" spans="1:74">
      <c r="A181" s="30" t="s">
        <v>333</v>
      </c>
      <c r="B181" s="23" t="s">
        <v>332</v>
      </c>
      <c r="C181" s="38">
        <v>2024</v>
      </c>
      <c r="D181" s="38">
        <v>2024</v>
      </c>
      <c r="E181" s="38">
        <v>2024</v>
      </c>
      <c r="F181" s="38">
        <v>2024</v>
      </c>
      <c r="G181" s="38">
        <v>2024</v>
      </c>
      <c r="H181" s="38">
        <v>2024</v>
      </c>
      <c r="I181" s="38">
        <v>2024</v>
      </c>
      <c r="J181" s="38">
        <v>2024</v>
      </c>
      <c r="K181" s="38">
        <v>2024</v>
      </c>
      <c r="L181" s="38"/>
      <c r="M181" s="38"/>
      <c r="N181" s="38"/>
      <c r="O181" s="38"/>
      <c r="P181" s="38"/>
      <c r="Q181" s="38">
        <v>2024</v>
      </c>
      <c r="R181" s="38">
        <v>2024</v>
      </c>
      <c r="S181" s="38">
        <v>2024</v>
      </c>
      <c r="T181" s="38">
        <v>2024</v>
      </c>
      <c r="U181" s="38">
        <v>2024</v>
      </c>
      <c r="V181" s="38">
        <v>2021</v>
      </c>
      <c r="W181" s="38">
        <v>2022</v>
      </c>
      <c r="X181" s="38">
        <v>2022</v>
      </c>
      <c r="Y181" s="38">
        <f>VLOOKUP(B181,[1]Foglio1!$B:$C,2,FALSE)</f>
        <v>2019</v>
      </c>
      <c r="Z181" s="38">
        <v>2022</v>
      </c>
      <c r="AA181" s="38">
        <f>VLOOKUP(B181,[1]Foglio3!$B:$C,2,FALSE)</f>
        <v>2022</v>
      </c>
      <c r="AB181" s="38"/>
      <c r="AC181" s="38">
        <v>2020</v>
      </c>
      <c r="AD181" s="38">
        <v>2022</v>
      </c>
      <c r="AE181" s="38">
        <v>2024</v>
      </c>
      <c r="AF181" s="38">
        <v>2008</v>
      </c>
      <c r="AG181" s="38"/>
      <c r="AH181" s="38">
        <v>2022</v>
      </c>
      <c r="AI181" s="38">
        <v>2019</v>
      </c>
      <c r="AJ181" s="38">
        <v>2024</v>
      </c>
      <c r="AK181" s="38">
        <v>2021</v>
      </c>
      <c r="AL181" s="38">
        <v>2022</v>
      </c>
      <c r="AM181" s="38">
        <v>2022</v>
      </c>
      <c r="AN181" s="38">
        <v>2023</v>
      </c>
      <c r="AO181" s="38">
        <v>2022</v>
      </c>
      <c r="AP181" s="38">
        <v>2019</v>
      </c>
      <c r="AQ181" s="38">
        <v>2022</v>
      </c>
      <c r="AR181" s="38"/>
      <c r="AS181" s="38"/>
      <c r="AT181" s="38"/>
      <c r="AU181" s="38">
        <v>2022</v>
      </c>
      <c r="AV181" s="38"/>
      <c r="AW181" s="38">
        <v>2010</v>
      </c>
      <c r="AX181" s="38">
        <v>2024</v>
      </c>
      <c r="AY181" s="38">
        <v>2024</v>
      </c>
      <c r="AZ181" s="38">
        <v>2024</v>
      </c>
      <c r="BA181" s="38"/>
      <c r="BB181" s="38"/>
      <c r="BC181" s="38"/>
      <c r="BD181" s="38">
        <v>2024</v>
      </c>
      <c r="BE181" s="38">
        <v>2024</v>
      </c>
      <c r="BF181" s="38"/>
      <c r="BG181" s="38">
        <v>2022</v>
      </c>
      <c r="BH181" s="38"/>
      <c r="BI181" s="38">
        <v>2022</v>
      </c>
      <c r="BJ181" s="38"/>
      <c r="BK181" s="38">
        <v>2021</v>
      </c>
      <c r="BL181" s="38">
        <v>2021</v>
      </c>
      <c r="BM181" s="38">
        <v>2014</v>
      </c>
      <c r="BN181" s="38">
        <v>2022</v>
      </c>
      <c r="BO181" s="38">
        <v>2022</v>
      </c>
      <c r="BP181" s="38">
        <v>2020</v>
      </c>
      <c r="BQ181" s="38">
        <v>2022</v>
      </c>
      <c r="BR181" s="38">
        <v>2022</v>
      </c>
      <c r="BS181" s="38">
        <v>2022</v>
      </c>
      <c r="BT181" s="38">
        <v>2021</v>
      </c>
      <c r="BU181" s="38"/>
      <c r="BV181" s="38">
        <v>2023</v>
      </c>
    </row>
    <row r="182" spans="1:74">
      <c r="A182" s="30" t="s">
        <v>335</v>
      </c>
      <c r="B182" s="23" t="s">
        <v>334</v>
      </c>
      <c r="C182" s="38">
        <v>2024</v>
      </c>
      <c r="D182" s="38">
        <v>2024</v>
      </c>
      <c r="E182" s="38">
        <v>2024</v>
      </c>
      <c r="F182" s="38">
        <v>2024</v>
      </c>
      <c r="G182" s="38">
        <v>2024</v>
      </c>
      <c r="H182" s="38">
        <v>2024</v>
      </c>
      <c r="I182" s="38">
        <v>2024</v>
      </c>
      <c r="J182" s="38">
        <v>2024</v>
      </c>
      <c r="K182" s="38">
        <v>2024</v>
      </c>
      <c r="L182" s="38">
        <v>2024</v>
      </c>
      <c r="M182" s="38">
        <v>2024</v>
      </c>
      <c r="N182" s="38">
        <v>2024</v>
      </c>
      <c r="O182" s="38">
        <v>2024</v>
      </c>
      <c r="P182" s="38">
        <v>2024</v>
      </c>
      <c r="Q182" s="38">
        <v>2024</v>
      </c>
      <c r="R182" s="38">
        <v>2024</v>
      </c>
      <c r="S182" s="38">
        <v>2024</v>
      </c>
      <c r="T182" s="38">
        <v>2024</v>
      </c>
      <c r="U182" s="38">
        <v>2024</v>
      </c>
      <c r="V182" s="38">
        <v>2021</v>
      </c>
      <c r="W182" s="38">
        <v>2022</v>
      </c>
      <c r="X182" s="38">
        <v>2022</v>
      </c>
      <c r="Y182" s="38">
        <f>VLOOKUP(B182,[1]Foglio1!$B:$C,2,FALSE)</f>
        <v>2019</v>
      </c>
      <c r="Z182" s="38">
        <v>2022</v>
      </c>
      <c r="AA182" s="38">
        <f>VLOOKUP(B182,[1]Foglio3!$B:$C,2,FALSE)</f>
        <v>2022</v>
      </c>
      <c r="AB182" s="38">
        <v>2018</v>
      </c>
      <c r="AC182" s="38">
        <v>2020</v>
      </c>
      <c r="AD182" s="38">
        <v>2022</v>
      </c>
      <c r="AE182" s="38">
        <v>2024</v>
      </c>
      <c r="AF182" s="38">
        <v>2024</v>
      </c>
      <c r="AG182" s="38">
        <v>2024</v>
      </c>
      <c r="AH182" s="38">
        <v>2022</v>
      </c>
      <c r="AI182" s="38">
        <v>2016</v>
      </c>
      <c r="AJ182" s="38">
        <v>2024</v>
      </c>
      <c r="AK182" s="38">
        <v>2021</v>
      </c>
      <c r="AL182" s="38">
        <v>2022</v>
      </c>
      <c r="AM182" s="38">
        <v>2022</v>
      </c>
      <c r="AN182" s="38">
        <v>2023</v>
      </c>
      <c r="AO182" s="38">
        <v>2022</v>
      </c>
      <c r="AP182" s="38">
        <v>2020</v>
      </c>
      <c r="AQ182" s="38">
        <v>2022</v>
      </c>
      <c r="AR182" s="38">
        <v>2022</v>
      </c>
      <c r="AS182" s="38">
        <v>2022</v>
      </c>
      <c r="AT182" s="38">
        <v>2022</v>
      </c>
      <c r="AU182" s="38">
        <v>2022</v>
      </c>
      <c r="AV182" s="38">
        <v>2022</v>
      </c>
      <c r="AW182" s="38">
        <v>2019</v>
      </c>
      <c r="AX182" s="38">
        <v>2024</v>
      </c>
      <c r="AY182" s="38">
        <v>2024</v>
      </c>
      <c r="AZ182" s="38">
        <v>2024</v>
      </c>
      <c r="BA182" s="38">
        <v>2024</v>
      </c>
      <c r="BB182" s="38">
        <v>2024</v>
      </c>
      <c r="BC182" s="38">
        <v>2023</v>
      </c>
      <c r="BD182" s="38">
        <v>2024</v>
      </c>
      <c r="BE182" s="38">
        <v>2024</v>
      </c>
      <c r="BF182" s="38"/>
      <c r="BG182" s="38">
        <v>2022</v>
      </c>
      <c r="BH182" s="38">
        <v>2023</v>
      </c>
      <c r="BI182" s="38">
        <v>2022</v>
      </c>
      <c r="BJ182" s="38">
        <v>2022</v>
      </c>
      <c r="BK182" s="38">
        <v>2021</v>
      </c>
      <c r="BL182" s="38">
        <v>2022</v>
      </c>
      <c r="BM182" s="38">
        <v>2014</v>
      </c>
      <c r="BN182" s="38">
        <v>2022</v>
      </c>
      <c r="BO182" s="38">
        <v>2022</v>
      </c>
      <c r="BP182" s="38">
        <v>2020</v>
      </c>
      <c r="BQ182" s="38">
        <v>2022</v>
      </c>
      <c r="BR182" s="38">
        <v>2022</v>
      </c>
      <c r="BS182" s="38">
        <v>2022</v>
      </c>
      <c r="BT182" s="38">
        <v>2021</v>
      </c>
      <c r="BU182" s="38">
        <v>2020</v>
      </c>
      <c r="BV182" s="38">
        <v>2023</v>
      </c>
    </row>
    <row r="183" spans="1:74">
      <c r="A183" s="30" t="s">
        <v>337</v>
      </c>
      <c r="B183" s="23" t="s">
        <v>336</v>
      </c>
      <c r="C183" s="38">
        <v>2024</v>
      </c>
      <c r="D183" s="38">
        <v>2024</v>
      </c>
      <c r="E183" s="38">
        <v>2024</v>
      </c>
      <c r="F183" s="38">
        <v>2024</v>
      </c>
      <c r="G183" s="38">
        <v>2024</v>
      </c>
      <c r="H183" s="38">
        <v>2024</v>
      </c>
      <c r="I183" s="38">
        <v>2024</v>
      </c>
      <c r="J183" s="38">
        <v>2024</v>
      </c>
      <c r="K183" s="38">
        <v>2024</v>
      </c>
      <c r="L183" s="38">
        <v>2024</v>
      </c>
      <c r="M183" s="38">
        <v>2024</v>
      </c>
      <c r="N183" s="38"/>
      <c r="O183" s="38"/>
      <c r="P183" s="38"/>
      <c r="Q183" s="38">
        <v>2024</v>
      </c>
      <c r="R183" s="38">
        <v>2024</v>
      </c>
      <c r="S183" s="38">
        <v>2024</v>
      </c>
      <c r="T183" s="38">
        <v>2024</v>
      </c>
      <c r="U183" s="38">
        <v>2024</v>
      </c>
      <c r="V183" s="38">
        <v>2021</v>
      </c>
      <c r="W183" s="38">
        <v>2022</v>
      </c>
      <c r="X183" s="38">
        <v>2022</v>
      </c>
      <c r="Y183" s="38">
        <f>VLOOKUP(B183,[1]Foglio1!$B:$C,2,FALSE)</f>
        <v>2012</v>
      </c>
      <c r="Z183" s="38">
        <v>2022</v>
      </c>
      <c r="AA183" s="38"/>
      <c r="AB183" s="38">
        <v>2018</v>
      </c>
      <c r="AC183" s="38">
        <v>2020</v>
      </c>
      <c r="AD183" s="38"/>
      <c r="AE183" s="38">
        <v>2024</v>
      </c>
      <c r="AF183" s="38">
        <v>2024</v>
      </c>
      <c r="AG183" s="38">
        <v>2024</v>
      </c>
      <c r="AH183" s="38">
        <v>2022</v>
      </c>
      <c r="AI183" s="38">
        <v>2012</v>
      </c>
      <c r="AJ183" s="38">
        <v>2024</v>
      </c>
      <c r="AK183" s="38">
        <v>2021</v>
      </c>
      <c r="AL183" s="38">
        <v>2022</v>
      </c>
      <c r="AM183" s="38">
        <v>2022</v>
      </c>
      <c r="AN183" s="38">
        <v>2023</v>
      </c>
      <c r="AO183" s="38">
        <v>2022</v>
      </c>
      <c r="AP183" s="38"/>
      <c r="AQ183" s="38">
        <v>2022</v>
      </c>
      <c r="AR183" s="38">
        <v>2021</v>
      </c>
      <c r="AS183" s="38"/>
      <c r="AT183" s="38"/>
      <c r="AU183" s="38">
        <v>2022</v>
      </c>
      <c r="AV183" s="38">
        <v>2022</v>
      </c>
      <c r="AW183" s="38">
        <v>2020</v>
      </c>
      <c r="AX183" s="38">
        <v>2024</v>
      </c>
      <c r="AY183" s="38">
        <v>2024</v>
      </c>
      <c r="AZ183" s="38">
        <v>2024</v>
      </c>
      <c r="BA183" s="38">
        <v>2024</v>
      </c>
      <c r="BB183" s="38">
        <v>2024</v>
      </c>
      <c r="BC183" s="38">
        <v>2024</v>
      </c>
      <c r="BD183" s="38">
        <v>2024</v>
      </c>
      <c r="BE183" s="38">
        <v>2024</v>
      </c>
      <c r="BF183" s="38"/>
      <c r="BG183" s="38">
        <v>2022</v>
      </c>
      <c r="BH183" s="38">
        <v>2023</v>
      </c>
      <c r="BI183" s="38">
        <v>2022</v>
      </c>
      <c r="BJ183" s="38">
        <v>2021</v>
      </c>
      <c r="BK183" s="38">
        <v>2021</v>
      </c>
      <c r="BL183" s="38">
        <v>2021</v>
      </c>
      <c r="BM183" s="38">
        <v>2014</v>
      </c>
      <c r="BN183" s="38">
        <v>2022</v>
      </c>
      <c r="BO183" s="38">
        <v>2022</v>
      </c>
      <c r="BP183" s="38">
        <v>2014</v>
      </c>
      <c r="BQ183" s="38">
        <v>2022</v>
      </c>
      <c r="BR183" s="38">
        <v>2022</v>
      </c>
      <c r="BS183" s="38"/>
      <c r="BT183" s="38">
        <v>2021</v>
      </c>
      <c r="BU183" s="38">
        <v>2020</v>
      </c>
      <c r="BV183" s="38">
        <v>2023</v>
      </c>
    </row>
    <row r="184" spans="1:74">
      <c r="A184" s="30" t="s">
        <v>339</v>
      </c>
      <c r="B184" s="23" t="s">
        <v>338</v>
      </c>
      <c r="C184" s="38">
        <v>2024</v>
      </c>
      <c r="D184" s="38">
        <v>2024</v>
      </c>
      <c r="E184" s="38">
        <v>2024</v>
      </c>
      <c r="F184" s="38">
        <v>2024</v>
      </c>
      <c r="G184" s="38">
        <v>2024</v>
      </c>
      <c r="H184" s="38">
        <v>2024</v>
      </c>
      <c r="I184" s="38">
        <v>2024</v>
      </c>
      <c r="J184" s="38">
        <v>2024</v>
      </c>
      <c r="K184" s="38">
        <v>2024</v>
      </c>
      <c r="L184" s="38">
        <v>2024</v>
      </c>
      <c r="M184" s="38">
        <v>2024</v>
      </c>
      <c r="N184" s="38"/>
      <c r="O184" s="38"/>
      <c r="P184" s="38"/>
      <c r="Q184" s="38">
        <v>2024</v>
      </c>
      <c r="R184" s="38">
        <v>2024</v>
      </c>
      <c r="S184" s="38">
        <v>2024</v>
      </c>
      <c r="T184" s="38">
        <v>2024</v>
      </c>
      <c r="U184" s="38">
        <v>2024</v>
      </c>
      <c r="V184" s="38">
        <v>2021</v>
      </c>
      <c r="W184" s="38">
        <v>2022</v>
      </c>
      <c r="X184" s="38">
        <v>2022</v>
      </c>
      <c r="Y184" s="38"/>
      <c r="Z184" s="38">
        <v>2022</v>
      </c>
      <c r="AA184" s="38"/>
      <c r="AB184" s="38">
        <v>2019</v>
      </c>
      <c r="AC184" s="38">
        <v>2020</v>
      </c>
      <c r="AD184" s="38">
        <v>2022</v>
      </c>
      <c r="AE184" s="38">
        <v>2024</v>
      </c>
      <c r="AF184" s="38">
        <v>2024</v>
      </c>
      <c r="AG184" s="38">
        <v>2024</v>
      </c>
      <c r="AH184" s="38">
        <v>2022</v>
      </c>
      <c r="AI184" s="38"/>
      <c r="AJ184" s="38">
        <v>2024</v>
      </c>
      <c r="AK184" s="38">
        <v>2021</v>
      </c>
      <c r="AL184" s="38">
        <v>2022</v>
      </c>
      <c r="AM184" s="38"/>
      <c r="AN184" s="38"/>
      <c r="AO184" s="38">
        <v>2022</v>
      </c>
      <c r="AP184" s="38"/>
      <c r="AQ184" s="38">
        <v>2022</v>
      </c>
      <c r="AR184" s="38">
        <v>2022</v>
      </c>
      <c r="AS184" s="38"/>
      <c r="AT184" s="38">
        <v>2022</v>
      </c>
      <c r="AU184" s="38">
        <v>2022</v>
      </c>
      <c r="AV184" s="38">
        <v>2022</v>
      </c>
      <c r="AW184" s="38">
        <v>2018</v>
      </c>
      <c r="AX184" s="38">
        <v>2024</v>
      </c>
      <c r="AY184" s="38">
        <v>2024</v>
      </c>
      <c r="AZ184" s="38">
        <v>2024</v>
      </c>
      <c r="BA184" s="38"/>
      <c r="BB184" s="38">
        <v>2024</v>
      </c>
      <c r="BC184" s="38">
        <v>2023</v>
      </c>
      <c r="BD184" s="38">
        <v>2024</v>
      </c>
      <c r="BE184" s="38">
        <v>2024</v>
      </c>
      <c r="BF184" s="38">
        <v>2015</v>
      </c>
      <c r="BG184" s="38">
        <v>2022</v>
      </c>
      <c r="BH184" s="38">
        <v>2023</v>
      </c>
      <c r="BI184" s="38">
        <v>2022</v>
      </c>
      <c r="BJ184" s="38">
        <v>2022</v>
      </c>
      <c r="BK184" s="38">
        <v>2022</v>
      </c>
      <c r="BL184" s="38">
        <v>2022</v>
      </c>
      <c r="BM184" s="38">
        <v>2014</v>
      </c>
      <c r="BN184" s="38">
        <v>2022</v>
      </c>
      <c r="BO184" s="38">
        <v>2022</v>
      </c>
      <c r="BP184" s="38">
        <v>2020</v>
      </c>
      <c r="BQ184" s="38">
        <v>2022</v>
      </c>
      <c r="BR184" s="38">
        <v>2022</v>
      </c>
      <c r="BS184" s="38">
        <v>2022</v>
      </c>
      <c r="BT184" s="38">
        <v>2021</v>
      </c>
      <c r="BU184" s="38">
        <v>2020</v>
      </c>
      <c r="BV184" s="38">
        <v>2023</v>
      </c>
    </row>
    <row r="185" spans="1:74">
      <c r="A185" s="30" t="s">
        <v>743</v>
      </c>
      <c r="B185" s="23" t="s">
        <v>340</v>
      </c>
      <c r="C185" s="38">
        <v>2024</v>
      </c>
      <c r="D185" s="38">
        <v>2024</v>
      </c>
      <c r="E185" s="38">
        <v>2024</v>
      </c>
      <c r="F185" s="38">
        <v>2024</v>
      </c>
      <c r="G185" s="38">
        <v>2024</v>
      </c>
      <c r="H185" s="38">
        <v>2024</v>
      </c>
      <c r="I185" s="38">
        <v>2024</v>
      </c>
      <c r="J185" s="38">
        <v>2024</v>
      </c>
      <c r="K185" s="38">
        <v>2024</v>
      </c>
      <c r="L185" s="38">
        <v>2024</v>
      </c>
      <c r="M185" s="38">
        <v>2024</v>
      </c>
      <c r="N185" s="38"/>
      <c r="O185" s="38"/>
      <c r="P185" s="38"/>
      <c r="Q185" s="38">
        <v>2024</v>
      </c>
      <c r="R185" s="38">
        <v>2024</v>
      </c>
      <c r="S185" s="38">
        <v>2024</v>
      </c>
      <c r="T185" s="38">
        <v>2024</v>
      </c>
      <c r="U185" s="38">
        <v>2024</v>
      </c>
      <c r="V185" s="38">
        <v>2021</v>
      </c>
      <c r="W185" s="38">
        <v>2022</v>
      </c>
      <c r="X185" s="38">
        <v>2022</v>
      </c>
      <c r="Y185" s="38">
        <f>VLOOKUP(B185,[1]Foglio1!$B:$C,2,FALSE)</f>
        <v>2011</v>
      </c>
      <c r="Z185" s="38">
        <v>2022</v>
      </c>
      <c r="AA185" s="38"/>
      <c r="AB185" s="38">
        <v>2018</v>
      </c>
      <c r="AC185" s="38">
        <v>2020</v>
      </c>
      <c r="AD185" s="38">
        <v>2022</v>
      </c>
      <c r="AE185" s="38">
        <v>2024</v>
      </c>
      <c r="AF185" s="38">
        <v>2024</v>
      </c>
      <c r="AG185" s="38">
        <v>2024</v>
      </c>
      <c r="AH185" s="38">
        <v>2022</v>
      </c>
      <c r="AI185" s="38"/>
      <c r="AJ185" s="38">
        <v>2024</v>
      </c>
      <c r="AK185" s="38">
        <v>2021</v>
      </c>
      <c r="AL185" s="38">
        <v>2022</v>
      </c>
      <c r="AM185" s="38"/>
      <c r="AN185" s="38">
        <v>2023</v>
      </c>
      <c r="AO185" s="38">
        <v>2022</v>
      </c>
      <c r="AP185" s="38"/>
      <c r="AQ185" s="38">
        <v>2022</v>
      </c>
      <c r="AR185" s="38"/>
      <c r="AS185" s="38"/>
      <c r="AT185" s="38"/>
      <c r="AU185" s="38">
        <v>2022</v>
      </c>
      <c r="AV185" s="38">
        <v>2022</v>
      </c>
      <c r="AW185" s="38">
        <v>2021</v>
      </c>
      <c r="AX185" s="38">
        <v>2024</v>
      </c>
      <c r="AY185" s="38">
        <v>2024</v>
      </c>
      <c r="AZ185" s="38">
        <v>2024</v>
      </c>
      <c r="BA185" s="38"/>
      <c r="BB185" s="38">
        <v>2024</v>
      </c>
      <c r="BC185" s="38"/>
      <c r="BD185" s="38">
        <v>2024</v>
      </c>
      <c r="BE185" s="38">
        <v>2024</v>
      </c>
      <c r="BF185" s="38">
        <v>2015</v>
      </c>
      <c r="BG185" s="38">
        <v>2022</v>
      </c>
      <c r="BH185" s="38">
        <v>2023</v>
      </c>
      <c r="BI185" s="38">
        <v>2022</v>
      </c>
      <c r="BJ185" s="38"/>
      <c r="BK185" s="38">
        <v>2021</v>
      </c>
      <c r="BL185" s="38">
        <v>2022</v>
      </c>
      <c r="BM185" s="38">
        <v>2014</v>
      </c>
      <c r="BN185" s="38">
        <v>2022</v>
      </c>
      <c r="BO185" s="38">
        <v>2022</v>
      </c>
      <c r="BP185" s="38">
        <v>2021</v>
      </c>
      <c r="BQ185" s="38">
        <v>2022</v>
      </c>
      <c r="BR185" s="38">
        <v>2022</v>
      </c>
      <c r="BS185" s="38">
        <v>2022</v>
      </c>
      <c r="BT185" s="38">
        <v>2022</v>
      </c>
      <c r="BU185" s="38">
        <v>2020</v>
      </c>
      <c r="BV185" s="38">
        <v>2023</v>
      </c>
    </row>
    <row r="186" spans="1:74">
      <c r="A186" s="30" t="s">
        <v>342</v>
      </c>
      <c r="B186" s="23" t="s">
        <v>341</v>
      </c>
      <c r="C186" s="38">
        <v>2024</v>
      </c>
      <c r="D186" s="38">
        <v>2024</v>
      </c>
      <c r="E186" s="38">
        <v>2024</v>
      </c>
      <c r="F186" s="38">
        <v>2024</v>
      </c>
      <c r="G186" s="38">
        <v>2024</v>
      </c>
      <c r="H186" s="38">
        <v>2024</v>
      </c>
      <c r="I186" s="38">
        <v>2024</v>
      </c>
      <c r="J186" s="38">
        <v>2024</v>
      </c>
      <c r="K186" s="38">
        <v>2024</v>
      </c>
      <c r="L186" s="38">
        <v>2024</v>
      </c>
      <c r="M186" s="38"/>
      <c r="N186" s="38"/>
      <c r="O186" s="38"/>
      <c r="P186" s="38"/>
      <c r="Q186" s="38">
        <v>2024</v>
      </c>
      <c r="R186" s="38">
        <v>2024</v>
      </c>
      <c r="S186" s="38">
        <v>2024</v>
      </c>
      <c r="T186" s="38">
        <v>2024</v>
      </c>
      <c r="U186" s="38">
        <v>2024</v>
      </c>
      <c r="V186" s="38">
        <v>2021</v>
      </c>
      <c r="W186" s="38">
        <v>2022</v>
      </c>
      <c r="X186" s="38">
        <v>2022</v>
      </c>
      <c r="Y186" s="38">
        <f>VLOOKUP(B186,[1]Foglio1!$B:$C,2,FALSE)</f>
        <v>2015</v>
      </c>
      <c r="Z186" s="38">
        <v>2022</v>
      </c>
      <c r="AA186" s="38"/>
      <c r="AB186" s="38">
        <v>2018</v>
      </c>
      <c r="AC186" s="38">
        <v>2020</v>
      </c>
      <c r="AD186" s="38">
        <v>2022</v>
      </c>
      <c r="AE186" s="38">
        <v>2024</v>
      </c>
      <c r="AF186" s="38">
        <v>2024</v>
      </c>
      <c r="AG186" s="38">
        <v>2024</v>
      </c>
      <c r="AH186" s="38">
        <v>2022</v>
      </c>
      <c r="AI186" s="38"/>
      <c r="AJ186" s="38">
        <v>2024</v>
      </c>
      <c r="AK186" s="38">
        <v>2021</v>
      </c>
      <c r="AL186" s="38">
        <v>2022</v>
      </c>
      <c r="AM186" s="38"/>
      <c r="AN186" s="38">
        <v>2023</v>
      </c>
      <c r="AO186" s="38">
        <v>2022</v>
      </c>
      <c r="AP186" s="38">
        <v>2018</v>
      </c>
      <c r="AQ186" s="38">
        <v>2022</v>
      </c>
      <c r="AR186" s="38">
        <v>2021</v>
      </c>
      <c r="AS186" s="38">
        <v>2021</v>
      </c>
      <c r="AT186" s="38"/>
      <c r="AU186" s="38">
        <v>2022</v>
      </c>
      <c r="AV186" s="38">
        <v>2022</v>
      </c>
      <c r="AW186" s="38">
        <v>2021</v>
      </c>
      <c r="AX186" s="38">
        <v>2024</v>
      </c>
      <c r="AY186" s="38">
        <v>2024</v>
      </c>
      <c r="AZ186" s="38">
        <v>2024</v>
      </c>
      <c r="BA186" s="38"/>
      <c r="BB186" s="38">
        <v>2024</v>
      </c>
      <c r="BC186" s="38">
        <v>2023</v>
      </c>
      <c r="BD186" s="38">
        <v>2024</v>
      </c>
      <c r="BE186" s="38">
        <v>2024</v>
      </c>
      <c r="BF186" s="38">
        <v>2013</v>
      </c>
      <c r="BG186" s="38">
        <v>2022</v>
      </c>
      <c r="BH186" s="38">
        <v>2023</v>
      </c>
      <c r="BI186" s="38">
        <v>2022</v>
      </c>
      <c r="BJ186" s="38"/>
      <c r="BK186" s="38">
        <v>2021</v>
      </c>
      <c r="BL186" s="38">
        <v>2022</v>
      </c>
      <c r="BM186" s="38">
        <v>2014</v>
      </c>
      <c r="BN186" s="38">
        <v>2022</v>
      </c>
      <c r="BO186" s="38">
        <v>2022</v>
      </c>
      <c r="BP186" s="38">
        <v>2020</v>
      </c>
      <c r="BQ186" s="38">
        <v>2022</v>
      </c>
      <c r="BR186" s="38">
        <v>2022</v>
      </c>
      <c r="BS186" s="38">
        <v>2022</v>
      </c>
      <c r="BT186" s="38">
        <v>2022</v>
      </c>
      <c r="BU186" s="38">
        <v>2020</v>
      </c>
      <c r="BV186" s="38">
        <v>2023</v>
      </c>
    </row>
    <row r="187" spans="1:74">
      <c r="A187" s="30" t="s">
        <v>344</v>
      </c>
      <c r="B187" s="23" t="s">
        <v>343</v>
      </c>
      <c r="C187" s="38">
        <v>2024</v>
      </c>
      <c r="D187" s="38">
        <v>2024</v>
      </c>
      <c r="E187" s="38">
        <v>2024</v>
      </c>
      <c r="F187" s="38">
        <v>2024</v>
      </c>
      <c r="G187" s="38">
        <v>2024</v>
      </c>
      <c r="H187" s="38">
        <v>2024</v>
      </c>
      <c r="I187" s="38">
        <v>2024</v>
      </c>
      <c r="J187" s="38">
        <v>2024</v>
      </c>
      <c r="K187" s="38">
        <v>2024</v>
      </c>
      <c r="L187" s="38">
        <v>2024</v>
      </c>
      <c r="M187" s="38"/>
      <c r="N187" s="38"/>
      <c r="O187" s="38"/>
      <c r="P187" s="38"/>
      <c r="Q187" s="38">
        <v>2024</v>
      </c>
      <c r="R187" s="38">
        <v>2024</v>
      </c>
      <c r="S187" s="38">
        <v>2024</v>
      </c>
      <c r="T187" s="38">
        <v>2024</v>
      </c>
      <c r="U187" s="38">
        <v>2024</v>
      </c>
      <c r="V187" s="38">
        <v>2021</v>
      </c>
      <c r="W187" s="38">
        <v>2022</v>
      </c>
      <c r="X187" s="38">
        <v>2022</v>
      </c>
      <c r="Y187" s="38">
        <f>VLOOKUP(B187,[1]Foglio1!$B:$C,2,FALSE)</f>
        <v>2012</v>
      </c>
      <c r="Z187" s="38">
        <v>2022</v>
      </c>
      <c r="AA187" s="38"/>
      <c r="AB187" s="38">
        <v>2019</v>
      </c>
      <c r="AC187" s="38">
        <v>2020</v>
      </c>
      <c r="AD187" s="38">
        <v>2022</v>
      </c>
      <c r="AE187" s="38">
        <v>2024</v>
      </c>
      <c r="AF187" s="38">
        <v>2024</v>
      </c>
      <c r="AG187" s="38">
        <v>2024</v>
      </c>
      <c r="AH187" s="38">
        <v>2022</v>
      </c>
      <c r="AI187" s="38"/>
      <c r="AJ187" s="38">
        <v>2024</v>
      </c>
      <c r="AK187" s="38">
        <v>2021</v>
      </c>
      <c r="AL187" s="38">
        <v>2022</v>
      </c>
      <c r="AM187" s="38"/>
      <c r="AN187" s="38">
        <v>2023</v>
      </c>
      <c r="AO187" s="38">
        <v>2022</v>
      </c>
      <c r="AP187" s="38">
        <v>2018</v>
      </c>
      <c r="AQ187" s="38">
        <v>2022</v>
      </c>
      <c r="AR187" s="38">
        <v>2022</v>
      </c>
      <c r="AS187" s="38">
        <v>2022</v>
      </c>
      <c r="AT187" s="38"/>
      <c r="AU187" s="38">
        <v>2022</v>
      </c>
      <c r="AV187" s="38">
        <v>2022</v>
      </c>
      <c r="AW187" s="38">
        <v>2022</v>
      </c>
      <c r="AX187" s="38">
        <v>2024</v>
      </c>
      <c r="AY187" s="38">
        <v>2024</v>
      </c>
      <c r="AZ187" s="38">
        <v>2024</v>
      </c>
      <c r="BA187" s="38"/>
      <c r="BB187" s="38">
        <v>2024</v>
      </c>
      <c r="BC187" s="38"/>
      <c r="BD187" s="38">
        <v>2024</v>
      </c>
      <c r="BE187" s="38">
        <v>2024</v>
      </c>
      <c r="BF187" s="38">
        <v>2013</v>
      </c>
      <c r="BG187" s="38">
        <v>2022</v>
      </c>
      <c r="BH187" s="38">
        <v>2023</v>
      </c>
      <c r="BI187" s="38">
        <v>2022</v>
      </c>
      <c r="BJ187" s="38">
        <v>2019</v>
      </c>
      <c r="BK187" s="38">
        <v>2022</v>
      </c>
      <c r="BL187" s="38">
        <v>2022</v>
      </c>
      <c r="BM187" s="38">
        <v>2014</v>
      </c>
      <c r="BN187" s="38">
        <v>2022</v>
      </c>
      <c r="BO187" s="38">
        <v>2022</v>
      </c>
      <c r="BP187" s="38">
        <v>2021</v>
      </c>
      <c r="BQ187" s="38">
        <v>2022</v>
      </c>
      <c r="BR187" s="38">
        <v>2022</v>
      </c>
      <c r="BS187" s="38">
        <v>2022</v>
      </c>
      <c r="BT187" s="38">
        <v>2021</v>
      </c>
      <c r="BU187" s="38">
        <v>2020</v>
      </c>
      <c r="BV187" s="38">
        <v>2023</v>
      </c>
    </row>
    <row r="188" spans="1:74">
      <c r="A188" s="30" t="s">
        <v>346</v>
      </c>
      <c r="B188" s="23" t="s">
        <v>345</v>
      </c>
      <c r="C188" s="38">
        <v>2024</v>
      </c>
      <c r="D188" s="38">
        <v>2024</v>
      </c>
      <c r="E188" s="38">
        <v>2024</v>
      </c>
      <c r="F188" s="38">
        <v>2024</v>
      </c>
      <c r="G188" s="38">
        <v>2024</v>
      </c>
      <c r="H188" s="38">
        <v>2024</v>
      </c>
      <c r="I188" s="38">
        <v>2024</v>
      </c>
      <c r="J188" s="38">
        <v>2024</v>
      </c>
      <c r="K188" s="38">
        <v>2024</v>
      </c>
      <c r="L188" s="38">
        <v>2024</v>
      </c>
      <c r="M188" s="38">
        <v>2024</v>
      </c>
      <c r="N188" s="38"/>
      <c r="O188" s="38"/>
      <c r="P188" s="38"/>
      <c r="Q188" s="38">
        <v>2024</v>
      </c>
      <c r="R188" s="38">
        <v>2024</v>
      </c>
      <c r="S188" s="38">
        <v>2024</v>
      </c>
      <c r="T188" s="38">
        <v>2024</v>
      </c>
      <c r="U188" s="38">
        <v>2024</v>
      </c>
      <c r="V188" s="38">
        <v>2021</v>
      </c>
      <c r="W188" s="38">
        <v>2022</v>
      </c>
      <c r="X188" s="38">
        <v>2022</v>
      </c>
      <c r="Y188" s="38">
        <f>VLOOKUP(B188,[1]Foglio1!$B:$C,2,FALSE)</f>
        <v>2006</v>
      </c>
      <c r="Z188" s="38">
        <v>2022</v>
      </c>
      <c r="AA188" s="38">
        <f>VLOOKUP(B188,[1]Foglio3!$B:$C,2,FALSE)</f>
        <v>2022</v>
      </c>
      <c r="AB188" s="38">
        <v>2019</v>
      </c>
      <c r="AC188" s="38">
        <v>2020</v>
      </c>
      <c r="AD188" s="38">
        <v>2022</v>
      </c>
      <c r="AE188" s="38">
        <v>2024</v>
      </c>
      <c r="AF188" s="38">
        <v>2024</v>
      </c>
      <c r="AG188" s="38">
        <v>2024</v>
      </c>
      <c r="AH188" s="38">
        <v>2022</v>
      </c>
      <c r="AI188" s="38">
        <v>2021</v>
      </c>
      <c r="AJ188" s="38">
        <v>2024</v>
      </c>
      <c r="AK188" s="38">
        <v>2021</v>
      </c>
      <c r="AL188" s="38">
        <v>2022</v>
      </c>
      <c r="AM188" s="38">
        <v>2022</v>
      </c>
      <c r="AN188" s="38">
        <v>2023</v>
      </c>
      <c r="AO188" s="38">
        <v>2022</v>
      </c>
      <c r="AP188" s="38">
        <v>2021</v>
      </c>
      <c r="AQ188" s="38">
        <v>2022</v>
      </c>
      <c r="AR188" s="38">
        <v>2021</v>
      </c>
      <c r="AS188" s="38"/>
      <c r="AT188" s="38">
        <v>2020</v>
      </c>
      <c r="AU188" s="38">
        <v>2022</v>
      </c>
      <c r="AV188" s="38">
        <v>2022</v>
      </c>
      <c r="AW188" s="38">
        <v>2022</v>
      </c>
      <c r="AX188" s="38">
        <v>2024</v>
      </c>
      <c r="AY188" s="38">
        <v>2024</v>
      </c>
      <c r="AZ188" s="38">
        <v>2024</v>
      </c>
      <c r="BA188" s="38">
        <v>2015</v>
      </c>
      <c r="BB188" s="38">
        <v>2024</v>
      </c>
      <c r="BC188" s="38">
        <v>2023</v>
      </c>
      <c r="BD188" s="38">
        <v>2024</v>
      </c>
      <c r="BE188" s="38">
        <v>2024</v>
      </c>
      <c r="BF188" s="38">
        <v>2013</v>
      </c>
      <c r="BG188" s="38">
        <v>2022</v>
      </c>
      <c r="BH188" s="38">
        <v>2023</v>
      </c>
      <c r="BI188" s="38">
        <v>2022</v>
      </c>
      <c r="BJ188" s="38">
        <v>2022</v>
      </c>
      <c r="BK188" s="38">
        <v>2021</v>
      </c>
      <c r="BL188" s="38">
        <v>2022</v>
      </c>
      <c r="BM188" s="38">
        <v>2014</v>
      </c>
      <c r="BN188" s="38">
        <v>2022</v>
      </c>
      <c r="BO188" s="38">
        <v>2022</v>
      </c>
      <c r="BP188" s="38">
        <v>2014</v>
      </c>
      <c r="BQ188" s="38">
        <v>2022</v>
      </c>
      <c r="BR188" s="38">
        <v>2022</v>
      </c>
      <c r="BS188" s="38">
        <v>2022</v>
      </c>
      <c r="BT188" s="38">
        <v>2021</v>
      </c>
      <c r="BU188" s="38">
        <v>2020</v>
      </c>
      <c r="BV188" s="38">
        <v>2023</v>
      </c>
    </row>
    <row r="189" spans="1:74">
      <c r="A189" s="30" t="s">
        <v>348</v>
      </c>
      <c r="B189" s="23" t="s">
        <v>347</v>
      </c>
      <c r="C189" s="38">
        <v>2024</v>
      </c>
      <c r="D189" s="38">
        <v>2024</v>
      </c>
      <c r="E189" s="38">
        <v>2024</v>
      </c>
      <c r="F189" s="38">
        <v>2024</v>
      </c>
      <c r="G189" s="38">
        <v>2024</v>
      </c>
      <c r="H189" s="38">
        <v>2024</v>
      </c>
      <c r="I189" s="38">
        <v>2024</v>
      </c>
      <c r="J189" s="38">
        <v>2024</v>
      </c>
      <c r="K189" s="38">
        <v>2024</v>
      </c>
      <c r="L189" s="38">
        <v>2024</v>
      </c>
      <c r="M189" s="38">
        <v>2024</v>
      </c>
      <c r="N189" s="38"/>
      <c r="O189" s="38"/>
      <c r="P189" s="38"/>
      <c r="Q189" s="38">
        <v>2024</v>
      </c>
      <c r="R189" s="38">
        <v>2024</v>
      </c>
      <c r="S189" s="38">
        <v>2024</v>
      </c>
      <c r="T189" s="38">
        <v>2024</v>
      </c>
      <c r="U189" s="38">
        <v>2024</v>
      </c>
      <c r="V189" s="38">
        <v>2021</v>
      </c>
      <c r="W189" s="38">
        <v>2022</v>
      </c>
      <c r="X189" s="38">
        <v>2022</v>
      </c>
      <c r="Y189" s="38">
        <f>VLOOKUP(B189,[1]Foglio1!$B:$C,2,FALSE)</f>
        <v>2007</v>
      </c>
      <c r="Z189" s="38">
        <v>2022</v>
      </c>
      <c r="AA189" s="38">
        <f>VLOOKUP(B189,[1]Foglio3!$B:$C,2,FALSE)</f>
        <v>2022</v>
      </c>
      <c r="AB189" s="38">
        <v>2015</v>
      </c>
      <c r="AC189" s="38">
        <v>2020</v>
      </c>
      <c r="AD189" s="38">
        <v>2022</v>
      </c>
      <c r="AE189" s="38">
        <v>2024</v>
      </c>
      <c r="AF189" s="38">
        <v>2008</v>
      </c>
      <c r="AG189" s="38"/>
      <c r="AH189" s="38">
        <v>2022</v>
      </c>
      <c r="AI189" s="38"/>
      <c r="AJ189" s="38">
        <v>2024</v>
      </c>
      <c r="AK189" s="38">
        <v>2021</v>
      </c>
      <c r="AL189" s="38">
        <v>2022</v>
      </c>
      <c r="AM189" s="38">
        <v>2022</v>
      </c>
      <c r="AN189" s="38">
        <v>2023</v>
      </c>
      <c r="AO189" s="38">
        <v>2022</v>
      </c>
      <c r="AP189" s="38">
        <v>2013</v>
      </c>
      <c r="AQ189" s="38">
        <v>2022</v>
      </c>
      <c r="AR189" s="38"/>
      <c r="AS189" s="38"/>
      <c r="AT189" s="38">
        <v>2022</v>
      </c>
      <c r="AU189" s="38">
        <v>2022</v>
      </c>
      <c r="AV189" s="38"/>
      <c r="AW189" s="38">
        <v>2019</v>
      </c>
      <c r="AX189" s="38">
        <v>2024</v>
      </c>
      <c r="AY189" s="38">
        <v>2024</v>
      </c>
      <c r="AZ189" s="38">
        <v>2024</v>
      </c>
      <c r="BA189" s="38"/>
      <c r="BB189" s="38">
        <v>2024</v>
      </c>
      <c r="BC189" s="38"/>
      <c r="BD189" s="38">
        <v>2024</v>
      </c>
      <c r="BE189" s="38">
        <v>2024</v>
      </c>
      <c r="BF189" s="38">
        <v>2013</v>
      </c>
      <c r="BG189" s="38">
        <v>2022</v>
      </c>
      <c r="BH189" s="38">
        <v>2023</v>
      </c>
      <c r="BI189" s="38">
        <v>2022</v>
      </c>
      <c r="BJ189" s="38">
        <v>2021</v>
      </c>
      <c r="BK189" s="38">
        <v>2021</v>
      </c>
      <c r="BL189" s="38">
        <v>2022</v>
      </c>
      <c r="BM189" s="38">
        <v>2014</v>
      </c>
      <c r="BN189" s="38">
        <v>2022</v>
      </c>
      <c r="BO189" s="38">
        <v>2022</v>
      </c>
      <c r="BP189" s="38">
        <v>2019</v>
      </c>
      <c r="BQ189" s="38">
        <v>2022</v>
      </c>
      <c r="BR189" s="38"/>
      <c r="BS189" s="38">
        <v>2022</v>
      </c>
      <c r="BT189" s="38">
        <v>2021</v>
      </c>
      <c r="BU189" s="38">
        <v>2020</v>
      </c>
      <c r="BV189" s="38">
        <v>2023</v>
      </c>
    </row>
    <row r="190" spans="1:74">
      <c r="A190" s="30" t="s">
        <v>744</v>
      </c>
      <c r="B190" s="23" t="s">
        <v>349</v>
      </c>
      <c r="C190" s="38">
        <v>2024</v>
      </c>
      <c r="D190" s="38">
        <v>2024</v>
      </c>
      <c r="E190" s="38">
        <v>2024</v>
      </c>
      <c r="F190" s="38">
        <v>2024</v>
      </c>
      <c r="G190" s="38">
        <v>2024</v>
      </c>
      <c r="H190" s="38">
        <v>2024</v>
      </c>
      <c r="I190" s="38">
        <v>2024</v>
      </c>
      <c r="J190" s="38">
        <v>2024</v>
      </c>
      <c r="K190" s="38">
        <v>2024</v>
      </c>
      <c r="L190" s="38">
        <v>2024</v>
      </c>
      <c r="M190" s="38"/>
      <c r="N190" s="38"/>
      <c r="O190" s="38"/>
      <c r="P190" s="38"/>
      <c r="Q190" s="38">
        <v>2024</v>
      </c>
      <c r="R190" s="38">
        <v>2024</v>
      </c>
      <c r="S190" s="38">
        <v>2024</v>
      </c>
      <c r="T190" s="38">
        <v>2024</v>
      </c>
      <c r="U190" s="38">
        <v>2024</v>
      </c>
      <c r="V190" s="38">
        <v>2021</v>
      </c>
      <c r="W190" s="38">
        <v>2022</v>
      </c>
      <c r="X190" s="38">
        <v>2022</v>
      </c>
      <c r="Y190" s="38"/>
      <c r="Z190" s="38">
        <v>2021</v>
      </c>
      <c r="AA190" s="38"/>
      <c r="AB190" s="38">
        <v>2018</v>
      </c>
      <c r="AC190" s="38">
        <v>2020</v>
      </c>
      <c r="AD190" s="38">
        <v>2022</v>
      </c>
      <c r="AE190" s="38">
        <v>2024</v>
      </c>
      <c r="AF190" s="38">
        <v>2024</v>
      </c>
      <c r="AG190" s="38">
        <v>2024</v>
      </c>
      <c r="AH190" s="38">
        <v>2022</v>
      </c>
      <c r="AI190" s="38"/>
      <c r="AJ190" s="38">
        <v>2024</v>
      </c>
      <c r="AK190" s="38">
        <v>2021</v>
      </c>
      <c r="AL190" s="38">
        <v>2022</v>
      </c>
      <c r="AM190" s="38"/>
      <c r="AN190" s="38"/>
      <c r="AO190" s="38">
        <v>2022</v>
      </c>
      <c r="AP190" s="38"/>
      <c r="AQ190" s="38">
        <v>2022</v>
      </c>
      <c r="AR190" s="38">
        <v>2022</v>
      </c>
      <c r="AS190" s="38"/>
      <c r="AT190" s="38">
        <v>2022</v>
      </c>
      <c r="AU190" s="38">
        <v>2022</v>
      </c>
      <c r="AV190" s="38">
        <v>2022</v>
      </c>
      <c r="AW190" s="38"/>
      <c r="AX190" s="38">
        <v>2024</v>
      </c>
      <c r="AY190" s="38">
        <v>2024</v>
      </c>
      <c r="AZ190" s="38">
        <v>2024</v>
      </c>
      <c r="BA190" s="38"/>
      <c r="BB190" s="38">
        <v>2024</v>
      </c>
      <c r="BC190" s="38">
        <v>2023</v>
      </c>
      <c r="BD190" s="38">
        <v>2024</v>
      </c>
      <c r="BE190" s="38">
        <v>2024</v>
      </c>
      <c r="BF190" s="38">
        <v>2015</v>
      </c>
      <c r="BG190" s="38">
        <v>2022</v>
      </c>
      <c r="BH190" s="38">
        <v>2023</v>
      </c>
      <c r="BI190" s="38">
        <v>2022</v>
      </c>
      <c r="BJ190" s="38">
        <v>2022</v>
      </c>
      <c r="BK190" s="38">
        <v>2017</v>
      </c>
      <c r="BL190" s="38">
        <v>2022</v>
      </c>
      <c r="BM190" s="38">
        <v>2014</v>
      </c>
      <c r="BN190" s="38">
        <v>2022</v>
      </c>
      <c r="BO190" s="38">
        <v>2022</v>
      </c>
      <c r="BP190" s="38">
        <v>2017</v>
      </c>
      <c r="BQ190" s="38">
        <v>2022</v>
      </c>
      <c r="BR190" s="38">
        <v>2022</v>
      </c>
      <c r="BS190" s="38">
        <v>2022</v>
      </c>
      <c r="BT190" s="38">
        <v>2021</v>
      </c>
      <c r="BU190" s="38">
        <v>2020</v>
      </c>
      <c r="BV190" s="38"/>
    </row>
    <row r="191" spans="1:74">
      <c r="A191" s="30" t="s">
        <v>374</v>
      </c>
      <c r="B191" s="23" t="s">
        <v>350</v>
      </c>
      <c r="C191" s="38">
        <v>2024</v>
      </c>
      <c r="D191" s="38">
        <v>2024</v>
      </c>
      <c r="E191" s="38">
        <v>2024</v>
      </c>
      <c r="F191" s="38">
        <v>2024</v>
      </c>
      <c r="G191" s="38">
        <v>2024</v>
      </c>
      <c r="H191" s="38">
        <v>2024</v>
      </c>
      <c r="I191" s="38">
        <v>2024</v>
      </c>
      <c r="J191" s="38">
        <v>2024</v>
      </c>
      <c r="K191" s="38">
        <v>2024</v>
      </c>
      <c r="L191" s="38">
        <v>2024</v>
      </c>
      <c r="M191" s="38">
        <v>2024</v>
      </c>
      <c r="N191" s="38"/>
      <c r="O191" s="38"/>
      <c r="P191" s="38"/>
      <c r="Q191" s="38">
        <v>2024</v>
      </c>
      <c r="R191" s="38">
        <v>2024</v>
      </c>
      <c r="S191" s="38">
        <v>2024</v>
      </c>
      <c r="T191" s="38">
        <v>2024</v>
      </c>
      <c r="U191" s="38">
        <v>2024</v>
      </c>
      <c r="V191" s="38">
        <v>2021</v>
      </c>
      <c r="W191" s="38">
        <v>2022</v>
      </c>
      <c r="X191" s="38">
        <v>2022</v>
      </c>
      <c r="Y191" s="38">
        <f>VLOOKUP(B191,[1]Foglio1!$B:$C,2,FALSE)</f>
        <v>2020</v>
      </c>
      <c r="Z191" s="38">
        <v>2022</v>
      </c>
      <c r="AA191" s="38">
        <f>VLOOKUP(B191,[1]Foglio3!$B:$C,2,FALSE)</f>
        <v>2022</v>
      </c>
      <c r="AB191" s="38">
        <v>2018</v>
      </c>
      <c r="AC191" s="38">
        <v>2020</v>
      </c>
      <c r="AD191" s="38">
        <v>2022</v>
      </c>
      <c r="AE191" s="38">
        <v>2024</v>
      </c>
      <c r="AF191" s="38">
        <v>2024</v>
      </c>
      <c r="AG191" s="38">
        <v>2024</v>
      </c>
      <c r="AH191" s="38">
        <v>2022</v>
      </c>
      <c r="AI191" s="38">
        <v>2020</v>
      </c>
      <c r="AJ191" s="38">
        <v>2024</v>
      </c>
      <c r="AK191" s="38">
        <v>2021</v>
      </c>
      <c r="AL191" s="38">
        <v>2022</v>
      </c>
      <c r="AM191" s="38">
        <v>2022</v>
      </c>
      <c r="AN191" s="38">
        <v>2023</v>
      </c>
      <c r="AO191" s="38">
        <v>2022</v>
      </c>
      <c r="AP191" s="38">
        <v>2020</v>
      </c>
      <c r="AQ191" s="38">
        <v>2022</v>
      </c>
      <c r="AR191" s="38">
        <v>2022</v>
      </c>
      <c r="AS191" s="38">
        <v>2022</v>
      </c>
      <c r="AT191" s="38">
        <v>2022</v>
      </c>
      <c r="AU191" s="38">
        <v>2022</v>
      </c>
      <c r="AV191" s="38">
        <v>2022</v>
      </c>
      <c r="AW191" s="38">
        <v>2022</v>
      </c>
      <c r="AX191" s="38">
        <v>2024</v>
      </c>
      <c r="AY191" s="38">
        <v>2024</v>
      </c>
      <c r="AZ191" s="38">
        <v>2024</v>
      </c>
      <c r="BA191" s="38"/>
      <c r="BB191" s="38">
        <v>2024</v>
      </c>
      <c r="BC191" s="38">
        <v>2023</v>
      </c>
      <c r="BD191" s="38">
        <v>2024</v>
      </c>
      <c r="BE191" s="38">
        <v>2024</v>
      </c>
      <c r="BF191" s="38">
        <v>2015</v>
      </c>
      <c r="BG191" s="38">
        <v>2022</v>
      </c>
      <c r="BH191" s="38">
        <v>2023</v>
      </c>
      <c r="BI191" s="38">
        <v>2022</v>
      </c>
      <c r="BJ191" s="38">
        <v>2022</v>
      </c>
      <c r="BK191" s="38">
        <v>2022</v>
      </c>
      <c r="BL191" s="38">
        <v>2022</v>
      </c>
      <c r="BM191" s="38">
        <v>2014</v>
      </c>
      <c r="BN191" s="38">
        <v>2022</v>
      </c>
      <c r="BO191" s="38">
        <v>2022</v>
      </c>
      <c r="BP191" s="38">
        <v>2016</v>
      </c>
      <c r="BQ191" s="38">
        <v>2022</v>
      </c>
      <c r="BR191" s="38">
        <v>2022</v>
      </c>
      <c r="BS191" s="38"/>
      <c r="BT191" s="38">
        <v>2021</v>
      </c>
      <c r="BU191" s="38">
        <v>2020</v>
      </c>
      <c r="BV191" s="38">
        <v>2023</v>
      </c>
    </row>
    <row r="192" spans="1:74">
      <c r="A192" s="30" t="s">
        <v>352</v>
      </c>
      <c r="B192" s="23" t="s">
        <v>351</v>
      </c>
      <c r="C192" s="38">
        <v>2024</v>
      </c>
      <c r="D192" s="38">
        <v>2024</v>
      </c>
      <c r="E192" s="38">
        <v>2024</v>
      </c>
      <c r="F192" s="38">
        <v>2024</v>
      </c>
      <c r="G192" s="38">
        <v>2024</v>
      </c>
      <c r="H192" s="38">
        <v>2024</v>
      </c>
      <c r="I192" s="38">
        <v>2024</v>
      </c>
      <c r="J192" s="38">
        <v>2024</v>
      </c>
      <c r="K192" s="38">
        <v>2024</v>
      </c>
      <c r="L192" s="38">
        <v>2024</v>
      </c>
      <c r="M192" s="38">
        <v>2024</v>
      </c>
      <c r="N192" s="38"/>
      <c r="O192" s="38"/>
      <c r="P192" s="38"/>
      <c r="Q192" s="38">
        <v>2024</v>
      </c>
      <c r="R192" s="38">
        <v>2024</v>
      </c>
      <c r="S192" s="38">
        <v>2024</v>
      </c>
      <c r="T192" s="38">
        <v>2024</v>
      </c>
      <c r="U192" s="38">
        <v>2024</v>
      </c>
      <c r="V192" s="38">
        <v>2021</v>
      </c>
      <c r="W192" s="38">
        <v>2022</v>
      </c>
      <c r="X192" s="38">
        <v>2022</v>
      </c>
      <c r="Y192" s="38">
        <f>VLOOKUP(B192,[1]Foglio1!$B:$C,2,FALSE)</f>
        <v>2013</v>
      </c>
      <c r="Z192" s="38">
        <v>2022</v>
      </c>
      <c r="AA192" s="38">
        <f>VLOOKUP(B192,[1]Foglio3!$B:$C,2,FALSE)</f>
        <v>2017</v>
      </c>
      <c r="AB192" s="38">
        <v>2016</v>
      </c>
      <c r="AC192" s="38">
        <v>2020</v>
      </c>
      <c r="AD192" s="38">
        <v>2022</v>
      </c>
      <c r="AE192" s="38">
        <v>2024</v>
      </c>
      <c r="AF192" s="38">
        <v>2024</v>
      </c>
      <c r="AG192" s="38">
        <v>2024</v>
      </c>
      <c r="AH192" s="38">
        <v>2022</v>
      </c>
      <c r="AI192" s="38">
        <v>2013</v>
      </c>
      <c r="AJ192" s="38">
        <v>2024</v>
      </c>
      <c r="AK192" s="38">
        <v>2021</v>
      </c>
      <c r="AL192" s="38">
        <v>2022</v>
      </c>
      <c r="AM192" s="38">
        <v>2020</v>
      </c>
      <c r="AN192" s="38">
        <v>2023</v>
      </c>
      <c r="AO192" s="38">
        <v>2022</v>
      </c>
      <c r="AP192" s="38">
        <v>2013</v>
      </c>
      <c r="AQ192" s="38">
        <v>2022</v>
      </c>
      <c r="AR192" s="38">
        <v>2022</v>
      </c>
      <c r="AS192" s="38">
        <v>2022</v>
      </c>
      <c r="AT192" s="38">
        <v>2022</v>
      </c>
      <c r="AU192" s="38">
        <v>2022</v>
      </c>
      <c r="AV192" s="38">
        <v>2022</v>
      </c>
      <c r="AW192" s="38">
        <v>2014</v>
      </c>
      <c r="AX192" s="38">
        <v>2024</v>
      </c>
      <c r="AY192" s="38">
        <v>2024</v>
      </c>
      <c r="AZ192" s="38">
        <v>2024</v>
      </c>
      <c r="BA192" s="38">
        <v>2024</v>
      </c>
      <c r="BB192" s="38">
        <v>2024</v>
      </c>
      <c r="BC192" s="38">
        <v>2024</v>
      </c>
      <c r="BD192" s="38">
        <v>2024</v>
      </c>
      <c r="BE192" s="38">
        <v>2024</v>
      </c>
      <c r="BF192" s="38">
        <v>2015</v>
      </c>
      <c r="BG192" s="38">
        <v>2022</v>
      </c>
      <c r="BH192" s="38">
        <v>2023</v>
      </c>
      <c r="BI192" s="38">
        <v>2022</v>
      </c>
      <c r="BJ192" s="38"/>
      <c r="BK192" s="38">
        <v>2017</v>
      </c>
      <c r="BL192" s="38">
        <v>2021</v>
      </c>
      <c r="BM192" s="38">
        <v>2014</v>
      </c>
      <c r="BN192" s="38">
        <v>2022</v>
      </c>
      <c r="BO192" s="38">
        <v>2022</v>
      </c>
      <c r="BP192" s="38">
        <v>2014</v>
      </c>
      <c r="BQ192" s="38">
        <v>2022</v>
      </c>
      <c r="BR192" s="38">
        <v>2022</v>
      </c>
      <c r="BS192" s="38">
        <v>2022</v>
      </c>
      <c r="BT192" s="38">
        <v>2015</v>
      </c>
      <c r="BU192" s="38">
        <v>2020</v>
      </c>
      <c r="BV192" s="38">
        <v>2023</v>
      </c>
    </row>
    <row r="193" spans="1:74">
      <c r="A193" s="30" t="s">
        <v>354</v>
      </c>
      <c r="B193" s="23" t="s">
        <v>353</v>
      </c>
      <c r="C193" s="38">
        <v>2024</v>
      </c>
      <c r="D193" s="38">
        <v>2024</v>
      </c>
      <c r="E193" s="38">
        <v>2024</v>
      </c>
      <c r="F193" s="38">
        <v>2024</v>
      </c>
      <c r="G193" s="38">
        <v>2024</v>
      </c>
      <c r="H193" s="38">
        <v>2024</v>
      </c>
      <c r="I193" s="38">
        <v>2024</v>
      </c>
      <c r="J193" s="38">
        <v>2024</v>
      </c>
      <c r="K193" s="38">
        <v>2024</v>
      </c>
      <c r="L193" s="38">
        <v>2024</v>
      </c>
      <c r="M193" s="38">
        <v>2024</v>
      </c>
      <c r="N193" s="38">
        <v>2024</v>
      </c>
      <c r="O193" s="38">
        <v>2024</v>
      </c>
      <c r="P193" s="38">
        <v>2024</v>
      </c>
      <c r="Q193" s="38">
        <v>2024</v>
      </c>
      <c r="R193" s="38">
        <v>2024</v>
      </c>
      <c r="S193" s="38">
        <v>2024</v>
      </c>
      <c r="T193" s="38">
        <v>2024</v>
      </c>
      <c r="U193" s="38">
        <v>2024</v>
      </c>
      <c r="V193" s="38">
        <v>2021</v>
      </c>
      <c r="W193" s="38">
        <v>2022</v>
      </c>
      <c r="X193" s="38">
        <v>2022</v>
      </c>
      <c r="Y193" s="38">
        <f>VLOOKUP(B193,[1]Foglio1!$B:$C,2,FALSE)</f>
        <v>2018</v>
      </c>
      <c r="Z193" s="38">
        <v>2022</v>
      </c>
      <c r="AA193" s="38">
        <f>VLOOKUP(B193,[1]Foglio3!$B:$C,2,FALSE)</f>
        <v>2022</v>
      </c>
      <c r="AB193" s="38">
        <v>2016</v>
      </c>
      <c r="AC193" s="38">
        <v>2020</v>
      </c>
      <c r="AD193" s="38">
        <v>2022</v>
      </c>
      <c r="AE193" s="38">
        <v>2024</v>
      </c>
      <c r="AF193" s="38">
        <v>2024</v>
      </c>
      <c r="AG193" s="38">
        <v>2024</v>
      </c>
      <c r="AH193" s="38">
        <v>2022</v>
      </c>
      <c r="AI193" s="38">
        <v>2018</v>
      </c>
      <c r="AJ193" s="38">
        <v>2024</v>
      </c>
      <c r="AK193" s="38">
        <v>2021</v>
      </c>
      <c r="AL193" s="38">
        <v>2022</v>
      </c>
      <c r="AM193" s="38">
        <v>2022</v>
      </c>
      <c r="AN193" s="38">
        <v>2023</v>
      </c>
      <c r="AO193" s="38">
        <v>2022</v>
      </c>
      <c r="AP193" s="38">
        <v>2018</v>
      </c>
      <c r="AQ193" s="38">
        <v>2022</v>
      </c>
      <c r="AR193" s="38">
        <v>2022</v>
      </c>
      <c r="AS193" s="38">
        <v>2022</v>
      </c>
      <c r="AT193" s="38">
        <v>2022</v>
      </c>
      <c r="AU193" s="38">
        <v>2022</v>
      </c>
      <c r="AV193" s="38">
        <v>2022</v>
      </c>
      <c r="AW193" s="38">
        <v>2022</v>
      </c>
      <c r="AX193" s="38">
        <v>2024</v>
      </c>
      <c r="AY193" s="38">
        <v>2024</v>
      </c>
      <c r="AZ193" s="38">
        <v>2024</v>
      </c>
      <c r="BA193" s="38"/>
      <c r="BB193" s="38">
        <v>2024</v>
      </c>
      <c r="BC193" s="38"/>
      <c r="BD193" s="38">
        <v>2024</v>
      </c>
      <c r="BE193" s="38">
        <v>2024</v>
      </c>
      <c r="BF193" s="38">
        <v>2013</v>
      </c>
      <c r="BG193" s="38">
        <v>2022</v>
      </c>
      <c r="BH193" s="38">
        <v>2023</v>
      </c>
      <c r="BI193" s="38">
        <v>2022</v>
      </c>
      <c r="BJ193" s="38">
        <v>2020</v>
      </c>
      <c r="BK193" s="38">
        <v>2021</v>
      </c>
      <c r="BL193" s="38">
        <v>2022</v>
      </c>
      <c r="BM193" s="38">
        <v>2014</v>
      </c>
      <c r="BN193" s="38">
        <v>2022</v>
      </c>
      <c r="BO193" s="38">
        <v>2022</v>
      </c>
      <c r="BP193" s="38">
        <v>2021</v>
      </c>
      <c r="BQ193" s="38">
        <v>2022</v>
      </c>
      <c r="BR193" s="38">
        <v>2022</v>
      </c>
      <c r="BS193" s="38">
        <v>2022</v>
      </c>
      <c r="BT193" s="38">
        <v>2021</v>
      </c>
      <c r="BU193" s="38">
        <v>2020</v>
      </c>
      <c r="BV193" s="38">
        <v>2023</v>
      </c>
    </row>
    <row r="194" spans="1:74">
      <c r="A194" s="30" t="s">
        <v>356</v>
      </c>
      <c r="B194" s="23" t="s">
        <v>355</v>
      </c>
      <c r="C194" s="38">
        <v>2024</v>
      </c>
      <c r="D194" s="38">
        <v>2024</v>
      </c>
      <c r="E194" s="38">
        <v>2024</v>
      </c>
      <c r="F194" s="38">
        <v>2024</v>
      </c>
      <c r="G194" s="38">
        <v>2024</v>
      </c>
      <c r="H194" s="38">
        <v>2024</v>
      </c>
      <c r="I194" s="38">
        <v>2024</v>
      </c>
      <c r="J194" s="38">
        <v>2024</v>
      </c>
      <c r="K194" s="38">
        <v>2024</v>
      </c>
      <c r="L194" s="38">
        <v>2024</v>
      </c>
      <c r="M194" s="38">
        <v>2024</v>
      </c>
      <c r="N194" s="38">
        <v>2024</v>
      </c>
      <c r="O194" s="38">
        <v>2024</v>
      </c>
      <c r="P194" s="38">
        <v>2024</v>
      </c>
      <c r="Q194" s="38">
        <v>2024</v>
      </c>
      <c r="R194" s="38">
        <v>2024</v>
      </c>
      <c r="S194" s="38">
        <v>2024</v>
      </c>
      <c r="T194" s="38">
        <v>2024</v>
      </c>
      <c r="U194" s="38">
        <v>2024</v>
      </c>
      <c r="V194" s="38">
        <v>2021</v>
      </c>
      <c r="W194" s="38">
        <v>2022</v>
      </c>
      <c r="X194" s="38">
        <v>2022</v>
      </c>
      <c r="Y194" s="38">
        <f>VLOOKUP(B194,[1]Foglio1!$B:$C,2,FALSE)</f>
        <v>2019</v>
      </c>
      <c r="Z194" s="38">
        <v>2022</v>
      </c>
      <c r="AA194" s="38">
        <f>VLOOKUP(B194,[1]Foglio3!$B:$C,2,FALSE)</f>
        <v>2022</v>
      </c>
      <c r="AB194" s="38">
        <v>2018</v>
      </c>
      <c r="AC194" s="38">
        <v>2020</v>
      </c>
      <c r="AD194" s="38">
        <v>2022</v>
      </c>
      <c r="AE194" s="38">
        <v>2024</v>
      </c>
      <c r="AF194" s="38">
        <v>2024</v>
      </c>
      <c r="AG194" s="38">
        <v>2024</v>
      </c>
      <c r="AH194" s="38">
        <v>2022</v>
      </c>
      <c r="AI194" s="38">
        <v>2019</v>
      </c>
      <c r="AJ194" s="38">
        <v>2024</v>
      </c>
      <c r="AK194" s="38">
        <v>2021</v>
      </c>
      <c r="AL194" s="38">
        <v>2022</v>
      </c>
      <c r="AM194" s="38">
        <v>2022</v>
      </c>
      <c r="AN194" s="38">
        <v>2023</v>
      </c>
      <c r="AO194" s="38">
        <v>2022</v>
      </c>
      <c r="AP194" s="38">
        <v>2019</v>
      </c>
      <c r="AQ194" s="38">
        <v>2022</v>
      </c>
      <c r="AR194" s="38">
        <v>2022</v>
      </c>
      <c r="AS194" s="38">
        <v>2022</v>
      </c>
      <c r="AT194" s="38">
        <v>2022</v>
      </c>
      <c r="AU194" s="38">
        <v>2022</v>
      </c>
      <c r="AV194" s="38">
        <v>2022</v>
      </c>
      <c r="AW194" s="38">
        <v>2019</v>
      </c>
      <c r="AX194" s="38">
        <v>2024</v>
      </c>
      <c r="AY194" s="38">
        <v>2024</v>
      </c>
      <c r="AZ194" s="38">
        <v>2024</v>
      </c>
      <c r="BA194" s="38"/>
      <c r="BB194" s="38">
        <v>2024</v>
      </c>
      <c r="BC194" s="38">
        <v>2023</v>
      </c>
      <c r="BD194" s="38">
        <v>2024</v>
      </c>
      <c r="BE194" s="38">
        <v>2024</v>
      </c>
      <c r="BF194" s="38">
        <v>2015</v>
      </c>
      <c r="BG194" s="38">
        <v>2022</v>
      </c>
      <c r="BH194" s="38">
        <v>2023</v>
      </c>
      <c r="BI194" s="38">
        <v>2022</v>
      </c>
      <c r="BJ194" s="38">
        <v>2022</v>
      </c>
      <c r="BK194" s="38">
        <v>2021</v>
      </c>
      <c r="BL194" s="38">
        <v>2022</v>
      </c>
      <c r="BM194" s="38">
        <v>2014</v>
      </c>
      <c r="BN194" s="38">
        <v>2022</v>
      </c>
      <c r="BO194" s="38">
        <v>2022</v>
      </c>
      <c r="BP194" s="38">
        <v>2020</v>
      </c>
      <c r="BQ194" s="38">
        <v>2022</v>
      </c>
      <c r="BR194" s="38">
        <v>2022</v>
      </c>
      <c r="BS194" s="38">
        <v>2022</v>
      </c>
      <c r="BT194" s="38">
        <v>2021</v>
      </c>
      <c r="BU194" s="38">
        <v>2020</v>
      </c>
      <c r="BV194" s="38">
        <v>2023</v>
      </c>
    </row>
  </sheetData>
  <mergeCells count="1">
    <mergeCell ref="A1:BV1"/>
  </mergeCells>
  <conditionalFormatting sqref="C4:BV194">
    <cfRule type="cellIs" dxfId="0" priority="1" operator="equal">
      <formula>2025</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V194"/>
  <sheetViews>
    <sheetView showGridLines="0" zoomScale="80" zoomScaleNormal="80" workbookViewId="0">
      <pane xSplit="2" ySplit="3" topLeftCell="AR160" activePane="bottomRight" state="frozen"/>
      <selection pane="topRight" activeCell="C1" sqref="C1"/>
      <selection pane="bottomLeft" activeCell="A5" sqref="A5"/>
      <selection pane="bottomRight" activeCell="BU176" sqref="BU176"/>
    </sheetView>
  </sheetViews>
  <sheetFormatPr baseColWidth="10" defaultColWidth="9.1640625" defaultRowHeight="15"/>
  <cols>
    <col min="1" max="1" width="49.5" style="1" bestFit="1" customWidth="1"/>
    <col min="2" max="2" width="5.5" style="1" bestFit="1" customWidth="1"/>
    <col min="3" max="52" width="5.5" style="1" customWidth="1"/>
    <col min="53" max="54" width="8.5" style="1" bestFit="1" customWidth="1"/>
    <col min="55" max="74" width="5.5" style="1" customWidth="1"/>
    <col min="75" max="16384" width="9.1640625" style="1"/>
  </cols>
  <sheetData>
    <row r="1" spans="1:74">
      <c r="A1" s="52"/>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263"/>
      <c r="AV1" s="263"/>
      <c r="AW1" s="263"/>
      <c r="AX1" s="263"/>
      <c r="AY1" s="263"/>
      <c r="AZ1" s="263"/>
      <c r="BA1" s="263"/>
      <c r="BB1" s="263"/>
      <c r="BC1" s="263"/>
      <c r="BD1" s="263"/>
      <c r="BE1" s="263"/>
      <c r="BF1" s="263"/>
      <c r="BG1" s="263"/>
      <c r="BH1" s="263"/>
      <c r="BI1" s="263"/>
      <c r="BJ1" s="263"/>
      <c r="BK1" s="263"/>
      <c r="BL1" s="263"/>
      <c r="BM1" s="263"/>
      <c r="BN1" s="263"/>
      <c r="BO1" s="263"/>
      <c r="BP1" s="263"/>
      <c r="BQ1" s="263"/>
      <c r="BR1" s="263"/>
      <c r="BS1" s="263"/>
      <c r="BT1" s="263"/>
      <c r="BU1" s="263"/>
      <c r="BV1" s="263"/>
    </row>
    <row r="2" spans="1:74" s="12" customFormat="1" ht="121.5" customHeight="1">
      <c r="A2" s="30" t="s">
        <v>379</v>
      </c>
      <c r="B2" s="23" t="s">
        <v>357</v>
      </c>
      <c r="C2" s="36" t="str">
        <f>'Indicator Data'!C2</f>
        <v>Physical exposure to earthquake MMI VI</v>
      </c>
      <c r="D2" s="36" t="str">
        <f>'Indicator Data'!D2</f>
        <v>Physical exposure to earthquake MMI VIII</v>
      </c>
      <c r="E2" s="36" t="str">
        <f>'Indicator Data'!E2</f>
        <v>Annual Expected Exposed People to River Floods</v>
      </c>
      <c r="F2" s="36" t="str">
        <f>'Indicator Data'!F2</f>
        <v>Annual Expected Exposed People to Tsunamis</v>
      </c>
      <c r="G2" s="36" t="str">
        <f>'Indicator Data'!G2</f>
        <v>Annual Expected Exposed People to Cyclone's Wind SS1</v>
      </c>
      <c r="H2" s="36" t="str">
        <f>'Indicator Data'!H2</f>
        <v>Annual Expected Exposed People to Cyclone's Wind SS3</v>
      </c>
      <c r="I2" s="36" t="str">
        <f>'Indicator Data'!I2</f>
        <v>Annual Expected Exposed People to Coastal Floods</v>
      </c>
      <c r="J2" s="36" t="str">
        <f>'Indicator Data'!J2</f>
        <v>Total affected by Drought</v>
      </c>
      <c r="K2" s="36" t="str">
        <f>'Indicator Data'!K2</f>
        <v>Frequency of Drought events</v>
      </c>
      <c r="L2" s="36" t="str">
        <f>'Indicator Data'!L2</f>
        <v>Agriculture Drought probability</v>
      </c>
      <c r="M2" s="36" t="str">
        <f>'Indicator Data'!M2</f>
        <v>Population exposed to CCHF (zoonoses)</v>
      </c>
      <c r="N2" s="36" t="str">
        <f>'Indicator Data'!N2</f>
        <v>Population exposed to EVD (zoonoses)</v>
      </c>
      <c r="O2" s="36" t="str">
        <f>'Indicator Data'!O2</f>
        <v>Population exposed to Lassa Fever (zoonoses)</v>
      </c>
      <c r="P2" s="36" t="str">
        <f>'Indicator Data'!P2</f>
        <v>Population exposed to MVD (zoonoses)</v>
      </c>
      <c r="Q2" s="36" t="str">
        <f>'Indicator Data'!Q2</f>
        <v>Populations at risk of malaria (vector borne)</v>
      </c>
      <c r="R2" s="36" t="str">
        <f>'Indicator Data'!R2</f>
        <v>% of Populations at risk of malaria (vector borne)</v>
      </c>
      <c r="S2" s="36" t="str">
        <f>'Indicator Data'!S2</f>
        <v>Population exposed to Zika (vector borne)</v>
      </c>
      <c r="T2" s="36" t="str">
        <f>'Indicator Data'!T2</f>
        <v>Population at Risk to Aedes (vector borne)</v>
      </c>
      <c r="U2" s="36" t="str">
        <f>'Indicator Data'!U2</f>
        <v>Population exposed to Dengue (vector borne)</v>
      </c>
      <c r="V2" s="36" t="str">
        <f>'Indicator Data'!V2</f>
        <v>Population density (people per sq. km of land area)</v>
      </c>
      <c r="W2" s="36" t="str">
        <f>'Indicator Data'!W2</f>
        <v>Urban population growth (annual %)</v>
      </c>
      <c r="X2" s="36" t="str">
        <f>'Indicator Data'!X2</f>
        <v>Population living in urban areas (%)</v>
      </c>
      <c r="Y2" s="36" t="str">
        <f>'Indicator Data'!Y2</f>
        <v>Household size</v>
      </c>
      <c r="Z2" s="36" t="str">
        <f>'Indicator Data'!Z2</f>
        <v>People practicing open defecation (% of population)</v>
      </c>
      <c r="AA2" s="36" t="str">
        <f>'Indicator Data'!AA2</f>
        <v>People with basic handwashing facilities including soap and water (% of population)</v>
      </c>
      <c r="AB2" s="36" t="str">
        <f>'Indicator Data'!AB2</f>
        <v>Number of vets</v>
      </c>
      <c r="AC2" s="36" t="str">
        <f>'Indicator Data'!AC2</f>
        <v>IHR capacity score: Food safety</v>
      </c>
      <c r="AD2" s="36" t="str">
        <f>'Indicator Data'!AD2</f>
        <v>Population living in slums (% of urban population)</v>
      </c>
      <c r="AE2" s="36" t="str">
        <f>'Indicator Data'!AE2</f>
        <v>Children under 5 (% of population)</v>
      </c>
      <c r="AF2" s="36" t="str">
        <f>'Indicator Data'!AF2</f>
        <v>Projected Conflict Probability</v>
      </c>
      <c r="AG2" s="36" t="str">
        <f>'Indicator Data'!AG2</f>
        <v>Current  Conflict Intensity</v>
      </c>
      <c r="AH2" s="36" t="str">
        <f>'Indicator Data'!AH2</f>
        <v>Human Development Index</v>
      </c>
      <c r="AI2" s="36" t="str">
        <f>'Indicator Data'!AI2</f>
        <v>Multidimensional Poverty Index</v>
      </c>
      <c r="AJ2" s="36" t="str">
        <f>'Indicator Data'!AJ2</f>
        <v>Humanitarian Aid (FTS)</v>
      </c>
      <c r="AK2" s="36" t="str">
        <f>'Indicator Data'!AK2</f>
        <v>Development Aid (ODA)</v>
      </c>
      <c r="AL2" s="36" t="str">
        <f>'Indicator Data'!AL2</f>
        <v>Development Aid (ODA)</v>
      </c>
      <c r="AM2" s="36" t="str">
        <f>'Indicator Data'!AM2</f>
        <v>Net ODA received (% of GNI)</v>
      </c>
      <c r="AN2" s="36" t="str">
        <f>'Indicator Data'!AN2</f>
        <v>Volume of remittances (in USD) as a proportion of total GDP (%)</v>
      </c>
      <c r="AO2" s="36" t="str">
        <f>'Indicator Data'!AO2</f>
        <v>Mortality rate, under-5</v>
      </c>
      <c r="AP2" s="36" t="str">
        <f>'Indicator Data'!AP2</f>
        <v>U5 Under weight</v>
      </c>
      <c r="AQ2" s="36" t="str">
        <f>'Indicator Data'!AQ2</f>
        <v>Incidence of Tuberculosis</v>
      </c>
      <c r="AR2" s="36" t="str">
        <f>'Indicator Data'!AR2</f>
        <v>Estimated number of people living with HIV - Adult (&gt;15) rate</v>
      </c>
      <c r="AS2" s="36" t="str">
        <f>'Indicator Data'!AS2</f>
        <v>Incidence of HIV (per 1,000 uninfected population ages 15-49)</v>
      </c>
      <c r="AT2" s="36" t="str">
        <f>'Indicator Data'!AT2</f>
        <v>Malaria incidence per 1,000 population at risk</v>
      </c>
      <c r="AU2" s="36" t="str">
        <f>'Indicator Data'!AU2</f>
        <v>Number of people requiring interventions against neglected tropical diseases</v>
      </c>
      <c r="AV2" s="36" t="str">
        <f>'Indicator Data'!AV2</f>
        <v>Gender Inequality Index</v>
      </c>
      <c r="AW2" s="36" t="str">
        <f>'Indicator Data'!AW2</f>
        <v>Income Gini coefficient</v>
      </c>
      <c r="AX2" s="36" t="str">
        <f>'Indicator Data'!AX2</f>
        <v>People affected by Natural Disasters</v>
      </c>
      <c r="AY2" s="36" t="str">
        <f>'Indicator Data'!AY2</f>
        <v>People affected by Natural Disasters</v>
      </c>
      <c r="AZ2" s="36" t="str">
        <f>'Indicator Data'!AZ2</f>
        <v>People affected by Natural Disasters</v>
      </c>
      <c r="BA2" s="36" t="str">
        <f>'Indicator Data'!BA2</f>
        <v>Internally displaced persons (IDPs)</v>
      </c>
      <c r="BB2" s="36" t="str">
        <f>'Indicator Data'!BB2</f>
        <v>Refugees and asylum-seekers by country of asylum</v>
      </c>
      <c r="BC2" s="36" t="str">
        <f>'Indicator Data'!BC2</f>
        <v>Returned Refugees</v>
      </c>
      <c r="BD2" s="36" t="str">
        <f>'Indicator Data'!BD2</f>
        <v xml:space="preserve">Average Dietary Energy Supply Adequacy </v>
      </c>
      <c r="BE2" s="36" t="str">
        <f>'Indicator Data'!BE2</f>
        <v>Prevalence of Undernourishment</v>
      </c>
      <c r="BF2" s="36" t="str">
        <f>'Indicator Data'!BF2</f>
        <v>HFA Scores Last recent</v>
      </c>
      <c r="BG2" s="36" t="str">
        <f>'Indicator Data'!BG2</f>
        <v>Government Effectiveness</v>
      </c>
      <c r="BH2" s="36" t="str">
        <f>'Indicator Data'!BH2</f>
        <v>Corruption Perception Index</v>
      </c>
      <c r="BI2" s="36" t="str">
        <f>'Indicator Data'!BI2</f>
        <v>Access to electricity</v>
      </c>
      <c r="BJ2" s="36" t="str">
        <f>'Indicator Data'!BJ2</f>
        <v>Adult literacy rate</v>
      </c>
      <c r="BK2" s="36" t="str">
        <f>'Indicator Data'!BK2</f>
        <v>Individuals using the Internet</v>
      </c>
      <c r="BL2" s="36" t="str">
        <f>'Indicator Data'!BL2</f>
        <v>Mobile cellular subscriptions</v>
      </c>
      <c r="BM2" s="36" t="str">
        <f>'Indicator Data'!BM2</f>
        <v>Road lenght</v>
      </c>
      <c r="BN2" s="36" t="str">
        <f>'Indicator Data'!BN2</f>
        <v>People using at least basic sanitation services (% of population)</v>
      </c>
      <c r="BO2" s="36" t="str">
        <f>'Indicator Data'!BO2</f>
        <v>People using at least basic drinking water services (% of population)</v>
      </c>
      <c r="BP2" s="36" t="str">
        <f>'Indicator Data'!BP2</f>
        <v>Physicians Density</v>
      </c>
      <c r="BQ2" s="36" t="str">
        <f>'Indicator Data'!BQ2</f>
        <v>Proportion of the target population with access to 3 doses of diphtheria-tetanus-pertussis (DTP3) (%)</v>
      </c>
      <c r="BR2" s="36" t="str">
        <f>'Indicator Data'!BR2</f>
        <v>Proportion of the target population with access to measles-containing-vaccine second-dose (MCV2) (%)</v>
      </c>
      <c r="BS2" s="36" t="str">
        <f>'Indicator Data'!BS2</f>
        <v>Proportion of the target population with access to pneumococcal conjugate 3rd dose (PCV3) (%)</v>
      </c>
      <c r="BT2" s="36" t="str">
        <f>'Indicator Data'!BT2</f>
        <v>Current health expenditure per capita</v>
      </c>
      <c r="BU2" s="36" t="str">
        <f>'Indicator Data'!BU2</f>
        <v>Maternal Mortality Ratio (modeled estimate)</v>
      </c>
      <c r="BV2" s="36" t="str">
        <f>'Indicator Data'!BV2</f>
        <v>GDP per capita (current US$)</v>
      </c>
    </row>
    <row r="3" spans="1:74">
      <c r="A3" s="31" t="s">
        <v>836</v>
      </c>
      <c r="B3" s="23"/>
      <c r="C3" s="24" t="str">
        <f>RIGHT('Indicator Date'!C3,4)</f>
        <v>2024</v>
      </c>
      <c r="D3" s="24" t="str">
        <f>RIGHT('Indicator Date'!D3,4)</f>
        <v>2024</v>
      </c>
      <c r="E3" s="24" t="str">
        <f>RIGHT('Indicator Date'!E3,4)</f>
        <v>2024</v>
      </c>
      <c r="F3" s="24" t="str">
        <f>RIGHT('Indicator Date'!F3,4)</f>
        <v>2024</v>
      </c>
      <c r="G3" s="24" t="str">
        <f>RIGHT('Indicator Date'!G3,4)</f>
        <v>2024</v>
      </c>
      <c r="H3" s="24" t="str">
        <f>RIGHT('Indicator Date'!H3,4)</f>
        <v>2024</v>
      </c>
      <c r="I3" s="24" t="str">
        <f>RIGHT('Indicator Date'!I3,4)</f>
        <v>2024</v>
      </c>
      <c r="J3" s="24" t="str">
        <f>RIGHT('Indicator Date'!J3,4)</f>
        <v>2024</v>
      </c>
      <c r="K3" s="24" t="str">
        <f>RIGHT('Indicator Date'!K3,4)</f>
        <v>2024</v>
      </c>
      <c r="L3" s="24" t="str">
        <f>RIGHT('Indicator Date'!L3,4)</f>
        <v>2024</v>
      </c>
      <c r="M3" s="24" t="str">
        <f>RIGHT('Indicator Date'!M3,4)</f>
        <v>2024</v>
      </c>
      <c r="N3" s="24" t="str">
        <f>RIGHT('Indicator Date'!N3,4)</f>
        <v>2024</v>
      </c>
      <c r="O3" s="24" t="str">
        <f>RIGHT('Indicator Date'!O3,4)</f>
        <v>2024</v>
      </c>
      <c r="P3" s="24" t="str">
        <f>RIGHT('Indicator Date'!P3,4)</f>
        <v>2024</v>
      </c>
      <c r="Q3" s="24" t="str">
        <f>RIGHT('Indicator Date'!Q3,4)</f>
        <v>2024</v>
      </c>
      <c r="R3" s="24" t="str">
        <f>RIGHT('Indicator Date'!R3,4)</f>
        <v>2024</v>
      </c>
      <c r="S3" s="24" t="str">
        <f>RIGHT('Indicator Date'!S3,4)</f>
        <v>2024</v>
      </c>
      <c r="T3" s="24" t="str">
        <f>RIGHT('Indicator Date'!T3,4)</f>
        <v>2024</v>
      </c>
      <c r="U3" s="24" t="str">
        <f>RIGHT('Indicator Date'!U3,4)</f>
        <v>2024</v>
      </c>
      <c r="V3" s="24" t="str">
        <f>RIGHT('Indicator Date'!V3,4)</f>
        <v>2021</v>
      </c>
      <c r="W3" s="24" t="str">
        <f>RIGHT('Indicator Date'!W3,4)</f>
        <v>2022</v>
      </c>
      <c r="X3" s="24" t="str">
        <f>RIGHT('Indicator Date'!X3,4)</f>
        <v>2022</v>
      </c>
      <c r="Y3" s="24" t="str">
        <f>RIGHT('Indicator Date'!Y3,4)</f>
        <v>2021</v>
      </c>
      <c r="Z3" s="24" t="str">
        <f>RIGHT('Indicator Date'!Z3,4)</f>
        <v>2022</v>
      </c>
      <c r="AA3" s="24" t="str">
        <f>RIGHT('Indicator Date'!AA3,4)</f>
        <v>2022</v>
      </c>
      <c r="AB3" s="24" t="str">
        <f>RIGHT('Indicator Date'!AB3,4)</f>
        <v>2019</v>
      </c>
      <c r="AC3" s="24" t="str">
        <f>RIGHT('Indicator Date'!AC3,4)</f>
        <v>2020</v>
      </c>
      <c r="AD3" s="24" t="str">
        <f>RIGHT('Indicator Date'!AD3,4)</f>
        <v>2020</v>
      </c>
      <c r="AE3" s="24" t="str">
        <f>RIGHT('Indicator Date'!AE3,4)</f>
        <v>2024</v>
      </c>
      <c r="AF3" s="24" t="str">
        <f>RIGHT('Indicator Date'!AF3,4)</f>
        <v>2024</v>
      </c>
      <c r="AG3" s="24" t="str">
        <f>RIGHT('Indicator Date'!AG3,4)</f>
        <v>2024</v>
      </c>
      <c r="AH3" s="24" t="str">
        <f>RIGHT('Indicator Date'!AH3,4)</f>
        <v>2022</v>
      </c>
      <c r="AI3" s="24" t="str">
        <f>RIGHT('Indicator Date'!AI3,4)</f>
        <v>2021</v>
      </c>
      <c r="AJ3" s="24" t="str">
        <f>RIGHT('Indicator Date'!AJ3,4)</f>
        <v>2024</v>
      </c>
      <c r="AK3" s="24" t="str">
        <f>RIGHT('Indicator Date'!AK3,4)</f>
        <v>2021</v>
      </c>
      <c r="AL3" s="24" t="str">
        <f>RIGHT('Indicator Date'!AL3,4)</f>
        <v>2022</v>
      </c>
      <c r="AM3" s="24" t="str">
        <f>RIGHT('Indicator Date'!AM3,4)</f>
        <v>2022</v>
      </c>
      <c r="AN3" s="24" t="str">
        <f>RIGHT('Indicator Date'!AN3,4)</f>
        <v>2023</v>
      </c>
      <c r="AO3" s="24" t="str">
        <f>RIGHT('Indicator Date'!AO3,4)</f>
        <v>2022</v>
      </c>
      <c r="AP3" s="24" t="str">
        <f>RIGHT('Indicator Date'!AP3,4)</f>
        <v>2022</v>
      </c>
      <c r="AQ3" s="24" t="str">
        <f>RIGHT('Indicator Date'!AQ3,4)</f>
        <v>2022</v>
      </c>
      <c r="AR3" s="24" t="str">
        <f>RIGHT('Indicator Date'!AR3,4)</f>
        <v>2022</v>
      </c>
      <c r="AS3" s="24" t="str">
        <f>RIGHT('Indicator Date'!AS3,4)</f>
        <v>2022</v>
      </c>
      <c r="AT3" s="24" t="str">
        <f>RIGHT('Indicator Date'!AT3,4)</f>
        <v>2022</v>
      </c>
      <c r="AU3" s="24" t="str">
        <f>RIGHT('Indicator Date'!AU3,4)</f>
        <v>2022</v>
      </c>
      <c r="AV3" s="24" t="str">
        <f>RIGHT('Indicator Date'!AV3,4)</f>
        <v>2022</v>
      </c>
      <c r="AW3" s="24" t="str">
        <f>RIGHT('Indicator Date'!AW3,4)</f>
        <v>2022</v>
      </c>
      <c r="AX3" s="24" t="str">
        <f>RIGHT('Indicator Date'!AX3,4)</f>
        <v>2022</v>
      </c>
      <c r="AY3" s="24" t="str">
        <f>RIGHT('Indicator Date'!AY3,4)</f>
        <v>2023</v>
      </c>
      <c r="AZ3" s="24" t="str">
        <f>RIGHT('Indicator Date'!AZ3,4)</f>
        <v>2024</v>
      </c>
      <c r="BA3" s="24" t="str">
        <f>RIGHT('Indicator Date'!BA3,4)</f>
        <v>2024</v>
      </c>
      <c r="BB3" s="24" t="str">
        <f>RIGHT('Indicator Date'!BB3,4)</f>
        <v>2024</v>
      </c>
      <c r="BC3" s="24" t="str">
        <f>RIGHT('Indicator Date'!BC3,4)</f>
        <v>2023</v>
      </c>
      <c r="BD3" s="24" t="str">
        <f>RIGHT('Indicator Date'!BD3,4)</f>
        <v>2024</v>
      </c>
      <c r="BE3" s="24" t="str">
        <f>RIGHT('Indicator Date'!BE3,4)</f>
        <v>2024</v>
      </c>
      <c r="BF3" s="24" t="str">
        <f>RIGHT('Indicator Date'!BF3,4)</f>
        <v>2015</v>
      </c>
      <c r="BG3" s="24" t="str">
        <f>RIGHT('Indicator Date'!BG3,4)</f>
        <v>2022</v>
      </c>
      <c r="BH3" s="24" t="str">
        <f>RIGHT('Indicator Date'!BH3,4)</f>
        <v>2023</v>
      </c>
      <c r="BI3" s="24" t="str">
        <f>RIGHT('Indicator Date'!BI3,4)</f>
        <v>2022</v>
      </c>
      <c r="BJ3" s="24" t="str">
        <f>RIGHT('Indicator Date'!BJ3,4)</f>
        <v>2023</v>
      </c>
      <c r="BK3" s="24" t="str">
        <f>RIGHT('Indicator Date'!BK3,4)</f>
        <v>2022</v>
      </c>
      <c r="BL3" s="24" t="str">
        <f>RIGHT('Indicator Date'!BL3,4)</f>
        <v>2022</v>
      </c>
      <c r="BM3" s="24" t="str">
        <f>RIGHT('Indicator Date'!BM3,4)</f>
        <v>2014</v>
      </c>
      <c r="BN3" s="24" t="str">
        <f>RIGHT('Indicator Date'!BN3,4)</f>
        <v>2022</v>
      </c>
      <c r="BO3" s="24" t="str">
        <f>RIGHT('Indicator Date'!BO3,4)</f>
        <v>2022</v>
      </c>
      <c r="BP3" s="24" t="str">
        <f>RIGHT('Indicator Date'!BP3,4)</f>
        <v>2021</v>
      </c>
      <c r="BQ3" s="24" t="str">
        <f>RIGHT('Indicator Date'!BQ3,4)</f>
        <v>2022</v>
      </c>
      <c r="BR3" s="24" t="str">
        <f>RIGHT('Indicator Date'!BR3,4)</f>
        <v>2022</v>
      </c>
      <c r="BS3" s="24" t="str">
        <f>RIGHT('Indicator Date'!BS3,4)</f>
        <v>2022</v>
      </c>
      <c r="BT3" s="24" t="str">
        <f>RIGHT('Indicator Date'!BT3,4)</f>
        <v>2022</v>
      </c>
      <c r="BU3" s="24" t="str">
        <f>RIGHT('Indicator Date'!BU3,4)</f>
        <v>2020</v>
      </c>
      <c r="BV3" s="24" t="str">
        <f>RIGHT('Indicator Date'!BV3,4)</f>
        <v>2023</v>
      </c>
    </row>
    <row r="4" spans="1:74">
      <c r="A4" s="30" t="str">
        <f>'Indicator Data'!A6</f>
        <v>Afghanistan</v>
      </c>
      <c r="B4" s="23" t="str">
        <f>'Indicator Data'!B6</f>
        <v>AFG</v>
      </c>
      <c r="C4" s="38">
        <f>IF('Indicator Date'!C4="","x",'Indicator Date'!C4)</f>
        <v>2024</v>
      </c>
      <c r="D4" s="38">
        <f>IF('Indicator Date'!D4="","x",'Indicator Date'!D4)</f>
        <v>2024</v>
      </c>
      <c r="E4" s="38">
        <f>IF('Indicator Date'!E4="","x",'Indicator Date'!E4)</f>
        <v>2024</v>
      </c>
      <c r="F4" s="38">
        <f>IF('Indicator Date'!F4="","x",'Indicator Date'!F4)</f>
        <v>2024</v>
      </c>
      <c r="G4" s="38">
        <f>IF('Indicator Date'!G4="","x",'Indicator Date'!G4)</f>
        <v>2024</v>
      </c>
      <c r="H4" s="38">
        <f>IF('Indicator Date'!H4="","x",'Indicator Date'!H4)</f>
        <v>2024</v>
      </c>
      <c r="I4" s="38">
        <f>IF('Indicator Date'!I4="","x",'Indicator Date'!I4)</f>
        <v>2024</v>
      </c>
      <c r="J4" s="38">
        <f>IF('Indicator Date'!J4="","x",'Indicator Date'!J4)</f>
        <v>2024</v>
      </c>
      <c r="K4" s="38">
        <f>IF('Indicator Date'!K4="","x",'Indicator Date'!K4)</f>
        <v>2024</v>
      </c>
      <c r="L4" s="38">
        <f>IF('Indicator Date'!L4="","x",'Indicator Date'!L4)</f>
        <v>2024</v>
      </c>
      <c r="M4" s="38">
        <f>IF('Indicator Date'!M4="","x",'Indicator Date'!M4)</f>
        <v>2024</v>
      </c>
      <c r="N4" s="38" t="str">
        <f>IF('Indicator Date'!N4="","x",'Indicator Date'!N4)</f>
        <v>x</v>
      </c>
      <c r="O4" s="38" t="str">
        <f>IF('Indicator Date'!O4="","x",'Indicator Date'!O4)</f>
        <v>x</v>
      </c>
      <c r="P4" s="38" t="str">
        <f>IF('Indicator Date'!P4="","x",'Indicator Date'!P4)</f>
        <v>x</v>
      </c>
      <c r="Q4" s="38">
        <f>IF('Indicator Date'!Q4="","x",'Indicator Date'!Q4)</f>
        <v>2024</v>
      </c>
      <c r="R4" s="38">
        <f>IF('Indicator Date'!R4="","x",'Indicator Date'!R4)</f>
        <v>2024</v>
      </c>
      <c r="S4" s="38">
        <f>IF('Indicator Date'!S4="","x",'Indicator Date'!S4)</f>
        <v>2024</v>
      </c>
      <c r="T4" s="38">
        <f>IF('Indicator Date'!T4="","x",'Indicator Date'!T4)</f>
        <v>2024</v>
      </c>
      <c r="U4" s="38">
        <f>IF('Indicator Date'!U4="","x",'Indicator Date'!U4)</f>
        <v>2024</v>
      </c>
      <c r="V4" s="38">
        <f>IF('Indicator Date'!V4="","x",'Indicator Date'!V4)</f>
        <v>2021</v>
      </c>
      <c r="W4" s="38">
        <f>IF('Indicator Date'!W4="","x",'Indicator Date'!W4)</f>
        <v>2022</v>
      </c>
      <c r="X4" s="38">
        <f>IF('Indicator Date'!X4="","x",'Indicator Date'!X4)</f>
        <v>2022</v>
      </c>
      <c r="Y4" s="38">
        <f>IF('Indicator Date'!Y4="","x",'Indicator Date'!Y4)</f>
        <v>2015</v>
      </c>
      <c r="Z4" s="38">
        <f>IF('Indicator Date'!Z4="","x",'Indicator Date'!Z4)</f>
        <v>2022</v>
      </c>
      <c r="AA4" s="38">
        <f>IF('Indicator Date'!AA4="","x",'Indicator Date'!AA4)</f>
        <v>2022</v>
      </c>
      <c r="AB4" s="38">
        <f>IF('Indicator Date'!AB4="","x",'Indicator Date'!AB4)</f>
        <v>2017</v>
      </c>
      <c r="AC4" s="38">
        <f>IF('Indicator Date'!AC4="","x",'Indicator Date'!AC4)</f>
        <v>2020</v>
      </c>
      <c r="AD4" s="38">
        <f>IF('Indicator Date'!AD4="","x",'Indicator Date'!AD4)</f>
        <v>2022</v>
      </c>
      <c r="AE4" s="38">
        <f>IF('Indicator Date'!AE4="","x",'Indicator Date'!AE4)</f>
        <v>2024</v>
      </c>
      <c r="AF4" s="38">
        <f>IF('Indicator Date'!AF4="","x",'Indicator Date'!AF4)</f>
        <v>2024</v>
      </c>
      <c r="AG4" s="38">
        <f>IF('Indicator Date'!AG4="","x",'Indicator Date'!AG4)</f>
        <v>2024</v>
      </c>
      <c r="AH4" s="38">
        <f>IF('Indicator Date'!AH4="","x",'Indicator Date'!AH4)</f>
        <v>2022</v>
      </c>
      <c r="AI4" s="38" t="str">
        <f>IF('Indicator Date'!AI4="","x",RIGHT('Indicator Date'!AI4,4))</f>
        <v>2015</v>
      </c>
      <c r="AJ4" s="38">
        <f>IF('Indicator Date'!AJ4="","x",'Indicator Date'!AJ4)</f>
        <v>2024</v>
      </c>
      <c r="AK4" s="38">
        <f>IF('Indicator Date'!AK4="","x",'Indicator Date'!AK4)</f>
        <v>2021</v>
      </c>
      <c r="AL4" s="38">
        <f>IF('Indicator Date'!AL4="","x",'Indicator Date'!AL4)</f>
        <v>2022</v>
      </c>
      <c r="AM4" s="38">
        <f>IF('Indicator Date'!AM4="","x",'Indicator Date'!AM4)</f>
        <v>2022</v>
      </c>
      <c r="AN4" s="38">
        <f>IF('Indicator Date'!AN4="","x",'Indicator Date'!AN4)</f>
        <v>2022</v>
      </c>
      <c r="AO4" s="38">
        <f>IF('Indicator Date'!AO4="","x",'Indicator Date'!AO4)</f>
        <v>2022</v>
      </c>
      <c r="AP4" s="38">
        <f>IF('Indicator Date'!AP4="","x",'Indicator Date'!AP4)</f>
        <v>2022</v>
      </c>
      <c r="AQ4" s="38">
        <f>IF('Indicator Date'!AQ4="","x",'Indicator Date'!AQ4)</f>
        <v>2022</v>
      </c>
      <c r="AR4" s="38">
        <f>IF('Indicator Date'!AR4="","x",'Indicator Date'!AR4)</f>
        <v>2022</v>
      </c>
      <c r="AS4" s="38">
        <f>IF('Indicator Date'!AS4="","x",'Indicator Date'!AS4)</f>
        <v>2022</v>
      </c>
      <c r="AT4" s="38">
        <f>IF('Indicator Date'!AT4="","x",'Indicator Date'!AT4)</f>
        <v>2022</v>
      </c>
      <c r="AU4" s="38">
        <f>IF('Indicator Date'!AU4="","x",'Indicator Date'!AU4)</f>
        <v>2022</v>
      </c>
      <c r="AV4" s="38">
        <f>IF('Indicator Date'!AV4="","x",'Indicator Date'!AV4)</f>
        <v>2022</v>
      </c>
      <c r="AW4" s="38" t="str">
        <f>IF('Indicator Date'!AW4="","x",'Indicator Date'!AW4)</f>
        <v>x</v>
      </c>
      <c r="AX4" s="38">
        <f>IF('Indicator Date'!AX4="","x",'Indicator Date'!AX4)</f>
        <v>2022</v>
      </c>
      <c r="AY4" s="38">
        <f>IF('Indicator Date'!AY4="","x",'Indicator Date'!AY4)</f>
        <v>2023</v>
      </c>
      <c r="AZ4" s="38">
        <f>IF('Indicator Date'!AZ4="","x",'Indicator Date'!AZ4)</f>
        <v>2024</v>
      </c>
      <c r="BA4" s="38">
        <f>IF('Indicator Date'!BA4="","x",'Indicator Date'!BA4)</f>
        <v>2024</v>
      </c>
      <c r="BB4" s="38">
        <f>IF('Indicator Date'!BB4="","x",'Indicator Date'!BB4)</f>
        <v>2024</v>
      </c>
      <c r="BC4" s="38">
        <f>IF('Indicator Date'!BC4="","x",'Indicator Date'!BC4)</f>
        <v>2024</v>
      </c>
      <c r="BD4" s="38">
        <f>IF('Indicator Date'!BD4="","x",'Indicator Date'!BD4)</f>
        <v>2024</v>
      </c>
      <c r="BE4" s="38">
        <f>IF('Indicator Date'!BE4="","x",'Indicator Date'!BE4)</f>
        <v>2024</v>
      </c>
      <c r="BF4" s="38">
        <f>IF('Indicator Date'!BF4="","x",'Indicator Date'!BF4)</f>
        <v>2015</v>
      </c>
      <c r="BG4" s="38">
        <f>IF('Indicator Date'!BG4="","x",'Indicator Date'!BG4)</f>
        <v>2022</v>
      </c>
      <c r="BH4" s="38">
        <f>IF('Indicator Date'!BH4="","x",'Indicator Date'!BH4)</f>
        <v>2023</v>
      </c>
      <c r="BI4" s="38">
        <f>IF('Indicator Date'!BI4="","x",'Indicator Date'!BI4)</f>
        <v>2022</v>
      </c>
      <c r="BJ4" s="38">
        <f>IF('Indicator Date'!BJ4="","x",'Indicator Date'!BJ4)</f>
        <v>2021</v>
      </c>
      <c r="BK4" s="38">
        <f>IF('Indicator Date'!BK4="","x",'Indicator Date'!BK4)</f>
        <v>2020</v>
      </c>
      <c r="BL4" s="38">
        <f>IF('Indicator Date'!BL4="","x",'Indicator Date'!BL4)</f>
        <v>2021</v>
      </c>
      <c r="BM4" s="38">
        <f>IF('Indicator Date'!BM4="","x",'Indicator Date'!BM4)</f>
        <v>2014</v>
      </c>
      <c r="BN4" s="38">
        <f>IF('Indicator Date'!BN4="","x",'Indicator Date'!BN4)</f>
        <v>2022</v>
      </c>
      <c r="BO4" s="38">
        <f>IF('Indicator Date'!BO4="","x",'Indicator Date'!BO4)</f>
        <v>2022</v>
      </c>
      <c r="BP4" s="38">
        <f>IF('Indicator Date'!BP4="","x",'Indicator Date'!BP4)</f>
        <v>2020</v>
      </c>
      <c r="BQ4" s="38">
        <f>IF('Indicator Date'!BQ4="","x",'Indicator Date'!BQ4)</f>
        <v>2022</v>
      </c>
      <c r="BR4" s="38">
        <f>IF('Indicator Date'!BR4="","x",'Indicator Date'!BR4)</f>
        <v>2022</v>
      </c>
      <c r="BS4" s="38">
        <f>IF('Indicator Date'!BS4="","x",'Indicator Date'!BS4)</f>
        <v>2022</v>
      </c>
      <c r="BT4" s="38">
        <f>IF('Indicator Date'!BT4="","x",'Indicator Date'!BT4)</f>
        <v>2021</v>
      </c>
      <c r="BU4" s="38">
        <f>IF('Indicator Date'!BU4="","x",'Indicator Date'!BU4)</f>
        <v>2020</v>
      </c>
      <c r="BV4" s="38">
        <f>IF('Indicator Date'!BV4="","x",'Indicator Date'!BV4)</f>
        <v>2022</v>
      </c>
    </row>
    <row r="5" spans="1:74">
      <c r="A5" s="30" t="str">
        <f>'Indicator Data'!A7</f>
        <v>Albania</v>
      </c>
      <c r="B5" s="23" t="str">
        <f>'Indicator Data'!B7</f>
        <v>ALB</v>
      </c>
      <c r="C5" s="38">
        <f>IF('Indicator Date'!C5="","x",'Indicator Date'!C5)</f>
        <v>2024</v>
      </c>
      <c r="D5" s="38">
        <f>IF('Indicator Date'!D5="","x",'Indicator Date'!D5)</f>
        <v>2024</v>
      </c>
      <c r="E5" s="38">
        <f>IF('Indicator Date'!E5="","x",'Indicator Date'!E5)</f>
        <v>2024</v>
      </c>
      <c r="F5" s="38">
        <f>IF('Indicator Date'!F5="","x",'Indicator Date'!F5)</f>
        <v>2024</v>
      </c>
      <c r="G5" s="38">
        <f>IF('Indicator Date'!G5="","x",'Indicator Date'!G5)</f>
        <v>2024</v>
      </c>
      <c r="H5" s="38">
        <f>IF('Indicator Date'!H5="","x",'Indicator Date'!H5)</f>
        <v>2024</v>
      </c>
      <c r="I5" s="38">
        <f>IF('Indicator Date'!I5="","x",'Indicator Date'!I5)</f>
        <v>2024</v>
      </c>
      <c r="J5" s="38">
        <f>IF('Indicator Date'!J5="","x",'Indicator Date'!J5)</f>
        <v>2024</v>
      </c>
      <c r="K5" s="38">
        <f>IF('Indicator Date'!K5="","x",'Indicator Date'!K5)</f>
        <v>2024</v>
      </c>
      <c r="L5" s="38">
        <f>IF('Indicator Date'!L5="","x",'Indicator Date'!L5)</f>
        <v>2024</v>
      </c>
      <c r="M5" s="38">
        <f>IF('Indicator Date'!M5="","x",'Indicator Date'!M5)</f>
        <v>2024</v>
      </c>
      <c r="N5" s="38" t="str">
        <f>IF('Indicator Date'!N5="","x",'Indicator Date'!N5)</f>
        <v>x</v>
      </c>
      <c r="O5" s="38" t="str">
        <f>IF('Indicator Date'!O5="","x",'Indicator Date'!O5)</f>
        <v>x</v>
      </c>
      <c r="P5" s="38" t="str">
        <f>IF('Indicator Date'!P5="","x",'Indicator Date'!P5)</f>
        <v>x</v>
      </c>
      <c r="Q5" s="38">
        <f>IF('Indicator Date'!Q5="","x",'Indicator Date'!Q5)</f>
        <v>2024</v>
      </c>
      <c r="R5" s="38">
        <f>IF('Indicator Date'!R5="","x",'Indicator Date'!R5)</f>
        <v>2024</v>
      </c>
      <c r="S5" s="38">
        <f>IF('Indicator Date'!S5="","x",'Indicator Date'!S5)</f>
        <v>2024</v>
      </c>
      <c r="T5" s="38">
        <f>IF('Indicator Date'!T5="","x",'Indicator Date'!T5)</f>
        <v>2024</v>
      </c>
      <c r="U5" s="38">
        <f>IF('Indicator Date'!U5="","x",'Indicator Date'!U5)</f>
        <v>2024</v>
      </c>
      <c r="V5" s="38">
        <f>IF('Indicator Date'!V5="","x",'Indicator Date'!V5)</f>
        <v>2021</v>
      </c>
      <c r="W5" s="38">
        <f>IF('Indicator Date'!W5="","x",'Indicator Date'!W5)</f>
        <v>2022</v>
      </c>
      <c r="X5" s="38">
        <f>IF('Indicator Date'!X5="","x",'Indicator Date'!X5)</f>
        <v>2022</v>
      </c>
      <c r="Y5" s="38">
        <f>IF('Indicator Date'!Y5="","x",'Indicator Date'!Y5)</f>
        <v>2017</v>
      </c>
      <c r="Z5" s="38">
        <f>IF('Indicator Date'!Z5="","x",'Indicator Date'!Z5)</f>
        <v>2022</v>
      </c>
      <c r="AA5" s="38" t="str">
        <f>IF('Indicator Date'!AA5="","x",'Indicator Date'!AA5)</f>
        <v>x</v>
      </c>
      <c r="AB5" s="38">
        <f>IF('Indicator Date'!AB5="","x",'Indicator Date'!AB5)</f>
        <v>2018</v>
      </c>
      <c r="AC5" s="38">
        <f>IF('Indicator Date'!AC5="","x",'Indicator Date'!AC5)</f>
        <v>2020</v>
      </c>
      <c r="AD5" s="38">
        <f>IF('Indicator Date'!AD5="","x",'Indicator Date'!AD5)</f>
        <v>2022</v>
      </c>
      <c r="AE5" s="38">
        <f>IF('Indicator Date'!AE5="","x",'Indicator Date'!AE5)</f>
        <v>2024</v>
      </c>
      <c r="AF5" s="38">
        <f>IF('Indicator Date'!AF5="","x",'Indicator Date'!AF5)</f>
        <v>2024</v>
      </c>
      <c r="AG5" s="38">
        <f>IF('Indicator Date'!AG5="","x",'Indicator Date'!AG5)</f>
        <v>2024</v>
      </c>
      <c r="AH5" s="38">
        <f>IF('Indicator Date'!AH5="","x",'Indicator Date'!AH5)</f>
        <v>2022</v>
      </c>
      <c r="AI5" s="38" t="str">
        <f>IF('Indicator Date'!AI5="","x",RIGHT('Indicator Date'!AI5,4))</f>
        <v>2017</v>
      </c>
      <c r="AJ5" s="38">
        <f>IF('Indicator Date'!AJ5="","x",'Indicator Date'!AJ5)</f>
        <v>2024</v>
      </c>
      <c r="AK5" s="38">
        <f>IF('Indicator Date'!AK5="","x",'Indicator Date'!AK5)</f>
        <v>2021</v>
      </c>
      <c r="AL5" s="38">
        <f>IF('Indicator Date'!AL5="","x",'Indicator Date'!AL5)</f>
        <v>2022</v>
      </c>
      <c r="AM5" s="38">
        <f>IF('Indicator Date'!AM5="","x",'Indicator Date'!AM5)</f>
        <v>2022</v>
      </c>
      <c r="AN5" s="38">
        <f>IF('Indicator Date'!AN5="","x",'Indicator Date'!AN5)</f>
        <v>2023</v>
      </c>
      <c r="AO5" s="38">
        <f>IF('Indicator Date'!AO5="","x",'Indicator Date'!AO5)</f>
        <v>2022</v>
      </c>
      <c r="AP5" s="38">
        <f>IF('Indicator Date'!AP5="","x",'Indicator Date'!AP5)</f>
        <v>2017</v>
      </c>
      <c r="AQ5" s="38">
        <f>IF('Indicator Date'!AQ5="","x",'Indicator Date'!AQ5)</f>
        <v>2022</v>
      </c>
      <c r="AR5" s="38">
        <f>IF('Indicator Date'!AR5="","x",'Indicator Date'!AR5)</f>
        <v>2022</v>
      </c>
      <c r="AS5" s="38">
        <f>IF('Indicator Date'!AS5="","x",'Indicator Date'!AS5)</f>
        <v>2022</v>
      </c>
      <c r="AT5" s="38" t="str">
        <f>IF('Indicator Date'!AT5="","x",'Indicator Date'!AT5)</f>
        <v>x</v>
      </c>
      <c r="AU5" s="38">
        <f>IF('Indicator Date'!AU5="","x",'Indicator Date'!AU5)</f>
        <v>2022</v>
      </c>
      <c r="AV5" s="38">
        <f>IF('Indicator Date'!AV5="","x",'Indicator Date'!AV5)</f>
        <v>2022</v>
      </c>
      <c r="AW5" s="38">
        <f>IF('Indicator Date'!AW5="","x",'Indicator Date'!AW5)</f>
        <v>2020</v>
      </c>
      <c r="AX5" s="38">
        <f>IF('Indicator Date'!AX5="","x",'Indicator Date'!AX5)</f>
        <v>2022</v>
      </c>
      <c r="AY5" s="38">
        <f>IF('Indicator Date'!AY5="","x",'Indicator Date'!AY5)</f>
        <v>2023</v>
      </c>
      <c r="AZ5" s="38">
        <f>IF('Indicator Date'!AZ5="","x",'Indicator Date'!AZ5)</f>
        <v>2024</v>
      </c>
      <c r="BA5" s="38" t="str">
        <f>IF('Indicator Date'!BA5="","x",'Indicator Date'!BA5)</f>
        <v>x</v>
      </c>
      <c r="BB5" s="38">
        <f>IF('Indicator Date'!BB5="","x",'Indicator Date'!BB5)</f>
        <v>2024</v>
      </c>
      <c r="BC5" s="38">
        <f>IF('Indicator Date'!BC5="","x",'Indicator Date'!BC5)</f>
        <v>2023</v>
      </c>
      <c r="BD5" s="38">
        <f>IF('Indicator Date'!BD5="","x",'Indicator Date'!BD5)</f>
        <v>2024</v>
      </c>
      <c r="BE5" s="38">
        <f>IF('Indicator Date'!BE5="","x",'Indicator Date'!BE5)</f>
        <v>2024</v>
      </c>
      <c r="BF5" s="38" t="str">
        <f>IF('Indicator Date'!BF5="","x",'Indicator Date'!BF5)</f>
        <v>x</v>
      </c>
      <c r="BG5" s="38">
        <f>IF('Indicator Date'!BG5="","x",'Indicator Date'!BG5)</f>
        <v>2022</v>
      </c>
      <c r="BH5" s="38">
        <f>IF('Indicator Date'!BH5="","x",'Indicator Date'!BH5)</f>
        <v>2023</v>
      </c>
      <c r="BI5" s="38">
        <f>IF('Indicator Date'!BI5="","x",'Indicator Date'!BI5)</f>
        <v>2022</v>
      </c>
      <c r="BJ5" s="38">
        <f>IF('Indicator Date'!BJ5="","x",'Indicator Date'!BJ5)</f>
        <v>2022</v>
      </c>
      <c r="BK5" s="38">
        <f>IF('Indicator Date'!BK5="","x",'Indicator Date'!BK5)</f>
        <v>2022</v>
      </c>
      <c r="BL5" s="38">
        <f>IF('Indicator Date'!BL5="","x",'Indicator Date'!BL5)</f>
        <v>2022</v>
      </c>
      <c r="BM5" s="38">
        <f>IF('Indicator Date'!BM5="","x",'Indicator Date'!BM5)</f>
        <v>2014</v>
      </c>
      <c r="BN5" s="38">
        <f>IF('Indicator Date'!BN5="","x",'Indicator Date'!BN5)</f>
        <v>2022</v>
      </c>
      <c r="BO5" s="38">
        <f>IF('Indicator Date'!BO5="","x",'Indicator Date'!BO5)</f>
        <v>2022</v>
      </c>
      <c r="BP5" s="38">
        <f>IF('Indicator Date'!BP5="","x",'Indicator Date'!BP5)</f>
        <v>2020</v>
      </c>
      <c r="BQ5" s="38">
        <f>IF('Indicator Date'!BQ5="","x",'Indicator Date'!BQ5)</f>
        <v>2022</v>
      </c>
      <c r="BR5" s="38">
        <f>IF('Indicator Date'!BR5="","x",'Indicator Date'!BR5)</f>
        <v>2022</v>
      </c>
      <c r="BS5" s="38">
        <f>IF('Indicator Date'!BS5="","x",'Indicator Date'!BS5)</f>
        <v>2022</v>
      </c>
      <c r="BT5" s="38">
        <f>IF('Indicator Date'!BT5="","x",'Indicator Date'!BT5)</f>
        <v>2021</v>
      </c>
      <c r="BU5" s="38">
        <f>IF('Indicator Date'!BU5="","x",'Indicator Date'!BU5)</f>
        <v>2020</v>
      </c>
      <c r="BV5" s="38">
        <f>IF('Indicator Date'!BV5="","x",'Indicator Date'!BV5)</f>
        <v>2023</v>
      </c>
    </row>
    <row r="6" spans="1:74">
      <c r="A6" s="30" t="str">
        <f>'Indicator Data'!A8</f>
        <v>Algeria</v>
      </c>
      <c r="B6" s="23" t="str">
        <f>'Indicator Data'!B8</f>
        <v>DZA</v>
      </c>
      <c r="C6" s="38">
        <f>IF('Indicator Date'!C6="","x",'Indicator Date'!C6)</f>
        <v>2024</v>
      </c>
      <c r="D6" s="38">
        <f>IF('Indicator Date'!D6="","x",'Indicator Date'!D6)</f>
        <v>2024</v>
      </c>
      <c r="E6" s="38">
        <f>IF('Indicator Date'!E6="","x",'Indicator Date'!E6)</f>
        <v>2024</v>
      </c>
      <c r="F6" s="38">
        <f>IF('Indicator Date'!F6="","x",'Indicator Date'!F6)</f>
        <v>2024</v>
      </c>
      <c r="G6" s="38">
        <f>IF('Indicator Date'!G6="","x",'Indicator Date'!G6)</f>
        <v>2024</v>
      </c>
      <c r="H6" s="38">
        <f>IF('Indicator Date'!H6="","x",'Indicator Date'!H6)</f>
        <v>2024</v>
      </c>
      <c r="I6" s="38">
        <f>IF('Indicator Date'!I6="","x",'Indicator Date'!I6)</f>
        <v>2024</v>
      </c>
      <c r="J6" s="38">
        <f>IF('Indicator Date'!J6="","x",'Indicator Date'!J6)</f>
        <v>2024</v>
      </c>
      <c r="K6" s="38">
        <f>IF('Indicator Date'!K6="","x",'Indicator Date'!K6)</f>
        <v>2024</v>
      </c>
      <c r="L6" s="38">
        <f>IF('Indicator Date'!L6="","x",'Indicator Date'!L6)</f>
        <v>2024</v>
      </c>
      <c r="M6" s="38">
        <f>IF('Indicator Date'!M6="","x",'Indicator Date'!M6)</f>
        <v>2024</v>
      </c>
      <c r="N6" s="38">
        <f>IF('Indicator Date'!N6="","x",'Indicator Date'!N6)</f>
        <v>2024</v>
      </c>
      <c r="O6" s="38">
        <f>IF('Indicator Date'!O6="","x",'Indicator Date'!O6)</f>
        <v>2024</v>
      </c>
      <c r="P6" s="38">
        <f>IF('Indicator Date'!P6="","x",'Indicator Date'!P6)</f>
        <v>2024</v>
      </c>
      <c r="Q6" s="38">
        <f>IF('Indicator Date'!Q6="","x",'Indicator Date'!Q6)</f>
        <v>2024</v>
      </c>
      <c r="R6" s="38">
        <f>IF('Indicator Date'!R6="","x",'Indicator Date'!R6)</f>
        <v>2024</v>
      </c>
      <c r="S6" s="38">
        <f>IF('Indicator Date'!S6="","x",'Indicator Date'!S6)</f>
        <v>2024</v>
      </c>
      <c r="T6" s="38">
        <f>IF('Indicator Date'!T6="","x",'Indicator Date'!T6)</f>
        <v>2024</v>
      </c>
      <c r="U6" s="38">
        <f>IF('Indicator Date'!U6="","x",'Indicator Date'!U6)</f>
        <v>2024</v>
      </c>
      <c r="V6" s="38">
        <f>IF('Indicator Date'!V6="","x",'Indicator Date'!V6)</f>
        <v>2021</v>
      </c>
      <c r="W6" s="38">
        <f>IF('Indicator Date'!W6="","x",'Indicator Date'!W6)</f>
        <v>2022</v>
      </c>
      <c r="X6" s="38">
        <f>IF('Indicator Date'!X6="","x",'Indicator Date'!X6)</f>
        <v>2022</v>
      </c>
      <c r="Y6" s="38">
        <f>IF('Indicator Date'!Y6="","x",'Indicator Date'!Y6)</f>
        <v>2018</v>
      </c>
      <c r="Z6" s="38">
        <f>IF('Indicator Date'!Z6="","x",'Indicator Date'!Z6)</f>
        <v>2022</v>
      </c>
      <c r="AA6" s="38">
        <f>IF('Indicator Date'!AA6="","x",'Indicator Date'!AA6)</f>
        <v>2022</v>
      </c>
      <c r="AB6" s="38">
        <f>IF('Indicator Date'!AB6="","x",'Indicator Date'!AB6)</f>
        <v>2018</v>
      </c>
      <c r="AC6" s="38">
        <f>IF('Indicator Date'!AC6="","x",'Indicator Date'!AC6)</f>
        <v>2020</v>
      </c>
      <c r="AD6" s="38">
        <f>IF('Indicator Date'!AD6="","x",'Indicator Date'!AD6)</f>
        <v>2022</v>
      </c>
      <c r="AE6" s="38">
        <f>IF('Indicator Date'!AE6="","x",'Indicator Date'!AE6)</f>
        <v>2024</v>
      </c>
      <c r="AF6" s="38">
        <f>IF('Indicator Date'!AF6="","x",'Indicator Date'!AF6)</f>
        <v>2024</v>
      </c>
      <c r="AG6" s="38">
        <f>IF('Indicator Date'!AG6="","x",'Indicator Date'!AG6)</f>
        <v>2024</v>
      </c>
      <c r="AH6" s="38">
        <f>IF('Indicator Date'!AH6="","x",'Indicator Date'!AH6)</f>
        <v>2022</v>
      </c>
      <c r="AI6" s="38" t="str">
        <f>IF('Indicator Date'!AI6="","x",RIGHT('Indicator Date'!AI6,4))</f>
        <v>2018</v>
      </c>
      <c r="AJ6" s="38">
        <f>IF('Indicator Date'!AJ6="","x",'Indicator Date'!AJ6)</f>
        <v>2024</v>
      </c>
      <c r="AK6" s="38">
        <f>IF('Indicator Date'!AK6="","x",'Indicator Date'!AK6)</f>
        <v>2021</v>
      </c>
      <c r="AL6" s="38">
        <f>IF('Indicator Date'!AL6="","x",'Indicator Date'!AL6)</f>
        <v>2022</v>
      </c>
      <c r="AM6" s="38">
        <f>IF('Indicator Date'!AM6="","x",'Indicator Date'!AM6)</f>
        <v>2022</v>
      </c>
      <c r="AN6" s="38">
        <f>IF('Indicator Date'!AN6="","x",'Indicator Date'!AN6)</f>
        <v>2023</v>
      </c>
      <c r="AO6" s="38">
        <f>IF('Indicator Date'!AO6="","x",'Indicator Date'!AO6)</f>
        <v>2022</v>
      </c>
      <c r="AP6" s="38">
        <f>IF('Indicator Date'!AP6="","x",'Indicator Date'!AP6)</f>
        <v>2019</v>
      </c>
      <c r="AQ6" s="38">
        <f>IF('Indicator Date'!AQ6="","x",'Indicator Date'!AQ6)</f>
        <v>2022</v>
      </c>
      <c r="AR6" s="38">
        <f>IF('Indicator Date'!AR6="","x",'Indicator Date'!AR6)</f>
        <v>2022</v>
      </c>
      <c r="AS6" s="38">
        <f>IF('Indicator Date'!AS6="","x",'Indicator Date'!AS6)</f>
        <v>2022</v>
      </c>
      <c r="AT6" s="38">
        <f>IF('Indicator Date'!AT6="","x",'Indicator Date'!AT6)</f>
        <v>2022</v>
      </c>
      <c r="AU6" s="38">
        <f>IF('Indicator Date'!AU6="","x",'Indicator Date'!AU6)</f>
        <v>2022</v>
      </c>
      <c r="AV6" s="38">
        <f>IF('Indicator Date'!AV6="","x",'Indicator Date'!AV6)</f>
        <v>2022</v>
      </c>
      <c r="AW6" s="38">
        <f>IF('Indicator Date'!AW6="","x",'Indicator Date'!AW6)</f>
        <v>2011</v>
      </c>
      <c r="AX6" s="38">
        <f>IF('Indicator Date'!AX6="","x",'Indicator Date'!AX6)</f>
        <v>2022</v>
      </c>
      <c r="AY6" s="38">
        <f>IF('Indicator Date'!AY6="","x",'Indicator Date'!AY6)</f>
        <v>2023</v>
      </c>
      <c r="AZ6" s="38">
        <f>IF('Indicator Date'!AZ6="","x",'Indicator Date'!AZ6)</f>
        <v>2024</v>
      </c>
      <c r="BA6" s="38">
        <f>IF('Indicator Date'!BA6="","x",'Indicator Date'!BA6)</f>
        <v>2017</v>
      </c>
      <c r="BB6" s="38">
        <f>IF('Indicator Date'!BB6="","x",'Indicator Date'!BB6)</f>
        <v>2024</v>
      </c>
      <c r="BC6" s="38">
        <f>IF('Indicator Date'!BC6="","x",'Indicator Date'!BC6)</f>
        <v>2023</v>
      </c>
      <c r="BD6" s="38">
        <f>IF('Indicator Date'!BD6="","x",'Indicator Date'!BD6)</f>
        <v>2024</v>
      </c>
      <c r="BE6" s="38">
        <f>IF('Indicator Date'!BE6="","x",'Indicator Date'!BE6)</f>
        <v>2024</v>
      </c>
      <c r="BF6" s="38">
        <f>IF('Indicator Date'!BF6="","x",'Indicator Date'!BF6)</f>
        <v>2013</v>
      </c>
      <c r="BG6" s="38">
        <f>IF('Indicator Date'!BG6="","x",'Indicator Date'!BG6)</f>
        <v>2022</v>
      </c>
      <c r="BH6" s="38">
        <f>IF('Indicator Date'!BH6="","x",'Indicator Date'!BH6)</f>
        <v>2023</v>
      </c>
      <c r="BI6" s="38">
        <f>IF('Indicator Date'!BI6="","x",'Indicator Date'!BI6)</f>
        <v>2022</v>
      </c>
      <c r="BJ6" s="38">
        <f>IF('Indicator Date'!BJ6="","x",'Indicator Date'!BJ6)</f>
        <v>2018</v>
      </c>
      <c r="BK6" s="38">
        <f>IF('Indicator Date'!BK6="","x",'Indicator Date'!BK6)</f>
        <v>2021</v>
      </c>
      <c r="BL6" s="38">
        <f>IF('Indicator Date'!BL6="","x",'Indicator Date'!BL6)</f>
        <v>2022</v>
      </c>
      <c r="BM6" s="38">
        <f>IF('Indicator Date'!BM6="","x",'Indicator Date'!BM6)</f>
        <v>2014</v>
      </c>
      <c r="BN6" s="38">
        <f>IF('Indicator Date'!BN6="","x",'Indicator Date'!BN6)</f>
        <v>2022</v>
      </c>
      <c r="BO6" s="38">
        <f>IF('Indicator Date'!BO6="","x",'Indicator Date'!BO6)</f>
        <v>2022</v>
      </c>
      <c r="BP6" s="38">
        <f>IF('Indicator Date'!BP6="","x",'Indicator Date'!BP6)</f>
        <v>2018</v>
      </c>
      <c r="BQ6" s="38">
        <f>IF('Indicator Date'!BQ6="","x",'Indicator Date'!BQ6)</f>
        <v>2022</v>
      </c>
      <c r="BR6" s="38">
        <f>IF('Indicator Date'!BR6="","x",'Indicator Date'!BR6)</f>
        <v>2022</v>
      </c>
      <c r="BS6" s="38">
        <f>IF('Indicator Date'!BS6="","x",'Indicator Date'!BS6)</f>
        <v>2022</v>
      </c>
      <c r="BT6" s="38">
        <f>IF('Indicator Date'!BT6="","x",'Indicator Date'!BT6)</f>
        <v>2021</v>
      </c>
      <c r="BU6" s="38">
        <f>IF('Indicator Date'!BU6="","x",'Indicator Date'!BU6)</f>
        <v>2020</v>
      </c>
      <c r="BV6" s="38">
        <f>IF('Indicator Date'!BV6="","x",'Indicator Date'!BV6)</f>
        <v>2023</v>
      </c>
    </row>
    <row r="7" spans="1:74">
      <c r="A7" s="30" t="str">
        <f>'Indicator Data'!A9</f>
        <v>Angola</v>
      </c>
      <c r="B7" s="23" t="str">
        <f>'Indicator Data'!B9</f>
        <v>AGO</v>
      </c>
      <c r="C7" s="38">
        <f>IF('Indicator Date'!C7="","x",'Indicator Date'!C7)</f>
        <v>2024</v>
      </c>
      <c r="D7" s="38">
        <f>IF('Indicator Date'!D7="","x",'Indicator Date'!D7)</f>
        <v>2024</v>
      </c>
      <c r="E7" s="38">
        <f>IF('Indicator Date'!E7="","x",'Indicator Date'!E7)</f>
        <v>2024</v>
      </c>
      <c r="F7" s="38">
        <f>IF('Indicator Date'!F7="","x",'Indicator Date'!F7)</f>
        <v>2024</v>
      </c>
      <c r="G7" s="38">
        <f>IF('Indicator Date'!G7="","x",'Indicator Date'!G7)</f>
        <v>2024</v>
      </c>
      <c r="H7" s="38">
        <f>IF('Indicator Date'!H7="","x",'Indicator Date'!H7)</f>
        <v>2024</v>
      </c>
      <c r="I7" s="38">
        <f>IF('Indicator Date'!I7="","x",'Indicator Date'!I7)</f>
        <v>2024</v>
      </c>
      <c r="J7" s="38">
        <f>IF('Indicator Date'!J7="","x",'Indicator Date'!J7)</f>
        <v>2024</v>
      </c>
      <c r="K7" s="38">
        <f>IF('Indicator Date'!K7="","x",'Indicator Date'!K7)</f>
        <v>2024</v>
      </c>
      <c r="L7" s="38">
        <f>IF('Indicator Date'!L7="","x",'Indicator Date'!L7)</f>
        <v>2024</v>
      </c>
      <c r="M7" s="38">
        <f>IF('Indicator Date'!M7="","x",'Indicator Date'!M7)</f>
        <v>2024</v>
      </c>
      <c r="N7" s="38">
        <f>IF('Indicator Date'!N7="","x",'Indicator Date'!N7)</f>
        <v>2024</v>
      </c>
      <c r="O7" s="38">
        <f>IF('Indicator Date'!O7="","x",'Indicator Date'!O7)</f>
        <v>2024</v>
      </c>
      <c r="P7" s="38">
        <f>IF('Indicator Date'!P7="","x",'Indicator Date'!P7)</f>
        <v>2024</v>
      </c>
      <c r="Q7" s="38">
        <f>IF('Indicator Date'!Q7="","x",'Indicator Date'!Q7)</f>
        <v>2024</v>
      </c>
      <c r="R7" s="38">
        <f>IF('Indicator Date'!R7="","x",'Indicator Date'!R7)</f>
        <v>2024</v>
      </c>
      <c r="S7" s="38">
        <f>IF('Indicator Date'!S7="","x",'Indicator Date'!S7)</f>
        <v>2024</v>
      </c>
      <c r="T7" s="38">
        <f>IF('Indicator Date'!T7="","x",'Indicator Date'!T7)</f>
        <v>2024</v>
      </c>
      <c r="U7" s="38">
        <f>IF('Indicator Date'!U7="","x",'Indicator Date'!U7)</f>
        <v>2024</v>
      </c>
      <c r="V7" s="38">
        <f>IF('Indicator Date'!V7="","x",'Indicator Date'!V7)</f>
        <v>2021</v>
      </c>
      <c r="W7" s="38">
        <f>IF('Indicator Date'!W7="","x",'Indicator Date'!W7)</f>
        <v>2022</v>
      </c>
      <c r="X7" s="38">
        <f>IF('Indicator Date'!X7="","x",'Indicator Date'!X7)</f>
        <v>2022</v>
      </c>
      <c r="Y7" s="38">
        <f>IF('Indicator Date'!Y7="","x",'Indicator Date'!Y7)</f>
        <v>2016</v>
      </c>
      <c r="Z7" s="38">
        <f>IF('Indicator Date'!Z7="","x",'Indicator Date'!Z7)</f>
        <v>2022</v>
      </c>
      <c r="AA7" s="38">
        <f>IF('Indicator Date'!AA7="","x",'Indicator Date'!AA7)</f>
        <v>2020</v>
      </c>
      <c r="AB7" s="38">
        <f>IF('Indicator Date'!AB7="","x",'Indicator Date'!AB7)</f>
        <v>2018</v>
      </c>
      <c r="AC7" s="38">
        <f>IF('Indicator Date'!AC7="","x",'Indicator Date'!AC7)</f>
        <v>2020</v>
      </c>
      <c r="AD7" s="38">
        <f>IF('Indicator Date'!AD7="","x",'Indicator Date'!AD7)</f>
        <v>2022</v>
      </c>
      <c r="AE7" s="38">
        <f>IF('Indicator Date'!AE7="","x",'Indicator Date'!AE7)</f>
        <v>2024</v>
      </c>
      <c r="AF7" s="38">
        <f>IF('Indicator Date'!AF7="","x",'Indicator Date'!AF7)</f>
        <v>2024</v>
      </c>
      <c r="AG7" s="38">
        <f>IF('Indicator Date'!AG7="","x",'Indicator Date'!AG7)</f>
        <v>2024</v>
      </c>
      <c r="AH7" s="38">
        <f>IF('Indicator Date'!AH7="","x",'Indicator Date'!AH7)</f>
        <v>2022</v>
      </c>
      <c r="AI7" s="38" t="str">
        <f>IF('Indicator Date'!AI7="","x",RIGHT('Indicator Date'!AI7,4))</f>
        <v>2015</v>
      </c>
      <c r="AJ7" s="38">
        <f>IF('Indicator Date'!AJ7="","x",'Indicator Date'!AJ7)</f>
        <v>2024</v>
      </c>
      <c r="AK7" s="38">
        <f>IF('Indicator Date'!AK7="","x",'Indicator Date'!AK7)</f>
        <v>2021</v>
      </c>
      <c r="AL7" s="38">
        <f>IF('Indicator Date'!AL7="","x",'Indicator Date'!AL7)</f>
        <v>2022</v>
      </c>
      <c r="AM7" s="38">
        <f>IF('Indicator Date'!AM7="","x",'Indicator Date'!AM7)</f>
        <v>2022</v>
      </c>
      <c r="AN7" s="38">
        <f>IF('Indicator Date'!AN7="","x",'Indicator Date'!AN7)</f>
        <v>2023</v>
      </c>
      <c r="AO7" s="38">
        <f>IF('Indicator Date'!AO7="","x",'Indicator Date'!AO7)</f>
        <v>2022</v>
      </c>
      <c r="AP7" s="38">
        <f>IF('Indicator Date'!AP7="","x",'Indicator Date'!AP7)</f>
        <v>2015</v>
      </c>
      <c r="AQ7" s="38">
        <f>IF('Indicator Date'!AQ7="","x",'Indicator Date'!AQ7)</f>
        <v>2022</v>
      </c>
      <c r="AR7" s="38">
        <f>IF('Indicator Date'!AR7="","x",'Indicator Date'!AR7)</f>
        <v>2022</v>
      </c>
      <c r="AS7" s="38">
        <f>IF('Indicator Date'!AS7="","x",'Indicator Date'!AS7)</f>
        <v>2022</v>
      </c>
      <c r="AT7" s="38">
        <f>IF('Indicator Date'!AT7="","x",'Indicator Date'!AT7)</f>
        <v>2022</v>
      </c>
      <c r="AU7" s="38">
        <f>IF('Indicator Date'!AU7="","x",'Indicator Date'!AU7)</f>
        <v>2022</v>
      </c>
      <c r="AV7" s="38">
        <f>IF('Indicator Date'!AV7="","x",'Indicator Date'!AV7)</f>
        <v>2022</v>
      </c>
      <c r="AW7" s="38">
        <f>IF('Indicator Date'!AW7="","x",'Indicator Date'!AW7)</f>
        <v>2018</v>
      </c>
      <c r="AX7" s="38">
        <f>IF('Indicator Date'!AX7="","x",'Indicator Date'!AX7)</f>
        <v>2022</v>
      </c>
      <c r="AY7" s="38">
        <f>IF('Indicator Date'!AY7="","x",'Indicator Date'!AY7)</f>
        <v>2023</v>
      </c>
      <c r="AZ7" s="38">
        <f>IF('Indicator Date'!AZ7="","x",'Indicator Date'!AZ7)</f>
        <v>2024</v>
      </c>
      <c r="BA7" s="38" t="str">
        <f>IF('Indicator Date'!BA7="","x",'Indicator Date'!BA7)</f>
        <v>x</v>
      </c>
      <c r="BB7" s="38">
        <f>IF('Indicator Date'!BB7="","x",'Indicator Date'!BB7)</f>
        <v>2024</v>
      </c>
      <c r="BC7" s="38">
        <f>IF('Indicator Date'!BC7="","x",'Indicator Date'!BC7)</f>
        <v>2023</v>
      </c>
      <c r="BD7" s="38">
        <f>IF('Indicator Date'!BD7="","x",'Indicator Date'!BD7)</f>
        <v>2024</v>
      </c>
      <c r="BE7" s="38">
        <f>IF('Indicator Date'!BE7="","x",'Indicator Date'!BE7)</f>
        <v>2024</v>
      </c>
      <c r="BF7" s="38">
        <f>IF('Indicator Date'!BF7="","x",'Indicator Date'!BF7)</f>
        <v>2013</v>
      </c>
      <c r="BG7" s="38">
        <f>IF('Indicator Date'!BG7="","x",'Indicator Date'!BG7)</f>
        <v>2022</v>
      </c>
      <c r="BH7" s="38">
        <f>IF('Indicator Date'!BH7="","x",'Indicator Date'!BH7)</f>
        <v>2023</v>
      </c>
      <c r="BI7" s="38">
        <f>IF('Indicator Date'!BI7="","x",'Indicator Date'!BI7)</f>
        <v>2022</v>
      </c>
      <c r="BJ7" s="38">
        <f>IF('Indicator Date'!BJ7="","x",'Indicator Date'!BJ7)</f>
        <v>2022</v>
      </c>
      <c r="BK7" s="38">
        <f>IF('Indicator Date'!BK7="","x",'Indicator Date'!BK7)</f>
        <v>2021</v>
      </c>
      <c r="BL7" s="38">
        <f>IF('Indicator Date'!BL7="","x",'Indicator Date'!BL7)</f>
        <v>2022</v>
      </c>
      <c r="BM7" s="38">
        <f>IF('Indicator Date'!BM7="","x",'Indicator Date'!BM7)</f>
        <v>2014</v>
      </c>
      <c r="BN7" s="38">
        <f>IF('Indicator Date'!BN7="","x",'Indicator Date'!BN7)</f>
        <v>2022</v>
      </c>
      <c r="BO7" s="38">
        <f>IF('Indicator Date'!BO7="","x",'Indicator Date'!BO7)</f>
        <v>2022</v>
      </c>
      <c r="BP7" s="38">
        <f>IF('Indicator Date'!BP7="","x",'Indicator Date'!BP7)</f>
        <v>2018</v>
      </c>
      <c r="BQ7" s="38">
        <f>IF('Indicator Date'!BQ7="","x",'Indicator Date'!BQ7)</f>
        <v>2022</v>
      </c>
      <c r="BR7" s="38">
        <f>IF('Indicator Date'!BR7="","x",'Indicator Date'!BR7)</f>
        <v>2022</v>
      </c>
      <c r="BS7" s="38">
        <f>IF('Indicator Date'!BS7="","x",'Indicator Date'!BS7)</f>
        <v>2022</v>
      </c>
      <c r="BT7" s="38">
        <f>IF('Indicator Date'!BT7="","x",'Indicator Date'!BT7)</f>
        <v>2021</v>
      </c>
      <c r="BU7" s="38">
        <f>IF('Indicator Date'!BU7="","x",'Indicator Date'!BU7)</f>
        <v>2020</v>
      </c>
      <c r="BV7" s="38">
        <f>IF('Indicator Date'!BV7="","x",'Indicator Date'!BV7)</f>
        <v>2023</v>
      </c>
    </row>
    <row r="8" spans="1:74">
      <c r="A8" s="30" t="str">
        <f>'Indicator Data'!A10</f>
        <v>Antigua and Barbuda</v>
      </c>
      <c r="B8" s="23" t="str">
        <f>'Indicator Data'!B10</f>
        <v>ATG</v>
      </c>
      <c r="C8" s="38">
        <f>IF('Indicator Date'!C8="","x",'Indicator Date'!C8)</f>
        <v>2024</v>
      </c>
      <c r="D8" s="38">
        <f>IF('Indicator Date'!D8="","x",'Indicator Date'!D8)</f>
        <v>2024</v>
      </c>
      <c r="E8" s="38">
        <f>IF('Indicator Date'!E8="","x",'Indicator Date'!E8)</f>
        <v>2024</v>
      </c>
      <c r="F8" s="38">
        <f>IF('Indicator Date'!F8="","x",'Indicator Date'!F8)</f>
        <v>2024</v>
      </c>
      <c r="G8" s="38">
        <f>IF('Indicator Date'!G8="","x",'Indicator Date'!G8)</f>
        <v>2024</v>
      </c>
      <c r="H8" s="38">
        <f>IF('Indicator Date'!H8="","x",'Indicator Date'!H8)</f>
        <v>2024</v>
      </c>
      <c r="I8" s="38">
        <f>IF('Indicator Date'!I8="","x",'Indicator Date'!I8)</f>
        <v>2024</v>
      </c>
      <c r="J8" s="38">
        <f>IF('Indicator Date'!J8="","x",'Indicator Date'!J8)</f>
        <v>2024</v>
      </c>
      <c r="K8" s="38">
        <f>IF('Indicator Date'!K8="","x",'Indicator Date'!K8)</f>
        <v>2024</v>
      </c>
      <c r="L8" s="38">
        <f>IF('Indicator Date'!L8="","x",'Indicator Date'!L8)</f>
        <v>2024</v>
      </c>
      <c r="M8" s="38" t="str">
        <f>IF('Indicator Date'!M8="","x",'Indicator Date'!M8)</f>
        <v>x</v>
      </c>
      <c r="N8" s="38" t="str">
        <f>IF('Indicator Date'!N8="","x",'Indicator Date'!N8)</f>
        <v>x</v>
      </c>
      <c r="O8" s="38" t="str">
        <f>IF('Indicator Date'!O8="","x",'Indicator Date'!O8)</f>
        <v>x</v>
      </c>
      <c r="P8" s="38" t="str">
        <f>IF('Indicator Date'!P8="","x",'Indicator Date'!P8)</f>
        <v>x</v>
      </c>
      <c r="Q8" s="38">
        <f>IF('Indicator Date'!Q8="","x",'Indicator Date'!Q8)</f>
        <v>2024</v>
      </c>
      <c r="R8" s="38">
        <f>IF('Indicator Date'!R8="","x",'Indicator Date'!R8)</f>
        <v>2024</v>
      </c>
      <c r="S8" s="38">
        <f>IF('Indicator Date'!S8="","x",'Indicator Date'!S8)</f>
        <v>2024</v>
      </c>
      <c r="T8" s="38">
        <f>IF('Indicator Date'!T8="","x",'Indicator Date'!T8)</f>
        <v>2024</v>
      </c>
      <c r="U8" s="38">
        <f>IF('Indicator Date'!U8="","x",'Indicator Date'!U8)</f>
        <v>2024</v>
      </c>
      <c r="V8" s="38">
        <f>IF('Indicator Date'!V8="","x",'Indicator Date'!V8)</f>
        <v>2021</v>
      </c>
      <c r="W8" s="38">
        <f>IF('Indicator Date'!W8="","x",'Indicator Date'!W8)</f>
        <v>2022</v>
      </c>
      <c r="X8" s="38">
        <f>IF('Indicator Date'!X8="","x",'Indicator Date'!X8)</f>
        <v>2022</v>
      </c>
      <c r="Y8" s="38" t="str">
        <f>IF('Indicator Date'!Y8="","x",'Indicator Date'!Y8)</f>
        <v>x</v>
      </c>
      <c r="Z8" s="38">
        <f>IF('Indicator Date'!Z8="","x",'Indicator Date'!Z8)</f>
        <v>2022</v>
      </c>
      <c r="AA8" s="38" t="str">
        <f>IF('Indicator Date'!AA8="","x",'Indicator Date'!AA8)</f>
        <v>x</v>
      </c>
      <c r="AB8" s="38" t="str">
        <f>IF('Indicator Date'!AB8="","x",'Indicator Date'!AB8)</f>
        <v>x</v>
      </c>
      <c r="AC8" s="38" t="str">
        <f>IF('Indicator Date'!AC8="","x",'Indicator Date'!AC8)</f>
        <v>x</v>
      </c>
      <c r="AD8" s="38">
        <f>IF('Indicator Date'!AD8="","x",'Indicator Date'!AD8)</f>
        <v>2022</v>
      </c>
      <c r="AE8" s="38">
        <f>IF('Indicator Date'!AE8="","x",'Indicator Date'!AE8)</f>
        <v>2024</v>
      </c>
      <c r="AF8" s="38">
        <f>IF('Indicator Date'!AF8="","x",'Indicator Date'!AF8)</f>
        <v>2008</v>
      </c>
      <c r="AG8" s="38" t="str">
        <f>IF('Indicator Date'!AG8="","x",'Indicator Date'!AG8)</f>
        <v>x</v>
      </c>
      <c r="AH8" s="38">
        <f>IF('Indicator Date'!AH8="","x",'Indicator Date'!AH8)</f>
        <v>2022</v>
      </c>
      <c r="AI8" s="38" t="str">
        <f>IF('Indicator Date'!AI8="","x",RIGHT('Indicator Date'!AI8,4))</f>
        <v>x</v>
      </c>
      <c r="AJ8" s="38">
        <f>IF('Indicator Date'!AJ8="","x",'Indicator Date'!AJ8)</f>
        <v>2024</v>
      </c>
      <c r="AK8" s="38">
        <f>IF('Indicator Date'!AK8="","x",'Indicator Date'!AK8)</f>
        <v>2021</v>
      </c>
      <c r="AL8" s="38">
        <f>IF('Indicator Date'!AL8="","x",'Indicator Date'!AL8)</f>
        <v>2022</v>
      </c>
      <c r="AM8" s="38">
        <f>IF('Indicator Date'!AM8="","x",'Indicator Date'!AM8)</f>
        <v>2021</v>
      </c>
      <c r="AN8" s="38">
        <f>IF('Indicator Date'!AN8="","x",'Indicator Date'!AN8)</f>
        <v>2023</v>
      </c>
      <c r="AO8" s="38">
        <f>IF('Indicator Date'!AO8="","x",'Indicator Date'!AO8)</f>
        <v>2022</v>
      </c>
      <c r="AP8" s="38" t="str">
        <f>IF('Indicator Date'!AP8="","x",'Indicator Date'!AP8)</f>
        <v>x</v>
      </c>
      <c r="AQ8" s="38">
        <f>IF('Indicator Date'!AQ8="","x",'Indicator Date'!AQ8)</f>
        <v>2022</v>
      </c>
      <c r="AR8" s="38" t="str">
        <f>IF('Indicator Date'!AR8="","x",'Indicator Date'!AR8)</f>
        <v>x</v>
      </c>
      <c r="AS8" s="38" t="str">
        <f>IF('Indicator Date'!AS8="","x",'Indicator Date'!AS8)</f>
        <v>x</v>
      </c>
      <c r="AT8" s="38" t="str">
        <f>IF('Indicator Date'!AT8="","x",'Indicator Date'!AT8)</f>
        <v>x</v>
      </c>
      <c r="AU8" s="38">
        <f>IF('Indicator Date'!AU8="","x",'Indicator Date'!AU8)</f>
        <v>2022</v>
      </c>
      <c r="AV8" s="38" t="str">
        <f>IF('Indicator Date'!AV8="","x",'Indicator Date'!AV8)</f>
        <v>x</v>
      </c>
      <c r="AW8" s="38" t="str">
        <f>IF('Indicator Date'!AW8="","x",'Indicator Date'!AW8)</f>
        <v>x</v>
      </c>
      <c r="AX8" s="38">
        <f>IF('Indicator Date'!AX8="","x",'Indicator Date'!AX8)</f>
        <v>2022</v>
      </c>
      <c r="AY8" s="38">
        <f>IF('Indicator Date'!AY8="","x",'Indicator Date'!AY8)</f>
        <v>2023</v>
      </c>
      <c r="AZ8" s="38">
        <f>IF('Indicator Date'!AZ8="","x",'Indicator Date'!AZ8)</f>
        <v>2024</v>
      </c>
      <c r="BA8" s="38" t="str">
        <f>IF('Indicator Date'!BA8="","x",'Indicator Date'!BA8)</f>
        <v>x</v>
      </c>
      <c r="BB8" s="38">
        <f>IF('Indicator Date'!BB8="","x",'Indicator Date'!BB8)</f>
        <v>2023</v>
      </c>
      <c r="BC8" s="38">
        <f>IF('Indicator Date'!BC8="","x",'Indicator Date'!BC8)</f>
        <v>2023</v>
      </c>
      <c r="BD8" s="38">
        <f>IF('Indicator Date'!BD8="","x",'Indicator Date'!BD8)</f>
        <v>2024</v>
      </c>
      <c r="BE8" s="38">
        <f>IF('Indicator Date'!BE8="","x",'Indicator Date'!BE8)</f>
        <v>2024</v>
      </c>
      <c r="BF8" s="38">
        <f>IF('Indicator Date'!BF8="","x",'Indicator Date'!BF8)</f>
        <v>2013</v>
      </c>
      <c r="BG8" s="38">
        <f>IF('Indicator Date'!BG8="","x",'Indicator Date'!BG8)</f>
        <v>2022</v>
      </c>
      <c r="BH8" s="38" t="str">
        <f>IF('Indicator Date'!BH8="","x",'Indicator Date'!BH8)</f>
        <v>x</v>
      </c>
      <c r="BI8" s="38">
        <f>IF('Indicator Date'!BI8="","x",'Indicator Date'!BI8)</f>
        <v>2022</v>
      </c>
      <c r="BJ8" s="38" t="str">
        <f>IF('Indicator Date'!BJ8="","x",'Indicator Date'!BJ8)</f>
        <v>x</v>
      </c>
      <c r="BK8" s="38">
        <f>IF('Indicator Date'!BK8="","x",'Indicator Date'!BK8)</f>
        <v>2021</v>
      </c>
      <c r="BL8" s="38">
        <f>IF('Indicator Date'!BL8="","x",'Indicator Date'!BL8)</f>
        <v>2021</v>
      </c>
      <c r="BM8" s="38">
        <f>IF('Indicator Date'!BM8="","x",'Indicator Date'!BM8)</f>
        <v>2014</v>
      </c>
      <c r="BN8" s="38">
        <f>IF('Indicator Date'!BN8="","x",'Indicator Date'!BN8)</f>
        <v>2022</v>
      </c>
      <c r="BO8" s="38">
        <f>IF('Indicator Date'!BO8="","x",'Indicator Date'!BO8)</f>
        <v>2022</v>
      </c>
      <c r="BP8" s="38">
        <f>IF('Indicator Date'!BP8="","x",'Indicator Date'!BP8)</f>
        <v>2017</v>
      </c>
      <c r="BQ8" s="38">
        <f>IF('Indicator Date'!BQ8="","x",'Indicator Date'!BQ8)</f>
        <v>2022</v>
      </c>
      <c r="BR8" s="38">
        <f>IF('Indicator Date'!BR8="","x",'Indicator Date'!BR8)</f>
        <v>2022</v>
      </c>
      <c r="BS8" s="38" t="str">
        <f>IF('Indicator Date'!BS8="","x",'Indicator Date'!BS8)</f>
        <v>x</v>
      </c>
      <c r="BT8" s="38">
        <f>IF('Indicator Date'!BT8="","x",'Indicator Date'!BT8)</f>
        <v>2021</v>
      </c>
      <c r="BU8" s="38">
        <f>IF('Indicator Date'!BU8="","x",'Indicator Date'!BU8)</f>
        <v>2020</v>
      </c>
      <c r="BV8" s="38">
        <f>IF('Indicator Date'!BV8="","x",'Indicator Date'!BV8)</f>
        <v>2023</v>
      </c>
    </row>
    <row r="9" spans="1:74">
      <c r="A9" s="30" t="str">
        <f>'Indicator Data'!A11</f>
        <v>Argentina</v>
      </c>
      <c r="B9" s="23" t="str">
        <f>'Indicator Data'!B11</f>
        <v>ARG</v>
      </c>
      <c r="C9" s="38">
        <f>IF('Indicator Date'!C9="","x",'Indicator Date'!C9)</f>
        <v>2024</v>
      </c>
      <c r="D9" s="38">
        <f>IF('Indicator Date'!D9="","x",'Indicator Date'!D9)</f>
        <v>2024</v>
      </c>
      <c r="E9" s="38">
        <f>IF('Indicator Date'!E9="","x",'Indicator Date'!E9)</f>
        <v>2024</v>
      </c>
      <c r="F9" s="38">
        <f>IF('Indicator Date'!F9="","x",'Indicator Date'!F9)</f>
        <v>2024</v>
      </c>
      <c r="G9" s="38">
        <f>IF('Indicator Date'!G9="","x",'Indicator Date'!G9)</f>
        <v>2024</v>
      </c>
      <c r="H9" s="38">
        <f>IF('Indicator Date'!H9="","x",'Indicator Date'!H9)</f>
        <v>2024</v>
      </c>
      <c r="I9" s="38">
        <f>IF('Indicator Date'!I9="","x",'Indicator Date'!I9)</f>
        <v>2024</v>
      </c>
      <c r="J9" s="38">
        <f>IF('Indicator Date'!J9="","x",'Indicator Date'!J9)</f>
        <v>2024</v>
      </c>
      <c r="K9" s="38">
        <f>IF('Indicator Date'!K9="","x",'Indicator Date'!K9)</f>
        <v>2024</v>
      </c>
      <c r="L9" s="38">
        <f>IF('Indicator Date'!L9="","x",'Indicator Date'!L9)</f>
        <v>2024</v>
      </c>
      <c r="M9" s="38" t="str">
        <f>IF('Indicator Date'!M9="","x",'Indicator Date'!M9)</f>
        <v>x</v>
      </c>
      <c r="N9" s="38" t="str">
        <f>IF('Indicator Date'!N9="","x",'Indicator Date'!N9)</f>
        <v>x</v>
      </c>
      <c r="O9" s="38" t="str">
        <f>IF('Indicator Date'!O9="","x",'Indicator Date'!O9)</f>
        <v>x</v>
      </c>
      <c r="P9" s="38" t="str">
        <f>IF('Indicator Date'!P9="","x",'Indicator Date'!P9)</f>
        <v>x</v>
      </c>
      <c r="Q9" s="38">
        <f>IF('Indicator Date'!Q9="","x",'Indicator Date'!Q9)</f>
        <v>2024</v>
      </c>
      <c r="R9" s="38">
        <f>IF('Indicator Date'!R9="","x",'Indicator Date'!R9)</f>
        <v>2024</v>
      </c>
      <c r="S9" s="38">
        <f>IF('Indicator Date'!S9="","x",'Indicator Date'!S9)</f>
        <v>2024</v>
      </c>
      <c r="T9" s="38">
        <f>IF('Indicator Date'!T9="","x",'Indicator Date'!T9)</f>
        <v>2024</v>
      </c>
      <c r="U9" s="38">
        <f>IF('Indicator Date'!U9="","x",'Indicator Date'!U9)</f>
        <v>2024</v>
      </c>
      <c r="V9" s="38">
        <f>IF('Indicator Date'!V9="","x",'Indicator Date'!V9)</f>
        <v>2021</v>
      </c>
      <c r="W9" s="38">
        <f>IF('Indicator Date'!W9="","x",'Indicator Date'!W9)</f>
        <v>2022</v>
      </c>
      <c r="X9" s="38">
        <f>IF('Indicator Date'!X9="","x",'Indicator Date'!X9)</f>
        <v>2022</v>
      </c>
      <c r="Y9" s="38">
        <f>IF('Indicator Date'!Y9="","x",'Indicator Date'!Y9)</f>
        <v>2019</v>
      </c>
      <c r="Z9" s="38">
        <f>IF('Indicator Date'!Z9="","x",'Indicator Date'!Z9)</f>
        <v>2014</v>
      </c>
      <c r="AA9" s="38" t="str">
        <f>IF('Indicator Date'!AA9="","x",'Indicator Date'!AA9)</f>
        <v>x</v>
      </c>
      <c r="AB9" s="38">
        <f>IF('Indicator Date'!AB9="","x",'Indicator Date'!AB9)</f>
        <v>2019</v>
      </c>
      <c r="AC9" s="38">
        <f>IF('Indicator Date'!AC9="","x",'Indicator Date'!AC9)</f>
        <v>2020</v>
      </c>
      <c r="AD9" s="38">
        <f>IF('Indicator Date'!AD9="","x",'Indicator Date'!AD9)</f>
        <v>2022</v>
      </c>
      <c r="AE9" s="38">
        <f>IF('Indicator Date'!AE9="","x",'Indicator Date'!AE9)</f>
        <v>2024</v>
      </c>
      <c r="AF9" s="38">
        <f>IF('Indicator Date'!AF9="","x",'Indicator Date'!AF9)</f>
        <v>2024</v>
      </c>
      <c r="AG9" s="38">
        <f>IF('Indicator Date'!AG9="","x",'Indicator Date'!AG9)</f>
        <v>2024</v>
      </c>
      <c r="AH9" s="38">
        <f>IF('Indicator Date'!AH9="","x",'Indicator Date'!AH9)</f>
        <v>2022</v>
      </c>
      <c r="AI9" s="38" t="str">
        <f>IF('Indicator Date'!AI9="","x",RIGHT('Indicator Date'!AI9,4))</f>
        <v>2019</v>
      </c>
      <c r="AJ9" s="38">
        <f>IF('Indicator Date'!AJ9="","x",'Indicator Date'!AJ9)</f>
        <v>2024</v>
      </c>
      <c r="AK9" s="38">
        <f>IF('Indicator Date'!AK9="","x",'Indicator Date'!AK9)</f>
        <v>2021</v>
      </c>
      <c r="AL9" s="38">
        <f>IF('Indicator Date'!AL9="","x",'Indicator Date'!AL9)</f>
        <v>2022</v>
      </c>
      <c r="AM9" s="38">
        <f>IF('Indicator Date'!AM9="","x",'Indicator Date'!AM9)</f>
        <v>2022</v>
      </c>
      <c r="AN9" s="38">
        <f>IF('Indicator Date'!AN9="","x",'Indicator Date'!AN9)</f>
        <v>2023</v>
      </c>
      <c r="AO9" s="38">
        <f>IF('Indicator Date'!AO9="","x",'Indicator Date'!AO9)</f>
        <v>2022</v>
      </c>
      <c r="AP9" s="38">
        <f>IF('Indicator Date'!AP9="","x",'Indicator Date'!AP9)</f>
        <v>2019</v>
      </c>
      <c r="AQ9" s="38">
        <f>IF('Indicator Date'!AQ9="","x",'Indicator Date'!AQ9)</f>
        <v>2022</v>
      </c>
      <c r="AR9" s="38">
        <f>IF('Indicator Date'!AR9="","x",'Indicator Date'!AR9)</f>
        <v>2022</v>
      </c>
      <c r="AS9" s="38">
        <f>IF('Indicator Date'!AS9="","x",'Indicator Date'!AS9)</f>
        <v>2022</v>
      </c>
      <c r="AT9" s="38">
        <f>IF('Indicator Date'!AT9="","x",'Indicator Date'!AT9)</f>
        <v>2022</v>
      </c>
      <c r="AU9" s="38">
        <f>IF('Indicator Date'!AU9="","x",'Indicator Date'!AU9)</f>
        <v>2022</v>
      </c>
      <c r="AV9" s="38">
        <f>IF('Indicator Date'!AV9="","x",'Indicator Date'!AV9)</f>
        <v>2022</v>
      </c>
      <c r="AW9" s="38">
        <f>IF('Indicator Date'!AW9="","x",'Indicator Date'!AW9)</f>
        <v>2022</v>
      </c>
      <c r="AX9" s="38">
        <f>IF('Indicator Date'!AX9="","x",'Indicator Date'!AX9)</f>
        <v>2022</v>
      </c>
      <c r="AY9" s="38">
        <f>IF('Indicator Date'!AY9="","x",'Indicator Date'!AY9)</f>
        <v>2023</v>
      </c>
      <c r="AZ9" s="38">
        <f>IF('Indicator Date'!AZ9="","x",'Indicator Date'!AZ9)</f>
        <v>2024</v>
      </c>
      <c r="BA9" s="38" t="str">
        <f>IF('Indicator Date'!BA9="","x",'Indicator Date'!BA9)</f>
        <v>x</v>
      </c>
      <c r="BB9" s="38">
        <f>IF('Indicator Date'!BB9="","x",'Indicator Date'!BB9)</f>
        <v>2024</v>
      </c>
      <c r="BC9" s="38" t="str">
        <f>IF('Indicator Date'!BC9="","x",'Indicator Date'!BC9)</f>
        <v>x</v>
      </c>
      <c r="BD9" s="38">
        <f>IF('Indicator Date'!BD9="","x",'Indicator Date'!BD9)</f>
        <v>2024</v>
      </c>
      <c r="BE9" s="38">
        <f>IF('Indicator Date'!BE9="","x",'Indicator Date'!BE9)</f>
        <v>2024</v>
      </c>
      <c r="BF9" s="38">
        <f>IF('Indicator Date'!BF9="","x",'Indicator Date'!BF9)</f>
        <v>2015</v>
      </c>
      <c r="BG9" s="38">
        <f>IF('Indicator Date'!BG9="","x",'Indicator Date'!BG9)</f>
        <v>2022</v>
      </c>
      <c r="BH9" s="38">
        <f>IF('Indicator Date'!BH9="","x",'Indicator Date'!BH9)</f>
        <v>2023</v>
      </c>
      <c r="BI9" s="38">
        <f>IF('Indicator Date'!BI9="","x",'Indicator Date'!BI9)</f>
        <v>2022</v>
      </c>
      <c r="BJ9" s="38" t="str">
        <f>IF('Indicator Date'!BJ9="","x",'Indicator Date'!BJ9)</f>
        <v>x</v>
      </c>
      <c r="BK9" s="38">
        <f>IF('Indicator Date'!BK9="","x",'Indicator Date'!BK9)</f>
        <v>2022</v>
      </c>
      <c r="BL9" s="38">
        <f>IF('Indicator Date'!BL9="","x",'Indicator Date'!BL9)</f>
        <v>2022</v>
      </c>
      <c r="BM9" s="38">
        <f>IF('Indicator Date'!BM9="","x",'Indicator Date'!BM9)</f>
        <v>2014</v>
      </c>
      <c r="BN9" s="38">
        <f>IF('Indicator Date'!BN9="","x",'Indicator Date'!BN9)</f>
        <v>2022</v>
      </c>
      <c r="BO9" s="38">
        <f>IF('Indicator Date'!BO9="","x",'Indicator Date'!BO9)</f>
        <v>2022</v>
      </c>
      <c r="BP9" s="38">
        <f>IF('Indicator Date'!BP9="","x",'Indicator Date'!BP9)</f>
        <v>2020</v>
      </c>
      <c r="BQ9" s="38">
        <f>IF('Indicator Date'!BQ9="","x",'Indicator Date'!BQ9)</f>
        <v>2022</v>
      </c>
      <c r="BR9" s="38">
        <f>IF('Indicator Date'!BR9="","x",'Indicator Date'!BR9)</f>
        <v>2022</v>
      </c>
      <c r="BS9" s="38">
        <f>IF('Indicator Date'!BS9="","x",'Indicator Date'!BS9)</f>
        <v>2022</v>
      </c>
      <c r="BT9" s="38">
        <f>IF('Indicator Date'!BT9="","x",'Indicator Date'!BT9)</f>
        <v>2021</v>
      </c>
      <c r="BU9" s="38">
        <f>IF('Indicator Date'!BU9="","x",'Indicator Date'!BU9)</f>
        <v>2020</v>
      </c>
      <c r="BV9" s="38">
        <f>IF('Indicator Date'!BV9="","x",'Indicator Date'!BV9)</f>
        <v>2023</v>
      </c>
    </row>
    <row r="10" spans="1:74">
      <c r="A10" s="30" t="str">
        <f>'Indicator Data'!A12</f>
        <v>Armenia</v>
      </c>
      <c r="B10" s="23" t="str">
        <f>'Indicator Data'!B12</f>
        <v>ARM</v>
      </c>
      <c r="C10" s="38">
        <f>IF('Indicator Date'!C10="","x",'Indicator Date'!C10)</f>
        <v>2024</v>
      </c>
      <c r="D10" s="38">
        <f>IF('Indicator Date'!D10="","x",'Indicator Date'!D10)</f>
        <v>2024</v>
      </c>
      <c r="E10" s="38">
        <f>IF('Indicator Date'!E10="","x",'Indicator Date'!E10)</f>
        <v>2024</v>
      </c>
      <c r="F10" s="38">
        <f>IF('Indicator Date'!F10="","x",'Indicator Date'!F10)</f>
        <v>2024</v>
      </c>
      <c r="G10" s="38">
        <f>IF('Indicator Date'!G10="","x",'Indicator Date'!G10)</f>
        <v>2024</v>
      </c>
      <c r="H10" s="38">
        <f>IF('Indicator Date'!H10="","x",'Indicator Date'!H10)</f>
        <v>2024</v>
      </c>
      <c r="I10" s="38">
        <f>IF('Indicator Date'!I10="","x",'Indicator Date'!I10)</f>
        <v>2024</v>
      </c>
      <c r="J10" s="38">
        <f>IF('Indicator Date'!J10="","x",'Indicator Date'!J10)</f>
        <v>2024</v>
      </c>
      <c r="K10" s="38">
        <f>IF('Indicator Date'!K10="","x",'Indicator Date'!K10)</f>
        <v>2024</v>
      </c>
      <c r="L10" s="38">
        <f>IF('Indicator Date'!L10="","x",'Indicator Date'!L10)</f>
        <v>2024</v>
      </c>
      <c r="M10" s="38">
        <f>IF('Indicator Date'!M10="","x",'Indicator Date'!M10)</f>
        <v>2024</v>
      </c>
      <c r="N10" s="38" t="str">
        <f>IF('Indicator Date'!N10="","x",'Indicator Date'!N10)</f>
        <v>x</v>
      </c>
      <c r="O10" s="38" t="str">
        <f>IF('Indicator Date'!O10="","x",'Indicator Date'!O10)</f>
        <v>x</v>
      </c>
      <c r="P10" s="38" t="str">
        <f>IF('Indicator Date'!P10="","x",'Indicator Date'!P10)</f>
        <v>x</v>
      </c>
      <c r="Q10" s="38">
        <f>IF('Indicator Date'!Q10="","x",'Indicator Date'!Q10)</f>
        <v>2024</v>
      </c>
      <c r="R10" s="38">
        <f>IF('Indicator Date'!R10="","x",'Indicator Date'!R10)</f>
        <v>2024</v>
      </c>
      <c r="S10" s="38">
        <f>IF('Indicator Date'!S10="","x",'Indicator Date'!S10)</f>
        <v>2024</v>
      </c>
      <c r="T10" s="38">
        <f>IF('Indicator Date'!T10="","x",'Indicator Date'!T10)</f>
        <v>2024</v>
      </c>
      <c r="U10" s="38">
        <f>IF('Indicator Date'!U10="","x",'Indicator Date'!U10)</f>
        <v>2024</v>
      </c>
      <c r="V10" s="38">
        <f>IF('Indicator Date'!V10="","x",'Indicator Date'!V10)</f>
        <v>2021</v>
      </c>
      <c r="W10" s="38">
        <f>IF('Indicator Date'!W10="","x",'Indicator Date'!W10)</f>
        <v>2022</v>
      </c>
      <c r="X10" s="38">
        <f>IF('Indicator Date'!X10="","x",'Indicator Date'!X10)</f>
        <v>2022</v>
      </c>
      <c r="Y10" s="38">
        <f>IF('Indicator Date'!Y10="","x",'Indicator Date'!Y10)</f>
        <v>2016</v>
      </c>
      <c r="Z10" s="38">
        <f>IF('Indicator Date'!Z10="","x",'Indicator Date'!Z10)</f>
        <v>2022</v>
      </c>
      <c r="AA10" s="38">
        <f>IF('Indicator Date'!AA10="","x",'Indicator Date'!AA10)</f>
        <v>2022</v>
      </c>
      <c r="AB10" s="38">
        <f>IF('Indicator Date'!AB10="","x",'Indicator Date'!AB10)</f>
        <v>2019</v>
      </c>
      <c r="AC10" s="38">
        <f>IF('Indicator Date'!AC10="","x",'Indicator Date'!AC10)</f>
        <v>2020</v>
      </c>
      <c r="AD10" s="38">
        <f>IF('Indicator Date'!AD10="","x",'Indicator Date'!AD10)</f>
        <v>2022</v>
      </c>
      <c r="AE10" s="38">
        <f>IF('Indicator Date'!AE10="","x",'Indicator Date'!AE10)</f>
        <v>2024</v>
      </c>
      <c r="AF10" s="38">
        <f>IF('Indicator Date'!AF10="","x",'Indicator Date'!AF10)</f>
        <v>2024</v>
      </c>
      <c r="AG10" s="38">
        <f>IF('Indicator Date'!AG10="","x",'Indicator Date'!AG10)</f>
        <v>2024</v>
      </c>
      <c r="AH10" s="38">
        <f>IF('Indicator Date'!AH10="","x",'Indicator Date'!AH10)</f>
        <v>2022</v>
      </c>
      <c r="AI10" s="38" t="str">
        <f>IF('Indicator Date'!AI10="","x",RIGHT('Indicator Date'!AI10,4))</f>
        <v>2015</v>
      </c>
      <c r="AJ10" s="38">
        <f>IF('Indicator Date'!AJ10="","x",'Indicator Date'!AJ10)</f>
        <v>2024</v>
      </c>
      <c r="AK10" s="38">
        <f>IF('Indicator Date'!AK10="","x",'Indicator Date'!AK10)</f>
        <v>2021</v>
      </c>
      <c r="AL10" s="38">
        <f>IF('Indicator Date'!AL10="","x",'Indicator Date'!AL10)</f>
        <v>2022</v>
      </c>
      <c r="AM10" s="38">
        <f>IF('Indicator Date'!AM10="","x",'Indicator Date'!AM10)</f>
        <v>2022</v>
      </c>
      <c r="AN10" s="38">
        <f>IF('Indicator Date'!AN10="","x",'Indicator Date'!AN10)</f>
        <v>2023</v>
      </c>
      <c r="AO10" s="38">
        <f>IF('Indicator Date'!AO10="","x",'Indicator Date'!AO10)</f>
        <v>2022</v>
      </c>
      <c r="AP10" s="38">
        <f>IF('Indicator Date'!AP10="","x",'Indicator Date'!AP10)</f>
        <v>2016</v>
      </c>
      <c r="AQ10" s="38">
        <f>IF('Indicator Date'!AQ10="","x",'Indicator Date'!AQ10)</f>
        <v>2022</v>
      </c>
      <c r="AR10" s="38">
        <f>IF('Indicator Date'!AR10="","x",'Indicator Date'!AR10)</f>
        <v>2022</v>
      </c>
      <c r="AS10" s="38">
        <f>IF('Indicator Date'!AS10="","x",'Indicator Date'!AS10)</f>
        <v>2022</v>
      </c>
      <c r="AT10" s="38">
        <f>IF('Indicator Date'!AT10="","x",'Indicator Date'!AT10)</f>
        <v>2022</v>
      </c>
      <c r="AU10" s="38">
        <f>IF('Indicator Date'!AU10="","x",'Indicator Date'!AU10)</f>
        <v>2022</v>
      </c>
      <c r="AV10" s="38">
        <f>IF('Indicator Date'!AV10="","x",'Indicator Date'!AV10)</f>
        <v>2022</v>
      </c>
      <c r="AW10" s="38">
        <f>IF('Indicator Date'!AW10="","x",'Indicator Date'!AW10)</f>
        <v>2022</v>
      </c>
      <c r="AX10" s="38">
        <f>IF('Indicator Date'!AX10="","x",'Indicator Date'!AX10)</f>
        <v>2022</v>
      </c>
      <c r="AY10" s="38">
        <f>IF('Indicator Date'!AY10="","x",'Indicator Date'!AY10)</f>
        <v>2023</v>
      </c>
      <c r="AZ10" s="38">
        <f>IF('Indicator Date'!AZ10="","x",'Indicator Date'!AZ10)</f>
        <v>2024</v>
      </c>
      <c r="BA10" s="38">
        <f>IF('Indicator Date'!BA10="","x",'Indicator Date'!BA10)</f>
        <v>2024</v>
      </c>
      <c r="BB10" s="38">
        <f>IF('Indicator Date'!BB10="","x",'Indicator Date'!BB10)</f>
        <v>2024</v>
      </c>
      <c r="BC10" s="38">
        <f>IF('Indicator Date'!BC10="","x",'Indicator Date'!BC10)</f>
        <v>2023</v>
      </c>
      <c r="BD10" s="38">
        <f>IF('Indicator Date'!BD10="","x",'Indicator Date'!BD10)</f>
        <v>2024</v>
      </c>
      <c r="BE10" s="38">
        <f>IF('Indicator Date'!BE10="","x",'Indicator Date'!BE10)</f>
        <v>2024</v>
      </c>
      <c r="BF10" s="38">
        <f>IF('Indicator Date'!BF10="","x",'Indicator Date'!BF10)</f>
        <v>2013</v>
      </c>
      <c r="BG10" s="38">
        <f>IF('Indicator Date'!BG10="","x",'Indicator Date'!BG10)</f>
        <v>2022</v>
      </c>
      <c r="BH10" s="38">
        <f>IF('Indicator Date'!BH10="","x",'Indicator Date'!BH10)</f>
        <v>2023</v>
      </c>
      <c r="BI10" s="38">
        <f>IF('Indicator Date'!BI10="","x",'Indicator Date'!BI10)</f>
        <v>2022</v>
      </c>
      <c r="BJ10" s="38">
        <f>IF('Indicator Date'!BJ10="","x",'Indicator Date'!BJ10)</f>
        <v>2020</v>
      </c>
      <c r="BK10" s="38">
        <f>IF('Indicator Date'!BK10="","x",'Indicator Date'!BK10)</f>
        <v>2021</v>
      </c>
      <c r="BL10" s="38">
        <f>IF('Indicator Date'!BL10="","x",'Indicator Date'!BL10)</f>
        <v>2022</v>
      </c>
      <c r="BM10" s="38">
        <f>IF('Indicator Date'!BM10="","x",'Indicator Date'!BM10)</f>
        <v>2014</v>
      </c>
      <c r="BN10" s="38">
        <f>IF('Indicator Date'!BN10="","x",'Indicator Date'!BN10)</f>
        <v>2022</v>
      </c>
      <c r="BO10" s="38">
        <f>IF('Indicator Date'!BO10="","x",'Indicator Date'!BO10)</f>
        <v>2022</v>
      </c>
      <c r="BP10" s="38">
        <f>IF('Indicator Date'!BP10="","x",'Indicator Date'!BP10)</f>
        <v>2017</v>
      </c>
      <c r="BQ10" s="38">
        <f>IF('Indicator Date'!BQ10="","x",'Indicator Date'!BQ10)</f>
        <v>2022</v>
      </c>
      <c r="BR10" s="38">
        <f>IF('Indicator Date'!BR10="","x",'Indicator Date'!BR10)</f>
        <v>2022</v>
      </c>
      <c r="BS10" s="38">
        <f>IF('Indicator Date'!BS10="","x",'Indicator Date'!BS10)</f>
        <v>2022</v>
      </c>
      <c r="BT10" s="38">
        <f>IF('Indicator Date'!BT10="","x",'Indicator Date'!BT10)</f>
        <v>2021</v>
      </c>
      <c r="BU10" s="38">
        <f>IF('Indicator Date'!BU10="","x",'Indicator Date'!BU10)</f>
        <v>2020</v>
      </c>
      <c r="BV10" s="38">
        <f>IF('Indicator Date'!BV10="","x",'Indicator Date'!BV10)</f>
        <v>2023</v>
      </c>
    </row>
    <row r="11" spans="1:74">
      <c r="A11" s="30" t="str">
        <f>'Indicator Data'!A13</f>
        <v>Australia</v>
      </c>
      <c r="B11" s="23" t="str">
        <f>'Indicator Data'!B13</f>
        <v>AUS</v>
      </c>
      <c r="C11" s="38">
        <f>IF('Indicator Date'!C11="","x",'Indicator Date'!C11)</f>
        <v>2024</v>
      </c>
      <c r="D11" s="38">
        <f>IF('Indicator Date'!D11="","x",'Indicator Date'!D11)</f>
        <v>2024</v>
      </c>
      <c r="E11" s="38">
        <f>IF('Indicator Date'!E11="","x",'Indicator Date'!E11)</f>
        <v>2024</v>
      </c>
      <c r="F11" s="38">
        <f>IF('Indicator Date'!F11="","x",'Indicator Date'!F11)</f>
        <v>2024</v>
      </c>
      <c r="G11" s="38">
        <f>IF('Indicator Date'!G11="","x",'Indicator Date'!G11)</f>
        <v>2024</v>
      </c>
      <c r="H11" s="38">
        <f>IF('Indicator Date'!H11="","x",'Indicator Date'!H11)</f>
        <v>2024</v>
      </c>
      <c r="I11" s="38">
        <f>IF('Indicator Date'!I11="","x",'Indicator Date'!I11)</f>
        <v>2024</v>
      </c>
      <c r="J11" s="38">
        <f>IF('Indicator Date'!J11="","x",'Indicator Date'!J11)</f>
        <v>2024</v>
      </c>
      <c r="K11" s="38">
        <f>IF('Indicator Date'!K11="","x",'Indicator Date'!K11)</f>
        <v>2024</v>
      </c>
      <c r="L11" s="38">
        <f>IF('Indicator Date'!L11="","x",'Indicator Date'!L11)</f>
        <v>2024</v>
      </c>
      <c r="M11" s="38">
        <f>IF('Indicator Date'!M11="","x",'Indicator Date'!M11)</f>
        <v>2024</v>
      </c>
      <c r="N11" s="38" t="str">
        <f>IF('Indicator Date'!N11="","x",'Indicator Date'!N11)</f>
        <v>x</v>
      </c>
      <c r="O11" s="38" t="str">
        <f>IF('Indicator Date'!O11="","x",'Indicator Date'!O11)</f>
        <v>x</v>
      </c>
      <c r="P11" s="38" t="str">
        <f>IF('Indicator Date'!P11="","x",'Indicator Date'!P11)</f>
        <v>x</v>
      </c>
      <c r="Q11" s="38">
        <f>IF('Indicator Date'!Q11="","x",'Indicator Date'!Q11)</f>
        <v>2024</v>
      </c>
      <c r="R11" s="38">
        <f>IF('Indicator Date'!R11="","x",'Indicator Date'!R11)</f>
        <v>2024</v>
      </c>
      <c r="S11" s="38">
        <f>IF('Indicator Date'!S11="","x",'Indicator Date'!S11)</f>
        <v>2024</v>
      </c>
      <c r="T11" s="38">
        <f>IF('Indicator Date'!T11="","x",'Indicator Date'!T11)</f>
        <v>2024</v>
      </c>
      <c r="U11" s="38">
        <f>IF('Indicator Date'!U11="","x",'Indicator Date'!U11)</f>
        <v>2024</v>
      </c>
      <c r="V11" s="38">
        <f>IF('Indicator Date'!V11="","x",'Indicator Date'!V11)</f>
        <v>2021</v>
      </c>
      <c r="W11" s="38">
        <f>IF('Indicator Date'!W11="","x",'Indicator Date'!W11)</f>
        <v>2022</v>
      </c>
      <c r="X11" s="38">
        <f>IF('Indicator Date'!X11="","x",'Indicator Date'!X11)</f>
        <v>2022</v>
      </c>
      <c r="Y11" s="38">
        <f>IF('Indicator Date'!Y11="","x",'Indicator Date'!Y11)</f>
        <v>2016</v>
      </c>
      <c r="Z11" s="38">
        <f>IF('Indicator Date'!Z11="","x",'Indicator Date'!Z11)</f>
        <v>2022</v>
      </c>
      <c r="AA11" s="38" t="str">
        <f>IF('Indicator Date'!AA11="","x",'Indicator Date'!AA11)</f>
        <v>x</v>
      </c>
      <c r="AB11" s="38">
        <f>IF('Indicator Date'!AB11="","x",'Indicator Date'!AB11)</f>
        <v>2018</v>
      </c>
      <c r="AC11" s="38">
        <f>IF('Indicator Date'!AC11="","x",'Indicator Date'!AC11)</f>
        <v>2020</v>
      </c>
      <c r="AD11" s="38">
        <f>IF('Indicator Date'!AD11="","x",'Indicator Date'!AD11)</f>
        <v>2022</v>
      </c>
      <c r="AE11" s="38">
        <f>IF('Indicator Date'!AE11="","x",'Indicator Date'!AE11)</f>
        <v>2024</v>
      </c>
      <c r="AF11" s="38">
        <f>IF('Indicator Date'!AF11="","x",'Indicator Date'!AF11)</f>
        <v>2024</v>
      </c>
      <c r="AG11" s="38">
        <f>IF('Indicator Date'!AG11="","x",'Indicator Date'!AG11)</f>
        <v>2024</v>
      </c>
      <c r="AH11" s="38">
        <f>IF('Indicator Date'!AH11="","x",'Indicator Date'!AH11)</f>
        <v>2022</v>
      </c>
      <c r="AI11" s="38" t="str">
        <f>IF('Indicator Date'!AI11="","x",RIGHT('Indicator Date'!AI11,4))</f>
        <v>x</v>
      </c>
      <c r="AJ11" s="38">
        <f>IF('Indicator Date'!AJ11="","x",'Indicator Date'!AJ11)</f>
        <v>2024</v>
      </c>
      <c r="AK11" s="38">
        <f>IF('Indicator Date'!AK11="","x",'Indicator Date'!AK11)</f>
        <v>2021</v>
      </c>
      <c r="AL11" s="38">
        <f>IF('Indicator Date'!AL11="","x",'Indicator Date'!AL11)</f>
        <v>2022</v>
      </c>
      <c r="AM11" s="38" t="str">
        <f>IF('Indicator Date'!AM11="","x",'Indicator Date'!AM11)</f>
        <v>x</v>
      </c>
      <c r="AN11" s="38">
        <f>IF('Indicator Date'!AN11="","x",'Indicator Date'!AN11)</f>
        <v>2023</v>
      </c>
      <c r="AO11" s="38">
        <f>IF('Indicator Date'!AO11="","x",'Indicator Date'!AO11)</f>
        <v>2022</v>
      </c>
      <c r="AP11" s="38" t="str">
        <f>IF('Indicator Date'!AP11="","x",'Indicator Date'!AP11)</f>
        <v>x</v>
      </c>
      <c r="AQ11" s="38">
        <f>IF('Indicator Date'!AQ11="","x",'Indicator Date'!AQ11)</f>
        <v>2022</v>
      </c>
      <c r="AR11" s="38">
        <f>IF('Indicator Date'!AR11="","x",'Indicator Date'!AR11)</f>
        <v>2021</v>
      </c>
      <c r="AS11" s="38">
        <f>IF('Indicator Date'!AS11="","x",'Indicator Date'!AS11)</f>
        <v>2021</v>
      </c>
      <c r="AT11" s="38" t="str">
        <f>IF('Indicator Date'!AT11="","x",'Indicator Date'!AT11)</f>
        <v>x</v>
      </c>
      <c r="AU11" s="38">
        <f>IF('Indicator Date'!AU11="","x",'Indicator Date'!AU11)</f>
        <v>2022</v>
      </c>
      <c r="AV11" s="38">
        <f>IF('Indicator Date'!AV11="","x",'Indicator Date'!AV11)</f>
        <v>2022</v>
      </c>
      <c r="AW11" s="38">
        <f>IF('Indicator Date'!AW11="","x",'Indicator Date'!AW11)</f>
        <v>2018</v>
      </c>
      <c r="AX11" s="38">
        <f>IF('Indicator Date'!AX11="","x",'Indicator Date'!AX11)</f>
        <v>2022</v>
      </c>
      <c r="AY11" s="38">
        <f>IF('Indicator Date'!AY11="","x",'Indicator Date'!AY11)</f>
        <v>2023</v>
      </c>
      <c r="AZ11" s="38">
        <f>IF('Indicator Date'!AZ11="","x",'Indicator Date'!AZ11)</f>
        <v>2024</v>
      </c>
      <c r="BA11" s="38" t="str">
        <f>IF('Indicator Date'!BA11="","x",'Indicator Date'!BA11)</f>
        <v>x</v>
      </c>
      <c r="BB11" s="38">
        <f>IF('Indicator Date'!BB11="","x",'Indicator Date'!BB11)</f>
        <v>2024</v>
      </c>
      <c r="BC11" s="38" t="str">
        <f>IF('Indicator Date'!BC11="","x",'Indicator Date'!BC11)</f>
        <v>x</v>
      </c>
      <c r="BD11" s="38">
        <f>IF('Indicator Date'!BD11="","x",'Indicator Date'!BD11)</f>
        <v>2024</v>
      </c>
      <c r="BE11" s="38">
        <f>IF('Indicator Date'!BE11="","x",'Indicator Date'!BE11)</f>
        <v>2024</v>
      </c>
      <c r="BF11" s="38">
        <f>IF('Indicator Date'!BF11="","x",'Indicator Date'!BF11)</f>
        <v>2015</v>
      </c>
      <c r="BG11" s="38">
        <f>IF('Indicator Date'!BG11="","x",'Indicator Date'!BG11)</f>
        <v>2022</v>
      </c>
      <c r="BH11" s="38">
        <f>IF('Indicator Date'!BH11="","x",'Indicator Date'!BH11)</f>
        <v>2023</v>
      </c>
      <c r="BI11" s="38">
        <f>IF('Indicator Date'!BI11="","x",'Indicator Date'!BI11)</f>
        <v>2022</v>
      </c>
      <c r="BJ11" s="38" t="str">
        <f>IF('Indicator Date'!BJ11="","x",'Indicator Date'!BJ11)</f>
        <v>x</v>
      </c>
      <c r="BK11" s="38">
        <f>IF('Indicator Date'!BK11="","x",'Indicator Date'!BK11)</f>
        <v>2021</v>
      </c>
      <c r="BL11" s="38">
        <f>IF('Indicator Date'!BL11="","x",'Indicator Date'!BL11)</f>
        <v>2022</v>
      </c>
      <c r="BM11" s="38">
        <f>IF('Indicator Date'!BM11="","x",'Indicator Date'!BM11)</f>
        <v>2014</v>
      </c>
      <c r="BN11" s="38">
        <f>IF('Indicator Date'!BN11="","x",'Indicator Date'!BN11)</f>
        <v>2022</v>
      </c>
      <c r="BO11" s="38">
        <f>IF('Indicator Date'!BO11="","x",'Indicator Date'!BO11)</f>
        <v>2022</v>
      </c>
      <c r="BP11" s="38">
        <f>IF('Indicator Date'!BP11="","x",'Indicator Date'!BP11)</f>
        <v>2020</v>
      </c>
      <c r="BQ11" s="38">
        <f>IF('Indicator Date'!BQ11="","x",'Indicator Date'!BQ11)</f>
        <v>2022</v>
      </c>
      <c r="BR11" s="38">
        <f>IF('Indicator Date'!BR11="","x",'Indicator Date'!BR11)</f>
        <v>2022</v>
      </c>
      <c r="BS11" s="38">
        <f>IF('Indicator Date'!BS11="","x",'Indicator Date'!BS11)</f>
        <v>2022</v>
      </c>
      <c r="BT11" s="38">
        <f>IF('Indicator Date'!BT11="","x",'Indicator Date'!BT11)</f>
        <v>2021</v>
      </c>
      <c r="BU11" s="38">
        <f>IF('Indicator Date'!BU11="","x",'Indicator Date'!BU11)</f>
        <v>2020</v>
      </c>
      <c r="BV11" s="38">
        <f>IF('Indicator Date'!BV11="","x",'Indicator Date'!BV11)</f>
        <v>2023</v>
      </c>
    </row>
    <row r="12" spans="1:74">
      <c r="A12" s="30" t="str">
        <f>'Indicator Data'!A14</f>
        <v>Austria</v>
      </c>
      <c r="B12" s="23" t="str">
        <f>'Indicator Data'!B14</f>
        <v>AUT</v>
      </c>
      <c r="C12" s="38">
        <f>IF('Indicator Date'!C12="","x",'Indicator Date'!C12)</f>
        <v>2024</v>
      </c>
      <c r="D12" s="38">
        <f>IF('Indicator Date'!D12="","x",'Indicator Date'!D12)</f>
        <v>2024</v>
      </c>
      <c r="E12" s="38">
        <f>IF('Indicator Date'!E12="","x",'Indicator Date'!E12)</f>
        <v>2024</v>
      </c>
      <c r="F12" s="38">
        <f>IF('Indicator Date'!F12="","x",'Indicator Date'!F12)</f>
        <v>2024</v>
      </c>
      <c r="G12" s="38">
        <f>IF('Indicator Date'!G12="","x",'Indicator Date'!G12)</f>
        <v>2024</v>
      </c>
      <c r="H12" s="38">
        <f>IF('Indicator Date'!H12="","x",'Indicator Date'!H12)</f>
        <v>2024</v>
      </c>
      <c r="I12" s="38">
        <f>IF('Indicator Date'!I12="","x",'Indicator Date'!I12)</f>
        <v>2024</v>
      </c>
      <c r="J12" s="38">
        <f>IF('Indicator Date'!J12="","x",'Indicator Date'!J12)</f>
        <v>2024</v>
      </c>
      <c r="K12" s="38">
        <f>IF('Indicator Date'!K12="","x",'Indicator Date'!K12)</f>
        <v>2024</v>
      </c>
      <c r="L12" s="38">
        <f>IF('Indicator Date'!L12="","x",'Indicator Date'!L12)</f>
        <v>2024</v>
      </c>
      <c r="M12" s="38">
        <f>IF('Indicator Date'!M12="","x",'Indicator Date'!M12)</f>
        <v>2024</v>
      </c>
      <c r="N12" s="38" t="str">
        <f>IF('Indicator Date'!N12="","x",'Indicator Date'!N12)</f>
        <v>x</v>
      </c>
      <c r="O12" s="38" t="str">
        <f>IF('Indicator Date'!O12="","x",'Indicator Date'!O12)</f>
        <v>x</v>
      </c>
      <c r="P12" s="38" t="str">
        <f>IF('Indicator Date'!P12="","x",'Indicator Date'!P12)</f>
        <v>x</v>
      </c>
      <c r="Q12" s="38">
        <f>IF('Indicator Date'!Q12="","x",'Indicator Date'!Q12)</f>
        <v>2024</v>
      </c>
      <c r="R12" s="38">
        <f>IF('Indicator Date'!R12="","x",'Indicator Date'!R12)</f>
        <v>2024</v>
      </c>
      <c r="S12" s="38">
        <f>IF('Indicator Date'!S12="","x",'Indicator Date'!S12)</f>
        <v>2024</v>
      </c>
      <c r="T12" s="38">
        <f>IF('Indicator Date'!T12="","x",'Indicator Date'!T12)</f>
        <v>2024</v>
      </c>
      <c r="U12" s="38">
        <f>IF('Indicator Date'!U12="","x",'Indicator Date'!U12)</f>
        <v>2024</v>
      </c>
      <c r="V12" s="38">
        <f>IF('Indicator Date'!V12="","x",'Indicator Date'!V12)</f>
        <v>2021</v>
      </c>
      <c r="W12" s="38">
        <f>IF('Indicator Date'!W12="","x",'Indicator Date'!W12)</f>
        <v>2022</v>
      </c>
      <c r="X12" s="38">
        <f>IF('Indicator Date'!X12="","x",'Indicator Date'!X12)</f>
        <v>2022</v>
      </c>
      <c r="Y12" s="38">
        <f>IF('Indicator Date'!Y12="","x",'Indicator Date'!Y12)</f>
        <v>2011</v>
      </c>
      <c r="Z12" s="38">
        <f>IF('Indicator Date'!Z12="","x",'Indicator Date'!Z12)</f>
        <v>2022</v>
      </c>
      <c r="AA12" s="38" t="str">
        <f>IF('Indicator Date'!AA12="","x",'Indicator Date'!AA12)</f>
        <v>x</v>
      </c>
      <c r="AB12" s="38">
        <f>IF('Indicator Date'!AB12="","x",'Indicator Date'!AB12)</f>
        <v>2018</v>
      </c>
      <c r="AC12" s="38">
        <f>IF('Indicator Date'!AC12="","x",'Indicator Date'!AC12)</f>
        <v>2020</v>
      </c>
      <c r="AD12" s="38">
        <f>IF('Indicator Date'!AD12="","x",'Indicator Date'!AD12)</f>
        <v>2022</v>
      </c>
      <c r="AE12" s="38">
        <f>IF('Indicator Date'!AE12="","x",'Indicator Date'!AE12)</f>
        <v>2024</v>
      </c>
      <c r="AF12" s="38">
        <f>IF('Indicator Date'!AF12="","x",'Indicator Date'!AF12)</f>
        <v>2024</v>
      </c>
      <c r="AG12" s="38">
        <f>IF('Indicator Date'!AG12="","x",'Indicator Date'!AG12)</f>
        <v>2024</v>
      </c>
      <c r="AH12" s="38">
        <f>IF('Indicator Date'!AH12="","x",'Indicator Date'!AH12)</f>
        <v>2022</v>
      </c>
      <c r="AI12" s="38" t="str">
        <f>IF('Indicator Date'!AI12="","x",RIGHT('Indicator Date'!AI12,4))</f>
        <v>x</v>
      </c>
      <c r="AJ12" s="38">
        <f>IF('Indicator Date'!AJ12="","x",'Indicator Date'!AJ12)</f>
        <v>2024</v>
      </c>
      <c r="AK12" s="38">
        <f>IF('Indicator Date'!AK12="","x",'Indicator Date'!AK12)</f>
        <v>2021</v>
      </c>
      <c r="AL12" s="38">
        <f>IF('Indicator Date'!AL12="","x",'Indicator Date'!AL12)</f>
        <v>2022</v>
      </c>
      <c r="AM12" s="38" t="str">
        <f>IF('Indicator Date'!AM12="","x",'Indicator Date'!AM12)</f>
        <v>x</v>
      </c>
      <c r="AN12" s="38">
        <f>IF('Indicator Date'!AN12="","x",'Indicator Date'!AN12)</f>
        <v>2023</v>
      </c>
      <c r="AO12" s="38">
        <f>IF('Indicator Date'!AO12="","x",'Indicator Date'!AO12)</f>
        <v>2022</v>
      </c>
      <c r="AP12" s="38" t="str">
        <f>IF('Indicator Date'!AP12="","x",'Indicator Date'!AP12)</f>
        <v>x</v>
      </c>
      <c r="AQ12" s="38">
        <f>IF('Indicator Date'!AQ12="","x",'Indicator Date'!AQ12)</f>
        <v>2022</v>
      </c>
      <c r="AR12" s="38" t="str">
        <f>IF('Indicator Date'!AR12="","x",'Indicator Date'!AR12)</f>
        <v>x</v>
      </c>
      <c r="AS12" s="38" t="str">
        <f>IF('Indicator Date'!AS12="","x",'Indicator Date'!AS12)</f>
        <v>x</v>
      </c>
      <c r="AT12" s="38" t="str">
        <f>IF('Indicator Date'!AT12="","x",'Indicator Date'!AT12)</f>
        <v>x</v>
      </c>
      <c r="AU12" s="38">
        <f>IF('Indicator Date'!AU12="","x",'Indicator Date'!AU12)</f>
        <v>2022</v>
      </c>
      <c r="AV12" s="38">
        <f>IF('Indicator Date'!AV12="","x",'Indicator Date'!AV12)</f>
        <v>2022</v>
      </c>
      <c r="AW12" s="38">
        <f>IF('Indicator Date'!AW12="","x",'Indicator Date'!AW12)</f>
        <v>2021</v>
      </c>
      <c r="AX12" s="38">
        <f>IF('Indicator Date'!AX12="","x",'Indicator Date'!AX12)</f>
        <v>2022</v>
      </c>
      <c r="AY12" s="38">
        <f>IF('Indicator Date'!AY12="","x",'Indicator Date'!AY12)</f>
        <v>2023</v>
      </c>
      <c r="AZ12" s="38">
        <f>IF('Indicator Date'!AZ12="","x",'Indicator Date'!AZ12)</f>
        <v>2024</v>
      </c>
      <c r="BA12" s="38" t="str">
        <f>IF('Indicator Date'!BA12="","x",'Indicator Date'!BA12)</f>
        <v>x</v>
      </c>
      <c r="BB12" s="38">
        <f>IF('Indicator Date'!BB12="","x",'Indicator Date'!BB12)</f>
        <v>2024</v>
      </c>
      <c r="BC12" s="38" t="str">
        <f>IF('Indicator Date'!BC12="","x",'Indicator Date'!BC12)</f>
        <v>x</v>
      </c>
      <c r="BD12" s="38">
        <f>IF('Indicator Date'!BD12="","x",'Indicator Date'!BD12)</f>
        <v>2024</v>
      </c>
      <c r="BE12" s="38">
        <f>IF('Indicator Date'!BE12="","x",'Indicator Date'!BE12)</f>
        <v>2024</v>
      </c>
      <c r="BF12" s="38">
        <f>IF('Indicator Date'!BF12="","x",'Indicator Date'!BF12)</f>
        <v>2015</v>
      </c>
      <c r="BG12" s="38">
        <f>IF('Indicator Date'!BG12="","x",'Indicator Date'!BG12)</f>
        <v>2022</v>
      </c>
      <c r="BH12" s="38">
        <f>IF('Indicator Date'!BH12="","x",'Indicator Date'!BH12)</f>
        <v>2023</v>
      </c>
      <c r="BI12" s="38">
        <f>IF('Indicator Date'!BI12="","x",'Indicator Date'!BI12)</f>
        <v>2022</v>
      </c>
      <c r="BJ12" s="38" t="str">
        <f>IF('Indicator Date'!BJ12="","x",'Indicator Date'!BJ12)</f>
        <v>x</v>
      </c>
      <c r="BK12" s="38">
        <f>IF('Indicator Date'!BK12="","x",'Indicator Date'!BK12)</f>
        <v>2022</v>
      </c>
      <c r="BL12" s="38">
        <f>IF('Indicator Date'!BL12="","x",'Indicator Date'!BL12)</f>
        <v>2022</v>
      </c>
      <c r="BM12" s="38">
        <f>IF('Indicator Date'!BM12="","x",'Indicator Date'!BM12)</f>
        <v>2014</v>
      </c>
      <c r="BN12" s="38">
        <f>IF('Indicator Date'!BN12="","x",'Indicator Date'!BN12)</f>
        <v>2022</v>
      </c>
      <c r="BO12" s="38">
        <f>IF('Indicator Date'!BO12="","x",'Indicator Date'!BO12)</f>
        <v>2022</v>
      </c>
      <c r="BP12" s="38">
        <f>IF('Indicator Date'!BP12="","x",'Indicator Date'!BP12)</f>
        <v>2021</v>
      </c>
      <c r="BQ12" s="38">
        <f>IF('Indicator Date'!BQ12="","x",'Indicator Date'!BQ12)</f>
        <v>2022</v>
      </c>
      <c r="BR12" s="38">
        <f>IF('Indicator Date'!BR12="","x",'Indicator Date'!BR12)</f>
        <v>2022</v>
      </c>
      <c r="BS12" s="38" t="str">
        <f>IF('Indicator Date'!BS12="","x",'Indicator Date'!BS12)</f>
        <v>x</v>
      </c>
      <c r="BT12" s="38">
        <f>IF('Indicator Date'!BT12="","x",'Indicator Date'!BT12)</f>
        <v>2021</v>
      </c>
      <c r="BU12" s="38">
        <f>IF('Indicator Date'!BU12="","x",'Indicator Date'!BU12)</f>
        <v>2020</v>
      </c>
      <c r="BV12" s="38">
        <f>IF('Indicator Date'!BV12="","x",'Indicator Date'!BV12)</f>
        <v>2023</v>
      </c>
    </row>
    <row r="13" spans="1:74">
      <c r="A13" s="30" t="str">
        <f>'Indicator Data'!A15</f>
        <v>Azerbaijan</v>
      </c>
      <c r="B13" s="23" t="str">
        <f>'Indicator Data'!B15</f>
        <v>AZE</v>
      </c>
      <c r="C13" s="38">
        <f>IF('Indicator Date'!C13="","x",'Indicator Date'!C13)</f>
        <v>2024</v>
      </c>
      <c r="D13" s="38">
        <f>IF('Indicator Date'!D13="","x",'Indicator Date'!D13)</f>
        <v>2024</v>
      </c>
      <c r="E13" s="38">
        <f>IF('Indicator Date'!E13="","x",'Indicator Date'!E13)</f>
        <v>2024</v>
      </c>
      <c r="F13" s="38">
        <f>IF('Indicator Date'!F13="","x",'Indicator Date'!F13)</f>
        <v>2024</v>
      </c>
      <c r="G13" s="38">
        <f>IF('Indicator Date'!G13="","x",'Indicator Date'!G13)</f>
        <v>2024</v>
      </c>
      <c r="H13" s="38">
        <f>IF('Indicator Date'!H13="","x",'Indicator Date'!H13)</f>
        <v>2024</v>
      </c>
      <c r="I13" s="38">
        <f>IF('Indicator Date'!I13="","x",'Indicator Date'!I13)</f>
        <v>2024</v>
      </c>
      <c r="J13" s="38">
        <f>IF('Indicator Date'!J13="","x",'Indicator Date'!J13)</f>
        <v>2024</v>
      </c>
      <c r="K13" s="38">
        <f>IF('Indicator Date'!K13="","x",'Indicator Date'!K13)</f>
        <v>2024</v>
      </c>
      <c r="L13" s="38">
        <f>IF('Indicator Date'!L13="","x",'Indicator Date'!L13)</f>
        <v>2024</v>
      </c>
      <c r="M13" s="38">
        <f>IF('Indicator Date'!M13="","x",'Indicator Date'!M13)</f>
        <v>2024</v>
      </c>
      <c r="N13" s="38" t="str">
        <f>IF('Indicator Date'!N13="","x",'Indicator Date'!N13)</f>
        <v>x</v>
      </c>
      <c r="O13" s="38" t="str">
        <f>IF('Indicator Date'!O13="","x",'Indicator Date'!O13)</f>
        <v>x</v>
      </c>
      <c r="P13" s="38" t="str">
        <f>IF('Indicator Date'!P13="","x",'Indicator Date'!P13)</f>
        <v>x</v>
      </c>
      <c r="Q13" s="38">
        <f>IF('Indicator Date'!Q13="","x",'Indicator Date'!Q13)</f>
        <v>2024</v>
      </c>
      <c r="R13" s="38">
        <f>IF('Indicator Date'!R13="","x",'Indicator Date'!R13)</f>
        <v>2024</v>
      </c>
      <c r="S13" s="38">
        <f>IF('Indicator Date'!S13="","x",'Indicator Date'!S13)</f>
        <v>2024</v>
      </c>
      <c r="T13" s="38">
        <f>IF('Indicator Date'!T13="","x",'Indicator Date'!T13)</f>
        <v>2024</v>
      </c>
      <c r="U13" s="38">
        <f>IF('Indicator Date'!U13="","x",'Indicator Date'!U13)</f>
        <v>2024</v>
      </c>
      <c r="V13" s="38">
        <f>IF('Indicator Date'!V13="","x",'Indicator Date'!V13)</f>
        <v>2021</v>
      </c>
      <c r="W13" s="38">
        <f>IF('Indicator Date'!W13="","x",'Indicator Date'!W13)</f>
        <v>2022</v>
      </c>
      <c r="X13" s="38">
        <f>IF('Indicator Date'!X13="","x",'Indicator Date'!X13)</f>
        <v>2022</v>
      </c>
      <c r="Y13" s="38">
        <f>IF('Indicator Date'!Y13="","x",'Indicator Date'!Y13)</f>
        <v>2009</v>
      </c>
      <c r="Z13" s="38">
        <f>IF('Indicator Date'!Z13="","x",'Indicator Date'!Z13)</f>
        <v>2019</v>
      </c>
      <c r="AA13" s="38">
        <f>IF('Indicator Date'!AA13="","x",'Indicator Date'!AA13)</f>
        <v>2017</v>
      </c>
      <c r="AB13" s="38">
        <f>IF('Indicator Date'!AB13="","x",'Indicator Date'!AB13)</f>
        <v>2019</v>
      </c>
      <c r="AC13" s="38">
        <f>IF('Indicator Date'!AC13="","x",'Indicator Date'!AC13)</f>
        <v>2020</v>
      </c>
      <c r="AD13" s="38" t="str">
        <f>IF('Indicator Date'!AD13="","x",'Indicator Date'!AD13)</f>
        <v>x</v>
      </c>
      <c r="AE13" s="38">
        <f>IF('Indicator Date'!AE13="","x",'Indicator Date'!AE13)</f>
        <v>2024</v>
      </c>
      <c r="AF13" s="38">
        <f>IF('Indicator Date'!AF13="","x",'Indicator Date'!AF13)</f>
        <v>2024</v>
      </c>
      <c r="AG13" s="38">
        <f>IF('Indicator Date'!AG13="","x",'Indicator Date'!AG13)</f>
        <v>2024</v>
      </c>
      <c r="AH13" s="38">
        <f>IF('Indicator Date'!AH13="","x",'Indicator Date'!AH13)</f>
        <v>2022</v>
      </c>
      <c r="AI13" s="38" t="str">
        <f>IF('Indicator Date'!AI13="","x",RIGHT('Indicator Date'!AI13,4))</f>
        <v>x</v>
      </c>
      <c r="AJ13" s="38">
        <f>IF('Indicator Date'!AJ13="","x",'Indicator Date'!AJ13)</f>
        <v>2024</v>
      </c>
      <c r="AK13" s="38">
        <f>IF('Indicator Date'!AK13="","x",'Indicator Date'!AK13)</f>
        <v>2021</v>
      </c>
      <c r="AL13" s="38">
        <f>IF('Indicator Date'!AL13="","x",'Indicator Date'!AL13)</f>
        <v>2022</v>
      </c>
      <c r="AM13" s="38">
        <f>IF('Indicator Date'!AM13="","x",'Indicator Date'!AM13)</f>
        <v>2022</v>
      </c>
      <c r="AN13" s="38">
        <f>IF('Indicator Date'!AN13="","x",'Indicator Date'!AN13)</f>
        <v>2023</v>
      </c>
      <c r="AO13" s="38">
        <f>IF('Indicator Date'!AO13="","x",'Indicator Date'!AO13)</f>
        <v>2022</v>
      </c>
      <c r="AP13" s="38">
        <f>IF('Indicator Date'!AP13="","x",'Indicator Date'!AP13)</f>
        <v>2013</v>
      </c>
      <c r="AQ13" s="38">
        <f>IF('Indicator Date'!AQ13="","x",'Indicator Date'!AQ13)</f>
        <v>2022</v>
      </c>
      <c r="AR13" s="38">
        <f>IF('Indicator Date'!AR13="","x",'Indicator Date'!AR13)</f>
        <v>2022</v>
      </c>
      <c r="AS13" s="38">
        <f>IF('Indicator Date'!AS13="","x",'Indicator Date'!AS13)</f>
        <v>2022</v>
      </c>
      <c r="AT13" s="38">
        <f>IF('Indicator Date'!AT13="","x",'Indicator Date'!AT13)</f>
        <v>2022</v>
      </c>
      <c r="AU13" s="38">
        <f>IF('Indicator Date'!AU13="","x",'Indicator Date'!AU13)</f>
        <v>2022</v>
      </c>
      <c r="AV13" s="38">
        <f>IF('Indicator Date'!AV13="","x",'Indicator Date'!AV13)</f>
        <v>2022</v>
      </c>
      <c r="AW13" s="38" t="str">
        <f>IF('Indicator Date'!AW13="","x",'Indicator Date'!AW13)</f>
        <v>x</v>
      </c>
      <c r="AX13" s="38">
        <f>IF('Indicator Date'!AX13="","x",'Indicator Date'!AX13)</f>
        <v>2022</v>
      </c>
      <c r="AY13" s="38">
        <f>IF('Indicator Date'!AY13="","x",'Indicator Date'!AY13)</f>
        <v>2023</v>
      </c>
      <c r="AZ13" s="38">
        <f>IF('Indicator Date'!AZ13="","x",'Indicator Date'!AZ13)</f>
        <v>2024</v>
      </c>
      <c r="BA13" s="38">
        <f>IF('Indicator Date'!BA13="","x",'Indicator Date'!BA13)</f>
        <v>2024</v>
      </c>
      <c r="BB13" s="38">
        <f>IF('Indicator Date'!BB13="","x",'Indicator Date'!BB13)</f>
        <v>2024</v>
      </c>
      <c r="BC13" s="38">
        <f>IF('Indicator Date'!BC13="","x",'Indicator Date'!BC13)</f>
        <v>2023</v>
      </c>
      <c r="BD13" s="38">
        <f>IF('Indicator Date'!BD13="","x",'Indicator Date'!BD13)</f>
        <v>2024</v>
      </c>
      <c r="BE13" s="38">
        <f>IF('Indicator Date'!BE13="","x",'Indicator Date'!BE13)</f>
        <v>2024</v>
      </c>
      <c r="BF13" s="38" t="str">
        <f>IF('Indicator Date'!BF13="","x",'Indicator Date'!BF13)</f>
        <v>x</v>
      </c>
      <c r="BG13" s="38">
        <f>IF('Indicator Date'!BG13="","x",'Indicator Date'!BG13)</f>
        <v>2022</v>
      </c>
      <c r="BH13" s="38">
        <f>IF('Indicator Date'!BH13="","x",'Indicator Date'!BH13)</f>
        <v>2023</v>
      </c>
      <c r="BI13" s="38">
        <f>IF('Indicator Date'!BI13="","x",'Indicator Date'!BI13)</f>
        <v>2022</v>
      </c>
      <c r="BJ13" s="38">
        <f>IF('Indicator Date'!BJ13="","x",'Indicator Date'!BJ13)</f>
        <v>2023</v>
      </c>
      <c r="BK13" s="38">
        <f>IF('Indicator Date'!BK13="","x",'Indicator Date'!BK13)</f>
        <v>2021</v>
      </c>
      <c r="BL13" s="38">
        <f>IF('Indicator Date'!BL13="","x",'Indicator Date'!BL13)</f>
        <v>2022</v>
      </c>
      <c r="BM13" s="38">
        <f>IF('Indicator Date'!BM13="","x",'Indicator Date'!BM13)</f>
        <v>2014</v>
      </c>
      <c r="BN13" s="38">
        <f>IF('Indicator Date'!BN13="","x",'Indicator Date'!BN13)</f>
        <v>2022</v>
      </c>
      <c r="BO13" s="38">
        <f>IF('Indicator Date'!BO13="","x",'Indicator Date'!BO13)</f>
        <v>2022</v>
      </c>
      <c r="BP13" s="38">
        <f>IF('Indicator Date'!BP13="","x",'Indicator Date'!BP13)</f>
        <v>2019</v>
      </c>
      <c r="BQ13" s="38">
        <f>IF('Indicator Date'!BQ13="","x",'Indicator Date'!BQ13)</f>
        <v>2022</v>
      </c>
      <c r="BR13" s="38">
        <f>IF('Indicator Date'!BR13="","x",'Indicator Date'!BR13)</f>
        <v>2022</v>
      </c>
      <c r="BS13" s="38">
        <f>IF('Indicator Date'!BS13="","x",'Indicator Date'!BS13)</f>
        <v>2022</v>
      </c>
      <c r="BT13" s="38">
        <f>IF('Indicator Date'!BT13="","x",'Indicator Date'!BT13)</f>
        <v>2021</v>
      </c>
      <c r="BU13" s="38">
        <f>IF('Indicator Date'!BU13="","x",'Indicator Date'!BU13)</f>
        <v>2020</v>
      </c>
      <c r="BV13" s="38">
        <f>IF('Indicator Date'!BV13="","x",'Indicator Date'!BV13)</f>
        <v>2023</v>
      </c>
    </row>
    <row r="14" spans="1:74">
      <c r="A14" s="30" t="str">
        <f>'Indicator Data'!A16</f>
        <v>Bahamas</v>
      </c>
      <c r="B14" s="23" t="str">
        <f>'Indicator Data'!B16</f>
        <v>BHS</v>
      </c>
      <c r="C14" s="38">
        <f>IF('Indicator Date'!C14="","x",'Indicator Date'!C14)</f>
        <v>2024</v>
      </c>
      <c r="D14" s="38">
        <f>IF('Indicator Date'!D14="","x",'Indicator Date'!D14)</f>
        <v>2024</v>
      </c>
      <c r="E14" s="38">
        <f>IF('Indicator Date'!E14="","x",'Indicator Date'!E14)</f>
        <v>2024</v>
      </c>
      <c r="F14" s="38">
        <f>IF('Indicator Date'!F14="","x",'Indicator Date'!F14)</f>
        <v>2024</v>
      </c>
      <c r="G14" s="38">
        <f>IF('Indicator Date'!G14="","x",'Indicator Date'!G14)</f>
        <v>2024</v>
      </c>
      <c r="H14" s="38">
        <f>IF('Indicator Date'!H14="","x",'Indicator Date'!H14)</f>
        <v>2024</v>
      </c>
      <c r="I14" s="38">
        <f>IF('Indicator Date'!I14="","x",'Indicator Date'!I14)</f>
        <v>2024</v>
      </c>
      <c r="J14" s="38">
        <f>IF('Indicator Date'!J14="","x",'Indicator Date'!J14)</f>
        <v>2024</v>
      </c>
      <c r="K14" s="38">
        <f>IF('Indicator Date'!K14="","x",'Indicator Date'!K14)</f>
        <v>2024</v>
      </c>
      <c r="L14" s="38">
        <f>IF('Indicator Date'!L14="","x",'Indicator Date'!L14)</f>
        <v>2024</v>
      </c>
      <c r="M14" s="38" t="str">
        <f>IF('Indicator Date'!M14="","x",'Indicator Date'!M14)</f>
        <v>x</v>
      </c>
      <c r="N14" s="38" t="str">
        <f>IF('Indicator Date'!N14="","x",'Indicator Date'!N14)</f>
        <v>x</v>
      </c>
      <c r="O14" s="38" t="str">
        <f>IF('Indicator Date'!O14="","x",'Indicator Date'!O14)</f>
        <v>x</v>
      </c>
      <c r="P14" s="38" t="str">
        <f>IF('Indicator Date'!P14="","x",'Indicator Date'!P14)</f>
        <v>x</v>
      </c>
      <c r="Q14" s="38">
        <f>IF('Indicator Date'!Q14="","x",'Indicator Date'!Q14)</f>
        <v>2024</v>
      </c>
      <c r="R14" s="38">
        <f>IF('Indicator Date'!R14="","x",'Indicator Date'!R14)</f>
        <v>2024</v>
      </c>
      <c r="S14" s="38">
        <f>IF('Indicator Date'!S14="","x",'Indicator Date'!S14)</f>
        <v>2024</v>
      </c>
      <c r="T14" s="38">
        <f>IF('Indicator Date'!T14="","x",'Indicator Date'!T14)</f>
        <v>2024</v>
      </c>
      <c r="U14" s="38">
        <f>IF('Indicator Date'!U14="","x",'Indicator Date'!U14)</f>
        <v>2024</v>
      </c>
      <c r="V14" s="38">
        <f>IF('Indicator Date'!V14="","x",'Indicator Date'!V14)</f>
        <v>2021</v>
      </c>
      <c r="W14" s="38">
        <f>IF('Indicator Date'!W14="","x",'Indicator Date'!W14)</f>
        <v>2022</v>
      </c>
      <c r="X14" s="38">
        <f>IF('Indicator Date'!X14="","x",'Indicator Date'!X14)</f>
        <v>2022</v>
      </c>
      <c r="Y14" s="38">
        <f>IF('Indicator Date'!Y14="","x",'Indicator Date'!Y14)</f>
        <v>2010</v>
      </c>
      <c r="Z14" s="38">
        <f>IF('Indicator Date'!Z14="","x",'Indicator Date'!Z14)</f>
        <v>2019</v>
      </c>
      <c r="AA14" s="38" t="str">
        <f>IF('Indicator Date'!AA14="","x",'Indicator Date'!AA14)</f>
        <v>x</v>
      </c>
      <c r="AB14" s="38">
        <f>IF('Indicator Date'!AB14="","x",'Indicator Date'!AB14)</f>
        <v>2018</v>
      </c>
      <c r="AC14" s="38">
        <f>IF('Indicator Date'!AC14="","x",'Indicator Date'!AC14)</f>
        <v>2020</v>
      </c>
      <c r="AD14" s="38" t="str">
        <f>IF('Indicator Date'!AD14="","x",'Indicator Date'!AD14)</f>
        <v>x</v>
      </c>
      <c r="AE14" s="38">
        <f>IF('Indicator Date'!AE14="","x",'Indicator Date'!AE14)</f>
        <v>2024</v>
      </c>
      <c r="AF14" s="38">
        <f>IF('Indicator Date'!AF14="","x",'Indicator Date'!AF14)</f>
        <v>2024</v>
      </c>
      <c r="AG14" s="38">
        <f>IF('Indicator Date'!AG14="","x",'Indicator Date'!AG14)</f>
        <v>2024</v>
      </c>
      <c r="AH14" s="38">
        <f>IF('Indicator Date'!AH14="","x",'Indicator Date'!AH14)</f>
        <v>2022</v>
      </c>
      <c r="AI14" s="38" t="str">
        <f>IF('Indicator Date'!AI14="","x",RIGHT('Indicator Date'!AI14,4))</f>
        <v>x</v>
      </c>
      <c r="AJ14" s="38">
        <f>IF('Indicator Date'!AJ14="","x",'Indicator Date'!AJ14)</f>
        <v>2024</v>
      </c>
      <c r="AK14" s="38">
        <f>IF('Indicator Date'!AK14="","x",'Indicator Date'!AK14)</f>
        <v>2021</v>
      </c>
      <c r="AL14" s="38">
        <f>IF('Indicator Date'!AL14="","x",'Indicator Date'!AL14)</f>
        <v>2022</v>
      </c>
      <c r="AM14" s="38" t="str">
        <f>IF('Indicator Date'!AM14="","x",'Indicator Date'!AM14)</f>
        <v>x</v>
      </c>
      <c r="AN14" s="38">
        <f>IF('Indicator Date'!AN14="","x",'Indicator Date'!AN14)</f>
        <v>2023</v>
      </c>
      <c r="AO14" s="38">
        <f>IF('Indicator Date'!AO14="","x",'Indicator Date'!AO14)</f>
        <v>2022</v>
      </c>
      <c r="AP14" s="38" t="str">
        <f>IF('Indicator Date'!AP14="","x",'Indicator Date'!AP14)</f>
        <v>x</v>
      </c>
      <c r="AQ14" s="38">
        <f>IF('Indicator Date'!AQ14="","x",'Indicator Date'!AQ14)</f>
        <v>2022</v>
      </c>
      <c r="AR14" s="38">
        <f>IF('Indicator Date'!AR14="","x",'Indicator Date'!AR14)</f>
        <v>2022</v>
      </c>
      <c r="AS14" s="38">
        <f>IF('Indicator Date'!AS14="","x",'Indicator Date'!AS14)</f>
        <v>2022</v>
      </c>
      <c r="AT14" s="38" t="str">
        <f>IF('Indicator Date'!AT14="","x",'Indicator Date'!AT14)</f>
        <v>x</v>
      </c>
      <c r="AU14" s="38">
        <f>IF('Indicator Date'!AU14="","x",'Indicator Date'!AU14)</f>
        <v>2022</v>
      </c>
      <c r="AV14" s="38">
        <f>IF('Indicator Date'!AV14="","x",'Indicator Date'!AV14)</f>
        <v>2022</v>
      </c>
      <c r="AW14" s="38" t="str">
        <f>IF('Indicator Date'!AW14="","x",'Indicator Date'!AW14)</f>
        <v>x</v>
      </c>
      <c r="AX14" s="38">
        <f>IF('Indicator Date'!AX14="","x",'Indicator Date'!AX14)</f>
        <v>2022</v>
      </c>
      <c r="AY14" s="38">
        <f>IF('Indicator Date'!AY14="","x",'Indicator Date'!AY14)</f>
        <v>2023</v>
      </c>
      <c r="AZ14" s="38">
        <f>IF('Indicator Date'!AZ14="","x",'Indicator Date'!AZ14)</f>
        <v>2024</v>
      </c>
      <c r="BA14" s="38" t="str">
        <f>IF('Indicator Date'!BA14="","x",'Indicator Date'!BA14)</f>
        <v>x</v>
      </c>
      <c r="BB14" s="38">
        <f>IF('Indicator Date'!BB14="","x",'Indicator Date'!BB14)</f>
        <v>2024</v>
      </c>
      <c r="BC14" s="38">
        <f>IF('Indicator Date'!BC14="","x",'Indicator Date'!BC14)</f>
        <v>2023</v>
      </c>
      <c r="BD14" s="38">
        <f>IF('Indicator Date'!BD14="","x",'Indicator Date'!BD14)</f>
        <v>2024</v>
      </c>
      <c r="BE14" s="38">
        <f>IF('Indicator Date'!BE14="","x",'Indicator Date'!BE14)</f>
        <v>2024</v>
      </c>
      <c r="BF14" s="38" t="str">
        <f>IF('Indicator Date'!BF14="","x",'Indicator Date'!BF14)</f>
        <v>x</v>
      </c>
      <c r="BG14" s="38">
        <f>IF('Indicator Date'!BG14="","x",'Indicator Date'!BG14)</f>
        <v>2022</v>
      </c>
      <c r="BH14" s="38">
        <f>IF('Indicator Date'!BH14="","x",'Indicator Date'!BH14)</f>
        <v>2023</v>
      </c>
      <c r="BI14" s="38">
        <f>IF('Indicator Date'!BI14="","x",'Indicator Date'!BI14)</f>
        <v>2022</v>
      </c>
      <c r="BJ14" s="38" t="str">
        <f>IF('Indicator Date'!BJ14="","x",'Indicator Date'!BJ14)</f>
        <v>x</v>
      </c>
      <c r="BK14" s="38">
        <f>IF('Indicator Date'!BK14="","x",'Indicator Date'!BK14)</f>
        <v>2021</v>
      </c>
      <c r="BL14" s="38">
        <f>IF('Indicator Date'!BL14="","x",'Indicator Date'!BL14)</f>
        <v>2022</v>
      </c>
      <c r="BM14" s="38">
        <f>IF('Indicator Date'!BM14="","x",'Indicator Date'!BM14)</f>
        <v>2014</v>
      </c>
      <c r="BN14" s="38">
        <f>IF('Indicator Date'!BN14="","x",'Indicator Date'!BN14)</f>
        <v>2022</v>
      </c>
      <c r="BO14" s="38">
        <f>IF('Indicator Date'!BO14="","x",'Indicator Date'!BO14)</f>
        <v>2022</v>
      </c>
      <c r="BP14" s="38">
        <f>IF('Indicator Date'!BP14="","x",'Indicator Date'!BP14)</f>
        <v>2017</v>
      </c>
      <c r="BQ14" s="38">
        <f>IF('Indicator Date'!BQ14="","x",'Indicator Date'!BQ14)</f>
        <v>2022</v>
      </c>
      <c r="BR14" s="38">
        <f>IF('Indicator Date'!BR14="","x",'Indicator Date'!BR14)</f>
        <v>2022</v>
      </c>
      <c r="BS14" s="38">
        <f>IF('Indicator Date'!BS14="","x",'Indicator Date'!BS14)</f>
        <v>2022</v>
      </c>
      <c r="BT14" s="38">
        <f>IF('Indicator Date'!BT14="","x",'Indicator Date'!BT14)</f>
        <v>2021</v>
      </c>
      <c r="BU14" s="38">
        <f>IF('Indicator Date'!BU14="","x",'Indicator Date'!BU14)</f>
        <v>2020</v>
      </c>
      <c r="BV14" s="38">
        <f>IF('Indicator Date'!BV14="","x",'Indicator Date'!BV14)</f>
        <v>2023</v>
      </c>
    </row>
    <row r="15" spans="1:74">
      <c r="A15" s="30" t="str">
        <f>'Indicator Data'!A17</f>
        <v>Bahrain</v>
      </c>
      <c r="B15" s="23" t="str">
        <f>'Indicator Data'!B17</f>
        <v>BHR</v>
      </c>
      <c r="C15" s="38">
        <f>IF('Indicator Date'!C15="","x",'Indicator Date'!C15)</f>
        <v>2024</v>
      </c>
      <c r="D15" s="38">
        <f>IF('Indicator Date'!D15="","x",'Indicator Date'!D15)</f>
        <v>2024</v>
      </c>
      <c r="E15" s="38">
        <f>IF('Indicator Date'!E15="","x",'Indicator Date'!E15)</f>
        <v>2024</v>
      </c>
      <c r="F15" s="38">
        <f>IF('Indicator Date'!F15="","x",'Indicator Date'!F15)</f>
        <v>2024</v>
      </c>
      <c r="G15" s="38">
        <f>IF('Indicator Date'!G15="","x",'Indicator Date'!G15)</f>
        <v>2024</v>
      </c>
      <c r="H15" s="38">
        <f>IF('Indicator Date'!H15="","x",'Indicator Date'!H15)</f>
        <v>2024</v>
      </c>
      <c r="I15" s="38">
        <f>IF('Indicator Date'!I15="","x",'Indicator Date'!I15)</f>
        <v>2024</v>
      </c>
      <c r="J15" s="38">
        <f>IF('Indicator Date'!J15="","x",'Indicator Date'!J15)</f>
        <v>2024</v>
      </c>
      <c r="K15" s="38">
        <f>IF('Indicator Date'!K15="","x",'Indicator Date'!K15)</f>
        <v>2024</v>
      </c>
      <c r="L15" s="38" t="str">
        <f>IF('Indicator Date'!L15="","x",'Indicator Date'!L15)</f>
        <v>x</v>
      </c>
      <c r="M15" s="38">
        <f>IF('Indicator Date'!M15="","x",'Indicator Date'!M15)</f>
        <v>2024</v>
      </c>
      <c r="N15" s="38" t="str">
        <f>IF('Indicator Date'!N15="","x",'Indicator Date'!N15)</f>
        <v>x</v>
      </c>
      <c r="O15" s="38" t="str">
        <f>IF('Indicator Date'!O15="","x",'Indicator Date'!O15)</f>
        <v>x</v>
      </c>
      <c r="P15" s="38" t="str">
        <f>IF('Indicator Date'!P15="","x",'Indicator Date'!P15)</f>
        <v>x</v>
      </c>
      <c r="Q15" s="38">
        <f>IF('Indicator Date'!Q15="","x",'Indicator Date'!Q15)</f>
        <v>2024</v>
      </c>
      <c r="R15" s="38">
        <f>IF('Indicator Date'!R15="","x",'Indicator Date'!R15)</f>
        <v>2024</v>
      </c>
      <c r="S15" s="38">
        <f>IF('Indicator Date'!S15="","x",'Indicator Date'!S15)</f>
        <v>2024</v>
      </c>
      <c r="T15" s="38">
        <f>IF('Indicator Date'!T15="","x",'Indicator Date'!T15)</f>
        <v>2024</v>
      </c>
      <c r="U15" s="38">
        <f>IF('Indicator Date'!U15="","x",'Indicator Date'!U15)</f>
        <v>2024</v>
      </c>
      <c r="V15" s="38">
        <f>IF('Indicator Date'!V15="","x",'Indicator Date'!V15)</f>
        <v>2021</v>
      </c>
      <c r="W15" s="38">
        <f>IF('Indicator Date'!W15="","x",'Indicator Date'!W15)</f>
        <v>2022</v>
      </c>
      <c r="X15" s="38">
        <f>IF('Indicator Date'!X15="","x",'Indicator Date'!X15)</f>
        <v>2022</v>
      </c>
      <c r="Y15" s="38" t="str">
        <f>IF('Indicator Date'!Y15="","x",'Indicator Date'!Y15)</f>
        <v>x</v>
      </c>
      <c r="Z15" s="38">
        <f>IF('Indicator Date'!Z15="","x",'Indicator Date'!Z15)</f>
        <v>2022</v>
      </c>
      <c r="AA15" s="38" t="str">
        <f>IF('Indicator Date'!AA15="","x",'Indicator Date'!AA15)</f>
        <v>x</v>
      </c>
      <c r="AB15" s="38">
        <f>IF('Indicator Date'!AB15="","x",'Indicator Date'!AB15)</f>
        <v>2017</v>
      </c>
      <c r="AC15" s="38" t="str">
        <f>IF('Indicator Date'!AC15="","x",'Indicator Date'!AC15)</f>
        <v>x</v>
      </c>
      <c r="AD15" s="38" t="str">
        <f>IF('Indicator Date'!AD15="","x",'Indicator Date'!AD15)</f>
        <v>x</v>
      </c>
      <c r="AE15" s="38">
        <f>IF('Indicator Date'!AE15="","x",'Indicator Date'!AE15)</f>
        <v>2024</v>
      </c>
      <c r="AF15" s="38">
        <f>IF('Indicator Date'!AF15="","x",'Indicator Date'!AF15)</f>
        <v>2024</v>
      </c>
      <c r="AG15" s="38">
        <f>IF('Indicator Date'!AG15="","x",'Indicator Date'!AG15)</f>
        <v>2024</v>
      </c>
      <c r="AH15" s="38">
        <f>IF('Indicator Date'!AH15="","x",'Indicator Date'!AH15)</f>
        <v>2022</v>
      </c>
      <c r="AI15" s="38" t="str">
        <f>IF('Indicator Date'!AI15="","x",RIGHT('Indicator Date'!AI15,4))</f>
        <v>x</v>
      </c>
      <c r="AJ15" s="38">
        <f>IF('Indicator Date'!AJ15="","x",'Indicator Date'!AJ15)</f>
        <v>2024</v>
      </c>
      <c r="AK15" s="38">
        <f>IF('Indicator Date'!AK15="","x",'Indicator Date'!AK15)</f>
        <v>2021</v>
      </c>
      <c r="AL15" s="38">
        <f>IF('Indicator Date'!AL15="","x",'Indicator Date'!AL15)</f>
        <v>2022</v>
      </c>
      <c r="AM15" s="38" t="str">
        <f>IF('Indicator Date'!AM15="","x",'Indicator Date'!AM15)</f>
        <v>x</v>
      </c>
      <c r="AN15" s="38">
        <f>IF('Indicator Date'!AN15="","x",'Indicator Date'!AN15)</f>
        <v>2023</v>
      </c>
      <c r="AO15" s="38">
        <f>IF('Indicator Date'!AO15="","x",'Indicator Date'!AO15)</f>
        <v>2022</v>
      </c>
      <c r="AP15" s="38" t="str">
        <f>IF('Indicator Date'!AP15="","x",'Indicator Date'!AP15)</f>
        <v>x</v>
      </c>
      <c r="AQ15" s="38">
        <f>IF('Indicator Date'!AQ15="","x",'Indicator Date'!AQ15)</f>
        <v>2022</v>
      </c>
      <c r="AR15" s="38">
        <f>IF('Indicator Date'!AR15="","x",'Indicator Date'!AR15)</f>
        <v>2021</v>
      </c>
      <c r="AS15" s="38" t="str">
        <f>IF('Indicator Date'!AS15="","x",'Indicator Date'!AS15)</f>
        <v>x</v>
      </c>
      <c r="AT15" s="38" t="str">
        <f>IF('Indicator Date'!AT15="","x",'Indicator Date'!AT15)</f>
        <v>x</v>
      </c>
      <c r="AU15" s="38">
        <f>IF('Indicator Date'!AU15="","x",'Indicator Date'!AU15)</f>
        <v>2022</v>
      </c>
      <c r="AV15" s="38">
        <f>IF('Indicator Date'!AV15="","x",'Indicator Date'!AV15)</f>
        <v>2022</v>
      </c>
      <c r="AW15" s="38" t="str">
        <f>IF('Indicator Date'!AW15="","x",'Indicator Date'!AW15)</f>
        <v>x</v>
      </c>
      <c r="AX15" s="38" t="str">
        <f>IF('Indicator Date'!AX15="","x",'Indicator Date'!AX15)</f>
        <v>x</v>
      </c>
      <c r="AY15" s="38" t="str">
        <f>IF('Indicator Date'!AY15="","x",'Indicator Date'!AY15)</f>
        <v>x</v>
      </c>
      <c r="AZ15" s="38" t="str">
        <f>IF('Indicator Date'!AZ15="","x",'Indicator Date'!AZ15)</f>
        <v>x</v>
      </c>
      <c r="BA15" s="38" t="str">
        <f>IF('Indicator Date'!BA15="","x",'Indicator Date'!BA15)</f>
        <v>x</v>
      </c>
      <c r="BB15" s="38">
        <f>IF('Indicator Date'!BB15="","x",'Indicator Date'!BB15)</f>
        <v>2024</v>
      </c>
      <c r="BC15" s="38" t="str">
        <f>IF('Indicator Date'!BC15="","x",'Indicator Date'!BC15)</f>
        <v>x</v>
      </c>
      <c r="BD15" s="38">
        <f>IF('Indicator Date'!BD15="","x",'Indicator Date'!BD15)</f>
        <v>2024</v>
      </c>
      <c r="BE15" s="38">
        <f>IF('Indicator Date'!BE15="","x",'Indicator Date'!BE15)</f>
        <v>2024</v>
      </c>
      <c r="BF15" s="38">
        <f>IF('Indicator Date'!BF15="","x",'Indicator Date'!BF15)</f>
        <v>2013</v>
      </c>
      <c r="BG15" s="38">
        <f>IF('Indicator Date'!BG15="","x",'Indicator Date'!BG15)</f>
        <v>2022</v>
      </c>
      <c r="BH15" s="38">
        <f>IF('Indicator Date'!BH15="","x",'Indicator Date'!BH15)</f>
        <v>2023</v>
      </c>
      <c r="BI15" s="38">
        <f>IF('Indicator Date'!BI15="","x",'Indicator Date'!BI15)</f>
        <v>2022</v>
      </c>
      <c r="BJ15" s="38">
        <f>IF('Indicator Date'!BJ15="","x",'Indicator Date'!BJ15)</f>
        <v>2022</v>
      </c>
      <c r="BK15" s="38">
        <f>IF('Indicator Date'!BK15="","x",'Indicator Date'!BK15)</f>
        <v>2021</v>
      </c>
      <c r="BL15" s="38">
        <f>IF('Indicator Date'!BL15="","x",'Indicator Date'!BL15)</f>
        <v>2022</v>
      </c>
      <c r="BM15" s="38">
        <f>IF('Indicator Date'!BM15="","x",'Indicator Date'!BM15)</f>
        <v>2014</v>
      </c>
      <c r="BN15" s="38">
        <f>IF('Indicator Date'!BN15="","x",'Indicator Date'!BN15)</f>
        <v>2022</v>
      </c>
      <c r="BO15" s="38">
        <f>IF('Indicator Date'!BO15="","x",'Indicator Date'!BO15)</f>
        <v>2022</v>
      </c>
      <c r="BP15" s="38">
        <f>IF('Indicator Date'!BP15="","x",'Indicator Date'!BP15)</f>
        <v>2016</v>
      </c>
      <c r="BQ15" s="38">
        <f>IF('Indicator Date'!BQ15="","x",'Indicator Date'!BQ15)</f>
        <v>2022</v>
      </c>
      <c r="BR15" s="38">
        <f>IF('Indicator Date'!BR15="","x",'Indicator Date'!BR15)</f>
        <v>2022</v>
      </c>
      <c r="BS15" s="38">
        <f>IF('Indicator Date'!BS15="","x",'Indicator Date'!BS15)</f>
        <v>2022</v>
      </c>
      <c r="BT15" s="38">
        <f>IF('Indicator Date'!BT15="","x",'Indicator Date'!BT15)</f>
        <v>2021</v>
      </c>
      <c r="BU15" s="38">
        <f>IF('Indicator Date'!BU15="","x",'Indicator Date'!BU15)</f>
        <v>2020</v>
      </c>
      <c r="BV15" s="38">
        <f>IF('Indicator Date'!BV15="","x",'Indicator Date'!BV15)</f>
        <v>2023</v>
      </c>
    </row>
    <row r="16" spans="1:74">
      <c r="A16" s="30" t="str">
        <f>'Indicator Data'!A18</f>
        <v>Bangladesh</v>
      </c>
      <c r="B16" s="23" t="str">
        <f>'Indicator Data'!B18</f>
        <v>BGD</v>
      </c>
      <c r="C16" s="38">
        <f>IF('Indicator Date'!C16="","x",'Indicator Date'!C16)</f>
        <v>2024</v>
      </c>
      <c r="D16" s="38">
        <f>IF('Indicator Date'!D16="","x",'Indicator Date'!D16)</f>
        <v>2024</v>
      </c>
      <c r="E16" s="38">
        <f>IF('Indicator Date'!E16="","x",'Indicator Date'!E16)</f>
        <v>2024</v>
      </c>
      <c r="F16" s="38">
        <f>IF('Indicator Date'!F16="","x",'Indicator Date'!F16)</f>
        <v>2024</v>
      </c>
      <c r="G16" s="38">
        <f>IF('Indicator Date'!G16="","x",'Indicator Date'!G16)</f>
        <v>2024</v>
      </c>
      <c r="H16" s="38">
        <f>IF('Indicator Date'!H16="","x",'Indicator Date'!H16)</f>
        <v>2024</v>
      </c>
      <c r="I16" s="38">
        <f>IF('Indicator Date'!I16="","x",'Indicator Date'!I16)</f>
        <v>2024</v>
      </c>
      <c r="J16" s="38">
        <f>IF('Indicator Date'!J16="","x",'Indicator Date'!J16)</f>
        <v>2024</v>
      </c>
      <c r="K16" s="38">
        <f>IF('Indicator Date'!K16="","x",'Indicator Date'!K16)</f>
        <v>2024</v>
      </c>
      <c r="L16" s="38">
        <f>IF('Indicator Date'!L16="","x",'Indicator Date'!L16)</f>
        <v>2024</v>
      </c>
      <c r="M16" s="38">
        <f>IF('Indicator Date'!M16="","x",'Indicator Date'!M16)</f>
        <v>2024</v>
      </c>
      <c r="N16" s="38" t="str">
        <f>IF('Indicator Date'!N16="","x",'Indicator Date'!N16)</f>
        <v>x</v>
      </c>
      <c r="O16" s="38" t="str">
        <f>IF('Indicator Date'!O16="","x",'Indicator Date'!O16)</f>
        <v>x</v>
      </c>
      <c r="P16" s="38" t="str">
        <f>IF('Indicator Date'!P16="","x",'Indicator Date'!P16)</f>
        <v>x</v>
      </c>
      <c r="Q16" s="38">
        <f>IF('Indicator Date'!Q16="","x",'Indicator Date'!Q16)</f>
        <v>2024</v>
      </c>
      <c r="R16" s="38">
        <f>IF('Indicator Date'!R16="","x",'Indicator Date'!R16)</f>
        <v>2024</v>
      </c>
      <c r="S16" s="38">
        <f>IF('Indicator Date'!S16="","x",'Indicator Date'!S16)</f>
        <v>2024</v>
      </c>
      <c r="T16" s="38">
        <f>IF('Indicator Date'!T16="","x",'Indicator Date'!T16)</f>
        <v>2024</v>
      </c>
      <c r="U16" s="38">
        <f>IF('Indicator Date'!U16="","x",'Indicator Date'!U16)</f>
        <v>2024</v>
      </c>
      <c r="V16" s="38">
        <f>IF('Indicator Date'!V16="","x",'Indicator Date'!V16)</f>
        <v>2021</v>
      </c>
      <c r="W16" s="38">
        <f>IF('Indicator Date'!W16="","x",'Indicator Date'!W16)</f>
        <v>2022</v>
      </c>
      <c r="X16" s="38">
        <f>IF('Indicator Date'!X16="","x",'Indicator Date'!X16)</f>
        <v>2022</v>
      </c>
      <c r="Y16" s="38">
        <f>IF('Indicator Date'!Y16="","x",'Indicator Date'!Y16)</f>
        <v>2019</v>
      </c>
      <c r="Z16" s="38">
        <f>IF('Indicator Date'!Z16="","x",'Indicator Date'!Z16)</f>
        <v>2022</v>
      </c>
      <c r="AA16" s="38">
        <f>IF('Indicator Date'!AA16="","x",'Indicator Date'!AA16)</f>
        <v>2022</v>
      </c>
      <c r="AB16" s="38">
        <f>IF('Indicator Date'!AB16="","x",'Indicator Date'!AB16)</f>
        <v>2019</v>
      </c>
      <c r="AC16" s="38">
        <f>IF('Indicator Date'!AC16="","x",'Indicator Date'!AC16)</f>
        <v>2020</v>
      </c>
      <c r="AD16" s="38">
        <f>IF('Indicator Date'!AD16="","x",'Indicator Date'!AD16)</f>
        <v>2022</v>
      </c>
      <c r="AE16" s="38">
        <f>IF('Indicator Date'!AE16="","x",'Indicator Date'!AE16)</f>
        <v>2024</v>
      </c>
      <c r="AF16" s="38">
        <f>IF('Indicator Date'!AF16="","x",'Indicator Date'!AF16)</f>
        <v>2024</v>
      </c>
      <c r="AG16" s="38">
        <f>IF('Indicator Date'!AG16="","x",'Indicator Date'!AG16)</f>
        <v>2024</v>
      </c>
      <c r="AH16" s="38">
        <f>IF('Indicator Date'!AH16="","x",'Indicator Date'!AH16)</f>
        <v>2022</v>
      </c>
      <c r="AI16" s="38" t="str">
        <f>IF('Indicator Date'!AI16="","x",RIGHT('Indicator Date'!AI16,4))</f>
        <v>2019</v>
      </c>
      <c r="AJ16" s="38">
        <f>IF('Indicator Date'!AJ16="","x",'Indicator Date'!AJ16)</f>
        <v>2024</v>
      </c>
      <c r="AK16" s="38">
        <f>IF('Indicator Date'!AK16="","x",'Indicator Date'!AK16)</f>
        <v>2021</v>
      </c>
      <c r="AL16" s="38">
        <f>IF('Indicator Date'!AL16="","x",'Indicator Date'!AL16)</f>
        <v>2022</v>
      </c>
      <c r="AM16" s="38">
        <f>IF('Indicator Date'!AM16="","x",'Indicator Date'!AM16)</f>
        <v>2022</v>
      </c>
      <c r="AN16" s="38">
        <f>IF('Indicator Date'!AN16="","x",'Indicator Date'!AN16)</f>
        <v>2023</v>
      </c>
      <c r="AO16" s="38">
        <f>IF('Indicator Date'!AO16="","x",'Indicator Date'!AO16)</f>
        <v>2022</v>
      </c>
      <c r="AP16" s="38">
        <f>IF('Indicator Date'!AP16="","x",'Indicator Date'!AP16)</f>
        <v>2022</v>
      </c>
      <c r="AQ16" s="38">
        <f>IF('Indicator Date'!AQ16="","x",'Indicator Date'!AQ16)</f>
        <v>2022</v>
      </c>
      <c r="AR16" s="38">
        <f>IF('Indicator Date'!AR16="","x",'Indicator Date'!AR16)</f>
        <v>2022</v>
      </c>
      <c r="AS16" s="38">
        <f>IF('Indicator Date'!AS16="","x",'Indicator Date'!AS16)</f>
        <v>2022</v>
      </c>
      <c r="AT16" s="38">
        <f>IF('Indicator Date'!AT16="","x",'Indicator Date'!AT16)</f>
        <v>2022</v>
      </c>
      <c r="AU16" s="38">
        <f>IF('Indicator Date'!AU16="","x",'Indicator Date'!AU16)</f>
        <v>2022</v>
      </c>
      <c r="AV16" s="38">
        <f>IF('Indicator Date'!AV16="","x",'Indicator Date'!AV16)</f>
        <v>2022</v>
      </c>
      <c r="AW16" s="38">
        <f>IF('Indicator Date'!AW16="","x",'Indicator Date'!AW16)</f>
        <v>2022</v>
      </c>
      <c r="AX16" s="38">
        <f>IF('Indicator Date'!AX16="","x",'Indicator Date'!AX16)</f>
        <v>2024</v>
      </c>
      <c r="AY16" s="38">
        <f>IF('Indicator Date'!AY16="","x",'Indicator Date'!AY16)</f>
        <v>2024</v>
      </c>
      <c r="AZ16" s="38">
        <f>IF('Indicator Date'!AZ16="","x",'Indicator Date'!AZ16)</f>
        <v>2024</v>
      </c>
      <c r="BA16" s="38">
        <f>IF('Indicator Date'!BA16="","x",'Indicator Date'!BA16)</f>
        <v>2024</v>
      </c>
      <c r="BB16" s="38">
        <f>IF('Indicator Date'!BB16="","x",'Indicator Date'!BB16)</f>
        <v>2024</v>
      </c>
      <c r="BC16" s="38">
        <f>IF('Indicator Date'!BC16="","x",'Indicator Date'!BC16)</f>
        <v>2023</v>
      </c>
      <c r="BD16" s="38">
        <f>IF('Indicator Date'!BD16="","x",'Indicator Date'!BD16)</f>
        <v>2024</v>
      </c>
      <c r="BE16" s="38">
        <f>IF('Indicator Date'!BE16="","x",'Indicator Date'!BE16)</f>
        <v>2024</v>
      </c>
      <c r="BF16" s="38">
        <f>IF('Indicator Date'!BF16="","x",'Indicator Date'!BF16)</f>
        <v>2015</v>
      </c>
      <c r="BG16" s="38">
        <f>IF('Indicator Date'!BG16="","x",'Indicator Date'!BG16)</f>
        <v>2022</v>
      </c>
      <c r="BH16" s="38">
        <f>IF('Indicator Date'!BH16="","x",'Indicator Date'!BH16)</f>
        <v>2023</v>
      </c>
      <c r="BI16" s="38">
        <f>IF('Indicator Date'!BI16="","x",'Indicator Date'!BI16)</f>
        <v>2022</v>
      </c>
      <c r="BJ16" s="38">
        <f>IF('Indicator Date'!BJ16="","x",'Indicator Date'!BJ16)</f>
        <v>2021</v>
      </c>
      <c r="BK16" s="38">
        <f>IF('Indicator Date'!BK16="","x",'Indicator Date'!BK16)</f>
        <v>2021</v>
      </c>
      <c r="BL16" s="38">
        <f>IF('Indicator Date'!BL16="","x",'Indicator Date'!BL16)</f>
        <v>2022</v>
      </c>
      <c r="BM16" s="38">
        <f>IF('Indicator Date'!BM16="","x",'Indicator Date'!BM16)</f>
        <v>2014</v>
      </c>
      <c r="BN16" s="38">
        <f>IF('Indicator Date'!BN16="","x",'Indicator Date'!BN16)</f>
        <v>2022</v>
      </c>
      <c r="BO16" s="38">
        <f>IF('Indicator Date'!BO16="","x",'Indicator Date'!BO16)</f>
        <v>2022</v>
      </c>
      <c r="BP16" s="38">
        <f>IF('Indicator Date'!BP16="","x",'Indicator Date'!BP16)</f>
        <v>2021</v>
      </c>
      <c r="BQ16" s="38">
        <f>IF('Indicator Date'!BQ16="","x",'Indicator Date'!BQ16)</f>
        <v>2022</v>
      </c>
      <c r="BR16" s="38">
        <f>IF('Indicator Date'!BR16="","x",'Indicator Date'!BR16)</f>
        <v>2022</v>
      </c>
      <c r="BS16" s="38">
        <f>IF('Indicator Date'!BS16="","x",'Indicator Date'!BS16)</f>
        <v>2022</v>
      </c>
      <c r="BT16" s="38">
        <f>IF('Indicator Date'!BT16="","x",'Indicator Date'!BT16)</f>
        <v>2021</v>
      </c>
      <c r="BU16" s="38">
        <f>IF('Indicator Date'!BU16="","x",'Indicator Date'!BU16)</f>
        <v>2020</v>
      </c>
      <c r="BV16" s="38">
        <f>IF('Indicator Date'!BV16="","x",'Indicator Date'!BV16)</f>
        <v>2023</v>
      </c>
    </row>
    <row r="17" spans="1:74">
      <c r="A17" s="30" t="str">
        <f>'Indicator Data'!A19</f>
        <v>Barbados</v>
      </c>
      <c r="B17" s="23" t="str">
        <f>'Indicator Data'!B19</f>
        <v>BRB</v>
      </c>
      <c r="C17" s="38">
        <f>IF('Indicator Date'!C17="","x",'Indicator Date'!C17)</f>
        <v>2024</v>
      </c>
      <c r="D17" s="38">
        <f>IF('Indicator Date'!D17="","x",'Indicator Date'!D17)</f>
        <v>2024</v>
      </c>
      <c r="E17" s="38">
        <f>IF('Indicator Date'!E17="","x",'Indicator Date'!E17)</f>
        <v>2024</v>
      </c>
      <c r="F17" s="38">
        <f>IF('Indicator Date'!F17="","x",'Indicator Date'!F17)</f>
        <v>2024</v>
      </c>
      <c r="G17" s="38">
        <f>IF('Indicator Date'!G17="","x",'Indicator Date'!G17)</f>
        <v>2024</v>
      </c>
      <c r="H17" s="38">
        <f>IF('Indicator Date'!H17="","x",'Indicator Date'!H17)</f>
        <v>2024</v>
      </c>
      <c r="I17" s="38">
        <f>IF('Indicator Date'!I17="","x",'Indicator Date'!I17)</f>
        <v>2024</v>
      </c>
      <c r="J17" s="38">
        <f>IF('Indicator Date'!J17="","x",'Indicator Date'!J17)</f>
        <v>2024</v>
      </c>
      <c r="K17" s="38">
        <f>IF('Indicator Date'!K17="","x",'Indicator Date'!K17)</f>
        <v>2024</v>
      </c>
      <c r="L17" s="38" t="str">
        <f>IF('Indicator Date'!L17="","x",'Indicator Date'!L17)</f>
        <v>x</v>
      </c>
      <c r="M17" s="38" t="str">
        <f>IF('Indicator Date'!M17="","x",'Indicator Date'!M17)</f>
        <v>x</v>
      </c>
      <c r="N17" s="38" t="str">
        <f>IF('Indicator Date'!N17="","x",'Indicator Date'!N17)</f>
        <v>x</v>
      </c>
      <c r="O17" s="38" t="str">
        <f>IF('Indicator Date'!O17="","x",'Indicator Date'!O17)</f>
        <v>x</v>
      </c>
      <c r="P17" s="38" t="str">
        <f>IF('Indicator Date'!P17="","x",'Indicator Date'!P17)</f>
        <v>x</v>
      </c>
      <c r="Q17" s="38">
        <f>IF('Indicator Date'!Q17="","x",'Indicator Date'!Q17)</f>
        <v>2024</v>
      </c>
      <c r="R17" s="38">
        <f>IF('Indicator Date'!R17="","x",'Indicator Date'!R17)</f>
        <v>2024</v>
      </c>
      <c r="S17" s="38">
        <f>IF('Indicator Date'!S17="","x",'Indicator Date'!S17)</f>
        <v>2024</v>
      </c>
      <c r="T17" s="38">
        <f>IF('Indicator Date'!T17="","x",'Indicator Date'!T17)</f>
        <v>2024</v>
      </c>
      <c r="U17" s="38">
        <f>IF('Indicator Date'!U17="","x",'Indicator Date'!U17)</f>
        <v>2024</v>
      </c>
      <c r="V17" s="38">
        <f>IF('Indicator Date'!V17="","x",'Indicator Date'!V17)</f>
        <v>2021</v>
      </c>
      <c r="W17" s="38">
        <f>IF('Indicator Date'!W17="","x",'Indicator Date'!W17)</f>
        <v>2022</v>
      </c>
      <c r="X17" s="38">
        <f>IF('Indicator Date'!X17="","x",'Indicator Date'!X17)</f>
        <v>2022</v>
      </c>
      <c r="Y17" s="38">
        <f>IF('Indicator Date'!Y17="","x",'Indicator Date'!Y17)</f>
        <v>2012</v>
      </c>
      <c r="Z17" s="38">
        <f>IF('Indicator Date'!Z17="","x",'Indicator Date'!Z17)</f>
        <v>2018</v>
      </c>
      <c r="AA17" s="38" t="str">
        <f>IF('Indicator Date'!AA17="","x",'Indicator Date'!AA17)</f>
        <v>x</v>
      </c>
      <c r="AB17" s="38">
        <f>IF('Indicator Date'!AB17="","x",'Indicator Date'!AB17)</f>
        <v>2017</v>
      </c>
      <c r="AC17" s="38">
        <f>IF('Indicator Date'!AC17="","x",'Indicator Date'!AC17)</f>
        <v>2020</v>
      </c>
      <c r="AD17" s="38" t="str">
        <f>IF('Indicator Date'!AD17="","x",'Indicator Date'!AD17)</f>
        <v>x</v>
      </c>
      <c r="AE17" s="38">
        <f>IF('Indicator Date'!AE17="","x",'Indicator Date'!AE17)</f>
        <v>2024</v>
      </c>
      <c r="AF17" s="38">
        <f>IF('Indicator Date'!AF17="","x",'Indicator Date'!AF17)</f>
        <v>2024</v>
      </c>
      <c r="AG17" s="38">
        <f>IF('Indicator Date'!AG17="","x",'Indicator Date'!AG17)</f>
        <v>2024</v>
      </c>
      <c r="AH17" s="38">
        <f>IF('Indicator Date'!AH17="","x",'Indicator Date'!AH17)</f>
        <v>2022</v>
      </c>
      <c r="AI17" s="38" t="str">
        <f>IF('Indicator Date'!AI17="","x",RIGHT('Indicator Date'!AI17,4))</f>
        <v>2012</v>
      </c>
      <c r="AJ17" s="38">
        <f>IF('Indicator Date'!AJ17="","x",'Indicator Date'!AJ17)</f>
        <v>2024</v>
      </c>
      <c r="AK17" s="38">
        <f>IF('Indicator Date'!AK17="","x",'Indicator Date'!AK17)</f>
        <v>2021</v>
      </c>
      <c r="AL17" s="38">
        <f>IF('Indicator Date'!AL17="","x",'Indicator Date'!AL17)</f>
        <v>2022</v>
      </c>
      <c r="AM17" s="38" t="str">
        <f>IF('Indicator Date'!AM17="","x",'Indicator Date'!AM17)</f>
        <v>x</v>
      </c>
      <c r="AN17" s="38">
        <f>IF('Indicator Date'!AN17="","x",'Indicator Date'!AN17)</f>
        <v>2023</v>
      </c>
      <c r="AO17" s="38">
        <f>IF('Indicator Date'!AO17="","x",'Indicator Date'!AO17)</f>
        <v>2022</v>
      </c>
      <c r="AP17" s="38">
        <f>IF('Indicator Date'!AP17="","x",'Indicator Date'!AP17)</f>
        <v>2012</v>
      </c>
      <c r="AQ17" s="38">
        <f>IF('Indicator Date'!AQ17="","x",'Indicator Date'!AQ17)</f>
        <v>2022</v>
      </c>
      <c r="AR17" s="38">
        <f>IF('Indicator Date'!AR17="","x",'Indicator Date'!AR17)</f>
        <v>2022</v>
      </c>
      <c r="AS17" s="38">
        <f>IF('Indicator Date'!AS17="","x",'Indicator Date'!AS17)</f>
        <v>2022</v>
      </c>
      <c r="AT17" s="38" t="str">
        <f>IF('Indicator Date'!AT17="","x",'Indicator Date'!AT17)</f>
        <v>x</v>
      </c>
      <c r="AU17" s="38">
        <f>IF('Indicator Date'!AU17="","x",'Indicator Date'!AU17)</f>
        <v>2022</v>
      </c>
      <c r="AV17" s="38">
        <f>IF('Indicator Date'!AV17="","x",'Indicator Date'!AV17)</f>
        <v>2022</v>
      </c>
      <c r="AW17" s="38" t="str">
        <f>IF('Indicator Date'!AW17="","x",'Indicator Date'!AW17)</f>
        <v>x</v>
      </c>
      <c r="AX17" s="38">
        <f>IF('Indicator Date'!AX17="","x",'Indicator Date'!AX17)</f>
        <v>2024</v>
      </c>
      <c r="AY17" s="38">
        <f>IF('Indicator Date'!AY17="","x",'Indicator Date'!AY17)</f>
        <v>2024</v>
      </c>
      <c r="AZ17" s="38">
        <f>IF('Indicator Date'!AZ17="","x",'Indicator Date'!AZ17)</f>
        <v>2024</v>
      </c>
      <c r="BA17" s="38" t="str">
        <f>IF('Indicator Date'!BA17="","x",'Indicator Date'!BA17)</f>
        <v>x</v>
      </c>
      <c r="BB17" s="38">
        <f>IF('Indicator Date'!BB17="","x",'Indicator Date'!BB17)</f>
        <v>2024</v>
      </c>
      <c r="BC17" s="38">
        <f>IF('Indicator Date'!BC17="","x",'Indicator Date'!BC17)</f>
        <v>2023</v>
      </c>
      <c r="BD17" s="38">
        <f>IF('Indicator Date'!BD17="","x",'Indicator Date'!BD17)</f>
        <v>2024</v>
      </c>
      <c r="BE17" s="38">
        <f>IF('Indicator Date'!BE17="","x",'Indicator Date'!BE17)</f>
        <v>2024</v>
      </c>
      <c r="BF17" s="38">
        <f>IF('Indicator Date'!BF17="","x",'Indicator Date'!BF17)</f>
        <v>2013</v>
      </c>
      <c r="BG17" s="38">
        <f>IF('Indicator Date'!BG17="","x",'Indicator Date'!BG17)</f>
        <v>2022</v>
      </c>
      <c r="BH17" s="38">
        <f>IF('Indicator Date'!BH17="","x",'Indicator Date'!BH17)</f>
        <v>2023</v>
      </c>
      <c r="BI17" s="38">
        <f>IF('Indicator Date'!BI17="","x",'Indicator Date'!BI17)</f>
        <v>2022</v>
      </c>
      <c r="BJ17" s="38" t="str">
        <f>IF('Indicator Date'!BJ17="","x",'Indicator Date'!BJ17)</f>
        <v>x</v>
      </c>
      <c r="BK17" s="38">
        <f>IF('Indicator Date'!BK17="","x",'Indicator Date'!BK17)</f>
        <v>2021</v>
      </c>
      <c r="BL17" s="38">
        <f>IF('Indicator Date'!BL17="","x",'Indicator Date'!BL17)</f>
        <v>2022</v>
      </c>
      <c r="BM17" s="38">
        <f>IF('Indicator Date'!BM17="","x",'Indicator Date'!BM17)</f>
        <v>2014</v>
      </c>
      <c r="BN17" s="38">
        <f>IF('Indicator Date'!BN17="","x",'Indicator Date'!BN17)</f>
        <v>2022</v>
      </c>
      <c r="BO17" s="38">
        <f>IF('Indicator Date'!BO17="","x",'Indicator Date'!BO17)</f>
        <v>2022</v>
      </c>
      <c r="BP17" s="38">
        <f>IF('Indicator Date'!BP17="","x",'Indicator Date'!BP17)</f>
        <v>2017</v>
      </c>
      <c r="BQ17" s="38">
        <f>IF('Indicator Date'!BQ17="","x",'Indicator Date'!BQ17)</f>
        <v>2022</v>
      </c>
      <c r="BR17" s="38">
        <f>IF('Indicator Date'!BR17="","x",'Indicator Date'!BR17)</f>
        <v>2022</v>
      </c>
      <c r="BS17" s="38">
        <f>IF('Indicator Date'!BS17="","x",'Indicator Date'!BS17)</f>
        <v>2022</v>
      </c>
      <c r="BT17" s="38">
        <f>IF('Indicator Date'!BT17="","x",'Indicator Date'!BT17)</f>
        <v>2021</v>
      </c>
      <c r="BU17" s="38">
        <f>IF('Indicator Date'!BU17="","x",'Indicator Date'!BU17)</f>
        <v>2020</v>
      </c>
      <c r="BV17" s="38">
        <f>IF('Indicator Date'!BV17="","x",'Indicator Date'!BV17)</f>
        <v>2023</v>
      </c>
    </row>
    <row r="18" spans="1:74">
      <c r="A18" s="30" t="str">
        <f>'Indicator Data'!A20</f>
        <v>Belarus</v>
      </c>
      <c r="B18" s="23" t="str">
        <f>'Indicator Data'!B20</f>
        <v>BLR</v>
      </c>
      <c r="C18" s="38">
        <f>IF('Indicator Date'!C18="","x",'Indicator Date'!C18)</f>
        <v>2024</v>
      </c>
      <c r="D18" s="38">
        <f>IF('Indicator Date'!D18="","x",'Indicator Date'!D18)</f>
        <v>2024</v>
      </c>
      <c r="E18" s="38">
        <f>IF('Indicator Date'!E18="","x",'Indicator Date'!E18)</f>
        <v>2024</v>
      </c>
      <c r="F18" s="38">
        <f>IF('Indicator Date'!F18="","x",'Indicator Date'!F18)</f>
        <v>2024</v>
      </c>
      <c r="G18" s="38">
        <f>IF('Indicator Date'!G18="","x",'Indicator Date'!G18)</f>
        <v>2024</v>
      </c>
      <c r="H18" s="38">
        <f>IF('Indicator Date'!H18="","x",'Indicator Date'!H18)</f>
        <v>2024</v>
      </c>
      <c r="I18" s="38">
        <f>IF('Indicator Date'!I18="","x",'Indicator Date'!I18)</f>
        <v>2024</v>
      </c>
      <c r="J18" s="38">
        <f>IF('Indicator Date'!J18="","x",'Indicator Date'!J18)</f>
        <v>2024</v>
      </c>
      <c r="K18" s="38">
        <f>IF('Indicator Date'!K18="","x",'Indicator Date'!K18)</f>
        <v>2024</v>
      </c>
      <c r="L18" s="38">
        <f>IF('Indicator Date'!L18="","x",'Indicator Date'!L18)</f>
        <v>2024</v>
      </c>
      <c r="M18" s="38">
        <f>IF('Indicator Date'!M18="","x",'Indicator Date'!M18)</f>
        <v>2024</v>
      </c>
      <c r="N18" s="38" t="str">
        <f>IF('Indicator Date'!N18="","x",'Indicator Date'!N18)</f>
        <v>x</v>
      </c>
      <c r="O18" s="38" t="str">
        <f>IF('Indicator Date'!O18="","x",'Indicator Date'!O18)</f>
        <v>x</v>
      </c>
      <c r="P18" s="38" t="str">
        <f>IF('Indicator Date'!P18="","x",'Indicator Date'!P18)</f>
        <v>x</v>
      </c>
      <c r="Q18" s="38">
        <f>IF('Indicator Date'!Q18="","x",'Indicator Date'!Q18)</f>
        <v>2024</v>
      </c>
      <c r="R18" s="38">
        <f>IF('Indicator Date'!R18="","x",'Indicator Date'!R18)</f>
        <v>2024</v>
      </c>
      <c r="S18" s="38">
        <f>IF('Indicator Date'!S18="","x",'Indicator Date'!S18)</f>
        <v>2024</v>
      </c>
      <c r="T18" s="38">
        <f>IF('Indicator Date'!T18="","x",'Indicator Date'!T18)</f>
        <v>2024</v>
      </c>
      <c r="U18" s="38">
        <f>IF('Indicator Date'!U18="","x",'Indicator Date'!U18)</f>
        <v>2024</v>
      </c>
      <c r="V18" s="38">
        <f>IF('Indicator Date'!V18="","x",'Indicator Date'!V18)</f>
        <v>2021</v>
      </c>
      <c r="W18" s="38">
        <f>IF('Indicator Date'!W18="","x",'Indicator Date'!W18)</f>
        <v>2022</v>
      </c>
      <c r="X18" s="38">
        <f>IF('Indicator Date'!X18="","x",'Indicator Date'!X18)</f>
        <v>2022</v>
      </c>
      <c r="Y18" s="38">
        <f>IF('Indicator Date'!Y18="","x",'Indicator Date'!Y18)</f>
        <v>2019</v>
      </c>
      <c r="Z18" s="38">
        <f>IF('Indicator Date'!Z18="","x",'Indicator Date'!Z18)</f>
        <v>2022</v>
      </c>
      <c r="AA18" s="38" t="str">
        <f>IF('Indicator Date'!AA18="","x",'Indicator Date'!AA18)</f>
        <v>x</v>
      </c>
      <c r="AB18" s="38">
        <f>IF('Indicator Date'!AB18="","x",'Indicator Date'!AB18)</f>
        <v>2014</v>
      </c>
      <c r="AC18" s="38">
        <f>IF('Indicator Date'!AC18="","x",'Indicator Date'!AC18)</f>
        <v>2020</v>
      </c>
      <c r="AD18" s="38">
        <f>IF('Indicator Date'!AD18="","x",'Indicator Date'!AD18)</f>
        <v>2020</v>
      </c>
      <c r="AE18" s="38">
        <f>IF('Indicator Date'!AE18="","x",'Indicator Date'!AE18)</f>
        <v>2024</v>
      </c>
      <c r="AF18" s="38">
        <f>IF('Indicator Date'!AF18="","x",'Indicator Date'!AF18)</f>
        <v>2024</v>
      </c>
      <c r="AG18" s="38">
        <f>IF('Indicator Date'!AG18="","x",'Indicator Date'!AG18)</f>
        <v>2024</v>
      </c>
      <c r="AH18" s="38">
        <f>IF('Indicator Date'!AH18="","x",'Indicator Date'!AH18)</f>
        <v>2022</v>
      </c>
      <c r="AI18" s="38" t="str">
        <f>IF('Indicator Date'!AI18="","x",RIGHT('Indicator Date'!AI18,4))</f>
        <v>x</v>
      </c>
      <c r="AJ18" s="38">
        <f>IF('Indicator Date'!AJ18="","x",'Indicator Date'!AJ18)</f>
        <v>2024</v>
      </c>
      <c r="AK18" s="38">
        <f>IF('Indicator Date'!AK18="","x",'Indicator Date'!AK18)</f>
        <v>2021</v>
      </c>
      <c r="AL18" s="38">
        <f>IF('Indicator Date'!AL18="","x",'Indicator Date'!AL18)</f>
        <v>2022</v>
      </c>
      <c r="AM18" s="38">
        <f>IF('Indicator Date'!AM18="","x",'Indicator Date'!AM18)</f>
        <v>2022</v>
      </c>
      <c r="AN18" s="38">
        <f>IF('Indicator Date'!AN18="","x",'Indicator Date'!AN18)</f>
        <v>2023</v>
      </c>
      <c r="AO18" s="38">
        <f>IF('Indicator Date'!AO18="","x",'Indicator Date'!AO18)</f>
        <v>2022</v>
      </c>
      <c r="AP18" s="38" t="str">
        <f>IF('Indicator Date'!AP18="","x",'Indicator Date'!AP18)</f>
        <v>x</v>
      </c>
      <c r="AQ18" s="38">
        <f>IF('Indicator Date'!AQ18="","x",'Indicator Date'!AQ18)</f>
        <v>2022</v>
      </c>
      <c r="AR18" s="38">
        <f>IF('Indicator Date'!AR18="","x",'Indicator Date'!AR18)</f>
        <v>2022</v>
      </c>
      <c r="AS18" s="38">
        <f>IF('Indicator Date'!AS18="","x",'Indicator Date'!AS18)</f>
        <v>2022</v>
      </c>
      <c r="AT18" s="38" t="str">
        <f>IF('Indicator Date'!AT18="","x",'Indicator Date'!AT18)</f>
        <v>x</v>
      </c>
      <c r="AU18" s="38">
        <f>IF('Indicator Date'!AU18="","x",'Indicator Date'!AU18)</f>
        <v>2022</v>
      </c>
      <c r="AV18" s="38">
        <f>IF('Indicator Date'!AV18="","x",'Indicator Date'!AV18)</f>
        <v>2022</v>
      </c>
      <c r="AW18" s="38">
        <f>IF('Indicator Date'!AW18="","x",'Indicator Date'!AW18)</f>
        <v>2020</v>
      </c>
      <c r="AX18" s="38">
        <f>IF('Indicator Date'!AX18="","x",'Indicator Date'!AX18)</f>
        <v>2024</v>
      </c>
      <c r="AY18" s="38">
        <f>IF('Indicator Date'!AY18="","x",'Indicator Date'!AY18)</f>
        <v>2024</v>
      </c>
      <c r="AZ18" s="38">
        <f>IF('Indicator Date'!AZ18="","x",'Indicator Date'!AZ18)</f>
        <v>2024</v>
      </c>
      <c r="BA18" s="38" t="str">
        <f>IF('Indicator Date'!BA18="","x",'Indicator Date'!BA18)</f>
        <v>x</v>
      </c>
      <c r="BB18" s="38">
        <f>IF('Indicator Date'!BB18="","x",'Indicator Date'!BB18)</f>
        <v>2024</v>
      </c>
      <c r="BC18" s="38">
        <f>IF('Indicator Date'!BC18="","x",'Indicator Date'!BC18)</f>
        <v>2023</v>
      </c>
      <c r="BD18" s="38">
        <f>IF('Indicator Date'!BD18="","x",'Indicator Date'!BD18)</f>
        <v>2024</v>
      </c>
      <c r="BE18" s="38">
        <f>IF('Indicator Date'!BE18="","x",'Indicator Date'!BE18)</f>
        <v>2024</v>
      </c>
      <c r="BF18" s="38">
        <f>IF('Indicator Date'!BF18="","x",'Indicator Date'!BF18)</f>
        <v>2015</v>
      </c>
      <c r="BG18" s="38">
        <f>IF('Indicator Date'!BG18="","x",'Indicator Date'!BG18)</f>
        <v>2022</v>
      </c>
      <c r="BH18" s="38">
        <f>IF('Indicator Date'!BH18="","x",'Indicator Date'!BH18)</f>
        <v>2023</v>
      </c>
      <c r="BI18" s="38">
        <f>IF('Indicator Date'!BI18="","x",'Indicator Date'!BI18)</f>
        <v>2022</v>
      </c>
      <c r="BJ18" s="38">
        <f>IF('Indicator Date'!BJ18="","x",'Indicator Date'!BJ18)</f>
        <v>2019</v>
      </c>
      <c r="BK18" s="38">
        <f>IF('Indicator Date'!BK18="","x",'Indicator Date'!BK18)</f>
        <v>2022</v>
      </c>
      <c r="BL18" s="38">
        <f>IF('Indicator Date'!BL18="","x",'Indicator Date'!BL18)</f>
        <v>2022</v>
      </c>
      <c r="BM18" s="38">
        <f>IF('Indicator Date'!BM18="","x",'Indicator Date'!BM18)</f>
        <v>2014</v>
      </c>
      <c r="BN18" s="38">
        <f>IF('Indicator Date'!BN18="","x",'Indicator Date'!BN18)</f>
        <v>2022</v>
      </c>
      <c r="BO18" s="38">
        <f>IF('Indicator Date'!BO18="","x",'Indicator Date'!BO18)</f>
        <v>2022</v>
      </c>
      <c r="BP18" s="38">
        <f>IF('Indicator Date'!BP18="","x",'Indicator Date'!BP18)</f>
        <v>2019</v>
      </c>
      <c r="BQ18" s="38">
        <f>IF('Indicator Date'!BQ18="","x",'Indicator Date'!BQ18)</f>
        <v>2022</v>
      </c>
      <c r="BR18" s="38">
        <f>IF('Indicator Date'!BR18="","x",'Indicator Date'!BR18)</f>
        <v>2022</v>
      </c>
      <c r="BS18" s="38" t="str">
        <f>IF('Indicator Date'!BS18="","x",'Indicator Date'!BS18)</f>
        <v>x</v>
      </c>
      <c r="BT18" s="38">
        <f>IF('Indicator Date'!BT18="","x",'Indicator Date'!BT18)</f>
        <v>2021</v>
      </c>
      <c r="BU18" s="38">
        <f>IF('Indicator Date'!BU18="","x",'Indicator Date'!BU18)</f>
        <v>2020</v>
      </c>
      <c r="BV18" s="38">
        <f>IF('Indicator Date'!BV18="","x",'Indicator Date'!BV18)</f>
        <v>2023</v>
      </c>
    </row>
    <row r="19" spans="1:74">
      <c r="A19" s="30" t="str">
        <f>'Indicator Data'!A21</f>
        <v>Belgium</v>
      </c>
      <c r="B19" s="23" t="str">
        <f>'Indicator Data'!B21</f>
        <v>BEL</v>
      </c>
      <c r="C19" s="38">
        <f>IF('Indicator Date'!C19="","x",'Indicator Date'!C19)</f>
        <v>2024</v>
      </c>
      <c r="D19" s="38">
        <f>IF('Indicator Date'!D19="","x",'Indicator Date'!D19)</f>
        <v>2024</v>
      </c>
      <c r="E19" s="38">
        <f>IF('Indicator Date'!E19="","x",'Indicator Date'!E19)</f>
        <v>2024</v>
      </c>
      <c r="F19" s="38">
        <f>IF('Indicator Date'!F19="","x",'Indicator Date'!F19)</f>
        <v>2024</v>
      </c>
      <c r="G19" s="38">
        <f>IF('Indicator Date'!G19="","x",'Indicator Date'!G19)</f>
        <v>2024</v>
      </c>
      <c r="H19" s="38">
        <f>IF('Indicator Date'!H19="","x",'Indicator Date'!H19)</f>
        <v>2024</v>
      </c>
      <c r="I19" s="38">
        <f>IF('Indicator Date'!I19="","x",'Indicator Date'!I19)</f>
        <v>2024</v>
      </c>
      <c r="J19" s="38">
        <f>IF('Indicator Date'!J19="","x",'Indicator Date'!J19)</f>
        <v>2024</v>
      </c>
      <c r="K19" s="38">
        <f>IF('Indicator Date'!K19="","x",'Indicator Date'!K19)</f>
        <v>2024</v>
      </c>
      <c r="L19" s="38">
        <f>IF('Indicator Date'!L19="","x",'Indicator Date'!L19)</f>
        <v>2024</v>
      </c>
      <c r="M19" s="38">
        <f>IF('Indicator Date'!M19="","x",'Indicator Date'!M19)</f>
        <v>2024</v>
      </c>
      <c r="N19" s="38" t="str">
        <f>IF('Indicator Date'!N19="","x",'Indicator Date'!N19)</f>
        <v>x</v>
      </c>
      <c r="O19" s="38" t="str">
        <f>IF('Indicator Date'!O19="","x",'Indicator Date'!O19)</f>
        <v>x</v>
      </c>
      <c r="P19" s="38" t="str">
        <f>IF('Indicator Date'!P19="","x",'Indicator Date'!P19)</f>
        <v>x</v>
      </c>
      <c r="Q19" s="38">
        <f>IF('Indicator Date'!Q19="","x",'Indicator Date'!Q19)</f>
        <v>2024</v>
      </c>
      <c r="R19" s="38">
        <f>IF('Indicator Date'!R19="","x",'Indicator Date'!R19)</f>
        <v>2024</v>
      </c>
      <c r="S19" s="38">
        <f>IF('Indicator Date'!S19="","x",'Indicator Date'!S19)</f>
        <v>2024</v>
      </c>
      <c r="T19" s="38">
        <f>IF('Indicator Date'!T19="","x",'Indicator Date'!T19)</f>
        <v>2024</v>
      </c>
      <c r="U19" s="38">
        <f>IF('Indicator Date'!U19="","x",'Indicator Date'!U19)</f>
        <v>2024</v>
      </c>
      <c r="V19" s="38">
        <f>IF('Indicator Date'!V19="","x",'Indicator Date'!V19)</f>
        <v>2021</v>
      </c>
      <c r="W19" s="38">
        <f>IF('Indicator Date'!W19="","x",'Indicator Date'!W19)</f>
        <v>2022</v>
      </c>
      <c r="X19" s="38">
        <f>IF('Indicator Date'!X19="","x",'Indicator Date'!X19)</f>
        <v>2022</v>
      </c>
      <c r="Y19" s="38">
        <f>IF('Indicator Date'!Y19="","x",'Indicator Date'!Y19)</f>
        <v>2011</v>
      </c>
      <c r="Z19" s="38">
        <f>IF('Indicator Date'!Z19="","x",'Indicator Date'!Z19)</f>
        <v>2022</v>
      </c>
      <c r="AA19" s="38" t="str">
        <f>IF('Indicator Date'!AA19="","x",'Indicator Date'!AA19)</f>
        <v>x</v>
      </c>
      <c r="AB19" s="38">
        <f>IF('Indicator Date'!AB19="","x",'Indicator Date'!AB19)</f>
        <v>2018</v>
      </c>
      <c r="AC19" s="38">
        <f>IF('Indicator Date'!AC19="","x",'Indicator Date'!AC19)</f>
        <v>2020</v>
      </c>
      <c r="AD19" s="38">
        <f>IF('Indicator Date'!AD19="","x",'Indicator Date'!AD19)</f>
        <v>2022</v>
      </c>
      <c r="AE19" s="38">
        <f>IF('Indicator Date'!AE19="","x",'Indicator Date'!AE19)</f>
        <v>2024</v>
      </c>
      <c r="AF19" s="38">
        <f>IF('Indicator Date'!AF19="","x",'Indicator Date'!AF19)</f>
        <v>2024</v>
      </c>
      <c r="AG19" s="38">
        <f>IF('Indicator Date'!AG19="","x",'Indicator Date'!AG19)</f>
        <v>2024</v>
      </c>
      <c r="AH19" s="38">
        <f>IF('Indicator Date'!AH19="","x",'Indicator Date'!AH19)</f>
        <v>2022</v>
      </c>
      <c r="AI19" s="38" t="str">
        <f>IF('Indicator Date'!AI19="","x",RIGHT('Indicator Date'!AI19,4))</f>
        <v>x</v>
      </c>
      <c r="AJ19" s="38">
        <f>IF('Indicator Date'!AJ19="","x",'Indicator Date'!AJ19)</f>
        <v>2024</v>
      </c>
      <c r="AK19" s="38">
        <f>IF('Indicator Date'!AK19="","x",'Indicator Date'!AK19)</f>
        <v>2021</v>
      </c>
      <c r="AL19" s="38">
        <f>IF('Indicator Date'!AL19="","x",'Indicator Date'!AL19)</f>
        <v>2022</v>
      </c>
      <c r="AM19" s="38" t="str">
        <f>IF('Indicator Date'!AM19="","x",'Indicator Date'!AM19)</f>
        <v>x</v>
      </c>
      <c r="AN19" s="38">
        <f>IF('Indicator Date'!AN19="","x",'Indicator Date'!AN19)</f>
        <v>2023</v>
      </c>
      <c r="AO19" s="38">
        <f>IF('Indicator Date'!AO19="","x",'Indicator Date'!AO19)</f>
        <v>2022</v>
      </c>
      <c r="AP19" s="38">
        <f>IF('Indicator Date'!AP19="","x",'Indicator Date'!AP19)</f>
        <v>2014</v>
      </c>
      <c r="AQ19" s="38">
        <f>IF('Indicator Date'!AQ19="","x",'Indicator Date'!AQ19)</f>
        <v>2022</v>
      </c>
      <c r="AR19" s="38">
        <f>IF('Indicator Date'!AR19="","x",'Indicator Date'!AR19)</f>
        <v>2022</v>
      </c>
      <c r="AS19" s="38">
        <f>IF('Indicator Date'!AS19="","x",'Indicator Date'!AS19)</f>
        <v>2022</v>
      </c>
      <c r="AT19" s="38" t="str">
        <f>IF('Indicator Date'!AT19="","x",'Indicator Date'!AT19)</f>
        <v>x</v>
      </c>
      <c r="AU19" s="38">
        <f>IF('Indicator Date'!AU19="","x",'Indicator Date'!AU19)</f>
        <v>2022</v>
      </c>
      <c r="AV19" s="38">
        <f>IF('Indicator Date'!AV19="","x",'Indicator Date'!AV19)</f>
        <v>2022</v>
      </c>
      <c r="AW19" s="38">
        <f>IF('Indicator Date'!AW19="","x",'Indicator Date'!AW19)</f>
        <v>2021</v>
      </c>
      <c r="AX19" s="38">
        <f>IF('Indicator Date'!AX19="","x",'Indicator Date'!AX19)</f>
        <v>2024</v>
      </c>
      <c r="AY19" s="38">
        <f>IF('Indicator Date'!AY19="","x",'Indicator Date'!AY19)</f>
        <v>2024</v>
      </c>
      <c r="AZ19" s="38">
        <f>IF('Indicator Date'!AZ19="","x",'Indicator Date'!AZ19)</f>
        <v>2024</v>
      </c>
      <c r="BA19" s="38" t="str">
        <f>IF('Indicator Date'!BA19="","x",'Indicator Date'!BA19)</f>
        <v>x</v>
      </c>
      <c r="BB19" s="38">
        <f>IF('Indicator Date'!BB19="","x",'Indicator Date'!BB19)</f>
        <v>2024</v>
      </c>
      <c r="BC19" s="38" t="str">
        <f>IF('Indicator Date'!BC19="","x",'Indicator Date'!BC19)</f>
        <v>x</v>
      </c>
      <c r="BD19" s="38">
        <f>IF('Indicator Date'!BD19="","x",'Indicator Date'!BD19)</f>
        <v>2024</v>
      </c>
      <c r="BE19" s="38">
        <f>IF('Indicator Date'!BE19="","x",'Indicator Date'!BE19)</f>
        <v>2024</v>
      </c>
      <c r="BF19" s="38" t="str">
        <f>IF('Indicator Date'!BF19="","x",'Indicator Date'!BF19)</f>
        <v>x</v>
      </c>
      <c r="BG19" s="38">
        <f>IF('Indicator Date'!BG19="","x",'Indicator Date'!BG19)</f>
        <v>2022</v>
      </c>
      <c r="BH19" s="38">
        <f>IF('Indicator Date'!BH19="","x",'Indicator Date'!BH19)</f>
        <v>2023</v>
      </c>
      <c r="BI19" s="38">
        <f>IF('Indicator Date'!BI19="","x",'Indicator Date'!BI19)</f>
        <v>2022</v>
      </c>
      <c r="BJ19" s="38" t="str">
        <f>IF('Indicator Date'!BJ19="","x",'Indicator Date'!BJ19)</f>
        <v>x</v>
      </c>
      <c r="BK19" s="38">
        <f>IF('Indicator Date'!BK19="","x",'Indicator Date'!BK19)</f>
        <v>2022</v>
      </c>
      <c r="BL19" s="38">
        <f>IF('Indicator Date'!BL19="","x",'Indicator Date'!BL19)</f>
        <v>2022</v>
      </c>
      <c r="BM19" s="38">
        <f>IF('Indicator Date'!BM19="","x",'Indicator Date'!BM19)</f>
        <v>2014</v>
      </c>
      <c r="BN19" s="38">
        <f>IF('Indicator Date'!BN19="","x",'Indicator Date'!BN19)</f>
        <v>2022</v>
      </c>
      <c r="BO19" s="38">
        <f>IF('Indicator Date'!BO19="","x",'Indicator Date'!BO19)</f>
        <v>2022</v>
      </c>
      <c r="BP19" s="38">
        <f>IF('Indicator Date'!BP19="","x",'Indicator Date'!BP19)</f>
        <v>2021</v>
      </c>
      <c r="BQ19" s="38">
        <f>IF('Indicator Date'!BQ19="","x",'Indicator Date'!BQ19)</f>
        <v>2022</v>
      </c>
      <c r="BR19" s="38">
        <f>IF('Indicator Date'!BR19="","x",'Indicator Date'!BR19)</f>
        <v>2022</v>
      </c>
      <c r="BS19" s="38">
        <f>IF('Indicator Date'!BS19="","x",'Indicator Date'!BS19)</f>
        <v>2022</v>
      </c>
      <c r="BT19" s="38">
        <f>IF('Indicator Date'!BT19="","x",'Indicator Date'!BT19)</f>
        <v>2021</v>
      </c>
      <c r="BU19" s="38">
        <f>IF('Indicator Date'!BU19="","x",'Indicator Date'!BU19)</f>
        <v>2020</v>
      </c>
      <c r="BV19" s="38">
        <f>IF('Indicator Date'!BV19="","x",'Indicator Date'!BV19)</f>
        <v>2023</v>
      </c>
    </row>
    <row r="20" spans="1:74">
      <c r="A20" s="30" t="str">
        <f>'Indicator Data'!A22</f>
        <v>Belize</v>
      </c>
      <c r="B20" s="23" t="str">
        <f>'Indicator Data'!B22</f>
        <v>BLZ</v>
      </c>
      <c r="C20" s="38">
        <f>IF('Indicator Date'!C20="","x",'Indicator Date'!C20)</f>
        <v>2024</v>
      </c>
      <c r="D20" s="38">
        <f>IF('Indicator Date'!D20="","x",'Indicator Date'!D20)</f>
        <v>2024</v>
      </c>
      <c r="E20" s="38">
        <f>IF('Indicator Date'!E20="","x",'Indicator Date'!E20)</f>
        <v>2024</v>
      </c>
      <c r="F20" s="38">
        <f>IF('Indicator Date'!F20="","x",'Indicator Date'!F20)</f>
        <v>2024</v>
      </c>
      <c r="G20" s="38">
        <f>IF('Indicator Date'!G20="","x",'Indicator Date'!G20)</f>
        <v>2024</v>
      </c>
      <c r="H20" s="38">
        <f>IF('Indicator Date'!H20="","x",'Indicator Date'!H20)</f>
        <v>2024</v>
      </c>
      <c r="I20" s="38">
        <f>IF('Indicator Date'!I20="","x",'Indicator Date'!I20)</f>
        <v>2024</v>
      </c>
      <c r="J20" s="38">
        <f>IF('Indicator Date'!J20="","x",'Indicator Date'!J20)</f>
        <v>2024</v>
      </c>
      <c r="K20" s="38">
        <f>IF('Indicator Date'!K20="","x",'Indicator Date'!K20)</f>
        <v>2024</v>
      </c>
      <c r="L20" s="38">
        <f>IF('Indicator Date'!L20="","x",'Indicator Date'!L20)</f>
        <v>2024</v>
      </c>
      <c r="M20" s="38" t="str">
        <f>IF('Indicator Date'!M20="","x",'Indicator Date'!M20)</f>
        <v>x</v>
      </c>
      <c r="N20" s="38" t="str">
        <f>IF('Indicator Date'!N20="","x",'Indicator Date'!N20)</f>
        <v>x</v>
      </c>
      <c r="O20" s="38" t="str">
        <f>IF('Indicator Date'!O20="","x",'Indicator Date'!O20)</f>
        <v>x</v>
      </c>
      <c r="P20" s="38" t="str">
        <f>IF('Indicator Date'!P20="","x",'Indicator Date'!P20)</f>
        <v>x</v>
      </c>
      <c r="Q20" s="38">
        <f>IF('Indicator Date'!Q20="","x",'Indicator Date'!Q20)</f>
        <v>2024</v>
      </c>
      <c r="R20" s="38">
        <f>IF('Indicator Date'!R20="","x",'Indicator Date'!R20)</f>
        <v>2024</v>
      </c>
      <c r="S20" s="38">
        <f>IF('Indicator Date'!S20="","x",'Indicator Date'!S20)</f>
        <v>2024</v>
      </c>
      <c r="T20" s="38">
        <f>IF('Indicator Date'!T20="","x",'Indicator Date'!T20)</f>
        <v>2024</v>
      </c>
      <c r="U20" s="38">
        <f>IF('Indicator Date'!U20="","x",'Indicator Date'!U20)</f>
        <v>2024</v>
      </c>
      <c r="V20" s="38">
        <f>IF('Indicator Date'!V20="","x",'Indicator Date'!V20)</f>
        <v>2021</v>
      </c>
      <c r="W20" s="38">
        <f>IF('Indicator Date'!W20="","x",'Indicator Date'!W20)</f>
        <v>2022</v>
      </c>
      <c r="X20" s="38">
        <f>IF('Indicator Date'!X20="","x",'Indicator Date'!X20)</f>
        <v>2022</v>
      </c>
      <c r="Y20" s="38">
        <f>IF('Indicator Date'!Y20="","x",'Indicator Date'!Y20)</f>
        <v>2015</v>
      </c>
      <c r="Z20" s="38">
        <f>IF('Indicator Date'!Z20="","x",'Indicator Date'!Z20)</f>
        <v>2022</v>
      </c>
      <c r="AA20" s="38">
        <f>IF('Indicator Date'!AA20="","x",'Indicator Date'!AA20)</f>
        <v>2022</v>
      </c>
      <c r="AB20" s="38">
        <f>IF('Indicator Date'!AB20="","x",'Indicator Date'!AB20)</f>
        <v>2018</v>
      </c>
      <c r="AC20" s="38">
        <f>IF('Indicator Date'!AC20="","x",'Indicator Date'!AC20)</f>
        <v>2020</v>
      </c>
      <c r="AD20" s="38">
        <f>IF('Indicator Date'!AD20="","x",'Indicator Date'!AD20)</f>
        <v>2022</v>
      </c>
      <c r="AE20" s="38">
        <f>IF('Indicator Date'!AE20="","x",'Indicator Date'!AE20)</f>
        <v>2024</v>
      </c>
      <c r="AF20" s="38">
        <f>IF('Indicator Date'!AF20="","x",'Indicator Date'!AF20)</f>
        <v>2024</v>
      </c>
      <c r="AG20" s="38">
        <f>IF('Indicator Date'!AG20="","x",'Indicator Date'!AG20)</f>
        <v>2024</v>
      </c>
      <c r="AH20" s="38">
        <f>IF('Indicator Date'!AH20="","x",'Indicator Date'!AH20)</f>
        <v>2022</v>
      </c>
      <c r="AI20" s="38" t="str">
        <f>IF('Indicator Date'!AI20="","x",RIGHT('Indicator Date'!AI20,4))</f>
        <v>2015</v>
      </c>
      <c r="AJ20" s="38">
        <f>IF('Indicator Date'!AJ20="","x",'Indicator Date'!AJ20)</f>
        <v>2024</v>
      </c>
      <c r="AK20" s="38">
        <f>IF('Indicator Date'!AK20="","x",'Indicator Date'!AK20)</f>
        <v>2021</v>
      </c>
      <c r="AL20" s="38">
        <f>IF('Indicator Date'!AL20="","x",'Indicator Date'!AL20)</f>
        <v>2022</v>
      </c>
      <c r="AM20" s="38">
        <f>IF('Indicator Date'!AM20="","x",'Indicator Date'!AM20)</f>
        <v>2022</v>
      </c>
      <c r="AN20" s="38">
        <f>IF('Indicator Date'!AN20="","x",'Indicator Date'!AN20)</f>
        <v>2023</v>
      </c>
      <c r="AO20" s="38">
        <f>IF('Indicator Date'!AO20="","x",'Indicator Date'!AO20)</f>
        <v>2022</v>
      </c>
      <c r="AP20" s="38">
        <f>IF('Indicator Date'!AP20="","x",'Indicator Date'!AP20)</f>
        <v>2015</v>
      </c>
      <c r="AQ20" s="38">
        <f>IF('Indicator Date'!AQ20="","x",'Indicator Date'!AQ20)</f>
        <v>2022</v>
      </c>
      <c r="AR20" s="38">
        <f>IF('Indicator Date'!AR20="","x",'Indicator Date'!AR20)</f>
        <v>2022</v>
      </c>
      <c r="AS20" s="38">
        <f>IF('Indicator Date'!AS20="","x",'Indicator Date'!AS20)</f>
        <v>2022</v>
      </c>
      <c r="AT20" s="38">
        <f>IF('Indicator Date'!AT20="","x",'Indicator Date'!AT20)</f>
        <v>2022</v>
      </c>
      <c r="AU20" s="38">
        <f>IF('Indicator Date'!AU20="","x",'Indicator Date'!AU20)</f>
        <v>2022</v>
      </c>
      <c r="AV20" s="38">
        <f>IF('Indicator Date'!AV20="","x",'Indicator Date'!AV20)</f>
        <v>2022</v>
      </c>
      <c r="AW20" s="38" t="str">
        <f>IF('Indicator Date'!AW20="","x",'Indicator Date'!AW20)</f>
        <v>x</v>
      </c>
      <c r="AX20" s="38">
        <f>IF('Indicator Date'!AX20="","x",'Indicator Date'!AX20)</f>
        <v>2024</v>
      </c>
      <c r="AY20" s="38">
        <f>IF('Indicator Date'!AY20="","x",'Indicator Date'!AY20)</f>
        <v>2024</v>
      </c>
      <c r="AZ20" s="38">
        <f>IF('Indicator Date'!AZ20="","x",'Indicator Date'!AZ20)</f>
        <v>2024</v>
      </c>
      <c r="BA20" s="38" t="str">
        <f>IF('Indicator Date'!BA20="","x",'Indicator Date'!BA20)</f>
        <v>x</v>
      </c>
      <c r="BB20" s="38">
        <f>IF('Indicator Date'!BB20="","x",'Indicator Date'!BB20)</f>
        <v>2024</v>
      </c>
      <c r="BC20" s="38" t="str">
        <f>IF('Indicator Date'!BC20="","x",'Indicator Date'!BC20)</f>
        <v>x</v>
      </c>
      <c r="BD20" s="38">
        <f>IF('Indicator Date'!BD20="","x",'Indicator Date'!BD20)</f>
        <v>2024</v>
      </c>
      <c r="BE20" s="38">
        <f>IF('Indicator Date'!BE20="","x",'Indicator Date'!BE20)</f>
        <v>2024</v>
      </c>
      <c r="BF20" s="38" t="str">
        <f>IF('Indicator Date'!BF20="","x",'Indicator Date'!BF20)</f>
        <v>x</v>
      </c>
      <c r="BG20" s="38">
        <f>IF('Indicator Date'!BG20="","x",'Indicator Date'!BG20)</f>
        <v>2022</v>
      </c>
      <c r="BH20" s="38" t="str">
        <f>IF('Indicator Date'!BH20="","x",'Indicator Date'!BH20)</f>
        <v>x</v>
      </c>
      <c r="BI20" s="38">
        <f>IF('Indicator Date'!BI20="","x",'Indicator Date'!BI20)</f>
        <v>2022</v>
      </c>
      <c r="BJ20" s="38" t="str">
        <f>IF('Indicator Date'!BJ20="","x",'Indicator Date'!BJ20)</f>
        <v>x</v>
      </c>
      <c r="BK20" s="38">
        <f>IF('Indicator Date'!BK20="","x",'Indicator Date'!BK20)</f>
        <v>2021</v>
      </c>
      <c r="BL20" s="38">
        <f>IF('Indicator Date'!BL20="","x",'Indicator Date'!BL20)</f>
        <v>2021</v>
      </c>
      <c r="BM20" s="38">
        <f>IF('Indicator Date'!BM20="","x",'Indicator Date'!BM20)</f>
        <v>2014</v>
      </c>
      <c r="BN20" s="38">
        <f>IF('Indicator Date'!BN20="","x",'Indicator Date'!BN20)</f>
        <v>2022</v>
      </c>
      <c r="BO20" s="38">
        <f>IF('Indicator Date'!BO20="","x",'Indicator Date'!BO20)</f>
        <v>2022</v>
      </c>
      <c r="BP20" s="38">
        <f>IF('Indicator Date'!BP20="","x",'Indicator Date'!BP20)</f>
        <v>2018</v>
      </c>
      <c r="BQ20" s="38">
        <f>IF('Indicator Date'!BQ20="","x",'Indicator Date'!BQ20)</f>
        <v>2022</v>
      </c>
      <c r="BR20" s="38">
        <f>IF('Indicator Date'!BR20="","x",'Indicator Date'!BR20)</f>
        <v>2022</v>
      </c>
      <c r="BS20" s="38" t="str">
        <f>IF('Indicator Date'!BS20="","x",'Indicator Date'!BS20)</f>
        <v>x</v>
      </c>
      <c r="BT20" s="38">
        <f>IF('Indicator Date'!BT20="","x",'Indicator Date'!BT20)</f>
        <v>2021</v>
      </c>
      <c r="BU20" s="38">
        <f>IF('Indicator Date'!BU20="","x",'Indicator Date'!BU20)</f>
        <v>2020</v>
      </c>
      <c r="BV20" s="38">
        <f>IF('Indicator Date'!BV20="","x",'Indicator Date'!BV20)</f>
        <v>2023</v>
      </c>
    </row>
    <row r="21" spans="1:74">
      <c r="A21" s="30" t="str">
        <f>'Indicator Data'!A23</f>
        <v>Benin</v>
      </c>
      <c r="B21" s="23" t="str">
        <f>'Indicator Data'!B23</f>
        <v>BEN</v>
      </c>
      <c r="C21" s="38">
        <f>IF('Indicator Date'!C21="","x",'Indicator Date'!C21)</f>
        <v>2024</v>
      </c>
      <c r="D21" s="38">
        <f>IF('Indicator Date'!D21="","x",'Indicator Date'!D21)</f>
        <v>2024</v>
      </c>
      <c r="E21" s="38">
        <f>IF('Indicator Date'!E21="","x",'Indicator Date'!E21)</f>
        <v>2024</v>
      </c>
      <c r="F21" s="38">
        <f>IF('Indicator Date'!F21="","x",'Indicator Date'!F21)</f>
        <v>2024</v>
      </c>
      <c r="G21" s="38">
        <f>IF('Indicator Date'!G21="","x",'Indicator Date'!G21)</f>
        <v>2024</v>
      </c>
      <c r="H21" s="38">
        <f>IF('Indicator Date'!H21="","x",'Indicator Date'!H21)</f>
        <v>2024</v>
      </c>
      <c r="I21" s="38">
        <f>IF('Indicator Date'!I21="","x",'Indicator Date'!I21)</f>
        <v>2024</v>
      </c>
      <c r="J21" s="38">
        <f>IF('Indicator Date'!J21="","x",'Indicator Date'!J21)</f>
        <v>2024</v>
      </c>
      <c r="K21" s="38">
        <f>IF('Indicator Date'!K21="","x",'Indicator Date'!K21)</f>
        <v>2024</v>
      </c>
      <c r="L21" s="38">
        <f>IF('Indicator Date'!L21="","x",'Indicator Date'!L21)</f>
        <v>2024</v>
      </c>
      <c r="M21" s="38">
        <f>IF('Indicator Date'!M21="","x",'Indicator Date'!M21)</f>
        <v>2024</v>
      </c>
      <c r="N21" s="38">
        <f>IF('Indicator Date'!N21="","x",'Indicator Date'!N21)</f>
        <v>2024</v>
      </c>
      <c r="O21" s="38">
        <f>IF('Indicator Date'!O21="","x",'Indicator Date'!O21)</f>
        <v>2024</v>
      </c>
      <c r="P21" s="38">
        <f>IF('Indicator Date'!P21="","x",'Indicator Date'!P21)</f>
        <v>2024</v>
      </c>
      <c r="Q21" s="38">
        <f>IF('Indicator Date'!Q21="","x",'Indicator Date'!Q21)</f>
        <v>2024</v>
      </c>
      <c r="R21" s="38">
        <f>IF('Indicator Date'!R21="","x",'Indicator Date'!R21)</f>
        <v>2024</v>
      </c>
      <c r="S21" s="38">
        <f>IF('Indicator Date'!S21="","x",'Indicator Date'!S21)</f>
        <v>2024</v>
      </c>
      <c r="T21" s="38">
        <f>IF('Indicator Date'!T21="","x",'Indicator Date'!T21)</f>
        <v>2024</v>
      </c>
      <c r="U21" s="38">
        <f>IF('Indicator Date'!U21="","x",'Indicator Date'!U21)</f>
        <v>2024</v>
      </c>
      <c r="V21" s="38">
        <f>IF('Indicator Date'!V21="","x",'Indicator Date'!V21)</f>
        <v>2021</v>
      </c>
      <c r="W21" s="38">
        <f>IF('Indicator Date'!W21="","x",'Indicator Date'!W21)</f>
        <v>2022</v>
      </c>
      <c r="X21" s="38">
        <f>IF('Indicator Date'!X21="","x",'Indicator Date'!X21)</f>
        <v>2022</v>
      </c>
      <c r="Y21" s="38">
        <f>IF('Indicator Date'!Y21="","x",'Indicator Date'!Y21)</f>
        <v>2018</v>
      </c>
      <c r="Z21" s="38">
        <f>IF('Indicator Date'!Z21="","x",'Indicator Date'!Z21)</f>
        <v>2022</v>
      </c>
      <c r="AA21" s="38">
        <f>IF('Indicator Date'!AA21="","x",'Indicator Date'!AA21)</f>
        <v>2022</v>
      </c>
      <c r="AB21" s="38">
        <f>IF('Indicator Date'!AB21="","x",'Indicator Date'!AB21)</f>
        <v>2018</v>
      </c>
      <c r="AC21" s="38">
        <f>IF('Indicator Date'!AC21="","x",'Indicator Date'!AC21)</f>
        <v>2020</v>
      </c>
      <c r="AD21" s="38">
        <f>IF('Indicator Date'!AD21="","x",'Indicator Date'!AD21)</f>
        <v>2022</v>
      </c>
      <c r="AE21" s="38">
        <f>IF('Indicator Date'!AE21="","x",'Indicator Date'!AE21)</f>
        <v>2024</v>
      </c>
      <c r="AF21" s="38">
        <f>IF('Indicator Date'!AF21="","x",'Indicator Date'!AF21)</f>
        <v>2024</v>
      </c>
      <c r="AG21" s="38">
        <f>IF('Indicator Date'!AG21="","x",'Indicator Date'!AG21)</f>
        <v>2024</v>
      </c>
      <c r="AH21" s="38">
        <f>IF('Indicator Date'!AH21="","x",'Indicator Date'!AH21)</f>
        <v>2022</v>
      </c>
      <c r="AI21" s="38" t="str">
        <f>IF('Indicator Date'!AI21="","x",RIGHT('Indicator Date'!AI21,4))</f>
        <v>2017</v>
      </c>
      <c r="AJ21" s="38">
        <f>IF('Indicator Date'!AJ21="","x",'Indicator Date'!AJ21)</f>
        <v>2024</v>
      </c>
      <c r="AK21" s="38">
        <f>IF('Indicator Date'!AK21="","x",'Indicator Date'!AK21)</f>
        <v>2021</v>
      </c>
      <c r="AL21" s="38">
        <f>IF('Indicator Date'!AL21="","x",'Indicator Date'!AL21)</f>
        <v>2022</v>
      </c>
      <c r="AM21" s="38">
        <f>IF('Indicator Date'!AM21="","x",'Indicator Date'!AM21)</f>
        <v>2022</v>
      </c>
      <c r="AN21" s="38">
        <f>IF('Indicator Date'!AN21="","x",'Indicator Date'!AN21)</f>
        <v>2023</v>
      </c>
      <c r="AO21" s="38">
        <f>IF('Indicator Date'!AO21="","x",'Indicator Date'!AO21)</f>
        <v>2022</v>
      </c>
      <c r="AP21" s="38">
        <f>IF('Indicator Date'!AP21="","x",'Indicator Date'!AP21)</f>
        <v>2021</v>
      </c>
      <c r="AQ21" s="38">
        <f>IF('Indicator Date'!AQ21="","x",'Indicator Date'!AQ21)</f>
        <v>2022</v>
      </c>
      <c r="AR21" s="38">
        <f>IF('Indicator Date'!AR21="","x",'Indicator Date'!AR21)</f>
        <v>2022</v>
      </c>
      <c r="AS21" s="38">
        <f>IF('Indicator Date'!AS21="","x",'Indicator Date'!AS21)</f>
        <v>2022</v>
      </c>
      <c r="AT21" s="38">
        <f>IF('Indicator Date'!AT21="","x",'Indicator Date'!AT21)</f>
        <v>2022</v>
      </c>
      <c r="AU21" s="38">
        <f>IF('Indicator Date'!AU21="","x",'Indicator Date'!AU21)</f>
        <v>2022</v>
      </c>
      <c r="AV21" s="38">
        <f>IF('Indicator Date'!AV21="","x",'Indicator Date'!AV21)</f>
        <v>2022</v>
      </c>
      <c r="AW21" s="38">
        <f>IF('Indicator Date'!AW21="","x",'Indicator Date'!AW21)</f>
        <v>2021</v>
      </c>
      <c r="AX21" s="38">
        <f>IF('Indicator Date'!AX21="","x",'Indicator Date'!AX21)</f>
        <v>2024</v>
      </c>
      <c r="AY21" s="38">
        <f>IF('Indicator Date'!AY21="","x",'Indicator Date'!AY21)</f>
        <v>2024</v>
      </c>
      <c r="AZ21" s="38">
        <f>IF('Indicator Date'!AZ21="","x",'Indicator Date'!AZ21)</f>
        <v>2024</v>
      </c>
      <c r="BA21" s="38">
        <f>IF('Indicator Date'!BA21="","x",'Indicator Date'!BA21)</f>
        <v>2024</v>
      </c>
      <c r="BB21" s="38">
        <f>IF('Indicator Date'!BB21="","x",'Indicator Date'!BB21)</f>
        <v>2024</v>
      </c>
      <c r="BC21" s="38" t="str">
        <f>IF('Indicator Date'!BC21="","x",'Indicator Date'!BC21)</f>
        <v>x</v>
      </c>
      <c r="BD21" s="38">
        <f>IF('Indicator Date'!BD21="","x",'Indicator Date'!BD21)</f>
        <v>2024</v>
      </c>
      <c r="BE21" s="38">
        <f>IF('Indicator Date'!BE21="","x",'Indicator Date'!BE21)</f>
        <v>2024</v>
      </c>
      <c r="BF21" s="38">
        <f>IF('Indicator Date'!BF21="","x",'Indicator Date'!BF21)</f>
        <v>2015</v>
      </c>
      <c r="BG21" s="38">
        <f>IF('Indicator Date'!BG21="","x",'Indicator Date'!BG21)</f>
        <v>2022</v>
      </c>
      <c r="BH21" s="38">
        <f>IF('Indicator Date'!BH21="","x",'Indicator Date'!BH21)</f>
        <v>2023</v>
      </c>
      <c r="BI21" s="38">
        <f>IF('Indicator Date'!BI21="","x",'Indicator Date'!BI21)</f>
        <v>2022</v>
      </c>
      <c r="BJ21" s="38">
        <f>IF('Indicator Date'!BJ21="","x",'Indicator Date'!BJ21)</f>
        <v>2022</v>
      </c>
      <c r="BK21" s="38">
        <f>IF('Indicator Date'!BK21="","x",'Indicator Date'!BK21)</f>
        <v>2021</v>
      </c>
      <c r="BL21" s="38">
        <f>IF('Indicator Date'!BL21="","x",'Indicator Date'!BL21)</f>
        <v>2022</v>
      </c>
      <c r="BM21" s="38">
        <f>IF('Indicator Date'!BM21="","x",'Indicator Date'!BM21)</f>
        <v>2014</v>
      </c>
      <c r="BN21" s="38">
        <f>IF('Indicator Date'!BN21="","x",'Indicator Date'!BN21)</f>
        <v>2022</v>
      </c>
      <c r="BO21" s="38">
        <f>IF('Indicator Date'!BO21="","x",'Indicator Date'!BO21)</f>
        <v>2022</v>
      </c>
      <c r="BP21" s="38">
        <f>IF('Indicator Date'!BP21="","x",'Indicator Date'!BP21)</f>
        <v>2019</v>
      </c>
      <c r="BQ21" s="38">
        <f>IF('Indicator Date'!BQ21="","x",'Indicator Date'!BQ21)</f>
        <v>2022</v>
      </c>
      <c r="BR21" s="38" t="str">
        <f>IF('Indicator Date'!BR21="","x",'Indicator Date'!BR21)</f>
        <v>x</v>
      </c>
      <c r="BS21" s="38">
        <f>IF('Indicator Date'!BS21="","x",'Indicator Date'!BS21)</f>
        <v>2022</v>
      </c>
      <c r="BT21" s="38">
        <f>IF('Indicator Date'!BT21="","x",'Indicator Date'!BT21)</f>
        <v>2021</v>
      </c>
      <c r="BU21" s="38">
        <f>IF('Indicator Date'!BU21="","x",'Indicator Date'!BU21)</f>
        <v>2020</v>
      </c>
      <c r="BV21" s="38">
        <f>IF('Indicator Date'!BV21="","x",'Indicator Date'!BV21)</f>
        <v>2023</v>
      </c>
    </row>
    <row r="22" spans="1:74">
      <c r="A22" s="30" t="str">
        <f>'Indicator Data'!A24</f>
        <v>Bhutan</v>
      </c>
      <c r="B22" s="23" t="str">
        <f>'Indicator Data'!B24</f>
        <v>BTN</v>
      </c>
      <c r="C22" s="38">
        <f>IF('Indicator Date'!C22="","x",'Indicator Date'!C22)</f>
        <v>2024</v>
      </c>
      <c r="D22" s="38">
        <f>IF('Indicator Date'!D22="","x",'Indicator Date'!D22)</f>
        <v>2024</v>
      </c>
      <c r="E22" s="38">
        <f>IF('Indicator Date'!E22="","x",'Indicator Date'!E22)</f>
        <v>2024</v>
      </c>
      <c r="F22" s="38">
        <f>IF('Indicator Date'!F22="","x",'Indicator Date'!F22)</f>
        <v>2024</v>
      </c>
      <c r="G22" s="38">
        <f>IF('Indicator Date'!G22="","x",'Indicator Date'!G22)</f>
        <v>2024</v>
      </c>
      <c r="H22" s="38">
        <f>IF('Indicator Date'!H22="","x",'Indicator Date'!H22)</f>
        <v>2024</v>
      </c>
      <c r="I22" s="38">
        <f>IF('Indicator Date'!I22="","x",'Indicator Date'!I22)</f>
        <v>2024</v>
      </c>
      <c r="J22" s="38">
        <f>IF('Indicator Date'!J22="","x",'Indicator Date'!J22)</f>
        <v>2024</v>
      </c>
      <c r="K22" s="38">
        <f>IF('Indicator Date'!K22="","x",'Indicator Date'!K22)</f>
        <v>2024</v>
      </c>
      <c r="L22" s="38">
        <f>IF('Indicator Date'!L22="","x",'Indicator Date'!L22)</f>
        <v>2024</v>
      </c>
      <c r="M22" s="38">
        <f>IF('Indicator Date'!M22="","x",'Indicator Date'!M22)</f>
        <v>2024</v>
      </c>
      <c r="N22" s="38" t="str">
        <f>IF('Indicator Date'!N22="","x",'Indicator Date'!N22)</f>
        <v>x</v>
      </c>
      <c r="O22" s="38" t="str">
        <f>IF('Indicator Date'!O22="","x",'Indicator Date'!O22)</f>
        <v>x</v>
      </c>
      <c r="P22" s="38" t="str">
        <f>IF('Indicator Date'!P22="","x",'Indicator Date'!P22)</f>
        <v>x</v>
      </c>
      <c r="Q22" s="38">
        <f>IF('Indicator Date'!Q22="","x",'Indicator Date'!Q22)</f>
        <v>2024</v>
      </c>
      <c r="R22" s="38">
        <f>IF('Indicator Date'!R22="","x",'Indicator Date'!R22)</f>
        <v>2024</v>
      </c>
      <c r="S22" s="38">
        <f>IF('Indicator Date'!S22="","x",'Indicator Date'!S22)</f>
        <v>2024</v>
      </c>
      <c r="T22" s="38">
        <f>IF('Indicator Date'!T22="","x",'Indicator Date'!T22)</f>
        <v>2024</v>
      </c>
      <c r="U22" s="38">
        <f>IF('Indicator Date'!U22="","x",'Indicator Date'!U22)</f>
        <v>2024</v>
      </c>
      <c r="V22" s="38">
        <f>IF('Indicator Date'!V22="","x",'Indicator Date'!V22)</f>
        <v>2021</v>
      </c>
      <c r="W22" s="38">
        <f>IF('Indicator Date'!W22="","x",'Indicator Date'!W22)</f>
        <v>2022</v>
      </c>
      <c r="X22" s="38">
        <f>IF('Indicator Date'!X22="","x",'Indicator Date'!X22)</f>
        <v>2022</v>
      </c>
      <c r="Y22" s="38">
        <f>IF('Indicator Date'!Y22="","x",'Indicator Date'!Y22)</f>
        <v>2010</v>
      </c>
      <c r="Z22" s="38">
        <f>IF('Indicator Date'!Z22="","x",'Indicator Date'!Z22)</f>
        <v>2022</v>
      </c>
      <c r="AA22" s="38">
        <f>IF('Indicator Date'!AA22="","x",'Indicator Date'!AA22)</f>
        <v>2022</v>
      </c>
      <c r="AB22" s="38">
        <f>IF('Indicator Date'!AB22="","x",'Indicator Date'!AB22)</f>
        <v>2018</v>
      </c>
      <c r="AC22" s="38">
        <f>IF('Indicator Date'!AC22="","x",'Indicator Date'!AC22)</f>
        <v>2020</v>
      </c>
      <c r="AD22" s="38">
        <f>IF('Indicator Date'!AD22="","x",'Indicator Date'!AD22)</f>
        <v>2022</v>
      </c>
      <c r="AE22" s="38">
        <f>IF('Indicator Date'!AE22="","x",'Indicator Date'!AE22)</f>
        <v>2024</v>
      </c>
      <c r="AF22" s="38">
        <f>IF('Indicator Date'!AF22="","x",'Indicator Date'!AF22)</f>
        <v>2024</v>
      </c>
      <c r="AG22" s="38">
        <f>IF('Indicator Date'!AG22="","x",'Indicator Date'!AG22)</f>
        <v>2024</v>
      </c>
      <c r="AH22" s="38">
        <f>IF('Indicator Date'!AH22="","x",'Indicator Date'!AH22)</f>
        <v>2022</v>
      </c>
      <c r="AI22" s="38" t="str">
        <f>IF('Indicator Date'!AI22="","x",RIGHT('Indicator Date'!AI22,4))</f>
        <v>x</v>
      </c>
      <c r="AJ22" s="38">
        <f>IF('Indicator Date'!AJ22="","x",'Indicator Date'!AJ22)</f>
        <v>2024</v>
      </c>
      <c r="AK22" s="38">
        <f>IF('Indicator Date'!AK22="","x",'Indicator Date'!AK22)</f>
        <v>2021</v>
      </c>
      <c r="AL22" s="38">
        <f>IF('Indicator Date'!AL22="","x",'Indicator Date'!AL22)</f>
        <v>2022</v>
      </c>
      <c r="AM22" s="38">
        <f>IF('Indicator Date'!AM22="","x",'Indicator Date'!AM22)</f>
        <v>2022</v>
      </c>
      <c r="AN22" s="38">
        <f>IF('Indicator Date'!AN22="","x",'Indicator Date'!AN22)</f>
        <v>2022</v>
      </c>
      <c r="AO22" s="38">
        <f>IF('Indicator Date'!AO22="","x",'Indicator Date'!AO22)</f>
        <v>2022</v>
      </c>
      <c r="AP22" s="38">
        <f>IF('Indicator Date'!AP22="","x",'Indicator Date'!AP22)</f>
        <v>2010</v>
      </c>
      <c r="AQ22" s="38">
        <f>IF('Indicator Date'!AQ22="","x",'Indicator Date'!AQ22)</f>
        <v>2022</v>
      </c>
      <c r="AR22" s="38">
        <f>IF('Indicator Date'!AR22="","x",'Indicator Date'!AR22)</f>
        <v>2022</v>
      </c>
      <c r="AS22" s="38">
        <f>IF('Indicator Date'!AS22="","x",'Indicator Date'!AS22)</f>
        <v>2022</v>
      </c>
      <c r="AT22" s="38">
        <f>IF('Indicator Date'!AT22="","x",'Indicator Date'!AT22)</f>
        <v>2022</v>
      </c>
      <c r="AU22" s="38">
        <f>IF('Indicator Date'!AU22="","x",'Indicator Date'!AU22)</f>
        <v>2022</v>
      </c>
      <c r="AV22" s="38">
        <f>IF('Indicator Date'!AV22="","x",'Indicator Date'!AV22)</f>
        <v>2022</v>
      </c>
      <c r="AW22" s="38">
        <f>IF('Indicator Date'!AW22="","x",'Indicator Date'!AW22)</f>
        <v>2022</v>
      </c>
      <c r="AX22" s="38">
        <f>IF('Indicator Date'!AX22="","x",'Indicator Date'!AX22)</f>
        <v>2024</v>
      </c>
      <c r="AY22" s="38">
        <f>IF('Indicator Date'!AY22="","x",'Indicator Date'!AY22)</f>
        <v>2024</v>
      </c>
      <c r="AZ22" s="38">
        <f>IF('Indicator Date'!AZ22="","x",'Indicator Date'!AZ22)</f>
        <v>2024</v>
      </c>
      <c r="BA22" s="38" t="str">
        <f>IF('Indicator Date'!BA22="","x",'Indicator Date'!BA22)</f>
        <v>x</v>
      </c>
      <c r="BB22" s="38" t="str">
        <f>IF('Indicator Date'!BB22="","x",'Indicator Date'!BB22)</f>
        <v>x</v>
      </c>
      <c r="BC22" s="38" t="str">
        <f>IF('Indicator Date'!BC22="","x",'Indicator Date'!BC22)</f>
        <v>x</v>
      </c>
      <c r="BD22" s="38">
        <f>IF('Indicator Date'!BD22="","x",'Indicator Date'!BD22)</f>
        <v>2024</v>
      </c>
      <c r="BE22" s="38">
        <f>IF('Indicator Date'!BE22="","x",'Indicator Date'!BE22)</f>
        <v>2024</v>
      </c>
      <c r="BF22" s="38">
        <f>IF('Indicator Date'!BF22="","x",'Indicator Date'!BF22)</f>
        <v>2015</v>
      </c>
      <c r="BG22" s="38">
        <f>IF('Indicator Date'!BG22="","x",'Indicator Date'!BG22)</f>
        <v>2022</v>
      </c>
      <c r="BH22" s="38">
        <f>IF('Indicator Date'!BH22="","x",'Indicator Date'!BH22)</f>
        <v>2023</v>
      </c>
      <c r="BI22" s="38">
        <f>IF('Indicator Date'!BI22="","x",'Indicator Date'!BI22)</f>
        <v>2022</v>
      </c>
      <c r="BJ22" s="38">
        <f>IF('Indicator Date'!BJ22="","x",'Indicator Date'!BJ22)</f>
        <v>2022</v>
      </c>
      <c r="BK22" s="38">
        <f>IF('Indicator Date'!BK22="","x",'Indicator Date'!BK22)</f>
        <v>2021</v>
      </c>
      <c r="BL22" s="38">
        <f>IF('Indicator Date'!BL22="","x",'Indicator Date'!BL22)</f>
        <v>2022</v>
      </c>
      <c r="BM22" s="38">
        <f>IF('Indicator Date'!BM22="","x",'Indicator Date'!BM22)</f>
        <v>2014</v>
      </c>
      <c r="BN22" s="38">
        <f>IF('Indicator Date'!BN22="","x",'Indicator Date'!BN22)</f>
        <v>2022</v>
      </c>
      <c r="BO22" s="38">
        <f>IF('Indicator Date'!BO22="","x",'Indicator Date'!BO22)</f>
        <v>2022</v>
      </c>
      <c r="BP22" s="38">
        <f>IF('Indicator Date'!BP22="","x",'Indicator Date'!BP22)</f>
        <v>2021</v>
      </c>
      <c r="BQ22" s="38">
        <f>IF('Indicator Date'!BQ22="","x",'Indicator Date'!BQ22)</f>
        <v>2022</v>
      </c>
      <c r="BR22" s="38">
        <f>IF('Indicator Date'!BR22="","x",'Indicator Date'!BR22)</f>
        <v>2022</v>
      </c>
      <c r="BS22" s="38">
        <f>IF('Indicator Date'!BS22="","x",'Indicator Date'!BS22)</f>
        <v>2022</v>
      </c>
      <c r="BT22" s="38">
        <f>IF('Indicator Date'!BT22="","x",'Indicator Date'!BT22)</f>
        <v>2021</v>
      </c>
      <c r="BU22" s="38">
        <f>IF('Indicator Date'!BU22="","x",'Indicator Date'!BU22)</f>
        <v>2020</v>
      </c>
      <c r="BV22" s="38">
        <f>IF('Indicator Date'!BV22="","x",'Indicator Date'!BV22)</f>
        <v>2022</v>
      </c>
    </row>
    <row r="23" spans="1:74">
      <c r="A23" s="30" t="str">
        <f>'Indicator Data'!A25</f>
        <v>Bolivia</v>
      </c>
      <c r="B23" s="23" t="str">
        <f>'Indicator Data'!B25</f>
        <v>BOL</v>
      </c>
      <c r="C23" s="38">
        <f>IF('Indicator Date'!C23="","x",'Indicator Date'!C23)</f>
        <v>2024</v>
      </c>
      <c r="D23" s="38">
        <f>IF('Indicator Date'!D23="","x",'Indicator Date'!D23)</f>
        <v>2024</v>
      </c>
      <c r="E23" s="38">
        <f>IF('Indicator Date'!E23="","x",'Indicator Date'!E23)</f>
        <v>2024</v>
      </c>
      <c r="F23" s="38">
        <f>IF('Indicator Date'!F23="","x",'Indicator Date'!F23)</f>
        <v>2024</v>
      </c>
      <c r="G23" s="38">
        <f>IF('Indicator Date'!G23="","x",'Indicator Date'!G23)</f>
        <v>2024</v>
      </c>
      <c r="H23" s="38">
        <f>IF('Indicator Date'!H23="","x",'Indicator Date'!H23)</f>
        <v>2024</v>
      </c>
      <c r="I23" s="38">
        <f>IF('Indicator Date'!I23="","x",'Indicator Date'!I23)</f>
        <v>2024</v>
      </c>
      <c r="J23" s="38">
        <f>IF('Indicator Date'!J23="","x",'Indicator Date'!J23)</f>
        <v>2024</v>
      </c>
      <c r="K23" s="38">
        <f>IF('Indicator Date'!K23="","x",'Indicator Date'!K23)</f>
        <v>2024</v>
      </c>
      <c r="L23" s="38">
        <f>IF('Indicator Date'!L23="","x",'Indicator Date'!L23)</f>
        <v>2024</v>
      </c>
      <c r="M23" s="38" t="str">
        <f>IF('Indicator Date'!M23="","x",'Indicator Date'!M23)</f>
        <v>x</v>
      </c>
      <c r="N23" s="38" t="str">
        <f>IF('Indicator Date'!N23="","x",'Indicator Date'!N23)</f>
        <v>x</v>
      </c>
      <c r="O23" s="38" t="str">
        <f>IF('Indicator Date'!O23="","x",'Indicator Date'!O23)</f>
        <v>x</v>
      </c>
      <c r="P23" s="38" t="str">
        <f>IF('Indicator Date'!P23="","x",'Indicator Date'!P23)</f>
        <v>x</v>
      </c>
      <c r="Q23" s="38">
        <f>IF('Indicator Date'!Q23="","x",'Indicator Date'!Q23)</f>
        <v>2024</v>
      </c>
      <c r="R23" s="38">
        <f>IF('Indicator Date'!R23="","x",'Indicator Date'!R23)</f>
        <v>2024</v>
      </c>
      <c r="S23" s="38">
        <f>IF('Indicator Date'!S23="","x",'Indicator Date'!S23)</f>
        <v>2024</v>
      </c>
      <c r="T23" s="38">
        <f>IF('Indicator Date'!T23="","x",'Indicator Date'!T23)</f>
        <v>2024</v>
      </c>
      <c r="U23" s="38">
        <f>IF('Indicator Date'!U23="","x",'Indicator Date'!U23)</f>
        <v>2024</v>
      </c>
      <c r="V23" s="38">
        <f>IF('Indicator Date'!V23="","x",'Indicator Date'!V23)</f>
        <v>2021</v>
      </c>
      <c r="W23" s="38">
        <f>IF('Indicator Date'!W23="","x",'Indicator Date'!W23)</f>
        <v>2022</v>
      </c>
      <c r="X23" s="38">
        <f>IF('Indicator Date'!X23="","x",'Indicator Date'!X23)</f>
        <v>2022</v>
      </c>
      <c r="Y23" s="38">
        <f>IF('Indicator Date'!Y23="","x",'Indicator Date'!Y23)</f>
        <v>2012</v>
      </c>
      <c r="Z23" s="38">
        <f>IF('Indicator Date'!Z23="","x",'Indicator Date'!Z23)</f>
        <v>2022</v>
      </c>
      <c r="AA23" s="38">
        <f>IF('Indicator Date'!AA23="","x",'Indicator Date'!AA23)</f>
        <v>2022</v>
      </c>
      <c r="AB23" s="38">
        <f>IF('Indicator Date'!AB23="","x",'Indicator Date'!AB23)</f>
        <v>2018</v>
      </c>
      <c r="AC23" s="38">
        <f>IF('Indicator Date'!AC23="","x",'Indicator Date'!AC23)</f>
        <v>2020</v>
      </c>
      <c r="AD23" s="38">
        <f>IF('Indicator Date'!AD23="","x",'Indicator Date'!AD23)</f>
        <v>2022</v>
      </c>
      <c r="AE23" s="38">
        <f>IF('Indicator Date'!AE23="","x",'Indicator Date'!AE23)</f>
        <v>2024</v>
      </c>
      <c r="AF23" s="38">
        <f>IF('Indicator Date'!AF23="","x",'Indicator Date'!AF23)</f>
        <v>2024</v>
      </c>
      <c r="AG23" s="38">
        <f>IF('Indicator Date'!AG23="","x",'Indicator Date'!AG23)</f>
        <v>2024</v>
      </c>
      <c r="AH23" s="38">
        <f>IF('Indicator Date'!AH23="","x",'Indicator Date'!AH23)</f>
        <v>2022</v>
      </c>
      <c r="AI23" s="38" t="str">
        <f>IF('Indicator Date'!AI23="","x",RIGHT('Indicator Date'!AI23,4))</f>
        <v>2016</v>
      </c>
      <c r="AJ23" s="38">
        <f>IF('Indicator Date'!AJ23="","x",'Indicator Date'!AJ23)</f>
        <v>2024</v>
      </c>
      <c r="AK23" s="38">
        <f>IF('Indicator Date'!AK23="","x",'Indicator Date'!AK23)</f>
        <v>2021</v>
      </c>
      <c r="AL23" s="38">
        <f>IF('Indicator Date'!AL23="","x",'Indicator Date'!AL23)</f>
        <v>2022</v>
      </c>
      <c r="AM23" s="38">
        <f>IF('Indicator Date'!AM23="","x",'Indicator Date'!AM23)</f>
        <v>2022</v>
      </c>
      <c r="AN23" s="38">
        <f>IF('Indicator Date'!AN23="","x",'Indicator Date'!AN23)</f>
        <v>2023</v>
      </c>
      <c r="AO23" s="38">
        <f>IF('Indicator Date'!AO23="","x",'Indicator Date'!AO23)</f>
        <v>2022</v>
      </c>
      <c r="AP23" s="38">
        <f>IF('Indicator Date'!AP23="","x",'Indicator Date'!AP23)</f>
        <v>2016</v>
      </c>
      <c r="AQ23" s="38">
        <f>IF('Indicator Date'!AQ23="","x",'Indicator Date'!AQ23)</f>
        <v>2022</v>
      </c>
      <c r="AR23" s="38">
        <f>IF('Indicator Date'!AR23="","x",'Indicator Date'!AR23)</f>
        <v>2022</v>
      </c>
      <c r="AS23" s="38">
        <f>IF('Indicator Date'!AS23="","x",'Indicator Date'!AS23)</f>
        <v>2022</v>
      </c>
      <c r="AT23" s="38">
        <f>IF('Indicator Date'!AT23="","x",'Indicator Date'!AT23)</f>
        <v>2022</v>
      </c>
      <c r="AU23" s="38">
        <f>IF('Indicator Date'!AU23="","x",'Indicator Date'!AU23)</f>
        <v>2022</v>
      </c>
      <c r="AV23" s="38">
        <f>IF('Indicator Date'!AV23="","x",'Indicator Date'!AV23)</f>
        <v>2022</v>
      </c>
      <c r="AW23" s="38">
        <f>IF('Indicator Date'!AW23="","x",'Indicator Date'!AW23)</f>
        <v>2021</v>
      </c>
      <c r="AX23" s="38">
        <f>IF('Indicator Date'!AX23="","x",'Indicator Date'!AX23)</f>
        <v>2024</v>
      </c>
      <c r="AY23" s="38">
        <f>IF('Indicator Date'!AY23="","x",'Indicator Date'!AY23)</f>
        <v>2024</v>
      </c>
      <c r="AZ23" s="38">
        <f>IF('Indicator Date'!AZ23="","x",'Indicator Date'!AZ23)</f>
        <v>2024</v>
      </c>
      <c r="BA23" s="38">
        <f>IF('Indicator Date'!BA23="","x",'Indicator Date'!BA23)</f>
        <v>2020</v>
      </c>
      <c r="BB23" s="38">
        <f>IF('Indicator Date'!BB23="","x",'Indicator Date'!BB23)</f>
        <v>2024</v>
      </c>
      <c r="BC23" s="38" t="str">
        <f>IF('Indicator Date'!BC23="","x",'Indicator Date'!BC23)</f>
        <v>x</v>
      </c>
      <c r="BD23" s="38">
        <f>IF('Indicator Date'!BD23="","x",'Indicator Date'!BD23)</f>
        <v>2024</v>
      </c>
      <c r="BE23" s="38">
        <f>IF('Indicator Date'!BE23="","x",'Indicator Date'!BE23)</f>
        <v>2024</v>
      </c>
      <c r="BF23" s="38">
        <f>IF('Indicator Date'!BF23="","x",'Indicator Date'!BF23)</f>
        <v>2013</v>
      </c>
      <c r="BG23" s="38">
        <f>IF('Indicator Date'!BG23="","x",'Indicator Date'!BG23)</f>
        <v>2022</v>
      </c>
      <c r="BH23" s="38">
        <f>IF('Indicator Date'!BH23="","x",'Indicator Date'!BH23)</f>
        <v>2023</v>
      </c>
      <c r="BI23" s="38">
        <f>IF('Indicator Date'!BI23="","x",'Indicator Date'!BI23)</f>
        <v>2022</v>
      </c>
      <c r="BJ23" s="38">
        <f>IF('Indicator Date'!BJ23="","x",'Indicator Date'!BJ23)</f>
        <v>2020</v>
      </c>
      <c r="BK23" s="38">
        <f>IF('Indicator Date'!BK23="","x",'Indicator Date'!BK23)</f>
        <v>2021</v>
      </c>
      <c r="BL23" s="38">
        <f>IF('Indicator Date'!BL23="","x",'Indicator Date'!BL23)</f>
        <v>2021</v>
      </c>
      <c r="BM23" s="38">
        <f>IF('Indicator Date'!BM23="","x",'Indicator Date'!BM23)</f>
        <v>2014</v>
      </c>
      <c r="BN23" s="38">
        <f>IF('Indicator Date'!BN23="","x",'Indicator Date'!BN23)</f>
        <v>2022</v>
      </c>
      <c r="BO23" s="38">
        <f>IF('Indicator Date'!BO23="","x",'Indicator Date'!BO23)</f>
        <v>2022</v>
      </c>
      <c r="BP23" s="38">
        <f>IF('Indicator Date'!BP23="","x",'Indicator Date'!BP23)</f>
        <v>2017</v>
      </c>
      <c r="BQ23" s="38">
        <f>IF('Indicator Date'!BQ23="","x",'Indicator Date'!BQ23)</f>
        <v>2022</v>
      </c>
      <c r="BR23" s="38">
        <f>IF('Indicator Date'!BR23="","x",'Indicator Date'!BR23)</f>
        <v>2022</v>
      </c>
      <c r="BS23" s="38">
        <f>IF('Indicator Date'!BS23="","x",'Indicator Date'!BS23)</f>
        <v>2022</v>
      </c>
      <c r="BT23" s="38">
        <f>IF('Indicator Date'!BT23="","x",'Indicator Date'!BT23)</f>
        <v>2021</v>
      </c>
      <c r="BU23" s="38">
        <f>IF('Indicator Date'!BU23="","x",'Indicator Date'!BU23)</f>
        <v>2020</v>
      </c>
      <c r="BV23" s="38">
        <f>IF('Indicator Date'!BV23="","x",'Indicator Date'!BV23)</f>
        <v>2023</v>
      </c>
    </row>
    <row r="24" spans="1:74">
      <c r="A24" s="30" t="str">
        <f>'Indicator Data'!A26</f>
        <v>Bosnia and Herzegovina</v>
      </c>
      <c r="B24" s="23" t="str">
        <f>'Indicator Data'!B26</f>
        <v>BIH</v>
      </c>
      <c r="C24" s="38">
        <f>IF('Indicator Date'!C24="","x",'Indicator Date'!C24)</f>
        <v>2024</v>
      </c>
      <c r="D24" s="38">
        <f>IF('Indicator Date'!D24="","x",'Indicator Date'!D24)</f>
        <v>2024</v>
      </c>
      <c r="E24" s="38">
        <f>IF('Indicator Date'!E24="","x",'Indicator Date'!E24)</f>
        <v>2024</v>
      </c>
      <c r="F24" s="38">
        <f>IF('Indicator Date'!F24="","x",'Indicator Date'!F24)</f>
        <v>2024</v>
      </c>
      <c r="G24" s="38">
        <f>IF('Indicator Date'!G24="","x",'Indicator Date'!G24)</f>
        <v>2024</v>
      </c>
      <c r="H24" s="38">
        <f>IF('Indicator Date'!H24="","x",'Indicator Date'!H24)</f>
        <v>2024</v>
      </c>
      <c r="I24" s="38">
        <f>IF('Indicator Date'!I24="","x",'Indicator Date'!I24)</f>
        <v>2024</v>
      </c>
      <c r="J24" s="38">
        <f>IF('Indicator Date'!J24="","x",'Indicator Date'!J24)</f>
        <v>2024</v>
      </c>
      <c r="K24" s="38">
        <f>IF('Indicator Date'!K24="","x",'Indicator Date'!K24)</f>
        <v>2024</v>
      </c>
      <c r="L24" s="38">
        <f>IF('Indicator Date'!L24="","x",'Indicator Date'!L24)</f>
        <v>2024</v>
      </c>
      <c r="M24" s="38">
        <f>IF('Indicator Date'!M24="","x",'Indicator Date'!M24)</f>
        <v>2024</v>
      </c>
      <c r="N24" s="38" t="str">
        <f>IF('Indicator Date'!N24="","x",'Indicator Date'!N24)</f>
        <v>x</v>
      </c>
      <c r="O24" s="38" t="str">
        <f>IF('Indicator Date'!O24="","x",'Indicator Date'!O24)</f>
        <v>x</v>
      </c>
      <c r="P24" s="38" t="str">
        <f>IF('Indicator Date'!P24="","x",'Indicator Date'!P24)</f>
        <v>x</v>
      </c>
      <c r="Q24" s="38">
        <f>IF('Indicator Date'!Q24="","x",'Indicator Date'!Q24)</f>
        <v>2024</v>
      </c>
      <c r="R24" s="38">
        <f>IF('Indicator Date'!R24="","x",'Indicator Date'!R24)</f>
        <v>2024</v>
      </c>
      <c r="S24" s="38">
        <f>IF('Indicator Date'!S24="","x",'Indicator Date'!S24)</f>
        <v>2024</v>
      </c>
      <c r="T24" s="38">
        <f>IF('Indicator Date'!T24="","x",'Indicator Date'!T24)</f>
        <v>2024</v>
      </c>
      <c r="U24" s="38">
        <f>IF('Indicator Date'!U24="","x",'Indicator Date'!U24)</f>
        <v>2024</v>
      </c>
      <c r="V24" s="38">
        <f>IF('Indicator Date'!V24="","x",'Indicator Date'!V24)</f>
        <v>2021</v>
      </c>
      <c r="W24" s="38">
        <f>IF('Indicator Date'!W24="","x",'Indicator Date'!W24)</f>
        <v>2022</v>
      </c>
      <c r="X24" s="38">
        <f>IF('Indicator Date'!X24="","x",'Indicator Date'!X24)</f>
        <v>2022</v>
      </c>
      <c r="Y24" s="38">
        <f>IF('Indicator Date'!Y24="","x",'Indicator Date'!Y24)</f>
        <v>2011</v>
      </c>
      <c r="Z24" s="38">
        <f>IF('Indicator Date'!Z24="","x",'Indicator Date'!Z24)</f>
        <v>2018</v>
      </c>
      <c r="AA24" s="38" t="str">
        <f>IF('Indicator Date'!AA24="","x",'Indicator Date'!AA24)</f>
        <v>x</v>
      </c>
      <c r="AB24" s="38">
        <f>IF('Indicator Date'!AB24="","x",'Indicator Date'!AB24)</f>
        <v>2018</v>
      </c>
      <c r="AC24" s="38" t="str">
        <f>IF('Indicator Date'!AC24="","x",'Indicator Date'!AC24)</f>
        <v>x</v>
      </c>
      <c r="AD24" s="38">
        <f>IF('Indicator Date'!AD24="","x",'Indicator Date'!AD24)</f>
        <v>2022</v>
      </c>
      <c r="AE24" s="38">
        <f>IF('Indicator Date'!AE24="","x",'Indicator Date'!AE24)</f>
        <v>2024</v>
      </c>
      <c r="AF24" s="38">
        <f>IF('Indicator Date'!AF24="","x",'Indicator Date'!AF24)</f>
        <v>2024</v>
      </c>
      <c r="AG24" s="38">
        <f>IF('Indicator Date'!AG24="","x",'Indicator Date'!AG24)</f>
        <v>2024</v>
      </c>
      <c r="AH24" s="38">
        <f>IF('Indicator Date'!AH24="","x",'Indicator Date'!AH24)</f>
        <v>2022</v>
      </c>
      <c r="AI24" s="38" t="str">
        <f>IF('Indicator Date'!AI24="","x",RIGHT('Indicator Date'!AI24,4))</f>
        <v>2011</v>
      </c>
      <c r="AJ24" s="38">
        <f>IF('Indicator Date'!AJ24="","x",'Indicator Date'!AJ24)</f>
        <v>2024</v>
      </c>
      <c r="AK24" s="38">
        <f>IF('Indicator Date'!AK24="","x",'Indicator Date'!AK24)</f>
        <v>2021</v>
      </c>
      <c r="AL24" s="38">
        <f>IF('Indicator Date'!AL24="","x",'Indicator Date'!AL24)</f>
        <v>2022</v>
      </c>
      <c r="AM24" s="38">
        <f>IF('Indicator Date'!AM24="","x",'Indicator Date'!AM24)</f>
        <v>2022</v>
      </c>
      <c r="AN24" s="38">
        <f>IF('Indicator Date'!AN24="","x",'Indicator Date'!AN24)</f>
        <v>2023</v>
      </c>
      <c r="AO24" s="38">
        <f>IF('Indicator Date'!AO24="","x",'Indicator Date'!AO24)</f>
        <v>2022</v>
      </c>
      <c r="AP24" s="38">
        <f>IF('Indicator Date'!AP24="","x",'Indicator Date'!AP24)</f>
        <v>2012</v>
      </c>
      <c r="AQ24" s="38">
        <f>IF('Indicator Date'!AQ24="","x",'Indicator Date'!AQ24)</f>
        <v>2022</v>
      </c>
      <c r="AR24" s="38" t="str">
        <f>IF('Indicator Date'!AR24="","x",'Indicator Date'!AR24)</f>
        <v>x</v>
      </c>
      <c r="AS24" s="38" t="str">
        <f>IF('Indicator Date'!AS24="","x",'Indicator Date'!AS24)</f>
        <v>x</v>
      </c>
      <c r="AT24" s="38" t="str">
        <f>IF('Indicator Date'!AT24="","x",'Indicator Date'!AT24)</f>
        <v>x</v>
      </c>
      <c r="AU24" s="38">
        <f>IF('Indicator Date'!AU24="","x",'Indicator Date'!AU24)</f>
        <v>2022</v>
      </c>
      <c r="AV24" s="38">
        <f>IF('Indicator Date'!AV24="","x",'Indicator Date'!AV24)</f>
        <v>2022</v>
      </c>
      <c r="AW24" s="38">
        <f>IF('Indicator Date'!AW24="","x",'Indicator Date'!AW24)</f>
        <v>2011</v>
      </c>
      <c r="AX24" s="38">
        <f>IF('Indicator Date'!AX24="","x",'Indicator Date'!AX24)</f>
        <v>2024</v>
      </c>
      <c r="AY24" s="38">
        <f>IF('Indicator Date'!AY24="","x",'Indicator Date'!AY24)</f>
        <v>2024</v>
      </c>
      <c r="AZ24" s="38">
        <f>IF('Indicator Date'!AZ24="","x",'Indicator Date'!AZ24)</f>
        <v>2024</v>
      </c>
      <c r="BA24" s="38">
        <f>IF('Indicator Date'!BA24="","x",'Indicator Date'!BA24)</f>
        <v>2024</v>
      </c>
      <c r="BB24" s="38">
        <f>IF('Indicator Date'!BB24="","x",'Indicator Date'!BB24)</f>
        <v>2024</v>
      </c>
      <c r="BC24" s="38">
        <f>IF('Indicator Date'!BC24="","x",'Indicator Date'!BC24)</f>
        <v>2023</v>
      </c>
      <c r="BD24" s="38">
        <f>IF('Indicator Date'!BD24="","x",'Indicator Date'!BD24)</f>
        <v>2024</v>
      </c>
      <c r="BE24" s="38">
        <f>IF('Indicator Date'!BE24="","x",'Indicator Date'!BE24)</f>
        <v>2024</v>
      </c>
      <c r="BF24" s="38" t="str">
        <f>IF('Indicator Date'!BF24="","x",'Indicator Date'!BF24)</f>
        <v>x</v>
      </c>
      <c r="BG24" s="38">
        <f>IF('Indicator Date'!BG24="","x",'Indicator Date'!BG24)</f>
        <v>2022</v>
      </c>
      <c r="BH24" s="38">
        <f>IF('Indicator Date'!BH24="","x",'Indicator Date'!BH24)</f>
        <v>2023</v>
      </c>
      <c r="BI24" s="38">
        <f>IF('Indicator Date'!BI24="","x",'Indicator Date'!BI24)</f>
        <v>2022</v>
      </c>
      <c r="BJ24" s="38">
        <f>IF('Indicator Date'!BJ24="","x",'Indicator Date'!BJ24)</f>
        <v>2022</v>
      </c>
      <c r="BK24" s="38">
        <f>IF('Indicator Date'!BK24="","x",'Indicator Date'!BK24)</f>
        <v>2022</v>
      </c>
      <c r="BL24" s="38">
        <f>IF('Indicator Date'!BL24="","x",'Indicator Date'!BL24)</f>
        <v>2022</v>
      </c>
      <c r="BM24" s="38">
        <f>IF('Indicator Date'!BM24="","x",'Indicator Date'!BM24)</f>
        <v>2014</v>
      </c>
      <c r="BN24" s="38">
        <f>IF('Indicator Date'!BN24="","x",'Indicator Date'!BN24)</f>
        <v>2022</v>
      </c>
      <c r="BO24" s="38">
        <f>IF('Indicator Date'!BO24="","x",'Indicator Date'!BO24)</f>
        <v>2022</v>
      </c>
      <c r="BP24" s="38">
        <f>IF('Indicator Date'!BP24="","x",'Indicator Date'!BP24)</f>
        <v>2015</v>
      </c>
      <c r="BQ24" s="38">
        <f>IF('Indicator Date'!BQ24="","x",'Indicator Date'!BQ24)</f>
        <v>2022</v>
      </c>
      <c r="BR24" s="38">
        <f>IF('Indicator Date'!BR24="","x",'Indicator Date'!BR24)</f>
        <v>2022</v>
      </c>
      <c r="BS24" s="38" t="str">
        <f>IF('Indicator Date'!BS24="","x",'Indicator Date'!BS24)</f>
        <v>x</v>
      </c>
      <c r="BT24" s="38">
        <f>IF('Indicator Date'!BT24="","x",'Indicator Date'!BT24)</f>
        <v>2021</v>
      </c>
      <c r="BU24" s="38">
        <f>IF('Indicator Date'!BU24="","x",'Indicator Date'!BU24)</f>
        <v>2020</v>
      </c>
      <c r="BV24" s="38">
        <f>IF('Indicator Date'!BV24="","x",'Indicator Date'!BV24)</f>
        <v>2023</v>
      </c>
    </row>
    <row r="25" spans="1:74">
      <c r="A25" s="30" t="str">
        <f>'Indicator Data'!A27</f>
        <v>Botswana</v>
      </c>
      <c r="B25" s="23" t="str">
        <f>'Indicator Data'!B27</f>
        <v>BWA</v>
      </c>
      <c r="C25" s="38">
        <f>IF('Indicator Date'!C25="","x",'Indicator Date'!C25)</f>
        <v>2024</v>
      </c>
      <c r="D25" s="38">
        <f>IF('Indicator Date'!D25="","x",'Indicator Date'!D25)</f>
        <v>2024</v>
      </c>
      <c r="E25" s="38">
        <f>IF('Indicator Date'!E25="","x",'Indicator Date'!E25)</f>
        <v>2024</v>
      </c>
      <c r="F25" s="38">
        <f>IF('Indicator Date'!F25="","x",'Indicator Date'!F25)</f>
        <v>2024</v>
      </c>
      <c r="G25" s="38">
        <f>IF('Indicator Date'!G25="","x",'Indicator Date'!G25)</f>
        <v>2024</v>
      </c>
      <c r="H25" s="38">
        <f>IF('Indicator Date'!H25="","x",'Indicator Date'!H25)</f>
        <v>2024</v>
      </c>
      <c r="I25" s="38">
        <f>IF('Indicator Date'!I25="","x",'Indicator Date'!I25)</f>
        <v>2024</v>
      </c>
      <c r="J25" s="38">
        <f>IF('Indicator Date'!J25="","x",'Indicator Date'!J25)</f>
        <v>2024</v>
      </c>
      <c r="K25" s="38">
        <f>IF('Indicator Date'!K25="","x",'Indicator Date'!K25)</f>
        <v>2024</v>
      </c>
      <c r="L25" s="38">
        <f>IF('Indicator Date'!L25="","x",'Indicator Date'!L25)</f>
        <v>2024</v>
      </c>
      <c r="M25" s="38">
        <f>IF('Indicator Date'!M25="","x",'Indicator Date'!M25)</f>
        <v>2024</v>
      </c>
      <c r="N25" s="38">
        <f>IF('Indicator Date'!N25="","x",'Indicator Date'!N25)</f>
        <v>2024</v>
      </c>
      <c r="O25" s="38">
        <f>IF('Indicator Date'!O25="","x",'Indicator Date'!O25)</f>
        <v>2024</v>
      </c>
      <c r="P25" s="38">
        <f>IF('Indicator Date'!P25="","x",'Indicator Date'!P25)</f>
        <v>2024</v>
      </c>
      <c r="Q25" s="38">
        <f>IF('Indicator Date'!Q25="","x",'Indicator Date'!Q25)</f>
        <v>2024</v>
      </c>
      <c r="R25" s="38">
        <f>IF('Indicator Date'!R25="","x",'Indicator Date'!R25)</f>
        <v>2024</v>
      </c>
      <c r="S25" s="38">
        <f>IF('Indicator Date'!S25="","x",'Indicator Date'!S25)</f>
        <v>2024</v>
      </c>
      <c r="T25" s="38">
        <f>IF('Indicator Date'!T25="","x",'Indicator Date'!T25)</f>
        <v>2024</v>
      </c>
      <c r="U25" s="38">
        <f>IF('Indicator Date'!U25="","x",'Indicator Date'!U25)</f>
        <v>2024</v>
      </c>
      <c r="V25" s="38">
        <f>IF('Indicator Date'!V25="","x",'Indicator Date'!V25)</f>
        <v>2021</v>
      </c>
      <c r="W25" s="38">
        <f>IF('Indicator Date'!W25="","x",'Indicator Date'!W25)</f>
        <v>2022</v>
      </c>
      <c r="X25" s="38">
        <f>IF('Indicator Date'!X25="","x",'Indicator Date'!X25)</f>
        <v>2022</v>
      </c>
      <c r="Y25" s="38">
        <f>IF('Indicator Date'!Y25="","x",'Indicator Date'!Y25)</f>
        <v>2011</v>
      </c>
      <c r="Z25" s="38">
        <f>IF('Indicator Date'!Z25="","x",'Indicator Date'!Z25)</f>
        <v>2022</v>
      </c>
      <c r="AA25" s="38" t="str">
        <f>IF('Indicator Date'!AA25="","x",'Indicator Date'!AA25)</f>
        <v>x</v>
      </c>
      <c r="AB25" s="38">
        <f>IF('Indicator Date'!AB25="","x",'Indicator Date'!AB25)</f>
        <v>2018</v>
      </c>
      <c r="AC25" s="38">
        <f>IF('Indicator Date'!AC25="","x",'Indicator Date'!AC25)</f>
        <v>2020</v>
      </c>
      <c r="AD25" s="38">
        <f>IF('Indicator Date'!AD25="","x",'Indicator Date'!AD25)</f>
        <v>2022</v>
      </c>
      <c r="AE25" s="38">
        <f>IF('Indicator Date'!AE25="","x",'Indicator Date'!AE25)</f>
        <v>2024</v>
      </c>
      <c r="AF25" s="38">
        <f>IF('Indicator Date'!AF25="","x",'Indicator Date'!AF25)</f>
        <v>2024</v>
      </c>
      <c r="AG25" s="38">
        <f>IF('Indicator Date'!AG25="","x",'Indicator Date'!AG25)</f>
        <v>2024</v>
      </c>
      <c r="AH25" s="38">
        <f>IF('Indicator Date'!AH25="","x",'Indicator Date'!AH25)</f>
        <v>2022</v>
      </c>
      <c r="AI25" s="38" t="str">
        <f>IF('Indicator Date'!AI25="","x",RIGHT('Indicator Date'!AI25,4))</f>
        <v>2015</v>
      </c>
      <c r="AJ25" s="38">
        <f>IF('Indicator Date'!AJ25="","x",'Indicator Date'!AJ25)</f>
        <v>2024</v>
      </c>
      <c r="AK25" s="38">
        <f>IF('Indicator Date'!AK25="","x",'Indicator Date'!AK25)</f>
        <v>2021</v>
      </c>
      <c r="AL25" s="38">
        <f>IF('Indicator Date'!AL25="","x",'Indicator Date'!AL25)</f>
        <v>2022</v>
      </c>
      <c r="AM25" s="38">
        <f>IF('Indicator Date'!AM25="","x",'Indicator Date'!AM25)</f>
        <v>2022</v>
      </c>
      <c r="AN25" s="38">
        <f>IF('Indicator Date'!AN25="","x",'Indicator Date'!AN25)</f>
        <v>2023</v>
      </c>
      <c r="AO25" s="38">
        <f>IF('Indicator Date'!AO25="","x",'Indicator Date'!AO25)</f>
        <v>2022</v>
      </c>
      <c r="AP25" s="38" t="str">
        <f>IF('Indicator Date'!AP25="","x",'Indicator Date'!AP25)</f>
        <v>x</v>
      </c>
      <c r="AQ25" s="38">
        <f>IF('Indicator Date'!AQ25="","x",'Indicator Date'!AQ25)</f>
        <v>2022</v>
      </c>
      <c r="AR25" s="38">
        <f>IF('Indicator Date'!AR25="","x",'Indicator Date'!AR25)</f>
        <v>2022</v>
      </c>
      <c r="AS25" s="38">
        <f>IF('Indicator Date'!AS25="","x",'Indicator Date'!AS25)</f>
        <v>2022</v>
      </c>
      <c r="AT25" s="38">
        <f>IF('Indicator Date'!AT25="","x",'Indicator Date'!AT25)</f>
        <v>2022</v>
      </c>
      <c r="AU25" s="38">
        <f>IF('Indicator Date'!AU25="","x",'Indicator Date'!AU25)</f>
        <v>2022</v>
      </c>
      <c r="AV25" s="38">
        <f>IF('Indicator Date'!AV25="","x",'Indicator Date'!AV25)</f>
        <v>2022</v>
      </c>
      <c r="AW25" s="38">
        <f>IF('Indicator Date'!AW25="","x",'Indicator Date'!AW25)</f>
        <v>2015</v>
      </c>
      <c r="AX25" s="38">
        <f>IF('Indicator Date'!AX25="","x",'Indicator Date'!AX25)</f>
        <v>2024</v>
      </c>
      <c r="AY25" s="38">
        <f>IF('Indicator Date'!AY25="","x",'Indicator Date'!AY25)</f>
        <v>2024</v>
      </c>
      <c r="AZ25" s="38">
        <f>IF('Indicator Date'!AZ25="","x",'Indicator Date'!AZ25)</f>
        <v>2024</v>
      </c>
      <c r="BA25" s="38" t="str">
        <f>IF('Indicator Date'!BA25="","x",'Indicator Date'!BA25)</f>
        <v>x</v>
      </c>
      <c r="BB25" s="38">
        <f>IF('Indicator Date'!BB25="","x",'Indicator Date'!BB25)</f>
        <v>2024</v>
      </c>
      <c r="BC25" s="38" t="str">
        <f>IF('Indicator Date'!BC25="","x",'Indicator Date'!BC25)</f>
        <v>x</v>
      </c>
      <c r="BD25" s="38">
        <f>IF('Indicator Date'!BD25="","x",'Indicator Date'!BD25)</f>
        <v>2024</v>
      </c>
      <c r="BE25" s="38">
        <f>IF('Indicator Date'!BE25="","x",'Indicator Date'!BE25)</f>
        <v>2024</v>
      </c>
      <c r="BF25" s="38">
        <f>IF('Indicator Date'!BF25="","x",'Indicator Date'!BF25)</f>
        <v>2015</v>
      </c>
      <c r="BG25" s="38">
        <f>IF('Indicator Date'!BG25="","x",'Indicator Date'!BG25)</f>
        <v>2022</v>
      </c>
      <c r="BH25" s="38">
        <f>IF('Indicator Date'!BH25="","x",'Indicator Date'!BH25)</f>
        <v>2023</v>
      </c>
      <c r="BI25" s="38">
        <f>IF('Indicator Date'!BI25="","x",'Indicator Date'!BI25)</f>
        <v>2022</v>
      </c>
      <c r="BJ25" s="38">
        <f>IF('Indicator Date'!BJ25="","x",'Indicator Date'!BJ25)</f>
        <v>2013</v>
      </c>
      <c r="BK25" s="38">
        <f>IF('Indicator Date'!BK25="","x",'Indicator Date'!BK25)</f>
        <v>2021</v>
      </c>
      <c r="BL25" s="38">
        <f>IF('Indicator Date'!BL25="","x",'Indicator Date'!BL25)</f>
        <v>2022</v>
      </c>
      <c r="BM25" s="38">
        <f>IF('Indicator Date'!BM25="","x",'Indicator Date'!BM25)</f>
        <v>2014</v>
      </c>
      <c r="BN25" s="38">
        <f>IF('Indicator Date'!BN25="","x",'Indicator Date'!BN25)</f>
        <v>2022</v>
      </c>
      <c r="BO25" s="38">
        <f>IF('Indicator Date'!BO25="","x",'Indicator Date'!BO25)</f>
        <v>2022</v>
      </c>
      <c r="BP25" s="38">
        <f>IF('Indicator Date'!BP25="","x",'Indicator Date'!BP25)</f>
        <v>2018</v>
      </c>
      <c r="BQ25" s="38">
        <f>IF('Indicator Date'!BQ25="","x",'Indicator Date'!BQ25)</f>
        <v>2022</v>
      </c>
      <c r="BR25" s="38">
        <f>IF('Indicator Date'!BR25="","x",'Indicator Date'!BR25)</f>
        <v>2022</v>
      </c>
      <c r="BS25" s="38">
        <f>IF('Indicator Date'!BS25="","x",'Indicator Date'!BS25)</f>
        <v>2022</v>
      </c>
      <c r="BT25" s="38">
        <f>IF('Indicator Date'!BT25="","x",'Indicator Date'!BT25)</f>
        <v>2021</v>
      </c>
      <c r="BU25" s="38">
        <f>IF('Indicator Date'!BU25="","x",'Indicator Date'!BU25)</f>
        <v>2020</v>
      </c>
      <c r="BV25" s="38">
        <f>IF('Indicator Date'!BV25="","x",'Indicator Date'!BV25)</f>
        <v>2023</v>
      </c>
    </row>
    <row r="26" spans="1:74">
      <c r="A26" s="30" t="str">
        <f>'Indicator Data'!A28</f>
        <v>Brazil</v>
      </c>
      <c r="B26" s="23" t="str">
        <f>'Indicator Data'!B28</f>
        <v>BRA</v>
      </c>
      <c r="C26" s="38">
        <f>IF('Indicator Date'!C26="","x",'Indicator Date'!C26)</f>
        <v>2024</v>
      </c>
      <c r="D26" s="38">
        <f>IF('Indicator Date'!D26="","x",'Indicator Date'!D26)</f>
        <v>2024</v>
      </c>
      <c r="E26" s="38">
        <f>IF('Indicator Date'!E26="","x",'Indicator Date'!E26)</f>
        <v>2024</v>
      </c>
      <c r="F26" s="38">
        <f>IF('Indicator Date'!F26="","x",'Indicator Date'!F26)</f>
        <v>2024</v>
      </c>
      <c r="G26" s="38">
        <f>IF('Indicator Date'!G26="","x",'Indicator Date'!G26)</f>
        <v>2024</v>
      </c>
      <c r="H26" s="38">
        <f>IF('Indicator Date'!H26="","x",'Indicator Date'!H26)</f>
        <v>2024</v>
      </c>
      <c r="I26" s="38">
        <f>IF('Indicator Date'!I26="","x",'Indicator Date'!I26)</f>
        <v>2024</v>
      </c>
      <c r="J26" s="38">
        <f>IF('Indicator Date'!J26="","x",'Indicator Date'!J26)</f>
        <v>2024</v>
      </c>
      <c r="K26" s="38">
        <f>IF('Indicator Date'!K26="","x",'Indicator Date'!K26)</f>
        <v>2024</v>
      </c>
      <c r="L26" s="38">
        <f>IF('Indicator Date'!L26="","x",'Indicator Date'!L26)</f>
        <v>2024</v>
      </c>
      <c r="M26" s="38" t="str">
        <f>IF('Indicator Date'!M26="","x",'Indicator Date'!M26)</f>
        <v>x</v>
      </c>
      <c r="N26" s="38" t="str">
        <f>IF('Indicator Date'!N26="","x",'Indicator Date'!N26)</f>
        <v>x</v>
      </c>
      <c r="O26" s="38" t="str">
        <f>IF('Indicator Date'!O26="","x",'Indicator Date'!O26)</f>
        <v>x</v>
      </c>
      <c r="P26" s="38" t="str">
        <f>IF('Indicator Date'!P26="","x",'Indicator Date'!P26)</f>
        <v>x</v>
      </c>
      <c r="Q26" s="38">
        <f>IF('Indicator Date'!Q26="","x",'Indicator Date'!Q26)</f>
        <v>2024</v>
      </c>
      <c r="R26" s="38">
        <f>IF('Indicator Date'!R26="","x",'Indicator Date'!R26)</f>
        <v>2024</v>
      </c>
      <c r="S26" s="38">
        <f>IF('Indicator Date'!S26="","x",'Indicator Date'!S26)</f>
        <v>2024</v>
      </c>
      <c r="T26" s="38">
        <f>IF('Indicator Date'!T26="","x",'Indicator Date'!T26)</f>
        <v>2024</v>
      </c>
      <c r="U26" s="38">
        <f>IF('Indicator Date'!U26="","x",'Indicator Date'!U26)</f>
        <v>2024</v>
      </c>
      <c r="V26" s="38">
        <f>IF('Indicator Date'!V26="","x",'Indicator Date'!V26)</f>
        <v>2021</v>
      </c>
      <c r="W26" s="38">
        <f>IF('Indicator Date'!W26="","x",'Indicator Date'!W26)</f>
        <v>2022</v>
      </c>
      <c r="X26" s="38">
        <f>IF('Indicator Date'!X26="","x",'Indicator Date'!X26)</f>
        <v>2022</v>
      </c>
      <c r="Y26" s="38">
        <f>IF('Indicator Date'!Y26="","x",'Indicator Date'!Y26)</f>
        <v>2010</v>
      </c>
      <c r="Z26" s="38">
        <f>IF('Indicator Date'!Z26="","x",'Indicator Date'!Z26)</f>
        <v>2022</v>
      </c>
      <c r="AA26" s="38" t="str">
        <f>IF('Indicator Date'!AA26="","x",'Indicator Date'!AA26)</f>
        <v>x</v>
      </c>
      <c r="AB26" s="38">
        <f>IF('Indicator Date'!AB26="","x",'Indicator Date'!AB26)</f>
        <v>2019</v>
      </c>
      <c r="AC26" s="38">
        <f>IF('Indicator Date'!AC26="","x",'Indicator Date'!AC26)</f>
        <v>2020</v>
      </c>
      <c r="AD26" s="38">
        <f>IF('Indicator Date'!AD26="","x",'Indicator Date'!AD26)</f>
        <v>2022</v>
      </c>
      <c r="AE26" s="38">
        <f>IF('Indicator Date'!AE26="","x",'Indicator Date'!AE26)</f>
        <v>2024</v>
      </c>
      <c r="AF26" s="38">
        <f>IF('Indicator Date'!AF26="","x",'Indicator Date'!AF26)</f>
        <v>2024</v>
      </c>
      <c r="AG26" s="38">
        <f>IF('Indicator Date'!AG26="","x",'Indicator Date'!AG26)</f>
        <v>2024</v>
      </c>
      <c r="AH26" s="38">
        <f>IF('Indicator Date'!AH26="","x",'Indicator Date'!AH26)</f>
        <v>2022</v>
      </c>
      <c r="AI26" s="38" t="str">
        <f>IF('Indicator Date'!AI26="","x",RIGHT('Indicator Date'!AI26,4))</f>
        <v>2015</v>
      </c>
      <c r="AJ26" s="38">
        <f>IF('Indicator Date'!AJ26="","x",'Indicator Date'!AJ26)</f>
        <v>2024</v>
      </c>
      <c r="AK26" s="38">
        <f>IF('Indicator Date'!AK26="","x",'Indicator Date'!AK26)</f>
        <v>2021</v>
      </c>
      <c r="AL26" s="38">
        <f>IF('Indicator Date'!AL26="","x",'Indicator Date'!AL26)</f>
        <v>2022</v>
      </c>
      <c r="AM26" s="38">
        <f>IF('Indicator Date'!AM26="","x",'Indicator Date'!AM26)</f>
        <v>2022</v>
      </c>
      <c r="AN26" s="38">
        <f>IF('Indicator Date'!AN26="","x",'Indicator Date'!AN26)</f>
        <v>2023</v>
      </c>
      <c r="AO26" s="38">
        <f>IF('Indicator Date'!AO26="","x",'Indicator Date'!AO26)</f>
        <v>2022</v>
      </c>
      <c r="AP26" s="38">
        <f>IF('Indicator Date'!AP26="","x",'Indicator Date'!AP26)</f>
        <v>2019</v>
      </c>
      <c r="AQ26" s="38">
        <f>IF('Indicator Date'!AQ26="","x",'Indicator Date'!AQ26)</f>
        <v>2022</v>
      </c>
      <c r="AR26" s="38">
        <f>IF('Indicator Date'!AR26="","x",'Indicator Date'!AR26)</f>
        <v>2022</v>
      </c>
      <c r="AS26" s="38">
        <f>IF('Indicator Date'!AS26="","x",'Indicator Date'!AS26)</f>
        <v>2022</v>
      </c>
      <c r="AT26" s="38">
        <f>IF('Indicator Date'!AT26="","x",'Indicator Date'!AT26)</f>
        <v>2022</v>
      </c>
      <c r="AU26" s="38">
        <f>IF('Indicator Date'!AU26="","x",'Indicator Date'!AU26)</f>
        <v>2022</v>
      </c>
      <c r="AV26" s="38">
        <f>IF('Indicator Date'!AV26="","x",'Indicator Date'!AV26)</f>
        <v>2022</v>
      </c>
      <c r="AW26" s="38">
        <f>IF('Indicator Date'!AW26="","x",'Indicator Date'!AW26)</f>
        <v>2022</v>
      </c>
      <c r="AX26" s="38">
        <f>IF('Indicator Date'!AX26="","x",'Indicator Date'!AX26)</f>
        <v>2024</v>
      </c>
      <c r="AY26" s="38">
        <f>IF('Indicator Date'!AY26="","x",'Indicator Date'!AY26)</f>
        <v>2024</v>
      </c>
      <c r="AZ26" s="38">
        <f>IF('Indicator Date'!AZ26="","x",'Indicator Date'!AZ26)</f>
        <v>2024</v>
      </c>
      <c r="BA26" s="38">
        <f>IF('Indicator Date'!BA26="","x",'Indicator Date'!BA26)</f>
        <v>2024</v>
      </c>
      <c r="BB26" s="38">
        <f>IF('Indicator Date'!BB26="","x",'Indicator Date'!BB26)</f>
        <v>2024</v>
      </c>
      <c r="BC26" s="38">
        <f>IF('Indicator Date'!BC26="","x",'Indicator Date'!BC26)</f>
        <v>2023</v>
      </c>
      <c r="BD26" s="38">
        <f>IF('Indicator Date'!BD26="","x",'Indicator Date'!BD26)</f>
        <v>2024</v>
      </c>
      <c r="BE26" s="38">
        <f>IF('Indicator Date'!BE26="","x",'Indicator Date'!BE26)</f>
        <v>2024</v>
      </c>
      <c r="BF26" s="38">
        <f>IF('Indicator Date'!BF26="","x",'Indicator Date'!BF26)</f>
        <v>2013</v>
      </c>
      <c r="BG26" s="38">
        <f>IF('Indicator Date'!BG26="","x",'Indicator Date'!BG26)</f>
        <v>2022</v>
      </c>
      <c r="BH26" s="38">
        <f>IF('Indicator Date'!BH26="","x",'Indicator Date'!BH26)</f>
        <v>2023</v>
      </c>
      <c r="BI26" s="38">
        <f>IF('Indicator Date'!BI26="","x",'Indicator Date'!BI26)</f>
        <v>2022</v>
      </c>
      <c r="BJ26" s="38">
        <f>IF('Indicator Date'!BJ26="","x",'Indicator Date'!BJ26)</f>
        <v>2022</v>
      </c>
      <c r="BK26" s="38">
        <f>IF('Indicator Date'!BK26="","x",'Indicator Date'!BK26)</f>
        <v>2022</v>
      </c>
      <c r="BL26" s="38">
        <f>IF('Indicator Date'!BL26="","x",'Indicator Date'!BL26)</f>
        <v>2022</v>
      </c>
      <c r="BM26" s="38">
        <f>IF('Indicator Date'!BM26="","x",'Indicator Date'!BM26)</f>
        <v>2014</v>
      </c>
      <c r="BN26" s="38">
        <f>IF('Indicator Date'!BN26="","x",'Indicator Date'!BN26)</f>
        <v>2022</v>
      </c>
      <c r="BO26" s="38">
        <f>IF('Indicator Date'!BO26="","x",'Indicator Date'!BO26)</f>
        <v>2022</v>
      </c>
      <c r="BP26" s="38">
        <f>IF('Indicator Date'!BP26="","x",'Indicator Date'!BP26)</f>
        <v>2021</v>
      </c>
      <c r="BQ26" s="38">
        <f>IF('Indicator Date'!BQ26="","x",'Indicator Date'!BQ26)</f>
        <v>2022</v>
      </c>
      <c r="BR26" s="38">
        <f>IF('Indicator Date'!BR26="","x",'Indicator Date'!BR26)</f>
        <v>2022</v>
      </c>
      <c r="BS26" s="38">
        <f>IF('Indicator Date'!BS26="","x",'Indicator Date'!BS26)</f>
        <v>2022</v>
      </c>
      <c r="BT26" s="38">
        <f>IF('Indicator Date'!BT26="","x",'Indicator Date'!BT26)</f>
        <v>2021</v>
      </c>
      <c r="BU26" s="38">
        <f>IF('Indicator Date'!BU26="","x",'Indicator Date'!BU26)</f>
        <v>2020</v>
      </c>
      <c r="BV26" s="38">
        <f>IF('Indicator Date'!BV26="","x",'Indicator Date'!BV26)</f>
        <v>2023</v>
      </c>
    </row>
    <row r="27" spans="1:74">
      <c r="A27" s="30" t="str">
        <f>'Indicator Data'!A29</f>
        <v>Brunei Darussalam</v>
      </c>
      <c r="B27" s="23" t="str">
        <f>'Indicator Data'!B29</f>
        <v>BRN</v>
      </c>
      <c r="C27" s="38">
        <f>IF('Indicator Date'!C27="","x",'Indicator Date'!C27)</f>
        <v>2024</v>
      </c>
      <c r="D27" s="38">
        <f>IF('Indicator Date'!D27="","x",'Indicator Date'!D27)</f>
        <v>2024</v>
      </c>
      <c r="E27" s="38">
        <f>IF('Indicator Date'!E27="","x",'Indicator Date'!E27)</f>
        <v>2024</v>
      </c>
      <c r="F27" s="38">
        <f>IF('Indicator Date'!F27="","x",'Indicator Date'!F27)</f>
        <v>2024</v>
      </c>
      <c r="G27" s="38">
        <f>IF('Indicator Date'!G27="","x",'Indicator Date'!G27)</f>
        <v>2024</v>
      </c>
      <c r="H27" s="38">
        <f>IF('Indicator Date'!H27="","x",'Indicator Date'!H27)</f>
        <v>2024</v>
      </c>
      <c r="I27" s="38">
        <f>IF('Indicator Date'!I27="","x",'Indicator Date'!I27)</f>
        <v>2024</v>
      </c>
      <c r="J27" s="38">
        <f>IF('Indicator Date'!J27="","x",'Indicator Date'!J27)</f>
        <v>2024</v>
      </c>
      <c r="K27" s="38">
        <f>IF('Indicator Date'!K27="","x",'Indicator Date'!K27)</f>
        <v>2024</v>
      </c>
      <c r="L27" s="38">
        <f>IF('Indicator Date'!L27="","x",'Indicator Date'!L27)</f>
        <v>2024</v>
      </c>
      <c r="M27" s="38">
        <f>IF('Indicator Date'!M27="","x",'Indicator Date'!M27)</f>
        <v>2024</v>
      </c>
      <c r="N27" s="38" t="str">
        <f>IF('Indicator Date'!N27="","x",'Indicator Date'!N27)</f>
        <v>x</v>
      </c>
      <c r="O27" s="38" t="str">
        <f>IF('Indicator Date'!O27="","x",'Indicator Date'!O27)</f>
        <v>x</v>
      </c>
      <c r="P27" s="38" t="str">
        <f>IF('Indicator Date'!P27="","x",'Indicator Date'!P27)</f>
        <v>x</v>
      </c>
      <c r="Q27" s="38">
        <f>IF('Indicator Date'!Q27="","x",'Indicator Date'!Q27)</f>
        <v>2024</v>
      </c>
      <c r="R27" s="38">
        <f>IF('Indicator Date'!R27="","x",'Indicator Date'!R27)</f>
        <v>2024</v>
      </c>
      <c r="S27" s="38">
        <f>IF('Indicator Date'!S27="","x",'Indicator Date'!S27)</f>
        <v>2024</v>
      </c>
      <c r="T27" s="38">
        <f>IF('Indicator Date'!T27="","x",'Indicator Date'!T27)</f>
        <v>2024</v>
      </c>
      <c r="U27" s="38">
        <f>IF('Indicator Date'!U27="","x",'Indicator Date'!U27)</f>
        <v>2024</v>
      </c>
      <c r="V27" s="38">
        <f>IF('Indicator Date'!V27="","x",'Indicator Date'!V27)</f>
        <v>2021</v>
      </c>
      <c r="W27" s="38">
        <f>IF('Indicator Date'!W27="","x",'Indicator Date'!W27)</f>
        <v>2022</v>
      </c>
      <c r="X27" s="38">
        <f>IF('Indicator Date'!X27="","x",'Indicator Date'!X27)</f>
        <v>2022</v>
      </c>
      <c r="Y27" s="38" t="str">
        <f>IF('Indicator Date'!Y27="","x",'Indicator Date'!Y27)</f>
        <v>x</v>
      </c>
      <c r="Z27" s="38">
        <f>IF('Indicator Date'!Z27="","x",'Indicator Date'!Z27)</f>
        <v>2022</v>
      </c>
      <c r="AA27" s="38" t="str">
        <f>IF('Indicator Date'!AA27="","x",'Indicator Date'!AA27)</f>
        <v>x</v>
      </c>
      <c r="AB27" s="38">
        <f>IF('Indicator Date'!AB27="","x",'Indicator Date'!AB27)</f>
        <v>2018</v>
      </c>
      <c r="AC27" s="38" t="str">
        <f>IF('Indicator Date'!AC27="","x",'Indicator Date'!AC27)</f>
        <v>x</v>
      </c>
      <c r="AD27" s="38">
        <f>IF('Indicator Date'!AD27="","x",'Indicator Date'!AD27)</f>
        <v>2022</v>
      </c>
      <c r="AE27" s="38">
        <f>IF('Indicator Date'!AE27="","x",'Indicator Date'!AE27)</f>
        <v>2024</v>
      </c>
      <c r="AF27" s="38">
        <f>IF('Indicator Date'!AF27="","x",'Indicator Date'!AF27)</f>
        <v>2024</v>
      </c>
      <c r="AG27" s="38">
        <f>IF('Indicator Date'!AG27="","x",'Indicator Date'!AG27)</f>
        <v>2024</v>
      </c>
      <c r="AH27" s="38">
        <f>IF('Indicator Date'!AH27="","x",'Indicator Date'!AH27)</f>
        <v>2022</v>
      </c>
      <c r="AI27" s="38" t="str">
        <f>IF('Indicator Date'!AI27="","x",RIGHT('Indicator Date'!AI27,4))</f>
        <v>x</v>
      </c>
      <c r="AJ27" s="38">
        <f>IF('Indicator Date'!AJ27="","x",'Indicator Date'!AJ27)</f>
        <v>2024</v>
      </c>
      <c r="AK27" s="38">
        <f>IF('Indicator Date'!AK27="","x",'Indicator Date'!AK27)</f>
        <v>2021</v>
      </c>
      <c r="AL27" s="38">
        <f>IF('Indicator Date'!AL27="","x",'Indicator Date'!AL27)</f>
        <v>2022</v>
      </c>
      <c r="AM27" s="38" t="str">
        <f>IF('Indicator Date'!AM27="","x",'Indicator Date'!AM27)</f>
        <v>x</v>
      </c>
      <c r="AN27" s="38">
        <f>IF('Indicator Date'!AN27="","x",'Indicator Date'!AN27)</f>
        <v>2023</v>
      </c>
      <c r="AO27" s="38">
        <f>IF('Indicator Date'!AO27="","x",'Indicator Date'!AO27)</f>
        <v>2022</v>
      </c>
      <c r="AP27" s="38" t="str">
        <f>IF('Indicator Date'!AP27="","x",'Indicator Date'!AP27)</f>
        <v>x</v>
      </c>
      <c r="AQ27" s="38">
        <f>IF('Indicator Date'!AQ27="","x",'Indicator Date'!AQ27)</f>
        <v>2022</v>
      </c>
      <c r="AR27" s="38" t="str">
        <f>IF('Indicator Date'!AR27="","x",'Indicator Date'!AR27)</f>
        <v>x</v>
      </c>
      <c r="AS27" s="38" t="str">
        <f>IF('Indicator Date'!AS27="","x",'Indicator Date'!AS27)</f>
        <v>x</v>
      </c>
      <c r="AT27" s="38" t="str">
        <f>IF('Indicator Date'!AT27="","x",'Indicator Date'!AT27)</f>
        <v>x</v>
      </c>
      <c r="AU27" s="38">
        <f>IF('Indicator Date'!AU27="","x",'Indicator Date'!AU27)</f>
        <v>2022</v>
      </c>
      <c r="AV27" s="38">
        <f>IF('Indicator Date'!AV27="","x",'Indicator Date'!AV27)</f>
        <v>2022</v>
      </c>
      <c r="AW27" s="38" t="str">
        <f>IF('Indicator Date'!AW27="","x",'Indicator Date'!AW27)</f>
        <v>x</v>
      </c>
      <c r="AX27" s="38">
        <f>IF('Indicator Date'!AX27="","x",'Indicator Date'!AX27)</f>
        <v>2024</v>
      </c>
      <c r="AY27" s="38">
        <f>IF('Indicator Date'!AY27="","x",'Indicator Date'!AY27)</f>
        <v>2024</v>
      </c>
      <c r="AZ27" s="38">
        <f>IF('Indicator Date'!AZ27="","x",'Indicator Date'!AZ27)</f>
        <v>2024</v>
      </c>
      <c r="BA27" s="38" t="str">
        <f>IF('Indicator Date'!BA27="","x",'Indicator Date'!BA27)</f>
        <v>x</v>
      </c>
      <c r="BB27" s="38">
        <f>IF('Indicator Date'!BB27="","x",'Indicator Date'!BB27)</f>
        <v>2024</v>
      </c>
      <c r="BC27" s="38" t="str">
        <f>IF('Indicator Date'!BC27="","x",'Indicator Date'!BC27)</f>
        <v>x</v>
      </c>
      <c r="BD27" s="38">
        <f>IF('Indicator Date'!BD27="","x",'Indicator Date'!BD27)</f>
        <v>2024</v>
      </c>
      <c r="BE27" s="38">
        <f>IF('Indicator Date'!BE27="","x",'Indicator Date'!BE27)</f>
        <v>2024</v>
      </c>
      <c r="BF27" s="38">
        <f>IF('Indicator Date'!BF27="","x",'Indicator Date'!BF27)</f>
        <v>2013</v>
      </c>
      <c r="BG27" s="38">
        <f>IF('Indicator Date'!BG27="","x",'Indicator Date'!BG27)</f>
        <v>2022</v>
      </c>
      <c r="BH27" s="38">
        <f>IF('Indicator Date'!BH27="","x",'Indicator Date'!BH27)</f>
        <v>2020</v>
      </c>
      <c r="BI27" s="38">
        <f>IF('Indicator Date'!BI27="","x",'Indicator Date'!BI27)</f>
        <v>2022</v>
      </c>
      <c r="BJ27" s="38">
        <f>IF('Indicator Date'!BJ27="","x",'Indicator Date'!BJ27)</f>
        <v>2021</v>
      </c>
      <c r="BK27" s="38">
        <f>IF('Indicator Date'!BK27="","x",'Indicator Date'!BK27)</f>
        <v>2021</v>
      </c>
      <c r="BL27" s="38">
        <f>IF('Indicator Date'!BL27="","x",'Indicator Date'!BL27)</f>
        <v>2022</v>
      </c>
      <c r="BM27" s="38">
        <f>IF('Indicator Date'!BM27="","x",'Indicator Date'!BM27)</f>
        <v>2014</v>
      </c>
      <c r="BN27" s="38">
        <f>IF('Indicator Date'!BN27="","x",'Indicator Date'!BN27)</f>
        <v>2022</v>
      </c>
      <c r="BO27" s="38">
        <f>IF('Indicator Date'!BO27="","x",'Indicator Date'!BO27)</f>
        <v>2022</v>
      </c>
      <c r="BP27" s="38">
        <f>IF('Indicator Date'!BP27="","x",'Indicator Date'!BP27)</f>
        <v>2021</v>
      </c>
      <c r="BQ27" s="38">
        <f>IF('Indicator Date'!BQ27="","x",'Indicator Date'!BQ27)</f>
        <v>2022</v>
      </c>
      <c r="BR27" s="38">
        <f>IF('Indicator Date'!BR27="","x",'Indicator Date'!BR27)</f>
        <v>2022</v>
      </c>
      <c r="BS27" s="38" t="str">
        <f>IF('Indicator Date'!BS27="","x",'Indicator Date'!BS27)</f>
        <v>x</v>
      </c>
      <c r="BT27" s="38">
        <f>IF('Indicator Date'!BT27="","x",'Indicator Date'!BT27)</f>
        <v>2021</v>
      </c>
      <c r="BU27" s="38">
        <f>IF('Indicator Date'!BU27="","x",'Indicator Date'!BU27)</f>
        <v>2020</v>
      </c>
      <c r="BV27" s="38">
        <f>IF('Indicator Date'!BV27="","x",'Indicator Date'!BV27)</f>
        <v>2023</v>
      </c>
    </row>
    <row r="28" spans="1:74">
      <c r="A28" s="30" t="str">
        <f>'Indicator Data'!A30</f>
        <v>Bulgaria</v>
      </c>
      <c r="B28" s="23" t="str">
        <f>'Indicator Data'!B30</f>
        <v>BGR</v>
      </c>
      <c r="C28" s="38">
        <f>IF('Indicator Date'!C28="","x",'Indicator Date'!C28)</f>
        <v>2024</v>
      </c>
      <c r="D28" s="38">
        <f>IF('Indicator Date'!D28="","x",'Indicator Date'!D28)</f>
        <v>2024</v>
      </c>
      <c r="E28" s="38">
        <f>IF('Indicator Date'!E28="","x",'Indicator Date'!E28)</f>
        <v>2024</v>
      </c>
      <c r="F28" s="38">
        <f>IF('Indicator Date'!F28="","x",'Indicator Date'!F28)</f>
        <v>2024</v>
      </c>
      <c r="G28" s="38">
        <f>IF('Indicator Date'!G28="","x",'Indicator Date'!G28)</f>
        <v>2024</v>
      </c>
      <c r="H28" s="38">
        <f>IF('Indicator Date'!H28="","x",'Indicator Date'!H28)</f>
        <v>2024</v>
      </c>
      <c r="I28" s="38">
        <f>IF('Indicator Date'!I28="","x",'Indicator Date'!I28)</f>
        <v>2024</v>
      </c>
      <c r="J28" s="38">
        <f>IF('Indicator Date'!J28="","x",'Indicator Date'!J28)</f>
        <v>2024</v>
      </c>
      <c r="K28" s="38">
        <f>IF('Indicator Date'!K28="","x",'Indicator Date'!K28)</f>
        <v>2024</v>
      </c>
      <c r="L28" s="38">
        <f>IF('Indicator Date'!L28="","x",'Indicator Date'!L28)</f>
        <v>2024</v>
      </c>
      <c r="M28" s="38">
        <f>IF('Indicator Date'!M28="","x",'Indicator Date'!M28)</f>
        <v>2024</v>
      </c>
      <c r="N28" s="38" t="str">
        <f>IF('Indicator Date'!N28="","x",'Indicator Date'!N28)</f>
        <v>x</v>
      </c>
      <c r="O28" s="38" t="str">
        <f>IF('Indicator Date'!O28="","x",'Indicator Date'!O28)</f>
        <v>x</v>
      </c>
      <c r="P28" s="38" t="str">
        <f>IF('Indicator Date'!P28="","x",'Indicator Date'!P28)</f>
        <v>x</v>
      </c>
      <c r="Q28" s="38">
        <f>IF('Indicator Date'!Q28="","x",'Indicator Date'!Q28)</f>
        <v>2024</v>
      </c>
      <c r="R28" s="38">
        <f>IF('Indicator Date'!R28="","x",'Indicator Date'!R28)</f>
        <v>2024</v>
      </c>
      <c r="S28" s="38">
        <f>IF('Indicator Date'!S28="","x",'Indicator Date'!S28)</f>
        <v>2024</v>
      </c>
      <c r="T28" s="38">
        <f>IF('Indicator Date'!T28="","x",'Indicator Date'!T28)</f>
        <v>2024</v>
      </c>
      <c r="U28" s="38">
        <f>IF('Indicator Date'!U28="","x",'Indicator Date'!U28)</f>
        <v>2024</v>
      </c>
      <c r="V28" s="38">
        <f>IF('Indicator Date'!V28="","x",'Indicator Date'!V28)</f>
        <v>2021</v>
      </c>
      <c r="W28" s="38">
        <f>IF('Indicator Date'!W28="","x",'Indicator Date'!W28)</f>
        <v>2022</v>
      </c>
      <c r="X28" s="38">
        <f>IF('Indicator Date'!X28="","x",'Indicator Date'!X28)</f>
        <v>2022</v>
      </c>
      <c r="Y28" s="38">
        <f>IF('Indicator Date'!Y28="","x",'Indicator Date'!Y28)</f>
        <v>2011</v>
      </c>
      <c r="Z28" s="38">
        <f>IF('Indicator Date'!Z28="","x",'Indicator Date'!Z28)</f>
        <v>2022</v>
      </c>
      <c r="AA28" s="38" t="str">
        <f>IF('Indicator Date'!AA28="","x",'Indicator Date'!AA28)</f>
        <v>x</v>
      </c>
      <c r="AB28" s="38">
        <f>IF('Indicator Date'!AB28="","x",'Indicator Date'!AB28)</f>
        <v>2018</v>
      </c>
      <c r="AC28" s="38">
        <f>IF('Indicator Date'!AC28="","x",'Indicator Date'!AC28)</f>
        <v>2020</v>
      </c>
      <c r="AD28" s="38">
        <f>IF('Indicator Date'!AD28="","x",'Indicator Date'!AD28)</f>
        <v>2022</v>
      </c>
      <c r="AE28" s="38">
        <f>IF('Indicator Date'!AE28="","x",'Indicator Date'!AE28)</f>
        <v>2024</v>
      </c>
      <c r="AF28" s="38">
        <f>IF('Indicator Date'!AF28="","x",'Indicator Date'!AF28)</f>
        <v>2024</v>
      </c>
      <c r="AG28" s="38">
        <f>IF('Indicator Date'!AG28="","x",'Indicator Date'!AG28)</f>
        <v>2024</v>
      </c>
      <c r="AH28" s="38">
        <f>IF('Indicator Date'!AH28="","x",'Indicator Date'!AH28)</f>
        <v>2022</v>
      </c>
      <c r="AI28" s="38" t="str">
        <f>IF('Indicator Date'!AI28="","x",RIGHT('Indicator Date'!AI28,4))</f>
        <v>x</v>
      </c>
      <c r="AJ28" s="38">
        <f>IF('Indicator Date'!AJ28="","x",'Indicator Date'!AJ28)</f>
        <v>2024</v>
      </c>
      <c r="AK28" s="38">
        <f>IF('Indicator Date'!AK28="","x",'Indicator Date'!AK28)</f>
        <v>2021</v>
      </c>
      <c r="AL28" s="38">
        <f>IF('Indicator Date'!AL28="","x",'Indicator Date'!AL28)</f>
        <v>2022</v>
      </c>
      <c r="AM28" s="38" t="str">
        <f>IF('Indicator Date'!AM28="","x",'Indicator Date'!AM28)</f>
        <v>x</v>
      </c>
      <c r="AN28" s="38">
        <f>IF('Indicator Date'!AN28="","x",'Indicator Date'!AN28)</f>
        <v>2023</v>
      </c>
      <c r="AO28" s="38">
        <f>IF('Indicator Date'!AO28="","x",'Indicator Date'!AO28)</f>
        <v>2022</v>
      </c>
      <c r="AP28" s="38">
        <f>IF('Indicator Date'!AP28="","x",'Indicator Date'!AP28)</f>
        <v>2014</v>
      </c>
      <c r="AQ28" s="38">
        <f>IF('Indicator Date'!AQ28="","x",'Indicator Date'!AQ28)</f>
        <v>2022</v>
      </c>
      <c r="AR28" s="38">
        <f>IF('Indicator Date'!AR28="","x",'Indicator Date'!AR28)</f>
        <v>2022</v>
      </c>
      <c r="AS28" s="38">
        <f>IF('Indicator Date'!AS28="","x",'Indicator Date'!AS28)</f>
        <v>2022</v>
      </c>
      <c r="AT28" s="38" t="str">
        <f>IF('Indicator Date'!AT28="","x",'Indicator Date'!AT28)</f>
        <v>x</v>
      </c>
      <c r="AU28" s="38">
        <f>IF('Indicator Date'!AU28="","x",'Indicator Date'!AU28)</f>
        <v>2022</v>
      </c>
      <c r="AV28" s="38">
        <f>IF('Indicator Date'!AV28="","x",'Indicator Date'!AV28)</f>
        <v>2022</v>
      </c>
      <c r="AW28" s="38">
        <f>IF('Indicator Date'!AW28="","x",'Indicator Date'!AW28)</f>
        <v>2021</v>
      </c>
      <c r="AX28" s="38">
        <f>IF('Indicator Date'!AX28="","x",'Indicator Date'!AX28)</f>
        <v>2024</v>
      </c>
      <c r="AY28" s="38">
        <f>IF('Indicator Date'!AY28="","x",'Indicator Date'!AY28)</f>
        <v>2024</v>
      </c>
      <c r="AZ28" s="38">
        <f>IF('Indicator Date'!AZ28="","x",'Indicator Date'!AZ28)</f>
        <v>2024</v>
      </c>
      <c r="BA28" s="38" t="str">
        <f>IF('Indicator Date'!BA28="","x",'Indicator Date'!BA28)</f>
        <v>x</v>
      </c>
      <c r="BB28" s="38">
        <f>IF('Indicator Date'!BB28="","x",'Indicator Date'!BB28)</f>
        <v>2024</v>
      </c>
      <c r="BC28" s="38">
        <f>IF('Indicator Date'!BC28="","x",'Indicator Date'!BC28)</f>
        <v>2023</v>
      </c>
      <c r="BD28" s="38">
        <f>IF('Indicator Date'!BD28="","x",'Indicator Date'!BD28)</f>
        <v>2024</v>
      </c>
      <c r="BE28" s="38">
        <f>IF('Indicator Date'!BE28="","x",'Indicator Date'!BE28)</f>
        <v>2024</v>
      </c>
      <c r="BF28" s="38">
        <f>IF('Indicator Date'!BF28="","x",'Indicator Date'!BF28)</f>
        <v>2015</v>
      </c>
      <c r="BG28" s="38">
        <f>IF('Indicator Date'!BG28="","x",'Indicator Date'!BG28)</f>
        <v>2022</v>
      </c>
      <c r="BH28" s="38">
        <f>IF('Indicator Date'!BH28="","x",'Indicator Date'!BH28)</f>
        <v>2023</v>
      </c>
      <c r="BI28" s="38">
        <f>IF('Indicator Date'!BI28="","x",'Indicator Date'!BI28)</f>
        <v>2022</v>
      </c>
      <c r="BJ28" s="38">
        <f>IF('Indicator Date'!BJ28="","x",'Indicator Date'!BJ28)</f>
        <v>2021</v>
      </c>
      <c r="BK28" s="38">
        <f>IF('Indicator Date'!BK28="","x",'Indicator Date'!BK28)</f>
        <v>2022</v>
      </c>
      <c r="BL28" s="38">
        <f>IF('Indicator Date'!BL28="","x",'Indicator Date'!BL28)</f>
        <v>2022</v>
      </c>
      <c r="BM28" s="38">
        <f>IF('Indicator Date'!BM28="","x",'Indicator Date'!BM28)</f>
        <v>2014</v>
      </c>
      <c r="BN28" s="38">
        <f>IF('Indicator Date'!BN28="","x",'Indicator Date'!BN28)</f>
        <v>2022</v>
      </c>
      <c r="BO28" s="38">
        <f>IF('Indicator Date'!BO28="","x",'Indicator Date'!BO28)</f>
        <v>2022</v>
      </c>
      <c r="BP28" s="38">
        <f>IF('Indicator Date'!BP28="","x",'Indicator Date'!BP28)</f>
        <v>2018</v>
      </c>
      <c r="BQ28" s="38">
        <f>IF('Indicator Date'!BQ28="","x",'Indicator Date'!BQ28)</f>
        <v>2022</v>
      </c>
      <c r="BR28" s="38">
        <f>IF('Indicator Date'!BR28="","x",'Indicator Date'!BR28)</f>
        <v>2022</v>
      </c>
      <c r="BS28" s="38">
        <f>IF('Indicator Date'!BS28="","x",'Indicator Date'!BS28)</f>
        <v>2022</v>
      </c>
      <c r="BT28" s="38">
        <f>IF('Indicator Date'!BT28="","x",'Indicator Date'!BT28)</f>
        <v>2021</v>
      </c>
      <c r="BU28" s="38">
        <f>IF('Indicator Date'!BU28="","x",'Indicator Date'!BU28)</f>
        <v>2020</v>
      </c>
      <c r="BV28" s="38">
        <f>IF('Indicator Date'!BV28="","x",'Indicator Date'!BV28)</f>
        <v>2023</v>
      </c>
    </row>
    <row r="29" spans="1:74">
      <c r="A29" s="30" t="str">
        <f>'Indicator Data'!A31</f>
        <v>Burkina Faso</v>
      </c>
      <c r="B29" s="23" t="str">
        <f>'Indicator Data'!B31</f>
        <v>BFA</v>
      </c>
      <c r="C29" s="38">
        <f>IF('Indicator Date'!C29="","x",'Indicator Date'!C29)</f>
        <v>2024</v>
      </c>
      <c r="D29" s="38">
        <f>IF('Indicator Date'!D29="","x",'Indicator Date'!D29)</f>
        <v>2024</v>
      </c>
      <c r="E29" s="38">
        <f>IF('Indicator Date'!E29="","x",'Indicator Date'!E29)</f>
        <v>2024</v>
      </c>
      <c r="F29" s="38">
        <f>IF('Indicator Date'!F29="","x",'Indicator Date'!F29)</f>
        <v>2024</v>
      </c>
      <c r="G29" s="38">
        <f>IF('Indicator Date'!G29="","x",'Indicator Date'!G29)</f>
        <v>2024</v>
      </c>
      <c r="H29" s="38">
        <f>IF('Indicator Date'!H29="","x",'Indicator Date'!H29)</f>
        <v>2024</v>
      </c>
      <c r="I29" s="38">
        <f>IF('Indicator Date'!I29="","x",'Indicator Date'!I29)</f>
        <v>2024</v>
      </c>
      <c r="J29" s="38">
        <f>IF('Indicator Date'!J29="","x",'Indicator Date'!J29)</f>
        <v>2024</v>
      </c>
      <c r="K29" s="38">
        <f>IF('Indicator Date'!K29="","x",'Indicator Date'!K29)</f>
        <v>2024</v>
      </c>
      <c r="L29" s="38">
        <f>IF('Indicator Date'!L29="","x",'Indicator Date'!L29)</f>
        <v>2024</v>
      </c>
      <c r="M29" s="38">
        <f>IF('Indicator Date'!M29="","x",'Indicator Date'!M29)</f>
        <v>2024</v>
      </c>
      <c r="N29" s="38">
        <f>IF('Indicator Date'!N29="","x",'Indicator Date'!N29)</f>
        <v>2024</v>
      </c>
      <c r="O29" s="38">
        <f>IF('Indicator Date'!O29="","x",'Indicator Date'!O29)</f>
        <v>2024</v>
      </c>
      <c r="P29" s="38">
        <f>IF('Indicator Date'!P29="","x",'Indicator Date'!P29)</f>
        <v>2024</v>
      </c>
      <c r="Q29" s="38">
        <f>IF('Indicator Date'!Q29="","x",'Indicator Date'!Q29)</f>
        <v>2024</v>
      </c>
      <c r="R29" s="38">
        <f>IF('Indicator Date'!R29="","x",'Indicator Date'!R29)</f>
        <v>2024</v>
      </c>
      <c r="S29" s="38">
        <f>IF('Indicator Date'!S29="","x",'Indicator Date'!S29)</f>
        <v>2024</v>
      </c>
      <c r="T29" s="38">
        <f>IF('Indicator Date'!T29="","x",'Indicator Date'!T29)</f>
        <v>2024</v>
      </c>
      <c r="U29" s="38">
        <f>IF('Indicator Date'!U29="","x",'Indicator Date'!U29)</f>
        <v>2024</v>
      </c>
      <c r="V29" s="38">
        <f>IF('Indicator Date'!V29="","x",'Indicator Date'!V29)</f>
        <v>2021</v>
      </c>
      <c r="W29" s="38">
        <f>IF('Indicator Date'!W29="","x",'Indicator Date'!W29)</f>
        <v>2022</v>
      </c>
      <c r="X29" s="38">
        <f>IF('Indicator Date'!X29="","x",'Indicator Date'!X29)</f>
        <v>2022</v>
      </c>
      <c r="Y29" s="38">
        <f>IF('Indicator Date'!Y29="","x",'Indicator Date'!Y29)</f>
        <v>2014</v>
      </c>
      <c r="Z29" s="38">
        <f>IF('Indicator Date'!Z29="","x",'Indicator Date'!Z29)</f>
        <v>2022</v>
      </c>
      <c r="AA29" s="38">
        <f>IF('Indicator Date'!AA29="","x",'Indicator Date'!AA29)</f>
        <v>2022</v>
      </c>
      <c r="AB29" s="38">
        <f>IF('Indicator Date'!AB29="","x",'Indicator Date'!AB29)</f>
        <v>2018</v>
      </c>
      <c r="AC29" s="38">
        <f>IF('Indicator Date'!AC29="","x",'Indicator Date'!AC29)</f>
        <v>2020</v>
      </c>
      <c r="AD29" s="38">
        <f>IF('Indicator Date'!AD29="","x",'Indicator Date'!AD29)</f>
        <v>2022</v>
      </c>
      <c r="AE29" s="38">
        <f>IF('Indicator Date'!AE29="","x",'Indicator Date'!AE29)</f>
        <v>2024</v>
      </c>
      <c r="AF29" s="38">
        <f>IF('Indicator Date'!AF29="","x",'Indicator Date'!AF29)</f>
        <v>2024</v>
      </c>
      <c r="AG29" s="38">
        <f>IF('Indicator Date'!AG29="","x",'Indicator Date'!AG29)</f>
        <v>2024</v>
      </c>
      <c r="AH29" s="38">
        <f>IF('Indicator Date'!AH29="","x",'Indicator Date'!AH29)</f>
        <v>2022</v>
      </c>
      <c r="AI29" s="38" t="str">
        <f>IF('Indicator Date'!AI29="","x",RIGHT('Indicator Date'!AI29,4))</f>
        <v>x</v>
      </c>
      <c r="AJ29" s="38">
        <f>IF('Indicator Date'!AJ29="","x",'Indicator Date'!AJ29)</f>
        <v>2024</v>
      </c>
      <c r="AK29" s="38">
        <f>IF('Indicator Date'!AK29="","x",'Indicator Date'!AK29)</f>
        <v>2021</v>
      </c>
      <c r="AL29" s="38">
        <f>IF('Indicator Date'!AL29="","x",'Indicator Date'!AL29)</f>
        <v>2022</v>
      </c>
      <c r="AM29" s="38">
        <f>IF('Indicator Date'!AM29="","x",'Indicator Date'!AM29)</f>
        <v>2022</v>
      </c>
      <c r="AN29" s="38">
        <f>IF('Indicator Date'!AN29="","x",'Indicator Date'!AN29)</f>
        <v>2023</v>
      </c>
      <c r="AO29" s="38">
        <f>IF('Indicator Date'!AO29="","x",'Indicator Date'!AO29)</f>
        <v>2022</v>
      </c>
      <c r="AP29" s="38">
        <f>IF('Indicator Date'!AP29="","x",'Indicator Date'!AP29)</f>
        <v>2021</v>
      </c>
      <c r="AQ29" s="38">
        <f>IF('Indicator Date'!AQ29="","x",'Indicator Date'!AQ29)</f>
        <v>2022</v>
      </c>
      <c r="AR29" s="38">
        <f>IF('Indicator Date'!AR29="","x",'Indicator Date'!AR29)</f>
        <v>2022</v>
      </c>
      <c r="AS29" s="38">
        <f>IF('Indicator Date'!AS29="","x",'Indicator Date'!AS29)</f>
        <v>2022</v>
      </c>
      <c r="AT29" s="38">
        <f>IF('Indicator Date'!AT29="","x",'Indicator Date'!AT29)</f>
        <v>2022</v>
      </c>
      <c r="AU29" s="38">
        <f>IF('Indicator Date'!AU29="","x",'Indicator Date'!AU29)</f>
        <v>2022</v>
      </c>
      <c r="AV29" s="38">
        <f>IF('Indicator Date'!AV29="","x",'Indicator Date'!AV29)</f>
        <v>2022</v>
      </c>
      <c r="AW29" s="38">
        <f>IF('Indicator Date'!AW29="","x",'Indicator Date'!AW29)</f>
        <v>2021</v>
      </c>
      <c r="AX29" s="38">
        <f>IF('Indicator Date'!AX29="","x",'Indicator Date'!AX29)</f>
        <v>2024</v>
      </c>
      <c r="AY29" s="38">
        <f>IF('Indicator Date'!AY29="","x",'Indicator Date'!AY29)</f>
        <v>2024</v>
      </c>
      <c r="AZ29" s="38">
        <f>IF('Indicator Date'!AZ29="","x",'Indicator Date'!AZ29)</f>
        <v>2024</v>
      </c>
      <c r="BA29" s="38">
        <f>IF('Indicator Date'!BA29="","x",'Indicator Date'!BA29)</f>
        <v>2024</v>
      </c>
      <c r="BB29" s="38">
        <f>IF('Indicator Date'!BB29="","x",'Indicator Date'!BB29)</f>
        <v>2024</v>
      </c>
      <c r="BC29" s="38">
        <f>IF('Indicator Date'!BC29="","x",'Indicator Date'!BC29)</f>
        <v>2023</v>
      </c>
      <c r="BD29" s="38">
        <f>IF('Indicator Date'!BD29="","x",'Indicator Date'!BD29)</f>
        <v>2024</v>
      </c>
      <c r="BE29" s="38">
        <f>IF('Indicator Date'!BE29="","x",'Indicator Date'!BE29)</f>
        <v>2024</v>
      </c>
      <c r="BF29" s="38">
        <f>IF('Indicator Date'!BF29="","x",'Indicator Date'!BF29)</f>
        <v>2015</v>
      </c>
      <c r="BG29" s="38">
        <f>IF('Indicator Date'!BG29="","x",'Indicator Date'!BG29)</f>
        <v>2022</v>
      </c>
      <c r="BH29" s="38">
        <f>IF('Indicator Date'!BH29="","x",'Indicator Date'!BH29)</f>
        <v>2023</v>
      </c>
      <c r="BI29" s="38">
        <f>IF('Indicator Date'!BI29="","x",'Indicator Date'!BI29)</f>
        <v>2022</v>
      </c>
      <c r="BJ29" s="38">
        <f>IF('Indicator Date'!BJ29="","x",'Indicator Date'!BJ29)</f>
        <v>2022</v>
      </c>
      <c r="BK29" s="38">
        <f>IF('Indicator Date'!BK29="","x",'Indicator Date'!BK29)</f>
        <v>2021</v>
      </c>
      <c r="BL29" s="38">
        <f>IF('Indicator Date'!BL29="","x",'Indicator Date'!BL29)</f>
        <v>2021</v>
      </c>
      <c r="BM29" s="38">
        <f>IF('Indicator Date'!BM29="","x",'Indicator Date'!BM29)</f>
        <v>2014</v>
      </c>
      <c r="BN29" s="38">
        <f>IF('Indicator Date'!BN29="","x",'Indicator Date'!BN29)</f>
        <v>2022</v>
      </c>
      <c r="BO29" s="38">
        <f>IF('Indicator Date'!BO29="","x",'Indicator Date'!BO29)</f>
        <v>2022</v>
      </c>
      <c r="BP29" s="38">
        <f>IF('Indicator Date'!BP29="","x",'Indicator Date'!BP29)</f>
        <v>2019</v>
      </c>
      <c r="BQ29" s="38">
        <f>IF('Indicator Date'!BQ29="","x",'Indicator Date'!BQ29)</f>
        <v>2022</v>
      </c>
      <c r="BR29" s="38">
        <f>IF('Indicator Date'!BR29="","x",'Indicator Date'!BR29)</f>
        <v>2022</v>
      </c>
      <c r="BS29" s="38">
        <f>IF('Indicator Date'!BS29="","x",'Indicator Date'!BS29)</f>
        <v>2022</v>
      </c>
      <c r="BT29" s="38">
        <f>IF('Indicator Date'!BT29="","x",'Indicator Date'!BT29)</f>
        <v>2021</v>
      </c>
      <c r="BU29" s="38">
        <f>IF('Indicator Date'!BU29="","x",'Indicator Date'!BU29)</f>
        <v>2020</v>
      </c>
      <c r="BV29" s="38">
        <f>IF('Indicator Date'!BV29="","x",'Indicator Date'!BV29)</f>
        <v>2023</v>
      </c>
    </row>
    <row r="30" spans="1:74">
      <c r="A30" s="30" t="str">
        <f>'Indicator Data'!A32</f>
        <v>Burundi</v>
      </c>
      <c r="B30" s="23" t="str">
        <f>'Indicator Data'!B32</f>
        <v>BDI</v>
      </c>
      <c r="C30" s="38">
        <f>IF('Indicator Date'!C30="","x",'Indicator Date'!C30)</f>
        <v>2024</v>
      </c>
      <c r="D30" s="38">
        <f>IF('Indicator Date'!D30="","x",'Indicator Date'!D30)</f>
        <v>2024</v>
      </c>
      <c r="E30" s="38">
        <f>IF('Indicator Date'!E30="","x",'Indicator Date'!E30)</f>
        <v>2024</v>
      </c>
      <c r="F30" s="38">
        <f>IF('Indicator Date'!F30="","x",'Indicator Date'!F30)</f>
        <v>2024</v>
      </c>
      <c r="G30" s="38">
        <f>IF('Indicator Date'!G30="","x",'Indicator Date'!G30)</f>
        <v>2024</v>
      </c>
      <c r="H30" s="38">
        <f>IF('Indicator Date'!H30="","x",'Indicator Date'!H30)</f>
        <v>2024</v>
      </c>
      <c r="I30" s="38">
        <f>IF('Indicator Date'!I30="","x",'Indicator Date'!I30)</f>
        <v>2024</v>
      </c>
      <c r="J30" s="38">
        <f>IF('Indicator Date'!J30="","x",'Indicator Date'!J30)</f>
        <v>2024</v>
      </c>
      <c r="K30" s="38">
        <f>IF('Indicator Date'!K30="","x",'Indicator Date'!K30)</f>
        <v>2024</v>
      </c>
      <c r="L30" s="38">
        <f>IF('Indicator Date'!L30="","x",'Indicator Date'!L30)</f>
        <v>2024</v>
      </c>
      <c r="M30" s="38">
        <f>IF('Indicator Date'!M30="","x",'Indicator Date'!M30)</f>
        <v>2024</v>
      </c>
      <c r="N30" s="38">
        <f>IF('Indicator Date'!N30="","x",'Indicator Date'!N30)</f>
        <v>2024</v>
      </c>
      <c r="O30" s="38">
        <f>IF('Indicator Date'!O30="","x",'Indicator Date'!O30)</f>
        <v>2024</v>
      </c>
      <c r="P30" s="38">
        <f>IF('Indicator Date'!P30="","x",'Indicator Date'!P30)</f>
        <v>2024</v>
      </c>
      <c r="Q30" s="38">
        <f>IF('Indicator Date'!Q30="","x",'Indicator Date'!Q30)</f>
        <v>2024</v>
      </c>
      <c r="R30" s="38">
        <f>IF('Indicator Date'!R30="","x",'Indicator Date'!R30)</f>
        <v>2024</v>
      </c>
      <c r="S30" s="38">
        <f>IF('Indicator Date'!S30="","x",'Indicator Date'!S30)</f>
        <v>2024</v>
      </c>
      <c r="T30" s="38">
        <f>IF('Indicator Date'!T30="","x",'Indicator Date'!T30)</f>
        <v>2024</v>
      </c>
      <c r="U30" s="38">
        <f>IF('Indicator Date'!U30="","x",'Indicator Date'!U30)</f>
        <v>2024</v>
      </c>
      <c r="V30" s="38">
        <f>IF('Indicator Date'!V30="","x",'Indicator Date'!V30)</f>
        <v>2021</v>
      </c>
      <c r="W30" s="38">
        <f>IF('Indicator Date'!W30="","x",'Indicator Date'!W30)</f>
        <v>2022</v>
      </c>
      <c r="X30" s="38">
        <f>IF('Indicator Date'!X30="","x",'Indicator Date'!X30)</f>
        <v>2022</v>
      </c>
      <c r="Y30" s="38">
        <f>IF('Indicator Date'!Y30="","x",'Indicator Date'!Y30)</f>
        <v>2016</v>
      </c>
      <c r="Z30" s="38">
        <f>IF('Indicator Date'!Z30="","x",'Indicator Date'!Z30)</f>
        <v>2022</v>
      </c>
      <c r="AA30" s="38">
        <f>IF('Indicator Date'!AA30="","x",'Indicator Date'!AA30)</f>
        <v>2022</v>
      </c>
      <c r="AB30" s="38">
        <f>IF('Indicator Date'!AB30="","x",'Indicator Date'!AB30)</f>
        <v>2018</v>
      </c>
      <c r="AC30" s="38">
        <f>IF('Indicator Date'!AC30="","x",'Indicator Date'!AC30)</f>
        <v>2020</v>
      </c>
      <c r="AD30" s="38">
        <f>IF('Indicator Date'!AD30="","x",'Indicator Date'!AD30)</f>
        <v>2022</v>
      </c>
      <c r="AE30" s="38">
        <f>IF('Indicator Date'!AE30="","x",'Indicator Date'!AE30)</f>
        <v>2024</v>
      </c>
      <c r="AF30" s="38">
        <f>IF('Indicator Date'!AF30="","x",'Indicator Date'!AF30)</f>
        <v>2024</v>
      </c>
      <c r="AG30" s="38">
        <f>IF('Indicator Date'!AG30="","x",'Indicator Date'!AG30)</f>
        <v>2024</v>
      </c>
      <c r="AH30" s="38">
        <f>IF('Indicator Date'!AH30="","x",'Indicator Date'!AH30)</f>
        <v>2022</v>
      </c>
      <c r="AI30" s="38" t="str">
        <f>IF('Indicator Date'!AI30="","x",RIGHT('Indicator Date'!AI30,4))</f>
        <v>2016</v>
      </c>
      <c r="AJ30" s="38">
        <f>IF('Indicator Date'!AJ30="","x",'Indicator Date'!AJ30)</f>
        <v>2024</v>
      </c>
      <c r="AK30" s="38">
        <f>IF('Indicator Date'!AK30="","x",'Indicator Date'!AK30)</f>
        <v>2021</v>
      </c>
      <c r="AL30" s="38">
        <f>IF('Indicator Date'!AL30="","x",'Indicator Date'!AL30)</f>
        <v>2022</v>
      </c>
      <c r="AM30" s="38">
        <f>IF('Indicator Date'!AM30="","x",'Indicator Date'!AM30)</f>
        <v>2022</v>
      </c>
      <c r="AN30" s="38">
        <f>IF('Indicator Date'!AN30="","x",'Indicator Date'!AN30)</f>
        <v>2023</v>
      </c>
      <c r="AO30" s="38">
        <f>IF('Indicator Date'!AO30="","x",'Indicator Date'!AO30)</f>
        <v>2022</v>
      </c>
      <c r="AP30" s="38">
        <f>IF('Indicator Date'!AP30="","x",'Indicator Date'!AP30)</f>
        <v>2022</v>
      </c>
      <c r="AQ30" s="38">
        <f>IF('Indicator Date'!AQ30="","x",'Indicator Date'!AQ30)</f>
        <v>2022</v>
      </c>
      <c r="AR30" s="38">
        <f>IF('Indicator Date'!AR30="","x",'Indicator Date'!AR30)</f>
        <v>2022</v>
      </c>
      <c r="AS30" s="38">
        <f>IF('Indicator Date'!AS30="","x",'Indicator Date'!AS30)</f>
        <v>2022</v>
      </c>
      <c r="AT30" s="38">
        <f>IF('Indicator Date'!AT30="","x",'Indicator Date'!AT30)</f>
        <v>2022</v>
      </c>
      <c r="AU30" s="38">
        <f>IF('Indicator Date'!AU30="","x",'Indicator Date'!AU30)</f>
        <v>2022</v>
      </c>
      <c r="AV30" s="38">
        <f>IF('Indicator Date'!AV30="","x",'Indicator Date'!AV30)</f>
        <v>2022</v>
      </c>
      <c r="AW30" s="38">
        <f>IF('Indicator Date'!AW30="","x",'Indicator Date'!AW30)</f>
        <v>2020</v>
      </c>
      <c r="AX30" s="38">
        <f>IF('Indicator Date'!AX30="","x",'Indicator Date'!AX30)</f>
        <v>2024</v>
      </c>
      <c r="AY30" s="38">
        <f>IF('Indicator Date'!AY30="","x",'Indicator Date'!AY30)</f>
        <v>2024</v>
      </c>
      <c r="AZ30" s="38">
        <f>IF('Indicator Date'!AZ30="","x",'Indicator Date'!AZ30)</f>
        <v>2024</v>
      </c>
      <c r="BA30" s="38">
        <f>IF('Indicator Date'!BA30="","x",'Indicator Date'!BA30)</f>
        <v>2024</v>
      </c>
      <c r="BB30" s="38">
        <f>IF('Indicator Date'!BB30="","x",'Indicator Date'!BB30)</f>
        <v>2024</v>
      </c>
      <c r="BC30" s="38">
        <f>IF('Indicator Date'!BC30="","x",'Indicator Date'!BC30)</f>
        <v>2024</v>
      </c>
      <c r="BD30" s="38">
        <f>IF('Indicator Date'!BD30="","x",'Indicator Date'!BD30)</f>
        <v>2024</v>
      </c>
      <c r="BE30" s="38">
        <f>IF('Indicator Date'!BE30="","x",'Indicator Date'!BE30)</f>
        <v>2024</v>
      </c>
      <c r="BF30" s="38">
        <f>IF('Indicator Date'!BF30="","x",'Indicator Date'!BF30)</f>
        <v>2015</v>
      </c>
      <c r="BG30" s="38">
        <f>IF('Indicator Date'!BG30="","x",'Indicator Date'!BG30)</f>
        <v>2022</v>
      </c>
      <c r="BH30" s="38">
        <f>IF('Indicator Date'!BH30="","x",'Indicator Date'!BH30)</f>
        <v>2023</v>
      </c>
      <c r="BI30" s="38">
        <f>IF('Indicator Date'!BI30="","x",'Indicator Date'!BI30)</f>
        <v>2022</v>
      </c>
      <c r="BJ30" s="38">
        <f>IF('Indicator Date'!BJ30="","x",'Indicator Date'!BJ30)</f>
        <v>2022</v>
      </c>
      <c r="BK30" s="38">
        <f>IF('Indicator Date'!BK30="","x",'Indicator Date'!BK30)</f>
        <v>2021</v>
      </c>
      <c r="BL30" s="38">
        <f>IF('Indicator Date'!BL30="","x",'Indicator Date'!BL30)</f>
        <v>2022</v>
      </c>
      <c r="BM30" s="38">
        <f>IF('Indicator Date'!BM30="","x",'Indicator Date'!BM30)</f>
        <v>2014</v>
      </c>
      <c r="BN30" s="38">
        <f>IF('Indicator Date'!BN30="","x",'Indicator Date'!BN30)</f>
        <v>2022</v>
      </c>
      <c r="BO30" s="38">
        <f>IF('Indicator Date'!BO30="","x",'Indicator Date'!BO30)</f>
        <v>2022</v>
      </c>
      <c r="BP30" s="38">
        <f>IF('Indicator Date'!BP30="","x",'Indicator Date'!BP30)</f>
        <v>2021</v>
      </c>
      <c r="BQ30" s="38">
        <f>IF('Indicator Date'!BQ30="","x",'Indicator Date'!BQ30)</f>
        <v>2022</v>
      </c>
      <c r="BR30" s="38">
        <f>IF('Indicator Date'!BR30="","x",'Indicator Date'!BR30)</f>
        <v>2022</v>
      </c>
      <c r="BS30" s="38">
        <f>IF('Indicator Date'!BS30="","x",'Indicator Date'!BS30)</f>
        <v>2022</v>
      </c>
      <c r="BT30" s="38">
        <f>IF('Indicator Date'!BT30="","x",'Indicator Date'!BT30)</f>
        <v>2021</v>
      </c>
      <c r="BU30" s="38">
        <f>IF('Indicator Date'!BU30="","x",'Indicator Date'!BU30)</f>
        <v>2020</v>
      </c>
      <c r="BV30" s="38">
        <f>IF('Indicator Date'!BV30="","x",'Indicator Date'!BV30)</f>
        <v>2023</v>
      </c>
    </row>
    <row r="31" spans="1:74">
      <c r="A31" s="30" t="str">
        <f>'Indicator Data'!A33</f>
        <v>Cabo Verde</v>
      </c>
      <c r="B31" s="23" t="str">
        <f>'Indicator Data'!B33</f>
        <v>CPV</v>
      </c>
      <c r="C31" s="38">
        <f>IF('Indicator Date'!C31="","x",'Indicator Date'!C31)</f>
        <v>2024</v>
      </c>
      <c r="D31" s="38">
        <f>IF('Indicator Date'!D31="","x",'Indicator Date'!D31)</f>
        <v>2024</v>
      </c>
      <c r="E31" s="38">
        <f>IF('Indicator Date'!E31="","x",'Indicator Date'!E31)</f>
        <v>2024</v>
      </c>
      <c r="F31" s="38">
        <f>IF('Indicator Date'!F31="","x",'Indicator Date'!F31)</f>
        <v>2024</v>
      </c>
      <c r="G31" s="38">
        <f>IF('Indicator Date'!G31="","x",'Indicator Date'!G31)</f>
        <v>2024</v>
      </c>
      <c r="H31" s="38">
        <f>IF('Indicator Date'!H31="","x",'Indicator Date'!H31)</f>
        <v>2024</v>
      </c>
      <c r="I31" s="38">
        <f>IF('Indicator Date'!I31="","x",'Indicator Date'!I31)</f>
        <v>2024</v>
      </c>
      <c r="J31" s="38">
        <f>IF('Indicator Date'!J31="","x",'Indicator Date'!J31)</f>
        <v>2024</v>
      </c>
      <c r="K31" s="38">
        <f>IF('Indicator Date'!K31="","x",'Indicator Date'!K31)</f>
        <v>2024</v>
      </c>
      <c r="L31" s="38" t="str">
        <f>IF('Indicator Date'!L31="","x",'Indicator Date'!L31)</f>
        <v>x</v>
      </c>
      <c r="M31" s="38">
        <f>IF('Indicator Date'!M31="","x",'Indicator Date'!M31)</f>
        <v>2024</v>
      </c>
      <c r="N31" s="38" t="str">
        <f>IF('Indicator Date'!N31="","x",'Indicator Date'!N31)</f>
        <v>x</v>
      </c>
      <c r="O31" s="38" t="str">
        <f>IF('Indicator Date'!O31="","x",'Indicator Date'!O31)</f>
        <v>x</v>
      </c>
      <c r="P31" s="38" t="str">
        <f>IF('Indicator Date'!P31="","x",'Indicator Date'!P31)</f>
        <v>x</v>
      </c>
      <c r="Q31" s="38">
        <f>IF('Indicator Date'!Q31="","x",'Indicator Date'!Q31)</f>
        <v>2024</v>
      </c>
      <c r="R31" s="38">
        <f>IF('Indicator Date'!R31="","x",'Indicator Date'!R31)</f>
        <v>2024</v>
      </c>
      <c r="S31" s="38">
        <f>IF('Indicator Date'!S31="","x",'Indicator Date'!S31)</f>
        <v>2024</v>
      </c>
      <c r="T31" s="38">
        <f>IF('Indicator Date'!T31="","x",'Indicator Date'!T31)</f>
        <v>2024</v>
      </c>
      <c r="U31" s="38">
        <f>IF('Indicator Date'!U31="","x",'Indicator Date'!U31)</f>
        <v>2024</v>
      </c>
      <c r="V31" s="38">
        <f>IF('Indicator Date'!V31="","x",'Indicator Date'!V31)</f>
        <v>2021</v>
      </c>
      <c r="W31" s="38">
        <f>IF('Indicator Date'!W31="","x",'Indicator Date'!W31)</f>
        <v>2022</v>
      </c>
      <c r="X31" s="38">
        <f>IF('Indicator Date'!X31="","x",'Indicator Date'!X31)</f>
        <v>2022</v>
      </c>
      <c r="Y31" s="38" t="str">
        <f>IF('Indicator Date'!Y31="","x",'Indicator Date'!Y31)</f>
        <v>x</v>
      </c>
      <c r="Z31" s="38">
        <f>IF('Indicator Date'!Z31="","x",'Indicator Date'!Z31)</f>
        <v>2022</v>
      </c>
      <c r="AA31" s="38" t="str">
        <f>IF('Indicator Date'!AA31="","x",'Indicator Date'!AA31)</f>
        <v>x</v>
      </c>
      <c r="AB31" s="38">
        <f>IF('Indicator Date'!AB31="","x",'Indicator Date'!AB31)</f>
        <v>2018</v>
      </c>
      <c r="AC31" s="38">
        <f>IF('Indicator Date'!AC31="","x",'Indicator Date'!AC31)</f>
        <v>2020</v>
      </c>
      <c r="AD31" s="38">
        <f>IF('Indicator Date'!AD31="","x",'Indicator Date'!AD31)</f>
        <v>2022</v>
      </c>
      <c r="AE31" s="38">
        <f>IF('Indicator Date'!AE31="","x",'Indicator Date'!AE31)</f>
        <v>2024</v>
      </c>
      <c r="AF31" s="38">
        <f>IF('Indicator Date'!AF31="","x",'Indicator Date'!AF31)</f>
        <v>2024</v>
      </c>
      <c r="AG31" s="38">
        <f>IF('Indicator Date'!AG31="","x",'Indicator Date'!AG31)</f>
        <v>2024</v>
      </c>
      <c r="AH31" s="38">
        <f>IF('Indicator Date'!AH31="","x",'Indicator Date'!AH31)</f>
        <v>2022</v>
      </c>
      <c r="AI31" s="38" t="str">
        <f>IF('Indicator Date'!AI31="","x",RIGHT('Indicator Date'!AI31,4))</f>
        <v>x</v>
      </c>
      <c r="AJ31" s="38">
        <f>IF('Indicator Date'!AJ31="","x",'Indicator Date'!AJ31)</f>
        <v>2024</v>
      </c>
      <c r="AK31" s="38">
        <f>IF('Indicator Date'!AK31="","x",'Indicator Date'!AK31)</f>
        <v>2021</v>
      </c>
      <c r="AL31" s="38">
        <f>IF('Indicator Date'!AL31="","x",'Indicator Date'!AL31)</f>
        <v>2022</v>
      </c>
      <c r="AM31" s="38">
        <f>IF('Indicator Date'!AM31="","x",'Indicator Date'!AM31)</f>
        <v>2022</v>
      </c>
      <c r="AN31" s="38">
        <f>IF('Indicator Date'!AN31="","x",'Indicator Date'!AN31)</f>
        <v>2023</v>
      </c>
      <c r="AO31" s="38">
        <f>IF('Indicator Date'!AO31="","x",'Indicator Date'!AO31)</f>
        <v>2022</v>
      </c>
      <c r="AP31" s="38" t="str">
        <f>IF('Indicator Date'!AP31="","x",'Indicator Date'!AP31)</f>
        <v>x</v>
      </c>
      <c r="AQ31" s="38">
        <f>IF('Indicator Date'!AQ31="","x",'Indicator Date'!AQ31)</f>
        <v>2022</v>
      </c>
      <c r="AR31" s="38">
        <f>IF('Indicator Date'!AR31="","x",'Indicator Date'!AR31)</f>
        <v>2022</v>
      </c>
      <c r="AS31" s="38">
        <f>IF('Indicator Date'!AS31="","x",'Indicator Date'!AS31)</f>
        <v>2022</v>
      </c>
      <c r="AT31" s="38">
        <f>IF('Indicator Date'!AT31="","x",'Indicator Date'!AT31)</f>
        <v>2022</v>
      </c>
      <c r="AU31" s="38">
        <f>IF('Indicator Date'!AU31="","x",'Indicator Date'!AU31)</f>
        <v>2022</v>
      </c>
      <c r="AV31" s="38">
        <f>IF('Indicator Date'!AV31="","x",'Indicator Date'!AV31)</f>
        <v>2022</v>
      </c>
      <c r="AW31" s="38">
        <f>IF('Indicator Date'!AW31="","x",'Indicator Date'!AW31)</f>
        <v>2015</v>
      </c>
      <c r="AX31" s="38">
        <f>IF('Indicator Date'!AX31="","x",'Indicator Date'!AX31)</f>
        <v>2024</v>
      </c>
      <c r="AY31" s="38">
        <f>IF('Indicator Date'!AY31="","x",'Indicator Date'!AY31)</f>
        <v>2024</v>
      </c>
      <c r="AZ31" s="38">
        <f>IF('Indicator Date'!AZ31="","x",'Indicator Date'!AZ31)</f>
        <v>2024</v>
      </c>
      <c r="BA31" s="38" t="str">
        <f>IF('Indicator Date'!BA31="","x",'Indicator Date'!BA31)</f>
        <v>x</v>
      </c>
      <c r="BB31" s="38">
        <f>IF('Indicator Date'!BB31="","x",'Indicator Date'!BB31)</f>
        <v>2024</v>
      </c>
      <c r="BC31" s="38" t="str">
        <f>IF('Indicator Date'!BC31="","x",'Indicator Date'!BC31)</f>
        <v>x</v>
      </c>
      <c r="BD31" s="38">
        <f>IF('Indicator Date'!BD31="","x",'Indicator Date'!BD31)</f>
        <v>2024</v>
      </c>
      <c r="BE31" s="38">
        <f>IF('Indicator Date'!BE31="","x",'Indicator Date'!BE31)</f>
        <v>2024</v>
      </c>
      <c r="BF31" s="38">
        <f>IF('Indicator Date'!BF31="","x",'Indicator Date'!BF31)</f>
        <v>2015</v>
      </c>
      <c r="BG31" s="38">
        <f>IF('Indicator Date'!BG31="","x",'Indicator Date'!BG31)</f>
        <v>2022</v>
      </c>
      <c r="BH31" s="38">
        <f>IF('Indicator Date'!BH31="","x",'Indicator Date'!BH31)</f>
        <v>2023</v>
      </c>
      <c r="BI31" s="38">
        <f>IF('Indicator Date'!BI31="","x",'Indicator Date'!BI31)</f>
        <v>2022</v>
      </c>
      <c r="BJ31" s="38">
        <f>IF('Indicator Date'!BJ31="","x",'Indicator Date'!BJ31)</f>
        <v>2022</v>
      </c>
      <c r="BK31" s="38">
        <f>IF('Indicator Date'!BK31="","x",'Indicator Date'!BK31)</f>
        <v>2021</v>
      </c>
      <c r="BL31" s="38">
        <f>IF('Indicator Date'!BL31="","x",'Indicator Date'!BL31)</f>
        <v>2022</v>
      </c>
      <c r="BM31" s="38">
        <f>IF('Indicator Date'!BM31="","x",'Indicator Date'!BM31)</f>
        <v>2014</v>
      </c>
      <c r="BN31" s="38">
        <f>IF('Indicator Date'!BN31="","x",'Indicator Date'!BN31)</f>
        <v>2022</v>
      </c>
      <c r="BO31" s="38">
        <f>IF('Indicator Date'!BO31="","x",'Indicator Date'!BO31)</f>
        <v>2022</v>
      </c>
      <c r="BP31" s="38">
        <f>IF('Indicator Date'!BP31="","x",'Indicator Date'!BP31)</f>
        <v>2018</v>
      </c>
      <c r="BQ31" s="38">
        <f>IF('Indicator Date'!BQ31="","x",'Indicator Date'!BQ31)</f>
        <v>2022</v>
      </c>
      <c r="BR31" s="38">
        <f>IF('Indicator Date'!BR31="","x",'Indicator Date'!BR31)</f>
        <v>2022</v>
      </c>
      <c r="BS31" s="38" t="str">
        <f>IF('Indicator Date'!BS31="","x",'Indicator Date'!BS31)</f>
        <v>x</v>
      </c>
      <c r="BT31" s="38">
        <f>IF('Indicator Date'!BT31="","x",'Indicator Date'!BT31)</f>
        <v>2021</v>
      </c>
      <c r="BU31" s="38">
        <f>IF('Indicator Date'!BU31="","x",'Indicator Date'!BU31)</f>
        <v>2020</v>
      </c>
      <c r="BV31" s="38">
        <f>IF('Indicator Date'!BV31="","x",'Indicator Date'!BV31)</f>
        <v>2023</v>
      </c>
    </row>
    <row r="32" spans="1:74">
      <c r="A32" s="30" t="str">
        <f>'Indicator Data'!A34</f>
        <v>Cambodia</v>
      </c>
      <c r="B32" s="23" t="str">
        <f>'Indicator Data'!B34</f>
        <v>KHM</v>
      </c>
      <c r="C32" s="38">
        <f>IF('Indicator Date'!C32="","x",'Indicator Date'!C32)</f>
        <v>2024</v>
      </c>
      <c r="D32" s="38">
        <f>IF('Indicator Date'!D32="","x",'Indicator Date'!D32)</f>
        <v>2024</v>
      </c>
      <c r="E32" s="38">
        <f>IF('Indicator Date'!E32="","x",'Indicator Date'!E32)</f>
        <v>2024</v>
      </c>
      <c r="F32" s="38">
        <f>IF('Indicator Date'!F32="","x",'Indicator Date'!F32)</f>
        <v>2024</v>
      </c>
      <c r="G32" s="38">
        <f>IF('Indicator Date'!G32="","x",'Indicator Date'!G32)</f>
        <v>2024</v>
      </c>
      <c r="H32" s="38">
        <f>IF('Indicator Date'!H32="","x",'Indicator Date'!H32)</f>
        <v>2024</v>
      </c>
      <c r="I32" s="38">
        <f>IF('Indicator Date'!I32="","x",'Indicator Date'!I32)</f>
        <v>2024</v>
      </c>
      <c r="J32" s="38">
        <f>IF('Indicator Date'!J32="","x",'Indicator Date'!J32)</f>
        <v>2024</v>
      </c>
      <c r="K32" s="38">
        <f>IF('Indicator Date'!K32="","x",'Indicator Date'!K32)</f>
        <v>2024</v>
      </c>
      <c r="L32" s="38">
        <f>IF('Indicator Date'!L32="","x",'Indicator Date'!L32)</f>
        <v>2024</v>
      </c>
      <c r="M32" s="38">
        <f>IF('Indicator Date'!M32="","x",'Indicator Date'!M32)</f>
        <v>2024</v>
      </c>
      <c r="N32" s="38" t="str">
        <f>IF('Indicator Date'!N32="","x",'Indicator Date'!N32)</f>
        <v>x</v>
      </c>
      <c r="O32" s="38" t="str">
        <f>IF('Indicator Date'!O32="","x",'Indicator Date'!O32)</f>
        <v>x</v>
      </c>
      <c r="P32" s="38" t="str">
        <f>IF('Indicator Date'!P32="","x",'Indicator Date'!P32)</f>
        <v>x</v>
      </c>
      <c r="Q32" s="38">
        <f>IF('Indicator Date'!Q32="","x",'Indicator Date'!Q32)</f>
        <v>2024</v>
      </c>
      <c r="R32" s="38">
        <f>IF('Indicator Date'!R32="","x",'Indicator Date'!R32)</f>
        <v>2024</v>
      </c>
      <c r="S32" s="38">
        <f>IF('Indicator Date'!S32="","x",'Indicator Date'!S32)</f>
        <v>2024</v>
      </c>
      <c r="T32" s="38">
        <f>IF('Indicator Date'!T32="","x",'Indicator Date'!T32)</f>
        <v>2024</v>
      </c>
      <c r="U32" s="38">
        <f>IF('Indicator Date'!U32="","x",'Indicator Date'!U32)</f>
        <v>2024</v>
      </c>
      <c r="V32" s="38">
        <f>IF('Indicator Date'!V32="","x",'Indicator Date'!V32)</f>
        <v>2021</v>
      </c>
      <c r="W32" s="38">
        <f>IF('Indicator Date'!W32="","x",'Indicator Date'!W32)</f>
        <v>2022</v>
      </c>
      <c r="X32" s="38">
        <f>IF('Indicator Date'!X32="","x",'Indicator Date'!X32)</f>
        <v>2022</v>
      </c>
      <c r="Y32" s="38">
        <f>IF('Indicator Date'!Y32="","x",'Indicator Date'!Y32)</f>
        <v>2014</v>
      </c>
      <c r="Z32" s="38">
        <f>IF('Indicator Date'!Z32="","x",'Indicator Date'!Z32)</f>
        <v>2022</v>
      </c>
      <c r="AA32" s="38">
        <f>IF('Indicator Date'!AA32="","x",'Indicator Date'!AA32)</f>
        <v>2022</v>
      </c>
      <c r="AB32" s="38">
        <f>IF('Indicator Date'!AB32="","x",'Indicator Date'!AB32)</f>
        <v>2019</v>
      </c>
      <c r="AC32" s="38">
        <f>IF('Indicator Date'!AC32="","x",'Indicator Date'!AC32)</f>
        <v>2020</v>
      </c>
      <c r="AD32" s="38">
        <f>IF('Indicator Date'!AD32="","x",'Indicator Date'!AD32)</f>
        <v>2022</v>
      </c>
      <c r="AE32" s="38">
        <f>IF('Indicator Date'!AE32="","x",'Indicator Date'!AE32)</f>
        <v>2024</v>
      </c>
      <c r="AF32" s="38">
        <f>IF('Indicator Date'!AF32="","x",'Indicator Date'!AF32)</f>
        <v>2024</v>
      </c>
      <c r="AG32" s="38">
        <f>IF('Indicator Date'!AG32="","x",'Indicator Date'!AG32)</f>
        <v>2024</v>
      </c>
      <c r="AH32" s="38">
        <f>IF('Indicator Date'!AH32="","x",'Indicator Date'!AH32)</f>
        <v>2022</v>
      </c>
      <c r="AI32" s="38" t="str">
        <f>IF('Indicator Date'!AI32="","x",RIGHT('Indicator Date'!AI32,4))</f>
        <v>2021</v>
      </c>
      <c r="AJ32" s="38">
        <f>IF('Indicator Date'!AJ32="","x",'Indicator Date'!AJ32)</f>
        <v>2024</v>
      </c>
      <c r="AK32" s="38">
        <f>IF('Indicator Date'!AK32="","x",'Indicator Date'!AK32)</f>
        <v>2021</v>
      </c>
      <c r="AL32" s="38">
        <f>IF('Indicator Date'!AL32="","x",'Indicator Date'!AL32)</f>
        <v>2022</v>
      </c>
      <c r="AM32" s="38">
        <f>IF('Indicator Date'!AM32="","x",'Indicator Date'!AM32)</f>
        <v>2022</v>
      </c>
      <c r="AN32" s="38">
        <f>IF('Indicator Date'!AN32="","x",'Indicator Date'!AN32)</f>
        <v>2023</v>
      </c>
      <c r="AO32" s="38">
        <f>IF('Indicator Date'!AO32="","x",'Indicator Date'!AO32)</f>
        <v>2022</v>
      </c>
      <c r="AP32" s="38">
        <f>IF('Indicator Date'!AP32="","x",'Indicator Date'!AP32)</f>
        <v>2021</v>
      </c>
      <c r="AQ32" s="38">
        <f>IF('Indicator Date'!AQ32="","x",'Indicator Date'!AQ32)</f>
        <v>2022</v>
      </c>
      <c r="AR32" s="38">
        <f>IF('Indicator Date'!AR32="","x",'Indicator Date'!AR32)</f>
        <v>2022</v>
      </c>
      <c r="AS32" s="38">
        <f>IF('Indicator Date'!AS32="","x",'Indicator Date'!AS32)</f>
        <v>2022</v>
      </c>
      <c r="AT32" s="38">
        <f>IF('Indicator Date'!AT32="","x",'Indicator Date'!AT32)</f>
        <v>2022</v>
      </c>
      <c r="AU32" s="38">
        <f>IF('Indicator Date'!AU32="","x",'Indicator Date'!AU32)</f>
        <v>2022</v>
      </c>
      <c r="AV32" s="38">
        <f>IF('Indicator Date'!AV32="","x",'Indicator Date'!AV32)</f>
        <v>2022</v>
      </c>
      <c r="AW32" s="38" t="str">
        <f>IF('Indicator Date'!AW32="","x",'Indicator Date'!AW32)</f>
        <v>x</v>
      </c>
      <c r="AX32" s="38">
        <f>IF('Indicator Date'!AX32="","x",'Indicator Date'!AX32)</f>
        <v>2024</v>
      </c>
      <c r="AY32" s="38">
        <f>IF('Indicator Date'!AY32="","x",'Indicator Date'!AY32)</f>
        <v>2024</v>
      </c>
      <c r="AZ32" s="38">
        <f>IF('Indicator Date'!AZ32="","x",'Indicator Date'!AZ32)</f>
        <v>2024</v>
      </c>
      <c r="BA32" s="38" t="str">
        <f>IF('Indicator Date'!BA32="","x",'Indicator Date'!BA32)</f>
        <v>x</v>
      </c>
      <c r="BB32" s="38">
        <f>IF('Indicator Date'!BB32="","x",'Indicator Date'!BB32)</f>
        <v>2024</v>
      </c>
      <c r="BC32" s="38" t="str">
        <f>IF('Indicator Date'!BC32="","x",'Indicator Date'!BC32)</f>
        <v>x</v>
      </c>
      <c r="BD32" s="38">
        <f>IF('Indicator Date'!BD32="","x",'Indicator Date'!BD32)</f>
        <v>2024</v>
      </c>
      <c r="BE32" s="38">
        <f>IF('Indicator Date'!BE32="","x",'Indicator Date'!BE32)</f>
        <v>2024</v>
      </c>
      <c r="BF32" s="38">
        <f>IF('Indicator Date'!BF32="","x",'Indicator Date'!BF32)</f>
        <v>2013</v>
      </c>
      <c r="BG32" s="38">
        <f>IF('Indicator Date'!BG32="","x",'Indicator Date'!BG32)</f>
        <v>2022</v>
      </c>
      <c r="BH32" s="38">
        <f>IF('Indicator Date'!BH32="","x",'Indicator Date'!BH32)</f>
        <v>2023</v>
      </c>
      <c r="BI32" s="38">
        <f>IF('Indicator Date'!BI32="","x",'Indicator Date'!BI32)</f>
        <v>2022</v>
      </c>
      <c r="BJ32" s="38">
        <f>IF('Indicator Date'!BJ32="","x",'Indicator Date'!BJ32)</f>
        <v>2022</v>
      </c>
      <c r="BK32" s="38">
        <f>IF('Indicator Date'!BK32="","x",'Indicator Date'!BK32)</f>
        <v>2021</v>
      </c>
      <c r="BL32" s="38">
        <f>IF('Indicator Date'!BL32="","x",'Indicator Date'!BL32)</f>
        <v>2022</v>
      </c>
      <c r="BM32" s="38">
        <f>IF('Indicator Date'!BM32="","x",'Indicator Date'!BM32)</f>
        <v>2014</v>
      </c>
      <c r="BN32" s="38">
        <f>IF('Indicator Date'!BN32="","x",'Indicator Date'!BN32)</f>
        <v>2022</v>
      </c>
      <c r="BO32" s="38">
        <f>IF('Indicator Date'!BO32="","x",'Indicator Date'!BO32)</f>
        <v>2022</v>
      </c>
      <c r="BP32" s="38">
        <f>IF('Indicator Date'!BP32="","x",'Indicator Date'!BP32)</f>
        <v>2019</v>
      </c>
      <c r="BQ32" s="38">
        <f>IF('Indicator Date'!BQ32="","x",'Indicator Date'!BQ32)</f>
        <v>2022</v>
      </c>
      <c r="BR32" s="38">
        <f>IF('Indicator Date'!BR32="","x",'Indicator Date'!BR32)</f>
        <v>2022</v>
      </c>
      <c r="BS32" s="38">
        <f>IF('Indicator Date'!BS32="","x",'Indicator Date'!BS32)</f>
        <v>2022</v>
      </c>
      <c r="BT32" s="38">
        <f>IF('Indicator Date'!BT32="","x",'Indicator Date'!BT32)</f>
        <v>2021</v>
      </c>
      <c r="BU32" s="38">
        <f>IF('Indicator Date'!BU32="","x",'Indicator Date'!BU32)</f>
        <v>2020</v>
      </c>
      <c r="BV32" s="38">
        <f>IF('Indicator Date'!BV32="","x",'Indicator Date'!BV32)</f>
        <v>2023</v>
      </c>
    </row>
    <row r="33" spans="1:74">
      <c r="A33" s="30" t="str">
        <f>'Indicator Data'!A35</f>
        <v>Cameroon</v>
      </c>
      <c r="B33" s="23" t="str">
        <f>'Indicator Data'!B35</f>
        <v>CMR</v>
      </c>
      <c r="C33" s="38">
        <f>IF('Indicator Date'!C33="","x",'Indicator Date'!C33)</f>
        <v>2024</v>
      </c>
      <c r="D33" s="38">
        <f>IF('Indicator Date'!D33="","x",'Indicator Date'!D33)</f>
        <v>2024</v>
      </c>
      <c r="E33" s="38">
        <f>IF('Indicator Date'!E33="","x",'Indicator Date'!E33)</f>
        <v>2024</v>
      </c>
      <c r="F33" s="38">
        <f>IF('Indicator Date'!F33="","x",'Indicator Date'!F33)</f>
        <v>2024</v>
      </c>
      <c r="G33" s="38">
        <f>IF('Indicator Date'!G33="","x",'Indicator Date'!G33)</f>
        <v>2024</v>
      </c>
      <c r="H33" s="38">
        <f>IF('Indicator Date'!H33="","x",'Indicator Date'!H33)</f>
        <v>2024</v>
      </c>
      <c r="I33" s="38">
        <f>IF('Indicator Date'!I33="","x",'Indicator Date'!I33)</f>
        <v>2024</v>
      </c>
      <c r="J33" s="38">
        <f>IF('Indicator Date'!J33="","x",'Indicator Date'!J33)</f>
        <v>2024</v>
      </c>
      <c r="K33" s="38">
        <f>IF('Indicator Date'!K33="","x",'Indicator Date'!K33)</f>
        <v>2024</v>
      </c>
      <c r="L33" s="38">
        <f>IF('Indicator Date'!L33="","x",'Indicator Date'!L33)</f>
        <v>2024</v>
      </c>
      <c r="M33" s="38">
        <f>IF('Indicator Date'!M33="","x",'Indicator Date'!M33)</f>
        <v>2024</v>
      </c>
      <c r="N33" s="38">
        <f>IF('Indicator Date'!N33="","x",'Indicator Date'!N33)</f>
        <v>2024</v>
      </c>
      <c r="O33" s="38">
        <f>IF('Indicator Date'!O33="","x",'Indicator Date'!O33)</f>
        <v>2024</v>
      </c>
      <c r="P33" s="38">
        <f>IF('Indicator Date'!P33="","x",'Indicator Date'!P33)</f>
        <v>2024</v>
      </c>
      <c r="Q33" s="38">
        <f>IF('Indicator Date'!Q33="","x",'Indicator Date'!Q33)</f>
        <v>2024</v>
      </c>
      <c r="R33" s="38">
        <f>IF('Indicator Date'!R33="","x",'Indicator Date'!R33)</f>
        <v>2024</v>
      </c>
      <c r="S33" s="38">
        <f>IF('Indicator Date'!S33="","x",'Indicator Date'!S33)</f>
        <v>2024</v>
      </c>
      <c r="T33" s="38">
        <f>IF('Indicator Date'!T33="","x",'Indicator Date'!T33)</f>
        <v>2024</v>
      </c>
      <c r="U33" s="38">
        <f>IF('Indicator Date'!U33="","x",'Indicator Date'!U33)</f>
        <v>2024</v>
      </c>
      <c r="V33" s="38">
        <f>IF('Indicator Date'!V33="","x",'Indicator Date'!V33)</f>
        <v>2021</v>
      </c>
      <c r="W33" s="38">
        <f>IF('Indicator Date'!W33="","x",'Indicator Date'!W33)</f>
        <v>2022</v>
      </c>
      <c r="X33" s="38">
        <f>IF('Indicator Date'!X33="","x",'Indicator Date'!X33)</f>
        <v>2022</v>
      </c>
      <c r="Y33" s="38">
        <f>IF('Indicator Date'!Y33="","x",'Indicator Date'!Y33)</f>
        <v>2018</v>
      </c>
      <c r="Z33" s="38">
        <f>IF('Indicator Date'!Z33="","x",'Indicator Date'!Z33)</f>
        <v>2022</v>
      </c>
      <c r="AA33" s="38">
        <f>IF('Indicator Date'!AA33="","x",'Indicator Date'!AA33)</f>
        <v>2022</v>
      </c>
      <c r="AB33" s="38">
        <f>IF('Indicator Date'!AB33="","x",'Indicator Date'!AB33)</f>
        <v>2016</v>
      </c>
      <c r="AC33" s="38">
        <f>IF('Indicator Date'!AC33="","x",'Indicator Date'!AC33)</f>
        <v>2020</v>
      </c>
      <c r="AD33" s="38">
        <f>IF('Indicator Date'!AD33="","x",'Indicator Date'!AD33)</f>
        <v>2022</v>
      </c>
      <c r="AE33" s="38">
        <f>IF('Indicator Date'!AE33="","x",'Indicator Date'!AE33)</f>
        <v>2024</v>
      </c>
      <c r="AF33" s="38">
        <f>IF('Indicator Date'!AF33="","x",'Indicator Date'!AF33)</f>
        <v>2024</v>
      </c>
      <c r="AG33" s="38">
        <f>IF('Indicator Date'!AG33="","x",'Indicator Date'!AG33)</f>
        <v>2024</v>
      </c>
      <c r="AH33" s="38">
        <f>IF('Indicator Date'!AH33="","x",'Indicator Date'!AH33)</f>
        <v>2022</v>
      </c>
      <c r="AI33" s="38" t="str">
        <f>IF('Indicator Date'!AI33="","x",RIGHT('Indicator Date'!AI33,4))</f>
        <v>2018</v>
      </c>
      <c r="AJ33" s="38">
        <f>IF('Indicator Date'!AJ33="","x",'Indicator Date'!AJ33)</f>
        <v>2024</v>
      </c>
      <c r="AK33" s="38">
        <f>IF('Indicator Date'!AK33="","x",'Indicator Date'!AK33)</f>
        <v>2021</v>
      </c>
      <c r="AL33" s="38">
        <f>IF('Indicator Date'!AL33="","x",'Indicator Date'!AL33)</f>
        <v>2022</v>
      </c>
      <c r="AM33" s="38">
        <f>IF('Indicator Date'!AM33="","x",'Indicator Date'!AM33)</f>
        <v>2022</v>
      </c>
      <c r="AN33" s="38">
        <f>IF('Indicator Date'!AN33="","x",'Indicator Date'!AN33)</f>
        <v>2023</v>
      </c>
      <c r="AO33" s="38">
        <f>IF('Indicator Date'!AO33="","x",'Indicator Date'!AO33)</f>
        <v>2022</v>
      </c>
      <c r="AP33" s="38">
        <f>IF('Indicator Date'!AP33="","x",'Indicator Date'!AP33)</f>
        <v>2018</v>
      </c>
      <c r="AQ33" s="38">
        <f>IF('Indicator Date'!AQ33="","x",'Indicator Date'!AQ33)</f>
        <v>2022</v>
      </c>
      <c r="AR33" s="38">
        <f>IF('Indicator Date'!AR33="","x",'Indicator Date'!AR33)</f>
        <v>2022</v>
      </c>
      <c r="AS33" s="38">
        <f>IF('Indicator Date'!AS33="","x",'Indicator Date'!AS33)</f>
        <v>2022</v>
      </c>
      <c r="AT33" s="38">
        <f>IF('Indicator Date'!AT33="","x",'Indicator Date'!AT33)</f>
        <v>2022</v>
      </c>
      <c r="AU33" s="38">
        <f>IF('Indicator Date'!AU33="","x",'Indicator Date'!AU33)</f>
        <v>2022</v>
      </c>
      <c r="AV33" s="38">
        <f>IF('Indicator Date'!AV33="","x",'Indicator Date'!AV33)</f>
        <v>2022</v>
      </c>
      <c r="AW33" s="38">
        <f>IF('Indicator Date'!AW33="","x",'Indicator Date'!AW33)</f>
        <v>2021</v>
      </c>
      <c r="AX33" s="38">
        <f>IF('Indicator Date'!AX33="","x",'Indicator Date'!AX33)</f>
        <v>2024</v>
      </c>
      <c r="AY33" s="38">
        <f>IF('Indicator Date'!AY33="","x",'Indicator Date'!AY33)</f>
        <v>2024</v>
      </c>
      <c r="AZ33" s="38">
        <f>IF('Indicator Date'!AZ33="","x",'Indicator Date'!AZ33)</f>
        <v>2024</v>
      </c>
      <c r="BA33" s="38">
        <f>IF('Indicator Date'!BA33="","x",'Indicator Date'!BA33)</f>
        <v>2024</v>
      </c>
      <c r="BB33" s="38">
        <f>IF('Indicator Date'!BB33="","x",'Indicator Date'!BB33)</f>
        <v>2024</v>
      </c>
      <c r="BC33" s="38">
        <f>IF('Indicator Date'!BC33="","x",'Indicator Date'!BC33)</f>
        <v>2024</v>
      </c>
      <c r="BD33" s="38">
        <f>IF('Indicator Date'!BD33="","x",'Indicator Date'!BD33)</f>
        <v>2024</v>
      </c>
      <c r="BE33" s="38">
        <f>IF('Indicator Date'!BE33="","x",'Indicator Date'!BE33)</f>
        <v>2024</v>
      </c>
      <c r="BF33" s="38">
        <f>IF('Indicator Date'!BF33="","x",'Indicator Date'!BF33)</f>
        <v>2015</v>
      </c>
      <c r="BG33" s="38">
        <f>IF('Indicator Date'!BG33="","x",'Indicator Date'!BG33)</f>
        <v>2022</v>
      </c>
      <c r="BH33" s="38">
        <f>IF('Indicator Date'!BH33="","x",'Indicator Date'!BH33)</f>
        <v>2023</v>
      </c>
      <c r="BI33" s="38">
        <f>IF('Indicator Date'!BI33="","x",'Indicator Date'!BI33)</f>
        <v>2022</v>
      </c>
      <c r="BJ33" s="38">
        <f>IF('Indicator Date'!BJ33="","x",'Indicator Date'!BJ33)</f>
        <v>2020</v>
      </c>
      <c r="BK33" s="38">
        <f>IF('Indicator Date'!BK33="","x",'Indicator Date'!BK33)</f>
        <v>2021</v>
      </c>
      <c r="BL33" s="38">
        <f>IF('Indicator Date'!BL33="","x",'Indicator Date'!BL33)</f>
        <v>2022</v>
      </c>
      <c r="BM33" s="38">
        <f>IF('Indicator Date'!BM33="","x",'Indicator Date'!BM33)</f>
        <v>2014</v>
      </c>
      <c r="BN33" s="38">
        <f>IF('Indicator Date'!BN33="","x",'Indicator Date'!BN33)</f>
        <v>2022</v>
      </c>
      <c r="BO33" s="38">
        <f>IF('Indicator Date'!BO33="","x",'Indicator Date'!BO33)</f>
        <v>2022</v>
      </c>
      <c r="BP33" s="38">
        <f>IF('Indicator Date'!BP33="","x",'Indicator Date'!BP33)</f>
        <v>2021</v>
      </c>
      <c r="BQ33" s="38">
        <f>IF('Indicator Date'!BQ33="","x",'Indicator Date'!BQ33)</f>
        <v>2022</v>
      </c>
      <c r="BR33" s="38">
        <f>IF('Indicator Date'!BR33="","x",'Indicator Date'!BR33)</f>
        <v>2022</v>
      </c>
      <c r="BS33" s="38">
        <f>IF('Indicator Date'!BS33="","x",'Indicator Date'!BS33)</f>
        <v>2022</v>
      </c>
      <c r="BT33" s="38">
        <f>IF('Indicator Date'!BT33="","x",'Indicator Date'!BT33)</f>
        <v>2021</v>
      </c>
      <c r="BU33" s="38">
        <f>IF('Indicator Date'!BU33="","x",'Indicator Date'!BU33)</f>
        <v>2020</v>
      </c>
      <c r="BV33" s="38">
        <f>IF('Indicator Date'!BV33="","x",'Indicator Date'!BV33)</f>
        <v>2023</v>
      </c>
    </row>
    <row r="34" spans="1:74">
      <c r="A34" s="30" t="str">
        <f>'Indicator Data'!A36</f>
        <v>Canada</v>
      </c>
      <c r="B34" s="23" t="str">
        <f>'Indicator Data'!B36</f>
        <v>CAN</v>
      </c>
      <c r="C34" s="38">
        <f>IF('Indicator Date'!C34="","x",'Indicator Date'!C34)</f>
        <v>2024</v>
      </c>
      <c r="D34" s="38">
        <f>IF('Indicator Date'!D34="","x",'Indicator Date'!D34)</f>
        <v>2024</v>
      </c>
      <c r="E34" s="38">
        <f>IF('Indicator Date'!E34="","x",'Indicator Date'!E34)</f>
        <v>2024</v>
      </c>
      <c r="F34" s="38">
        <f>IF('Indicator Date'!F34="","x",'Indicator Date'!F34)</f>
        <v>2024</v>
      </c>
      <c r="G34" s="38">
        <f>IF('Indicator Date'!G34="","x",'Indicator Date'!G34)</f>
        <v>2024</v>
      </c>
      <c r="H34" s="38">
        <f>IF('Indicator Date'!H34="","x",'Indicator Date'!H34)</f>
        <v>2024</v>
      </c>
      <c r="I34" s="38">
        <f>IF('Indicator Date'!I34="","x",'Indicator Date'!I34)</f>
        <v>2024</v>
      </c>
      <c r="J34" s="38">
        <f>IF('Indicator Date'!J34="","x",'Indicator Date'!J34)</f>
        <v>2024</v>
      </c>
      <c r="K34" s="38">
        <f>IF('Indicator Date'!K34="","x",'Indicator Date'!K34)</f>
        <v>2024</v>
      </c>
      <c r="L34" s="38">
        <f>IF('Indicator Date'!L34="","x",'Indicator Date'!L34)</f>
        <v>2024</v>
      </c>
      <c r="M34" s="38" t="str">
        <f>IF('Indicator Date'!M34="","x",'Indicator Date'!M34)</f>
        <v>x</v>
      </c>
      <c r="N34" s="38" t="str">
        <f>IF('Indicator Date'!N34="","x",'Indicator Date'!N34)</f>
        <v>x</v>
      </c>
      <c r="O34" s="38" t="str">
        <f>IF('Indicator Date'!O34="","x",'Indicator Date'!O34)</f>
        <v>x</v>
      </c>
      <c r="P34" s="38" t="str">
        <f>IF('Indicator Date'!P34="","x",'Indicator Date'!P34)</f>
        <v>x</v>
      </c>
      <c r="Q34" s="38">
        <f>IF('Indicator Date'!Q34="","x",'Indicator Date'!Q34)</f>
        <v>2024</v>
      </c>
      <c r="R34" s="38">
        <f>IF('Indicator Date'!R34="","x",'Indicator Date'!R34)</f>
        <v>2024</v>
      </c>
      <c r="S34" s="38">
        <f>IF('Indicator Date'!S34="","x",'Indicator Date'!S34)</f>
        <v>2024</v>
      </c>
      <c r="T34" s="38">
        <f>IF('Indicator Date'!T34="","x",'Indicator Date'!T34)</f>
        <v>2024</v>
      </c>
      <c r="U34" s="38">
        <f>IF('Indicator Date'!U34="","x",'Indicator Date'!U34)</f>
        <v>2024</v>
      </c>
      <c r="V34" s="38">
        <f>IF('Indicator Date'!V34="","x",'Indicator Date'!V34)</f>
        <v>2021</v>
      </c>
      <c r="W34" s="38">
        <f>IF('Indicator Date'!W34="","x",'Indicator Date'!W34)</f>
        <v>2022</v>
      </c>
      <c r="X34" s="38">
        <f>IF('Indicator Date'!X34="","x",'Indicator Date'!X34)</f>
        <v>2022</v>
      </c>
      <c r="Y34" s="38">
        <f>IF('Indicator Date'!Y34="","x",'Indicator Date'!Y34)</f>
        <v>2016</v>
      </c>
      <c r="Z34" s="38">
        <f>IF('Indicator Date'!Z34="","x",'Indicator Date'!Z34)</f>
        <v>2022</v>
      </c>
      <c r="AA34" s="38" t="str">
        <f>IF('Indicator Date'!AA34="","x",'Indicator Date'!AA34)</f>
        <v>x</v>
      </c>
      <c r="AB34" s="38">
        <f>IF('Indicator Date'!AB34="","x",'Indicator Date'!AB34)</f>
        <v>2018</v>
      </c>
      <c r="AC34" s="38">
        <f>IF('Indicator Date'!AC34="","x",'Indicator Date'!AC34)</f>
        <v>2020</v>
      </c>
      <c r="AD34" s="38">
        <f>IF('Indicator Date'!AD34="","x",'Indicator Date'!AD34)</f>
        <v>2022</v>
      </c>
      <c r="AE34" s="38">
        <f>IF('Indicator Date'!AE34="","x",'Indicator Date'!AE34)</f>
        <v>2024</v>
      </c>
      <c r="AF34" s="38">
        <f>IF('Indicator Date'!AF34="","x",'Indicator Date'!AF34)</f>
        <v>2024</v>
      </c>
      <c r="AG34" s="38">
        <f>IF('Indicator Date'!AG34="","x",'Indicator Date'!AG34)</f>
        <v>2024</v>
      </c>
      <c r="AH34" s="38">
        <f>IF('Indicator Date'!AH34="","x",'Indicator Date'!AH34)</f>
        <v>2022</v>
      </c>
      <c r="AI34" s="38" t="str">
        <f>IF('Indicator Date'!AI34="","x",RIGHT('Indicator Date'!AI34,4))</f>
        <v>x</v>
      </c>
      <c r="AJ34" s="38">
        <f>IF('Indicator Date'!AJ34="","x",'Indicator Date'!AJ34)</f>
        <v>2024</v>
      </c>
      <c r="AK34" s="38">
        <f>IF('Indicator Date'!AK34="","x",'Indicator Date'!AK34)</f>
        <v>2021</v>
      </c>
      <c r="AL34" s="38">
        <f>IF('Indicator Date'!AL34="","x",'Indicator Date'!AL34)</f>
        <v>2022</v>
      </c>
      <c r="AM34" s="38" t="str">
        <f>IF('Indicator Date'!AM34="","x",'Indicator Date'!AM34)</f>
        <v>x</v>
      </c>
      <c r="AN34" s="38">
        <f>IF('Indicator Date'!AN34="","x",'Indicator Date'!AN34)</f>
        <v>2023</v>
      </c>
      <c r="AO34" s="38">
        <f>IF('Indicator Date'!AO34="","x",'Indicator Date'!AO34)</f>
        <v>2022</v>
      </c>
      <c r="AP34" s="38" t="str">
        <f>IF('Indicator Date'!AP34="","x",'Indicator Date'!AP34)</f>
        <v>x</v>
      </c>
      <c r="AQ34" s="38">
        <f>IF('Indicator Date'!AQ34="","x",'Indicator Date'!AQ34)</f>
        <v>2022</v>
      </c>
      <c r="AR34" s="38">
        <f>IF('Indicator Date'!AR34="","x",'Indicator Date'!AR34)</f>
        <v>2020</v>
      </c>
      <c r="AS34" s="38">
        <f>IF('Indicator Date'!AS34="","x",'Indicator Date'!AS34)</f>
        <v>2020</v>
      </c>
      <c r="AT34" s="38" t="str">
        <f>IF('Indicator Date'!AT34="","x",'Indicator Date'!AT34)</f>
        <v>x</v>
      </c>
      <c r="AU34" s="38">
        <f>IF('Indicator Date'!AU34="","x",'Indicator Date'!AU34)</f>
        <v>2022</v>
      </c>
      <c r="AV34" s="38">
        <f>IF('Indicator Date'!AV34="","x",'Indicator Date'!AV34)</f>
        <v>2022</v>
      </c>
      <c r="AW34" s="38">
        <f>IF('Indicator Date'!AW34="","x",'Indicator Date'!AW34)</f>
        <v>2019</v>
      </c>
      <c r="AX34" s="38">
        <f>IF('Indicator Date'!AX34="","x",'Indicator Date'!AX34)</f>
        <v>2024</v>
      </c>
      <c r="AY34" s="38">
        <f>IF('Indicator Date'!AY34="","x",'Indicator Date'!AY34)</f>
        <v>2024</v>
      </c>
      <c r="AZ34" s="38">
        <f>IF('Indicator Date'!AZ34="","x",'Indicator Date'!AZ34)</f>
        <v>2024</v>
      </c>
      <c r="BA34" s="38" t="str">
        <f>IF('Indicator Date'!BA34="","x",'Indicator Date'!BA34)</f>
        <v>x</v>
      </c>
      <c r="BB34" s="38">
        <f>IF('Indicator Date'!BB34="","x",'Indicator Date'!BB34)</f>
        <v>2024</v>
      </c>
      <c r="BC34" s="38" t="str">
        <f>IF('Indicator Date'!BC34="","x",'Indicator Date'!BC34)</f>
        <v>x</v>
      </c>
      <c r="BD34" s="38">
        <f>IF('Indicator Date'!BD34="","x",'Indicator Date'!BD34)</f>
        <v>2024</v>
      </c>
      <c r="BE34" s="38">
        <f>IF('Indicator Date'!BE34="","x",'Indicator Date'!BE34)</f>
        <v>2024</v>
      </c>
      <c r="BF34" s="38">
        <f>IF('Indicator Date'!BF34="","x",'Indicator Date'!BF34)</f>
        <v>2013</v>
      </c>
      <c r="BG34" s="38">
        <f>IF('Indicator Date'!BG34="","x",'Indicator Date'!BG34)</f>
        <v>2022</v>
      </c>
      <c r="BH34" s="38">
        <f>IF('Indicator Date'!BH34="","x",'Indicator Date'!BH34)</f>
        <v>2023</v>
      </c>
      <c r="BI34" s="38">
        <f>IF('Indicator Date'!BI34="","x",'Indicator Date'!BI34)</f>
        <v>2022</v>
      </c>
      <c r="BJ34" s="38" t="str">
        <f>IF('Indicator Date'!BJ34="","x",'Indicator Date'!BJ34)</f>
        <v>x</v>
      </c>
      <c r="BK34" s="38">
        <f>IF('Indicator Date'!BK34="","x",'Indicator Date'!BK34)</f>
        <v>2021</v>
      </c>
      <c r="BL34" s="38">
        <f>IF('Indicator Date'!BL34="","x",'Indicator Date'!BL34)</f>
        <v>2022</v>
      </c>
      <c r="BM34" s="38">
        <f>IF('Indicator Date'!BM34="","x",'Indicator Date'!BM34)</f>
        <v>2014</v>
      </c>
      <c r="BN34" s="38">
        <f>IF('Indicator Date'!BN34="","x",'Indicator Date'!BN34)</f>
        <v>2022</v>
      </c>
      <c r="BO34" s="38">
        <f>IF('Indicator Date'!BO34="","x",'Indicator Date'!BO34)</f>
        <v>2022</v>
      </c>
      <c r="BP34" s="38">
        <f>IF('Indicator Date'!BP34="","x",'Indicator Date'!BP34)</f>
        <v>2021</v>
      </c>
      <c r="BQ34" s="38">
        <f>IF('Indicator Date'!BQ34="","x",'Indicator Date'!BQ34)</f>
        <v>2022</v>
      </c>
      <c r="BR34" s="38">
        <f>IF('Indicator Date'!BR34="","x",'Indicator Date'!BR34)</f>
        <v>2022</v>
      </c>
      <c r="BS34" s="38">
        <f>IF('Indicator Date'!BS34="","x",'Indicator Date'!BS34)</f>
        <v>2022</v>
      </c>
      <c r="BT34" s="38">
        <f>IF('Indicator Date'!BT34="","x",'Indicator Date'!BT34)</f>
        <v>2022</v>
      </c>
      <c r="BU34" s="38">
        <f>IF('Indicator Date'!BU34="","x",'Indicator Date'!BU34)</f>
        <v>2020</v>
      </c>
      <c r="BV34" s="38">
        <f>IF('Indicator Date'!BV34="","x",'Indicator Date'!BV34)</f>
        <v>2023</v>
      </c>
    </row>
    <row r="35" spans="1:74">
      <c r="A35" s="30" t="str">
        <f>'Indicator Data'!A37</f>
        <v>Central African Republic</v>
      </c>
      <c r="B35" s="23" t="str">
        <f>'Indicator Data'!B37</f>
        <v>CAF</v>
      </c>
      <c r="C35" s="38">
        <f>IF('Indicator Date'!C35="","x",'Indicator Date'!C35)</f>
        <v>2024</v>
      </c>
      <c r="D35" s="38">
        <f>IF('Indicator Date'!D35="","x",'Indicator Date'!D35)</f>
        <v>2024</v>
      </c>
      <c r="E35" s="38">
        <f>IF('Indicator Date'!E35="","x",'Indicator Date'!E35)</f>
        <v>2024</v>
      </c>
      <c r="F35" s="38">
        <f>IF('Indicator Date'!F35="","x",'Indicator Date'!F35)</f>
        <v>2024</v>
      </c>
      <c r="G35" s="38">
        <f>IF('Indicator Date'!G35="","x",'Indicator Date'!G35)</f>
        <v>2024</v>
      </c>
      <c r="H35" s="38">
        <f>IF('Indicator Date'!H35="","x",'Indicator Date'!H35)</f>
        <v>2024</v>
      </c>
      <c r="I35" s="38">
        <f>IF('Indicator Date'!I35="","x",'Indicator Date'!I35)</f>
        <v>2024</v>
      </c>
      <c r="J35" s="38">
        <f>IF('Indicator Date'!J35="","x",'Indicator Date'!J35)</f>
        <v>2024</v>
      </c>
      <c r="K35" s="38">
        <f>IF('Indicator Date'!K35="","x",'Indicator Date'!K35)</f>
        <v>2024</v>
      </c>
      <c r="L35" s="38">
        <f>IF('Indicator Date'!L35="","x",'Indicator Date'!L35)</f>
        <v>2024</v>
      </c>
      <c r="M35" s="38">
        <f>IF('Indicator Date'!M35="","x",'Indicator Date'!M35)</f>
        <v>2024</v>
      </c>
      <c r="N35" s="38">
        <f>IF('Indicator Date'!N35="","x",'Indicator Date'!N35)</f>
        <v>2024</v>
      </c>
      <c r="O35" s="38">
        <f>IF('Indicator Date'!O35="","x",'Indicator Date'!O35)</f>
        <v>2024</v>
      </c>
      <c r="P35" s="38">
        <f>IF('Indicator Date'!P35="","x",'Indicator Date'!P35)</f>
        <v>2024</v>
      </c>
      <c r="Q35" s="38">
        <f>IF('Indicator Date'!Q35="","x",'Indicator Date'!Q35)</f>
        <v>2024</v>
      </c>
      <c r="R35" s="38">
        <f>IF('Indicator Date'!R35="","x",'Indicator Date'!R35)</f>
        <v>2024</v>
      </c>
      <c r="S35" s="38">
        <f>IF('Indicator Date'!S35="","x",'Indicator Date'!S35)</f>
        <v>2024</v>
      </c>
      <c r="T35" s="38">
        <f>IF('Indicator Date'!T35="","x",'Indicator Date'!T35)</f>
        <v>2024</v>
      </c>
      <c r="U35" s="38">
        <f>IF('Indicator Date'!U35="","x",'Indicator Date'!U35)</f>
        <v>2024</v>
      </c>
      <c r="V35" s="38">
        <f>IF('Indicator Date'!V35="","x",'Indicator Date'!V35)</f>
        <v>2021</v>
      </c>
      <c r="W35" s="38">
        <f>IF('Indicator Date'!W35="","x",'Indicator Date'!W35)</f>
        <v>2022</v>
      </c>
      <c r="X35" s="38">
        <f>IF('Indicator Date'!X35="","x",'Indicator Date'!X35)</f>
        <v>2022</v>
      </c>
      <c r="Y35" s="38">
        <f>IF('Indicator Date'!Y35="","x",'Indicator Date'!Y35)</f>
        <v>2018</v>
      </c>
      <c r="Z35" s="38">
        <f>IF('Indicator Date'!Z35="","x",'Indicator Date'!Z35)</f>
        <v>2022</v>
      </c>
      <c r="AA35" s="38">
        <f>IF('Indicator Date'!AA35="","x",'Indicator Date'!AA35)</f>
        <v>2022</v>
      </c>
      <c r="AB35" s="38">
        <f>IF('Indicator Date'!AB35="","x",'Indicator Date'!AB35)</f>
        <v>2017</v>
      </c>
      <c r="AC35" s="38" t="str">
        <f>IF('Indicator Date'!AC35="","x",'Indicator Date'!AC35)</f>
        <v>x</v>
      </c>
      <c r="AD35" s="38">
        <f>IF('Indicator Date'!AD35="","x",'Indicator Date'!AD35)</f>
        <v>2022</v>
      </c>
      <c r="AE35" s="38">
        <f>IF('Indicator Date'!AE35="","x",'Indicator Date'!AE35)</f>
        <v>2024</v>
      </c>
      <c r="AF35" s="38">
        <f>IF('Indicator Date'!AF35="","x",'Indicator Date'!AF35)</f>
        <v>2024</v>
      </c>
      <c r="AG35" s="38">
        <f>IF('Indicator Date'!AG35="","x",'Indicator Date'!AG35)</f>
        <v>2024</v>
      </c>
      <c r="AH35" s="38">
        <f>IF('Indicator Date'!AH35="","x",'Indicator Date'!AH35)</f>
        <v>2022</v>
      </c>
      <c r="AI35" s="38" t="str">
        <f>IF('Indicator Date'!AI35="","x",RIGHT('Indicator Date'!AI35,4))</f>
        <v>2018</v>
      </c>
      <c r="AJ35" s="38">
        <f>IF('Indicator Date'!AJ35="","x",'Indicator Date'!AJ35)</f>
        <v>2024</v>
      </c>
      <c r="AK35" s="38">
        <f>IF('Indicator Date'!AK35="","x",'Indicator Date'!AK35)</f>
        <v>2021</v>
      </c>
      <c r="AL35" s="38">
        <f>IF('Indicator Date'!AL35="","x",'Indicator Date'!AL35)</f>
        <v>2022</v>
      </c>
      <c r="AM35" s="38">
        <f>IF('Indicator Date'!AM35="","x",'Indicator Date'!AM35)</f>
        <v>2022</v>
      </c>
      <c r="AN35" s="38">
        <f>IF('Indicator Date'!AN35="","x",'Indicator Date'!AN35)</f>
        <v>2023</v>
      </c>
      <c r="AO35" s="38">
        <f>IF('Indicator Date'!AO35="","x",'Indicator Date'!AO35)</f>
        <v>2022</v>
      </c>
      <c r="AP35" s="38">
        <f>IF('Indicator Date'!AP35="","x",'Indicator Date'!AP35)</f>
        <v>2019</v>
      </c>
      <c r="AQ35" s="38">
        <f>IF('Indicator Date'!AQ35="","x",'Indicator Date'!AQ35)</f>
        <v>2022</v>
      </c>
      <c r="AR35" s="38">
        <f>IF('Indicator Date'!AR35="","x",'Indicator Date'!AR35)</f>
        <v>2022</v>
      </c>
      <c r="AS35" s="38">
        <f>IF('Indicator Date'!AS35="","x",'Indicator Date'!AS35)</f>
        <v>2022</v>
      </c>
      <c r="AT35" s="38">
        <f>IF('Indicator Date'!AT35="","x",'Indicator Date'!AT35)</f>
        <v>2022</v>
      </c>
      <c r="AU35" s="38">
        <f>IF('Indicator Date'!AU35="","x",'Indicator Date'!AU35)</f>
        <v>2022</v>
      </c>
      <c r="AV35" s="38">
        <f>IF('Indicator Date'!AV35="","x",'Indicator Date'!AV35)</f>
        <v>2021</v>
      </c>
      <c r="AW35" s="38">
        <f>IF('Indicator Date'!AW35="","x",'Indicator Date'!AW35)</f>
        <v>2021</v>
      </c>
      <c r="AX35" s="38">
        <f>IF('Indicator Date'!AX35="","x",'Indicator Date'!AX35)</f>
        <v>2024</v>
      </c>
      <c r="AY35" s="38">
        <f>IF('Indicator Date'!AY35="","x",'Indicator Date'!AY35)</f>
        <v>2024</v>
      </c>
      <c r="AZ35" s="38">
        <f>IF('Indicator Date'!AZ35="","x",'Indicator Date'!AZ35)</f>
        <v>2024</v>
      </c>
      <c r="BA35" s="38">
        <f>IF('Indicator Date'!BA35="","x",'Indicator Date'!BA35)</f>
        <v>2024</v>
      </c>
      <c r="BB35" s="38">
        <f>IF('Indicator Date'!BB35="","x",'Indicator Date'!BB35)</f>
        <v>2024</v>
      </c>
      <c r="BC35" s="38">
        <f>IF('Indicator Date'!BC35="","x",'Indicator Date'!BC35)</f>
        <v>2024</v>
      </c>
      <c r="BD35" s="38">
        <f>IF('Indicator Date'!BD35="","x",'Indicator Date'!BD35)</f>
        <v>2024</v>
      </c>
      <c r="BE35" s="38">
        <f>IF('Indicator Date'!BE35="","x",'Indicator Date'!BE35)</f>
        <v>2024</v>
      </c>
      <c r="BF35" s="38" t="str">
        <f>IF('Indicator Date'!BF35="","x",'Indicator Date'!BF35)</f>
        <v>x</v>
      </c>
      <c r="BG35" s="38">
        <f>IF('Indicator Date'!BG35="","x",'Indicator Date'!BG35)</f>
        <v>2022</v>
      </c>
      <c r="BH35" s="38">
        <f>IF('Indicator Date'!BH35="","x",'Indicator Date'!BH35)</f>
        <v>2023</v>
      </c>
      <c r="BI35" s="38">
        <f>IF('Indicator Date'!BI35="","x",'Indicator Date'!BI35)</f>
        <v>2022</v>
      </c>
      <c r="BJ35" s="38">
        <f>IF('Indicator Date'!BJ35="","x",'Indicator Date'!BJ35)</f>
        <v>2020</v>
      </c>
      <c r="BK35" s="38">
        <f>IF('Indicator Date'!BK35="","x",'Indicator Date'!BK35)</f>
        <v>2021</v>
      </c>
      <c r="BL35" s="38">
        <f>IF('Indicator Date'!BL35="","x",'Indicator Date'!BL35)</f>
        <v>2021</v>
      </c>
      <c r="BM35" s="38">
        <f>IF('Indicator Date'!BM35="","x",'Indicator Date'!BM35)</f>
        <v>2014</v>
      </c>
      <c r="BN35" s="38">
        <f>IF('Indicator Date'!BN35="","x",'Indicator Date'!BN35)</f>
        <v>2022</v>
      </c>
      <c r="BO35" s="38">
        <f>IF('Indicator Date'!BO35="","x",'Indicator Date'!BO35)</f>
        <v>2022</v>
      </c>
      <c r="BP35" s="38">
        <f>IF('Indicator Date'!BP35="","x",'Indicator Date'!BP35)</f>
        <v>2018</v>
      </c>
      <c r="BQ35" s="38">
        <f>IF('Indicator Date'!BQ35="","x",'Indicator Date'!BQ35)</f>
        <v>2022</v>
      </c>
      <c r="BR35" s="38" t="str">
        <f>IF('Indicator Date'!BR35="","x",'Indicator Date'!BR35)</f>
        <v>x</v>
      </c>
      <c r="BS35" s="38">
        <f>IF('Indicator Date'!BS35="","x",'Indicator Date'!BS35)</f>
        <v>2022</v>
      </c>
      <c r="BT35" s="38">
        <f>IF('Indicator Date'!BT35="","x",'Indicator Date'!BT35)</f>
        <v>2021</v>
      </c>
      <c r="BU35" s="38">
        <f>IF('Indicator Date'!BU35="","x",'Indicator Date'!BU35)</f>
        <v>2020</v>
      </c>
      <c r="BV35" s="38">
        <f>IF('Indicator Date'!BV35="","x",'Indicator Date'!BV35)</f>
        <v>2023</v>
      </c>
    </row>
    <row r="36" spans="1:74">
      <c r="A36" s="30" t="str">
        <f>'Indicator Data'!A38</f>
        <v>Chad</v>
      </c>
      <c r="B36" s="23" t="str">
        <f>'Indicator Data'!B38</f>
        <v>TCD</v>
      </c>
      <c r="C36" s="38">
        <f>IF('Indicator Date'!C36="","x",'Indicator Date'!C36)</f>
        <v>2024</v>
      </c>
      <c r="D36" s="38">
        <f>IF('Indicator Date'!D36="","x",'Indicator Date'!D36)</f>
        <v>2024</v>
      </c>
      <c r="E36" s="38">
        <f>IF('Indicator Date'!E36="","x",'Indicator Date'!E36)</f>
        <v>2024</v>
      </c>
      <c r="F36" s="38">
        <f>IF('Indicator Date'!F36="","x",'Indicator Date'!F36)</f>
        <v>2024</v>
      </c>
      <c r="G36" s="38">
        <f>IF('Indicator Date'!G36="","x",'Indicator Date'!G36)</f>
        <v>2024</v>
      </c>
      <c r="H36" s="38">
        <f>IF('Indicator Date'!H36="","x",'Indicator Date'!H36)</f>
        <v>2024</v>
      </c>
      <c r="I36" s="38">
        <f>IF('Indicator Date'!I36="","x",'Indicator Date'!I36)</f>
        <v>2024</v>
      </c>
      <c r="J36" s="38">
        <f>IF('Indicator Date'!J36="","x",'Indicator Date'!J36)</f>
        <v>2024</v>
      </c>
      <c r="K36" s="38">
        <f>IF('Indicator Date'!K36="","x",'Indicator Date'!K36)</f>
        <v>2024</v>
      </c>
      <c r="L36" s="38">
        <f>IF('Indicator Date'!L36="","x",'Indicator Date'!L36)</f>
        <v>2024</v>
      </c>
      <c r="M36" s="38">
        <f>IF('Indicator Date'!M36="","x",'Indicator Date'!M36)</f>
        <v>2024</v>
      </c>
      <c r="N36" s="38">
        <f>IF('Indicator Date'!N36="","x",'Indicator Date'!N36)</f>
        <v>2024</v>
      </c>
      <c r="O36" s="38">
        <f>IF('Indicator Date'!O36="","x",'Indicator Date'!O36)</f>
        <v>2024</v>
      </c>
      <c r="P36" s="38">
        <f>IF('Indicator Date'!P36="","x",'Indicator Date'!P36)</f>
        <v>2024</v>
      </c>
      <c r="Q36" s="38">
        <f>IF('Indicator Date'!Q36="","x",'Indicator Date'!Q36)</f>
        <v>2024</v>
      </c>
      <c r="R36" s="38">
        <f>IF('Indicator Date'!R36="","x",'Indicator Date'!R36)</f>
        <v>2024</v>
      </c>
      <c r="S36" s="38">
        <f>IF('Indicator Date'!S36="","x",'Indicator Date'!S36)</f>
        <v>2024</v>
      </c>
      <c r="T36" s="38">
        <f>IF('Indicator Date'!T36="","x",'Indicator Date'!T36)</f>
        <v>2024</v>
      </c>
      <c r="U36" s="38">
        <f>IF('Indicator Date'!U36="","x",'Indicator Date'!U36)</f>
        <v>2024</v>
      </c>
      <c r="V36" s="38">
        <f>IF('Indicator Date'!V36="","x",'Indicator Date'!V36)</f>
        <v>2021</v>
      </c>
      <c r="W36" s="38">
        <f>IF('Indicator Date'!W36="","x",'Indicator Date'!W36)</f>
        <v>2022</v>
      </c>
      <c r="X36" s="38">
        <f>IF('Indicator Date'!X36="","x",'Indicator Date'!X36)</f>
        <v>2022</v>
      </c>
      <c r="Y36" s="38">
        <f>IF('Indicator Date'!Y36="","x",'Indicator Date'!Y36)</f>
        <v>2019</v>
      </c>
      <c r="Z36" s="38">
        <f>IF('Indicator Date'!Z36="","x",'Indicator Date'!Z36)</f>
        <v>2022</v>
      </c>
      <c r="AA36" s="38">
        <f>IF('Indicator Date'!AA36="","x",'Indicator Date'!AA36)</f>
        <v>2022</v>
      </c>
      <c r="AB36" s="38">
        <f>IF('Indicator Date'!AB36="","x",'Indicator Date'!AB36)</f>
        <v>2018</v>
      </c>
      <c r="AC36" s="38">
        <f>IF('Indicator Date'!AC36="","x",'Indicator Date'!AC36)</f>
        <v>2020</v>
      </c>
      <c r="AD36" s="38">
        <f>IF('Indicator Date'!AD36="","x",'Indicator Date'!AD36)</f>
        <v>2022</v>
      </c>
      <c r="AE36" s="38">
        <f>IF('Indicator Date'!AE36="","x",'Indicator Date'!AE36)</f>
        <v>2024</v>
      </c>
      <c r="AF36" s="38">
        <f>IF('Indicator Date'!AF36="","x",'Indicator Date'!AF36)</f>
        <v>2024</v>
      </c>
      <c r="AG36" s="38">
        <f>IF('Indicator Date'!AG36="","x",'Indicator Date'!AG36)</f>
        <v>2024</v>
      </c>
      <c r="AH36" s="38">
        <f>IF('Indicator Date'!AH36="","x",'Indicator Date'!AH36)</f>
        <v>2022</v>
      </c>
      <c r="AI36" s="38" t="str">
        <f>IF('Indicator Date'!AI36="","x",RIGHT('Indicator Date'!AI36,4))</f>
        <v>2019</v>
      </c>
      <c r="AJ36" s="38">
        <f>IF('Indicator Date'!AJ36="","x",'Indicator Date'!AJ36)</f>
        <v>2024</v>
      </c>
      <c r="AK36" s="38">
        <f>IF('Indicator Date'!AK36="","x",'Indicator Date'!AK36)</f>
        <v>2021</v>
      </c>
      <c r="AL36" s="38">
        <f>IF('Indicator Date'!AL36="","x",'Indicator Date'!AL36)</f>
        <v>2022</v>
      </c>
      <c r="AM36" s="38">
        <f>IF('Indicator Date'!AM36="","x",'Indicator Date'!AM36)</f>
        <v>2022</v>
      </c>
      <c r="AN36" s="38">
        <f>IF('Indicator Date'!AN36="","x",'Indicator Date'!AN36)</f>
        <v>2023</v>
      </c>
      <c r="AO36" s="38">
        <f>IF('Indicator Date'!AO36="","x",'Indicator Date'!AO36)</f>
        <v>2022</v>
      </c>
      <c r="AP36" s="38">
        <f>IF('Indicator Date'!AP36="","x",'Indicator Date'!AP36)</f>
        <v>2022</v>
      </c>
      <c r="AQ36" s="38">
        <f>IF('Indicator Date'!AQ36="","x",'Indicator Date'!AQ36)</f>
        <v>2022</v>
      </c>
      <c r="AR36" s="38">
        <f>IF('Indicator Date'!AR36="","x",'Indicator Date'!AR36)</f>
        <v>2022</v>
      </c>
      <c r="AS36" s="38">
        <f>IF('Indicator Date'!AS36="","x",'Indicator Date'!AS36)</f>
        <v>2022</v>
      </c>
      <c r="AT36" s="38">
        <f>IF('Indicator Date'!AT36="","x",'Indicator Date'!AT36)</f>
        <v>2022</v>
      </c>
      <c r="AU36" s="38">
        <f>IF('Indicator Date'!AU36="","x",'Indicator Date'!AU36)</f>
        <v>2022</v>
      </c>
      <c r="AV36" s="38">
        <f>IF('Indicator Date'!AV36="","x",'Indicator Date'!AV36)</f>
        <v>2022</v>
      </c>
      <c r="AW36" s="38">
        <f>IF('Indicator Date'!AW36="","x",'Indicator Date'!AW36)</f>
        <v>2022</v>
      </c>
      <c r="AX36" s="38">
        <f>IF('Indicator Date'!AX36="","x",'Indicator Date'!AX36)</f>
        <v>2024</v>
      </c>
      <c r="AY36" s="38">
        <f>IF('Indicator Date'!AY36="","x",'Indicator Date'!AY36)</f>
        <v>2024</v>
      </c>
      <c r="AZ36" s="38">
        <f>IF('Indicator Date'!AZ36="","x",'Indicator Date'!AZ36)</f>
        <v>2024</v>
      </c>
      <c r="BA36" s="38">
        <f>IF('Indicator Date'!BA36="","x",'Indicator Date'!BA36)</f>
        <v>2024</v>
      </c>
      <c r="BB36" s="38">
        <f>IF('Indicator Date'!BB36="","x",'Indicator Date'!BB36)</f>
        <v>2024</v>
      </c>
      <c r="BC36" s="38">
        <f>IF('Indicator Date'!BC36="","x",'Indicator Date'!BC36)</f>
        <v>2023</v>
      </c>
      <c r="BD36" s="38">
        <f>IF('Indicator Date'!BD36="","x",'Indicator Date'!BD36)</f>
        <v>2024</v>
      </c>
      <c r="BE36" s="38">
        <f>IF('Indicator Date'!BE36="","x",'Indicator Date'!BE36)</f>
        <v>2024</v>
      </c>
      <c r="BF36" s="38" t="str">
        <f>IF('Indicator Date'!BF36="","x",'Indicator Date'!BF36)</f>
        <v>x</v>
      </c>
      <c r="BG36" s="38">
        <f>IF('Indicator Date'!BG36="","x",'Indicator Date'!BG36)</f>
        <v>2022</v>
      </c>
      <c r="BH36" s="38">
        <f>IF('Indicator Date'!BH36="","x",'Indicator Date'!BH36)</f>
        <v>2023</v>
      </c>
      <c r="BI36" s="38">
        <f>IF('Indicator Date'!BI36="","x",'Indicator Date'!BI36)</f>
        <v>2022</v>
      </c>
      <c r="BJ36" s="38">
        <f>IF('Indicator Date'!BJ36="","x",'Indicator Date'!BJ36)</f>
        <v>2022</v>
      </c>
      <c r="BK36" s="38">
        <f>IF('Indicator Date'!BK36="","x",'Indicator Date'!BK36)</f>
        <v>2021</v>
      </c>
      <c r="BL36" s="38">
        <f>IF('Indicator Date'!BL36="","x",'Indicator Date'!BL36)</f>
        <v>2022</v>
      </c>
      <c r="BM36" s="38">
        <f>IF('Indicator Date'!BM36="","x",'Indicator Date'!BM36)</f>
        <v>2014</v>
      </c>
      <c r="BN36" s="38">
        <f>IF('Indicator Date'!BN36="","x",'Indicator Date'!BN36)</f>
        <v>2022</v>
      </c>
      <c r="BO36" s="38">
        <f>IF('Indicator Date'!BO36="","x",'Indicator Date'!BO36)</f>
        <v>2022</v>
      </c>
      <c r="BP36" s="38">
        <f>IF('Indicator Date'!BP36="","x",'Indicator Date'!BP36)</f>
        <v>2021</v>
      </c>
      <c r="BQ36" s="38">
        <f>IF('Indicator Date'!BQ36="","x",'Indicator Date'!BQ36)</f>
        <v>2022</v>
      </c>
      <c r="BR36" s="38">
        <f>IF('Indicator Date'!BR36="","x",'Indicator Date'!BR36)</f>
        <v>2022</v>
      </c>
      <c r="BS36" s="38" t="str">
        <f>IF('Indicator Date'!BS36="","x",'Indicator Date'!BS36)</f>
        <v>x</v>
      </c>
      <c r="BT36" s="38">
        <f>IF('Indicator Date'!BT36="","x",'Indicator Date'!BT36)</f>
        <v>2021</v>
      </c>
      <c r="BU36" s="38">
        <f>IF('Indicator Date'!BU36="","x",'Indicator Date'!BU36)</f>
        <v>2020</v>
      </c>
      <c r="BV36" s="38">
        <f>IF('Indicator Date'!BV36="","x",'Indicator Date'!BV36)</f>
        <v>2023</v>
      </c>
    </row>
    <row r="37" spans="1:74">
      <c r="A37" s="30" t="str">
        <f>'Indicator Data'!A39</f>
        <v>Chile</v>
      </c>
      <c r="B37" s="23" t="str">
        <f>'Indicator Data'!B39</f>
        <v>CHL</v>
      </c>
      <c r="C37" s="38">
        <f>IF('Indicator Date'!C37="","x",'Indicator Date'!C37)</f>
        <v>2024</v>
      </c>
      <c r="D37" s="38">
        <f>IF('Indicator Date'!D37="","x",'Indicator Date'!D37)</f>
        <v>2024</v>
      </c>
      <c r="E37" s="38">
        <f>IF('Indicator Date'!E37="","x",'Indicator Date'!E37)</f>
        <v>2024</v>
      </c>
      <c r="F37" s="38">
        <f>IF('Indicator Date'!F37="","x",'Indicator Date'!F37)</f>
        <v>2024</v>
      </c>
      <c r="G37" s="38">
        <f>IF('Indicator Date'!G37="","x",'Indicator Date'!G37)</f>
        <v>2024</v>
      </c>
      <c r="H37" s="38">
        <f>IF('Indicator Date'!H37="","x",'Indicator Date'!H37)</f>
        <v>2024</v>
      </c>
      <c r="I37" s="38">
        <f>IF('Indicator Date'!I37="","x",'Indicator Date'!I37)</f>
        <v>2024</v>
      </c>
      <c r="J37" s="38">
        <f>IF('Indicator Date'!J37="","x",'Indicator Date'!J37)</f>
        <v>2024</v>
      </c>
      <c r="K37" s="38">
        <f>IF('Indicator Date'!K37="","x",'Indicator Date'!K37)</f>
        <v>2024</v>
      </c>
      <c r="L37" s="38">
        <f>IF('Indicator Date'!L37="","x",'Indicator Date'!L37)</f>
        <v>2024</v>
      </c>
      <c r="M37" s="38" t="str">
        <f>IF('Indicator Date'!M37="","x",'Indicator Date'!M37)</f>
        <v>x</v>
      </c>
      <c r="N37" s="38" t="str">
        <f>IF('Indicator Date'!N37="","x",'Indicator Date'!N37)</f>
        <v>x</v>
      </c>
      <c r="O37" s="38" t="str">
        <f>IF('Indicator Date'!O37="","x",'Indicator Date'!O37)</f>
        <v>x</v>
      </c>
      <c r="P37" s="38" t="str">
        <f>IF('Indicator Date'!P37="","x",'Indicator Date'!P37)</f>
        <v>x</v>
      </c>
      <c r="Q37" s="38">
        <f>IF('Indicator Date'!Q37="","x",'Indicator Date'!Q37)</f>
        <v>2024</v>
      </c>
      <c r="R37" s="38">
        <f>IF('Indicator Date'!R37="","x",'Indicator Date'!R37)</f>
        <v>2024</v>
      </c>
      <c r="S37" s="38">
        <f>IF('Indicator Date'!S37="","x",'Indicator Date'!S37)</f>
        <v>2024</v>
      </c>
      <c r="T37" s="38">
        <f>IF('Indicator Date'!T37="","x",'Indicator Date'!T37)</f>
        <v>2024</v>
      </c>
      <c r="U37" s="38">
        <f>IF('Indicator Date'!U37="","x",'Indicator Date'!U37)</f>
        <v>2024</v>
      </c>
      <c r="V37" s="38">
        <f>IF('Indicator Date'!V37="","x",'Indicator Date'!V37)</f>
        <v>2021</v>
      </c>
      <c r="W37" s="38">
        <f>IF('Indicator Date'!W37="","x",'Indicator Date'!W37)</f>
        <v>2022</v>
      </c>
      <c r="X37" s="38">
        <f>IF('Indicator Date'!X37="","x",'Indicator Date'!X37)</f>
        <v>2022</v>
      </c>
      <c r="Y37" s="38">
        <f>IF('Indicator Date'!Y37="","x",'Indicator Date'!Y37)</f>
        <v>2017</v>
      </c>
      <c r="Z37" s="38">
        <f>IF('Indicator Date'!Z37="","x",'Indicator Date'!Z37)</f>
        <v>2022</v>
      </c>
      <c r="AA37" s="38" t="str">
        <f>IF('Indicator Date'!AA37="","x",'Indicator Date'!AA37)</f>
        <v>x</v>
      </c>
      <c r="AB37" s="38">
        <f>IF('Indicator Date'!AB37="","x",'Indicator Date'!AB37)</f>
        <v>2018</v>
      </c>
      <c r="AC37" s="38">
        <f>IF('Indicator Date'!AC37="","x",'Indicator Date'!AC37)</f>
        <v>2020</v>
      </c>
      <c r="AD37" s="38">
        <f>IF('Indicator Date'!AD37="","x",'Indicator Date'!AD37)</f>
        <v>2022</v>
      </c>
      <c r="AE37" s="38">
        <f>IF('Indicator Date'!AE37="","x",'Indicator Date'!AE37)</f>
        <v>2024</v>
      </c>
      <c r="AF37" s="38">
        <f>IF('Indicator Date'!AF37="","x",'Indicator Date'!AF37)</f>
        <v>2024</v>
      </c>
      <c r="AG37" s="38">
        <f>IF('Indicator Date'!AG37="","x",'Indicator Date'!AG37)</f>
        <v>2024</v>
      </c>
      <c r="AH37" s="38">
        <f>IF('Indicator Date'!AH37="","x",'Indicator Date'!AH37)</f>
        <v>2022</v>
      </c>
      <c r="AI37" s="38" t="str">
        <f>IF('Indicator Date'!AI37="","x",RIGHT('Indicator Date'!AI37,4))</f>
        <v>x</v>
      </c>
      <c r="AJ37" s="38">
        <f>IF('Indicator Date'!AJ37="","x",'Indicator Date'!AJ37)</f>
        <v>2024</v>
      </c>
      <c r="AK37" s="38">
        <f>IF('Indicator Date'!AK37="","x",'Indicator Date'!AK37)</f>
        <v>2021</v>
      </c>
      <c r="AL37" s="38">
        <f>IF('Indicator Date'!AL37="","x",'Indicator Date'!AL37)</f>
        <v>2022</v>
      </c>
      <c r="AM37" s="38" t="str">
        <f>IF('Indicator Date'!AM37="","x",'Indicator Date'!AM37)</f>
        <v>x</v>
      </c>
      <c r="AN37" s="38">
        <f>IF('Indicator Date'!AN37="","x",'Indicator Date'!AN37)</f>
        <v>2023</v>
      </c>
      <c r="AO37" s="38">
        <f>IF('Indicator Date'!AO37="","x",'Indicator Date'!AO37)</f>
        <v>2022</v>
      </c>
      <c r="AP37" s="38">
        <f>IF('Indicator Date'!AP37="","x",'Indicator Date'!AP37)</f>
        <v>2014</v>
      </c>
      <c r="AQ37" s="38">
        <f>IF('Indicator Date'!AQ37="","x",'Indicator Date'!AQ37)</f>
        <v>2022</v>
      </c>
      <c r="AR37" s="38">
        <f>IF('Indicator Date'!AR37="","x",'Indicator Date'!AR37)</f>
        <v>2022</v>
      </c>
      <c r="AS37" s="38">
        <f>IF('Indicator Date'!AS37="","x",'Indicator Date'!AS37)</f>
        <v>2022</v>
      </c>
      <c r="AT37" s="38" t="str">
        <f>IF('Indicator Date'!AT37="","x",'Indicator Date'!AT37)</f>
        <v>x</v>
      </c>
      <c r="AU37" s="38">
        <f>IF('Indicator Date'!AU37="","x",'Indicator Date'!AU37)</f>
        <v>2022</v>
      </c>
      <c r="AV37" s="38">
        <f>IF('Indicator Date'!AV37="","x",'Indicator Date'!AV37)</f>
        <v>2022</v>
      </c>
      <c r="AW37" s="38">
        <f>IF('Indicator Date'!AW37="","x",'Indicator Date'!AW37)</f>
        <v>2022</v>
      </c>
      <c r="AX37" s="38">
        <f>IF('Indicator Date'!AX37="","x",'Indicator Date'!AX37)</f>
        <v>2024</v>
      </c>
      <c r="AY37" s="38">
        <f>IF('Indicator Date'!AY37="","x",'Indicator Date'!AY37)</f>
        <v>2024</v>
      </c>
      <c r="AZ37" s="38">
        <f>IF('Indicator Date'!AZ37="","x",'Indicator Date'!AZ37)</f>
        <v>2024</v>
      </c>
      <c r="BA37" s="38" t="str">
        <f>IF('Indicator Date'!BA37="","x",'Indicator Date'!BA37)</f>
        <v>x</v>
      </c>
      <c r="BB37" s="38">
        <f>IF('Indicator Date'!BB37="","x",'Indicator Date'!BB37)</f>
        <v>2024</v>
      </c>
      <c r="BC37" s="38">
        <f>IF('Indicator Date'!BC37="","x",'Indicator Date'!BC37)</f>
        <v>2023</v>
      </c>
      <c r="BD37" s="38">
        <f>IF('Indicator Date'!BD37="","x",'Indicator Date'!BD37)</f>
        <v>2024</v>
      </c>
      <c r="BE37" s="38">
        <f>IF('Indicator Date'!BE37="","x",'Indicator Date'!BE37)</f>
        <v>2024</v>
      </c>
      <c r="BF37" s="38">
        <f>IF('Indicator Date'!BF37="","x",'Indicator Date'!BF37)</f>
        <v>2013</v>
      </c>
      <c r="BG37" s="38">
        <f>IF('Indicator Date'!BG37="","x",'Indicator Date'!BG37)</f>
        <v>2022</v>
      </c>
      <c r="BH37" s="38">
        <f>IF('Indicator Date'!BH37="","x",'Indicator Date'!BH37)</f>
        <v>2023</v>
      </c>
      <c r="BI37" s="38">
        <f>IF('Indicator Date'!BI37="","x",'Indicator Date'!BI37)</f>
        <v>2022</v>
      </c>
      <c r="BJ37" s="38">
        <f>IF('Indicator Date'!BJ37="","x",'Indicator Date'!BJ37)</f>
        <v>2022</v>
      </c>
      <c r="BK37" s="38">
        <f>IF('Indicator Date'!BK37="","x",'Indicator Date'!BK37)</f>
        <v>2021</v>
      </c>
      <c r="BL37" s="38">
        <f>IF('Indicator Date'!BL37="","x",'Indicator Date'!BL37)</f>
        <v>2022</v>
      </c>
      <c r="BM37" s="38">
        <f>IF('Indicator Date'!BM37="","x",'Indicator Date'!BM37)</f>
        <v>2014</v>
      </c>
      <c r="BN37" s="38">
        <f>IF('Indicator Date'!BN37="","x",'Indicator Date'!BN37)</f>
        <v>2022</v>
      </c>
      <c r="BO37" s="38">
        <f>IF('Indicator Date'!BO37="","x",'Indicator Date'!BO37)</f>
        <v>2022</v>
      </c>
      <c r="BP37" s="38">
        <f>IF('Indicator Date'!BP37="","x",'Indicator Date'!BP37)</f>
        <v>2021</v>
      </c>
      <c r="BQ37" s="38">
        <f>IF('Indicator Date'!BQ37="","x",'Indicator Date'!BQ37)</f>
        <v>2022</v>
      </c>
      <c r="BR37" s="38">
        <f>IF('Indicator Date'!BR37="","x",'Indicator Date'!BR37)</f>
        <v>2022</v>
      </c>
      <c r="BS37" s="38">
        <f>IF('Indicator Date'!BS37="","x",'Indicator Date'!BS37)</f>
        <v>2022</v>
      </c>
      <c r="BT37" s="38">
        <f>IF('Indicator Date'!BT37="","x",'Indicator Date'!BT37)</f>
        <v>2022</v>
      </c>
      <c r="BU37" s="38">
        <f>IF('Indicator Date'!BU37="","x",'Indicator Date'!BU37)</f>
        <v>2020</v>
      </c>
      <c r="BV37" s="38">
        <f>IF('Indicator Date'!BV37="","x",'Indicator Date'!BV37)</f>
        <v>2023</v>
      </c>
    </row>
    <row r="38" spans="1:74">
      <c r="A38" s="30" t="str">
        <f>'Indicator Data'!A40</f>
        <v>China</v>
      </c>
      <c r="B38" s="23" t="str">
        <f>'Indicator Data'!B40</f>
        <v>CHN</v>
      </c>
      <c r="C38" s="38">
        <f>IF('Indicator Date'!C38="","x",'Indicator Date'!C38)</f>
        <v>2024</v>
      </c>
      <c r="D38" s="38">
        <f>IF('Indicator Date'!D38="","x",'Indicator Date'!D38)</f>
        <v>2024</v>
      </c>
      <c r="E38" s="38">
        <f>IF('Indicator Date'!E38="","x",'Indicator Date'!E38)</f>
        <v>2024</v>
      </c>
      <c r="F38" s="38">
        <f>IF('Indicator Date'!F38="","x",'Indicator Date'!F38)</f>
        <v>2024</v>
      </c>
      <c r="G38" s="38">
        <f>IF('Indicator Date'!G38="","x",'Indicator Date'!G38)</f>
        <v>2024</v>
      </c>
      <c r="H38" s="38">
        <f>IF('Indicator Date'!H38="","x",'Indicator Date'!H38)</f>
        <v>2024</v>
      </c>
      <c r="I38" s="38">
        <f>IF('Indicator Date'!I38="","x",'Indicator Date'!I38)</f>
        <v>2024</v>
      </c>
      <c r="J38" s="38">
        <f>IF('Indicator Date'!J38="","x",'Indicator Date'!J38)</f>
        <v>2024</v>
      </c>
      <c r="K38" s="38">
        <f>IF('Indicator Date'!K38="","x",'Indicator Date'!K38)</f>
        <v>2024</v>
      </c>
      <c r="L38" s="38">
        <f>IF('Indicator Date'!L38="","x",'Indicator Date'!L38)</f>
        <v>2024</v>
      </c>
      <c r="M38" s="38">
        <f>IF('Indicator Date'!M38="","x",'Indicator Date'!M38)</f>
        <v>2024</v>
      </c>
      <c r="N38" s="38" t="str">
        <f>IF('Indicator Date'!N38="","x",'Indicator Date'!N38)</f>
        <v>x</v>
      </c>
      <c r="O38" s="38" t="str">
        <f>IF('Indicator Date'!O38="","x",'Indicator Date'!O38)</f>
        <v>x</v>
      </c>
      <c r="P38" s="38" t="str">
        <f>IF('Indicator Date'!P38="","x",'Indicator Date'!P38)</f>
        <v>x</v>
      </c>
      <c r="Q38" s="38">
        <f>IF('Indicator Date'!Q38="","x",'Indicator Date'!Q38)</f>
        <v>2024</v>
      </c>
      <c r="R38" s="38">
        <f>IF('Indicator Date'!R38="","x",'Indicator Date'!R38)</f>
        <v>2024</v>
      </c>
      <c r="S38" s="38">
        <f>IF('Indicator Date'!S38="","x",'Indicator Date'!S38)</f>
        <v>2024</v>
      </c>
      <c r="T38" s="38">
        <f>IF('Indicator Date'!T38="","x",'Indicator Date'!T38)</f>
        <v>2024</v>
      </c>
      <c r="U38" s="38">
        <f>IF('Indicator Date'!U38="","x",'Indicator Date'!U38)</f>
        <v>2024</v>
      </c>
      <c r="V38" s="38">
        <f>IF('Indicator Date'!V38="","x",'Indicator Date'!V38)</f>
        <v>2021</v>
      </c>
      <c r="W38" s="38">
        <f>IF('Indicator Date'!W38="","x",'Indicator Date'!W38)</f>
        <v>2022</v>
      </c>
      <c r="X38" s="38">
        <f>IF('Indicator Date'!X38="","x",'Indicator Date'!X38)</f>
        <v>2022</v>
      </c>
      <c r="Y38" s="38" t="str">
        <f>IF('Indicator Date'!Y38="","x",'Indicator Date'!Y38)</f>
        <v>x</v>
      </c>
      <c r="Z38" s="38">
        <f>IF('Indicator Date'!Z38="","x",'Indicator Date'!Z38)</f>
        <v>2022</v>
      </c>
      <c r="AA38" s="38">
        <f>IF('Indicator Date'!AA38="","x",'Indicator Date'!AA38)</f>
        <v>2022</v>
      </c>
      <c r="AB38" s="38">
        <f>IF('Indicator Date'!AB38="","x",'Indicator Date'!AB38)</f>
        <v>2014</v>
      </c>
      <c r="AC38" s="38">
        <f>IF('Indicator Date'!AC38="","x",'Indicator Date'!AC38)</f>
        <v>2020</v>
      </c>
      <c r="AD38" s="38">
        <f>IF('Indicator Date'!AD38="","x",'Indicator Date'!AD38)</f>
        <v>2022</v>
      </c>
      <c r="AE38" s="38">
        <f>IF('Indicator Date'!AE38="","x",'Indicator Date'!AE38)</f>
        <v>2024</v>
      </c>
      <c r="AF38" s="38">
        <f>IF('Indicator Date'!AF38="","x",'Indicator Date'!AF38)</f>
        <v>2024</v>
      </c>
      <c r="AG38" s="38">
        <f>IF('Indicator Date'!AG38="","x",'Indicator Date'!AG38)</f>
        <v>2024</v>
      </c>
      <c r="AH38" s="38">
        <f>IF('Indicator Date'!AH38="","x",'Indicator Date'!AH38)</f>
        <v>2022</v>
      </c>
      <c r="AI38" s="38" t="str">
        <f>IF('Indicator Date'!AI38="","x",RIGHT('Indicator Date'!AI38,4))</f>
        <v>2014</v>
      </c>
      <c r="AJ38" s="38">
        <f>IF('Indicator Date'!AJ38="","x",'Indicator Date'!AJ38)</f>
        <v>2024</v>
      </c>
      <c r="AK38" s="38">
        <f>IF('Indicator Date'!AK38="","x",'Indicator Date'!AK38)</f>
        <v>2021</v>
      </c>
      <c r="AL38" s="38">
        <f>IF('Indicator Date'!AL38="","x",'Indicator Date'!AL38)</f>
        <v>2022</v>
      </c>
      <c r="AM38" s="38">
        <f>IF('Indicator Date'!AM38="","x",'Indicator Date'!AM38)</f>
        <v>2022</v>
      </c>
      <c r="AN38" s="38">
        <f>IF('Indicator Date'!AN38="","x",'Indicator Date'!AN38)</f>
        <v>2023</v>
      </c>
      <c r="AO38" s="38">
        <f>IF('Indicator Date'!AO38="","x",'Indicator Date'!AO38)</f>
        <v>2022</v>
      </c>
      <c r="AP38" s="38">
        <f>IF('Indicator Date'!AP38="","x",'Indicator Date'!AP38)</f>
        <v>2013</v>
      </c>
      <c r="AQ38" s="38">
        <f>IF('Indicator Date'!AQ38="","x",'Indicator Date'!AQ38)</f>
        <v>2022</v>
      </c>
      <c r="AR38" s="38" t="str">
        <f>IF('Indicator Date'!AR38="","x",'Indicator Date'!AR38)</f>
        <v>x</v>
      </c>
      <c r="AS38" s="38" t="str">
        <f>IF('Indicator Date'!AS38="","x",'Indicator Date'!AS38)</f>
        <v>x</v>
      </c>
      <c r="AT38" s="38">
        <f>IF('Indicator Date'!AT38="","x",'Indicator Date'!AT38)</f>
        <v>2022</v>
      </c>
      <c r="AU38" s="38">
        <f>IF('Indicator Date'!AU38="","x",'Indicator Date'!AU38)</f>
        <v>2022</v>
      </c>
      <c r="AV38" s="38">
        <f>IF('Indicator Date'!AV38="","x",'Indicator Date'!AV38)</f>
        <v>2022</v>
      </c>
      <c r="AW38" s="38">
        <f>IF('Indicator Date'!AW38="","x",'Indicator Date'!AW38)</f>
        <v>2020</v>
      </c>
      <c r="AX38" s="38">
        <f>IF('Indicator Date'!AX38="","x",'Indicator Date'!AX38)</f>
        <v>2024</v>
      </c>
      <c r="AY38" s="38">
        <f>IF('Indicator Date'!AY38="","x",'Indicator Date'!AY38)</f>
        <v>2024</v>
      </c>
      <c r="AZ38" s="38">
        <f>IF('Indicator Date'!AZ38="","x",'Indicator Date'!AZ38)</f>
        <v>2024</v>
      </c>
      <c r="BA38" s="38" t="str">
        <f>IF('Indicator Date'!BA38="","x",'Indicator Date'!BA38)</f>
        <v>x</v>
      </c>
      <c r="BB38" s="38">
        <f>IF('Indicator Date'!BB38="","x",'Indicator Date'!BB38)</f>
        <v>2024</v>
      </c>
      <c r="BC38" s="38">
        <f>IF('Indicator Date'!BC38="","x",'Indicator Date'!BC38)</f>
        <v>2023</v>
      </c>
      <c r="BD38" s="38">
        <f>IF('Indicator Date'!BD38="","x",'Indicator Date'!BD38)</f>
        <v>2024</v>
      </c>
      <c r="BE38" s="38">
        <f>IF('Indicator Date'!BE38="","x",'Indicator Date'!BE38)</f>
        <v>2024</v>
      </c>
      <c r="BF38" s="38">
        <f>IF('Indicator Date'!BF38="","x",'Indicator Date'!BF38)</f>
        <v>2013</v>
      </c>
      <c r="BG38" s="38">
        <f>IF('Indicator Date'!BG38="","x",'Indicator Date'!BG38)</f>
        <v>2022</v>
      </c>
      <c r="BH38" s="38">
        <f>IF('Indicator Date'!BH38="","x",'Indicator Date'!BH38)</f>
        <v>2023</v>
      </c>
      <c r="BI38" s="38">
        <f>IF('Indicator Date'!BI38="","x",'Indicator Date'!BI38)</f>
        <v>2022</v>
      </c>
      <c r="BJ38" s="38">
        <f>IF('Indicator Date'!BJ38="","x",'Indicator Date'!BJ38)</f>
        <v>2020</v>
      </c>
      <c r="BK38" s="38">
        <f>IF('Indicator Date'!BK38="","x",'Indicator Date'!BK38)</f>
        <v>2022</v>
      </c>
      <c r="BL38" s="38">
        <f>IF('Indicator Date'!BL38="","x",'Indicator Date'!BL38)</f>
        <v>2022</v>
      </c>
      <c r="BM38" s="38">
        <f>IF('Indicator Date'!BM38="","x",'Indicator Date'!BM38)</f>
        <v>2014</v>
      </c>
      <c r="BN38" s="38">
        <f>IF('Indicator Date'!BN38="","x",'Indicator Date'!BN38)</f>
        <v>2022</v>
      </c>
      <c r="BO38" s="38">
        <f>IF('Indicator Date'!BO38="","x",'Indicator Date'!BO38)</f>
        <v>2022</v>
      </c>
      <c r="BP38" s="38">
        <f>IF('Indicator Date'!BP38="","x",'Indicator Date'!BP38)</f>
        <v>2020</v>
      </c>
      <c r="BQ38" s="38">
        <f>IF('Indicator Date'!BQ38="","x",'Indicator Date'!BQ38)</f>
        <v>2022</v>
      </c>
      <c r="BR38" s="38">
        <f>IF('Indicator Date'!BR38="","x",'Indicator Date'!BR38)</f>
        <v>2022</v>
      </c>
      <c r="BS38" s="38" t="str">
        <f>IF('Indicator Date'!BS38="","x",'Indicator Date'!BS38)</f>
        <v>x</v>
      </c>
      <c r="BT38" s="38">
        <f>IF('Indicator Date'!BT38="","x",'Indicator Date'!BT38)</f>
        <v>2021</v>
      </c>
      <c r="BU38" s="38">
        <f>IF('Indicator Date'!BU38="","x",'Indicator Date'!BU38)</f>
        <v>2020</v>
      </c>
      <c r="BV38" s="38">
        <f>IF('Indicator Date'!BV38="","x",'Indicator Date'!BV38)</f>
        <v>2023</v>
      </c>
    </row>
    <row r="39" spans="1:74">
      <c r="A39" s="30" t="str">
        <f>'Indicator Data'!A41</f>
        <v>Colombia</v>
      </c>
      <c r="B39" s="23" t="str">
        <f>'Indicator Data'!B41</f>
        <v>COL</v>
      </c>
      <c r="C39" s="38">
        <f>IF('Indicator Date'!C39="","x",'Indicator Date'!C39)</f>
        <v>2024</v>
      </c>
      <c r="D39" s="38">
        <f>IF('Indicator Date'!D39="","x",'Indicator Date'!D39)</f>
        <v>2024</v>
      </c>
      <c r="E39" s="38">
        <f>IF('Indicator Date'!E39="","x",'Indicator Date'!E39)</f>
        <v>2024</v>
      </c>
      <c r="F39" s="38">
        <f>IF('Indicator Date'!F39="","x",'Indicator Date'!F39)</f>
        <v>2024</v>
      </c>
      <c r="G39" s="38">
        <f>IF('Indicator Date'!G39="","x",'Indicator Date'!G39)</f>
        <v>2024</v>
      </c>
      <c r="H39" s="38">
        <f>IF('Indicator Date'!H39="","x",'Indicator Date'!H39)</f>
        <v>2024</v>
      </c>
      <c r="I39" s="38">
        <f>IF('Indicator Date'!I39="","x",'Indicator Date'!I39)</f>
        <v>2024</v>
      </c>
      <c r="J39" s="38">
        <f>IF('Indicator Date'!J39="","x",'Indicator Date'!J39)</f>
        <v>2024</v>
      </c>
      <c r="K39" s="38">
        <f>IF('Indicator Date'!K39="","x",'Indicator Date'!K39)</f>
        <v>2024</v>
      </c>
      <c r="L39" s="38">
        <f>IF('Indicator Date'!L39="","x",'Indicator Date'!L39)</f>
        <v>2024</v>
      </c>
      <c r="M39" s="38" t="str">
        <f>IF('Indicator Date'!M39="","x",'Indicator Date'!M39)</f>
        <v>x</v>
      </c>
      <c r="N39" s="38" t="str">
        <f>IF('Indicator Date'!N39="","x",'Indicator Date'!N39)</f>
        <v>x</v>
      </c>
      <c r="O39" s="38" t="str">
        <f>IF('Indicator Date'!O39="","x",'Indicator Date'!O39)</f>
        <v>x</v>
      </c>
      <c r="P39" s="38" t="str">
        <f>IF('Indicator Date'!P39="","x",'Indicator Date'!P39)</f>
        <v>x</v>
      </c>
      <c r="Q39" s="38">
        <f>IF('Indicator Date'!Q39="","x",'Indicator Date'!Q39)</f>
        <v>2024</v>
      </c>
      <c r="R39" s="38">
        <f>IF('Indicator Date'!R39="","x",'Indicator Date'!R39)</f>
        <v>2024</v>
      </c>
      <c r="S39" s="38">
        <f>IF('Indicator Date'!S39="","x",'Indicator Date'!S39)</f>
        <v>2024</v>
      </c>
      <c r="T39" s="38">
        <f>IF('Indicator Date'!T39="","x",'Indicator Date'!T39)</f>
        <v>2024</v>
      </c>
      <c r="U39" s="38">
        <f>IF('Indicator Date'!U39="","x",'Indicator Date'!U39)</f>
        <v>2024</v>
      </c>
      <c r="V39" s="38">
        <f>IF('Indicator Date'!V39="","x",'Indicator Date'!V39)</f>
        <v>2021</v>
      </c>
      <c r="W39" s="38">
        <f>IF('Indicator Date'!W39="","x",'Indicator Date'!W39)</f>
        <v>2022</v>
      </c>
      <c r="X39" s="38">
        <f>IF('Indicator Date'!X39="","x",'Indicator Date'!X39)</f>
        <v>2022</v>
      </c>
      <c r="Y39" s="38">
        <f>IF('Indicator Date'!Y39="","x",'Indicator Date'!Y39)</f>
        <v>2015</v>
      </c>
      <c r="Z39" s="38">
        <f>IF('Indicator Date'!Z39="","x",'Indicator Date'!Z39)</f>
        <v>2022</v>
      </c>
      <c r="AA39" s="38">
        <f>IF('Indicator Date'!AA39="","x",'Indicator Date'!AA39)</f>
        <v>2022</v>
      </c>
      <c r="AB39" s="38">
        <f>IF('Indicator Date'!AB39="","x",'Indicator Date'!AB39)</f>
        <v>2018</v>
      </c>
      <c r="AC39" s="38">
        <f>IF('Indicator Date'!AC39="","x",'Indicator Date'!AC39)</f>
        <v>2020</v>
      </c>
      <c r="AD39" s="38">
        <f>IF('Indicator Date'!AD39="","x",'Indicator Date'!AD39)</f>
        <v>2022</v>
      </c>
      <c r="AE39" s="38">
        <f>IF('Indicator Date'!AE39="","x",'Indicator Date'!AE39)</f>
        <v>2024</v>
      </c>
      <c r="AF39" s="38">
        <f>IF('Indicator Date'!AF39="","x",'Indicator Date'!AF39)</f>
        <v>2024</v>
      </c>
      <c r="AG39" s="38">
        <f>IF('Indicator Date'!AG39="","x",'Indicator Date'!AG39)</f>
        <v>2024</v>
      </c>
      <c r="AH39" s="38">
        <f>IF('Indicator Date'!AH39="","x",'Indicator Date'!AH39)</f>
        <v>2022</v>
      </c>
      <c r="AI39" s="38" t="str">
        <f>IF('Indicator Date'!AI39="","x",RIGHT('Indicator Date'!AI39,4))</f>
        <v>2015</v>
      </c>
      <c r="AJ39" s="38">
        <f>IF('Indicator Date'!AJ39="","x",'Indicator Date'!AJ39)</f>
        <v>2024</v>
      </c>
      <c r="AK39" s="38">
        <f>IF('Indicator Date'!AK39="","x",'Indicator Date'!AK39)</f>
        <v>2021</v>
      </c>
      <c r="AL39" s="38">
        <f>IF('Indicator Date'!AL39="","x",'Indicator Date'!AL39)</f>
        <v>2022</v>
      </c>
      <c r="AM39" s="38">
        <f>IF('Indicator Date'!AM39="","x",'Indicator Date'!AM39)</f>
        <v>2022</v>
      </c>
      <c r="AN39" s="38">
        <f>IF('Indicator Date'!AN39="","x",'Indicator Date'!AN39)</f>
        <v>2023</v>
      </c>
      <c r="AO39" s="38">
        <f>IF('Indicator Date'!AO39="","x",'Indicator Date'!AO39)</f>
        <v>2022</v>
      </c>
      <c r="AP39" s="38">
        <f>IF('Indicator Date'!AP39="","x",'Indicator Date'!AP39)</f>
        <v>2016</v>
      </c>
      <c r="AQ39" s="38">
        <f>IF('Indicator Date'!AQ39="","x",'Indicator Date'!AQ39)</f>
        <v>2022</v>
      </c>
      <c r="AR39" s="38">
        <f>IF('Indicator Date'!AR39="","x",'Indicator Date'!AR39)</f>
        <v>2022</v>
      </c>
      <c r="AS39" s="38">
        <f>IF('Indicator Date'!AS39="","x",'Indicator Date'!AS39)</f>
        <v>2022</v>
      </c>
      <c r="AT39" s="38">
        <f>IF('Indicator Date'!AT39="","x",'Indicator Date'!AT39)</f>
        <v>2022</v>
      </c>
      <c r="AU39" s="38">
        <f>IF('Indicator Date'!AU39="","x",'Indicator Date'!AU39)</f>
        <v>2022</v>
      </c>
      <c r="AV39" s="38">
        <f>IF('Indicator Date'!AV39="","x",'Indicator Date'!AV39)</f>
        <v>2022</v>
      </c>
      <c r="AW39" s="38">
        <f>IF('Indicator Date'!AW39="","x",'Indicator Date'!AW39)</f>
        <v>2022</v>
      </c>
      <c r="AX39" s="38">
        <f>IF('Indicator Date'!AX39="","x",'Indicator Date'!AX39)</f>
        <v>2024</v>
      </c>
      <c r="AY39" s="38">
        <f>IF('Indicator Date'!AY39="","x",'Indicator Date'!AY39)</f>
        <v>2024</v>
      </c>
      <c r="AZ39" s="38">
        <f>IF('Indicator Date'!AZ39="","x",'Indicator Date'!AZ39)</f>
        <v>2024</v>
      </c>
      <c r="BA39" s="38">
        <f>IF('Indicator Date'!BA39="","x",'Indicator Date'!BA39)</f>
        <v>2024</v>
      </c>
      <c r="BB39" s="38">
        <f>IF('Indicator Date'!BB39="","x",'Indicator Date'!BB39)</f>
        <v>2024</v>
      </c>
      <c r="BC39" s="38">
        <f>IF('Indicator Date'!BC39="","x",'Indicator Date'!BC39)</f>
        <v>2024</v>
      </c>
      <c r="BD39" s="38">
        <f>IF('Indicator Date'!BD39="","x",'Indicator Date'!BD39)</f>
        <v>2024</v>
      </c>
      <c r="BE39" s="38">
        <f>IF('Indicator Date'!BE39="","x",'Indicator Date'!BE39)</f>
        <v>2024</v>
      </c>
      <c r="BF39" s="38">
        <f>IF('Indicator Date'!BF39="","x",'Indicator Date'!BF39)</f>
        <v>2015</v>
      </c>
      <c r="BG39" s="38">
        <f>IF('Indicator Date'!BG39="","x",'Indicator Date'!BG39)</f>
        <v>2022</v>
      </c>
      <c r="BH39" s="38">
        <f>IF('Indicator Date'!BH39="","x",'Indicator Date'!BH39)</f>
        <v>2023</v>
      </c>
      <c r="BI39" s="38">
        <f>IF('Indicator Date'!BI39="","x",'Indicator Date'!BI39)</f>
        <v>2022</v>
      </c>
      <c r="BJ39" s="38">
        <f>IF('Indicator Date'!BJ39="","x",'Indicator Date'!BJ39)</f>
        <v>2020</v>
      </c>
      <c r="BK39" s="38">
        <f>IF('Indicator Date'!BK39="","x",'Indicator Date'!BK39)</f>
        <v>2022</v>
      </c>
      <c r="BL39" s="38">
        <f>IF('Indicator Date'!BL39="","x",'Indicator Date'!BL39)</f>
        <v>2022</v>
      </c>
      <c r="BM39" s="38">
        <f>IF('Indicator Date'!BM39="","x",'Indicator Date'!BM39)</f>
        <v>2014</v>
      </c>
      <c r="BN39" s="38">
        <f>IF('Indicator Date'!BN39="","x",'Indicator Date'!BN39)</f>
        <v>2022</v>
      </c>
      <c r="BO39" s="38">
        <f>IF('Indicator Date'!BO39="","x",'Indicator Date'!BO39)</f>
        <v>2022</v>
      </c>
      <c r="BP39" s="38">
        <f>IF('Indicator Date'!BP39="","x",'Indicator Date'!BP39)</f>
        <v>2021</v>
      </c>
      <c r="BQ39" s="38">
        <f>IF('Indicator Date'!BQ39="","x",'Indicator Date'!BQ39)</f>
        <v>2022</v>
      </c>
      <c r="BR39" s="38">
        <f>IF('Indicator Date'!BR39="","x",'Indicator Date'!BR39)</f>
        <v>2022</v>
      </c>
      <c r="BS39" s="38">
        <f>IF('Indicator Date'!BS39="","x",'Indicator Date'!BS39)</f>
        <v>2022</v>
      </c>
      <c r="BT39" s="38">
        <f>IF('Indicator Date'!BT39="","x",'Indicator Date'!BT39)</f>
        <v>2021</v>
      </c>
      <c r="BU39" s="38">
        <f>IF('Indicator Date'!BU39="","x",'Indicator Date'!BU39)</f>
        <v>2020</v>
      </c>
      <c r="BV39" s="38">
        <f>IF('Indicator Date'!BV39="","x",'Indicator Date'!BV39)</f>
        <v>2023</v>
      </c>
    </row>
    <row r="40" spans="1:74">
      <c r="A40" s="30" t="str">
        <f>'Indicator Data'!A42</f>
        <v>Comoros</v>
      </c>
      <c r="B40" s="23" t="str">
        <f>'Indicator Data'!B42</f>
        <v>COM</v>
      </c>
      <c r="C40" s="38">
        <f>IF('Indicator Date'!C40="","x",'Indicator Date'!C40)</f>
        <v>2024</v>
      </c>
      <c r="D40" s="38">
        <f>IF('Indicator Date'!D40="","x",'Indicator Date'!D40)</f>
        <v>2024</v>
      </c>
      <c r="E40" s="38">
        <f>IF('Indicator Date'!E40="","x",'Indicator Date'!E40)</f>
        <v>2024</v>
      </c>
      <c r="F40" s="38">
        <f>IF('Indicator Date'!F40="","x",'Indicator Date'!F40)</f>
        <v>2024</v>
      </c>
      <c r="G40" s="38">
        <f>IF('Indicator Date'!G40="","x",'Indicator Date'!G40)</f>
        <v>2024</v>
      </c>
      <c r="H40" s="38">
        <f>IF('Indicator Date'!H40="","x",'Indicator Date'!H40)</f>
        <v>2024</v>
      </c>
      <c r="I40" s="38">
        <f>IF('Indicator Date'!I40="","x",'Indicator Date'!I40)</f>
        <v>2024</v>
      </c>
      <c r="J40" s="38">
        <f>IF('Indicator Date'!J40="","x",'Indicator Date'!J40)</f>
        <v>2024</v>
      </c>
      <c r="K40" s="38">
        <f>IF('Indicator Date'!K40="","x",'Indicator Date'!K40)</f>
        <v>2024</v>
      </c>
      <c r="L40" s="38">
        <f>IF('Indicator Date'!L40="","x",'Indicator Date'!L40)</f>
        <v>2024</v>
      </c>
      <c r="M40" s="38">
        <f>IF('Indicator Date'!M40="","x",'Indicator Date'!M40)</f>
        <v>2024</v>
      </c>
      <c r="N40" s="38">
        <f>IF('Indicator Date'!N40="","x",'Indicator Date'!N40)</f>
        <v>2024</v>
      </c>
      <c r="O40" s="38">
        <f>IF('Indicator Date'!O40="","x",'Indicator Date'!O40)</f>
        <v>2024</v>
      </c>
      <c r="P40" s="38">
        <f>IF('Indicator Date'!P40="","x",'Indicator Date'!P40)</f>
        <v>2024</v>
      </c>
      <c r="Q40" s="38">
        <f>IF('Indicator Date'!Q40="","x",'Indicator Date'!Q40)</f>
        <v>2024</v>
      </c>
      <c r="R40" s="38">
        <f>IF('Indicator Date'!R40="","x",'Indicator Date'!R40)</f>
        <v>2024</v>
      </c>
      <c r="S40" s="38">
        <f>IF('Indicator Date'!S40="","x",'Indicator Date'!S40)</f>
        <v>2024</v>
      </c>
      <c r="T40" s="38">
        <f>IF('Indicator Date'!T40="","x",'Indicator Date'!T40)</f>
        <v>2024</v>
      </c>
      <c r="U40" s="38">
        <f>IF('Indicator Date'!U40="","x",'Indicator Date'!U40)</f>
        <v>2024</v>
      </c>
      <c r="V40" s="38">
        <f>IF('Indicator Date'!V40="","x",'Indicator Date'!V40)</f>
        <v>2021</v>
      </c>
      <c r="W40" s="38">
        <f>IF('Indicator Date'!W40="","x",'Indicator Date'!W40)</f>
        <v>2022</v>
      </c>
      <c r="X40" s="38">
        <f>IF('Indicator Date'!X40="","x",'Indicator Date'!X40)</f>
        <v>2022</v>
      </c>
      <c r="Y40" s="38">
        <f>IF('Indicator Date'!Y40="","x",'Indicator Date'!Y40)</f>
        <v>2012</v>
      </c>
      <c r="Z40" s="38">
        <f>IF('Indicator Date'!Z40="","x",'Indicator Date'!Z40)</f>
        <v>2018</v>
      </c>
      <c r="AA40" s="38" t="str">
        <f>IF('Indicator Date'!AA40="","x",'Indicator Date'!AA40)</f>
        <v>x</v>
      </c>
      <c r="AB40" s="38">
        <f>IF('Indicator Date'!AB40="","x",'Indicator Date'!AB40)</f>
        <v>2017</v>
      </c>
      <c r="AC40" s="38">
        <f>IF('Indicator Date'!AC40="","x",'Indicator Date'!AC40)</f>
        <v>2020</v>
      </c>
      <c r="AD40" s="38">
        <f>IF('Indicator Date'!AD40="","x",'Indicator Date'!AD40)</f>
        <v>2022</v>
      </c>
      <c r="AE40" s="38">
        <f>IF('Indicator Date'!AE40="","x",'Indicator Date'!AE40)</f>
        <v>2024</v>
      </c>
      <c r="AF40" s="38">
        <f>IF('Indicator Date'!AF40="","x",'Indicator Date'!AF40)</f>
        <v>2024</v>
      </c>
      <c r="AG40" s="38">
        <f>IF('Indicator Date'!AG40="","x",'Indicator Date'!AG40)</f>
        <v>2024</v>
      </c>
      <c r="AH40" s="38">
        <f>IF('Indicator Date'!AH40="","x",'Indicator Date'!AH40)</f>
        <v>2022</v>
      </c>
      <c r="AI40" s="38" t="str">
        <f>IF('Indicator Date'!AI40="","x",RIGHT('Indicator Date'!AI40,4))</f>
        <v>2012</v>
      </c>
      <c r="AJ40" s="38">
        <f>IF('Indicator Date'!AJ40="","x",'Indicator Date'!AJ40)</f>
        <v>2024</v>
      </c>
      <c r="AK40" s="38">
        <f>IF('Indicator Date'!AK40="","x",'Indicator Date'!AK40)</f>
        <v>2021</v>
      </c>
      <c r="AL40" s="38">
        <f>IF('Indicator Date'!AL40="","x",'Indicator Date'!AL40)</f>
        <v>2022</v>
      </c>
      <c r="AM40" s="38">
        <f>IF('Indicator Date'!AM40="","x",'Indicator Date'!AM40)</f>
        <v>2022</v>
      </c>
      <c r="AN40" s="38">
        <f>IF('Indicator Date'!AN40="","x",'Indicator Date'!AN40)</f>
        <v>2023</v>
      </c>
      <c r="AO40" s="38">
        <f>IF('Indicator Date'!AO40="","x",'Indicator Date'!AO40)</f>
        <v>2022</v>
      </c>
      <c r="AP40" s="38">
        <f>IF('Indicator Date'!AP40="","x",'Indicator Date'!AP40)</f>
        <v>2012</v>
      </c>
      <c r="AQ40" s="38">
        <f>IF('Indicator Date'!AQ40="","x",'Indicator Date'!AQ40)</f>
        <v>2022</v>
      </c>
      <c r="AR40" s="38">
        <f>IF('Indicator Date'!AR40="","x",'Indicator Date'!AR40)</f>
        <v>2022</v>
      </c>
      <c r="AS40" s="38" t="str">
        <f>IF('Indicator Date'!AS40="","x",'Indicator Date'!AS40)</f>
        <v>x</v>
      </c>
      <c r="AT40" s="38">
        <f>IF('Indicator Date'!AT40="","x",'Indicator Date'!AT40)</f>
        <v>2022</v>
      </c>
      <c r="AU40" s="38">
        <f>IF('Indicator Date'!AU40="","x",'Indicator Date'!AU40)</f>
        <v>2022</v>
      </c>
      <c r="AV40" s="38" t="str">
        <f>IF('Indicator Date'!AV40="","x",'Indicator Date'!AV40)</f>
        <v>x</v>
      </c>
      <c r="AW40" s="38">
        <f>IF('Indicator Date'!AW40="","x",'Indicator Date'!AW40)</f>
        <v>2014</v>
      </c>
      <c r="AX40" s="38">
        <f>IF('Indicator Date'!AX40="","x",'Indicator Date'!AX40)</f>
        <v>2024</v>
      </c>
      <c r="AY40" s="38">
        <f>IF('Indicator Date'!AY40="","x",'Indicator Date'!AY40)</f>
        <v>2024</v>
      </c>
      <c r="AZ40" s="38">
        <f>IF('Indicator Date'!AZ40="","x",'Indicator Date'!AZ40)</f>
        <v>2024</v>
      </c>
      <c r="BA40" s="38" t="str">
        <f>IF('Indicator Date'!BA40="","x",'Indicator Date'!BA40)</f>
        <v>x</v>
      </c>
      <c r="BB40" s="38">
        <f>IF('Indicator Date'!BB40="","x",'Indicator Date'!BB40)</f>
        <v>2024</v>
      </c>
      <c r="BC40" s="38" t="str">
        <f>IF('Indicator Date'!BC40="","x",'Indicator Date'!BC40)</f>
        <v>x</v>
      </c>
      <c r="BD40" s="38">
        <f>IF('Indicator Date'!BD40="","x",'Indicator Date'!BD40)</f>
        <v>2024</v>
      </c>
      <c r="BE40" s="38">
        <f>IF('Indicator Date'!BE40="","x",'Indicator Date'!BE40)</f>
        <v>2024</v>
      </c>
      <c r="BF40" s="38">
        <f>IF('Indicator Date'!BF40="","x",'Indicator Date'!BF40)</f>
        <v>2013</v>
      </c>
      <c r="BG40" s="38">
        <f>IF('Indicator Date'!BG40="","x",'Indicator Date'!BG40)</f>
        <v>2022</v>
      </c>
      <c r="BH40" s="38">
        <f>IF('Indicator Date'!BH40="","x",'Indicator Date'!BH40)</f>
        <v>2023</v>
      </c>
      <c r="BI40" s="38">
        <f>IF('Indicator Date'!BI40="","x",'Indicator Date'!BI40)</f>
        <v>2022</v>
      </c>
      <c r="BJ40" s="38">
        <f>IF('Indicator Date'!BJ40="","x",'Indicator Date'!BJ40)</f>
        <v>2022</v>
      </c>
      <c r="BK40" s="38">
        <f>IF('Indicator Date'!BK40="","x",'Indicator Date'!BK40)</f>
        <v>2021</v>
      </c>
      <c r="BL40" s="38">
        <f>IF('Indicator Date'!BL40="","x",'Indicator Date'!BL40)</f>
        <v>2022</v>
      </c>
      <c r="BM40" s="38">
        <f>IF('Indicator Date'!BM40="","x",'Indicator Date'!BM40)</f>
        <v>2014</v>
      </c>
      <c r="BN40" s="38">
        <f>IF('Indicator Date'!BN40="","x",'Indicator Date'!BN40)</f>
        <v>2022</v>
      </c>
      <c r="BO40" s="38">
        <f>IF('Indicator Date'!BO40="","x",'Indicator Date'!BO40)</f>
        <v>2022</v>
      </c>
      <c r="BP40" s="38">
        <f>IF('Indicator Date'!BP40="","x",'Indicator Date'!BP40)</f>
        <v>2018</v>
      </c>
      <c r="BQ40" s="38">
        <f>IF('Indicator Date'!BQ40="","x",'Indicator Date'!BQ40)</f>
        <v>2022</v>
      </c>
      <c r="BR40" s="38">
        <f>IF('Indicator Date'!BR40="","x",'Indicator Date'!BR40)</f>
        <v>2022</v>
      </c>
      <c r="BS40" s="38" t="str">
        <f>IF('Indicator Date'!BS40="","x",'Indicator Date'!BS40)</f>
        <v>x</v>
      </c>
      <c r="BT40" s="38">
        <f>IF('Indicator Date'!BT40="","x",'Indicator Date'!BT40)</f>
        <v>2021</v>
      </c>
      <c r="BU40" s="38">
        <f>IF('Indicator Date'!BU40="","x",'Indicator Date'!BU40)</f>
        <v>2020</v>
      </c>
      <c r="BV40" s="38">
        <f>IF('Indicator Date'!BV40="","x",'Indicator Date'!BV40)</f>
        <v>2023</v>
      </c>
    </row>
    <row r="41" spans="1:74">
      <c r="A41" s="30" t="str">
        <f>'Indicator Data'!A43</f>
        <v>Congo</v>
      </c>
      <c r="B41" s="23" t="str">
        <f>'Indicator Data'!B43</f>
        <v>COG</v>
      </c>
      <c r="C41" s="38">
        <f>IF('Indicator Date'!C41="","x",'Indicator Date'!C41)</f>
        <v>2024</v>
      </c>
      <c r="D41" s="38">
        <f>IF('Indicator Date'!D41="","x",'Indicator Date'!D41)</f>
        <v>2024</v>
      </c>
      <c r="E41" s="38">
        <f>IF('Indicator Date'!E41="","x",'Indicator Date'!E41)</f>
        <v>2024</v>
      </c>
      <c r="F41" s="38">
        <f>IF('Indicator Date'!F41="","x",'Indicator Date'!F41)</f>
        <v>2024</v>
      </c>
      <c r="G41" s="38">
        <f>IF('Indicator Date'!G41="","x",'Indicator Date'!G41)</f>
        <v>2024</v>
      </c>
      <c r="H41" s="38">
        <f>IF('Indicator Date'!H41="","x",'Indicator Date'!H41)</f>
        <v>2024</v>
      </c>
      <c r="I41" s="38">
        <f>IF('Indicator Date'!I41="","x",'Indicator Date'!I41)</f>
        <v>2024</v>
      </c>
      <c r="J41" s="38">
        <f>IF('Indicator Date'!J41="","x",'Indicator Date'!J41)</f>
        <v>2024</v>
      </c>
      <c r="K41" s="38">
        <f>IF('Indicator Date'!K41="","x",'Indicator Date'!K41)</f>
        <v>2024</v>
      </c>
      <c r="L41" s="38">
        <f>IF('Indicator Date'!L41="","x",'Indicator Date'!L41)</f>
        <v>2024</v>
      </c>
      <c r="M41" s="38">
        <f>IF('Indicator Date'!M41="","x",'Indicator Date'!M41)</f>
        <v>2024</v>
      </c>
      <c r="N41" s="38">
        <f>IF('Indicator Date'!N41="","x",'Indicator Date'!N41)</f>
        <v>2024</v>
      </c>
      <c r="O41" s="38">
        <f>IF('Indicator Date'!O41="","x",'Indicator Date'!O41)</f>
        <v>2024</v>
      </c>
      <c r="P41" s="38">
        <f>IF('Indicator Date'!P41="","x",'Indicator Date'!P41)</f>
        <v>2024</v>
      </c>
      <c r="Q41" s="38">
        <f>IF('Indicator Date'!Q41="","x",'Indicator Date'!Q41)</f>
        <v>2024</v>
      </c>
      <c r="R41" s="38">
        <f>IF('Indicator Date'!R41="","x",'Indicator Date'!R41)</f>
        <v>2024</v>
      </c>
      <c r="S41" s="38">
        <f>IF('Indicator Date'!S41="","x",'Indicator Date'!S41)</f>
        <v>2024</v>
      </c>
      <c r="T41" s="38">
        <f>IF('Indicator Date'!T41="","x",'Indicator Date'!T41)</f>
        <v>2024</v>
      </c>
      <c r="U41" s="38">
        <f>IF('Indicator Date'!U41="","x",'Indicator Date'!U41)</f>
        <v>2024</v>
      </c>
      <c r="V41" s="38">
        <f>IF('Indicator Date'!V41="","x",'Indicator Date'!V41)</f>
        <v>2021</v>
      </c>
      <c r="W41" s="38">
        <f>IF('Indicator Date'!W41="","x",'Indicator Date'!W41)</f>
        <v>2022</v>
      </c>
      <c r="X41" s="38">
        <f>IF('Indicator Date'!X41="","x",'Indicator Date'!X41)</f>
        <v>2022</v>
      </c>
      <c r="Y41" s="38">
        <f>IF('Indicator Date'!Y41="","x",'Indicator Date'!Y41)</f>
        <v>2014</v>
      </c>
      <c r="Z41" s="38">
        <f>IF('Indicator Date'!Z41="","x",'Indicator Date'!Z41)</f>
        <v>2021</v>
      </c>
      <c r="AA41" s="38">
        <f>IF('Indicator Date'!AA41="","x",'Indicator Date'!AA41)</f>
        <v>2019</v>
      </c>
      <c r="AB41" s="38">
        <f>IF('Indicator Date'!AB41="","x",'Indicator Date'!AB41)</f>
        <v>2016</v>
      </c>
      <c r="AC41" s="38">
        <f>IF('Indicator Date'!AC41="","x",'Indicator Date'!AC41)</f>
        <v>2020</v>
      </c>
      <c r="AD41" s="38">
        <f>IF('Indicator Date'!AD41="","x",'Indicator Date'!AD41)</f>
        <v>2022</v>
      </c>
      <c r="AE41" s="38">
        <f>IF('Indicator Date'!AE41="","x",'Indicator Date'!AE41)</f>
        <v>2024</v>
      </c>
      <c r="AF41" s="38">
        <f>IF('Indicator Date'!AF41="","x",'Indicator Date'!AF41)</f>
        <v>2024</v>
      </c>
      <c r="AG41" s="38">
        <f>IF('Indicator Date'!AG41="","x",'Indicator Date'!AG41)</f>
        <v>2024</v>
      </c>
      <c r="AH41" s="38">
        <f>IF('Indicator Date'!AH41="","x",'Indicator Date'!AH41)</f>
        <v>2022</v>
      </c>
      <c r="AI41" s="38" t="str">
        <f>IF('Indicator Date'!AI41="","x",RIGHT('Indicator Date'!AI41,4))</f>
        <v>2014</v>
      </c>
      <c r="AJ41" s="38">
        <f>IF('Indicator Date'!AJ41="","x",'Indicator Date'!AJ41)</f>
        <v>2024</v>
      </c>
      <c r="AK41" s="38">
        <f>IF('Indicator Date'!AK41="","x",'Indicator Date'!AK41)</f>
        <v>2021</v>
      </c>
      <c r="AL41" s="38">
        <f>IF('Indicator Date'!AL41="","x",'Indicator Date'!AL41)</f>
        <v>2022</v>
      </c>
      <c r="AM41" s="38">
        <f>IF('Indicator Date'!AM41="","x",'Indicator Date'!AM41)</f>
        <v>2022</v>
      </c>
      <c r="AN41" s="38">
        <f>IF('Indicator Date'!AN41="","x",'Indicator Date'!AN41)</f>
        <v>2023</v>
      </c>
      <c r="AO41" s="38">
        <f>IF('Indicator Date'!AO41="","x",'Indicator Date'!AO41)</f>
        <v>2022</v>
      </c>
      <c r="AP41" s="38">
        <f>IF('Indicator Date'!AP41="","x",'Indicator Date'!AP41)</f>
        <v>2014</v>
      </c>
      <c r="AQ41" s="38">
        <f>IF('Indicator Date'!AQ41="","x",'Indicator Date'!AQ41)</f>
        <v>2022</v>
      </c>
      <c r="AR41" s="38">
        <f>IF('Indicator Date'!AR41="","x",'Indicator Date'!AR41)</f>
        <v>2022</v>
      </c>
      <c r="AS41" s="38">
        <f>IF('Indicator Date'!AS41="","x",'Indicator Date'!AS41)</f>
        <v>2022</v>
      </c>
      <c r="AT41" s="38">
        <f>IF('Indicator Date'!AT41="","x",'Indicator Date'!AT41)</f>
        <v>2022</v>
      </c>
      <c r="AU41" s="38">
        <f>IF('Indicator Date'!AU41="","x",'Indicator Date'!AU41)</f>
        <v>2022</v>
      </c>
      <c r="AV41" s="38">
        <f>IF('Indicator Date'!AV41="","x",'Indicator Date'!AV41)</f>
        <v>2022</v>
      </c>
      <c r="AW41" s="38">
        <f>IF('Indicator Date'!AW41="","x",'Indicator Date'!AW41)</f>
        <v>2011</v>
      </c>
      <c r="AX41" s="38">
        <f>IF('Indicator Date'!AX41="","x",'Indicator Date'!AX41)</f>
        <v>2024</v>
      </c>
      <c r="AY41" s="38">
        <f>IF('Indicator Date'!AY41="","x",'Indicator Date'!AY41)</f>
        <v>2024</v>
      </c>
      <c r="AZ41" s="38">
        <f>IF('Indicator Date'!AZ41="","x",'Indicator Date'!AZ41)</f>
        <v>2024</v>
      </c>
      <c r="BA41" s="38">
        <f>IF('Indicator Date'!BA41="","x",'Indicator Date'!BA41)</f>
        <v>2024</v>
      </c>
      <c r="BB41" s="38">
        <f>IF('Indicator Date'!BB41="","x",'Indicator Date'!BB41)</f>
        <v>2024</v>
      </c>
      <c r="BC41" s="38">
        <f>IF('Indicator Date'!BC41="","x",'Indicator Date'!BC41)</f>
        <v>2023</v>
      </c>
      <c r="BD41" s="38">
        <f>IF('Indicator Date'!BD41="","x",'Indicator Date'!BD41)</f>
        <v>2024</v>
      </c>
      <c r="BE41" s="38">
        <f>IF('Indicator Date'!BE41="","x",'Indicator Date'!BE41)</f>
        <v>2024</v>
      </c>
      <c r="BF41" s="38" t="str">
        <f>IF('Indicator Date'!BF41="","x",'Indicator Date'!BF41)</f>
        <v>x</v>
      </c>
      <c r="BG41" s="38">
        <f>IF('Indicator Date'!BG41="","x",'Indicator Date'!BG41)</f>
        <v>2022</v>
      </c>
      <c r="BH41" s="38">
        <f>IF('Indicator Date'!BH41="","x",'Indicator Date'!BH41)</f>
        <v>2023</v>
      </c>
      <c r="BI41" s="38">
        <f>IF('Indicator Date'!BI41="","x",'Indicator Date'!BI41)</f>
        <v>2022</v>
      </c>
      <c r="BJ41" s="38">
        <f>IF('Indicator Date'!BJ41="","x",'Indicator Date'!BJ41)</f>
        <v>2021</v>
      </c>
      <c r="BK41" s="38">
        <f>IF('Indicator Date'!BK41="","x",'Indicator Date'!BK41)</f>
        <v>2017</v>
      </c>
      <c r="BL41" s="38">
        <f>IF('Indicator Date'!BL41="","x",'Indicator Date'!BL41)</f>
        <v>2021</v>
      </c>
      <c r="BM41" s="38">
        <f>IF('Indicator Date'!BM41="","x",'Indicator Date'!BM41)</f>
        <v>2014</v>
      </c>
      <c r="BN41" s="38">
        <f>IF('Indicator Date'!BN41="","x",'Indicator Date'!BN41)</f>
        <v>2022</v>
      </c>
      <c r="BO41" s="38">
        <f>IF('Indicator Date'!BO41="","x",'Indicator Date'!BO41)</f>
        <v>2022</v>
      </c>
      <c r="BP41" s="38">
        <f>IF('Indicator Date'!BP41="","x",'Indicator Date'!BP41)</f>
        <v>2018</v>
      </c>
      <c r="BQ41" s="38">
        <f>IF('Indicator Date'!BQ41="","x",'Indicator Date'!BQ41)</f>
        <v>2022</v>
      </c>
      <c r="BR41" s="38">
        <f>IF('Indicator Date'!BR41="","x",'Indicator Date'!BR41)</f>
        <v>2022</v>
      </c>
      <c r="BS41" s="38">
        <f>IF('Indicator Date'!BS41="","x",'Indicator Date'!BS41)</f>
        <v>2022</v>
      </c>
      <c r="BT41" s="38">
        <f>IF('Indicator Date'!BT41="","x",'Indicator Date'!BT41)</f>
        <v>2021</v>
      </c>
      <c r="BU41" s="38">
        <f>IF('Indicator Date'!BU41="","x",'Indicator Date'!BU41)</f>
        <v>2020</v>
      </c>
      <c r="BV41" s="38">
        <f>IF('Indicator Date'!BV41="","x",'Indicator Date'!BV41)</f>
        <v>2023</v>
      </c>
    </row>
    <row r="42" spans="1:74">
      <c r="A42" s="30" t="str">
        <f>'Indicator Data'!A44</f>
        <v>Congo DR</v>
      </c>
      <c r="B42" s="23" t="str">
        <f>'Indicator Data'!B44</f>
        <v>COD</v>
      </c>
      <c r="C42" s="38">
        <f>IF('Indicator Date'!C42="","x",'Indicator Date'!C42)</f>
        <v>2024</v>
      </c>
      <c r="D42" s="38">
        <f>IF('Indicator Date'!D42="","x",'Indicator Date'!D42)</f>
        <v>2024</v>
      </c>
      <c r="E42" s="38">
        <f>IF('Indicator Date'!E42="","x",'Indicator Date'!E42)</f>
        <v>2024</v>
      </c>
      <c r="F42" s="38">
        <f>IF('Indicator Date'!F42="","x",'Indicator Date'!F42)</f>
        <v>2024</v>
      </c>
      <c r="G42" s="38">
        <f>IF('Indicator Date'!G42="","x",'Indicator Date'!G42)</f>
        <v>2024</v>
      </c>
      <c r="H42" s="38">
        <f>IF('Indicator Date'!H42="","x",'Indicator Date'!H42)</f>
        <v>2024</v>
      </c>
      <c r="I42" s="38">
        <f>IF('Indicator Date'!I42="","x",'Indicator Date'!I42)</f>
        <v>2024</v>
      </c>
      <c r="J42" s="38">
        <f>IF('Indicator Date'!J42="","x",'Indicator Date'!J42)</f>
        <v>2024</v>
      </c>
      <c r="K42" s="38">
        <f>IF('Indicator Date'!K42="","x",'Indicator Date'!K42)</f>
        <v>2024</v>
      </c>
      <c r="L42" s="38">
        <f>IF('Indicator Date'!L42="","x",'Indicator Date'!L42)</f>
        <v>2024</v>
      </c>
      <c r="M42" s="38">
        <f>IF('Indicator Date'!M42="","x",'Indicator Date'!M42)</f>
        <v>2024</v>
      </c>
      <c r="N42" s="38">
        <f>IF('Indicator Date'!N42="","x",'Indicator Date'!N42)</f>
        <v>2024</v>
      </c>
      <c r="O42" s="38">
        <f>IF('Indicator Date'!O42="","x",'Indicator Date'!O42)</f>
        <v>2024</v>
      </c>
      <c r="P42" s="38">
        <f>IF('Indicator Date'!P42="","x",'Indicator Date'!P42)</f>
        <v>2024</v>
      </c>
      <c r="Q42" s="38">
        <f>IF('Indicator Date'!Q42="","x",'Indicator Date'!Q42)</f>
        <v>2024</v>
      </c>
      <c r="R42" s="38">
        <f>IF('Indicator Date'!R42="","x",'Indicator Date'!R42)</f>
        <v>2024</v>
      </c>
      <c r="S42" s="38">
        <f>IF('Indicator Date'!S42="","x",'Indicator Date'!S42)</f>
        <v>2024</v>
      </c>
      <c r="T42" s="38">
        <f>IF('Indicator Date'!T42="","x",'Indicator Date'!T42)</f>
        <v>2024</v>
      </c>
      <c r="U42" s="38">
        <f>IF('Indicator Date'!U42="","x",'Indicator Date'!U42)</f>
        <v>2024</v>
      </c>
      <c r="V42" s="38">
        <f>IF('Indicator Date'!V42="","x",'Indicator Date'!V42)</f>
        <v>2021</v>
      </c>
      <c r="W42" s="38">
        <f>IF('Indicator Date'!W42="","x",'Indicator Date'!W42)</f>
        <v>2022</v>
      </c>
      <c r="X42" s="38">
        <f>IF('Indicator Date'!X42="","x",'Indicator Date'!X42)</f>
        <v>2022</v>
      </c>
      <c r="Y42" s="38">
        <f>IF('Indicator Date'!Y42="","x",'Indicator Date'!Y42)</f>
        <v>2017</v>
      </c>
      <c r="Z42" s="38">
        <f>IF('Indicator Date'!Z42="","x",'Indicator Date'!Z42)</f>
        <v>2022</v>
      </c>
      <c r="AA42" s="38">
        <f>IF('Indicator Date'!AA42="","x",'Indicator Date'!AA42)</f>
        <v>2022</v>
      </c>
      <c r="AB42" s="38">
        <f>IF('Indicator Date'!AB42="","x",'Indicator Date'!AB42)</f>
        <v>2018</v>
      </c>
      <c r="AC42" s="38">
        <f>IF('Indicator Date'!AC42="","x",'Indicator Date'!AC42)</f>
        <v>2020</v>
      </c>
      <c r="AD42" s="38">
        <f>IF('Indicator Date'!AD42="","x",'Indicator Date'!AD42)</f>
        <v>2022</v>
      </c>
      <c r="AE42" s="38">
        <f>IF('Indicator Date'!AE42="","x",'Indicator Date'!AE42)</f>
        <v>2024</v>
      </c>
      <c r="AF42" s="38">
        <f>IF('Indicator Date'!AF42="","x",'Indicator Date'!AF42)</f>
        <v>2024</v>
      </c>
      <c r="AG42" s="38">
        <f>IF('Indicator Date'!AG42="","x",'Indicator Date'!AG42)</f>
        <v>2024</v>
      </c>
      <c r="AH42" s="38">
        <f>IF('Indicator Date'!AH42="","x",'Indicator Date'!AH42)</f>
        <v>2022</v>
      </c>
      <c r="AI42" s="38" t="str">
        <f>IF('Indicator Date'!AI42="","x",RIGHT('Indicator Date'!AI42,4))</f>
        <v>2017</v>
      </c>
      <c r="AJ42" s="38">
        <f>IF('Indicator Date'!AJ42="","x",'Indicator Date'!AJ42)</f>
        <v>2024</v>
      </c>
      <c r="AK42" s="38">
        <f>IF('Indicator Date'!AK42="","x",'Indicator Date'!AK42)</f>
        <v>2021</v>
      </c>
      <c r="AL42" s="38">
        <f>IF('Indicator Date'!AL42="","x",'Indicator Date'!AL42)</f>
        <v>2022</v>
      </c>
      <c r="AM42" s="38">
        <f>IF('Indicator Date'!AM42="","x",'Indicator Date'!AM42)</f>
        <v>2022</v>
      </c>
      <c r="AN42" s="38">
        <f>IF('Indicator Date'!AN42="","x",'Indicator Date'!AN42)</f>
        <v>2023</v>
      </c>
      <c r="AO42" s="38">
        <f>IF('Indicator Date'!AO42="","x",'Indicator Date'!AO42)</f>
        <v>2022</v>
      </c>
      <c r="AP42" s="38">
        <f>IF('Indicator Date'!AP42="","x",'Indicator Date'!AP42)</f>
        <v>2017</v>
      </c>
      <c r="AQ42" s="38">
        <f>IF('Indicator Date'!AQ42="","x",'Indicator Date'!AQ42)</f>
        <v>2022</v>
      </c>
      <c r="AR42" s="38">
        <f>IF('Indicator Date'!AR42="","x",'Indicator Date'!AR42)</f>
        <v>2022</v>
      </c>
      <c r="AS42" s="38">
        <f>IF('Indicator Date'!AS42="","x",'Indicator Date'!AS42)</f>
        <v>2022</v>
      </c>
      <c r="AT42" s="38">
        <f>IF('Indicator Date'!AT42="","x",'Indicator Date'!AT42)</f>
        <v>2022</v>
      </c>
      <c r="AU42" s="38">
        <f>IF('Indicator Date'!AU42="","x",'Indicator Date'!AU42)</f>
        <v>2022</v>
      </c>
      <c r="AV42" s="38">
        <f>IF('Indicator Date'!AV42="","x",'Indicator Date'!AV42)</f>
        <v>2022</v>
      </c>
      <c r="AW42" s="38">
        <f>IF('Indicator Date'!AW42="","x",'Indicator Date'!AW42)</f>
        <v>2020</v>
      </c>
      <c r="AX42" s="38">
        <f>IF('Indicator Date'!AX42="","x",'Indicator Date'!AX42)</f>
        <v>2024</v>
      </c>
      <c r="AY42" s="38">
        <f>IF('Indicator Date'!AY42="","x",'Indicator Date'!AY42)</f>
        <v>2024</v>
      </c>
      <c r="AZ42" s="38">
        <f>IF('Indicator Date'!AZ42="","x",'Indicator Date'!AZ42)</f>
        <v>2024</v>
      </c>
      <c r="BA42" s="38">
        <f>IF('Indicator Date'!BA42="","x",'Indicator Date'!BA42)</f>
        <v>2024</v>
      </c>
      <c r="BB42" s="38">
        <f>IF('Indicator Date'!BB42="","x",'Indicator Date'!BB42)</f>
        <v>2024</v>
      </c>
      <c r="BC42" s="38">
        <f>IF('Indicator Date'!BC42="","x",'Indicator Date'!BC42)</f>
        <v>2024</v>
      </c>
      <c r="BD42" s="38">
        <f>IF('Indicator Date'!BD42="","x",'Indicator Date'!BD42)</f>
        <v>2024</v>
      </c>
      <c r="BE42" s="38">
        <f>IF('Indicator Date'!BE42="","x",'Indicator Date'!BE42)</f>
        <v>2024</v>
      </c>
      <c r="BF42" s="38">
        <f>IF('Indicator Date'!BF42="","x",'Indicator Date'!BF42)</f>
        <v>2015</v>
      </c>
      <c r="BG42" s="38">
        <f>IF('Indicator Date'!BG42="","x",'Indicator Date'!BG42)</f>
        <v>2022</v>
      </c>
      <c r="BH42" s="38">
        <f>IF('Indicator Date'!BH42="","x",'Indicator Date'!BH42)</f>
        <v>2023</v>
      </c>
      <c r="BI42" s="38">
        <f>IF('Indicator Date'!BI42="","x",'Indicator Date'!BI42)</f>
        <v>2022</v>
      </c>
      <c r="BJ42" s="38">
        <f>IF('Indicator Date'!BJ42="","x",'Indicator Date'!BJ42)</f>
        <v>2022</v>
      </c>
      <c r="BK42" s="38">
        <f>IF('Indicator Date'!BK42="","x",'Indicator Date'!BK42)</f>
        <v>2021</v>
      </c>
      <c r="BL42" s="38">
        <f>IF('Indicator Date'!BL42="","x",'Indicator Date'!BL42)</f>
        <v>2022</v>
      </c>
      <c r="BM42" s="38">
        <f>IF('Indicator Date'!BM42="","x",'Indicator Date'!BM42)</f>
        <v>2014</v>
      </c>
      <c r="BN42" s="38">
        <f>IF('Indicator Date'!BN42="","x",'Indicator Date'!BN42)</f>
        <v>2022</v>
      </c>
      <c r="BO42" s="38">
        <f>IF('Indicator Date'!BO42="","x",'Indicator Date'!BO42)</f>
        <v>2022</v>
      </c>
      <c r="BP42" s="38">
        <f>IF('Indicator Date'!BP42="","x",'Indicator Date'!BP42)</f>
        <v>2018</v>
      </c>
      <c r="BQ42" s="38">
        <f>IF('Indicator Date'!BQ42="","x",'Indicator Date'!BQ42)</f>
        <v>2022</v>
      </c>
      <c r="BR42" s="38" t="str">
        <f>IF('Indicator Date'!BR42="","x",'Indicator Date'!BR42)</f>
        <v>x</v>
      </c>
      <c r="BS42" s="38">
        <f>IF('Indicator Date'!BS42="","x",'Indicator Date'!BS42)</f>
        <v>2022</v>
      </c>
      <c r="BT42" s="38">
        <f>IF('Indicator Date'!BT42="","x",'Indicator Date'!BT42)</f>
        <v>2021</v>
      </c>
      <c r="BU42" s="38">
        <f>IF('Indicator Date'!BU42="","x",'Indicator Date'!BU42)</f>
        <v>2020</v>
      </c>
      <c r="BV42" s="38">
        <f>IF('Indicator Date'!BV42="","x",'Indicator Date'!BV42)</f>
        <v>2023</v>
      </c>
    </row>
    <row r="43" spans="1:74">
      <c r="A43" s="30" t="str">
        <f>'Indicator Data'!A45</f>
        <v>Costa Rica</v>
      </c>
      <c r="B43" s="23" t="str">
        <f>'Indicator Data'!B45</f>
        <v>CRI</v>
      </c>
      <c r="C43" s="38">
        <f>IF('Indicator Date'!C43="","x",'Indicator Date'!C43)</f>
        <v>2024</v>
      </c>
      <c r="D43" s="38">
        <f>IF('Indicator Date'!D43="","x",'Indicator Date'!D43)</f>
        <v>2024</v>
      </c>
      <c r="E43" s="38">
        <f>IF('Indicator Date'!E43="","x",'Indicator Date'!E43)</f>
        <v>2024</v>
      </c>
      <c r="F43" s="38">
        <f>IF('Indicator Date'!F43="","x",'Indicator Date'!F43)</f>
        <v>2024</v>
      </c>
      <c r="G43" s="38">
        <f>IF('Indicator Date'!G43="","x",'Indicator Date'!G43)</f>
        <v>2024</v>
      </c>
      <c r="H43" s="38">
        <f>IF('Indicator Date'!H43="","x",'Indicator Date'!H43)</f>
        <v>2024</v>
      </c>
      <c r="I43" s="38">
        <f>IF('Indicator Date'!I43="","x",'Indicator Date'!I43)</f>
        <v>2024</v>
      </c>
      <c r="J43" s="38">
        <f>IF('Indicator Date'!J43="","x",'Indicator Date'!J43)</f>
        <v>2024</v>
      </c>
      <c r="K43" s="38">
        <f>IF('Indicator Date'!K43="","x",'Indicator Date'!K43)</f>
        <v>2024</v>
      </c>
      <c r="L43" s="38">
        <f>IF('Indicator Date'!L43="","x",'Indicator Date'!L43)</f>
        <v>2024</v>
      </c>
      <c r="M43" s="38" t="str">
        <f>IF('Indicator Date'!M43="","x",'Indicator Date'!M43)</f>
        <v>x</v>
      </c>
      <c r="N43" s="38" t="str">
        <f>IF('Indicator Date'!N43="","x",'Indicator Date'!N43)</f>
        <v>x</v>
      </c>
      <c r="O43" s="38" t="str">
        <f>IF('Indicator Date'!O43="","x",'Indicator Date'!O43)</f>
        <v>x</v>
      </c>
      <c r="P43" s="38" t="str">
        <f>IF('Indicator Date'!P43="","x",'Indicator Date'!P43)</f>
        <v>x</v>
      </c>
      <c r="Q43" s="38">
        <f>IF('Indicator Date'!Q43="","x",'Indicator Date'!Q43)</f>
        <v>2024</v>
      </c>
      <c r="R43" s="38">
        <f>IF('Indicator Date'!R43="","x",'Indicator Date'!R43)</f>
        <v>2024</v>
      </c>
      <c r="S43" s="38">
        <f>IF('Indicator Date'!S43="","x",'Indicator Date'!S43)</f>
        <v>2024</v>
      </c>
      <c r="T43" s="38">
        <f>IF('Indicator Date'!T43="","x",'Indicator Date'!T43)</f>
        <v>2024</v>
      </c>
      <c r="U43" s="38">
        <f>IF('Indicator Date'!U43="","x",'Indicator Date'!U43)</f>
        <v>2024</v>
      </c>
      <c r="V43" s="38">
        <f>IF('Indicator Date'!V43="","x",'Indicator Date'!V43)</f>
        <v>2021</v>
      </c>
      <c r="W43" s="38">
        <f>IF('Indicator Date'!W43="","x",'Indicator Date'!W43)</f>
        <v>2022</v>
      </c>
      <c r="X43" s="38">
        <f>IF('Indicator Date'!X43="","x",'Indicator Date'!X43)</f>
        <v>2022</v>
      </c>
      <c r="Y43" s="38">
        <f>IF('Indicator Date'!Y43="","x",'Indicator Date'!Y43)</f>
        <v>2018</v>
      </c>
      <c r="Z43" s="38">
        <f>IF('Indicator Date'!Z43="","x",'Indicator Date'!Z43)</f>
        <v>2022</v>
      </c>
      <c r="AA43" s="38">
        <f>IF('Indicator Date'!AA43="","x",'Indicator Date'!AA43)</f>
        <v>2022</v>
      </c>
      <c r="AB43" s="38">
        <f>IF('Indicator Date'!AB43="","x",'Indicator Date'!AB43)</f>
        <v>2018</v>
      </c>
      <c r="AC43" s="38">
        <f>IF('Indicator Date'!AC43="","x",'Indicator Date'!AC43)</f>
        <v>2020</v>
      </c>
      <c r="AD43" s="38">
        <f>IF('Indicator Date'!AD43="","x",'Indicator Date'!AD43)</f>
        <v>2022</v>
      </c>
      <c r="AE43" s="38">
        <f>IF('Indicator Date'!AE43="","x",'Indicator Date'!AE43)</f>
        <v>2024</v>
      </c>
      <c r="AF43" s="38">
        <f>IF('Indicator Date'!AF43="","x",'Indicator Date'!AF43)</f>
        <v>2024</v>
      </c>
      <c r="AG43" s="38">
        <f>IF('Indicator Date'!AG43="","x",'Indicator Date'!AG43)</f>
        <v>2024</v>
      </c>
      <c r="AH43" s="38">
        <f>IF('Indicator Date'!AH43="","x",'Indicator Date'!AH43)</f>
        <v>2022</v>
      </c>
      <c r="AI43" s="38" t="str">
        <f>IF('Indicator Date'!AI43="","x",RIGHT('Indicator Date'!AI43,4))</f>
        <v>2018</v>
      </c>
      <c r="AJ43" s="38">
        <f>IF('Indicator Date'!AJ43="","x",'Indicator Date'!AJ43)</f>
        <v>2024</v>
      </c>
      <c r="AK43" s="38">
        <f>IF('Indicator Date'!AK43="","x",'Indicator Date'!AK43)</f>
        <v>2021</v>
      </c>
      <c r="AL43" s="38">
        <f>IF('Indicator Date'!AL43="","x",'Indicator Date'!AL43)</f>
        <v>2022</v>
      </c>
      <c r="AM43" s="38">
        <f>IF('Indicator Date'!AM43="","x",'Indicator Date'!AM43)</f>
        <v>2022</v>
      </c>
      <c r="AN43" s="38">
        <f>IF('Indicator Date'!AN43="","x",'Indicator Date'!AN43)</f>
        <v>2023</v>
      </c>
      <c r="AO43" s="38">
        <f>IF('Indicator Date'!AO43="","x",'Indicator Date'!AO43)</f>
        <v>2022</v>
      </c>
      <c r="AP43" s="38">
        <f>IF('Indicator Date'!AP43="","x",'Indicator Date'!AP43)</f>
        <v>2018</v>
      </c>
      <c r="AQ43" s="38">
        <f>IF('Indicator Date'!AQ43="","x",'Indicator Date'!AQ43)</f>
        <v>2022</v>
      </c>
      <c r="AR43" s="38">
        <f>IF('Indicator Date'!AR43="","x",'Indicator Date'!AR43)</f>
        <v>2022</v>
      </c>
      <c r="AS43" s="38">
        <f>IF('Indicator Date'!AS43="","x",'Indicator Date'!AS43)</f>
        <v>2022</v>
      </c>
      <c r="AT43" s="38">
        <f>IF('Indicator Date'!AT43="","x",'Indicator Date'!AT43)</f>
        <v>2022</v>
      </c>
      <c r="AU43" s="38">
        <f>IF('Indicator Date'!AU43="","x",'Indicator Date'!AU43)</f>
        <v>2022</v>
      </c>
      <c r="AV43" s="38">
        <f>IF('Indicator Date'!AV43="","x",'Indicator Date'!AV43)</f>
        <v>2022</v>
      </c>
      <c r="AW43" s="38">
        <f>IF('Indicator Date'!AW43="","x",'Indicator Date'!AW43)</f>
        <v>2022</v>
      </c>
      <c r="AX43" s="38">
        <f>IF('Indicator Date'!AX43="","x",'Indicator Date'!AX43)</f>
        <v>2024</v>
      </c>
      <c r="AY43" s="38">
        <f>IF('Indicator Date'!AY43="","x",'Indicator Date'!AY43)</f>
        <v>2024</v>
      </c>
      <c r="AZ43" s="38">
        <f>IF('Indicator Date'!AZ43="","x",'Indicator Date'!AZ43)</f>
        <v>2024</v>
      </c>
      <c r="BA43" s="38" t="str">
        <f>IF('Indicator Date'!BA43="","x",'Indicator Date'!BA43)</f>
        <v>x</v>
      </c>
      <c r="BB43" s="38">
        <f>IF('Indicator Date'!BB43="","x",'Indicator Date'!BB43)</f>
        <v>2024</v>
      </c>
      <c r="BC43" s="38" t="str">
        <f>IF('Indicator Date'!BC43="","x",'Indicator Date'!BC43)</f>
        <v>x</v>
      </c>
      <c r="BD43" s="38">
        <f>IF('Indicator Date'!BD43="","x",'Indicator Date'!BD43)</f>
        <v>2024</v>
      </c>
      <c r="BE43" s="38">
        <f>IF('Indicator Date'!BE43="","x",'Indicator Date'!BE43)</f>
        <v>2024</v>
      </c>
      <c r="BF43" s="38">
        <f>IF('Indicator Date'!BF43="","x",'Indicator Date'!BF43)</f>
        <v>2013</v>
      </c>
      <c r="BG43" s="38">
        <f>IF('Indicator Date'!BG43="","x",'Indicator Date'!BG43)</f>
        <v>2022</v>
      </c>
      <c r="BH43" s="38">
        <f>IF('Indicator Date'!BH43="","x",'Indicator Date'!BH43)</f>
        <v>2023</v>
      </c>
      <c r="BI43" s="38">
        <f>IF('Indicator Date'!BI43="","x",'Indicator Date'!BI43)</f>
        <v>2022</v>
      </c>
      <c r="BJ43" s="38">
        <f>IF('Indicator Date'!BJ43="","x",'Indicator Date'!BJ43)</f>
        <v>2021</v>
      </c>
      <c r="BK43" s="38">
        <f>IF('Indicator Date'!BK43="","x",'Indicator Date'!BK43)</f>
        <v>2022</v>
      </c>
      <c r="BL43" s="38">
        <f>IF('Indicator Date'!BL43="","x",'Indicator Date'!BL43)</f>
        <v>2022</v>
      </c>
      <c r="BM43" s="38">
        <f>IF('Indicator Date'!BM43="","x",'Indicator Date'!BM43)</f>
        <v>2014</v>
      </c>
      <c r="BN43" s="38">
        <f>IF('Indicator Date'!BN43="","x",'Indicator Date'!BN43)</f>
        <v>2022</v>
      </c>
      <c r="BO43" s="38">
        <f>IF('Indicator Date'!BO43="","x",'Indicator Date'!BO43)</f>
        <v>2022</v>
      </c>
      <c r="BP43" s="38">
        <f>IF('Indicator Date'!BP43="","x",'Indicator Date'!BP43)</f>
        <v>2021</v>
      </c>
      <c r="BQ43" s="38">
        <f>IF('Indicator Date'!BQ43="","x",'Indicator Date'!BQ43)</f>
        <v>2022</v>
      </c>
      <c r="BR43" s="38">
        <f>IF('Indicator Date'!BR43="","x",'Indicator Date'!BR43)</f>
        <v>2022</v>
      </c>
      <c r="BS43" s="38">
        <f>IF('Indicator Date'!BS43="","x",'Indicator Date'!BS43)</f>
        <v>2022</v>
      </c>
      <c r="BT43" s="38">
        <f>IF('Indicator Date'!BT43="","x",'Indicator Date'!BT43)</f>
        <v>2021</v>
      </c>
      <c r="BU43" s="38">
        <f>IF('Indicator Date'!BU43="","x",'Indicator Date'!BU43)</f>
        <v>2020</v>
      </c>
      <c r="BV43" s="38">
        <f>IF('Indicator Date'!BV43="","x",'Indicator Date'!BV43)</f>
        <v>2023</v>
      </c>
    </row>
    <row r="44" spans="1:74">
      <c r="A44" s="30" t="str">
        <f>'Indicator Data'!A46</f>
        <v>Côte d'Ivoire</v>
      </c>
      <c r="B44" s="23" t="str">
        <f>'Indicator Data'!B46</f>
        <v>CIV</v>
      </c>
      <c r="C44" s="38">
        <f>IF('Indicator Date'!C44="","x",'Indicator Date'!C44)</f>
        <v>2024</v>
      </c>
      <c r="D44" s="38">
        <f>IF('Indicator Date'!D44="","x",'Indicator Date'!D44)</f>
        <v>2024</v>
      </c>
      <c r="E44" s="38">
        <f>IF('Indicator Date'!E44="","x",'Indicator Date'!E44)</f>
        <v>2024</v>
      </c>
      <c r="F44" s="38">
        <f>IF('Indicator Date'!F44="","x",'Indicator Date'!F44)</f>
        <v>2024</v>
      </c>
      <c r="G44" s="38">
        <f>IF('Indicator Date'!G44="","x",'Indicator Date'!G44)</f>
        <v>2024</v>
      </c>
      <c r="H44" s="38">
        <f>IF('Indicator Date'!H44="","x",'Indicator Date'!H44)</f>
        <v>2024</v>
      </c>
      <c r="I44" s="38">
        <f>IF('Indicator Date'!I44="","x",'Indicator Date'!I44)</f>
        <v>2024</v>
      </c>
      <c r="J44" s="38">
        <f>IF('Indicator Date'!J44="","x",'Indicator Date'!J44)</f>
        <v>2024</v>
      </c>
      <c r="K44" s="38">
        <f>IF('Indicator Date'!K44="","x",'Indicator Date'!K44)</f>
        <v>2024</v>
      </c>
      <c r="L44" s="38">
        <f>IF('Indicator Date'!L44="","x",'Indicator Date'!L44)</f>
        <v>2024</v>
      </c>
      <c r="M44" s="38">
        <f>IF('Indicator Date'!M44="","x",'Indicator Date'!M44)</f>
        <v>2024</v>
      </c>
      <c r="N44" s="38">
        <f>IF('Indicator Date'!N44="","x",'Indicator Date'!N44)</f>
        <v>2024</v>
      </c>
      <c r="O44" s="38">
        <f>IF('Indicator Date'!O44="","x",'Indicator Date'!O44)</f>
        <v>2024</v>
      </c>
      <c r="P44" s="38">
        <f>IF('Indicator Date'!P44="","x",'Indicator Date'!P44)</f>
        <v>2024</v>
      </c>
      <c r="Q44" s="38">
        <f>IF('Indicator Date'!Q44="","x",'Indicator Date'!Q44)</f>
        <v>2024</v>
      </c>
      <c r="R44" s="38">
        <f>IF('Indicator Date'!R44="","x",'Indicator Date'!R44)</f>
        <v>2024</v>
      </c>
      <c r="S44" s="38">
        <f>IF('Indicator Date'!S44="","x",'Indicator Date'!S44)</f>
        <v>2024</v>
      </c>
      <c r="T44" s="38">
        <f>IF('Indicator Date'!T44="","x",'Indicator Date'!T44)</f>
        <v>2024</v>
      </c>
      <c r="U44" s="38">
        <f>IF('Indicator Date'!U44="","x",'Indicator Date'!U44)</f>
        <v>2024</v>
      </c>
      <c r="V44" s="38">
        <f>IF('Indicator Date'!V44="","x",'Indicator Date'!V44)</f>
        <v>2021</v>
      </c>
      <c r="W44" s="38">
        <f>IF('Indicator Date'!W44="","x",'Indicator Date'!W44)</f>
        <v>2022</v>
      </c>
      <c r="X44" s="38">
        <f>IF('Indicator Date'!X44="","x",'Indicator Date'!X44)</f>
        <v>2022</v>
      </c>
      <c r="Y44" s="38">
        <f>IF('Indicator Date'!Y44="","x",'Indicator Date'!Y44)</f>
        <v>2016</v>
      </c>
      <c r="Z44" s="38">
        <f>IF('Indicator Date'!Z44="","x",'Indicator Date'!Z44)</f>
        <v>2022</v>
      </c>
      <c r="AA44" s="38">
        <f>IF('Indicator Date'!AA44="","x",'Indicator Date'!AA44)</f>
        <v>2022</v>
      </c>
      <c r="AB44" s="38">
        <f>IF('Indicator Date'!AB44="","x",'Indicator Date'!AB44)</f>
        <v>2018</v>
      </c>
      <c r="AC44" s="38" t="str">
        <f>IF('Indicator Date'!AC44="","x",'Indicator Date'!AC44)</f>
        <v>x</v>
      </c>
      <c r="AD44" s="38">
        <f>IF('Indicator Date'!AD44="","x",'Indicator Date'!AD44)</f>
        <v>2022</v>
      </c>
      <c r="AE44" s="38">
        <f>IF('Indicator Date'!AE44="","x",'Indicator Date'!AE44)</f>
        <v>2024</v>
      </c>
      <c r="AF44" s="38">
        <f>IF('Indicator Date'!AF44="","x",'Indicator Date'!AF44)</f>
        <v>2024</v>
      </c>
      <c r="AG44" s="38">
        <f>IF('Indicator Date'!AG44="","x",'Indicator Date'!AG44)</f>
        <v>2024</v>
      </c>
      <c r="AH44" s="38">
        <f>IF('Indicator Date'!AH44="","x",'Indicator Date'!AH44)</f>
        <v>2022</v>
      </c>
      <c r="AI44" s="38" t="str">
        <f>IF('Indicator Date'!AI44="","x",RIGHT('Indicator Date'!AI44,4))</f>
        <v>2016</v>
      </c>
      <c r="AJ44" s="38">
        <f>IF('Indicator Date'!AJ44="","x",'Indicator Date'!AJ44)</f>
        <v>2024</v>
      </c>
      <c r="AK44" s="38">
        <f>IF('Indicator Date'!AK44="","x",'Indicator Date'!AK44)</f>
        <v>2021</v>
      </c>
      <c r="AL44" s="38">
        <f>IF('Indicator Date'!AL44="","x",'Indicator Date'!AL44)</f>
        <v>2022</v>
      </c>
      <c r="AM44" s="38">
        <f>IF('Indicator Date'!AM44="","x",'Indicator Date'!AM44)</f>
        <v>2022</v>
      </c>
      <c r="AN44" s="38">
        <f>IF('Indicator Date'!AN44="","x",'Indicator Date'!AN44)</f>
        <v>2023</v>
      </c>
      <c r="AO44" s="38">
        <f>IF('Indicator Date'!AO44="","x",'Indicator Date'!AO44)</f>
        <v>2022</v>
      </c>
      <c r="AP44" s="38">
        <f>IF('Indicator Date'!AP44="","x",'Indicator Date'!AP44)</f>
        <v>2021</v>
      </c>
      <c r="AQ44" s="38">
        <f>IF('Indicator Date'!AQ44="","x",'Indicator Date'!AQ44)</f>
        <v>2022</v>
      </c>
      <c r="AR44" s="38">
        <f>IF('Indicator Date'!AR44="","x",'Indicator Date'!AR44)</f>
        <v>2022</v>
      </c>
      <c r="AS44" s="38">
        <f>IF('Indicator Date'!AS44="","x",'Indicator Date'!AS44)</f>
        <v>2022</v>
      </c>
      <c r="AT44" s="38">
        <f>IF('Indicator Date'!AT44="","x",'Indicator Date'!AT44)</f>
        <v>2022</v>
      </c>
      <c r="AU44" s="38">
        <f>IF('Indicator Date'!AU44="","x",'Indicator Date'!AU44)</f>
        <v>2022</v>
      </c>
      <c r="AV44" s="38">
        <f>IF('Indicator Date'!AV44="","x",'Indicator Date'!AV44)</f>
        <v>2022</v>
      </c>
      <c r="AW44" s="38">
        <f>IF('Indicator Date'!AW44="","x",'Indicator Date'!AW44)</f>
        <v>2021</v>
      </c>
      <c r="AX44" s="38">
        <f>IF('Indicator Date'!AX44="","x",'Indicator Date'!AX44)</f>
        <v>2024</v>
      </c>
      <c r="AY44" s="38">
        <f>IF('Indicator Date'!AY44="","x",'Indicator Date'!AY44)</f>
        <v>2024</v>
      </c>
      <c r="AZ44" s="38">
        <f>IF('Indicator Date'!AZ44="","x",'Indicator Date'!AZ44)</f>
        <v>2024</v>
      </c>
      <c r="BA44" s="38">
        <f>IF('Indicator Date'!BA44="","x",'Indicator Date'!BA44)</f>
        <v>2024</v>
      </c>
      <c r="BB44" s="38">
        <f>IF('Indicator Date'!BB44="","x",'Indicator Date'!BB44)</f>
        <v>2024</v>
      </c>
      <c r="BC44" s="38">
        <f>IF('Indicator Date'!BC44="","x",'Indicator Date'!BC44)</f>
        <v>2024</v>
      </c>
      <c r="BD44" s="38">
        <f>IF('Indicator Date'!BD44="","x",'Indicator Date'!BD44)</f>
        <v>2024</v>
      </c>
      <c r="BE44" s="38">
        <f>IF('Indicator Date'!BE44="","x",'Indicator Date'!BE44)</f>
        <v>2024</v>
      </c>
      <c r="BF44" s="38">
        <f>IF('Indicator Date'!BF44="","x",'Indicator Date'!BF44)</f>
        <v>2015</v>
      </c>
      <c r="BG44" s="38">
        <f>IF('Indicator Date'!BG44="","x",'Indicator Date'!BG44)</f>
        <v>2022</v>
      </c>
      <c r="BH44" s="38">
        <f>IF('Indicator Date'!BH44="","x",'Indicator Date'!BH44)</f>
        <v>2023</v>
      </c>
      <c r="BI44" s="38">
        <f>IF('Indicator Date'!BI44="","x",'Indicator Date'!BI44)</f>
        <v>2022</v>
      </c>
      <c r="BJ44" s="38">
        <f>IF('Indicator Date'!BJ44="","x",'Indicator Date'!BJ44)</f>
        <v>2019</v>
      </c>
      <c r="BK44" s="38">
        <f>IF('Indicator Date'!BK44="","x",'Indicator Date'!BK44)</f>
        <v>2022</v>
      </c>
      <c r="BL44" s="38">
        <f>IF('Indicator Date'!BL44="","x",'Indicator Date'!BL44)</f>
        <v>2022</v>
      </c>
      <c r="BM44" s="38">
        <f>IF('Indicator Date'!BM44="","x",'Indicator Date'!BM44)</f>
        <v>2014</v>
      </c>
      <c r="BN44" s="38">
        <f>IF('Indicator Date'!BN44="","x",'Indicator Date'!BN44)</f>
        <v>2022</v>
      </c>
      <c r="BO44" s="38">
        <f>IF('Indicator Date'!BO44="","x",'Indicator Date'!BO44)</f>
        <v>2022</v>
      </c>
      <c r="BP44" s="38">
        <f>IF('Indicator Date'!BP44="","x",'Indicator Date'!BP44)</f>
        <v>2019</v>
      </c>
      <c r="BQ44" s="38">
        <f>IF('Indicator Date'!BQ44="","x",'Indicator Date'!BQ44)</f>
        <v>2022</v>
      </c>
      <c r="BR44" s="38">
        <f>IF('Indicator Date'!BR44="","x",'Indicator Date'!BR44)</f>
        <v>2022</v>
      </c>
      <c r="BS44" s="38">
        <f>IF('Indicator Date'!BS44="","x",'Indicator Date'!BS44)</f>
        <v>2022</v>
      </c>
      <c r="BT44" s="38">
        <f>IF('Indicator Date'!BT44="","x",'Indicator Date'!BT44)</f>
        <v>2021</v>
      </c>
      <c r="BU44" s="38">
        <f>IF('Indicator Date'!BU44="","x",'Indicator Date'!BU44)</f>
        <v>2020</v>
      </c>
      <c r="BV44" s="38">
        <f>IF('Indicator Date'!BV44="","x",'Indicator Date'!BV44)</f>
        <v>2023</v>
      </c>
    </row>
    <row r="45" spans="1:74">
      <c r="A45" s="30" t="str">
        <f>'Indicator Data'!A47</f>
        <v>Croatia</v>
      </c>
      <c r="B45" s="23" t="str">
        <f>'Indicator Data'!B47</f>
        <v>HRV</v>
      </c>
      <c r="C45" s="38">
        <f>IF('Indicator Date'!C45="","x",'Indicator Date'!C45)</f>
        <v>2024</v>
      </c>
      <c r="D45" s="38">
        <f>IF('Indicator Date'!D45="","x",'Indicator Date'!D45)</f>
        <v>2024</v>
      </c>
      <c r="E45" s="38">
        <f>IF('Indicator Date'!E45="","x",'Indicator Date'!E45)</f>
        <v>2024</v>
      </c>
      <c r="F45" s="38">
        <f>IF('Indicator Date'!F45="","x",'Indicator Date'!F45)</f>
        <v>2024</v>
      </c>
      <c r="G45" s="38">
        <f>IF('Indicator Date'!G45="","x",'Indicator Date'!G45)</f>
        <v>2024</v>
      </c>
      <c r="H45" s="38">
        <f>IF('Indicator Date'!H45="","x",'Indicator Date'!H45)</f>
        <v>2024</v>
      </c>
      <c r="I45" s="38">
        <f>IF('Indicator Date'!I45="","x",'Indicator Date'!I45)</f>
        <v>2024</v>
      </c>
      <c r="J45" s="38">
        <f>IF('Indicator Date'!J45="","x",'Indicator Date'!J45)</f>
        <v>2024</v>
      </c>
      <c r="K45" s="38">
        <f>IF('Indicator Date'!K45="","x",'Indicator Date'!K45)</f>
        <v>2024</v>
      </c>
      <c r="L45" s="38">
        <f>IF('Indicator Date'!L45="","x",'Indicator Date'!L45)</f>
        <v>2024</v>
      </c>
      <c r="M45" s="38">
        <f>IF('Indicator Date'!M45="","x",'Indicator Date'!M45)</f>
        <v>2024</v>
      </c>
      <c r="N45" s="38" t="str">
        <f>IF('Indicator Date'!N45="","x",'Indicator Date'!N45)</f>
        <v>x</v>
      </c>
      <c r="O45" s="38" t="str">
        <f>IF('Indicator Date'!O45="","x",'Indicator Date'!O45)</f>
        <v>x</v>
      </c>
      <c r="P45" s="38" t="str">
        <f>IF('Indicator Date'!P45="","x",'Indicator Date'!P45)</f>
        <v>x</v>
      </c>
      <c r="Q45" s="38">
        <f>IF('Indicator Date'!Q45="","x",'Indicator Date'!Q45)</f>
        <v>2024</v>
      </c>
      <c r="R45" s="38">
        <f>IF('Indicator Date'!R45="","x",'Indicator Date'!R45)</f>
        <v>2024</v>
      </c>
      <c r="S45" s="38">
        <f>IF('Indicator Date'!S45="","x",'Indicator Date'!S45)</f>
        <v>2024</v>
      </c>
      <c r="T45" s="38">
        <f>IF('Indicator Date'!T45="","x",'Indicator Date'!T45)</f>
        <v>2024</v>
      </c>
      <c r="U45" s="38">
        <f>IF('Indicator Date'!U45="","x",'Indicator Date'!U45)</f>
        <v>2024</v>
      </c>
      <c r="V45" s="38">
        <f>IF('Indicator Date'!V45="","x",'Indicator Date'!V45)</f>
        <v>2021</v>
      </c>
      <c r="W45" s="38">
        <f>IF('Indicator Date'!W45="","x",'Indicator Date'!W45)</f>
        <v>2022</v>
      </c>
      <c r="X45" s="38">
        <f>IF('Indicator Date'!X45="","x",'Indicator Date'!X45)</f>
        <v>2022</v>
      </c>
      <c r="Y45" s="38">
        <f>IF('Indicator Date'!Y45="","x",'Indicator Date'!Y45)</f>
        <v>2011</v>
      </c>
      <c r="Z45" s="38">
        <f>IF('Indicator Date'!Z45="","x",'Indicator Date'!Z45)</f>
        <v>2021</v>
      </c>
      <c r="AA45" s="38" t="str">
        <f>IF('Indicator Date'!AA45="","x",'Indicator Date'!AA45)</f>
        <v>x</v>
      </c>
      <c r="AB45" s="38">
        <f>IF('Indicator Date'!AB45="","x",'Indicator Date'!AB45)</f>
        <v>2018</v>
      </c>
      <c r="AC45" s="38">
        <f>IF('Indicator Date'!AC45="","x",'Indicator Date'!AC45)</f>
        <v>2020</v>
      </c>
      <c r="AD45" s="38">
        <f>IF('Indicator Date'!AD45="","x",'Indicator Date'!AD45)</f>
        <v>2022</v>
      </c>
      <c r="AE45" s="38">
        <f>IF('Indicator Date'!AE45="","x",'Indicator Date'!AE45)</f>
        <v>2024</v>
      </c>
      <c r="AF45" s="38">
        <f>IF('Indicator Date'!AF45="","x",'Indicator Date'!AF45)</f>
        <v>2024</v>
      </c>
      <c r="AG45" s="38">
        <f>IF('Indicator Date'!AG45="","x",'Indicator Date'!AG45)</f>
        <v>2024</v>
      </c>
      <c r="AH45" s="38">
        <f>IF('Indicator Date'!AH45="","x",'Indicator Date'!AH45)</f>
        <v>2022</v>
      </c>
      <c r="AI45" s="38" t="str">
        <f>IF('Indicator Date'!AI45="","x",RIGHT('Indicator Date'!AI45,4))</f>
        <v>x</v>
      </c>
      <c r="AJ45" s="38">
        <f>IF('Indicator Date'!AJ45="","x",'Indicator Date'!AJ45)</f>
        <v>2024</v>
      </c>
      <c r="AK45" s="38">
        <f>IF('Indicator Date'!AK45="","x",'Indicator Date'!AK45)</f>
        <v>2021</v>
      </c>
      <c r="AL45" s="38">
        <f>IF('Indicator Date'!AL45="","x",'Indicator Date'!AL45)</f>
        <v>2022</v>
      </c>
      <c r="AM45" s="38" t="str">
        <f>IF('Indicator Date'!AM45="","x",'Indicator Date'!AM45)</f>
        <v>x</v>
      </c>
      <c r="AN45" s="38">
        <f>IF('Indicator Date'!AN45="","x",'Indicator Date'!AN45)</f>
        <v>2023</v>
      </c>
      <c r="AO45" s="38">
        <f>IF('Indicator Date'!AO45="","x",'Indicator Date'!AO45)</f>
        <v>2022</v>
      </c>
      <c r="AP45" s="38" t="str">
        <f>IF('Indicator Date'!AP45="","x",'Indicator Date'!AP45)</f>
        <v>x</v>
      </c>
      <c r="AQ45" s="38">
        <f>IF('Indicator Date'!AQ45="","x",'Indicator Date'!AQ45)</f>
        <v>2022</v>
      </c>
      <c r="AR45" s="38">
        <f>IF('Indicator Date'!AR45="","x",'Indicator Date'!AR45)</f>
        <v>2022</v>
      </c>
      <c r="AS45" s="38">
        <f>IF('Indicator Date'!AS45="","x",'Indicator Date'!AS45)</f>
        <v>2022</v>
      </c>
      <c r="AT45" s="38" t="str">
        <f>IF('Indicator Date'!AT45="","x",'Indicator Date'!AT45)</f>
        <v>x</v>
      </c>
      <c r="AU45" s="38">
        <f>IF('Indicator Date'!AU45="","x",'Indicator Date'!AU45)</f>
        <v>2022</v>
      </c>
      <c r="AV45" s="38">
        <f>IF('Indicator Date'!AV45="","x",'Indicator Date'!AV45)</f>
        <v>2022</v>
      </c>
      <c r="AW45" s="38">
        <f>IF('Indicator Date'!AW45="","x",'Indicator Date'!AW45)</f>
        <v>2021</v>
      </c>
      <c r="AX45" s="38">
        <f>IF('Indicator Date'!AX45="","x",'Indicator Date'!AX45)</f>
        <v>2024</v>
      </c>
      <c r="AY45" s="38">
        <f>IF('Indicator Date'!AY45="","x",'Indicator Date'!AY45)</f>
        <v>2024</v>
      </c>
      <c r="AZ45" s="38">
        <f>IF('Indicator Date'!AZ45="","x",'Indicator Date'!AZ45)</f>
        <v>2024</v>
      </c>
      <c r="BA45" s="38" t="str">
        <f>IF('Indicator Date'!BA45="","x",'Indicator Date'!BA45)</f>
        <v>x</v>
      </c>
      <c r="BB45" s="38">
        <f>IF('Indicator Date'!BB45="","x",'Indicator Date'!BB45)</f>
        <v>2024</v>
      </c>
      <c r="BC45" s="38">
        <f>IF('Indicator Date'!BC45="","x",'Indicator Date'!BC45)</f>
        <v>2023</v>
      </c>
      <c r="BD45" s="38">
        <f>IF('Indicator Date'!BD45="","x",'Indicator Date'!BD45)</f>
        <v>2024</v>
      </c>
      <c r="BE45" s="38">
        <f>IF('Indicator Date'!BE45="","x",'Indicator Date'!BE45)</f>
        <v>2024</v>
      </c>
      <c r="BF45" s="38">
        <f>IF('Indicator Date'!BF45="","x",'Indicator Date'!BF45)</f>
        <v>2015</v>
      </c>
      <c r="BG45" s="38">
        <f>IF('Indicator Date'!BG45="","x",'Indicator Date'!BG45)</f>
        <v>2022</v>
      </c>
      <c r="BH45" s="38">
        <f>IF('Indicator Date'!BH45="","x",'Indicator Date'!BH45)</f>
        <v>2023</v>
      </c>
      <c r="BI45" s="38">
        <f>IF('Indicator Date'!BI45="","x",'Indicator Date'!BI45)</f>
        <v>2022</v>
      </c>
      <c r="BJ45" s="38">
        <f>IF('Indicator Date'!BJ45="","x",'Indicator Date'!BJ45)</f>
        <v>2021</v>
      </c>
      <c r="BK45" s="38">
        <f>IF('Indicator Date'!BK45="","x",'Indicator Date'!BK45)</f>
        <v>2022</v>
      </c>
      <c r="BL45" s="38">
        <f>IF('Indicator Date'!BL45="","x",'Indicator Date'!BL45)</f>
        <v>2022</v>
      </c>
      <c r="BM45" s="38">
        <f>IF('Indicator Date'!BM45="","x",'Indicator Date'!BM45)</f>
        <v>2014</v>
      </c>
      <c r="BN45" s="38">
        <f>IF('Indicator Date'!BN45="","x",'Indicator Date'!BN45)</f>
        <v>2022</v>
      </c>
      <c r="BO45" s="38">
        <f>IF('Indicator Date'!BO45="","x",'Indicator Date'!BO45)</f>
        <v>2022</v>
      </c>
      <c r="BP45" s="38">
        <f>IF('Indicator Date'!BP45="","x",'Indicator Date'!BP45)</f>
        <v>2019</v>
      </c>
      <c r="BQ45" s="38">
        <f>IF('Indicator Date'!BQ45="","x",'Indicator Date'!BQ45)</f>
        <v>2022</v>
      </c>
      <c r="BR45" s="38">
        <f>IF('Indicator Date'!BR45="","x",'Indicator Date'!BR45)</f>
        <v>2022</v>
      </c>
      <c r="BS45" s="38">
        <f>IF('Indicator Date'!BS45="","x",'Indicator Date'!BS45)</f>
        <v>2022</v>
      </c>
      <c r="BT45" s="38">
        <f>IF('Indicator Date'!BT45="","x",'Indicator Date'!BT45)</f>
        <v>2021</v>
      </c>
      <c r="BU45" s="38">
        <f>IF('Indicator Date'!BU45="","x",'Indicator Date'!BU45)</f>
        <v>2020</v>
      </c>
      <c r="BV45" s="38">
        <f>IF('Indicator Date'!BV45="","x",'Indicator Date'!BV45)</f>
        <v>2023</v>
      </c>
    </row>
    <row r="46" spans="1:74">
      <c r="A46" s="30" t="str">
        <f>'Indicator Data'!A48</f>
        <v>Cuba</v>
      </c>
      <c r="B46" s="23" t="str">
        <f>'Indicator Data'!B48</f>
        <v>CUB</v>
      </c>
      <c r="C46" s="38">
        <f>IF('Indicator Date'!C46="","x",'Indicator Date'!C46)</f>
        <v>2024</v>
      </c>
      <c r="D46" s="38">
        <f>IF('Indicator Date'!D46="","x",'Indicator Date'!D46)</f>
        <v>2024</v>
      </c>
      <c r="E46" s="38">
        <f>IF('Indicator Date'!E46="","x",'Indicator Date'!E46)</f>
        <v>2024</v>
      </c>
      <c r="F46" s="38">
        <f>IF('Indicator Date'!F46="","x",'Indicator Date'!F46)</f>
        <v>2024</v>
      </c>
      <c r="G46" s="38">
        <f>IF('Indicator Date'!G46="","x",'Indicator Date'!G46)</f>
        <v>2024</v>
      </c>
      <c r="H46" s="38">
        <f>IF('Indicator Date'!H46="","x",'Indicator Date'!H46)</f>
        <v>2024</v>
      </c>
      <c r="I46" s="38">
        <f>IF('Indicator Date'!I46="","x",'Indicator Date'!I46)</f>
        <v>2024</v>
      </c>
      <c r="J46" s="38">
        <f>IF('Indicator Date'!J46="","x",'Indicator Date'!J46)</f>
        <v>2024</v>
      </c>
      <c r="K46" s="38">
        <f>IF('Indicator Date'!K46="","x",'Indicator Date'!K46)</f>
        <v>2024</v>
      </c>
      <c r="L46" s="38">
        <f>IF('Indicator Date'!L46="","x",'Indicator Date'!L46)</f>
        <v>2024</v>
      </c>
      <c r="M46" s="38" t="str">
        <f>IF('Indicator Date'!M46="","x",'Indicator Date'!M46)</f>
        <v>x</v>
      </c>
      <c r="N46" s="38" t="str">
        <f>IF('Indicator Date'!N46="","x",'Indicator Date'!N46)</f>
        <v>x</v>
      </c>
      <c r="O46" s="38" t="str">
        <f>IF('Indicator Date'!O46="","x",'Indicator Date'!O46)</f>
        <v>x</v>
      </c>
      <c r="P46" s="38" t="str">
        <f>IF('Indicator Date'!P46="","x",'Indicator Date'!P46)</f>
        <v>x</v>
      </c>
      <c r="Q46" s="38">
        <f>IF('Indicator Date'!Q46="","x",'Indicator Date'!Q46)</f>
        <v>2024</v>
      </c>
      <c r="R46" s="38">
        <f>IF('Indicator Date'!R46="","x",'Indicator Date'!R46)</f>
        <v>2024</v>
      </c>
      <c r="S46" s="38">
        <f>IF('Indicator Date'!S46="","x",'Indicator Date'!S46)</f>
        <v>2024</v>
      </c>
      <c r="T46" s="38">
        <f>IF('Indicator Date'!T46="","x",'Indicator Date'!T46)</f>
        <v>2024</v>
      </c>
      <c r="U46" s="38">
        <f>IF('Indicator Date'!U46="","x",'Indicator Date'!U46)</f>
        <v>2024</v>
      </c>
      <c r="V46" s="38">
        <f>IF('Indicator Date'!V46="","x",'Indicator Date'!V46)</f>
        <v>2021</v>
      </c>
      <c r="W46" s="38">
        <f>IF('Indicator Date'!W46="","x",'Indicator Date'!W46)</f>
        <v>2022</v>
      </c>
      <c r="X46" s="38">
        <f>IF('Indicator Date'!X46="","x",'Indicator Date'!X46)</f>
        <v>2022</v>
      </c>
      <c r="Y46" s="38">
        <f>IF('Indicator Date'!Y46="","x",'Indicator Date'!Y46)</f>
        <v>2019</v>
      </c>
      <c r="Z46" s="38">
        <f>IF('Indicator Date'!Z46="","x",'Indicator Date'!Z46)</f>
        <v>2022</v>
      </c>
      <c r="AA46" s="38">
        <f>IF('Indicator Date'!AA46="","x",'Indicator Date'!AA46)</f>
        <v>2022</v>
      </c>
      <c r="AB46" s="38">
        <f>IF('Indicator Date'!AB46="","x",'Indicator Date'!AB46)</f>
        <v>2018</v>
      </c>
      <c r="AC46" s="38" t="str">
        <f>IF('Indicator Date'!AC46="","x",'Indicator Date'!AC46)</f>
        <v>x</v>
      </c>
      <c r="AD46" s="38">
        <f>IF('Indicator Date'!AD46="","x",'Indicator Date'!AD46)</f>
        <v>2022</v>
      </c>
      <c r="AE46" s="38">
        <f>IF('Indicator Date'!AE46="","x",'Indicator Date'!AE46)</f>
        <v>2024</v>
      </c>
      <c r="AF46" s="38">
        <f>IF('Indicator Date'!AF46="","x",'Indicator Date'!AF46)</f>
        <v>2024</v>
      </c>
      <c r="AG46" s="38">
        <f>IF('Indicator Date'!AG46="","x",'Indicator Date'!AG46)</f>
        <v>2024</v>
      </c>
      <c r="AH46" s="38">
        <f>IF('Indicator Date'!AH46="","x",'Indicator Date'!AH46)</f>
        <v>2022</v>
      </c>
      <c r="AI46" s="38" t="str">
        <f>IF('Indicator Date'!AI46="","x",RIGHT('Indicator Date'!AI46,4))</f>
        <v>2019</v>
      </c>
      <c r="AJ46" s="38">
        <f>IF('Indicator Date'!AJ46="","x",'Indicator Date'!AJ46)</f>
        <v>2024</v>
      </c>
      <c r="AK46" s="38">
        <f>IF('Indicator Date'!AK46="","x",'Indicator Date'!AK46)</f>
        <v>2021</v>
      </c>
      <c r="AL46" s="38">
        <f>IF('Indicator Date'!AL46="","x",'Indicator Date'!AL46)</f>
        <v>2022</v>
      </c>
      <c r="AM46" s="38">
        <f>IF('Indicator Date'!AM46="","x",'Indicator Date'!AM46)</f>
        <v>2019</v>
      </c>
      <c r="AN46" s="38" t="str">
        <f>IF('Indicator Date'!AN46="","x",'Indicator Date'!AN46)</f>
        <v>x</v>
      </c>
      <c r="AO46" s="38">
        <f>IF('Indicator Date'!AO46="","x",'Indicator Date'!AO46)</f>
        <v>2022</v>
      </c>
      <c r="AP46" s="38">
        <f>IF('Indicator Date'!AP46="","x",'Indicator Date'!AP46)</f>
        <v>2019</v>
      </c>
      <c r="AQ46" s="38">
        <f>IF('Indicator Date'!AQ46="","x",'Indicator Date'!AQ46)</f>
        <v>2022</v>
      </c>
      <c r="AR46" s="38">
        <f>IF('Indicator Date'!AR46="","x",'Indicator Date'!AR46)</f>
        <v>2022</v>
      </c>
      <c r="AS46" s="38">
        <f>IF('Indicator Date'!AS46="","x",'Indicator Date'!AS46)</f>
        <v>2022</v>
      </c>
      <c r="AT46" s="38" t="str">
        <f>IF('Indicator Date'!AT46="","x",'Indicator Date'!AT46)</f>
        <v>x</v>
      </c>
      <c r="AU46" s="38">
        <f>IF('Indicator Date'!AU46="","x",'Indicator Date'!AU46)</f>
        <v>2022</v>
      </c>
      <c r="AV46" s="38">
        <f>IF('Indicator Date'!AV46="","x",'Indicator Date'!AV46)</f>
        <v>2022</v>
      </c>
      <c r="AW46" s="38" t="str">
        <f>IF('Indicator Date'!AW46="","x",'Indicator Date'!AW46)</f>
        <v>x</v>
      </c>
      <c r="AX46" s="38">
        <f>IF('Indicator Date'!AX46="","x",'Indicator Date'!AX46)</f>
        <v>2024</v>
      </c>
      <c r="AY46" s="38">
        <f>IF('Indicator Date'!AY46="","x",'Indicator Date'!AY46)</f>
        <v>2024</v>
      </c>
      <c r="AZ46" s="38">
        <f>IF('Indicator Date'!AZ46="","x",'Indicator Date'!AZ46)</f>
        <v>2024</v>
      </c>
      <c r="BA46" s="38" t="str">
        <f>IF('Indicator Date'!BA46="","x",'Indicator Date'!BA46)</f>
        <v>x</v>
      </c>
      <c r="BB46" s="38">
        <f>IF('Indicator Date'!BB46="","x",'Indicator Date'!BB46)</f>
        <v>2024</v>
      </c>
      <c r="BC46" s="38">
        <f>IF('Indicator Date'!BC46="","x",'Indicator Date'!BC46)</f>
        <v>2023</v>
      </c>
      <c r="BD46" s="38">
        <f>IF('Indicator Date'!BD46="","x",'Indicator Date'!BD46)</f>
        <v>2024</v>
      </c>
      <c r="BE46" s="38">
        <f>IF('Indicator Date'!BE46="","x",'Indicator Date'!BE46)</f>
        <v>2024</v>
      </c>
      <c r="BF46" s="38">
        <f>IF('Indicator Date'!BF46="","x",'Indicator Date'!BF46)</f>
        <v>2013</v>
      </c>
      <c r="BG46" s="38">
        <f>IF('Indicator Date'!BG46="","x",'Indicator Date'!BG46)</f>
        <v>2022</v>
      </c>
      <c r="BH46" s="38">
        <f>IF('Indicator Date'!BH46="","x",'Indicator Date'!BH46)</f>
        <v>2023</v>
      </c>
      <c r="BI46" s="38">
        <f>IF('Indicator Date'!BI46="","x",'Indicator Date'!BI46)</f>
        <v>2022</v>
      </c>
      <c r="BJ46" s="38">
        <f>IF('Indicator Date'!BJ46="","x",'Indicator Date'!BJ46)</f>
        <v>2021</v>
      </c>
      <c r="BK46" s="38">
        <f>IF('Indicator Date'!BK46="","x",'Indicator Date'!BK46)</f>
        <v>2021</v>
      </c>
      <c r="BL46" s="38">
        <f>IF('Indicator Date'!BL46="","x",'Indicator Date'!BL46)</f>
        <v>2022</v>
      </c>
      <c r="BM46" s="38">
        <f>IF('Indicator Date'!BM46="","x",'Indicator Date'!BM46)</f>
        <v>2014</v>
      </c>
      <c r="BN46" s="38">
        <f>IF('Indicator Date'!BN46="","x",'Indicator Date'!BN46)</f>
        <v>2022</v>
      </c>
      <c r="BO46" s="38">
        <f>IF('Indicator Date'!BO46="","x",'Indicator Date'!BO46)</f>
        <v>2022</v>
      </c>
      <c r="BP46" s="38">
        <f>IF('Indicator Date'!BP46="","x",'Indicator Date'!BP46)</f>
        <v>2018</v>
      </c>
      <c r="BQ46" s="38">
        <f>IF('Indicator Date'!BQ46="","x",'Indicator Date'!BQ46)</f>
        <v>2022</v>
      </c>
      <c r="BR46" s="38">
        <f>IF('Indicator Date'!BR46="","x",'Indicator Date'!BR46)</f>
        <v>2022</v>
      </c>
      <c r="BS46" s="38" t="str">
        <f>IF('Indicator Date'!BS46="","x",'Indicator Date'!BS46)</f>
        <v>x</v>
      </c>
      <c r="BT46" s="38">
        <f>IF('Indicator Date'!BT46="","x",'Indicator Date'!BT46)</f>
        <v>2021</v>
      </c>
      <c r="BU46" s="38">
        <f>IF('Indicator Date'!BU46="","x",'Indicator Date'!BU46)</f>
        <v>2020</v>
      </c>
      <c r="BV46" s="38">
        <f>IF('Indicator Date'!BV46="","x",'Indicator Date'!BV46)</f>
        <v>2020</v>
      </c>
    </row>
    <row r="47" spans="1:74">
      <c r="A47" s="30" t="str">
        <f>'Indicator Data'!A49</f>
        <v>Cyprus</v>
      </c>
      <c r="B47" s="23" t="str">
        <f>'Indicator Data'!B49</f>
        <v>CYP</v>
      </c>
      <c r="C47" s="38">
        <f>IF('Indicator Date'!C47="","x",'Indicator Date'!C47)</f>
        <v>2024</v>
      </c>
      <c r="D47" s="38">
        <f>IF('Indicator Date'!D47="","x",'Indicator Date'!D47)</f>
        <v>2024</v>
      </c>
      <c r="E47" s="38">
        <f>IF('Indicator Date'!E47="","x",'Indicator Date'!E47)</f>
        <v>2024</v>
      </c>
      <c r="F47" s="38">
        <f>IF('Indicator Date'!F47="","x",'Indicator Date'!F47)</f>
        <v>2024</v>
      </c>
      <c r="G47" s="38">
        <f>IF('Indicator Date'!G47="","x",'Indicator Date'!G47)</f>
        <v>2024</v>
      </c>
      <c r="H47" s="38">
        <f>IF('Indicator Date'!H47="","x",'Indicator Date'!H47)</f>
        <v>2024</v>
      </c>
      <c r="I47" s="38">
        <f>IF('Indicator Date'!I47="","x",'Indicator Date'!I47)</f>
        <v>2024</v>
      </c>
      <c r="J47" s="38">
        <f>IF('Indicator Date'!J47="","x",'Indicator Date'!J47)</f>
        <v>2024</v>
      </c>
      <c r="K47" s="38">
        <f>IF('Indicator Date'!K47="","x",'Indicator Date'!K47)</f>
        <v>2024</v>
      </c>
      <c r="L47" s="38">
        <f>IF('Indicator Date'!L47="","x",'Indicator Date'!L47)</f>
        <v>2024</v>
      </c>
      <c r="M47" s="38">
        <f>IF('Indicator Date'!M47="","x",'Indicator Date'!M47)</f>
        <v>2024</v>
      </c>
      <c r="N47" s="38" t="str">
        <f>IF('Indicator Date'!N47="","x",'Indicator Date'!N47)</f>
        <v>x</v>
      </c>
      <c r="O47" s="38" t="str">
        <f>IF('Indicator Date'!O47="","x",'Indicator Date'!O47)</f>
        <v>x</v>
      </c>
      <c r="P47" s="38" t="str">
        <f>IF('Indicator Date'!P47="","x",'Indicator Date'!P47)</f>
        <v>x</v>
      </c>
      <c r="Q47" s="38">
        <f>IF('Indicator Date'!Q47="","x",'Indicator Date'!Q47)</f>
        <v>2024</v>
      </c>
      <c r="R47" s="38">
        <f>IF('Indicator Date'!R47="","x",'Indicator Date'!R47)</f>
        <v>2024</v>
      </c>
      <c r="S47" s="38">
        <f>IF('Indicator Date'!S47="","x",'Indicator Date'!S47)</f>
        <v>2024</v>
      </c>
      <c r="T47" s="38">
        <f>IF('Indicator Date'!T47="","x",'Indicator Date'!T47)</f>
        <v>2024</v>
      </c>
      <c r="U47" s="38">
        <f>IF('Indicator Date'!U47="","x",'Indicator Date'!U47)</f>
        <v>2024</v>
      </c>
      <c r="V47" s="38">
        <f>IF('Indicator Date'!V47="","x",'Indicator Date'!V47)</f>
        <v>2021</v>
      </c>
      <c r="W47" s="38">
        <f>IF('Indicator Date'!W47="","x",'Indicator Date'!W47)</f>
        <v>2022</v>
      </c>
      <c r="X47" s="38">
        <f>IF('Indicator Date'!X47="","x",'Indicator Date'!X47)</f>
        <v>2022</v>
      </c>
      <c r="Y47" s="38">
        <f>IF('Indicator Date'!Y47="","x",'Indicator Date'!Y47)</f>
        <v>2011</v>
      </c>
      <c r="Z47" s="38">
        <f>IF('Indicator Date'!Z47="","x",'Indicator Date'!Z47)</f>
        <v>2022</v>
      </c>
      <c r="AA47" s="38" t="str">
        <f>IF('Indicator Date'!AA47="","x",'Indicator Date'!AA47)</f>
        <v>x</v>
      </c>
      <c r="AB47" s="38">
        <f>IF('Indicator Date'!AB47="","x",'Indicator Date'!AB47)</f>
        <v>2019</v>
      </c>
      <c r="AC47" s="38">
        <f>IF('Indicator Date'!AC47="","x",'Indicator Date'!AC47)</f>
        <v>2020</v>
      </c>
      <c r="AD47" s="38">
        <f>IF('Indicator Date'!AD47="","x",'Indicator Date'!AD47)</f>
        <v>2022</v>
      </c>
      <c r="AE47" s="38">
        <f>IF('Indicator Date'!AE47="","x",'Indicator Date'!AE47)</f>
        <v>2024</v>
      </c>
      <c r="AF47" s="38">
        <f>IF('Indicator Date'!AF47="","x",'Indicator Date'!AF47)</f>
        <v>2024</v>
      </c>
      <c r="AG47" s="38">
        <f>IF('Indicator Date'!AG47="","x",'Indicator Date'!AG47)</f>
        <v>2024</v>
      </c>
      <c r="AH47" s="38">
        <f>IF('Indicator Date'!AH47="","x",'Indicator Date'!AH47)</f>
        <v>2022</v>
      </c>
      <c r="AI47" s="38" t="str">
        <f>IF('Indicator Date'!AI47="","x",RIGHT('Indicator Date'!AI47,4))</f>
        <v>x</v>
      </c>
      <c r="AJ47" s="38">
        <f>IF('Indicator Date'!AJ47="","x",'Indicator Date'!AJ47)</f>
        <v>2024</v>
      </c>
      <c r="AK47" s="38">
        <f>IF('Indicator Date'!AK47="","x",'Indicator Date'!AK47)</f>
        <v>2021</v>
      </c>
      <c r="AL47" s="38">
        <f>IF('Indicator Date'!AL47="","x",'Indicator Date'!AL47)</f>
        <v>2022</v>
      </c>
      <c r="AM47" s="38" t="str">
        <f>IF('Indicator Date'!AM47="","x",'Indicator Date'!AM47)</f>
        <v>x</v>
      </c>
      <c r="AN47" s="38">
        <f>IF('Indicator Date'!AN47="","x",'Indicator Date'!AN47)</f>
        <v>2023</v>
      </c>
      <c r="AO47" s="38">
        <f>IF('Indicator Date'!AO47="","x",'Indicator Date'!AO47)</f>
        <v>2022</v>
      </c>
      <c r="AP47" s="38" t="str">
        <f>IF('Indicator Date'!AP47="","x",'Indicator Date'!AP47)</f>
        <v>x</v>
      </c>
      <c r="AQ47" s="38">
        <f>IF('Indicator Date'!AQ47="","x",'Indicator Date'!AQ47)</f>
        <v>2022</v>
      </c>
      <c r="AR47" s="38">
        <f>IF('Indicator Date'!AR47="","x",'Indicator Date'!AR47)</f>
        <v>2021</v>
      </c>
      <c r="AS47" s="38">
        <f>IF('Indicator Date'!AS47="","x",'Indicator Date'!AS47)</f>
        <v>2021</v>
      </c>
      <c r="AT47" s="38" t="str">
        <f>IF('Indicator Date'!AT47="","x",'Indicator Date'!AT47)</f>
        <v>x</v>
      </c>
      <c r="AU47" s="38">
        <f>IF('Indicator Date'!AU47="","x",'Indicator Date'!AU47)</f>
        <v>2022</v>
      </c>
      <c r="AV47" s="38">
        <f>IF('Indicator Date'!AV47="","x",'Indicator Date'!AV47)</f>
        <v>2022</v>
      </c>
      <c r="AW47" s="38">
        <f>IF('Indicator Date'!AW47="","x",'Indicator Date'!AW47)</f>
        <v>2021</v>
      </c>
      <c r="AX47" s="38">
        <f>IF('Indicator Date'!AX47="","x",'Indicator Date'!AX47)</f>
        <v>2024</v>
      </c>
      <c r="AY47" s="38">
        <f>IF('Indicator Date'!AY47="","x",'Indicator Date'!AY47)</f>
        <v>2024</v>
      </c>
      <c r="AZ47" s="38">
        <f>IF('Indicator Date'!AZ47="","x",'Indicator Date'!AZ47)</f>
        <v>2024</v>
      </c>
      <c r="BA47" s="38">
        <f>IF('Indicator Date'!BA47="","x",'Indicator Date'!BA47)</f>
        <v>2024</v>
      </c>
      <c r="BB47" s="38">
        <f>IF('Indicator Date'!BB47="","x",'Indicator Date'!BB47)</f>
        <v>2024</v>
      </c>
      <c r="BC47" s="38" t="str">
        <f>IF('Indicator Date'!BC47="","x",'Indicator Date'!BC47)</f>
        <v>x</v>
      </c>
      <c r="BD47" s="38">
        <f>IF('Indicator Date'!BD47="","x",'Indicator Date'!BD47)</f>
        <v>2024</v>
      </c>
      <c r="BE47" s="38">
        <f>IF('Indicator Date'!BE47="","x",'Indicator Date'!BE47)</f>
        <v>2024</v>
      </c>
      <c r="BF47" s="38" t="str">
        <f>IF('Indicator Date'!BF47="","x",'Indicator Date'!BF47)</f>
        <v>x</v>
      </c>
      <c r="BG47" s="38">
        <f>IF('Indicator Date'!BG47="","x",'Indicator Date'!BG47)</f>
        <v>2022</v>
      </c>
      <c r="BH47" s="38">
        <f>IF('Indicator Date'!BH47="","x",'Indicator Date'!BH47)</f>
        <v>2023</v>
      </c>
      <c r="BI47" s="38">
        <f>IF('Indicator Date'!BI47="","x",'Indicator Date'!BI47)</f>
        <v>2022</v>
      </c>
      <c r="BJ47" s="38">
        <f>IF('Indicator Date'!BJ47="","x",'Indicator Date'!BJ47)</f>
        <v>2021</v>
      </c>
      <c r="BK47" s="38">
        <f>IF('Indicator Date'!BK47="","x",'Indicator Date'!BK47)</f>
        <v>2022</v>
      </c>
      <c r="BL47" s="38">
        <f>IF('Indicator Date'!BL47="","x",'Indicator Date'!BL47)</f>
        <v>2021</v>
      </c>
      <c r="BM47" s="38">
        <f>IF('Indicator Date'!BM47="","x",'Indicator Date'!BM47)</f>
        <v>2014</v>
      </c>
      <c r="BN47" s="38">
        <f>IF('Indicator Date'!BN47="","x",'Indicator Date'!BN47)</f>
        <v>2022</v>
      </c>
      <c r="BO47" s="38">
        <f>IF('Indicator Date'!BO47="","x",'Indicator Date'!BO47)</f>
        <v>2022</v>
      </c>
      <c r="BP47" s="38">
        <f>IF('Indicator Date'!BP47="","x",'Indicator Date'!BP47)</f>
        <v>2021</v>
      </c>
      <c r="BQ47" s="38">
        <f>IF('Indicator Date'!BQ47="","x",'Indicator Date'!BQ47)</f>
        <v>2022</v>
      </c>
      <c r="BR47" s="38">
        <f>IF('Indicator Date'!BR47="","x",'Indicator Date'!BR47)</f>
        <v>2022</v>
      </c>
      <c r="BS47" s="38">
        <f>IF('Indicator Date'!BS47="","x",'Indicator Date'!BS47)</f>
        <v>2022</v>
      </c>
      <c r="BT47" s="38">
        <f>IF('Indicator Date'!BT47="","x",'Indicator Date'!BT47)</f>
        <v>2021</v>
      </c>
      <c r="BU47" s="38">
        <f>IF('Indicator Date'!BU47="","x",'Indicator Date'!BU47)</f>
        <v>2020</v>
      </c>
      <c r="BV47" s="38">
        <f>IF('Indicator Date'!BV47="","x",'Indicator Date'!BV47)</f>
        <v>2023</v>
      </c>
    </row>
    <row r="48" spans="1:74">
      <c r="A48" s="30" t="str">
        <f>'Indicator Data'!A50</f>
        <v>Czech Republic</v>
      </c>
      <c r="B48" s="23" t="str">
        <f>'Indicator Data'!B50</f>
        <v>CZE</v>
      </c>
      <c r="C48" s="38">
        <f>IF('Indicator Date'!C48="","x",'Indicator Date'!C48)</f>
        <v>2024</v>
      </c>
      <c r="D48" s="38">
        <f>IF('Indicator Date'!D48="","x",'Indicator Date'!D48)</f>
        <v>2024</v>
      </c>
      <c r="E48" s="38">
        <f>IF('Indicator Date'!E48="","x",'Indicator Date'!E48)</f>
        <v>2024</v>
      </c>
      <c r="F48" s="38">
        <f>IF('Indicator Date'!F48="","x",'Indicator Date'!F48)</f>
        <v>2024</v>
      </c>
      <c r="G48" s="38">
        <f>IF('Indicator Date'!G48="","x",'Indicator Date'!G48)</f>
        <v>2024</v>
      </c>
      <c r="H48" s="38">
        <f>IF('Indicator Date'!H48="","x",'Indicator Date'!H48)</f>
        <v>2024</v>
      </c>
      <c r="I48" s="38">
        <f>IF('Indicator Date'!I48="","x",'Indicator Date'!I48)</f>
        <v>2024</v>
      </c>
      <c r="J48" s="38">
        <f>IF('Indicator Date'!J48="","x",'Indicator Date'!J48)</f>
        <v>2024</v>
      </c>
      <c r="K48" s="38">
        <f>IF('Indicator Date'!K48="","x",'Indicator Date'!K48)</f>
        <v>2024</v>
      </c>
      <c r="L48" s="38">
        <f>IF('Indicator Date'!L48="","x",'Indicator Date'!L48)</f>
        <v>2024</v>
      </c>
      <c r="M48" s="38">
        <f>IF('Indicator Date'!M48="","x",'Indicator Date'!M48)</f>
        <v>2024</v>
      </c>
      <c r="N48" s="38" t="str">
        <f>IF('Indicator Date'!N48="","x",'Indicator Date'!N48)</f>
        <v>x</v>
      </c>
      <c r="O48" s="38" t="str">
        <f>IF('Indicator Date'!O48="","x",'Indicator Date'!O48)</f>
        <v>x</v>
      </c>
      <c r="P48" s="38" t="str">
        <f>IF('Indicator Date'!P48="","x",'Indicator Date'!P48)</f>
        <v>x</v>
      </c>
      <c r="Q48" s="38">
        <f>IF('Indicator Date'!Q48="","x",'Indicator Date'!Q48)</f>
        <v>2024</v>
      </c>
      <c r="R48" s="38">
        <f>IF('Indicator Date'!R48="","x",'Indicator Date'!R48)</f>
        <v>2024</v>
      </c>
      <c r="S48" s="38">
        <f>IF('Indicator Date'!S48="","x",'Indicator Date'!S48)</f>
        <v>2024</v>
      </c>
      <c r="T48" s="38">
        <f>IF('Indicator Date'!T48="","x",'Indicator Date'!T48)</f>
        <v>2024</v>
      </c>
      <c r="U48" s="38">
        <f>IF('Indicator Date'!U48="","x",'Indicator Date'!U48)</f>
        <v>2024</v>
      </c>
      <c r="V48" s="38">
        <f>IF('Indicator Date'!V48="","x",'Indicator Date'!V48)</f>
        <v>2021</v>
      </c>
      <c r="W48" s="38">
        <f>IF('Indicator Date'!W48="","x",'Indicator Date'!W48)</f>
        <v>2022</v>
      </c>
      <c r="X48" s="38">
        <f>IF('Indicator Date'!X48="","x",'Indicator Date'!X48)</f>
        <v>2022</v>
      </c>
      <c r="Y48" s="38">
        <f>IF('Indicator Date'!Y48="","x",'Indicator Date'!Y48)</f>
        <v>2011</v>
      </c>
      <c r="Z48" s="38">
        <f>IF('Indicator Date'!Z48="","x",'Indicator Date'!Z48)</f>
        <v>2022</v>
      </c>
      <c r="AA48" s="38" t="str">
        <f>IF('Indicator Date'!AA48="","x",'Indicator Date'!AA48)</f>
        <v>x</v>
      </c>
      <c r="AB48" s="38">
        <f>IF('Indicator Date'!AB48="","x",'Indicator Date'!AB48)</f>
        <v>2019</v>
      </c>
      <c r="AC48" s="38" t="str">
        <f>IF('Indicator Date'!AC48="","x",'Indicator Date'!AC48)</f>
        <v>x</v>
      </c>
      <c r="AD48" s="38">
        <f>IF('Indicator Date'!AD48="","x",'Indicator Date'!AD48)</f>
        <v>2022</v>
      </c>
      <c r="AE48" s="38">
        <f>IF('Indicator Date'!AE48="","x",'Indicator Date'!AE48)</f>
        <v>2024</v>
      </c>
      <c r="AF48" s="38">
        <f>IF('Indicator Date'!AF48="","x",'Indicator Date'!AF48)</f>
        <v>2024</v>
      </c>
      <c r="AG48" s="38">
        <f>IF('Indicator Date'!AG48="","x",'Indicator Date'!AG48)</f>
        <v>2024</v>
      </c>
      <c r="AH48" s="38">
        <f>IF('Indicator Date'!AH48="","x",'Indicator Date'!AH48)</f>
        <v>2022</v>
      </c>
      <c r="AI48" s="38" t="str">
        <f>IF('Indicator Date'!AI48="","x",RIGHT('Indicator Date'!AI48,4))</f>
        <v>x</v>
      </c>
      <c r="AJ48" s="38">
        <f>IF('Indicator Date'!AJ48="","x",'Indicator Date'!AJ48)</f>
        <v>2024</v>
      </c>
      <c r="AK48" s="38">
        <f>IF('Indicator Date'!AK48="","x",'Indicator Date'!AK48)</f>
        <v>2021</v>
      </c>
      <c r="AL48" s="38">
        <f>IF('Indicator Date'!AL48="","x",'Indicator Date'!AL48)</f>
        <v>2022</v>
      </c>
      <c r="AM48" s="38" t="str">
        <f>IF('Indicator Date'!AM48="","x",'Indicator Date'!AM48)</f>
        <v>x</v>
      </c>
      <c r="AN48" s="38">
        <f>IF('Indicator Date'!AN48="","x",'Indicator Date'!AN48)</f>
        <v>2023</v>
      </c>
      <c r="AO48" s="38">
        <f>IF('Indicator Date'!AO48="","x",'Indicator Date'!AO48)</f>
        <v>2022</v>
      </c>
      <c r="AP48" s="38" t="str">
        <f>IF('Indicator Date'!AP48="","x",'Indicator Date'!AP48)</f>
        <v>x</v>
      </c>
      <c r="AQ48" s="38">
        <f>IF('Indicator Date'!AQ48="","x",'Indicator Date'!AQ48)</f>
        <v>2022</v>
      </c>
      <c r="AR48" s="38">
        <f>IF('Indicator Date'!AR48="","x",'Indicator Date'!AR48)</f>
        <v>2022</v>
      </c>
      <c r="AS48" s="38">
        <f>IF('Indicator Date'!AS48="","x",'Indicator Date'!AS48)</f>
        <v>2022</v>
      </c>
      <c r="AT48" s="38" t="str">
        <f>IF('Indicator Date'!AT48="","x",'Indicator Date'!AT48)</f>
        <v>x</v>
      </c>
      <c r="AU48" s="38">
        <f>IF('Indicator Date'!AU48="","x",'Indicator Date'!AU48)</f>
        <v>2022</v>
      </c>
      <c r="AV48" s="38">
        <f>IF('Indicator Date'!AV48="","x",'Indicator Date'!AV48)</f>
        <v>2022</v>
      </c>
      <c r="AW48" s="38">
        <f>IF('Indicator Date'!AW48="","x",'Indicator Date'!AW48)</f>
        <v>2021</v>
      </c>
      <c r="AX48" s="38">
        <f>IF('Indicator Date'!AX48="","x",'Indicator Date'!AX48)</f>
        <v>2024</v>
      </c>
      <c r="AY48" s="38">
        <f>IF('Indicator Date'!AY48="","x",'Indicator Date'!AY48)</f>
        <v>2024</v>
      </c>
      <c r="AZ48" s="38">
        <f>IF('Indicator Date'!AZ48="","x",'Indicator Date'!AZ48)</f>
        <v>2024</v>
      </c>
      <c r="BA48" s="38" t="str">
        <f>IF('Indicator Date'!BA48="","x",'Indicator Date'!BA48)</f>
        <v>x</v>
      </c>
      <c r="BB48" s="38">
        <f>IF('Indicator Date'!BB48="","x",'Indicator Date'!BB48)</f>
        <v>2024</v>
      </c>
      <c r="BC48" s="38">
        <f>IF('Indicator Date'!BC48="","x",'Indicator Date'!BC48)</f>
        <v>2023</v>
      </c>
      <c r="BD48" s="38">
        <f>IF('Indicator Date'!BD48="","x",'Indicator Date'!BD48)</f>
        <v>2024</v>
      </c>
      <c r="BE48" s="38">
        <f>IF('Indicator Date'!BE48="","x",'Indicator Date'!BE48)</f>
        <v>2024</v>
      </c>
      <c r="BF48" s="38">
        <f>IF('Indicator Date'!BF48="","x",'Indicator Date'!BF48)</f>
        <v>2015</v>
      </c>
      <c r="BG48" s="38">
        <f>IF('Indicator Date'!BG48="","x",'Indicator Date'!BG48)</f>
        <v>2022</v>
      </c>
      <c r="BH48" s="38">
        <f>IF('Indicator Date'!BH48="","x",'Indicator Date'!BH48)</f>
        <v>2023</v>
      </c>
      <c r="BI48" s="38">
        <f>IF('Indicator Date'!BI48="","x",'Indicator Date'!BI48)</f>
        <v>2022</v>
      </c>
      <c r="BJ48" s="38" t="str">
        <f>IF('Indicator Date'!BJ48="","x",'Indicator Date'!BJ48)</f>
        <v>x</v>
      </c>
      <c r="BK48" s="38">
        <f>IF('Indicator Date'!BK48="","x",'Indicator Date'!BK48)</f>
        <v>2022</v>
      </c>
      <c r="BL48" s="38">
        <f>IF('Indicator Date'!BL48="","x",'Indicator Date'!BL48)</f>
        <v>2022</v>
      </c>
      <c r="BM48" s="38">
        <f>IF('Indicator Date'!BM48="","x",'Indicator Date'!BM48)</f>
        <v>2014</v>
      </c>
      <c r="BN48" s="38">
        <f>IF('Indicator Date'!BN48="","x",'Indicator Date'!BN48)</f>
        <v>2022</v>
      </c>
      <c r="BO48" s="38">
        <f>IF('Indicator Date'!BO48="","x",'Indicator Date'!BO48)</f>
        <v>2022</v>
      </c>
      <c r="BP48" s="38">
        <f>IF('Indicator Date'!BP48="","x",'Indicator Date'!BP48)</f>
        <v>2021</v>
      </c>
      <c r="BQ48" s="38">
        <f>IF('Indicator Date'!BQ48="","x",'Indicator Date'!BQ48)</f>
        <v>2022</v>
      </c>
      <c r="BR48" s="38">
        <f>IF('Indicator Date'!BR48="","x",'Indicator Date'!BR48)</f>
        <v>2022</v>
      </c>
      <c r="BS48" s="38" t="str">
        <f>IF('Indicator Date'!BS48="","x",'Indicator Date'!BS48)</f>
        <v>x</v>
      </c>
      <c r="BT48" s="38">
        <f>IF('Indicator Date'!BT48="","x",'Indicator Date'!BT48)</f>
        <v>2021</v>
      </c>
      <c r="BU48" s="38">
        <f>IF('Indicator Date'!BU48="","x",'Indicator Date'!BU48)</f>
        <v>2020</v>
      </c>
      <c r="BV48" s="38">
        <f>IF('Indicator Date'!BV48="","x",'Indicator Date'!BV48)</f>
        <v>2023</v>
      </c>
    </row>
    <row r="49" spans="1:74">
      <c r="A49" s="30" t="str">
        <f>'Indicator Data'!A51</f>
        <v>Denmark</v>
      </c>
      <c r="B49" s="23" t="str">
        <f>'Indicator Data'!B51</f>
        <v>DNK</v>
      </c>
      <c r="C49" s="38">
        <f>IF('Indicator Date'!C49="","x",'Indicator Date'!C49)</f>
        <v>2024</v>
      </c>
      <c r="D49" s="38">
        <f>IF('Indicator Date'!D49="","x",'Indicator Date'!D49)</f>
        <v>2024</v>
      </c>
      <c r="E49" s="38">
        <f>IF('Indicator Date'!E49="","x",'Indicator Date'!E49)</f>
        <v>2024</v>
      </c>
      <c r="F49" s="38">
        <f>IF('Indicator Date'!F49="","x",'Indicator Date'!F49)</f>
        <v>2024</v>
      </c>
      <c r="G49" s="38">
        <f>IF('Indicator Date'!G49="","x",'Indicator Date'!G49)</f>
        <v>2024</v>
      </c>
      <c r="H49" s="38">
        <f>IF('Indicator Date'!H49="","x",'Indicator Date'!H49)</f>
        <v>2024</v>
      </c>
      <c r="I49" s="38">
        <f>IF('Indicator Date'!I49="","x",'Indicator Date'!I49)</f>
        <v>2024</v>
      </c>
      <c r="J49" s="38">
        <f>IF('Indicator Date'!J49="","x",'Indicator Date'!J49)</f>
        <v>2024</v>
      </c>
      <c r="K49" s="38">
        <f>IF('Indicator Date'!K49="","x",'Indicator Date'!K49)</f>
        <v>2024</v>
      </c>
      <c r="L49" s="38">
        <f>IF('Indicator Date'!L49="","x",'Indicator Date'!L49)</f>
        <v>2024</v>
      </c>
      <c r="M49" s="38">
        <f>IF('Indicator Date'!M49="","x",'Indicator Date'!M49)</f>
        <v>2024</v>
      </c>
      <c r="N49" s="38" t="str">
        <f>IF('Indicator Date'!N49="","x",'Indicator Date'!N49)</f>
        <v>x</v>
      </c>
      <c r="O49" s="38" t="str">
        <f>IF('Indicator Date'!O49="","x",'Indicator Date'!O49)</f>
        <v>x</v>
      </c>
      <c r="P49" s="38" t="str">
        <f>IF('Indicator Date'!P49="","x",'Indicator Date'!P49)</f>
        <v>x</v>
      </c>
      <c r="Q49" s="38">
        <f>IF('Indicator Date'!Q49="","x",'Indicator Date'!Q49)</f>
        <v>2024</v>
      </c>
      <c r="R49" s="38">
        <f>IF('Indicator Date'!R49="","x",'Indicator Date'!R49)</f>
        <v>2024</v>
      </c>
      <c r="S49" s="38">
        <f>IF('Indicator Date'!S49="","x",'Indicator Date'!S49)</f>
        <v>2024</v>
      </c>
      <c r="T49" s="38">
        <f>IF('Indicator Date'!T49="","x",'Indicator Date'!T49)</f>
        <v>2024</v>
      </c>
      <c r="U49" s="38">
        <f>IF('Indicator Date'!U49="","x",'Indicator Date'!U49)</f>
        <v>2024</v>
      </c>
      <c r="V49" s="38">
        <f>IF('Indicator Date'!V49="","x",'Indicator Date'!V49)</f>
        <v>2021</v>
      </c>
      <c r="W49" s="38">
        <f>IF('Indicator Date'!W49="","x",'Indicator Date'!W49)</f>
        <v>2022</v>
      </c>
      <c r="X49" s="38">
        <f>IF('Indicator Date'!X49="","x",'Indicator Date'!X49)</f>
        <v>2022</v>
      </c>
      <c r="Y49" s="38" t="str">
        <f>IF('Indicator Date'!Y49="","x",'Indicator Date'!Y49)</f>
        <v>x</v>
      </c>
      <c r="Z49" s="38">
        <f>IF('Indicator Date'!Z49="","x",'Indicator Date'!Z49)</f>
        <v>2022</v>
      </c>
      <c r="AA49" s="38" t="str">
        <f>IF('Indicator Date'!AA49="","x",'Indicator Date'!AA49)</f>
        <v>x</v>
      </c>
      <c r="AB49" s="38">
        <f>IF('Indicator Date'!AB49="","x",'Indicator Date'!AB49)</f>
        <v>2018</v>
      </c>
      <c r="AC49" s="38">
        <f>IF('Indicator Date'!AC49="","x",'Indicator Date'!AC49)</f>
        <v>2020</v>
      </c>
      <c r="AD49" s="38">
        <f>IF('Indicator Date'!AD49="","x",'Indicator Date'!AD49)</f>
        <v>2022</v>
      </c>
      <c r="AE49" s="38">
        <f>IF('Indicator Date'!AE49="","x",'Indicator Date'!AE49)</f>
        <v>2024</v>
      </c>
      <c r="AF49" s="38">
        <f>IF('Indicator Date'!AF49="","x",'Indicator Date'!AF49)</f>
        <v>2024</v>
      </c>
      <c r="AG49" s="38">
        <f>IF('Indicator Date'!AG49="","x",'Indicator Date'!AG49)</f>
        <v>2024</v>
      </c>
      <c r="AH49" s="38">
        <f>IF('Indicator Date'!AH49="","x",'Indicator Date'!AH49)</f>
        <v>2022</v>
      </c>
      <c r="AI49" s="38" t="str">
        <f>IF('Indicator Date'!AI49="","x",RIGHT('Indicator Date'!AI49,4))</f>
        <v>x</v>
      </c>
      <c r="AJ49" s="38">
        <f>IF('Indicator Date'!AJ49="","x",'Indicator Date'!AJ49)</f>
        <v>2024</v>
      </c>
      <c r="AK49" s="38">
        <f>IF('Indicator Date'!AK49="","x",'Indicator Date'!AK49)</f>
        <v>2021</v>
      </c>
      <c r="AL49" s="38">
        <f>IF('Indicator Date'!AL49="","x",'Indicator Date'!AL49)</f>
        <v>2022</v>
      </c>
      <c r="AM49" s="38" t="str">
        <f>IF('Indicator Date'!AM49="","x",'Indicator Date'!AM49)</f>
        <v>x</v>
      </c>
      <c r="AN49" s="38">
        <f>IF('Indicator Date'!AN49="","x",'Indicator Date'!AN49)</f>
        <v>2023</v>
      </c>
      <c r="AO49" s="38">
        <f>IF('Indicator Date'!AO49="","x",'Indicator Date'!AO49)</f>
        <v>2022</v>
      </c>
      <c r="AP49" s="38" t="str">
        <f>IF('Indicator Date'!AP49="","x",'Indicator Date'!AP49)</f>
        <v>x</v>
      </c>
      <c r="AQ49" s="38">
        <f>IF('Indicator Date'!AQ49="","x",'Indicator Date'!AQ49)</f>
        <v>2022</v>
      </c>
      <c r="AR49" s="38">
        <f>IF('Indicator Date'!AR49="","x",'Indicator Date'!AR49)</f>
        <v>2022</v>
      </c>
      <c r="AS49" s="38">
        <f>IF('Indicator Date'!AS49="","x",'Indicator Date'!AS49)</f>
        <v>2021</v>
      </c>
      <c r="AT49" s="38" t="str">
        <f>IF('Indicator Date'!AT49="","x",'Indicator Date'!AT49)</f>
        <v>x</v>
      </c>
      <c r="AU49" s="38">
        <f>IF('Indicator Date'!AU49="","x",'Indicator Date'!AU49)</f>
        <v>2022</v>
      </c>
      <c r="AV49" s="38">
        <f>IF('Indicator Date'!AV49="","x",'Indicator Date'!AV49)</f>
        <v>2022</v>
      </c>
      <c r="AW49" s="38">
        <f>IF('Indicator Date'!AW49="","x",'Indicator Date'!AW49)</f>
        <v>2021</v>
      </c>
      <c r="AX49" s="38">
        <f>IF('Indicator Date'!AX49="","x",'Indicator Date'!AX49)</f>
        <v>2024</v>
      </c>
      <c r="AY49" s="38">
        <f>IF('Indicator Date'!AY49="","x",'Indicator Date'!AY49)</f>
        <v>2024</v>
      </c>
      <c r="AZ49" s="38">
        <f>IF('Indicator Date'!AZ49="","x",'Indicator Date'!AZ49)</f>
        <v>2024</v>
      </c>
      <c r="BA49" s="38" t="str">
        <f>IF('Indicator Date'!BA49="","x",'Indicator Date'!BA49)</f>
        <v>x</v>
      </c>
      <c r="BB49" s="38">
        <f>IF('Indicator Date'!BB49="","x",'Indicator Date'!BB49)</f>
        <v>2024</v>
      </c>
      <c r="BC49" s="38" t="str">
        <f>IF('Indicator Date'!BC49="","x",'Indicator Date'!BC49)</f>
        <v>x</v>
      </c>
      <c r="BD49" s="38">
        <f>IF('Indicator Date'!BD49="","x",'Indicator Date'!BD49)</f>
        <v>2024</v>
      </c>
      <c r="BE49" s="38">
        <f>IF('Indicator Date'!BE49="","x",'Indicator Date'!BE49)</f>
        <v>2024</v>
      </c>
      <c r="BF49" s="38">
        <f>IF('Indicator Date'!BF49="","x",'Indicator Date'!BF49)</f>
        <v>2015</v>
      </c>
      <c r="BG49" s="38">
        <f>IF('Indicator Date'!BG49="","x",'Indicator Date'!BG49)</f>
        <v>2022</v>
      </c>
      <c r="BH49" s="38">
        <f>IF('Indicator Date'!BH49="","x",'Indicator Date'!BH49)</f>
        <v>2023</v>
      </c>
      <c r="BI49" s="38">
        <f>IF('Indicator Date'!BI49="","x",'Indicator Date'!BI49)</f>
        <v>2022</v>
      </c>
      <c r="BJ49" s="38" t="str">
        <f>IF('Indicator Date'!BJ49="","x",'Indicator Date'!BJ49)</f>
        <v>x</v>
      </c>
      <c r="BK49" s="38">
        <f>IF('Indicator Date'!BK49="","x",'Indicator Date'!BK49)</f>
        <v>2022</v>
      </c>
      <c r="BL49" s="38">
        <f>IF('Indicator Date'!BL49="","x",'Indicator Date'!BL49)</f>
        <v>2022</v>
      </c>
      <c r="BM49" s="38">
        <f>IF('Indicator Date'!BM49="","x",'Indicator Date'!BM49)</f>
        <v>2014</v>
      </c>
      <c r="BN49" s="38">
        <f>IF('Indicator Date'!BN49="","x",'Indicator Date'!BN49)</f>
        <v>2022</v>
      </c>
      <c r="BO49" s="38">
        <f>IF('Indicator Date'!BO49="","x",'Indicator Date'!BO49)</f>
        <v>2022</v>
      </c>
      <c r="BP49" s="38">
        <f>IF('Indicator Date'!BP49="","x",'Indicator Date'!BP49)</f>
        <v>2019</v>
      </c>
      <c r="BQ49" s="38">
        <f>IF('Indicator Date'!BQ49="","x",'Indicator Date'!BQ49)</f>
        <v>2022</v>
      </c>
      <c r="BR49" s="38">
        <f>IF('Indicator Date'!BR49="","x",'Indicator Date'!BR49)</f>
        <v>2022</v>
      </c>
      <c r="BS49" s="38">
        <f>IF('Indicator Date'!BS49="","x",'Indicator Date'!BS49)</f>
        <v>2022</v>
      </c>
      <c r="BT49" s="38">
        <f>IF('Indicator Date'!BT49="","x",'Indicator Date'!BT49)</f>
        <v>2022</v>
      </c>
      <c r="BU49" s="38">
        <f>IF('Indicator Date'!BU49="","x",'Indicator Date'!BU49)</f>
        <v>2020</v>
      </c>
      <c r="BV49" s="38">
        <f>IF('Indicator Date'!BV49="","x",'Indicator Date'!BV49)</f>
        <v>2023</v>
      </c>
    </row>
    <row r="50" spans="1:74">
      <c r="A50" s="30" t="str">
        <f>'Indicator Data'!A52</f>
        <v>Djibouti</v>
      </c>
      <c r="B50" s="23" t="str">
        <f>'Indicator Data'!B52</f>
        <v>DJI</v>
      </c>
      <c r="C50" s="38">
        <f>IF('Indicator Date'!C50="","x",'Indicator Date'!C50)</f>
        <v>2024</v>
      </c>
      <c r="D50" s="38">
        <f>IF('Indicator Date'!D50="","x",'Indicator Date'!D50)</f>
        <v>2024</v>
      </c>
      <c r="E50" s="38">
        <f>IF('Indicator Date'!E50="","x",'Indicator Date'!E50)</f>
        <v>2024</v>
      </c>
      <c r="F50" s="38">
        <f>IF('Indicator Date'!F50="","x",'Indicator Date'!F50)</f>
        <v>2024</v>
      </c>
      <c r="G50" s="38">
        <f>IF('Indicator Date'!G50="","x",'Indicator Date'!G50)</f>
        <v>2024</v>
      </c>
      <c r="H50" s="38">
        <f>IF('Indicator Date'!H50="","x",'Indicator Date'!H50)</f>
        <v>2024</v>
      </c>
      <c r="I50" s="38">
        <f>IF('Indicator Date'!I50="","x",'Indicator Date'!I50)</f>
        <v>2024</v>
      </c>
      <c r="J50" s="38">
        <f>IF('Indicator Date'!J50="","x",'Indicator Date'!J50)</f>
        <v>2024</v>
      </c>
      <c r="K50" s="38">
        <f>IF('Indicator Date'!K50="","x",'Indicator Date'!K50)</f>
        <v>2024</v>
      </c>
      <c r="L50" s="38" t="str">
        <f>IF('Indicator Date'!L50="","x",'Indicator Date'!L50)</f>
        <v>x</v>
      </c>
      <c r="M50" s="38">
        <f>IF('Indicator Date'!M50="","x",'Indicator Date'!M50)</f>
        <v>2024</v>
      </c>
      <c r="N50" s="38">
        <f>IF('Indicator Date'!N50="","x",'Indicator Date'!N50)</f>
        <v>2024</v>
      </c>
      <c r="O50" s="38">
        <f>IF('Indicator Date'!O50="","x",'Indicator Date'!O50)</f>
        <v>2024</v>
      </c>
      <c r="P50" s="38">
        <f>IF('Indicator Date'!P50="","x",'Indicator Date'!P50)</f>
        <v>2024</v>
      </c>
      <c r="Q50" s="38">
        <f>IF('Indicator Date'!Q50="","x",'Indicator Date'!Q50)</f>
        <v>2024</v>
      </c>
      <c r="R50" s="38">
        <f>IF('Indicator Date'!R50="","x",'Indicator Date'!R50)</f>
        <v>2024</v>
      </c>
      <c r="S50" s="38">
        <f>IF('Indicator Date'!S50="","x",'Indicator Date'!S50)</f>
        <v>2024</v>
      </c>
      <c r="T50" s="38">
        <f>IF('Indicator Date'!T50="","x",'Indicator Date'!T50)</f>
        <v>2024</v>
      </c>
      <c r="U50" s="38">
        <f>IF('Indicator Date'!U50="","x",'Indicator Date'!U50)</f>
        <v>2024</v>
      </c>
      <c r="V50" s="38">
        <f>IF('Indicator Date'!V50="","x",'Indicator Date'!V50)</f>
        <v>2021</v>
      </c>
      <c r="W50" s="38">
        <f>IF('Indicator Date'!W50="","x",'Indicator Date'!W50)</f>
        <v>2022</v>
      </c>
      <c r="X50" s="38">
        <f>IF('Indicator Date'!X50="","x",'Indicator Date'!X50)</f>
        <v>2022</v>
      </c>
      <c r="Y50" s="38">
        <f>IF('Indicator Date'!Y50="","x",'Indicator Date'!Y50)</f>
        <v>2006</v>
      </c>
      <c r="Z50" s="38">
        <f>IF('Indicator Date'!Z50="","x",'Indicator Date'!Z50)</f>
        <v>2022</v>
      </c>
      <c r="AA50" s="38" t="str">
        <f>IF('Indicator Date'!AA50="","x",'Indicator Date'!AA50)</f>
        <v>x</v>
      </c>
      <c r="AB50" s="38">
        <f>IF('Indicator Date'!AB50="","x",'Indicator Date'!AB50)</f>
        <v>2019</v>
      </c>
      <c r="AC50" s="38">
        <f>IF('Indicator Date'!AC50="","x",'Indicator Date'!AC50)</f>
        <v>2020</v>
      </c>
      <c r="AD50" s="38">
        <f>IF('Indicator Date'!AD50="","x",'Indicator Date'!AD50)</f>
        <v>2022</v>
      </c>
      <c r="AE50" s="38">
        <f>IF('Indicator Date'!AE50="","x",'Indicator Date'!AE50)</f>
        <v>2024</v>
      </c>
      <c r="AF50" s="38">
        <f>IF('Indicator Date'!AF50="","x",'Indicator Date'!AF50)</f>
        <v>2024</v>
      </c>
      <c r="AG50" s="38">
        <f>IF('Indicator Date'!AG50="","x",'Indicator Date'!AG50)</f>
        <v>2024</v>
      </c>
      <c r="AH50" s="38">
        <f>IF('Indicator Date'!AH50="","x",'Indicator Date'!AH50)</f>
        <v>2022</v>
      </c>
      <c r="AI50" s="38" t="str">
        <f>IF('Indicator Date'!AI50="","x",RIGHT('Indicator Date'!AI50,4))</f>
        <v>x</v>
      </c>
      <c r="AJ50" s="38">
        <f>IF('Indicator Date'!AJ50="","x",'Indicator Date'!AJ50)</f>
        <v>2024</v>
      </c>
      <c r="AK50" s="38">
        <f>IF('Indicator Date'!AK50="","x",'Indicator Date'!AK50)</f>
        <v>2021</v>
      </c>
      <c r="AL50" s="38">
        <f>IF('Indicator Date'!AL50="","x",'Indicator Date'!AL50)</f>
        <v>2022</v>
      </c>
      <c r="AM50" s="38">
        <f>IF('Indicator Date'!AM50="","x",'Indicator Date'!AM50)</f>
        <v>2022</v>
      </c>
      <c r="AN50" s="38">
        <f>IF('Indicator Date'!AN50="","x",'Indicator Date'!AN50)</f>
        <v>2023</v>
      </c>
      <c r="AO50" s="38">
        <f>IF('Indicator Date'!AO50="","x",'Indicator Date'!AO50)</f>
        <v>2022</v>
      </c>
      <c r="AP50" s="38">
        <f>IF('Indicator Date'!AP50="","x",'Indicator Date'!AP50)</f>
        <v>2019</v>
      </c>
      <c r="AQ50" s="38">
        <f>IF('Indicator Date'!AQ50="","x",'Indicator Date'!AQ50)</f>
        <v>2022</v>
      </c>
      <c r="AR50" s="38">
        <f>IF('Indicator Date'!AR50="","x",'Indicator Date'!AR50)</f>
        <v>2021</v>
      </c>
      <c r="AS50" s="38" t="str">
        <f>IF('Indicator Date'!AS50="","x",'Indicator Date'!AS50)</f>
        <v>x</v>
      </c>
      <c r="AT50" s="38">
        <f>IF('Indicator Date'!AT50="","x",'Indicator Date'!AT50)</f>
        <v>2022</v>
      </c>
      <c r="AU50" s="38">
        <f>IF('Indicator Date'!AU50="","x",'Indicator Date'!AU50)</f>
        <v>2022</v>
      </c>
      <c r="AV50" s="38" t="str">
        <f>IF('Indicator Date'!AV50="","x",'Indicator Date'!AV50)</f>
        <v>x</v>
      </c>
      <c r="AW50" s="38">
        <f>IF('Indicator Date'!AW50="","x",'Indicator Date'!AW50)</f>
        <v>2017</v>
      </c>
      <c r="AX50" s="38">
        <f>IF('Indicator Date'!AX50="","x",'Indicator Date'!AX50)</f>
        <v>2024</v>
      </c>
      <c r="AY50" s="38">
        <f>IF('Indicator Date'!AY50="","x",'Indicator Date'!AY50)</f>
        <v>2024</v>
      </c>
      <c r="AZ50" s="38">
        <f>IF('Indicator Date'!AZ50="","x",'Indicator Date'!AZ50)</f>
        <v>2024</v>
      </c>
      <c r="BA50" s="38" t="str">
        <f>IF('Indicator Date'!BA50="","x",'Indicator Date'!BA50)</f>
        <v>x</v>
      </c>
      <c r="BB50" s="38">
        <f>IF('Indicator Date'!BB50="","x",'Indicator Date'!BB50)</f>
        <v>2024</v>
      </c>
      <c r="BC50" s="38">
        <f>IF('Indicator Date'!BC50="","x",'Indicator Date'!BC50)</f>
        <v>2023</v>
      </c>
      <c r="BD50" s="38">
        <f>IF('Indicator Date'!BD50="","x",'Indicator Date'!BD50)</f>
        <v>2024</v>
      </c>
      <c r="BE50" s="38">
        <f>IF('Indicator Date'!BE50="","x",'Indicator Date'!BE50)</f>
        <v>2024</v>
      </c>
      <c r="BF50" s="38">
        <f>IF('Indicator Date'!BF50="","x",'Indicator Date'!BF50)</f>
        <v>2013</v>
      </c>
      <c r="BG50" s="38">
        <f>IF('Indicator Date'!BG50="","x",'Indicator Date'!BG50)</f>
        <v>2022</v>
      </c>
      <c r="BH50" s="38">
        <f>IF('Indicator Date'!BH50="","x",'Indicator Date'!BH50)</f>
        <v>2023</v>
      </c>
      <c r="BI50" s="38">
        <f>IF('Indicator Date'!BI50="","x",'Indicator Date'!BI50)</f>
        <v>2022</v>
      </c>
      <c r="BJ50" s="38" t="str">
        <f>IF('Indicator Date'!BJ50="","x",'Indicator Date'!BJ50)</f>
        <v>x</v>
      </c>
      <c r="BK50" s="38">
        <f>IF('Indicator Date'!BK50="","x",'Indicator Date'!BK50)</f>
        <v>2021</v>
      </c>
      <c r="BL50" s="38">
        <f>IF('Indicator Date'!BL50="","x",'Indicator Date'!BL50)</f>
        <v>2022</v>
      </c>
      <c r="BM50" s="38">
        <f>IF('Indicator Date'!BM50="","x",'Indicator Date'!BM50)</f>
        <v>2014</v>
      </c>
      <c r="BN50" s="38">
        <f>IF('Indicator Date'!BN50="","x",'Indicator Date'!BN50)</f>
        <v>2022</v>
      </c>
      <c r="BO50" s="38">
        <f>IF('Indicator Date'!BO50="","x",'Indicator Date'!BO50)</f>
        <v>2022</v>
      </c>
      <c r="BP50" s="38">
        <f>IF('Indicator Date'!BP50="","x",'Indicator Date'!BP50)</f>
        <v>2014</v>
      </c>
      <c r="BQ50" s="38">
        <f>IF('Indicator Date'!BQ50="","x",'Indicator Date'!BQ50)</f>
        <v>2022</v>
      </c>
      <c r="BR50" s="38">
        <f>IF('Indicator Date'!BR50="","x",'Indicator Date'!BR50)</f>
        <v>2022</v>
      </c>
      <c r="BS50" s="38">
        <f>IF('Indicator Date'!BS50="","x",'Indicator Date'!BS50)</f>
        <v>2022</v>
      </c>
      <c r="BT50" s="38">
        <f>IF('Indicator Date'!BT50="","x",'Indicator Date'!BT50)</f>
        <v>2021</v>
      </c>
      <c r="BU50" s="38">
        <f>IF('Indicator Date'!BU50="","x",'Indicator Date'!BU50)</f>
        <v>2020</v>
      </c>
      <c r="BV50" s="38">
        <f>IF('Indicator Date'!BV50="","x",'Indicator Date'!BV50)</f>
        <v>2023</v>
      </c>
    </row>
    <row r="51" spans="1:74">
      <c r="A51" s="30" t="str">
        <f>'Indicator Data'!A53</f>
        <v>Dominica</v>
      </c>
      <c r="B51" s="23" t="str">
        <f>'Indicator Data'!B53</f>
        <v>DMA</v>
      </c>
      <c r="C51" s="38">
        <f>IF('Indicator Date'!C51="","x",'Indicator Date'!C51)</f>
        <v>2024</v>
      </c>
      <c r="D51" s="38">
        <f>IF('Indicator Date'!D51="","x",'Indicator Date'!D51)</f>
        <v>2024</v>
      </c>
      <c r="E51" s="38">
        <f>IF('Indicator Date'!E51="","x",'Indicator Date'!E51)</f>
        <v>2024</v>
      </c>
      <c r="F51" s="38">
        <f>IF('Indicator Date'!F51="","x",'Indicator Date'!F51)</f>
        <v>2024</v>
      </c>
      <c r="G51" s="38">
        <f>IF('Indicator Date'!G51="","x",'Indicator Date'!G51)</f>
        <v>2024</v>
      </c>
      <c r="H51" s="38">
        <f>IF('Indicator Date'!H51="","x",'Indicator Date'!H51)</f>
        <v>2024</v>
      </c>
      <c r="I51" s="38">
        <f>IF('Indicator Date'!I51="","x",'Indicator Date'!I51)</f>
        <v>2024</v>
      </c>
      <c r="J51" s="38">
        <f>IF('Indicator Date'!J51="","x",'Indicator Date'!J51)</f>
        <v>2024</v>
      </c>
      <c r="K51" s="38">
        <f>IF('Indicator Date'!K51="","x",'Indicator Date'!K51)</f>
        <v>2024</v>
      </c>
      <c r="L51" s="38">
        <f>IF('Indicator Date'!L51="","x",'Indicator Date'!L51)</f>
        <v>2024</v>
      </c>
      <c r="M51" s="38" t="str">
        <f>IF('Indicator Date'!M51="","x",'Indicator Date'!M51)</f>
        <v>x</v>
      </c>
      <c r="N51" s="38" t="str">
        <f>IF('Indicator Date'!N51="","x",'Indicator Date'!N51)</f>
        <v>x</v>
      </c>
      <c r="O51" s="38" t="str">
        <f>IF('Indicator Date'!O51="","x",'Indicator Date'!O51)</f>
        <v>x</v>
      </c>
      <c r="P51" s="38" t="str">
        <f>IF('Indicator Date'!P51="","x",'Indicator Date'!P51)</f>
        <v>x</v>
      </c>
      <c r="Q51" s="38">
        <f>IF('Indicator Date'!Q51="","x",'Indicator Date'!Q51)</f>
        <v>2024</v>
      </c>
      <c r="R51" s="38">
        <f>IF('Indicator Date'!R51="","x",'Indicator Date'!R51)</f>
        <v>2024</v>
      </c>
      <c r="S51" s="38">
        <f>IF('Indicator Date'!S51="","x",'Indicator Date'!S51)</f>
        <v>2024</v>
      </c>
      <c r="T51" s="38">
        <f>IF('Indicator Date'!T51="","x",'Indicator Date'!T51)</f>
        <v>2024</v>
      </c>
      <c r="U51" s="38">
        <f>IF('Indicator Date'!U51="","x",'Indicator Date'!U51)</f>
        <v>2024</v>
      </c>
      <c r="V51" s="38">
        <f>IF('Indicator Date'!V51="","x",'Indicator Date'!V51)</f>
        <v>2021</v>
      </c>
      <c r="W51" s="38">
        <f>IF('Indicator Date'!W51="","x",'Indicator Date'!W51)</f>
        <v>2022</v>
      </c>
      <c r="X51" s="38">
        <f>IF('Indicator Date'!X51="","x",'Indicator Date'!X51)</f>
        <v>2022</v>
      </c>
      <c r="Y51" s="38" t="str">
        <f>IF('Indicator Date'!Y51="","x",'Indicator Date'!Y51)</f>
        <v>x</v>
      </c>
      <c r="Z51" s="38">
        <f>IF('Indicator Date'!Z51="","x",'Indicator Date'!Z51)</f>
        <v>2017</v>
      </c>
      <c r="AA51" s="38" t="str">
        <f>IF('Indicator Date'!AA51="","x",'Indicator Date'!AA51)</f>
        <v>x</v>
      </c>
      <c r="AB51" s="38" t="str">
        <f>IF('Indicator Date'!AB51="","x",'Indicator Date'!AB51)</f>
        <v>x</v>
      </c>
      <c r="AC51" s="38" t="str">
        <f>IF('Indicator Date'!AC51="","x",'Indicator Date'!AC51)</f>
        <v>x</v>
      </c>
      <c r="AD51" s="38" t="str">
        <f>IF('Indicator Date'!AD51="","x",'Indicator Date'!AD51)</f>
        <v>x</v>
      </c>
      <c r="AE51" s="38">
        <f>IF('Indicator Date'!AE51="","x",'Indicator Date'!AE51)</f>
        <v>2024</v>
      </c>
      <c r="AF51" s="38">
        <f>IF('Indicator Date'!AF51="","x",'Indicator Date'!AF51)</f>
        <v>2008</v>
      </c>
      <c r="AG51" s="38" t="str">
        <f>IF('Indicator Date'!AG51="","x",'Indicator Date'!AG51)</f>
        <v>x</v>
      </c>
      <c r="AH51" s="38">
        <f>IF('Indicator Date'!AH51="","x",'Indicator Date'!AH51)</f>
        <v>2022</v>
      </c>
      <c r="AI51" s="38" t="str">
        <f>IF('Indicator Date'!AI51="","x",RIGHT('Indicator Date'!AI51,4))</f>
        <v>x</v>
      </c>
      <c r="AJ51" s="38">
        <f>IF('Indicator Date'!AJ51="","x",'Indicator Date'!AJ51)</f>
        <v>2024</v>
      </c>
      <c r="AK51" s="38">
        <f>IF('Indicator Date'!AK51="","x",'Indicator Date'!AK51)</f>
        <v>2021</v>
      </c>
      <c r="AL51" s="38">
        <f>IF('Indicator Date'!AL51="","x",'Indicator Date'!AL51)</f>
        <v>2022</v>
      </c>
      <c r="AM51" s="38">
        <f>IF('Indicator Date'!AM51="","x",'Indicator Date'!AM51)</f>
        <v>2022</v>
      </c>
      <c r="AN51" s="38">
        <f>IF('Indicator Date'!AN51="","x",'Indicator Date'!AN51)</f>
        <v>2023</v>
      </c>
      <c r="AO51" s="38">
        <f>IF('Indicator Date'!AO51="","x",'Indicator Date'!AO51)</f>
        <v>2022</v>
      </c>
      <c r="AP51" s="38" t="str">
        <f>IF('Indicator Date'!AP51="","x",'Indicator Date'!AP51)</f>
        <v>x</v>
      </c>
      <c r="AQ51" s="38">
        <f>IF('Indicator Date'!AQ51="","x",'Indicator Date'!AQ51)</f>
        <v>2022</v>
      </c>
      <c r="AR51" s="38" t="str">
        <f>IF('Indicator Date'!AR51="","x",'Indicator Date'!AR51)</f>
        <v>x</v>
      </c>
      <c r="AS51" s="38" t="str">
        <f>IF('Indicator Date'!AS51="","x",'Indicator Date'!AS51)</f>
        <v>x</v>
      </c>
      <c r="AT51" s="38" t="str">
        <f>IF('Indicator Date'!AT51="","x",'Indicator Date'!AT51)</f>
        <v>x</v>
      </c>
      <c r="AU51" s="38">
        <f>IF('Indicator Date'!AU51="","x",'Indicator Date'!AU51)</f>
        <v>2022</v>
      </c>
      <c r="AV51" s="38" t="str">
        <f>IF('Indicator Date'!AV51="","x",'Indicator Date'!AV51)</f>
        <v>x</v>
      </c>
      <c r="AW51" s="38" t="str">
        <f>IF('Indicator Date'!AW51="","x",'Indicator Date'!AW51)</f>
        <v>x</v>
      </c>
      <c r="AX51" s="38">
        <f>IF('Indicator Date'!AX51="","x",'Indicator Date'!AX51)</f>
        <v>2024</v>
      </c>
      <c r="AY51" s="38">
        <f>IF('Indicator Date'!AY51="","x",'Indicator Date'!AY51)</f>
        <v>2024</v>
      </c>
      <c r="AZ51" s="38">
        <f>IF('Indicator Date'!AZ51="","x",'Indicator Date'!AZ51)</f>
        <v>2024</v>
      </c>
      <c r="BA51" s="38" t="str">
        <f>IF('Indicator Date'!BA51="","x",'Indicator Date'!BA51)</f>
        <v>x</v>
      </c>
      <c r="BB51" s="38" t="str">
        <f>IF('Indicator Date'!BB51="","x",'Indicator Date'!BB51)</f>
        <v>x</v>
      </c>
      <c r="BC51" s="38" t="str">
        <f>IF('Indicator Date'!BC51="","x",'Indicator Date'!BC51)</f>
        <v>x</v>
      </c>
      <c r="BD51" s="38">
        <f>IF('Indicator Date'!BD51="","x",'Indicator Date'!BD51)</f>
        <v>2024</v>
      </c>
      <c r="BE51" s="38">
        <f>IF('Indicator Date'!BE51="","x",'Indicator Date'!BE51)</f>
        <v>2024</v>
      </c>
      <c r="BF51" s="38" t="str">
        <f>IF('Indicator Date'!BF51="","x",'Indicator Date'!BF51)</f>
        <v>x</v>
      </c>
      <c r="BG51" s="38">
        <f>IF('Indicator Date'!BG51="","x",'Indicator Date'!BG51)</f>
        <v>2022</v>
      </c>
      <c r="BH51" s="38">
        <f>IF('Indicator Date'!BH51="","x",'Indicator Date'!BH51)</f>
        <v>2023</v>
      </c>
      <c r="BI51" s="38">
        <f>IF('Indicator Date'!BI51="","x",'Indicator Date'!BI51)</f>
        <v>2022</v>
      </c>
      <c r="BJ51" s="38" t="str">
        <f>IF('Indicator Date'!BJ51="","x",'Indicator Date'!BJ51)</f>
        <v>x</v>
      </c>
      <c r="BK51" s="38">
        <f>IF('Indicator Date'!BK51="","x",'Indicator Date'!BK51)</f>
        <v>2021</v>
      </c>
      <c r="BL51" s="38">
        <f>IF('Indicator Date'!BL51="","x",'Indicator Date'!BL51)</f>
        <v>2021</v>
      </c>
      <c r="BM51" s="38">
        <f>IF('Indicator Date'!BM51="","x",'Indicator Date'!BM51)</f>
        <v>2014</v>
      </c>
      <c r="BN51" s="38">
        <f>IF('Indicator Date'!BN51="","x",'Indicator Date'!BN51)</f>
        <v>2022</v>
      </c>
      <c r="BO51" s="38">
        <f>IF('Indicator Date'!BO51="","x",'Indicator Date'!BO51)</f>
        <v>2022</v>
      </c>
      <c r="BP51" s="38">
        <f>IF('Indicator Date'!BP51="","x",'Indicator Date'!BP51)</f>
        <v>2018</v>
      </c>
      <c r="BQ51" s="38">
        <f>IF('Indicator Date'!BQ51="","x",'Indicator Date'!BQ51)</f>
        <v>2022</v>
      </c>
      <c r="BR51" s="38">
        <f>IF('Indicator Date'!BR51="","x",'Indicator Date'!BR51)</f>
        <v>2022</v>
      </c>
      <c r="BS51" s="38" t="str">
        <f>IF('Indicator Date'!BS51="","x",'Indicator Date'!BS51)</f>
        <v>x</v>
      </c>
      <c r="BT51" s="38">
        <f>IF('Indicator Date'!BT51="","x",'Indicator Date'!BT51)</f>
        <v>2021</v>
      </c>
      <c r="BU51" s="38" t="str">
        <f>IF('Indicator Date'!BU51="","x",'Indicator Date'!BU51)</f>
        <v>x</v>
      </c>
      <c r="BV51" s="38">
        <f>IF('Indicator Date'!BV51="","x",'Indicator Date'!BV51)</f>
        <v>2023</v>
      </c>
    </row>
    <row r="52" spans="1:74">
      <c r="A52" s="30" t="str">
        <f>'Indicator Data'!A54</f>
        <v>Dominican Republic</v>
      </c>
      <c r="B52" s="23" t="str">
        <f>'Indicator Data'!B54</f>
        <v>DOM</v>
      </c>
      <c r="C52" s="38">
        <f>IF('Indicator Date'!C52="","x",'Indicator Date'!C52)</f>
        <v>2024</v>
      </c>
      <c r="D52" s="38">
        <f>IF('Indicator Date'!D52="","x",'Indicator Date'!D52)</f>
        <v>2024</v>
      </c>
      <c r="E52" s="38">
        <f>IF('Indicator Date'!E52="","x",'Indicator Date'!E52)</f>
        <v>2024</v>
      </c>
      <c r="F52" s="38">
        <f>IF('Indicator Date'!F52="","x",'Indicator Date'!F52)</f>
        <v>2024</v>
      </c>
      <c r="G52" s="38">
        <f>IF('Indicator Date'!G52="","x",'Indicator Date'!G52)</f>
        <v>2024</v>
      </c>
      <c r="H52" s="38">
        <f>IF('Indicator Date'!H52="","x",'Indicator Date'!H52)</f>
        <v>2024</v>
      </c>
      <c r="I52" s="38">
        <f>IF('Indicator Date'!I52="","x",'Indicator Date'!I52)</f>
        <v>2024</v>
      </c>
      <c r="J52" s="38">
        <f>IF('Indicator Date'!J52="","x",'Indicator Date'!J52)</f>
        <v>2024</v>
      </c>
      <c r="K52" s="38">
        <f>IF('Indicator Date'!K52="","x",'Indicator Date'!K52)</f>
        <v>2024</v>
      </c>
      <c r="L52" s="38">
        <f>IF('Indicator Date'!L52="","x",'Indicator Date'!L52)</f>
        <v>2024</v>
      </c>
      <c r="M52" s="38" t="str">
        <f>IF('Indicator Date'!M52="","x",'Indicator Date'!M52)</f>
        <v>x</v>
      </c>
      <c r="N52" s="38" t="str">
        <f>IF('Indicator Date'!N52="","x",'Indicator Date'!N52)</f>
        <v>x</v>
      </c>
      <c r="O52" s="38" t="str">
        <f>IF('Indicator Date'!O52="","x",'Indicator Date'!O52)</f>
        <v>x</v>
      </c>
      <c r="P52" s="38" t="str">
        <f>IF('Indicator Date'!P52="","x",'Indicator Date'!P52)</f>
        <v>x</v>
      </c>
      <c r="Q52" s="38">
        <f>IF('Indicator Date'!Q52="","x",'Indicator Date'!Q52)</f>
        <v>2024</v>
      </c>
      <c r="R52" s="38">
        <f>IF('Indicator Date'!R52="","x",'Indicator Date'!R52)</f>
        <v>2024</v>
      </c>
      <c r="S52" s="38">
        <f>IF('Indicator Date'!S52="","x",'Indicator Date'!S52)</f>
        <v>2024</v>
      </c>
      <c r="T52" s="38">
        <f>IF('Indicator Date'!T52="","x",'Indicator Date'!T52)</f>
        <v>2024</v>
      </c>
      <c r="U52" s="38">
        <f>IF('Indicator Date'!U52="","x",'Indicator Date'!U52)</f>
        <v>2024</v>
      </c>
      <c r="V52" s="38">
        <f>IF('Indicator Date'!V52="","x",'Indicator Date'!V52)</f>
        <v>2021</v>
      </c>
      <c r="W52" s="38">
        <f>IF('Indicator Date'!W52="","x",'Indicator Date'!W52)</f>
        <v>2022</v>
      </c>
      <c r="X52" s="38">
        <f>IF('Indicator Date'!X52="","x",'Indicator Date'!X52)</f>
        <v>2022</v>
      </c>
      <c r="Y52" s="38">
        <f>IF('Indicator Date'!Y52="","x",'Indicator Date'!Y52)</f>
        <v>2019</v>
      </c>
      <c r="Z52" s="38">
        <f>IF('Indicator Date'!Z52="","x",'Indicator Date'!Z52)</f>
        <v>2022</v>
      </c>
      <c r="AA52" s="38">
        <f>IF('Indicator Date'!AA52="","x",'Indicator Date'!AA52)</f>
        <v>2022</v>
      </c>
      <c r="AB52" s="38">
        <f>IF('Indicator Date'!AB52="","x",'Indicator Date'!AB52)</f>
        <v>2018</v>
      </c>
      <c r="AC52" s="38">
        <f>IF('Indicator Date'!AC52="","x",'Indicator Date'!AC52)</f>
        <v>2020</v>
      </c>
      <c r="AD52" s="38">
        <f>IF('Indicator Date'!AD52="","x",'Indicator Date'!AD52)</f>
        <v>2022</v>
      </c>
      <c r="AE52" s="38">
        <f>IF('Indicator Date'!AE52="","x",'Indicator Date'!AE52)</f>
        <v>2024</v>
      </c>
      <c r="AF52" s="38">
        <f>IF('Indicator Date'!AF52="","x",'Indicator Date'!AF52)</f>
        <v>2024</v>
      </c>
      <c r="AG52" s="38">
        <f>IF('Indicator Date'!AG52="","x",'Indicator Date'!AG52)</f>
        <v>2024</v>
      </c>
      <c r="AH52" s="38">
        <f>IF('Indicator Date'!AH52="","x",'Indicator Date'!AH52)</f>
        <v>2022</v>
      </c>
      <c r="AI52" s="38" t="str">
        <f>IF('Indicator Date'!AI52="","x",RIGHT('Indicator Date'!AI52,4))</f>
        <v>2019</v>
      </c>
      <c r="AJ52" s="38">
        <f>IF('Indicator Date'!AJ52="","x",'Indicator Date'!AJ52)</f>
        <v>2024</v>
      </c>
      <c r="AK52" s="38">
        <f>IF('Indicator Date'!AK52="","x",'Indicator Date'!AK52)</f>
        <v>2021</v>
      </c>
      <c r="AL52" s="38">
        <f>IF('Indicator Date'!AL52="","x",'Indicator Date'!AL52)</f>
        <v>2022</v>
      </c>
      <c r="AM52" s="38">
        <f>IF('Indicator Date'!AM52="","x",'Indicator Date'!AM52)</f>
        <v>2022</v>
      </c>
      <c r="AN52" s="38">
        <f>IF('Indicator Date'!AN52="","x",'Indicator Date'!AN52)</f>
        <v>2023</v>
      </c>
      <c r="AO52" s="38">
        <f>IF('Indicator Date'!AO52="","x",'Indicator Date'!AO52)</f>
        <v>2022</v>
      </c>
      <c r="AP52" s="38">
        <f>IF('Indicator Date'!AP52="","x",'Indicator Date'!AP52)</f>
        <v>2019</v>
      </c>
      <c r="AQ52" s="38">
        <f>IF('Indicator Date'!AQ52="","x",'Indicator Date'!AQ52)</f>
        <v>2022</v>
      </c>
      <c r="AR52" s="38">
        <f>IF('Indicator Date'!AR52="","x",'Indicator Date'!AR52)</f>
        <v>2022</v>
      </c>
      <c r="AS52" s="38">
        <f>IF('Indicator Date'!AS52="","x",'Indicator Date'!AS52)</f>
        <v>2022</v>
      </c>
      <c r="AT52" s="38">
        <f>IF('Indicator Date'!AT52="","x",'Indicator Date'!AT52)</f>
        <v>2022</v>
      </c>
      <c r="AU52" s="38">
        <f>IF('Indicator Date'!AU52="","x",'Indicator Date'!AU52)</f>
        <v>2022</v>
      </c>
      <c r="AV52" s="38">
        <f>IF('Indicator Date'!AV52="","x",'Indicator Date'!AV52)</f>
        <v>2022</v>
      </c>
      <c r="AW52" s="38">
        <f>IF('Indicator Date'!AW52="","x",'Indicator Date'!AW52)</f>
        <v>2022</v>
      </c>
      <c r="AX52" s="38">
        <f>IF('Indicator Date'!AX52="","x",'Indicator Date'!AX52)</f>
        <v>2024</v>
      </c>
      <c r="AY52" s="38">
        <f>IF('Indicator Date'!AY52="","x",'Indicator Date'!AY52)</f>
        <v>2024</v>
      </c>
      <c r="AZ52" s="38">
        <f>IF('Indicator Date'!AZ52="","x",'Indicator Date'!AZ52)</f>
        <v>2024</v>
      </c>
      <c r="BA52" s="38" t="str">
        <f>IF('Indicator Date'!BA52="","x",'Indicator Date'!BA52)</f>
        <v>x</v>
      </c>
      <c r="BB52" s="38">
        <f>IF('Indicator Date'!BB52="","x",'Indicator Date'!BB52)</f>
        <v>2024</v>
      </c>
      <c r="BC52" s="38">
        <f>IF('Indicator Date'!BC52="","x",'Indicator Date'!BC52)</f>
        <v>2023</v>
      </c>
      <c r="BD52" s="38">
        <f>IF('Indicator Date'!BD52="","x",'Indicator Date'!BD52)</f>
        <v>2024</v>
      </c>
      <c r="BE52" s="38">
        <f>IF('Indicator Date'!BE52="","x",'Indicator Date'!BE52)</f>
        <v>2024</v>
      </c>
      <c r="BF52" s="38">
        <f>IF('Indicator Date'!BF52="","x",'Indicator Date'!BF52)</f>
        <v>2015</v>
      </c>
      <c r="BG52" s="38">
        <f>IF('Indicator Date'!BG52="","x",'Indicator Date'!BG52)</f>
        <v>2022</v>
      </c>
      <c r="BH52" s="38">
        <f>IF('Indicator Date'!BH52="","x",'Indicator Date'!BH52)</f>
        <v>2023</v>
      </c>
      <c r="BI52" s="38">
        <f>IF('Indicator Date'!BI52="","x",'Indicator Date'!BI52)</f>
        <v>2022</v>
      </c>
      <c r="BJ52" s="38">
        <f>IF('Indicator Date'!BJ52="","x",'Indicator Date'!BJ52)</f>
        <v>2022</v>
      </c>
      <c r="BK52" s="38">
        <f>IF('Indicator Date'!BK52="","x",'Indicator Date'!BK52)</f>
        <v>2021</v>
      </c>
      <c r="BL52" s="38">
        <f>IF('Indicator Date'!BL52="","x",'Indicator Date'!BL52)</f>
        <v>2022</v>
      </c>
      <c r="BM52" s="38">
        <f>IF('Indicator Date'!BM52="","x",'Indicator Date'!BM52)</f>
        <v>2014</v>
      </c>
      <c r="BN52" s="38">
        <f>IF('Indicator Date'!BN52="","x",'Indicator Date'!BN52)</f>
        <v>2022</v>
      </c>
      <c r="BO52" s="38">
        <f>IF('Indicator Date'!BO52="","x",'Indicator Date'!BO52)</f>
        <v>2022</v>
      </c>
      <c r="BP52" s="38">
        <f>IF('Indicator Date'!BP52="","x",'Indicator Date'!BP52)</f>
        <v>2019</v>
      </c>
      <c r="BQ52" s="38">
        <f>IF('Indicator Date'!BQ52="","x",'Indicator Date'!BQ52)</f>
        <v>2022</v>
      </c>
      <c r="BR52" s="38">
        <f>IF('Indicator Date'!BR52="","x",'Indicator Date'!BR52)</f>
        <v>2022</v>
      </c>
      <c r="BS52" s="38">
        <f>IF('Indicator Date'!BS52="","x",'Indicator Date'!BS52)</f>
        <v>2022</v>
      </c>
      <c r="BT52" s="38">
        <f>IF('Indicator Date'!BT52="","x",'Indicator Date'!BT52)</f>
        <v>2021</v>
      </c>
      <c r="BU52" s="38">
        <f>IF('Indicator Date'!BU52="","x",'Indicator Date'!BU52)</f>
        <v>2020</v>
      </c>
      <c r="BV52" s="38">
        <f>IF('Indicator Date'!BV52="","x",'Indicator Date'!BV52)</f>
        <v>2023</v>
      </c>
    </row>
    <row r="53" spans="1:74">
      <c r="A53" s="30" t="str">
        <f>'Indicator Data'!A55</f>
        <v>Ecuador</v>
      </c>
      <c r="B53" s="23" t="str">
        <f>'Indicator Data'!B55</f>
        <v>ECU</v>
      </c>
      <c r="C53" s="38">
        <f>IF('Indicator Date'!C53="","x",'Indicator Date'!C53)</f>
        <v>2024</v>
      </c>
      <c r="D53" s="38">
        <f>IF('Indicator Date'!D53="","x",'Indicator Date'!D53)</f>
        <v>2024</v>
      </c>
      <c r="E53" s="38">
        <f>IF('Indicator Date'!E53="","x",'Indicator Date'!E53)</f>
        <v>2024</v>
      </c>
      <c r="F53" s="38">
        <f>IF('Indicator Date'!F53="","x",'Indicator Date'!F53)</f>
        <v>2024</v>
      </c>
      <c r="G53" s="38">
        <f>IF('Indicator Date'!G53="","x",'Indicator Date'!G53)</f>
        <v>2024</v>
      </c>
      <c r="H53" s="38">
        <f>IF('Indicator Date'!H53="","x",'Indicator Date'!H53)</f>
        <v>2024</v>
      </c>
      <c r="I53" s="38">
        <f>IF('Indicator Date'!I53="","x",'Indicator Date'!I53)</f>
        <v>2024</v>
      </c>
      <c r="J53" s="38">
        <f>IF('Indicator Date'!J53="","x",'Indicator Date'!J53)</f>
        <v>2024</v>
      </c>
      <c r="K53" s="38">
        <f>IF('Indicator Date'!K53="","x",'Indicator Date'!K53)</f>
        <v>2024</v>
      </c>
      <c r="L53" s="38">
        <f>IF('Indicator Date'!L53="","x",'Indicator Date'!L53)</f>
        <v>2024</v>
      </c>
      <c r="M53" s="38" t="str">
        <f>IF('Indicator Date'!M53="","x",'Indicator Date'!M53)</f>
        <v>x</v>
      </c>
      <c r="N53" s="38" t="str">
        <f>IF('Indicator Date'!N53="","x",'Indicator Date'!N53)</f>
        <v>x</v>
      </c>
      <c r="O53" s="38" t="str">
        <f>IF('Indicator Date'!O53="","x",'Indicator Date'!O53)</f>
        <v>x</v>
      </c>
      <c r="P53" s="38" t="str">
        <f>IF('Indicator Date'!P53="","x",'Indicator Date'!P53)</f>
        <v>x</v>
      </c>
      <c r="Q53" s="38">
        <f>IF('Indicator Date'!Q53="","x",'Indicator Date'!Q53)</f>
        <v>2024</v>
      </c>
      <c r="R53" s="38">
        <f>IF('Indicator Date'!R53="","x",'Indicator Date'!R53)</f>
        <v>2024</v>
      </c>
      <c r="S53" s="38">
        <f>IF('Indicator Date'!S53="","x",'Indicator Date'!S53)</f>
        <v>2024</v>
      </c>
      <c r="T53" s="38">
        <f>IF('Indicator Date'!T53="","x",'Indicator Date'!T53)</f>
        <v>2024</v>
      </c>
      <c r="U53" s="38">
        <f>IF('Indicator Date'!U53="","x",'Indicator Date'!U53)</f>
        <v>2024</v>
      </c>
      <c r="V53" s="38">
        <f>IF('Indicator Date'!V53="","x",'Indicator Date'!V53)</f>
        <v>2021</v>
      </c>
      <c r="W53" s="38">
        <f>IF('Indicator Date'!W53="","x",'Indicator Date'!W53)</f>
        <v>2022</v>
      </c>
      <c r="X53" s="38">
        <f>IF('Indicator Date'!X53="","x",'Indicator Date'!X53)</f>
        <v>2022</v>
      </c>
      <c r="Y53" s="38">
        <f>IF('Indicator Date'!Y53="","x",'Indicator Date'!Y53)</f>
        <v>2010</v>
      </c>
      <c r="Z53" s="38">
        <f>IF('Indicator Date'!Z53="","x",'Indicator Date'!Z53)</f>
        <v>2022</v>
      </c>
      <c r="AA53" s="38">
        <f>IF('Indicator Date'!AA53="","x",'Indicator Date'!AA53)</f>
        <v>2022</v>
      </c>
      <c r="AB53" s="38">
        <f>IF('Indicator Date'!AB53="","x",'Indicator Date'!AB53)</f>
        <v>2018</v>
      </c>
      <c r="AC53" s="38">
        <f>IF('Indicator Date'!AC53="","x",'Indicator Date'!AC53)</f>
        <v>2020</v>
      </c>
      <c r="AD53" s="38">
        <f>IF('Indicator Date'!AD53="","x",'Indicator Date'!AD53)</f>
        <v>2022</v>
      </c>
      <c r="AE53" s="38">
        <f>IF('Indicator Date'!AE53="","x",'Indicator Date'!AE53)</f>
        <v>2024</v>
      </c>
      <c r="AF53" s="38">
        <f>IF('Indicator Date'!AF53="","x",'Indicator Date'!AF53)</f>
        <v>2024</v>
      </c>
      <c r="AG53" s="38">
        <f>IF('Indicator Date'!AG53="","x",'Indicator Date'!AG53)</f>
        <v>2024</v>
      </c>
      <c r="AH53" s="38">
        <f>IF('Indicator Date'!AH53="","x",'Indicator Date'!AH53)</f>
        <v>2022</v>
      </c>
      <c r="AI53" s="38" t="str">
        <f>IF('Indicator Date'!AI53="","x",RIGHT('Indicator Date'!AI53,4))</f>
        <v>2018</v>
      </c>
      <c r="AJ53" s="38">
        <f>IF('Indicator Date'!AJ53="","x",'Indicator Date'!AJ53)</f>
        <v>2024</v>
      </c>
      <c r="AK53" s="38">
        <f>IF('Indicator Date'!AK53="","x",'Indicator Date'!AK53)</f>
        <v>2021</v>
      </c>
      <c r="AL53" s="38">
        <f>IF('Indicator Date'!AL53="","x",'Indicator Date'!AL53)</f>
        <v>2022</v>
      </c>
      <c r="AM53" s="38">
        <f>IF('Indicator Date'!AM53="","x",'Indicator Date'!AM53)</f>
        <v>2022</v>
      </c>
      <c r="AN53" s="38">
        <f>IF('Indicator Date'!AN53="","x",'Indicator Date'!AN53)</f>
        <v>2023</v>
      </c>
      <c r="AO53" s="38">
        <f>IF('Indicator Date'!AO53="","x",'Indicator Date'!AO53)</f>
        <v>2022</v>
      </c>
      <c r="AP53" s="38">
        <f>IF('Indicator Date'!AP53="","x",'Indicator Date'!AP53)</f>
        <v>2019</v>
      </c>
      <c r="AQ53" s="38">
        <f>IF('Indicator Date'!AQ53="","x",'Indicator Date'!AQ53)</f>
        <v>2022</v>
      </c>
      <c r="AR53" s="38">
        <f>IF('Indicator Date'!AR53="","x",'Indicator Date'!AR53)</f>
        <v>2022</v>
      </c>
      <c r="AS53" s="38">
        <f>IF('Indicator Date'!AS53="","x",'Indicator Date'!AS53)</f>
        <v>2022</v>
      </c>
      <c r="AT53" s="38">
        <f>IF('Indicator Date'!AT53="","x",'Indicator Date'!AT53)</f>
        <v>2022</v>
      </c>
      <c r="AU53" s="38">
        <f>IF('Indicator Date'!AU53="","x",'Indicator Date'!AU53)</f>
        <v>2022</v>
      </c>
      <c r="AV53" s="38">
        <f>IF('Indicator Date'!AV53="","x",'Indicator Date'!AV53)</f>
        <v>2022</v>
      </c>
      <c r="AW53" s="38">
        <f>IF('Indicator Date'!AW53="","x",'Indicator Date'!AW53)</f>
        <v>2022</v>
      </c>
      <c r="AX53" s="38">
        <f>IF('Indicator Date'!AX53="","x",'Indicator Date'!AX53)</f>
        <v>2024</v>
      </c>
      <c r="AY53" s="38">
        <f>IF('Indicator Date'!AY53="","x",'Indicator Date'!AY53)</f>
        <v>2024</v>
      </c>
      <c r="AZ53" s="38">
        <f>IF('Indicator Date'!AZ53="","x",'Indicator Date'!AZ53)</f>
        <v>2024</v>
      </c>
      <c r="BA53" s="38" t="str">
        <f>IF('Indicator Date'!BA53="","x",'Indicator Date'!BA53)</f>
        <v>x</v>
      </c>
      <c r="BB53" s="38">
        <f>IF('Indicator Date'!BB53="","x",'Indicator Date'!BB53)</f>
        <v>2024</v>
      </c>
      <c r="BC53" s="38">
        <f>IF('Indicator Date'!BC53="","x",'Indicator Date'!BC53)</f>
        <v>2023</v>
      </c>
      <c r="BD53" s="38">
        <f>IF('Indicator Date'!BD53="","x",'Indicator Date'!BD53)</f>
        <v>2024</v>
      </c>
      <c r="BE53" s="38">
        <f>IF('Indicator Date'!BE53="","x",'Indicator Date'!BE53)</f>
        <v>2024</v>
      </c>
      <c r="BF53" s="38">
        <f>IF('Indicator Date'!BF53="","x",'Indicator Date'!BF53)</f>
        <v>2015</v>
      </c>
      <c r="BG53" s="38">
        <f>IF('Indicator Date'!BG53="","x",'Indicator Date'!BG53)</f>
        <v>2022</v>
      </c>
      <c r="BH53" s="38">
        <f>IF('Indicator Date'!BH53="","x",'Indicator Date'!BH53)</f>
        <v>2023</v>
      </c>
      <c r="BI53" s="38">
        <f>IF('Indicator Date'!BI53="","x",'Indicator Date'!BI53)</f>
        <v>2022</v>
      </c>
      <c r="BJ53" s="38">
        <f>IF('Indicator Date'!BJ53="","x",'Indicator Date'!BJ53)</f>
        <v>2022</v>
      </c>
      <c r="BK53" s="38">
        <f>IF('Indicator Date'!BK53="","x",'Indicator Date'!BK53)</f>
        <v>2022</v>
      </c>
      <c r="BL53" s="38">
        <f>IF('Indicator Date'!BL53="","x",'Indicator Date'!BL53)</f>
        <v>2022</v>
      </c>
      <c r="BM53" s="38">
        <f>IF('Indicator Date'!BM53="","x",'Indicator Date'!BM53)</f>
        <v>2014</v>
      </c>
      <c r="BN53" s="38">
        <f>IF('Indicator Date'!BN53="","x",'Indicator Date'!BN53)</f>
        <v>2022</v>
      </c>
      <c r="BO53" s="38">
        <f>IF('Indicator Date'!BO53="","x",'Indicator Date'!BO53)</f>
        <v>2022</v>
      </c>
      <c r="BP53" s="38">
        <f>IF('Indicator Date'!BP53="","x",'Indicator Date'!BP53)</f>
        <v>2017</v>
      </c>
      <c r="BQ53" s="38">
        <f>IF('Indicator Date'!BQ53="","x",'Indicator Date'!BQ53)</f>
        <v>2022</v>
      </c>
      <c r="BR53" s="38">
        <f>IF('Indicator Date'!BR53="","x",'Indicator Date'!BR53)</f>
        <v>2022</v>
      </c>
      <c r="BS53" s="38">
        <f>IF('Indicator Date'!BS53="","x",'Indicator Date'!BS53)</f>
        <v>2022</v>
      </c>
      <c r="BT53" s="38">
        <f>IF('Indicator Date'!BT53="","x",'Indicator Date'!BT53)</f>
        <v>2021</v>
      </c>
      <c r="BU53" s="38">
        <f>IF('Indicator Date'!BU53="","x",'Indicator Date'!BU53)</f>
        <v>2020</v>
      </c>
      <c r="BV53" s="38">
        <f>IF('Indicator Date'!BV53="","x",'Indicator Date'!BV53)</f>
        <v>2023</v>
      </c>
    </row>
    <row r="54" spans="1:74">
      <c r="A54" s="30" t="str">
        <f>'Indicator Data'!A56</f>
        <v>Egypt</v>
      </c>
      <c r="B54" s="23" t="str">
        <f>'Indicator Data'!B56</f>
        <v>EGY</v>
      </c>
      <c r="C54" s="38">
        <f>IF('Indicator Date'!C54="","x",'Indicator Date'!C54)</f>
        <v>2024</v>
      </c>
      <c r="D54" s="38">
        <f>IF('Indicator Date'!D54="","x",'Indicator Date'!D54)</f>
        <v>2024</v>
      </c>
      <c r="E54" s="38">
        <f>IF('Indicator Date'!E54="","x",'Indicator Date'!E54)</f>
        <v>2024</v>
      </c>
      <c r="F54" s="38">
        <f>IF('Indicator Date'!F54="","x",'Indicator Date'!F54)</f>
        <v>2024</v>
      </c>
      <c r="G54" s="38">
        <f>IF('Indicator Date'!G54="","x",'Indicator Date'!G54)</f>
        <v>2024</v>
      </c>
      <c r="H54" s="38">
        <f>IF('Indicator Date'!H54="","x",'Indicator Date'!H54)</f>
        <v>2024</v>
      </c>
      <c r="I54" s="38">
        <f>IF('Indicator Date'!I54="","x",'Indicator Date'!I54)</f>
        <v>2024</v>
      </c>
      <c r="J54" s="38">
        <f>IF('Indicator Date'!J54="","x",'Indicator Date'!J54)</f>
        <v>2024</v>
      </c>
      <c r="K54" s="38">
        <f>IF('Indicator Date'!K54="","x",'Indicator Date'!K54)</f>
        <v>2024</v>
      </c>
      <c r="L54" s="38">
        <f>IF('Indicator Date'!L54="","x",'Indicator Date'!L54)</f>
        <v>2024</v>
      </c>
      <c r="M54" s="38">
        <f>IF('Indicator Date'!M54="","x",'Indicator Date'!M54)</f>
        <v>2024</v>
      </c>
      <c r="N54" s="38">
        <f>IF('Indicator Date'!N54="","x",'Indicator Date'!N54)</f>
        <v>2024</v>
      </c>
      <c r="O54" s="38">
        <f>IF('Indicator Date'!O54="","x",'Indicator Date'!O54)</f>
        <v>2024</v>
      </c>
      <c r="P54" s="38">
        <f>IF('Indicator Date'!P54="","x",'Indicator Date'!P54)</f>
        <v>2024</v>
      </c>
      <c r="Q54" s="38">
        <f>IF('Indicator Date'!Q54="","x",'Indicator Date'!Q54)</f>
        <v>2024</v>
      </c>
      <c r="R54" s="38">
        <f>IF('Indicator Date'!R54="","x",'Indicator Date'!R54)</f>
        <v>2024</v>
      </c>
      <c r="S54" s="38">
        <f>IF('Indicator Date'!S54="","x",'Indicator Date'!S54)</f>
        <v>2024</v>
      </c>
      <c r="T54" s="38">
        <f>IF('Indicator Date'!T54="","x",'Indicator Date'!T54)</f>
        <v>2024</v>
      </c>
      <c r="U54" s="38">
        <f>IF('Indicator Date'!U54="","x",'Indicator Date'!U54)</f>
        <v>2024</v>
      </c>
      <c r="V54" s="38">
        <f>IF('Indicator Date'!V54="","x",'Indicator Date'!V54)</f>
        <v>2021</v>
      </c>
      <c r="W54" s="38">
        <f>IF('Indicator Date'!W54="","x",'Indicator Date'!W54)</f>
        <v>2022</v>
      </c>
      <c r="X54" s="38">
        <f>IF('Indicator Date'!X54="","x",'Indicator Date'!X54)</f>
        <v>2022</v>
      </c>
      <c r="Y54" s="38">
        <f>IF('Indicator Date'!Y54="","x",'Indicator Date'!Y54)</f>
        <v>2014</v>
      </c>
      <c r="Z54" s="38">
        <f>IF('Indicator Date'!Z54="","x",'Indicator Date'!Z54)</f>
        <v>2022</v>
      </c>
      <c r="AA54" s="38">
        <f>IF('Indicator Date'!AA54="","x",'Indicator Date'!AA54)</f>
        <v>2020</v>
      </c>
      <c r="AB54" s="38">
        <f>IF('Indicator Date'!AB54="","x",'Indicator Date'!AB54)</f>
        <v>2019</v>
      </c>
      <c r="AC54" s="38">
        <f>IF('Indicator Date'!AC54="","x",'Indicator Date'!AC54)</f>
        <v>2020</v>
      </c>
      <c r="AD54" s="38">
        <f>IF('Indicator Date'!AD54="","x",'Indicator Date'!AD54)</f>
        <v>2022</v>
      </c>
      <c r="AE54" s="38">
        <f>IF('Indicator Date'!AE54="","x",'Indicator Date'!AE54)</f>
        <v>2024</v>
      </c>
      <c r="AF54" s="38">
        <f>IF('Indicator Date'!AF54="","x",'Indicator Date'!AF54)</f>
        <v>2024</v>
      </c>
      <c r="AG54" s="38">
        <f>IF('Indicator Date'!AG54="","x",'Indicator Date'!AG54)</f>
        <v>2024</v>
      </c>
      <c r="AH54" s="38">
        <f>IF('Indicator Date'!AH54="","x",'Indicator Date'!AH54)</f>
        <v>2022</v>
      </c>
      <c r="AI54" s="38" t="str">
        <f>IF('Indicator Date'!AI54="","x",RIGHT('Indicator Date'!AI54,4))</f>
        <v>2014</v>
      </c>
      <c r="AJ54" s="38">
        <f>IF('Indicator Date'!AJ54="","x",'Indicator Date'!AJ54)</f>
        <v>2024</v>
      </c>
      <c r="AK54" s="38">
        <f>IF('Indicator Date'!AK54="","x",'Indicator Date'!AK54)</f>
        <v>2021</v>
      </c>
      <c r="AL54" s="38">
        <f>IF('Indicator Date'!AL54="","x",'Indicator Date'!AL54)</f>
        <v>2022</v>
      </c>
      <c r="AM54" s="38">
        <f>IF('Indicator Date'!AM54="","x",'Indicator Date'!AM54)</f>
        <v>2022</v>
      </c>
      <c r="AN54" s="38">
        <f>IF('Indicator Date'!AN54="","x",'Indicator Date'!AN54)</f>
        <v>2023</v>
      </c>
      <c r="AO54" s="38">
        <f>IF('Indicator Date'!AO54="","x",'Indicator Date'!AO54)</f>
        <v>2022</v>
      </c>
      <c r="AP54" s="38">
        <f>IF('Indicator Date'!AP54="","x",'Indicator Date'!AP54)</f>
        <v>2014</v>
      </c>
      <c r="AQ54" s="38">
        <f>IF('Indicator Date'!AQ54="","x",'Indicator Date'!AQ54)</f>
        <v>2022</v>
      </c>
      <c r="AR54" s="38">
        <f>IF('Indicator Date'!AR54="","x",'Indicator Date'!AR54)</f>
        <v>2022</v>
      </c>
      <c r="AS54" s="38">
        <f>IF('Indicator Date'!AS54="","x",'Indicator Date'!AS54)</f>
        <v>2022</v>
      </c>
      <c r="AT54" s="38">
        <f>IF('Indicator Date'!AT54="","x",'Indicator Date'!AT54)</f>
        <v>2022</v>
      </c>
      <c r="AU54" s="38">
        <f>IF('Indicator Date'!AU54="","x",'Indicator Date'!AU54)</f>
        <v>2022</v>
      </c>
      <c r="AV54" s="38">
        <f>IF('Indicator Date'!AV54="","x",'Indicator Date'!AV54)</f>
        <v>2022</v>
      </c>
      <c r="AW54" s="38">
        <f>IF('Indicator Date'!AW54="","x",'Indicator Date'!AW54)</f>
        <v>2019</v>
      </c>
      <c r="AX54" s="38">
        <f>IF('Indicator Date'!AX54="","x",'Indicator Date'!AX54)</f>
        <v>2024</v>
      </c>
      <c r="AY54" s="38">
        <f>IF('Indicator Date'!AY54="","x",'Indicator Date'!AY54)</f>
        <v>2024</v>
      </c>
      <c r="AZ54" s="38">
        <f>IF('Indicator Date'!AZ54="","x",'Indicator Date'!AZ54)</f>
        <v>2024</v>
      </c>
      <c r="BA54" s="38">
        <f>IF('Indicator Date'!BA54="","x",'Indicator Date'!BA54)</f>
        <v>2022</v>
      </c>
      <c r="BB54" s="38">
        <f>IF('Indicator Date'!BB54="","x",'Indicator Date'!BB54)</f>
        <v>2024</v>
      </c>
      <c r="BC54" s="38">
        <f>IF('Indicator Date'!BC54="","x",'Indicator Date'!BC54)</f>
        <v>2023</v>
      </c>
      <c r="BD54" s="38">
        <f>IF('Indicator Date'!BD54="","x",'Indicator Date'!BD54)</f>
        <v>2024</v>
      </c>
      <c r="BE54" s="38">
        <f>IF('Indicator Date'!BE54="","x",'Indicator Date'!BE54)</f>
        <v>2024</v>
      </c>
      <c r="BF54" s="38">
        <f>IF('Indicator Date'!BF54="","x",'Indicator Date'!BF54)</f>
        <v>2015</v>
      </c>
      <c r="BG54" s="38">
        <f>IF('Indicator Date'!BG54="","x",'Indicator Date'!BG54)</f>
        <v>2022</v>
      </c>
      <c r="BH54" s="38">
        <f>IF('Indicator Date'!BH54="","x",'Indicator Date'!BH54)</f>
        <v>2023</v>
      </c>
      <c r="BI54" s="38">
        <f>IF('Indicator Date'!BI54="","x",'Indicator Date'!BI54)</f>
        <v>2022</v>
      </c>
      <c r="BJ54" s="38">
        <f>IF('Indicator Date'!BJ54="","x",'Indicator Date'!BJ54)</f>
        <v>2022</v>
      </c>
      <c r="BK54" s="38">
        <f>IF('Indicator Date'!BK54="","x",'Indicator Date'!BK54)</f>
        <v>2022</v>
      </c>
      <c r="BL54" s="38">
        <f>IF('Indicator Date'!BL54="","x",'Indicator Date'!BL54)</f>
        <v>2022</v>
      </c>
      <c r="BM54" s="38">
        <f>IF('Indicator Date'!BM54="","x",'Indicator Date'!BM54)</f>
        <v>2014</v>
      </c>
      <c r="BN54" s="38">
        <f>IF('Indicator Date'!BN54="","x",'Indicator Date'!BN54)</f>
        <v>2022</v>
      </c>
      <c r="BO54" s="38">
        <f>IF('Indicator Date'!BO54="","x",'Indicator Date'!BO54)</f>
        <v>2022</v>
      </c>
      <c r="BP54" s="38">
        <f>IF('Indicator Date'!BP54="","x",'Indicator Date'!BP54)</f>
        <v>2019</v>
      </c>
      <c r="BQ54" s="38">
        <f>IF('Indicator Date'!BQ54="","x",'Indicator Date'!BQ54)</f>
        <v>2022</v>
      </c>
      <c r="BR54" s="38">
        <f>IF('Indicator Date'!BR54="","x",'Indicator Date'!BR54)</f>
        <v>2022</v>
      </c>
      <c r="BS54" s="38" t="str">
        <f>IF('Indicator Date'!BS54="","x",'Indicator Date'!BS54)</f>
        <v>x</v>
      </c>
      <c r="BT54" s="38">
        <f>IF('Indicator Date'!BT54="","x",'Indicator Date'!BT54)</f>
        <v>2021</v>
      </c>
      <c r="BU54" s="38">
        <f>IF('Indicator Date'!BU54="","x",'Indicator Date'!BU54)</f>
        <v>2020</v>
      </c>
      <c r="BV54" s="38">
        <f>IF('Indicator Date'!BV54="","x",'Indicator Date'!BV54)</f>
        <v>2023</v>
      </c>
    </row>
    <row r="55" spans="1:74">
      <c r="A55" s="30" t="str">
        <f>'Indicator Data'!A57</f>
        <v>El Salvador</v>
      </c>
      <c r="B55" s="23" t="str">
        <f>'Indicator Data'!B57</f>
        <v>SLV</v>
      </c>
      <c r="C55" s="38">
        <f>IF('Indicator Date'!C55="","x",'Indicator Date'!C55)</f>
        <v>2024</v>
      </c>
      <c r="D55" s="38">
        <f>IF('Indicator Date'!D55="","x",'Indicator Date'!D55)</f>
        <v>2024</v>
      </c>
      <c r="E55" s="38">
        <f>IF('Indicator Date'!E55="","x",'Indicator Date'!E55)</f>
        <v>2024</v>
      </c>
      <c r="F55" s="38">
        <f>IF('Indicator Date'!F55="","x",'Indicator Date'!F55)</f>
        <v>2024</v>
      </c>
      <c r="G55" s="38">
        <f>IF('Indicator Date'!G55="","x",'Indicator Date'!G55)</f>
        <v>2024</v>
      </c>
      <c r="H55" s="38">
        <f>IF('Indicator Date'!H55="","x",'Indicator Date'!H55)</f>
        <v>2024</v>
      </c>
      <c r="I55" s="38">
        <f>IF('Indicator Date'!I55="","x",'Indicator Date'!I55)</f>
        <v>2024</v>
      </c>
      <c r="J55" s="38">
        <f>IF('Indicator Date'!J55="","x",'Indicator Date'!J55)</f>
        <v>2024</v>
      </c>
      <c r="K55" s="38">
        <f>IF('Indicator Date'!K55="","x",'Indicator Date'!K55)</f>
        <v>2024</v>
      </c>
      <c r="L55" s="38">
        <f>IF('Indicator Date'!L55="","x",'Indicator Date'!L55)</f>
        <v>2024</v>
      </c>
      <c r="M55" s="38" t="str">
        <f>IF('Indicator Date'!M55="","x",'Indicator Date'!M55)</f>
        <v>x</v>
      </c>
      <c r="N55" s="38" t="str">
        <f>IF('Indicator Date'!N55="","x",'Indicator Date'!N55)</f>
        <v>x</v>
      </c>
      <c r="O55" s="38" t="str">
        <f>IF('Indicator Date'!O55="","x",'Indicator Date'!O55)</f>
        <v>x</v>
      </c>
      <c r="P55" s="38" t="str">
        <f>IF('Indicator Date'!P55="","x",'Indicator Date'!P55)</f>
        <v>x</v>
      </c>
      <c r="Q55" s="38">
        <f>IF('Indicator Date'!Q55="","x",'Indicator Date'!Q55)</f>
        <v>2024</v>
      </c>
      <c r="R55" s="38">
        <f>IF('Indicator Date'!R55="","x",'Indicator Date'!R55)</f>
        <v>2024</v>
      </c>
      <c r="S55" s="38">
        <f>IF('Indicator Date'!S55="","x",'Indicator Date'!S55)</f>
        <v>2024</v>
      </c>
      <c r="T55" s="38">
        <f>IF('Indicator Date'!T55="","x",'Indicator Date'!T55)</f>
        <v>2024</v>
      </c>
      <c r="U55" s="38">
        <f>IF('Indicator Date'!U55="","x",'Indicator Date'!U55)</f>
        <v>2024</v>
      </c>
      <c r="V55" s="38">
        <f>IF('Indicator Date'!V55="","x",'Indicator Date'!V55)</f>
        <v>2021</v>
      </c>
      <c r="W55" s="38">
        <f>IF('Indicator Date'!W55="","x",'Indicator Date'!W55)</f>
        <v>2022</v>
      </c>
      <c r="X55" s="38">
        <f>IF('Indicator Date'!X55="","x",'Indicator Date'!X55)</f>
        <v>2022</v>
      </c>
      <c r="Y55" s="38">
        <f>IF('Indicator Date'!Y55="","x",'Indicator Date'!Y55)</f>
        <v>2014</v>
      </c>
      <c r="Z55" s="38">
        <f>IF('Indicator Date'!Z55="","x",'Indicator Date'!Z55)</f>
        <v>2022</v>
      </c>
      <c r="AA55" s="38">
        <f>IF('Indicator Date'!AA55="","x",'Indicator Date'!AA55)</f>
        <v>2018</v>
      </c>
      <c r="AB55" s="38">
        <f>IF('Indicator Date'!AB55="","x",'Indicator Date'!AB55)</f>
        <v>2016</v>
      </c>
      <c r="AC55" s="38">
        <f>IF('Indicator Date'!AC55="","x",'Indicator Date'!AC55)</f>
        <v>2020</v>
      </c>
      <c r="AD55" s="38">
        <f>IF('Indicator Date'!AD55="","x",'Indicator Date'!AD55)</f>
        <v>2022</v>
      </c>
      <c r="AE55" s="38">
        <f>IF('Indicator Date'!AE55="","x",'Indicator Date'!AE55)</f>
        <v>2024</v>
      </c>
      <c r="AF55" s="38">
        <f>IF('Indicator Date'!AF55="","x",'Indicator Date'!AF55)</f>
        <v>2024</v>
      </c>
      <c r="AG55" s="38">
        <f>IF('Indicator Date'!AG55="","x",'Indicator Date'!AG55)</f>
        <v>2024</v>
      </c>
      <c r="AH55" s="38">
        <f>IF('Indicator Date'!AH55="","x",'Indicator Date'!AH55)</f>
        <v>2022</v>
      </c>
      <c r="AI55" s="38" t="str">
        <f>IF('Indicator Date'!AI55="","x",RIGHT('Indicator Date'!AI55,4))</f>
        <v>2014</v>
      </c>
      <c r="AJ55" s="38">
        <f>IF('Indicator Date'!AJ55="","x",'Indicator Date'!AJ55)</f>
        <v>2024</v>
      </c>
      <c r="AK55" s="38">
        <f>IF('Indicator Date'!AK55="","x",'Indicator Date'!AK55)</f>
        <v>2021</v>
      </c>
      <c r="AL55" s="38">
        <f>IF('Indicator Date'!AL55="","x",'Indicator Date'!AL55)</f>
        <v>2022</v>
      </c>
      <c r="AM55" s="38">
        <f>IF('Indicator Date'!AM55="","x",'Indicator Date'!AM55)</f>
        <v>2022</v>
      </c>
      <c r="AN55" s="38">
        <f>IF('Indicator Date'!AN55="","x",'Indicator Date'!AN55)</f>
        <v>2023</v>
      </c>
      <c r="AO55" s="38">
        <f>IF('Indicator Date'!AO55="","x",'Indicator Date'!AO55)</f>
        <v>2022</v>
      </c>
      <c r="AP55" s="38">
        <f>IF('Indicator Date'!AP55="","x",'Indicator Date'!AP55)</f>
        <v>2014</v>
      </c>
      <c r="AQ55" s="38">
        <f>IF('Indicator Date'!AQ55="","x",'Indicator Date'!AQ55)</f>
        <v>2022</v>
      </c>
      <c r="AR55" s="38">
        <f>IF('Indicator Date'!AR55="","x",'Indicator Date'!AR55)</f>
        <v>2022</v>
      </c>
      <c r="AS55" s="38">
        <f>IF('Indicator Date'!AS55="","x",'Indicator Date'!AS55)</f>
        <v>2022</v>
      </c>
      <c r="AT55" s="38">
        <f>IF('Indicator Date'!AT55="","x",'Indicator Date'!AT55)</f>
        <v>2022</v>
      </c>
      <c r="AU55" s="38">
        <f>IF('Indicator Date'!AU55="","x",'Indicator Date'!AU55)</f>
        <v>2022</v>
      </c>
      <c r="AV55" s="38">
        <f>IF('Indicator Date'!AV55="","x",'Indicator Date'!AV55)</f>
        <v>2022</v>
      </c>
      <c r="AW55" s="38">
        <f>IF('Indicator Date'!AW55="","x",'Indicator Date'!AW55)</f>
        <v>2022</v>
      </c>
      <c r="AX55" s="38">
        <f>IF('Indicator Date'!AX55="","x",'Indicator Date'!AX55)</f>
        <v>2024</v>
      </c>
      <c r="AY55" s="38">
        <f>IF('Indicator Date'!AY55="","x",'Indicator Date'!AY55)</f>
        <v>2024</v>
      </c>
      <c r="AZ55" s="38">
        <f>IF('Indicator Date'!AZ55="","x",'Indicator Date'!AZ55)</f>
        <v>2024</v>
      </c>
      <c r="BA55" s="38">
        <f>IF('Indicator Date'!BA55="","x",'Indicator Date'!BA55)</f>
        <v>2024</v>
      </c>
      <c r="BB55" s="38">
        <f>IF('Indicator Date'!BB55="","x",'Indicator Date'!BB55)</f>
        <v>2024</v>
      </c>
      <c r="BC55" s="38">
        <f>IF('Indicator Date'!BC55="","x",'Indicator Date'!BC55)</f>
        <v>2023</v>
      </c>
      <c r="BD55" s="38">
        <f>IF('Indicator Date'!BD55="","x",'Indicator Date'!BD55)</f>
        <v>2024</v>
      </c>
      <c r="BE55" s="38">
        <f>IF('Indicator Date'!BE55="","x",'Indicator Date'!BE55)</f>
        <v>2024</v>
      </c>
      <c r="BF55" s="38">
        <f>IF('Indicator Date'!BF55="","x",'Indicator Date'!BF55)</f>
        <v>2013</v>
      </c>
      <c r="BG55" s="38">
        <f>IF('Indicator Date'!BG55="","x",'Indicator Date'!BG55)</f>
        <v>2022</v>
      </c>
      <c r="BH55" s="38">
        <f>IF('Indicator Date'!BH55="","x",'Indicator Date'!BH55)</f>
        <v>2023</v>
      </c>
      <c r="BI55" s="38">
        <f>IF('Indicator Date'!BI55="","x",'Indicator Date'!BI55)</f>
        <v>2022</v>
      </c>
      <c r="BJ55" s="38">
        <f>IF('Indicator Date'!BJ55="","x",'Indicator Date'!BJ55)</f>
        <v>2020</v>
      </c>
      <c r="BK55" s="38">
        <f>IF('Indicator Date'!BK55="","x",'Indicator Date'!BK55)</f>
        <v>2021</v>
      </c>
      <c r="BL55" s="38">
        <f>IF('Indicator Date'!BL55="","x",'Indicator Date'!BL55)</f>
        <v>2022</v>
      </c>
      <c r="BM55" s="38">
        <f>IF('Indicator Date'!BM55="","x",'Indicator Date'!BM55)</f>
        <v>2014</v>
      </c>
      <c r="BN55" s="38">
        <f>IF('Indicator Date'!BN55="","x",'Indicator Date'!BN55)</f>
        <v>2022</v>
      </c>
      <c r="BO55" s="38">
        <f>IF('Indicator Date'!BO55="","x",'Indicator Date'!BO55)</f>
        <v>2022</v>
      </c>
      <c r="BP55" s="38">
        <f>IF('Indicator Date'!BP55="","x",'Indicator Date'!BP55)</f>
        <v>2021</v>
      </c>
      <c r="BQ55" s="38">
        <f>IF('Indicator Date'!BQ55="","x",'Indicator Date'!BQ55)</f>
        <v>2022</v>
      </c>
      <c r="BR55" s="38">
        <f>IF('Indicator Date'!BR55="","x",'Indicator Date'!BR55)</f>
        <v>2022</v>
      </c>
      <c r="BS55" s="38">
        <f>IF('Indicator Date'!BS55="","x",'Indicator Date'!BS55)</f>
        <v>2022</v>
      </c>
      <c r="BT55" s="38">
        <f>IF('Indicator Date'!BT55="","x",'Indicator Date'!BT55)</f>
        <v>2021</v>
      </c>
      <c r="BU55" s="38">
        <f>IF('Indicator Date'!BU55="","x",'Indicator Date'!BU55)</f>
        <v>2020</v>
      </c>
      <c r="BV55" s="38">
        <f>IF('Indicator Date'!BV55="","x",'Indicator Date'!BV55)</f>
        <v>2023</v>
      </c>
    </row>
    <row r="56" spans="1:74">
      <c r="A56" s="30" t="str">
        <f>'Indicator Data'!A58</f>
        <v>Equatorial Guinea</v>
      </c>
      <c r="B56" s="23" t="str">
        <f>'Indicator Data'!B58</f>
        <v>GNQ</v>
      </c>
      <c r="C56" s="38">
        <f>IF('Indicator Date'!C56="","x",'Indicator Date'!C56)</f>
        <v>2024</v>
      </c>
      <c r="D56" s="38">
        <f>IF('Indicator Date'!D56="","x",'Indicator Date'!D56)</f>
        <v>2024</v>
      </c>
      <c r="E56" s="38">
        <f>IF('Indicator Date'!E56="","x",'Indicator Date'!E56)</f>
        <v>2024</v>
      </c>
      <c r="F56" s="38">
        <f>IF('Indicator Date'!F56="","x",'Indicator Date'!F56)</f>
        <v>2024</v>
      </c>
      <c r="G56" s="38">
        <f>IF('Indicator Date'!G56="","x",'Indicator Date'!G56)</f>
        <v>2024</v>
      </c>
      <c r="H56" s="38">
        <f>IF('Indicator Date'!H56="","x",'Indicator Date'!H56)</f>
        <v>2024</v>
      </c>
      <c r="I56" s="38">
        <f>IF('Indicator Date'!I56="","x",'Indicator Date'!I56)</f>
        <v>2024</v>
      </c>
      <c r="J56" s="38">
        <f>IF('Indicator Date'!J56="","x",'Indicator Date'!J56)</f>
        <v>2024</v>
      </c>
      <c r="K56" s="38">
        <f>IF('Indicator Date'!K56="","x",'Indicator Date'!K56)</f>
        <v>2024</v>
      </c>
      <c r="L56" s="38">
        <f>IF('Indicator Date'!L56="","x",'Indicator Date'!L56)</f>
        <v>2024</v>
      </c>
      <c r="M56" s="38">
        <f>IF('Indicator Date'!M56="","x",'Indicator Date'!M56)</f>
        <v>2024</v>
      </c>
      <c r="N56" s="38">
        <f>IF('Indicator Date'!N56="","x",'Indicator Date'!N56)</f>
        <v>2024</v>
      </c>
      <c r="O56" s="38">
        <f>IF('Indicator Date'!O56="","x",'Indicator Date'!O56)</f>
        <v>2024</v>
      </c>
      <c r="P56" s="38">
        <f>IF('Indicator Date'!P56="","x",'Indicator Date'!P56)</f>
        <v>2024</v>
      </c>
      <c r="Q56" s="38">
        <f>IF('Indicator Date'!Q56="","x",'Indicator Date'!Q56)</f>
        <v>2024</v>
      </c>
      <c r="R56" s="38">
        <f>IF('Indicator Date'!R56="","x",'Indicator Date'!R56)</f>
        <v>2024</v>
      </c>
      <c r="S56" s="38">
        <f>IF('Indicator Date'!S56="","x",'Indicator Date'!S56)</f>
        <v>2024</v>
      </c>
      <c r="T56" s="38">
        <f>IF('Indicator Date'!T56="","x",'Indicator Date'!T56)</f>
        <v>2024</v>
      </c>
      <c r="U56" s="38">
        <f>IF('Indicator Date'!U56="","x",'Indicator Date'!U56)</f>
        <v>2024</v>
      </c>
      <c r="V56" s="38">
        <f>IF('Indicator Date'!V56="","x",'Indicator Date'!V56)</f>
        <v>2021</v>
      </c>
      <c r="W56" s="38">
        <f>IF('Indicator Date'!W56="","x",'Indicator Date'!W56)</f>
        <v>2022</v>
      </c>
      <c r="X56" s="38">
        <f>IF('Indicator Date'!X56="","x",'Indicator Date'!X56)</f>
        <v>2022</v>
      </c>
      <c r="Y56" s="38" t="str">
        <f>IF('Indicator Date'!Y56="","x",'Indicator Date'!Y56)</f>
        <v>x</v>
      </c>
      <c r="Z56" s="38">
        <f>IF('Indicator Date'!Z56="","x",'Indicator Date'!Z56)</f>
        <v>2017</v>
      </c>
      <c r="AA56" s="38" t="str">
        <f>IF('Indicator Date'!AA56="","x",'Indicator Date'!AA56)</f>
        <v>x</v>
      </c>
      <c r="AB56" s="38">
        <f>IF('Indicator Date'!AB56="","x",'Indicator Date'!AB56)</f>
        <v>2014</v>
      </c>
      <c r="AC56" s="38">
        <f>IF('Indicator Date'!AC56="","x",'Indicator Date'!AC56)</f>
        <v>2020</v>
      </c>
      <c r="AD56" s="38">
        <f>IF('Indicator Date'!AD56="","x",'Indicator Date'!AD56)</f>
        <v>2022</v>
      </c>
      <c r="AE56" s="38">
        <f>IF('Indicator Date'!AE56="","x",'Indicator Date'!AE56)</f>
        <v>2024</v>
      </c>
      <c r="AF56" s="38">
        <f>IF('Indicator Date'!AF56="","x",'Indicator Date'!AF56)</f>
        <v>2024</v>
      </c>
      <c r="AG56" s="38">
        <f>IF('Indicator Date'!AG56="","x",'Indicator Date'!AG56)</f>
        <v>2024</v>
      </c>
      <c r="AH56" s="38">
        <f>IF('Indicator Date'!AH56="","x",'Indicator Date'!AH56)</f>
        <v>2022</v>
      </c>
      <c r="AI56" s="38" t="str">
        <f>IF('Indicator Date'!AI56="","x",RIGHT('Indicator Date'!AI56,4))</f>
        <v>x</v>
      </c>
      <c r="AJ56" s="38">
        <f>IF('Indicator Date'!AJ56="","x",'Indicator Date'!AJ56)</f>
        <v>2024</v>
      </c>
      <c r="AK56" s="38">
        <f>IF('Indicator Date'!AK56="","x",'Indicator Date'!AK56)</f>
        <v>2021</v>
      </c>
      <c r="AL56" s="38">
        <f>IF('Indicator Date'!AL56="","x",'Indicator Date'!AL56)</f>
        <v>2022</v>
      </c>
      <c r="AM56" s="38">
        <f>IF('Indicator Date'!AM56="","x",'Indicator Date'!AM56)</f>
        <v>2022</v>
      </c>
      <c r="AN56" s="38">
        <f>IF('Indicator Date'!AN56="","x",'Indicator Date'!AN56)</f>
        <v>2020</v>
      </c>
      <c r="AO56" s="38">
        <f>IF('Indicator Date'!AO56="","x",'Indicator Date'!AO56)</f>
        <v>2022</v>
      </c>
      <c r="AP56" s="38">
        <f>IF('Indicator Date'!AP56="","x",'Indicator Date'!AP56)</f>
        <v>2011</v>
      </c>
      <c r="AQ56" s="38">
        <f>IF('Indicator Date'!AQ56="","x",'Indicator Date'!AQ56)</f>
        <v>2022</v>
      </c>
      <c r="AR56" s="38">
        <f>IF('Indicator Date'!AR56="","x",'Indicator Date'!AR56)</f>
        <v>2022</v>
      </c>
      <c r="AS56" s="38">
        <f>IF('Indicator Date'!AS56="","x",'Indicator Date'!AS56)</f>
        <v>2022</v>
      </c>
      <c r="AT56" s="38">
        <f>IF('Indicator Date'!AT56="","x",'Indicator Date'!AT56)</f>
        <v>2022</v>
      </c>
      <c r="AU56" s="38">
        <f>IF('Indicator Date'!AU56="","x",'Indicator Date'!AU56)</f>
        <v>2022</v>
      </c>
      <c r="AV56" s="38" t="str">
        <f>IF('Indicator Date'!AV56="","x",'Indicator Date'!AV56)</f>
        <v>x</v>
      </c>
      <c r="AW56" s="38" t="str">
        <f>IF('Indicator Date'!AW56="","x",'Indicator Date'!AW56)</f>
        <v>x</v>
      </c>
      <c r="AX56" s="38">
        <f>IF('Indicator Date'!AX56="","x",'Indicator Date'!AX56)</f>
        <v>2024</v>
      </c>
      <c r="AY56" s="38">
        <f>IF('Indicator Date'!AY56="","x",'Indicator Date'!AY56)</f>
        <v>2024</v>
      </c>
      <c r="AZ56" s="38">
        <f>IF('Indicator Date'!AZ56="","x",'Indicator Date'!AZ56)</f>
        <v>2024</v>
      </c>
      <c r="BA56" s="38" t="str">
        <f>IF('Indicator Date'!BA56="","x",'Indicator Date'!BA56)</f>
        <v>x</v>
      </c>
      <c r="BB56" s="38" t="str">
        <f>IF('Indicator Date'!BB56="","x",'Indicator Date'!BB56)</f>
        <v>x</v>
      </c>
      <c r="BC56" s="38" t="str">
        <f>IF('Indicator Date'!BC56="","x",'Indicator Date'!BC56)</f>
        <v>x</v>
      </c>
      <c r="BD56" s="38">
        <f>IF('Indicator Date'!BD56="","x",'Indicator Date'!BD56)</f>
        <v>2024</v>
      </c>
      <c r="BE56" s="38">
        <f>IF('Indicator Date'!BE56="","x",'Indicator Date'!BE56)</f>
        <v>2024</v>
      </c>
      <c r="BF56" s="38" t="str">
        <f>IF('Indicator Date'!BF56="","x",'Indicator Date'!BF56)</f>
        <v>x</v>
      </c>
      <c r="BG56" s="38">
        <f>IF('Indicator Date'!BG56="","x",'Indicator Date'!BG56)</f>
        <v>2022</v>
      </c>
      <c r="BH56" s="38">
        <f>IF('Indicator Date'!BH56="","x",'Indicator Date'!BH56)</f>
        <v>2023</v>
      </c>
      <c r="BI56" s="38">
        <f>IF('Indicator Date'!BI56="","x",'Indicator Date'!BI56)</f>
        <v>2022</v>
      </c>
      <c r="BJ56" s="38" t="str">
        <f>IF('Indicator Date'!BJ56="","x",'Indicator Date'!BJ56)</f>
        <v>x</v>
      </c>
      <c r="BK56" s="38">
        <f>IF('Indicator Date'!BK56="","x",'Indicator Date'!BK56)</f>
        <v>2021</v>
      </c>
      <c r="BL56" s="38">
        <f>IF('Indicator Date'!BL56="","x",'Indicator Date'!BL56)</f>
        <v>2022</v>
      </c>
      <c r="BM56" s="38">
        <f>IF('Indicator Date'!BM56="","x",'Indicator Date'!BM56)</f>
        <v>2014</v>
      </c>
      <c r="BN56" s="38">
        <f>IF('Indicator Date'!BN56="","x",'Indicator Date'!BN56)</f>
        <v>2022</v>
      </c>
      <c r="BO56" s="38">
        <f>IF('Indicator Date'!BO56="","x",'Indicator Date'!BO56)</f>
        <v>2022</v>
      </c>
      <c r="BP56" s="38">
        <f>IF('Indicator Date'!BP56="","x",'Indicator Date'!BP56)</f>
        <v>2017</v>
      </c>
      <c r="BQ56" s="38">
        <f>IF('Indicator Date'!BQ56="","x",'Indicator Date'!BQ56)</f>
        <v>2022</v>
      </c>
      <c r="BR56" s="38">
        <f>IF('Indicator Date'!BR56="","x",'Indicator Date'!BR56)</f>
        <v>2022</v>
      </c>
      <c r="BS56" s="38" t="str">
        <f>IF('Indicator Date'!BS56="","x",'Indicator Date'!BS56)</f>
        <v>x</v>
      </c>
      <c r="BT56" s="38">
        <f>IF('Indicator Date'!BT56="","x",'Indicator Date'!BT56)</f>
        <v>2021</v>
      </c>
      <c r="BU56" s="38">
        <f>IF('Indicator Date'!BU56="","x",'Indicator Date'!BU56)</f>
        <v>2020</v>
      </c>
      <c r="BV56" s="38">
        <f>IF('Indicator Date'!BV56="","x",'Indicator Date'!BV56)</f>
        <v>2023</v>
      </c>
    </row>
    <row r="57" spans="1:74">
      <c r="A57" s="30" t="str">
        <f>'Indicator Data'!A59</f>
        <v>Eritrea</v>
      </c>
      <c r="B57" s="23" t="str">
        <f>'Indicator Data'!B59</f>
        <v>ERI</v>
      </c>
      <c r="C57" s="38">
        <f>IF('Indicator Date'!C57="","x",'Indicator Date'!C57)</f>
        <v>2024</v>
      </c>
      <c r="D57" s="38">
        <f>IF('Indicator Date'!D57="","x",'Indicator Date'!D57)</f>
        <v>2024</v>
      </c>
      <c r="E57" s="38">
        <f>IF('Indicator Date'!E57="","x",'Indicator Date'!E57)</f>
        <v>2024</v>
      </c>
      <c r="F57" s="38">
        <f>IF('Indicator Date'!F57="","x",'Indicator Date'!F57)</f>
        <v>2024</v>
      </c>
      <c r="G57" s="38">
        <f>IF('Indicator Date'!G57="","x",'Indicator Date'!G57)</f>
        <v>2024</v>
      </c>
      <c r="H57" s="38">
        <f>IF('Indicator Date'!H57="","x",'Indicator Date'!H57)</f>
        <v>2024</v>
      </c>
      <c r="I57" s="38">
        <f>IF('Indicator Date'!I57="","x",'Indicator Date'!I57)</f>
        <v>2024</v>
      </c>
      <c r="J57" s="38">
        <f>IF('Indicator Date'!J57="","x",'Indicator Date'!J57)</f>
        <v>2024</v>
      </c>
      <c r="K57" s="38">
        <f>IF('Indicator Date'!K57="","x",'Indicator Date'!K57)</f>
        <v>2024</v>
      </c>
      <c r="L57" s="38">
        <f>IF('Indicator Date'!L57="","x",'Indicator Date'!L57)</f>
        <v>2024</v>
      </c>
      <c r="M57" s="38">
        <f>IF('Indicator Date'!M57="","x",'Indicator Date'!M57)</f>
        <v>2024</v>
      </c>
      <c r="N57" s="38">
        <f>IF('Indicator Date'!N57="","x",'Indicator Date'!N57)</f>
        <v>2024</v>
      </c>
      <c r="O57" s="38">
        <f>IF('Indicator Date'!O57="","x",'Indicator Date'!O57)</f>
        <v>2024</v>
      </c>
      <c r="P57" s="38">
        <f>IF('Indicator Date'!P57="","x",'Indicator Date'!P57)</f>
        <v>2024</v>
      </c>
      <c r="Q57" s="38">
        <f>IF('Indicator Date'!Q57="","x",'Indicator Date'!Q57)</f>
        <v>2024</v>
      </c>
      <c r="R57" s="38">
        <f>IF('Indicator Date'!R57="","x",'Indicator Date'!R57)</f>
        <v>2024</v>
      </c>
      <c r="S57" s="38">
        <f>IF('Indicator Date'!S57="","x",'Indicator Date'!S57)</f>
        <v>2024</v>
      </c>
      <c r="T57" s="38">
        <f>IF('Indicator Date'!T57="","x",'Indicator Date'!T57)</f>
        <v>2024</v>
      </c>
      <c r="U57" s="38">
        <f>IF('Indicator Date'!U57="","x",'Indicator Date'!U57)</f>
        <v>2024</v>
      </c>
      <c r="V57" s="38">
        <f>IF('Indicator Date'!V57="","x",'Indicator Date'!V57)</f>
        <v>2021</v>
      </c>
      <c r="W57" s="38">
        <f>IF('Indicator Date'!W57="","x",'Indicator Date'!W57)</f>
        <v>2022</v>
      </c>
      <c r="X57" s="38">
        <f>IF('Indicator Date'!X57="","x",'Indicator Date'!X57)</f>
        <v>2022</v>
      </c>
      <c r="Y57" s="38" t="str">
        <f>IF('Indicator Date'!Y57="","x",'Indicator Date'!Y57)</f>
        <v>x</v>
      </c>
      <c r="Z57" s="38">
        <f>IF('Indicator Date'!Z57="","x",'Indicator Date'!Z57)</f>
        <v>2016</v>
      </c>
      <c r="AA57" s="38" t="str">
        <f>IF('Indicator Date'!AA57="","x",'Indicator Date'!AA57)</f>
        <v>x</v>
      </c>
      <c r="AB57" s="38">
        <f>IF('Indicator Date'!AB57="","x",'Indicator Date'!AB57)</f>
        <v>2019</v>
      </c>
      <c r="AC57" s="38">
        <f>IF('Indicator Date'!AC57="","x",'Indicator Date'!AC57)</f>
        <v>2020</v>
      </c>
      <c r="AD57" s="38">
        <f>IF('Indicator Date'!AD57="","x",'Indicator Date'!AD57)</f>
        <v>2022</v>
      </c>
      <c r="AE57" s="38">
        <f>IF('Indicator Date'!AE57="","x",'Indicator Date'!AE57)</f>
        <v>2024</v>
      </c>
      <c r="AF57" s="38">
        <f>IF('Indicator Date'!AF57="","x",'Indicator Date'!AF57)</f>
        <v>2024</v>
      </c>
      <c r="AG57" s="38">
        <f>IF('Indicator Date'!AG57="","x",'Indicator Date'!AG57)</f>
        <v>2024</v>
      </c>
      <c r="AH57" s="38">
        <f>IF('Indicator Date'!AH57="","x",'Indicator Date'!AH57)</f>
        <v>2022</v>
      </c>
      <c r="AI57" s="38" t="str">
        <f>IF('Indicator Date'!AI57="","x",RIGHT('Indicator Date'!AI57,4))</f>
        <v>x</v>
      </c>
      <c r="AJ57" s="38">
        <f>IF('Indicator Date'!AJ57="","x",'Indicator Date'!AJ57)</f>
        <v>2024</v>
      </c>
      <c r="AK57" s="38">
        <f>IF('Indicator Date'!AK57="","x",'Indicator Date'!AK57)</f>
        <v>2021</v>
      </c>
      <c r="AL57" s="38">
        <f>IF('Indicator Date'!AL57="","x",'Indicator Date'!AL57)</f>
        <v>2022</v>
      </c>
      <c r="AM57" s="38" t="str">
        <f>IF('Indicator Date'!AM57="","x",'Indicator Date'!AM57)</f>
        <v>x</v>
      </c>
      <c r="AN57" s="38" t="str">
        <f>IF('Indicator Date'!AN57="","x",'Indicator Date'!AN57)</f>
        <v>x</v>
      </c>
      <c r="AO57" s="38">
        <f>IF('Indicator Date'!AO57="","x",'Indicator Date'!AO57)</f>
        <v>2022</v>
      </c>
      <c r="AP57" s="38">
        <f>IF('Indicator Date'!AP57="","x",'Indicator Date'!AP57)</f>
        <v>2010</v>
      </c>
      <c r="AQ57" s="38">
        <f>IF('Indicator Date'!AQ57="","x",'Indicator Date'!AQ57)</f>
        <v>2022</v>
      </c>
      <c r="AR57" s="38">
        <f>IF('Indicator Date'!AR57="","x",'Indicator Date'!AR57)</f>
        <v>2022</v>
      </c>
      <c r="AS57" s="38">
        <f>IF('Indicator Date'!AS57="","x",'Indicator Date'!AS57)</f>
        <v>2022</v>
      </c>
      <c r="AT57" s="38">
        <f>IF('Indicator Date'!AT57="","x",'Indicator Date'!AT57)</f>
        <v>2022</v>
      </c>
      <c r="AU57" s="38">
        <f>IF('Indicator Date'!AU57="","x",'Indicator Date'!AU57)</f>
        <v>2022</v>
      </c>
      <c r="AV57" s="38" t="str">
        <f>IF('Indicator Date'!AV57="","x",'Indicator Date'!AV57)</f>
        <v>x</v>
      </c>
      <c r="AW57" s="38" t="str">
        <f>IF('Indicator Date'!AW57="","x",'Indicator Date'!AW57)</f>
        <v>x</v>
      </c>
      <c r="AX57" s="38">
        <f>IF('Indicator Date'!AX57="","x",'Indicator Date'!AX57)</f>
        <v>2024</v>
      </c>
      <c r="AY57" s="38">
        <f>IF('Indicator Date'!AY57="","x",'Indicator Date'!AY57)</f>
        <v>2024</v>
      </c>
      <c r="AZ57" s="38">
        <f>IF('Indicator Date'!AZ57="","x",'Indicator Date'!AZ57)</f>
        <v>2024</v>
      </c>
      <c r="BA57" s="38">
        <f>IF('Indicator Date'!BA57="","x",'Indicator Date'!BA57)</f>
        <v>2015</v>
      </c>
      <c r="BB57" s="38">
        <f>IF('Indicator Date'!BB57="","x",'Indicator Date'!BB57)</f>
        <v>2024</v>
      </c>
      <c r="BC57" s="38">
        <f>IF('Indicator Date'!BC57="","x",'Indicator Date'!BC57)</f>
        <v>2023</v>
      </c>
      <c r="BD57" s="38">
        <f>IF('Indicator Date'!BD57="","x",'Indicator Date'!BD57)</f>
        <v>2024</v>
      </c>
      <c r="BE57" s="38">
        <f>IF('Indicator Date'!BE57="","x",'Indicator Date'!BE57)</f>
        <v>2024</v>
      </c>
      <c r="BF57" s="38" t="str">
        <f>IF('Indicator Date'!BF57="","x",'Indicator Date'!BF57)</f>
        <v>x</v>
      </c>
      <c r="BG57" s="38">
        <f>IF('Indicator Date'!BG57="","x",'Indicator Date'!BG57)</f>
        <v>2022</v>
      </c>
      <c r="BH57" s="38">
        <f>IF('Indicator Date'!BH57="","x",'Indicator Date'!BH57)</f>
        <v>2023</v>
      </c>
      <c r="BI57" s="38">
        <f>IF('Indicator Date'!BI57="","x",'Indicator Date'!BI57)</f>
        <v>2022</v>
      </c>
      <c r="BJ57" s="38">
        <f>IF('Indicator Date'!BJ57="","x",'Indicator Date'!BJ57)</f>
        <v>2018</v>
      </c>
      <c r="BK57" s="38">
        <f>IF('Indicator Date'!BK57="","x",'Indicator Date'!BK57)</f>
        <v>2021</v>
      </c>
      <c r="BL57" s="38">
        <f>IF('Indicator Date'!BL57="","x",'Indicator Date'!BL57)</f>
        <v>2021</v>
      </c>
      <c r="BM57" s="38">
        <f>IF('Indicator Date'!BM57="","x",'Indicator Date'!BM57)</f>
        <v>2014</v>
      </c>
      <c r="BN57" s="38">
        <f>IF('Indicator Date'!BN57="","x",'Indicator Date'!BN57)</f>
        <v>2022</v>
      </c>
      <c r="BO57" s="38">
        <f>IF('Indicator Date'!BO57="","x",'Indicator Date'!BO57)</f>
        <v>2022</v>
      </c>
      <c r="BP57" s="38">
        <f>IF('Indicator Date'!BP57="","x",'Indicator Date'!BP57)</f>
        <v>2020</v>
      </c>
      <c r="BQ57" s="38">
        <f>IF('Indicator Date'!BQ57="","x",'Indicator Date'!BQ57)</f>
        <v>2022</v>
      </c>
      <c r="BR57" s="38">
        <f>IF('Indicator Date'!BR57="","x",'Indicator Date'!BR57)</f>
        <v>2022</v>
      </c>
      <c r="BS57" s="38">
        <f>IF('Indicator Date'!BS57="","x",'Indicator Date'!BS57)</f>
        <v>2022</v>
      </c>
      <c r="BT57" s="38">
        <f>IF('Indicator Date'!BT57="","x",'Indicator Date'!BT57)</f>
        <v>2021</v>
      </c>
      <c r="BU57" s="38">
        <f>IF('Indicator Date'!BU57="","x",'Indicator Date'!BU57)</f>
        <v>2020</v>
      </c>
      <c r="BV57" s="38" t="str">
        <f>IF('Indicator Date'!BV57="","x",'Indicator Date'!BV57)</f>
        <v>x</v>
      </c>
    </row>
    <row r="58" spans="1:74">
      <c r="A58" s="30" t="str">
        <f>'Indicator Data'!A60</f>
        <v>Estonia</v>
      </c>
      <c r="B58" s="23" t="str">
        <f>'Indicator Data'!B60</f>
        <v>EST</v>
      </c>
      <c r="C58" s="38">
        <f>IF('Indicator Date'!C58="","x",'Indicator Date'!C58)</f>
        <v>2024</v>
      </c>
      <c r="D58" s="38">
        <f>IF('Indicator Date'!D58="","x",'Indicator Date'!D58)</f>
        <v>2024</v>
      </c>
      <c r="E58" s="38">
        <f>IF('Indicator Date'!E58="","x",'Indicator Date'!E58)</f>
        <v>2024</v>
      </c>
      <c r="F58" s="38">
        <f>IF('Indicator Date'!F58="","x",'Indicator Date'!F58)</f>
        <v>2024</v>
      </c>
      <c r="G58" s="38">
        <f>IF('Indicator Date'!G58="","x",'Indicator Date'!G58)</f>
        <v>2024</v>
      </c>
      <c r="H58" s="38">
        <f>IF('Indicator Date'!H58="","x",'Indicator Date'!H58)</f>
        <v>2024</v>
      </c>
      <c r="I58" s="38">
        <f>IF('Indicator Date'!I58="","x",'Indicator Date'!I58)</f>
        <v>2024</v>
      </c>
      <c r="J58" s="38">
        <f>IF('Indicator Date'!J58="","x",'Indicator Date'!J58)</f>
        <v>2024</v>
      </c>
      <c r="K58" s="38">
        <f>IF('Indicator Date'!K58="","x",'Indicator Date'!K58)</f>
        <v>2024</v>
      </c>
      <c r="L58" s="38">
        <f>IF('Indicator Date'!L58="","x",'Indicator Date'!L58)</f>
        <v>2024</v>
      </c>
      <c r="M58" s="38">
        <f>IF('Indicator Date'!M58="","x",'Indicator Date'!M58)</f>
        <v>2024</v>
      </c>
      <c r="N58" s="38" t="str">
        <f>IF('Indicator Date'!N58="","x",'Indicator Date'!N58)</f>
        <v>x</v>
      </c>
      <c r="O58" s="38" t="str">
        <f>IF('Indicator Date'!O58="","x",'Indicator Date'!O58)</f>
        <v>x</v>
      </c>
      <c r="P58" s="38" t="str">
        <f>IF('Indicator Date'!P58="","x",'Indicator Date'!P58)</f>
        <v>x</v>
      </c>
      <c r="Q58" s="38">
        <f>IF('Indicator Date'!Q58="","x",'Indicator Date'!Q58)</f>
        <v>2024</v>
      </c>
      <c r="R58" s="38">
        <f>IF('Indicator Date'!R58="","x",'Indicator Date'!R58)</f>
        <v>2024</v>
      </c>
      <c r="S58" s="38">
        <f>IF('Indicator Date'!S58="","x",'Indicator Date'!S58)</f>
        <v>2024</v>
      </c>
      <c r="T58" s="38">
        <f>IF('Indicator Date'!T58="","x",'Indicator Date'!T58)</f>
        <v>2024</v>
      </c>
      <c r="U58" s="38">
        <f>IF('Indicator Date'!U58="","x",'Indicator Date'!U58)</f>
        <v>2024</v>
      </c>
      <c r="V58" s="38">
        <f>IF('Indicator Date'!V58="","x",'Indicator Date'!V58)</f>
        <v>2021</v>
      </c>
      <c r="W58" s="38">
        <f>IF('Indicator Date'!W58="","x",'Indicator Date'!W58)</f>
        <v>2022</v>
      </c>
      <c r="X58" s="38">
        <f>IF('Indicator Date'!X58="","x",'Indicator Date'!X58)</f>
        <v>2022</v>
      </c>
      <c r="Y58" s="38">
        <f>IF('Indicator Date'!Y58="","x",'Indicator Date'!Y58)</f>
        <v>2011</v>
      </c>
      <c r="Z58" s="38">
        <f>IF('Indicator Date'!Z58="","x",'Indicator Date'!Z58)</f>
        <v>2022</v>
      </c>
      <c r="AA58" s="38" t="str">
        <f>IF('Indicator Date'!AA58="","x",'Indicator Date'!AA58)</f>
        <v>x</v>
      </c>
      <c r="AB58" s="38">
        <f>IF('Indicator Date'!AB58="","x",'Indicator Date'!AB58)</f>
        <v>2019</v>
      </c>
      <c r="AC58" s="38">
        <f>IF('Indicator Date'!AC58="","x",'Indicator Date'!AC58)</f>
        <v>2020</v>
      </c>
      <c r="AD58" s="38">
        <f>IF('Indicator Date'!AD58="","x",'Indicator Date'!AD58)</f>
        <v>2022</v>
      </c>
      <c r="AE58" s="38">
        <f>IF('Indicator Date'!AE58="","x",'Indicator Date'!AE58)</f>
        <v>2024</v>
      </c>
      <c r="AF58" s="38">
        <f>IF('Indicator Date'!AF58="","x",'Indicator Date'!AF58)</f>
        <v>2024</v>
      </c>
      <c r="AG58" s="38">
        <f>IF('Indicator Date'!AG58="","x",'Indicator Date'!AG58)</f>
        <v>2024</v>
      </c>
      <c r="AH58" s="38">
        <f>IF('Indicator Date'!AH58="","x",'Indicator Date'!AH58)</f>
        <v>2022</v>
      </c>
      <c r="AI58" s="38" t="str">
        <f>IF('Indicator Date'!AI58="","x",RIGHT('Indicator Date'!AI58,4))</f>
        <v>x</v>
      </c>
      <c r="AJ58" s="38">
        <f>IF('Indicator Date'!AJ58="","x",'Indicator Date'!AJ58)</f>
        <v>2024</v>
      </c>
      <c r="AK58" s="38">
        <f>IF('Indicator Date'!AK58="","x",'Indicator Date'!AK58)</f>
        <v>2021</v>
      </c>
      <c r="AL58" s="38">
        <f>IF('Indicator Date'!AL58="","x",'Indicator Date'!AL58)</f>
        <v>2022</v>
      </c>
      <c r="AM58" s="38" t="str">
        <f>IF('Indicator Date'!AM58="","x",'Indicator Date'!AM58)</f>
        <v>x</v>
      </c>
      <c r="AN58" s="38">
        <f>IF('Indicator Date'!AN58="","x",'Indicator Date'!AN58)</f>
        <v>2023</v>
      </c>
      <c r="AO58" s="38">
        <f>IF('Indicator Date'!AO58="","x",'Indicator Date'!AO58)</f>
        <v>2022</v>
      </c>
      <c r="AP58" s="38">
        <f>IF('Indicator Date'!AP58="","x",'Indicator Date'!AP58)</f>
        <v>2014</v>
      </c>
      <c r="AQ58" s="38">
        <f>IF('Indicator Date'!AQ58="","x",'Indicator Date'!AQ58)</f>
        <v>2022</v>
      </c>
      <c r="AR58" s="38">
        <f>IF('Indicator Date'!AR58="","x",'Indicator Date'!AR58)</f>
        <v>2022</v>
      </c>
      <c r="AS58" s="38">
        <f>IF('Indicator Date'!AS58="","x",'Indicator Date'!AS58)</f>
        <v>2022</v>
      </c>
      <c r="AT58" s="38" t="str">
        <f>IF('Indicator Date'!AT58="","x",'Indicator Date'!AT58)</f>
        <v>x</v>
      </c>
      <c r="AU58" s="38">
        <f>IF('Indicator Date'!AU58="","x",'Indicator Date'!AU58)</f>
        <v>2022</v>
      </c>
      <c r="AV58" s="38">
        <f>IF('Indicator Date'!AV58="","x",'Indicator Date'!AV58)</f>
        <v>2022</v>
      </c>
      <c r="AW58" s="38">
        <f>IF('Indicator Date'!AW58="","x",'Indicator Date'!AW58)</f>
        <v>2021</v>
      </c>
      <c r="AX58" s="38">
        <f>IF('Indicator Date'!AX58="","x",'Indicator Date'!AX58)</f>
        <v>2024</v>
      </c>
      <c r="AY58" s="38">
        <f>IF('Indicator Date'!AY58="","x",'Indicator Date'!AY58)</f>
        <v>2024</v>
      </c>
      <c r="AZ58" s="38">
        <f>IF('Indicator Date'!AZ58="","x",'Indicator Date'!AZ58)</f>
        <v>2024</v>
      </c>
      <c r="BA58" s="38" t="str">
        <f>IF('Indicator Date'!BA58="","x",'Indicator Date'!BA58)</f>
        <v>x</v>
      </c>
      <c r="BB58" s="38">
        <f>IF('Indicator Date'!BB58="","x",'Indicator Date'!BB58)</f>
        <v>2024</v>
      </c>
      <c r="BC58" s="38" t="str">
        <f>IF('Indicator Date'!BC58="","x",'Indicator Date'!BC58)</f>
        <v>x</v>
      </c>
      <c r="BD58" s="38">
        <f>IF('Indicator Date'!BD58="","x",'Indicator Date'!BD58)</f>
        <v>2024</v>
      </c>
      <c r="BE58" s="38">
        <f>IF('Indicator Date'!BE58="","x",'Indicator Date'!BE58)</f>
        <v>2024</v>
      </c>
      <c r="BF58" s="38" t="str">
        <f>IF('Indicator Date'!BF58="","x",'Indicator Date'!BF58)</f>
        <v>x</v>
      </c>
      <c r="BG58" s="38">
        <f>IF('Indicator Date'!BG58="","x",'Indicator Date'!BG58)</f>
        <v>2022</v>
      </c>
      <c r="BH58" s="38">
        <f>IF('Indicator Date'!BH58="","x",'Indicator Date'!BH58)</f>
        <v>2023</v>
      </c>
      <c r="BI58" s="38">
        <f>IF('Indicator Date'!BI58="","x",'Indicator Date'!BI58)</f>
        <v>2022</v>
      </c>
      <c r="BJ58" s="38">
        <f>IF('Indicator Date'!BJ58="","x",'Indicator Date'!BJ58)</f>
        <v>2021</v>
      </c>
      <c r="BK58" s="38">
        <f>IF('Indicator Date'!BK58="","x",'Indicator Date'!BK58)</f>
        <v>2022</v>
      </c>
      <c r="BL58" s="38">
        <f>IF('Indicator Date'!BL58="","x",'Indicator Date'!BL58)</f>
        <v>2022</v>
      </c>
      <c r="BM58" s="38">
        <f>IF('Indicator Date'!BM58="","x",'Indicator Date'!BM58)</f>
        <v>2014</v>
      </c>
      <c r="BN58" s="38">
        <f>IF('Indicator Date'!BN58="","x",'Indicator Date'!BN58)</f>
        <v>2022</v>
      </c>
      <c r="BO58" s="38">
        <f>IF('Indicator Date'!BO58="","x",'Indicator Date'!BO58)</f>
        <v>2022</v>
      </c>
      <c r="BP58" s="38">
        <f>IF('Indicator Date'!BP58="","x",'Indicator Date'!BP58)</f>
        <v>2020</v>
      </c>
      <c r="BQ58" s="38">
        <f>IF('Indicator Date'!BQ58="","x",'Indicator Date'!BQ58)</f>
        <v>2022</v>
      </c>
      <c r="BR58" s="38">
        <f>IF('Indicator Date'!BR58="","x",'Indicator Date'!BR58)</f>
        <v>2022</v>
      </c>
      <c r="BS58" s="38" t="str">
        <f>IF('Indicator Date'!BS58="","x",'Indicator Date'!BS58)</f>
        <v>x</v>
      </c>
      <c r="BT58" s="38">
        <f>IF('Indicator Date'!BT58="","x",'Indicator Date'!BT58)</f>
        <v>2022</v>
      </c>
      <c r="BU58" s="38">
        <f>IF('Indicator Date'!BU58="","x",'Indicator Date'!BU58)</f>
        <v>2020</v>
      </c>
      <c r="BV58" s="38">
        <f>IF('Indicator Date'!BV58="","x",'Indicator Date'!BV58)</f>
        <v>2023</v>
      </c>
    </row>
    <row r="59" spans="1:74">
      <c r="A59" s="30" t="str">
        <f>'Indicator Data'!A61</f>
        <v>Eswatini</v>
      </c>
      <c r="B59" s="23" t="str">
        <f>'Indicator Data'!B61</f>
        <v>SWZ</v>
      </c>
      <c r="C59" s="38">
        <f>IF('Indicator Date'!C59="","x",'Indicator Date'!C59)</f>
        <v>2024</v>
      </c>
      <c r="D59" s="38">
        <f>IF('Indicator Date'!D59="","x",'Indicator Date'!D59)</f>
        <v>2024</v>
      </c>
      <c r="E59" s="38">
        <f>IF('Indicator Date'!E59="","x",'Indicator Date'!E59)</f>
        <v>2024</v>
      </c>
      <c r="F59" s="38">
        <f>IF('Indicator Date'!F59="","x",'Indicator Date'!F59)</f>
        <v>2024</v>
      </c>
      <c r="G59" s="38">
        <f>IF('Indicator Date'!G59="","x",'Indicator Date'!G59)</f>
        <v>2024</v>
      </c>
      <c r="H59" s="38">
        <f>IF('Indicator Date'!H59="","x",'Indicator Date'!H59)</f>
        <v>2024</v>
      </c>
      <c r="I59" s="38">
        <f>IF('Indicator Date'!I59="","x",'Indicator Date'!I59)</f>
        <v>2024</v>
      </c>
      <c r="J59" s="38">
        <f>IF('Indicator Date'!J59="","x",'Indicator Date'!J59)</f>
        <v>2024</v>
      </c>
      <c r="K59" s="38">
        <f>IF('Indicator Date'!K59="","x",'Indicator Date'!K59)</f>
        <v>2024</v>
      </c>
      <c r="L59" s="38">
        <f>IF('Indicator Date'!L59="","x",'Indicator Date'!L59)</f>
        <v>2024</v>
      </c>
      <c r="M59" s="38">
        <f>IF('Indicator Date'!M59="","x",'Indicator Date'!M59)</f>
        <v>2024</v>
      </c>
      <c r="N59" s="38">
        <f>IF('Indicator Date'!N59="","x",'Indicator Date'!N59)</f>
        <v>2024</v>
      </c>
      <c r="O59" s="38">
        <f>IF('Indicator Date'!O59="","x",'Indicator Date'!O59)</f>
        <v>2024</v>
      </c>
      <c r="P59" s="38">
        <f>IF('Indicator Date'!P59="","x",'Indicator Date'!P59)</f>
        <v>2024</v>
      </c>
      <c r="Q59" s="38">
        <f>IF('Indicator Date'!Q59="","x",'Indicator Date'!Q59)</f>
        <v>2024</v>
      </c>
      <c r="R59" s="38">
        <f>IF('Indicator Date'!R59="","x",'Indicator Date'!R59)</f>
        <v>2024</v>
      </c>
      <c r="S59" s="38">
        <f>IF('Indicator Date'!S59="","x",'Indicator Date'!S59)</f>
        <v>2024</v>
      </c>
      <c r="T59" s="38">
        <f>IF('Indicator Date'!T59="","x",'Indicator Date'!T59)</f>
        <v>2024</v>
      </c>
      <c r="U59" s="38">
        <f>IF('Indicator Date'!U59="","x",'Indicator Date'!U59)</f>
        <v>2024</v>
      </c>
      <c r="V59" s="38">
        <f>IF('Indicator Date'!V59="","x",'Indicator Date'!V59)</f>
        <v>2021</v>
      </c>
      <c r="W59" s="38">
        <f>IF('Indicator Date'!W59="","x",'Indicator Date'!W59)</f>
        <v>2022</v>
      </c>
      <c r="X59" s="38">
        <f>IF('Indicator Date'!X59="","x",'Indicator Date'!X59)</f>
        <v>2022</v>
      </c>
      <c r="Y59" s="38">
        <f>IF('Indicator Date'!Y59="","x",'Indicator Date'!Y59)</f>
        <v>2014</v>
      </c>
      <c r="Z59" s="38">
        <f>IF('Indicator Date'!Z59="","x",'Indicator Date'!Z59)</f>
        <v>2022</v>
      </c>
      <c r="AA59" s="38">
        <f>IF('Indicator Date'!AA59="","x",'Indicator Date'!AA59)</f>
        <v>2020</v>
      </c>
      <c r="AB59" s="38">
        <f>IF('Indicator Date'!AB59="","x",'Indicator Date'!AB59)</f>
        <v>2018</v>
      </c>
      <c r="AC59" s="38">
        <f>IF('Indicator Date'!AC59="","x",'Indicator Date'!AC59)</f>
        <v>2020</v>
      </c>
      <c r="AD59" s="38">
        <f>IF('Indicator Date'!AD59="","x",'Indicator Date'!AD59)</f>
        <v>2022</v>
      </c>
      <c r="AE59" s="38">
        <f>IF('Indicator Date'!AE59="","x",'Indicator Date'!AE59)</f>
        <v>2024</v>
      </c>
      <c r="AF59" s="38">
        <f>IF('Indicator Date'!AF59="","x",'Indicator Date'!AF59)</f>
        <v>2024</v>
      </c>
      <c r="AG59" s="38">
        <f>IF('Indicator Date'!AG59="","x",'Indicator Date'!AG59)</f>
        <v>2024</v>
      </c>
      <c r="AH59" s="38">
        <f>IF('Indicator Date'!AH59="","x",'Indicator Date'!AH59)</f>
        <v>2022</v>
      </c>
      <c r="AI59" s="38" t="str">
        <f>IF('Indicator Date'!AI59="","x",RIGHT('Indicator Date'!AI59,4))</f>
        <v>2014</v>
      </c>
      <c r="AJ59" s="38">
        <f>IF('Indicator Date'!AJ59="","x",'Indicator Date'!AJ59)</f>
        <v>2024</v>
      </c>
      <c r="AK59" s="38">
        <f>IF('Indicator Date'!AK59="","x",'Indicator Date'!AK59)</f>
        <v>2021</v>
      </c>
      <c r="AL59" s="38">
        <f>IF('Indicator Date'!AL59="","x",'Indicator Date'!AL59)</f>
        <v>2022</v>
      </c>
      <c r="AM59" s="38">
        <f>IF('Indicator Date'!AM59="","x",'Indicator Date'!AM59)</f>
        <v>2022</v>
      </c>
      <c r="AN59" s="38">
        <f>IF('Indicator Date'!AN59="","x",'Indicator Date'!AN59)</f>
        <v>2023</v>
      </c>
      <c r="AO59" s="38">
        <f>IF('Indicator Date'!AO59="","x",'Indicator Date'!AO59)</f>
        <v>2022</v>
      </c>
      <c r="AP59" s="38">
        <f>IF('Indicator Date'!AP59="","x",'Indicator Date'!AP59)</f>
        <v>2014</v>
      </c>
      <c r="AQ59" s="38">
        <f>IF('Indicator Date'!AQ59="","x",'Indicator Date'!AQ59)</f>
        <v>2022</v>
      </c>
      <c r="AR59" s="38">
        <f>IF('Indicator Date'!AR59="","x",'Indicator Date'!AR59)</f>
        <v>2022</v>
      </c>
      <c r="AS59" s="38">
        <f>IF('Indicator Date'!AS59="","x",'Indicator Date'!AS59)</f>
        <v>2022</v>
      </c>
      <c r="AT59" s="38">
        <f>IF('Indicator Date'!AT59="","x",'Indicator Date'!AT59)</f>
        <v>2022</v>
      </c>
      <c r="AU59" s="38">
        <f>IF('Indicator Date'!AU59="","x",'Indicator Date'!AU59)</f>
        <v>2022</v>
      </c>
      <c r="AV59" s="38">
        <f>IF('Indicator Date'!AV59="","x",'Indicator Date'!AV59)</f>
        <v>2022</v>
      </c>
      <c r="AW59" s="38">
        <f>IF('Indicator Date'!AW59="","x",'Indicator Date'!AW59)</f>
        <v>2016</v>
      </c>
      <c r="AX59" s="38">
        <f>IF('Indicator Date'!AX59="","x",'Indicator Date'!AX59)</f>
        <v>2024</v>
      </c>
      <c r="AY59" s="38">
        <f>IF('Indicator Date'!AY59="","x",'Indicator Date'!AY59)</f>
        <v>2024</v>
      </c>
      <c r="AZ59" s="38">
        <f>IF('Indicator Date'!AZ59="","x",'Indicator Date'!AZ59)</f>
        <v>2024</v>
      </c>
      <c r="BA59" s="38" t="str">
        <f>IF('Indicator Date'!BA59="","x",'Indicator Date'!BA59)</f>
        <v>x</v>
      </c>
      <c r="BB59" s="38">
        <f>IF('Indicator Date'!BB59="","x",'Indicator Date'!BB59)</f>
        <v>2024</v>
      </c>
      <c r="BC59" s="38">
        <f>IF('Indicator Date'!BC59="","x",'Indicator Date'!BC59)</f>
        <v>2017</v>
      </c>
      <c r="BD59" s="38">
        <f>IF('Indicator Date'!BD59="","x",'Indicator Date'!BD59)</f>
        <v>2024</v>
      </c>
      <c r="BE59" s="38">
        <f>IF('Indicator Date'!BE59="","x",'Indicator Date'!BE59)</f>
        <v>2024</v>
      </c>
      <c r="BF59" s="38">
        <f>IF('Indicator Date'!BF59="","x",'Indicator Date'!BF59)</f>
        <v>2015</v>
      </c>
      <c r="BG59" s="38">
        <f>IF('Indicator Date'!BG59="","x",'Indicator Date'!BG59)</f>
        <v>2022</v>
      </c>
      <c r="BH59" s="38">
        <f>IF('Indicator Date'!BH59="","x",'Indicator Date'!BH59)</f>
        <v>2023</v>
      </c>
      <c r="BI59" s="38">
        <f>IF('Indicator Date'!BI59="","x",'Indicator Date'!BI59)</f>
        <v>2022</v>
      </c>
      <c r="BJ59" s="38">
        <f>IF('Indicator Date'!BJ59="","x",'Indicator Date'!BJ59)</f>
        <v>2020</v>
      </c>
      <c r="BK59" s="38">
        <f>IF('Indicator Date'!BK59="","x",'Indicator Date'!BK59)</f>
        <v>2021</v>
      </c>
      <c r="BL59" s="38">
        <f>IF('Indicator Date'!BL59="","x",'Indicator Date'!BL59)</f>
        <v>2022</v>
      </c>
      <c r="BM59" s="38">
        <f>IF('Indicator Date'!BM59="","x",'Indicator Date'!BM59)</f>
        <v>2014</v>
      </c>
      <c r="BN59" s="38">
        <f>IF('Indicator Date'!BN59="","x",'Indicator Date'!BN59)</f>
        <v>2022</v>
      </c>
      <c r="BO59" s="38">
        <f>IF('Indicator Date'!BO59="","x",'Indicator Date'!BO59)</f>
        <v>2022</v>
      </c>
      <c r="BP59" s="38">
        <f>IF('Indicator Date'!BP59="","x",'Indicator Date'!BP59)</f>
        <v>2020</v>
      </c>
      <c r="BQ59" s="38">
        <f>IF('Indicator Date'!BQ59="","x",'Indicator Date'!BQ59)</f>
        <v>2022</v>
      </c>
      <c r="BR59" s="38">
        <f>IF('Indicator Date'!BR59="","x",'Indicator Date'!BR59)</f>
        <v>2022</v>
      </c>
      <c r="BS59" s="38">
        <f>IF('Indicator Date'!BS59="","x",'Indicator Date'!BS59)</f>
        <v>2022</v>
      </c>
      <c r="BT59" s="38">
        <f>IF('Indicator Date'!BT59="","x",'Indicator Date'!BT59)</f>
        <v>2021</v>
      </c>
      <c r="BU59" s="38">
        <f>IF('Indicator Date'!BU59="","x",'Indicator Date'!BU59)</f>
        <v>2020</v>
      </c>
      <c r="BV59" s="38">
        <f>IF('Indicator Date'!BV59="","x",'Indicator Date'!BV59)</f>
        <v>2023</v>
      </c>
    </row>
    <row r="60" spans="1:74">
      <c r="A60" s="30" t="str">
        <f>'Indicator Data'!A62</f>
        <v>Ethiopia</v>
      </c>
      <c r="B60" s="23" t="str">
        <f>'Indicator Data'!B62</f>
        <v>ETH</v>
      </c>
      <c r="C60" s="38">
        <f>IF('Indicator Date'!C60="","x",'Indicator Date'!C60)</f>
        <v>2024</v>
      </c>
      <c r="D60" s="38">
        <f>IF('Indicator Date'!D60="","x",'Indicator Date'!D60)</f>
        <v>2024</v>
      </c>
      <c r="E60" s="38">
        <f>IF('Indicator Date'!E60="","x",'Indicator Date'!E60)</f>
        <v>2024</v>
      </c>
      <c r="F60" s="38">
        <f>IF('Indicator Date'!F60="","x",'Indicator Date'!F60)</f>
        <v>2024</v>
      </c>
      <c r="G60" s="38">
        <f>IF('Indicator Date'!G60="","x",'Indicator Date'!G60)</f>
        <v>2024</v>
      </c>
      <c r="H60" s="38">
        <f>IF('Indicator Date'!H60="","x",'Indicator Date'!H60)</f>
        <v>2024</v>
      </c>
      <c r="I60" s="38">
        <f>IF('Indicator Date'!I60="","x",'Indicator Date'!I60)</f>
        <v>2024</v>
      </c>
      <c r="J60" s="38">
        <f>IF('Indicator Date'!J60="","x",'Indicator Date'!J60)</f>
        <v>2024</v>
      </c>
      <c r="K60" s="38">
        <f>IF('Indicator Date'!K60="","x",'Indicator Date'!K60)</f>
        <v>2024</v>
      </c>
      <c r="L60" s="38">
        <f>IF('Indicator Date'!L60="","x",'Indicator Date'!L60)</f>
        <v>2024</v>
      </c>
      <c r="M60" s="38">
        <f>IF('Indicator Date'!M60="","x",'Indicator Date'!M60)</f>
        <v>2024</v>
      </c>
      <c r="N60" s="38">
        <f>IF('Indicator Date'!N60="","x",'Indicator Date'!N60)</f>
        <v>2024</v>
      </c>
      <c r="O60" s="38">
        <f>IF('Indicator Date'!O60="","x",'Indicator Date'!O60)</f>
        <v>2024</v>
      </c>
      <c r="P60" s="38">
        <f>IF('Indicator Date'!P60="","x",'Indicator Date'!P60)</f>
        <v>2024</v>
      </c>
      <c r="Q60" s="38">
        <f>IF('Indicator Date'!Q60="","x",'Indicator Date'!Q60)</f>
        <v>2024</v>
      </c>
      <c r="R60" s="38">
        <f>IF('Indicator Date'!R60="","x",'Indicator Date'!R60)</f>
        <v>2024</v>
      </c>
      <c r="S60" s="38">
        <f>IF('Indicator Date'!S60="","x",'Indicator Date'!S60)</f>
        <v>2024</v>
      </c>
      <c r="T60" s="38">
        <f>IF('Indicator Date'!T60="","x",'Indicator Date'!T60)</f>
        <v>2024</v>
      </c>
      <c r="U60" s="38">
        <f>IF('Indicator Date'!U60="","x",'Indicator Date'!U60)</f>
        <v>2024</v>
      </c>
      <c r="V60" s="38">
        <f>IF('Indicator Date'!V60="","x",'Indicator Date'!V60)</f>
        <v>2021</v>
      </c>
      <c r="W60" s="38">
        <f>IF('Indicator Date'!W60="","x",'Indicator Date'!W60)</f>
        <v>2022</v>
      </c>
      <c r="X60" s="38">
        <f>IF('Indicator Date'!X60="","x",'Indicator Date'!X60)</f>
        <v>2022</v>
      </c>
      <c r="Y60" s="38">
        <f>IF('Indicator Date'!Y60="","x",'Indicator Date'!Y60)</f>
        <v>2019</v>
      </c>
      <c r="Z60" s="38">
        <f>IF('Indicator Date'!Z60="","x",'Indicator Date'!Z60)</f>
        <v>2022</v>
      </c>
      <c r="AA60" s="38">
        <f>IF('Indicator Date'!AA60="","x",'Indicator Date'!AA60)</f>
        <v>2022</v>
      </c>
      <c r="AB60" s="38">
        <f>IF('Indicator Date'!AB60="","x",'Indicator Date'!AB60)</f>
        <v>2017</v>
      </c>
      <c r="AC60" s="38">
        <f>IF('Indicator Date'!AC60="","x",'Indicator Date'!AC60)</f>
        <v>2020</v>
      </c>
      <c r="AD60" s="38">
        <f>IF('Indicator Date'!AD60="","x",'Indicator Date'!AD60)</f>
        <v>2022</v>
      </c>
      <c r="AE60" s="38">
        <f>IF('Indicator Date'!AE60="","x",'Indicator Date'!AE60)</f>
        <v>2024</v>
      </c>
      <c r="AF60" s="38">
        <f>IF('Indicator Date'!AF60="","x",'Indicator Date'!AF60)</f>
        <v>2024</v>
      </c>
      <c r="AG60" s="38">
        <f>IF('Indicator Date'!AG60="","x",'Indicator Date'!AG60)</f>
        <v>2024</v>
      </c>
      <c r="AH60" s="38">
        <f>IF('Indicator Date'!AH60="","x",'Indicator Date'!AH60)</f>
        <v>2022</v>
      </c>
      <c r="AI60" s="38" t="str">
        <f>IF('Indicator Date'!AI60="","x",RIGHT('Indicator Date'!AI60,4))</f>
        <v>2019</v>
      </c>
      <c r="AJ60" s="38">
        <f>IF('Indicator Date'!AJ60="","x",'Indicator Date'!AJ60)</f>
        <v>2024</v>
      </c>
      <c r="AK60" s="38">
        <f>IF('Indicator Date'!AK60="","x",'Indicator Date'!AK60)</f>
        <v>2021</v>
      </c>
      <c r="AL60" s="38">
        <f>IF('Indicator Date'!AL60="","x",'Indicator Date'!AL60)</f>
        <v>2022</v>
      </c>
      <c r="AM60" s="38">
        <f>IF('Indicator Date'!AM60="","x",'Indicator Date'!AM60)</f>
        <v>2022</v>
      </c>
      <c r="AN60" s="38">
        <f>IF('Indicator Date'!AN60="","x",'Indicator Date'!AN60)</f>
        <v>2023</v>
      </c>
      <c r="AO60" s="38">
        <f>IF('Indicator Date'!AO60="","x",'Indicator Date'!AO60)</f>
        <v>2022</v>
      </c>
      <c r="AP60" s="38">
        <f>IF('Indicator Date'!AP60="","x",'Indicator Date'!AP60)</f>
        <v>2019</v>
      </c>
      <c r="AQ60" s="38">
        <f>IF('Indicator Date'!AQ60="","x",'Indicator Date'!AQ60)</f>
        <v>2022</v>
      </c>
      <c r="AR60" s="38">
        <f>IF('Indicator Date'!AR60="","x",'Indicator Date'!AR60)</f>
        <v>2022</v>
      </c>
      <c r="AS60" s="38">
        <f>IF('Indicator Date'!AS60="","x",'Indicator Date'!AS60)</f>
        <v>2022</v>
      </c>
      <c r="AT60" s="38">
        <f>IF('Indicator Date'!AT60="","x",'Indicator Date'!AT60)</f>
        <v>2022</v>
      </c>
      <c r="AU60" s="38">
        <f>IF('Indicator Date'!AU60="","x",'Indicator Date'!AU60)</f>
        <v>2022</v>
      </c>
      <c r="AV60" s="38">
        <f>IF('Indicator Date'!AV60="","x",'Indicator Date'!AV60)</f>
        <v>2022</v>
      </c>
      <c r="AW60" s="38">
        <f>IF('Indicator Date'!AW60="","x",'Indicator Date'!AW60)</f>
        <v>2015</v>
      </c>
      <c r="AX60" s="38">
        <f>IF('Indicator Date'!AX60="","x",'Indicator Date'!AX60)</f>
        <v>2024</v>
      </c>
      <c r="AY60" s="38">
        <f>IF('Indicator Date'!AY60="","x",'Indicator Date'!AY60)</f>
        <v>2024</v>
      </c>
      <c r="AZ60" s="38">
        <f>IF('Indicator Date'!AZ60="","x",'Indicator Date'!AZ60)</f>
        <v>2024</v>
      </c>
      <c r="BA60" s="38">
        <f>IF('Indicator Date'!BA60="","x",'Indicator Date'!BA60)</f>
        <v>2024</v>
      </c>
      <c r="BB60" s="38">
        <f>IF('Indicator Date'!BB60="","x",'Indicator Date'!BB60)</f>
        <v>2024</v>
      </c>
      <c r="BC60" s="38">
        <f>IF('Indicator Date'!BC60="","x",'Indicator Date'!BC60)</f>
        <v>2024</v>
      </c>
      <c r="BD60" s="38">
        <f>IF('Indicator Date'!BD60="","x",'Indicator Date'!BD60)</f>
        <v>2024</v>
      </c>
      <c r="BE60" s="38">
        <f>IF('Indicator Date'!BE60="","x",'Indicator Date'!BE60)</f>
        <v>2024</v>
      </c>
      <c r="BF60" s="38">
        <f>IF('Indicator Date'!BF60="","x",'Indicator Date'!BF60)</f>
        <v>2015</v>
      </c>
      <c r="BG60" s="38">
        <f>IF('Indicator Date'!BG60="","x",'Indicator Date'!BG60)</f>
        <v>2022</v>
      </c>
      <c r="BH60" s="38">
        <f>IF('Indicator Date'!BH60="","x",'Indicator Date'!BH60)</f>
        <v>2023</v>
      </c>
      <c r="BI60" s="38">
        <f>IF('Indicator Date'!BI60="","x",'Indicator Date'!BI60)</f>
        <v>2022</v>
      </c>
      <c r="BJ60" s="38">
        <f>IF('Indicator Date'!BJ60="","x",'Indicator Date'!BJ60)</f>
        <v>2017</v>
      </c>
      <c r="BK60" s="38">
        <f>IF('Indicator Date'!BK60="","x",'Indicator Date'!BK60)</f>
        <v>2021</v>
      </c>
      <c r="BL60" s="38">
        <f>IF('Indicator Date'!BL60="","x",'Indicator Date'!BL60)</f>
        <v>2022</v>
      </c>
      <c r="BM60" s="38">
        <f>IF('Indicator Date'!BM60="","x",'Indicator Date'!BM60)</f>
        <v>2014</v>
      </c>
      <c r="BN60" s="38">
        <f>IF('Indicator Date'!BN60="","x",'Indicator Date'!BN60)</f>
        <v>2022</v>
      </c>
      <c r="BO60" s="38">
        <f>IF('Indicator Date'!BO60="","x",'Indicator Date'!BO60)</f>
        <v>2022</v>
      </c>
      <c r="BP60" s="38">
        <f>IF('Indicator Date'!BP60="","x",'Indicator Date'!BP60)</f>
        <v>2020</v>
      </c>
      <c r="BQ60" s="38">
        <f>IF('Indicator Date'!BQ60="","x",'Indicator Date'!BQ60)</f>
        <v>2022</v>
      </c>
      <c r="BR60" s="38">
        <f>IF('Indicator Date'!BR60="","x",'Indicator Date'!BR60)</f>
        <v>2022</v>
      </c>
      <c r="BS60" s="38">
        <f>IF('Indicator Date'!BS60="","x",'Indicator Date'!BS60)</f>
        <v>2022</v>
      </c>
      <c r="BT60" s="38">
        <f>IF('Indicator Date'!BT60="","x",'Indicator Date'!BT60)</f>
        <v>2021</v>
      </c>
      <c r="BU60" s="38">
        <f>IF('Indicator Date'!BU60="","x",'Indicator Date'!BU60)</f>
        <v>2020</v>
      </c>
      <c r="BV60" s="38">
        <f>IF('Indicator Date'!BV60="","x",'Indicator Date'!BV60)</f>
        <v>2023</v>
      </c>
    </row>
    <row r="61" spans="1:74">
      <c r="A61" s="30" t="str">
        <f>'Indicator Data'!A63</f>
        <v>Fiji</v>
      </c>
      <c r="B61" s="23" t="str">
        <f>'Indicator Data'!B63</f>
        <v>FJI</v>
      </c>
      <c r="C61" s="38">
        <f>IF('Indicator Date'!C61="","x",'Indicator Date'!C61)</f>
        <v>2024</v>
      </c>
      <c r="D61" s="38">
        <f>IF('Indicator Date'!D61="","x",'Indicator Date'!D61)</f>
        <v>2024</v>
      </c>
      <c r="E61" s="38">
        <f>IF('Indicator Date'!E61="","x",'Indicator Date'!E61)</f>
        <v>2024</v>
      </c>
      <c r="F61" s="38">
        <f>IF('Indicator Date'!F61="","x",'Indicator Date'!F61)</f>
        <v>2024</v>
      </c>
      <c r="G61" s="38">
        <f>IF('Indicator Date'!G61="","x",'Indicator Date'!G61)</f>
        <v>2024</v>
      </c>
      <c r="H61" s="38">
        <f>IF('Indicator Date'!H61="","x",'Indicator Date'!H61)</f>
        <v>2024</v>
      </c>
      <c r="I61" s="38">
        <f>IF('Indicator Date'!I61="","x",'Indicator Date'!I61)</f>
        <v>2024</v>
      </c>
      <c r="J61" s="38">
        <f>IF('Indicator Date'!J61="","x",'Indicator Date'!J61)</f>
        <v>2024</v>
      </c>
      <c r="K61" s="38">
        <f>IF('Indicator Date'!K61="","x",'Indicator Date'!K61)</f>
        <v>2024</v>
      </c>
      <c r="L61" s="38">
        <f>IF('Indicator Date'!L61="","x",'Indicator Date'!L61)</f>
        <v>2024</v>
      </c>
      <c r="M61" s="38">
        <f>IF('Indicator Date'!M61="","x",'Indicator Date'!M61)</f>
        <v>2024</v>
      </c>
      <c r="N61" s="38" t="str">
        <f>IF('Indicator Date'!N61="","x",'Indicator Date'!N61)</f>
        <v>x</v>
      </c>
      <c r="O61" s="38" t="str">
        <f>IF('Indicator Date'!O61="","x",'Indicator Date'!O61)</f>
        <v>x</v>
      </c>
      <c r="P61" s="38" t="str">
        <f>IF('Indicator Date'!P61="","x",'Indicator Date'!P61)</f>
        <v>x</v>
      </c>
      <c r="Q61" s="38">
        <f>IF('Indicator Date'!Q61="","x",'Indicator Date'!Q61)</f>
        <v>2024</v>
      </c>
      <c r="R61" s="38">
        <f>IF('Indicator Date'!R61="","x",'Indicator Date'!R61)</f>
        <v>2024</v>
      </c>
      <c r="S61" s="38">
        <f>IF('Indicator Date'!S61="","x",'Indicator Date'!S61)</f>
        <v>2024</v>
      </c>
      <c r="T61" s="38">
        <f>IF('Indicator Date'!T61="","x",'Indicator Date'!T61)</f>
        <v>2024</v>
      </c>
      <c r="U61" s="38">
        <f>IF('Indicator Date'!U61="","x",'Indicator Date'!U61)</f>
        <v>2024</v>
      </c>
      <c r="V61" s="38">
        <f>IF('Indicator Date'!V61="","x",'Indicator Date'!V61)</f>
        <v>2021</v>
      </c>
      <c r="W61" s="38">
        <f>IF('Indicator Date'!W61="","x",'Indicator Date'!W61)</f>
        <v>2022</v>
      </c>
      <c r="X61" s="38">
        <f>IF('Indicator Date'!X61="","x",'Indicator Date'!X61)</f>
        <v>2022</v>
      </c>
      <c r="Y61" s="38">
        <f>IF('Indicator Date'!Y61="","x",'Indicator Date'!Y61)</f>
        <v>2014</v>
      </c>
      <c r="Z61" s="38">
        <f>IF('Indicator Date'!Z61="","x",'Indicator Date'!Z61)</f>
        <v>2022</v>
      </c>
      <c r="AA61" s="38">
        <f>IF('Indicator Date'!AA61="","x",'Indicator Date'!AA61)</f>
        <v>2022</v>
      </c>
      <c r="AB61" s="38">
        <f>IF('Indicator Date'!AB61="","x",'Indicator Date'!AB61)</f>
        <v>2018</v>
      </c>
      <c r="AC61" s="38" t="str">
        <f>IF('Indicator Date'!AC61="","x",'Indicator Date'!AC61)</f>
        <v>x</v>
      </c>
      <c r="AD61" s="38">
        <f>IF('Indicator Date'!AD61="","x",'Indicator Date'!AD61)</f>
        <v>2022</v>
      </c>
      <c r="AE61" s="38">
        <f>IF('Indicator Date'!AE61="","x",'Indicator Date'!AE61)</f>
        <v>2024</v>
      </c>
      <c r="AF61" s="38">
        <f>IF('Indicator Date'!AF61="","x",'Indicator Date'!AF61)</f>
        <v>2024</v>
      </c>
      <c r="AG61" s="38">
        <f>IF('Indicator Date'!AG61="","x",'Indicator Date'!AG61)</f>
        <v>2024</v>
      </c>
      <c r="AH61" s="38">
        <f>IF('Indicator Date'!AH61="","x",'Indicator Date'!AH61)</f>
        <v>2022</v>
      </c>
      <c r="AI61" s="38" t="str">
        <f>IF('Indicator Date'!AI61="","x",RIGHT('Indicator Date'!AI61,4))</f>
        <v>2021</v>
      </c>
      <c r="AJ61" s="38">
        <f>IF('Indicator Date'!AJ61="","x",'Indicator Date'!AJ61)</f>
        <v>2024</v>
      </c>
      <c r="AK61" s="38">
        <f>IF('Indicator Date'!AK61="","x",'Indicator Date'!AK61)</f>
        <v>2021</v>
      </c>
      <c r="AL61" s="38">
        <f>IF('Indicator Date'!AL61="","x",'Indicator Date'!AL61)</f>
        <v>2022</v>
      </c>
      <c r="AM61" s="38">
        <f>IF('Indicator Date'!AM61="","x",'Indicator Date'!AM61)</f>
        <v>2022</v>
      </c>
      <c r="AN61" s="38">
        <f>IF('Indicator Date'!AN61="","x",'Indicator Date'!AN61)</f>
        <v>2023</v>
      </c>
      <c r="AO61" s="38">
        <f>IF('Indicator Date'!AO61="","x",'Indicator Date'!AO61)</f>
        <v>2022</v>
      </c>
      <c r="AP61" s="38">
        <f>IF('Indicator Date'!AP61="","x",'Indicator Date'!AP61)</f>
        <v>2021</v>
      </c>
      <c r="AQ61" s="38">
        <f>IF('Indicator Date'!AQ61="","x",'Indicator Date'!AQ61)</f>
        <v>2022</v>
      </c>
      <c r="AR61" s="38">
        <f>IF('Indicator Date'!AR61="","x",'Indicator Date'!AR61)</f>
        <v>2022</v>
      </c>
      <c r="AS61" s="38">
        <f>IF('Indicator Date'!AS61="","x",'Indicator Date'!AS61)</f>
        <v>2022</v>
      </c>
      <c r="AT61" s="38" t="str">
        <f>IF('Indicator Date'!AT61="","x",'Indicator Date'!AT61)</f>
        <v>x</v>
      </c>
      <c r="AU61" s="38">
        <f>IF('Indicator Date'!AU61="","x",'Indicator Date'!AU61)</f>
        <v>2022</v>
      </c>
      <c r="AV61" s="38">
        <f>IF('Indicator Date'!AV61="","x",'Indicator Date'!AV61)</f>
        <v>2022</v>
      </c>
      <c r="AW61" s="38">
        <f>IF('Indicator Date'!AW61="","x",'Indicator Date'!AW61)</f>
        <v>2019</v>
      </c>
      <c r="AX61" s="38">
        <f>IF('Indicator Date'!AX61="","x",'Indicator Date'!AX61)</f>
        <v>2024</v>
      </c>
      <c r="AY61" s="38">
        <f>IF('Indicator Date'!AY61="","x",'Indicator Date'!AY61)</f>
        <v>2024</v>
      </c>
      <c r="AZ61" s="38">
        <f>IF('Indicator Date'!AZ61="","x",'Indicator Date'!AZ61)</f>
        <v>2024</v>
      </c>
      <c r="BA61" s="38" t="str">
        <f>IF('Indicator Date'!BA61="","x",'Indicator Date'!BA61)</f>
        <v>x</v>
      </c>
      <c r="BB61" s="38">
        <f>IF('Indicator Date'!BB61="","x",'Indicator Date'!BB61)</f>
        <v>2024</v>
      </c>
      <c r="BC61" s="38" t="str">
        <f>IF('Indicator Date'!BC61="","x",'Indicator Date'!BC61)</f>
        <v>x</v>
      </c>
      <c r="BD61" s="38">
        <f>IF('Indicator Date'!BD61="","x",'Indicator Date'!BD61)</f>
        <v>2024</v>
      </c>
      <c r="BE61" s="38">
        <f>IF('Indicator Date'!BE61="","x",'Indicator Date'!BE61)</f>
        <v>2024</v>
      </c>
      <c r="BF61" s="38">
        <f>IF('Indicator Date'!BF61="","x",'Indicator Date'!BF61)</f>
        <v>2015</v>
      </c>
      <c r="BG61" s="38">
        <f>IF('Indicator Date'!BG61="","x",'Indicator Date'!BG61)</f>
        <v>2022</v>
      </c>
      <c r="BH61" s="38">
        <f>IF('Indicator Date'!BH61="","x",'Indicator Date'!BH61)</f>
        <v>2023</v>
      </c>
      <c r="BI61" s="38">
        <f>IF('Indicator Date'!BI61="","x",'Indicator Date'!BI61)</f>
        <v>2022</v>
      </c>
      <c r="BJ61" s="38" t="str">
        <f>IF('Indicator Date'!BJ61="","x",'Indicator Date'!BJ61)</f>
        <v>x</v>
      </c>
      <c r="BK61" s="38">
        <f>IF('Indicator Date'!BK61="","x",'Indicator Date'!BK61)</f>
        <v>2021</v>
      </c>
      <c r="BL61" s="38">
        <f>IF('Indicator Date'!BL61="","x",'Indicator Date'!BL61)</f>
        <v>2021</v>
      </c>
      <c r="BM61" s="38">
        <f>IF('Indicator Date'!BM61="","x",'Indicator Date'!BM61)</f>
        <v>2014</v>
      </c>
      <c r="BN61" s="38">
        <f>IF('Indicator Date'!BN61="","x",'Indicator Date'!BN61)</f>
        <v>2022</v>
      </c>
      <c r="BO61" s="38">
        <f>IF('Indicator Date'!BO61="","x",'Indicator Date'!BO61)</f>
        <v>2022</v>
      </c>
      <c r="BP61" s="38">
        <f>IF('Indicator Date'!BP61="","x",'Indicator Date'!BP61)</f>
        <v>2015</v>
      </c>
      <c r="BQ61" s="38">
        <f>IF('Indicator Date'!BQ61="","x",'Indicator Date'!BQ61)</f>
        <v>2022</v>
      </c>
      <c r="BR61" s="38">
        <f>IF('Indicator Date'!BR61="","x",'Indicator Date'!BR61)</f>
        <v>2022</v>
      </c>
      <c r="BS61" s="38">
        <f>IF('Indicator Date'!BS61="","x",'Indicator Date'!BS61)</f>
        <v>2022</v>
      </c>
      <c r="BT61" s="38">
        <f>IF('Indicator Date'!BT61="","x",'Indicator Date'!BT61)</f>
        <v>2021</v>
      </c>
      <c r="BU61" s="38">
        <f>IF('Indicator Date'!BU61="","x",'Indicator Date'!BU61)</f>
        <v>2020</v>
      </c>
      <c r="BV61" s="38">
        <f>IF('Indicator Date'!BV61="","x",'Indicator Date'!BV61)</f>
        <v>2023</v>
      </c>
    </row>
    <row r="62" spans="1:74">
      <c r="A62" s="30" t="str">
        <f>'Indicator Data'!A64</f>
        <v>Finland</v>
      </c>
      <c r="B62" s="23" t="str">
        <f>'Indicator Data'!B64</f>
        <v>FIN</v>
      </c>
      <c r="C62" s="38">
        <f>IF('Indicator Date'!C62="","x",'Indicator Date'!C62)</f>
        <v>2024</v>
      </c>
      <c r="D62" s="38">
        <f>IF('Indicator Date'!D62="","x",'Indicator Date'!D62)</f>
        <v>2024</v>
      </c>
      <c r="E62" s="38">
        <f>IF('Indicator Date'!E62="","x",'Indicator Date'!E62)</f>
        <v>2024</v>
      </c>
      <c r="F62" s="38">
        <f>IF('Indicator Date'!F62="","x",'Indicator Date'!F62)</f>
        <v>2024</v>
      </c>
      <c r="G62" s="38">
        <f>IF('Indicator Date'!G62="","x",'Indicator Date'!G62)</f>
        <v>2024</v>
      </c>
      <c r="H62" s="38">
        <f>IF('Indicator Date'!H62="","x",'Indicator Date'!H62)</f>
        <v>2024</v>
      </c>
      <c r="I62" s="38">
        <f>IF('Indicator Date'!I62="","x",'Indicator Date'!I62)</f>
        <v>2024</v>
      </c>
      <c r="J62" s="38">
        <f>IF('Indicator Date'!J62="","x",'Indicator Date'!J62)</f>
        <v>2024</v>
      </c>
      <c r="K62" s="38">
        <f>IF('Indicator Date'!K62="","x",'Indicator Date'!K62)</f>
        <v>2024</v>
      </c>
      <c r="L62" s="38">
        <f>IF('Indicator Date'!L62="","x",'Indicator Date'!L62)</f>
        <v>2024</v>
      </c>
      <c r="M62" s="38">
        <f>IF('Indicator Date'!M62="","x",'Indicator Date'!M62)</f>
        <v>2024</v>
      </c>
      <c r="N62" s="38" t="str">
        <f>IF('Indicator Date'!N62="","x",'Indicator Date'!N62)</f>
        <v>x</v>
      </c>
      <c r="O62" s="38" t="str">
        <f>IF('Indicator Date'!O62="","x",'Indicator Date'!O62)</f>
        <v>x</v>
      </c>
      <c r="P62" s="38" t="str">
        <f>IF('Indicator Date'!P62="","x",'Indicator Date'!P62)</f>
        <v>x</v>
      </c>
      <c r="Q62" s="38">
        <f>IF('Indicator Date'!Q62="","x",'Indicator Date'!Q62)</f>
        <v>2024</v>
      </c>
      <c r="R62" s="38">
        <f>IF('Indicator Date'!R62="","x",'Indicator Date'!R62)</f>
        <v>2024</v>
      </c>
      <c r="S62" s="38">
        <f>IF('Indicator Date'!S62="","x",'Indicator Date'!S62)</f>
        <v>2024</v>
      </c>
      <c r="T62" s="38">
        <f>IF('Indicator Date'!T62="","x",'Indicator Date'!T62)</f>
        <v>2024</v>
      </c>
      <c r="U62" s="38">
        <f>IF('Indicator Date'!U62="","x",'Indicator Date'!U62)</f>
        <v>2024</v>
      </c>
      <c r="V62" s="38">
        <f>IF('Indicator Date'!V62="","x",'Indicator Date'!V62)</f>
        <v>2021</v>
      </c>
      <c r="W62" s="38">
        <f>IF('Indicator Date'!W62="","x",'Indicator Date'!W62)</f>
        <v>2022</v>
      </c>
      <c r="X62" s="38">
        <f>IF('Indicator Date'!X62="","x",'Indicator Date'!X62)</f>
        <v>2022</v>
      </c>
      <c r="Y62" s="38">
        <f>IF('Indicator Date'!Y62="","x",'Indicator Date'!Y62)</f>
        <v>2010</v>
      </c>
      <c r="Z62" s="38">
        <f>IF('Indicator Date'!Z62="","x",'Indicator Date'!Z62)</f>
        <v>2022</v>
      </c>
      <c r="AA62" s="38" t="str">
        <f>IF('Indicator Date'!AA62="","x",'Indicator Date'!AA62)</f>
        <v>x</v>
      </c>
      <c r="AB62" s="38">
        <f>IF('Indicator Date'!AB62="","x",'Indicator Date'!AB62)</f>
        <v>2018</v>
      </c>
      <c r="AC62" s="38">
        <f>IF('Indicator Date'!AC62="","x",'Indicator Date'!AC62)</f>
        <v>2020</v>
      </c>
      <c r="AD62" s="38">
        <f>IF('Indicator Date'!AD62="","x",'Indicator Date'!AD62)</f>
        <v>2022</v>
      </c>
      <c r="AE62" s="38">
        <f>IF('Indicator Date'!AE62="","x",'Indicator Date'!AE62)</f>
        <v>2024</v>
      </c>
      <c r="AF62" s="38">
        <f>IF('Indicator Date'!AF62="","x",'Indicator Date'!AF62)</f>
        <v>2024</v>
      </c>
      <c r="AG62" s="38">
        <f>IF('Indicator Date'!AG62="","x",'Indicator Date'!AG62)</f>
        <v>2024</v>
      </c>
      <c r="AH62" s="38">
        <f>IF('Indicator Date'!AH62="","x",'Indicator Date'!AH62)</f>
        <v>2022</v>
      </c>
      <c r="AI62" s="38" t="str">
        <f>IF('Indicator Date'!AI62="","x",RIGHT('Indicator Date'!AI62,4))</f>
        <v>x</v>
      </c>
      <c r="AJ62" s="38">
        <f>IF('Indicator Date'!AJ62="","x",'Indicator Date'!AJ62)</f>
        <v>2024</v>
      </c>
      <c r="AK62" s="38">
        <f>IF('Indicator Date'!AK62="","x",'Indicator Date'!AK62)</f>
        <v>2021</v>
      </c>
      <c r="AL62" s="38">
        <f>IF('Indicator Date'!AL62="","x",'Indicator Date'!AL62)</f>
        <v>2022</v>
      </c>
      <c r="AM62" s="38" t="str">
        <f>IF('Indicator Date'!AM62="","x",'Indicator Date'!AM62)</f>
        <v>x</v>
      </c>
      <c r="AN62" s="38">
        <f>IF('Indicator Date'!AN62="","x",'Indicator Date'!AN62)</f>
        <v>2023</v>
      </c>
      <c r="AO62" s="38">
        <f>IF('Indicator Date'!AO62="","x",'Indicator Date'!AO62)</f>
        <v>2022</v>
      </c>
      <c r="AP62" s="38" t="str">
        <f>IF('Indicator Date'!AP62="","x",'Indicator Date'!AP62)</f>
        <v>x</v>
      </c>
      <c r="AQ62" s="38">
        <f>IF('Indicator Date'!AQ62="","x",'Indicator Date'!AQ62)</f>
        <v>2022</v>
      </c>
      <c r="AR62" s="38" t="str">
        <f>IF('Indicator Date'!AR62="","x",'Indicator Date'!AR62)</f>
        <v>x</v>
      </c>
      <c r="AS62" s="38" t="str">
        <f>IF('Indicator Date'!AS62="","x",'Indicator Date'!AS62)</f>
        <v>x</v>
      </c>
      <c r="AT62" s="38" t="str">
        <f>IF('Indicator Date'!AT62="","x",'Indicator Date'!AT62)</f>
        <v>x</v>
      </c>
      <c r="AU62" s="38">
        <f>IF('Indicator Date'!AU62="","x",'Indicator Date'!AU62)</f>
        <v>2022</v>
      </c>
      <c r="AV62" s="38">
        <f>IF('Indicator Date'!AV62="","x",'Indicator Date'!AV62)</f>
        <v>2022</v>
      </c>
      <c r="AW62" s="38">
        <f>IF('Indicator Date'!AW62="","x",'Indicator Date'!AW62)</f>
        <v>2021</v>
      </c>
      <c r="AX62" s="38">
        <f>IF('Indicator Date'!AX62="","x",'Indicator Date'!AX62)</f>
        <v>2024</v>
      </c>
      <c r="AY62" s="38">
        <f>IF('Indicator Date'!AY62="","x",'Indicator Date'!AY62)</f>
        <v>2024</v>
      </c>
      <c r="AZ62" s="38">
        <f>IF('Indicator Date'!AZ62="","x",'Indicator Date'!AZ62)</f>
        <v>2024</v>
      </c>
      <c r="BA62" s="38" t="str">
        <f>IF('Indicator Date'!BA62="","x",'Indicator Date'!BA62)</f>
        <v>x</v>
      </c>
      <c r="BB62" s="38">
        <f>IF('Indicator Date'!BB62="","x",'Indicator Date'!BB62)</f>
        <v>2024</v>
      </c>
      <c r="BC62" s="38" t="str">
        <f>IF('Indicator Date'!BC62="","x",'Indicator Date'!BC62)</f>
        <v>x</v>
      </c>
      <c r="BD62" s="38">
        <f>IF('Indicator Date'!BD62="","x",'Indicator Date'!BD62)</f>
        <v>2024</v>
      </c>
      <c r="BE62" s="38">
        <f>IF('Indicator Date'!BE62="","x",'Indicator Date'!BE62)</f>
        <v>2024</v>
      </c>
      <c r="BF62" s="38">
        <f>IF('Indicator Date'!BF62="","x",'Indicator Date'!BF62)</f>
        <v>2015</v>
      </c>
      <c r="BG62" s="38">
        <f>IF('Indicator Date'!BG62="","x",'Indicator Date'!BG62)</f>
        <v>2022</v>
      </c>
      <c r="BH62" s="38">
        <f>IF('Indicator Date'!BH62="","x",'Indicator Date'!BH62)</f>
        <v>2023</v>
      </c>
      <c r="BI62" s="38">
        <f>IF('Indicator Date'!BI62="","x",'Indicator Date'!BI62)</f>
        <v>2022</v>
      </c>
      <c r="BJ62" s="38" t="str">
        <f>IF('Indicator Date'!BJ62="","x",'Indicator Date'!BJ62)</f>
        <v>x</v>
      </c>
      <c r="BK62" s="38">
        <f>IF('Indicator Date'!BK62="","x",'Indicator Date'!BK62)</f>
        <v>2022</v>
      </c>
      <c r="BL62" s="38">
        <f>IF('Indicator Date'!BL62="","x",'Indicator Date'!BL62)</f>
        <v>2022</v>
      </c>
      <c r="BM62" s="38">
        <f>IF('Indicator Date'!BM62="","x",'Indicator Date'!BM62)</f>
        <v>2014</v>
      </c>
      <c r="BN62" s="38">
        <f>IF('Indicator Date'!BN62="","x",'Indicator Date'!BN62)</f>
        <v>2022</v>
      </c>
      <c r="BO62" s="38">
        <f>IF('Indicator Date'!BO62="","x",'Indicator Date'!BO62)</f>
        <v>2022</v>
      </c>
      <c r="BP62" s="38">
        <f>IF('Indicator Date'!BP62="","x",'Indicator Date'!BP62)</f>
        <v>2020</v>
      </c>
      <c r="BQ62" s="38">
        <f>IF('Indicator Date'!BQ62="","x",'Indicator Date'!BQ62)</f>
        <v>2022</v>
      </c>
      <c r="BR62" s="38">
        <f>IF('Indicator Date'!BR62="","x",'Indicator Date'!BR62)</f>
        <v>2022</v>
      </c>
      <c r="BS62" s="38">
        <f>IF('Indicator Date'!BS62="","x",'Indicator Date'!BS62)</f>
        <v>2022</v>
      </c>
      <c r="BT62" s="38">
        <f>IF('Indicator Date'!BT62="","x",'Indicator Date'!BT62)</f>
        <v>2021</v>
      </c>
      <c r="BU62" s="38">
        <f>IF('Indicator Date'!BU62="","x",'Indicator Date'!BU62)</f>
        <v>2020</v>
      </c>
      <c r="BV62" s="38">
        <f>IF('Indicator Date'!BV62="","x",'Indicator Date'!BV62)</f>
        <v>2023</v>
      </c>
    </row>
    <row r="63" spans="1:74">
      <c r="A63" s="30" t="str">
        <f>'Indicator Data'!A65</f>
        <v>France</v>
      </c>
      <c r="B63" s="23" t="str">
        <f>'Indicator Data'!B65</f>
        <v>FRA</v>
      </c>
      <c r="C63" s="38">
        <f>IF('Indicator Date'!C63="","x",'Indicator Date'!C63)</f>
        <v>2024</v>
      </c>
      <c r="D63" s="38">
        <f>IF('Indicator Date'!D63="","x",'Indicator Date'!D63)</f>
        <v>2024</v>
      </c>
      <c r="E63" s="38">
        <f>IF('Indicator Date'!E63="","x",'Indicator Date'!E63)</f>
        <v>2024</v>
      </c>
      <c r="F63" s="38">
        <f>IF('Indicator Date'!F63="","x",'Indicator Date'!F63)</f>
        <v>2024</v>
      </c>
      <c r="G63" s="38">
        <f>IF('Indicator Date'!G63="","x",'Indicator Date'!G63)</f>
        <v>2024</v>
      </c>
      <c r="H63" s="38">
        <f>IF('Indicator Date'!H63="","x",'Indicator Date'!H63)</f>
        <v>2024</v>
      </c>
      <c r="I63" s="38">
        <f>IF('Indicator Date'!I63="","x",'Indicator Date'!I63)</f>
        <v>2024</v>
      </c>
      <c r="J63" s="38">
        <f>IF('Indicator Date'!J63="","x",'Indicator Date'!J63)</f>
        <v>2024</v>
      </c>
      <c r="K63" s="38">
        <f>IF('Indicator Date'!K63="","x",'Indicator Date'!K63)</f>
        <v>2024</v>
      </c>
      <c r="L63" s="38">
        <f>IF('Indicator Date'!L63="","x",'Indicator Date'!L63)</f>
        <v>2024</v>
      </c>
      <c r="M63" s="38">
        <f>IF('Indicator Date'!M63="","x",'Indicator Date'!M63)</f>
        <v>2024</v>
      </c>
      <c r="N63" s="38" t="str">
        <f>IF('Indicator Date'!N63="","x",'Indicator Date'!N63)</f>
        <v>x</v>
      </c>
      <c r="O63" s="38" t="str">
        <f>IF('Indicator Date'!O63="","x",'Indicator Date'!O63)</f>
        <v>x</v>
      </c>
      <c r="P63" s="38" t="str">
        <f>IF('Indicator Date'!P63="","x",'Indicator Date'!P63)</f>
        <v>x</v>
      </c>
      <c r="Q63" s="38">
        <f>IF('Indicator Date'!Q63="","x",'Indicator Date'!Q63)</f>
        <v>2024</v>
      </c>
      <c r="R63" s="38">
        <f>IF('Indicator Date'!R63="","x",'Indicator Date'!R63)</f>
        <v>2024</v>
      </c>
      <c r="S63" s="38">
        <f>IF('Indicator Date'!S63="","x",'Indicator Date'!S63)</f>
        <v>2024</v>
      </c>
      <c r="T63" s="38">
        <f>IF('Indicator Date'!T63="","x",'Indicator Date'!T63)</f>
        <v>2024</v>
      </c>
      <c r="U63" s="38">
        <f>IF('Indicator Date'!U63="","x",'Indicator Date'!U63)</f>
        <v>2024</v>
      </c>
      <c r="V63" s="38">
        <f>IF('Indicator Date'!V63="","x",'Indicator Date'!V63)</f>
        <v>2021</v>
      </c>
      <c r="W63" s="38">
        <f>IF('Indicator Date'!W63="","x",'Indicator Date'!W63)</f>
        <v>2022</v>
      </c>
      <c r="X63" s="38">
        <f>IF('Indicator Date'!X63="","x",'Indicator Date'!X63)</f>
        <v>2022</v>
      </c>
      <c r="Y63" s="38">
        <f>IF('Indicator Date'!Y63="","x",'Indicator Date'!Y63)</f>
        <v>2015</v>
      </c>
      <c r="Z63" s="38">
        <f>IF('Indicator Date'!Z63="","x",'Indicator Date'!Z63)</f>
        <v>2022</v>
      </c>
      <c r="AA63" s="38" t="str">
        <f>IF('Indicator Date'!AA63="","x",'Indicator Date'!AA63)</f>
        <v>x</v>
      </c>
      <c r="AB63" s="38">
        <f>IF('Indicator Date'!AB63="","x",'Indicator Date'!AB63)</f>
        <v>2017</v>
      </c>
      <c r="AC63" s="38">
        <f>IF('Indicator Date'!AC63="","x",'Indicator Date'!AC63)</f>
        <v>2020</v>
      </c>
      <c r="AD63" s="38">
        <f>IF('Indicator Date'!AD63="","x",'Indicator Date'!AD63)</f>
        <v>2022</v>
      </c>
      <c r="AE63" s="38">
        <f>IF('Indicator Date'!AE63="","x",'Indicator Date'!AE63)</f>
        <v>2024</v>
      </c>
      <c r="AF63" s="38">
        <f>IF('Indicator Date'!AF63="","x",'Indicator Date'!AF63)</f>
        <v>2024</v>
      </c>
      <c r="AG63" s="38">
        <f>IF('Indicator Date'!AG63="","x",'Indicator Date'!AG63)</f>
        <v>2024</v>
      </c>
      <c r="AH63" s="38">
        <f>IF('Indicator Date'!AH63="","x",'Indicator Date'!AH63)</f>
        <v>2022</v>
      </c>
      <c r="AI63" s="38" t="str">
        <f>IF('Indicator Date'!AI63="","x",RIGHT('Indicator Date'!AI63,4))</f>
        <v>x</v>
      </c>
      <c r="AJ63" s="38">
        <f>IF('Indicator Date'!AJ63="","x",'Indicator Date'!AJ63)</f>
        <v>2024</v>
      </c>
      <c r="AK63" s="38">
        <f>IF('Indicator Date'!AK63="","x",'Indicator Date'!AK63)</f>
        <v>2021</v>
      </c>
      <c r="AL63" s="38">
        <f>IF('Indicator Date'!AL63="","x",'Indicator Date'!AL63)</f>
        <v>2022</v>
      </c>
      <c r="AM63" s="38" t="str">
        <f>IF('Indicator Date'!AM63="","x",'Indicator Date'!AM63)</f>
        <v>x</v>
      </c>
      <c r="AN63" s="38">
        <f>IF('Indicator Date'!AN63="","x",'Indicator Date'!AN63)</f>
        <v>2023</v>
      </c>
      <c r="AO63" s="38">
        <f>IF('Indicator Date'!AO63="","x",'Indicator Date'!AO63)</f>
        <v>2022</v>
      </c>
      <c r="AP63" s="38" t="str">
        <f>IF('Indicator Date'!AP63="","x",'Indicator Date'!AP63)</f>
        <v>x</v>
      </c>
      <c r="AQ63" s="38">
        <f>IF('Indicator Date'!AQ63="","x",'Indicator Date'!AQ63)</f>
        <v>2022</v>
      </c>
      <c r="AR63" s="38">
        <f>IF('Indicator Date'!AR63="","x",'Indicator Date'!AR63)</f>
        <v>2022</v>
      </c>
      <c r="AS63" s="38">
        <f>IF('Indicator Date'!AS63="","x",'Indicator Date'!AS63)</f>
        <v>2022</v>
      </c>
      <c r="AT63" s="38" t="str">
        <f>IF('Indicator Date'!AT63="","x",'Indicator Date'!AT63)</f>
        <v>x</v>
      </c>
      <c r="AU63" s="38">
        <f>IF('Indicator Date'!AU63="","x",'Indicator Date'!AU63)</f>
        <v>2022</v>
      </c>
      <c r="AV63" s="38">
        <f>IF('Indicator Date'!AV63="","x",'Indicator Date'!AV63)</f>
        <v>2022</v>
      </c>
      <c r="AW63" s="38">
        <f>IF('Indicator Date'!AW63="","x",'Indicator Date'!AW63)</f>
        <v>2021</v>
      </c>
      <c r="AX63" s="38">
        <f>IF('Indicator Date'!AX63="","x",'Indicator Date'!AX63)</f>
        <v>2024</v>
      </c>
      <c r="AY63" s="38">
        <f>IF('Indicator Date'!AY63="","x",'Indicator Date'!AY63)</f>
        <v>2024</v>
      </c>
      <c r="AZ63" s="38">
        <f>IF('Indicator Date'!AZ63="","x",'Indicator Date'!AZ63)</f>
        <v>2024</v>
      </c>
      <c r="BA63" s="38" t="str">
        <f>IF('Indicator Date'!BA63="","x",'Indicator Date'!BA63)</f>
        <v>x</v>
      </c>
      <c r="BB63" s="38">
        <f>IF('Indicator Date'!BB63="","x",'Indicator Date'!BB63)</f>
        <v>2024</v>
      </c>
      <c r="BC63" s="38" t="str">
        <f>IF('Indicator Date'!BC63="","x",'Indicator Date'!BC63)</f>
        <v>x</v>
      </c>
      <c r="BD63" s="38">
        <f>IF('Indicator Date'!BD63="","x",'Indicator Date'!BD63)</f>
        <v>2024</v>
      </c>
      <c r="BE63" s="38">
        <f>IF('Indicator Date'!BE63="","x",'Indicator Date'!BE63)</f>
        <v>2024</v>
      </c>
      <c r="BF63" s="38">
        <f>IF('Indicator Date'!BF63="","x",'Indicator Date'!BF63)</f>
        <v>2015</v>
      </c>
      <c r="BG63" s="38">
        <f>IF('Indicator Date'!BG63="","x",'Indicator Date'!BG63)</f>
        <v>2022</v>
      </c>
      <c r="BH63" s="38">
        <f>IF('Indicator Date'!BH63="","x",'Indicator Date'!BH63)</f>
        <v>2023</v>
      </c>
      <c r="BI63" s="38">
        <f>IF('Indicator Date'!BI63="","x",'Indicator Date'!BI63)</f>
        <v>2022</v>
      </c>
      <c r="BJ63" s="38" t="str">
        <f>IF('Indicator Date'!BJ63="","x",'Indicator Date'!BJ63)</f>
        <v>x</v>
      </c>
      <c r="BK63" s="38">
        <f>IF('Indicator Date'!BK63="","x",'Indicator Date'!BK63)</f>
        <v>2022</v>
      </c>
      <c r="BL63" s="38">
        <f>IF('Indicator Date'!BL63="","x",'Indicator Date'!BL63)</f>
        <v>2022</v>
      </c>
      <c r="BM63" s="38">
        <f>IF('Indicator Date'!BM63="","x",'Indicator Date'!BM63)</f>
        <v>2014</v>
      </c>
      <c r="BN63" s="38">
        <f>IF('Indicator Date'!BN63="","x",'Indicator Date'!BN63)</f>
        <v>2022</v>
      </c>
      <c r="BO63" s="38">
        <f>IF('Indicator Date'!BO63="","x",'Indicator Date'!BO63)</f>
        <v>2022</v>
      </c>
      <c r="BP63" s="38">
        <f>IF('Indicator Date'!BP63="","x",'Indicator Date'!BP63)</f>
        <v>2020</v>
      </c>
      <c r="BQ63" s="38">
        <f>IF('Indicator Date'!BQ63="","x",'Indicator Date'!BQ63)</f>
        <v>2022</v>
      </c>
      <c r="BR63" s="38">
        <f>IF('Indicator Date'!BR63="","x",'Indicator Date'!BR63)</f>
        <v>2022</v>
      </c>
      <c r="BS63" s="38">
        <f>IF('Indicator Date'!BS63="","x",'Indicator Date'!BS63)</f>
        <v>2022</v>
      </c>
      <c r="BT63" s="38">
        <f>IF('Indicator Date'!BT63="","x",'Indicator Date'!BT63)</f>
        <v>2021</v>
      </c>
      <c r="BU63" s="38">
        <f>IF('Indicator Date'!BU63="","x",'Indicator Date'!BU63)</f>
        <v>2020</v>
      </c>
      <c r="BV63" s="38">
        <f>IF('Indicator Date'!BV63="","x",'Indicator Date'!BV63)</f>
        <v>2023</v>
      </c>
    </row>
    <row r="64" spans="1:74">
      <c r="A64" s="30" t="str">
        <f>'Indicator Data'!A66</f>
        <v>Gabon</v>
      </c>
      <c r="B64" s="23" t="str">
        <f>'Indicator Data'!B66</f>
        <v>GAB</v>
      </c>
      <c r="C64" s="38">
        <f>IF('Indicator Date'!C64="","x",'Indicator Date'!C64)</f>
        <v>2024</v>
      </c>
      <c r="D64" s="38">
        <f>IF('Indicator Date'!D64="","x",'Indicator Date'!D64)</f>
        <v>2024</v>
      </c>
      <c r="E64" s="38">
        <f>IF('Indicator Date'!E64="","x",'Indicator Date'!E64)</f>
        <v>2024</v>
      </c>
      <c r="F64" s="38">
        <f>IF('Indicator Date'!F64="","x",'Indicator Date'!F64)</f>
        <v>2024</v>
      </c>
      <c r="G64" s="38">
        <f>IF('Indicator Date'!G64="","x",'Indicator Date'!G64)</f>
        <v>2024</v>
      </c>
      <c r="H64" s="38">
        <f>IF('Indicator Date'!H64="","x",'Indicator Date'!H64)</f>
        <v>2024</v>
      </c>
      <c r="I64" s="38">
        <f>IF('Indicator Date'!I64="","x",'Indicator Date'!I64)</f>
        <v>2024</v>
      </c>
      <c r="J64" s="38">
        <f>IF('Indicator Date'!J64="","x",'Indicator Date'!J64)</f>
        <v>2024</v>
      </c>
      <c r="K64" s="38">
        <f>IF('Indicator Date'!K64="","x",'Indicator Date'!K64)</f>
        <v>2024</v>
      </c>
      <c r="L64" s="38">
        <f>IF('Indicator Date'!L64="","x",'Indicator Date'!L64)</f>
        <v>2024</v>
      </c>
      <c r="M64" s="38">
        <f>IF('Indicator Date'!M64="","x",'Indicator Date'!M64)</f>
        <v>2024</v>
      </c>
      <c r="N64" s="38">
        <f>IF('Indicator Date'!N64="","x",'Indicator Date'!N64)</f>
        <v>2024</v>
      </c>
      <c r="O64" s="38">
        <f>IF('Indicator Date'!O64="","x",'Indicator Date'!O64)</f>
        <v>2024</v>
      </c>
      <c r="P64" s="38">
        <f>IF('Indicator Date'!P64="","x",'Indicator Date'!P64)</f>
        <v>2024</v>
      </c>
      <c r="Q64" s="38">
        <f>IF('Indicator Date'!Q64="","x",'Indicator Date'!Q64)</f>
        <v>2024</v>
      </c>
      <c r="R64" s="38">
        <f>IF('Indicator Date'!R64="","x",'Indicator Date'!R64)</f>
        <v>2024</v>
      </c>
      <c r="S64" s="38">
        <f>IF('Indicator Date'!S64="","x",'Indicator Date'!S64)</f>
        <v>2024</v>
      </c>
      <c r="T64" s="38">
        <f>IF('Indicator Date'!T64="","x",'Indicator Date'!T64)</f>
        <v>2024</v>
      </c>
      <c r="U64" s="38">
        <f>IF('Indicator Date'!U64="","x",'Indicator Date'!U64)</f>
        <v>2024</v>
      </c>
      <c r="V64" s="38">
        <f>IF('Indicator Date'!V64="","x",'Indicator Date'!V64)</f>
        <v>2021</v>
      </c>
      <c r="W64" s="38">
        <f>IF('Indicator Date'!W64="","x",'Indicator Date'!W64)</f>
        <v>2022</v>
      </c>
      <c r="X64" s="38">
        <f>IF('Indicator Date'!X64="","x",'Indicator Date'!X64)</f>
        <v>2022</v>
      </c>
      <c r="Y64" s="38">
        <f>IF('Indicator Date'!Y64="","x",'Indicator Date'!Y64)</f>
        <v>2012</v>
      </c>
      <c r="Z64" s="38">
        <f>IF('Indicator Date'!Z64="","x",'Indicator Date'!Z64)</f>
        <v>2022</v>
      </c>
      <c r="AA64" s="38" t="str">
        <f>IF('Indicator Date'!AA64="","x",'Indicator Date'!AA64)</f>
        <v>x</v>
      </c>
      <c r="AB64" s="38">
        <f>IF('Indicator Date'!AB64="","x",'Indicator Date'!AB64)</f>
        <v>2014</v>
      </c>
      <c r="AC64" s="38">
        <f>IF('Indicator Date'!AC64="","x",'Indicator Date'!AC64)</f>
        <v>2020</v>
      </c>
      <c r="AD64" s="38">
        <f>IF('Indicator Date'!AD64="","x",'Indicator Date'!AD64)</f>
        <v>2022</v>
      </c>
      <c r="AE64" s="38">
        <f>IF('Indicator Date'!AE64="","x",'Indicator Date'!AE64)</f>
        <v>2024</v>
      </c>
      <c r="AF64" s="38">
        <f>IF('Indicator Date'!AF64="","x",'Indicator Date'!AF64)</f>
        <v>2024</v>
      </c>
      <c r="AG64" s="38">
        <f>IF('Indicator Date'!AG64="","x",'Indicator Date'!AG64)</f>
        <v>2024</v>
      </c>
      <c r="AH64" s="38">
        <f>IF('Indicator Date'!AH64="","x",'Indicator Date'!AH64)</f>
        <v>2022</v>
      </c>
      <c r="AI64" s="38" t="str">
        <f>IF('Indicator Date'!AI64="","x",RIGHT('Indicator Date'!AI64,4))</f>
        <v>2012</v>
      </c>
      <c r="AJ64" s="38">
        <f>IF('Indicator Date'!AJ64="","x",'Indicator Date'!AJ64)</f>
        <v>2024</v>
      </c>
      <c r="AK64" s="38">
        <f>IF('Indicator Date'!AK64="","x",'Indicator Date'!AK64)</f>
        <v>2021</v>
      </c>
      <c r="AL64" s="38">
        <f>IF('Indicator Date'!AL64="","x",'Indicator Date'!AL64)</f>
        <v>2022</v>
      </c>
      <c r="AM64" s="38">
        <f>IF('Indicator Date'!AM64="","x",'Indicator Date'!AM64)</f>
        <v>2022</v>
      </c>
      <c r="AN64" s="38">
        <f>IF('Indicator Date'!AN64="","x",'Indicator Date'!AN64)</f>
        <v>2023</v>
      </c>
      <c r="AO64" s="38">
        <f>IF('Indicator Date'!AO64="","x",'Indicator Date'!AO64)</f>
        <v>2022</v>
      </c>
      <c r="AP64" s="38">
        <f>IF('Indicator Date'!AP64="","x",'Indicator Date'!AP64)</f>
        <v>2020</v>
      </c>
      <c r="AQ64" s="38">
        <f>IF('Indicator Date'!AQ64="","x",'Indicator Date'!AQ64)</f>
        <v>2022</v>
      </c>
      <c r="AR64" s="38">
        <f>IF('Indicator Date'!AR64="","x",'Indicator Date'!AR64)</f>
        <v>2022</v>
      </c>
      <c r="AS64" s="38">
        <f>IF('Indicator Date'!AS64="","x",'Indicator Date'!AS64)</f>
        <v>2022</v>
      </c>
      <c r="AT64" s="38">
        <f>IF('Indicator Date'!AT64="","x",'Indicator Date'!AT64)</f>
        <v>2022</v>
      </c>
      <c r="AU64" s="38">
        <f>IF('Indicator Date'!AU64="","x",'Indicator Date'!AU64)</f>
        <v>2022</v>
      </c>
      <c r="AV64" s="38">
        <f>IF('Indicator Date'!AV64="","x",'Indicator Date'!AV64)</f>
        <v>2022</v>
      </c>
      <c r="AW64" s="38">
        <f>IF('Indicator Date'!AW64="","x",'Indicator Date'!AW64)</f>
        <v>2017</v>
      </c>
      <c r="AX64" s="38">
        <f>IF('Indicator Date'!AX64="","x",'Indicator Date'!AX64)</f>
        <v>2024</v>
      </c>
      <c r="AY64" s="38">
        <f>IF('Indicator Date'!AY64="","x",'Indicator Date'!AY64)</f>
        <v>2024</v>
      </c>
      <c r="AZ64" s="38">
        <f>IF('Indicator Date'!AZ64="","x",'Indicator Date'!AZ64)</f>
        <v>2024</v>
      </c>
      <c r="BA64" s="38" t="str">
        <f>IF('Indicator Date'!BA64="","x",'Indicator Date'!BA64)</f>
        <v>x</v>
      </c>
      <c r="BB64" s="38">
        <f>IF('Indicator Date'!BB64="","x",'Indicator Date'!BB64)</f>
        <v>2024</v>
      </c>
      <c r="BC64" s="38">
        <f>IF('Indicator Date'!BC64="","x",'Indicator Date'!BC64)</f>
        <v>2018</v>
      </c>
      <c r="BD64" s="38">
        <f>IF('Indicator Date'!BD64="","x",'Indicator Date'!BD64)</f>
        <v>2024</v>
      </c>
      <c r="BE64" s="38">
        <f>IF('Indicator Date'!BE64="","x",'Indicator Date'!BE64)</f>
        <v>2024</v>
      </c>
      <c r="BF64" s="38">
        <f>IF('Indicator Date'!BF64="","x",'Indicator Date'!BF64)</f>
        <v>2015</v>
      </c>
      <c r="BG64" s="38">
        <f>IF('Indicator Date'!BG64="","x",'Indicator Date'!BG64)</f>
        <v>2022</v>
      </c>
      <c r="BH64" s="38">
        <f>IF('Indicator Date'!BH64="","x",'Indicator Date'!BH64)</f>
        <v>2023</v>
      </c>
      <c r="BI64" s="38">
        <f>IF('Indicator Date'!BI64="","x",'Indicator Date'!BI64)</f>
        <v>2022</v>
      </c>
      <c r="BJ64" s="38">
        <f>IF('Indicator Date'!BJ64="","x",'Indicator Date'!BJ64)</f>
        <v>2022</v>
      </c>
      <c r="BK64" s="38">
        <f>IF('Indicator Date'!BK64="","x",'Indicator Date'!BK64)</f>
        <v>2021</v>
      </c>
      <c r="BL64" s="38">
        <f>IF('Indicator Date'!BL64="","x",'Indicator Date'!BL64)</f>
        <v>2022</v>
      </c>
      <c r="BM64" s="38">
        <f>IF('Indicator Date'!BM64="","x",'Indicator Date'!BM64)</f>
        <v>2014</v>
      </c>
      <c r="BN64" s="38">
        <f>IF('Indicator Date'!BN64="","x",'Indicator Date'!BN64)</f>
        <v>2022</v>
      </c>
      <c r="BO64" s="38">
        <f>IF('Indicator Date'!BO64="","x",'Indicator Date'!BO64)</f>
        <v>2022</v>
      </c>
      <c r="BP64" s="38">
        <f>IF('Indicator Date'!BP64="","x",'Indicator Date'!BP64)</f>
        <v>2020</v>
      </c>
      <c r="BQ64" s="38">
        <f>IF('Indicator Date'!BQ64="","x",'Indicator Date'!BQ64)</f>
        <v>2022</v>
      </c>
      <c r="BR64" s="38" t="str">
        <f>IF('Indicator Date'!BR64="","x",'Indicator Date'!BR64)</f>
        <v>x</v>
      </c>
      <c r="BS64" s="38" t="str">
        <f>IF('Indicator Date'!BS64="","x",'Indicator Date'!BS64)</f>
        <v>x</v>
      </c>
      <c r="BT64" s="38">
        <f>IF('Indicator Date'!BT64="","x",'Indicator Date'!BT64)</f>
        <v>2021</v>
      </c>
      <c r="BU64" s="38">
        <f>IF('Indicator Date'!BU64="","x",'Indicator Date'!BU64)</f>
        <v>2020</v>
      </c>
      <c r="BV64" s="38">
        <f>IF('Indicator Date'!BV64="","x",'Indicator Date'!BV64)</f>
        <v>2023</v>
      </c>
    </row>
    <row r="65" spans="1:74">
      <c r="A65" s="30" t="str">
        <f>'Indicator Data'!A67</f>
        <v>Gambia</v>
      </c>
      <c r="B65" s="23" t="str">
        <f>'Indicator Data'!B67</f>
        <v>GMB</v>
      </c>
      <c r="C65" s="38">
        <f>IF('Indicator Date'!C65="","x",'Indicator Date'!C65)</f>
        <v>2024</v>
      </c>
      <c r="D65" s="38">
        <f>IF('Indicator Date'!D65="","x",'Indicator Date'!D65)</f>
        <v>2024</v>
      </c>
      <c r="E65" s="38">
        <f>IF('Indicator Date'!E65="","x",'Indicator Date'!E65)</f>
        <v>2024</v>
      </c>
      <c r="F65" s="38">
        <f>IF('Indicator Date'!F65="","x",'Indicator Date'!F65)</f>
        <v>2024</v>
      </c>
      <c r="G65" s="38">
        <f>IF('Indicator Date'!G65="","x",'Indicator Date'!G65)</f>
        <v>2024</v>
      </c>
      <c r="H65" s="38">
        <f>IF('Indicator Date'!H65="","x",'Indicator Date'!H65)</f>
        <v>2024</v>
      </c>
      <c r="I65" s="38">
        <f>IF('Indicator Date'!I65="","x",'Indicator Date'!I65)</f>
        <v>2024</v>
      </c>
      <c r="J65" s="38">
        <f>IF('Indicator Date'!J65="","x",'Indicator Date'!J65)</f>
        <v>2024</v>
      </c>
      <c r="K65" s="38">
        <f>IF('Indicator Date'!K65="","x",'Indicator Date'!K65)</f>
        <v>2024</v>
      </c>
      <c r="L65" s="38">
        <f>IF('Indicator Date'!L65="","x",'Indicator Date'!L65)</f>
        <v>2024</v>
      </c>
      <c r="M65" s="38">
        <f>IF('Indicator Date'!M65="","x",'Indicator Date'!M65)</f>
        <v>2024</v>
      </c>
      <c r="N65" s="38">
        <f>IF('Indicator Date'!N65="","x",'Indicator Date'!N65)</f>
        <v>2024</v>
      </c>
      <c r="O65" s="38">
        <f>IF('Indicator Date'!O65="","x",'Indicator Date'!O65)</f>
        <v>2024</v>
      </c>
      <c r="P65" s="38">
        <f>IF('Indicator Date'!P65="","x",'Indicator Date'!P65)</f>
        <v>2024</v>
      </c>
      <c r="Q65" s="38">
        <f>IF('Indicator Date'!Q65="","x",'Indicator Date'!Q65)</f>
        <v>2024</v>
      </c>
      <c r="R65" s="38">
        <f>IF('Indicator Date'!R65="","x",'Indicator Date'!R65)</f>
        <v>2024</v>
      </c>
      <c r="S65" s="38">
        <f>IF('Indicator Date'!S65="","x",'Indicator Date'!S65)</f>
        <v>2024</v>
      </c>
      <c r="T65" s="38">
        <f>IF('Indicator Date'!T65="","x",'Indicator Date'!T65)</f>
        <v>2024</v>
      </c>
      <c r="U65" s="38">
        <f>IF('Indicator Date'!U65="","x",'Indicator Date'!U65)</f>
        <v>2024</v>
      </c>
      <c r="V65" s="38">
        <f>IF('Indicator Date'!V65="","x",'Indicator Date'!V65)</f>
        <v>2021</v>
      </c>
      <c r="W65" s="38">
        <f>IF('Indicator Date'!W65="","x",'Indicator Date'!W65)</f>
        <v>2022</v>
      </c>
      <c r="X65" s="38">
        <f>IF('Indicator Date'!X65="","x",'Indicator Date'!X65)</f>
        <v>2022</v>
      </c>
      <c r="Y65" s="38">
        <f>IF('Indicator Date'!Y65="","x",'Indicator Date'!Y65)</f>
        <v>2020</v>
      </c>
      <c r="Z65" s="38">
        <f>IF('Indicator Date'!Z65="","x",'Indicator Date'!Z65)</f>
        <v>2022</v>
      </c>
      <c r="AA65" s="38">
        <f>IF('Indicator Date'!AA65="","x",'Indicator Date'!AA65)</f>
        <v>2022</v>
      </c>
      <c r="AB65" s="38">
        <f>IF('Indicator Date'!AB65="","x",'Indicator Date'!AB65)</f>
        <v>2018</v>
      </c>
      <c r="AC65" s="38">
        <f>IF('Indicator Date'!AC65="","x",'Indicator Date'!AC65)</f>
        <v>2020</v>
      </c>
      <c r="AD65" s="38">
        <f>IF('Indicator Date'!AD65="","x",'Indicator Date'!AD65)</f>
        <v>2022</v>
      </c>
      <c r="AE65" s="38">
        <f>IF('Indicator Date'!AE65="","x",'Indicator Date'!AE65)</f>
        <v>2024</v>
      </c>
      <c r="AF65" s="38">
        <f>IF('Indicator Date'!AF65="","x",'Indicator Date'!AF65)</f>
        <v>2024</v>
      </c>
      <c r="AG65" s="38">
        <f>IF('Indicator Date'!AG65="","x",'Indicator Date'!AG65)</f>
        <v>2024</v>
      </c>
      <c r="AH65" s="38">
        <f>IF('Indicator Date'!AH65="","x",'Indicator Date'!AH65)</f>
        <v>2022</v>
      </c>
      <c r="AI65" s="38" t="str">
        <f>IF('Indicator Date'!AI65="","x",RIGHT('Indicator Date'!AI65,4))</f>
        <v>2019</v>
      </c>
      <c r="AJ65" s="38">
        <f>IF('Indicator Date'!AJ65="","x",'Indicator Date'!AJ65)</f>
        <v>2024</v>
      </c>
      <c r="AK65" s="38">
        <f>IF('Indicator Date'!AK65="","x",'Indicator Date'!AK65)</f>
        <v>2021</v>
      </c>
      <c r="AL65" s="38">
        <f>IF('Indicator Date'!AL65="","x",'Indicator Date'!AL65)</f>
        <v>2022</v>
      </c>
      <c r="AM65" s="38">
        <f>IF('Indicator Date'!AM65="","x",'Indicator Date'!AM65)</f>
        <v>2022</v>
      </c>
      <c r="AN65" s="38">
        <f>IF('Indicator Date'!AN65="","x",'Indicator Date'!AN65)</f>
        <v>2023</v>
      </c>
      <c r="AO65" s="38">
        <f>IF('Indicator Date'!AO65="","x",'Indicator Date'!AO65)</f>
        <v>2022</v>
      </c>
      <c r="AP65" s="38">
        <f>IF('Indicator Date'!AP65="","x",'Indicator Date'!AP65)</f>
        <v>2020</v>
      </c>
      <c r="AQ65" s="38">
        <f>IF('Indicator Date'!AQ65="","x",'Indicator Date'!AQ65)</f>
        <v>2022</v>
      </c>
      <c r="AR65" s="38">
        <f>IF('Indicator Date'!AR65="","x",'Indicator Date'!AR65)</f>
        <v>2022</v>
      </c>
      <c r="AS65" s="38">
        <f>IF('Indicator Date'!AS65="","x",'Indicator Date'!AS65)</f>
        <v>2022</v>
      </c>
      <c r="AT65" s="38">
        <f>IF('Indicator Date'!AT65="","x",'Indicator Date'!AT65)</f>
        <v>2022</v>
      </c>
      <c r="AU65" s="38">
        <f>IF('Indicator Date'!AU65="","x",'Indicator Date'!AU65)</f>
        <v>2022</v>
      </c>
      <c r="AV65" s="38">
        <f>IF('Indicator Date'!AV65="","x",'Indicator Date'!AV65)</f>
        <v>2022</v>
      </c>
      <c r="AW65" s="38">
        <f>IF('Indicator Date'!AW65="","x",'Indicator Date'!AW65)</f>
        <v>2020</v>
      </c>
      <c r="AX65" s="38">
        <f>IF('Indicator Date'!AX65="","x",'Indicator Date'!AX65)</f>
        <v>2024</v>
      </c>
      <c r="AY65" s="38">
        <f>IF('Indicator Date'!AY65="","x",'Indicator Date'!AY65)</f>
        <v>2024</v>
      </c>
      <c r="AZ65" s="38">
        <f>IF('Indicator Date'!AZ65="","x",'Indicator Date'!AZ65)</f>
        <v>2024</v>
      </c>
      <c r="BA65" s="38">
        <f>IF('Indicator Date'!BA65="","x",'Indicator Date'!BA65)</f>
        <v>2024</v>
      </c>
      <c r="BB65" s="38">
        <f>IF('Indicator Date'!BB65="","x",'Indicator Date'!BB65)</f>
        <v>2024</v>
      </c>
      <c r="BC65" s="38">
        <f>IF('Indicator Date'!BC65="","x",'Indicator Date'!BC65)</f>
        <v>2023</v>
      </c>
      <c r="BD65" s="38">
        <f>IF('Indicator Date'!BD65="","x",'Indicator Date'!BD65)</f>
        <v>2024</v>
      </c>
      <c r="BE65" s="38">
        <f>IF('Indicator Date'!BE65="","x",'Indicator Date'!BE65)</f>
        <v>2024</v>
      </c>
      <c r="BF65" s="38">
        <f>IF('Indicator Date'!BF65="","x",'Indicator Date'!BF65)</f>
        <v>2015</v>
      </c>
      <c r="BG65" s="38">
        <f>IF('Indicator Date'!BG65="","x",'Indicator Date'!BG65)</f>
        <v>2022</v>
      </c>
      <c r="BH65" s="38">
        <f>IF('Indicator Date'!BH65="","x",'Indicator Date'!BH65)</f>
        <v>2023</v>
      </c>
      <c r="BI65" s="38">
        <f>IF('Indicator Date'!BI65="","x",'Indicator Date'!BI65)</f>
        <v>2022</v>
      </c>
      <c r="BJ65" s="38">
        <f>IF('Indicator Date'!BJ65="","x",'Indicator Date'!BJ65)</f>
        <v>2022</v>
      </c>
      <c r="BK65" s="38">
        <f>IF('Indicator Date'!BK65="","x",'Indicator Date'!BK65)</f>
        <v>2021</v>
      </c>
      <c r="BL65" s="38">
        <f>IF('Indicator Date'!BL65="","x",'Indicator Date'!BL65)</f>
        <v>2021</v>
      </c>
      <c r="BM65" s="38">
        <f>IF('Indicator Date'!BM65="","x",'Indicator Date'!BM65)</f>
        <v>2014</v>
      </c>
      <c r="BN65" s="38">
        <f>IF('Indicator Date'!BN65="","x",'Indicator Date'!BN65)</f>
        <v>2022</v>
      </c>
      <c r="BO65" s="38">
        <f>IF('Indicator Date'!BO65="","x",'Indicator Date'!BO65)</f>
        <v>2022</v>
      </c>
      <c r="BP65" s="38">
        <f>IF('Indicator Date'!BP65="","x",'Indicator Date'!BP65)</f>
        <v>2020</v>
      </c>
      <c r="BQ65" s="38">
        <f>IF('Indicator Date'!BQ65="","x",'Indicator Date'!BQ65)</f>
        <v>2022</v>
      </c>
      <c r="BR65" s="38">
        <f>IF('Indicator Date'!BR65="","x",'Indicator Date'!BR65)</f>
        <v>2022</v>
      </c>
      <c r="BS65" s="38">
        <f>IF('Indicator Date'!BS65="","x",'Indicator Date'!BS65)</f>
        <v>2022</v>
      </c>
      <c r="BT65" s="38">
        <f>IF('Indicator Date'!BT65="","x",'Indicator Date'!BT65)</f>
        <v>2021</v>
      </c>
      <c r="BU65" s="38">
        <f>IF('Indicator Date'!BU65="","x",'Indicator Date'!BU65)</f>
        <v>2020</v>
      </c>
      <c r="BV65" s="38">
        <f>IF('Indicator Date'!BV65="","x",'Indicator Date'!BV65)</f>
        <v>2023</v>
      </c>
    </row>
    <row r="66" spans="1:74">
      <c r="A66" s="30" t="str">
        <f>'Indicator Data'!A68</f>
        <v>Georgia</v>
      </c>
      <c r="B66" s="23" t="str">
        <f>'Indicator Data'!B68</f>
        <v>GEO</v>
      </c>
      <c r="C66" s="38">
        <f>IF('Indicator Date'!C66="","x",'Indicator Date'!C66)</f>
        <v>2024</v>
      </c>
      <c r="D66" s="38">
        <f>IF('Indicator Date'!D66="","x",'Indicator Date'!D66)</f>
        <v>2024</v>
      </c>
      <c r="E66" s="38">
        <f>IF('Indicator Date'!E66="","x",'Indicator Date'!E66)</f>
        <v>2024</v>
      </c>
      <c r="F66" s="38">
        <f>IF('Indicator Date'!F66="","x",'Indicator Date'!F66)</f>
        <v>2024</v>
      </c>
      <c r="G66" s="38">
        <f>IF('Indicator Date'!G66="","x",'Indicator Date'!G66)</f>
        <v>2024</v>
      </c>
      <c r="H66" s="38">
        <f>IF('Indicator Date'!H66="","x",'Indicator Date'!H66)</f>
        <v>2024</v>
      </c>
      <c r="I66" s="38">
        <f>IF('Indicator Date'!I66="","x",'Indicator Date'!I66)</f>
        <v>2024</v>
      </c>
      <c r="J66" s="38">
        <f>IF('Indicator Date'!J66="","x",'Indicator Date'!J66)</f>
        <v>2024</v>
      </c>
      <c r="K66" s="38">
        <f>IF('Indicator Date'!K66="","x",'Indicator Date'!K66)</f>
        <v>2024</v>
      </c>
      <c r="L66" s="38">
        <f>IF('Indicator Date'!L66="","x",'Indicator Date'!L66)</f>
        <v>2024</v>
      </c>
      <c r="M66" s="38">
        <f>IF('Indicator Date'!M66="","x",'Indicator Date'!M66)</f>
        <v>2024</v>
      </c>
      <c r="N66" s="38" t="str">
        <f>IF('Indicator Date'!N66="","x",'Indicator Date'!N66)</f>
        <v>x</v>
      </c>
      <c r="O66" s="38" t="str">
        <f>IF('Indicator Date'!O66="","x",'Indicator Date'!O66)</f>
        <v>x</v>
      </c>
      <c r="P66" s="38" t="str">
        <f>IF('Indicator Date'!P66="","x",'Indicator Date'!P66)</f>
        <v>x</v>
      </c>
      <c r="Q66" s="38">
        <f>IF('Indicator Date'!Q66="","x",'Indicator Date'!Q66)</f>
        <v>2024</v>
      </c>
      <c r="R66" s="38">
        <f>IF('Indicator Date'!R66="","x",'Indicator Date'!R66)</f>
        <v>2024</v>
      </c>
      <c r="S66" s="38">
        <f>IF('Indicator Date'!S66="","x",'Indicator Date'!S66)</f>
        <v>2024</v>
      </c>
      <c r="T66" s="38">
        <f>IF('Indicator Date'!T66="","x",'Indicator Date'!T66)</f>
        <v>2024</v>
      </c>
      <c r="U66" s="38">
        <f>IF('Indicator Date'!U66="","x",'Indicator Date'!U66)</f>
        <v>2024</v>
      </c>
      <c r="V66" s="38">
        <f>IF('Indicator Date'!V66="","x",'Indicator Date'!V66)</f>
        <v>2021</v>
      </c>
      <c r="W66" s="38">
        <f>IF('Indicator Date'!W66="","x",'Indicator Date'!W66)</f>
        <v>2022</v>
      </c>
      <c r="X66" s="38">
        <f>IF('Indicator Date'!X66="","x",'Indicator Date'!X66)</f>
        <v>2022</v>
      </c>
      <c r="Y66" s="38">
        <f>IF('Indicator Date'!Y66="","x",'Indicator Date'!Y66)</f>
        <v>2018</v>
      </c>
      <c r="Z66" s="38">
        <f>IF('Indicator Date'!Z66="","x",'Indicator Date'!Z66)</f>
        <v>2022</v>
      </c>
      <c r="AA66" s="38">
        <f>IF('Indicator Date'!AA66="","x",'Indicator Date'!AA66)</f>
        <v>2022</v>
      </c>
      <c r="AB66" s="38">
        <f>IF('Indicator Date'!AB66="","x",'Indicator Date'!AB66)</f>
        <v>2019</v>
      </c>
      <c r="AC66" s="38">
        <f>IF('Indicator Date'!AC66="","x",'Indicator Date'!AC66)</f>
        <v>2020</v>
      </c>
      <c r="AD66" s="38">
        <f>IF('Indicator Date'!AD66="","x",'Indicator Date'!AD66)</f>
        <v>2022</v>
      </c>
      <c r="AE66" s="38">
        <f>IF('Indicator Date'!AE66="","x",'Indicator Date'!AE66)</f>
        <v>2024</v>
      </c>
      <c r="AF66" s="38">
        <f>IF('Indicator Date'!AF66="","x",'Indicator Date'!AF66)</f>
        <v>2024</v>
      </c>
      <c r="AG66" s="38">
        <f>IF('Indicator Date'!AG66="","x",'Indicator Date'!AG66)</f>
        <v>2024</v>
      </c>
      <c r="AH66" s="38">
        <f>IF('Indicator Date'!AH66="","x",'Indicator Date'!AH66)</f>
        <v>2022</v>
      </c>
      <c r="AI66" s="38" t="str">
        <f>IF('Indicator Date'!AI66="","x",RIGHT('Indicator Date'!AI66,4))</f>
        <v>2018</v>
      </c>
      <c r="AJ66" s="38">
        <f>IF('Indicator Date'!AJ66="","x",'Indicator Date'!AJ66)</f>
        <v>2024</v>
      </c>
      <c r="AK66" s="38">
        <f>IF('Indicator Date'!AK66="","x",'Indicator Date'!AK66)</f>
        <v>2021</v>
      </c>
      <c r="AL66" s="38">
        <f>IF('Indicator Date'!AL66="","x",'Indicator Date'!AL66)</f>
        <v>2022</v>
      </c>
      <c r="AM66" s="38">
        <f>IF('Indicator Date'!AM66="","x",'Indicator Date'!AM66)</f>
        <v>2022</v>
      </c>
      <c r="AN66" s="38">
        <f>IF('Indicator Date'!AN66="","x",'Indicator Date'!AN66)</f>
        <v>2023</v>
      </c>
      <c r="AO66" s="38">
        <f>IF('Indicator Date'!AO66="","x",'Indicator Date'!AO66)</f>
        <v>2022</v>
      </c>
      <c r="AP66" s="38">
        <f>IF('Indicator Date'!AP66="","x",'Indicator Date'!AP66)</f>
        <v>2018</v>
      </c>
      <c r="AQ66" s="38">
        <f>IF('Indicator Date'!AQ66="","x",'Indicator Date'!AQ66)</f>
        <v>2022</v>
      </c>
      <c r="AR66" s="38">
        <f>IF('Indicator Date'!AR66="","x",'Indicator Date'!AR66)</f>
        <v>2022</v>
      </c>
      <c r="AS66" s="38">
        <f>IF('Indicator Date'!AS66="","x",'Indicator Date'!AS66)</f>
        <v>2022</v>
      </c>
      <c r="AT66" s="38">
        <f>IF('Indicator Date'!AT66="","x",'Indicator Date'!AT66)</f>
        <v>2020</v>
      </c>
      <c r="AU66" s="38">
        <f>IF('Indicator Date'!AU66="","x",'Indicator Date'!AU66)</f>
        <v>2022</v>
      </c>
      <c r="AV66" s="38">
        <f>IF('Indicator Date'!AV66="","x",'Indicator Date'!AV66)</f>
        <v>2022</v>
      </c>
      <c r="AW66" s="38">
        <f>IF('Indicator Date'!AW66="","x",'Indicator Date'!AW66)</f>
        <v>2021</v>
      </c>
      <c r="AX66" s="38">
        <f>IF('Indicator Date'!AX66="","x",'Indicator Date'!AX66)</f>
        <v>2024</v>
      </c>
      <c r="AY66" s="38">
        <f>IF('Indicator Date'!AY66="","x",'Indicator Date'!AY66)</f>
        <v>2024</v>
      </c>
      <c r="AZ66" s="38">
        <f>IF('Indicator Date'!AZ66="","x",'Indicator Date'!AZ66)</f>
        <v>2024</v>
      </c>
      <c r="BA66" s="38">
        <f>IF('Indicator Date'!BA66="","x",'Indicator Date'!BA66)</f>
        <v>2024</v>
      </c>
      <c r="BB66" s="38">
        <f>IF('Indicator Date'!BB66="","x",'Indicator Date'!BB66)</f>
        <v>2024</v>
      </c>
      <c r="BC66" s="38">
        <f>IF('Indicator Date'!BC66="","x",'Indicator Date'!BC66)</f>
        <v>2023</v>
      </c>
      <c r="BD66" s="38">
        <f>IF('Indicator Date'!BD66="","x",'Indicator Date'!BD66)</f>
        <v>2024</v>
      </c>
      <c r="BE66" s="38">
        <f>IF('Indicator Date'!BE66="","x",'Indicator Date'!BE66)</f>
        <v>2024</v>
      </c>
      <c r="BF66" s="38">
        <f>IF('Indicator Date'!BF66="","x",'Indicator Date'!BF66)</f>
        <v>2015</v>
      </c>
      <c r="BG66" s="38">
        <f>IF('Indicator Date'!BG66="","x",'Indicator Date'!BG66)</f>
        <v>2022</v>
      </c>
      <c r="BH66" s="38">
        <f>IF('Indicator Date'!BH66="","x",'Indicator Date'!BH66)</f>
        <v>2023</v>
      </c>
      <c r="BI66" s="38">
        <f>IF('Indicator Date'!BI66="","x",'Indicator Date'!BI66)</f>
        <v>2022</v>
      </c>
      <c r="BJ66" s="38">
        <f>IF('Indicator Date'!BJ66="","x",'Indicator Date'!BJ66)</f>
        <v>2022</v>
      </c>
      <c r="BK66" s="38">
        <f>IF('Indicator Date'!BK66="","x",'Indicator Date'!BK66)</f>
        <v>2022</v>
      </c>
      <c r="BL66" s="38">
        <f>IF('Indicator Date'!BL66="","x",'Indicator Date'!BL66)</f>
        <v>2022</v>
      </c>
      <c r="BM66" s="38">
        <f>IF('Indicator Date'!BM66="","x",'Indicator Date'!BM66)</f>
        <v>2014</v>
      </c>
      <c r="BN66" s="38">
        <f>IF('Indicator Date'!BN66="","x",'Indicator Date'!BN66)</f>
        <v>2022</v>
      </c>
      <c r="BO66" s="38">
        <f>IF('Indicator Date'!BO66="","x",'Indicator Date'!BO66)</f>
        <v>2022</v>
      </c>
      <c r="BP66" s="38">
        <f>IF('Indicator Date'!BP66="","x",'Indicator Date'!BP66)</f>
        <v>2021</v>
      </c>
      <c r="BQ66" s="38">
        <f>IF('Indicator Date'!BQ66="","x",'Indicator Date'!BQ66)</f>
        <v>2022</v>
      </c>
      <c r="BR66" s="38">
        <f>IF('Indicator Date'!BR66="","x",'Indicator Date'!BR66)</f>
        <v>2022</v>
      </c>
      <c r="BS66" s="38">
        <f>IF('Indicator Date'!BS66="","x",'Indicator Date'!BS66)</f>
        <v>2022</v>
      </c>
      <c r="BT66" s="38">
        <f>IF('Indicator Date'!BT66="","x",'Indicator Date'!BT66)</f>
        <v>2022</v>
      </c>
      <c r="BU66" s="38">
        <f>IF('Indicator Date'!BU66="","x",'Indicator Date'!BU66)</f>
        <v>2020</v>
      </c>
      <c r="BV66" s="38">
        <f>IF('Indicator Date'!BV66="","x",'Indicator Date'!BV66)</f>
        <v>2023</v>
      </c>
    </row>
    <row r="67" spans="1:74">
      <c r="A67" s="30" t="str">
        <f>'Indicator Data'!A69</f>
        <v>Germany</v>
      </c>
      <c r="B67" s="23" t="str">
        <f>'Indicator Data'!B69</f>
        <v>DEU</v>
      </c>
      <c r="C67" s="38">
        <f>IF('Indicator Date'!C67="","x",'Indicator Date'!C67)</f>
        <v>2024</v>
      </c>
      <c r="D67" s="38">
        <f>IF('Indicator Date'!D67="","x",'Indicator Date'!D67)</f>
        <v>2024</v>
      </c>
      <c r="E67" s="38">
        <f>IF('Indicator Date'!E67="","x",'Indicator Date'!E67)</f>
        <v>2024</v>
      </c>
      <c r="F67" s="38">
        <f>IF('Indicator Date'!F67="","x",'Indicator Date'!F67)</f>
        <v>2024</v>
      </c>
      <c r="G67" s="38">
        <f>IF('Indicator Date'!G67="","x",'Indicator Date'!G67)</f>
        <v>2024</v>
      </c>
      <c r="H67" s="38">
        <f>IF('Indicator Date'!H67="","x",'Indicator Date'!H67)</f>
        <v>2024</v>
      </c>
      <c r="I67" s="38">
        <f>IF('Indicator Date'!I67="","x",'Indicator Date'!I67)</f>
        <v>2024</v>
      </c>
      <c r="J67" s="38">
        <f>IF('Indicator Date'!J67="","x",'Indicator Date'!J67)</f>
        <v>2024</v>
      </c>
      <c r="K67" s="38">
        <f>IF('Indicator Date'!K67="","x",'Indicator Date'!K67)</f>
        <v>2024</v>
      </c>
      <c r="L67" s="38">
        <f>IF('Indicator Date'!L67="","x",'Indicator Date'!L67)</f>
        <v>2024</v>
      </c>
      <c r="M67" s="38">
        <f>IF('Indicator Date'!M67="","x",'Indicator Date'!M67)</f>
        <v>2024</v>
      </c>
      <c r="N67" s="38" t="str">
        <f>IF('Indicator Date'!N67="","x",'Indicator Date'!N67)</f>
        <v>x</v>
      </c>
      <c r="O67" s="38" t="str">
        <f>IF('Indicator Date'!O67="","x",'Indicator Date'!O67)</f>
        <v>x</v>
      </c>
      <c r="P67" s="38" t="str">
        <f>IF('Indicator Date'!P67="","x",'Indicator Date'!P67)</f>
        <v>x</v>
      </c>
      <c r="Q67" s="38">
        <f>IF('Indicator Date'!Q67="","x",'Indicator Date'!Q67)</f>
        <v>2024</v>
      </c>
      <c r="R67" s="38">
        <f>IF('Indicator Date'!R67="","x",'Indicator Date'!R67)</f>
        <v>2024</v>
      </c>
      <c r="S67" s="38">
        <f>IF('Indicator Date'!S67="","x",'Indicator Date'!S67)</f>
        <v>2024</v>
      </c>
      <c r="T67" s="38">
        <f>IF('Indicator Date'!T67="","x",'Indicator Date'!T67)</f>
        <v>2024</v>
      </c>
      <c r="U67" s="38">
        <f>IF('Indicator Date'!U67="","x",'Indicator Date'!U67)</f>
        <v>2024</v>
      </c>
      <c r="V67" s="38">
        <f>IF('Indicator Date'!V67="","x",'Indicator Date'!V67)</f>
        <v>2021</v>
      </c>
      <c r="W67" s="38">
        <f>IF('Indicator Date'!W67="","x",'Indicator Date'!W67)</f>
        <v>2022</v>
      </c>
      <c r="X67" s="38">
        <f>IF('Indicator Date'!X67="","x",'Indicator Date'!X67)</f>
        <v>2022</v>
      </c>
      <c r="Y67" s="38">
        <f>IF('Indicator Date'!Y67="","x",'Indicator Date'!Y67)</f>
        <v>2011</v>
      </c>
      <c r="Z67" s="38">
        <f>IF('Indicator Date'!Z67="","x",'Indicator Date'!Z67)</f>
        <v>2022</v>
      </c>
      <c r="AA67" s="38" t="str">
        <f>IF('Indicator Date'!AA67="","x",'Indicator Date'!AA67)</f>
        <v>x</v>
      </c>
      <c r="AB67" s="38">
        <f>IF('Indicator Date'!AB67="","x",'Indicator Date'!AB67)</f>
        <v>2019</v>
      </c>
      <c r="AC67" s="38">
        <f>IF('Indicator Date'!AC67="","x",'Indicator Date'!AC67)</f>
        <v>2020</v>
      </c>
      <c r="AD67" s="38">
        <f>IF('Indicator Date'!AD67="","x",'Indicator Date'!AD67)</f>
        <v>2022</v>
      </c>
      <c r="AE67" s="38">
        <f>IF('Indicator Date'!AE67="","x",'Indicator Date'!AE67)</f>
        <v>2024</v>
      </c>
      <c r="AF67" s="38">
        <f>IF('Indicator Date'!AF67="","x",'Indicator Date'!AF67)</f>
        <v>2024</v>
      </c>
      <c r="AG67" s="38">
        <f>IF('Indicator Date'!AG67="","x",'Indicator Date'!AG67)</f>
        <v>2024</v>
      </c>
      <c r="AH67" s="38">
        <f>IF('Indicator Date'!AH67="","x",'Indicator Date'!AH67)</f>
        <v>2022</v>
      </c>
      <c r="AI67" s="38" t="str">
        <f>IF('Indicator Date'!AI67="","x",RIGHT('Indicator Date'!AI67,4))</f>
        <v>x</v>
      </c>
      <c r="AJ67" s="38">
        <f>IF('Indicator Date'!AJ67="","x",'Indicator Date'!AJ67)</f>
        <v>2024</v>
      </c>
      <c r="AK67" s="38">
        <f>IF('Indicator Date'!AK67="","x",'Indicator Date'!AK67)</f>
        <v>2021</v>
      </c>
      <c r="AL67" s="38">
        <f>IF('Indicator Date'!AL67="","x",'Indicator Date'!AL67)</f>
        <v>2022</v>
      </c>
      <c r="AM67" s="38" t="str">
        <f>IF('Indicator Date'!AM67="","x",'Indicator Date'!AM67)</f>
        <v>x</v>
      </c>
      <c r="AN67" s="38">
        <f>IF('Indicator Date'!AN67="","x",'Indicator Date'!AN67)</f>
        <v>2023</v>
      </c>
      <c r="AO67" s="38">
        <f>IF('Indicator Date'!AO67="","x",'Indicator Date'!AO67)</f>
        <v>2022</v>
      </c>
      <c r="AP67" s="38">
        <f>IF('Indicator Date'!AP67="","x",'Indicator Date'!AP67)</f>
        <v>2016</v>
      </c>
      <c r="AQ67" s="38">
        <f>IF('Indicator Date'!AQ67="","x",'Indicator Date'!AQ67)</f>
        <v>2022</v>
      </c>
      <c r="AR67" s="38">
        <f>IF('Indicator Date'!AR67="","x",'Indicator Date'!AR67)</f>
        <v>2021</v>
      </c>
      <c r="AS67" s="38">
        <f>IF('Indicator Date'!AS67="","x",'Indicator Date'!AS67)</f>
        <v>2021</v>
      </c>
      <c r="AT67" s="38" t="str">
        <f>IF('Indicator Date'!AT67="","x",'Indicator Date'!AT67)</f>
        <v>x</v>
      </c>
      <c r="AU67" s="38">
        <f>IF('Indicator Date'!AU67="","x",'Indicator Date'!AU67)</f>
        <v>2022</v>
      </c>
      <c r="AV67" s="38">
        <f>IF('Indicator Date'!AV67="","x",'Indicator Date'!AV67)</f>
        <v>2022</v>
      </c>
      <c r="AW67" s="38">
        <f>IF('Indicator Date'!AW67="","x",'Indicator Date'!AW67)</f>
        <v>2019</v>
      </c>
      <c r="AX67" s="38">
        <f>IF('Indicator Date'!AX67="","x",'Indicator Date'!AX67)</f>
        <v>2024</v>
      </c>
      <c r="AY67" s="38">
        <f>IF('Indicator Date'!AY67="","x",'Indicator Date'!AY67)</f>
        <v>2024</v>
      </c>
      <c r="AZ67" s="38">
        <f>IF('Indicator Date'!AZ67="","x",'Indicator Date'!AZ67)</f>
        <v>2024</v>
      </c>
      <c r="BA67" s="38" t="str">
        <f>IF('Indicator Date'!BA67="","x",'Indicator Date'!BA67)</f>
        <v>x</v>
      </c>
      <c r="BB67" s="38">
        <f>IF('Indicator Date'!BB67="","x",'Indicator Date'!BB67)</f>
        <v>2024</v>
      </c>
      <c r="BC67" s="38" t="str">
        <f>IF('Indicator Date'!BC67="","x",'Indicator Date'!BC67)</f>
        <v>x</v>
      </c>
      <c r="BD67" s="38">
        <f>IF('Indicator Date'!BD67="","x",'Indicator Date'!BD67)</f>
        <v>2024</v>
      </c>
      <c r="BE67" s="38">
        <f>IF('Indicator Date'!BE67="","x",'Indicator Date'!BE67)</f>
        <v>2024</v>
      </c>
      <c r="BF67" s="38">
        <f>IF('Indicator Date'!BF67="","x",'Indicator Date'!BF67)</f>
        <v>2015</v>
      </c>
      <c r="BG67" s="38">
        <f>IF('Indicator Date'!BG67="","x",'Indicator Date'!BG67)</f>
        <v>2022</v>
      </c>
      <c r="BH67" s="38">
        <f>IF('Indicator Date'!BH67="","x",'Indicator Date'!BH67)</f>
        <v>2023</v>
      </c>
      <c r="BI67" s="38">
        <f>IF('Indicator Date'!BI67="","x",'Indicator Date'!BI67)</f>
        <v>2022</v>
      </c>
      <c r="BJ67" s="38" t="str">
        <f>IF('Indicator Date'!BJ67="","x",'Indicator Date'!BJ67)</f>
        <v>x</v>
      </c>
      <c r="BK67" s="38">
        <f>IF('Indicator Date'!BK67="","x",'Indicator Date'!BK67)</f>
        <v>2022</v>
      </c>
      <c r="BL67" s="38">
        <f>IF('Indicator Date'!BL67="","x",'Indicator Date'!BL67)</f>
        <v>2022</v>
      </c>
      <c r="BM67" s="38">
        <f>IF('Indicator Date'!BM67="","x",'Indicator Date'!BM67)</f>
        <v>2014</v>
      </c>
      <c r="BN67" s="38">
        <f>IF('Indicator Date'!BN67="","x",'Indicator Date'!BN67)</f>
        <v>2022</v>
      </c>
      <c r="BO67" s="38">
        <f>IF('Indicator Date'!BO67="","x",'Indicator Date'!BO67)</f>
        <v>2022</v>
      </c>
      <c r="BP67" s="38">
        <f>IF('Indicator Date'!BP67="","x",'Indicator Date'!BP67)</f>
        <v>2021</v>
      </c>
      <c r="BQ67" s="38">
        <f>IF('Indicator Date'!BQ67="","x",'Indicator Date'!BQ67)</f>
        <v>2022</v>
      </c>
      <c r="BR67" s="38">
        <f>IF('Indicator Date'!BR67="","x",'Indicator Date'!BR67)</f>
        <v>2022</v>
      </c>
      <c r="BS67" s="38">
        <f>IF('Indicator Date'!BS67="","x",'Indicator Date'!BS67)</f>
        <v>2022</v>
      </c>
      <c r="BT67" s="38">
        <f>IF('Indicator Date'!BT67="","x",'Indicator Date'!BT67)</f>
        <v>2022</v>
      </c>
      <c r="BU67" s="38">
        <f>IF('Indicator Date'!BU67="","x",'Indicator Date'!BU67)</f>
        <v>2020</v>
      </c>
      <c r="BV67" s="38">
        <f>IF('Indicator Date'!BV67="","x",'Indicator Date'!BV67)</f>
        <v>2023</v>
      </c>
    </row>
    <row r="68" spans="1:74">
      <c r="A68" s="30" t="str">
        <f>'Indicator Data'!A70</f>
        <v>Ghana</v>
      </c>
      <c r="B68" s="23" t="str">
        <f>'Indicator Data'!B70</f>
        <v>GHA</v>
      </c>
      <c r="C68" s="38">
        <f>IF('Indicator Date'!C68="","x",'Indicator Date'!C68)</f>
        <v>2024</v>
      </c>
      <c r="D68" s="38">
        <f>IF('Indicator Date'!D68="","x",'Indicator Date'!D68)</f>
        <v>2024</v>
      </c>
      <c r="E68" s="38">
        <f>IF('Indicator Date'!E68="","x",'Indicator Date'!E68)</f>
        <v>2024</v>
      </c>
      <c r="F68" s="38">
        <f>IF('Indicator Date'!F68="","x",'Indicator Date'!F68)</f>
        <v>2024</v>
      </c>
      <c r="G68" s="38">
        <f>IF('Indicator Date'!G68="","x",'Indicator Date'!G68)</f>
        <v>2024</v>
      </c>
      <c r="H68" s="38">
        <f>IF('Indicator Date'!H68="","x",'Indicator Date'!H68)</f>
        <v>2024</v>
      </c>
      <c r="I68" s="38">
        <f>IF('Indicator Date'!I68="","x",'Indicator Date'!I68)</f>
        <v>2024</v>
      </c>
      <c r="J68" s="38">
        <f>IF('Indicator Date'!J68="","x",'Indicator Date'!J68)</f>
        <v>2024</v>
      </c>
      <c r="K68" s="38">
        <f>IF('Indicator Date'!K68="","x",'Indicator Date'!K68)</f>
        <v>2024</v>
      </c>
      <c r="L68" s="38">
        <f>IF('Indicator Date'!L68="","x",'Indicator Date'!L68)</f>
        <v>2024</v>
      </c>
      <c r="M68" s="38">
        <f>IF('Indicator Date'!M68="","x",'Indicator Date'!M68)</f>
        <v>2024</v>
      </c>
      <c r="N68" s="38">
        <f>IF('Indicator Date'!N68="","x",'Indicator Date'!N68)</f>
        <v>2024</v>
      </c>
      <c r="O68" s="38">
        <f>IF('Indicator Date'!O68="","x",'Indicator Date'!O68)</f>
        <v>2024</v>
      </c>
      <c r="P68" s="38">
        <f>IF('Indicator Date'!P68="","x",'Indicator Date'!P68)</f>
        <v>2024</v>
      </c>
      <c r="Q68" s="38">
        <f>IF('Indicator Date'!Q68="","x",'Indicator Date'!Q68)</f>
        <v>2024</v>
      </c>
      <c r="R68" s="38">
        <f>IF('Indicator Date'!R68="","x",'Indicator Date'!R68)</f>
        <v>2024</v>
      </c>
      <c r="S68" s="38">
        <f>IF('Indicator Date'!S68="","x",'Indicator Date'!S68)</f>
        <v>2024</v>
      </c>
      <c r="T68" s="38">
        <f>IF('Indicator Date'!T68="","x",'Indicator Date'!T68)</f>
        <v>2024</v>
      </c>
      <c r="U68" s="38">
        <f>IF('Indicator Date'!U68="","x",'Indicator Date'!U68)</f>
        <v>2024</v>
      </c>
      <c r="V68" s="38">
        <f>IF('Indicator Date'!V68="","x",'Indicator Date'!V68)</f>
        <v>2021</v>
      </c>
      <c r="W68" s="38">
        <f>IF('Indicator Date'!W68="","x",'Indicator Date'!W68)</f>
        <v>2022</v>
      </c>
      <c r="X68" s="38">
        <f>IF('Indicator Date'!X68="","x",'Indicator Date'!X68)</f>
        <v>2022</v>
      </c>
      <c r="Y68" s="38">
        <f>IF('Indicator Date'!Y68="","x",'Indicator Date'!Y68)</f>
        <v>2019</v>
      </c>
      <c r="Z68" s="38">
        <f>IF('Indicator Date'!Z68="","x",'Indicator Date'!Z68)</f>
        <v>2022</v>
      </c>
      <c r="AA68" s="38">
        <f>IF('Indicator Date'!AA68="","x",'Indicator Date'!AA68)</f>
        <v>2022</v>
      </c>
      <c r="AB68" s="38">
        <f>IF('Indicator Date'!AB68="","x",'Indicator Date'!AB68)</f>
        <v>2017</v>
      </c>
      <c r="AC68" s="38">
        <f>IF('Indicator Date'!AC68="","x",'Indicator Date'!AC68)</f>
        <v>2020</v>
      </c>
      <c r="AD68" s="38">
        <f>IF('Indicator Date'!AD68="","x",'Indicator Date'!AD68)</f>
        <v>2022</v>
      </c>
      <c r="AE68" s="38">
        <f>IF('Indicator Date'!AE68="","x",'Indicator Date'!AE68)</f>
        <v>2024</v>
      </c>
      <c r="AF68" s="38">
        <f>IF('Indicator Date'!AF68="","x",'Indicator Date'!AF68)</f>
        <v>2024</v>
      </c>
      <c r="AG68" s="38">
        <f>IF('Indicator Date'!AG68="","x",'Indicator Date'!AG68)</f>
        <v>2024</v>
      </c>
      <c r="AH68" s="38">
        <f>IF('Indicator Date'!AH68="","x",'Indicator Date'!AH68)</f>
        <v>2022</v>
      </c>
      <c r="AI68" s="38" t="str">
        <f>IF('Indicator Date'!AI68="","x",RIGHT('Indicator Date'!AI68,4))</f>
        <v>2017</v>
      </c>
      <c r="AJ68" s="38">
        <f>IF('Indicator Date'!AJ68="","x",'Indicator Date'!AJ68)</f>
        <v>2024</v>
      </c>
      <c r="AK68" s="38">
        <f>IF('Indicator Date'!AK68="","x",'Indicator Date'!AK68)</f>
        <v>2021</v>
      </c>
      <c r="AL68" s="38">
        <f>IF('Indicator Date'!AL68="","x",'Indicator Date'!AL68)</f>
        <v>2022</v>
      </c>
      <c r="AM68" s="38">
        <f>IF('Indicator Date'!AM68="","x",'Indicator Date'!AM68)</f>
        <v>2022</v>
      </c>
      <c r="AN68" s="38">
        <f>IF('Indicator Date'!AN68="","x",'Indicator Date'!AN68)</f>
        <v>2023</v>
      </c>
      <c r="AO68" s="38">
        <f>IF('Indicator Date'!AO68="","x",'Indicator Date'!AO68)</f>
        <v>2022</v>
      </c>
      <c r="AP68" s="38">
        <f>IF('Indicator Date'!AP68="","x",'Indicator Date'!AP68)</f>
        <v>2022</v>
      </c>
      <c r="AQ68" s="38">
        <f>IF('Indicator Date'!AQ68="","x",'Indicator Date'!AQ68)</f>
        <v>2022</v>
      </c>
      <c r="AR68" s="38">
        <f>IF('Indicator Date'!AR68="","x",'Indicator Date'!AR68)</f>
        <v>2022</v>
      </c>
      <c r="AS68" s="38">
        <f>IF('Indicator Date'!AS68="","x",'Indicator Date'!AS68)</f>
        <v>2022</v>
      </c>
      <c r="AT68" s="38">
        <f>IF('Indicator Date'!AT68="","x",'Indicator Date'!AT68)</f>
        <v>2022</v>
      </c>
      <c r="AU68" s="38">
        <f>IF('Indicator Date'!AU68="","x",'Indicator Date'!AU68)</f>
        <v>2022</v>
      </c>
      <c r="AV68" s="38">
        <f>IF('Indicator Date'!AV68="","x",'Indicator Date'!AV68)</f>
        <v>2022</v>
      </c>
      <c r="AW68" s="38">
        <f>IF('Indicator Date'!AW68="","x",'Indicator Date'!AW68)</f>
        <v>2016</v>
      </c>
      <c r="AX68" s="38">
        <f>IF('Indicator Date'!AX68="","x",'Indicator Date'!AX68)</f>
        <v>2024</v>
      </c>
      <c r="AY68" s="38">
        <f>IF('Indicator Date'!AY68="","x",'Indicator Date'!AY68)</f>
        <v>2024</v>
      </c>
      <c r="AZ68" s="38">
        <f>IF('Indicator Date'!AZ68="","x",'Indicator Date'!AZ68)</f>
        <v>2024</v>
      </c>
      <c r="BA68" s="38">
        <f>IF('Indicator Date'!BA68="","x",'Indicator Date'!BA68)</f>
        <v>2024</v>
      </c>
      <c r="BB68" s="38">
        <f>IF('Indicator Date'!BB68="","x",'Indicator Date'!BB68)</f>
        <v>2024</v>
      </c>
      <c r="BC68" s="38">
        <f>IF('Indicator Date'!BC68="","x",'Indicator Date'!BC68)</f>
        <v>2023</v>
      </c>
      <c r="BD68" s="38">
        <f>IF('Indicator Date'!BD68="","x",'Indicator Date'!BD68)</f>
        <v>2024</v>
      </c>
      <c r="BE68" s="38">
        <f>IF('Indicator Date'!BE68="","x",'Indicator Date'!BE68)</f>
        <v>2024</v>
      </c>
      <c r="BF68" s="38">
        <f>IF('Indicator Date'!BF68="","x",'Indicator Date'!BF68)</f>
        <v>2015</v>
      </c>
      <c r="BG68" s="38">
        <f>IF('Indicator Date'!BG68="","x",'Indicator Date'!BG68)</f>
        <v>2022</v>
      </c>
      <c r="BH68" s="38">
        <f>IF('Indicator Date'!BH68="","x",'Indicator Date'!BH68)</f>
        <v>2023</v>
      </c>
      <c r="BI68" s="38">
        <f>IF('Indicator Date'!BI68="","x",'Indicator Date'!BI68)</f>
        <v>2022</v>
      </c>
      <c r="BJ68" s="38">
        <f>IF('Indicator Date'!BJ68="","x",'Indicator Date'!BJ68)</f>
        <v>2020</v>
      </c>
      <c r="BK68" s="38">
        <f>IF('Indicator Date'!BK68="","x",'Indicator Date'!BK68)</f>
        <v>2021</v>
      </c>
      <c r="BL68" s="38">
        <f>IF('Indicator Date'!BL68="","x",'Indicator Date'!BL68)</f>
        <v>2022</v>
      </c>
      <c r="BM68" s="38">
        <f>IF('Indicator Date'!BM68="","x",'Indicator Date'!BM68)</f>
        <v>2014</v>
      </c>
      <c r="BN68" s="38">
        <f>IF('Indicator Date'!BN68="","x",'Indicator Date'!BN68)</f>
        <v>2022</v>
      </c>
      <c r="BO68" s="38">
        <f>IF('Indicator Date'!BO68="","x",'Indicator Date'!BO68)</f>
        <v>2022</v>
      </c>
      <c r="BP68" s="38">
        <f>IF('Indicator Date'!BP68="","x",'Indicator Date'!BP68)</f>
        <v>2020</v>
      </c>
      <c r="BQ68" s="38">
        <f>IF('Indicator Date'!BQ68="","x",'Indicator Date'!BQ68)</f>
        <v>2022</v>
      </c>
      <c r="BR68" s="38">
        <f>IF('Indicator Date'!BR68="","x",'Indicator Date'!BR68)</f>
        <v>2022</v>
      </c>
      <c r="BS68" s="38">
        <f>IF('Indicator Date'!BS68="","x",'Indicator Date'!BS68)</f>
        <v>2022</v>
      </c>
      <c r="BT68" s="38">
        <f>IF('Indicator Date'!BT68="","x",'Indicator Date'!BT68)</f>
        <v>2021</v>
      </c>
      <c r="BU68" s="38">
        <f>IF('Indicator Date'!BU68="","x",'Indicator Date'!BU68)</f>
        <v>2020</v>
      </c>
      <c r="BV68" s="38">
        <f>IF('Indicator Date'!BV68="","x",'Indicator Date'!BV68)</f>
        <v>2023</v>
      </c>
    </row>
    <row r="69" spans="1:74">
      <c r="A69" s="30" t="str">
        <f>'Indicator Data'!A71</f>
        <v>Greece</v>
      </c>
      <c r="B69" s="23" t="str">
        <f>'Indicator Data'!B71</f>
        <v>GRC</v>
      </c>
      <c r="C69" s="38">
        <f>IF('Indicator Date'!C69="","x",'Indicator Date'!C69)</f>
        <v>2024</v>
      </c>
      <c r="D69" s="38">
        <f>IF('Indicator Date'!D69="","x",'Indicator Date'!D69)</f>
        <v>2024</v>
      </c>
      <c r="E69" s="38">
        <f>IF('Indicator Date'!E69="","x",'Indicator Date'!E69)</f>
        <v>2024</v>
      </c>
      <c r="F69" s="38">
        <f>IF('Indicator Date'!F69="","x",'Indicator Date'!F69)</f>
        <v>2024</v>
      </c>
      <c r="G69" s="38">
        <f>IF('Indicator Date'!G69="","x",'Indicator Date'!G69)</f>
        <v>2024</v>
      </c>
      <c r="H69" s="38">
        <f>IF('Indicator Date'!H69="","x",'Indicator Date'!H69)</f>
        <v>2024</v>
      </c>
      <c r="I69" s="38">
        <f>IF('Indicator Date'!I69="","x",'Indicator Date'!I69)</f>
        <v>2024</v>
      </c>
      <c r="J69" s="38">
        <f>IF('Indicator Date'!J69="","x",'Indicator Date'!J69)</f>
        <v>2024</v>
      </c>
      <c r="K69" s="38">
        <f>IF('Indicator Date'!K69="","x",'Indicator Date'!K69)</f>
        <v>2024</v>
      </c>
      <c r="L69" s="38">
        <f>IF('Indicator Date'!L69="","x",'Indicator Date'!L69)</f>
        <v>2024</v>
      </c>
      <c r="M69" s="38">
        <f>IF('Indicator Date'!M69="","x",'Indicator Date'!M69)</f>
        <v>2024</v>
      </c>
      <c r="N69" s="38" t="str">
        <f>IF('Indicator Date'!N69="","x",'Indicator Date'!N69)</f>
        <v>x</v>
      </c>
      <c r="O69" s="38" t="str">
        <f>IF('Indicator Date'!O69="","x",'Indicator Date'!O69)</f>
        <v>x</v>
      </c>
      <c r="P69" s="38" t="str">
        <f>IF('Indicator Date'!P69="","x",'Indicator Date'!P69)</f>
        <v>x</v>
      </c>
      <c r="Q69" s="38">
        <f>IF('Indicator Date'!Q69="","x",'Indicator Date'!Q69)</f>
        <v>2024</v>
      </c>
      <c r="R69" s="38">
        <f>IF('Indicator Date'!R69="","x",'Indicator Date'!R69)</f>
        <v>2024</v>
      </c>
      <c r="S69" s="38">
        <f>IF('Indicator Date'!S69="","x",'Indicator Date'!S69)</f>
        <v>2024</v>
      </c>
      <c r="T69" s="38">
        <f>IF('Indicator Date'!T69="","x",'Indicator Date'!T69)</f>
        <v>2024</v>
      </c>
      <c r="U69" s="38">
        <f>IF('Indicator Date'!U69="","x",'Indicator Date'!U69)</f>
        <v>2024</v>
      </c>
      <c r="V69" s="38">
        <f>IF('Indicator Date'!V69="","x",'Indicator Date'!V69)</f>
        <v>2021</v>
      </c>
      <c r="W69" s="38">
        <f>IF('Indicator Date'!W69="","x",'Indicator Date'!W69)</f>
        <v>2022</v>
      </c>
      <c r="X69" s="38">
        <f>IF('Indicator Date'!X69="","x",'Indicator Date'!X69)</f>
        <v>2022</v>
      </c>
      <c r="Y69" s="38">
        <f>IF('Indicator Date'!Y69="","x",'Indicator Date'!Y69)</f>
        <v>2011</v>
      </c>
      <c r="Z69" s="38">
        <f>IF('Indicator Date'!Z69="","x",'Indicator Date'!Z69)</f>
        <v>2022</v>
      </c>
      <c r="AA69" s="38" t="str">
        <f>IF('Indicator Date'!AA69="","x",'Indicator Date'!AA69)</f>
        <v>x</v>
      </c>
      <c r="AB69" s="38">
        <f>IF('Indicator Date'!AB69="","x",'Indicator Date'!AB69)</f>
        <v>2015</v>
      </c>
      <c r="AC69" s="38">
        <f>IF('Indicator Date'!AC69="","x",'Indicator Date'!AC69)</f>
        <v>2020</v>
      </c>
      <c r="AD69" s="38" t="str">
        <f>IF('Indicator Date'!AD69="","x",'Indicator Date'!AD69)</f>
        <v>x</v>
      </c>
      <c r="AE69" s="38">
        <f>IF('Indicator Date'!AE69="","x",'Indicator Date'!AE69)</f>
        <v>2024</v>
      </c>
      <c r="AF69" s="38">
        <f>IF('Indicator Date'!AF69="","x",'Indicator Date'!AF69)</f>
        <v>2024</v>
      </c>
      <c r="AG69" s="38">
        <f>IF('Indicator Date'!AG69="","x",'Indicator Date'!AG69)</f>
        <v>2024</v>
      </c>
      <c r="AH69" s="38">
        <f>IF('Indicator Date'!AH69="","x",'Indicator Date'!AH69)</f>
        <v>2022</v>
      </c>
      <c r="AI69" s="38" t="str">
        <f>IF('Indicator Date'!AI69="","x",RIGHT('Indicator Date'!AI69,4))</f>
        <v>x</v>
      </c>
      <c r="AJ69" s="38">
        <f>IF('Indicator Date'!AJ69="","x",'Indicator Date'!AJ69)</f>
        <v>2024</v>
      </c>
      <c r="AK69" s="38">
        <f>IF('Indicator Date'!AK69="","x",'Indicator Date'!AK69)</f>
        <v>2021</v>
      </c>
      <c r="AL69" s="38">
        <f>IF('Indicator Date'!AL69="","x",'Indicator Date'!AL69)</f>
        <v>2022</v>
      </c>
      <c r="AM69" s="38" t="str">
        <f>IF('Indicator Date'!AM69="","x",'Indicator Date'!AM69)</f>
        <v>x</v>
      </c>
      <c r="AN69" s="38">
        <f>IF('Indicator Date'!AN69="","x",'Indicator Date'!AN69)</f>
        <v>2023</v>
      </c>
      <c r="AO69" s="38">
        <f>IF('Indicator Date'!AO69="","x",'Indicator Date'!AO69)</f>
        <v>2022</v>
      </c>
      <c r="AP69" s="38" t="str">
        <f>IF('Indicator Date'!AP69="","x",'Indicator Date'!AP69)</f>
        <v>x</v>
      </c>
      <c r="AQ69" s="38">
        <f>IF('Indicator Date'!AQ69="","x",'Indicator Date'!AQ69)</f>
        <v>2022</v>
      </c>
      <c r="AR69" s="38">
        <f>IF('Indicator Date'!AR69="","x",'Indicator Date'!AR69)</f>
        <v>2022</v>
      </c>
      <c r="AS69" s="38">
        <f>IF('Indicator Date'!AS69="","x",'Indicator Date'!AS69)</f>
        <v>2022</v>
      </c>
      <c r="AT69" s="38" t="str">
        <f>IF('Indicator Date'!AT69="","x",'Indicator Date'!AT69)</f>
        <v>x</v>
      </c>
      <c r="AU69" s="38">
        <f>IF('Indicator Date'!AU69="","x",'Indicator Date'!AU69)</f>
        <v>2022</v>
      </c>
      <c r="AV69" s="38">
        <f>IF('Indicator Date'!AV69="","x",'Indicator Date'!AV69)</f>
        <v>2022</v>
      </c>
      <c r="AW69" s="38">
        <f>IF('Indicator Date'!AW69="","x",'Indicator Date'!AW69)</f>
        <v>2021</v>
      </c>
      <c r="AX69" s="38">
        <f>IF('Indicator Date'!AX69="","x",'Indicator Date'!AX69)</f>
        <v>2024</v>
      </c>
      <c r="AY69" s="38">
        <f>IF('Indicator Date'!AY69="","x",'Indicator Date'!AY69)</f>
        <v>2024</v>
      </c>
      <c r="AZ69" s="38">
        <f>IF('Indicator Date'!AZ69="","x",'Indicator Date'!AZ69)</f>
        <v>2024</v>
      </c>
      <c r="BA69" s="38" t="str">
        <f>IF('Indicator Date'!BA69="","x",'Indicator Date'!BA69)</f>
        <v>x</v>
      </c>
      <c r="BB69" s="38">
        <f>IF('Indicator Date'!BB69="","x",'Indicator Date'!BB69)</f>
        <v>2024</v>
      </c>
      <c r="BC69" s="38" t="str">
        <f>IF('Indicator Date'!BC69="","x",'Indicator Date'!BC69)</f>
        <v>x</v>
      </c>
      <c r="BD69" s="38">
        <f>IF('Indicator Date'!BD69="","x",'Indicator Date'!BD69)</f>
        <v>2024</v>
      </c>
      <c r="BE69" s="38">
        <f>IF('Indicator Date'!BE69="","x",'Indicator Date'!BE69)</f>
        <v>2024</v>
      </c>
      <c r="BF69" s="38">
        <f>IF('Indicator Date'!BF69="","x",'Indicator Date'!BF69)</f>
        <v>2015</v>
      </c>
      <c r="BG69" s="38">
        <f>IF('Indicator Date'!BG69="","x",'Indicator Date'!BG69)</f>
        <v>2022</v>
      </c>
      <c r="BH69" s="38">
        <f>IF('Indicator Date'!BH69="","x",'Indicator Date'!BH69)</f>
        <v>2023</v>
      </c>
      <c r="BI69" s="38">
        <f>IF('Indicator Date'!BI69="","x",'Indicator Date'!BI69)</f>
        <v>2022</v>
      </c>
      <c r="BJ69" s="38" t="str">
        <f>IF('Indicator Date'!BJ69="","x",'Indicator Date'!BJ69)</f>
        <v>x</v>
      </c>
      <c r="BK69" s="38">
        <f>IF('Indicator Date'!BK69="","x",'Indicator Date'!BK69)</f>
        <v>2022</v>
      </c>
      <c r="BL69" s="38">
        <f>IF('Indicator Date'!BL69="","x",'Indicator Date'!BL69)</f>
        <v>2022</v>
      </c>
      <c r="BM69" s="38">
        <f>IF('Indicator Date'!BM69="","x",'Indicator Date'!BM69)</f>
        <v>2014</v>
      </c>
      <c r="BN69" s="38">
        <f>IF('Indicator Date'!BN69="","x",'Indicator Date'!BN69)</f>
        <v>2022</v>
      </c>
      <c r="BO69" s="38">
        <f>IF('Indicator Date'!BO69="","x",'Indicator Date'!BO69)</f>
        <v>2022</v>
      </c>
      <c r="BP69" s="38">
        <f>IF('Indicator Date'!BP69="","x",'Indicator Date'!BP69)</f>
        <v>2020</v>
      </c>
      <c r="BQ69" s="38">
        <f>IF('Indicator Date'!BQ69="","x",'Indicator Date'!BQ69)</f>
        <v>2022</v>
      </c>
      <c r="BR69" s="38">
        <f>IF('Indicator Date'!BR69="","x",'Indicator Date'!BR69)</f>
        <v>2022</v>
      </c>
      <c r="BS69" s="38">
        <f>IF('Indicator Date'!BS69="","x",'Indicator Date'!BS69)</f>
        <v>2022</v>
      </c>
      <c r="BT69" s="38">
        <f>IF('Indicator Date'!BT69="","x",'Indicator Date'!BT69)</f>
        <v>2021</v>
      </c>
      <c r="BU69" s="38">
        <f>IF('Indicator Date'!BU69="","x",'Indicator Date'!BU69)</f>
        <v>2020</v>
      </c>
      <c r="BV69" s="38">
        <f>IF('Indicator Date'!BV69="","x",'Indicator Date'!BV69)</f>
        <v>2023</v>
      </c>
    </row>
    <row r="70" spans="1:74">
      <c r="A70" s="30" t="str">
        <f>'Indicator Data'!A72</f>
        <v>Grenada</v>
      </c>
      <c r="B70" s="23" t="str">
        <f>'Indicator Data'!B72</f>
        <v>GRD</v>
      </c>
      <c r="C70" s="38">
        <f>IF('Indicator Date'!C70="","x",'Indicator Date'!C70)</f>
        <v>2024</v>
      </c>
      <c r="D70" s="38">
        <f>IF('Indicator Date'!D70="","x",'Indicator Date'!D70)</f>
        <v>2024</v>
      </c>
      <c r="E70" s="38">
        <f>IF('Indicator Date'!E70="","x",'Indicator Date'!E70)</f>
        <v>2024</v>
      </c>
      <c r="F70" s="38">
        <f>IF('Indicator Date'!F70="","x",'Indicator Date'!F70)</f>
        <v>2024</v>
      </c>
      <c r="G70" s="38">
        <f>IF('Indicator Date'!G70="","x",'Indicator Date'!G70)</f>
        <v>2024</v>
      </c>
      <c r="H70" s="38">
        <f>IF('Indicator Date'!H70="","x",'Indicator Date'!H70)</f>
        <v>2024</v>
      </c>
      <c r="I70" s="38">
        <f>IF('Indicator Date'!I70="","x",'Indicator Date'!I70)</f>
        <v>2024</v>
      </c>
      <c r="J70" s="38">
        <f>IF('Indicator Date'!J70="","x",'Indicator Date'!J70)</f>
        <v>2024</v>
      </c>
      <c r="K70" s="38">
        <f>IF('Indicator Date'!K70="","x",'Indicator Date'!K70)</f>
        <v>2024</v>
      </c>
      <c r="L70" s="38" t="str">
        <f>IF('Indicator Date'!L70="","x",'Indicator Date'!L70)</f>
        <v>x</v>
      </c>
      <c r="M70" s="38" t="str">
        <f>IF('Indicator Date'!M70="","x",'Indicator Date'!M70)</f>
        <v>x</v>
      </c>
      <c r="N70" s="38" t="str">
        <f>IF('Indicator Date'!N70="","x",'Indicator Date'!N70)</f>
        <v>x</v>
      </c>
      <c r="O70" s="38" t="str">
        <f>IF('Indicator Date'!O70="","x",'Indicator Date'!O70)</f>
        <v>x</v>
      </c>
      <c r="P70" s="38" t="str">
        <f>IF('Indicator Date'!P70="","x",'Indicator Date'!P70)</f>
        <v>x</v>
      </c>
      <c r="Q70" s="38">
        <f>IF('Indicator Date'!Q70="","x",'Indicator Date'!Q70)</f>
        <v>2024</v>
      </c>
      <c r="R70" s="38">
        <f>IF('Indicator Date'!R70="","x",'Indicator Date'!R70)</f>
        <v>2024</v>
      </c>
      <c r="S70" s="38">
        <f>IF('Indicator Date'!S70="","x",'Indicator Date'!S70)</f>
        <v>2024</v>
      </c>
      <c r="T70" s="38">
        <f>IF('Indicator Date'!T70="","x",'Indicator Date'!T70)</f>
        <v>2024</v>
      </c>
      <c r="U70" s="38">
        <f>IF('Indicator Date'!U70="","x",'Indicator Date'!U70)</f>
        <v>2024</v>
      </c>
      <c r="V70" s="38">
        <f>IF('Indicator Date'!V70="","x",'Indicator Date'!V70)</f>
        <v>2021</v>
      </c>
      <c r="W70" s="38">
        <f>IF('Indicator Date'!W70="","x",'Indicator Date'!W70)</f>
        <v>2022</v>
      </c>
      <c r="X70" s="38">
        <f>IF('Indicator Date'!X70="","x",'Indicator Date'!X70)</f>
        <v>2022</v>
      </c>
      <c r="Y70" s="38" t="str">
        <f>IF('Indicator Date'!Y70="","x",'Indicator Date'!Y70)</f>
        <v>x</v>
      </c>
      <c r="Z70" s="38">
        <f>IF('Indicator Date'!Z70="","x",'Indicator Date'!Z70)</f>
        <v>2017</v>
      </c>
      <c r="AA70" s="38" t="str">
        <f>IF('Indicator Date'!AA70="","x",'Indicator Date'!AA70)</f>
        <v>x</v>
      </c>
      <c r="AB70" s="38" t="str">
        <f>IF('Indicator Date'!AB70="","x",'Indicator Date'!AB70)</f>
        <v>x</v>
      </c>
      <c r="AC70" s="38" t="str">
        <f>IF('Indicator Date'!AC70="","x",'Indicator Date'!AC70)</f>
        <v>x</v>
      </c>
      <c r="AD70" s="38" t="str">
        <f>IF('Indicator Date'!AD70="","x",'Indicator Date'!AD70)</f>
        <v>x</v>
      </c>
      <c r="AE70" s="38">
        <f>IF('Indicator Date'!AE70="","x",'Indicator Date'!AE70)</f>
        <v>2024</v>
      </c>
      <c r="AF70" s="38">
        <f>IF('Indicator Date'!AF70="","x",'Indicator Date'!AF70)</f>
        <v>2008</v>
      </c>
      <c r="AG70" s="38" t="str">
        <f>IF('Indicator Date'!AG70="","x",'Indicator Date'!AG70)</f>
        <v>x</v>
      </c>
      <c r="AH70" s="38">
        <f>IF('Indicator Date'!AH70="","x",'Indicator Date'!AH70)</f>
        <v>2022</v>
      </c>
      <c r="AI70" s="38" t="str">
        <f>IF('Indicator Date'!AI70="","x",RIGHT('Indicator Date'!AI70,4))</f>
        <v>x</v>
      </c>
      <c r="AJ70" s="38">
        <f>IF('Indicator Date'!AJ70="","x",'Indicator Date'!AJ70)</f>
        <v>2024</v>
      </c>
      <c r="AK70" s="38">
        <f>IF('Indicator Date'!AK70="","x",'Indicator Date'!AK70)</f>
        <v>2021</v>
      </c>
      <c r="AL70" s="38">
        <f>IF('Indicator Date'!AL70="","x",'Indicator Date'!AL70)</f>
        <v>2022</v>
      </c>
      <c r="AM70" s="38">
        <f>IF('Indicator Date'!AM70="","x",'Indicator Date'!AM70)</f>
        <v>2022</v>
      </c>
      <c r="AN70" s="38">
        <f>IF('Indicator Date'!AN70="","x",'Indicator Date'!AN70)</f>
        <v>2023</v>
      </c>
      <c r="AO70" s="38">
        <f>IF('Indicator Date'!AO70="","x",'Indicator Date'!AO70)</f>
        <v>2022</v>
      </c>
      <c r="AP70" s="38" t="str">
        <f>IF('Indicator Date'!AP70="","x",'Indicator Date'!AP70)</f>
        <v>x</v>
      </c>
      <c r="AQ70" s="38">
        <f>IF('Indicator Date'!AQ70="","x",'Indicator Date'!AQ70)</f>
        <v>2022</v>
      </c>
      <c r="AR70" s="38" t="str">
        <f>IF('Indicator Date'!AR70="","x",'Indicator Date'!AR70)</f>
        <v>x</v>
      </c>
      <c r="AS70" s="38" t="str">
        <f>IF('Indicator Date'!AS70="","x",'Indicator Date'!AS70)</f>
        <v>x</v>
      </c>
      <c r="AT70" s="38" t="str">
        <f>IF('Indicator Date'!AT70="","x",'Indicator Date'!AT70)</f>
        <v>x</v>
      </c>
      <c r="AU70" s="38">
        <f>IF('Indicator Date'!AU70="","x",'Indicator Date'!AU70)</f>
        <v>2022</v>
      </c>
      <c r="AV70" s="38" t="str">
        <f>IF('Indicator Date'!AV70="","x",'Indicator Date'!AV70)</f>
        <v>x</v>
      </c>
      <c r="AW70" s="38">
        <f>IF('Indicator Date'!AW70="","x",'Indicator Date'!AW70)</f>
        <v>2018</v>
      </c>
      <c r="AX70" s="38">
        <f>IF('Indicator Date'!AX70="","x",'Indicator Date'!AX70)</f>
        <v>2024</v>
      </c>
      <c r="AY70" s="38">
        <f>IF('Indicator Date'!AY70="","x",'Indicator Date'!AY70)</f>
        <v>2024</v>
      </c>
      <c r="AZ70" s="38">
        <f>IF('Indicator Date'!AZ70="","x",'Indicator Date'!AZ70)</f>
        <v>2024</v>
      </c>
      <c r="BA70" s="38" t="str">
        <f>IF('Indicator Date'!BA70="","x",'Indicator Date'!BA70)</f>
        <v>x</v>
      </c>
      <c r="BB70" s="38">
        <f>IF('Indicator Date'!BB70="","x",'Indicator Date'!BB70)</f>
        <v>2023</v>
      </c>
      <c r="BC70" s="38" t="str">
        <f>IF('Indicator Date'!BC70="","x",'Indicator Date'!BC70)</f>
        <v>x</v>
      </c>
      <c r="BD70" s="38">
        <f>IF('Indicator Date'!BD70="","x",'Indicator Date'!BD70)</f>
        <v>2024</v>
      </c>
      <c r="BE70" s="38">
        <f>IF('Indicator Date'!BE70="","x",'Indicator Date'!BE70)</f>
        <v>2024</v>
      </c>
      <c r="BF70" s="38">
        <f>IF('Indicator Date'!BF70="","x",'Indicator Date'!BF70)</f>
        <v>2013</v>
      </c>
      <c r="BG70" s="38">
        <f>IF('Indicator Date'!BG70="","x",'Indicator Date'!BG70)</f>
        <v>2022</v>
      </c>
      <c r="BH70" s="38">
        <f>IF('Indicator Date'!BH70="","x",'Indicator Date'!BH70)</f>
        <v>2023</v>
      </c>
      <c r="BI70" s="38">
        <f>IF('Indicator Date'!BI70="","x",'Indicator Date'!BI70)</f>
        <v>2022</v>
      </c>
      <c r="BJ70" s="38" t="str">
        <f>IF('Indicator Date'!BJ70="","x",'Indicator Date'!BJ70)</f>
        <v>x</v>
      </c>
      <c r="BK70" s="38">
        <f>IF('Indicator Date'!BK70="","x",'Indicator Date'!BK70)</f>
        <v>2021</v>
      </c>
      <c r="BL70" s="38">
        <f>IF('Indicator Date'!BL70="","x",'Indicator Date'!BL70)</f>
        <v>2021</v>
      </c>
      <c r="BM70" s="38">
        <f>IF('Indicator Date'!BM70="","x",'Indicator Date'!BM70)</f>
        <v>2014</v>
      </c>
      <c r="BN70" s="38">
        <f>IF('Indicator Date'!BN70="","x",'Indicator Date'!BN70)</f>
        <v>2022</v>
      </c>
      <c r="BO70" s="38">
        <f>IF('Indicator Date'!BO70="","x",'Indicator Date'!BO70)</f>
        <v>2022</v>
      </c>
      <c r="BP70" s="38">
        <f>IF('Indicator Date'!BP70="","x",'Indicator Date'!BP70)</f>
        <v>2018</v>
      </c>
      <c r="BQ70" s="38">
        <f>IF('Indicator Date'!BQ70="","x",'Indicator Date'!BQ70)</f>
        <v>2022</v>
      </c>
      <c r="BR70" s="38">
        <f>IF('Indicator Date'!BR70="","x",'Indicator Date'!BR70)</f>
        <v>2022</v>
      </c>
      <c r="BS70" s="38" t="str">
        <f>IF('Indicator Date'!BS70="","x",'Indicator Date'!BS70)</f>
        <v>x</v>
      </c>
      <c r="BT70" s="38">
        <f>IF('Indicator Date'!BT70="","x",'Indicator Date'!BT70)</f>
        <v>2021</v>
      </c>
      <c r="BU70" s="38">
        <f>IF('Indicator Date'!BU70="","x",'Indicator Date'!BU70)</f>
        <v>2020</v>
      </c>
      <c r="BV70" s="38">
        <f>IF('Indicator Date'!BV70="","x",'Indicator Date'!BV70)</f>
        <v>2023</v>
      </c>
    </row>
    <row r="71" spans="1:74">
      <c r="A71" s="30" t="str">
        <f>'Indicator Data'!A73</f>
        <v>Guatemala</v>
      </c>
      <c r="B71" s="23" t="str">
        <f>'Indicator Data'!B73</f>
        <v>GTM</v>
      </c>
      <c r="C71" s="38">
        <f>IF('Indicator Date'!C71="","x",'Indicator Date'!C71)</f>
        <v>2024</v>
      </c>
      <c r="D71" s="38">
        <f>IF('Indicator Date'!D71="","x",'Indicator Date'!D71)</f>
        <v>2024</v>
      </c>
      <c r="E71" s="38">
        <f>IF('Indicator Date'!E71="","x",'Indicator Date'!E71)</f>
        <v>2024</v>
      </c>
      <c r="F71" s="38">
        <f>IF('Indicator Date'!F71="","x",'Indicator Date'!F71)</f>
        <v>2024</v>
      </c>
      <c r="G71" s="38">
        <f>IF('Indicator Date'!G71="","x",'Indicator Date'!G71)</f>
        <v>2024</v>
      </c>
      <c r="H71" s="38">
        <f>IF('Indicator Date'!H71="","x",'Indicator Date'!H71)</f>
        <v>2024</v>
      </c>
      <c r="I71" s="38">
        <f>IF('Indicator Date'!I71="","x",'Indicator Date'!I71)</f>
        <v>2024</v>
      </c>
      <c r="J71" s="38">
        <f>IF('Indicator Date'!J71="","x",'Indicator Date'!J71)</f>
        <v>2024</v>
      </c>
      <c r="K71" s="38">
        <f>IF('Indicator Date'!K71="","x",'Indicator Date'!K71)</f>
        <v>2024</v>
      </c>
      <c r="L71" s="38">
        <f>IF('Indicator Date'!L71="","x",'Indicator Date'!L71)</f>
        <v>2024</v>
      </c>
      <c r="M71" s="38" t="str">
        <f>IF('Indicator Date'!M71="","x",'Indicator Date'!M71)</f>
        <v>x</v>
      </c>
      <c r="N71" s="38" t="str">
        <f>IF('Indicator Date'!N71="","x",'Indicator Date'!N71)</f>
        <v>x</v>
      </c>
      <c r="O71" s="38" t="str">
        <f>IF('Indicator Date'!O71="","x",'Indicator Date'!O71)</f>
        <v>x</v>
      </c>
      <c r="P71" s="38" t="str">
        <f>IF('Indicator Date'!P71="","x",'Indicator Date'!P71)</f>
        <v>x</v>
      </c>
      <c r="Q71" s="38">
        <f>IF('Indicator Date'!Q71="","x",'Indicator Date'!Q71)</f>
        <v>2024</v>
      </c>
      <c r="R71" s="38">
        <f>IF('Indicator Date'!R71="","x",'Indicator Date'!R71)</f>
        <v>2024</v>
      </c>
      <c r="S71" s="38">
        <f>IF('Indicator Date'!S71="","x",'Indicator Date'!S71)</f>
        <v>2024</v>
      </c>
      <c r="T71" s="38">
        <f>IF('Indicator Date'!T71="","x",'Indicator Date'!T71)</f>
        <v>2024</v>
      </c>
      <c r="U71" s="38">
        <f>IF('Indicator Date'!U71="","x",'Indicator Date'!U71)</f>
        <v>2024</v>
      </c>
      <c r="V71" s="38">
        <f>IF('Indicator Date'!V71="","x",'Indicator Date'!V71)</f>
        <v>2021</v>
      </c>
      <c r="W71" s="38">
        <f>IF('Indicator Date'!W71="","x",'Indicator Date'!W71)</f>
        <v>2022</v>
      </c>
      <c r="X71" s="38">
        <f>IF('Indicator Date'!X71="","x",'Indicator Date'!X71)</f>
        <v>2022</v>
      </c>
      <c r="Y71" s="38">
        <f>IF('Indicator Date'!Y71="","x",'Indicator Date'!Y71)</f>
        <v>2015</v>
      </c>
      <c r="Z71" s="38">
        <f>IF('Indicator Date'!Z71="","x",'Indicator Date'!Z71)</f>
        <v>2022</v>
      </c>
      <c r="AA71" s="38">
        <f>IF('Indicator Date'!AA71="","x",'Indicator Date'!AA71)</f>
        <v>2019</v>
      </c>
      <c r="AB71" s="38">
        <f>IF('Indicator Date'!AB71="","x",'Indicator Date'!AB71)</f>
        <v>2017</v>
      </c>
      <c r="AC71" s="38">
        <f>IF('Indicator Date'!AC71="","x",'Indicator Date'!AC71)</f>
        <v>2020</v>
      </c>
      <c r="AD71" s="38">
        <f>IF('Indicator Date'!AD71="","x",'Indicator Date'!AD71)</f>
        <v>2022</v>
      </c>
      <c r="AE71" s="38">
        <f>IF('Indicator Date'!AE71="","x",'Indicator Date'!AE71)</f>
        <v>2024</v>
      </c>
      <c r="AF71" s="38">
        <f>IF('Indicator Date'!AF71="","x",'Indicator Date'!AF71)</f>
        <v>2024</v>
      </c>
      <c r="AG71" s="38">
        <f>IF('Indicator Date'!AG71="","x",'Indicator Date'!AG71)</f>
        <v>2024</v>
      </c>
      <c r="AH71" s="38">
        <f>IF('Indicator Date'!AH71="","x",'Indicator Date'!AH71)</f>
        <v>2022</v>
      </c>
      <c r="AI71" s="38" t="str">
        <f>IF('Indicator Date'!AI71="","x",RIGHT('Indicator Date'!AI71,4))</f>
        <v>2014</v>
      </c>
      <c r="AJ71" s="38">
        <f>IF('Indicator Date'!AJ71="","x",'Indicator Date'!AJ71)</f>
        <v>2024</v>
      </c>
      <c r="AK71" s="38">
        <f>IF('Indicator Date'!AK71="","x",'Indicator Date'!AK71)</f>
        <v>2021</v>
      </c>
      <c r="AL71" s="38">
        <f>IF('Indicator Date'!AL71="","x",'Indicator Date'!AL71)</f>
        <v>2022</v>
      </c>
      <c r="AM71" s="38">
        <f>IF('Indicator Date'!AM71="","x",'Indicator Date'!AM71)</f>
        <v>2022</v>
      </c>
      <c r="AN71" s="38">
        <f>IF('Indicator Date'!AN71="","x",'Indicator Date'!AN71)</f>
        <v>2023</v>
      </c>
      <c r="AO71" s="38">
        <f>IF('Indicator Date'!AO71="","x",'Indicator Date'!AO71)</f>
        <v>2022</v>
      </c>
      <c r="AP71" s="38">
        <f>IF('Indicator Date'!AP71="","x",'Indicator Date'!AP71)</f>
        <v>2021</v>
      </c>
      <c r="AQ71" s="38">
        <f>IF('Indicator Date'!AQ71="","x",'Indicator Date'!AQ71)</f>
        <v>2022</v>
      </c>
      <c r="AR71" s="38">
        <f>IF('Indicator Date'!AR71="","x",'Indicator Date'!AR71)</f>
        <v>2022</v>
      </c>
      <c r="AS71" s="38">
        <f>IF('Indicator Date'!AS71="","x",'Indicator Date'!AS71)</f>
        <v>2022</v>
      </c>
      <c r="AT71" s="38">
        <f>IF('Indicator Date'!AT71="","x",'Indicator Date'!AT71)</f>
        <v>2022</v>
      </c>
      <c r="AU71" s="38">
        <f>IF('Indicator Date'!AU71="","x",'Indicator Date'!AU71)</f>
        <v>2022</v>
      </c>
      <c r="AV71" s="38">
        <f>IF('Indicator Date'!AV71="","x",'Indicator Date'!AV71)</f>
        <v>2022</v>
      </c>
      <c r="AW71" s="38">
        <f>IF('Indicator Date'!AW71="","x",'Indicator Date'!AW71)</f>
        <v>2014</v>
      </c>
      <c r="AX71" s="38">
        <f>IF('Indicator Date'!AX71="","x",'Indicator Date'!AX71)</f>
        <v>2024</v>
      </c>
      <c r="AY71" s="38">
        <f>IF('Indicator Date'!AY71="","x",'Indicator Date'!AY71)</f>
        <v>2024</v>
      </c>
      <c r="AZ71" s="38">
        <f>IF('Indicator Date'!AZ71="","x",'Indicator Date'!AZ71)</f>
        <v>2024</v>
      </c>
      <c r="BA71" s="38">
        <f>IF('Indicator Date'!BA71="","x",'Indicator Date'!BA71)</f>
        <v>2024</v>
      </c>
      <c r="BB71" s="38">
        <f>IF('Indicator Date'!BB71="","x",'Indicator Date'!BB71)</f>
        <v>2024</v>
      </c>
      <c r="BC71" s="38">
        <f>IF('Indicator Date'!BC71="","x",'Indicator Date'!BC71)</f>
        <v>2023</v>
      </c>
      <c r="BD71" s="38">
        <f>IF('Indicator Date'!BD71="","x",'Indicator Date'!BD71)</f>
        <v>2024</v>
      </c>
      <c r="BE71" s="38">
        <f>IF('Indicator Date'!BE71="","x",'Indicator Date'!BE71)</f>
        <v>2024</v>
      </c>
      <c r="BF71" s="38">
        <f>IF('Indicator Date'!BF71="","x",'Indicator Date'!BF71)</f>
        <v>2015</v>
      </c>
      <c r="BG71" s="38">
        <f>IF('Indicator Date'!BG71="","x",'Indicator Date'!BG71)</f>
        <v>2022</v>
      </c>
      <c r="BH71" s="38">
        <f>IF('Indicator Date'!BH71="","x",'Indicator Date'!BH71)</f>
        <v>2023</v>
      </c>
      <c r="BI71" s="38">
        <f>IF('Indicator Date'!BI71="","x",'Indicator Date'!BI71)</f>
        <v>2022</v>
      </c>
      <c r="BJ71" s="38">
        <f>IF('Indicator Date'!BJ71="","x",'Indicator Date'!BJ71)</f>
        <v>2022</v>
      </c>
      <c r="BK71" s="38">
        <f>IF('Indicator Date'!BK71="","x",'Indicator Date'!BK71)</f>
        <v>2021</v>
      </c>
      <c r="BL71" s="38">
        <f>IF('Indicator Date'!BL71="","x",'Indicator Date'!BL71)</f>
        <v>2022</v>
      </c>
      <c r="BM71" s="38">
        <f>IF('Indicator Date'!BM71="","x",'Indicator Date'!BM71)</f>
        <v>2014</v>
      </c>
      <c r="BN71" s="38">
        <f>IF('Indicator Date'!BN71="","x",'Indicator Date'!BN71)</f>
        <v>2022</v>
      </c>
      <c r="BO71" s="38">
        <f>IF('Indicator Date'!BO71="","x",'Indicator Date'!BO71)</f>
        <v>2022</v>
      </c>
      <c r="BP71" s="38">
        <f>IF('Indicator Date'!BP71="","x",'Indicator Date'!BP71)</f>
        <v>2020</v>
      </c>
      <c r="BQ71" s="38">
        <f>IF('Indicator Date'!BQ71="","x",'Indicator Date'!BQ71)</f>
        <v>2022</v>
      </c>
      <c r="BR71" s="38">
        <f>IF('Indicator Date'!BR71="","x",'Indicator Date'!BR71)</f>
        <v>2022</v>
      </c>
      <c r="BS71" s="38">
        <f>IF('Indicator Date'!BS71="","x",'Indicator Date'!BS71)</f>
        <v>2022</v>
      </c>
      <c r="BT71" s="38">
        <f>IF('Indicator Date'!BT71="","x",'Indicator Date'!BT71)</f>
        <v>2021</v>
      </c>
      <c r="BU71" s="38">
        <f>IF('Indicator Date'!BU71="","x",'Indicator Date'!BU71)</f>
        <v>2020</v>
      </c>
      <c r="BV71" s="38">
        <f>IF('Indicator Date'!BV71="","x",'Indicator Date'!BV71)</f>
        <v>2023</v>
      </c>
    </row>
    <row r="72" spans="1:74">
      <c r="A72" s="30" t="str">
        <f>'Indicator Data'!A74</f>
        <v>Guinea</v>
      </c>
      <c r="B72" s="23" t="str">
        <f>'Indicator Data'!B74</f>
        <v>GIN</v>
      </c>
      <c r="C72" s="38">
        <f>IF('Indicator Date'!C72="","x",'Indicator Date'!C72)</f>
        <v>2024</v>
      </c>
      <c r="D72" s="38">
        <f>IF('Indicator Date'!D72="","x",'Indicator Date'!D72)</f>
        <v>2024</v>
      </c>
      <c r="E72" s="38">
        <f>IF('Indicator Date'!E72="","x",'Indicator Date'!E72)</f>
        <v>2024</v>
      </c>
      <c r="F72" s="38">
        <f>IF('Indicator Date'!F72="","x",'Indicator Date'!F72)</f>
        <v>2024</v>
      </c>
      <c r="G72" s="38">
        <f>IF('Indicator Date'!G72="","x",'Indicator Date'!G72)</f>
        <v>2024</v>
      </c>
      <c r="H72" s="38">
        <f>IF('Indicator Date'!H72="","x",'Indicator Date'!H72)</f>
        <v>2024</v>
      </c>
      <c r="I72" s="38">
        <f>IF('Indicator Date'!I72="","x",'Indicator Date'!I72)</f>
        <v>2024</v>
      </c>
      <c r="J72" s="38">
        <f>IF('Indicator Date'!J72="","x",'Indicator Date'!J72)</f>
        <v>2024</v>
      </c>
      <c r="K72" s="38">
        <f>IF('Indicator Date'!K72="","x",'Indicator Date'!K72)</f>
        <v>2024</v>
      </c>
      <c r="L72" s="38">
        <f>IF('Indicator Date'!L72="","x",'Indicator Date'!L72)</f>
        <v>2024</v>
      </c>
      <c r="M72" s="38">
        <f>IF('Indicator Date'!M72="","x",'Indicator Date'!M72)</f>
        <v>2024</v>
      </c>
      <c r="N72" s="38">
        <f>IF('Indicator Date'!N72="","x",'Indicator Date'!N72)</f>
        <v>2024</v>
      </c>
      <c r="O72" s="38">
        <f>IF('Indicator Date'!O72="","x",'Indicator Date'!O72)</f>
        <v>2024</v>
      </c>
      <c r="P72" s="38">
        <f>IF('Indicator Date'!P72="","x",'Indicator Date'!P72)</f>
        <v>2024</v>
      </c>
      <c r="Q72" s="38">
        <f>IF('Indicator Date'!Q72="","x",'Indicator Date'!Q72)</f>
        <v>2024</v>
      </c>
      <c r="R72" s="38">
        <f>IF('Indicator Date'!R72="","x",'Indicator Date'!R72)</f>
        <v>2024</v>
      </c>
      <c r="S72" s="38">
        <f>IF('Indicator Date'!S72="","x",'Indicator Date'!S72)</f>
        <v>2024</v>
      </c>
      <c r="T72" s="38">
        <f>IF('Indicator Date'!T72="","x",'Indicator Date'!T72)</f>
        <v>2024</v>
      </c>
      <c r="U72" s="38">
        <f>IF('Indicator Date'!U72="","x",'Indicator Date'!U72)</f>
        <v>2024</v>
      </c>
      <c r="V72" s="38">
        <f>IF('Indicator Date'!V72="","x",'Indicator Date'!V72)</f>
        <v>2021</v>
      </c>
      <c r="W72" s="38">
        <f>IF('Indicator Date'!W72="","x",'Indicator Date'!W72)</f>
        <v>2022</v>
      </c>
      <c r="X72" s="38">
        <f>IF('Indicator Date'!X72="","x",'Indicator Date'!X72)</f>
        <v>2022</v>
      </c>
      <c r="Y72" s="38">
        <f>IF('Indicator Date'!Y72="","x",'Indicator Date'!Y72)</f>
        <v>2021</v>
      </c>
      <c r="Z72" s="38">
        <f>IF('Indicator Date'!Z72="","x",'Indicator Date'!Z72)</f>
        <v>2022</v>
      </c>
      <c r="AA72" s="38">
        <f>IF('Indicator Date'!AA72="","x",'Indicator Date'!AA72)</f>
        <v>2022</v>
      </c>
      <c r="AB72" s="38" t="str">
        <f>IF('Indicator Date'!AB72="","x",'Indicator Date'!AB72)</f>
        <v>x</v>
      </c>
      <c r="AC72" s="38">
        <f>IF('Indicator Date'!AC72="","x",'Indicator Date'!AC72)</f>
        <v>2020</v>
      </c>
      <c r="AD72" s="38">
        <f>IF('Indicator Date'!AD72="","x",'Indicator Date'!AD72)</f>
        <v>2022</v>
      </c>
      <c r="AE72" s="38">
        <f>IF('Indicator Date'!AE72="","x",'Indicator Date'!AE72)</f>
        <v>2024</v>
      </c>
      <c r="AF72" s="38">
        <f>IF('Indicator Date'!AF72="","x",'Indicator Date'!AF72)</f>
        <v>2024</v>
      </c>
      <c r="AG72" s="38">
        <f>IF('Indicator Date'!AG72="","x",'Indicator Date'!AG72)</f>
        <v>2024</v>
      </c>
      <c r="AH72" s="38">
        <f>IF('Indicator Date'!AH72="","x",'Indicator Date'!AH72)</f>
        <v>2022</v>
      </c>
      <c r="AI72" s="38" t="str">
        <f>IF('Indicator Date'!AI72="","x",RIGHT('Indicator Date'!AI72,4))</f>
        <v>2018</v>
      </c>
      <c r="AJ72" s="38">
        <f>IF('Indicator Date'!AJ72="","x",'Indicator Date'!AJ72)</f>
        <v>2024</v>
      </c>
      <c r="AK72" s="38">
        <f>IF('Indicator Date'!AK72="","x",'Indicator Date'!AK72)</f>
        <v>2021</v>
      </c>
      <c r="AL72" s="38">
        <f>IF('Indicator Date'!AL72="","x",'Indicator Date'!AL72)</f>
        <v>2022</v>
      </c>
      <c r="AM72" s="38">
        <f>IF('Indicator Date'!AM72="","x",'Indicator Date'!AM72)</f>
        <v>2022</v>
      </c>
      <c r="AN72" s="38">
        <f>IF('Indicator Date'!AN72="","x",'Indicator Date'!AN72)</f>
        <v>2023</v>
      </c>
      <c r="AO72" s="38">
        <f>IF('Indicator Date'!AO72="","x",'Indicator Date'!AO72)</f>
        <v>2022</v>
      </c>
      <c r="AP72" s="38">
        <f>IF('Indicator Date'!AP72="","x",'Indicator Date'!AP72)</f>
        <v>2022</v>
      </c>
      <c r="AQ72" s="38">
        <f>IF('Indicator Date'!AQ72="","x",'Indicator Date'!AQ72)</f>
        <v>2022</v>
      </c>
      <c r="AR72" s="38">
        <f>IF('Indicator Date'!AR72="","x",'Indicator Date'!AR72)</f>
        <v>2022</v>
      </c>
      <c r="AS72" s="38">
        <f>IF('Indicator Date'!AS72="","x",'Indicator Date'!AS72)</f>
        <v>2022</v>
      </c>
      <c r="AT72" s="38">
        <f>IF('Indicator Date'!AT72="","x",'Indicator Date'!AT72)</f>
        <v>2022</v>
      </c>
      <c r="AU72" s="38">
        <f>IF('Indicator Date'!AU72="","x",'Indicator Date'!AU72)</f>
        <v>2022</v>
      </c>
      <c r="AV72" s="38">
        <f>IF('Indicator Date'!AV72="","x",'Indicator Date'!AV72)</f>
        <v>2022</v>
      </c>
      <c r="AW72" s="38">
        <f>IF('Indicator Date'!AW72="","x",'Indicator Date'!AW72)</f>
        <v>2018</v>
      </c>
      <c r="AX72" s="38">
        <f>IF('Indicator Date'!AX72="","x",'Indicator Date'!AX72)</f>
        <v>2024</v>
      </c>
      <c r="AY72" s="38">
        <f>IF('Indicator Date'!AY72="","x",'Indicator Date'!AY72)</f>
        <v>2024</v>
      </c>
      <c r="AZ72" s="38">
        <f>IF('Indicator Date'!AZ72="","x",'Indicator Date'!AZ72)</f>
        <v>2024</v>
      </c>
      <c r="BA72" s="38" t="str">
        <f>IF('Indicator Date'!BA72="","x",'Indicator Date'!BA72)</f>
        <v>x</v>
      </c>
      <c r="BB72" s="38">
        <f>IF('Indicator Date'!BB72="","x",'Indicator Date'!BB72)</f>
        <v>2024</v>
      </c>
      <c r="BC72" s="38">
        <f>IF('Indicator Date'!BC72="","x",'Indicator Date'!BC72)</f>
        <v>2023</v>
      </c>
      <c r="BD72" s="38">
        <f>IF('Indicator Date'!BD72="","x",'Indicator Date'!BD72)</f>
        <v>2024</v>
      </c>
      <c r="BE72" s="38">
        <f>IF('Indicator Date'!BE72="","x",'Indicator Date'!BE72)</f>
        <v>2024</v>
      </c>
      <c r="BF72" s="38">
        <f>IF('Indicator Date'!BF72="","x",'Indicator Date'!BF72)</f>
        <v>2015</v>
      </c>
      <c r="BG72" s="38">
        <f>IF('Indicator Date'!BG72="","x",'Indicator Date'!BG72)</f>
        <v>2022</v>
      </c>
      <c r="BH72" s="38">
        <f>IF('Indicator Date'!BH72="","x",'Indicator Date'!BH72)</f>
        <v>2023</v>
      </c>
      <c r="BI72" s="38">
        <f>IF('Indicator Date'!BI72="","x",'Indicator Date'!BI72)</f>
        <v>2022</v>
      </c>
      <c r="BJ72" s="38">
        <f>IF('Indicator Date'!BJ72="","x",'Indicator Date'!BJ72)</f>
        <v>2021</v>
      </c>
      <c r="BK72" s="38">
        <f>IF('Indicator Date'!BK72="","x",'Indicator Date'!BK72)</f>
        <v>2021</v>
      </c>
      <c r="BL72" s="38">
        <f>IF('Indicator Date'!BL72="","x",'Indicator Date'!BL72)</f>
        <v>2021</v>
      </c>
      <c r="BM72" s="38">
        <f>IF('Indicator Date'!BM72="","x",'Indicator Date'!BM72)</f>
        <v>2014</v>
      </c>
      <c r="BN72" s="38">
        <f>IF('Indicator Date'!BN72="","x",'Indicator Date'!BN72)</f>
        <v>2022</v>
      </c>
      <c r="BO72" s="38">
        <f>IF('Indicator Date'!BO72="","x",'Indicator Date'!BO72)</f>
        <v>2022</v>
      </c>
      <c r="BP72" s="38">
        <f>IF('Indicator Date'!BP72="","x",'Indicator Date'!BP72)</f>
        <v>2018</v>
      </c>
      <c r="BQ72" s="38">
        <f>IF('Indicator Date'!BQ72="","x",'Indicator Date'!BQ72)</f>
        <v>2022</v>
      </c>
      <c r="BR72" s="38">
        <f>IF('Indicator Date'!BR72="","x",'Indicator Date'!BR72)</f>
        <v>2022</v>
      </c>
      <c r="BS72" s="38" t="str">
        <f>IF('Indicator Date'!BS72="","x",'Indicator Date'!BS72)</f>
        <v>x</v>
      </c>
      <c r="BT72" s="38">
        <f>IF('Indicator Date'!BT72="","x",'Indicator Date'!BT72)</f>
        <v>2021</v>
      </c>
      <c r="BU72" s="38">
        <f>IF('Indicator Date'!BU72="","x",'Indicator Date'!BU72)</f>
        <v>2020</v>
      </c>
      <c r="BV72" s="38">
        <f>IF('Indicator Date'!BV72="","x",'Indicator Date'!BV72)</f>
        <v>2023</v>
      </c>
    </row>
    <row r="73" spans="1:74">
      <c r="A73" s="30" t="str">
        <f>'Indicator Data'!A75</f>
        <v>Guinea-Bissau</v>
      </c>
      <c r="B73" s="23" t="str">
        <f>'Indicator Data'!B75</f>
        <v>GNB</v>
      </c>
      <c r="C73" s="38">
        <f>IF('Indicator Date'!C73="","x",'Indicator Date'!C73)</f>
        <v>2024</v>
      </c>
      <c r="D73" s="38">
        <f>IF('Indicator Date'!D73="","x",'Indicator Date'!D73)</f>
        <v>2024</v>
      </c>
      <c r="E73" s="38">
        <f>IF('Indicator Date'!E73="","x",'Indicator Date'!E73)</f>
        <v>2024</v>
      </c>
      <c r="F73" s="38">
        <f>IF('Indicator Date'!F73="","x",'Indicator Date'!F73)</f>
        <v>2024</v>
      </c>
      <c r="G73" s="38">
        <f>IF('Indicator Date'!G73="","x",'Indicator Date'!G73)</f>
        <v>2024</v>
      </c>
      <c r="H73" s="38">
        <f>IF('Indicator Date'!H73="","x",'Indicator Date'!H73)</f>
        <v>2024</v>
      </c>
      <c r="I73" s="38">
        <f>IF('Indicator Date'!I73="","x",'Indicator Date'!I73)</f>
        <v>2024</v>
      </c>
      <c r="J73" s="38">
        <f>IF('Indicator Date'!J73="","x",'Indicator Date'!J73)</f>
        <v>2024</v>
      </c>
      <c r="K73" s="38">
        <f>IF('Indicator Date'!K73="","x",'Indicator Date'!K73)</f>
        <v>2024</v>
      </c>
      <c r="L73" s="38">
        <f>IF('Indicator Date'!L73="","x",'Indicator Date'!L73)</f>
        <v>2024</v>
      </c>
      <c r="M73" s="38">
        <f>IF('Indicator Date'!M73="","x",'Indicator Date'!M73)</f>
        <v>2024</v>
      </c>
      <c r="N73" s="38">
        <f>IF('Indicator Date'!N73="","x",'Indicator Date'!N73)</f>
        <v>2024</v>
      </c>
      <c r="O73" s="38">
        <f>IF('Indicator Date'!O73="","x",'Indicator Date'!O73)</f>
        <v>2024</v>
      </c>
      <c r="P73" s="38">
        <f>IF('Indicator Date'!P73="","x",'Indicator Date'!P73)</f>
        <v>2024</v>
      </c>
      <c r="Q73" s="38">
        <f>IF('Indicator Date'!Q73="","x",'Indicator Date'!Q73)</f>
        <v>2024</v>
      </c>
      <c r="R73" s="38">
        <f>IF('Indicator Date'!R73="","x",'Indicator Date'!R73)</f>
        <v>2024</v>
      </c>
      <c r="S73" s="38">
        <f>IF('Indicator Date'!S73="","x",'Indicator Date'!S73)</f>
        <v>2024</v>
      </c>
      <c r="T73" s="38">
        <f>IF('Indicator Date'!T73="","x",'Indicator Date'!T73)</f>
        <v>2024</v>
      </c>
      <c r="U73" s="38">
        <f>IF('Indicator Date'!U73="","x",'Indicator Date'!U73)</f>
        <v>2024</v>
      </c>
      <c r="V73" s="38">
        <f>IF('Indicator Date'!V73="","x",'Indicator Date'!V73)</f>
        <v>2021</v>
      </c>
      <c r="W73" s="38">
        <f>IF('Indicator Date'!W73="","x",'Indicator Date'!W73)</f>
        <v>2022</v>
      </c>
      <c r="X73" s="38">
        <f>IF('Indicator Date'!X73="","x",'Indicator Date'!X73)</f>
        <v>2022</v>
      </c>
      <c r="Y73" s="38">
        <f>IF('Indicator Date'!Y73="","x",'Indicator Date'!Y73)</f>
        <v>2018</v>
      </c>
      <c r="Z73" s="38">
        <f>IF('Indicator Date'!Z73="","x",'Indicator Date'!Z73)</f>
        <v>2022</v>
      </c>
      <c r="AA73" s="38">
        <f>IF('Indicator Date'!AA73="","x",'Indicator Date'!AA73)</f>
        <v>2022</v>
      </c>
      <c r="AB73" s="38">
        <f>IF('Indicator Date'!AB73="","x",'Indicator Date'!AB73)</f>
        <v>2018</v>
      </c>
      <c r="AC73" s="38">
        <f>IF('Indicator Date'!AC73="","x",'Indicator Date'!AC73)</f>
        <v>2020</v>
      </c>
      <c r="AD73" s="38">
        <f>IF('Indicator Date'!AD73="","x",'Indicator Date'!AD73)</f>
        <v>2022</v>
      </c>
      <c r="AE73" s="38">
        <f>IF('Indicator Date'!AE73="","x",'Indicator Date'!AE73)</f>
        <v>2024</v>
      </c>
      <c r="AF73" s="38">
        <f>IF('Indicator Date'!AF73="","x",'Indicator Date'!AF73)</f>
        <v>2024</v>
      </c>
      <c r="AG73" s="38">
        <f>IF('Indicator Date'!AG73="","x",'Indicator Date'!AG73)</f>
        <v>2024</v>
      </c>
      <c r="AH73" s="38">
        <f>IF('Indicator Date'!AH73="","x",'Indicator Date'!AH73)</f>
        <v>2022</v>
      </c>
      <c r="AI73" s="38" t="str">
        <f>IF('Indicator Date'!AI73="","x",RIGHT('Indicator Date'!AI73,4))</f>
        <v>2018</v>
      </c>
      <c r="AJ73" s="38">
        <f>IF('Indicator Date'!AJ73="","x",'Indicator Date'!AJ73)</f>
        <v>2024</v>
      </c>
      <c r="AK73" s="38">
        <f>IF('Indicator Date'!AK73="","x",'Indicator Date'!AK73)</f>
        <v>2021</v>
      </c>
      <c r="AL73" s="38">
        <f>IF('Indicator Date'!AL73="","x",'Indicator Date'!AL73)</f>
        <v>2022</v>
      </c>
      <c r="AM73" s="38">
        <f>IF('Indicator Date'!AM73="","x",'Indicator Date'!AM73)</f>
        <v>2022</v>
      </c>
      <c r="AN73" s="38">
        <f>IF('Indicator Date'!AN73="","x",'Indicator Date'!AN73)</f>
        <v>2023</v>
      </c>
      <c r="AO73" s="38">
        <f>IF('Indicator Date'!AO73="","x",'Indicator Date'!AO73)</f>
        <v>2022</v>
      </c>
      <c r="AP73" s="38">
        <f>IF('Indicator Date'!AP73="","x",'Indicator Date'!AP73)</f>
        <v>2019</v>
      </c>
      <c r="AQ73" s="38">
        <f>IF('Indicator Date'!AQ73="","x",'Indicator Date'!AQ73)</f>
        <v>2022</v>
      </c>
      <c r="AR73" s="38">
        <f>IF('Indicator Date'!AR73="","x",'Indicator Date'!AR73)</f>
        <v>2022</v>
      </c>
      <c r="AS73" s="38">
        <f>IF('Indicator Date'!AS73="","x",'Indicator Date'!AS73)</f>
        <v>2022</v>
      </c>
      <c r="AT73" s="38">
        <f>IF('Indicator Date'!AT73="","x",'Indicator Date'!AT73)</f>
        <v>2022</v>
      </c>
      <c r="AU73" s="38">
        <f>IF('Indicator Date'!AU73="","x",'Indicator Date'!AU73)</f>
        <v>2022</v>
      </c>
      <c r="AV73" s="38">
        <f>IF('Indicator Date'!AV73="","x",'Indicator Date'!AV73)</f>
        <v>2022</v>
      </c>
      <c r="AW73" s="38">
        <f>IF('Indicator Date'!AW73="","x",'Indicator Date'!AW73)</f>
        <v>2021</v>
      </c>
      <c r="AX73" s="38">
        <f>IF('Indicator Date'!AX73="","x",'Indicator Date'!AX73)</f>
        <v>2024</v>
      </c>
      <c r="AY73" s="38">
        <f>IF('Indicator Date'!AY73="","x",'Indicator Date'!AY73)</f>
        <v>2024</v>
      </c>
      <c r="AZ73" s="38">
        <f>IF('Indicator Date'!AZ73="","x",'Indicator Date'!AZ73)</f>
        <v>2024</v>
      </c>
      <c r="BA73" s="38" t="str">
        <f>IF('Indicator Date'!BA73="","x",'Indicator Date'!BA73)</f>
        <v>x</v>
      </c>
      <c r="BB73" s="38">
        <f>IF('Indicator Date'!BB73="","x",'Indicator Date'!BB73)</f>
        <v>2024</v>
      </c>
      <c r="BC73" s="38" t="str">
        <f>IF('Indicator Date'!BC73="","x",'Indicator Date'!BC73)</f>
        <v>x</v>
      </c>
      <c r="BD73" s="38">
        <f>IF('Indicator Date'!BD73="","x",'Indicator Date'!BD73)</f>
        <v>2024</v>
      </c>
      <c r="BE73" s="38">
        <f>IF('Indicator Date'!BE73="","x",'Indicator Date'!BE73)</f>
        <v>2024</v>
      </c>
      <c r="BF73" s="38">
        <f>IF('Indicator Date'!BF73="","x",'Indicator Date'!BF73)</f>
        <v>2015</v>
      </c>
      <c r="BG73" s="38">
        <f>IF('Indicator Date'!BG73="","x",'Indicator Date'!BG73)</f>
        <v>2022</v>
      </c>
      <c r="BH73" s="38">
        <f>IF('Indicator Date'!BH73="","x",'Indicator Date'!BH73)</f>
        <v>2023</v>
      </c>
      <c r="BI73" s="38">
        <f>IF('Indicator Date'!BI73="","x",'Indicator Date'!BI73)</f>
        <v>2022</v>
      </c>
      <c r="BJ73" s="38">
        <f>IF('Indicator Date'!BJ73="","x",'Indicator Date'!BJ73)</f>
        <v>2022</v>
      </c>
      <c r="BK73" s="38">
        <f>IF('Indicator Date'!BK73="","x",'Indicator Date'!BK73)</f>
        <v>2021</v>
      </c>
      <c r="BL73" s="38">
        <f>IF('Indicator Date'!BL73="","x",'Indicator Date'!BL73)</f>
        <v>2022</v>
      </c>
      <c r="BM73" s="38">
        <f>IF('Indicator Date'!BM73="","x",'Indicator Date'!BM73)</f>
        <v>2014</v>
      </c>
      <c r="BN73" s="38">
        <f>IF('Indicator Date'!BN73="","x",'Indicator Date'!BN73)</f>
        <v>2022</v>
      </c>
      <c r="BO73" s="38">
        <f>IF('Indicator Date'!BO73="","x",'Indicator Date'!BO73)</f>
        <v>2022</v>
      </c>
      <c r="BP73" s="38">
        <f>IF('Indicator Date'!BP73="","x",'Indicator Date'!BP73)</f>
        <v>2021</v>
      </c>
      <c r="BQ73" s="38">
        <f>IF('Indicator Date'!BQ73="","x",'Indicator Date'!BQ73)</f>
        <v>2022</v>
      </c>
      <c r="BR73" s="38">
        <f>IF('Indicator Date'!BR73="","x",'Indicator Date'!BR73)</f>
        <v>2022</v>
      </c>
      <c r="BS73" s="38">
        <f>IF('Indicator Date'!BS73="","x",'Indicator Date'!BS73)</f>
        <v>2022</v>
      </c>
      <c r="BT73" s="38">
        <f>IF('Indicator Date'!BT73="","x",'Indicator Date'!BT73)</f>
        <v>2021</v>
      </c>
      <c r="BU73" s="38">
        <f>IF('Indicator Date'!BU73="","x",'Indicator Date'!BU73)</f>
        <v>2020</v>
      </c>
      <c r="BV73" s="38">
        <f>IF('Indicator Date'!BV73="","x",'Indicator Date'!BV73)</f>
        <v>2023</v>
      </c>
    </row>
    <row r="74" spans="1:74">
      <c r="A74" s="30" t="str">
        <f>'Indicator Data'!A76</f>
        <v>Guyana</v>
      </c>
      <c r="B74" s="23" t="str">
        <f>'Indicator Data'!B76</f>
        <v>GUY</v>
      </c>
      <c r="C74" s="38">
        <f>IF('Indicator Date'!C74="","x",'Indicator Date'!C74)</f>
        <v>2024</v>
      </c>
      <c r="D74" s="38">
        <f>IF('Indicator Date'!D74="","x",'Indicator Date'!D74)</f>
        <v>2024</v>
      </c>
      <c r="E74" s="38">
        <f>IF('Indicator Date'!E74="","x",'Indicator Date'!E74)</f>
        <v>2024</v>
      </c>
      <c r="F74" s="38">
        <f>IF('Indicator Date'!F74="","x",'Indicator Date'!F74)</f>
        <v>2024</v>
      </c>
      <c r="G74" s="38">
        <f>IF('Indicator Date'!G74="","x",'Indicator Date'!G74)</f>
        <v>2024</v>
      </c>
      <c r="H74" s="38">
        <f>IF('Indicator Date'!H74="","x",'Indicator Date'!H74)</f>
        <v>2024</v>
      </c>
      <c r="I74" s="38">
        <f>IF('Indicator Date'!I74="","x",'Indicator Date'!I74)</f>
        <v>2024</v>
      </c>
      <c r="J74" s="38">
        <f>IF('Indicator Date'!J74="","x",'Indicator Date'!J74)</f>
        <v>2024</v>
      </c>
      <c r="K74" s="38">
        <f>IF('Indicator Date'!K74="","x",'Indicator Date'!K74)</f>
        <v>2024</v>
      </c>
      <c r="L74" s="38">
        <f>IF('Indicator Date'!L74="","x",'Indicator Date'!L74)</f>
        <v>2024</v>
      </c>
      <c r="M74" s="38" t="str">
        <f>IF('Indicator Date'!M74="","x",'Indicator Date'!M74)</f>
        <v>x</v>
      </c>
      <c r="N74" s="38" t="str">
        <f>IF('Indicator Date'!N74="","x",'Indicator Date'!N74)</f>
        <v>x</v>
      </c>
      <c r="O74" s="38" t="str">
        <f>IF('Indicator Date'!O74="","x",'Indicator Date'!O74)</f>
        <v>x</v>
      </c>
      <c r="P74" s="38" t="str">
        <f>IF('Indicator Date'!P74="","x",'Indicator Date'!P74)</f>
        <v>x</v>
      </c>
      <c r="Q74" s="38">
        <f>IF('Indicator Date'!Q74="","x",'Indicator Date'!Q74)</f>
        <v>2024</v>
      </c>
      <c r="R74" s="38">
        <f>IF('Indicator Date'!R74="","x",'Indicator Date'!R74)</f>
        <v>2024</v>
      </c>
      <c r="S74" s="38">
        <f>IF('Indicator Date'!S74="","x",'Indicator Date'!S74)</f>
        <v>2024</v>
      </c>
      <c r="T74" s="38">
        <f>IF('Indicator Date'!T74="","x",'Indicator Date'!T74)</f>
        <v>2024</v>
      </c>
      <c r="U74" s="38">
        <f>IF('Indicator Date'!U74="","x",'Indicator Date'!U74)</f>
        <v>2024</v>
      </c>
      <c r="V74" s="38">
        <f>IF('Indicator Date'!V74="","x",'Indicator Date'!V74)</f>
        <v>2021</v>
      </c>
      <c r="W74" s="38">
        <f>IF('Indicator Date'!W74="","x",'Indicator Date'!W74)</f>
        <v>2022</v>
      </c>
      <c r="X74" s="38">
        <f>IF('Indicator Date'!X74="","x",'Indicator Date'!X74)</f>
        <v>2022</v>
      </c>
      <c r="Y74" s="38">
        <f>IF('Indicator Date'!Y74="","x",'Indicator Date'!Y74)</f>
        <v>2019</v>
      </c>
      <c r="Z74" s="38">
        <f>IF('Indicator Date'!Z74="","x",'Indicator Date'!Z74)</f>
        <v>2022</v>
      </c>
      <c r="AA74" s="38">
        <f>IF('Indicator Date'!AA74="","x",'Indicator Date'!AA74)</f>
        <v>2022</v>
      </c>
      <c r="AB74" s="38">
        <f>IF('Indicator Date'!AB74="","x",'Indicator Date'!AB74)</f>
        <v>2018</v>
      </c>
      <c r="AC74" s="38">
        <f>IF('Indicator Date'!AC74="","x",'Indicator Date'!AC74)</f>
        <v>2020</v>
      </c>
      <c r="AD74" s="38">
        <f>IF('Indicator Date'!AD74="","x",'Indicator Date'!AD74)</f>
        <v>2022</v>
      </c>
      <c r="AE74" s="38">
        <f>IF('Indicator Date'!AE74="","x",'Indicator Date'!AE74)</f>
        <v>2024</v>
      </c>
      <c r="AF74" s="38">
        <f>IF('Indicator Date'!AF74="","x",'Indicator Date'!AF74)</f>
        <v>2024</v>
      </c>
      <c r="AG74" s="38">
        <f>IF('Indicator Date'!AG74="","x",'Indicator Date'!AG74)</f>
        <v>2024</v>
      </c>
      <c r="AH74" s="38">
        <f>IF('Indicator Date'!AH74="","x",'Indicator Date'!AH74)</f>
        <v>2022</v>
      </c>
      <c r="AI74" s="38" t="str">
        <f>IF('Indicator Date'!AI74="","x",RIGHT('Indicator Date'!AI74,4))</f>
        <v>2019</v>
      </c>
      <c r="AJ74" s="38">
        <f>IF('Indicator Date'!AJ74="","x",'Indicator Date'!AJ74)</f>
        <v>2024</v>
      </c>
      <c r="AK74" s="38">
        <f>IF('Indicator Date'!AK74="","x",'Indicator Date'!AK74)</f>
        <v>2021</v>
      </c>
      <c r="AL74" s="38">
        <f>IF('Indicator Date'!AL74="","x",'Indicator Date'!AL74)</f>
        <v>2022</v>
      </c>
      <c r="AM74" s="38">
        <f>IF('Indicator Date'!AM74="","x",'Indicator Date'!AM74)</f>
        <v>2022</v>
      </c>
      <c r="AN74" s="38">
        <f>IF('Indicator Date'!AN74="","x",'Indicator Date'!AN74)</f>
        <v>2023</v>
      </c>
      <c r="AO74" s="38">
        <f>IF('Indicator Date'!AO74="","x",'Indicator Date'!AO74)</f>
        <v>2022</v>
      </c>
      <c r="AP74" s="38">
        <f>IF('Indicator Date'!AP74="","x",'Indicator Date'!AP74)</f>
        <v>2019</v>
      </c>
      <c r="AQ74" s="38">
        <f>IF('Indicator Date'!AQ74="","x",'Indicator Date'!AQ74)</f>
        <v>2022</v>
      </c>
      <c r="AR74" s="38">
        <f>IF('Indicator Date'!AR74="","x",'Indicator Date'!AR74)</f>
        <v>2022</v>
      </c>
      <c r="AS74" s="38">
        <f>IF('Indicator Date'!AS74="","x",'Indicator Date'!AS74)</f>
        <v>2022</v>
      </c>
      <c r="AT74" s="38">
        <f>IF('Indicator Date'!AT74="","x",'Indicator Date'!AT74)</f>
        <v>2022</v>
      </c>
      <c r="AU74" s="38">
        <f>IF('Indicator Date'!AU74="","x",'Indicator Date'!AU74)</f>
        <v>2022</v>
      </c>
      <c r="AV74" s="38">
        <f>IF('Indicator Date'!AV74="","x",'Indicator Date'!AV74)</f>
        <v>2022</v>
      </c>
      <c r="AW74" s="38" t="str">
        <f>IF('Indicator Date'!AW74="","x",'Indicator Date'!AW74)</f>
        <v>x</v>
      </c>
      <c r="AX74" s="38">
        <f>IF('Indicator Date'!AX74="","x",'Indicator Date'!AX74)</f>
        <v>2024</v>
      </c>
      <c r="AY74" s="38">
        <f>IF('Indicator Date'!AY74="","x",'Indicator Date'!AY74)</f>
        <v>2024</v>
      </c>
      <c r="AZ74" s="38">
        <f>IF('Indicator Date'!AZ74="","x",'Indicator Date'!AZ74)</f>
        <v>2024</v>
      </c>
      <c r="BA74" s="38" t="str">
        <f>IF('Indicator Date'!BA74="","x",'Indicator Date'!BA74)</f>
        <v>x</v>
      </c>
      <c r="BB74" s="38">
        <f>IF('Indicator Date'!BB74="","x",'Indicator Date'!BB74)</f>
        <v>2024</v>
      </c>
      <c r="BC74" s="38">
        <f>IF('Indicator Date'!BC74="","x",'Indicator Date'!BC74)</f>
        <v>2023</v>
      </c>
      <c r="BD74" s="38">
        <f>IF('Indicator Date'!BD74="","x",'Indicator Date'!BD74)</f>
        <v>2024</v>
      </c>
      <c r="BE74" s="38">
        <f>IF('Indicator Date'!BE74="","x",'Indicator Date'!BE74)</f>
        <v>2024</v>
      </c>
      <c r="BF74" s="38" t="str">
        <f>IF('Indicator Date'!BF74="","x",'Indicator Date'!BF74)</f>
        <v>x</v>
      </c>
      <c r="BG74" s="38">
        <f>IF('Indicator Date'!BG74="","x",'Indicator Date'!BG74)</f>
        <v>2022</v>
      </c>
      <c r="BH74" s="38">
        <f>IF('Indicator Date'!BH74="","x",'Indicator Date'!BH74)</f>
        <v>2023</v>
      </c>
      <c r="BI74" s="38">
        <f>IF('Indicator Date'!BI74="","x",'Indicator Date'!BI74)</f>
        <v>2022</v>
      </c>
      <c r="BJ74" s="38">
        <f>IF('Indicator Date'!BJ74="","x",'Indicator Date'!BJ74)</f>
        <v>2022</v>
      </c>
      <c r="BK74" s="38">
        <f>IF('Indicator Date'!BK74="","x",'Indicator Date'!BK74)</f>
        <v>2021</v>
      </c>
      <c r="BL74" s="38">
        <f>IF('Indicator Date'!BL74="","x",'Indicator Date'!BL74)</f>
        <v>2021</v>
      </c>
      <c r="BM74" s="38">
        <f>IF('Indicator Date'!BM74="","x",'Indicator Date'!BM74)</f>
        <v>2014</v>
      </c>
      <c r="BN74" s="38">
        <f>IF('Indicator Date'!BN74="","x",'Indicator Date'!BN74)</f>
        <v>2022</v>
      </c>
      <c r="BO74" s="38">
        <f>IF('Indicator Date'!BO74="","x",'Indicator Date'!BO74)</f>
        <v>2022</v>
      </c>
      <c r="BP74" s="38">
        <f>IF('Indicator Date'!BP74="","x",'Indicator Date'!BP74)</f>
        <v>2020</v>
      </c>
      <c r="BQ74" s="38">
        <f>IF('Indicator Date'!BQ74="","x",'Indicator Date'!BQ74)</f>
        <v>2022</v>
      </c>
      <c r="BR74" s="38">
        <f>IF('Indicator Date'!BR74="","x",'Indicator Date'!BR74)</f>
        <v>2022</v>
      </c>
      <c r="BS74" s="38">
        <f>IF('Indicator Date'!BS74="","x",'Indicator Date'!BS74)</f>
        <v>2022</v>
      </c>
      <c r="BT74" s="38">
        <f>IF('Indicator Date'!BT74="","x",'Indicator Date'!BT74)</f>
        <v>2021</v>
      </c>
      <c r="BU74" s="38">
        <f>IF('Indicator Date'!BU74="","x",'Indicator Date'!BU74)</f>
        <v>2020</v>
      </c>
      <c r="BV74" s="38">
        <f>IF('Indicator Date'!BV74="","x",'Indicator Date'!BV74)</f>
        <v>2023</v>
      </c>
    </row>
    <row r="75" spans="1:74">
      <c r="A75" s="30" t="str">
        <f>'Indicator Data'!A77</f>
        <v>Haiti</v>
      </c>
      <c r="B75" s="23" t="str">
        <f>'Indicator Data'!B77</f>
        <v>HTI</v>
      </c>
      <c r="C75" s="38">
        <f>IF('Indicator Date'!C75="","x",'Indicator Date'!C75)</f>
        <v>2024</v>
      </c>
      <c r="D75" s="38">
        <f>IF('Indicator Date'!D75="","x",'Indicator Date'!D75)</f>
        <v>2024</v>
      </c>
      <c r="E75" s="38">
        <f>IF('Indicator Date'!E75="","x",'Indicator Date'!E75)</f>
        <v>2024</v>
      </c>
      <c r="F75" s="38">
        <f>IF('Indicator Date'!F75="","x",'Indicator Date'!F75)</f>
        <v>2024</v>
      </c>
      <c r="G75" s="38">
        <f>IF('Indicator Date'!G75="","x",'Indicator Date'!G75)</f>
        <v>2024</v>
      </c>
      <c r="H75" s="38">
        <f>IF('Indicator Date'!H75="","x",'Indicator Date'!H75)</f>
        <v>2024</v>
      </c>
      <c r="I75" s="38">
        <f>IF('Indicator Date'!I75="","x",'Indicator Date'!I75)</f>
        <v>2024</v>
      </c>
      <c r="J75" s="38">
        <f>IF('Indicator Date'!J75="","x",'Indicator Date'!J75)</f>
        <v>2024</v>
      </c>
      <c r="K75" s="38">
        <f>IF('Indicator Date'!K75="","x",'Indicator Date'!K75)</f>
        <v>2024</v>
      </c>
      <c r="L75" s="38">
        <f>IF('Indicator Date'!L75="","x",'Indicator Date'!L75)</f>
        <v>2024</v>
      </c>
      <c r="M75" s="38" t="str">
        <f>IF('Indicator Date'!M75="","x",'Indicator Date'!M75)</f>
        <v>x</v>
      </c>
      <c r="N75" s="38" t="str">
        <f>IF('Indicator Date'!N75="","x",'Indicator Date'!N75)</f>
        <v>x</v>
      </c>
      <c r="O75" s="38" t="str">
        <f>IF('Indicator Date'!O75="","x",'Indicator Date'!O75)</f>
        <v>x</v>
      </c>
      <c r="P75" s="38" t="str">
        <f>IF('Indicator Date'!P75="","x",'Indicator Date'!P75)</f>
        <v>x</v>
      </c>
      <c r="Q75" s="38">
        <f>IF('Indicator Date'!Q75="","x",'Indicator Date'!Q75)</f>
        <v>2024</v>
      </c>
      <c r="R75" s="38">
        <f>IF('Indicator Date'!R75="","x",'Indicator Date'!R75)</f>
        <v>2024</v>
      </c>
      <c r="S75" s="38">
        <f>IF('Indicator Date'!S75="","x",'Indicator Date'!S75)</f>
        <v>2024</v>
      </c>
      <c r="T75" s="38">
        <f>IF('Indicator Date'!T75="","x",'Indicator Date'!T75)</f>
        <v>2024</v>
      </c>
      <c r="U75" s="38">
        <f>IF('Indicator Date'!U75="","x",'Indicator Date'!U75)</f>
        <v>2024</v>
      </c>
      <c r="V75" s="38">
        <f>IF('Indicator Date'!V75="","x",'Indicator Date'!V75)</f>
        <v>2021</v>
      </c>
      <c r="W75" s="38">
        <f>IF('Indicator Date'!W75="","x",'Indicator Date'!W75)</f>
        <v>2022</v>
      </c>
      <c r="X75" s="38">
        <f>IF('Indicator Date'!X75="","x",'Indicator Date'!X75)</f>
        <v>2022</v>
      </c>
      <c r="Y75" s="38">
        <f>IF('Indicator Date'!Y75="","x",'Indicator Date'!Y75)</f>
        <v>2017</v>
      </c>
      <c r="Z75" s="38">
        <f>IF('Indicator Date'!Z75="","x",'Indicator Date'!Z75)</f>
        <v>2022</v>
      </c>
      <c r="AA75" s="38">
        <f>IF('Indicator Date'!AA75="","x",'Indicator Date'!AA75)</f>
        <v>2022</v>
      </c>
      <c r="AB75" s="38">
        <f>IF('Indicator Date'!AB75="","x",'Indicator Date'!AB75)</f>
        <v>2018</v>
      </c>
      <c r="AC75" s="38">
        <f>IF('Indicator Date'!AC75="","x",'Indicator Date'!AC75)</f>
        <v>2020</v>
      </c>
      <c r="AD75" s="38">
        <f>IF('Indicator Date'!AD75="","x",'Indicator Date'!AD75)</f>
        <v>2022</v>
      </c>
      <c r="AE75" s="38">
        <f>IF('Indicator Date'!AE75="","x",'Indicator Date'!AE75)</f>
        <v>2024</v>
      </c>
      <c r="AF75" s="38">
        <f>IF('Indicator Date'!AF75="","x",'Indicator Date'!AF75)</f>
        <v>2024</v>
      </c>
      <c r="AG75" s="38">
        <f>IF('Indicator Date'!AG75="","x",'Indicator Date'!AG75)</f>
        <v>2024</v>
      </c>
      <c r="AH75" s="38">
        <f>IF('Indicator Date'!AH75="","x",'Indicator Date'!AH75)</f>
        <v>2022</v>
      </c>
      <c r="AI75" s="38" t="str">
        <f>IF('Indicator Date'!AI75="","x",RIGHT('Indicator Date'!AI75,4))</f>
        <v>2016</v>
      </c>
      <c r="AJ75" s="38">
        <f>IF('Indicator Date'!AJ75="","x",'Indicator Date'!AJ75)</f>
        <v>2024</v>
      </c>
      <c r="AK75" s="38">
        <f>IF('Indicator Date'!AK75="","x",'Indicator Date'!AK75)</f>
        <v>2021</v>
      </c>
      <c r="AL75" s="38">
        <f>IF('Indicator Date'!AL75="","x",'Indicator Date'!AL75)</f>
        <v>2022</v>
      </c>
      <c r="AM75" s="38">
        <f>IF('Indicator Date'!AM75="","x",'Indicator Date'!AM75)</f>
        <v>2022</v>
      </c>
      <c r="AN75" s="38">
        <f>IF('Indicator Date'!AN75="","x",'Indicator Date'!AN75)</f>
        <v>2023</v>
      </c>
      <c r="AO75" s="38">
        <f>IF('Indicator Date'!AO75="","x",'Indicator Date'!AO75)</f>
        <v>2022</v>
      </c>
      <c r="AP75" s="38">
        <f>IF('Indicator Date'!AP75="","x",'Indicator Date'!AP75)</f>
        <v>2017</v>
      </c>
      <c r="AQ75" s="38">
        <f>IF('Indicator Date'!AQ75="","x",'Indicator Date'!AQ75)</f>
        <v>2022</v>
      </c>
      <c r="AR75" s="38">
        <f>IF('Indicator Date'!AR75="","x",'Indicator Date'!AR75)</f>
        <v>2022</v>
      </c>
      <c r="AS75" s="38">
        <f>IF('Indicator Date'!AS75="","x",'Indicator Date'!AS75)</f>
        <v>2022</v>
      </c>
      <c r="AT75" s="38">
        <f>IF('Indicator Date'!AT75="","x",'Indicator Date'!AT75)</f>
        <v>2022</v>
      </c>
      <c r="AU75" s="38">
        <f>IF('Indicator Date'!AU75="","x",'Indicator Date'!AU75)</f>
        <v>2022</v>
      </c>
      <c r="AV75" s="38">
        <f>IF('Indicator Date'!AV75="","x",'Indicator Date'!AV75)</f>
        <v>2022</v>
      </c>
      <c r="AW75" s="38">
        <f>IF('Indicator Date'!AW75="","x",'Indicator Date'!AW75)</f>
        <v>2012</v>
      </c>
      <c r="AX75" s="38">
        <f>IF('Indicator Date'!AX75="","x",'Indicator Date'!AX75)</f>
        <v>2024</v>
      </c>
      <c r="AY75" s="38">
        <f>IF('Indicator Date'!AY75="","x",'Indicator Date'!AY75)</f>
        <v>2024</v>
      </c>
      <c r="AZ75" s="38">
        <f>IF('Indicator Date'!AZ75="","x",'Indicator Date'!AZ75)</f>
        <v>2024</v>
      </c>
      <c r="BA75" s="38">
        <f>IF('Indicator Date'!BA75="","x",'Indicator Date'!BA75)</f>
        <v>2024</v>
      </c>
      <c r="BB75" s="38">
        <f>IF('Indicator Date'!BB75="","x",'Indicator Date'!BB75)</f>
        <v>2024</v>
      </c>
      <c r="BC75" s="38">
        <f>IF('Indicator Date'!BC75="","x",'Indicator Date'!BC75)</f>
        <v>2023</v>
      </c>
      <c r="BD75" s="38">
        <f>IF('Indicator Date'!BD75="","x",'Indicator Date'!BD75)</f>
        <v>2024</v>
      </c>
      <c r="BE75" s="38">
        <f>IF('Indicator Date'!BE75="","x",'Indicator Date'!BE75)</f>
        <v>2024</v>
      </c>
      <c r="BF75" s="38">
        <f>IF('Indicator Date'!BF75="","x",'Indicator Date'!BF75)</f>
        <v>2013</v>
      </c>
      <c r="BG75" s="38">
        <f>IF('Indicator Date'!BG75="","x",'Indicator Date'!BG75)</f>
        <v>2022</v>
      </c>
      <c r="BH75" s="38">
        <f>IF('Indicator Date'!BH75="","x",'Indicator Date'!BH75)</f>
        <v>2023</v>
      </c>
      <c r="BI75" s="38">
        <f>IF('Indicator Date'!BI75="","x",'Indicator Date'!BI75)</f>
        <v>2022</v>
      </c>
      <c r="BJ75" s="38">
        <f>IF('Indicator Date'!BJ75="","x",'Indicator Date'!BJ75)</f>
        <v>2016</v>
      </c>
      <c r="BK75" s="38">
        <f>IF('Indicator Date'!BK75="","x",'Indicator Date'!BK75)</f>
        <v>2021</v>
      </c>
      <c r="BL75" s="38">
        <f>IF('Indicator Date'!BL75="","x",'Indicator Date'!BL75)</f>
        <v>2021</v>
      </c>
      <c r="BM75" s="38">
        <f>IF('Indicator Date'!BM75="","x",'Indicator Date'!BM75)</f>
        <v>2014</v>
      </c>
      <c r="BN75" s="38">
        <f>IF('Indicator Date'!BN75="","x",'Indicator Date'!BN75)</f>
        <v>2022</v>
      </c>
      <c r="BO75" s="38">
        <f>IF('Indicator Date'!BO75="","x",'Indicator Date'!BO75)</f>
        <v>2022</v>
      </c>
      <c r="BP75" s="38">
        <f>IF('Indicator Date'!BP75="","x",'Indicator Date'!BP75)</f>
        <v>2018</v>
      </c>
      <c r="BQ75" s="38">
        <f>IF('Indicator Date'!BQ75="","x",'Indicator Date'!BQ75)</f>
        <v>2022</v>
      </c>
      <c r="BR75" s="38">
        <f>IF('Indicator Date'!BR75="","x",'Indicator Date'!BR75)</f>
        <v>2022</v>
      </c>
      <c r="BS75" s="38">
        <f>IF('Indicator Date'!BS75="","x",'Indicator Date'!BS75)</f>
        <v>2022</v>
      </c>
      <c r="BT75" s="38">
        <f>IF('Indicator Date'!BT75="","x",'Indicator Date'!BT75)</f>
        <v>2021</v>
      </c>
      <c r="BU75" s="38">
        <f>IF('Indicator Date'!BU75="","x",'Indicator Date'!BU75)</f>
        <v>2020</v>
      </c>
      <c r="BV75" s="38">
        <f>IF('Indicator Date'!BV75="","x",'Indicator Date'!BV75)</f>
        <v>2023</v>
      </c>
    </row>
    <row r="76" spans="1:74">
      <c r="A76" s="30" t="str">
        <f>'Indicator Data'!A78</f>
        <v>Honduras</v>
      </c>
      <c r="B76" s="23" t="str">
        <f>'Indicator Data'!B78</f>
        <v>HND</v>
      </c>
      <c r="C76" s="38">
        <f>IF('Indicator Date'!C76="","x",'Indicator Date'!C76)</f>
        <v>2024</v>
      </c>
      <c r="D76" s="38">
        <f>IF('Indicator Date'!D76="","x",'Indicator Date'!D76)</f>
        <v>2024</v>
      </c>
      <c r="E76" s="38">
        <f>IF('Indicator Date'!E76="","x",'Indicator Date'!E76)</f>
        <v>2024</v>
      </c>
      <c r="F76" s="38">
        <f>IF('Indicator Date'!F76="","x",'Indicator Date'!F76)</f>
        <v>2024</v>
      </c>
      <c r="G76" s="38">
        <f>IF('Indicator Date'!G76="","x",'Indicator Date'!G76)</f>
        <v>2024</v>
      </c>
      <c r="H76" s="38">
        <f>IF('Indicator Date'!H76="","x",'Indicator Date'!H76)</f>
        <v>2024</v>
      </c>
      <c r="I76" s="38">
        <f>IF('Indicator Date'!I76="","x",'Indicator Date'!I76)</f>
        <v>2024</v>
      </c>
      <c r="J76" s="38">
        <f>IF('Indicator Date'!J76="","x",'Indicator Date'!J76)</f>
        <v>2024</v>
      </c>
      <c r="K76" s="38">
        <f>IF('Indicator Date'!K76="","x",'Indicator Date'!K76)</f>
        <v>2024</v>
      </c>
      <c r="L76" s="38">
        <f>IF('Indicator Date'!L76="","x",'Indicator Date'!L76)</f>
        <v>2024</v>
      </c>
      <c r="M76" s="38" t="str">
        <f>IF('Indicator Date'!M76="","x",'Indicator Date'!M76)</f>
        <v>x</v>
      </c>
      <c r="N76" s="38" t="str">
        <f>IF('Indicator Date'!N76="","x",'Indicator Date'!N76)</f>
        <v>x</v>
      </c>
      <c r="O76" s="38" t="str">
        <f>IF('Indicator Date'!O76="","x",'Indicator Date'!O76)</f>
        <v>x</v>
      </c>
      <c r="P76" s="38" t="str">
        <f>IF('Indicator Date'!P76="","x",'Indicator Date'!P76)</f>
        <v>x</v>
      </c>
      <c r="Q76" s="38">
        <f>IF('Indicator Date'!Q76="","x",'Indicator Date'!Q76)</f>
        <v>2024</v>
      </c>
      <c r="R76" s="38">
        <f>IF('Indicator Date'!R76="","x",'Indicator Date'!R76)</f>
        <v>2024</v>
      </c>
      <c r="S76" s="38">
        <f>IF('Indicator Date'!S76="","x",'Indicator Date'!S76)</f>
        <v>2024</v>
      </c>
      <c r="T76" s="38">
        <f>IF('Indicator Date'!T76="","x",'Indicator Date'!T76)</f>
        <v>2024</v>
      </c>
      <c r="U76" s="38">
        <f>IF('Indicator Date'!U76="","x",'Indicator Date'!U76)</f>
        <v>2024</v>
      </c>
      <c r="V76" s="38">
        <f>IF('Indicator Date'!V76="","x",'Indicator Date'!V76)</f>
        <v>2021</v>
      </c>
      <c r="W76" s="38">
        <f>IF('Indicator Date'!W76="","x",'Indicator Date'!W76)</f>
        <v>2022</v>
      </c>
      <c r="X76" s="38">
        <f>IF('Indicator Date'!X76="","x",'Indicator Date'!X76)</f>
        <v>2022</v>
      </c>
      <c r="Y76" s="38">
        <f>IF('Indicator Date'!Y76="","x",'Indicator Date'!Y76)</f>
        <v>2019</v>
      </c>
      <c r="Z76" s="38">
        <f>IF('Indicator Date'!Z76="","x",'Indicator Date'!Z76)</f>
        <v>2022</v>
      </c>
      <c r="AA76" s="38">
        <f>IF('Indicator Date'!AA76="","x",'Indicator Date'!AA76)</f>
        <v>2022</v>
      </c>
      <c r="AB76" s="38">
        <f>IF('Indicator Date'!AB76="","x",'Indicator Date'!AB76)</f>
        <v>2017</v>
      </c>
      <c r="AC76" s="38">
        <f>IF('Indicator Date'!AC76="","x",'Indicator Date'!AC76)</f>
        <v>2020</v>
      </c>
      <c r="AD76" s="38" t="str">
        <f>IF('Indicator Date'!AD76="","x",'Indicator Date'!AD76)</f>
        <v>x</v>
      </c>
      <c r="AE76" s="38">
        <f>IF('Indicator Date'!AE76="","x",'Indicator Date'!AE76)</f>
        <v>2024</v>
      </c>
      <c r="AF76" s="38">
        <f>IF('Indicator Date'!AF76="","x",'Indicator Date'!AF76)</f>
        <v>2024</v>
      </c>
      <c r="AG76" s="38">
        <f>IF('Indicator Date'!AG76="","x",'Indicator Date'!AG76)</f>
        <v>2024</v>
      </c>
      <c r="AH76" s="38">
        <f>IF('Indicator Date'!AH76="","x",'Indicator Date'!AH76)</f>
        <v>2022</v>
      </c>
      <c r="AI76" s="38" t="str">
        <f>IF('Indicator Date'!AI76="","x",RIGHT('Indicator Date'!AI76,4))</f>
        <v>2019</v>
      </c>
      <c r="AJ76" s="38">
        <f>IF('Indicator Date'!AJ76="","x",'Indicator Date'!AJ76)</f>
        <v>2024</v>
      </c>
      <c r="AK76" s="38">
        <f>IF('Indicator Date'!AK76="","x",'Indicator Date'!AK76)</f>
        <v>2021</v>
      </c>
      <c r="AL76" s="38">
        <f>IF('Indicator Date'!AL76="","x",'Indicator Date'!AL76)</f>
        <v>2022</v>
      </c>
      <c r="AM76" s="38">
        <f>IF('Indicator Date'!AM76="","x",'Indicator Date'!AM76)</f>
        <v>2022</v>
      </c>
      <c r="AN76" s="38">
        <f>IF('Indicator Date'!AN76="","x",'Indicator Date'!AN76)</f>
        <v>2023</v>
      </c>
      <c r="AO76" s="38">
        <f>IF('Indicator Date'!AO76="","x",'Indicator Date'!AO76)</f>
        <v>2022</v>
      </c>
      <c r="AP76" s="38">
        <f>IF('Indicator Date'!AP76="","x",'Indicator Date'!AP76)</f>
        <v>2019</v>
      </c>
      <c r="AQ76" s="38">
        <f>IF('Indicator Date'!AQ76="","x",'Indicator Date'!AQ76)</f>
        <v>2022</v>
      </c>
      <c r="AR76" s="38">
        <f>IF('Indicator Date'!AR76="","x",'Indicator Date'!AR76)</f>
        <v>2022</v>
      </c>
      <c r="AS76" s="38">
        <f>IF('Indicator Date'!AS76="","x",'Indicator Date'!AS76)</f>
        <v>2022</v>
      </c>
      <c r="AT76" s="38">
        <f>IF('Indicator Date'!AT76="","x",'Indicator Date'!AT76)</f>
        <v>2022</v>
      </c>
      <c r="AU76" s="38">
        <f>IF('Indicator Date'!AU76="","x",'Indicator Date'!AU76)</f>
        <v>2022</v>
      </c>
      <c r="AV76" s="38">
        <f>IF('Indicator Date'!AV76="","x",'Indicator Date'!AV76)</f>
        <v>2022</v>
      </c>
      <c r="AW76" s="38">
        <f>IF('Indicator Date'!AW76="","x",'Indicator Date'!AW76)</f>
        <v>2019</v>
      </c>
      <c r="AX76" s="38">
        <f>IF('Indicator Date'!AX76="","x",'Indicator Date'!AX76)</f>
        <v>2024</v>
      </c>
      <c r="AY76" s="38">
        <f>IF('Indicator Date'!AY76="","x",'Indicator Date'!AY76)</f>
        <v>2024</v>
      </c>
      <c r="AZ76" s="38">
        <f>IF('Indicator Date'!AZ76="","x",'Indicator Date'!AZ76)</f>
        <v>2024</v>
      </c>
      <c r="BA76" s="38">
        <f>IF('Indicator Date'!BA76="","x",'Indicator Date'!BA76)</f>
        <v>2024</v>
      </c>
      <c r="BB76" s="38">
        <f>IF('Indicator Date'!BB76="","x",'Indicator Date'!BB76)</f>
        <v>2024</v>
      </c>
      <c r="BC76" s="38">
        <f>IF('Indicator Date'!BC76="","x",'Indicator Date'!BC76)</f>
        <v>2023</v>
      </c>
      <c r="BD76" s="38">
        <f>IF('Indicator Date'!BD76="","x",'Indicator Date'!BD76)</f>
        <v>2024</v>
      </c>
      <c r="BE76" s="38">
        <f>IF('Indicator Date'!BE76="","x",'Indicator Date'!BE76)</f>
        <v>2024</v>
      </c>
      <c r="BF76" s="38">
        <f>IF('Indicator Date'!BF76="","x",'Indicator Date'!BF76)</f>
        <v>2013</v>
      </c>
      <c r="BG76" s="38">
        <f>IF('Indicator Date'!BG76="","x",'Indicator Date'!BG76)</f>
        <v>2022</v>
      </c>
      <c r="BH76" s="38">
        <f>IF('Indicator Date'!BH76="","x",'Indicator Date'!BH76)</f>
        <v>2023</v>
      </c>
      <c r="BI76" s="38">
        <f>IF('Indicator Date'!BI76="","x",'Indicator Date'!BI76)</f>
        <v>2022</v>
      </c>
      <c r="BJ76" s="38">
        <f>IF('Indicator Date'!BJ76="","x",'Indicator Date'!BJ76)</f>
        <v>2019</v>
      </c>
      <c r="BK76" s="38">
        <f>IF('Indicator Date'!BK76="","x",'Indicator Date'!BK76)</f>
        <v>2021</v>
      </c>
      <c r="BL76" s="38">
        <f>IF('Indicator Date'!BL76="","x",'Indicator Date'!BL76)</f>
        <v>2022</v>
      </c>
      <c r="BM76" s="38">
        <f>IF('Indicator Date'!BM76="","x",'Indicator Date'!BM76)</f>
        <v>2014</v>
      </c>
      <c r="BN76" s="38">
        <f>IF('Indicator Date'!BN76="","x",'Indicator Date'!BN76)</f>
        <v>2022</v>
      </c>
      <c r="BO76" s="38">
        <f>IF('Indicator Date'!BO76="","x",'Indicator Date'!BO76)</f>
        <v>2022</v>
      </c>
      <c r="BP76" s="38">
        <f>IF('Indicator Date'!BP76="","x",'Indicator Date'!BP76)</f>
        <v>2020</v>
      </c>
      <c r="BQ76" s="38">
        <f>IF('Indicator Date'!BQ76="","x",'Indicator Date'!BQ76)</f>
        <v>2022</v>
      </c>
      <c r="BR76" s="38">
        <f>IF('Indicator Date'!BR76="","x",'Indicator Date'!BR76)</f>
        <v>2022</v>
      </c>
      <c r="BS76" s="38">
        <f>IF('Indicator Date'!BS76="","x",'Indicator Date'!BS76)</f>
        <v>2022</v>
      </c>
      <c r="BT76" s="38">
        <f>IF('Indicator Date'!BT76="","x",'Indicator Date'!BT76)</f>
        <v>2021</v>
      </c>
      <c r="BU76" s="38">
        <f>IF('Indicator Date'!BU76="","x",'Indicator Date'!BU76)</f>
        <v>2020</v>
      </c>
      <c r="BV76" s="38">
        <f>IF('Indicator Date'!BV76="","x",'Indicator Date'!BV76)</f>
        <v>2023</v>
      </c>
    </row>
    <row r="77" spans="1:74">
      <c r="A77" s="30" t="str">
        <f>'Indicator Data'!A79</f>
        <v>Hungary</v>
      </c>
      <c r="B77" s="23" t="str">
        <f>'Indicator Data'!B79</f>
        <v>HUN</v>
      </c>
      <c r="C77" s="38">
        <f>IF('Indicator Date'!C77="","x",'Indicator Date'!C77)</f>
        <v>2024</v>
      </c>
      <c r="D77" s="38">
        <f>IF('Indicator Date'!D77="","x",'Indicator Date'!D77)</f>
        <v>2024</v>
      </c>
      <c r="E77" s="38">
        <f>IF('Indicator Date'!E77="","x",'Indicator Date'!E77)</f>
        <v>2024</v>
      </c>
      <c r="F77" s="38">
        <f>IF('Indicator Date'!F77="","x",'Indicator Date'!F77)</f>
        <v>2024</v>
      </c>
      <c r="G77" s="38">
        <f>IF('Indicator Date'!G77="","x",'Indicator Date'!G77)</f>
        <v>2024</v>
      </c>
      <c r="H77" s="38">
        <f>IF('Indicator Date'!H77="","x",'Indicator Date'!H77)</f>
        <v>2024</v>
      </c>
      <c r="I77" s="38">
        <f>IF('Indicator Date'!I77="","x",'Indicator Date'!I77)</f>
        <v>2024</v>
      </c>
      <c r="J77" s="38">
        <f>IF('Indicator Date'!J77="","x",'Indicator Date'!J77)</f>
        <v>2024</v>
      </c>
      <c r="K77" s="38">
        <f>IF('Indicator Date'!K77="","x",'Indicator Date'!K77)</f>
        <v>2024</v>
      </c>
      <c r="L77" s="38">
        <f>IF('Indicator Date'!L77="","x",'Indicator Date'!L77)</f>
        <v>2024</v>
      </c>
      <c r="M77" s="38">
        <f>IF('Indicator Date'!M77="","x",'Indicator Date'!M77)</f>
        <v>2024</v>
      </c>
      <c r="N77" s="38" t="str">
        <f>IF('Indicator Date'!N77="","x",'Indicator Date'!N77)</f>
        <v>x</v>
      </c>
      <c r="O77" s="38" t="str">
        <f>IF('Indicator Date'!O77="","x",'Indicator Date'!O77)</f>
        <v>x</v>
      </c>
      <c r="P77" s="38" t="str">
        <f>IF('Indicator Date'!P77="","x",'Indicator Date'!P77)</f>
        <v>x</v>
      </c>
      <c r="Q77" s="38">
        <f>IF('Indicator Date'!Q77="","x",'Indicator Date'!Q77)</f>
        <v>2024</v>
      </c>
      <c r="R77" s="38">
        <f>IF('Indicator Date'!R77="","x",'Indicator Date'!R77)</f>
        <v>2024</v>
      </c>
      <c r="S77" s="38">
        <f>IF('Indicator Date'!S77="","x",'Indicator Date'!S77)</f>
        <v>2024</v>
      </c>
      <c r="T77" s="38">
        <f>IF('Indicator Date'!T77="","x",'Indicator Date'!T77)</f>
        <v>2024</v>
      </c>
      <c r="U77" s="38">
        <f>IF('Indicator Date'!U77="","x",'Indicator Date'!U77)</f>
        <v>2024</v>
      </c>
      <c r="V77" s="38">
        <f>IF('Indicator Date'!V77="","x",'Indicator Date'!V77)</f>
        <v>2021</v>
      </c>
      <c r="W77" s="38">
        <f>IF('Indicator Date'!W77="","x",'Indicator Date'!W77)</f>
        <v>2022</v>
      </c>
      <c r="X77" s="38">
        <f>IF('Indicator Date'!X77="","x",'Indicator Date'!X77)</f>
        <v>2022</v>
      </c>
      <c r="Y77" s="38">
        <f>IF('Indicator Date'!Y77="","x",'Indicator Date'!Y77)</f>
        <v>2011</v>
      </c>
      <c r="Z77" s="38">
        <f>IF('Indicator Date'!Z77="","x",'Indicator Date'!Z77)</f>
        <v>2022</v>
      </c>
      <c r="AA77" s="38" t="str">
        <f>IF('Indicator Date'!AA77="","x",'Indicator Date'!AA77)</f>
        <v>x</v>
      </c>
      <c r="AB77" s="38">
        <f>IF('Indicator Date'!AB77="","x",'Indicator Date'!AB77)</f>
        <v>2018</v>
      </c>
      <c r="AC77" s="38">
        <f>IF('Indicator Date'!AC77="","x",'Indicator Date'!AC77)</f>
        <v>2020</v>
      </c>
      <c r="AD77" s="38" t="str">
        <f>IF('Indicator Date'!AD77="","x",'Indicator Date'!AD77)</f>
        <v>x</v>
      </c>
      <c r="AE77" s="38">
        <f>IF('Indicator Date'!AE77="","x",'Indicator Date'!AE77)</f>
        <v>2024</v>
      </c>
      <c r="AF77" s="38">
        <f>IF('Indicator Date'!AF77="","x",'Indicator Date'!AF77)</f>
        <v>2024</v>
      </c>
      <c r="AG77" s="38">
        <f>IF('Indicator Date'!AG77="","x",'Indicator Date'!AG77)</f>
        <v>2024</v>
      </c>
      <c r="AH77" s="38">
        <f>IF('Indicator Date'!AH77="","x",'Indicator Date'!AH77)</f>
        <v>2022</v>
      </c>
      <c r="AI77" s="38" t="str">
        <f>IF('Indicator Date'!AI77="","x",RIGHT('Indicator Date'!AI77,4))</f>
        <v>x</v>
      </c>
      <c r="AJ77" s="38">
        <f>IF('Indicator Date'!AJ77="","x",'Indicator Date'!AJ77)</f>
        <v>2024</v>
      </c>
      <c r="AK77" s="38">
        <f>IF('Indicator Date'!AK77="","x",'Indicator Date'!AK77)</f>
        <v>2021</v>
      </c>
      <c r="AL77" s="38">
        <f>IF('Indicator Date'!AL77="","x",'Indicator Date'!AL77)</f>
        <v>2022</v>
      </c>
      <c r="AM77" s="38" t="str">
        <f>IF('Indicator Date'!AM77="","x",'Indicator Date'!AM77)</f>
        <v>x</v>
      </c>
      <c r="AN77" s="38">
        <f>IF('Indicator Date'!AN77="","x",'Indicator Date'!AN77)</f>
        <v>2023</v>
      </c>
      <c r="AO77" s="38">
        <f>IF('Indicator Date'!AO77="","x",'Indicator Date'!AO77)</f>
        <v>2022</v>
      </c>
      <c r="AP77" s="38" t="str">
        <f>IF('Indicator Date'!AP77="","x",'Indicator Date'!AP77)</f>
        <v>x</v>
      </c>
      <c r="AQ77" s="38">
        <f>IF('Indicator Date'!AQ77="","x",'Indicator Date'!AQ77)</f>
        <v>2022</v>
      </c>
      <c r="AR77" s="38" t="str">
        <f>IF('Indicator Date'!AR77="","x",'Indicator Date'!AR77)</f>
        <v>x</v>
      </c>
      <c r="AS77" s="38" t="str">
        <f>IF('Indicator Date'!AS77="","x",'Indicator Date'!AS77)</f>
        <v>x</v>
      </c>
      <c r="AT77" s="38" t="str">
        <f>IF('Indicator Date'!AT77="","x",'Indicator Date'!AT77)</f>
        <v>x</v>
      </c>
      <c r="AU77" s="38">
        <f>IF('Indicator Date'!AU77="","x",'Indicator Date'!AU77)</f>
        <v>2022</v>
      </c>
      <c r="AV77" s="38">
        <f>IF('Indicator Date'!AV77="","x",'Indicator Date'!AV77)</f>
        <v>2022</v>
      </c>
      <c r="AW77" s="38">
        <f>IF('Indicator Date'!AW77="","x",'Indicator Date'!AW77)</f>
        <v>2021</v>
      </c>
      <c r="AX77" s="38">
        <f>IF('Indicator Date'!AX77="","x",'Indicator Date'!AX77)</f>
        <v>2024</v>
      </c>
      <c r="AY77" s="38">
        <f>IF('Indicator Date'!AY77="","x",'Indicator Date'!AY77)</f>
        <v>2024</v>
      </c>
      <c r="AZ77" s="38">
        <f>IF('Indicator Date'!AZ77="","x",'Indicator Date'!AZ77)</f>
        <v>2024</v>
      </c>
      <c r="BA77" s="38" t="str">
        <f>IF('Indicator Date'!BA77="","x",'Indicator Date'!BA77)</f>
        <v>x</v>
      </c>
      <c r="BB77" s="38">
        <f>IF('Indicator Date'!BB77="","x",'Indicator Date'!BB77)</f>
        <v>2024</v>
      </c>
      <c r="BC77" s="38">
        <f>IF('Indicator Date'!BC77="","x",'Indicator Date'!BC77)</f>
        <v>2023</v>
      </c>
      <c r="BD77" s="38">
        <f>IF('Indicator Date'!BD77="","x",'Indicator Date'!BD77)</f>
        <v>2024</v>
      </c>
      <c r="BE77" s="38">
        <f>IF('Indicator Date'!BE77="","x",'Indicator Date'!BE77)</f>
        <v>2024</v>
      </c>
      <c r="BF77" s="38">
        <f>IF('Indicator Date'!BF77="","x",'Indicator Date'!BF77)</f>
        <v>2015</v>
      </c>
      <c r="BG77" s="38">
        <f>IF('Indicator Date'!BG77="","x",'Indicator Date'!BG77)</f>
        <v>2022</v>
      </c>
      <c r="BH77" s="38">
        <f>IF('Indicator Date'!BH77="","x",'Indicator Date'!BH77)</f>
        <v>2023</v>
      </c>
      <c r="BI77" s="38">
        <f>IF('Indicator Date'!BI77="","x",'Indicator Date'!BI77)</f>
        <v>2022</v>
      </c>
      <c r="BJ77" s="38">
        <f>IF('Indicator Date'!BJ77="","x",'Indicator Date'!BJ77)</f>
        <v>2021</v>
      </c>
      <c r="BK77" s="38">
        <f>IF('Indicator Date'!BK77="","x",'Indicator Date'!BK77)</f>
        <v>2022</v>
      </c>
      <c r="BL77" s="38">
        <f>IF('Indicator Date'!BL77="","x",'Indicator Date'!BL77)</f>
        <v>2022</v>
      </c>
      <c r="BM77" s="38">
        <f>IF('Indicator Date'!BM77="","x",'Indicator Date'!BM77)</f>
        <v>2014</v>
      </c>
      <c r="BN77" s="38">
        <f>IF('Indicator Date'!BN77="","x",'Indicator Date'!BN77)</f>
        <v>2022</v>
      </c>
      <c r="BO77" s="38">
        <f>IF('Indicator Date'!BO77="","x",'Indicator Date'!BO77)</f>
        <v>2022</v>
      </c>
      <c r="BP77" s="38">
        <f>IF('Indicator Date'!BP77="","x",'Indicator Date'!BP77)</f>
        <v>2021</v>
      </c>
      <c r="BQ77" s="38">
        <f>IF('Indicator Date'!BQ77="","x",'Indicator Date'!BQ77)</f>
        <v>2022</v>
      </c>
      <c r="BR77" s="38">
        <f>IF('Indicator Date'!BR77="","x",'Indicator Date'!BR77)</f>
        <v>2022</v>
      </c>
      <c r="BS77" s="38">
        <f>IF('Indicator Date'!BS77="","x",'Indicator Date'!BS77)</f>
        <v>2022</v>
      </c>
      <c r="BT77" s="38">
        <f>IF('Indicator Date'!BT77="","x",'Indicator Date'!BT77)</f>
        <v>2021</v>
      </c>
      <c r="BU77" s="38">
        <f>IF('Indicator Date'!BU77="","x",'Indicator Date'!BU77)</f>
        <v>2020</v>
      </c>
      <c r="BV77" s="38">
        <f>IF('Indicator Date'!BV77="","x",'Indicator Date'!BV77)</f>
        <v>2023</v>
      </c>
    </row>
    <row r="78" spans="1:74">
      <c r="A78" s="30" t="str">
        <f>'Indicator Data'!A80</f>
        <v>Iceland</v>
      </c>
      <c r="B78" s="23" t="str">
        <f>'Indicator Data'!B80</f>
        <v>ISL</v>
      </c>
      <c r="C78" s="38">
        <f>IF('Indicator Date'!C78="","x",'Indicator Date'!C78)</f>
        <v>2024</v>
      </c>
      <c r="D78" s="38">
        <f>IF('Indicator Date'!D78="","x",'Indicator Date'!D78)</f>
        <v>2024</v>
      </c>
      <c r="E78" s="38">
        <f>IF('Indicator Date'!E78="","x",'Indicator Date'!E78)</f>
        <v>2024</v>
      </c>
      <c r="F78" s="38">
        <f>IF('Indicator Date'!F78="","x",'Indicator Date'!F78)</f>
        <v>2024</v>
      </c>
      <c r="G78" s="38">
        <f>IF('Indicator Date'!G78="","x",'Indicator Date'!G78)</f>
        <v>2024</v>
      </c>
      <c r="H78" s="38">
        <f>IF('Indicator Date'!H78="","x",'Indicator Date'!H78)</f>
        <v>2024</v>
      </c>
      <c r="I78" s="38">
        <f>IF('Indicator Date'!I78="","x",'Indicator Date'!I78)</f>
        <v>2024</v>
      </c>
      <c r="J78" s="38">
        <f>IF('Indicator Date'!J78="","x",'Indicator Date'!J78)</f>
        <v>2024</v>
      </c>
      <c r="K78" s="38">
        <f>IF('Indicator Date'!K78="","x",'Indicator Date'!K78)</f>
        <v>2024</v>
      </c>
      <c r="L78" s="38">
        <f>IF('Indicator Date'!L78="","x",'Indicator Date'!L78)</f>
        <v>2024</v>
      </c>
      <c r="M78" s="38" t="str">
        <f>IF('Indicator Date'!M78="","x",'Indicator Date'!M78)</f>
        <v>x</v>
      </c>
      <c r="N78" s="38" t="str">
        <f>IF('Indicator Date'!N78="","x",'Indicator Date'!N78)</f>
        <v>x</v>
      </c>
      <c r="O78" s="38" t="str">
        <f>IF('Indicator Date'!O78="","x",'Indicator Date'!O78)</f>
        <v>x</v>
      </c>
      <c r="P78" s="38" t="str">
        <f>IF('Indicator Date'!P78="","x",'Indicator Date'!P78)</f>
        <v>x</v>
      </c>
      <c r="Q78" s="38">
        <f>IF('Indicator Date'!Q78="","x",'Indicator Date'!Q78)</f>
        <v>2024</v>
      </c>
      <c r="R78" s="38">
        <f>IF('Indicator Date'!R78="","x",'Indicator Date'!R78)</f>
        <v>2024</v>
      </c>
      <c r="S78" s="38">
        <f>IF('Indicator Date'!S78="","x",'Indicator Date'!S78)</f>
        <v>2024</v>
      </c>
      <c r="T78" s="38">
        <f>IF('Indicator Date'!T78="","x",'Indicator Date'!T78)</f>
        <v>2024</v>
      </c>
      <c r="U78" s="38">
        <f>IF('Indicator Date'!U78="","x",'Indicator Date'!U78)</f>
        <v>2024</v>
      </c>
      <c r="V78" s="38">
        <f>IF('Indicator Date'!V78="","x",'Indicator Date'!V78)</f>
        <v>2021</v>
      </c>
      <c r="W78" s="38">
        <f>IF('Indicator Date'!W78="","x",'Indicator Date'!W78)</f>
        <v>2022</v>
      </c>
      <c r="X78" s="38">
        <f>IF('Indicator Date'!X78="","x",'Indicator Date'!X78)</f>
        <v>2022</v>
      </c>
      <c r="Y78" s="38" t="str">
        <f>IF('Indicator Date'!Y78="","x",'Indicator Date'!Y78)</f>
        <v>x</v>
      </c>
      <c r="Z78" s="38">
        <f>IF('Indicator Date'!Z78="","x",'Indicator Date'!Z78)</f>
        <v>2022</v>
      </c>
      <c r="AA78" s="38" t="str">
        <f>IF('Indicator Date'!AA78="","x",'Indicator Date'!AA78)</f>
        <v>x</v>
      </c>
      <c r="AB78" s="38">
        <f>IF('Indicator Date'!AB78="","x",'Indicator Date'!AB78)</f>
        <v>2019</v>
      </c>
      <c r="AC78" s="38" t="str">
        <f>IF('Indicator Date'!AC78="","x",'Indicator Date'!AC78)</f>
        <v>x</v>
      </c>
      <c r="AD78" s="38">
        <f>IF('Indicator Date'!AD78="","x",'Indicator Date'!AD78)</f>
        <v>2022</v>
      </c>
      <c r="AE78" s="38">
        <f>IF('Indicator Date'!AE78="","x",'Indicator Date'!AE78)</f>
        <v>2024</v>
      </c>
      <c r="AF78" s="38">
        <f>IF('Indicator Date'!AF78="","x",'Indicator Date'!AF78)</f>
        <v>2024</v>
      </c>
      <c r="AG78" s="38">
        <f>IF('Indicator Date'!AG78="","x",'Indicator Date'!AG78)</f>
        <v>2024</v>
      </c>
      <c r="AH78" s="38">
        <f>IF('Indicator Date'!AH78="","x",'Indicator Date'!AH78)</f>
        <v>2022</v>
      </c>
      <c r="AI78" s="38" t="str">
        <f>IF('Indicator Date'!AI78="","x",RIGHT('Indicator Date'!AI78,4))</f>
        <v>x</v>
      </c>
      <c r="AJ78" s="38">
        <f>IF('Indicator Date'!AJ78="","x",'Indicator Date'!AJ78)</f>
        <v>2024</v>
      </c>
      <c r="AK78" s="38">
        <f>IF('Indicator Date'!AK78="","x",'Indicator Date'!AK78)</f>
        <v>2021</v>
      </c>
      <c r="AL78" s="38">
        <f>IF('Indicator Date'!AL78="","x",'Indicator Date'!AL78)</f>
        <v>2022</v>
      </c>
      <c r="AM78" s="38" t="str">
        <f>IF('Indicator Date'!AM78="","x",'Indicator Date'!AM78)</f>
        <v>x</v>
      </c>
      <c r="AN78" s="38">
        <f>IF('Indicator Date'!AN78="","x",'Indicator Date'!AN78)</f>
        <v>2023</v>
      </c>
      <c r="AO78" s="38">
        <f>IF('Indicator Date'!AO78="","x",'Indicator Date'!AO78)</f>
        <v>2022</v>
      </c>
      <c r="AP78" s="38" t="str">
        <f>IF('Indicator Date'!AP78="","x",'Indicator Date'!AP78)</f>
        <v>x</v>
      </c>
      <c r="AQ78" s="38">
        <f>IF('Indicator Date'!AQ78="","x",'Indicator Date'!AQ78)</f>
        <v>2022</v>
      </c>
      <c r="AR78" s="38">
        <f>IF('Indicator Date'!AR78="","x",'Indicator Date'!AR78)</f>
        <v>2022</v>
      </c>
      <c r="AS78" s="38">
        <f>IF('Indicator Date'!AS78="","x",'Indicator Date'!AS78)</f>
        <v>2022</v>
      </c>
      <c r="AT78" s="38" t="str">
        <f>IF('Indicator Date'!AT78="","x",'Indicator Date'!AT78)</f>
        <v>x</v>
      </c>
      <c r="AU78" s="38">
        <f>IF('Indicator Date'!AU78="","x",'Indicator Date'!AU78)</f>
        <v>2022</v>
      </c>
      <c r="AV78" s="38">
        <f>IF('Indicator Date'!AV78="","x",'Indicator Date'!AV78)</f>
        <v>2022</v>
      </c>
      <c r="AW78" s="38">
        <f>IF('Indicator Date'!AW78="","x",'Indicator Date'!AW78)</f>
        <v>2017</v>
      </c>
      <c r="AX78" s="38">
        <f>IF('Indicator Date'!AX78="","x",'Indicator Date'!AX78)</f>
        <v>2024</v>
      </c>
      <c r="AY78" s="38">
        <f>IF('Indicator Date'!AY78="","x",'Indicator Date'!AY78)</f>
        <v>2024</v>
      </c>
      <c r="AZ78" s="38">
        <f>IF('Indicator Date'!AZ78="","x",'Indicator Date'!AZ78)</f>
        <v>2024</v>
      </c>
      <c r="BA78" s="38" t="str">
        <f>IF('Indicator Date'!BA78="","x",'Indicator Date'!BA78)</f>
        <v>x</v>
      </c>
      <c r="BB78" s="38">
        <f>IF('Indicator Date'!BB78="","x",'Indicator Date'!BB78)</f>
        <v>2024</v>
      </c>
      <c r="BC78" s="38" t="str">
        <f>IF('Indicator Date'!BC78="","x",'Indicator Date'!BC78)</f>
        <v>x</v>
      </c>
      <c r="BD78" s="38">
        <f>IF('Indicator Date'!BD78="","x",'Indicator Date'!BD78)</f>
        <v>2024</v>
      </c>
      <c r="BE78" s="38">
        <f>IF('Indicator Date'!BE78="","x",'Indicator Date'!BE78)</f>
        <v>2024</v>
      </c>
      <c r="BF78" s="38" t="str">
        <f>IF('Indicator Date'!BF78="","x",'Indicator Date'!BF78)</f>
        <v>x</v>
      </c>
      <c r="BG78" s="38">
        <f>IF('Indicator Date'!BG78="","x",'Indicator Date'!BG78)</f>
        <v>2022</v>
      </c>
      <c r="BH78" s="38">
        <f>IF('Indicator Date'!BH78="","x",'Indicator Date'!BH78)</f>
        <v>2023</v>
      </c>
      <c r="BI78" s="38">
        <f>IF('Indicator Date'!BI78="","x",'Indicator Date'!BI78)</f>
        <v>2022</v>
      </c>
      <c r="BJ78" s="38" t="str">
        <f>IF('Indicator Date'!BJ78="","x",'Indicator Date'!BJ78)</f>
        <v>x</v>
      </c>
      <c r="BK78" s="38">
        <f>IF('Indicator Date'!BK78="","x",'Indicator Date'!BK78)</f>
        <v>2021</v>
      </c>
      <c r="BL78" s="38">
        <f>IF('Indicator Date'!BL78="","x",'Indicator Date'!BL78)</f>
        <v>2022</v>
      </c>
      <c r="BM78" s="38">
        <f>IF('Indicator Date'!BM78="","x",'Indicator Date'!BM78)</f>
        <v>2014</v>
      </c>
      <c r="BN78" s="38">
        <f>IF('Indicator Date'!BN78="","x",'Indicator Date'!BN78)</f>
        <v>2022</v>
      </c>
      <c r="BO78" s="38">
        <f>IF('Indicator Date'!BO78="","x",'Indicator Date'!BO78)</f>
        <v>2022</v>
      </c>
      <c r="BP78" s="38">
        <f>IF('Indicator Date'!BP78="","x",'Indicator Date'!BP78)</f>
        <v>2019</v>
      </c>
      <c r="BQ78" s="38">
        <f>IF('Indicator Date'!BQ78="","x",'Indicator Date'!BQ78)</f>
        <v>2022</v>
      </c>
      <c r="BR78" s="38">
        <f>IF('Indicator Date'!BR78="","x",'Indicator Date'!BR78)</f>
        <v>2022</v>
      </c>
      <c r="BS78" s="38">
        <f>IF('Indicator Date'!BS78="","x",'Indicator Date'!BS78)</f>
        <v>2022</v>
      </c>
      <c r="BT78" s="38">
        <f>IF('Indicator Date'!BT78="","x",'Indicator Date'!BT78)</f>
        <v>2022</v>
      </c>
      <c r="BU78" s="38">
        <f>IF('Indicator Date'!BU78="","x",'Indicator Date'!BU78)</f>
        <v>2020</v>
      </c>
      <c r="BV78" s="38">
        <f>IF('Indicator Date'!BV78="","x",'Indicator Date'!BV78)</f>
        <v>2023</v>
      </c>
    </row>
    <row r="79" spans="1:74">
      <c r="A79" s="30" t="str">
        <f>'Indicator Data'!A81</f>
        <v>India</v>
      </c>
      <c r="B79" s="23" t="str">
        <f>'Indicator Data'!B81</f>
        <v>IND</v>
      </c>
      <c r="C79" s="38">
        <f>IF('Indicator Date'!C79="","x",'Indicator Date'!C79)</f>
        <v>2024</v>
      </c>
      <c r="D79" s="38">
        <f>IF('Indicator Date'!D79="","x",'Indicator Date'!D79)</f>
        <v>2024</v>
      </c>
      <c r="E79" s="38">
        <f>IF('Indicator Date'!E79="","x",'Indicator Date'!E79)</f>
        <v>2024</v>
      </c>
      <c r="F79" s="38">
        <f>IF('Indicator Date'!F79="","x",'Indicator Date'!F79)</f>
        <v>2024</v>
      </c>
      <c r="G79" s="38">
        <f>IF('Indicator Date'!G79="","x",'Indicator Date'!G79)</f>
        <v>2024</v>
      </c>
      <c r="H79" s="38">
        <f>IF('Indicator Date'!H79="","x",'Indicator Date'!H79)</f>
        <v>2024</v>
      </c>
      <c r="I79" s="38">
        <f>IF('Indicator Date'!I79="","x",'Indicator Date'!I79)</f>
        <v>2024</v>
      </c>
      <c r="J79" s="38">
        <f>IF('Indicator Date'!J79="","x",'Indicator Date'!J79)</f>
        <v>2024</v>
      </c>
      <c r="K79" s="38">
        <f>IF('Indicator Date'!K79="","x",'Indicator Date'!K79)</f>
        <v>2024</v>
      </c>
      <c r="L79" s="38">
        <f>IF('Indicator Date'!L79="","x",'Indicator Date'!L79)</f>
        <v>2024</v>
      </c>
      <c r="M79" s="38">
        <f>IF('Indicator Date'!M79="","x",'Indicator Date'!M79)</f>
        <v>2024</v>
      </c>
      <c r="N79" s="38" t="str">
        <f>IF('Indicator Date'!N79="","x",'Indicator Date'!N79)</f>
        <v>x</v>
      </c>
      <c r="O79" s="38" t="str">
        <f>IF('Indicator Date'!O79="","x",'Indicator Date'!O79)</f>
        <v>x</v>
      </c>
      <c r="P79" s="38" t="str">
        <f>IF('Indicator Date'!P79="","x",'Indicator Date'!P79)</f>
        <v>x</v>
      </c>
      <c r="Q79" s="38">
        <f>IF('Indicator Date'!Q79="","x",'Indicator Date'!Q79)</f>
        <v>2024</v>
      </c>
      <c r="R79" s="38">
        <f>IF('Indicator Date'!R79="","x",'Indicator Date'!R79)</f>
        <v>2024</v>
      </c>
      <c r="S79" s="38">
        <f>IF('Indicator Date'!S79="","x",'Indicator Date'!S79)</f>
        <v>2024</v>
      </c>
      <c r="T79" s="38">
        <f>IF('Indicator Date'!T79="","x",'Indicator Date'!T79)</f>
        <v>2024</v>
      </c>
      <c r="U79" s="38">
        <f>IF('Indicator Date'!U79="","x",'Indicator Date'!U79)</f>
        <v>2024</v>
      </c>
      <c r="V79" s="38">
        <f>IF('Indicator Date'!V79="","x",'Indicator Date'!V79)</f>
        <v>2021</v>
      </c>
      <c r="W79" s="38">
        <f>IF('Indicator Date'!W79="","x",'Indicator Date'!W79)</f>
        <v>2022</v>
      </c>
      <c r="X79" s="38">
        <f>IF('Indicator Date'!X79="","x",'Indicator Date'!X79)</f>
        <v>2022</v>
      </c>
      <c r="Y79" s="38">
        <f>IF('Indicator Date'!Y79="","x",'Indicator Date'!Y79)</f>
        <v>2020</v>
      </c>
      <c r="Z79" s="38">
        <f>IF('Indicator Date'!Z79="","x",'Indicator Date'!Z79)</f>
        <v>2022</v>
      </c>
      <c r="AA79" s="38">
        <f>IF('Indicator Date'!AA79="","x",'Indicator Date'!AA79)</f>
        <v>2022</v>
      </c>
      <c r="AB79" s="38">
        <f>IF('Indicator Date'!AB79="","x",'Indicator Date'!AB79)</f>
        <v>2017</v>
      </c>
      <c r="AC79" s="38">
        <f>IF('Indicator Date'!AC79="","x",'Indicator Date'!AC79)</f>
        <v>2020</v>
      </c>
      <c r="AD79" s="38">
        <f>IF('Indicator Date'!AD79="","x",'Indicator Date'!AD79)</f>
        <v>2022</v>
      </c>
      <c r="AE79" s="38">
        <f>IF('Indicator Date'!AE79="","x",'Indicator Date'!AE79)</f>
        <v>2024</v>
      </c>
      <c r="AF79" s="38">
        <f>IF('Indicator Date'!AF79="","x",'Indicator Date'!AF79)</f>
        <v>2024</v>
      </c>
      <c r="AG79" s="38">
        <f>IF('Indicator Date'!AG79="","x",'Indicator Date'!AG79)</f>
        <v>2024</v>
      </c>
      <c r="AH79" s="38">
        <f>IF('Indicator Date'!AH79="","x",'Indicator Date'!AH79)</f>
        <v>2022</v>
      </c>
      <c r="AI79" s="38" t="str">
        <f>IF('Indicator Date'!AI79="","x",RIGHT('Indicator Date'!AI79,4))</f>
        <v>2019</v>
      </c>
      <c r="AJ79" s="38">
        <f>IF('Indicator Date'!AJ79="","x",'Indicator Date'!AJ79)</f>
        <v>2024</v>
      </c>
      <c r="AK79" s="38">
        <f>IF('Indicator Date'!AK79="","x",'Indicator Date'!AK79)</f>
        <v>2021</v>
      </c>
      <c r="AL79" s="38">
        <f>IF('Indicator Date'!AL79="","x",'Indicator Date'!AL79)</f>
        <v>2022</v>
      </c>
      <c r="AM79" s="38">
        <f>IF('Indicator Date'!AM79="","x",'Indicator Date'!AM79)</f>
        <v>2022</v>
      </c>
      <c r="AN79" s="38">
        <f>IF('Indicator Date'!AN79="","x",'Indicator Date'!AN79)</f>
        <v>2023</v>
      </c>
      <c r="AO79" s="38">
        <f>IF('Indicator Date'!AO79="","x",'Indicator Date'!AO79)</f>
        <v>2022</v>
      </c>
      <c r="AP79" s="38">
        <f>IF('Indicator Date'!AP79="","x",'Indicator Date'!AP79)</f>
        <v>2020</v>
      </c>
      <c r="AQ79" s="38">
        <f>IF('Indicator Date'!AQ79="","x",'Indicator Date'!AQ79)</f>
        <v>2022</v>
      </c>
      <c r="AR79" s="38">
        <f>IF('Indicator Date'!AR79="","x",'Indicator Date'!AR79)</f>
        <v>2022</v>
      </c>
      <c r="AS79" s="38" t="str">
        <f>IF('Indicator Date'!AS79="","x",'Indicator Date'!AS79)</f>
        <v>x</v>
      </c>
      <c r="AT79" s="38">
        <f>IF('Indicator Date'!AT79="","x",'Indicator Date'!AT79)</f>
        <v>2022</v>
      </c>
      <c r="AU79" s="38">
        <f>IF('Indicator Date'!AU79="","x",'Indicator Date'!AU79)</f>
        <v>2022</v>
      </c>
      <c r="AV79" s="38">
        <f>IF('Indicator Date'!AV79="","x",'Indicator Date'!AV79)</f>
        <v>2022</v>
      </c>
      <c r="AW79" s="38">
        <f>IF('Indicator Date'!AW79="","x",'Indicator Date'!AW79)</f>
        <v>2021</v>
      </c>
      <c r="AX79" s="38">
        <f>IF('Indicator Date'!AX79="","x",'Indicator Date'!AX79)</f>
        <v>2024</v>
      </c>
      <c r="AY79" s="38">
        <f>IF('Indicator Date'!AY79="","x",'Indicator Date'!AY79)</f>
        <v>2024</v>
      </c>
      <c r="AZ79" s="38">
        <f>IF('Indicator Date'!AZ79="","x",'Indicator Date'!AZ79)</f>
        <v>2024</v>
      </c>
      <c r="BA79" s="38">
        <f>IF('Indicator Date'!BA79="","x",'Indicator Date'!BA79)</f>
        <v>2024</v>
      </c>
      <c r="BB79" s="38">
        <f>IF('Indicator Date'!BB79="","x",'Indicator Date'!BB79)</f>
        <v>2024</v>
      </c>
      <c r="BC79" s="38">
        <f>IF('Indicator Date'!BC79="","x",'Indicator Date'!BC79)</f>
        <v>2023</v>
      </c>
      <c r="BD79" s="38">
        <f>IF('Indicator Date'!BD79="","x",'Indicator Date'!BD79)</f>
        <v>2024</v>
      </c>
      <c r="BE79" s="38">
        <f>IF('Indicator Date'!BE79="","x",'Indicator Date'!BE79)</f>
        <v>2024</v>
      </c>
      <c r="BF79" s="38">
        <f>IF('Indicator Date'!BF79="","x",'Indicator Date'!BF79)</f>
        <v>2015</v>
      </c>
      <c r="BG79" s="38">
        <f>IF('Indicator Date'!BG79="","x",'Indicator Date'!BG79)</f>
        <v>2022</v>
      </c>
      <c r="BH79" s="38">
        <f>IF('Indicator Date'!BH79="","x",'Indicator Date'!BH79)</f>
        <v>2023</v>
      </c>
      <c r="BI79" s="38">
        <f>IF('Indicator Date'!BI79="","x",'Indicator Date'!BI79)</f>
        <v>2022</v>
      </c>
      <c r="BJ79" s="38">
        <f>IF('Indicator Date'!BJ79="","x",'Indicator Date'!BJ79)</f>
        <v>2022</v>
      </c>
      <c r="BK79" s="38">
        <f>IF('Indicator Date'!BK79="","x",'Indicator Date'!BK79)</f>
        <v>2021</v>
      </c>
      <c r="BL79" s="38">
        <f>IF('Indicator Date'!BL79="","x",'Indicator Date'!BL79)</f>
        <v>2022</v>
      </c>
      <c r="BM79" s="38">
        <f>IF('Indicator Date'!BM79="","x",'Indicator Date'!BM79)</f>
        <v>2014</v>
      </c>
      <c r="BN79" s="38">
        <f>IF('Indicator Date'!BN79="","x",'Indicator Date'!BN79)</f>
        <v>2022</v>
      </c>
      <c r="BO79" s="38">
        <f>IF('Indicator Date'!BO79="","x",'Indicator Date'!BO79)</f>
        <v>2022</v>
      </c>
      <c r="BP79" s="38">
        <f>IF('Indicator Date'!BP79="","x",'Indicator Date'!BP79)</f>
        <v>2020</v>
      </c>
      <c r="BQ79" s="38">
        <f>IF('Indicator Date'!BQ79="","x",'Indicator Date'!BQ79)</f>
        <v>2022</v>
      </c>
      <c r="BR79" s="38">
        <f>IF('Indicator Date'!BR79="","x",'Indicator Date'!BR79)</f>
        <v>2022</v>
      </c>
      <c r="BS79" s="38">
        <f>IF('Indicator Date'!BS79="","x",'Indicator Date'!BS79)</f>
        <v>2022</v>
      </c>
      <c r="BT79" s="38">
        <f>IF('Indicator Date'!BT79="","x",'Indicator Date'!BT79)</f>
        <v>2021</v>
      </c>
      <c r="BU79" s="38">
        <f>IF('Indicator Date'!BU79="","x",'Indicator Date'!BU79)</f>
        <v>2020</v>
      </c>
      <c r="BV79" s="38">
        <f>IF('Indicator Date'!BV79="","x",'Indicator Date'!BV79)</f>
        <v>2023</v>
      </c>
    </row>
    <row r="80" spans="1:74">
      <c r="A80" s="30" t="str">
        <f>'Indicator Data'!A82</f>
        <v>Indonesia</v>
      </c>
      <c r="B80" s="23" t="str">
        <f>'Indicator Data'!B82</f>
        <v>IDN</v>
      </c>
      <c r="C80" s="38">
        <f>IF('Indicator Date'!C80="","x",'Indicator Date'!C80)</f>
        <v>2024</v>
      </c>
      <c r="D80" s="38">
        <f>IF('Indicator Date'!D80="","x",'Indicator Date'!D80)</f>
        <v>2024</v>
      </c>
      <c r="E80" s="38">
        <f>IF('Indicator Date'!E80="","x",'Indicator Date'!E80)</f>
        <v>2024</v>
      </c>
      <c r="F80" s="38">
        <f>IF('Indicator Date'!F80="","x",'Indicator Date'!F80)</f>
        <v>2024</v>
      </c>
      <c r="G80" s="38">
        <f>IF('Indicator Date'!G80="","x",'Indicator Date'!G80)</f>
        <v>2024</v>
      </c>
      <c r="H80" s="38">
        <f>IF('Indicator Date'!H80="","x",'Indicator Date'!H80)</f>
        <v>2024</v>
      </c>
      <c r="I80" s="38">
        <f>IF('Indicator Date'!I80="","x",'Indicator Date'!I80)</f>
        <v>2024</v>
      </c>
      <c r="J80" s="38">
        <f>IF('Indicator Date'!J80="","x",'Indicator Date'!J80)</f>
        <v>2024</v>
      </c>
      <c r="K80" s="38">
        <f>IF('Indicator Date'!K80="","x",'Indicator Date'!K80)</f>
        <v>2024</v>
      </c>
      <c r="L80" s="38">
        <f>IF('Indicator Date'!L80="","x",'Indicator Date'!L80)</f>
        <v>2024</v>
      </c>
      <c r="M80" s="38">
        <f>IF('Indicator Date'!M80="","x",'Indicator Date'!M80)</f>
        <v>2024</v>
      </c>
      <c r="N80" s="38" t="str">
        <f>IF('Indicator Date'!N80="","x",'Indicator Date'!N80)</f>
        <v>x</v>
      </c>
      <c r="O80" s="38" t="str">
        <f>IF('Indicator Date'!O80="","x",'Indicator Date'!O80)</f>
        <v>x</v>
      </c>
      <c r="P80" s="38" t="str">
        <f>IF('Indicator Date'!P80="","x",'Indicator Date'!P80)</f>
        <v>x</v>
      </c>
      <c r="Q80" s="38">
        <f>IF('Indicator Date'!Q80="","x",'Indicator Date'!Q80)</f>
        <v>2024</v>
      </c>
      <c r="R80" s="38">
        <f>IF('Indicator Date'!R80="","x",'Indicator Date'!R80)</f>
        <v>2024</v>
      </c>
      <c r="S80" s="38">
        <f>IF('Indicator Date'!S80="","x",'Indicator Date'!S80)</f>
        <v>2024</v>
      </c>
      <c r="T80" s="38">
        <f>IF('Indicator Date'!T80="","x",'Indicator Date'!T80)</f>
        <v>2024</v>
      </c>
      <c r="U80" s="38">
        <f>IF('Indicator Date'!U80="","x",'Indicator Date'!U80)</f>
        <v>2024</v>
      </c>
      <c r="V80" s="38">
        <f>IF('Indicator Date'!V80="","x",'Indicator Date'!V80)</f>
        <v>2021</v>
      </c>
      <c r="W80" s="38">
        <f>IF('Indicator Date'!W80="","x",'Indicator Date'!W80)</f>
        <v>2022</v>
      </c>
      <c r="X80" s="38">
        <f>IF('Indicator Date'!X80="","x",'Indicator Date'!X80)</f>
        <v>2022</v>
      </c>
      <c r="Y80" s="38">
        <f>IF('Indicator Date'!Y80="","x",'Indicator Date'!Y80)</f>
        <v>2017</v>
      </c>
      <c r="Z80" s="38">
        <f>IF('Indicator Date'!Z80="","x",'Indicator Date'!Z80)</f>
        <v>2022</v>
      </c>
      <c r="AA80" s="38">
        <f>IF('Indicator Date'!AA80="","x",'Indicator Date'!AA80)</f>
        <v>2022</v>
      </c>
      <c r="AB80" s="38">
        <f>IF('Indicator Date'!AB80="","x",'Indicator Date'!AB80)</f>
        <v>2018</v>
      </c>
      <c r="AC80" s="38">
        <f>IF('Indicator Date'!AC80="","x",'Indicator Date'!AC80)</f>
        <v>2020</v>
      </c>
      <c r="AD80" s="38">
        <f>IF('Indicator Date'!AD80="","x",'Indicator Date'!AD80)</f>
        <v>2022</v>
      </c>
      <c r="AE80" s="38">
        <f>IF('Indicator Date'!AE80="","x",'Indicator Date'!AE80)</f>
        <v>2024</v>
      </c>
      <c r="AF80" s="38">
        <f>IF('Indicator Date'!AF80="","x",'Indicator Date'!AF80)</f>
        <v>2024</v>
      </c>
      <c r="AG80" s="38">
        <f>IF('Indicator Date'!AG80="","x",'Indicator Date'!AG80)</f>
        <v>2024</v>
      </c>
      <c r="AH80" s="38">
        <f>IF('Indicator Date'!AH80="","x",'Indicator Date'!AH80)</f>
        <v>2022</v>
      </c>
      <c r="AI80" s="38" t="str">
        <f>IF('Indicator Date'!AI80="","x",RIGHT('Indicator Date'!AI80,4))</f>
        <v>2017</v>
      </c>
      <c r="AJ80" s="38">
        <f>IF('Indicator Date'!AJ80="","x",'Indicator Date'!AJ80)</f>
        <v>2024</v>
      </c>
      <c r="AK80" s="38">
        <f>IF('Indicator Date'!AK80="","x",'Indicator Date'!AK80)</f>
        <v>2021</v>
      </c>
      <c r="AL80" s="38">
        <f>IF('Indicator Date'!AL80="","x",'Indicator Date'!AL80)</f>
        <v>2022</v>
      </c>
      <c r="AM80" s="38">
        <f>IF('Indicator Date'!AM80="","x",'Indicator Date'!AM80)</f>
        <v>2022</v>
      </c>
      <c r="AN80" s="38">
        <f>IF('Indicator Date'!AN80="","x",'Indicator Date'!AN80)</f>
        <v>2023</v>
      </c>
      <c r="AO80" s="38">
        <f>IF('Indicator Date'!AO80="","x",'Indicator Date'!AO80)</f>
        <v>2022</v>
      </c>
      <c r="AP80" s="38">
        <f>IF('Indicator Date'!AP80="","x",'Indicator Date'!AP80)</f>
        <v>2018</v>
      </c>
      <c r="AQ80" s="38">
        <f>IF('Indicator Date'!AQ80="","x",'Indicator Date'!AQ80)</f>
        <v>2022</v>
      </c>
      <c r="AR80" s="38">
        <f>IF('Indicator Date'!AR80="","x",'Indicator Date'!AR80)</f>
        <v>2022</v>
      </c>
      <c r="AS80" s="38">
        <f>IF('Indicator Date'!AS80="","x",'Indicator Date'!AS80)</f>
        <v>2022</v>
      </c>
      <c r="AT80" s="38">
        <f>IF('Indicator Date'!AT80="","x",'Indicator Date'!AT80)</f>
        <v>2022</v>
      </c>
      <c r="AU80" s="38">
        <f>IF('Indicator Date'!AU80="","x",'Indicator Date'!AU80)</f>
        <v>2022</v>
      </c>
      <c r="AV80" s="38">
        <f>IF('Indicator Date'!AV80="","x",'Indicator Date'!AV80)</f>
        <v>2022</v>
      </c>
      <c r="AW80" s="38">
        <f>IF('Indicator Date'!AW80="","x",'Indicator Date'!AW80)</f>
        <v>2023</v>
      </c>
      <c r="AX80" s="38">
        <f>IF('Indicator Date'!AX80="","x",'Indicator Date'!AX80)</f>
        <v>2024</v>
      </c>
      <c r="AY80" s="38">
        <f>IF('Indicator Date'!AY80="","x",'Indicator Date'!AY80)</f>
        <v>2024</v>
      </c>
      <c r="AZ80" s="38">
        <f>IF('Indicator Date'!AZ80="","x",'Indicator Date'!AZ80)</f>
        <v>2024</v>
      </c>
      <c r="BA80" s="38">
        <f>IF('Indicator Date'!BA80="","x",'Indicator Date'!BA80)</f>
        <v>2024</v>
      </c>
      <c r="BB80" s="38">
        <f>IF('Indicator Date'!BB80="","x",'Indicator Date'!BB80)</f>
        <v>2024</v>
      </c>
      <c r="BC80" s="38">
        <f>IF('Indicator Date'!BC80="","x",'Indicator Date'!BC80)</f>
        <v>2024</v>
      </c>
      <c r="BD80" s="38">
        <f>IF('Indicator Date'!BD80="","x",'Indicator Date'!BD80)</f>
        <v>2024</v>
      </c>
      <c r="BE80" s="38">
        <f>IF('Indicator Date'!BE80="","x",'Indicator Date'!BE80)</f>
        <v>2024</v>
      </c>
      <c r="BF80" s="38">
        <f>IF('Indicator Date'!BF80="","x",'Indicator Date'!BF80)</f>
        <v>2015</v>
      </c>
      <c r="BG80" s="38">
        <f>IF('Indicator Date'!BG80="","x",'Indicator Date'!BG80)</f>
        <v>2022</v>
      </c>
      <c r="BH80" s="38">
        <f>IF('Indicator Date'!BH80="","x",'Indicator Date'!BH80)</f>
        <v>2023</v>
      </c>
      <c r="BI80" s="38">
        <f>IF('Indicator Date'!BI80="","x",'Indicator Date'!BI80)</f>
        <v>2022</v>
      </c>
      <c r="BJ80" s="38">
        <f>IF('Indicator Date'!BJ80="","x",'Indicator Date'!BJ80)</f>
        <v>2020</v>
      </c>
      <c r="BK80" s="38">
        <f>IF('Indicator Date'!BK80="","x",'Indicator Date'!BK80)</f>
        <v>2022</v>
      </c>
      <c r="BL80" s="38">
        <f>IF('Indicator Date'!BL80="","x",'Indicator Date'!BL80)</f>
        <v>2022</v>
      </c>
      <c r="BM80" s="38">
        <f>IF('Indicator Date'!BM80="","x",'Indicator Date'!BM80)</f>
        <v>2014</v>
      </c>
      <c r="BN80" s="38">
        <f>IF('Indicator Date'!BN80="","x",'Indicator Date'!BN80)</f>
        <v>2022</v>
      </c>
      <c r="BO80" s="38">
        <f>IF('Indicator Date'!BO80="","x",'Indicator Date'!BO80)</f>
        <v>2022</v>
      </c>
      <c r="BP80" s="38">
        <f>IF('Indicator Date'!BP80="","x",'Indicator Date'!BP80)</f>
        <v>2021</v>
      </c>
      <c r="BQ80" s="38">
        <f>IF('Indicator Date'!BQ80="","x",'Indicator Date'!BQ80)</f>
        <v>2022</v>
      </c>
      <c r="BR80" s="38">
        <f>IF('Indicator Date'!BR80="","x",'Indicator Date'!BR80)</f>
        <v>2022</v>
      </c>
      <c r="BS80" s="38">
        <f>IF('Indicator Date'!BS80="","x",'Indicator Date'!BS80)</f>
        <v>2022</v>
      </c>
      <c r="BT80" s="38">
        <f>IF('Indicator Date'!BT80="","x",'Indicator Date'!BT80)</f>
        <v>2021</v>
      </c>
      <c r="BU80" s="38">
        <f>IF('Indicator Date'!BU80="","x",'Indicator Date'!BU80)</f>
        <v>2020</v>
      </c>
      <c r="BV80" s="38">
        <f>IF('Indicator Date'!BV80="","x",'Indicator Date'!BV80)</f>
        <v>2023</v>
      </c>
    </row>
    <row r="81" spans="1:74">
      <c r="A81" s="30" t="str">
        <f>'Indicator Data'!A83</f>
        <v>Iran</v>
      </c>
      <c r="B81" s="23" t="str">
        <f>'Indicator Data'!B83</f>
        <v>IRN</v>
      </c>
      <c r="C81" s="38">
        <f>IF('Indicator Date'!C81="","x",'Indicator Date'!C81)</f>
        <v>2024</v>
      </c>
      <c r="D81" s="38">
        <f>IF('Indicator Date'!D81="","x",'Indicator Date'!D81)</f>
        <v>2024</v>
      </c>
      <c r="E81" s="38">
        <f>IF('Indicator Date'!E81="","x",'Indicator Date'!E81)</f>
        <v>2024</v>
      </c>
      <c r="F81" s="38">
        <f>IF('Indicator Date'!F81="","x",'Indicator Date'!F81)</f>
        <v>2024</v>
      </c>
      <c r="G81" s="38">
        <f>IF('Indicator Date'!G81="","x",'Indicator Date'!G81)</f>
        <v>2024</v>
      </c>
      <c r="H81" s="38">
        <f>IF('Indicator Date'!H81="","x",'Indicator Date'!H81)</f>
        <v>2024</v>
      </c>
      <c r="I81" s="38">
        <f>IF('Indicator Date'!I81="","x",'Indicator Date'!I81)</f>
        <v>2024</v>
      </c>
      <c r="J81" s="38">
        <f>IF('Indicator Date'!J81="","x",'Indicator Date'!J81)</f>
        <v>2024</v>
      </c>
      <c r="K81" s="38">
        <f>IF('Indicator Date'!K81="","x",'Indicator Date'!K81)</f>
        <v>2024</v>
      </c>
      <c r="L81" s="38">
        <f>IF('Indicator Date'!L81="","x",'Indicator Date'!L81)</f>
        <v>2024</v>
      </c>
      <c r="M81" s="38">
        <f>IF('Indicator Date'!M81="","x",'Indicator Date'!M81)</f>
        <v>2024</v>
      </c>
      <c r="N81" s="38" t="str">
        <f>IF('Indicator Date'!N81="","x",'Indicator Date'!N81)</f>
        <v>x</v>
      </c>
      <c r="O81" s="38" t="str">
        <f>IF('Indicator Date'!O81="","x",'Indicator Date'!O81)</f>
        <v>x</v>
      </c>
      <c r="P81" s="38" t="str">
        <f>IF('Indicator Date'!P81="","x",'Indicator Date'!P81)</f>
        <v>x</v>
      </c>
      <c r="Q81" s="38">
        <f>IF('Indicator Date'!Q81="","x",'Indicator Date'!Q81)</f>
        <v>2024</v>
      </c>
      <c r="R81" s="38">
        <f>IF('Indicator Date'!R81="","x",'Indicator Date'!R81)</f>
        <v>2024</v>
      </c>
      <c r="S81" s="38">
        <f>IF('Indicator Date'!S81="","x",'Indicator Date'!S81)</f>
        <v>2024</v>
      </c>
      <c r="T81" s="38">
        <f>IF('Indicator Date'!T81="","x",'Indicator Date'!T81)</f>
        <v>2024</v>
      </c>
      <c r="U81" s="38">
        <f>IF('Indicator Date'!U81="","x",'Indicator Date'!U81)</f>
        <v>2024</v>
      </c>
      <c r="V81" s="38">
        <f>IF('Indicator Date'!V81="","x",'Indicator Date'!V81)</f>
        <v>2021</v>
      </c>
      <c r="W81" s="38">
        <f>IF('Indicator Date'!W81="","x",'Indicator Date'!W81)</f>
        <v>2022</v>
      </c>
      <c r="X81" s="38">
        <f>IF('Indicator Date'!X81="","x",'Indicator Date'!X81)</f>
        <v>2022</v>
      </c>
      <c r="Y81" s="38">
        <f>IF('Indicator Date'!Y81="","x",'Indicator Date'!Y81)</f>
        <v>2011</v>
      </c>
      <c r="Z81" s="38">
        <f>IF('Indicator Date'!Z81="","x",'Indicator Date'!Z81)</f>
        <v>2016</v>
      </c>
      <c r="AA81" s="38" t="str">
        <f>IF('Indicator Date'!AA81="","x",'Indicator Date'!AA81)</f>
        <v>x</v>
      </c>
      <c r="AB81" s="38">
        <f>IF('Indicator Date'!AB81="","x",'Indicator Date'!AB81)</f>
        <v>2017</v>
      </c>
      <c r="AC81" s="38">
        <f>IF('Indicator Date'!AC81="","x",'Indicator Date'!AC81)</f>
        <v>2020</v>
      </c>
      <c r="AD81" s="38">
        <f>IF('Indicator Date'!AD81="","x",'Indicator Date'!AD81)</f>
        <v>2022</v>
      </c>
      <c r="AE81" s="38">
        <f>IF('Indicator Date'!AE81="","x",'Indicator Date'!AE81)</f>
        <v>2024</v>
      </c>
      <c r="AF81" s="38">
        <f>IF('Indicator Date'!AF81="","x",'Indicator Date'!AF81)</f>
        <v>2024</v>
      </c>
      <c r="AG81" s="38">
        <f>IF('Indicator Date'!AG81="","x",'Indicator Date'!AG81)</f>
        <v>2024</v>
      </c>
      <c r="AH81" s="38">
        <f>IF('Indicator Date'!AH81="","x",'Indicator Date'!AH81)</f>
        <v>2022</v>
      </c>
      <c r="AI81" s="38" t="str">
        <f>IF('Indicator Date'!AI81="","x",RIGHT('Indicator Date'!AI81,4))</f>
        <v>x</v>
      </c>
      <c r="AJ81" s="38">
        <f>IF('Indicator Date'!AJ81="","x",'Indicator Date'!AJ81)</f>
        <v>2024</v>
      </c>
      <c r="AK81" s="38">
        <f>IF('Indicator Date'!AK81="","x",'Indicator Date'!AK81)</f>
        <v>2021</v>
      </c>
      <c r="AL81" s="38">
        <f>IF('Indicator Date'!AL81="","x",'Indicator Date'!AL81)</f>
        <v>2022</v>
      </c>
      <c r="AM81" s="38">
        <f>IF('Indicator Date'!AM81="","x",'Indicator Date'!AM81)</f>
        <v>2022</v>
      </c>
      <c r="AN81" s="38">
        <f>IF('Indicator Date'!AN81="","x",'Indicator Date'!AN81)</f>
        <v>2020</v>
      </c>
      <c r="AO81" s="38">
        <f>IF('Indicator Date'!AO81="","x",'Indicator Date'!AO81)</f>
        <v>2022</v>
      </c>
      <c r="AP81" s="38">
        <f>IF('Indicator Date'!AP81="","x",'Indicator Date'!AP81)</f>
        <v>2017</v>
      </c>
      <c r="AQ81" s="38">
        <f>IF('Indicator Date'!AQ81="","x",'Indicator Date'!AQ81)</f>
        <v>2022</v>
      </c>
      <c r="AR81" s="38">
        <f>IF('Indicator Date'!AR81="","x",'Indicator Date'!AR81)</f>
        <v>2022</v>
      </c>
      <c r="AS81" s="38">
        <f>IF('Indicator Date'!AS81="","x",'Indicator Date'!AS81)</f>
        <v>2022</v>
      </c>
      <c r="AT81" s="38">
        <f>IF('Indicator Date'!AT81="","x",'Indicator Date'!AT81)</f>
        <v>2022</v>
      </c>
      <c r="AU81" s="38">
        <f>IF('Indicator Date'!AU81="","x",'Indicator Date'!AU81)</f>
        <v>2022</v>
      </c>
      <c r="AV81" s="38">
        <f>IF('Indicator Date'!AV81="","x",'Indicator Date'!AV81)</f>
        <v>2022</v>
      </c>
      <c r="AW81" s="38">
        <f>IF('Indicator Date'!AW81="","x",'Indicator Date'!AW81)</f>
        <v>2022</v>
      </c>
      <c r="AX81" s="38">
        <f>IF('Indicator Date'!AX81="","x",'Indicator Date'!AX81)</f>
        <v>2024</v>
      </c>
      <c r="AY81" s="38">
        <f>IF('Indicator Date'!AY81="","x",'Indicator Date'!AY81)</f>
        <v>2024</v>
      </c>
      <c r="AZ81" s="38">
        <f>IF('Indicator Date'!AZ81="","x",'Indicator Date'!AZ81)</f>
        <v>2024</v>
      </c>
      <c r="BA81" s="38" t="str">
        <f>IF('Indicator Date'!BA81="","x",'Indicator Date'!BA81)</f>
        <v>x</v>
      </c>
      <c r="BB81" s="38">
        <f>IF('Indicator Date'!BB81="","x",'Indicator Date'!BB81)</f>
        <v>2024</v>
      </c>
      <c r="BC81" s="38">
        <f>IF('Indicator Date'!BC81="","x",'Indicator Date'!BC81)</f>
        <v>2024</v>
      </c>
      <c r="BD81" s="38">
        <f>IF('Indicator Date'!BD81="","x",'Indicator Date'!BD81)</f>
        <v>2024</v>
      </c>
      <c r="BE81" s="38">
        <f>IF('Indicator Date'!BE81="","x",'Indicator Date'!BE81)</f>
        <v>2024</v>
      </c>
      <c r="BF81" s="38">
        <f>IF('Indicator Date'!BF81="","x",'Indicator Date'!BF81)</f>
        <v>2013</v>
      </c>
      <c r="BG81" s="38">
        <f>IF('Indicator Date'!BG81="","x",'Indicator Date'!BG81)</f>
        <v>2022</v>
      </c>
      <c r="BH81" s="38">
        <f>IF('Indicator Date'!BH81="","x",'Indicator Date'!BH81)</f>
        <v>2023</v>
      </c>
      <c r="BI81" s="38">
        <f>IF('Indicator Date'!BI81="","x",'Indicator Date'!BI81)</f>
        <v>2022</v>
      </c>
      <c r="BJ81" s="38">
        <f>IF('Indicator Date'!BJ81="","x",'Indicator Date'!BJ81)</f>
        <v>2022</v>
      </c>
      <c r="BK81" s="38">
        <f>IF('Indicator Date'!BK81="","x",'Indicator Date'!BK81)</f>
        <v>2021</v>
      </c>
      <c r="BL81" s="38">
        <f>IF('Indicator Date'!BL81="","x",'Indicator Date'!BL81)</f>
        <v>2022</v>
      </c>
      <c r="BM81" s="38">
        <f>IF('Indicator Date'!BM81="","x",'Indicator Date'!BM81)</f>
        <v>2014</v>
      </c>
      <c r="BN81" s="38">
        <f>IF('Indicator Date'!BN81="","x",'Indicator Date'!BN81)</f>
        <v>2022</v>
      </c>
      <c r="BO81" s="38">
        <f>IF('Indicator Date'!BO81="","x",'Indicator Date'!BO81)</f>
        <v>2022</v>
      </c>
      <c r="BP81" s="38">
        <f>IF('Indicator Date'!BP81="","x",'Indicator Date'!BP81)</f>
        <v>2018</v>
      </c>
      <c r="BQ81" s="38">
        <f>IF('Indicator Date'!BQ81="","x",'Indicator Date'!BQ81)</f>
        <v>2022</v>
      </c>
      <c r="BR81" s="38">
        <f>IF('Indicator Date'!BR81="","x",'Indicator Date'!BR81)</f>
        <v>2022</v>
      </c>
      <c r="BS81" s="38" t="str">
        <f>IF('Indicator Date'!BS81="","x",'Indicator Date'!BS81)</f>
        <v>x</v>
      </c>
      <c r="BT81" s="38">
        <f>IF('Indicator Date'!BT81="","x",'Indicator Date'!BT81)</f>
        <v>2021</v>
      </c>
      <c r="BU81" s="38">
        <f>IF('Indicator Date'!BU81="","x",'Indicator Date'!BU81)</f>
        <v>2020</v>
      </c>
      <c r="BV81" s="38">
        <f>IF('Indicator Date'!BV81="","x",'Indicator Date'!BV81)</f>
        <v>2023</v>
      </c>
    </row>
    <row r="82" spans="1:74">
      <c r="A82" s="30" t="str">
        <f>'Indicator Data'!A84</f>
        <v>Iraq</v>
      </c>
      <c r="B82" s="23" t="str">
        <f>'Indicator Data'!B84</f>
        <v>IRQ</v>
      </c>
      <c r="C82" s="38">
        <f>IF('Indicator Date'!C82="","x",'Indicator Date'!C82)</f>
        <v>2024</v>
      </c>
      <c r="D82" s="38">
        <f>IF('Indicator Date'!D82="","x",'Indicator Date'!D82)</f>
        <v>2024</v>
      </c>
      <c r="E82" s="38">
        <f>IF('Indicator Date'!E82="","x",'Indicator Date'!E82)</f>
        <v>2024</v>
      </c>
      <c r="F82" s="38">
        <f>IF('Indicator Date'!F82="","x",'Indicator Date'!F82)</f>
        <v>2024</v>
      </c>
      <c r="G82" s="38">
        <f>IF('Indicator Date'!G82="","x",'Indicator Date'!G82)</f>
        <v>2024</v>
      </c>
      <c r="H82" s="38">
        <f>IF('Indicator Date'!H82="","x",'Indicator Date'!H82)</f>
        <v>2024</v>
      </c>
      <c r="I82" s="38">
        <f>IF('Indicator Date'!I82="","x",'Indicator Date'!I82)</f>
        <v>2024</v>
      </c>
      <c r="J82" s="38">
        <f>IF('Indicator Date'!J82="","x",'Indicator Date'!J82)</f>
        <v>2024</v>
      </c>
      <c r="K82" s="38">
        <f>IF('Indicator Date'!K82="","x",'Indicator Date'!K82)</f>
        <v>2024</v>
      </c>
      <c r="L82" s="38">
        <f>IF('Indicator Date'!L82="","x",'Indicator Date'!L82)</f>
        <v>2024</v>
      </c>
      <c r="M82" s="38">
        <f>IF('Indicator Date'!M82="","x",'Indicator Date'!M82)</f>
        <v>2024</v>
      </c>
      <c r="N82" s="38" t="str">
        <f>IF('Indicator Date'!N82="","x",'Indicator Date'!N82)</f>
        <v>x</v>
      </c>
      <c r="O82" s="38" t="str">
        <f>IF('Indicator Date'!O82="","x",'Indicator Date'!O82)</f>
        <v>x</v>
      </c>
      <c r="P82" s="38" t="str">
        <f>IF('Indicator Date'!P82="","x",'Indicator Date'!P82)</f>
        <v>x</v>
      </c>
      <c r="Q82" s="38">
        <f>IF('Indicator Date'!Q82="","x",'Indicator Date'!Q82)</f>
        <v>2024</v>
      </c>
      <c r="R82" s="38">
        <f>IF('Indicator Date'!R82="","x",'Indicator Date'!R82)</f>
        <v>2024</v>
      </c>
      <c r="S82" s="38">
        <f>IF('Indicator Date'!S82="","x",'Indicator Date'!S82)</f>
        <v>2024</v>
      </c>
      <c r="T82" s="38">
        <f>IF('Indicator Date'!T82="","x",'Indicator Date'!T82)</f>
        <v>2024</v>
      </c>
      <c r="U82" s="38">
        <f>IF('Indicator Date'!U82="","x",'Indicator Date'!U82)</f>
        <v>2024</v>
      </c>
      <c r="V82" s="38">
        <f>IF('Indicator Date'!V82="","x",'Indicator Date'!V82)</f>
        <v>2021</v>
      </c>
      <c r="W82" s="38">
        <f>IF('Indicator Date'!W82="","x",'Indicator Date'!W82)</f>
        <v>2022</v>
      </c>
      <c r="X82" s="38">
        <f>IF('Indicator Date'!X82="","x",'Indicator Date'!X82)</f>
        <v>2022</v>
      </c>
      <c r="Y82" s="38">
        <f>IF('Indicator Date'!Y82="","x",'Indicator Date'!Y82)</f>
        <v>2018</v>
      </c>
      <c r="Z82" s="38">
        <f>IF('Indicator Date'!Z82="","x",'Indicator Date'!Z82)</f>
        <v>2022</v>
      </c>
      <c r="AA82" s="38">
        <f>IF('Indicator Date'!AA82="","x",'Indicator Date'!AA82)</f>
        <v>2022</v>
      </c>
      <c r="AB82" s="38">
        <f>IF('Indicator Date'!AB82="","x",'Indicator Date'!AB82)</f>
        <v>2018</v>
      </c>
      <c r="AC82" s="38">
        <f>IF('Indicator Date'!AC82="","x",'Indicator Date'!AC82)</f>
        <v>2020</v>
      </c>
      <c r="AD82" s="38">
        <f>IF('Indicator Date'!AD82="","x",'Indicator Date'!AD82)</f>
        <v>2022</v>
      </c>
      <c r="AE82" s="38">
        <f>IF('Indicator Date'!AE82="","x",'Indicator Date'!AE82)</f>
        <v>2024</v>
      </c>
      <c r="AF82" s="38">
        <f>IF('Indicator Date'!AF82="","x",'Indicator Date'!AF82)</f>
        <v>2024</v>
      </c>
      <c r="AG82" s="38">
        <f>IF('Indicator Date'!AG82="","x",'Indicator Date'!AG82)</f>
        <v>2024</v>
      </c>
      <c r="AH82" s="38">
        <f>IF('Indicator Date'!AH82="","x",'Indicator Date'!AH82)</f>
        <v>2022</v>
      </c>
      <c r="AI82" s="38" t="str">
        <f>IF('Indicator Date'!AI82="","x",RIGHT('Indicator Date'!AI82,4))</f>
        <v>2018</v>
      </c>
      <c r="AJ82" s="38">
        <f>IF('Indicator Date'!AJ82="","x",'Indicator Date'!AJ82)</f>
        <v>2024</v>
      </c>
      <c r="AK82" s="38">
        <f>IF('Indicator Date'!AK82="","x",'Indicator Date'!AK82)</f>
        <v>2021</v>
      </c>
      <c r="AL82" s="38">
        <f>IF('Indicator Date'!AL82="","x",'Indicator Date'!AL82)</f>
        <v>2022</v>
      </c>
      <c r="AM82" s="38">
        <f>IF('Indicator Date'!AM82="","x",'Indicator Date'!AM82)</f>
        <v>2022</v>
      </c>
      <c r="AN82" s="38">
        <f>IF('Indicator Date'!AN82="","x",'Indicator Date'!AN82)</f>
        <v>2023</v>
      </c>
      <c r="AO82" s="38">
        <f>IF('Indicator Date'!AO82="","x",'Indicator Date'!AO82)</f>
        <v>2022</v>
      </c>
      <c r="AP82" s="38">
        <f>IF('Indicator Date'!AP82="","x",'Indicator Date'!AP82)</f>
        <v>2018</v>
      </c>
      <c r="AQ82" s="38">
        <f>IF('Indicator Date'!AQ82="","x",'Indicator Date'!AQ82)</f>
        <v>2022</v>
      </c>
      <c r="AR82" s="38">
        <f>IF('Indicator Date'!AR82="","x",'Indicator Date'!AR82)</f>
        <v>2022</v>
      </c>
      <c r="AS82" s="38">
        <f>IF('Indicator Date'!AS82="","x",'Indicator Date'!AS82)</f>
        <v>2022</v>
      </c>
      <c r="AT82" s="38">
        <f>IF('Indicator Date'!AT82="","x",'Indicator Date'!AT82)</f>
        <v>2022</v>
      </c>
      <c r="AU82" s="38">
        <f>IF('Indicator Date'!AU82="","x",'Indicator Date'!AU82)</f>
        <v>2022</v>
      </c>
      <c r="AV82" s="38">
        <f>IF('Indicator Date'!AV82="","x",'Indicator Date'!AV82)</f>
        <v>2022</v>
      </c>
      <c r="AW82" s="38">
        <f>IF('Indicator Date'!AW82="","x",'Indicator Date'!AW82)</f>
        <v>2012</v>
      </c>
      <c r="AX82" s="38">
        <f>IF('Indicator Date'!AX82="","x",'Indicator Date'!AX82)</f>
        <v>2024</v>
      </c>
      <c r="AY82" s="38">
        <f>IF('Indicator Date'!AY82="","x",'Indicator Date'!AY82)</f>
        <v>2024</v>
      </c>
      <c r="AZ82" s="38">
        <f>IF('Indicator Date'!AZ82="","x",'Indicator Date'!AZ82)</f>
        <v>2024</v>
      </c>
      <c r="BA82" s="38">
        <f>IF('Indicator Date'!BA82="","x",'Indicator Date'!BA82)</f>
        <v>2024</v>
      </c>
      <c r="BB82" s="38">
        <f>IF('Indicator Date'!BB82="","x",'Indicator Date'!BB82)</f>
        <v>2024</v>
      </c>
      <c r="BC82" s="38">
        <f>IF('Indicator Date'!BC82="","x",'Indicator Date'!BC82)</f>
        <v>2024</v>
      </c>
      <c r="BD82" s="38">
        <f>IF('Indicator Date'!BD82="","x",'Indicator Date'!BD82)</f>
        <v>2024</v>
      </c>
      <c r="BE82" s="38">
        <f>IF('Indicator Date'!BE82="","x",'Indicator Date'!BE82)</f>
        <v>2024</v>
      </c>
      <c r="BF82" s="38">
        <f>IF('Indicator Date'!BF82="","x",'Indicator Date'!BF82)</f>
        <v>2015</v>
      </c>
      <c r="BG82" s="38">
        <f>IF('Indicator Date'!BG82="","x",'Indicator Date'!BG82)</f>
        <v>2022</v>
      </c>
      <c r="BH82" s="38">
        <f>IF('Indicator Date'!BH82="","x",'Indicator Date'!BH82)</f>
        <v>2023</v>
      </c>
      <c r="BI82" s="38">
        <f>IF('Indicator Date'!BI82="","x",'Indicator Date'!BI82)</f>
        <v>2022</v>
      </c>
      <c r="BJ82" s="38">
        <f>IF('Indicator Date'!BJ82="","x",'Indicator Date'!BJ82)</f>
        <v>2017</v>
      </c>
      <c r="BK82" s="38">
        <f>IF('Indicator Date'!BK82="","x",'Indicator Date'!BK82)</f>
        <v>2022</v>
      </c>
      <c r="BL82" s="38">
        <f>IF('Indicator Date'!BL82="","x",'Indicator Date'!BL82)</f>
        <v>2022</v>
      </c>
      <c r="BM82" s="38">
        <f>IF('Indicator Date'!BM82="","x",'Indicator Date'!BM82)</f>
        <v>2014</v>
      </c>
      <c r="BN82" s="38">
        <f>IF('Indicator Date'!BN82="","x",'Indicator Date'!BN82)</f>
        <v>2022</v>
      </c>
      <c r="BO82" s="38">
        <f>IF('Indicator Date'!BO82="","x",'Indicator Date'!BO82)</f>
        <v>2022</v>
      </c>
      <c r="BP82" s="38">
        <f>IF('Indicator Date'!BP82="","x",'Indicator Date'!BP82)</f>
        <v>2020</v>
      </c>
      <c r="BQ82" s="38">
        <f>IF('Indicator Date'!BQ82="","x",'Indicator Date'!BQ82)</f>
        <v>2022</v>
      </c>
      <c r="BR82" s="38">
        <f>IF('Indicator Date'!BR82="","x",'Indicator Date'!BR82)</f>
        <v>2022</v>
      </c>
      <c r="BS82" s="38">
        <f>IF('Indicator Date'!BS82="","x",'Indicator Date'!BS82)</f>
        <v>2022</v>
      </c>
      <c r="BT82" s="38">
        <f>IF('Indicator Date'!BT82="","x",'Indicator Date'!BT82)</f>
        <v>2021</v>
      </c>
      <c r="BU82" s="38">
        <f>IF('Indicator Date'!BU82="","x",'Indicator Date'!BU82)</f>
        <v>2020</v>
      </c>
      <c r="BV82" s="38">
        <f>IF('Indicator Date'!BV82="","x",'Indicator Date'!BV82)</f>
        <v>2023</v>
      </c>
    </row>
    <row r="83" spans="1:74">
      <c r="A83" s="30" t="str">
        <f>'Indicator Data'!A85</f>
        <v>Ireland</v>
      </c>
      <c r="B83" s="23" t="str">
        <f>'Indicator Data'!B85</f>
        <v>IRL</v>
      </c>
      <c r="C83" s="38">
        <f>IF('Indicator Date'!C83="","x",'Indicator Date'!C83)</f>
        <v>2024</v>
      </c>
      <c r="D83" s="38">
        <f>IF('Indicator Date'!D83="","x",'Indicator Date'!D83)</f>
        <v>2024</v>
      </c>
      <c r="E83" s="38">
        <f>IF('Indicator Date'!E83="","x",'Indicator Date'!E83)</f>
        <v>2024</v>
      </c>
      <c r="F83" s="38">
        <f>IF('Indicator Date'!F83="","x",'Indicator Date'!F83)</f>
        <v>2024</v>
      </c>
      <c r="G83" s="38">
        <f>IF('Indicator Date'!G83="","x",'Indicator Date'!G83)</f>
        <v>2024</v>
      </c>
      <c r="H83" s="38">
        <f>IF('Indicator Date'!H83="","x",'Indicator Date'!H83)</f>
        <v>2024</v>
      </c>
      <c r="I83" s="38">
        <f>IF('Indicator Date'!I83="","x",'Indicator Date'!I83)</f>
        <v>2024</v>
      </c>
      <c r="J83" s="38">
        <f>IF('Indicator Date'!J83="","x",'Indicator Date'!J83)</f>
        <v>2024</v>
      </c>
      <c r="K83" s="38">
        <f>IF('Indicator Date'!K83="","x",'Indicator Date'!K83)</f>
        <v>2024</v>
      </c>
      <c r="L83" s="38">
        <f>IF('Indicator Date'!L83="","x",'Indicator Date'!L83)</f>
        <v>2024</v>
      </c>
      <c r="M83" s="38">
        <f>IF('Indicator Date'!M83="","x",'Indicator Date'!M83)</f>
        <v>2024</v>
      </c>
      <c r="N83" s="38" t="str">
        <f>IF('Indicator Date'!N83="","x",'Indicator Date'!N83)</f>
        <v>x</v>
      </c>
      <c r="O83" s="38" t="str">
        <f>IF('Indicator Date'!O83="","x",'Indicator Date'!O83)</f>
        <v>x</v>
      </c>
      <c r="P83" s="38" t="str">
        <f>IF('Indicator Date'!P83="","x",'Indicator Date'!P83)</f>
        <v>x</v>
      </c>
      <c r="Q83" s="38">
        <f>IF('Indicator Date'!Q83="","x",'Indicator Date'!Q83)</f>
        <v>2024</v>
      </c>
      <c r="R83" s="38">
        <f>IF('Indicator Date'!R83="","x",'Indicator Date'!R83)</f>
        <v>2024</v>
      </c>
      <c r="S83" s="38">
        <f>IF('Indicator Date'!S83="","x",'Indicator Date'!S83)</f>
        <v>2024</v>
      </c>
      <c r="T83" s="38">
        <f>IF('Indicator Date'!T83="","x",'Indicator Date'!T83)</f>
        <v>2024</v>
      </c>
      <c r="U83" s="38">
        <f>IF('Indicator Date'!U83="","x",'Indicator Date'!U83)</f>
        <v>2024</v>
      </c>
      <c r="V83" s="38">
        <f>IF('Indicator Date'!V83="","x",'Indicator Date'!V83)</f>
        <v>2021</v>
      </c>
      <c r="W83" s="38">
        <f>IF('Indicator Date'!W83="","x",'Indicator Date'!W83)</f>
        <v>2022</v>
      </c>
      <c r="X83" s="38">
        <f>IF('Indicator Date'!X83="","x",'Indicator Date'!X83)</f>
        <v>2022</v>
      </c>
      <c r="Y83" s="38">
        <f>IF('Indicator Date'!Y83="","x",'Indicator Date'!Y83)</f>
        <v>2016</v>
      </c>
      <c r="Z83" s="38">
        <f>IF('Indicator Date'!Z83="","x",'Indicator Date'!Z83)</f>
        <v>2022</v>
      </c>
      <c r="AA83" s="38" t="str">
        <f>IF('Indicator Date'!AA83="","x",'Indicator Date'!AA83)</f>
        <v>x</v>
      </c>
      <c r="AB83" s="38">
        <f>IF('Indicator Date'!AB83="","x",'Indicator Date'!AB83)</f>
        <v>2018</v>
      </c>
      <c r="AC83" s="38">
        <f>IF('Indicator Date'!AC83="","x",'Indicator Date'!AC83)</f>
        <v>2020</v>
      </c>
      <c r="AD83" s="38">
        <f>IF('Indicator Date'!AD83="","x",'Indicator Date'!AD83)</f>
        <v>2022</v>
      </c>
      <c r="AE83" s="38">
        <f>IF('Indicator Date'!AE83="","x",'Indicator Date'!AE83)</f>
        <v>2024</v>
      </c>
      <c r="AF83" s="38">
        <f>IF('Indicator Date'!AF83="","x",'Indicator Date'!AF83)</f>
        <v>2024</v>
      </c>
      <c r="AG83" s="38">
        <f>IF('Indicator Date'!AG83="","x",'Indicator Date'!AG83)</f>
        <v>2024</v>
      </c>
      <c r="AH83" s="38">
        <f>IF('Indicator Date'!AH83="","x",'Indicator Date'!AH83)</f>
        <v>2022</v>
      </c>
      <c r="AI83" s="38" t="str">
        <f>IF('Indicator Date'!AI83="","x",RIGHT('Indicator Date'!AI83,4))</f>
        <v>x</v>
      </c>
      <c r="AJ83" s="38">
        <f>IF('Indicator Date'!AJ83="","x",'Indicator Date'!AJ83)</f>
        <v>2024</v>
      </c>
      <c r="AK83" s="38">
        <f>IF('Indicator Date'!AK83="","x",'Indicator Date'!AK83)</f>
        <v>2021</v>
      </c>
      <c r="AL83" s="38">
        <f>IF('Indicator Date'!AL83="","x",'Indicator Date'!AL83)</f>
        <v>2022</v>
      </c>
      <c r="AM83" s="38" t="str">
        <f>IF('Indicator Date'!AM83="","x",'Indicator Date'!AM83)</f>
        <v>x</v>
      </c>
      <c r="AN83" s="38">
        <f>IF('Indicator Date'!AN83="","x",'Indicator Date'!AN83)</f>
        <v>2023</v>
      </c>
      <c r="AO83" s="38">
        <f>IF('Indicator Date'!AO83="","x",'Indicator Date'!AO83)</f>
        <v>2022</v>
      </c>
      <c r="AP83" s="38" t="str">
        <f>IF('Indicator Date'!AP83="","x",'Indicator Date'!AP83)</f>
        <v>x</v>
      </c>
      <c r="AQ83" s="38">
        <f>IF('Indicator Date'!AQ83="","x",'Indicator Date'!AQ83)</f>
        <v>2022</v>
      </c>
      <c r="AR83" s="38">
        <f>IF('Indicator Date'!AR83="","x",'Indicator Date'!AR83)</f>
        <v>2021</v>
      </c>
      <c r="AS83" s="38" t="str">
        <f>IF('Indicator Date'!AS83="","x",'Indicator Date'!AS83)</f>
        <v>x</v>
      </c>
      <c r="AT83" s="38" t="str">
        <f>IF('Indicator Date'!AT83="","x",'Indicator Date'!AT83)</f>
        <v>x</v>
      </c>
      <c r="AU83" s="38">
        <f>IF('Indicator Date'!AU83="","x",'Indicator Date'!AU83)</f>
        <v>2022</v>
      </c>
      <c r="AV83" s="38">
        <f>IF('Indicator Date'!AV83="","x",'Indicator Date'!AV83)</f>
        <v>2022</v>
      </c>
      <c r="AW83" s="38">
        <f>IF('Indicator Date'!AW83="","x",'Indicator Date'!AW83)</f>
        <v>2021</v>
      </c>
      <c r="AX83" s="38">
        <f>IF('Indicator Date'!AX83="","x",'Indicator Date'!AX83)</f>
        <v>2024</v>
      </c>
      <c r="AY83" s="38">
        <f>IF('Indicator Date'!AY83="","x",'Indicator Date'!AY83)</f>
        <v>2024</v>
      </c>
      <c r="AZ83" s="38">
        <f>IF('Indicator Date'!AZ83="","x",'Indicator Date'!AZ83)</f>
        <v>2024</v>
      </c>
      <c r="BA83" s="38" t="str">
        <f>IF('Indicator Date'!BA83="","x",'Indicator Date'!BA83)</f>
        <v>x</v>
      </c>
      <c r="BB83" s="38">
        <f>IF('Indicator Date'!BB83="","x",'Indicator Date'!BB83)</f>
        <v>2024</v>
      </c>
      <c r="BC83" s="38" t="str">
        <f>IF('Indicator Date'!BC83="","x",'Indicator Date'!BC83)</f>
        <v>x</v>
      </c>
      <c r="BD83" s="38">
        <f>IF('Indicator Date'!BD83="","x",'Indicator Date'!BD83)</f>
        <v>2024</v>
      </c>
      <c r="BE83" s="38">
        <f>IF('Indicator Date'!BE83="","x",'Indicator Date'!BE83)</f>
        <v>2024</v>
      </c>
      <c r="BF83" s="38" t="str">
        <f>IF('Indicator Date'!BF83="","x",'Indicator Date'!BF83)</f>
        <v>x</v>
      </c>
      <c r="BG83" s="38">
        <f>IF('Indicator Date'!BG83="","x",'Indicator Date'!BG83)</f>
        <v>2022</v>
      </c>
      <c r="BH83" s="38">
        <f>IF('Indicator Date'!BH83="","x",'Indicator Date'!BH83)</f>
        <v>2023</v>
      </c>
      <c r="BI83" s="38">
        <f>IF('Indicator Date'!BI83="","x",'Indicator Date'!BI83)</f>
        <v>2022</v>
      </c>
      <c r="BJ83" s="38" t="str">
        <f>IF('Indicator Date'!BJ83="","x",'Indicator Date'!BJ83)</f>
        <v>x</v>
      </c>
      <c r="BK83" s="38">
        <f>IF('Indicator Date'!BK83="","x",'Indicator Date'!BK83)</f>
        <v>2021</v>
      </c>
      <c r="BL83" s="38">
        <f>IF('Indicator Date'!BL83="","x",'Indicator Date'!BL83)</f>
        <v>2022</v>
      </c>
      <c r="BM83" s="38">
        <f>IF('Indicator Date'!BM83="","x",'Indicator Date'!BM83)</f>
        <v>2014</v>
      </c>
      <c r="BN83" s="38">
        <f>IF('Indicator Date'!BN83="","x",'Indicator Date'!BN83)</f>
        <v>2022</v>
      </c>
      <c r="BO83" s="38">
        <f>IF('Indicator Date'!BO83="","x",'Indicator Date'!BO83)</f>
        <v>2022</v>
      </c>
      <c r="BP83" s="38">
        <f>IF('Indicator Date'!BP83="","x",'Indicator Date'!BP83)</f>
        <v>2021</v>
      </c>
      <c r="BQ83" s="38">
        <f>IF('Indicator Date'!BQ83="","x",'Indicator Date'!BQ83)</f>
        <v>2022</v>
      </c>
      <c r="BR83" s="38" t="str">
        <f>IF('Indicator Date'!BR83="","x",'Indicator Date'!BR83)</f>
        <v>x</v>
      </c>
      <c r="BS83" s="38">
        <f>IF('Indicator Date'!BS83="","x",'Indicator Date'!BS83)</f>
        <v>2022</v>
      </c>
      <c r="BT83" s="38">
        <f>IF('Indicator Date'!BT83="","x",'Indicator Date'!BT83)</f>
        <v>2022</v>
      </c>
      <c r="BU83" s="38">
        <f>IF('Indicator Date'!BU83="","x",'Indicator Date'!BU83)</f>
        <v>2020</v>
      </c>
      <c r="BV83" s="38">
        <f>IF('Indicator Date'!BV83="","x",'Indicator Date'!BV83)</f>
        <v>2023</v>
      </c>
    </row>
    <row r="84" spans="1:74">
      <c r="A84" s="30" t="str">
        <f>'Indicator Data'!A86</f>
        <v>Israel</v>
      </c>
      <c r="B84" s="23" t="str">
        <f>'Indicator Data'!B86</f>
        <v>ISR</v>
      </c>
      <c r="C84" s="38">
        <f>IF('Indicator Date'!C84="","x",'Indicator Date'!C84)</f>
        <v>2024</v>
      </c>
      <c r="D84" s="38">
        <f>IF('Indicator Date'!D84="","x",'Indicator Date'!D84)</f>
        <v>2024</v>
      </c>
      <c r="E84" s="38">
        <f>IF('Indicator Date'!E84="","x",'Indicator Date'!E84)</f>
        <v>2024</v>
      </c>
      <c r="F84" s="38">
        <f>IF('Indicator Date'!F84="","x",'Indicator Date'!F84)</f>
        <v>2024</v>
      </c>
      <c r="G84" s="38">
        <f>IF('Indicator Date'!G84="","x",'Indicator Date'!G84)</f>
        <v>2024</v>
      </c>
      <c r="H84" s="38">
        <f>IF('Indicator Date'!H84="","x",'Indicator Date'!H84)</f>
        <v>2024</v>
      </c>
      <c r="I84" s="38">
        <f>IF('Indicator Date'!I84="","x",'Indicator Date'!I84)</f>
        <v>2024</v>
      </c>
      <c r="J84" s="38">
        <f>IF('Indicator Date'!J84="","x",'Indicator Date'!J84)</f>
        <v>2024</v>
      </c>
      <c r="K84" s="38">
        <f>IF('Indicator Date'!K84="","x",'Indicator Date'!K84)</f>
        <v>2024</v>
      </c>
      <c r="L84" s="38">
        <f>IF('Indicator Date'!L84="","x",'Indicator Date'!L84)</f>
        <v>2024</v>
      </c>
      <c r="M84" s="38">
        <f>IF('Indicator Date'!M84="","x",'Indicator Date'!M84)</f>
        <v>2024</v>
      </c>
      <c r="N84" s="38" t="str">
        <f>IF('Indicator Date'!N84="","x",'Indicator Date'!N84)</f>
        <v>x</v>
      </c>
      <c r="O84" s="38" t="str">
        <f>IF('Indicator Date'!O84="","x",'Indicator Date'!O84)</f>
        <v>x</v>
      </c>
      <c r="P84" s="38" t="str">
        <f>IF('Indicator Date'!P84="","x",'Indicator Date'!P84)</f>
        <v>x</v>
      </c>
      <c r="Q84" s="38">
        <f>IF('Indicator Date'!Q84="","x",'Indicator Date'!Q84)</f>
        <v>2024</v>
      </c>
      <c r="R84" s="38">
        <f>IF('Indicator Date'!R84="","x",'Indicator Date'!R84)</f>
        <v>2024</v>
      </c>
      <c r="S84" s="38">
        <f>IF('Indicator Date'!S84="","x",'Indicator Date'!S84)</f>
        <v>2024</v>
      </c>
      <c r="T84" s="38">
        <f>IF('Indicator Date'!T84="","x",'Indicator Date'!T84)</f>
        <v>2024</v>
      </c>
      <c r="U84" s="38">
        <f>IF('Indicator Date'!U84="","x",'Indicator Date'!U84)</f>
        <v>2024</v>
      </c>
      <c r="V84" s="38">
        <f>IF('Indicator Date'!V84="","x",'Indicator Date'!V84)</f>
        <v>2021</v>
      </c>
      <c r="W84" s="38">
        <f>IF('Indicator Date'!W84="","x",'Indicator Date'!W84)</f>
        <v>2022</v>
      </c>
      <c r="X84" s="38">
        <f>IF('Indicator Date'!X84="","x",'Indicator Date'!X84)</f>
        <v>2022</v>
      </c>
      <c r="Y84" s="38">
        <f>IF('Indicator Date'!Y84="","x",'Indicator Date'!Y84)</f>
        <v>2008</v>
      </c>
      <c r="Z84" s="38">
        <f>IF('Indicator Date'!Z84="","x",'Indicator Date'!Z84)</f>
        <v>2022</v>
      </c>
      <c r="AA84" s="38" t="str">
        <f>IF('Indicator Date'!AA84="","x",'Indicator Date'!AA84)</f>
        <v>x</v>
      </c>
      <c r="AB84" s="38">
        <f>IF('Indicator Date'!AB84="","x",'Indicator Date'!AB84)</f>
        <v>2019</v>
      </c>
      <c r="AC84" s="38" t="str">
        <f>IF('Indicator Date'!AC84="","x",'Indicator Date'!AC84)</f>
        <v>x</v>
      </c>
      <c r="AD84" s="38">
        <f>IF('Indicator Date'!AD84="","x",'Indicator Date'!AD84)</f>
        <v>2022</v>
      </c>
      <c r="AE84" s="38">
        <f>IF('Indicator Date'!AE84="","x",'Indicator Date'!AE84)</f>
        <v>2024</v>
      </c>
      <c r="AF84" s="38">
        <f>IF('Indicator Date'!AF84="","x",'Indicator Date'!AF84)</f>
        <v>2024</v>
      </c>
      <c r="AG84" s="38">
        <f>IF('Indicator Date'!AG84="","x",'Indicator Date'!AG84)</f>
        <v>2024</v>
      </c>
      <c r="AH84" s="38">
        <f>IF('Indicator Date'!AH84="","x",'Indicator Date'!AH84)</f>
        <v>2022</v>
      </c>
      <c r="AI84" s="38" t="str">
        <f>IF('Indicator Date'!AI84="","x",RIGHT('Indicator Date'!AI84,4))</f>
        <v>x</v>
      </c>
      <c r="AJ84" s="38">
        <f>IF('Indicator Date'!AJ84="","x",'Indicator Date'!AJ84)</f>
        <v>2024</v>
      </c>
      <c r="AK84" s="38">
        <f>IF('Indicator Date'!AK84="","x",'Indicator Date'!AK84)</f>
        <v>2021</v>
      </c>
      <c r="AL84" s="38">
        <f>IF('Indicator Date'!AL84="","x",'Indicator Date'!AL84)</f>
        <v>2022</v>
      </c>
      <c r="AM84" s="38" t="str">
        <f>IF('Indicator Date'!AM84="","x",'Indicator Date'!AM84)</f>
        <v>x</v>
      </c>
      <c r="AN84" s="38">
        <f>IF('Indicator Date'!AN84="","x",'Indicator Date'!AN84)</f>
        <v>2023</v>
      </c>
      <c r="AO84" s="38">
        <f>IF('Indicator Date'!AO84="","x",'Indicator Date'!AO84)</f>
        <v>2022</v>
      </c>
      <c r="AP84" s="38" t="str">
        <f>IF('Indicator Date'!AP84="","x",'Indicator Date'!AP84)</f>
        <v>x</v>
      </c>
      <c r="AQ84" s="38">
        <f>IF('Indicator Date'!AQ84="","x",'Indicator Date'!AQ84)</f>
        <v>2022</v>
      </c>
      <c r="AR84" s="38" t="str">
        <f>IF('Indicator Date'!AR84="","x",'Indicator Date'!AR84)</f>
        <v>x</v>
      </c>
      <c r="AS84" s="38" t="str">
        <f>IF('Indicator Date'!AS84="","x",'Indicator Date'!AS84)</f>
        <v>x</v>
      </c>
      <c r="AT84" s="38" t="str">
        <f>IF('Indicator Date'!AT84="","x",'Indicator Date'!AT84)</f>
        <v>x</v>
      </c>
      <c r="AU84" s="38">
        <f>IF('Indicator Date'!AU84="","x",'Indicator Date'!AU84)</f>
        <v>2022</v>
      </c>
      <c r="AV84" s="38">
        <f>IF('Indicator Date'!AV84="","x",'Indicator Date'!AV84)</f>
        <v>2022</v>
      </c>
      <c r="AW84" s="38">
        <f>IF('Indicator Date'!AW84="","x",'Indicator Date'!AW84)</f>
        <v>2021</v>
      </c>
      <c r="AX84" s="38">
        <f>IF('Indicator Date'!AX84="","x",'Indicator Date'!AX84)</f>
        <v>2024</v>
      </c>
      <c r="AY84" s="38">
        <f>IF('Indicator Date'!AY84="","x",'Indicator Date'!AY84)</f>
        <v>2024</v>
      </c>
      <c r="AZ84" s="38">
        <f>IF('Indicator Date'!AZ84="","x",'Indicator Date'!AZ84)</f>
        <v>2024</v>
      </c>
      <c r="BA84" s="38">
        <f>IF('Indicator Date'!BA84="","x",'Indicator Date'!BA84)</f>
        <v>2024</v>
      </c>
      <c r="BB84" s="38">
        <f>IF('Indicator Date'!BB84="","x",'Indicator Date'!BB84)</f>
        <v>2024</v>
      </c>
      <c r="BC84" s="38" t="str">
        <f>IF('Indicator Date'!BC84="","x",'Indicator Date'!BC84)</f>
        <v>x</v>
      </c>
      <c r="BD84" s="38">
        <f>IF('Indicator Date'!BD84="","x",'Indicator Date'!BD84)</f>
        <v>2024</v>
      </c>
      <c r="BE84" s="38">
        <f>IF('Indicator Date'!BE84="","x",'Indicator Date'!BE84)</f>
        <v>2024</v>
      </c>
      <c r="BF84" s="38" t="str">
        <f>IF('Indicator Date'!BF84="","x",'Indicator Date'!BF84)</f>
        <v>x</v>
      </c>
      <c r="BG84" s="38">
        <f>IF('Indicator Date'!BG84="","x",'Indicator Date'!BG84)</f>
        <v>2022</v>
      </c>
      <c r="BH84" s="38">
        <f>IF('Indicator Date'!BH84="","x",'Indicator Date'!BH84)</f>
        <v>2023</v>
      </c>
      <c r="BI84" s="38">
        <f>IF('Indicator Date'!BI84="","x",'Indicator Date'!BI84)</f>
        <v>2022</v>
      </c>
      <c r="BJ84" s="38" t="str">
        <f>IF('Indicator Date'!BJ84="","x",'Indicator Date'!BJ84)</f>
        <v>x</v>
      </c>
      <c r="BK84" s="38">
        <f>IF('Indicator Date'!BK84="","x",'Indicator Date'!BK84)</f>
        <v>2021</v>
      </c>
      <c r="BL84" s="38">
        <f>IF('Indicator Date'!BL84="","x",'Indicator Date'!BL84)</f>
        <v>2022</v>
      </c>
      <c r="BM84" s="38">
        <f>IF('Indicator Date'!BM84="","x",'Indicator Date'!BM84)</f>
        <v>2014</v>
      </c>
      <c r="BN84" s="38">
        <f>IF('Indicator Date'!BN84="","x",'Indicator Date'!BN84)</f>
        <v>2022</v>
      </c>
      <c r="BO84" s="38">
        <f>IF('Indicator Date'!BO84="","x",'Indicator Date'!BO84)</f>
        <v>2022</v>
      </c>
      <c r="BP84" s="38">
        <f>IF('Indicator Date'!BP84="","x",'Indicator Date'!BP84)</f>
        <v>2021</v>
      </c>
      <c r="BQ84" s="38">
        <f>IF('Indicator Date'!BQ84="","x",'Indicator Date'!BQ84)</f>
        <v>2022</v>
      </c>
      <c r="BR84" s="38">
        <f>IF('Indicator Date'!BR84="","x",'Indicator Date'!BR84)</f>
        <v>2022</v>
      </c>
      <c r="BS84" s="38">
        <f>IF('Indicator Date'!BS84="","x",'Indicator Date'!BS84)</f>
        <v>2022</v>
      </c>
      <c r="BT84" s="38">
        <f>IF('Indicator Date'!BT84="","x",'Indicator Date'!BT84)</f>
        <v>2021</v>
      </c>
      <c r="BU84" s="38">
        <f>IF('Indicator Date'!BU84="","x",'Indicator Date'!BU84)</f>
        <v>2020</v>
      </c>
      <c r="BV84" s="38">
        <f>IF('Indicator Date'!BV84="","x",'Indicator Date'!BV84)</f>
        <v>2023</v>
      </c>
    </row>
    <row r="85" spans="1:74">
      <c r="A85" s="30" t="str">
        <f>'Indicator Data'!A87</f>
        <v>Italy</v>
      </c>
      <c r="B85" s="23" t="str">
        <f>'Indicator Data'!B87</f>
        <v>ITA</v>
      </c>
      <c r="C85" s="38">
        <f>IF('Indicator Date'!C85="","x",'Indicator Date'!C85)</f>
        <v>2024</v>
      </c>
      <c r="D85" s="38">
        <f>IF('Indicator Date'!D85="","x",'Indicator Date'!D85)</f>
        <v>2024</v>
      </c>
      <c r="E85" s="38">
        <f>IF('Indicator Date'!E85="","x",'Indicator Date'!E85)</f>
        <v>2024</v>
      </c>
      <c r="F85" s="38">
        <f>IF('Indicator Date'!F85="","x",'Indicator Date'!F85)</f>
        <v>2024</v>
      </c>
      <c r="G85" s="38">
        <f>IF('Indicator Date'!G85="","x",'Indicator Date'!G85)</f>
        <v>2024</v>
      </c>
      <c r="H85" s="38">
        <f>IF('Indicator Date'!H85="","x",'Indicator Date'!H85)</f>
        <v>2024</v>
      </c>
      <c r="I85" s="38">
        <f>IF('Indicator Date'!I85="","x",'Indicator Date'!I85)</f>
        <v>2024</v>
      </c>
      <c r="J85" s="38">
        <f>IF('Indicator Date'!J85="","x",'Indicator Date'!J85)</f>
        <v>2024</v>
      </c>
      <c r="K85" s="38">
        <f>IF('Indicator Date'!K85="","x",'Indicator Date'!K85)</f>
        <v>2024</v>
      </c>
      <c r="L85" s="38">
        <f>IF('Indicator Date'!L85="","x",'Indicator Date'!L85)</f>
        <v>2024</v>
      </c>
      <c r="M85" s="38">
        <f>IF('Indicator Date'!M85="","x",'Indicator Date'!M85)</f>
        <v>2024</v>
      </c>
      <c r="N85" s="38" t="str">
        <f>IF('Indicator Date'!N85="","x",'Indicator Date'!N85)</f>
        <v>x</v>
      </c>
      <c r="O85" s="38" t="str">
        <f>IF('Indicator Date'!O85="","x",'Indicator Date'!O85)</f>
        <v>x</v>
      </c>
      <c r="P85" s="38" t="str">
        <f>IF('Indicator Date'!P85="","x",'Indicator Date'!P85)</f>
        <v>x</v>
      </c>
      <c r="Q85" s="38">
        <f>IF('Indicator Date'!Q85="","x",'Indicator Date'!Q85)</f>
        <v>2024</v>
      </c>
      <c r="R85" s="38">
        <f>IF('Indicator Date'!R85="","x",'Indicator Date'!R85)</f>
        <v>2024</v>
      </c>
      <c r="S85" s="38">
        <f>IF('Indicator Date'!S85="","x",'Indicator Date'!S85)</f>
        <v>2024</v>
      </c>
      <c r="T85" s="38">
        <f>IF('Indicator Date'!T85="","x",'Indicator Date'!T85)</f>
        <v>2024</v>
      </c>
      <c r="U85" s="38">
        <f>IF('Indicator Date'!U85="","x",'Indicator Date'!U85)</f>
        <v>2024</v>
      </c>
      <c r="V85" s="38">
        <f>IF('Indicator Date'!V85="","x",'Indicator Date'!V85)</f>
        <v>2021</v>
      </c>
      <c r="W85" s="38">
        <f>IF('Indicator Date'!W85="","x",'Indicator Date'!W85)</f>
        <v>2022</v>
      </c>
      <c r="X85" s="38">
        <f>IF('Indicator Date'!X85="","x",'Indicator Date'!X85)</f>
        <v>2022</v>
      </c>
      <c r="Y85" s="38">
        <f>IF('Indicator Date'!Y85="","x",'Indicator Date'!Y85)</f>
        <v>2011</v>
      </c>
      <c r="Z85" s="38">
        <f>IF('Indicator Date'!Z85="","x",'Indicator Date'!Z85)</f>
        <v>2022</v>
      </c>
      <c r="AA85" s="38" t="str">
        <f>IF('Indicator Date'!AA85="","x",'Indicator Date'!AA85)</f>
        <v>x</v>
      </c>
      <c r="AB85" s="38">
        <f>IF('Indicator Date'!AB85="","x",'Indicator Date'!AB85)</f>
        <v>2018</v>
      </c>
      <c r="AC85" s="38">
        <f>IF('Indicator Date'!AC85="","x",'Indicator Date'!AC85)</f>
        <v>2020</v>
      </c>
      <c r="AD85" s="38">
        <f>IF('Indicator Date'!AD85="","x",'Indicator Date'!AD85)</f>
        <v>2022</v>
      </c>
      <c r="AE85" s="38">
        <f>IF('Indicator Date'!AE85="","x",'Indicator Date'!AE85)</f>
        <v>2024</v>
      </c>
      <c r="AF85" s="38">
        <f>IF('Indicator Date'!AF85="","x",'Indicator Date'!AF85)</f>
        <v>2024</v>
      </c>
      <c r="AG85" s="38">
        <f>IF('Indicator Date'!AG85="","x",'Indicator Date'!AG85)</f>
        <v>2024</v>
      </c>
      <c r="AH85" s="38">
        <f>IF('Indicator Date'!AH85="","x",'Indicator Date'!AH85)</f>
        <v>2022</v>
      </c>
      <c r="AI85" s="38" t="str">
        <f>IF('Indicator Date'!AI85="","x",RIGHT('Indicator Date'!AI85,4))</f>
        <v>x</v>
      </c>
      <c r="AJ85" s="38">
        <f>IF('Indicator Date'!AJ85="","x",'Indicator Date'!AJ85)</f>
        <v>2024</v>
      </c>
      <c r="AK85" s="38">
        <f>IF('Indicator Date'!AK85="","x",'Indicator Date'!AK85)</f>
        <v>2021</v>
      </c>
      <c r="AL85" s="38">
        <f>IF('Indicator Date'!AL85="","x",'Indicator Date'!AL85)</f>
        <v>2022</v>
      </c>
      <c r="AM85" s="38" t="str">
        <f>IF('Indicator Date'!AM85="","x",'Indicator Date'!AM85)</f>
        <v>x</v>
      </c>
      <c r="AN85" s="38">
        <f>IF('Indicator Date'!AN85="","x",'Indicator Date'!AN85)</f>
        <v>2023</v>
      </c>
      <c r="AO85" s="38">
        <f>IF('Indicator Date'!AO85="","x",'Indicator Date'!AO85)</f>
        <v>2022</v>
      </c>
      <c r="AP85" s="38" t="str">
        <f>IF('Indicator Date'!AP85="","x",'Indicator Date'!AP85)</f>
        <v>x</v>
      </c>
      <c r="AQ85" s="38">
        <f>IF('Indicator Date'!AQ85="","x",'Indicator Date'!AQ85)</f>
        <v>2022</v>
      </c>
      <c r="AR85" s="38">
        <f>IF('Indicator Date'!AR85="","x",'Indicator Date'!AR85)</f>
        <v>2022</v>
      </c>
      <c r="AS85" s="38">
        <f>IF('Indicator Date'!AS85="","x",'Indicator Date'!AS85)</f>
        <v>2022</v>
      </c>
      <c r="AT85" s="38" t="str">
        <f>IF('Indicator Date'!AT85="","x",'Indicator Date'!AT85)</f>
        <v>x</v>
      </c>
      <c r="AU85" s="38">
        <f>IF('Indicator Date'!AU85="","x",'Indicator Date'!AU85)</f>
        <v>2022</v>
      </c>
      <c r="AV85" s="38">
        <f>IF('Indicator Date'!AV85="","x",'Indicator Date'!AV85)</f>
        <v>2022</v>
      </c>
      <c r="AW85" s="38">
        <f>IF('Indicator Date'!AW85="","x",'Indicator Date'!AW85)</f>
        <v>2021</v>
      </c>
      <c r="AX85" s="38">
        <f>IF('Indicator Date'!AX85="","x",'Indicator Date'!AX85)</f>
        <v>2024</v>
      </c>
      <c r="AY85" s="38">
        <f>IF('Indicator Date'!AY85="","x",'Indicator Date'!AY85)</f>
        <v>2024</v>
      </c>
      <c r="AZ85" s="38">
        <f>IF('Indicator Date'!AZ85="","x",'Indicator Date'!AZ85)</f>
        <v>2024</v>
      </c>
      <c r="BA85" s="38" t="str">
        <f>IF('Indicator Date'!BA85="","x",'Indicator Date'!BA85)</f>
        <v>x</v>
      </c>
      <c r="BB85" s="38">
        <f>IF('Indicator Date'!BB85="","x",'Indicator Date'!BB85)</f>
        <v>2024</v>
      </c>
      <c r="BC85" s="38" t="str">
        <f>IF('Indicator Date'!BC85="","x",'Indicator Date'!BC85)</f>
        <v>x</v>
      </c>
      <c r="BD85" s="38">
        <f>IF('Indicator Date'!BD85="","x",'Indicator Date'!BD85)</f>
        <v>2024</v>
      </c>
      <c r="BE85" s="38">
        <f>IF('Indicator Date'!BE85="","x",'Indicator Date'!BE85)</f>
        <v>2024</v>
      </c>
      <c r="BF85" s="38">
        <f>IF('Indicator Date'!BF85="","x",'Indicator Date'!BF85)</f>
        <v>2015</v>
      </c>
      <c r="BG85" s="38">
        <f>IF('Indicator Date'!BG85="","x",'Indicator Date'!BG85)</f>
        <v>2022</v>
      </c>
      <c r="BH85" s="38">
        <f>IF('Indicator Date'!BH85="","x",'Indicator Date'!BH85)</f>
        <v>2023</v>
      </c>
      <c r="BI85" s="38">
        <f>IF('Indicator Date'!BI85="","x",'Indicator Date'!BI85)</f>
        <v>2022</v>
      </c>
      <c r="BJ85" s="38">
        <f>IF('Indicator Date'!BJ85="","x",'Indicator Date'!BJ85)</f>
        <v>2019</v>
      </c>
      <c r="BK85" s="38">
        <f>IF('Indicator Date'!BK85="","x",'Indicator Date'!BK85)</f>
        <v>2022</v>
      </c>
      <c r="BL85" s="38">
        <f>IF('Indicator Date'!BL85="","x",'Indicator Date'!BL85)</f>
        <v>2022</v>
      </c>
      <c r="BM85" s="38">
        <f>IF('Indicator Date'!BM85="","x",'Indicator Date'!BM85)</f>
        <v>2014</v>
      </c>
      <c r="BN85" s="38">
        <f>IF('Indicator Date'!BN85="","x",'Indicator Date'!BN85)</f>
        <v>2022</v>
      </c>
      <c r="BO85" s="38">
        <f>IF('Indicator Date'!BO85="","x",'Indicator Date'!BO85)</f>
        <v>2022</v>
      </c>
      <c r="BP85" s="38">
        <f>IF('Indicator Date'!BP85="","x",'Indicator Date'!BP85)</f>
        <v>2021</v>
      </c>
      <c r="BQ85" s="38">
        <f>IF('Indicator Date'!BQ85="","x",'Indicator Date'!BQ85)</f>
        <v>2022</v>
      </c>
      <c r="BR85" s="38">
        <f>IF('Indicator Date'!BR85="","x",'Indicator Date'!BR85)</f>
        <v>2022</v>
      </c>
      <c r="BS85" s="38">
        <f>IF('Indicator Date'!BS85="","x",'Indicator Date'!BS85)</f>
        <v>2022</v>
      </c>
      <c r="BT85" s="38">
        <f>IF('Indicator Date'!BT85="","x",'Indicator Date'!BT85)</f>
        <v>2022</v>
      </c>
      <c r="BU85" s="38">
        <f>IF('Indicator Date'!BU85="","x",'Indicator Date'!BU85)</f>
        <v>2020</v>
      </c>
      <c r="BV85" s="38">
        <f>IF('Indicator Date'!BV85="","x",'Indicator Date'!BV85)</f>
        <v>2023</v>
      </c>
    </row>
    <row r="86" spans="1:74">
      <c r="A86" s="30" t="str">
        <f>'Indicator Data'!A88</f>
        <v>Jamaica</v>
      </c>
      <c r="B86" s="23" t="str">
        <f>'Indicator Data'!B88</f>
        <v>JAM</v>
      </c>
      <c r="C86" s="38">
        <f>IF('Indicator Date'!C86="","x",'Indicator Date'!C86)</f>
        <v>2024</v>
      </c>
      <c r="D86" s="38">
        <f>IF('Indicator Date'!D86="","x",'Indicator Date'!D86)</f>
        <v>2024</v>
      </c>
      <c r="E86" s="38">
        <f>IF('Indicator Date'!E86="","x",'Indicator Date'!E86)</f>
        <v>2024</v>
      </c>
      <c r="F86" s="38">
        <f>IF('Indicator Date'!F86="","x",'Indicator Date'!F86)</f>
        <v>2024</v>
      </c>
      <c r="G86" s="38">
        <f>IF('Indicator Date'!G86="","x",'Indicator Date'!G86)</f>
        <v>2024</v>
      </c>
      <c r="H86" s="38">
        <f>IF('Indicator Date'!H86="","x",'Indicator Date'!H86)</f>
        <v>2024</v>
      </c>
      <c r="I86" s="38">
        <f>IF('Indicator Date'!I86="","x",'Indicator Date'!I86)</f>
        <v>2024</v>
      </c>
      <c r="J86" s="38">
        <f>IF('Indicator Date'!J86="","x",'Indicator Date'!J86)</f>
        <v>2024</v>
      </c>
      <c r="K86" s="38">
        <f>IF('Indicator Date'!K86="","x",'Indicator Date'!K86)</f>
        <v>2024</v>
      </c>
      <c r="L86" s="38">
        <f>IF('Indicator Date'!L86="","x",'Indicator Date'!L86)</f>
        <v>2024</v>
      </c>
      <c r="M86" s="38" t="str">
        <f>IF('Indicator Date'!M86="","x",'Indicator Date'!M86)</f>
        <v>x</v>
      </c>
      <c r="N86" s="38" t="str">
        <f>IF('Indicator Date'!N86="","x",'Indicator Date'!N86)</f>
        <v>x</v>
      </c>
      <c r="O86" s="38" t="str">
        <f>IF('Indicator Date'!O86="","x",'Indicator Date'!O86)</f>
        <v>x</v>
      </c>
      <c r="P86" s="38" t="str">
        <f>IF('Indicator Date'!P86="","x",'Indicator Date'!P86)</f>
        <v>x</v>
      </c>
      <c r="Q86" s="38">
        <f>IF('Indicator Date'!Q86="","x",'Indicator Date'!Q86)</f>
        <v>2024</v>
      </c>
      <c r="R86" s="38">
        <f>IF('Indicator Date'!R86="","x",'Indicator Date'!R86)</f>
        <v>2024</v>
      </c>
      <c r="S86" s="38">
        <f>IF('Indicator Date'!S86="","x",'Indicator Date'!S86)</f>
        <v>2024</v>
      </c>
      <c r="T86" s="38">
        <f>IF('Indicator Date'!T86="","x",'Indicator Date'!T86)</f>
        <v>2024</v>
      </c>
      <c r="U86" s="38">
        <f>IF('Indicator Date'!U86="","x",'Indicator Date'!U86)</f>
        <v>2024</v>
      </c>
      <c r="V86" s="38">
        <f>IF('Indicator Date'!V86="","x",'Indicator Date'!V86)</f>
        <v>2021</v>
      </c>
      <c r="W86" s="38">
        <f>IF('Indicator Date'!W86="","x",'Indicator Date'!W86)</f>
        <v>2022</v>
      </c>
      <c r="X86" s="38">
        <f>IF('Indicator Date'!X86="","x",'Indicator Date'!X86)</f>
        <v>2022</v>
      </c>
      <c r="Y86" s="38">
        <f>IF('Indicator Date'!Y86="","x",'Indicator Date'!Y86)</f>
        <v>2011</v>
      </c>
      <c r="Z86" s="38">
        <f>IF('Indicator Date'!Z86="","x",'Indicator Date'!Z86)</f>
        <v>2022</v>
      </c>
      <c r="AA86" s="38" t="str">
        <f>IF('Indicator Date'!AA86="","x",'Indicator Date'!AA86)</f>
        <v>x</v>
      </c>
      <c r="AB86" s="38">
        <f>IF('Indicator Date'!AB86="","x",'Indicator Date'!AB86)</f>
        <v>2018</v>
      </c>
      <c r="AC86" s="38">
        <f>IF('Indicator Date'!AC86="","x",'Indicator Date'!AC86)</f>
        <v>2020</v>
      </c>
      <c r="AD86" s="38">
        <f>IF('Indicator Date'!AD86="","x",'Indicator Date'!AD86)</f>
        <v>2022</v>
      </c>
      <c r="AE86" s="38">
        <f>IF('Indicator Date'!AE86="","x",'Indicator Date'!AE86)</f>
        <v>2024</v>
      </c>
      <c r="AF86" s="38">
        <f>IF('Indicator Date'!AF86="","x",'Indicator Date'!AF86)</f>
        <v>2024</v>
      </c>
      <c r="AG86" s="38">
        <f>IF('Indicator Date'!AG86="","x",'Indicator Date'!AG86)</f>
        <v>2024</v>
      </c>
      <c r="AH86" s="38">
        <f>IF('Indicator Date'!AH86="","x",'Indicator Date'!AH86)</f>
        <v>2022</v>
      </c>
      <c r="AI86" s="38" t="str">
        <f>IF('Indicator Date'!AI86="","x",RIGHT('Indicator Date'!AI86,4))</f>
        <v>2018</v>
      </c>
      <c r="AJ86" s="38">
        <f>IF('Indicator Date'!AJ86="","x",'Indicator Date'!AJ86)</f>
        <v>2024</v>
      </c>
      <c r="AK86" s="38">
        <f>IF('Indicator Date'!AK86="","x",'Indicator Date'!AK86)</f>
        <v>2021</v>
      </c>
      <c r="AL86" s="38">
        <f>IF('Indicator Date'!AL86="","x",'Indicator Date'!AL86)</f>
        <v>2022</v>
      </c>
      <c r="AM86" s="38">
        <f>IF('Indicator Date'!AM86="","x",'Indicator Date'!AM86)</f>
        <v>2022</v>
      </c>
      <c r="AN86" s="38">
        <f>IF('Indicator Date'!AN86="","x",'Indicator Date'!AN86)</f>
        <v>2023</v>
      </c>
      <c r="AO86" s="38">
        <f>IF('Indicator Date'!AO86="","x",'Indicator Date'!AO86)</f>
        <v>2022</v>
      </c>
      <c r="AP86" s="38">
        <f>IF('Indicator Date'!AP86="","x",'Indicator Date'!AP86)</f>
        <v>2018</v>
      </c>
      <c r="AQ86" s="38">
        <f>IF('Indicator Date'!AQ86="","x",'Indicator Date'!AQ86)</f>
        <v>2022</v>
      </c>
      <c r="AR86" s="38">
        <f>IF('Indicator Date'!AR86="","x",'Indicator Date'!AR86)</f>
        <v>2022</v>
      </c>
      <c r="AS86" s="38">
        <f>IF('Indicator Date'!AS86="","x",'Indicator Date'!AS86)</f>
        <v>2022</v>
      </c>
      <c r="AT86" s="38" t="str">
        <f>IF('Indicator Date'!AT86="","x",'Indicator Date'!AT86)</f>
        <v>x</v>
      </c>
      <c r="AU86" s="38">
        <f>IF('Indicator Date'!AU86="","x",'Indicator Date'!AU86)</f>
        <v>2022</v>
      </c>
      <c r="AV86" s="38">
        <f>IF('Indicator Date'!AV86="","x",'Indicator Date'!AV86)</f>
        <v>2022</v>
      </c>
      <c r="AW86" s="38">
        <f>IF('Indicator Date'!AW86="","x",'Indicator Date'!AW86)</f>
        <v>2021</v>
      </c>
      <c r="AX86" s="38">
        <f>IF('Indicator Date'!AX86="","x",'Indicator Date'!AX86)</f>
        <v>2024</v>
      </c>
      <c r="AY86" s="38">
        <f>IF('Indicator Date'!AY86="","x",'Indicator Date'!AY86)</f>
        <v>2024</v>
      </c>
      <c r="AZ86" s="38">
        <f>IF('Indicator Date'!AZ86="","x",'Indicator Date'!AZ86)</f>
        <v>2024</v>
      </c>
      <c r="BA86" s="38" t="str">
        <f>IF('Indicator Date'!BA86="","x",'Indicator Date'!BA86)</f>
        <v>x</v>
      </c>
      <c r="BB86" s="38">
        <f>IF('Indicator Date'!BB86="","x",'Indicator Date'!BB86)</f>
        <v>2023</v>
      </c>
      <c r="BC86" s="38">
        <f>IF('Indicator Date'!BC86="","x",'Indicator Date'!BC86)</f>
        <v>2023</v>
      </c>
      <c r="BD86" s="38">
        <f>IF('Indicator Date'!BD86="","x",'Indicator Date'!BD86)</f>
        <v>2024</v>
      </c>
      <c r="BE86" s="38">
        <f>IF('Indicator Date'!BE86="","x",'Indicator Date'!BE86)</f>
        <v>2024</v>
      </c>
      <c r="BF86" s="38">
        <f>IF('Indicator Date'!BF86="","x",'Indicator Date'!BF86)</f>
        <v>2013</v>
      </c>
      <c r="BG86" s="38">
        <f>IF('Indicator Date'!BG86="","x",'Indicator Date'!BG86)</f>
        <v>2022</v>
      </c>
      <c r="BH86" s="38">
        <f>IF('Indicator Date'!BH86="","x",'Indicator Date'!BH86)</f>
        <v>2023</v>
      </c>
      <c r="BI86" s="38">
        <f>IF('Indicator Date'!BI86="","x",'Indicator Date'!BI86)</f>
        <v>2022</v>
      </c>
      <c r="BJ86" s="38" t="str">
        <f>IF('Indicator Date'!BJ86="","x",'Indicator Date'!BJ86)</f>
        <v>x</v>
      </c>
      <c r="BK86" s="38">
        <f>IF('Indicator Date'!BK86="","x",'Indicator Date'!BK86)</f>
        <v>2021</v>
      </c>
      <c r="BL86" s="38">
        <f>IF('Indicator Date'!BL86="","x",'Indicator Date'!BL86)</f>
        <v>2022</v>
      </c>
      <c r="BM86" s="38">
        <f>IF('Indicator Date'!BM86="","x",'Indicator Date'!BM86)</f>
        <v>2014</v>
      </c>
      <c r="BN86" s="38">
        <f>IF('Indicator Date'!BN86="","x",'Indicator Date'!BN86)</f>
        <v>2022</v>
      </c>
      <c r="BO86" s="38">
        <f>IF('Indicator Date'!BO86="","x",'Indicator Date'!BO86)</f>
        <v>2022</v>
      </c>
      <c r="BP86" s="38">
        <f>IF('Indicator Date'!BP86="","x",'Indicator Date'!BP86)</f>
        <v>2018</v>
      </c>
      <c r="BQ86" s="38">
        <f>IF('Indicator Date'!BQ86="","x",'Indicator Date'!BQ86)</f>
        <v>2022</v>
      </c>
      <c r="BR86" s="38">
        <f>IF('Indicator Date'!BR86="","x",'Indicator Date'!BR86)</f>
        <v>2022</v>
      </c>
      <c r="BS86" s="38" t="str">
        <f>IF('Indicator Date'!BS86="","x",'Indicator Date'!BS86)</f>
        <v>x</v>
      </c>
      <c r="BT86" s="38">
        <f>IF('Indicator Date'!BT86="","x",'Indicator Date'!BT86)</f>
        <v>2021</v>
      </c>
      <c r="BU86" s="38">
        <f>IF('Indicator Date'!BU86="","x",'Indicator Date'!BU86)</f>
        <v>2020</v>
      </c>
      <c r="BV86" s="38">
        <f>IF('Indicator Date'!BV86="","x",'Indicator Date'!BV86)</f>
        <v>2023</v>
      </c>
    </row>
    <row r="87" spans="1:74">
      <c r="A87" s="30" t="str">
        <f>'Indicator Data'!A89</f>
        <v>Japan</v>
      </c>
      <c r="B87" s="23" t="str">
        <f>'Indicator Data'!B89</f>
        <v>JPN</v>
      </c>
      <c r="C87" s="38">
        <f>IF('Indicator Date'!C87="","x",'Indicator Date'!C87)</f>
        <v>2024</v>
      </c>
      <c r="D87" s="38">
        <f>IF('Indicator Date'!D87="","x",'Indicator Date'!D87)</f>
        <v>2024</v>
      </c>
      <c r="E87" s="38">
        <f>IF('Indicator Date'!E87="","x",'Indicator Date'!E87)</f>
        <v>2024</v>
      </c>
      <c r="F87" s="38">
        <f>IF('Indicator Date'!F87="","x",'Indicator Date'!F87)</f>
        <v>2024</v>
      </c>
      <c r="G87" s="38">
        <f>IF('Indicator Date'!G87="","x",'Indicator Date'!G87)</f>
        <v>2024</v>
      </c>
      <c r="H87" s="38">
        <f>IF('Indicator Date'!H87="","x",'Indicator Date'!H87)</f>
        <v>2024</v>
      </c>
      <c r="I87" s="38">
        <f>IF('Indicator Date'!I87="","x",'Indicator Date'!I87)</f>
        <v>2024</v>
      </c>
      <c r="J87" s="38">
        <f>IF('Indicator Date'!J87="","x",'Indicator Date'!J87)</f>
        <v>2024</v>
      </c>
      <c r="K87" s="38">
        <f>IF('Indicator Date'!K87="","x",'Indicator Date'!K87)</f>
        <v>2024</v>
      </c>
      <c r="L87" s="38">
        <f>IF('Indicator Date'!L87="","x",'Indicator Date'!L87)</f>
        <v>2024</v>
      </c>
      <c r="M87" s="38">
        <f>IF('Indicator Date'!M87="","x",'Indicator Date'!M87)</f>
        <v>2024</v>
      </c>
      <c r="N87" s="38" t="str">
        <f>IF('Indicator Date'!N87="","x",'Indicator Date'!N87)</f>
        <v>x</v>
      </c>
      <c r="O87" s="38" t="str">
        <f>IF('Indicator Date'!O87="","x",'Indicator Date'!O87)</f>
        <v>x</v>
      </c>
      <c r="P87" s="38" t="str">
        <f>IF('Indicator Date'!P87="","x",'Indicator Date'!P87)</f>
        <v>x</v>
      </c>
      <c r="Q87" s="38">
        <f>IF('Indicator Date'!Q87="","x",'Indicator Date'!Q87)</f>
        <v>2024</v>
      </c>
      <c r="R87" s="38">
        <f>IF('Indicator Date'!R87="","x",'Indicator Date'!R87)</f>
        <v>2024</v>
      </c>
      <c r="S87" s="38">
        <f>IF('Indicator Date'!S87="","x",'Indicator Date'!S87)</f>
        <v>2024</v>
      </c>
      <c r="T87" s="38">
        <f>IF('Indicator Date'!T87="","x",'Indicator Date'!T87)</f>
        <v>2024</v>
      </c>
      <c r="U87" s="38">
        <f>IF('Indicator Date'!U87="","x",'Indicator Date'!U87)</f>
        <v>2024</v>
      </c>
      <c r="V87" s="38">
        <f>IF('Indicator Date'!V87="","x",'Indicator Date'!V87)</f>
        <v>2021</v>
      </c>
      <c r="W87" s="38">
        <f>IF('Indicator Date'!W87="","x",'Indicator Date'!W87)</f>
        <v>2022</v>
      </c>
      <c r="X87" s="38">
        <f>IF('Indicator Date'!X87="","x",'Indicator Date'!X87)</f>
        <v>2022</v>
      </c>
      <c r="Y87" s="38">
        <f>IF('Indicator Date'!Y87="","x",'Indicator Date'!Y87)</f>
        <v>2015</v>
      </c>
      <c r="Z87" s="38">
        <f>IF('Indicator Date'!Z87="","x",'Indicator Date'!Z87)</f>
        <v>2022</v>
      </c>
      <c r="AA87" s="38" t="str">
        <f>IF('Indicator Date'!AA87="","x",'Indicator Date'!AA87)</f>
        <v>x</v>
      </c>
      <c r="AB87" s="38">
        <f>IF('Indicator Date'!AB87="","x",'Indicator Date'!AB87)</f>
        <v>2018</v>
      </c>
      <c r="AC87" s="38">
        <f>IF('Indicator Date'!AC87="","x",'Indicator Date'!AC87)</f>
        <v>2020</v>
      </c>
      <c r="AD87" s="38">
        <f>IF('Indicator Date'!AD87="","x",'Indicator Date'!AD87)</f>
        <v>2022</v>
      </c>
      <c r="AE87" s="38">
        <f>IF('Indicator Date'!AE87="","x",'Indicator Date'!AE87)</f>
        <v>2024</v>
      </c>
      <c r="AF87" s="38">
        <f>IF('Indicator Date'!AF87="","x",'Indicator Date'!AF87)</f>
        <v>2024</v>
      </c>
      <c r="AG87" s="38">
        <f>IF('Indicator Date'!AG87="","x",'Indicator Date'!AG87)</f>
        <v>2024</v>
      </c>
      <c r="AH87" s="38">
        <f>IF('Indicator Date'!AH87="","x",'Indicator Date'!AH87)</f>
        <v>2022</v>
      </c>
      <c r="AI87" s="38" t="str">
        <f>IF('Indicator Date'!AI87="","x",RIGHT('Indicator Date'!AI87,4))</f>
        <v>x</v>
      </c>
      <c r="AJ87" s="38">
        <f>IF('Indicator Date'!AJ87="","x",'Indicator Date'!AJ87)</f>
        <v>2024</v>
      </c>
      <c r="AK87" s="38">
        <f>IF('Indicator Date'!AK87="","x",'Indicator Date'!AK87)</f>
        <v>2021</v>
      </c>
      <c r="AL87" s="38">
        <f>IF('Indicator Date'!AL87="","x",'Indicator Date'!AL87)</f>
        <v>2022</v>
      </c>
      <c r="AM87" s="38" t="str">
        <f>IF('Indicator Date'!AM87="","x",'Indicator Date'!AM87)</f>
        <v>x</v>
      </c>
      <c r="AN87" s="38">
        <f>IF('Indicator Date'!AN87="","x",'Indicator Date'!AN87)</f>
        <v>2023</v>
      </c>
      <c r="AO87" s="38">
        <f>IF('Indicator Date'!AO87="","x",'Indicator Date'!AO87)</f>
        <v>2022</v>
      </c>
      <c r="AP87" s="38">
        <f>IF('Indicator Date'!AP87="","x",'Indicator Date'!AP87)</f>
        <v>2010</v>
      </c>
      <c r="AQ87" s="38">
        <f>IF('Indicator Date'!AQ87="","x",'Indicator Date'!AQ87)</f>
        <v>2022</v>
      </c>
      <c r="AR87" s="38">
        <f>IF('Indicator Date'!AR87="","x",'Indicator Date'!AR87)</f>
        <v>2020</v>
      </c>
      <c r="AS87" s="38" t="str">
        <f>IF('Indicator Date'!AS87="","x",'Indicator Date'!AS87)</f>
        <v>x</v>
      </c>
      <c r="AT87" s="38" t="str">
        <f>IF('Indicator Date'!AT87="","x",'Indicator Date'!AT87)</f>
        <v>x</v>
      </c>
      <c r="AU87" s="38">
        <f>IF('Indicator Date'!AU87="","x",'Indicator Date'!AU87)</f>
        <v>2022</v>
      </c>
      <c r="AV87" s="38">
        <f>IF('Indicator Date'!AV87="","x",'Indicator Date'!AV87)</f>
        <v>2022</v>
      </c>
      <c r="AW87" s="38">
        <f>IF('Indicator Date'!AW87="","x",'Indicator Date'!AW87)</f>
        <v>2013</v>
      </c>
      <c r="AX87" s="38">
        <f>IF('Indicator Date'!AX87="","x",'Indicator Date'!AX87)</f>
        <v>2024</v>
      </c>
      <c r="AY87" s="38">
        <f>IF('Indicator Date'!AY87="","x",'Indicator Date'!AY87)</f>
        <v>2024</v>
      </c>
      <c r="AZ87" s="38">
        <f>IF('Indicator Date'!AZ87="","x",'Indicator Date'!AZ87)</f>
        <v>2024</v>
      </c>
      <c r="BA87" s="38" t="str">
        <f>IF('Indicator Date'!BA87="","x",'Indicator Date'!BA87)</f>
        <v>x</v>
      </c>
      <c r="BB87" s="38">
        <f>IF('Indicator Date'!BB87="","x",'Indicator Date'!BB87)</f>
        <v>2024</v>
      </c>
      <c r="BC87" s="38" t="str">
        <f>IF('Indicator Date'!BC87="","x",'Indicator Date'!BC87)</f>
        <v>x</v>
      </c>
      <c r="BD87" s="38">
        <f>IF('Indicator Date'!BD87="","x",'Indicator Date'!BD87)</f>
        <v>2024</v>
      </c>
      <c r="BE87" s="38">
        <f>IF('Indicator Date'!BE87="","x",'Indicator Date'!BE87)</f>
        <v>2024</v>
      </c>
      <c r="BF87" s="38">
        <f>IF('Indicator Date'!BF87="","x",'Indicator Date'!BF87)</f>
        <v>2013</v>
      </c>
      <c r="BG87" s="38">
        <f>IF('Indicator Date'!BG87="","x",'Indicator Date'!BG87)</f>
        <v>2022</v>
      </c>
      <c r="BH87" s="38">
        <f>IF('Indicator Date'!BH87="","x",'Indicator Date'!BH87)</f>
        <v>2023</v>
      </c>
      <c r="BI87" s="38">
        <f>IF('Indicator Date'!BI87="","x",'Indicator Date'!BI87)</f>
        <v>2022</v>
      </c>
      <c r="BJ87" s="38" t="str">
        <f>IF('Indicator Date'!BJ87="","x",'Indicator Date'!BJ87)</f>
        <v>x</v>
      </c>
      <c r="BK87" s="38">
        <f>IF('Indicator Date'!BK87="","x",'Indicator Date'!BK87)</f>
        <v>2021</v>
      </c>
      <c r="BL87" s="38">
        <f>IF('Indicator Date'!BL87="","x",'Indicator Date'!BL87)</f>
        <v>2022</v>
      </c>
      <c r="BM87" s="38">
        <f>IF('Indicator Date'!BM87="","x",'Indicator Date'!BM87)</f>
        <v>2014</v>
      </c>
      <c r="BN87" s="38">
        <f>IF('Indicator Date'!BN87="","x",'Indicator Date'!BN87)</f>
        <v>2022</v>
      </c>
      <c r="BO87" s="38">
        <f>IF('Indicator Date'!BO87="","x",'Indicator Date'!BO87)</f>
        <v>2022</v>
      </c>
      <c r="BP87" s="38">
        <f>IF('Indicator Date'!BP87="","x",'Indicator Date'!BP87)</f>
        <v>2020</v>
      </c>
      <c r="BQ87" s="38">
        <f>IF('Indicator Date'!BQ87="","x",'Indicator Date'!BQ87)</f>
        <v>2022</v>
      </c>
      <c r="BR87" s="38">
        <f>IF('Indicator Date'!BR87="","x",'Indicator Date'!BR87)</f>
        <v>2022</v>
      </c>
      <c r="BS87" s="38">
        <f>IF('Indicator Date'!BS87="","x",'Indicator Date'!BS87)</f>
        <v>2022</v>
      </c>
      <c r="BT87" s="38">
        <f>IF('Indicator Date'!BT87="","x",'Indicator Date'!BT87)</f>
        <v>2021</v>
      </c>
      <c r="BU87" s="38">
        <f>IF('Indicator Date'!BU87="","x",'Indicator Date'!BU87)</f>
        <v>2020</v>
      </c>
      <c r="BV87" s="38">
        <f>IF('Indicator Date'!BV87="","x",'Indicator Date'!BV87)</f>
        <v>2023</v>
      </c>
    </row>
    <row r="88" spans="1:74">
      <c r="A88" s="30" t="str">
        <f>'Indicator Data'!A90</f>
        <v>Jordan</v>
      </c>
      <c r="B88" s="23" t="str">
        <f>'Indicator Data'!B90</f>
        <v>JOR</v>
      </c>
      <c r="C88" s="38">
        <f>IF('Indicator Date'!C88="","x",'Indicator Date'!C88)</f>
        <v>2024</v>
      </c>
      <c r="D88" s="38">
        <f>IF('Indicator Date'!D88="","x",'Indicator Date'!D88)</f>
        <v>2024</v>
      </c>
      <c r="E88" s="38">
        <f>IF('Indicator Date'!E88="","x",'Indicator Date'!E88)</f>
        <v>2024</v>
      </c>
      <c r="F88" s="38">
        <f>IF('Indicator Date'!F88="","x",'Indicator Date'!F88)</f>
        <v>2024</v>
      </c>
      <c r="G88" s="38">
        <f>IF('Indicator Date'!G88="","x",'Indicator Date'!G88)</f>
        <v>2024</v>
      </c>
      <c r="H88" s="38">
        <f>IF('Indicator Date'!H88="","x",'Indicator Date'!H88)</f>
        <v>2024</v>
      </c>
      <c r="I88" s="38">
        <f>IF('Indicator Date'!I88="","x",'Indicator Date'!I88)</f>
        <v>2024</v>
      </c>
      <c r="J88" s="38">
        <f>IF('Indicator Date'!J88="","x",'Indicator Date'!J88)</f>
        <v>2024</v>
      </c>
      <c r="K88" s="38">
        <f>IF('Indicator Date'!K88="","x",'Indicator Date'!K88)</f>
        <v>2024</v>
      </c>
      <c r="L88" s="38">
        <f>IF('Indicator Date'!L88="","x",'Indicator Date'!L88)</f>
        <v>2024</v>
      </c>
      <c r="M88" s="38">
        <f>IF('Indicator Date'!M88="","x",'Indicator Date'!M88)</f>
        <v>2024</v>
      </c>
      <c r="N88" s="38" t="str">
        <f>IF('Indicator Date'!N88="","x",'Indicator Date'!N88)</f>
        <v>x</v>
      </c>
      <c r="O88" s="38" t="str">
        <f>IF('Indicator Date'!O88="","x",'Indicator Date'!O88)</f>
        <v>x</v>
      </c>
      <c r="P88" s="38" t="str">
        <f>IF('Indicator Date'!P88="","x",'Indicator Date'!P88)</f>
        <v>x</v>
      </c>
      <c r="Q88" s="38">
        <f>IF('Indicator Date'!Q88="","x",'Indicator Date'!Q88)</f>
        <v>2024</v>
      </c>
      <c r="R88" s="38">
        <f>IF('Indicator Date'!R88="","x",'Indicator Date'!R88)</f>
        <v>2024</v>
      </c>
      <c r="S88" s="38">
        <f>IF('Indicator Date'!S88="","x",'Indicator Date'!S88)</f>
        <v>2024</v>
      </c>
      <c r="T88" s="38">
        <f>IF('Indicator Date'!T88="","x",'Indicator Date'!T88)</f>
        <v>2024</v>
      </c>
      <c r="U88" s="38">
        <f>IF('Indicator Date'!U88="","x",'Indicator Date'!U88)</f>
        <v>2024</v>
      </c>
      <c r="V88" s="38">
        <f>IF('Indicator Date'!V88="","x",'Indicator Date'!V88)</f>
        <v>2021</v>
      </c>
      <c r="W88" s="38">
        <f>IF('Indicator Date'!W88="","x",'Indicator Date'!W88)</f>
        <v>2022</v>
      </c>
      <c r="X88" s="38">
        <f>IF('Indicator Date'!X88="","x",'Indicator Date'!X88)</f>
        <v>2022</v>
      </c>
      <c r="Y88" s="38">
        <f>IF('Indicator Date'!Y88="","x",'Indicator Date'!Y88)</f>
        <v>2017</v>
      </c>
      <c r="Z88" s="38">
        <f>IF('Indicator Date'!Z88="","x",'Indicator Date'!Z88)</f>
        <v>2022</v>
      </c>
      <c r="AA88" s="38" t="str">
        <f>IF('Indicator Date'!AA88="","x",'Indicator Date'!AA88)</f>
        <v>x</v>
      </c>
      <c r="AB88" s="38">
        <f>IF('Indicator Date'!AB88="","x",'Indicator Date'!AB88)</f>
        <v>2017</v>
      </c>
      <c r="AC88" s="38">
        <f>IF('Indicator Date'!AC88="","x",'Indicator Date'!AC88)</f>
        <v>2020</v>
      </c>
      <c r="AD88" s="38">
        <f>IF('Indicator Date'!AD88="","x",'Indicator Date'!AD88)</f>
        <v>2022</v>
      </c>
      <c r="AE88" s="38">
        <f>IF('Indicator Date'!AE88="","x",'Indicator Date'!AE88)</f>
        <v>2024</v>
      </c>
      <c r="AF88" s="38">
        <f>IF('Indicator Date'!AF88="","x",'Indicator Date'!AF88)</f>
        <v>2024</v>
      </c>
      <c r="AG88" s="38">
        <f>IF('Indicator Date'!AG88="","x",'Indicator Date'!AG88)</f>
        <v>2024</v>
      </c>
      <c r="AH88" s="38">
        <f>IF('Indicator Date'!AH88="","x",'Indicator Date'!AH88)</f>
        <v>2022</v>
      </c>
      <c r="AI88" s="38" t="str">
        <f>IF('Indicator Date'!AI88="","x",RIGHT('Indicator Date'!AI88,4))</f>
        <v>2017</v>
      </c>
      <c r="AJ88" s="38">
        <f>IF('Indicator Date'!AJ88="","x",'Indicator Date'!AJ88)</f>
        <v>2024</v>
      </c>
      <c r="AK88" s="38">
        <f>IF('Indicator Date'!AK88="","x",'Indicator Date'!AK88)</f>
        <v>2021</v>
      </c>
      <c r="AL88" s="38">
        <f>IF('Indicator Date'!AL88="","x",'Indicator Date'!AL88)</f>
        <v>2022</v>
      </c>
      <c r="AM88" s="38">
        <f>IF('Indicator Date'!AM88="","x",'Indicator Date'!AM88)</f>
        <v>2022</v>
      </c>
      <c r="AN88" s="38">
        <f>IF('Indicator Date'!AN88="","x",'Indicator Date'!AN88)</f>
        <v>2023</v>
      </c>
      <c r="AO88" s="38">
        <f>IF('Indicator Date'!AO88="","x",'Indicator Date'!AO88)</f>
        <v>2022</v>
      </c>
      <c r="AP88" s="38">
        <f>IF('Indicator Date'!AP88="","x",'Indicator Date'!AP88)</f>
        <v>2023</v>
      </c>
      <c r="AQ88" s="38">
        <f>IF('Indicator Date'!AQ88="","x",'Indicator Date'!AQ88)</f>
        <v>2022</v>
      </c>
      <c r="AR88" s="38">
        <f>IF('Indicator Date'!AR88="","x",'Indicator Date'!AR88)</f>
        <v>2022</v>
      </c>
      <c r="AS88" s="38">
        <f>IF('Indicator Date'!AS88="","x",'Indicator Date'!AS88)</f>
        <v>2022</v>
      </c>
      <c r="AT88" s="38" t="str">
        <f>IF('Indicator Date'!AT88="","x",'Indicator Date'!AT88)</f>
        <v>x</v>
      </c>
      <c r="AU88" s="38">
        <f>IF('Indicator Date'!AU88="","x",'Indicator Date'!AU88)</f>
        <v>2022</v>
      </c>
      <c r="AV88" s="38">
        <f>IF('Indicator Date'!AV88="","x",'Indicator Date'!AV88)</f>
        <v>2022</v>
      </c>
      <c r="AW88" s="38">
        <f>IF('Indicator Date'!AW88="","x",'Indicator Date'!AW88)</f>
        <v>2010</v>
      </c>
      <c r="AX88" s="38">
        <f>IF('Indicator Date'!AX88="","x",'Indicator Date'!AX88)</f>
        <v>2024</v>
      </c>
      <c r="AY88" s="38">
        <f>IF('Indicator Date'!AY88="","x",'Indicator Date'!AY88)</f>
        <v>2024</v>
      </c>
      <c r="AZ88" s="38">
        <f>IF('Indicator Date'!AZ88="","x",'Indicator Date'!AZ88)</f>
        <v>2024</v>
      </c>
      <c r="BA88" s="38" t="str">
        <f>IF('Indicator Date'!BA88="","x",'Indicator Date'!BA88)</f>
        <v>x</v>
      </c>
      <c r="BB88" s="38">
        <f>IF('Indicator Date'!BB88="","x",'Indicator Date'!BB88)</f>
        <v>2024</v>
      </c>
      <c r="BC88" s="38">
        <f>IF('Indicator Date'!BC88="","x",'Indicator Date'!BC88)</f>
        <v>2023</v>
      </c>
      <c r="BD88" s="38">
        <f>IF('Indicator Date'!BD88="","x",'Indicator Date'!BD88)</f>
        <v>2024</v>
      </c>
      <c r="BE88" s="38">
        <f>IF('Indicator Date'!BE88="","x",'Indicator Date'!BE88)</f>
        <v>2024</v>
      </c>
      <c r="BF88" s="38">
        <f>IF('Indicator Date'!BF88="","x",'Indicator Date'!BF88)</f>
        <v>2013</v>
      </c>
      <c r="BG88" s="38">
        <f>IF('Indicator Date'!BG88="","x",'Indicator Date'!BG88)</f>
        <v>2022</v>
      </c>
      <c r="BH88" s="38">
        <f>IF('Indicator Date'!BH88="","x",'Indicator Date'!BH88)</f>
        <v>2023</v>
      </c>
      <c r="BI88" s="38">
        <f>IF('Indicator Date'!BI88="","x",'Indicator Date'!BI88)</f>
        <v>2022</v>
      </c>
      <c r="BJ88" s="38">
        <f>IF('Indicator Date'!BJ88="","x",'Indicator Date'!BJ88)</f>
        <v>2021</v>
      </c>
      <c r="BK88" s="38">
        <f>IF('Indicator Date'!BK88="","x",'Indicator Date'!BK88)</f>
        <v>2021</v>
      </c>
      <c r="BL88" s="38">
        <f>IF('Indicator Date'!BL88="","x",'Indicator Date'!BL88)</f>
        <v>2022</v>
      </c>
      <c r="BM88" s="38">
        <f>IF('Indicator Date'!BM88="","x",'Indicator Date'!BM88)</f>
        <v>2014</v>
      </c>
      <c r="BN88" s="38">
        <f>IF('Indicator Date'!BN88="","x",'Indicator Date'!BN88)</f>
        <v>2022</v>
      </c>
      <c r="BO88" s="38">
        <f>IF('Indicator Date'!BO88="","x",'Indicator Date'!BO88)</f>
        <v>2022</v>
      </c>
      <c r="BP88" s="38">
        <f>IF('Indicator Date'!BP88="","x",'Indicator Date'!BP88)</f>
        <v>2019</v>
      </c>
      <c r="BQ88" s="38">
        <f>IF('Indicator Date'!BQ88="","x",'Indicator Date'!BQ88)</f>
        <v>2022</v>
      </c>
      <c r="BR88" s="38">
        <f>IF('Indicator Date'!BR88="","x",'Indicator Date'!BR88)</f>
        <v>2022</v>
      </c>
      <c r="BS88" s="38" t="str">
        <f>IF('Indicator Date'!BS88="","x",'Indicator Date'!BS88)</f>
        <v>x</v>
      </c>
      <c r="BT88" s="38">
        <f>IF('Indicator Date'!BT88="","x",'Indicator Date'!BT88)</f>
        <v>2021</v>
      </c>
      <c r="BU88" s="38">
        <f>IF('Indicator Date'!BU88="","x",'Indicator Date'!BU88)</f>
        <v>2020</v>
      </c>
      <c r="BV88" s="38">
        <f>IF('Indicator Date'!BV88="","x",'Indicator Date'!BV88)</f>
        <v>2023</v>
      </c>
    </row>
    <row r="89" spans="1:74">
      <c r="A89" s="30" t="str">
        <f>'Indicator Data'!A91</f>
        <v>Kazakhstan</v>
      </c>
      <c r="B89" s="23" t="str">
        <f>'Indicator Data'!B91</f>
        <v>KAZ</v>
      </c>
      <c r="C89" s="38">
        <f>IF('Indicator Date'!C89="","x",'Indicator Date'!C89)</f>
        <v>2024</v>
      </c>
      <c r="D89" s="38">
        <f>IF('Indicator Date'!D89="","x",'Indicator Date'!D89)</f>
        <v>2024</v>
      </c>
      <c r="E89" s="38">
        <f>IF('Indicator Date'!E89="","x",'Indicator Date'!E89)</f>
        <v>2024</v>
      </c>
      <c r="F89" s="38">
        <f>IF('Indicator Date'!F89="","x",'Indicator Date'!F89)</f>
        <v>2024</v>
      </c>
      <c r="G89" s="38">
        <f>IF('Indicator Date'!G89="","x",'Indicator Date'!G89)</f>
        <v>2024</v>
      </c>
      <c r="H89" s="38">
        <f>IF('Indicator Date'!H89="","x",'Indicator Date'!H89)</f>
        <v>2024</v>
      </c>
      <c r="I89" s="38">
        <f>IF('Indicator Date'!I89="","x",'Indicator Date'!I89)</f>
        <v>2024</v>
      </c>
      <c r="J89" s="38">
        <f>IF('Indicator Date'!J89="","x",'Indicator Date'!J89)</f>
        <v>2024</v>
      </c>
      <c r="K89" s="38">
        <f>IF('Indicator Date'!K89="","x",'Indicator Date'!K89)</f>
        <v>2024</v>
      </c>
      <c r="L89" s="38">
        <f>IF('Indicator Date'!L89="","x",'Indicator Date'!L89)</f>
        <v>2024</v>
      </c>
      <c r="M89" s="38">
        <f>IF('Indicator Date'!M89="","x",'Indicator Date'!M89)</f>
        <v>2024</v>
      </c>
      <c r="N89" s="38" t="str">
        <f>IF('Indicator Date'!N89="","x",'Indicator Date'!N89)</f>
        <v>x</v>
      </c>
      <c r="O89" s="38" t="str">
        <f>IF('Indicator Date'!O89="","x",'Indicator Date'!O89)</f>
        <v>x</v>
      </c>
      <c r="P89" s="38" t="str">
        <f>IF('Indicator Date'!P89="","x",'Indicator Date'!P89)</f>
        <v>x</v>
      </c>
      <c r="Q89" s="38">
        <f>IF('Indicator Date'!Q89="","x",'Indicator Date'!Q89)</f>
        <v>2024</v>
      </c>
      <c r="R89" s="38">
        <f>IF('Indicator Date'!R89="","x",'Indicator Date'!R89)</f>
        <v>2024</v>
      </c>
      <c r="S89" s="38">
        <f>IF('Indicator Date'!S89="","x",'Indicator Date'!S89)</f>
        <v>2024</v>
      </c>
      <c r="T89" s="38">
        <f>IF('Indicator Date'!T89="","x",'Indicator Date'!T89)</f>
        <v>2024</v>
      </c>
      <c r="U89" s="38">
        <f>IF('Indicator Date'!U89="","x",'Indicator Date'!U89)</f>
        <v>2024</v>
      </c>
      <c r="V89" s="38">
        <f>IF('Indicator Date'!V89="","x",'Indicator Date'!V89)</f>
        <v>2021</v>
      </c>
      <c r="W89" s="38">
        <f>IF('Indicator Date'!W89="","x",'Indicator Date'!W89)</f>
        <v>2022</v>
      </c>
      <c r="X89" s="38">
        <f>IF('Indicator Date'!X89="","x",'Indicator Date'!X89)</f>
        <v>2022</v>
      </c>
      <c r="Y89" s="38">
        <f>IF('Indicator Date'!Y89="","x",'Indicator Date'!Y89)</f>
        <v>2015</v>
      </c>
      <c r="Z89" s="38">
        <f>IF('Indicator Date'!Z89="","x",'Indicator Date'!Z89)</f>
        <v>2022</v>
      </c>
      <c r="AA89" s="38">
        <f>IF('Indicator Date'!AA89="","x",'Indicator Date'!AA89)</f>
        <v>2019</v>
      </c>
      <c r="AB89" s="38">
        <f>IF('Indicator Date'!AB89="","x",'Indicator Date'!AB89)</f>
        <v>2019</v>
      </c>
      <c r="AC89" s="38">
        <f>IF('Indicator Date'!AC89="","x",'Indicator Date'!AC89)</f>
        <v>2020</v>
      </c>
      <c r="AD89" s="38">
        <f>IF('Indicator Date'!AD89="","x",'Indicator Date'!AD89)</f>
        <v>2022</v>
      </c>
      <c r="AE89" s="38">
        <f>IF('Indicator Date'!AE89="","x",'Indicator Date'!AE89)</f>
        <v>2024</v>
      </c>
      <c r="AF89" s="38">
        <f>IF('Indicator Date'!AF89="","x",'Indicator Date'!AF89)</f>
        <v>2024</v>
      </c>
      <c r="AG89" s="38">
        <f>IF('Indicator Date'!AG89="","x",'Indicator Date'!AG89)</f>
        <v>2024</v>
      </c>
      <c r="AH89" s="38">
        <f>IF('Indicator Date'!AH89="","x",'Indicator Date'!AH89)</f>
        <v>2022</v>
      </c>
      <c r="AI89" s="38" t="str">
        <f>IF('Indicator Date'!AI89="","x",RIGHT('Indicator Date'!AI89,4))</f>
        <v>2015</v>
      </c>
      <c r="AJ89" s="38">
        <f>IF('Indicator Date'!AJ89="","x",'Indicator Date'!AJ89)</f>
        <v>2024</v>
      </c>
      <c r="AK89" s="38">
        <f>IF('Indicator Date'!AK89="","x",'Indicator Date'!AK89)</f>
        <v>2021</v>
      </c>
      <c r="AL89" s="38">
        <f>IF('Indicator Date'!AL89="","x",'Indicator Date'!AL89)</f>
        <v>2022</v>
      </c>
      <c r="AM89" s="38">
        <f>IF('Indicator Date'!AM89="","x",'Indicator Date'!AM89)</f>
        <v>2022</v>
      </c>
      <c r="AN89" s="38">
        <f>IF('Indicator Date'!AN89="","x",'Indicator Date'!AN89)</f>
        <v>2023</v>
      </c>
      <c r="AO89" s="38">
        <f>IF('Indicator Date'!AO89="","x",'Indicator Date'!AO89)</f>
        <v>2022</v>
      </c>
      <c r="AP89" s="38">
        <f>IF('Indicator Date'!AP89="","x",'Indicator Date'!AP89)</f>
        <v>2015</v>
      </c>
      <c r="AQ89" s="38">
        <f>IF('Indicator Date'!AQ89="","x",'Indicator Date'!AQ89)</f>
        <v>2022</v>
      </c>
      <c r="AR89" s="38">
        <f>IF('Indicator Date'!AR89="","x",'Indicator Date'!AR89)</f>
        <v>2021</v>
      </c>
      <c r="AS89" s="38" t="str">
        <f>IF('Indicator Date'!AS89="","x",'Indicator Date'!AS89)</f>
        <v>x</v>
      </c>
      <c r="AT89" s="38" t="str">
        <f>IF('Indicator Date'!AT89="","x",'Indicator Date'!AT89)</f>
        <v>x</v>
      </c>
      <c r="AU89" s="38">
        <f>IF('Indicator Date'!AU89="","x",'Indicator Date'!AU89)</f>
        <v>2022</v>
      </c>
      <c r="AV89" s="38">
        <f>IF('Indicator Date'!AV89="","x",'Indicator Date'!AV89)</f>
        <v>2022</v>
      </c>
      <c r="AW89" s="38">
        <f>IF('Indicator Date'!AW89="","x",'Indicator Date'!AW89)</f>
        <v>2021</v>
      </c>
      <c r="AX89" s="38">
        <f>IF('Indicator Date'!AX89="","x",'Indicator Date'!AX89)</f>
        <v>2024</v>
      </c>
      <c r="AY89" s="38">
        <f>IF('Indicator Date'!AY89="","x",'Indicator Date'!AY89)</f>
        <v>2024</v>
      </c>
      <c r="AZ89" s="38">
        <f>IF('Indicator Date'!AZ89="","x",'Indicator Date'!AZ89)</f>
        <v>2024</v>
      </c>
      <c r="BA89" s="38">
        <f>IF('Indicator Date'!BA89="","x",'Indicator Date'!BA89)</f>
        <v>2024</v>
      </c>
      <c r="BB89" s="38">
        <f>IF('Indicator Date'!BB89="","x",'Indicator Date'!BB89)</f>
        <v>2024</v>
      </c>
      <c r="BC89" s="38">
        <f>IF('Indicator Date'!BC89="","x",'Indicator Date'!BC89)</f>
        <v>2023</v>
      </c>
      <c r="BD89" s="38">
        <f>IF('Indicator Date'!BD89="","x",'Indicator Date'!BD89)</f>
        <v>2024</v>
      </c>
      <c r="BE89" s="38">
        <f>IF('Indicator Date'!BE89="","x",'Indicator Date'!BE89)</f>
        <v>2024</v>
      </c>
      <c r="BF89" s="38">
        <f>IF('Indicator Date'!BF89="","x",'Indicator Date'!BF89)</f>
        <v>2013</v>
      </c>
      <c r="BG89" s="38">
        <f>IF('Indicator Date'!BG89="","x",'Indicator Date'!BG89)</f>
        <v>2022</v>
      </c>
      <c r="BH89" s="38">
        <f>IF('Indicator Date'!BH89="","x",'Indicator Date'!BH89)</f>
        <v>2023</v>
      </c>
      <c r="BI89" s="38">
        <f>IF('Indicator Date'!BI89="","x",'Indicator Date'!BI89)</f>
        <v>2022</v>
      </c>
      <c r="BJ89" s="38">
        <f>IF('Indicator Date'!BJ89="","x",'Indicator Date'!BJ89)</f>
        <v>2020</v>
      </c>
      <c r="BK89" s="38">
        <f>IF('Indicator Date'!BK89="","x",'Indicator Date'!BK89)</f>
        <v>2022</v>
      </c>
      <c r="BL89" s="38">
        <f>IF('Indicator Date'!BL89="","x",'Indicator Date'!BL89)</f>
        <v>2022</v>
      </c>
      <c r="BM89" s="38">
        <f>IF('Indicator Date'!BM89="","x",'Indicator Date'!BM89)</f>
        <v>2014</v>
      </c>
      <c r="BN89" s="38">
        <f>IF('Indicator Date'!BN89="","x",'Indicator Date'!BN89)</f>
        <v>2022</v>
      </c>
      <c r="BO89" s="38">
        <f>IF('Indicator Date'!BO89="","x",'Indicator Date'!BO89)</f>
        <v>2022</v>
      </c>
      <c r="BP89" s="38">
        <f>IF('Indicator Date'!BP89="","x",'Indicator Date'!BP89)</f>
        <v>2020</v>
      </c>
      <c r="BQ89" s="38">
        <f>IF('Indicator Date'!BQ89="","x",'Indicator Date'!BQ89)</f>
        <v>2022</v>
      </c>
      <c r="BR89" s="38">
        <f>IF('Indicator Date'!BR89="","x",'Indicator Date'!BR89)</f>
        <v>2022</v>
      </c>
      <c r="BS89" s="38">
        <f>IF('Indicator Date'!BS89="","x",'Indicator Date'!BS89)</f>
        <v>2022</v>
      </c>
      <c r="BT89" s="38">
        <f>IF('Indicator Date'!BT89="","x",'Indicator Date'!BT89)</f>
        <v>2021</v>
      </c>
      <c r="BU89" s="38">
        <f>IF('Indicator Date'!BU89="","x",'Indicator Date'!BU89)</f>
        <v>2020</v>
      </c>
      <c r="BV89" s="38">
        <f>IF('Indicator Date'!BV89="","x",'Indicator Date'!BV89)</f>
        <v>2023</v>
      </c>
    </row>
    <row r="90" spans="1:74">
      <c r="A90" s="30" t="str">
        <f>'Indicator Data'!A92</f>
        <v>Kenya</v>
      </c>
      <c r="B90" s="23" t="str">
        <f>'Indicator Data'!B92</f>
        <v>KEN</v>
      </c>
      <c r="C90" s="38">
        <f>IF('Indicator Date'!C90="","x",'Indicator Date'!C90)</f>
        <v>2024</v>
      </c>
      <c r="D90" s="38">
        <f>IF('Indicator Date'!D90="","x",'Indicator Date'!D90)</f>
        <v>2024</v>
      </c>
      <c r="E90" s="38">
        <f>IF('Indicator Date'!E90="","x",'Indicator Date'!E90)</f>
        <v>2024</v>
      </c>
      <c r="F90" s="38">
        <f>IF('Indicator Date'!F90="","x",'Indicator Date'!F90)</f>
        <v>2024</v>
      </c>
      <c r="G90" s="38">
        <f>IF('Indicator Date'!G90="","x",'Indicator Date'!G90)</f>
        <v>2024</v>
      </c>
      <c r="H90" s="38">
        <f>IF('Indicator Date'!H90="","x",'Indicator Date'!H90)</f>
        <v>2024</v>
      </c>
      <c r="I90" s="38">
        <f>IF('Indicator Date'!I90="","x",'Indicator Date'!I90)</f>
        <v>2024</v>
      </c>
      <c r="J90" s="38">
        <f>IF('Indicator Date'!J90="","x",'Indicator Date'!J90)</f>
        <v>2024</v>
      </c>
      <c r="K90" s="38">
        <f>IF('Indicator Date'!K90="","x",'Indicator Date'!K90)</f>
        <v>2024</v>
      </c>
      <c r="L90" s="38">
        <f>IF('Indicator Date'!L90="","x",'Indicator Date'!L90)</f>
        <v>2024</v>
      </c>
      <c r="M90" s="38">
        <f>IF('Indicator Date'!M90="","x",'Indicator Date'!M90)</f>
        <v>2024</v>
      </c>
      <c r="N90" s="38">
        <f>IF('Indicator Date'!N90="","x",'Indicator Date'!N90)</f>
        <v>2024</v>
      </c>
      <c r="O90" s="38">
        <f>IF('Indicator Date'!O90="","x",'Indicator Date'!O90)</f>
        <v>2024</v>
      </c>
      <c r="P90" s="38">
        <f>IF('Indicator Date'!P90="","x",'Indicator Date'!P90)</f>
        <v>2024</v>
      </c>
      <c r="Q90" s="38">
        <f>IF('Indicator Date'!Q90="","x",'Indicator Date'!Q90)</f>
        <v>2024</v>
      </c>
      <c r="R90" s="38">
        <f>IF('Indicator Date'!R90="","x",'Indicator Date'!R90)</f>
        <v>2024</v>
      </c>
      <c r="S90" s="38">
        <f>IF('Indicator Date'!S90="","x",'Indicator Date'!S90)</f>
        <v>2024</v>
      </c>
      <c r="T90" s="38">
        <f>IF('Indicator Date'!T90="","x",'Indicator Date'!T90)</f>
        <v>2024</v>
      </c>
      <c r="U90" s="38">
        <f>IF('Indicator Date'!U90="","x",'Indicator Date'!U90)</f>
        <v>2024</v>
      </c>
      <c r="V90" s="38">
        <f>IF('Indicator Date'!V90="","x",'Indicator Date'!V90)</f>
        <v>2021</v>
      </c>
      <c r="W90" s="38">
        <f>IF('Indicator Date'!W90="","x",'Indicator Date'!W90)</f>
        <v>2022</v>
      </c>
      <c r="X90" s="38">
        <f>IF('Indicator Date'!X90="","x",'Indicator Date'!X90)</f>
        <v>2022</v>
      </c>
      <c r="Y90" s="38">
        <f>IF('Indicator Date'!Y90="","x",'Indicator Date'!Y90)</f>
        <v>2020</v>
      </c>
      <c r="Z90" s="38">
        <f>IF('Indicator Date'!Z90="","x",'Indicator Date'!Z90)</f>
        <v>2022</v>
      </c>
      <c r="AA90" s="38">
        <f>IF('Indicator Date'!AA90="","x",'Indicator Date'!AA90)</f>
        <v>2022</v>
      </c>
      <c r="AB90" s="38">
        <f>IF('Indicator Date'!AB90="","x",'Indicator Date'!AB90)</f>
        <v>2018</v>
      </c>
      <c r="AC90" s="38">
        <f>IF('Indicator Date'!AC90="","x",'Indicator Date'!AC90)</f>
        <v>2020</v>
      </c>
      <c r="AD90" s="38">
        <f>IF('Indicator Date'!AD90="","x",'Indicator Date'!AD90)</f>
        <v>2022</v>
      </c>
      <c r="AE90" s="38">
        <f>IF('Indicator Date'!AE90="","x",'Indicator Date'!AE90)</f>
        <v>2024</v>
      </c>
      <c r="AF90" s="38">
        <f>IF('Indicator Date'!AF90="","x",'Indicator Date'!AF90)</f>
        <v>2024</v>
      </c>
      <c r="AG90" s="38">
        <f>IF('Indicator Date'!AG90="","x",'Indicator Date'!AG90)</f>
        <v>2024</v>
      </c>
      <c r="AH90" s="38">
        <f>IF('Indicator Date'!AH90="","x",'Indicator Date'!AH90)</f>
        <v>2022</v>
      </c>
      <c r="AI90" s="38" t="str">
        <f>IF('Indicator Date'!AI90="","x",RIGHT('Indicator Date'!AI90,4))</f>
        <v>2014</v>
      </c>
      <c r="AJ90" s="38">
        <f>IF('Indicator Date'!AJ90="","x",'Indicator Date'!AJ90)</f>
        <v>2024</v>
      </c>
      <c r="AK90" s="38">
        <f>IF('Indicator Date'!AK90="","x",'Indicator Date'!AK90)</f>
        <v>2021</v>
      </c>
      <c r="AL90" s="38">
        <f>IF('Indicator Date'!AL90="","x",'Indicator Date'!AL90)</f>
        <v>2022</v>
      </c>
      <c r="AM90" s="38">
        <f>IF('Indicator Date'!AM90="","x",'Indicator Date'!AM90)</f>
        <v>2022</v>
      </c>
      <c r="AN90" s="38">
        <f>IF('Indicator Date'!AN90="","x",'Indicator Date'!AN90)</f>
        <v>2023</v>
      </c>
      <c r="AO90" s="38">
        <f>IF('Indicator Date'!AO90="","x",'Indicator Date'!AO90)</f>
        <v>2022</v>
      </c>
      <c r="AP90" s="38">
        <f>IF('Indicator Date'!AP90="","x",'Indicator Date'!AP90)</f>
        <v>2022</v>
      </c>
      <c r="AQ90" s="38">
        <f>IF('Indicator Date'!AQ90="","x",'Indicator Date'!AQ90)</f>
        <v>2022</v>
      </c>
      <c r="AR90" s="38">
        <f>IF('Indicator Date'!AR90="","x",'Indicator Date'!AR90)</f>
        <v>2022</v>
      </c>
      <c r="AS90" s="38">
        <f>IF('Indicator Date'!AS90="","x",'Indicator Date'!AS90)</f>
        <v>2022</v>
      </c>
      <c r="AT90" s="38">
        <f>IF('Indicator Date'!AT90="","x",'Indicator Date'!AT90)</f>
        <v>2022</v>
      </c>
      <c r="AU90" s="38">
        <f>IF('Indicator Date'!AU90="","x",'Indicator Date'!AU90)</f>
        <v>2022</v>
      </c>
      <c r="AV90" s="38">
        <f>IF('Indicator Date'!AV90="","x",'Indicator Date'!AV90)</f>
        <v>2022</v>
      </c>
      <c r="AW90" s="38">
        <f>IF('Indicator Date'!AW90="","x",'Indicator Date'!AW90)</f>
        <v>2021</v>
      </c>
      <c r="AX90" s="38">
        <f>IF('Indicator Date'!AX90="","x",'Indicator Date'!AX90)</f>
        <v>2024</v>
      </c>
      <c r="AY90" s="38">
        <f>IF('Indicator Date'!AY90="","x",'Indicator Date'!AY90)</f>
        <v>2024</v>
      </c>
      <c r="AZ90" s="38">
        <f>IF('Indicator Date'!AZ90="","x",'Indicator Date'!AZ90)</f>
        <v>2024</v>
      </c>
      <c r="BA90" s="38">
        <f>IF('Indicator Date'!BA90="","x",'Indicator Date'!BA90)</f>
        <v>2024</v>
      </c>
      <c r="BB90" s="38">
        <f>IF('Indicator Date'!BB90="","x",'Indicator Date'!BB90)</f>
        <v>2024</v>
      </c>
      <c r="BC90" s="38">
        <f>IF('Indicator Date'!BC90="","x",'Indicator Date'!BC90)</f>
        <v>2023</v>
      </c>
      <c r="BD90" s="38">
        <f>IF('Indicator Date'!BD90="","x",'Indicator Date'!BD90)</f>
        <v>2024</v>
      </c>
      <c r="BE90" s="38">
        <f>IF('Indicator Date'!BE90="","x",'Indicator Date'!BE90)</f>
        <v>2024</v>
      </c>
      <c r="BF90" s="38">
        <f>IF('Indicator Date'!BF90="","x",'Indicator Date'!BF90)</f>
        <v>2015</v>
      </c>
      <c r="BG90" s="38">
        <f>IF('Indicator Date'!BG90="","x",'Indicator Date'!BG90)</f>
        <v>2022</v>
      </c>
      <c r="BH90" s="38">
        <f>IF('Indicator Date'!BH90="","x",'Indicator Date'!BH90)</f>
        <v>2023</v>
      </c>
      <c r="BI90" s="38">
        <f>IF('Indicator Date'!BI90="","x",'Indicator Date'!BI90)</f>
        <v>2022</v>
      </c>
      <c r="BJ90" s="38">
        <f>IF('Indicator Date'!BJ90="","x",'Indicator Date'!BJ90)</f>
        <v>2022</v>
      </c>
      <c r="BK90" s="38">
        <f>IF('Indicator Date'!BK90="","x",'Indicator Date'!BK90)</f>
        <v>2021</v>
      </c>
      <c r="BL90" s="38">
        <f>IF('Indicator Date'!BL90="","x",'Indicator Date'!BL90)</f>
        <v>2022</v>
      </c>
      <c r="BM90" s="38">
        <f>IF('Indicator Date'!BM90="","x",'Indicator Date'!BM90)</f>
        <v>2014</v>
      </c>
      <c r="BN90" s="38">
        <f>IF('Indicator Date'!BN90="","x",'Indicator Date'!BN90)</f>
        <v>2022</v>
      </c>
      <c r="BO90" s="38">
        <f>IF('Indicator Date'!BO90="","x",'Indicator Date'!BO90)</f>
        <v>2022</v>
      </c>
      <c r="BP90" s="38">
        <f>IF('Indicator Date'!BP90="","x",'Indicator Date'!BP90)</f>
        <v>2021</v>
      </c>
      <c r="BQ90" s="38">
        <f>IF('Indicator Date'!BQ90="","x",'Indicator Date'!BQ90)</f>
        <v>2022</v>
      </c>
      <c r="BR90" s="38">
        <f>IF('Indicator Date'!BR90="","x",'Indicator Date'!BR90)</f>
        <v>2022</v>
      </c>
      <c r="BS90" s="38">
        <f>IF('Indicator Date'!BS90="","x",'Indicator Date'!BS90)</f>
        <v>2022</v>
      </c>
      <c r="BT90" s="38">
        <f>IF('Indicator Date'!BT90="","x",'Indicator Date'!BT90)</f>
        <v>2021</v>
      </c>
      <c r="BU90" s="38">
        <f>IF('Indicator Date'!BU90="","x",'Indicator Date'!BU90)</f>
        <v>2020</v>
      </c>
      <c r="BV90" s="38">
        <f>IF('Indicator Date'!BV90="","x",'Indicator Date'!BV90)</f>
        <v>2023</v>
      </c>
    </row>
    <row r="91" spans="1:74">
      <c r="A91" s="30" t="str">
        <f>'Indicator Data'!A93</f>
        <v>Kiribati</v>
      </c>
      <c r="B91" s="23" t="str">
        <f>'Indicator Data'!B93</f>
        <v>KIR</v>
      </c>
      <c r="C91" s="38">
        <f>IF('Indicator Date'!C91="","x",'Indicator Date'!C91)</f>
        <v>2024</v>
      </c>
      <c r="D91" s="38">
        <f>IF('Indicator Date'!D91="","x",'Indicator Date'!D91)</f>
        <v>2024</v>
      </c>
      <c r="E91" s="38">
        <f>IF('Indicator Date'!E91="","x",'Indicator Date'!E91)</f>
        <v>2024</v>
      </c>
      <c r="F91" s="38">
        <f>IF('Indicator Date'!F91="","x",'Indicator Date'!F91)</f>
        <v>2024</v>
      </c>
      <c r="G91" s="38">
        <f>IF('Indicator Date'!G91="","x",'Indicator Date'!G91)</f>
        <v>2024</v>
      </c>
      <c r="H91" s="38">
        <f>IF('Indicator Date'!H91="","x",'Indicator Date'!H91)</f>
        <v>2024</v>
      </c>
      <c r="I91" s="38">
        <f>IF('Indicator Date'!I91="","x",'Indicator Date'!I91)</f>
        <v>2024</v>
      </c>
      <c r="J91" s="38">
        <f>IF('Indicator Date'!J91="","x",'Indicator Date'!J91)</f>
        <v>2024</v>
      </c>
      <c r="K91" s="38">
        <f>IF('Indicator Date'!K91="","x",'Indicator Date'!K91)</f>
        <v>2024</v>
      </c>
      <c r="L91" s="38" t="str">
        <f>IF('Indicator Date'!L91="","x",'Indicator Date'!L91)</f>
        <v>x</v>
      </c>
      <c r="M91" s="38" t="str">
        <f>IF('Indicator Date'!M91="","x",'Indicator Date'!M91)</f>
        <v>x</v>
      </c>
      <c r="N91" s="38" t="str">
        <f>IF('Indicator Date'!N91="","x",'Indicator Date'!N91)</f>
        <v>x</v>
      </c>
      <c r="O91" s="38" t="str">
        <f>IF('Indicator Date'!O91="","x",'Indicator Date'!O91)</f>
        <v>x</v>
      </c>
      <c r="P91" s="38" t="str">
        <f>IF('Indicator Date'!P91="","x",'Indicator Date'!P91)</f>
        <v>x</v>
      </c>
      <c r="Q91" s="38">
        <f>IF('Indicator Date'!Q91="","x",'Indicator Date'!Q91)</f>
        <v>2024</v>
      </c>
      <c r="R91" s="38">
        <f>IF('Indicator Date'!R91="","x",'Indicator Date'!R91)</f>
        <v>2024</v>
      </c>
      <c r="S91" s="38">
        <f>IF('Indicator Date'!S91="","x",'Indicator Date'!S91)</f>
        <v>2024</v>
      </c>
      <c r="T91" s="38">
        <f>IF('Indicator Date'!T91="","x",'Indicator Date'!T91)</f>
        <v>2024</v>
      </c>
      <c r="U91" s="38">
        <f>IF('Indicator Date'!U91="","x",'Indicator Date'!U91)</f>
        <v>2024</v>
      </c>
      <c r="V91" s="38">
        <f>IF('Indicator Date'!V91="","x",'Indicator Date'!V91)</f>
        <v>2021</v>
      </c>
      <c r="W91" s="38">
        <f>IF('Indicator Date'!W91="","x",'Indicator Date'!W91)</f>
        <v>2022</v>
      </c>
      <c r="X91" s="38">
        <f>IF('Indicator Date'!X91="","x",'Indicator Date'!X91)</f>
        <v>2022</v>
      </c>
      <c r="Y91" s="38">
        <f>IF('Indicator Date'!Y91="","x",'Indicator Date'!Y91)</f>
        <v>2018</v>
      </c>
      <c r="Z91" s="38">
        <f>IF('Indicator Date'!Z91="","x",'Indicator Date'!Z91)</f>
        <v>2022</v>
      </c>
      <c r="AA91" s="38">
        <f>IF('Indicator Date'!AA91="","x",'Indicator Date'!AA91)</f>
        <v>2022</v>
      </c>
      <c r="AB91" s="38">
        <f>IF('Indicator Date'!AB91="","x",'Indicator Date'!AB91)</f>
        <v>2014</v>
      </c>
      <c r="AC91" s="38">
        <f>IF('Indicator Date'!AC91="","x",'Indicator Date'!AC91)</f>
        <v>2020</v>
      </c>
      <c r="AD91" s="38">
        <f>IF('Indicator Date'!AD91="","x",'Indicator Date'!AD91)</f>
        <v>2022</v>
      </c>
      <c r="AE91" s="38">
        <f>IF('Indicator Date'!AE91="","x",'Indicator Date'!AE91)</f>
        <v>2024</v>
      </c>
      <c r="AF91" s="38">
        <f>IF('Indicator Date'!AF91="","x",'Indicator Date'!AF91)</f>
        <v>2008</v>
      </c>
      <c r="AG91" s="38" t="str">
        <f>IF('Indicator Date'!AG91="","x",'Indicator Date'!AG91)</f>
        <v>x</v>
      </c>
      <c r="AH91" s="38">
        <f>IF('Indicator Date'!AH91="","x",'Indicator Date'!AH91)</f>
        <v>2022</v>
      </c>
      <c r="AI91" s="38" t="str">
        <f>IF('Indicator Date'!AI91="","x",RIGHT('Indicator Date'!AI91,4))</f>
        <v>2018</v>
      </c>
      <c r="AJ91" s="38">
        <f>IF('Indicator Date'!AJ91="","x",'Indicator Date'!AJ91)</f>
        <v>2024</v>
      </c>
      <c r="AK91" s="38">
        <f>IF('Indicator Date'!AK91="","x",'Indicator Date'!AK91)</f>
        <v>2021</v>
      </c>
      <c r="AL91" s="38">
        <f>IF('Indicator Date'!AL91="","x",'Indicator Date'!AL91)</f>
        <v>2022</v>
      </c>
      <c r="AM91" s="38">
        <f>IF('Indicator Date'!AM91="","x",'Indicator Date'!AM91)</f>
        <v>2022</v>
      </c>
      <c r="AN91" s="38">
        <f>IF('Indicator Date'!AN91="","x",'Indicator Date'!AN91)</f>
        <v>2023</v>
      </c>
      <c r="AO91" s="38">
        <f>IF('Indicator Date'!AO91="","x",'Indicator Date'!AO91)</f>
        <v>2022</v>
      </c>
      <c r="AP91" s="38">
        <f>IF('Indicator Date'!AP91="","x",'Indicator Date'!AP91)</f>
        <v>2018</v>
      </c>
      <c r="AQ91" s="38">
        <f>IF('Indicator Date'!AQ91="","x",'Indicator Date'!AQ91)</f>
        <v>2022</v>
      </c>
      <c r="AR91" s="38" t="str">
        <f>IF('Indicator Date'!AR91="","x",'Indicator Date'!AR91)</f>
        <v>x</v>
      </c>
      <c r="AS91" s="38" t="str">
        <f>IF('Indicator Date'!AS91="","x",'Indicator Date'!AS91)</f>
        <v>x</v>
      </c>
      <c r="AT91" s="38" t="str">
        <f>IF('Indicator Date'!AT91="","x",'Indicator Date'!AT91)</f>
        <v>x</v>
      </c>
      <c r="AU91" s="38">
        <f>IF('Indicator Date'!AU91="","x",'Indicator Date'!AU91)</f>
        <v>2022</v>
      </c>
      <c r="AV91" s="38" t="str">
        <f>IF('Indicator Date'!AV91="","x",'Indicator Date'!AV91)</f>
        <v>x</v>
      </c>
      <c r="AW91" s="38">
        <f>IF('Indicator Date'!AW91="","x",'Indicator Date'!AW91)</f>
        <v>2019</v>
      </c>
      <c r="AX91" s="38">
        <f>IF('Indicator Date'!AX91="","x",'Indicator Date'!AX91)</f>
        <v>2024</v>
      </c>
      <c r="AY91" s="38">
        <f>IF('Indicator Date'!AY91="","x",'Indicator Date'!AY91)</f>
        <v>2024</v>
      </c>
      <c r="AZ91" s="38">
        <f>IF('Indicator Date'!AZ91="","x",'Indicator Date'!AZ91)</f>
        <v>2024</v>
      </c>
      <c r="BA91" s="38" t="str">
        <f>IF('Indicator Date'!BA91="","x",'Indicator Date'!BA91)</f>
        <v>x</v>
      </c>
      <c r="BB91" s="38" t="str">
        <f>IF('Indicator Date'!BB91="","x",'Indicator Date'!BB91)</f>
        <v>x</v>
      </c>
      <c r="BC91" s="38" t="str">
        <f>IF('Indicator Date'!BC91="","x",'Indicator Date'!BC91)</f>
        <v>x</v>
      </c>
      <c r="BD91" s="38">
        <f>IF('Indicator Date'!BD91="","x",'Indicator Date'!BD91)</f>
        <v>2024</v>
      </c>
      <c r="BE91" s="38">
        <f>IF('Indicator Date'!BE91="","x",'Indicator Date'!BE91)</f>
        <v>2024</v>
      </c>
      <c r="BF91" s="38" t="str">
        <f>IF('Indicator Date'!BF91="","x",'Indicator Date'!BF91)</f>
        <v>x</v>
      </c>
      <c r="BG91" s="38">
        <f>IF('Indicator Date'!BG91="","x",'Indicator Date'!BG91)</f>
        <v>2022</v>
      </c>
      <c r="BH91" s="38" t="str">
        <f>IF('Indicator Date'!BH91="","x",'Indicator Date'!BH91)</f>
        <v>x</v>
      </c>
      <c r="BI91" s="38">
        <f>IF('Indicator Date'!BI91="","x",'Indicator Date'!BI91)</f>
        <v>2022</v>
      </c>
      <c r="BJ91" s="38" t="str">
        <f>IF('Indicator Date'!BJ91="","x",'Indicator Date'!BJ91)</f>
        <v>x</v>
      </c>
      <c r="BK91" s="38">
        <f>IF('Indicator Date'!BK91="","x",'Indicator Date'!BK91)</f>
        <v>2021</v>
      </c>
      <c r="BL91" s="38">
        <f>IF('Indicator Date'!BL91="","x",'Indicator Date'!BL91)</f>
        <v>2022</v>
      </c>
      <c r="BM91" s="38">
        <f>IF('Indicator Date'!BM91="","x",'Indicator Date'!BM91)</f>
        <v>2014</v>
      </c>
      <c r="BN91" s="38">
        <f>IF('Indicator Date'!BN91="","x",'Indicator Date'!BN91)</f>
        <v>2022</v>
      </c>
      <c r="BO91" s="38">
        <f>IF('Indicator Date'!BO91="","x",'Indicator Date'!BO91)</f>
        <v>2022</v>
      </c>
      <c r="BP91" s="38">
        <f>IF('Indicator Date'!BP91="","x",'Indicator Date'!BP91)</f>
        <v>2013</v>
      </c>
      <c r="BQ91" s="38">
        <f>IF('Indicator Date'!BQ91="","x",'Indicator Date'!BQ91)</f>
        <v>2022</v>
      </c>
      <c r="BR91" s="38">
        <f>IF('Indicator Date'!BR91="","x",'Indicator Date'!BR91)</f>
        <v>2022</v>
      </c>
      <c r="BS91" s="38">
        <f>IF('Indicator Date'!BS91="","x",'Indicator Date'!BS91)</f>
        <v>2022</v>
      </c>
      <c r="BT91" s="38">
        <f>IF('Indicator Date'!BT91="","x",'Indicator Date'!BT91)</f>
        <v>2021</v>
      </c>
      <c r="BU91" s="38">
        <f>IF('Indicator Date'!BU91="","x",'Indicator Date'!BU91)</f>
        <v>2020</v>
      </c>
      <c r="BV91" s="38">
        <f>IF('Indicator Date'!BV91="","x",'Indicator Date'!BV91)</f>
        <v>2023</v>
      </c>
    </row>
    <row r="92" spans="1:74">
      <c r="A92" s="30" t="str">
        <f>'Indicator Data'!A94</f>
        <v>Korea DPR</v>
      </c>
      <c r="B92" s="23" t="str">
        <f>'Indicator Data'!B94</f>
        <v>PRK</v>
      </c>
      <c r="C92" s="38">
        <f>IF('Indicator Date'!C92="","x",'Indicator Date'!C92)</f>
        <v>2024</v>
      </c>
      <c r="D92" s="38">
        <f>IF('Indicator Date'!D92="","x",'Indicator Date'!D92)</f>
        <v>2024</v>
      </c>
      <c r="E92" s="38">
        <f>IF('Indicator Date'!E92="","x",'Indicator Date'!E92)</f>
        <v>2024</v>
      </c>
      <c r="F92" s="38">
        <f>IF('Indicator Date'!F92="","x",'Indicator Date'!F92)</f>
        <v>2024</v>
      </c>
      <c r="G92" s="38">
        <f>IF('Indicator Date'!G92="","x",'Indicator Date'!G92)</f>
        <v>2024</v>
      </c>
      <c r="H92" s="38">
        <f>IF('Indicator Date'!H92="","x",'Indicator Date'!H92)</f>
        <v>2024</v>
      </c>
      <c r="I92" s="38">
        <f>IF('Indicator Date'!I92="","x",'Indicator Date'!I92)</f>
        <v>2024</v>
      </c>
      <c r="J92" s="38">
        <f>IF('Indicator Date'!J92="","x",'Indicator Date'!J92)</f>
        <v>2024</v>
      </c>
      <c r="K92" s="38">
        <f>IF('Indicator Date'!K92="","x",'Indicator Date'!K92)</f>
        <v>2024</v>
      </c>
      <c r="L92" s="38">
        <f>IF('Indicator Date'!L92="","x",'Indicator Date'!L92)</f>
        <v>2024</v>
      </c>
      <c r="M92" s="38">
        <f>IF('Indicator Date'!M92="","x",'Indicator Date'!M92)</f>
        <v>2024</v>
      </c>
      <c r="N92" s="38" t="str">
        <f>IF('Indicator Date'!N92="","x",'Indicator Date'!N92)</f>
        <v>x</v>
      </c>
      <c r="O92" s="38" t="str">
        <f>IF('Indicator Date'!O92="","x",'Indicator Date'!O92)</f>
        <v>x</v>
      </c>
      <c r="P92" s="38" t="str">
        <f>IF('Indicator Date'!P92="","x",'Indicator Date'!P92)</f>
        <v>x</v>
      </c>
      <c r="Q92" s="38">
        <f>IF('Indicator Date'!Q92="","x",'Indicator Date'!Q92)</f>
        <v>2024</v>
      </c>
      <c r="R92" s="38">
        <f>IF('Indicator Date'!R92="","x",'Indicator Date'!R92)</f>
        <v>2024</v>
      </c>
      <c r="S92" s="38">
        <f>IF('Indicator Date'!S92="","x",'Indicator Date'!S92)</f>
        <v>2024</v>
      </c>
      <c r="T92" s="38">
        <f>IF('Indicator Date'!T92="","x",'Indicator Date'!T92)</f>
        <v>2024</v>
      </c>
      <c r="U92" s="38">
        <f>IF('Indicator Date'!U92="","x",'Indicator Date'!U92)</f>
        <v>2024</v>
      </c>
      <c r="V92" s="38">
        <f>IF('Indicator Date'!V92="","x",'Indicator Date'!V92)</f>
        <v>2021</v>
      </c>
      <c r="W92" s="38">
        <f>IF('Indicator Date'!W92="","x",'Indicator Date'!W92)</f>
        <v>2022</v>
      </c>
      <c r="X92" s="38">
        <f>IF('Indicator Date'!X92="","x",'Indicator Date'!X92)</f>
        <v>2022</v>
      </c>
      <c r="Y92" s="38">
        <f>IF('Indicator Date'!Y92="","x",'Indicator Date'!Y92)</f>
        <v>2008</v>
      </c>
      <c r="Z92" s="38">
        <f>IF('Indicator Date'!Z92="","x",'Indicator Date'!Z92)</f>
        <v>2022</v>
      </c>
      <c r="AA92" s="38" t="str">
        <f>IF('Indicator Date'!AA92="","x",'Indicator Date'!AA92)</f>
        <v>x</v>
      </c>
      <c r="AB92" s="38">
        <f>IF('Indicator Date'!AB92="","x",'Indicator Date'!AB92)</f>
        <v>2014</v>
      </c>
      <c r="AC92" s="38">
        <f>IF('Indicator Date'!AC92="","x",'Indicator Date'!AC92)</f>
        <v>2020</v>
      </c>
      <c r="AD92" s="38">
        <f>IF('Indicator Date'!AD92="","x",'Indicator Date'!AD92)</f>
        <v>2022</v>
      </c>
      <c r="AE92" s="38">
        <f>IF('Indicator Date'!AE92="","x",'Indicator Date'!AE92)</f>
        <v>2024</v>
      </c>
      <c r="AF92" s="38">
        <f>IF('Indicator Date'!AF92="","x",'Indicator Date'!AF92)</f>
        <v>2024</v>
      </c>
      <c r="AG92" s="38">
        <f>IF('Indicator Date'!AG92="","x",'Indicator Date'!AG92)</f>
        <v>2024</v>
      </c>
      <c r="AH92" s="38" t="str">
        <f>IF('Indicator Date'!AH92="","x",'Indicator Date'!AH92)</f>
        <v>x</v>
      </c>
      <c r="AI92" s="38" t="str">
        <f>IF('Indicator Date'!AI92="","x",RIGHT('Indicator Date'!AI92,4))</f>
        <v>x</v>
      </c>
      <c r="AJ92" s="38">
        <f>IF('Indicator Date'!AJ92="","x",'Indicator Date'!AJ92)</f>
        <v>2024</v>
      </c>
      <c r="AK92" s="38">
        <f>IF('Indicator Date'!AK92="","x",'Indicator Date'!AK92)</f>
        <v>2021</v>
      </c>
      <c r="AL92" s="38">
        <f>IF('Indicator Date'!AL92="","x",'Indicator Date'!AL92)</f>
        <v>2022</v>
      </c>
      <c r="AM92" s="38" t="str">
        <f>IF('Indicator Date'!AM92="","x",'Indicator Date'!AM92)</f>
        <v>x</v>
      </c>
      <c r="AN92" s="38" t="str">
        <f>IF('Indicator Date'!AN92="","x",'Indicator Date'!AN92)</f>
        <v>x</v>
      </c>
      <c r="AO92" s="38">
        <f>IF('Indicator Date'!AO92="","x",'Indicator Date'!AO92)</f>
        <v>2022</v>
      </c>
      <c r="AP92" s="38">
        <f>IF('Indicator Date'!AP92="","x",'Indicator Date'!AP92)</f>
        <v>2017</v>
      </c>
      <c r="AQ92" s="38">
        <f>IF('Indicator Date'!AQ92="","x",'Indicator Date'!AQ92)</f>
        <v>2022</v>
      </c>
      <c r="AR92" s="38" t="str">
        <f>IF('Indicator Date'!AR92="","x",'Indicator Date'!AR92)</f>
        <v>x</v>
      </c>
      <c r="AS92" s="38" t="str">
        <f>IF('Indicator Date'!AS92="","x",'Indicator Date'!AS92)</f>
        <v>x</v>
      </c>
      <c r="AT92" s="38">
        <f>IF('Indicator Date'!AT92="","x",'Indicator Date'!AT92)</f>
        <v>2022</v>
      </c>
      <c r="AU92" s="38">
        <f>IF('Indicator Date'!AU92="","x",'Indicator Date'!AU92)</f>
        <v>2022</v>
      </c>
      <c r="AV92" s="38" t="str">
        <f>IF('Indicator Date'!AV92="","x",'Indicator Date'!AV92)</f>
        <v>x</v>
      </c>
      <c r="AW92" s="38" t="str">
        <f>IF('Indicator Date'!AW92="","x",'Indicator Date'!AW92)</f>
        <v>x</v>
      </c>
      <c r="AX92" s="38">
        <f>IF('Indicator Date'!AX92="","x",'Indicator Date'!AX92)</f>
        <v>2024</v>
      </c>
      <c r="AY92" s="38">
        <f>IF('Indicator Date'!AY92="","x",'Indicator Date'!AY92)</f>
        <v>2024</v>
      </c>
      <c r="AZ92" s="38">
        <f>IF('Indicator Date'!AZ92="","x",'Indicator Date'!AZ92)</f>
        <v>2024</v>
      </c>
      <c r="BA92" s="38" t="str">
        <f>IF('Indicator Date'!BA92="","x",'Indicator Date'!BA92)</f>
        <v>x</v>
      </c>
      <c r="BB92" s="38" t="str">
        <f>IF('Indicator Date'!BB92="","x",'Indicator Date'!BB92)</f>
        <v>x</v>
      </c>
      <c r="BC92" s="38">
        <f>IF('Indicator Date'!BC92="","x",'Indicator Date'!BC92)</f>
        <v>2023</v>
      </c>
      <c r="BD92" s="38">
        <f>IF('Indicator Date'!BD92="","x",'Indicator Date'!BD92)</f>
        <v>2024</v>
      </c>
      <c r="BE92" s="38">
        <f>IF('Indicator Date'!BE92="","x",'Indicator Date'!BE92)</f>
        <v>2024</v>
      </c>
      <c r="BF92" s="38" t="str">
        <f>IF('Indicator Date'!BF92="","x",'Indicator Date'!BF92)</f>
        <v>x</v>
      </c>
      <c r="BG92" s="38">
        <f>IF('Indicator Date'!BG92="","x",'Indicator Date'!BG92)</f>
        <v>2022</v>
      </c>
      <c r="BH92" s="38">
        <f>IF('Indicator Date'!BH92="","x",'Indicator Date'!BH92)</f>
        <v>2023</v>
      </c>
      <c r="BI92" s="38">
        <f>IF('Indicator Date'!BI92="","x",'Indicator Date'!BI92)</f>
        <v>2022</v>
      </c>
      <c r="BJ92" s="38">
        <f>IF('Indicator Date'!BJ92="","x",'Indicator Date'!BJ92)</f>
        <v>2018</v>
      </c>
      <c r="BK92" s="38">
        <f>IF('Indicator Date'!BK92="","x",'Indicator Date'!BK92)</f>
        <v>2013</v>
      </c>
      <c r="BL92" s="38">
        <f>IF('Indicator Date'!BL92="","x",'Indicator Date'!BL92)</f>
        <v>2021</v>
      </c>
      <c r="BM92" s="38">
        <f>IF('Indicator Date'!BM92="","x",'Indicator Date'!BM92)</f>
        <v>2014</v>
      </c>
      <c r="BN92" s="38">
        <f>IF('Indicator Date'!BN92="","x",'Indicator Date'!BN92)</f>
        <v>2022</v>
      </c>
      <c r="BO92" s="38">
        <f>IF('Indicator Date'!BO92="","x",'Indicator Date'!BO92)</f>
        <v>2022</v>
      </c>
      <c r="BP92" s="38">
        <f>IF('Indicator Date'!BP92="","x",'Indicator Date'!BP92)</f>
        <v>2017</v>
      </c>
      <c r="BQ92" s="38">
        <f>IF('Indicator Date'!BQ92="","x",'Indicator Date'!BQ92)</f>
        <v>2022</v>
      </c>
      <c r="BR92" s="38">
        <f>IF('Indicator Date'!BR92="","x",'Indicator Date'!BR92)</f>
        <v>2022</v>
      </c>
      <c r="BS92" s="38" t="str">
        <f>IF('Indicator Date'!BS92="","x",'Indicator Date'!BS92)</f>
        <v>x</v>
      </c>
      <c r="BT92" s="38" t="str">
        <f>IF('Indicator Date'!BT92="","x",'Indicator Date'!BT92)</f>
        <v>x</v>
      </c>
      <c r="BU92" s="38">
        <f>IF('Indicator Date'!BU92="","x",'Indicator Date'!BU92)</f>
        <v>2020</v>
      </c>
      <c r="BV92" s="38">
        <f>IF('Indicator Date'!BV92="","x",'Indicator Date'!BV92)</f>
        <v>2023</v>
      </c>
    </row>
    <row r="93" spans="1:74">
      <c r="A93" s="30" t="str">
        <f>'Indicator Data'!A95</f>
        <v>Korea Republic of</v>
      </c>
      <c r="B93" s="23" t="str">
        <f>'Indicator Data'!B95</f>
        <v>KOR</v>
      </c>
      <c r="C93" s="38">
        <f>IF('Indicator Date'!C93="","x",'Indicator Date'!C93)</f>
        <v>2024</v>
      </c>
      <c r="D93" s="38">
        <f>IF('Indicator Date'!D93="","x",'Indicator Date'!D93)</f>
        <v>2024</v>
      </c>
      <c r="E93" s="38">
        <f>IF('Indicator Date'!E93="","x",'Indicator Date'!E93)</f>
        <v>2024</v>
      </c>
      <c r="F93" s="38">
        <f>IF('Indicator Date'!F93="","x",'Indicator Date'!F93)</f>
        <v>2024</v>
      </c>
      <c r="G93" s="38">
        <f>IF('Indicator Date'!G93="","x",'Indicator Date'!G93)</f>
        <v>2024</v>
      </c>
      <c r="H93" s="38">
        <f>IF('Indicator Date'!H93="","x",'Indicator Date'!H93)</f>
        <v>2024</v>
      </c>
      <c r="I93" s="38">
        <f>IF('Indicator Date'!I93="","x",'Indicator Date'!I93)</f>
        <v>2024</v>
      </c>
      <c r="J93" s="38">
        <f>IF('Indicator Date'!J93="","x",'Indicator Date'!J93)</f>
        <v>2024</v>
      </c>
      <c r="K93" s="38">
        <f>IF('Indicator Date'!K93="","x",'Indicator Date'!K93)</f>
        <v>2024</v>
      </c>
      <c r="L93" s="38">
        <f>IF('Indicator Date'!L93="","x",'Indicator Date'!L93)</f>
        <v>2024</v>
      </c>
      <c r="M93" s="38">
        <f>IF('Indicator Date'!M93="","x",'Indicator Date'!M93)</f>
        <v>2024</v>
      </c>
      <c r="N93" s="38" t="str">
        <f>IF('Indicator Date'!N93="","x",'Indicator Date'!N93)</f>
        <v>x</v>
      </c>
      <c r="O93" s="38" t="str">
        <f>IF('Indicator Date'!O93="","x",'Indicator Date'!O93)</f>
        <v>x</v>
      </c>
      <c r="P93" s="38" t="str">
        <f>IF('Indicator Date'!P93="","x",'Indicator Date'!P93)</f>
        <v>x</v>
      </c>
      <c r="Q93" s="38">
        <f>IF('Indicator Date'!Q93="","x",'Indicator Date'!Q93)</f>
        <v>2024</v>
      </c>
      <c r="R93" s="38">
        <f>IF('Indicator Date'!R93="","x",'Indicator Date'!R93)</f>
        <v>2024</v>
      </c>
      <c r="S93" s="38">
        <f>IF('Indicator Date'!S93="","x",'Indicator Date'!S93)</f>
        <v>2024</v>
      </c>
      <c r="T93" s="38">
        <f>IF('Indicator Date'!T93="","x",'Indicator Date'!T93)</f>
        <v>2024</v>
      </c>
      <c r="U93" s="38">
        <f>IF('Indicator Date'!U93="","x",'Indicator Date'!U93)</f>
        <v>2024</v>
      </c>
      <c r="V93" s="38">
        <f>IF('Indicator Date'!V93="","x",'Indicator Date'!V93)</f>
        <v>2021</v>
      </c>
      <c r="W93" s="38">
        <f>IF('Indicator Date'!W93="","x",'Indicator Date'!W93)</f>
        <v>2022</v>
      </c>
      <c r="X93" s="38">
        <f>IF('Indicator Date'!X93="","x",'Indicator Date'!X93)</f>
        <v>2022</v>
      </c>
      <c r="Y93" s="38">
        <f>IF('Indicator Date'!Y93="","x",'Indicator Date'!Y93)</f>
        <v>2020</v>
      </c>
      <c r="Z93" s="38">
        <f>IF('Indicator Date'!Z93="","x",'Indicator Date'!Z93)</f>
        <v>2022</v>
      </c>
      <c r="AA93" s="38" t="str">
        <f>IF('Indicator Date'!AA93="","x",'Indicator Date'!AA93)</f>
        <v>x</v>
      </c>
      <c r="AB93" s="38">
        <f>IF('Indicator Date'!AB93="","x",'Indicator Date'!AB93)</f>
        <v>2015</v>
      </c>
      <c r="AC93" s="38">
        <f>IF('Indicator Date'!AC93="","x",'Indicator Date'!AC93)</f>
        <v>2020</v>
      </c>
      <c r="AD93" s="38">
        <f>IF('Indicator Date'!AD93="","x",'Indicator Date'!AD93)</f>
        <v>2022</v>
      </c>
      <c r="AE93" s="38">
        <f>IF('Indicator Date'!AE93="","x",'Indicator Date'!AE93)</f>
        <v>2024</v>
      </c>
      <c r="AF93" s="38">
        <f>IF('Indicator Date'!AF93="","x",'Indicator Date'!AF93)</f>
        <v>2024</v>
      </c>
      <c r="AG93" s="38">
        <f>IF('Indicator Date'!AG93="","x",'Indicator Date'!AG93)</f>
        <v>2024</v>
      </c>
      <c r="AH93" s="38">
        <f>IF('Indicator Date'!AH93="","x",'Indicator Date'!AH93)</f>
        <v>2022</v>
      </c>
      <c r="AI93" s="38" t="str">
        <f>IF('Indicator Date'!AI93="","x",RIGHT('Indicator Date'!AI93,4))</f>
        <v>x</v>
      </c>
      <c r="AJ93" s="38">
        <f>IF('Indicator Date'!AJ93="","x",'Indicator Date'!AJ93)</f>
        <v>2024</v>
      </c>
      <c r="AK93" s="38">
        <f>IF('Indicator Date'!AK93="","x",'Indicator Date'!AK93)</f>
        <v>2021</v>
      </c>
      <c r="AL93" s="38">
        <f>IF('Indicator Date'!AL93="","x",'Indicator Date'!AL93)</f>
        <v>2022</v>
      </c>
      <c r="AM93" s="38" t="str">
        <f>IF('Indicator Date'!AM93="","x",'Indicator Date'!AM93)</f>
        <v>x</v>
      </c>
      <c r="AN93" s="38">
        <f>IF('Indicator Date'!AN93="","x",'Indicator Date'!AN93)</f>
        <v>2023</v>
      </c>
      <c r="AO93" s="38">
        <f>IF('Indicator Date'!AO93="","x",'Indicator Date'!AO93)</f>
        <v>2022</v>
      </c>
      <c r="AP93" s="38">
        <f>IF('Indicator Date'!AP93="","x",'Indicator Date'!AP93)</f>
        <v>2020</v>
      </c>
      <c r="AQ93" s="38">
        <f>IF('Indicator Date'!AQ93="","x",'Indicator Date'!AQ93)</f>
        <v>2022</v>
      </c>
      <c r="AR93" s="38" t="str">
        <f>IF('Indicator Date'!AR93="","x",'Indicator Date'!AR93)</f>
        <v>x</v>
      </c>
      <c r="AS93" s="38" t="str">
        <f>IF('Indicator Date'!AS93="","x",'Indicator Date'!AS93)</f>
        <v>x</v>
      </c>
      <c r="AT93" s="38">
        <f>IF('Indicator Date'!AT93="","x",'Indicator Date'!AT93)</f>
        <v>2022</v>
      </c>
      <c r="AU93" s="38">
        <f>IF('Indicator Date'!AU93="","x",'Indicator Date'!AU93)</f>
        <v>2022</v>
      </c>
      <c r="AV93" s="38">
        <f>IF('Indicator Date'!AV93="","x",'Indicator Date'!AV93)</f>
        <v>2022</v>
      </c>
      <c r="AW93" s="38">
        <f>IF('Indicator Date'!AW93="","x",'Indicator Date'!AW93)</f>
        <v>2016</v>
      </c>
      <c r="AX93" s="38">
        <f>IF('Indicator Date'!AX93="","x",'Indicator Date'!AX93)</f>
        <v>2024</v>
      </c>
      <c r="AY93" s="38">
        <f>IF('Indicator Date'!AY93="","x",'Indicator Date'!AY93)</f>
        <v>2024</v>
      </c>
      <c r="AZ93" s="38">
        <f>IF('Indicator Date'!AZ93="","x",'Indicator Date'!AZ93)</f>
        <v>2024</v>
      </c>
      <c r="BA93" s="38" t="str">
        <f>IF('Indicator Date'!BA93="","x",'Indicator Date'!BA93)</f>
        <v>x</v>
      </c>
      <c r="BB93" s="38">
        <f>IF('Indicator Date'!BB93="","x",'Indicator Date'!BB93)</f>
        <v>2024</v>
      </c>
      <c r="BC93" s="38" t="str">
        <f>IF('Indicator Date'!BC93="","x",'Indicator Date'!BC93)</f>
        <v>x</v>
      </c>
      <c r="BD93" s="38">
        <f>IF('Indicator Date'!BD93="","x",'Indicator Date'!BD93)</f>
        <v>2024</v>
      </c>
      <c r="BE93" s="38">
        <f>IF('Indicator Date'!BE93="","x",'Indicator Date'!BE93)</f>
        <v>2024</v>
      </c>
      <c r="BF93" s="38">
        <f>IF('Indicator Date'!BF93="","x",'Indicator Date'!BF93)</f>
        <v>2013</v>
      </c>
      <c r="BG93" s="38">
        <f>IF('Indicator Date'!BG93="","x",'Indicator Date'!BG93)</f>
        <v>2022</v>
      </c>
      <c r="BH93" s="38">
        <f>IF('Indicator Date'!BH93="","x",'Indicator Date'!BH93)</f>
        <v>2023</v>
      </c>
      <c r="BI93" s="38">
        <f>IF('Indicator Date'!BI93="","x",'Indicator Date'!BI93)</f>
        <v>2022</v>
      </c>
      <c r="BJ93" s="38">
        <f>IF('Indicator Date'!BJ93="","x",'Indicator Date'!BJ93)</f>
        <v>2018</v>
      </c>
      <c r="BK93" s="38">
        <f>IF('Indicator Date'!BK93="","x",'Indicator Date'!BK93)</f>
        <v>2022</v>
      </c>
      <c r="BL93" s="38">
        <f>IF('Indicator Date'!BL93="","x",'Indicator Date'!BL93)</f>
        <v>2022</v>
      </c>
      <c r="BM93" s="38">
        <f>IF('Indicator Date'!BM93="","x",'Indicator Date'!BM93)</f>
        <v>2014</v>
      </c>
      <c r="BN93" s="38">
        <f>IF('Indicator Date'!BN93="","x",'Indicator Date'!BN93)</f>
        <v>2022</v>
      </c>
      <c r="BO93" s="38">
        <f>IF('Indicator Date'!BO93="","x",'Indicator Date'!BO93)</f>
        <v>2022</v>
      </c>
      <c r="BP93" s="38">
        <f>IF('Indicator Date'!BP93="","x",'Indicator Date'!BP93)</f>
        <v>2020</v>
      </c>
      <c r="BQ93" s="38">
        <f>IF('Indicator Date'!BQ93="","x",'Indicator Date'!BQ93)</f>
        <v>2022</v>
      </c>
      <c r="BR93" s="38">
        <f>IF('Indicator Date'!BR93="","x",'Indicator Date'!BR93)</f>
        <v>2022</v>
      </c>
      <c r="BS93" s="38">
        <f>IF('Indicator Date'!BS93="","x",'Indicator Date'!BS93)</f>
        <v>2022</v>
      </c>
      <c r="BT93" s="38">
        <f>IF('Indicator Date'!BT93="","x",'Indicator Date'!BT93)</f>
        <v>2022</v>
      </c>
      <c r="BU93" s="38">
        <f>IF('Indicator Date'!BU93="","x",'Indicator Date'!BU93)</f>
        <v>2020</v>
      </c>
      <c r="BV93" s="38">
        <f>IF('Indicator Date'!BV93="","x",'Indicator Date'!BV93)</f>
        <v>2023</v>
      </c>
    </row>
    <row r="94" spans="1:74">
      <c r="A94" s="30" t="str">
        <f>'Indicator Data'!A96</f>
        <v>Kuwait</v>
      </c>
      <c r="B94" s="23" t="str">
        <f>'Indicator Data'!B96</f>
        <v>KWT</v>
      </c>
      <c r="C94" s="38">
        <f>IF('Indicator Date'!C94="","x",'Indicator Date'!C94)</f>
        <v>2024</v>
      </c>
      <c r="D94" s="38">
        <f>IF('Indicator Date'!D94="","x",'Indicator Date'!D94)</f>
        <v>2024</v>
      </c>
      <c r="E94" s="38">
        <f>IF('Indicator Date'!E94="","x",'Indicator Date'!E94)</f>
        <v>2024</v>
      </c>
      <c r="F94" s="38">
        <f>IF('Indicator Date'!F94="","x",'Indicator Date'!F94)</f>
        <v>2024</v>
      </c>
      <c r="G94" s="38">
        <f>IF('Indicator Date'!G94="","x",'Indicator Date'!G94)</f>
        <v>2024</v>
      </c>
      <c r="H94" s="38">
        <f>IF('Indicator Date'!H94="","x",'Indicator Date'!H94)</f>
        <v>2024</v>
      </c>
      <c r="I94" s="38">
        <f>IF('Indicator Date'!I94="","x",'Indicator Date'!I94)</f>
        <v>2024</v>
      </c>
      <c r="J94" s="38">
        <f>IF('Indicator Date'!J94="","x",'Indicator Date'!J94)</f>
        <v>2024</v>
      </c>
      <c r="K94" s="38">
        <f>IF('Indicator Date'!K94="","x",'Indicator Date'!K94)</f>
        <v>2024</v>
      </c>
      <c r="L94" s="38">
        <f>IF('Indicator Date'!L94="","x",'Indicator Date'!L94)</f>
        <v>2024</v>
      </c>
      <c r="M94" s="38">
        <f>IF('Indicator Date'!M94="","x",'Indicator Date'!M94)</f>
        <v>2024</v>
      </c>
      <c r="N94" s="38" t="str">
        <f>IF('Indicator Date'!N94="","x",'Indicator Date'!N94)</f>
        <v>x</v>
      </c>
      <c r="O94" s="38" t="str">
        <f>IF('Indicator Date'!O94="","x",'Indicator Date'!O94)</f>
        <v>x</v>
      </c>
      <c r="P94" s="38" t="str">
        <f>IF('Indicator Date'!P94="","x",'Indicator Date'!P94)</f>
        <v>x</v>
      </c>
      <c r="Q94" s="38">
        <f>IF('Indicator Date'!Q94="","x",'Indicator Date'!Q94)</f>
        <v>2024</v>
      </c>
      <c r="R94" s="38">
        <f>IF('Indicator Date'!R94="","x",'Indicator Date'!R94)</f>
        <v>2024</v>
      </c>
      <c r="S94" s="38">
        <f>IF('Indicator Date'!S94="","x",'Indicator Date'!S94)</f>
        <v>2024</v>
      </c>
      <c r="T94" s="38">
        <f>IF('Indicator Date'!T94="","x",'Indicator Date'!T94)</f>
        <v>2024</v>
      </c>
      <c r="U94" s="38">
        <f>IF('Indicator Date'!U94="","x",'Indicator Date'!U94)</f>
        <v>2024</v>
      </c>
      <c r="V94" s="38">
        <f>IF('Indicator Date'!V94="","x",'Indicator Date'!V94)</f>
        <v>2021</v>
      </c>
      <c r="W94" s="38">
        <f>IF('Indicator Date'!W94="","x",'Indicator Date'!W94)</f>
        <v>2022</v>
      </c>
      <c r="X94" s="38">
        <f>IF('Indicator Date'!X94="","x",'Indicator Date'!X94)</f>
        <v>2022</v>
      </c>
      <c r="Y94" s="38" t="str">
        <f>IF('Indicator Date'!Y94="","x",'Indicator Date'!Y94)</f>
        <v>x</v>
      </c>
      <c r="Z94" s="38">
        <f>IF('Indicator Date'!Z94="","x",'Indicator Date'!Z94)</f>
        <v>2022</v>
      </c>
      <c r="AA94" s="38" t="str">
        <f>IF('Indicator Date'!AA94="","x",'Indicator Date'!AA94)</f>
        <v>x</v>
      </c>
      <c r="AB94" s="38">
        <f>IF('Indicator Date'!AB94="","x",'Indicator Date'!AB94)</f>
        <v>2018</v>
      </c>
      <c r="AC94" s="38">
        <f>IF('Indicator Date'!AC94="","x",'Indicator Date'!AC94)</f>
        <v>2020</v>
      </c>
      <c r="AD94" s="38">
        <f>IF('Indicator Date'!AD94="","x",'Indicator Date'!AD94)</f>
        <v>2022</v>
      </c>
      <c r="AE94" s="38">
        <f>IF('Indicator Date'!AE94="","x",'Indicator Date'!AE94)</f>
        <v>2024</v>
      </c>
      <c r="AF94" s="38">
        <f>IF('Indicator Date'!AF94="","x",'Indicator Date'!AF94)</f>
        <v>2024</v>
      </c>
      <c r="AG94" s="38">
        <f>IF('Indicator Date'!AG94="","x",'Indicator Date'!AG94)</f>
        <v>2024</v>
      </c>
      <c r="AH94" s="38">
        <f>IF('Indicator Date'!AH94="","x",'Indicator Date'!AH94)</f>
        <v>2022</v>
      </c>
      <c r="AI94" s="38" t="str">
        <f>IF('Indicator Date'!AI94="","x",RIGHT('Indicator Date'!AI94,4))</f>
        <v>x</v>
      </c>
      <c r="AJ94" s="38">
        <f>IF('Indicator Date'!AJ94="","x",'Indicator Date'!AJ94)</f>
        <v>2024</v>
      </c>
      <c r="AK94" s="38">
        <f>IF('Indicator Date'!AK94="","x",'Indicator Date'!AK94)</f>
        <v>2021</v>
      </c>
      <c r="AL94" s="38">
        <f>IF('Indicator Date'!AL94="","x",'Indicator Date'!AL94)</f>
        <v>2022</v>
      </c>
      <c r="AM94" s="38" t="str">
        <f>IF('Indicator Date'!AM94="","x",'Indicator Date'!AM94)</f>
        <v>x</v>
      </c>
      <c r="AN94" s="38">
        <f>IF('Indicator Date'!AN94="","x",'Indicator Date'!AN94)</f>
        <v>2023</v>
      </c>
      <c r="AO94" s="38">
        <f>IF('Indicator Date'!AO94="","x",'Indicator Date'!AO94)</f>
        <v>2022</v>
      </c>
      <c r="AP94" s="38">
        <f>IF('Indicator Date'!AP94="","x",'Indicator Date'!AP94)</f>
        <v>2021</v>
      </c>
      <c r="AQ94" s="38">
        <f>IF('Indicator Date'!AQ94="","x",'Indicator Date'!AQ94)</f>
        <v>2022</v>
      </c>
      <c r="AR94" s="38">
        <f>IF('Indicator Date'!AR94="","x",'Indicator Date'!AR94)</f>
        <v>2022</v>
      </c>
      <c r="AS94" s="38" t="str">
        <f>IF('Indicator Date'!AS94="","x",'Indicator Date'!AS94)</f>
        <v>x</v>
      </c>
      <c r="AT94" s="38" t="str">
        <f>IF('Indicator Date'!AT94="","x",'Indicator Date'!AT94)</f>
        <v>x</v>
      </c>
      <c r="AU94" s="38">
        <f>IF('Indicator Date'!AU94="","x",'Indicator Date'!AU94)</f>
        <v>2022</v>
      </c>
      <c r="AV94" s="38">
        <f>IF('Indicator Date'!AV94="","x",'Indicator Date'!AV94)</f>
        <v>2022</v>
      </c>
      <c r="AW94" s="38" t="str">
        <f>IF('Indicator Date'!AW94="","x",'Indicator Date'!AW94)</f>
        <v>x</v>
      </c>
      <c r="AX94" s="38">
        <f>IF('Indicator Date'!AX94="","x",'Indicator Date'!AX94)</f>
        <v>2024</v>
      </c>
      <c r="AY94" s="38">
        <f>IF('Indicator Date'!AY94="","x",'Indicator Date'!AY94)</f>
        <v>2024</v>
      </c>
      <c r="AZ94" s="38">
        <f>IF('Indicator Date'!AZ94="","x",'Indicator Date'!AZ94)</f>
        <v>2024</v>
      </c>
      <c r="BA94" s="38" t="str">
        <f>IF('Indicator Date'!BA94="","x",'Indicator Date'!BA94)</f>
        <v>x</v>
      </c>
      <c r="BB94" s="38">
        <f>IF('Indicator Date'!BB94="","x",'Indicator Date'!BB94)</f>
        <v>2024</v>
      </c>
      <c r="BC94" s="38">
        <f>IF('Indicator Date'!BC94="","x",'Indicator Date'!BC94)</f>
        <v>2023</v>
      </c>
      <c r="BD94" s="38">
        <f>IF('Indicator Date'!BD94="","x",'Indicator Date'!BD94)</f>
        <v>2024</v>
      </c>
      <c r="BE94" s="38">
        <f>IF('Indicator Date'!BE94="","x",'Indicator Date'!BE94)</f>
        <v>2024</v>
      </c>
      <c r="BF94" s="38" t="str">
        <f>IF('Indicator Date'!BF94="","x",'Indicator Date'!BF94)</f>
        <v>x</v>
      </c>
      <c r="BG94" s="38">
        <f>IF('Indicator Date'!BG94="","x",'Indicator Date'!BG94)</f>
        <v>2022</v>
      </c>
      <c r="BH94" s="38">
        <f>IF('Indicator Date'!BH94="","x",'Indicator Date'!BH94)</f>
        <v>2023</v>
      </c>
      <c r="BI94" s="38">
        <f>IF('Indicator Date'!BI94="","x",'Indicator Date'!BI94)</f>
        <v>2022</v>
      </c>
      <c r="BJ94" s="38">
        <f>IF('Indicator Date'!BJ94="","x",'Indicator Date'!BJ94)</f>
        <v>2020</v>
      </c>
      <c r="BK94" s="38">
        <f>IF('Indicator Date'!BK94="","x",'Indicator Date'!BK94)</f>
        <v>2021</v>
      </c>
      <c r="BL94" s="38">
        <f>IF('Indicator Date'!BL94="","x",'Indicator Date'!BL94)</f>
        <v>2022</v>
      </c>
      <c r="BM94" s="38">
        <f>IF('Indicator Date'!BM94="","x",'Indicator Date'!BM94)</f>
        <v>2014</v>
      </c>
      <c r="BN94" s="38">
        <f>IF('Indicator Date'!BN94="","x",'Indicator Date'!BN94)</f>
        <v>2022</v>
      </c>
      <c r="BO94" s="38">
        <f>IF('Indicator Date'!BO94="","x",'Indicator Date'!BO94)</f>
        <v>2022</v>
      </c>
      <c r="BP94" s="38">
        <f>IF('Indicator Date'!BP94="","x",'Indicator Date'!BP94)</f>
        <v>2020</v>
      </c>
      <c r="BQ94" s="38">
        <f>IF('Indicator Date'!BQ94="","x",'Indicator Date'!BQ94)</f>
        <v>2022</v>
      </c>
      <c r="BR94" s="38">
        <f>IF('Indicator Date'!BR94="","x",'Indicator Date'!BR94)</f>
        <v>2022</v>
      </c>
      <c r="BS94" s="38">
        <f>IF('Indicator Date'!BS94="","x",'Indicator Date'!BS94)</f>
        <v>2022</v>
      </c>
      <c r="BT94" s="38">
        <f>IF('Indicator Date'!BT94="","x",'Indicator Date'!BT94)</f>
        <v>2021</v>
      </c>
      <c r="BU94" s="38">
        <f>IF('Indicator Date'!BU94="","x",'Indicator Date'!BU94)</f>
        <v>2020</v>
      </c>
      <c r="BV94" s="38">
        <f>IF('Indicator Date'!BV94="","x",'Indicator Date'!BV94)</f>
        <v>2023</v>
      </c>
    </row>
    <row r="95" spans="1:74">
      <c r="A95" s="30" t="str">
        <f>'Indicator Data'!A97</f>
        <v>Kyrgyzstan</v>
      </c>
      <c r="B95" s="23" t="str">
        <f>'Indicator Data'!B97</f>
        <v>KGZ</v>
      </c>
      <c r="C95" s="38">
        <f>IF('Indicator Date'!C95="","x",'Indicator Date'!C95)</f>
        <v>2024</v>
      </c>
      <c r="D95" s="38">
        <f>IF('Indicator Date'!D95="","x",'Indicator Date'!D95)</f>
        <v>2024</v>
      </c>
      <c r="E95" s="38">
        <f>IF('Indicator Date'!E95="","x",'Indicator Date'!E95)</f>
        <v>2024</v>
      </c>
      <c r="F95" s="38">
        <f>IF('Indicator Date'!F95="","x",'Indicator Date'!F95)</f>
        <v>2024</v>
      </c>
      <c r="G95" s="38">
        <f>IF('Indicator Date'!G95="","x",'Indicator Date'!G95)</f>
        <v>2024</v>
      </c>
      <c r="H95" s="38">
        <f>IF('Indicator Date'!H95="","x",'Indicator Date'!H95)</f>
        <v>2024</v>
      </c>
      <c r="I95" s="38">
        <f>IF('Indicator Date'!I95="","x",'Indicator Date'!I95)</f>
        <v>2024</v>
      </c>
      <c r="J95" s="38">
        <f>IF('Indicator Date'!J95="","x",'Indicator Date'!J95)</f>
        <v>2024</v>
      </c>
      <c r="K95" s="38">
        <f>IF('Indicator Date'!K95="","x",'Indicator Date'!K95)</f>
        <v>2024</v>
      </c>
      <c r="L95" s="38">
        <f>IF('Indicator Date'!L95="","x",'Indicator Date'!L95)</f>
        <v>2024</v>
      </c>
      <c r="M95" s="38">
        <f>IF('Indicator Date'!M95="","x",'Indicator Date'!M95)</f>
        <v>2024</v>
      </c>
      <c r="N95" s="38" t="str">
        <f>IF('Indicator Date'!N95="","x",'Indicator Date'!N95)</f>
        <v>x</v>
      </c>
      <c r="O95" s="38" t="str">
        <f>IF('Indicator Date'!O95="","x",'Indicator Date'!O95)</f>
        <v>x</v>
      </c>
      <c r="P95" s="38" t="str">
        <f>IF('Indicator Date'!P95="","x",'Indicator Date'!P95)</f>
        <v>x</v>
      </c>
      <c r="Q95" s="38">
        <f>IF('Indicator Date'!Q95="","x",'Indicator Date'!Q95)</f>
        <v>2024</v>
      </c>
      <c r="R95" s="38">
        <f>IF('Indicator Date'!R95="","x",'Indicator Date'!R95)</f>
        <v>2024</v>
      </c>
      <c r="S95" s="38">
        <f>IF('Indicator Date'!S95="","x",'Indicator Date'!S95)</f>
        <v>2024</v>
      </c>
      <c r="T95" s="38">
        <f>IF('Indicator Date'!T95="","x",'Indicator Date'!T95)</f>
        <v>2024</v>
      </c>
      <c r="U95" s="38">
        <f>IF('Indicator Date'!U95="","x",'Indicator Date'!U95)</f>
        <v>2024</v>
      </c>
      <c r="V95" s="38">
        <f>IF('Indicator Date'!V95="","x",'Indicator Date'!V95)</f>
        <v>2021</v>
      </c>
      <c r="W95" s="38">
        <f>IF('Indicator Date'!W95="","x",'Indicator Date'!W95)</f>
        <v>2022</v>
      </c>
      <c r="X95" s="38">
        <f>IF('Indicator Date'!X95="","x",'Indicator Date'!X95)</f>
        <v>2022</v>
      </c>
      <c r="Y95" s="38">
        <f>IF('Indicator Date'!Y95="","x",'Indicator Date'!Y95)</f>
        <v>2018</v>
      </c>
      <c r="Z95" s="38">
        <f>IF('Indicator Date'!Z95="","x",'Indicator Date'!Z95)</f>
        <v>2022</v>
      </c>
      <c r="AA95" s="38">
        <f>IF('Indicator Date'!AA95="","x",'Indicator Date'!AA95)</f>
        <v>2020</v>
      </c>
      <c r="AB95" s="38">
        <f>IF('Indicator Date'!AB95="","x",'Indicator Date'!AB95)</f>
        <v>2018</v>
      </c>
      <c r="AC95" s="38">
        <f>IF('Indicator Date'!AC95="","x",'Indicator Date'!AC95)</f>
        <v>2020</v>
      </c>
      <c r="AD95" s="38">
        <f>IF('Indicator Date'!AD95="","x",'Indicator Date'!AD95)</f>
        <v>2022</v>
      </c>
      <c r="AE95" s="38">
        <f>IF('Indicator Date'!AE95="","x",'Indicator Date'!AE95)</f>
        <v>2024</v>
      </c>
      <c r="AF95" s="38">
        <f>IF('Indicator Date'!AF95="","x",'Indicator Date'!AF95)</f>
        <v>2024</v>
      </c>
      <c r="AG95" s="38">
        <f>IF('Indicator Date'!AG95="","x",'Indicator Date'!AG95)</f>
        <v>2024</v>
      </c>
      <c r="AH95" s="38">
        <f>IF('Indicator Date'!AH95="","x",'Indicator Date'!AH95)</f>
        <v>2022</v>
      </c>
      <c r="AI95" s="38" t="str">
        <f>IF('Indicator Date'!AI95="","x",RIGHT('Indicator Date'!AI95,4))</f>
        <v>2018</v>
      </c>
      <c r="AJ95" s="38">
        <f>IF('Indicator Date'!AJ95="","x",'Indicator Date'!AJ95)</f>
        <v>2024</v>
      </c>
      <c r="AK95" s="38">
        <f>IF('Indicator Date'!AK95="","x",'Indicator Date'!AK95)</f>
        <v>2021</v>
      </c>
      <c r="AL95" s="38">
        <f>IF('Indicator Date'!AL95="","x",'Indicator Date'!AL95)</f>
        <v>2022</v>
      </c>
      <c r="AM95" s="38">
        <f>IF('Indicator Date'!AM95="","x",'Indicator Date'!AM95)</f>
        <v>2022</v>
      </c>
      <c r="AN95" s="38">
        <f>IF('Indicator Date'!AN95="","x",'Indicator Date'!AN95)</f>
        <v>2023</v>
      </c>
      <c r="AO95" s="38">
        <f>IF('Indicator Date'!AO95="","x",'Indicator Date'!AO95)</f>
        <v>2022</v>
      </c>
      <c r="AP95" s="38">
        <f>IF('Indicator Date'!AP95="","x",'Indicator Date'!AP95)</f>
        <v>2021</v>
      </c>
      <c r="AQ95" s="38">
        <f>IF('Indicator Date'!AQ95="","x",'Indicator Date'!AQ95)</f>
        <v>2022</v>
      </c>
      <c r="AR95" s="38">
        <f>IF('Indicator Date'!AR95="","x",'Indicator Date'!AR95)</f>
        <v>2022</v>
      </c>
      <c r="AS95" s="38">
        <f>IF('Indicator Date'!AS95="","x",'Indicator Date'!AS95)</f>
        <v>2022</v>
      </c>
      <c r="AT95" s="38">
        <f>IF('Indicator Date'!AT95="","x",'Indicator Date'!AT95)</f>
        <v>2020</v>
      </c>
      <c r="AU95" s="38">
        <f>IF('Indicator Date'!AU95="","x",'Indicator Date'!AU95)</f>
        <v>2022</v>
      </c>
      <c r="AV95" s="38">
        <f>IF('Indicator Date'!AV95="","x",'Indicator Date'!AV95)</f>
        <v>2022</v>
      </c>
      <c r="AW95" s="38">
        <f>IF('Indicator Date'!AW95="","x",'Indicator Date'!AW95)</f>
        <v>2021</v>
      </c>
      <c r="AX95" s="38">
        <f>IF('Indicator Date'!AX95="","x",'Indicator Date'!AX95)</f>
        <v>2024</v>
      </c>
      <c r="AY95" s="38">
        <f>IF('Indicator Date'!AY95="","x",'Indicator Date'!AY95)</f>
        <v>2024</v>
      </c>
      <c r="AZ95" s="38">
        <f>IF('Indicator Date'!AZ95="","x",'Indicator Date'!AZ95)</f>
        <v>2024</v>
      </c>
      <c r="BA95" s="38">
        <f>IF('Indicator Date'!BA95="","x",'Indicator Date'!BA95)</f>
        <v>2024</v>
      </c>
      <c r="BB95" s="38">
        <f>IF('Indicator Date'!BB95="","x",'Indicator Date'!BB95)</f>
        <v>2024</v>
      </c>
      <c r="BC95" s="38" t="str">
        <f>IF('Indicator Date'!BC95="","x",'Indicator Date'!BC95)</f>
        <v>x</v>
      </c>
      <c r="BD95" s="38">
        <f>IF('Indicator Date'!BD95="","x",'Indicator Date'!BD95)</f>
        <v>2024</v>
      </c>
      <c r="BE95" s="38">
        <f>IF('Indicator Date'!BE95="","x",'Indicator Date'!BE95)</f>
        <v>2024</v>
      </c>
      <c r="BF95" s="38">
        <f>IF('Indicator Date'!BF95="","x",'Indicator Date'!BF95)</f>
        <v>2015</v>
      </c>
      <c r="BG95" s="38">
        <f>IF('Indicator Date'!BG95="","x",'Indicator Date'!BG95)</f>
        <v>2022</v>
      </c>
      <c r="BH95" s="38">
        <f>IF('Indicator Date'!BH95="","x",'Indicator Date'!BH95)</f>
        <v>2023</v>
      </c>
      <c r="BI95" s="38">
        <f>IF('Indicator Date'!BI95="","x",'Indicator Date'!BI95)</f>
        <v>2022</v>
      </c>
      <c r="BJ95" s="38">
        <f>IF('Indicator Date'!BJ95="","x",'Indicator Date'!BJ95)</f>
        <v>2019</v>
      </c>
      <c r="BK95" s="38">
        <f>IF('Indicator Date'!BK95="","x",'Indicator Date'!BK95)</f>
        <v>2021</v>
      </c>
      <c r="BL95" s="38">
        <f>IF('Indicator Date'!BL95="","x",'Indicator Date'!BL95)</f>
        <v>2021</v>
      </c>
      <c r="BM95" s="38">
        <f>IF('Indicator Date'!BM95="","x",'Indicator Date'!BM95)</f>
        <v>2014</v>
      </c>
      <c r="BN95" s="38">
        <f>IF('Indicator Date'!BN95="","x",'Indicator Date'!BN95)</f>
        <v>2022</v>
      </c>
      <c r="BO95" s="38">
        <f>IF('Indicator Date'!BO95="","x",'Indicator Date'!BO95)</f>
        <v>2022</v>
      </c>
      <c r="BP95" s="38">
        <f>IF('Indicator Date'!BP95="","x",'Indicator Date'!BP95)</f>
        <v>2019</v>
      </c>
      <c r="BQ95" s="38">
        <f>IF('Indicator Date'!BQ95="","x",'Indicator Date'!BQ95)</f>
        <v>2022</v>
      </c>
      <c r="BR95" s="38">
        <f>IF('Indicator Date'!BR95="","x",'Indicator Date'!BR95)</f>
        <v>2022</v>
      </c>
      <c r="BS95" s="38">
        <f>IF('Indicator Date'!BS95="","x",'Indicator Date'!BS95)</f>
        <v>2022</v>
      </c>
      <c r="BT95" s="38">
        <f>IF('Indicator Date'!BT95="","x",'Indicator Date'!BT95)</f>
        <v>2021</v>
      </c>
      <c r="BU95" s="38">
        <f>IF('Indicator Date'!BU95="","x",'Indicator Date'!BU95)</f>
        <v>2020</v>
      </c>
      <c r="BV95" s="38">
        <f>IF('Indicator Date'!BV95="","x",'Indicator Date'!BV95)</f>
        <v>2023</v>
      </c>
    </row>
    <row r="96" spans="1:74">
      <c r="A96" s="30" t="str">
        <f>'Indicator Data'!A98</f>
        <v>Lao PDR</v>
      </c>
      <c r="B96" s="23" t="str">
        <f>'Indicator Data'!B98</f>
        <v>LAO</v>
      </c>
      <c r="C96" s="38">
        <f>IF('Indicator Date'!C96="","x",'Indicator Date'!C96)</f>
        <v>2024</v>
      </c>
      <c r="D96" s="38">
        <f>IF('Indicator Date'!D96="","x",'Indicator Date'!D96)</f>
        <v>2024</v>
      </c>
      <c r="E96" s="38">
        <f>IF('Indicator Date'!E96="","x",'Indicator Date'!E96)</f>
        <v>2024</v>
      </c>
      <c r="F96" s="38">
        <f>IF('Indicator Date'!F96="","x",'Indicator Date'!F96)</f>
        <v>2024</v>
      </c>
      <c r="G96" s="38">
        <f>IF('Indicator Date'!G96="","x",'Indicator Date'!G96)</f>
        <v>2024</v>
      </c>
      <c r="H96" s="38">
        <f>IF('Indicator Date'!H96="","x",'Indicator Date'!H96)</f>
        <v>2024</v>
      </c>
      <c r="I96" s="38">
        <f>IF('Indicator Date'!I96="","x",'Indicator Date'!I96)</f>
        <v>2024</v>
      </c>
      <c r="J96" s="38">
        <f>IF('Indicator Date'!J96="","x",'Indicator Date'!J96)</f>
        <v>2024</v>
      </c>
      <c r="K96" s="38">
        <f>IF('Indicator Date'!K96="","x",'Indicator Date'!K96)</f>
        <v>2024</v>
      </c>
      <c r="L96" s="38">
        <f>IF('Indicator Date'!L96="","x",'Indicator Date'!L96)</f>
        <v>2024</v>
      </c>
      <c r="M96" s="38">
        <f>IF('Indicator Date'!M96="","x",'Indicator Date'!M96)</f>
        <v>2024</v>
      </c>
      <c r="N96" s="38" t="str">
        <f>IF('Indicator Date'!N96="","x",'Indicator Date'!N96)</f>
        <v>x</v>
      </c>
      <c r="O96" s="38" t="str">
        <f>IF('Indicator Date'!O96="","x",'Indicator Date'!O96)</f>
        <v>x</v>
      </c>
      <c r="P96" s="38" t="str">
        <f>IF('Indicator Date'!P96="","x",'Indicator Date'!P96)</f>
        <v>x</v>
      </c>
      <c r="Q96" s="38">
        <f>IF('Indicator Date'!Q96="","x",'Indicator Date'!Q96)</f>
        <v>2024</v>
      </c>
      <c r="R96" s="38">
        <f>IF('Indicator Date'!R96="","x",'Indicator Date'!R96)</f>
        <v>2024</v>
      </c>
      <c r="S96" s="38">
        <f>IF('Indicator Date'!S96="","x",'Indicator Date'!S96)</f>
        <v>2024</v>
      </c>
      <c r="T96" s="38">
        <f>IF('Indicator Date'!T96="","x",'Indicator Date'!T96)</f>
        <v>2024</v>
      </c>
      <c r="U96" s="38">
        <f>IF('Indicator Date'!U96="","x",'Indicator Date'!U96)</f>
        <v>2024</v>
      </c>
      <c r="V96" s="38">
        <f>IF('Indicator Date'!V96="","x",'Indicator Date'!V96)</f>
        <v>2021</v>
      </c>
      <c r="W96" s="38">
        <f>IF('Indicator Date'!W96="","x",'Indicator Date'!W96)</f>
        <v>2022</v>
      </c>
      <c r="X96" s="38">
        <f>IF('Indicator Date'!X96="","x",'Indicator Date'!X96)</f>
        <v>2022</v>
      </c>
      <c r="Y96" s="38">
        <f>IF('Indicator Date'!Y96="","x",'Indicator Date'!Y96)</f>
        <v>2017</v>
      </c>
      <c r="Z96" s="38">
        <f>IF('Indicator Date'!Z96="","x",'Indicator Date'!Z96)</f>
        <v>2022</v>
      </c>
      <c r="AA96" s="38">
        <f>IF('Indicator Date'!AA96="","x",'Indicator Date'!AA96)</f>
        <v>2021</v>
      </c>
      <c r="AB96" s="38">
        <f>IF('Indicator Date'!AB96="","x",'Indicator Date'!AB96)</f>
        <v>2018</v>
      </c>
      <c r="AC96" s="38">
        <f>IF('Indicator Date'!AC96="","x",'Indicator Date'!AC96)</f>
        <v>2020</v>
      </c>
      <c r="AD96" s="38">
        <f>IF('Indicator Date'!AD96="","x",'Indicator Date'!AD96)</f>
        <v>2022</v>
      </c>
      <c r="AE96" s="38">
        <f>IF('Indicator Date'!AE96="","x",'Indicator Date'!AE96)</f>
        <v>2024</v>
      </c>
      <c r="AF96" s="38">
        <f>IF('Indicator Date'!AF96="","x",'Indicator Date'!AF96)</f>
        <v>2024</v>
      </c>
      <c r="AG96" s="38">
        <f>IF('Indicator Date'!AG96="","x",'Indicator Date'!AG96)</f>
        <v>2024</v>
      </c>
      <c r="AH96" s="38">
        <f>IF('Indicator Date'!AH96="","x",'Indicator Date'!AH96)</f>
        <v>2022</v>
      </c>
      <c r="AI96" s="38" t="str">
        <f>IF('Indicator Date'!AI96="","x",RIGHT('Indicator Date'!AI96,4))</f>
        <v>2017</v>
      </c>
      <c r="AJ96" s="38">
        <f>IF('Indicator Date'!AJ96="","x",'Indicator Date'!AJ96)</f>
        <v>2024</v>
      </c>
      <c r="AK96" s="38">
        <f>IF('Indicator Date'!AK96="","x",'Indicator Date'!AK96)</f>
        <v>2021</v>
      </c>
      <c r="AL96" s="38">
        <f>IF('Indicator Date'!AL96="","x",'Indicator Date'!AL96)</f>
        <v>2022</v>
      </c>
      <c r="AM96" s="38">
        <f>IF('Indicator Date'!AM96="","x",'Indicator Date'!AM96)</f>
        <v>2022</v>
      </c>
      <c r="AN96" s="38">
        <f>IF('Indicator Date'!AN96="","x",'Indicator Date'!AN96)</f>
        <v>2023</v>
      </c>
      <c r="AO96" s="38">
        <f>IF('Indicator Date'!AO96="","x",'Indicator Date'!AO96)</f>
        <v>2022</v>
      </c>
      <c r="AP96" s="38">
        <f>IF('Indicator Date'!AP96="","x",'Indicator Date'!AP96)</f>
        <v>2017</v>
      </c>
      <c r="AQ96" s="38">
        <f>IF('Indicator Date'!AQ96="","x",'Indicator Date'!AQ96)</f>
        <v>2022</v>
      </c>
      <c r="AR96" s="38">
        <f>IF('Indicator Date'!AR96="","x",'Indicator Date'!AR96)</f>
        <v>2022</v>
      </c>
      <c r="AS96" s="38">
        <f>IF('Indicator Date'!AS96="","x",'Indicator Date'!AS96)</f>
        <v>2022</v>
      </c>
      <c r="AT96" s="38">
        <f>IF('Indicator Date'!AT96="","x",'Indicator Date'!AT96)</f>
        <v>2022</v>
      </c>
      <c r="AU96" s="38">
        <f>IF('Indicator Date'!AU96="","x",'Indicator Date'!AU96)</f>
        <v>2022</v>
      </c>
      <c r="AV96" s="38">
        <f>IF('Indicator Date'!AV96="","x",'Indicator Date'!AV96)</f>
        <v>2022</v>
      </c>
      <c r="AW96" s="38">
        <f>IF('Indicator Date'!AW96="","x",'Indicator Date'!AW96)</f>
        <v>2018</v>
      </c>
      <c r="AX96" s="38">
        <f>IF('Indicator Date'!AX96="","x",'Indicator Date'!AX96)</f>
        <v>2024</v>
      </c>
      <c r="AY96" s="38">
        <f>IF('Indicator Date'!AY96="","x",'Indicator Date'!AY96)</f>
        <v>2024</v>
      </c>
      <c r="AZ96" s="38">
        <f>IF('Indicator Date'!AZ96="","x",'Indicator Date'!AZ96)</f>
        <v>2024</v>
      </c>
      <c r="BA96" s="38" t="str">
        <f>IF('Indicator Date'!BA96="","x",'Indicator Date'!BA96)</f>
        <v>x</v>
      </c>
      <c r="BB96" s="38" t="str">
        <f>IF('Indicator Date'!BB96="","x",'Indicator Date'!BB96)</f>
        <v>x</v>
      </c>
      <c r="BC96" s="38" t="str">
        <f>IF('Indicator Date'!BC96="","x",'Indicator Date'!BC96)</f>
        <v>x</v>
      </c>
      <c r="BD96" s="38">
        <f>IF('Indicator Date'!BD96="","x",'Indicator Date'!BD96)</f>
        <v>2024</v>
      </c>
      <c r="BE96" s="38">
        <f>IF('Indicator Date'!BE96="","x",'Indicator Date'!BE96)</f>
        <v>2024</v>
      </c>
      <c r="BF96" s="38">
        <f>IF('Indicator Date'!BF96="","x",'Indicator Date'!BF96)</f>
        <v>2015</v>
      </c>
      <c r="BG96" s="38">
        <f>IF('Indicator Date'!BG96="","x",'Indicator Date'!BG96)</f>
        <v>2022</v>
      </c>
      <c r="BH96" s="38">
        <f>IF('Indicator Date'!BH96="","x",'Indicator Date'!BH96)</f>
        <v>2023</v>
      </c>
      <c r="BI96" s="38">
        <f>IF('Indicator Date'!BI96="","x",'Indicator Date'!BI96)</f>
        <v>2022</v>
      </c>
      <c r="BJ96" s="38">
        <f>IF('Indicator Date'!BJ96="","x",'Indicator Date'!BJ96)</f>
        <v>2022</v>
      </c>
      <c r="BK96" s="38">
        <f>IF('Indicator Date'!BK96="","x",'Indicator Date'!BK96)</f>
        <v>2021</v>
      </c>
      <c r="BL96" s="38">
        <f>IF('Indicator Date'!BL96="","x",'Indicator Date'!BL96)</f>
        <v>2021</v>
      </c>
      <c r="BM96" s="38">
        <f>IF('Indicator Date'!BM96="","x",'Indicator Date'!BM96)</f>
        <v>2014</v>
      </c>
      <c r="BN96" s="38">
        <f>IF('Indicator Date'!BN96="","x",'Indicator Date'!BN96)</f>
        <v>2022</v>
      </c>
      <c r="BO96" s="38">
        <f>IF('Indicator Date'!BO96="","x",'Indicator Date'!BO96)</f>
        <v>2022</v>
      </c>
      <c r="BP96" s="38">
        <f>IF('Indicator Date'!BP96="","x",'Indicator Date'!BP96)</f>
        <v>2021</v>
      </c>
      <c r="BQ96" s="38">
        <f>IF('Indicator Date'!BQ96="","x",'Indicator Date'!BQ96)</f>
        <v>2022</v>
      </c>
      <c r="BR96" s="38">
        <f>IF('Indicator Date'!BR96="","x",'Indicator Date'!BR96)</f>
        <v>2022</v>
      </c>
      <c r="BS96" s="38">
        <f>IF('Indicator Date'!BS96="","x",'Indicator Date'!BS96)</f>
        <v>2022</v>
      </c>
      <c r="BT96" s="38">
        <f>IF('Indicator Date'!BT96="","x",'Indicator Date'!BT96)</f>
        <v>2021</v>
      </c>
      <c r="BU96" s="38">
        <f>IF('Indicator Date'!BU96="","x",'Indicator Date'!BU96)</f>
        <v>2020</v>
      </c>
      <c r="BV96" s="38">
        <f>IF('Indicator Date'!BV96="","x",'Indicator Date'!BV96)</f>
        <v>2023</v>
      </c>
    </row>
    <row r="97" spans="1:74">
      <c r="A97" s="30" t="str">
        <f>'Indicator Data'!A99</f>
        <v>Latvia</v>
      </c>
      <c r="B97" s="23" t="str">
        <f>'Indicator Data'!B99</f>
        <v>LVA</v>
      </c>
      <c r="C97" s="38">
        <f>IF('Indicator Date'!C97="","x",'Indicator Date'!C97)</f>
        <v>2024</v>
      </c>
      <c r="D97" s="38">
        <f>IF('Indicator Date'!D97="","x",'Indicator Date'!D97)</f>
        <v>2024</v>
      </c>
      <c r="E97" s="38">
        <f>IF('Indicator Date'!E97="","x",'Indicator Date'!E97)</f>
        <v>2024</v>
      </c>
      <c r="F97" s="38">
        <f>IF('Indicator Date'!F97="","x",'Indicator Date'!F97)</f>
        <v>2024</v>
      </c>
      <c r="G97" s="38">
        <f>IF('Indicator Date'!G97="","x",'Indicator Date'!G97)</f>
        <v>2024</v>
      </c>
      <c r="H97" s="38">
        <f>IF('Indicator Date'!H97="","x",'Indicator Date'!H97)</f>
        <v>2024</v>
      </c>
      <c r="I97" s="38">
        <f>IF('Indicator Date'!I97="","x",'Indicator Date'!I97)</f>
        <v>2024</v>
      </c>
      <c r="J97" s="38">
        <f>IF('Indicator Date'!J97="","x",'Indicator Date'!J97)</f>
        <v>2024</v>
      </c>
      <c r="K97" s="38">
        <f>IF('Indicator Date'!K97="","x",'Indicator Date'!K97)</f>
        <v>2024</v>
      </c>
      <c r="L97" s="38">
        <f>IF('Indicator Date'!L97="","x",'Indicator Date'!L97)</f>
        <v>2024</v>
      </c>
      <c r="M97" s="38">
        <f>IF('Indicator Date'!M97="","x",'Indicator Date'!M97)</f>
        <v>2024</v>
      </c>
      <c r="N97" s="38" t="str">
        <f>IF('Indicator Date'!N97="","x",'Indicator Date'!N97)</f>
        <v>x</v>
      </c>
      <c r="O97" s="38" t="str">
        <f>IF('Indicator Date'!O97="","x",'Indicator Date'!O97)</f>
        <v>x</v>
      </c>
      <c r="P97" s="38" t="str">
        <f>IF('Indicator Date'!P97="","x",'Indicator Date'!P97)</f>
        <v>x</v>
      </c>
      <c r="Q97" s="38">
        <f>IF('Indicator Date'!Q97="","x",'Indicator Date'!Q97)</f>
        <v>2024</v>
      </c>
      <c r="R97" s="38">
        <f>IF('Indicator Date'!R97="","x",'Indicator Date'!R97)</f>
        <v>2024</v>
      </c>
      <c r="S97" s="38">
        <f>IF('Indicator Date'!S97="","x",'Indicator Date'!S97)</f>
        <v>2024</v>
      </c>
      <c r="T97" s="38">
        <f>IF('Indicator Date'!T97="","x",'Indicator Date'!T97)</f>
        <v>2024</v>
      </c>
      <c r="U97" s="38">
        <f>IF('Indicator Date'!U97="","x",'Indicator Date'!U97)</f>
        <v>2024</v>
      </c>
      <c r="V97" s="38">
        <f>IF('Indicator Date'!V97="","x",'Indicator Date'!V97)</f>
        <v>2021</v>
      </c>
      <c r="W97" s="38">
        <f>IF('Indicator Date'!W97="","x",'Indicator Date'!W97)</f>
        <v>2022</v>
      </c>
      <c r="X97" s="38">
        <f>IF('Indicator Date'!X97="","x",'Indicator Date'!X97)</f>
        <v>2022</v>
      </c>
      <c r="Y97" s="38">
        <f>IF('Indicator Date'!Y97="","x",'Indicator Date'!Y97)</f>
        <v>2021</v>
      </c>
      <c r="Z97" s="38">
        <f>IF('Indicator Date'!Z97="","x",'Indicator Date'!Z97)</f>
        <v>2021</v>
      </c>
      <c r="AA97" s="38" t="str">
        <f>IF('Indicator Date'!AA97="","x",'Indicator Date'!AA97)</f>
        <v>x</v>
      </c>
      <c r="AB97" s="38">
        <f>IF('Indicator Date'!AB97="","x",'Indicator Date'!AB97)</f>
        <v>2018</v>
      </c>
      <c r="AC97" s="38">
        <f>IF('Indicator Date'!AC97="","x",'Indicator Date'!AC97)</f>
        <v>2020</v>
      </c>
      <c r="AD97" s="38">
        <f>IF('Indicator Date'!AD97="","x",'Indicator Date'!AD97)</f>
        <v>2022</v>
      </c>
      <c r="AE97" s="38">
        <f>IF('Indicator Date'!AE97="","x",'Indicator Date'!AE97)</f>
        <v>2024</v>
      </c>
      <c r="AF97" s="38">
        <f>IF('Indicator Date'!AF97="","x",'Indicator Date'!AF97)</f>
        <v>2024</v>
      </c>
      <c r="AG97" s="38">
        <f>IF('Indicator Date'!AG97="","x",'Indicator Date'!AG97)</f>
        <v>2024</v>
      </c>
      <c r="AH97" s="38">
        <f>IF('Indicator Date'!AH97="","x",'Indicator Date'!AH97)</f>
        <v>2022</v>
      </c>
      <c r="AI97" s="38" t="str">
        <f>IF('Indicator Date'!AI97="","x",RIGHT('Indicator Date'!AI97,4))</f>
        <v>x</v>
      </c>
      <c r="AJ97" s="38">
        <f>IF('Indicator Date'!AJ97="","x",'Indicator Date'!AJ97)</f>
        <v>2024</v>
      </c>
      <c r="AK97" s="38">
        <f>IF('Indicator Date'!AK97="","x",'Indicator Date'!AK97)</f>
        <v>2021</v>
      </c>
      <c r="AL97" s="38">
        <f>IF('Indicator Date'!AL97="","x",'Indicator Date'!AL97)</f>
        <v>2022</v>
      </c>
      <c r="AM97" s="38" t="str">
        <f>IF('Indicator Date'!AM97="","x",'Indicator Date'!AM97)</f>
        <v>x</v>
      </c>
      <c r="AN97" s="38">
        <f>IF('Indicator Date'!AN97="","x",'Indicator Date'!AN97)</f>
        <v>2023</v>
      </c>
      <c r="AO97" s="38">
        <f>IF('Indicator Date'!AO97="","x",'Indicator Date'!AO97)</f>
        <v>2022</v>
      </c>
      <c r="AP97" s="38">
        <f>IF('Indicator Date'!AP97="","x",'Indicator Date'!AP97)</f>
        <v>2021</v>
      </c>
      <c r="AQ97" s="38">
        <f>IF('Indicator Date'!AQ97="","x",'Indicator Date'!AQ97)</f>
        <v>2022</v>
      </c>
      <c r="AR97" s="38">
        <f>IF('Indicator Date'!AR97="","x",'Indicator Date'!AR97)</f>
        <v>2022</v>
      </c>
      <c r="AS97" s="38">
        <f>IF('Indicator Date'!AS97="","x",'Indicator Date'!AS97)</f>
        <v>2022</v>
      </c>
      <c r="AT97" s="38" t="str">
        <f>IF('Indicator Date'!AT97="","x",'Indicator Date'!AT97)</f>
        <v>x</v>
      </c>
      <c r="AU97" s="38">
        <f>IF('Indicator Date'!AU97="","x",'Indicator Date'!AU97)</f>
        <v>2022</v>
      </c>
      <c r="AV97" s="38">
        <f>IF('Indicator Date'!AV97="","x",'Indicator Date'!AV97)</f>
        <v>2022</v>
      </c>
      <c r="AW97" s="38">
        <f>IF('Indicator Date'!AW97="","x",'Indicator Date'!AW97)</f>
        <v>2021</v>
      </c>
      <c r="AX97" s="38">
        <f>IF('Indicator Date'!AX97="","x",'Indicator Date'!AX97)</f>
        <v>2024</v>
      </c>
      <c r="AY97" s="38">
        <f>IF('Indicator Date'!AY97="","x",'Indicator Date'!AY97)</f>
        <v>2024</v>
      </c>
      <c r="AZ97" s="38">
        <f>IF('Indicator Date'!AZ97="","x",'Indicator Date'!AZ97)</f>
        <v>2024</v>
      </c>
      <c r="BA97" s="38" t="str">
        <f>IF('Indicator Date'!BA97="","x",'Indicator Date'!BA97)</f>
        <v>x</v>
      </c>
      <c r="BB97" s="38">
        <f>IF('Indicator Date'!BB97="","x",'Indicator Date'!BB97)</f>
        <v>2024</v>
      </c>
      <c r="BC97" s="38" t="str">
        <f>IF('Indicator Date'!BC97="","x",'Indicator Date'!BC97)</f>
        <v>x</v>
      </c>
      <c r="BD97" s="38">
        <f>IF('Indicator Date'!BD97="","x",'Indicator Date'!BD97)</f>
        <v>2024</v>
      </c>
      <c r="BE97" s="38">
        <f>IF('Indicator Date'!BE97="","x",'Indicator Date'!BE97)</f>
        <v>2024</v>
      </c>
      <c r="BF97" s="38" t="str">
        <f>IF('Indicator Date'!BF97="","x",'Indicator Date'!BF97)</f>
        <v>x</v>
      </c>
      <c r="BG97" s="38">
        <f>IF('Indicator Date'!BG97="","x",'Indicator Date'!BG97)</f>
        <v>2022</v>
      </c>
      <c r="BH97" s="38">
        <f>IF('Indicator Date'!BH97="","x",'Indicator Date'!BH97)</f>
        <v>2023</v>
      </c>
      <c r="BI97" s="38">
        <f>IF('Indicator Date'!BI97="","x",'Indicator Date'!BI97)</f>
        <v>2022</v>
      </c>
      <c r="BJ97" s="38">
        <f>IF('Indicator Date'!BJ97="","x",'Indicator Date'!BJ97)</f>
        <v>2021</v>
      </c>
      <c r="BK97" s="38">
        <f>IF('Indicator Date'!BK97="","x",'Indicator Date'!BK97)</f>
        <v>2022</v>
      </c>
      <c r="BL97" s="38">
        <f>IF('Indicator Date'!BL97="","x",'Indicator Date'!BL97)</f>
        <v>2022</v>
      </c>
      <c r="BM97" s="38">
        <f>IF('Indicator Date'!BM97="","x",'Indicator Date'!BM97)</f>
        <v>2014</v>
      </c>
      <c r="BN97" s="38">
        <f>IF('Indicator Date'!BN97="","x",'Indicator Date'!BN97)</f>
        <v>2022</v>
      </c>
      <c r="BO97" s="38">
        <f>IF('Indicator Date'!BO97="","x",'Indicator Date'!BO97)</f>
        <v>2022</v>
      </c>
      <c r="BP97" s="38">
        <f>IF('Indicator Date'!BP97="","x",'Indicator Date'!BP97)</f>
        <v>2020</v>
      </c>
      <c r="BQ97" s="38">
        <f>IF('Indicator Date'!BQ97="","x",'Indicator Date'!BQ97)</f>
        <v>2022</v>
      </c>
      <c r="BR97" s="38">
        <f>IF('Indicator Date'!BR97="","x",'Indicator Date'!BR97)</f>
        <v>2022</v>
      </c>
      <c r="BS97" s="38">
        <f>IF('Indicator Date'!BS97="","x",'Indicator Date'!BS97)</f>
        <v>2022</v>
      </c>
      <c r="BT97" s="38">
        <f>IF('Indicator Date'!BT97="","x",'Indicator Date'!BT97)</f>
        <v>2021</v>
      </c>
      <c r="BU97" s="38">
        <f>IF('Indicator Date'!BU97="","x",'Indicator Date'!BU97)</f>
        <v>2020</v>
      </c>
      <c r="BV97" s="38">
        <f>IF('Indicator Date'!BV97="","x",'Indicator Date'!BV97)</f>
        <v>2023</v>
      </c>
    </row>
    <row r="98" spans="1:74">
      <c r="A98" s="30" t="str">
        <f>'Indicator Data'!A100</f>
        <v>Lebanon</v>
      </c>
      <c r="B98" s="23" t="str">
        <f>'Indicator Data'!B100</f>
        <v>LBN</v>
      </c>
      <c r="C98" s="38">
        <f>IF('Indicator Date'!C98="","x",'Indicator Date'!C98)</f>
        <v>2024</v>
      </c>
      <c r="D98" s="38">
        <f>IF('Indicator Date'!D98="","x",'Indicator Date'!D98)</f>
        <v>2024</v>
      </c>
      <c r="E98" s="38">
        <f>IF('Indicator Date'!E98="","x",'Indicator Date'!E98)</f>
        <v>2024</v>
      </c>
      <c r="F98" s="38">
        <f>IF('Indicator Date'!F98="","x",'Indicator Date'!F98)</f>
        <v>2024</v>
      </c>
      <c r="G98" s="38">
        <f>IF('Indicator Date'!G98="","x",'Indicator Date'!G98)</f>
        <v>2024</v>
      </c>
      <c r="H98" s="38">
        <f>IF('Indicator Date'!H98="","x",'Indicator Date'!H98)</f>
        <v>2024</v>
      </c>
      <c r="I98" s="38">
        <f>IF('Indicator Date'!I98="","x",'Indicator Date'!I98)</f>
        <v>2024</v>
      </c>
      <c r="J98" s="38">
        <f>IF('Indicator Date'!J98="","x",'Indicator Date'!J98)</f>
        <v>2024</v>
      </c>
      <c r="K98" s="38">
        <f>IF('Indicator Date'!K98="","x",'Indicator Date'!K98)</f>
        <v>2024</v>
      </c>
      <c r="L98" s="38">
        <f>IF('Indicator Date'!L98="","x",'Indicator Date'!L98)</f>
        <v>2024</v>
      </c>
      <c r="M98" s="38">
        <f>IF('Indicator Date'!M98="","x",'Indicator Date'!M98)</f>
        <v>2024</v>
      </c>
      <c r="N98" s="38" t="str">
        <f>IF('Indicator Date'!N98="","x",'Indicator Date'!N98)</f>
        <v>x</v>
      </c>
      <c r="O98" s="38" t="str">
        <f>IF('Indicator Date'!O98="","x",'Indicator Date'!O98)</f>
        <v>x</v>
      </c>
      <c r="P98" s="38" t="str">
        <f>IF('Indicator Date'!P98="","x",'Indicator Date'!P98)</f>
        <v>x</v>
      </c>
      <c r="Q98" s="38">
        <f>IF('Indicator Date'!Q98="","x",'Indicator Date'!Q98)</f>
        <v>2024</v>
      </c>
      <c r="R98" s="38">
        <f>IF('Indicator Date'!R98="","x",'Indicator Date'!R98)</f>
        <v>2024</v>
      </c>
      <c r="S98" s="38">
        <f>IF('Indicator Date'!S98="","x",'Indicator Date'!S98)</f>
        <v>2024</v>
      </c>
      <c r="T98" s="38">
        <f>IF('Indicator Date'!T98="","x",'Indicator Date'!T98)</f>
        <v>2024</v>
      </c>
      <c r="U98" s="38">
        <f>IF('Indicator Date'!U98="","x",'Indicator Date'!U98)</f>
        <v>2024</v>
      </c>
      <c r="V98" s="38">
        <f>IF('Indicator Date'!V98="","x",'Indicator Date'!V98)</f>
        <v>2021</v>
      </c>
      <c r="W98" s="38">
        <f>IF('Indicator Date'!W98="","x",'Indicator Date'!W98)</f>
        <v>2022</v>
      </c>
      <c r="X98" s="38">
        <f>IF('Indicator Date'!X98="","x",'Indicator Date'!X98)</f>
        <v>2022</v>
      </c>
      <c r="Y98" s="38" t="str">
        <f>IF('Indicator Date'!Y98="","x",'Indicator Date'!Y98)</f>
        <v>x</v>
      </c>
      <c r="Z98" s="38">
        <f>IF('Indicator Date'!Z98="","x",'Indicator Date'!Z98)</f>
        <v>2022</v>
      </c>
      <c r="AA98" s="38" t="str">
        <f>IF('Indicator Date'!AA98="","x",'Indicator Date'!AA98)</f>
        <v>x</v>
      </c>
      <c r="AB98" s="38">
        <f>IF('Indicator Date'!AB98="","x",'Indicator Date'!AB98)</f>
        <v>2014</v>
      </c>
      <c r="AC98" s="38">
        <f>IF('Indicator Date'!AC98="","x",'Indicator Date'!AC98)</f>
        <v>2020</v>
      </c>
      <c r="AD98" s="38">
        <f>IF('Indicator Date'!AD98="","x",'Indicator Date'!AD98)</f>
        <v>2022</v>
      </c>
      <c r="AE98" s="38">
        <f>IF('Indicator Date'!AE98="","x",'Indicator Date'!AE98)</f>
        <v>2024</v>
      </c>
      <c r="AF98" s="38">
        <f>IF('Indicator Date'!AF98="","x",'Indicator Date'!AF98)</f>
        <v>2024</v>
      </c>
      <c r="AG98" s="38">
        <f>IF('Indicator Date'!AG98="","x",'Indicator Date'!AG98)</f>
        <v>2024</v>
      </c>
      <c r="AH98" s="38">
        <f>IF('Indicator Date'!AH98="","x",'Indicator Date'!AH98)</f>
        <v>2022</v>
      </c>
      <c r="AI98" s="38" t="str">
        <f>IF('Indicator Date'!AI98="","x",RIGHT('Indicator Date'!AI98,4))</f>
        <v>x</v>
      </c>
      <c r="AJ98" s="38">
        <f>IF('Indicator Date'!AJ98="","x",'Indicator Date'!AJ98)</f>
        <v>2024</v>
      </c>
      <c r="AK98" s="38">
        <f>IF('Indicator Date'!AK98="","x",'Indicator Date'!AK98)</f>
        <v>2021</v>
      </c>
      <c r="AL98" s="38">
        <f>IF('Indicator Date'!AL98="","x",'Indicator Date'!AL98)</f>
        <v>2022</v>
      </c>
      <c r="AM98" s="38">
        <f>IF('Indicator Date'!AM98="","x",'Indicator Date'!AM98)</f>
        <v>2022</v>
      </c>
      <c r="AN98" s="38">
        <f>IF('Indicator Date'!AN98="","x",'Indicator Date'!AN98)</f>
        <v>2023</v>
      </c>
      <c r="AO98" s="38">
        <f>IF('Indicator Date'!AO98="","x",'Indicator Date'!AO98)</f>
        <v>2022</v>
      </c>
      <c r="AP98" s="38">
        <f>IF('Indicator Date'!AP98="","x",'Indicator Date'!AP98)</f>
        <v>2021</v>
      </c>
      <c r="AQ98" s="38">
        <f>IF('Indicator Date'!AQ98="","x",'Indicator Date'!AQ98)</f>
        <v>2022</v>
      </c>
      <c r="AR98" s="38">
        <f>IF('Indicator Date'!AR98="","x",'Indicator Date'!AR98)</f>
        <v>2022</v>
      </c>
      <c r="AS98" s="38" t="str">
        <f>IF('Indicator Date'!AS98="","x",'Indicator Date'!AS98)</f>
        <v>x</v>
      </c>
      <c r="AT98" s="38" t="str">
        <f>IF('Indicator Date'!AT98="","x",'Indicator Date'!AT98)</f>
        <v>x</v>
      </c>
      <c r="AU98" s="38">
        <f>IF('Indicator Date'!AU98="","x",'Indicator Date'!AU98)</f>
        <v>2022</v>
      </c>
      <c r="AV98" s="38">
        <f>IF('Indicator Date'!AV98="","x",'Indicator Date'!AV98)</f>
        <v>2022</v>
      </c>
      <c r="AW98" s="38">
        <f>IF('Indicator Date'!AW98="","x",'Indicator Date'!AW98)</f>
        <v>2011</v>
      </c>
      <c r="AX98" s="38">
        <f>IF('Indicator Date'!AX98="","x",'Indicator Date'!AX98)</f>
        <v>2024</v>
      </c>
      <c r="AY98" s="38">
        <f>IF('Indicator Date'!AY98="","x",'Indicator Date'!AY98)</f>
        <v>2024</v>
      </c>
      <c r="AZ98" s="38">
        <f>IF('Indicator Date'!AZ98="","x",'Indicator Date'!AZ98)</f>
        <v>2024</v>
      </c>
      <c r="BA98" s="38">
        <f>IF('Indicator Date'!BA98="","x",'Indicator Date'!BA98)</f>
        <v>2024</v>
      </c>
      <c r="BB98" s="38">
        <f>IF('Indicator Date'!BB98="","x",'Indicator Date'!BB98)</f>
        <v>2024</v>
      </c>
      <c r="BC98" s="38">
        <f>IF('Indicator Date'!BC98="","x",'Indicator Date'!BC98)</f>
        <v>2023</v>
      </c>
      <c r="BD98" s="38">
        <f>IF('Indicator Date'!BD98="","x",'Indicator Date'!BD98)</f>
        <v>2024</v>
      </c>
      <c r="BE98" s="38">
        <f>IF('Indicator Date'!BE98="","x",'Indicator Date'!BE98)</f>
        <v>2024</v>
      </c>
      <c r="BF98" s="38">
        <f>IF('Indicator Date'!BF98="","x",'Indicator Date'!BF98)</f>
        <v>2015</v>
      </c>
      <c r="BG98" s="38">
        <f>IF('Indicator Date'!BG98="","x",'Indicator Date'!BG98)</f>
        <v>2022</v>
      </c>
      <c r="BH98" s="38">
        <f>IF('Indicator Date'!BH98="","x",'Indicator Date'!BH98)</f>
        <v>2023</v>
      </c>
      <c r="BI98" s="38">
        <f>IF('Indicator Date'!BI98="","x",'Indicator Date'!BI98)</f>
        <v>2022</v>
      </c>
      <c r="BJ98" s="38">
        <f>IF('Indicator Date'!BJ98="","x",'Indicator Date'!BJ98)</f>
        <v>2018</v>
      </c>
      <c r="BK98" s="38">
        <f>IF('Indicator Date'!BK98="","x",'Indicator Date'!BK98)</f>
        <v>2021</v>
      </c>
      <c r="BL98" s="38">
        <f>IF('Indicator Date'!BL98="","x",'Indicator Date'!BL98)</f>
        <v>2021</v>
      </c>
      <c r="BM98" s="38">
        <f>IF('Indicator Date'!BM98="","x",'Indicator Date'!BM98)</f>
        <v>2014</v>
      </c>
      <c r="BN98" s="38">
        <f>IF('Indicator Date'!BN98="","x",'Indicator Date'!BN98)</f>
        <v>2022</v>
      </c>
      <c r="BO98" s="38">
        <f>IF('Indicator Date'!BO98="","x",'Indicator Date'!BO98)</f>
        <v>2022</v>
      </c>
      <c r="BP98" s="38">
        <f>IF('Indicator Date'!BP98="","x",'Indicator Date'!BP98)</f>
        <v>2019</v>
      </c>
      <c r="BQ98" s="38">
        <f>IF('Indicator Date'!BQ98="","x",'Indicator Date'!BQ98)</f>
        <v>2022</v>
      </c>
      <c r="BR98" s="38">
        <f>IF('Indicator Date'!BR98="","x",'Indicator Date'!BR98)</f>
        <v>2022</v>
      </c>
      <c r="BS98" s="38">
        <f>IF('Indicator Date'!BS98="","x",'Indicator Date'!BS98)</f>
        <v>2022</v>
      </c>
      <c r="BT98" s="38">
        <f>IF('Indicator Date'!BT98="","x",'Indicator Date'!BT98)</f>
        <v>2021</v>
      </c>
      <c r="BU98" s="38">
        <f>IF('Indicator Date'!BU98="","x",'Indicator Date'!BU98)</f>
        <v>2020</v>
      </c>
      <c r="BV98" s="38">
        <f>IF('Indicator Date'!BV98="","x",'Indicator Date'!BV98)</f>
        <v>2023</v>
      </c>
    </row>
    <row r="99" spans="1:74">
      <c r="A99" s="30" t="str">
        <f>'Indicator Data'!A101</f>
        <v>Lesotho</v>
      </c>
      <c r="B99" s="23" t="str">
        <f>'Indicator Data'!B101</f>
        <v>LSO</v>
      </c>
      <c r="C99" s="38">
        <f>IF('Indicator Date'!C99="","x",'Indicator Date'!C99)</f>
        <v>2024</v>
      </c>
      <c r="D99" s="38">
        <f>IF('Indicator Date'!D99="","x",'Indicator Date'!D99)</f>
        <v>2024</v>
      </c>
      <c r="E99" s="38">
        <f>IF('Indicator Date'!E99="","x",'Indicator Date'!E99)</f>
        <v>2024</v>
      </c>
      <c r="F99" s="38">
        <f>IF('Indicator Date'!F99="","x",'Indicator Date'!F99)</f>
        <v>2024</v>
      </c>
      <c r="G99" s="38">
        <f>IF('Indicator Date'!G99="","x",'Indicator Date'!G99)</f>
        <v>2024</v>
      </c>
      <c r="H99" s="38">
        <f>IF('Indicator Date'!H99="","x",'Indicator Date'!H99)</f>
        <v>2024</v>
      </c>
      <c r="I99" s="38">
        <f>IF('Indicator Date'!I99="","x",'Indicator Date'!I99)</f>
        <v>2024</v>
      </c>
      <c r="J99" s="38">
        <f>IF('Indicator Date'!J99="","x",'Indicator Date'!J99)</f>
        <v>2024</v>
      </c>
      <c r="K99" s="38">
        <f>IF('Indicator Date'!K99="","x",'Indicator Date'!K99)</f>
        <v>2024</v>
      </c>
      <c r="L99" s="38">
        <f>IF('Indicator Date'!L99="","x",'Indicator Date'!L99)</f>
        <v>2024</v>
      </c>
      <c r="M99" s="38">
        <f>IF('Indicator Date'!M99="","x",'Indicator Date'!M99)</f>
        <v>2024</v>
      </c>
      <c r="N99" s="38">
        <f>IF('Indicator Date'!N99="","x",'Indicator Date'!N99)</f>
        <v>2024</v>
      </c>
      <c r="O99" s="38">
        <f>IF('Indicator Date'!O99="","x",'Indicator Date'!O99)</f>
        <v>2024</v>
      </c>
      <c r="P99" s="38">
        <f>IF('Indicator Date'!P99="","x",'Indicator Date'!P99)</f>
        <v>2024</v>
      </c>
      <c r="Q99" s="38">
        <f>IF('Indicator Date'!Q99="","x",'Indicator Date'!Q99)</f>
        <v>2024</v>
      </c>
      <c r="R99" s="38">
        <f>IF('Indicator Date'!R99="","x",'Indicator Date'!R99)</f>
        <v>2024</v>
      </c>
      <c r="S99" s="38">
        <f>IF('Indicator Date'!S99="","x",'Indicator Date'!S99)</f>
        <v>2024</v>
      </c>
      <c r="T99" s="38">
        <f>IF('Indicator Date'!T99="","x",'Indicator Date'!T99)</f>
        <v>2024</v>
      </c>
      <c r="U99" s="38">
        <f>IF('Indicator Date'!U99="","x",'Indicator Date'!U99)</f>
        <v>2024</v>
      </c>
      <c r="V99" s="38">
        <f>IF('Indicator Date'!V99="","x",'Indicator Date'!V99)</f>
        <v>2021</v>
      </c>
      <c r="W99" s="38">
        <f>IF('Indicator Date'!W99="","x",'Indicator Date'!W99)</f>
        <v>2022</v>
      </c>
      <c r="X99" s="38">
        <f>IF('Indicator Date'!X99="","x",'Indicator Date'!X99)</f>
        <v>2022</v>
      </c>
      <c r="Y99" s="38">
        <f>IF('Indicator Date'!Y99="","x",'Indicator Date'!Y99)</f>
        <v>2018</v>
      </c>
      <c r="Z99" s="38">
        <f>IF('Indicator Date'!Z99="","x",'Indicator Date'!Z99)</f>
        <v>2022</v>
      </c>
      <c r="AA99" s="38">
        <f>IF('Indicator Date'!AA99="","x",'Indicator Date'!AA99)</f>
        <v>2022</v>
      </c>
      <c r="AB99" s="38">
        <f>IF('Indicator Date'!AB99="","x",'Indicator Date'!AB99)</f>
        <v>2015</v>
      </c>
      <c r="AC99" s="38">
        <f>IF('Indicator Date'!AC99="","x",'Indicator Date'!AC99)</f>
        <v>2020</v>
      </c>
      <c r="AD99" s="38">
        <f>IF('Indicator Date'!AD99="","x",'Indicator Date'!AD99)</f>
        <v>2022</v>
      </c>
      <c r="AE99" s="38">
        <f>IF('Indicator Date'!AE99="","x",'Indicator Date'!AE99)</f>
        <v>2024</v>
      </c>
      <c r="AF99" s="38">
        <f>IF('Indicator Date'!AF99="","x",'Indicator Date'!AF99)</f>
        <v>2024</v>
      </c>
      <c r="AG99" s="38">
        <f>IF('Indicator Date'!AG99="","x",'Indicator Date'!AG99)</f>
        <v>2024</v>
      </c>
      <c r="AH99" s="38">
        <f>IF('Indicator Date'!AH99="","x",'Indicator Date'!AH99)</f>
        <v>2022</v>
      </c>
      <c r="AI99" s="38" t="str">
        <f>IF('Indicator Date'!AI99="","x",RIGHT('Indicator Date'!AI99,4))</f>
        <v>2018</v>
      </c>
      <c r="AJ99" s="38">
        <f>IF('Indicator Date'!AJ99="","x",'Indicator Date'!AJ99)</f>
        <v>2024</v>
      </c>
      <c r="AK99" s="38">
        <f>IF('Indicator Date'!AK99="","x",'Indicator Date'!AK99)</f>
        <v>2021</v>
      </c>
      <c r="AL99" s="38">
        <f>IF('Indicator Date'!AL99="","x",'Indicator Date'!AL99)</f>
        <v>2022</v>
      </c>
      <c r="AM99" s="38">
        <f>IF('Indicator Date'!AM99="","x",'Indicator Date'!AM99)</f>
        <v>2022</v>
      </c>
      <c r="AN99" s="38">
        <f>IF('Indicator Date'!AN99="","x",'Indicator Date'!AN99)</f>
        <v>2023</v>
      </c>
      <c r="AO99" s="38">
        <f>IF('Indicator Date'!AO99="","x",'Indicator Date'!AO99)</f>
        <v>2022</v>
      </c>
      <c r="AP99" s="38">
        <f>IF('Indicator Date'!AP99="","x",'Indicator Date'!AP99)</f>
        <v>2018</v>
      </c>
      <c r="AQ99" s="38">
        <f>IF('Indicator Date'!AQ99="","x",'Indicator Date'!AQ99)</f>
        <v>2022</v>
      </c>
      <c r="AR99" s="38">
        <f>IF('Indicator Date'!AR99="","x",'Indicator Date'!AR99)</f>
        <v>2022</v>
      </c>
      <c r="AS99" s="38">
        <f>IF('Indicator Date'!AS99="","x",'Indicator Date'!AS99)</f>
        <v>2022</v>
      </c>
      <c r="AT99" s="38" t="str">
        <f>IF('Indicator Date'!AT99="","x",'Indicator Date'!AT99)</f>
        <v>x</v>
      </c>
      <c r="AU99" s="38">
        <f>IF('Indicator Date'!AU99="","x",'Indicator Date'!AU99)</f>
        <v>2022</v>
      </c>
      <c r="AV99" s="38">
        <f>IF('Indicator Date'!AV99="","x",'Indicator Date'!AV99)</f>
        <v>2022</v>
      </c>
      <c r="AW99" s="38">
        <f>IF('Indicator Date'!AW99="","x",'Indicator Date'!AW99)</f>
        <v>2017</v>
      </c>
      <c r="AX99" s="38">
        <f>IF('Indicator Date'!AX99="","x",'Indicator Date'!AX99)</f>
        <v>2024</v>
      </c>
      <c r="AY99" s="38">
        <f>IF('Indicator Date'!AY99="","x",'Indicator Date'!AY99)</f>
        <v>2024</v>
      </c>
      <c r="AZ99" s="38">
        <f>IF('Indicator Date'!AZ99="","x",'Indicator Date'!AZ99)</f>
        <v>2024</v>
      </c>
      <c r="BA99" s="38" t="str">
        <f>IF('Indicator Date'!BA99="","x",'Indicator Date'!BA99)</f>
        <v>x</v>
      </c>
      <c r="BB99" s="38">
        <f>IF('Indicator Date'!BB99="","x",'Indicator Date'!BB99)</f>
        <v>2024</v>
      </c>
      <c r="BC99" s="38" t="str">
        <f>IF('Indicator Date'!BC99="","x",'Indicator Date'!BC99)</f>
        <v>x</v>
      </c>
      <c r="BD99" s="38">
        <f>IF('Indicator Date'!BD99="","x",'Indicator Date'!BD99)</f>
        <v>2024</v>
      </c>
      <c r="BE99" s="38">
        <f>IF('Indicator Date'!BE99="","x",'Indicator Date'!BE99)</f>
        <v>2024</v>
      </c>
      <c r="BF99" s="38">
        <f>IF('Indicator Date'!BF99="","x",'Indicator Date'!BF99)</f>
        <v>2015</v>
      </c>
      <c r="BG99" s="38">
        <f>IF('Indicator Date'!BG99="","x",'Indicator Date'!BG99)</f>
        <v>2022</v>
      </c>
      <c r="BH99" s="38">
        <f>IF('Indicator Date'!BH99="","x",'Indicator Date'!BH99)</f>
        <v>2023</v>
      </c>
      <c r="BI99" s="38">
        <f>IF('Indicator Date'!BI99="","x",'Indicator Date'!BI99)</f>
        <v>2022</v>
      </c>
      <c r="BJ99" s="38">
        <f>IF('Indicator Date'!BJ99="","x",'Indicator Date'!BJ99)</f>
        <v>2022</v>
      </c>
      <c r="BK99" s="38">
        <f>IF('Indicator Date'!BK99="","x",'Indicator Date'!BK99)</f>
        <v>2021</v>
      </c>
      <c r="BL99" s="38">
        <f>IF('Indicator Date'!BL99="","x",'Indicator Date'!BL99)</f>
        <v>2022</v>
      </c>
      <c r="BM99" s="38">
        <f>IF('Indicator Date'!BM99="","x",'Indicator Date'!BM99)</f>
        <v>2014</v>
      </c>
      <c r="BN99" s="38">
        <f>IF('Indicator Date'!BN99="","x",'Indicator Date'!BN99)</f>
        <v>2022</v>
      </c>
      <c r="BO99" s="38">
        <f>IF('Indicator Date'!BO99="","x",'Indicator Date'!BO99)</f>
        <v>2022</v>
      </c>
      <c r="BP99" s="38">
        <f>IF('Indicator Date'!BP99="","x",'Indicator Date'!BP99)</f>
        <v>2018</v>
      </c>
      <c r="BQ99" s="38">
        <f>IF('Indicator Date'!BQ99="","x",'Indicator Date'!BQ99)</f>
        <v>2022</v>
      </c>
      <c r="BR99" s="38">
        <f>IF('Indicator Date'!BR99="","x",'Indicator Date'!BR99)</f>
        <v>2022</v>
      </c>
      <c r="BS99" s="38">
        <f>IF('Indicator Date'!BS99="","x",'Indicator Date'!BS99)</f>
        <v>2022</v>
      </c>
      <c r="BT99" s="38">
        <f>IF('Indicator Date'!BT99="","x",'Indicator Date'!BT99)</f>
        <v>2021</v>
      </c>
      <c r="BU99" s="38">
        <f>IF('Indicator Date'!BU99="","x",'Indicator Date'!BU99)</f>
        <v>2020</v>
      </c>
      <c r="BV99" s="38">
        <f>IF('Indicator Date'!BV99="","x",'Indicator Date'!BV99)</f>
        <v>2023</v>
      </c>
    </row>
    <row r="100" spans="1:74">
      <c r="A100" s="30" t="str">
        <f>'Indicator Data'!A102</f>
        <v>Liberia</v>
      </c>
      <c r="B100" s="23" t="str">
        <f>'Indicator Data'!B102</f>
        <v>LBR</v>
      </c>
      <c r="C100" s="38">
        <f>IF('Indicator Date'!C100="","x",'Indicator Date'!C100)</f>
        <v>2024</v>
      </c>
      <c r="D100" s="38">
        <f>IF('Indicator Date'!D100="","x",'Indicator Date'!D100)</f>
        <v>2024</v>
      </c>
      <c r="E100" s="38">
        <f>IF('Indicator Date'!E100="","x",'Indicator Date'!E100)</f>
        <v>2024</v>
      </c>
      <c r="F100" s="38">
        <f>IF('Indicator Date'!F100="","x",'Indicator Date'!F100)</f>
        <v>2024</v>
      </c>
      <c r="G100" s="38">
        <f>IF('Indicator Date'!G100="","x",'Indicator Date'!G100)</f>
        <v>2024</v>
      </c>
      <c r="H100" s="38">
        <f>IF('Indicator Date'!H100="","x",'Indicator Date'!H100)</f>
        <v>2024</v>
      </c>
      <c r="I100" s="38">
        <f>IF('Indicator Date'!I100="","x",'Indicator Date'!I100)</f>
        <v>2024</v>
      </c>
      <c r="J100" s="38">
        <f>IF('Indicator Date'!J100="","x",'Indicator Date'!J100)</f>
        <v>2024</v>
      </c>
      <c r="K100" s="38">
        <f>IF('Indicator Date'!K100="","x",'Indicator Date'!K100)</f>
        <v>2024</v>
      </c>
      <c r="L100" s="38">
        <f>IF('Indicator Date'!L100="","x",'Indicator Date'!L100)</f>
        <v>2024</v>
      </c>
      <c r="M100" s="38">
        <f>IF('Indicator Date'!M100="","x",'Indicator Date'!M100)</f>
        <v>2024</v>
      </c>
      <c r="N100" s="38">
        <f>IF('Indicator Date'!N100="","x",'Indicator Date'!N100)</f>
        <v>2024</v>
      </c>
      <c r="O100" s="38">
        <f>IF('Indicator Date'!O100="","x",'Indicator Date'!O100)</f>
        <v>2024</v>
      </c>
      <c r="P100" s="38">
        <f>IF('Indicator Date'!P100="","x",'Indicator Date'!P100)</f>
        <v>2024</v>
      </c>
      <c r="Q100" s="38">
        <f>IF('Indicator Date'!Q100="","x",'Indicator Date'!Q100)</f>
        <v>2024</v>
      </c>
      <c r="R100" s="38">
        <f>IF('Indicator Date'!R100="","x",'Indicator Date'!R100)</f>
        <v>2024</v>
      </c>
      <c r="S100" s="38">
        <f>IF('Indicator Date'!S100="","x",'Indicator Date'!S100)</f>
        <v>2024</v>
      </c>
      <c r="T100" s="38">
        <f>IF('Indicator Date'!T100="","x",'Indicator Date'!T100)</f>
        <v>2024</v>
      </c>
      <c r="U100" s="38">
        <f>IF('Indicator Date'!U100="","x",'Indicator Date'!U100)</f>
        <v>2024</v>
      </c>
      <c r="V100" s="38">
        <f>IF('Indicator Date'!V100="","x",'Indicator Date'!V100)</f>
        <v>2021</v>
      </c>
      <c r="W100" s="38">
        <f>IF('Indicator Date'!W100="","x",'Indicator Date'!W100)</f>
        <v>2022</v>
      </c>
      <c r="X100" s="38">
        <f>IF('Indicator Date'!X100="","x",'Indicator Date'!X100)</f>
        <v>2022</v>
      </c>
      <c r="Y100" s="38">
        <f>IF('Indicator Date'!Y100="","x",'Indicator Date'!Y100)</f>
        <v>2019</v>
      </c>
      <c r="Z100" s="38">
        <f>IF('Indicator Date'!Z100="","x",'Indicator Date'!Z100)</f>
        <v>2022</v>
      </c>
      <c r="AA100" s="38">
        <f>IF('Indicator Date'!AA100="","x",'Indicator Date'!AA100)</f>
        <v>2022</v>
      </c>
      <c r="AB100" s="38" t="str">
        <f>IF('Indicator Date'!AB100="","x",'Indicator Date'!AB100)</f>
        <v>x</v>
      </c>
      <c r="AC100" s="38">
        <f>IF('Indicator Date'!AC100="","x",'Indicator Date'!AC100)</f>
        <v>2020</v>
      </c>
      <c r="AD100" s="38">
        <f>IF('Indicator Date'!AD100="","x",'Indicator Date'!AD100)</f>
        <v>2022</v>
      </c>
      <c r="AE100" s="38">
        <f>IF('Indicator Date'!AE100="","x",'Indicator Date'!AE100)</f>
        <v>2024</v>
      </c>
      <c r="AF100" s="38">
        <f>IF('Indicator Date'!AF100="","x",'Indicator Date'!AF100)</f>
        <v>2024</v>
      </c>
      <c r="AG100" s="38">
        <f>IF('Indicator Date'!AG100="","x",'Indicator Date'!AG100)</f>
        <v>2024</v>
      </c>
      <c r="AH100" s="38">
        <f>IF('Indicator Date'!AH100="","x",'Indicator Date'!AH100)</f>
        <v>2022</v>
      </c>
      <c r="AI100" s="38" t="str">
        <f>IF('Indicator Date'!AI100="","x",RIGHT('Indicator Date'!AI100,4))</f>
        <v>2019</v>
      </c>
      <c r="AJ100" s="38">
        <f>IF('Indicator Date'!AJ100="","x",'Indicator Date'!AJ100)</f>
        <v>2024</v>
      </c>
      <c r="AK100" s="38">
        <f>IF('Indicator Date'!AK100="","x",'Indicator Date'!AK100)</f>
        <v>2021</v>
      </c>
      <c r="AL100" s="38">
        <f>IF('Indicator Date'!AL100="","x",'Indicator Date'!AL100)</f>
        <v>2022</v>
      </c>
      <c r="AM100" s="38">
        <f>IF('Indicator Date'!AM100="","x",'Indicator Date'!AM100)</f>
        <v>2022</v>
      </c>
      <c r="AN100" s="38">
        <f>IF('Indicator Date'!AN100="","x",'Indicator Date'!AN100)</f>
        <v>2023</v>
      </c>
      <c r="AO100" s="38">
        <f>IF('Indicator Date'!AO100="","x",'Indicator Date'!AO100)</f>
        <v>2022</v>
      </c>
      <c r="AP100" s="38">
        <f>IF('Indicator Date'!AP100="","x",'Indicator Date'!AP100)</f>
        <v>2019</v>
      </c>
      <c r="AQ100" s="38">
        <f>IF('Indicator Date'!AQ100="","x",'Indicator Date'!AQ100)</f>
        <v>2022</v>
      </c>
      <c r="AR100" s="38">
        <f>IF('Indicator Date'!AR100="","x",'Indicator Date'!AR100)</f>
        <v>2022</v>
      </c>
      <c r="AS100" s="38">
        <f>IF('Indicator Date'!AS100="","x",'Indicator Date'!AS100)</f>
        <v>2022</v>
      </c>
      <c r="AT100" s="38">
        <f>IF('Indicator Date'!AT100="","x",'Indicator Date'!AT100)</f>
        <v>2022</v>
      </c>
      <c r="AU100" s="38">
        <f>IF('Indicator Date'!AU100="","x",'Indicator Date'!AU100)</f>
        <v>2022</v>
      </c>
      <c r="AV100" s="38">
        <f>IF('Indicator Date'!AV100="","x",'Indicator Date'!AV100)</f>
        <v>2022</v>
      </c>
      <c r="AW100" s="38">
        <f>IF('Indicator Date'!AW100="","x",'Indicator Date'!AW100)</f>
        <v>2016</v>
      </c>
      <c r="AX100" s="38">
        <f>IF('Indicator Date'!AX100="","x",'Indicator Date'!AX100)</f>
        <v>2024</v>
      </c>
      <c r="AY100" s="38">
        <f>IF('Indicator Date'!AY100="","x",'Indicator Date'!AY100)</f>
        <v>2024</v>
      </c>
      <c r="AZ100" s="38">
        <f>IF('Indicator Date'!AZ100="","x",'Indicator Date'!AZ100)</f>
        <v>2024</v>
      </c>
      <c r="BA100" s="38">
        <f>IF('Indicator Date'!BA100="","x",'Indicator Date'!BA100)</f>
        <v>2015</v>
      </c>
      <c r="BB100" s="38">
        <f>IF('Indicator Date'!BB100="","x",'Indicator Date'!BB100)</f>
        <v>2024</v>
      </c>
      <c r="BC100" s="38">
        <f>IF('Indicator Date'!BC100="","x",'Indicator Date'!BC100)</f>
        <v>2023</v>
      </c>
      <c r="BD100" s="38">
        <f>IF('Indicator Date'!BD100="","x",'Indicator Date'!BD100)</f>
        <v>2024</v>
      </c>
      <c r="BE100" s="38">
        <f>IF('Indicator Date'!BE100="","x",'Indicator Date'!BE100)</f>
        <v>2024</v>
      </c>
      <c r="BF100" s="38" t="str">
        <f>IF('Indicator Date'!BF100="","x",'Indicator Date'!BF100)</f>
        <v>x</v>
      </c>
      <c r="BG100" s="38">
        <f>IF('Indicator Date'!BG100="","x",'Indicator Date'!BG100)</f>
        <v>2022</v>
      </c>
      <c r="BH100" s="38">
        <f>IF('Indicator Date'!BH100="","x",'Indicator Date'!BH100)</f>
        <v>2023</v>
      </c>
      <c r="BI100" s="38">
        <f>IF('Indicator Date'!BI100="","x",'Indicator Date'!BI100)</f>
        <v>2022</v>
      </c>
      <c r="BJ100" s="38">
        <f>IF('Indicator Date'!BJ100="","x",'Indicator Date'!BJ100)</f>
        <v>2017</v>
      </c>
      <c r="BK100" s="38">
        <f>IF('Indicator Date'!BK100="","x",'Indicator Date'!BK100)</f>
        <v>2021</v>
      </c>
      <c r="BL100" s="38">
        <f>IF('Indicator Date'!BL100="","x",'Indicator Date'!BL100)</f>
        <v>2021</v>
      </c>
      <c r="BM100" s="38">
        <f>IF('Indicator Date'!BM100="","x",'Indicator Date'!BM100)</f>
        <v>2014</v>
      </c>
      <c r="BN100" s="38">
        <f>IF('Indicator Date'!BN100="","x",'Indicator Date'!BN100)</f>
        <v>2022</v>
      </c>
      <c r="BO100" s="38">
        <f>IF('Indicator Date'!BO100="","x",'Indicator Date'!BO100)</f>
        <v>2022</v>
      </c>
      <c r="BP100" s="38">
        <f>IF('Indicator Date'!BP100="","x",'Indicator Date'!BP100)</f>
        <v>2018</v>
      </c>
      <c r="BQ100" s="38">
        <f>IF('Indicator Date'!BQ100="","x",'Indicator Date'!BQ100)</f>
        <v>2022</v>
      </c>
      <c r="BR100" s="38">
        <f>IF('Indicator Date'!BR100="","x",'Indicator Date'!BR100)</f>
        <v>2022</v>
      </c>
      <c r="BS100" s="38">
        <f>IF('Indicator Date'!BS100="","x",'Indicator Date'!BS100)</f>
        <v>2022</v>
      </c>
      <c r="BT100" s="38">
        <f>IF('Indicator Date'!BT100="","x",'Indicator Date'!BT100)</f>
        <v>2021</v>
      </c>
      <c r="BU100" s="38">
        <f>IF('Indicator Date'!BU100="","x",'Indicator Date'!BU100)</f>
        <v>2020</v>
      </c>
      <c r="BV100" s="38">
        <f>IF('Indicator Date'!BV100="","x",'Indicator Date'!BV100)</f>
        <v>2023</v>
      </c>
    </row>
    <row r="101" spans="1:74">
      <c r="A101" s="30" t="str">
        <f>'Indicator Data'!A103</f>
        <v>Libya</v>
      </c>
      <c r="B101" s="23" t="str">
        <f>'Indicator Data'!B103</f>
        <v>LBY</v>
      </c>
      <c r="C101" s="38">
        <f>IF('Indicator Date'!C101="","x",'Indicator Date'!C101)</f>
        <v>2024</v>
      </c>
      <c r="D101" s="38">
        <f>IF('Indicator Date'!D101="","x",'Indicator Date'!D101)</f>
        <v>2024</v>
      </c>
      <c r="E101" s="38">
        <f>IF('Indicator Date'!E101="","x",'Indicator Date'!E101)</f>
        <v>2024</v>
      </c>
      <c r="F101" s="38">
        <f>IF('Indicator Date'!F101="","x",'Indicator Date'!F101)</f>
        <v>2024</v>
      </c>
      <c r="G101" s="38">
        <f>IF('Indicator Date'!G101="","x",'Indicator Date'!G101)</f>
        <v>2024</v>
      </c>
      <c r="H101" s="38">
        <f>IF('Indicator Date'!H101="","x",'Indicator Date'!H101)</f>
        <v>2024</v>
      </c>
      <c r="I101" s="38">
        <f>IF('Indicator Date'!I101="","x",'Indicator Date'!I101)</f>
        <v>2024</v>
      </c>
      <c r="J101" s="38">
        <f>IF('Indicator Date'!J101="","x",'Indicator Date'!J101)</f>
        <v>2024</v>
      </c>
      <c r="K101" s="38">
        <f>IF('Indicator Date'!K101="","x",'Indicator Date'!K101)</f>
        <v>2024</v>
      </c>
      <c r="L101" s="38">
        <f>IF('Indicator Date'!L101="","x",'Indicator Date'!L101)</f>
        <v>2024</v>
      </c>
      <c r="M101" s="38">
        <f>IF('Indicator Date'!M101="","x",'Indicator Date'!M101)</f>
        <v>2024</v>
      </c>
      <c r="N101" s="38">
        <f>IF('Indicator Date'!N101="","x",'Indicator Date'!N101)</f>
        <v>2024</v>
      </c>
      <c r="O101" s="38">
        <f>IF('Indicator Date'!O101="","x",'Indicator Date'!O101)</f>
        <v>2024</v>
      </c>
      <c r="P101" s="38">
        <f>IF('Indicator Date'!P101="","x",'Indicator Date'!P101)</f>
        <v>2024</v>
      </c>
      <c r="Q101" s="38">
        <f>IF('Indicator Date'!Q101="","x",'Indicator Date'!Q101)</f>
        <v>2024</v>
      </c>
      <c r="R101" s="38">
        <f>IF('Indicator Date'!R101="","x",'Indicator Date'!R101)</f>
        <v>2024</v>
      </c>
      <c r="S101" s="38">
        <f>IF('Indicator Date'!S101="","x",'Indicator Date'!S101)</f>
        <v>2024</v>
      </c>
      <c r="T101" s="38">
        <f>IF('Indicator Date'!T101="","x",'Indicator Date'!T101)</f>
        <v>2024</v>
      </c>
      <c r="U101" s="38">
        <f>IF('Indicator Date'!U101="","x",'Indicator Date'!U101)</f>
        <v>2024</v>
      </c>
      <c r="V101" s="38">
        <f>IF('Indicator Date'!V101="","x",'Indicator Date'!V101)</f>
        <v>2021</v>
      </c>
      <c r="W101" s="38">
        <f>IF('Indicator Date'!W101="","x",'Indicator Date'!W101)</f>
        <v>2022</v>
      </c>
      <c r="X101" s="38">
        <f>IF('Indicator Date'!X101="","x",'Indicator Date'!X101)</f>
        <v>2022</v>
      </c>
      <c r="Y101" s="38" t="str">
        <f>IF('Indicator Date'!Y101="","x",'Indicator Date'!Y101)</f>
        <v>x</v>
      </c>
      <c r="Z101" s="38">
        <f>IF('Indicator Date'!Z101="","x",'Indicator Date'!Z101)</f>
        <v>2022</v>
      </c>
      <c r="AA101" s="38" t="str">
        <f>IF('Indicator Date'!AA101="","x",'Indicator Date'!AA101)</f>
        <v>x</v>
      </c>
      <c r="AB101" s="38">
        <f>IF('Indicator Date'!AB101="","x",'Indicator Date'!AB101)</f>
        <v>2016</v>
      </c>
      <c r="AC101" s="38">
        <f>IF('Indicator Date'!AC101="","x",'Indicator Date'!AC101)</f>
        <v>2020</v>
      </c>
      <c r="AD101" s="38">
        <f>IF('Indicator Date'!AD101="","x",'Indicator Date'!AD101)</f>
        <v>2022</v>
      </c>
      <c r="AE101" s="38">
        <f>IF('Indicator Date'!AE101="","x",'Indicator Date'!AE101)</f>
        <v>2024</v>
      </c>
      <c r="AF101" s="38">
        <f>IF('Indicator Date'!AF101="","x",'Indicator Date'!AF101)</f>
        <v>2024</v>
      </c>
      <c r="AG101" s="38">
        <f>IF('Indicator Date'!AG101="","x",'Indicator Date'!AG101)</f>
        <v>2024</v>
      </c>
      <c r="AH101" s="38">
        <f>IF('Indicator Date'!AH101="","x",'Indicator Date'!AH101)</f>
        <v>2022</v>
      </c>
      <c r="AI101" s="38" t="str">
        <f>IF('Indicator Date'!AI101="","x",RIGHT('Indicator Date'!AI101,4))</f>
        <v>2014</v>
      </c>
      <c r="AJ101" s="38">
        <f>IF('Indicator Date'!AJ101="","x",'Indicator Date'!AJ101)</f>
        <v>2024</v>
      </c>
      <c r="AK101" s="38">
        <f>IF('Indicator Date'!AK101="","x",'Indicator Date'!AK101)</f>
        <v>2021</v>
      </c>
      <c r="AL101" s="38">
        <f>IF('Indicator Date'!AL101="","x",'Indicator Date'!AL101)</f>
        <v>2022</v>
      </c>
      <c r="AM101" s="38">
        <f>IF('Indicator Date'!AM101="","x",'Indicator Date'!AM101)</f>
        <v>2022</v>
      </c>
      <c r="AN101" s="38">
        <f>IF('Indicator Date'!AN101="","x",'Indicator Date'!AN101)</f>
        <v>2022</v>
      </c>
      <c r="AO101" s="38">
        <f>IF('Indicator Date'!AO101="","x",'Indicator Date'!AO101)</f>
        <v>2022</v>
      </c>
      <c r="AP101" s="38">
        <f>IF('Indicator Date'!AP101="","x",'Indicator Date'!AP101)</f>
        <v>2014</v>
      </c>
      <c r="AQ101" s="38">
        <f>IF('Indicator Date'!AQ101="","x",'Indicator Date'!AQ101)</f>
        <v>2022</v>
      </c>
      <c r="AR101" s="38">
        <f>IF('Indicator Date'!AR101="","x",'Indicator Date'!AR101)</f>
        <v>2022</v>
      </c>
      <c r="AS101" s="38" t="str">
        <f>IF('Indicator Date'!AS101="","x",'Indicator Date'!AS101)</f>
        <v>x</v>
      </c>
      <c r="AT101" s="38" t="str">
        <f>IF('Indicator Date'!AT101="","x",'Indicator Date'!AT101)</f>
        <v>x</v>
      </c>
      <c r="AU101" s="38">
        <f>IF('Indicator Date'!AU101="","x",'Indicator Date'!AU101)</f>
        <v>2022</v>
      </c>
      <c r="AV101" s="38">
        <f>IF('Indicator Date'!AV101="","x",'Indicator Date'!AV101)</f>
        <v>2022</v>
      </c>
      <c r="AW101" s="38" t="str">
        <f>IF('Indicator Date'!AW101="","x",'Indicator Date'!AW101)</f>
        <v>x</v>
      </c>
      <c r="AX101" s="38">
        <f>IF('Indicator Date'!AX101="","x",'Indicator Date'!AX101)</f>
        <v>2024</v>
      </c>
      <c r="AY101" s="38">
        <f>IF('Indicator Date'!AY101="","x",'Indicator Date'!AY101)</f>
        <v>2024</v>
      </c>
      <c r="AZ101" s="38">
        <f>IF('Indicator Date'!AZ101="","x",'Indicator Date'!AZ101)</f>
        <v>2024</v>
      </c>
      <c r="BA101" s="38">
        <f>IF('Indicator Date'!BA101="","x",'Indicator Date'!BA101)</f>
        <v>2024</v>
      </c>
      <c r="BB101" s="38">
        <f>IF('Indicator Date'!BB101="","x",'Indicator Date'!BB101)</f>
        <v>2024</v>
      </c>
      <c r="BC101" s="38">
        <f>IF('Indicator Date'!BC101="","x",'Indicator Date'!BC101)</f>
        <v>2024</v>
      </c>
      <c r="BD101" s="38">
        <f>IF('Indicator Date'!BD101="","x",'Indicator Date'!BD101)</f>
        <v>2024</v>
      </c>
      <c r="BE101" s="38">
        <f>IF('Indicator Date'!BE101="","x",'Indicator Date'!BE101)</f>
        <v>2024</v>
      </c>
      <c r="BF101" s="38" t="str">
        <f>IF('Indicator Date'!BF101="","x",'Indicator Date'!BF101)</f>
        <v>x</v>
      </c>
      <c r="BG101" s="38">
        <f>IF('Indicator Date'!BG101="","x",'Indicator Date'!BG101)</f>
        <v>2022</v>
      </c>
      <c r="BH101" s="38">
        <f>IF('Indicator Date'!BH101="","x",'Indicator Date'!BH101)</f>
        <v>2023</v>
      </c>
      <c r="BI101" s="38">
        <f>IF('Indicator Date'!BI101="","x",'Indicator Date'!BI101)</f>
        <v>2022</v>
      </c>
      <c r="BJ101" s="38" t="str">
        <f>IF('Indicator Date'!BJ101="","x",'Indicator Date'!BJ101)</f>
        <v>x</v>
      </c>
      <c r="BK101" s="38">
        <f>IF('Indicator Date'!BK101="","x",'Indicator Date'!BK101)</f>
        <v>2014</v>
      </c>
      <c r="BL101" s="38">
        <f>IF('Indicator Date'!BL101="","x",'Indicator Date'!BL101)</f>
        <v>2022</v>
      </c>
      <c r="BM101" s="38">
        <f>IF('Indicator Date'!BM101="","x",'Indicator Date'!BM101)</f>
        <v>2014</v>
      </c>
      <c r="BN101" s="38">
        <f>IF('Indicator Date'!BN101="","x",'Indicator Date'!BN101)</f>
        <v>2022</v>
      </c>
      <c r="BO101" s="38">
        <f>IF('Indicator Date'!BO101="","x",'Indicator Date'!BO101)</f>
        <v>2022</v>
      </c>
      <c r="BP101" s="38">
        <f>IF('Indicator Date'!BP101="","x",'Indicator Date'!BP101)</f>
        <v>2017</v>
      </c>
      <c r="BQ101" s="38">
        <f>IF('Indicator Date'!BQ101="","x",'Indicator Date'!BQ101)</f>
        <v>2022</v>
      </c>
      <c r="BR101" s="38">
        <f>IF('Indicator Date'!BR101="","x",'Indicator Date'!BR101)</f>
        <v>2022</v>
      </c>
      <c r="BS101" s="38">
        <f>IF('Indicator Date'!BS101="","x",'Indicator Date'!BS101)</f>
        <v>2022</v>
      </c>
      <c r="BT101" s="38" t="str">
        <f>IF('Indicator Date'!BT101="","x",'Indicator Date'!BT101)</f>
        <v>x</v>
      </c>
      <c r="BU101" s="38">
        <f>IF('Indicator Date'!BU101="","x",'Indicator Date'!BU101)</f>
        <v>2020</v>
      </c>
      <c r="BV101" s="38">
        <f>IF('Indicator Date'!BV101="","x",'Indicator Date'!BV101)</f>
        <v>2023</v>
      </c>
    </row>
    <row r="102" spans="1:74">
      <c r="A102" s="30" t="str">
        <f>'Indicator Data'!A104</f>
        <v>Liechtenstein</v>
      </c>
      <c r="B102" s="23" t="str">
        <f>'Indicator Data'!B104</f>
        <v>LIE</v>
      </c>
      <c r="C102" s="38">
        <f>IF('Indicator Date'!C102="","x",'Indicator Date'!C102)</f>
        <v>2024</v>
      </c>
      <c r="D102" s="38">
        <f>IF('Indicator Date'!D102="","x",'Indicator Date'!D102)</f>
        <v>2024</v>
      </c>
      <c r="E102" s="38">
        <f>IF('Indicator Date'!E102="","x",'Indicator Date'!E102)</f>
        <v>2024</v>
      </c>
      <c r="F102" s="38">
        <f>IF('Indicator Date'!F102="","x",'Indicator Date'!F102)</f>
        <v>2024</v>
      </c>
      <c r="G102" s="38">
        <f>IF('Indicator Date'!G102="","x",'Indicator Date'!G102)</f>
        <v>2024</v>
      </c>
      <c r="H102" s="38">
        <f>IF('Indicator Date'!H102="","x",'Indicator Date'!H102)</f>
        <v>2024</v>
      </c>
      <c r="I102" s="38">
        <f>IF('Indicator Date'!I102="","x",'Indicator Date'!I102)</f>
        <v>2024</v>
      </c>
      <c r="J102" s="38">
        <f>IF('Indicator Date'!J102="","x",'Indicator Date'!J102)</f>
        <v>2024</v>
      </c>
      <c r="K102" s="38">
        <f>IF('Indicator Date'!K102="","x",'Indicator Date'!K102)</f>
        <v>2024</v>
      </c>
      <c r="L102" s="38">
        <f>IF('Indicator Date'!L102="","x",'Indicator Date'!L102)</f>
        <v>2024</v>
      </c>
      <c r="M102" s="38">
        <f>IF('Indicator Date'!M102="","x",'Indicator Date'!M102)</f>
        <v>2024</v>
      </c>
      <c r="N102" s="38" t="str">
        <f>IF('Indicator Date'!N102="","x",'Indicator Date'!N102)</f>
        <v>x</v>
      </c>
      <c r="O102" s="38" t="str">
        <f>IF('Indicator Date'!O102="","x",'Indicator Date'!O102)</f>
        <v>x</v>
      </c>
      <c r="P102" s="38" t="str">
        <f>IF('Indicator Date'!P102="","x",'Indicator Date'!P102)</f>
        <v>x</v>
      </c>
      <c r="Q102" s="38">
        <f>IF('Indicator Date'!Q102="","x",'Indicator Date'!Q102)</f>
        <v>2024</v>
      </c>
      <c r="R102" s="38">
        <f>IF('Indicator Date'!R102="","x",'Indicator Date'!R102)</f>
        <v>2024</v>
      </c>
      <c r="S102" s="38">
        <f>IF('Indicator Date'!S102="","x",'Indicator Date'!S102)</f>
        <v>2024</v>
      </c>
      <c r="T102" s="38">
        <f>IF('Indicator Date'!T102="","x",'Indicator Date'!T102)</f>
        <v>2024</v>
      </c>
      <c r="U102" s="38">
        <f>IF('Indicator Date'!U102="","x",'Indicator Date'!U102)</f>
        <v>2024</v>
      </c>
      <c r="V102" s="38">
        <f>IF('Indicator Date'!V102="","x",'Indicator Date'!V102)</f>
        <v>2021</v>
      </c>
      <c r="W102" s="38">
        <f>IF('Indicator Date'!W102="","x",'Indicator Date'!W102)</f>
        <v>2022</v>
      </c>
      <c r="X102" s="38">
        <f>IF('Indicator Date'!X102="","x",'Indicator Date'!X102)</f>
        <v>2022</v>
      </c>
      <c r="Y102" s="38">
        <f>IF('Indicator Date'!Y102="","x",'Indicator Date'!Y102)</f>
        <v>2015</v>
      </c>
      <c r="Z102" s="38">
        <f>IF('Indicator Date'!Z102="","x",'Indicator Date'!Z102)</f>
        <v>2022</v>
      </c>
      <c r="AA102" s="38" t="str">
        <f>IF('Indicator Date'!AA102="","x",'Indicator Date'!AA102)</f>
        <v>x</v>
      </c>
      <c r="AB102" s="38">
        <f>IF('Indicator Date'!AB102="","x",'Indicator Date'!AB102)</f>
        <v>2019</v>
      </c>
      <c r="AC102" s="38">
        <f>IF('Indicator Date'!AC102="","x",'Indicator Date'!AC102)</f>
        <v>2020</v>
      </c>
      <c r="AD102" s="38" t="str">
        <f>IF('Indicator Date'!AD102="","x",'Indicator Date'!AD102)</f>
        <v>x</v>
      </c>
      <c r="AE102" s="38">
        <f>IF('Indicator Date'!AE102="","x",'Indicator Date'!AE102)</f>
        <v>2024</v>
      </c>
      <c r="AF102" s="38">
        <f>IF('Indicator Date'!AF102="","x",'Indicator Date'!AF102)</f>
        <v>2008</v>
      </c>
      <c r="AG102" s="38" t="str">
        <f>IF('Indicator Date'!AG102="","x",'Indicator Date'!AG102)</f>
        <v>x</v>
      </c>
      <c r="AH102" s="38">
        <f>IF('Indicator Date'!AH102="","x",'Indicator Date'!AH102)</f>
        <v>2022</v>
      </c>
      <c r="AI102" s="38" t="str">
        <f>IF('Indicator Date'!AI102="","x",RIGHT('Indicator Date'!AI102,4))</f>
        <v>x</v>
      </c>
      <c r="AJ102" s="38">
        <f>IF('Indicator Date'!AJ102="","x",'Indicator Date'!AJ102)</f>
        <v>2024</v>
      </c>
      <c r="AK102" s="38">
        <f>IF('Indicator Date'!AK102="","x",'Indicator Date'!AK102)</f>
        <v>2021</v>
      </c>
      <c r="AL102" s="38">
        <f>IF('Indicator Date'!AL102="","x",'Indicator Date'!AL102)</f>
        <v>2022</v>
      </c>
      <c r="AM102" s="38" t="str">
        <f>IF('Indicator Date'!AM102="","x",'Indicator Date'!AM102)</f>
        <v>x</v>
      </c>
      <c r="AN102" s="38" t="str">
        <f>IF('Indicator Date'!AN102="","x",'Indicator Date'!AN102)</f>
        <v>x</v>
      </c>
      <c r="AO102" s="38" t="str">
        <f>IF('Indicator Date'!AO102="","x",'Indicator Date'!AO102)</f>
        <v>x</v>
      </c>
      <c r="AP102" s="38" t="str">
        <f>IF('Indicator Date'!AP102="","x",'Indicator Date'!AP102)</f>
        <v>x</v>
      </c>
      <c r="AQ102" s="38" t="str">
        <f>IF('Indicator Date'!AQ102="","x",'Indicator Date'!AQ102)</f>
        <v>x</v>
      </c>
      <c r="AR102" s="38" t="str">
        <f>IF('Indicator Date'!AR102="","x",'Indicator Date'!AR102)</f>
        <v>x</v>
      </c>
      <c r="AS102" s="38" t="str">
        <f>IF('Indicator Date'!AS102="","x",'Indicator Date'!AS102)</f>
        <v>x</v>
      </c>
      <c r="AT102" s="38" t="str">
        <f>IF('Indicator Date'!AT102="","x",'Indicator Date'!AT102)</f>
        <v>x</v>
      </c>
      <c r="AU102" s="38" t="str">
        <f>IF('Indicator Date'!AU102="","x",'Indicator Date'!AU102)</f>
        <v>x</v>
      </c>
      <c r="AV102" s="38" t="str">
        <f>IF('Indicator Date'!AV102="","x",'Indicator Date'!AV102)</f>
        <v>x</v>
      </c>
      <c r="AW102" s="38" t="str">
        <f>IF('Indicator Date'!AW102="","x",'Indicator Date'!AW102)</f>
        <v>x</v>
      </c>
      <c r="AX102" s="38" t="str">
        <f>IF('Indicator Date'!AX102="","x",'Indicator Date'!AX102)</f>
        <v>x</v>
      </c>
      <c r="AY102" s="38" t="str">
        <f>IF('Indicator Date'!AY102="","x",'Indicator Date'!AY102)</f>
        <v>x</v>
      </c>
      <c r="AZ102" s="38" t="str">
        <f>IF('Indicator Date'!AZ102="","x",'Indicator Date'!AZ102)</f>
        <v>x</v>
      </c>
      <c r="BA102" s="38" t="str">
        <f>IF('Indicator Date'!BA102="","x",'Indicator Date'!BA102)</f>
        <v>x</v>
      </c>
      <c r="BB102" s="38">
        <f>IF('Indicator Date'!BB102="","x",'Indicator Date'!BB102)</f>
        <v>2024</v>
      </c>
      <c r="BC102" s="38" t="str">
        <f>IF('Indicator Date'!BC102="","x",'Indicator Date'!BC102)</f>
        <v>x</v>
      </c>
      <c r="BD102" s="38">
        <f>IF('Indicator Date'!BD102="","x",'Indicator Date'!BD102)</f>
        <v>2024</v>
      </c>
      <c r="BE102" s="38">
        <f>IF('Indicator Date'!BE102="","x",'Indicator Date'!BE102)</f>
        <v>2024</v>
      </c>
      <c r="BF102" s="38" t="str">
        <f>IF('Indicator Date'!BF102="","x",'Indicator Date'!BF102)</f>
        <v>x</v>
      </c>
      <c r="BG102" s="38">
        <f>IF('Indicator Date'!BG102="","x",'Indicator Date'!BG102)</f>
        <v>2022</v>
      </c>
      <c r="BH102" s="38" t="str">
        <f>IF('Indicator Date'!BH102="","x",'Indicator Date'!BH102)</f>
        <v>x</v>
      </c>
      <c r="BI102" s="38">
        <f>IF('Indicator Date'!BI102="","x",'Indicator Date'!BI102)</f>
        <v>2022</v>
      </c>
      <c r="BJ102" s="38" t="str">
        <f>IF('Indicator Date'!BJ102="","x",'Indicator Date'!BJ102)</f>
        <v>x</v>
      </c>
      <c r="BK102" s="38">
        <f>IF('Indicator Date'!BK102="","x",'Indicator Date'!BK102)</f>
        <v>2021</v>
      </c>
      <c r="BL102" s="38">
        <f>IF('Indicator Date'!BL102="","x",'Indicator Date'!BL102)</f>
        <v>2022</v>
      </c>
      <c r="BM102" s="38">
        <f>IF('Indicator Date'!BM102="","x",'Indicator Date'!BM102)</f>
        <v>2014</v>
      </c>
      <c r="BN102" s="38">
        <f>IF('Indicator Date'!BN102="","x",'Indicator Date'!BN102)</f>
        <v>2022</v>
      </c>
      <c r="BO102" s="38">
        <f>IF('Indicator Date'!BO102="","x",'Indicator Date'!BO102)</f>
        <v>2022</v>
      </c>
      <c r="BP102" s="38" t="str">
        <f>IF('Indicator Date'!BP102="","x",'Indicator Date'!BP102)</f>
        <v>x</v>
      </c>
      <c r="BQ102" s="38" t="str">
        <f>IF('Indicator Date'!BQ102="","x",'Indicator Date'!BQ102)</f>
        <v>x</v>
      </c>
      <c r="BR102" s="38" t="str">
        <f>IF('Indicator Date'!BR102="","x",'Indicator Date'!BR102)</f>
        <v>x</v>
      </c>
      <c r="BS102" s="38" t="str">
        <f>IF('Indicator Date'!BS102="","x",'Indicator Date'!BS102)</f>
        <v>x</v>
      </c>
      <c r="BT102" s="38" t="str">
        <f>IF('Indicator Date'!BT102="","x",'Indicator Date'!BT102)</f>
        <v>x</v>
      </c>
      <c r="BU102" s="38" t="str">
        <f>IF('Indicator Date'!BU102="","x",'Indicator Date'!BU102)</f>
        <v>x</v>
      </c>
      <c r="BV102" s="38">
        <f>IF('Indicator Date'!BV102="","x",'Indicator Date'!BV102)</f>
        <v>2022</v>
      </c>
    </row>
    <row r="103" spans="1:74">
      <c r="A103" s="30" t="str">
        <f>'Indicator Data'!A105</f>
        <v>Lithuania</v>
      </c>
      <c r="B103" s="23" t="str">
        <f>'Indicator Data'!B105</f>
        <v>LTU</v>
      </c>
      <c r="C103" s="38">
        <f>IF('Indicator Date'!C103="","x",'Indicator Date'!C103)</f>
        <v>2024</v>
      </c>
      <c r="D103" s="38">
        <f>IF('Indicator Date'!D103="","x",'Indicator Date'!D103)</f>
        <v>2024</v>
      </c>
      <c r="E103" s="38">
        <f>IF('Indicator Date'!E103="","x",'Indicator Date'!E103)</f>
        <v>2024</v>
      </c>
      <c r="F103" s="38">
        <f>IF('Indicator Date'!F103="","x",'Indicator Date'!F103)</f>
        <v>2024</v>
      </c>
      <c r="G103" s="38">
        <f>IF('Indicator Date'!G103="","x",'Indicator Date'!G103)</f>
        <v>2024</v>
      </c>
      <c r="H103" s="38">
        <f>IF('Indicator Date'!H103="","x",'Indicator Date'!H103)</f>
        <v>2024</v>
      </c>
      <c r="I103" s="38">
        <f>IF('Indicator Date'!I103="","x",'Indicator Date'!I103)</f>
        <v>2024</v>
      </c>
      <c r="J103" s="38">
        <f>IF('Indicator Date'!J103="","x",'Indicator Date'!J103)</f>
        <v>2024</v>
      </c>
      <c r="K103" s="38">
        <f>IF('Indicator Date'!K103="","x",'Indicator Date'!K103)</f>
        <v>2024</v>
      </c>
      <c r="L103" s="38">
        <f>IF('Indicator Date'!L103="","x",'Indicator Date'!L103)</f>
        <v>2024</v>
      </c>
      <c r="M103" s="38">
        <f>IF('Indicator Date'!M103="","x",'Indicator Date'!M103)</f>
        <v>2024</v>
      </c>
      <c r="N103" s="38" t="str">
        <f>IF('Indicator Date'!N103="","x",'Indicator Date'!N103)</f>
        <v>x</v>
      </c>
      <c r="O103" s="38" t="str">
        <f>IF('Indicator Date'!O103="","x",'Indicator Date'!O103)</f>
        <v>x</v>
      </c>
      <c r="P103" s="38" t="str">
        <f>IF('Indicator Date'!P103="","x",'Indicator Date'!P103)</f>
        <v>x</v>
      </c>
      <c r="Q103" s="38">
        <f>IF('Indicator Date'!Q103="","x",'Indicator Date'!Q103)</f>
        <v>2024</v>
      </c>
      <c r="R103" s="38">
        <f>IF('Indicator Date'!R103="","x",'Indicator Date'!R103)</f>
        <v>2024</v>
      </c>
      <c r="S103" s="38">
        <f>IF('Indicator Date'!S103="","x",'Indicator Date'!S103)</f>
        <v>2024</v>
      </c>
      <c r="T103" s="38">
        <f>IF('Indicator Date'!T103="","x",'Indicator Date'!T103)</f>
        <v>2024</v>
      </c>
      <c r="U103" s="38">
        <f>IF('Indicator Date'!U103="","x",'Indicator Date'!U103)</f>
        <v>2024</v>
      </c>
      <c r="V103" s="38">
        <f>IF('Indicator Date'!V103="","x",'Indicator Date'!V103)</f>
        <v>2021</v>
      </c>
      <c r="W103" s="38">
        <f>IF('Indicator Date'!W103="","x",'Indicator Date'!W103)</f>
        <v>2022</v>
      </c>
      <c r="X103" s="38">
        <f>IF('Indicator Date'!X103="","x",'Indicator Date'!X103)</f>
        <v>2022</v>
      </c>
      <c r="Y103" s="38">
        <f>IF('Indicator Date'!Y103="","x",'Indicator Date'!Y103)</f>
        <v>2011</v>
      </c>
      <c r="Z103" s="38">
        <f>IF('Indicator Date'!Z103="","x",'Indicator Date'!Z103)</f>
        <v>2022</v>
      </c>
      <c r="AA103" s="38" t="str">
        <f>IF('Indicator Date'!AA103="","x",'Indicator Date'!AA103)</f>
        <v>x</v>
      </c>
      <c r="AB103" s="38">
        <f>IF('Indicator Date'!AB103="","x",'Indicator Date'!AB103)</f>
        <v>2018</v>
      </c>
      <c r="AC103" s="38">
        <f>IF('Indicator Date'!AC103="","x",'Indicator Date'!AC103)</f>
        <v>2020</v>
      </c>
      <c r="AD103" s="38">
        <f>IF('Indicator Date'!AD103="","x",'Indicator Date'!AD103)</f>
        <v>2022</v>
      </c>
      <c r="AE103" s="38">
        <f>IF('Indicator Date'!AE103="","x",'Indicator Date'!AE103)</f>
        <v>2024</v>
      </c>
      <c r="AF103" s="38">
        <f>IF('Indicator Date'!AF103="","x",'Indicator Date'!AF103)</f>
        <v>2024</v>
      </c>
      <c r="AG103" s="38">
        <f>IF('Indicator Date'!AG103="","x",'Indicator Date'!AG103)</f>
        <v>2024</v>
      </c>
      <c r="AH103" s="38">
        <f>IF('Indicator Date'!AH103="","x",'Indicator Date'!AH103)</f>
        <v>2022</v>
      </c>
      <c r="AI103" s="38" t="str">
        <f>IF('Indicator Date'!AI103="","x",RIGHT('Indicator Date'!AI103,4))</f>
        <v>x</v>
      </c>
      <c r="AJ103" s="38">
        <f>IF('Indicator Date'!AJ103="","x",'Indicator Date'!AJ103)</f>
        <v>2024</v>
      </c>
      <c r="AK103" s="38">
        <f>IF('Indicator Date'!AK103="","x",'Indicator Date'!AK103)</f>
        <v>2021</v>
      </c>
      <c r="AL103" s="38">
        <f>IF('Indicator Date'!AL103="","x",'Indicator Date'!AL103)</f>
        <v>2022</v>
      </c>
      <c r="AM103" s="38" t="str">
        <f>IF('Indicator Date'!AM103="","x",'Indicator Date'!AM103)</f>
        <v>x</v>
      </c>
      <c r="AN103" s="38">
        <f>IF('Indicator Date'!AN103="","x",'Indicator Date'!AN103)</f>
        <v>2023</v>
      </c>
      <c r="AO103" s="38">
        <f>IF('Indicator Date'!AO103="","x",'Indicator Date'!AO103)</f>
        <v>2022</v>
      </c>
      <c r="AP103" s="38">
        <f>IF('Indicator Date'!AP103="","x",'Indicator Date'!AP103)</f>
        <v>2021</v>
      </c>
      <c r="AQ103" s="38">
        <f>IF('Indicator Date'!AQ103="","x",'Indicator Date'!AQ103)</f>
        <v>2022</v>
      </c>
      <c r="AR103" s="38">
        <f>IF('Indicator Date'!AR103="","x",'Indicator Date'!AR103)</f>
        <v>2022</v>
      </c>
      <c r="AS103" s="38">
        <f>IF('Indicator Date'!AS103="","x",'Indicator Date'!AS103)</f>
        <v>2022</v>
      </c>
      <c r="AT103" s="38" t="str">
        <f>IF('Indicator Date'!AT103="","x",'Indicator Date'!AT103)</f>
        <v>x</v>
      </c>
      <c r="AU103" s="38">
        <f>IF('Indicator Date'!AU103="","x",'Indicator Date'!AU103)</f>
        <v>2022</v>
      </c>
      <c r="AV103" s="38">
        <f>IF('Indicator Date'!AV103="","x",'Indicator Date'!AV103)</f>
        <v>2022</v>
      </c>
      <c r="AW103" s="38">
        <f>IF('Indicator Date'!AW103="","x",'Indicator Date'!AW103)</f>
        <v>2021</v>
      </c>
      <c r="AX103" s="38">
        <f>IF('Indicator Date'!AX103="","x",'Indicator Date'!AX103)</f>
        <v>2024</v>
      </c>
      <c r="AY103" s="38">
        <f>IF('Indicator Date'!AY103="","x",'Indicator Date'!AY103)</f>
        <v>2024</v>
      </c>
      <c r="AZ103" s="38">
        <f>IF('Indicator Date'!AZ103="","x",'Indicator Date'!AZ103)</f>
        <v>2024</v>
      </c>
      <c r="BA103" s="38" t="str">
        <f>IF('Indicator Date'!BA103="","x",'Indicator Date'!BA103)</f>
        <v>x</v>
      </c>
      <c r="BB103" s="38">
        <f>IF('Indicator Date'!BB103="","x",'Indicator Date'!BB103)</f>
        <v>2024</v>
      </c>
      <c r="BC103" s="38" t="str">
        <f>IF('Indicator Date'!BC103="","x",'Indicator Date'!BC103)</f>
        <v>x</v>
      </c>
      <c r="BD103" s="38">
        <f>IF('Indicator Date'!BD103="","x",'Indicator Date'!BD103)</f>
        <v>2024</v>
      </c>
      <c r="BE103" s="38">
        <f>IF('Indicator Date'!BE103="","x",'Indicator Date'!BE103)</f>
        <v>2024</v>
      </c>
      <c r="BF103" s="38" t="str">
        <f>IF('Indicator Date'!BF103="","x",'Indicator Date'!BF103)</f>
        <v>x</v>
      </c>
      <c r="BG103" s="38">
        <f>IF('Indicator Date'!BG103="","x",'Indicator Date'!BG103)</f>
        <v>2022</v>
      </c>
      <c r="BH103" s="38">
        <f>IF('Indicator Date'!BH103="","x",'Indicator Date'!BH103)</f>
        <v>2023</v>
      </c>
      <c r="BI103" s="38">
        <f>IF('Indicator Date'!BI103="","x",'Indicator Date'!BI103)</f>
        <v>2022</v>
      </c>
      <c r="BJ103" s="38">
        <f>IF('Indicator Date'!BJ103="","x",'Indicator Date'!BJ103)</f>
        <v>2021</v>
      </c>
      <c r="BK103" s="38">
        <f>IF('Indicator Date'!BK103="","x",'Indicator Date'!BK103)</f>
        <v>2022</v>
      </c>
      <c r="BL103" s="38">
        <f>IF('Indicator Date'!BL103="","x",'Indicator Date'!BL103)</f>
        <v>2022</v>
      </c>
      <c r="BM103" s="38">
        <f>IF('Indicator Date'!BM103="","x",'Indicator Date'!BM103)</f>
        <v>2014</v>
      </c>
      <c r="BN103" s="38">
        <f>IF('Indicator Date'!BN103="","x",'Indicator Date'!BN103)</f>
        <v>2022</v>
      </c>
      <c r="BO103" s="38">
        <f>IF('Indicator Date'!BO103="","x",'Indicator Date'!BO103)</f>
        <v>2022</v>
      </c>
      <c r="BP103" s="38">
        <f>IF('Indicator Date'!BP103="","x",'Indicator Date'!BP103)</f>
        <v>2021</v>
      </c>
      <c r="BQ103" s="38">
        <f>IF('Indicator Date'!BQ103="","x",'Indicator Date'!BQ103)</f>
        <v>2022</v>
      </c>
      <c r="BR103" s="38">
        <f>IF('Indicator Date'!BR103="","x",'Indicator Date'!BR103)</f>
        <v>2022</v>
      </c>
      <c r="BS103" s="38">
        <f>IF('Indicator Date'!BS103="","x",'Indicator Date'!BS103)</f>
        <v>2022</v>
      </c>
      <c r="BT103" s="38">
        <f>IF('Indicator Date'!BT103="","x",'Indicator Date'!BT103)</f>
        <v>2022</v>
      </c>
      <c r="BU103" s="38">
        <f>IF('Indicator Date'!BU103="","x",'Indicator Date'!BU103)</f>
        <v>2020</v>
      </c>
      <c r="BV103" s="38">
        <f>IF('Indicator Date'!BV103="","x",'Indicator Date'!BV103)</f>
        <v>2023</v>
      </c>
    </row>
    <row r="104" spans="1:74">
      <c r="A104" s="30" t="str">
        <f>'Indicator Data'!A106</f>
        <v>Luxembourg</v>
      </c>
      <c r="B104" s="23" t="str">
        <f>'Indicator Data'!B106</f>
        <v>LUX</v>
      </c>
      <c r="C104" s="38">
        <f>IF('Indicator Date'!C104="","x",'Indicator Date'!C104)</f>
        <v>2024</v>
      </c>
      <c r="D104" s="38">
        <f>IF('Indicator Date'!D104="","x",'Indicator Date'!D104)</f>
        <v>2024</v>
      </c>
      <c r="E104" s="38">
        <f>IF('Indicator Date'!E104="","x",'Indicator Date'!E104)</f>
        <v>2024</v>
      </c>
      <c r="F104" s="38">
        <f>IF('Indicator Date'!F104="","x",'Indicator Date'!F104)</f>
        <v>2024</v>
      </c>
      <c r="G104" s="38">
        <f>IF('Indicator Date'!G104="","x",'Indicator Date'!G104)</f>
        <v>2024</v>
      </c>
      <c r="H104" s="38">
        <f>IF('Indicator Date'!H104="","x",'Indicator Date'!H104)</f>
        <v>2024</v>
      </c>
      <c r="I104" s="38">
        <f>IF('Indicator Date'!I104="","x",'Indicator Date'!I104)</f>
        <v>2024</v>
      </c>
      <c r="J104" s="38">
        <f>IF('Indicator Date'!J104="","x",'Indicator Date'!J104)</f>
        <v>2024</v>
      </c>
      <c r="K104" s="38">
        <f>IF('Indicator Date'!K104="","x",'Indicator Date'!K104)</f>
        <v>2024</v>
      </c>
      <c r="L104" s="38">
        <f>IF('Indicator Date'!L104="","x",'Indicator Date'!L104)</f>
        <v>2024</v>
      </c>
      <c r="M104" s="38">
        <f>IF('Indicator Date'!M104="","x",'Indicator Date'!M104)</f>
        <v>2024</v>
      </c>
      <c r="N104" s="38" t="str">
        <f>IF('Indicator Date'!N104="","x",'Indicator Date'!N104)</f>
        <v>x</v>
      </c>
      <c r="O104" s="38" t="str">
        <f>IF('Indicator Date'!O104="","x",'Indicator Date'!O104)</f>
        <v>x</v>
      </c>
      <c r="P104" s="38" t="str">
        <f>IF('Indicator Date'!P104="","x",'Indicator Date'!P104)</f>
        <v>x</v>
      </c>
      <c r="Q104" s="38">
        <f>IF('Indicator Date'!Q104="","x",'Indicator Date'!Q104)</f>
        <v>2024</v>
      </c>
      <c r="R104" s="38">
        <f>IF('Indicator Date'!R104="","x",'Indicator Date'!R104)</f>
        <v>2024</v>
      </c>
      <c r="S104" s="38">
        <f>IF('Indicator Date'!S104="","x",'Indicator Date'!S104)</f>
        <v>2024</v>
      </c>
      <c r="T104" s="38">
        <f>IF('Indicator Date'!T104="","x",'Indicator Date'!T104)</f>
        <v>2024</v>
      </c>
      <c r="U104" s="38">
        <f>IF('Indicator Date'!U104="","x",'Indicator Date'!U104)</f>
        <v>2024</v>
      </c>
      <c r="V104" s="38">
        <f>IF('Indicator Date'!V104="","x",'Indicator Date'!V104)</f>
        <v>2021</v>
      </c>
      <c r="W104" s="38">
        <f>IF('Indicator Date'!W104="","x",'Indicator Date'!W104)</f>
        <v>2022</v>
      </c>
      <c r="X104" s="38">
        <f>IF('Indicator Date'!X104="","x",'Indicator Date'!X104)</f>
        <v>2022</v>
      </c>
      <c r="Y104" s="38">
        <f>IF('Indicator Date'!Y104="","x",'Indicator Date'!Y104)</f>
        <v>2011</v>
      </c>
      <c r="Z104" s="38">
        <f>IF('Indicator Date'!Z104="","x",'Indicator Date'!Z104)</f>
        <v>2022</v>
      </c>
      <c r="AA104" s="38" t="str">
        <f>IF('Indicator Date'!AA104="","x",'Indicator Date'!AA104)</f>
        <v>x</v>
      </c>
      <c r="AB104" s="38">
        <f>IF('Indicator Date'!AB104="","x",'Indicator Date'!AB104)</f>
        <v>2014</v>
      </c>
      <c r="AC104" s="38">
        <f>IF('Indicator Date'!AC104="","x",'Indicator Date'!AC104)</f>
        <v>2020</v>
      </c>
      <c r="AD104" s="38">
        <f>IF('Indicator Date'!AD104="","x",'Indicator Date'!AD104)</f>
        <v>2022</v>
      </c>
      <c r="AE104" s="38">
        <f>IF('Indicator Date'!AE104="","x",'Indicator Date'!AE104)</f>
        <v>2024</v>
      </c>
      <c r="AF104" s="38">
        <f>IF('Indicator Date'!AF104="","x",'Indicator Date'!AF104)</f>
        <v>2024</v>
      </c>
      <c r="AG104" s="38">
        <f>IF('Indicator Date'!AG104="","x",'Indicator Date'!AG104)</f>
        <v>2024</v>
      </c>
      <c r="AH104" s="38">
        <f>IF('Indicator Date'!AH104="","x",'Indicator Date'!AH104)</f>
        <v>2022</v>
      </c>
      <c r="AI104" s="38" t="str">
        <f>IF('Indicator Date'!AI104="","x",RIGHT('Indicator Date'!AI104,4))</f>
        <v>x</v>
      </c>
      <c r="AJ104" s="38">
        <f>IF('Indicator Date'!AJ104="","x",'Indicator Date'!AJ104)</f>
        <v>2024</v>
      </c>
      <c r="AK104" s="38">
        <f>IF('Indicator Date'!AK104="","x",'Indicator Date'!AK104)</f>
        <v>2021</v>
      </c>
      <c r="AL104" s="38">
        <f>IF('Indicator Date'!AL104="","x",'Indicator Date'!AL104)</f>
        <v>2022</v>
      </c>
      <c r="AM104" s="38" t="str">
        <f>IF('Indicator Date'!AM104="","x",'Indicator Date'!AM104)</f>
        <v>x</v>
      </c>
      <c r="AN104" s="38">
        <f>IF('Indicator Date'!AN104="","x",'Indicator Date'!AN104)</f>
        <v>2023</v>
      </c>
      <c r="AO104" s="38">
        <f>IF('Indicator Date'!AO104="","x",'Indicator Date'!AO104)</f>
        <v>2022</v>
      </c>
      <c r="AP104" s="38" t="str">
        <f>IF('Indicator Date'!AP104="","x",'Indicator Date'!AP104)</f>
        <v>x</v>
      </c>
      <c r="AQ104" s="38">
        <f>IF('Indicator Date'!AQ104="","x",'Indicator Date'!AQ104)</f>
        <v>2022</v>
      </c>
      <c r="AR104" s="38">
        <f>IF('Indicator Date'!AR104="","x",'Indicator Date'!AR104)</f>
        <v>2022</v>
      </c>
      <c r="AS104" s="38">
        <f>IF('Indicator Date'!AS104="","x",'Indicator Date'!AS104)</f>
        <v>2022</v>
      </c>
      <c r="AT104" s="38" t="str">
        <f>IF('Indicator Date'!AT104="","x",'Indicator Date'!AT104)</f>
        <v>x</v>
      </c>
      <c r="AU104" s="38">
        <f>IF('Indicator Date'!AU104="","x",'Indicator Date'!AU104)</f>
        <v>2022</v>
      </c>
      <c r="AV104" s="38">
        <f>IF('Indicator Date'!AV104="","x",'Indicator Date'!AV104)</f>
        <v>2022</v>
      </c>
      <c r="AW104" s="38">
        <f>IF('Indicator Date'!AW104="","x",'Indicator Date'!AW104)</f>
        <v>2021</v>
      </c>
      <c r="AX104" s="38">
        <f>IF('Indicator Date'!AX104="","x",'Indicator Date'!AX104)</f>
        <v>2024</v>
      </c>
      <c r="AY104" s="38">
        <f>IF('Indicator Date'!AY104="","x",'Indicator Date'!AY104)</f>
        <v>2024</v>
      </c>
      <c r="AZ104" s="38">
        <f>IF('Indicator Date'!AZ104="","x",'Indicator Date'!AZ104)</f>
        <v>2024</v>
      </c>
      <c r="BA104" s="38" t="str">
        <f>IF('Indicator Date'!BA104="","x",'Indicator Date'!BA104)</f>
        <v>x</v>
      </c>
      <c r="BB104" s="38">
        <f>IF('Indicator Date'!BB104="","x",'Indicator Date'!BB104)</f>
        <v>2024</v>
      </c>
      <c r="BC104" s="38" t="str">
        <f>IF('Indicator Date'!BC104="","x",'Indicator Date'!BC104)</f>
        <v>x</v>
      </c>
      <c r="BD104" s="38">
        <f>IF('Indicator Date'!BD104="","x",'Indicator Date'!BD104)</f>
        <v>2024</v>
      </c>
      <c r="BE104" s="38">
        <f>IF('Indicator Date'!BE104="","x",'Indicator Date'!BE104)</f>
        <v>2024</v>
      </c>
      <c r="BF104" s="38" t="str">
        <f>IF('Indicator Date'!BF104="","x",'Indicator Date'!BF104)</f>
        <v>x</v>
      </c>
      <c r="BG104" s="38">
        <f>IF('Indicator Date'!BG104="","x",'Indicator Date'!BG104)</f>
        <v>2022</v>
      </c>
      <c r="BH104" s="38">
        <f>IF('Indicator Date'!BH104="","x",'Indicator Date'!BH104)</f>
        <v>2023</v>
      </c>
      <c r="BI104" s="38">
        <f>IF('Indicator Date'!BI104="","x",'Indicator Date'!BI104)</f>
        <v>2022</v>
      </c>
      <c r="BJ104" s="38" t="str">
        <f>IF('Indicator Date'!BJ104="","x",'Indicator Date'!BJ104)</f>
        <v>x</v>
      </c>
      <c r="BK104" s="38">
        <f>IF('Indicator Date'!BK104="","x",'Indicator Date'!BK104)</f>
        <v>2022</v>
      </c>
      <c r="BL104" s="38">
        <f>IF('Indicator Date'!BL104="","x",'Indicator Date'!BL104)</f>
        <v>2021</v>
      </c>
      <c r="BM104" s="38">
        <f>IF('Indicator Date'!BM104="","x",'Indicator Date'!BM104)</f>
        <v>2014</v>
      </c>
      <c r="BN104" s="38">
        <f>IF('Indicator Date'!BN104="","x",'Indicator Date'!BN104)</f>
        <v>2022</v>
      </c>
      <c r="BO104" s="38">
        <f>IF('Indicator Date'!BO104="","x",'Indicator Date'!BO104)</f>
        <v>2022</v>
      </c>
      <c r="BP104" s="38">
        <f>IF('Indicator Date'!BP104="","x",'Indicator Date'!BP104)</f>
        <v>2017</v>
      </c>
      <c r="BQ104" s="38">
        <f>IF('Indicator Date'!BQ104="","x",'Indicator Date'!BQ104)</f>
        <v>2022</v>
      </c>
      <c r="BR104" s="38">
        <f>IF('Indicator Date'!BR104="","x",'Indicator Date'!BR104)</f>
        <v>2022</v>
      </c>
      <c r="BS104" s="38">
        <f>IF('Indicator Date'!BS104="","x",'Indicator Date'!BS104)</f>
        <v>2022</v>
      </c>
      <c r="BT104" s="38">
        <f>IF('Indicator Date'!BT104="","x",'Indicator Date'!BT104)</f>
        <v>2022</v>
      </c>
      <c r="BU104" s="38">
        <f>IF('Indicator Date'!BU104="","x",'Indicator Date'!BU104)</f>
        <v>2020</v>
      </c>
      <c r="BV104" s="38">
        <f>IF('Indicator Date'!BV104="","x",'Indicator Date'!BV104)</f>
        <v>2023</v>
      </c>
    </row>
    <row r="105" spans="1:74">
      <c r="A105" s="30" t="str">
        <f>'Indicator Data'!A107</f>
        <v>Madagascar</v>
      </c>
      <c r="B105" s="23" t="str">
        <f>'Indicator Data'!B107</f>
        <v>MDG</v>
      </c>
      <c r="C105" s="38">
        <f>IF('Indicator Date'!C105="","x",'Indicator Date'!C105)</f>
        <v>2024</v>
      </c>
      <c r="D105" s="38">
        <f>IF('Indicator Date'!D105="","x",'Indicator Date'!D105)</f>
        <v>2024</v>
      </c>
      <c r="E105" s="38">
        <f>IF('Indicator Date'!E105="","x",'Indicator Date'!E105)</f>
        <v>2024</v>
      </c>
      <c r="F105" s="38">
        <f>IF('Indicator Date'!F105="","x",'Indicator Date'!F105)</f>
        <v>2024</v>
      </c>
      <c r="G105" s="38">
        <f>IF('Indicator Date'!G105="","x",'Indicator Date'!G105)</f>
        <v>2024</v>
      </c>
      <c r="H105" s="38">
        <f>IF('Indicator Date'!H105="","x",'Indicator Date'!H105)</f>
        <v>2024</v>
      </c>
      <c r="I105" s="38">
        <f>IF('Indicator Date'!I105="","x",'Indicator Date'!I105)</f>
        <v>2024</v>
      </c>
      <c r="J105" s="38">
        <f>IF('Indicator Date'!J105="","x",'Indicator Date'!J105)</f>
        <v>2024</v>
      </c>
      <c r="K105" s="38">
        <f>IF('Indicator Date'!K105="","x",'Indicator Date'!K105)</f>
        <v>2024</v>
      </c>
      <c r="L105" s="38">
        <f>IF('Indicator Date'!L105="","x",'Indicator Date'!L105)</f>
        <v>2024</v>
      </c>
      <c r="M105" s="38">
        <f>IF('Indicator Date'!M105="","x",'Indicator Date'!M105)</f>
        <v>2024</v>
      </c>
      <c r="N105" s="38">
        <f>IF('Indicator Date'!N105="","x",'Indicator Date'!N105)</f>
        <v>2024</v>
      </c>
      <c r="O105" s="38">
        <f>IF('Indicator Date'!O105="","x",'Indicator Date'!O105)</f>
        <v>2024</v>
      </c>
      <c r="P105" s="38">
        <f>IF('Indicator Date'!P105="","x",'Indicator Date'!P105)</f>
        <v>2024</v>
      </c>
      <c r="Q105" s="38">
        <f>IF('Indicator Date'!Q105="","x",'Indicator Date'!Q105)</f>
        <v>2024</v>
      </c>
      <c r="R105" s="38">
        <f>IF('Indicator Date'!R105="","x",'Indicator Date'!R105)</f>
        <v>2024</v>
      </c>
      <c r="S105" s="38">
        <f>IF('Indicator Date'!S105="","x",'Indicator Date'!S105)</f>
        <v>2024</v>
      </c>
      <c r="T105" s="38">
        <f>IF('Indicator Date'!T105="","x",'Indicator Date'!T105)</f>
        <v>2024</v>
      </c>
      <c r="U105" s="38">
        <f>IF('Indicator Date'!U105="","x",'Indicator Date'!U105)</f>
        <v>2024</v>
      </c>
      <c r="V105" s="38">
        <f>IF('Indicator Date'!V105="","x",'Indicator Date'!V105)</f>
        <v>2021</v>
      </c>
      <c r="W105" s="38">
        <f>IF('Indicator Date'!W105="","x",'Indicator Date'!W105)</f>
        <v>2022</v>
      </c>
      <c r="X105" s="38">
        <f>IF('Indicator Date'!X105="","x",'Indicator Date'!X105)</f>
        <v>2022</v>
      </c>
      <c r="Y105" s="38">
        <f>IF('Indicator Date'!Y105="","x",'Indicator Date'!Y105)</f>
        <v>2018</v>
      </c>
      <c r="Z105" s="38">
        <f>IF('Indicator Date'!Z105="","x",'Indicator Date'!Z105)</f>
        <v>2022</v>
      </c>
      <c r="AA105" s="38">
        <f>IF('Indicator Date'!AA105="","x",'Indicator Date'!AA105)</f>
        <v>2022</v>
      </c>
      <c r="AB105" s="38">
        <f>IF('Indicator Date'!AB105="","x",'Indicator Date'!AB105)</f>
        <v>2018</v>
      </c>
      <c r="AC105" s="38">
        <f>IF('Indicator Date'!AC105="","x",'Indicator Date'!AC105)</f>
        <v>2020</v>
      </c>
      <c r="AD105" s="38">
        <f>IF('Indicator Date'!AD105="","x",'Indicator Date'!AD105)</f>
        <v>2022</v>
      </c>
      <c r="AE105" s="38">
        <f>IF('Indicator Date'!AE105="","x",'Indicator Date'!AE105)</f>
        <v>2024</v>
      </c>
      <c r="AF105" s="38">
        <f>IF('Indicator Date'!AF105="","x",'Indicator Date'!AF105)</f>
        <v>2024</v>
      </c>
      <c r="AG105" s="38">
        <f>IF('Indicator Date'!AG105="","x",'Indicator Date'!AG105)</f>
        <v>2024</v>
      </c>
      <c r="AH105" s="38">
        <f>IF('Indicator Date'!AH105="","x",'Indicator Date'!AH105)</f>
        <v>2022</v>
      </c>
      <c r="AI105" s="38" t="str">
        <f>IF('Indicator Date'!AI105="","x",RIGHT('Indicator Date'!AI105,4))</f>
        <v>2021</v>
      </c>
      <c r="AJ105" s="38">
        <f>IF('Indicator Date'!AJ105="","x",'Indicator Date'!AJ105)</f>
        <v>2024</v>
      </c>
      <c r="AK105" s="38">
        <f>IF('Indicator Date'!AK105="","x",'Indicator Date'!AK105)</f>
        <v>2021</v>
      </c>
      <c r="AL105" s="38">
        <f>IF('Indicator Date'!AL105="","x",'Indicator Date'!AL105)</f>
        <v>2022</v>
      </c>
      <c r="AM105" s="38">
        <f>IF('Indicator Date'!AM105="","x",'Indicator Date'!AM105)</f>
        <v>2022</v>
      </c>
      <c r="AN105" s="38">
        <f>IF('Indicator Date'!AN105="","x",'Indicator Date'!AN105)</f>
        <v>2023</v>
      </c>
      <c r="AO105" s="38">
        <f>IF('Indicator Date'!AO105="","x",'Indicator Date'!AO105)</f>
        <v>2022</v>
      </c>
      <c r="AP105" s="38">
        <f>IF('Indicator Date'!AP105="","x",'Indicator Date'!AP105)</f>
        <v>2021</v>
      </c>
      <c r="AQ105" s="38">
        <f>IF('Indicator Date'!AQ105="","x",'Indicator Date'!AQ105)</f>
        <v>2022</v>
      </c>
      <c r="AR105" s="38">
        <f>IF('Indicator Date'!AR105="","x",'Indicator Date'!AR105)</f>
        <v>2022</v>
      </c>
      <c r="AS105" s="38">
        <f>IF('Indicator Date'!AS105="","x",'Indicator Date'!AS105)</f>
        <v>2022</v>
      </c>
      <c r="AT105" s="38">
        <f>IF('Indicator Date'!AT105="","x",'Indicator Date'!AT105)</f>
        <v>2022</v>
      </c>
      <c r="AU105" s="38">
        <f>IF('Indicator Date'!AU105="","x",'Indicator Date'!AU105)</f>
        <v>2022</v>
      </c>
      <c r="AV105" s="38">
        <f>IF('Indicator Date'!AV105="","x",'Indicator Date'!AV105)</f>
        <v>2022</v>
      </c>
      <c r="AW105" s="38">
        <f>IF('Indicator Date'!AW105="","x",'Indicator Date'!AW105)</f>
        <v>2012</v>
      </c>
      <c r="AX105" s="38">
        <f>IF('Indicator Date'!AX105="","x",'Indicator Date'!AX105)</f>
        <v>2024</v>
      </c>
      <c r="AY105" s="38">
        <f>IF('Indicator Date'!AY105="","x",'Indicator Date'!AY105)</f>
        <v>2024</v>
      </c>
      <c r="AZ105" s="38">
        <f>IF('Indicator Date'!AZ105="","x",'Indicator Date'!AZ105)</f>
        <v>2024</v>
      </c>
      <c r="BA105" s="38">
        <f>IF('Indicator Date'!BA105="","x",'Indicator Date'!BA105)</f>
        <v>2024</v>
      </c>
      <c r="BB105" s="38">
        <f>IF('Indicator Date'!BB105="","x",'Indicator Date'!BB105)</f>
        <v>2024</v>
      </c>
      <c r="BC105" s="38" t="str">
        <f>IF('Indicator Date'!BC105="","x",'Indicator Date'!BC105)</f>
        <v>x</v>
      </c>
      <c r="BD105" s="38">
        <f>IF('Indicator Date'!BD105="","x",'Indicator Date'!BD105)</f>
        <v>2024</v>
      </c>
      <c r="BE105" s="38">
        <f>IF('Indicator Date'!BE105="","x",'Indicator Date'!BE105)</f>
        <v>2024</v>
      </c>
      <c r="BF105" s="38">
        <f>IF('Indicator Date'!BF105="","x",'Indicator Date'!BF105)</f>
        <v>2015</v>
      </c>
      <c r="BG105" s="38">
        <f>IF('Indicator Date'!BG105="","x",'Indicator Date'!BG105)</f>
        <v>2022</v>
      </c>
      <c r="BH105" s="38">
        <f>IF('Indicator Date'!BH105="","x",'Indicator Date'!BH105)</f>
        <v>2023</v>
      </c>
      <c r="BI105" s="38">
        <f>IF('Indicator Date'!BI105="","x",'Indicator Date'!BI105)</f>
        <v>2022</v>
      </c>
      <c r="BJ105" s="38">
        <f>IF('Indicator Date'!BJ105="","x",'Indicator Date'!BJ105)</f>
        <v>2022</v>
      </c>
      <c r="BK105" s="38">
        <f>IF('Indicator Date'!BK105="","x",'Indicator Date'!BK105)</f>
        <v>2021</v>
      </c>
      <c r="BL105" s="38">
        <f>IF('Indicator Date'!BL105="","x",'Indicator Date'!BL105)</f>
        <v>2022</v>
      </c>
      <c r="BM105" s="38">
        <f>IF('Indicator Date'!BM105="","x",'Indicator Date'!BM105)</f>
        <v>2014</v>
      </c>
      <c r="BN105" s="38">
        <f>IF('Indicator Date'!BN105="","x",'Indicator Date'!BN105)</f>
        <v>2022</v>
      </c>
      <c r="BO105" s="38">
        <f>IF('Indicator Date'!BO105="","x",'Indicator Date'!BO105)</f>
        <v>2022</v>
      </c>
      <c r="BP105" s="38">
        <f>IF('Indicator Date'!BP105="","x",'Indicator Date'!BP105)</f>
        <v>2018</v>
      </c>
      <c r="BQ105" s="38">
        <f>IF('Indicator Date'!BQ105="","x",'Indicator Date'!BQ105)</f>
        <v>2022</v>
      </c>
      <c r="BR105" s="38">
        <f>IF('Indicator Date'!BR105="","x",'Indicator Date'!BR105)</f>
        <v>2022</v>
      </c>
      <c r="BS105" s="38">
        <f>IF('Indicator Date'!BS105="","x",'Indicator Date'!BS105)</f>
        <v>2022</v>
      </c>
      <c r="BT105" s="38">
        <f>IF('Indicator Date'!BT105="","x",'Indicator Date'!BT105)</f>
        <v>2021</v>
      </c>
      <c r="BU105" s="38">
        <f>IF('Indicator Date'!BU105="","x",'Indicator Date'!BU105)</f>
        <v>2020</v>
      </c>
      <c r="BV105" s="38">
        <f>IF('Indicator Date'!BV105="","x",'Indicator Date'!BV105)</f>
        <v>2023</v>
      </c>
    </row>
    <row r="106" spans="1:74">
      <c r="A106" s="30" t="str">
        <f>'Indicator Data'!A108</f>
        <v>Malawi</v>
      </c>
      <c r="B106" s="23" t="str">
        <f>'Indicator Data'!B108</f>
        <v>MWI</v>
      </c>
      <c r="C106" s="38">
        <f>IF('Indicator Date'!C106="","x",'Indicator Date'!C106)</f>
        <v>2024</v>
      </c>
      <c r="D106" s="38">
        <f>IF('Indicator Date'!D106="","x",'Indicator Date'!D106)</f>
        <v>2024</v>
      </c>
      <c r="E106" s="38">
        <f>IF('Indicator Date'!E106="","x",'Indicator Date'!E106)</f>
        <v>2024</v>
      </c>
      <c r="F106" s="38">
        <f>IF('Indicator Date'!F106="","x",'Indicator Date'!F106)</f>
        <v>2024</v>
      </c>
      <c r="G106" s="38">
        <f>IF('Indicator Date'!G106="","x",'Indicator Date'!G106)</f>
        <v>2024</v>
      </c>
      <c r="H106" s="38">
        <f>IF('Indicator Date'!H106="","x",'Indicator Date'!H106)</f>
        <v>2024</v>
      </c>
      <c r="I106" s="38">
        <f>IF('Indicator Date'!I106="","x",'Indicator Date'!I106)</f>
        <v>2024</v>
      </c>
      <c r="J106" s="38">
        <f>IF('Indicator Date'!J106="","x",'Indicator Date'!J106)</f>
        <v>2024</v>
      </c>
      <c r="K106" s="38">
        <f>IF('Indicator Date'!K106="","x",'Indicator Date'!K106)</f>
        <v>2024</v>
      </c>
      <c r="L106" s="38">
        <f>IF('Indicator Date'!L106="","x",'Indicator Date'!L106)</f>
        <v>2024</v>
      </c>
      <c r="M106" s="38">
        <f>IF('Indicator Date'!M106="","x",'Indicator Date'!M106)</f>
        <v>2024</v>
      </c>
      <c r="N106" s="38">
        <f>IF('Indicator Date'!N106="","x",'Indicator Date'!N106)</f>
        <v>2024</v>
      </c>
      <c r="O106" s="38">
        <f>IF('Indicator Date'!O106="","x",'Indicator Date'!O106)</f>
        <v>2024</v>
      </c>
      <c r="P106" s="38">
        <f>IF('Indicator Date'!P106="","x",'Indicator Date'!P106)</f>
        <v>2024</v>
      </c>
      <c r="Q106" s="38">
        <f>IF('Indicator Date'!Q106="","x",'Indicator Date'!Q106)</f>
        <v>2024</v>
      </c>
      <c r="R106" s="38">
        <f>IF('Indicator Date'!R106="","x",'Indicator Date'!R106)</f>
        <v>2024</v>
      </c>
      <c r="S106" s="38">
        <f>IF('Indicator Date'!S106="","x",'Indicator Date'!S106)</f>
        <v>2024</v>
      </c>
      <c r="T106" s="38">
        <f>IF('Indicator Date'!T106="","x",'Indicator Date'!T106)</f>
        <v>2024</v>
      </c>
      <c r="U106" s="38">
        <f>IF('Indicator Date'!U106="","x",'Indicator Date'!U106)</f>
        <v>2024</v>
      </c>
      <c r="V106" s="38">
        <f>IF('Indicator Date'!V106="","x",'Indicator Date'!V106)</f>
        <v>2021</v>
      </c>
      <c r="W106" s="38">
        <f>IF('Indicator Date'!W106="","x",'Indicator Date'!W106)</f>
        <v>2022</v>
      </c>
      <c r="X106" s="38">
        <f>IF('Indicator Date'!X106="","x",'Indicator Date'!X106)</f>
        <v>2022</v>
      </c>
      <c r="Y106" s="38">
        <f>IF('Indicator Date'!Y106="","x",'Indicator Date'!Y106)</f>
        <v>2019</v>
      </c>
      <c r="Z106" s="38">
        <f>IF('Indicator Date'!Z106="","x",'Indicator Date'!Z106)</f>
        <v>2022</v>
      </c>
      <c r="AA106" s="38">
        <f>IF('Indicator Date'!AA106="","x",'Indicator Date'!AA106)</f>
        <v>2022</v>
      </c>
      <c r="AB106" s="38">
        <f>IF('Indicator Date'!AB106="","x",'Indicator Date'!AB106)</f>
        <v>2018</v>
      </c>
      <c r="AC106" s="38">
        <f>IF('Indicator Date'!AC106="","x",'Indicator Date'!AC106)</f>
        <v>2020</v>
      </c>
      <c r="AD106" s="38">
        <f>IF('Indicator Date'!AD106="","x",'Indicator Date'!AD106)</f>
        <v>2022</v>
      </c>
      <c r="AE106" s="38">
        <f>IF('Indicator Date'!AE106="","x",'Indicator Date'!AE106)</f>
        <v>2024</v>
      </c>
      <c r="AF106" s="38">
        <f>IF('Indicator Date'!AF106="","x",'Indicator Date'!AF106)</f>
        <v>2024</v>
      </c>
      <c r="AG106" s="38">
        <f>IF('Indicator Date'!AG106="","x",'Indicator Date'!AG106)</f>
        <v>2024</v>
      </c>
      <c r="AH106" s="38">
        <f>IF('Indicator Date'!AH106="","x",'Indicator Date'!AH106)</f>
        <v>2022</v>
      </c>
      <c r="AI106" s="38" t="str">
        <f>IF('Indicator Date'!AI106="","x",RIGHT('Indicator Date'!AI106,4))</f>
        <v>2019</v>
      </c>
      <c r="AJ106" s="38">
        <f>IF('Indicator Date'!AJ106="","x",'Indicator Date'!AJ106)</f>
        <v>2024</v>
      </c>
      <c r="AK106" s="38">
        <f>IF('Indicator Date'!AK106="","x",'Indicator Date'!AK106)</f>
        <v>2021</v>
      </c>
      <c r="AL106" s="38">
        <f>IF('Indicator Date'!AL106="","x",'Indicator Date'!AL106)</f>
        <v>2022</v>
      </c>
      <c r="AM106" s="38">
        <f>IF('Indicator Date'!AM106="","x",'Indicator Date'!AM106)</f>
        <v>2022</v>
      </c>
      <c r="AN106" s="38">
        <f>IF('Indicator Date'!AN106="","x",'Indicator Date'!AN106)</f>
        <v>2023</v>
      </c>
      <c r="AO106" s="38">
        <f>IF('Indicator Date'!AO106="","x",'Indicator Date'!AO106)</f>
        <v>2022</v>
      </c>
      <c r="AP106" s="38">
        <f>IF('Indicator Date'!AP106="","x",'Indicator Date'!AP106)</f>
        <v>2020</v>
      </c>
      <c r="AQ106" s="38">
        <f>IF('Indicator Date'!AQ106="","x",'Indicator Date'!AQ106)</f>
        <v>2022</v>
      </c>
      <c r="AR106" s="38">
        <f>IF('Indicator Date'!AR106="","x",'Indicator Date'!AR106)</f>
        <v>2022</v>
      </c>
      <c r="AS106" s="38">
        <f>IF('Indicator Date'!AS106="","x",'Indicator Date'!AS106)</f>
        <v>2022</v>
      </c>
      <c r="AT106" s="38">
        <f>IF('Indicator Date'!AT106="","x",'Indicator Date'!AT106)</f>
        <v>2022</v>
      </c>
      <c r="AU106" s="38">
        <f>IF('Indicator Date'!AU106="","x",'Indicator Date'!AU106)</f>
        <v>2022</v>
      </c>
      <c r="AV106" s="38">
        <f>IF('Indicator Date'!AV106="","x",'Indicator Date'!AV106)</f>
        <v>2022</v>
      </c>
      <c r="AW106" s="38">
        <f>IF('Indicator Date'!AW106="","x",'Indicator Date'!AW106)</f>
        <v>2019</v>
      </c>
      <c r="AX106" s="38">
        <f>IF('Indicator Date'!AX106="","x",'Indicator Date'!AX106)</f>
        <v>2024</v>
      </c>
      <c r="AY106" s="38">
        <f>IF('Indicator Date'!AY106="","x",'Indicator Date'!AY106)</f>
        <v>2024</v>
      </c>
      <c r="AZ106" s="38">
        <f>IF('Indicator Date'!AZ106="","x",'Indicator Date'!AZ106)</f>
        <v>2024</v>
      </c>
      <c r="BA106" s="38" t="str">
        <f>IF('Indicator Date'!BA106="","x",'Indicator Date'!BA106)</f>
        <v>x</v>
      </c>
      <c r="BB106" s="38">
        <f>IF('Indicator Date'!BB106="","x",'Indicator Date'!BB106)</f>
        <v>2024</v>
      </c>
      <c r="BC106" s="38" t="str">
        <f>IF('Indicator Date'!BC106="","x",'Indicator Date'!BC106)</f>
        <v>x</v>
      </c>
      <c r="BD106" s="38">
        <f>IF('Indicator Date'!BD106="","x",'Indicator Date'!BD106)</f>
        <v>2024</v>
      </c>
      <c r="BE106" s="38">
        <f>IF('Indicator Date'!BE106="","x",'Indicator Date'!BE106)</f>
        <v>2024</v>
      </c>
      <c r="BF106" s="38">
        <f>IF('Indicator Date'!BF106="","x",'Indicator Date'!BF106)</f>
        <v>2015</v>
      </c>
      <c r="BG106" s="38">
        <f>IF('Indicator Date'!BG106="","x",'Indicator Date'!BG106)</f>
        <v>2022</v>
      </c>
      <c r="BH106" s="38">
        <f>IF('Indicator Date'!BH106="","x",'Indicator Date'!BH106)</f>
        <v>2023</v>
      </c>
      <c r="BI106" s="38">
        <f>IF('Indicator Date'!BI106="","x",'Indicator Date'!BI106)</f>
        <v>2022</v>
      </c>
      <c r="BJ106" s="38">
        <f>IF('Indicator Date'!BJ106="","x",'Indicator Date'!BJ106)</f>
        <v>2022</v>
      </c>
      <c r="BK106" s="38">
        <f>IF('Indicator Date'!BK106="","x",'Indicator Date'!BK106)</f>
        <v>2021</v>
      </c>
      <c r="BL106" s="38">
        <f>IF('Indicator Date'!BL106="","x",'Indicator Date'!BL106)</f>
        <v>2022</v>
      </c>
      <c r="BM106" s="38">
        <f>IF('Indicator Date'!BM106="","x",'Indicator Date'!BM106)</f>
        <v>2014</v>
      </c>
      <c r="BN106" s="38">
        <f>IF('Indicator Date'!BN106="","x",'Indicator Date'!BN106)</f>
        <v>2022</v>
      </c>
      <c r="BO106" s="38">
        <f>IF('Indicator Date'!BO106="","x",'Indicator Date'!BO106)</f>
        <v>2022</v>
      </c>
      <c r="BP106" s="38">
        <f>IF('Indicator Date'!BP106="","x",'Indicator Date'!BP106)</f>
        <v>2020</v>
      </c>
      <c r="BQ106" s="38">
        <f>IF('Indicator Date'!BQ106="","x",'Indicator Date'!BQ106)</f>
        <v>2022</v>
      </c>
      <c r="BR106" s="38">
        <f>IF('Indicator Date'!BR106="","x",'Indicator Date'!BR106)</f>
        <v>2022</v>
      </c>
      <c r="BS106" s="38">
        <f>IF('Indicator Date'!BS106="","x",'Indicator Date'!BS106)</f>
        <v>2022</v>
      </c>
      <c r="BT106" s="38">
        <f>IF('Indicator Date'!BT106="","x",'Indicator Date'!BT106)</f>
        <v>2021</v>
      </c>
      <c r="BU106" s="38">
        <f>IF('Indicator Date'!BU106="","x",'Indicator Date'!BU106)</f>
        <v>2020</v>
      </c>
      <c r="BV106" s="38">
        <f>IF('Indicator Date'!BV106="","x",'Indicator Date'!BV106)</f>
        <v>2023</v>
      </c>
    </row>
    <row r="107" spans="1:74">
      <c r="A107" s="30" t="str">
        <f>'Indicator Data'!A109</f>
        <v>Malaysia</v>
      </c>
      <c r="B107" s="23" t="str">
        <f>'Indicator Data'!B109</f>
        <v>MYS</v>
      </c>
      <c r="C107" s="38">
        <f>IF('Indicator Date'!C107="","x",'Indicator Date'!C107)</f>
        <v>2024</v>
      </c>
      <c r="D107" s="38">
        <f>IF('Indicator Date'!D107="","x",'Indicator Date'!D107)</f>
        <v>2024</v>
      </c>
      <c r="E107" s="38">
        <f>IF('Indicator Date'!E107="","x",'Indicator Date'!E107)</f>
        <v>2024</v>
      </c>
      <c r="F107" s="38">
        <f>IF('Indicator Date'!F107="","x",'Indicator Date'!F107)</f>
        <v>2024</v>
      </c>
      <c r="G107" s="38">
        <f>IF('Indicator Date'!G107="","x",'Indicator Date'!G107)</f>
        <v>2024</v>
      </c>
      <c r="H107" s="38">
        <f>IF('Indicator Date'!H107="","x",'Indicator Date'!H107)</f>
        <v>2024</v>
      </c>
      <c r="I107" s="38">
        <f>IF('Indicator Date'!I107="","x",'Indicator Date'!I107)</f>
        <v>2024</v>
      </c>
      <c r="J107" s="38">
        <f>IF('Indicator Date'!J107="","x",'Indicator Date'!J107)</f>
        <v>2024</v>
      </c>
      <c r="K107" s="38">
        <f>IF('Indicator Date'!K107="","x",'Indicator Date'!K107)</f>
        <v>2024</v>
      </c>
      <c r="L107" s="38">
        <f>IF('Indicator Date'!L107="","x",'Indicator Date'!L107)</f>
        <v>2024</v>
      </c>
      <c r="M107" s="38">
        <f>IF('Indicator Date'!M107="","x",'Indicator Date'!M107)</f>
        <v>2024</v>
      </c>
      <c r="N107" s="38" t="str">
        <f>IF('Indicator Date'!N107="","x",'Indicator Date'!N107)</f>
        <v>x</v>
      </c>
      <c r="O107" s="38" t="str">
        <f>IF('Indicator Date'!O107="","x",'Indicator Date'!O107)</f>
        <v>x</v>
      </c>
      <c r="P107" s="38" t="str">
        <f>IF('Indicator Date'!P107="","x",'Indicator Date'!P107)</f>
        <v>x</v>
      </c>
      <c r="Q107" s="38">
        <f>IF('Indicator Date'!Q107="","x",'Indicator Date'!Q107)</f>
        <v>2024</v>
      </c>
      <c r="R107" s="38">
        <f>IF('Indicator Date'!R107="","x",'Indicator Date'!R107)</f>
        <v>2024</v>
      </c>
      <c r="S107" s="38">
        <f>IF('Indicator Date'!S107="","x",'Indicator Date'!S107)</f>
        <v>2024</v>
      </c>
      <c r="T107" s="38">
        <f>IF('Indicator Date'!T107="","x",'Indicator Date'!T107)</f>
        <v>2024</v>
      </c>
      <c r="U107" s="38">
        <f>IF('Indicator Date'!U107="","x",'Indicator Date'!U107)</f>
        <v>2024</v>
      </c>
      <c r="V107" s="38">
        <f>IF('Indicator Date'!V107="","x",'Indicator Date'!V107)</f>
        <v>2021</v>
      </c>
      <c r="W107" s="38">
        <f>IF('Indicator Date'!W107="","x",'Indicator Date'!W107)</f>
        <v>2022</v>
      </c>
      <c r="X107" s="38">
        <f>IF('Indicator Date'!X107="","x",'Indicator Date'!X107)</f>
        <v>2022</v>
      </c>
      <c r="Y107" s="38" t="str">
        <f>IF('Indicator Date'!Y107="","x",'Indicator Date'!Y107)</f>
        <v>x</v>
      </c>
      <c r="Z107" s="38">
        <f>IF('Indicator Date'!Z107="","x",'Indicator Date'!Z107)</f>
        <v>2016</v>
      </c>
      <c r="AA107" s="38" t="str">
        <f>IF('Indicator Date'!AA107="","x",'Indicator Date'!AA107)</f>
        <v>x</v>
      </c>
      <c r="AB107" s="38">
        <f>IF('Indicator Date'!AB107="","x",'Indicator Date'!AB107)</f>
        <v>2017</v>
      </c>
      <c r="AC107" s="38">
        <f>IF('Indicator Date'!AC107="","x",'Indicator Date'!AC107)</f>
        <v>2020</v>
      </c>
      <c r="AD107" s="38">
        <f>IF('Indicator Date'!AD107="","x",'Indicator Date'!AD107)</f>
        <v>2022</v>
      </c>
      <c r="AE107" s="38">
        <f>IF('Indicator Date'!AE107="","x",'Indicator Date'!AE107)</f>
        <v>2024</v>
      </c>
      <c r="AF107" s="38">
        <f>IF('Indicator Date'!AF107="","x",'Indicator Date'!AF107)</f>
        <v>2024</v>
      </c>
      <c r="AG107" s="38">
        <f>IF('Indicator Date'!AG107="","x",'Indicator Date'!AG107)</f>
        <v>2024</v>
      </c>
      <c r="AH107" s="38">
        <f>IF('Indicator Date'!AH107="","x",'Indicator Date'!AH107)</f>
        <v>2022</v>
      </c>
      <c r="AI107" s="38" t="str">
        <f>IF('Indicator Date'!AI107="","x",RIGHT('Indicator Date'!AI107,4))</f>
        <v>x</v>
      </c>
      <c r="AJ107" s="38">
        <f>IF('Indicator Date'!AJ107="","x",'Indicator Date'!AJ107)</f>
        <v>2024</v>
      </c>
      <c r="AK107" s="38">
        <f>IF('Indicator Date'!AK107="","x",'Indicator Date'!AK107)</f>
        <v>2021</v>
      </c>
      <c r="AL107" s="38">
        <f>IF('Indicator Date'!AL107="","x",'Indicator Date'!AL107)</f>
        <v>2022</v>
      </c>
      <c r="AM107" s="38">
        <f>IF('Indicator Date'!AM107="","x",'Indicator Date'!AM107)</f>
        <v>2022</v>
      </c>
      <c r="AN107" s="38">
        <f>IF('Indicator Date'!AN107="","x",'Indicator Date'!AN107)</f>
        <v>2023</v>
      </c>
      <c r="AO107" s="38">
        <f>IF('Indicator Date'!AO107="","x",'Indicator Date'!AO107)</f>
        <v>2022</v>
      </c>
      <c r="AP107" s="38">
        <f>IF('Indicator Date'!AP107="","x",'Indicator Date'!AP107)</f>
        <v>2022</v>
      </c>
      <c r="AQ107" s="38">
        <f>IF('Indicator Date'!AQ107="","x",'Indicator Date'!AQ107)</f>
        <v>2022</v>
      </c>
      <c r="AR107" s="38">
        <f>IF('Indicator Date'!AR107="","x",'Indicator Date'!AR107)</f>
        <v>2022</v>
      </c>
      <c r="AS107" s="38">
        <f>IF('Indicator Date'!AS107="","x",'Indicator Date'!AS107)</f>
        <v>2022</v>
      </c>
      <c r="AT107" s="38">
        <f>IF('Indicator Date'!AT107="","x",'Indicator Date'!AT107)</f>
        <v>2022</v>
      </c>
      <c r="AU107" s="38">
        <f>IF('Indicator Date'!AU107="","x",'Indicator Date'!AU107)</f>
        <v>2022</v>
      </c>
      <c r="AV107" s="38">
        <f>IF('Indicator Date'!AV107="","x",'Indicator Date'!AV107)</f>
        <v>2022</v>
      </c>
      <c r="AW107" s="38">
        <f>IF('Indicator Date'!AW107="","x",'Indicator Date'!AW107)</f>
        <v>2021</v>
      </c>
      <c r="AX107" s="38">
        <f>IF('Indicator Date'!AX107="","x",'Indicator Date'!AX107)</f>
        <v>2024</v>
      </c>
      <c r="AY107" s="38">
        <f>IF('Indicator Date'!AY107="","x",'Indicator Date'!AY107)</f>
        <v>2024</v>
      </c>
      <c r="AZ107" s="38">
        <f>IF('Indicator Date'!AZ107="","x",'Indicator Date'!AZ107)</f>
        <v>2024</v>
      </c>
      <c r="BA107" s="38" t="str">
        <f>IF('Indicator Date'!BA107="","x",'Indicator Date'!BA107)</f>
        <v>x</v>
      </c>
      <c r="BB107" s="38">
        <f>IF('Indicator Date'!BB107="","x",'Indicator Date'!BB107)</f>
        <v>2024</v>
      </c>
      <c r="BC107" s="38" t="str">
        <f>IF('Indicator Date'!BC107="","x",'Indicator Date'!BC107)</f>
        <v>x</v>
      </c>
      <c r="BD107" s="38">
        <f>IF('Indicator Date'!BD107="","x",'Indicator Date'!BD107)</f>
        <v>2024</v>
      </c>
      <c r="BE107" s="38">
        <f>IF('Indicator Date'!BE107="","x",'Indicator Date'!BE107)</f>
        <v>2024</v>
      </c>
      <c r="BF107" s="38">
        <f>IF('Indicator Date'!BF107="","x",'Indicator Date'!BF107)</f>
        <v>2013</v>
      </c>
      <c r="BG107" s="38">
        <f>IF('Indicator Date'!BG107="","x",'Indicator Date'!BG107)</f>
        <v>2022</v>
      </c>
      <c r="BH107" s="38">
        <f>IF('Indicator Date'!BH107="","x",'Indicator Date'!BH107)</f>
        <v>2023</v>
      </c>
      <c r="BI107" s="38">
        <f>IF('Indicator Date'!BI107="","x",'Indicator Date'!BI107)</f>
        <v>2022</v>
      </c>
      <c r="BJ107" s="38" t="str">
        <f>IF('Indicator Date'!BJ107="","x",'Indicator Date'!BJ107)</f>
        <v>x</v>
      </c>
      <c r="BK107" s="38">
        <f>IF('Indicator Date'!BK107="","x",'Indicator Date'!BK107)</f>
        <v>2022</v>
      </c>
      <c r="BL107" s="38">
        <f>IF('Indicator Date'!BL107="","x",'Indicator Date'!BL107)</f>
        <v>2022</v>
      </c>
      <c r="BM107" s="38">
        <f>IF('Indicator Date'!BM107="","x",'Indicator Date'!BM107)</f>
        <v>2014</v>
      </c>
      <c r="BN107" s="38">
        <f>IF('Indicator Date'!BN107="","x",'Indicator Date'!BN107)</f>
        <v>2022</v>
      </c>
      <c r="BO107" s="38">
        <f>IF('Indicator Date'!BO107="","x",'Indicator Date'!BO107)</f>
        <v>2022</v>
      </c>
      <c r="BP107" s="38">
        <f>IF('Indicator Date'!BP107="","x",'Indicator Date'!BP107)</f>
        <v>2020</v>
      </c>
      <c r="BQ107" s="38">
        <f>IF('Indicator Date'!BQ107="","x",'Indicator Date'!BQ107)</f>
        <v>2022</v>
      </c>
      <c r="BR107" s="38">
        <f>IF('Indicator Date'!BR107="","x",'Indicator Date'!BR107)</f>
        <v>2022</v>
      </c>
      <c r="BS107" s="38">
        <f>IF('Indicator Date'!BS107="","x",'Indicator Date'!BS107)</f>
        <v>2022</v>
      </c>
      <c r="BT107" s="38">
        <f>IF('Indicator Date'!BT107="","x",'Indicator Date'!BT107)</f>
        <v>2021</v>
      </c>
      <c r="BU107" s="38">
        <f>IF('Indicator Date'!BU107="","x",'Indicator Date'!BU107)</f>
        <v>2020</v>
      </c>
      <c r="BV107" s="38">
        <f>IF('Indicator Date'!BV107="","x",'Indicator Date'!BV107)</f>
        <v>2023</v>
      </c>
    </row>
    <row r="108" spans="1:74">
      <c r="A108" s="30" t="str">
        <f>'Indicator Data'!A110</f>
        <v>Maldives</v>
      </c>
      <c r="B108" s="23" t="str">
        <f>'Indicator Data'!B110</f>
        <v>MDV</v>
      </c>
      <c r="C108" s="38">
        <f>IF('Indicator Date'!C108="","x",'Indicator Date'!C108)</f>
        <v>2024</v>
      </c>
      <c r="D108" s="38">
        <f>IF('Indicator Date'!D108="","x",'Indicator Date'!D108)</f>
        <v>2024</v>
      </c>
      <c r="E108" s="38">
        <f>IF('Indicator Date'!E108="","x",'Indicator Date'!E108)</f>
        <v>2024</v>
      </c>
      <c r="F108" s="38">
        <f>IF('Indicator Date'!F108="","x",'Indicator Date'!F108)</f>
        <v>2024</v>
      </c>
      <c r="G108" s="38">
        <f>IF('Indicator Date'!G108="","x",'Indicator Date'!G108)</f>
        <v>2024</v>
      </c>
      <c r="H108" s="38">
        <f>IF('Indicator Date'!H108="","x",'Indicator Date'!H108)</f>
        <v>2024</v>
      </c>
      <c r="I108" s="38">
        <f>IF('Indicator Date'!I108="","x",'Indicator Date'!I108)</f>
        <v>2024</v>
      </c>
      <c r="J108" s="38">
        <f>IF('Indicator Date'!J108="","x",'Indicator Date'!J108)</f>
        <v>2024</v>
      </c>
      <c r="K108" s="38">
        <f>IF('Indicator Date'!K108="","x",'Indicator Date'!K108)</f>
        <v>2024</v>
      </c>
      <c r="L108" s="38" t="str">
        <f>IF('Indicator Date'!L108="","x",'Indicator Date'!L108)</f>
        <v>x</v>
      </c>
      <c r="M108" s="38" t="str">
        <f>IF('Indicator Date'!M108="","x",'Indicator Date'!M108)</f>
        <v>x</v>
      </c>
      <c r="N108" s="38" t="str">
        <f>IF('Indicator Date'!N108="","x",'Indicator Date'!N108)</f>
        <v>x</v>
      </c>
      <c r="O108" s="38" t="str">
        <f>IF('Indicator Date'!O108="","x",'Indicator Date'!O108)</f>
        <v>x</v>
      </c>
      <c r="P108" s="38" t="str">
        <f>IF('Indicator Date'!P108="","x",'Indicator Date'!P108)</f>
        <v>x</v>
      </c>
      <c r="Q108" s="38">
        <f>IF('Indicator Date'!Q108="","x",'Indicator Date'!Q108)</f>
        <v>2024</v>
      </c>
      <c r="R108" s="38">
        <f>IF('Indicator Date'!R108="","x",'Indicator Date'!R108)</f>
        <v>2024</v>
      </c>
      <c r="S108" s="38">
        <f>IF('Indicator Date'!S108="","x",'Indicator Date'!S108)</f>
        <v>2024</v>
      </c>
      <c r="T108" s="38">
        <f>IF('Indicator Date'!T108="","x",'Indicator Date'!T108)</f>
        <v>2024</v>
      </c>
      <c r="U108" s="38">
        <f>IF('Indicator Date'!U108="","x",'Indicator Date'!U108)</f>
        <v>2024</v>
      </c>
      <c r="V108" s="38">
        <f>IF('Indicator Date'!V108="","x",'Indicator Date'!V108)</f>
        <v>2021</v>
      </c>
      <c r="W108" s="38">
        <f>IF('Indicator Date'!W108="","x",'Indicator Date'!W108)</f>
        <v>2022</v>
      </c>
      <c r="X108" s="38">
        <f>IF('Indicator Date'!X108="","x",'Indicator Date'!X108)</f>
        <v>2022</v>
      </c>
      <c r="Y108" s="38">
        <f>IF('Indicator Date'!Y108="","x",'Indicator Date'!Y108)</f>
        <v>2017</v>
      </c>
      <c r="Z108" s="38">
        <f>IF('Indicator Date'!Z108="","x",'Indicator Date'!Z108)</f>
        <v>2022</v>
      </c>
      <c r="AA108" s="38">
        <f>IF('Indicator Date'!AA108="","x",'Indicator Date'!AA108)</f>
        <v>2021</v>
      </c>
      <c r="AB108" s="38">
        <f>IF('Indicator Date'!AB108="","x",'Indicator Date'!AB108)</f>
        <v>2014</v>
      </c>
      <c r="AC108" s="38">
        <f>IF('Indicator Date'!AC108="","x",'Indicator Date'!AC108)</f>
        <v>2020</v>
      </c>
      <c r="AD108" s="38">
        <f>IF('Indicator Date'!AD108="","x",'Indicator Date'!AD108)</f>
        <v>2022</v>
      </c>
      <c r="AE108" s="38">
        <f>IF('Indicator Date'!AE108="","x",'Indicator Date'!AE108)</f>
        <v>2024</v>
      </c>
      <c r="AF108" s="38">
        <f>IF('Indicator Date'!AF108="","x",'Indicator Date'!AF108)</f>
        <v>2024</v>
      </c>
      <c r="AG108" s="38">
        <f>IF('Indicator Date'!AG108="","x",'Indicator Date'!AG108)</f>
        <v>2024</v>
      </c>
      <c r="AH108" s="38">
        <f>IF('Indicator Date'!AH108="","x",'Indicator Date'!AH108)</f>
        <v>2022</v>
      </c>
      <c r="AI108" s="38" t="str">
        <f>IF('Indicator Date'!AI108="","x",RIGHT('Indicator Date'!AI108,4))</f>
        <v>2016</v>
      </c>
      <c r="AJ108" s="38">
        <f>IF('Indicator Date'!AJ108="","x",'Indicator Date'!AJ108)</f>
        <v>2024</v>
      </c>
      <c r="AK108" s="38">
        <f>IF('Indicator Date'!AK108="","x",'Indicator Date'!AK108)</f>
        <v>2021</v>
      </c>
      <c r="AL108" s="38">
        <f>IF('Indicator Date'!AL108="","x",'Indicator Date'!AL108)</f>
        <v>2022</v>
      </c>
      <c r="AM108" s="38">
        <f>IF('Indicator Date'!AM108="","x",'Indicator Date'!AM108)</f>
        <v>2022</v>
      </c>
      <c r="AN108" s="38">
        <f>IF('Indicator Date'!AN108="","x",'Indicator Date'!AN108)</f>
        <v>2023</v>
      </c>
      <c r="AO108" s="38">
        <f>IF('Indicator Date'!AO108="","x",'Indicator Date'!AO108)</f>
        <v>2022</v>
      </c>
      <c r="AP108" s="38">
        <f>IF('Indicator Date'!AP108="","x",'Indicator Date'!AP108)</f>
        <v>2017</v>
      </c>
      <c r="AQ108" s="38">
        <f>IF('Indicator Date'!AQ108="","x",'Indicator Date'!AQ108)</f>
        <v>2022</v>
      </c>
      <c r="AR108" s="38">
        <f>IF('Indicator Date'!AR108="","x",'Indicator Date'!AR108)</f>
        <v>2022</v>
      </c>
      <c r="AS108" s="38">
        <f>IF('Indicator Date'!AS108="","x",'Indicator Date'!AS108)</f>
        <v>2022</v>
      </c>
      <c r="AT108" s="38" t="str">
        <f>IF('Indicator Date'!AT108="","x",'Indicator Date'!AT108)</f>
        <v>x</v>
      </c>
      <c r="AU108" s="38">
        <f>IF('Indicator Date'!AU108="","x",'Indicator Date'!AU108)</f>
        <v>2022</v>
      </c>
      <c r="AV108" s="38">
        <f>IF('Indicator Date'!AV108="","x",'Indicator Date'!AV108)</f>
        <v>2022</v>
      </c>
      <c r="AW108" s="38">
        <f>IF('Indicator Date'!AW108="","x",'Indicator Date'!AW108)</f>
        <v>2019</v>
      </c>
      <c r="AX108" s="38">
        <f>IF('Indicator Date'!AX108="","x",'Indicator Date'!AX108)</f>
        <v>2024</v>
      </c>
      <c r="AY108" s="38">
        <f>IF('Indicator Date'!AY108="","x",'Indicator Date'!AY108)</f>
        <v>2024</v>
      </c>
      <c r="AZ108" s="38">
        <f>IF('Indicator Date'!AZ108="","x",'Indicator Date'!AZ108)</f>
        <v>2024</v>
      </c>
      <c r="BA108" s="38" t="str">
        <f>IF('Indicator Date'!BA108="","x",'Indicator Date'!BA108)</f>
        <v>x</v>
      </c>
      <c r="BB108" s="38" t="str">
        <f>IF('Indicator Date'!BB108="","x",'Indicator Date'!BB108)</f>
        <v>x</v>
      </c>
      <c r="BC108" s="38" t="str">
        <f>IF('Indicator Date'!BC108="","x",'Indicator Date'!BC108)</f>
        <v>x</v>
      </c>
      <c r="BD108" s="38">
        <f>IF('Indicator Date'!BD108="","x",'Indicator Date'!BD108)</f>
        <v>2024</v>
      </c>
      <c r="BE108" s="38">
        <f>IF('Indicator Date'!BE108="","x",'Indicator Date'!BE108)</f>
        <v>2024</v>
      </c>
      <c r="BF108" s="38">
        <f>IF('Indicator Date'!BF108="","x",'Indicator Date'!BF108)</f>
        <v>2013</v>
      </c>
      <c r="BG108" s="38">
        <f>IF('Indicator Date'!BG108="","x",'Indicator Date'!BG108)</f>
        <v>2022</v>
      </c>
      <c r="BH108" s="38">
        <f>IF('Indicator Date'!BH108="","x",'Indicator Date'!BH108)</f>
        <v>2023</v>
      </c>
      <c r="BI108" s="38">
        <f>IF('Indicator Date'!BI108="","x",'Indicator Date'!BI108)</f>
        <v>2022</v>
      </c>
      <c r="BJ108" s="38">
        <f>IF('Indicator Date'!BJ108="","x",'Indicator Date'!BJ108)</f>
        <v>2021</v>
      </c>
      <c r="BK108" s="38">
        <f>IF('Indicator Date'!BK108="","x",'Indicator Date'!BK108)</f>
        <v>2021</v>
      </c>
      <c r="BL108" s="38">
        <f>IF('Indicator Date'!BL108="","x",'Indicator Date'!BL108)</f>
        <v>2022</v>
      </c>
      <c r="BM108" s="38">
        <f>IF('Indicator Date'!BM108="","x",'Indicator Date'!BM108)</f>
        <v>2014</v>
      </c>
      <c r="BN108" s="38">
        <f>IF('Indicator Date'!BN108="","x",'Indicator Date'!BN108)</f>
        <v>2022</v>
      </c>
      <c r="BO108" s="38">
        <f>IF('Indicator Date'!BO108="","x",'Indicator Date'!BO108)</f>
        <v>2022</v>
      </c>
      <c r="BP108" s="38">
        <f>IF('Indicator Date'!BP108="","x",'Indicator Date'!BP108)</f>
        <v>2019</v>
      </c>
      <c r="BQ108" s="38">
        <f>IF('Indicator Date'!BQ108="","x",'Indicator Date'!BQ108)</f>
        <v>2022</v>
      </c>
      <c r="BR108" s="38">
        <f>IF('Indicator Date'!BR108="","x",'Indicator Date'!BR108)</f>
        <v>2022</v>
      </c>
      <c r="BS108" s="38" t="str">
        <f>IF('Indicator Date'!BS108="","x",'Indicator Date'!BS108)</f>
        <v>x</v>
      </c>
      <c r="BT108" s="38">
        <f>IF('Indicator Date'!BT108="","x",'Indicator Date'!BT108)</f>
        <v>2021</v>
      </c>
      <c r="BU108" s="38">
        <f>IF('Indicator Date'!BU108="","x",'Indicator Date'!BU108)</f>
        <v>2020</v>
      </c>
      <c r="BV108" s="38">
        <f>IF('Indicator Date'!BV108="","x",'Indicator Date'!BV108)</f>
        <v>2023</v>
      </c>
    </row>
    <row r="109" spans="1:74">
      <c r="A109" s="30" t="str">
        <f>'Indicator Data'!A111</f>
        <v>Mali</v>
      </c>
      <c r="B109" s="23" t="str">
        <f>'Indicator Data'!B111</f>
        <v>MLI</v>
      </c>
      <c r="C109" s="38">
        <f>IF('Indicator Date'!C109="","x",'Indicator Date'!C109)</f>
        <v>2024</v>
      </c>
      <c r="D109" s="38">
        <f>IF('Indicator Date'!D109="","x",'Indicator Date'!D109)</f>
        <v>2024</v>
      </c>
      <c r="E109" s="38">
        <f>IF('Indicator Date'!E109="","x",'Indicator Date'!E109)</f>
        <v>2024</v>
      </c>
      <c r="F109" s="38">
        <f>IF('Indicator Date'!F109="","x",'Indicator Date'!F109)</f>
        <v>2024</v>
      </c>
      <c r="G109" s="38">
        <f>IF('Indicator Date'!G109="","x",'Indicator Date'!G109)</f>
        <v>2024</v>
      </c>
      <c r="H109" s="38">
        <f>IF('Indicator Date'!H109="","x",'Indicator Date'!H109)</f>
        <v>2024</v>
      </c>
      <c r="I109" s="38">
        <f>IF('Indicator Date'!I109="","x",'Indicator Date'!I109)</f>
        <v>2024</v>
      </c>
      <c r="J109" s="38">
        <f>IF('Indicator Date'!J109="","x",'Indicator Date'!J109)</f>
        <v>2024</v>
      </c>
      <c r="K109" s="38">
        <f>IF('Indicator Date'!K109="","x",'Indicator Date'!K109)</f>
        <v>2024</v>
      </c>
      <c r="L109" s="38">
        <f>IF('Indicator Date'!L109="","x",'Indicator Date'!L109)</f>
        <v>2024</v>
      </c>
      <c r="M109" s="38">
        <f>IF('Indicator Date'!M109="","x",'Indicator Date'!M109)</f>
        <v>2024</v>
      </c>
      <c r="N109" s="38">
        <f>IF('Indicator Date'!N109="","x",'Indicator Date'!N109)</f>
        <v>2024</v>
      </c>
      <c r="O109" s="38">
        <f>IF('Indicator Date'!O109="","x",'Indicator Date'!O109)</f>
        <v>2024</v>
      </c>
      <c r="P109" s="38">
        <f>IF('Indicator Date'!P109="","x",'Indicator Date'!P109)</f>
        <v>2024</v>
      </c>
      <c r="Q109" s="38">
        <f>IF('Indicator Date'!Q109="","x",'Indicator Date'!Q109)</f>
        <v>2024</v>
      </c>
      <c r="R109" s="38">
        <f>IF('Indicator Date'!R109="","x",'Indicator Date'!R109)</f>
        <v>2024</v>
      </c>
      <c r="S109" s="38">
        <f>IF('Indicator Date'!S109="","x",'Indicator Date'!S109)</f>
        <v>2024</v>
      </c>
      <c r="T109" s="38">
        <f>IF('Indicator Date'!T109="","x",'Indicator Date'!T109)</f>
        <v>2024</v>
      </c>
      <c r="U109" s="38">
        <f>IF('Indicator Date'!U109="","x",'Indicator Date'!U109)</f>
        <v>2024</v>
      </c>
      <c r="V109" s="38">
        <f>IF('Indicator Date'!V109="","x",'Indicator Date'!V109)</f>
        <v>2021</v>
      </c>
      <c r="W109" s="38">
        <f>IF('Indicator Date'!W109="","x",'Indicator Date'!W109)</f>
        <v>2022</v>
      </c>
      <c r="X109" s="38">
        <f>IF('Indicator Date'!X109="","x",'Indicator Date'!X109)</f>
        <v>2022</v>
      </c>
      <c r="Y109" s="38">
        <f>IF('Indicator Date'!Y109="","x",'Indicator Date'!Y109)</f>
        <v>2018</v>
      </c>
      <c r="Z109" s="38">
        <f>IF('Indicator Date'!Z109="","x",'Indicator Date'!Z109)</f>
        <v>2022</v>
      </c>
      <c r="AA109" s="38">
        <f>IF('Indicator Date'!AA109="","x",'Indicator Date'!AA109)</f>
        <v>2022</v>
      </c>
      <c r="AB109" s="38">
        <f>IF('Indicator Date'!AB109="","x",'Indicator Date'!AB109)</f>
        <v>2018</v>
      </c>
      <c r="AC109" s="38">
        <f>IF('Indicator Date'!AC109="","x",'Indicator Date'!AC109)</f>
        <v>2020</v>
      </c>
      <c r="AD109" s="38">
        <f>IF('Indicator Date'!AD109="","x",'Indicator Date'!AD109)</f>
        <v>2022</v>
      </c>
      <c r="AE109" s="38">
        <f>IF('Indicator Date'!AE109="","x",'Indicator Date'!AE109)</f>
        <v>2024</v>
      </c>
      <c r="AF109" s="38">
        <f>IF('Indicator Date'!AF109="","x",'Indicator Date'!AF109)</f>
        <v>2024</v>
      </c>
      <c r="AG109" s="38">
        <f>IF('Indicator Date'!AG109="","x",'Indicator Date'!AG109)</f>
        <v>2024</v>
      </c>
      <c r="AH109" s="38">
        <f>IF('Indicator Date'!AH109="","x",'Indicator Date'!AH109)</f>
        <v>2022</v>
      </c>
      <c r="AI109" s="38" t="str">
        <f>IF('Indicator Date'!AI109="","x",RIGHT('Indicator Date'!AI109,4))</f>
        <v>2018</v>
      </c>
      <c r="AJ109" s="38">
        <f>IF('Indicator Date'!AJ109="","x",'Indicator Date'!AJ109)</f>
        <v>2024</v>
      </c>
      <c r="AK109" s="38">
        <f>IF('Indicator Date'!AK109="","x",'Indicator Date'!AK109)</f>
        <v>2021</v>
      </c>
      <c r="AL109" s="38">
        <f>IF('Indicator Date'!AL109="","x",'Indicator Date'!AL109)</f>
        <v>2022</v>
      </c>
      <c r="AM109" s="38">
        <f>IF('Indicator Date'!AM109="","x",'Indicator Date'!AM109)</f>
        <v>2022</v>
      </c>
      <c r="AN109" s="38">
        <f>IF('Indicator Date'!AN109="","x",'Indicator Date'!AN109)</f>
        <v>2023</v>
      </c>
      <c r="AO109" s="38">
        <f>IF('Indicator Date'!AO109="","x",'Indicator Date'!AO109)</f>
        <v>2022</v>
      </c>
      <c r="AP109" s="38">
        <f>IF('Indicator Date'!AP109="","x",'Indicator Date'!AP109)</f>
        <v>2022</v>
      </c>
      <c r="AQ109" s="38">
        <f>IF('Indicator Date'!AQ109="","x",'Indicator Date'!AQ109)</f>
        <v>2022</v>
      </c>
      <c r="AR109" s="38">
        <f>IF('Indicator Date'!AR109="","x",'Indicator Date'!AR109)</f>
        <v>2022</v>
      </c>
      <c r="AS109" s="38">
        <f>IF('Indicator Date'!AS109="","x",'Indicator Date'!AS109)</f>
        <v>2022</v>
      </c>
      <c r="AT109" s="38">
        <f>IF('Indicator Date'!AT109="","x",'Indicator Date'!AT109)</f>
        <v>2022</v>
      </c>
      <c r="AU109" s="38">
        <f>IF('Indicator Date'!AU109="","x",'Indicator Date'!AU109)</f>
        <v>2022</v>
      </c>
      <c r="AV109" s="38">
        <f>IF('Indicator Date'!AV109="","x",'Indicator Date'!AV109)</f>
        <v>2022</v>
      </c>
      <c r="AW109" s="38">
        <f>IF('Indicator Date'!AW109="","x",'Indicator Date'!AW109)</f>
        <v>2021</v>
      </c>
      <c r="AX109" s="38">
        <f>IF('Indicator Date'!AX109="","x",'Indicator Date'!AX109)</f>
        <v>2024</v>
      </c>
      <c r="AY109" s="38">
        <f>IF('Indicator Date'!AY109="","x",'Indicator Date'!AY109)</f>
        <v>2024</v>
      </c>
      <c r="AZ109" s="38">
        <f>IF('Indicator Date'!AZ109="","x",'Indicator Date'!AZ109)</f>
        <v>2024</v>
      </c>
      <c r="BA109" s="38">
        <f>IF('Indicator Date'!BA109="","x",'Indicator Date'!BA109)</f>
        <v>2024</v>
      </c>
      <c r="BB109" s="38">
        <f>IF('Indicator Date'!BB109="","x",'Indicator Date'!BB109)</f>
        <v>2024</v>
      </c>
      <c r="BC109" s="38">
        <f>IF('Indicator Date'!BC109="","x",'Indicator Date'!BC109)</f>
        <v>2024</v>
      </c>
      <c r="BD109" s="38">
        <f>IF('Indicator Date'!BD109="","x",'Indicator Date'!BD109)</f>
        <v>2024</v>
      </c>
      <c r="BE109" s="38">
        <f>IF('Indicator Date'!BE109="","x",'Indicator Date'!BE109)</f>
        <v>2024</v>
      </c>
      <c r="BF109" s="38">
        <f>IF('Indicator Date'!BF109="","x",'Indicator Date'!BF109)</f>
        <v>2015</v>
      </c>
      <c r="BG109" s="38">
        <f>IF('Indicator Date'!BG109="","x",'Indicator Date'!BG109)</f>
        <v>2022</v>
      </c>
      <c r="BH109" s="38">
        <f>IF('Indicator Date'!BH109="","x",'Indicator Date'!BH109)</f>
        <v>2023</v>
      </c>
      <c r="BI109" s="38">
        <f>IF('Indicator Date'!BI109="","x",'Indicator Date'!BI109)</f>
        <v>2022</v>
      </c>
      <c r="BJ109" s="38">
        <f>IF('Indicator Date'!BJ109="","x",'Indicator Date'!BJ109)</f>
        <v>2020</v>
      </c>
      <c r="BK109" s="38">
        <f>IF('Indicator Date'!BK109="","x",'Indicator Date'!BK109)</f>
        <v>2021</v>
      </c>
      <c r="BL109" s="38">
        <f>IF('Indicator Date'!BL109="","x",'Indicator Date'!BL109)</f>
        <v>2022</v>
      </c>
      <c r="BM109" s="38">
        <f>IF('Indicator Date'!BM109="","x",'Indicator Date'!BM109)</f>
        <v>2014</v>
      </c>
      <c r="BN109" s="38">
        <f>IF('Indicator Date'!BN109="","x",'Indicator Date'!BN109)</f>
        <v>2022</v>
      </c>
      <c r="BO109" s="38">
        <f>IF('Indicator Date'!BO109="","x",'Indicator Date'!BO109)</f>
        <v>2022</v>
      </c>
      <c r="BP109" s="38">
        <f>IF('Indicator Date'!BP109="","x",'Indicator Date'!BP109)</f>
        <v>2018</v>
      </c>
      <c r="BQ109" s="38">
        <f>IF('Indicator Date'!BQ109="","x",'Indicator Date'!BQ109)</f>
        <v>2022</v>
      </c>
      <c r="BR109" s="38">
        <f>IF('Indicator Date'!BR109="","x",'Indicator Date'!BR109)</f>
        <v>2022</v>
      </c>
      <c r="BS109" s="38">
        <f>IF('Indicator Date'!BS109="","x",'Indicator Date'!BS109)</f>
        <v>2022</v>
      </c>
      <c r="BT109" s="38">
        <f>IF('Indicator Date'!BT109="","x",'Indicator Date'!BT109)</f>
        <v>2021</v>
      </c>
      <c r="BU109" s="38">
        <f>IF('Indicator Date'!BU109="","x",'Indicator Date'!BU109)</f>
        <v>2020</v>
      </c>
      <c r="BV109" s="38">
        <f>IF('Indicator Date'!BV109="","x",'Indicator Date'!BV109)</f>
        <v>2023</v>
      </c>
    </row>
    <row r="110" spans="1:74">
      <c r="A110" s="30" t="str">
        <f>'Indicator Data'!A112</f>
        <v>Malta</v>
      </c>
      <c r="B110" s="23" t="str">
        <f>'Indicator Data'!B112</f>
        <v>MLT</v>
      </c>
      <c r="C110" s="38">
        <f>IF('Indicator Date'!C110="","x",'Indicator Date'!C110)</f>
        <v>2024</v>
      </c>
      <c r="D110" s="38">
        <f>IF('Indicator Date'!D110="","x",'Indicator Date'!D110)</f>
        <v>2024</v>
      </c>
      <c r="E110" s="38">
        <f>IF('Indicator Date'!E110="","x",'Indicator Date'!E110)</f>
        <v>2024</v>
      </c>
      <c r="F110" s="38">
        <f>IF('Indicator Date'!F110="","x",'Indicator Date'!F110)</f>
        <v>2024</v>
      </c>
      <c r="G110" s="38">
        <f>IF('Indicator Date'!G110="","x",'Indicator Date'!G110)</f>
        <v>2024</v>
      </c>
      <c r="H110" s="38">
        <f>IF('Indicator Date'!H110="","x",'Indicator Date'!H110)</f>
        <v>2024</v>
      </c>
      <c r="I110" s="38">
        <f>IF('Indicator Date'!I110="","x",'Indicator Date'!I110)</f>
        <v>2024</v>
      </c>
      <c r="J110" s="38">
        <f>IF('Indicator Date'!J110="","x",'Indicator Date'!J110)</f>
        <v>2024</v>
      </c>
      <c r="K110" s="38">
        <f>IF('Indicator Date'!K110="","x",'Indicator Date'!K110)</f>
        <v>2024</v>
      </c>
      <c r="L110" s="38">
        <f>IF('Indicator Date'!L110="","x",'Indicator Date'!L110)</f>
        <v>2024</v>
      </c>
      <c r="M110" s="38">
        <f>IF('Indicator Date'!M110="","x",'Indicator Date'!M110)</f>
        <v>2024</v>
      </c>
      <c r="N110" s="38" t="str">
        <f>IF('Indicator Date'!N110="","x",'Indicator Date'!N110)</f>
        <v>x</v>
      </c>
      <c r="O110" s="38" t="str">
        <f>IF('Indicator Date'!O110="","x",'Indicator Date'!O110)</f>
        <v>x</v>
      </c>
      <c r="P110" s="38" t="str">
        <f>IF('Indicator Date'!P110="","x",'Indicator Date'!P110)</f>
        <v>x</v>
      </c>
      <c r="Q110" s="38">
        <f>IF('Indicator Date'!Q110="","x",'Indicator Date'!Q110)</f>
        <v>2024</v>
      </c>
      <c r="R110" s="38">
        <f>IF('Indicator Date'!R110="","x",'Indicator Date'!R110)</f>
        <v>2024</v>
      </c>
      <c r="S110" s="38">
        <f>IF('Indicator Date'!S110="","x",'Indicator Date'!S110)</f>
        <v>2024</v>
      </c>
      <c r="T110" s="38">
        <f>IF('Indicator Date'!T110="","x",'Indicator Date'!T110)</f>
        <v>2024</v>
      </c>
      <c r="U110" s="38">
        <f>IF('Indicator Date'!U110="","x",'Indicator Date'!U110)</f>
        <v>2024</v>
      </c>
      <c r="V110" s="38">
        <f>IF('Indicator Date'!V110="","x",'Indicator Date'!V110)</f>
        <v>2021</v>
      </c>
      <c r="W110" s="38">
        <f>IF('Indicator Date'!W110="","x",'Indicator Date'!W110)</f>
        <v>2022</v>
      </c>
      <c r="X110" s="38">
        <f>IF('Indicator Date'!X110="","x",'Indicator Date'!X110)</f>
        <v>2022</v>
      </c>
      <c r="Y110" s="38">
        <f>IF('Indicator Date'!Y110="","x",'Indicator Date'!Y110)</f>
        <v>2011</v>
      </c>
      <c r="Z110" s="38">
        <f>IF('Indicator Date'!Z110="","x",'Indicator Date'!Z110)</f>
        <v>2022</v>
      </c>
      <c r="AA110" s="38" t="str">
        <f>IF('Indicator Date'!AA110="","x",'Indicator Date'!AA110)</f>
        <v>x</v>
      </c>
      <c r="AB110" s="38">
        <f>IF('Indicator Date'!AB110="","x",'Indicator Date'!AB110)</f>
        <v>2018</v>
      </c>
      <c r="AC110" s="38">
        <f>IF('Indicator Date'!AC110="","x",'Indicator Date'!AC110)</f>
        <v>2020</v>
      </c>
      <c r="AD110" s="38">
        <f>IF('Indicator Date'!AD110="","x",'Indicator Date'!AD110)</f>
        <v>2022</v>
      </c>
      <c r="AE110" s="38">
        <f>IF('Indicator Date'!AE110="","x",'Indicator Date'!AE110)</f>
        <v>2024</v>
      </c>
      <c r="AF110" s="38">
        <f>IF('Indicator Date'!AF110="","x",'Indicator Date'!AF110)</f>
        <v>2024</v>
      </c>
      <c r="AG110" s="38">
        <f>IF('Indicator Date'!AG110="","x",'Indicator Date'!AG110)</f>
        <v>2024</v>
      </c>
      <c r="AH110" s="38">
        <f>IF('Indicator Date'!AH110="","x",'Indicator Date'!AH110)</f>
        <v>2022</v>
      </c>
      <c r="AI110" s="38" t="str">
        <f>IF('Indicator Date'!AI110="","x",RIGHT('Indicator Date'!AI110,4))</f>
        <v>x</v>
      </c>
      <c r="AJ110" s="38">
        <f>IF('Indicator Date'!AJ110="","x",'Indicator Date'!AJ110)</f>
        <v>2024</v>
      </c>
      <c r="AK110" s="38">
        <f>IF('Indicator Date'!AK110="","x",'Indicator Date'!AK110)</f>
        <v>2021</v>
      </c>
      <c r="AL110" s="38">
        <f>IF('Indicator Date'!AL110="","x",'Indicator Date'!AL110)</f>
        <v>2022</v>
      </c>
      <c r="AM110" s="38" t="str">
        <f>IF('Indicator Date'!AM110="","x",'Indicator Date'!AM110)</f>
        <v>x</v>
      </c>
      <c r="AN110" s="38">
        <f>IF('Indicator Date'!AN110="","x",'Indicator Date'!AN110)</f>
        <v>2023</v>
      </c>
      <c r="AO110" s="38">
        <f>IF('Indicator Date'!AO110="","x",'Indicator Date'!AO110)</f>
        <v>2022</v>
      </c>
      <c r="AP110" s="38" t="str">
        <f>IF('Indicator Date'!AP110="","x",'Indicator Date'!AP110)</f>
        <v>x</v>
      </c>
      <c r="AQ110" s="38">
        <f>IF('Indicator Date'!AQ110="","x",'Indicator Date'!AQ110)</f>
        <v>2022</v>
      </c>
      <c r="AR110" s="38">
        <f>IF('Indicator Date'!AR110="","x",'Indicator Date'!AR110)</f>
        <v>2022</v>
      </c>
      <c r="AS110" s="38">
        <f>IF('Indicator Date'!AS110="","x",'Indicator Date'!AS110)</f>
        <v>2022</v>
      </c>
      <c r="AT110" s="38" t="str">
        <f>IF('Indicator Date'!AT110="","x",'Indicator Date'!AT110)</f>
        <v>x</v>
      </c>
      <c r="AU110" s="38">
        <f>IF('Indicator Date'!AU110="","x",'Indicator Date'!AU110)</f>
        <v>2022</v>
      </c>
      <c r="AV110" s="38">
        <f>IF('Indicator Date'!AV110="","x",'Indicator Date'!AV110)</f>
        <v>2022</v>
      </c>
      <c r="AW110" s="38">
        <f>IF('Indicator Date'!AW110="","x",'Indicator Date'!AW110)</f>
        <v>2020</v>
      </c>
      <c r="AX110" s="38">
        <f>IF('Indicator Date'!AX110="","x",'Indicator Date'!AX110)</f>
        <v>2024</v>
      </c>
      <c r="AY110" s="38">
        <f>IF('Indicator Date'!AY110="","x",'Indicator Date'!AY110)</f>
        <v>2024</v>
      </c>
      <c r="AZ110" s="38">
        <f>IF('Indicator Date'!AZ110="","x",'Indicator Date'!AZ110)</f>
        <v>2024</v>
      </c>
      <c r="BA110" s="38" t="str">
        <f>IF('Indicator Date'!BA110="","x",'Indicator Date'!BA110)</f>
        <v>x</v>
      </c>
      <c r="BB110" s="38">
        <f>IF('Indicator Date'!BB110="","x",'Indicator Date'!BB110)</f>
        <v>2024</v>
      </c>
      <c r="BC110" s="38" t="str">
        <f>IF('Indicator Date'!BC110="","x",'Indicator Date'!BC110)</f>
        <v>x</v>
      </c>
      <c r="BD110" s="38">
        <f>IF('Indicator Date'!BD110="","x",'Indicator Date'!BD110)</f>
        <v>2024</v>
      </c>
      <c r="BE110" s="38">
        <f>IF('Indicator Date'!BE110="","x",'Indicator Date'!BE110)</f>
        <v>2024</v>
      </c>
      <c r="BF110" s="38" t="str">
        <f>IF('Indicator Date'!BF110="","x",'Indicator Date'!BF110)</f>
        <v>x</v>
      </c>
      <c r="BG110" s="38">
        <f>IF('Indicator Date'!BG110="","x",'Indicator Date'!BG110)</f>
        <v>2022</v>
      </c>
      <c r="BH110" s="38">
        <f>IF('Indicator Date'!BH110="","x",'Indicator Date'!BH110)</f>
        <v>2023</v>
      </c>
      <c r="BI110" s="38">
        <f>IF('Indicator Date'!BI110="","x",'Indicator Date'!BI110)</f>
        <v>2022</v>
      </c>
      <c r="BJ110" s="38">
        <f>IF('Indicator Date'!BJ110="","x",'Indicator Date'!BJ110)</f>
        <v>2021</v>
      </c>
      <c r="BK110" s="38">
        <f>IF('Indicator Date'!BK110="","x",'Indicator Date'!BK110)</f>
        <v>2022</v>
      </c>
      <c r="BL110" s="38">
        <f>IF('Indicator Date'!BL110="","x",'Indicator Date'!BL110)</f>
        <v>2022</v>
      </c>
      <c r="BM110" s="38">
        <f>IF('Indicator Date'!BM110="","x",'Indicator Date'!BM110)</f>
        <v>2014</v>
      </c>
      <c r="BN110" s="38">
        <f>IF('Indicator Date'!BN110="","x",'Indicator Date'!BN110)</f>
        <v>2022</v>
      </c>
      <c r="BO110" s="38">
        <f>IF('Indicator Date'!BO110="","x",'Indicator Date'!BO110)</f>
        <v>2022</v>
      </c>
      <c r="BP110" s="38">
        <f>IF('Indicator Date'!BP110="","x",'Indicator Date'!BP110)</f>
        <v>2021</v>
      </c>
      <c r="BQ110" s="38">
        <f>IF('Indicator Date'!BQ110="","x",'Indicator Date'!BQ110)</f>
        <v>2022</v>
      </c>
      <c r="BR110" s="38">
        <f>IF('Indicator Date'!BR110="","x",'Indicator Date'!BR110)</f>
        <v>2022</v>
      </c>
      <c r="BS110" s="38">
        <f>IF('Indicator Date'!BS110="","x",'Indicator Date'!BS110)</f>
        <v>2022</v>
      </c>
      <c r="BT110" s="38">
        <f>IF('Indicator Date'!BT110="","x",'Indicator Date'!BT110)</f>
        <v>2021</v>
      </c>
      <c r="BU110" s="38">
        <f>IF('Indicator Date'!BU110="","x",'Indicator Date'!BU110)</f>
        <v>2020</v>
      </c>
      <c r="BV110" s="38">
        <f>IF('Indicator Date'!BV110="","x",'Indicator Date'!BV110)</f>
        <v>2023</v>
      </c>
    </row>
    <row r="111" spans="1:74">
      <c r="A111" s="30" t="str">
        <f>'Indicator Data'!A113</f>
        <v>Marshall Islands</v>
      </c>
      <c r="B111" s="23" t="str">
        <f>'Indicator Data'!B113</f>
        <v>MHL</v>
      </c>
      <c r="C111" s="38">
        <f>IF('Indicator Date'!C111="","x",'Indicator Date'!C111)</f>
        <v>2024</v>
      </c>
      <c r="D111" s="38">
        <f>IF('Indicator Date'!D111="","x",'Indicator Date'!D111)</f>
        <v>2024</v>
      </c>
      <c r="E111" s="38">
        <f>IF('Indicator Date'!E111="","x",'Indicator Date'!E111)</f>
        <v>2024</v>
      </c>
      <c r="F111" s="38">
        <f>IF('Indicator Date'!F111="","x",'Indicator Date'!F111)</f>
        <v>2024</v>
      </c>
      <c r="G111" s="38">
        <f>IF('Indicator Date'!G111="","x",'Indicator Date'!G111)</f>
        <v>2024</v>
      </c>
      <c r="H111" s="38">
        <f>IF('Indicator Date'!H111="","x",'Indicator Date'!H111)</f>
        <v>2024</v>
      </c>
      <c r="I111" s="38">
        <f>IF('Indicator Date'!I111="","x",'Indicator Date'!I111)</f>
        <v>2024</v>
      </c>
      <c r="J111" s="38">
        <f>IF('Indicator Date'!J111="","x",'Indicator Date'!J111)</f>
        <v>2024</v>
      </c>
      <c r="K111" s="38">
        <f>IF('Indicator Date'!K111="","x",'Indicator Date'!K111)</f>
        <v>2024</v>
      </c>
      <c r="L111" s="38" t="str">
        <f>IF('Indicator Date'!L111="","x",'Indicator Date'!L111)</f>
        <v>x</v>
      </c>
      <c r="M111" s="38" t="str">
        <f>IF('Indicator Date'!M111="","x",'Indicator Date'!M111)</f>
        <v>x</v>
      </c>
      <c r="N111" s="38" t="str">
        <f>IF('Indicator Date'!N111="","x",'Indicator Date'!N111)</f>
        <v>x</v>
      </c>
      <c r="O111" s="38" t="str">
        <f>IF('Indicator Date'!O111="","x",'Indicator Date'!O111)</f>
        <v>x</v>
      </c>
      <c r="P111" s="38" t="str">
        <f>IF('Indicator Date'!P111="","x",'Indicator Date'!P111)</f>
        <v>x</v>
      </c>
      <c r="Q111" s="38">
        <f>IF('Indicator Date'!Q111="","x",'Indicator Date'!Q111)</f>
        <v>2024</v>
      </c>
      <c r="R111" s="38">
        <f>IF('Indicator Date'!R111="","x",'Indicator Date'!R111)</f>
        <v>2024</v>
      </c>
      <c r="S111" s="38">
        <f>IF('Indicator Date'!S111="","x",'Indicator Date'!S111)</f>
        <v>2024</v>
      </c>
      <c r="T111" s="38">
        <f>IF('Indicator Date'!T111="","x",'Indicator Date'!T111)</f>
        <v>2024</v>
      </c>
      <c r="U111" s="38">
        <f>IF('Indicator Date'!U111="","x",'Indicator Date'!U111)</f>
        <v>2024</v>
      </c>
      <c r="V111" s="38">
        <f>IF('Indicator Date'!V111="","x",'Indicator Date'!V111)</f>
        <v>2021</v>
      </c>
      <c r="W111" s="38">
        <f>IF('Indicator Date'!W111="","x",'Indicator Date'!W111)</f>
        <v>2022</v>
      </c>
      <c r="X111" s="38">
        <f>IF('Indicator Date'!X111="","x",'Indicator Date'!X111)</f>
        <v>2022</v>
      </c>
      <c r="Y111" s="38" t="str">
        <f>IF('Indicator Date'!Y111="","x",'Indicator Date'!Y111)</f>
        <v>x</v>
      </c>
      <c r="Z111" s="38">
        <f>IF('Indicator Date'!Z111="","x",'Indicator Date'!Z111)</f>
        <v>2022</v>
      </c>
      <c r="AA111" s="38">
        <f>IF('Indicator Date'!AA111="","x",'Indicator Date'!AA111)</f>
        <v>2021</v>
      </c>
      <c r="AB111" s="38">
        <f>IF('Indicator Date'!AB111="","x",'Indicator Date'!AB111)</f>
        <v>2014</v>
      </c>
      <c r="AC111" s="38">
        <f>IF('Indicator Date'!AC111="","x",'Indicator Date'!AC111)</f>
        <v>2020</v>
      </c>
      <c r="AD111" s="38">
        <f>IF('Indicator Date'!AD111="","x",'Indicator Date'!AD111)</f>
        <v>2022</v>
      </c>
      <c r="AE111" s="38">
        <f>IF('Indicator Date'!AE111="","x",'Indicator Date'!AE111)</f>
        <v>2024</v>
      </c>
      <c r="AF111" s="38">
        <f>IF('Indicator Date'!AF111="","x",'Indicator Date'!AF111)</f>
        <v>2008</v>
      </c>
      <c r="AG111" s="38" t="str">
        <f>IF('Indicator Date'!AG111="","x",'Indicator Date'!AG111)</f>
        <v>x</v>
      </c>
      <c r="AH111" s="38">
        <f>IF('Indicator Date'!AH111="","x",'Indicator Date'!AH111)</f>
        <v>2022</v>
      </c>
      <c r="AI111" s="38" t="str">
        <f>IF('Indicator Date'!AI111="","x",RIGHT('Indicator Date'!AI111,4))</f>
        <v>x</v>
      </c>
      <c r="AJ111" s="38">
        <f>IF('Indicator Date'!AJ111="","x",'Indicator Date'!AJ111)</f>
        <v>2024</v>
      </c>
      <c r="AK111" s="38">
        <f>IF('Indicator Date'!AK111="","x",'Indicator Date'!AK111)</f>
        <v>2021</v>
      </c>
      <c r="AL111" s="38">
        <f>IF('Indicator Date'!AL111="","x",'Indicator Date'!AL111)</f>
        <v>2022</v>
      </c>
      <c r="AM111" s="38">
        <f>IF('Indicator Date'!AM111="","x",'Indicator Date'!AM111)</f>
        <v>2022</v>
      </c>
      <c r="AN111" s="38">
        <f>IF('Indicator Date'!AN111="","x",'Indicator Date'!AN111)</f>
        <v>2023</v>
      </c>
      <c r="AO111" s="38">
        <f>IF('Indicator Date'!AO111="","x",'Indicator Date'!AO111)</f>
        <v>2022</v>
      </c>
      <c r="AP111" s="38">
        <f>IF('Indicator Date'!AP111="","x",'Indicator Date'!AP111)</f>
        <v>2017</v>
      </c>
      <c r="AQ111" s="38">
        <f>IF('Indicator Date'!AQ111="","x",'Indicator Date'!AQ111)</f>
        <v>2022</v>
      </c>
      <c r="AR111" s="38" t="str">
        <f>IF('Indicator Date'!AR111="","x",'Indicator Date'!AR111)</f>
        <v>x</v>
      </c>
      <c r="AS111" s="38" t="str">
        <f>IF('Indicator Date'!AS111="","x",'Indicator Date'!AS111)</f>
        <v>x</v>
      </c>
      <c r="AT111" s="38" t="str">
        <f>IF('Indicator Date'!AT111="","x",'Indicator Date'!AT111)</f>
        <v>x</v>
      </c>
      <c r="AU111" s="38">
        <f>IF('Indicator Date'!AU111="","x",'Indicator Date'!AU111)</f>
        <v>2022</v>
      </c>
      <c r="AV111" s="38" t="str">
        <f>IF('Indicator Date'!AV111="","x",'Indicator Date'!AV111)</f>
        <v>x</v>
      </c>
      <c r="AW111" s="38">
        <f>IF('Indicator Date'!AW111="","x",'Indicator Date'!AW111)</f>
        <v>2019</v>
      </c>
      <c r="AX111" s="38">
        <f>IF('Indicator Date'!AX111="","x",'Indicator Date'!AX111)</f>
        <v>2024</v>
      </c>
      <c r="AY111" s="38">
        <f>IF('Indicator Date'!AY111="","x",'Indicator Date'!AY111)</f>
        <v>2024</v>
      </c>
      <c r="AZ111" s="38">
        <f>IF('Indicator Date'!AZ111="","x",'Indicator Date'!AZ111)</f>
        <v>2024</v>
      </c>
      <c r="BA111" s="38" t="str">
        <f>IF('Indicator Date'!BA111="","x",'Indicator Date'!BA111)</f>
        <v>x</v>
      </c>
      <c r="BB111" s="38" t="str">
        <f>IF('Indicator Date'!BB111="","x",'Indicator Date'!BB111)</f>
        <v>x</v>
      </c>
      <c r="BC111" s="38" t="str">
        <f>IF('Indicator Date'!BC111="","x",'Indicator Date'!BC111)</f>
        <v>x</v>
      </c>
      <c r="BD111" s="38">
        <f>IF('Indicator Date'!BD111="","x",'Indicator Date'!BD111)</f>
        <v>2024</v>
      </c>
      <c r="BE111" s="38">
        <f>IF('Indicator Date'!BE111="","x",'Indicator Date'!BE111)</f>
        <v>2024</v>
      </c>
      <c r="BF111" s="38">
        <f>IF('Indicator Date'!BF111="","x",'Indicator Date'!BF111)</f>
        <v>2013</v>
      </c>
      <c r="BG111" s="38">
        <f>IF('Indicator Date'!BG111="","x",'Indicator Date'!BG111)</f>
        <v>2022</v>
      </c>
      <c r="BH111" s="38" t="str">
        <f>IF('Indicator Date'!BH111="","x",'Indicator Date'!BH111)</f>
        <v>x</v>
      </c>
      <c r="BI111" s="38">
        <f>IF('Indicator Date'!BI111="","x",'Indicator Date'!BI111)</f>
        <v>2022</v>
      </c>
      <c r="BJ111" s="38">
        <f>IF('Indicator Date'!BJ111="","x",'Indicator Date'!BJ111)</f>
        <v>2011</v>
      </c>
      <c r="BK111" s="38">
        <f>IF('Indicator Date'!BK111="","x",'Indicator Date'!BK111)</f>
        <v>2017</v>
      </c>
      <c r="BL111" s="38">
        <f>IF('Indicator Date'!BL111="","x",'Indicator Date'!BL111)</f>
        <v>2021</v>
      </c>
      <c r="BM111" s="38">
        <f>IF('Indicator Date'!BM111="","x",'Indicator Date'!BM111)</f>
        <v>2014</v>
      </c>
      <c r="BN111" s="38">
        <f>IF('Indicator Date'!BN111="","x",'Indicator Date'!BN111)</f>
        <v>2022</v>
      </c>
      <c r="BO111" s="38">
        <f>IF('Indicator Date'!BO111="","x",'Indicator Date'!BO111)</f>
        <v>2022</v>
      </c>
      <c r="BP111" s="38">
        <f>IF('Indicator Date'!BP111="","x",'Indicator Date'!BP111)</f>
        <v>2012</v>
      </c>
      <c r="BQ111" s="38">
        <f>IF('Indicator Date'!BQ111="","x",'Indicator Date'!BQ111)</f>
        <v>2022</v>
      </c>
      <c r="BR111" s="38">
        <f>IF('Indicator Date'!BR111="","x",'Indicator Date'!BR111)</f>
        <v>2022</v>
      </c>
      <c r="BS111" s="38">
        <f>IF('Indicator Date'!BS111="","x",'Indicator Date'!BS111)</f>
        <v>2022</v>
      </c>
      <c r="BT111" s="38">
        <f>IF('Indicator Date'!BT111="","x",'Indicator Date'!BT111)</f>
        <v>2021</v>
      </c>
      <c r="BU111" s="38" t="str">
        <f>IF('Indicator Date'!BU111="","x",'Indicator Date'!BU111)</f>
        <v>x</v>
      </c>
      <c r="BV111" s="38">
        <f>IF('Indicator Date'!BV111="","x",'Indicator Date'!BV111)</f>
        <v>2023</v>
      </c>
    </row>
    <row r="112" spans="1:74">
      <c r="A112" s="30" t="str">
        <f>'Indicator Data'!A114</f>
        <v>Mauritania</v>
      </c>
      <c r="B112" s="23" t="str">
        <f>'Indicator Data'!B114</f>
        <v>MRT</v>
      </c>
      <c r="C112" s="38">
        <f>IF('Indicator Date'!C112="","x",'Indicator Date'!C112)</f>
        <v>2024</v>
      </c>
      <c r="D112" s="38">
        <f>IF('Indicator Date'!D112="","x",'Indicator Date'!D112)</f>
        <v>2024</v>
      </c>
      <c r="E112" s="38">
        <f>IF('Indicator Date'!E112="","x",'Indicator Date'!E112)</f>
        <v>2024</v>
      </c>
      <c r="F112" s="38">
        <f>IF('Indicator Date'!F112="","x",'Indicator Date'!F112)</f>
        <v>2024</v>
      </c>
      <c r="G112" s="38">
        <f>IF('Indicator Date'!G112="","x",'Indicator Date'!G112)</f>
        <v>2024</v>
      </c>
      <c r="H112" s="38">
        <f>IF('Indicator Date'!H112="","x",'Indicator Date'!H112)</f>
        <v>2024</v>
      </c>
      <c r="I112" s="38">
        <f>IF('Indicator Date'!I112="","x",'Indicator Date'!I112)</f>
        <v>2024</v>
      </c>
      <c r="J112" s="38">
        <f>IF('Indicator Date'!J112="","x",'Indicator Date'!J112)</f>
        <v>2024</v>
      </c>
      <c r="K112" s="38">
        <f>IF('Indicator Date'!K112="","x",'Indicator Date'!K112)</f>
        <v>2024</v>
      </c>
      <c r="L112" s="38">
        <f>IF('Indicator Date'!L112="","x",'Indicator Date'!L112)</f>
        <v>2024</v>
      </c>
      <c r="M112" s="38">
        <f>IF('Indicator Date'!M112="","x",'Indicator Date'!M112)</f>
        <v>2024</v>
      </c>
      <c r="N112" s="38">
        <f>IF('Indicator Date'!N112="","x",'Indicator Date'!N112)</f>
        <v>2024</v>
      </c>
      <c r="O112" s="38">
        <f>IF('Indicator Date'!O112="","x",'Indicator Date'!O112)</f>
        <v>2024</v>
      </c>
      <c r="P112" s="38">
        <f>IF('Indicator Date'!P112="","x",'Indicator Date'!P112)</f>
        <v>2024</v>
      </c>
      <c r="Q112" s="38">
        <f>IF('Indicator Date'!Q112="","x",'Indicator Date'!Q112)</f>
        <v>2024</v>
      </c>
      <c r="R112" s="38">
        <f>IF('Indicator Date'!R112="","x",'Indicator Date'!R112)</f>
        <v>2024</v>
      </c>
      <c r="S112" s="38">
        <f>IF('Indicator Date'!S112="","x",'Indicator Date'!S112)</f>
        <v>2024</v>
      </c>
      <c r="T112" s="38">
        <f>IF('Indicator Date'!T112="","x",'Indicator Date'!T112)</f>
        <v>2024</v>
      </c>
      <c r="U112" s="38">
        <f>IF('Indicator Date'!U112="","x",'Indicator Date'!U112)</f>
        <v>2024</v>
      </c>
      <c r="V112" s="38">
        <f>IF('Indicator Date'!V112="","x",'Indicator Date'!V112)</f>
        <v>2021</v>
      </c>
      <c r="W112" s="38">
        <f>IF('Indicator Date'!W112="","x",'Indicator Date'!W112)</f>
        <v>2022</v>
      </c>
      <c r="X112" s="38">
        <f>IF('Indicator Date'!X112="","x",'Indicator Date'!X112)</f>
        <v>2022</v>
      </c>
      <c r="Y112" s="38">
        <f>IF('Indicator Date'!Y112="","x",'Indicator Date'!Y112)</f>
        <v>2015</v>
      </c>
      <c r="Z112" s="38">
        <f>IF('Indicator Date'!Z112="","x",'Indicator Date'!Z112)</f>
        <v>2022</v>
      </c>
      <c r="AA112" s="38">
        <f>IF('Indicator Date'!AA112="","x",'Indicator Date'!AA112)</f>
        <v>2022</v>
      </c>
      <c r="AB112" s="38">
        <f>IF('Indicator Date'!AB112="","x",'Indicator Date'!AB112)</f>
        <v>2014</v>
      </c>
      <c r="AC112" s="38">
        <f>IF('Indicator Date'!AC112="","x",'Indicator Date'!AC112)</f>
        <v>2020</v>
      </c>
      <c r="AD112" s="38">
        <f>IF('Indicator Date'!AD112="","x",'Indicator Date'!AD112)</f>
        <v>2022</v>
      </c>
      <c r="AE112" s="38">
        <f>IF('Indicator Date'!AE112="","x",'Indicator Date'!AE112)</f>
        <v>2024</v>
      </c>
      <c r="AF112" s="38">
        <f>IF('Indicator Date'!AF112="","x",'Indicator Date'!AF112)</f>
        <v>2024</v>
      </c>
      <c r="AG112" s="38">
        <f>IF('Indicator Date'!AG112="","x",'Indicator Date'!AG112)</f>
        <v>2024</v>
      </c>
      <c r="AH112" s="38">
        <f>IF('Indicator Date'!AH112="","x",'Indicator Date'!AH112)</f>
        <v>2022</v>
      </c>
      <c r="AI112" s="38" t="str">
        <f>IF('Indicator Date'!AI112="","x",RIGHT('Indicator Date'!AI112,4))</f>
        <v>2019</v>
      </c>
      <c r="AJ112" s="38">
        <f>IF('Indicator Date'!AJ112="","x",'Indicator Date'!AJ112)</f>
        <v>2024</v>
      </c>
      <c r="AK112" s="38">
        <f>IF('Indicator Date'!AK112="","x",'Indicator Date'!AK112)</f>
        <v>2021</v>
      </c>
      <c r="AL112" s="38">
        <f>IF('Indicator Date'!AL112="","x",'Indicator Date'!AL112)</f>
        <v>2022</v>
      </c>
      <c r="AM112" s="38">
        <f>IF('Indicator Date'!AM112="","x",'Indicator Date'!AM112)</f>
        <v>2022</v>
      </c>
      <c r="AN112" s="38">
        <f>IF('Indicator Date'!AN112="","x",'Indicator Date'!AN112)</f>
        <v>2023</v>
      </c>
      <c r="AO112" s="38">
        <f>IF('Indicator Date'!AO112="","x",'Indicator Date'!AO112)</f>
        <v>2022</v>
      </c>
      <c r="AP112" s="38">
        <f>IF('Indicator Date'!AP112="","x",'Indicator Date'!AP112)</f>
        <v>2022</v>
      </c>
      <c r="AQ112" s="38">
        <f>IF('Indicator Date'!AQ112="","x",'Indicator Date'!AQ112)</f>
        <v>2022</v>
      </c>
      <c r="AR112" s="38">
        <f>IF('Indicator Date'!AR112="","x",'Indicator Date'!AR112)</f>
        <v>2022</v>
      </c>
      <c r="AS112" s="38">
        <f>IF('Indicator Date'!AS112="","x",'Indicator Date'!AS112)</f>
        <v>2022</v>
      </c>
      <c r="AT112" s="38">
        <f>IF('Indicator Date'!AT112="","x",'Indicator Date'!AT112)</f>
        <v>2022</v>
      </c>
      <c r="AU112" s="38">
        <f>IF('Indicator Date'!AU112="","x",'Indicator Date'!AU112)</f>
        <v>2022</v>
      </c>
      <c r="AV112" s="38">
        <f>IF('Indicator Date'!AV112="","x",'Indicator Date'!AV112)</f>
        <v>2022</v>
      </c>
      <c r="AW112" s="38">
        <f>IF('Indicator Date'!AW112="","x",'Indicator Date'!AW112)</f>
        <v>2019</v>
      </c>
      <c r="AX112" s="38">
        <f>IF('Indicator Date'!AX112="","x",'Indicator Date'!AX112)</f>
        <v>2024</v>
      </c>
      <c r="AY112" s="38">
        <f>IF('Indicator Date'!AY112="","x",'Indicator Date'!AY112)</f>
        <v>2024</v>
      </c>
      <c r="AZ112" s="38">
        <f>IF('Indicator Date'!AZ112="","x",'Indicator Date'!AZ112)</f>
        <v>2024</v>
      </c>
      <c r="BA112" s="38" t="str">
        <f>IF('Indicator Date'!BA112="","x",'Indicator Date'!BA112)</f>
        <v>x</v>
      </c>
      <c r="BB112" s="38">
        <f>IF('Indicator Date'!BB112="","x",'Indicator Date'!BB112)</f>
        <v>2024</v>
      </c>
      <c r="BC112" s="38">
        <f>IF('Indicator Date'!BC112="","x",'Indicator Date'!BC112)</f>
        <v>2023</v>
      </c>
      <c r="BD112" s="38">
        <f>IF('Indicator Date'!BD112="","x",'Indicator Date'!BD112)</f>
        <v>2024</v>
      </c>
      <c r="BE112" s="38">
        <f>IF('Indicator Date'!BE112="","x",'Indicator Date'!BE112)</f>
        <v>2024</v>
      </c>
      <c r="BF112" s="38">
        <f>IF('Indicator Date'!BF112="","x",'Indicator Date'!BF112)</f>
        <v>2013</v>
      </c>
      <c r="BG112" s="38">
        <f>IF('Indicator Date'!BG112="","x",'Indicator Date'!BG112)</f>
        <v>2022</v>
      </c>
      <c r="BH112" s="38">
        <f>IF('Indicator Date'!BH112="","x",'Indicator Date'!BH112)</f>
        <v>2023</v>
      </c>
      <c r="BI112" s="38">
        <f>IF('Indicator Date'!BI112="","x",'Indicator Date'!BI112)</f>
        <v>2022</v>
      </c>
      <c r="BJ112" s="38">
        <f>IF('Indicator Date'!BJ112="","x",'Indicator Date'!BJ112)</f>
        <v>2021</v>
      </c>
      <c r="BK112" s="38">
        <f>IF('Indicator Date'!BK112="","x",'Indicator Date'!BK112)</f>
        <v>2021</v>
      </c>
      <c r="BL112" s="38">
        <f>IF('Indicator Date'!BL112="","x",'Indicator Date'!BL112)</f>
        <v>2022</v>
      </c>
      <c r="BM112" s="38">
        <f>IF('Indicator Date'!BM112="","x",'Indicator Date'!BM112)</f>
        <v>2014</v>
      </c>
      <c r="BN112" s="38">
        <f>IF('Indicator Date'!BN112="","x",'Indicator Date'!BN112)</f>
        <v>2022</v>
      </c>
      <c r="BO112" s="38">
        <f>IF('Indicator Date'!BO112="","x",'Indicator Date'!BO112)</f>
        <v>2022</v>
      </c>
      <c r="BP112" s="38">
        <f>IF('Indicator Date'!BP112="","x",'Indicator Date'!BP112)</f>
        <v>2018</v>
      </c>
      <c r="BQ112" s="38">
        <f>IF('Indicator Date'!BQ112="","x",'Indicator Date'!BQ112)</f>
        <v>2022</v>
      </c>
      <c r="BR112" s="38" t="str">
        <f>IF('Indicator Date'!BR112="","x",'Indicator Date'!BR112)</f>
        <v>x</v>
      </c>
      <c r="BS112" s="38">
        <f>IF('Indicator Date'!BS112="","x",'Indicator Date'!BS112)</f>
        <v>2022</v>
      </c>
      <c r="BT112" s="38">
        <f>IF('Indicator Date'!BT112="","x",'Indicator Date'!BT112)</f>
        <v>2021</v>
      </c>
      <c r="BU112" s="38">
        <f>IF('Indicator Date'!BU112="","x",'Indicator Date'!BU112)</f>
        <v>2020</v>
      </c>
      <c r="BV112" s="38">
        <f>IF('Indicator Date'!BV112="","x",'Indicator Date'!BV112)</f>
        <v>2023</v>
      </c>
    </row>
    <row r="113" spans="1:74">
      <c r="A113" s="30" t="str">
        <f>'Indicator Data'!A115</f>
        <v>Mauritius</v>
      </c>
      <c r="B113" s="23" t="str">
        <f>'Indicator Data'!B115</f>
        <v>MUS</v>
      </c>
      <c r="C113" s="38">
        <f>IF('Indicator Date'!C113="","x",'Indicator Date'!C113)</f>
        <v>2024</v>
      </c>
      <c r="D113" s="38">
        <f>IF('Indicator Date'!D113="","x",'Indicator Date'!D113)</f>
        <v>2024</v>
      </c>
      <c r="E113" s="38">
        <f>IF('Indicator Date'!E113="","x",'Indicator Date'!E113)</f>
        <v>2024</v>
      </c>
      <c r="F113" s="38">
        <f>IF('Indicator Date'!F113="","x",'Indicator Date'!F113)</f>
        <v>2024</v>
      </c>
      <c r="G113" s="38">
        <f>IF('Indicator Date'!G113="","x",'Indicator Date'!G113)</f>
        <v>2024</v>
      </c>
      <c r="H113" s="38">
        <f>IF('Indicator Date'!H113="","x",'Indicator Date'!H113)</f>
        <v>2024</v>
      </c>
      <c r="I113" s="38">
        <f>IF('Indicator Date'!I113="","x",'Indicator Date'!I113)</f>
        <v>2024</v>
      </c>
      <c r="J113" s="38">
        <f>IF('Indicator Date'!J113="","x",'Indicator Date'!J113)</f>
        <v>2024</v>
      </c>
      <c r="K113" s="38">
        <f>IF('Indicator Date'!K113="","x",'Indicator Date'!K113)</f>
        <v>2024</v>
      </c>
      <c r="L113" s="38">
        <f>IF('Indicator Date'!L113="","x",'Indicator Date'!L113)</f>
        <v>2024</v>
      </c>
      <c r="M113" s="38">
        <f>IF('Indicator Date'!M113="","x",'Indicator Date'!M113)</f>
        <v>2024</v>
      </c>
      <c r="N113" s="38" t="str">
        <f>IF('Indicator Date'!N113="","x",'Indicator Date'!N113)</f>
        <v>x</v>
      </c>
      <c r="O113" s="38" t="str">
        <f>IF('Indicator Date'!O113="","x",'Indicator Date'!O113)</f>
        <v>x</v>
      </c>
      <c r="P113" s="38" t="str">
        <f>IF('Indicator Date'!P113="","x",'Indicator Date'!P113)</f>
        <v>x</v>
      </c>
      <c r="Q113" s="38">
        <f>IF('Indicator Date'!Q113="","x",'Indicator Date'!Q113)</f>
        <v>2024</v>
      </c>
      <c r="R113" s="38">
        <f>IF('Indicator Date'!R113="","x",'Indicator Date'!R113)</f>
        <v>2024</v>
      </c>
      <c r="S113" s="38">
        <f>IF('Indicator Date'!S113="","x",'Indicator Date'!S113)</f>
        <v>2024</v>
      </c>
      <c r="T113" s="38">
        <f>IF('Indicator Date'!T113="","x",'Indicator Date'!T113)</f>
        <v>2024</v>
      </c>
      <c r="U113" s="38">
        <f>IF('Indicator Date'!U113="","x",'Indicator Date'!U113)</f>
        <v>2024</v>
      </c>
      <c r="V113" s="38">
        <f>IF('Indicator Date'!V113="","x",'Indicator Date'!V113)</f>
        <v>2021</v>
      </c>
      <c r="W113" s="38">
        <f>IF('Indicator Date'!W113="","x",'Indicator Date'!W113)</f>
        <v>2022</v>
      </c>
      <c r="X113" s="38">
        <f>IF('Indicator Date'!X113="","x",'Indicator Date'!X113)</f>
        <v>2022</v>
      </c>
      <c r="Y113" s="38">
        <f>IF('Indicator Date'!Y113="","x",'Indicator Date'!Y113)</f>
        <v>2011</v>
      </c>
      <c r="Z113" s="38">
        <f>IF('Indicator Date'!Z113="","x",'Indicator Date'!Z113)</f>
        <v>2017</v>
      </c>
      <c r="AA113" s="38" t="str">
        <f>IF('Indicator Date'!AA113="","x",'Indicator Date'!AA113)</f>
        <v>x</v>
      </c>
      <c r="AB113" s="38">
        <f>IF('Indicator Date'!AB113="","x",'Indicator Date'!AB113)</f>
        <v>2018</v>
      </c>
      <c r="AC113" s="38">
        <f>IF('Indicator Date'!AC113="","x",'Indicator Date'!AC113)</f>
        <v>2020</v>
      </c>
      <c r="AD113" s="38">
        <f>IF('Indicator Date'!AD113="","x",'Indicator Date'!AD113)</f>
        <v>2022</v>
      </c>
      <c r="AE113" s="38">
        <f>IF('Indicator Date'!AE113="","x",'Indicator Date'!AE113)</f>
        <v>2024</v>
      </c>
      <c r="AF113" s="38">
        <f>IF('Indicator Date'!AF113="","x",'Indicator Date'!AF113)</f>
        <v>2024</v>
      </c>
      <c r="AG113" s="38">
        <f>IF('Indicator Date'!AG113="","x",'Indicator Date'!AG113)</f>
        <v>2024</v>
      </c>
      <c r="AH113" s="38">
        <f>IF('Indicator Date'!AH113="","x",'Indicator Date'!AH113)</f>
        <v>2022</v>
      </c>
      <c r="AI113" s="38" t="str">
        <f>IF('Indicator Date'!AI113="","x",RIGHT('Indicator Date'!AI113,4))</f>
        <v>x</v>
      </c>
      <c r="AJ113" s="38">
        <f>IF('Indicator Date'!AJ113="","x",'Indicator Date'!AJ113)</f>
        <v>2024</v>
      </c>
      <c r="AK113" s="38">
        <f>IF('Indicator Date'!AK113="","x",'Indicator Date'!AK113)</f>
        <v>2021</v>
      </c>
      <c r="AL113" s="38">
        <f>IF('Indicator Date'!AL113="","x",'Indicator Date'!AL113)</f>
        <v>2022</v>
      </c>
      <c r="AM113" s="38">
        <f>IF('Indicator Date'!AM113="","x",'Indicator Date'!AM113)</f>
        <v>2022</v>
      </c>
      <c r="AN113" s="38">
        <f>IF('Indicator Date'!AN113="","x",'Indicator Date'!AN113)</f>
        <v>2023</v>
      </c>
      <c r="AO113" s="38">
        <f>IF('Indicator Date'!AO113="","x",'Indicator Date'!AO113)</f>
        <v>2022</v>
      </c>
      <c r="AP113" s="38" t="str">
        <f>IF('Indicator Date'!AP113="","x",'Indicator Date'!AP113)</f>
        <v>x</v>
      </c>
      <c r="AQ113" s="38">
        <f>IF('Indicator Date'!AQ113="","x",'Indicator Date'!AQ113)</f>
        <v>2022</v>
      </c>
      <c r="AR113" s="38">
        <f>IF('Indicator Date'!AR113="","x",'Indicator Date'!AR113)</f>
        <v>2021</v>
      </c>
      <c r="AS113" s="38" t="str">
        <f>IF('Indicator Date'!AS113="","x",'Indicator Date'!AS113)</f>
        <v>x</v>
      </c>
      <c r="AT113" s="38" t="str">
        <f>IF('Indicator Date'!AT113="","x",'Indicator Date'!AT113)</f>
        <v>x</v>
      </c>
      <c r="AU113" s="38">
        <f>IF('Indicator Date'!AU113="","x",'Indicator Date'!AU113)</f>
        <v>2022</v>
      </c>
      <c r="AV113" s="38">
        <f>IF('Indicator Date'!AV113="","x",'Indicator Date'!AV113)</f>
        <v>2022</v>
      </c>
      <c r="AW113" s="38">
        <f>IF('Indicator Date'!AW113="","x",'Indicator Date'!AW113)</f>
        <v>2017</v>
      </c>
      <c r="AX113" s="38">
        <f>IF('Indicator Date'!AX113="","x",'Indicator Date'!AX113)</f>
        <v>2024</v>
      </c>
      <c r="AY113" s="38">
        <f>IF('Indicator Date'!AY113="","x",'Indicator Date'!AY113)</f>
        <v>2024</v>
      </c>
      <c r="AZ113" s="38">
        <f>IF('Indicator Date'!AZ113="","x",'Indicator Date'!AZ113)</f>
        <v>2024</v>
      </c>
      <c r="BA113" s="38" t="str">
        <f>IF('Indicator Date'!BA113="","x",'Indicator Date'!BA113)</f>
        <v>x</v>
      </c>
      <c r="BB113" s="38">
        <f>IF('Indicator Date'!BB113="","x",'Indicator Date'!BB113)</f>
        <v>2024</v>
      </c>
      <c r="BC113" s="38" t="str">
        <f>IF('Indicator Date'!BC113="","x",'Indicator Date'!BC113)</f>
        <v>x</v>
      </c>
      <c r="BD113" s="38">
        <f>IF('Indicator Date'!BD113="","x",'Indicator Date'!BD113)</f>
        <v>2024</v>
      </c>
      <c r="BE113" s="38">
        <f>IF('Indicator Date'!BE113="","x",'Indicator Date'!BE113)</f>
        <v>2024</v>
      </c>
      <c r="BF113" s="38">
        <f>IF('Indicator Date'!BF113="","x",'Indicator Date'!BF113)</f>
        <v>2015</v>
      </c>
      <c r="BG113" s="38">
        <f>IF('Indicator Date'!BG113="","x",'Indicator Date'!BG113)</f>
        <v>2022</v>
      </c>
      <c r="BH113" s="38">
        <f>IF('Indicator Date'!BH113="","x",'Indicator Date'!BH113)</f>
        <v>2023</v>
      </c>
      <c r="BI113" s="38">
        <f>IF('Indicator Date'!BI113="","x",'Indicator Date'!BI113)</f>
        <v>2022</v>
      </c>
      <c r="BJ113" s="38">
        <f>IF('Indicator Date'!BJ113="","x",'Indicator Date'!BJ113)</f>
        <v>2021</v>
      </c>
      <c r="BK113" s="38">
        <f>IF('Indicator Date'!BK113="","x",'Indicator Date'!BK113)</f>
        <v>2021</v>
      </c>
      <c r="BL113" s="38">
        <f>IF('Indicator Date'!BL113="","x",'Indicator Date'!BL113)</f>
        <v>2022</v>
      </c>
      <c r="BM113" s="38">
        <f>IF('Indicator Date'!BM113="","x",'Indicator Date'!BM113)</f>
        <v>2014</v>
      </c>
      <c r="BN113" s="38">
        <f>IF('Indicator Date'!BN113="","x",'Indicator Date'!BN113)</f>
        <v>2022</v>
      </c>
      <c r="BO113" s="38">
        <f>IF('Indicator Date'!BO113="","x",'Indicator Date'!BO113)</f>
        <v>2022</v>
      </c>
      <c r="BP113" s="38">
        <f>IF('Indicator Date'!BP113="","x",'Indicator Date'!BP113)</f>
        <v>2020</v>
      </c>
      <c r="BQ113" s="38">
        <f>IF('Indicator Date'!BQ113="","x",'Indicator Date'!BQ113)</f>
        <v>2022</v>
      </c>
      <c r="BR113" s="38">
        <f>IF('Indicator Date'!BR113="","x",'Indicator Date'!BR113)</f>
        <v>2022</v>
      </c>
      <c r="BS113" s="38">
        <f>IF('Indicator Date'!BS113="","x",'Indicator Date'!BS113)</f>
        <v>2022</v>
      </c>
      <c r="BT113" s="38">
        <f>IF('Indicator Date'!BT113="","x",'Indicator Date'!BT113)</f>
        <v>2021</v>
      </c>
      <c r="BU113" s="38">
        <f>IF('Indicator Date'!BU113="","x",'Indicator Date'!BU113)</f>
        <v>2020</v>
      </c>
      <c r="BV113" s="38">
        <f>IF('Indicator Date'!BV113="","x",'Indicator Date'!BV113)</f>
        <v>2023</v>
      </c>
    </row>
    <row r="114" spans="1:74">
      <c r="A114" s="30" t="str">
        <f>'Indicator Data'!A116</f>
        <v>Mexico</v>
      </c>
      <c r="B114" s="23" t="str">
        <f>'Indicator Data'!B116</f>
        <v>MEX</v>
      </c>
      <c r="C114" s="38">
        <f>IF('Indicator Date'!C114="","x",'Indicator Date'!C114)</f>
        <v>2024</v>
      </c>
      <c r="D114" s="38">
        <f>IF('Indicator Date'!D114="","x",'Indicator Date'!D114)</f>
        <v>2024</v>
      </c>
      <c r="E114" s="38">
        <f>IF('Indicator Date'!E114="","x",'Indicator Date'!E114)</f>
        <v>2024</v>
      </c>
      <c r="F114" s="38">
        <f>IF('Indicator Date'!F114="","x",'Indicator Date'!F114)</f>
        <v>2024</v>
      </c>
      <c r="G114" s="38">
        <f>IF('Indicator Date'!G114="","x",'Indicator Date'!G114)</f>
        <v>2024</v>
      </c>
      <c r="H114" s="38">
        <f>IF('Indicator Date'!H114="","x",'Indicator Date'!H114)</f>
        <v>2024</v>
      </c>
      <c r="I114" s="38">
        <f>IF('Indicator Date'!I114="","x",'Indicator Date'!I114)</f>
        <v>2024</v>
      </c>
      <c r="J114" s="38">
        <f>IF('Indicator Date'!J114="","x",'Indicator Date'!J114)</f>
        <v>2024</v>
      </c>
      <c r="K114" s="38">
        <f>IF('Indicator Date'!K114="","x",'Indicator Date'!K114)</f>
        <v>2024</v>
      </c>
      <c r="L114" s="38">
        <f>IF('Indicator Date'!L114="","x",'Indicator Date'!L114)</f>
        <v>2024</v>
      </c>
      <c r="M114" s="38" t="str">
        <f>IF('Indicator Date'!M114="","x",'Indicator Date'!M114)</f>
        <v>x</v>
      </c>
      <c r="N114" s="38" t="str">
        <f>IF('Indicator Date'!N114="","x",'Indicator Date'!N114)</f>
        <v>x</v>
      </c>
      <c r="O114" s="38" t="str">
        <f>IF('Indicator Date'!O114="","x",'Indicator Date'!O114)</f>
        <v>x</v>
      </c>
      <c r="P114" s="38" t="str">
        <f>IF('Indicator Date'!P114="","x",'Indicator Date'!P114)</f>
        <v>x</v>
      </c>
      <c r="Q114" s="38">
        <f>IF('Indicator Date'!Q114="","x",'Indicator Date'!Q114)</f>
        <v>2024</v>
      </c>
      <c r="R114" s="38">
        <f>IF('Indicator Date'!R114="","x",'Indicator Date'!R114)</f>
        <v>2024</v>
      </c>
      <c r="S114" s="38">
        <f>IF('Indicator Date'!S114="","x",'Indicator Date'!S114)</f>
        <v>2024</v>
      </c>
      <c r="T114" s="38">
        <f>IF('Indicator Date'!T114="","x",'Indicator Date'!T114)</f>
        <v>2024</v>
      </c>
      <c r="U114" s="38">
        <f>IF('Indicator Date'!U114="","x",'Indicator Date'!U114)</f>
        <v>2024</v>
      </c>
      <c r="V114" s="38">
        <f>IF('Indicator Date'!V114="","x",'Indicator Date'!V114)</f>
        <v>2021</v>
      </c>
      <c r="W114" s="38">
        <f>IF('Indicator Date'!W114="","x",'Indicator Date'!W114)</f>
        <v>2022</v>
      </c>
      <c r="X114" s="38">
        <f>IF('Indicator Date'!X114="","x",'Indicator Date'!X114)</f>
        <v>2022</v>
      </c>
      <c r="Y114" s="38">
        <f>IF('Indicator Date'!Y114="","x",'Indicator Date'!Y114)</f>
        <v>2015</v>
      </c>
      <c r="Z114" s="38">
        <f>IF('Indicator Date'!Z114="","x",'Indicator Date'!Z114)</f>
        <v>2022</v>
      </c>
      <c r="AA114" s="38">
        <f>IF('Indicator Date'!AA114="","x",'Indicator Date'!AA114)</f>
        <v>2022</v>
      </c>
      <c r="AB114" s="38">
        <f>IF('Indicator Date'!AB114="","x",'Indicator Date'!AB114)</f>
        <v>2018</v>
      </c>
      <c r="AC114" s="38">
        <f>IF('Indicator Date'!AC114="","x",'Indicator Date'!AC114)</f>
        <v>2020</v>
      </c>
      <c r="AD114" s="38">
        <f>IF('Indicator Date'!AD114="","x",'Indicator Date'!AD114)</f>
        <v>2022</v>
      </c>
      <c r="AE114" s="38">
        <f>IF('Indicator Date'!AE114="","x",'Indicator Date'!AE114)</f>
        <v>2024</v>
      </c>
      <c r="AF114" s="38">
        <f>IF('Indicator Date'!AF114="","x",'Indicator Date'!AF114)</f>
        <v>2024</v>
      </c>
      <c r="AG114" s="38">
        <f>IF('Indicator Date'!AG114="","x",'Indicator Date'!AG114)</f>
        <v>2024</v>
      </c>
      <c r="AH114" s="38">
        <f>IF('Indicator Date'!AH114="","x",'Indicator Date'!AH114)</f>
        <v>2022</v>
      </c>
      <c r="AI114" s="38" t="str">
        <f>IF('Indicator Date'!AI114="","x",RIGHT('Indicator Date'!AI114,4))</f>
        <v>2021</v>
      </c>
      <c r="AJ114" s="38">
        <f>IF('Indicator Date'!AJ114="","x",'Indicator Date'!AJ114)</f>
        <v>2024</v>
      </c>
      <c r="AK114" s="38">
        <f>IF('Indicator Date'!AK114="","x",'Indicator Date'!AK114)</f>
        <v>2021</v>
      </c>
      <c r="AL114" s="38">
        <f>IF('Indicator Date'!AL114="","x",'Indicator Date'!AL114)</f>
        <v>2022</v>
      </c>
      <c r="AM114" s="38">
        <f>IF('Indicator Date'!AM114="","x",'Indicator Date'!AM114)</f>
        <v>2022</v>
      </c>
      <c r="AN114" s="38">
        <f>IF('Indicator Date'!AN114="","x",'Indicator Date'!AN114)</f>
        <v>2023</v>
      </c>
      <c r="AO114" s="38">
        <f>IF('Indicator Date'!AO114="","x",'Indicator Date'!AO114)</f>
        <v>2022</v>
      </c>
      <c r="AP114" s="38">
        <f>IF('Indicator Date'!AP114="","x",'Indicator Date'!AP114)</f>
        <v>2022</v>
      </c>
      <c r="AQ114" s="38">
        <f>IF('Indicator Date'!AQ114="","x",'Indicator Date'!AQ114)</f>
        <v>2022</v>
      </c>
      <c r="AR114" s="38">
        <f>IF('Indicator Date'!AR114="","x",'Indicator Date'!AR114)</f>
        <v>2022</v>
      </c>
      <c r="AS114" s="38">
        <f>IF('Indicator Date'!AS114="","x",'Indicator Date'!AS114)</f>
        <v>2022</v>
      </c>
      <c r="AT114" s="38">
        <f>IF('Indicator Date'!AT114="","x",'Indicator Date'!AT114)</f>
        <v>2022</v>
      </c>
      <c r="AU114" s="38">
        <f>IF('Indicator Date'!AU114="","x",'Indicator Date'!AU114)</f>
        <v>2022</v>
      </c>
      <c r="AV114" s="38">
        <f>IF('Indicator Date'!AV114="","x",'Indicator Date'!AV114)</f>
        <v>2022</v>
      </c>
      <c r="AW114" s="38">
        <f>IF('Indicator Date'!AW114="","x",'Indicator Date'!AW114)</f>
        <v>2022</v>
      </c>
      <c r="AX114" s="38">
        <f>IF('Indicator Date'!AX114="","x",'Indicator Date'!AX114)</f>
        <v>2024</v>
      </c>
      <c r="AY114" s="38">
        <f>IF('Indicator Date'!AY114="","x",'Indicator Date'!AY114)</f>
        <v>2024</v>
      </c>
      <c r="AZ114" s="38">
        <f>IF('Indicator Date'!AZ114="","x",'Indicator Date'!AZ114)</f>
        <v>2024</v>
      </c>
      <c r="BA114" s="38">
        <f>IF('Indicator Date'!BA114="","x",'Indicator Date'!BA114)</f>
        <v>2024</v>
      </c>
      <c r="BB114" s="38">
        <f>IF('Indicator Date'!BB114="","x",'Indicator Date'!BB114)</f>
        <v>2024</v>
      </c>
      <c r="BC114" s="38">
        <f>IF('Indicator Date'!BC114="","x",'Indicator Date'!BC114)</f>
        <v>2023</v>
      </c>
      <c r="BD114" s="38">
        <f>IF('Indicator Date'!BD114="","x",'Indicator Date'!BD114)</f>
        <v>2024</v>
      </c>
      <c r="BE114" s="38">
        <f>IF('Indicator Date'!BE114="","x",'Indicator Date'!BE114)</f>
        <v>2024</v>
      </c>
      <c r="BF114" s="38">
        <f>IF('Indicator Date'!BF114="","x",'Indicator Date'!BF114)</f>
        <v>2015</v>
      </c>
      <c r="BG114" s="38">
        <f>IF('Indicator Date'!BG114="","x",'Indicator Date'!BG114)</f>
        <v>2022</v>
      </c>
      <c r="BH114" s="38">
        <f>IF('Indicator Date'!BH114="","x",'Indicator Date'!BH114)</f>
        <v>2023</v>
      </c>
      <c r="BI114" s="38">
        <f>IF('Indicator Date'!BI114="","x",'Indicator Date'!BI114)</f>
        <v>2022</v>
      </c>
      <c r="BJ114" s="38">
        <f>IF('Indicator Date'!BJ114="","x",'Indicator Date'!BJ114)</f>
        <v>2020</v>
      </c>
      <c r="BK114" s="38">
        <f>IF('Indicator Date'!BK114="","x",'Indicator Date'!BK114)</f>
        <v>2021</v>
      </c>
      <c r="BL114" s="38">
        <f>IF('Indicator Date'!BL114="","x",'Indicator Date'!BL114)</f>
        <v>2022</v>
      </c>
      <c r="BM114" s="38">
        <f>IF('Indicator Date'!BM114="","x",'Indicator Date'!BM114)</f>
        <v>2014</v>
      </c>
      <c r="BN114" s="38">
        <f>IF('Indicator Date'!BN114="","x",'Indicator Date'!BN114)</f>
        <v>2022</v>
      </c>
      <c r="BO114" s="38">
        <f>IF('Indicator Date'!BO114="","x",'Indicator Date'!BO114)</f>
        <v>2022</v>
      </c>
      <c r="BP114" s="38">
        <f>IF('Indicator Date'!BP114="","x",'Indicator Date'!BP114)</f>
        <v>2020</v>
      </c>
      <c r="BQ114" s="38">
        <f>IF('Indicator Date'!BQ114="","x",'Indicator Date'!BQ114)</f>
        <v>2022</v>
      </c>
      <c r="BR114" s="38">
        <f>IF('Indicator Date'!BR114="","x",'Indicator Date'!BR114)</f>
        <v>2022</v>
      </c>
      <c r="BS114" s="38">
        <f>IF('Indicator Date'!BS114="","x",'Indicator Date'!BS114)</f>
        <v>2022</v>
      </c>
      <c r="BT114" s="38">
        <f>IF('Indicator Date'!BT114="","x",'Indicator Date'!BT114)</f>
        <v>2021</v>
      </c>
      <c r="BU114" s="38">
        <f>IF('Indicator Date'!BU114="","x",'Indicator Date'!BU114)</f>
        <v>2020</v>
      </c>
      <c r="BV114" s="38">
        <f>IF('Indicator Date'!BV114="","x",'Indicator Date'!BV114)</f>
        <v>2023</v>
      </c>
    </row>
    <row r="115" spans="1:74">
      <c r="A115" s="30" t="str">
        <f>'Indicator Data'!A117</f>
        <v>Micronesia</v>
      </c>
      <c r="B115" s="23" t="str">
        <f>'Indicator Data'!B117</f>
        <v>FSM</v>
      </c>
      <c r="C115" s="38">
        <f>IF('Indicator Date'!C115="","x",'Indicator Date'!C115)</f>
        <v>2024</v>
      </c>
      <c r="D115" s="38">
        <f>IF('Indicator Date'!D115="","x",'Indicator Date'!D115)</f>
        <v>2024</v>
      </c>
      <c r="E115" s="38">
        <f>IF('Indicator Date'!E115="","x",'Indicator Date'!E115)</f>
        <v>2024</v>
      </c>
      <c r="F115" s="38">
        <f>IF('Indicator Date'!F115="","x",'Indicator Date'!F115)</f>
        <v>2024</v>
      </c>
      <c r="G115" s="38">
        <f>IF('Indicator Date'!G115="","x",'Indicator Date'!G115)</f>
        <v>2024</v>
      </c>
      <c r="H115" s="38">
        <f>IF('Indicator Date'!H115="","x",'Indicator Date'!H115)</f>
        <v>2024</v>
      </c>
      <c r="I115" s="38">
        <f>IF('Indicator Date'!I115="","x",'Indicator Date'!I115)</f>
        <v>2024</v>
      </c>
      <c r="J115" s="38">
        <f>IF('Indicator Date'!J115="","x",'Indicator Date'!J115)</f>
        <v>2024</v>
      </c>
      <c r="K115" s="38">
        <f>IF('Indicator Date'!K115="","x",'Indicator Date'!K115)</f>
        <v>2024</v>
      </c>
      <c r="L115" s="38" t="str">
        <f>IF('Indicator Date'!L115="","x",'Indicator Date'!L115)</f>
        <v>x</v>
      </c>
      <c r="M115" s="38">
        <f>IF('Indicator Date'!M115="","x",'Indicator Date'!M115)</f>
        <v>2024</v>
      </c>
      <c r="N115" s="38" t="str">
        <f>IF('Indicator Date'!N115="","x",'Indicator Date'!N115)</f>
        <v>x</v>
      </c>
      <c r="O115" s="38" t="str">
        <f>IF('Indicator Date'!O115="","x",'Indicator Date'!O115)</f>
        <v>x</v>
      </c>
      <c r="P115" s="38" t="str">
        <f>IF('Indicator Date'!P115="","x",'Indicator Date'!P115)</f>
        <v>x</v>
      </c>
      <c r="Q115" s="38">
        <f>IF('Indicator Date'!Q115="","x",'Indicator Date'!Q115)</f>
        <v>2024</v>
      </c>
      <c r="R115" s="38">
        <f>IF('Indicator Date'!R115="","x",'Indicator Date'!R115)</f>
        <v>2024</v>
      </c>
      <c r="S115" s="38">
        <f>IF('Indicator Date'!S115="","x",'Indicator Date'!S115)</f>
        <v>2024</v>
      </c>
      <c r="T115" s="38">
        <f>IF('Indicator Date'!T115="","x",'Indicator Date'!T115)</f>
        <v>2024</v>
      </c>
      <c r="U115" s="38">
        <f>IF('Indicator Date'!U115="","x",'Indicator Date'!U115)</f>
        <v>2024</v>
      </c>
      <c r="V115" s="38">
        <f>IF('Indicator Date'!V115="","x",'Indicator Date'!V115)</f>
        <v>2021</v>
      </c>
      <c r="W115" s="38">
        <f>IF('Indicator Date'!W115="","x",'Indicator Date'!W115)</f>
        <v>2022</v>
      </c>
      <c r="X115" s="38">
        <f>IF('Indicator Date'!X115="","x",'Indicator Date'!X115)</f>
        <v>2022</v>
      </c>
      <c r="Y115" s="38" t="str">
        <f>IF('Indicator Date'!Y115="","x",'Indicator Date'!Y115)</f>
        <v>x</v>
      </c>
      <c r="Z115" s="38">
        <f>IF('Indicator Date'!Z115="","x",'Indicator Date'!Z115)</f>
        <v>2014</v>
      </c>
      <c r="AA115" s="38" t="str">
        <f>IF('Indicator Date'!AA115="","x",'Indicator Date'!AA115)</f>
        <v>x</v>
      </c>
      <c r="AB115" s="38">
        <f>IF('Indicator Date'!AB115="","x",'Indicator Date'!AB115)</f>
        <v>2017</v>
      </c>
      <c r="AC115" s="38">
        <f>IF('Indicator Date'!AC115="","x",'Indicator Date'!AC115)</f>
        <v>2020</v>
      </c>
      <c r="AD115" s="38" t="str">
        <f>IF('Indicator Date'!AD115="","x",'Indicator Date'!AD115)</f>
        <v>x</v>
      </c>
      <c r="AE115" s="38">
        <f>IF('Indicator Date'!AE115="","x",'Indicator Date'!AE115)</f>
        <v>2024</v>
      </c>
      <c r="AF115" s="38">
        <f>IF('Indicator Date'!AF115="","x",'Indicator Date'!AF115)</f>
        <v>2008</v>
      </c>
      <c r="AG115" s="38" t="str">
        <f>IF('Indicator Date'!AG115="","x",'Indicator Date'!AG115)</f>
        <v>x</v>
      </c>
      <c r="AH115" s="38">
        <f>IF('Indicator Date'!AH115="","x",'Indicator Date'!AH115)</f>
        <v>2022</v>
      </c>
      <c r="AI115" s="38" t="str">
        <f>IF('Indicator Date'!AI115="","x",RIGHT('Indicator Date'!AI115,4))</f>
        <v>x</v>
      </c>
      <c r="AJ115" s="38">
        <f>IF('Indicator Date'!AJ115="","x",'Indicator Date'!AJ115)</f>
        <v>2024</v>
      </c>
      <c r="AK115" s="38">
        <f>IF('Indicator Date'!AK115="","x",'Indicator Date'!AK115)</f>
        <v>2021</v>
      </c>
      <c r="AL115" s="38">
        <f>IF('Indicator Date'!AL115="","x",'Indicator Date'!AL115)</f>
        <v>2022</v>
      </c>
      <c r="AM115" s="38">
        <f>IF('Indicator Date'!AM115="","x",'Indicator Date'!AM115)</f>
        <v>2022</v>
      </c>
      <c r="AN115" s="38">
        <f>IF('Indicator Date'!AN115="","x",'Indicator Date'!AN115)</f>
        <v>2023</v>
      </c>
      <c r="AO115" s="38">
        <f>IF('Indicator Date'!AO115="","x",'Indicator Date'!AO115)</f>
        <v>2022</v>
      </c>
      <c r="AP115" s="38" t="str">
        <f>IF('Indicator Date'!AP115="","x",'Indicator Date'!AP115)</f>
        <v>x</v>
      </c>
      <c r="AQ115" s="38">
        <f>IF('Indicator Date'!AQ115="","x",'Indicator Date'!AQ115)</f>
        <v>2022</v>
      </c>
      <c r="AR115" s="38" t="str">
        <f>IF('Indicator Date'!AR115="","x",'Indicator Date'!AR115)</f>
        <v>x</v>
      </c>
      <c r="AS115" s="38" t="str">
        <f>IF('Indicator Date'!AS115="","x",'Indicator Date'!AS115)</f>
        <v>x</v>
      </c>
      <c r="AT115" s="38" t="str">
        <f>IF('Indicator Date'!AT115="","x",'Indicator Date'!AT115)</f>
        <v>x</v>
      </c>
      <c r="AU115" s="38">
        <f>IF('Indicator Date'!AU115="","x",'Indicator Date'!AU115)</f>
        <v>2022</v>
      </c>
      <c r="AV115" s="38" t="str">
        <f>IF('Indicator Date'!AV115="","x",'Indicator Date'!AV115)</f>
        <v>x</v>
      </c>
      <c r="AW115" s="38">
        <f>IF('Indicator Date'!AW115="","x",'Indicator Date'!AW115)</f>
        <v>2013</v>
      </c>
      <c r="AX115" s="38">
        <f>IF('Indicator Date'!AX115="","x",'Indicator Date'!AX115)</f>
        <v>2024</v>
      </c>
      <c r="AY115" s="38">
        <f>IF('Indicator Date'!AY115="","x",'Indicator Date'!AY115)</f>
        <v>2024</v>
      </c>
      <c r="AZ115" s="38">
        <f>IF('Indicator Date'!AZ115="","x",'Indicator Date'!AZ115)</f>
        <v>2024</v>
      </c>
      <c r="BA115" s="38" t="str">
        <f>IF('Indicator Date'!BA115="","x",'Indicator Date'!BA115)</f>
        <v>x</v>
      </c>
      <c r="BB115" s="38">
        <f>IF('Indicator Date'!BB115="","x",'Indicator Date'!BB115)</f>
        <v>2017</v>
      </c>
      <c r="BC115" s="38" t="str">
        <f>IF('Indicator Date'!BC115="","x",'Indicator Date'!BC115)</f>
        <v>x</v>
      </c>
      <c r="BD115" s="38">
        <f>IF('Indicator Date'!BD115="","x",'Indicator Date'!BD115)</f>
        <v>2024</v>
      </c>
      <c r="BE115" s="38">
        <f>IF('Indicator Date'!BE115="","x",'Indicator Date'!BE115)</f>
        <v>2024</v>
      </c>
      <c r="BF115" s="38">
        <f>IF('Indicator Date'!BF115="","x",'Indicator Date'!BF115)</f>
        <v>2013</v>
      </c>
      <c r="BG115" s="38">
        <f>IF('Indicator Date'!BG115="","x",'Indicator Date'!BG115)</f>
        <v>2022</v>
      </c>
      <c r="BH115" s="38" t="str">
        <f>IF('Indicator Date'!BH115="","x",'Indicator Date'!BH115)</f>
        <v>x</v>
      </c>
      <c r="BI115" s="38">
        <f>IF('Indicator Date'!BI115="","x",'Indicator Date'!BI115)</f>
        <v>2022</v>
      </c>
      <c r="BJ115" s="38" t="str">
        <f>IF('Indicator Date'!BJ115="","x",'Indicator Date'!BJ115)</f>
        <v>x</v>
      </c>
      <c r="BK115" s="38">
        <f>IF('Indicator Date'!BK115="","x",'Indicator Date'!BK115)</f>
        <v>2021</v>
      </c>
      <c r="BL115" s="38">
        <f>IF('Indicator Date'!BL115="","x",'Indicator Date'!BL115)</f>
        <v>2021</v>
      </c>
      <c r="BM115" s="38">
        <f>IF('Indicator Date'!BM115="","x",'Indicator Date'!BM115)</f>
        <v>2014</v>
      </c>
      <c r="BN115" s="38">
        <f>IF('Indicator Date'!BN115="","x",'Indicator Date'!BN115)</f>
        <v>2022</v>
      </c>
      <c r="BO115" s="38">
        <f>IF('Indicator Date'!BO115="","x",'Indicator Date'!BO115)</f>
        <v>2022</v>
      </c>
      <c r="BP115" s="38">
        <f>IF('Indicator Date'!BP115="","x",'Indicator Date'!BP115)</f>
        <v>2020</v>
      </c>
      <c r="BQ115" s="38">
        <f>IF('Indicator Date'!BQ115="","x",'Indicator Date'!BQ115)</f>
        <v>2022</v>
      </c>
      <c r="BR115" s="38">
        <f>IF('Indicator Date'!BR115="","x",'Indicator Date'!BR115)</f>
        <v>2022</v>
      </c>
      <c r="BS115" s="38">
        <f>IF('Indicator Date'!BS115="","x",'Indicator Date'!BS115)</f>
        <v>2022</v>
      </c>
      <c r="BT115" s="38">
        <f>IF('Indicator Date'!BT115="","x",'Indicator Date'!BT115)</f>
        <v>2021</v>
      </c>
      <c r="BU115" s="38">
        <f>IF('Indicator Date'!BU115="","x",'Indicator Date'!BU115)</f>
        <v>2020</v>
      </c>
      <c r="BV115" s="38">
        <f>IF('Indicator Date'!BV115="","x",'Indicator Date'!BV115)</f>
        <v>2023</v>
      </c>
    </row>
    <row r="116" spans="1:74">
      <c r="A116" s="30" t="str">
        <f>'Indicator Data'!A118</f>
        <v>Moldova Republic of</v>
      </c>
      <c r="B116" s="23" t="str">
        <f>'Indicator Data'!B118</f>
        <v>MDA</v>
      </c>
      <c r="C116" s="38">
        <f>IF('Indicator Date'!C116="","x",'Indicator Date'!C116)</f>
        <v>2024</v>
      </c>
      <c r="D116" s="38">
        <f>IF('Indicator Date'!D116="","x",'Indicator Date'!D116)</f>
        <v>2024</v>
      </c>
      <c r="E116" s="38">
        <f>IF('Indicator Date'!E116="","x",'Indicator Date'!E116)</f>
        <v>2024</v>
      </c>
      <c r="F116" s="38">
        <f>IF('Indicator Date'!F116="","x",'Indicator Date'!F116)</f>
        <v>2024</v>
      </c>
      <c r="G116" s="38">
        <f>IF('Indicator Date'!G116="","x",'Indicator Date'!G116)</f>
        <v>2024</v>
      </c>
      <c r="H116" s="38">
        <f>IF('Indicator Date'!H116="","x",'Indicator Date'!H116)</f>
        <v>2024</v>
      </c>
      <c r="I116" s="38">
        <f>IF('Indicator Date'!I116="","x",'Indicator Date'!I116)</f>
        <v>2024</v>
      </c>
      <c r="J116" s="38">
        <f>IF('Indicator Date'!J116="","x",'Indicator Date'!J116)</f>
        <v>2024</v>
      </c>
      <c r="K116" s="38">
        <f>IF('Indicator Date'!K116="","x",'Indicator Date'!K116)</f>
        <v>2024</v>
      </c>
      <c r="L116" s="38">
        <f>IF('Indicator Date'!L116="","x",'Indicator Date'!L116)</f>
        <v>2024</v>
      </c>
      <c r="M116" s="38">
        <f>IF('Indicator Date'!M116="","x",'Indicator Date'!M116)</f>
        <v>2024</v>
      </c>
      <c r="N116" s="38" t="str">
        <f>IF('Indicator Date'!N116="","x",'Indicator Date'!N116)</f>
        <v>x</v>
      </c>
      <c r="O116" s="38" t="str">
        <f>IF('Indicator Date'!O116="","x",'Indicator Date'!O116)</f>
        <v>x</v>
      </c>
      <c r="P116" s="38" t="str">
        <f>IF('Indicator Date'!P116="","x",'Indicator Date'!P116)</f>
        <v>x</v>
      </c>
      <c r="Q116" s="38">
        <f>IF('Indicator Date'!Q116="","x",'Indicator Date'!Q116)</f>
        <v>2024</v>
      </c>
      <c r="R116" s="38">
        <f>IF('Indicator Date'!R116="","x",'Indicator Date'!R116)</f>
        <v>2024</v>
      </c>
      <c r="S116" s="38">
        <f>IF('Indicator Date'!S116="","x",'Indicator Date'!S116)</f>
        <v>2024</v>
      </c>
      <c r="T116" s="38">
        <f>IF('Indicator Date'!T116="","x",'Indicator Date'!T116)</f>
        <v>2024</v>
      </c>
      <c r="U116" s="38">
        <f>IF('Indicator Date'!U116="","x",'Indicator Date'!U116)</f>
        <v>2024</v>
      </c>
      <c r="V116" s="38">
        <f>IF('Indicator Date'!V116="","x",'Indicator Date'!V116)</f>
        <v>2021</v>
      </c>
      <c r="W116" s="38">
        <f>IF('Indicator Date'!W116="","x",'Indicator Date'!W116)</f>
        <v>2022</v>
      </c>
      <c r="X116" s="38">
        <f>IF('Indicator Date'!X116="","x",'Indicator Date'!X116)</f>
        <v>2022</v>
      </c>
      <c r="Y116" s="38">
        <f>IF('Indicator Date'!Y116="","x",'Indicator Date'!Y116)</f>
        <v>2014</v>
      </c>
      <c r="Z116" s="38">
        <f>IF('Indicator Date'!Z116="","x",'Indicator Date'!Z116)</f>
        <v>2022</v>
      </c>
      <c r="AA116" s="38" t="str">
        <f>IF('Indicator Date'!AA116="","x",'Indicator Date'!AA116)</f>
        <v>x</v>
      </c>
      <c r="AB116" s="38">
        <f>IF('Indicator Date'!AB116="","x",'Indicator Date'!AB116)</f>
        <v>2019</v>
      </c>
      <c r="AC116" s="38">
        <f>IF('Indicator Date'!AC116="","x",'Indicator Date'!AC116)</f>
        <v>2020</v>
      </c>
      <c r="AD116" s="38" t="str">
        <f>IF('Indicator Date'!AD116="","x",'Indicator Date'!AD116)</f>
        <v>x</v>
      </c>
      <c r="AE116" s="38">
        <f>IF('Indicator Date'!AE116="","x",'Indicator Date'!AE116)</f>
        <v>2024</v>
      </c>
      <c r="AF116" s="38">
        <f>IF('Indicator Date'!AF116="","x",'Indicator Date'!AF116)</f>
        <v>2024</v>
      </c>
      <c r="AG116" s="38">
        <f>IF('Indicator Date'!AG116="","x",'Indicator Date'!AG116)</f>
        <v>2024</v>
      </c>
      <c r="AH116" s="38">
        <f>IF('Indicator Date'!AH116="","x",'Indicator Date'!AH116)</f>
        <v>2022</v>
      </c>
      <c r="AI116" s="38" t="str">
        <f>IF('Indicator Date'!AI116="","x",RIGHT('Indicator Date'!AI116,4))</f>
        <v>2012</v>
      </c>
      <c r="AJ116" s="38">
        <f>IF('Indicator Date'!AJ116="","x",'Indicator Date'!AJ116)</f>
        <v>2024</v>
      </c>
      <c r="AK116" s="38">
        <f>IF('Indicator Date'!AK116="","x",'Indicator Date'!AK116)</f>
        <v>2021</v>
      </c>
      <c r="AL116" s="38">
        <f>IF('Indicator Date'!AL116="","x",'Indicator Date'!AL116)</f>
        <v>2022</v>
      </c>
      <c r="AM116" s="38">
        <f>IF('Indicator Date'!AM116="","x",'Indicator Date'!AM116)</f>
        <v>2022</v>
      </c>
      <c r="AN116" s="38">
        <f>IF('Indicator Date'!AN116="","x",'Indicator Date'!AN116)</f>
        <v>2023</v>
      </c>
      <c r="AO116" s="38">
        <f>IF('Indicator Date'!AO116="","x",'Indicator Date'!AO116)</f>
        <v>2022</v>
      </c>
      <c r="AP116" s="38">
        <f>IF('Indicator Date'!AP116="","x",'Indicator Date'!AP116)</f>
        <v>2012</v>
      </c>
      <c r="AQ116" s="38">
        <f>IF('Indicator Date'!AQ116="","x",'Indicator Date'!AQ116)</f>
        <v>2022</v>
      </c>
      <c r="AR116" s="38">
        <f>IF('Indicator Date'!AR116="","x",'Indicator Date'!AR116)</f>
        <v>2022</v>
      </c>
      <c r="AS116" s="38">
        <f>IF('Indicator Date'!AS116="","x",'Indicator Date'!AS116)</f>
        <v>2022</v>
      </c>
      <c r="AT116" s="38" t="str">
        <f>IF('Indicator Date'!AT116="","x",'Indicator Date'!AT116)</f>
        <v>x</v>
      </c>
      <c r="AU116" s="38">
        <f>IF('Indicator Date'!AU116="","x",'Indicator Date'!AU116)</f>
        <v>2022</v>
      </c>
      <c r="AV116" s="38">
        <f>IF('Indicator Date'!AV116="","x",'Indicator Date'!AV116)</f>
        <v>2022</v>
      </c>
      <c r="AW116" s="38">
        <f>IF('Indicator Date'!AW116="","x",'Indicator Date'!AW116)</f>
        <v>2021</v>
      </c>
      <c r="AX116" s="38">
        <f>IF('Indicator Date'!AX116="","x",'Indicator Date'!AX116)</f>
        <v>2024</v>
      </c>
      <c r="AY116" s="38">
        <f>IF('Indicator Date'!AY116="","x",'Indicator Date'!AY116)</f>
        <v>2024</v>
      </c>
      <c r="AZ116" s="38">
        <f>IF('Indicator Date'!AZ116="","x",'Indicator Date'!AZ116)</f>
        <v>2024</v>
      </c>
      <c r="BA116" s="38" t="str">
        <f>IF('Indicator Date'!BA116="","x",'Indicator Date'!BA116)</f>
        <v>x</v>
      </c>
      <c r="BB116" s="38">
        <f>IF('Indicator Date'!BB116="","x",'Indicator Date'!BB116)</f>
        <v>2024</v>
      </c>
      <c r="BC116" s="38" t="str">
        <f>IF('Indicator Date'!BC116="","x",'Indicator Date'!BC116)</f>
        <v>x</v>
      </c>
      <c r="BD116" s="38">
        <f>IF('Indicator Date'!BD116="","x",'Indicator Date'!BD116)</f>
        <v>2024</v>
      </c>
      <c r="BE116" s="38">
        <f>IF('Indicator Date'!BE116="","x",'Indicator Date'!BE116)</f>
        <v>2024</v>
      </c>
      <c r="BF116" s="38">
        <f>IF('Indicator Date'!BF116="","x",'Indicator Date'!BF116)</f>
        <v>2013</v>
      </c>
      <c r="BG116" s="38">
        <f>IF('Indicator Date'!BG116="","x",'Indicator Date'!BG116)</f>
        <v>2022</v>
      </c>
      <c r="BH116" s="38">
        <f>IF('Indicator Date'!BH116="","x",'Indicator Date'!BH116)</f>
        <v>2023</v>
      </c>
      <c r="BI116" s="38">
        <f>IF('Indicator Date'!BI116="","x",'Indicator Date'!BI116)</f>
        <v>2022</v>
      </c>
      <c r="BJ116" s="38">
        <f>IF('Indicator Date'!BJ116="","x",'Indicator Date'!BJ116)</f>
        <v>2021</v>
      </c>
      <c r="BK116" s="38">
        <f>IF('Indicator Date'!BK116="","x",'Indicator Date'!BK116)</f>
        <v>2021</v>
      </c>
      <c r="BL116" s="38">
        <f>IF('Indicator Date'!BL116="","x",'Indicator Date'!BL116)</f>
        <v>2022</v>
      </c>
      <c r="BM116" s="38">
        <f>IF('Indicator Date'!BM116="","x",'Indicator Date'!BM116)</f>
        <v>2014</v>
      </c>
      <c r="BN116" s="38">
        <f>IF('Indicator Date'!BN116="","x",'Indicator Date'!BN116)</f>
        <v>2022</v>
      </c>
      <c r="BO116" s="38">
        <f>IF('Indicator Date'!BO116="","x",'Indicator Date'!BO116)</f>
        <v>2022</v>
      </c>
      <c r="BP116" s="38">
        <f>IF('Indicator Date'!BP116="","x",'Indicator Date'!BP116)</f>
        <v>2020</v>
      </c>
      <c r="BQ116" s="38">
        <f>IF('Indicator Date'!BQ116="","x",'Indicator Date'!BQ116)</f>
        <v>2022</v>
      </c>
      <c r="BR116" s="38">
        <f>IF('Indicator Date'!BR116="","x",'Indicator Date'!BR116)</f>
        <v>2022</v>
      </c>
      <c r="BS116" s="38">
        <f>IF('Indicator Date'!BS116="","x",'Indicator Date'!BS116)</f>
        <v>2022</v>
      </c>
      <c r="BT116" s="38">
        <f>IF('Indicator Date'!BT116="","x",'Indicator Date'!BT116)</f>
        <v>2021</v>
      </c>
      <c r="BU116" s="38">
        <f>IF('Indicator Date'!BU116="","x",'Indicator Date'!BU116)</f>
        <v>2020</v>
      </c>
      <c r="BV116" s="38">
        <f>IF('Indicator Date'!BV116="","x",'Indicator Date'!BV116)</f>
        <v>2023</v>
      </c>
    </row>
    <row r="117" spans="1:74">
      <c r="A117" s="30" t="str">
        <f>'Indicator Data'!A119</f>
        <v>Mongolia</v>
      </c>
      <c r="B117" s="23" t="str">
        <f>'Indicator Data'!B119</f>
        <v>MNG</v>
      </c>
      <c r="C117" s="38">
        <f>IF('Indicator Date'!C117="","x",'Indicator Date'!C117)</f>
        <v>2024</v>
      </c>
      <c r="D117" s="38">
        <f>IF('Indicator Date'!D117="","x",'Indicator Date'!D117)</f>
        <v>2024</v>
      </c>
      <c r="E117" s="38">
        <f>IF('Indicator Date'!E117="","x",'Indicator Date'!E117)</f>
        <v>2024</v>
      </c>
      <c r="F117" s="38">
        <f>IF('Indicator Date'!F117="","x",'Indicator Date'!F117)</f>
        <v>2024</v>
      </c>
      <c r="G117" s="38">
        <f>IF('Indicator Date'!G117="","x",'Indicator Date'!G117)</f>
        <v>2024</v>
      </c>
      <c r="H117" s="38">
        <f>IF('Indicator Date'!H117="","x",'Indicator Date'!H117)</f>
        <v>2024</v>
      </c>
      <c r="I117" s="38">
        <f>IF('Indicator Date'!I117="","x",'Indicator Date'!I117)</f>
        <v>2024</v>
      </c>
      <c r="J117" s="38">
        <f>IF('Indicator Date'!J117="","x",'Indicator Date'!J117)</f>
        <v>2024</v>
      </c>
      <c r="K117" s="38">
        <f>IF('Indicator Date'!K117="","x",'Indicator Date'!K117)</f>
        <v>2024</v>
      </c>
      <c r="L117" s="38">
        <f>IF('Indicator Date'!L117="","x",'Indicator Date'!L117)</f>
        <v>2024</v>
      </c>
      <c r="M117" s="38">
        <f>IF('Indicator Date'!M117="","x",'Indicator Date'!M117)</f>
        <v>2024</v>
      </c>
      <c r="N117" s="38" t="str">
        <f>IF('Indicator Date'!N117="","x",'Indicator Date'!N117)</f>
        <v>x</v>
      </c>
      <c r="O117" s="38" t="str">
        <f>IF('Indicator Date'!O117="","x",'Indicator Date'!O117)</f>
        <v>x</v>
      </c>
      <c r="P117" s="38" t="str">
        <f>IF('Indicator Date'!P117="","x",'Indicator Date'!P117)</f>
        <v>x</v>
      </c>
      <c r="Q117" s="38">
        <f>IF('Indicator Date'!Q117="","x",'Indicator Date'!Q117)</f>
        <v>2024</v>
      </c>
      <c r="R117" s="38">
        <f>IF('Indicator Date'!R117="","x",'Indicator Date'!R117)</f>
        <v>2024</v>
      </c>
      <c r="S117" s="38">
        <f>IF('Indicator Date'!S117="","x",'Indicator Date'!S117)</f>
        <v>2024</v>
      </c>
      <c r="T117" s="38">
        <f>IF('Indicator Date'!T117="","x",'Indicator Date'!T117)</f>
        <v>2024</v>
      </c>
      <c r="U117" s="38">
        <f>IF('Indicator Date'!U117="","x",'Indicator Date'!U117)</f>
        <v>2024</v>
      </c>
      <c r="V117" s="38">
        <f>IF('Indicator Date'!V117="","x",'Indicator Date'!V117)</f>
        <v>2021</v>
      </c>
      <c r="W117" s="38">
        <f>IF('Indicator Date'!W117="","x",'Indicator Date'!W117)</f>
        <v>2022</v>
      </c>
      <c r="X117" s="38">
        <f>IF('Indicator Date'!X117="","x",'Indicator Date'!X117)</f>
        <v>2022</v>
      </c>
      <c r="Y117" s="38">
        <f>IF('Indicator Date'!Y117="","x",'Indicator Date'!Y117)</f>
        <v>2018</v>
      </c>
      <c r="Z117" s="38">
        <f>IF('Indicator Date'!Z117="","x",'Indicator Date'!Z117)</f>
        <v>2022</v>
      </c>
      <c r="AA117" s="38">
        <f>IF('Indicator Date'!AA117="","x",'Indicator Date'!AA117)</f>
        <v>2022</v>
      </c>
      <c r="AB117" s="38">
        <f>IF('Indicator Date'!AB117="","x",'Indicator Date'!AB117)</f>
        <v>2019</v>
      </c>
      <c r="AC117" s="38">
        <f>IF('Indicator Date'!AC117="","x",'Indicator Date'!AC117)</f>
        <v>2020</v>
      </c>
      <c r="AD117" s="38">
        <f>IF('Indicator Date'!AD117="","x",'Indicator Date'!AD117)</f>
        <v>2022</v>
      </c>
      <c r="AE117" s="38">
        <f>IF('Indicator Date'!AE117="","x",'Indicator Date'!AE117)</f>
        <v>2024</v>
      </c>
      <c r="AF117" s="38">
        <f>IF('Indicator Date'!AF117="","x",'Indicator Date'!AF117)</f>
        <v>2024</v>
      </c>
      <c r="AG117" s="38">
        <f>IF('Indicator Date'!AG117="","x",'Indicator Date'!AG117)</f>
        <v>2024</v>
      </c>
      <c r="AH117" s="38">
        <f>IF('Indicator Date'!AH117="","x",'Indicator Date'!AH117)</f>
        <v>2022</v>
      </c>
      <c r="AI117" s="38" t="str">
        <f>IF('Indicator Date'!AI117="","x",RIGHT('Indicator Date'!AI117,4))</f>
        <v>2018</v>
      </c>
      <c r="AJ117" s="38">
        <f>IF('Indicator Date'!AJ117="","x",'Indicator Date'!AJ117)</f>
        <v>2024</v>
      </c>
      <c r="AK117" s="38">
        <f>IF('Indicator Date'!AK117="","x",'Indicator Date'!AK117)</f>
        <v>2021</v>
      </c>
      <c r="AL117" s="38">
        <f>IF('Indicator Date'!AL117="","x",'Indicator Date'!AL117)</f>
        <v>2022</v>
      </c>
      <c r="AM117" s="38">
        <f>IF('Indicator Date'!AM117="","x",'Indicator Date'!AM117)</f>
        <v>2022</v>
      </c>
      <c r="AN117" s="38">
        <f>IF('Indicator Date'!AN117="","x",'Indicator Date'!AN117)</f>
        <v>2023</v>
      </c>
      <c r="AO117" s="38">
        <f>IF('Indicator Date'!AO117="","x",'Indicator Date'!AO117)</f>
        <v>2022</v>
      </c>
      <c r="AP117" s="38">
        <f>IF('Indicator Date'!AP117="","x",'Indicator Date'!AP117)</f>
        <v>2018</v>
      </c>
      <c r="AQ117" s="38">
        <f>IF('Indicator Date'!AQ117="","x",'Indicator Date'!AQ117)</f>
        <v>2022</v>
      </c>
      <c r="AR117" s="38">
        <f>IF('Indicator Date'!AR117="","x",'Indicator Date'!AR117)</f>
        <v>2022</v>
      </c>
      <c r="AS117" s="38">
        <f>IF('Indicator Date'!AS117="","x",'Indicator Date'!AS117)</f>
        <v>2022</v>
      </c>
      <c r="AT117" s="38" t="str">
        <f>IF('Indicator Date'!AT117="","x",'Indicator Date'!AT117)</f>
        <v>x</v>
      </c>
      <c r="AU117" s="38">
        <f>IF('Indicator Date'!AU117="","x",'Indicator Date'!AU117)</f>
        <v>2022</v>
      </c>
      <c r="AV117" s="38">
        <f>IF('Indicator Date'!AV117="","x",'Indicator Date'!AV117)</f>
        <v>2022</v>
      </c>
      <c r="AW117" s="38">
        <f>IF('Indicator Date'!AW117="","x",'Indicator Date'!AW117)</f>
        <v>2022</v>
      </c>
      <c r="AX117" s="38">
        <f>IF('Indicator Date'!AX117="","x",'Indicator Date'!AX117)</f>
        <v>2024</v>
      </c>
      <c r="AY117" s="38">
        <f>IF('Indicator Date'!AY117="","x",'Indicator Date'!AY117)</f>
        <v>2024</v>
      </c>
      <c r="AZ117" s="38">
        <f>IF('Indicator Date'!AZ117="","x",'Indicator Date'!AZ117)</f>
        <v>2024</v>
      </c>
      <c r="BA117" s="38" t="str">
        <f>IF('Indicator Date'!BA117="","x",'Indicator Date'!BA117)</f>
        <v>x</v>
      </c>
      <c r="BB117" s="38">
        <f>IF('Indicator Date'!BB117="","x",'Indicator Date'!BB117)</f>
        <v>2024</v>
      </c>
      <c r="BC117" s="38">
        <f>IF('Indicator Date'!BC117="","x",'Indicator Date'!BC117)</f>
        <v>2023</v>
      </c>
      <c r="BD117" s="38">
        <f>IF('Indicator Date'!BD117="","x",'Indicator Date'!BD117)</f>
        <v>2024</v>
      </c>
      <c r="BE117" s="38">
        <f>IF('Indicator Date'!BE117="","x",'Indicator Date'!BE117)</f>
        <v>2024</v>
      </c>
      <c r="BF117" s="38">
        <f>IF('Indicator Date'!BF117="","x",'Indicator Date'!BF117)</f>
        <v>2015</v>
      </c>
      <c r="BG117" s="38">
        <f>IF('Indicator Date'!BG117="","x",'Indicator Date'!BG117)</f>
        <v>2022</v>
      </c>
      <c r="BH117" s="38">
        <f>IF('Indicator Date'!BH117="","x",'Indicator Date'!BH117)</f>
        <v>2023</v>
      </c>
      <c r="BI117" s="38">
        <f>IF('Indicator Date'!BI117="","x",'Indicator Date'!BI117)</f>
        <v>2022</v>
      </c>
      <c r="BJ117" s="38">
        <f>IF('Indicator Date'!BJ117="","x",'Indicator Date'!BJ117)</f>
        <v>2020</v>
      </c>
      <c r="BK117" s="38">
        <f>IF('Indicator Date'!BK117="","x",'Indicator Date'!BK117)</f>
        <v>2021</v>
      </c>
      <c r="BL117" s="38">
        <f>IF('Indicator Date'!BL117="","x",'Indicator Date'!BL117)</f>
        <v>2022</v>
      </c>
      <c r="BM117" s="38">
        <f>IF('Indicator Date'!BM117="","x",'Indicator Date'!BM117)</f>
        <v>2014</v>
      </c>
      <c r="BN117" s="38">
        <f>IF('Indicator Date'!BN117="","x",'Indicator Date'!BN117)</f>
        <v>2022</v>
      </c>
      <c r="BO117" s="38">
        <f>IF('Indicator Date'!BO117="","x",'Indicator Date'!BO117)</f>
        <v>2022</v>
      </c>
      <c r="BP117" s="38">
        <f>IF('Indicator Date'!BP117="","x",'Indicator Date'!BP117)</f>
        <v>2018</v>
      </c>
      <c r="BQ117" s="38">
        <f>IF('Indicator Date'!BQ117="","x",'Indicator Date'!BQ117)</f>
        <v>2022</v>
      </c>
      <c r="BR117" s="38">
        <f>IF('Indicator Date'!BR117="","x",'Indicator Date'!BR117)</f>
        <v>2022</v>
      </c>
      <c r="BS117" s="38">
        <f>IF('Indicator Date'!BS117="","x",'Indicator Date'!BS117)</f>
        <v>2022</v>
      </c>
      <c r="BT117" s="38">
        <f>IF('Indicator Date'!BT117="","x",'Indicator Date'!BT117)</f>
        <v>2021</v>
      </c>
      <c r="BU117" s="38">
        <f>IF('Indicator Date'!BU117="","x",'Indicator Date'!BU117)</f>
        <v>2020</v>
      </c>
      <c r="BV117" s="38">
        <f>IF('Indicator Date'!BV117="","x",'Indicator Date'!BV117)</f>
        <v>2023</v>
      </c>
    </row>
    <row r="118" spans="1:74">
      <c r="A118" s="30" t="str">
        <f>'Indicator Data'!A120</f>
        <v>Montenegro</v>
      </c>
      <c r="B118" s="23" t="str">
        <f>'Indicator Data'!B120</f>
        <v>MNE</v>
      </c>
      <c r="C118" s="38">
        <f>IF('Indicator Date'!C118="","x",'Indicator Date'!C118)</f>
        <v>2024</v>
      </c>
      <c r="D118" s="38">
        <f>IF('Indicator Date'!D118="","x",'Indicator Date'!D118)</f>
        <v>2024</v>
      </c>
      <c r="E118" s="38">
        <f>IF('Indicator Date'!E118="","x",'Indicator Date'!E118)</f>
        <v>2024</v>
      </c>
      <c r="F118" s="38">
        <f>IF('Indicator Date'!F118="","x",'Indicator Date'!F118)</f>
        <v>2024</v>
      </c>
      <c r="G118" s="38">
        <f>IF('Indicator Date'!G118="","x",'Indicator Date'!G118)</f>
        <v>2024</v>
      </c>
      <c r="H118" s="38">
        <f>IF('Indicator Date'!H118="","x",'Indicator Date'!H118)</f>
        <v>2024</v>
      </c>
      <c r="I118" s="38">
        <f>IF('Indicator Date'!I118="","x",'Indicator Date'!I118)</f>
        <v>2024</v>
      </c>
      <c r="J118" s="38">
        <f>IF('Indicator Date'!J118="","x",'Indicator Date'!J118)</f>
        <v>2024</v>
      </c>
      <c r="K118" s="38">
        <f>IF('Indicator Date'!K118="","x",'Indicator Date'!K118)</f>
        <v>2024</v>
      </c>
      <c r="L118" s="38">
        <f>IF('Indicator Date'!L118="","x",'Indicator Date'!L118)</f>
        <v>2024</v>
      </c>
      <c r="M118" s="38">
        <f>IF('Indicator Date'!M118="","x",'Indicator Date'!M118)</f>
        <v>2024</v>
      </c>
      <c r="N118" s="38" t="str">
        <f>IF('Indicator Date'!N118="","x",'Indicator Date'!N118)</f>
        <v>x</v>
      </c>
      <c r="O118" s="38" t="str">
        <f>IF('Indicator Date'!O118="","x",'Indicator Date'!O118)</f>
        <v>x</v>
      </c>
      <c r="P118" s="38" t="str">
        <f>IF('Indicator Date'!P118="","x",'Indicator Date'!P118)</f>
        <v>x</v>
      </c>
      <c r="Q118" s="38">
        <f>IF('Indicator Date'!Q118="","x",'Indicator Date'!Q118)</f>
        <v>2024</v>
      </c>
      <c r="R118" s="38">
        <f>IF('Indicator Date'!R118="","x",'Indicator Date'!R118)</f>
        <v>2024</v>
      </c>
      <c r="S118" s="38">
        <f>IF('Indicator Date'!S118="","x",'Indicator Date'!S118)</f>
        <v>2024</v>
      </c>
      <c r="T118" s="38">
        <f>IF('Indicator Date'!T118="","x",'Indicator Date'!T118)</f>
        <v>2024</v>
      </c>
      <c r="U118" s="38">
        <f>IF('Indicator Date'!U118="","x",'Indicator Date'!U118)</f>
        <v>2024</v>
      </c>
      <c r="V118" s="38">
        <f>IF('Indicator Date'!V118="","x",'Indicator Date'!V118)</f>
        <v>2021</v>
      </c>
      <c r="W118" s="38">
        <f>IF('Indicator Date'!W118="","x",'Indicator Date'!W118)</f>
        <v>2022</v>
      </c>
      <c r="X118" s="38">
        <f>IF('Indicator Date'!X118="","x",'Indicator Date'!X118)</f>
        <v>2022</v>
      </c>
      <c r="Y118" s="38">
        <f>IF('Indicator Date'!Y118="","x",'Indicator Date'!Y118)</f>
        <v>2018</v>
      </c>
      <c r="Z118" s="38">
        <f>IF('Indicator Date'!Z118="","x",'Indicator Date'!Z118)</f>
        <v>2022</v>
      </c>
      <c r="AA118" s="38">
        <f>IF('Indicator Date'!AA118="","x",'Indicator Date'!AA118)</f>
        <v>2020</v>
      </c>
      <c r="AB118" s="38">
        <f>IF('Indicator Date'!AB118="","x",'Indicator Date'!AB118)</f>
        <v>2018</v>
      </c>
      <c r="AC118" s="38">
        <f>IF('Indicator Date'!AC118="","x",'Indicator Date'!AC118)</f>
        <v>2020</v>
      </c>
      <c r="AD118" s="38">
        <f>IF('Indicator Date'!AD118="","x",'Indicator Date'!AD118)</f>
        <v>2022</v>
      </c>
      <c r="AE118" s="38">
        <f>IF('Indicator Date'!AE118="","x",'Indicator Date'!AE118)</f>
        <v>2024</v>
      </c>
      <c r="AF118" s="38">
        <f>IF('Indicator Date'!AF118="","x",'Indicator Date'!AF118)</f>
        <v>2024</v>
      </c>
      <c r="AG118" s="38">
        <f>IF('Indicator Date'!AG118="","x",'Indicator Date'!AG118)</f>
        <v>2024</v>
      </c>
      <c r="AH118" s="38">
        <f>IF('Indicator Date'!AH118="","x",'Indicator Date'!AH118)</f>
        <v>2022</v>
      </c>
      <c r="AI118" s="38" t="str">
        <f>IF('Indicator Date'!AI118="","x",RIGHT('Indicator Date'!AI118,4))</f>
        <v>2018</v>
      </c>
      <c r="AJ118" s="38">
        <f>IF('Indicator Date'!AJ118="","x",'Indicator Date'!AJ118)</f>
        <v>2024</v>
      </c>
      <c r="AK118" s="38">
        <f>IF('Indicator Date'!AK118="","x",'Indicator Date'!AK118)</f>
        <v>2021</v>
      </c>
      <c r="AL118" s="38">
        <f>IF('Indicator Date'!AL118="","x",'Indicator Date'!AL118)</f>
        <v>2022</v>
      </c>
      <c r="AM118" s="38">
        <f>IF('Indicator Date'!AM118="","x",'Indicator Date'!AM118)</f>
        <v>2022</v>
      </c>
      <c r="AN118" s="38">
        <f>IF('Indicator Date'!AN118="","x",'Indicator Date'!AN118)</f>
        <v>2023</v>
      </c>
      <c r="AO118" s="38">
        <f>IF('Indicator Date'!AO118="","x",'Indicator Date'!AO118)</f>
        <v>2022</v>
      </c>
      <c r="AP118" s="38">
        <f>IF('Indicator Date'!AP118="","x",'Indicator Date'!AP118)</f>
        <v>2018</v>
      </c>
      <c r="AQ118" s="38">
        <f>IF('Indicator Date'!AQ118="","x",'Indicator Date'!AQ118)</f>
        <v>2022</v>
      </c>
      <c r="AR118" s="38">
        <f>IF('Indicator Date'!AR118="","x",'Indicator Date'!AR118)</f>
        <v>2022</v>
      </c>
      <c r="AS118" s="38">
        <f>IF('Indicator Date'!AS118="","x",'Indicator Date'!AS118)</f>
        <v>2022</v>
      </c>
      <c r="AT118" s="38" t="str">
        <f>IF('Indicator Date'!AT118="","x",'Indicator Date'!AT118)</f>
        <v>x</v>
      </c>
      <c r="AU118" s="38">
        <f>IF('Indicator Date'!AU118="","x",'Indicator Date'!AU118)</f>
        <v>2022</v>
      </c>
      <c r="AV118" s="38">
        <f>IF('Indicator Date'!AV118="","x",'Indicator Date'!AV118)</f>
        <v>2022</v>
      </c>
      <c r="AW118" s="38">
        <f>IF('Indicator Date'!AW118="","x",'Indicator Date'!AW118)</f>
        <v>2021</v>
      </c>
      <c r="AX118" s="38">
        <f>IF('Indicator Date'!AX118="","x",'Indicator Date'!AX118)</f>
        <v>2024</v>
      </c>
      <c r="AY118" s="38">
        <f>IF('Indicator Date'!AY118="","x",'Indicator Date'!AY118)</f>
        <v>2024</v>
      </c>
      <c r="AZ118" s="38">
        <f>IF('Indicator Date'!AZ118="","x",'Indicator Date'!AZ118)</f>
        <v>2024</v>
      </c>
      <c r="BA118" s="38" t="str">
        <f>IF('Indicator Date'!BA118="","x",'Indicator Date'!BA118)</f>
        <v>x</v>
      </c>
      <c r="BB118" s="38">
        <f>IF('Indicator Date'!BB118="","x",'Indicator Date'!BB118)</f>
        <v>2024</v>
      </c>
      <c r="BC118" s="38" t="str">
        <f>IF('Indicator Date'!BC118="","x",'Indicator Date'!BC118)</f>
        <v>x</v>
      </c>
      <c r="BD118" s="38">
        <f>IF('Indicator Date'!BD118="","x",'Indicator Date'!BD118)</f>
        <v>2024</v>
      </c>
      <c r="BE118" s="38">
        <f>IF('Indicator Date'!BE118="","x",'Indicator Date'!BE118)</f>
        <v>2024</v>
      </c>
      <c r="BF118" s="38">
        <f>IF('Indicator Date'!BF118="","x",'Indicator Date'!BF118)</f>
        <v>2013</v>
      </c>
      <c r="BG118" s="38">
        <f>IF('Indicator Date'!BG118="","x",'Indicator Date'!BG118)</f>
        <v>2022</v>
      </c>
      <c r="BH118" s="38">
        <f>IF('Indicator Date'!BH118="","x",'Indicator Date'!BH118)</f>
        <v>2023</v>
      </c>
      <c r="BI118" s="38">
        <f>IF('Indicator Date'!BI118="","x",'Indicator Date'!BI118)</f>
        <v>2022</v>
      </c>
      <c r="BJ118" s="38">
        <f>IF('Indicator Date'!BJ118="","x",'Indicator Date'!BJ118)</f>
        <v>2021</v>
      </c>
      <c r="BK118" s="38">
        <f>IF('Indicator Date'!BK118="","x",'Indicator Date'!BK118)</f>
        <v>2022</v>
      </c>
      <c r="BL118" s="38">
        <f>IF('Indicator Date'!BL118="","x",'Indicator Date'!BL118)</f>
        <v>2022</v>
      </c>
      <c r="BM118" s="38">
        <f>IF('Indicator Date'!BM118="","x",'Indicator Date'!BM118)</f>
        <v>2014</v>
      </c>
      <c r="BN118" s="38">
        <f>IF('Indicator Date'!BN118="","x",'Indicator Date'!BN118)</f>
        <v>2022</v>
      </c>
      <c r="BO118" s="38">
        <f>IF('Indicator Date'!BO118="","x",'Indicator Date'!BO118)</f>
        <v>2022</v>
      </c>
      <c r="BP118" s="38">
        <f>IF('Indicator Date'!BP118="","x",'Indicator Date'!BP118)</f>
        <v>2021</v>
      </c>
      <c r="BQ118" s="38">
        <f>IF('Indicator Date'!BQ118="","x",'Indicator Date'!BQ118)</f>
        <v>2022</v>
      </c>
      <c r="BR118" s="38">
        <f>IF('Indicator Date'!BR118="","x",'Indicator Date'!BR118)</f>
        <v>2022</v>
      </c>
      <c r="BS118" s="38" t="str">
        <f>IF('Indicator Date'!BS118="","x",'Indicator Date'!BS118)</f>
        <v>x</v>
      </c>
      <c r="BT118" s="38">
        <f>IF('Indicator Date'!BT118="","x",'Indicator Date'!BT118)</f>
        <v>2021</v>
      </c>
      <c r="BU118" s="38">
        <f>IF('Indicator Date'!BU118="","x",'Indicator Date'!BU118)</f>
        <v>2020</v>
      </c>
      <c r="BV118" s="38">
        <f>IF('Indicator Date'!BV118="","x",'Indicator Date'!BV118)</f>
        <v>2023</v>
      </c>
    </row>
    <row r="119" spans="1:74">
      <c r="A119" s="30" t="str">
        <f>'Indicator Data'!A121</f>
        <v>Morocco</v>
      </c>
      <c r="B119" s="23" t="str">
        <f>'Indicator Data'!B121</f>
        <v>MAR</v>
      </c>
      <c r="C119" s="38">
        <f>IF('Indicator Date'!C119="","x",'Indicator Date'!C119)</f>
        <v>2024</v>
      </c>
      <c r="D119" s="38">
        <f>IF('Indicator Date'!D119="","x",'Indicator Date'!D119)</f>
        <v>2024</v>
      </c>
      <c r="E119" s="38">
        <f>IF('Indicator Date'!E119="","x",'Indicator Date'!E119)</f>
        <v>2024</v>
      </c>
      <c r="F119" s="38">
        <f>IF('Indicator Date'!F119="","x",'Indicator Date'!F119)</f>
        <v>2024</v>
      </c>
      <c r="G119" s="38">
        <f>IF('Indicator Date'!G119="","x",'Indicator Date'!G119)</f>
        <v>2024</v>
      </c>
      <c r="H119" s="38">
        <f>IF('Indicator Date'!H119="","x",'Indicator Date'!H119)</f>
        <v>2024</v>
      </c>
      <c r="I119" s="38">
        <f>IF('Indicator Date'!I119="","x",'Indicator Date'!I119)</f>
        <v>2024</v>
      </c>
      <c r="J119" s="38">
        <f>IF('Indicator Date'!J119="","x",'Indicator Date'!J119)</f>
        <v>2024</v>
      </c>
      <c r="K119" s="38">
        <f>IF('Indicator Date'!K119="","x",'Indicator Date'!K119)</f>
        <v>2024</v>
      </c>
      <c r="L119" s="38">
        <f>IF('Indicator Date'!L119="","x",'Indicator Date'!L119)</f>
        <v>2024</v>
      </c>
      <c r="M119" s="38">
        <f>IF('Indicator Date'!M119="","x",'Indicator Date'!M119)</f>
        <v>2024</v>
      </c>
      <c r="N119" s="38">
        <f>IF('Indicator Date'!N119="","x",'Indicator Date'!N119)</f>
        <v>2024</v>
      </c>
      <c r="O119" s="38">
        <f>IF('Indicator Date'!O119="","x",'Indicator Date'!O119)</f>
        <v>2024</v>
      </c>
      <c r="P119" s="38">
        <f>IF('Indicator Date'!P119="","x",'Indicator Date'!P119)</f>
        <v>2024</v>
      </c>
      <c r="Q119" s="38">
        <f>IF('Indicator Date'!Q119="","x",'Indicator Date'!Q119)</f>
        <v>2024</v>
      </c>
      <c r="R119" s="38">
        <f>IF('Indicator Date'!R119="","x",'Indicator Date'!R119)</f>
        <v>2024</v>
      </c>
      <c r="S119" s="38">
        <f>IF('Indicator Date'!S119="","x",'Indicator Date'!S119)</f>
        <v>2024</v>
      </c>
      <c r="T119" s="38">
        <f>IF('Indicator Date'!T119="","x",'Indicator Date'!T119)</f>
        <v>2024</v>
      </c>
      <c r="U119" s="38">
        <f>IF('Indicator Date'!U119="","x",'Indicator Date'!U119)</f>
        <v>2024</v>
      </c>
      <c r="V119" s="38">
        <f>IF('Indicator Date'!V119="","x",'Indicator Date'!V119)</f>
        <v>2021</v>
      </c>
      <c r="W119" s="38">
        <f>IF('Indicator Date'!W119="","x",'Indicator Date'!W119)</f>
        <v>2022</v>
      </c>
      <c r="X119" s="38">
        <f>IF('Indicator Date'!X119="","x",'Indicator Date'!X119)</f>
        <v>2022</v>
      </c>
      <c r="Y119" s="38">
        <f>IF('Indicator Date'!Y119="","x",'Indicator Date'!Y119)</f>
        <v>2014</v>
      </c>
      <c r="Z119" s="38">
        <f>IF('Indicator Date'!Z119="","x",'Indicator Date'!Z119)</f>
        <v>2022</v>
      </c>
      <c r="AA119" s="38" t="str">
        <f>IF('Indicator Date'!AA119="","x",'Indicator Date'!AA119)</f>
        <v>x</v>
      </c>
      <c r="AB119" s="38">
        <f>IF('Indicator Date'!AB119="","x",'Indicator Date'!AB119)</f>
        <v>2018</v>
      </c>
      <c r="AC119" s="38">
        <f>IF('Indicator Date'!AC119="","x",'Indicator Date'!AC119)</f>
        <v>2020</v>
      </c>
      <c r="AD119" s="38">
        <f>IF('Indicator Date'!AD119="","x",'Indicator Date'!AD119)</f>
        <v>2022</v>
      </c>
      <c r="AE119" s="38">
        <f>IF('Indicator Date'!AE119="","x",'Indicator Date'!AE119)</f>
        <v>2024</v>
      </c>
      <c r="AF119" s="38">
        <f>IF('Indicator Date'!AF119="","x",'Indicator Date'!AF119)</f>
        <v>2024</v>
      </c>
      <c r="AG119" s="38">
        <f>IF('Indicator Date'!AG119="","x",'Indicator Date'!AG119)</f>
        <v>2024</v>
      </c>
      <c r="AH119" s="38">
        <f>IF('Indicator Date'!AH119="","x",'Indicator Date'!AH119)</f>
        <v>2022</v>
      </c>
      <c r="AI119" s="38" t="str">
        <f>IF('Indicator Date'!AI119="","x",RIGHT('Indicator Date'!AI119,4))</f>
        <v>2017</v>
      </c>
      <c r="AJ119" s="38">
        <f>IF('Indicator Date'!AJ119="","x",'Indicator Date'!AJ119)</f>
        <v>2024</v>
      </c>
      <c r="AK119" s="38">
        <f>IF('Indicator Date'!AK119="","x",'Indicator Date'!AK119)</f>
        <v>2021</v>
      </c>
      <c r="AL119" s="38">
        <f>IF('Indicator Date'!AL119="","x",'Indicator Date'!AL119)</f>
        <v>2022</v>
      </c>
      <c r="AM119" s="38">
        <f>IF('Indicator Date'!AM119="","x",'Indicator Date'!AM119)</f>
        <v>2022</v>
      </c>
      <c r="AN119" s="38">
        <f>IF('Indicator Date'!AN119="","x",'Indicator Date'!AN119)</f>
        <v>2023</v>
      </c>
      <c r="AO119" s="38">
        <f>IF('Indicator Date'!AO119="","x",'Indicator Date'!AO119)</f>
        <v>2022</v>
      </c>
      <c r="AP119" s="38">
        <f>IF('Indicator Date'!AP119="","x",'Indicator Date'!AP119)</f>
        <v>2019</v>
      </c>
      <c r="AQ119" s="38">
        <f>IF('Indicator Date'!AQ119="","x",'Indicator Date'!AQ119)</f>
        <v>2022</v>
      </c>
      <c r="AR119" s="38">
        <f>IF('Indicator Date'!AR119="","x",'Indicator Date'!AR119)</f>
        <v>2022</v>
      </c>
      <c r="AS119" s="38">
        <f>IF('Indicator Date'!AS119="","x",'Indicator Date'!AS119)</f>
        <v>2022</v>
      </c>
      <c r="AT119" s="38">
        <f>IF('Indicator Date'!AT119="","x",'Indicator Date'!AT119)</f>
        <v>2022</v>
      </c>
      <c r="AU119" s="38">
        <f>IF('Indicator Date'!AU119="","x",'Indicator Date'!AU119)</f>
        <v>2022</v>
      </c>
      <c r="AV119" s="38">
        <f>IF('Indicator Date'!AV119="","x",'Indicator Date'!AV119)</f>
        <v>2022</v>
      </c>
      <c r="AW119" s="38">
        <f>IF('Indicator Date'!AW119="","x",'Indicator Date'!AW119)</f>
        <v>2013</v>
      </c>
      <c r="AX119" s="38">
        <f>IF('Indicator Date'!AX119="","x",'Indicator Date'!AX119)</f>
        <v>2024</v>
      </c>
      <c r="AY119" s="38">
        <f>IF('Indicator Date'!AY119="","x",'Indicator Date'!AY119)</f>
        <v>2024</v>
      </c>
      <c r="AZ119" s="38">
        <f>IF('Indicator Date'!AZ119="","x",'Indicator Date'!AZ119)</f>
        <v>2024</v>
      </c>
      <c r="BA119" s="38" t="str">
        <f>IF('Indicator Date'!BA119="","x",'Indicator Date'!BA119)</f>
        <v>x</v>
      </c>
      <c r="BB119" s="38">
        <f>IF('Indicator Date'!BB119="","x",'Indicator Date'!BB119)</f>
        <v>2024</v>
      </c>
      <c r="BC119" s="38">
        <f>IF('Indicator Date'!BC119="","x",'Indicator Date'!BC119)</f>
        <v>2023</v>
      </c>
      <c r="BD119" s="38">
        <f>IF('Indicator Date'!BD119="","x",'Indicator Date'!BD119)</f>
        <v>2024</v>
      </c>
      <c r="BE119" s="38">
        <f>IF('Indicator Date'!BE119="","x",'Indicator Date'!BE119)</f>
        <v>2024</v>
      </c>
      <c r="BF119" s="38">
        <f>IF('Indicator Date'!BF119="","x",'Indicator Date'!BF119)</f>
        <v>2013</v>
      </c>
      <c r="BG119" s="38">
        <f>IF('Indicator Date'!BG119="","x",'Indicator Date'!BG119)</f>
        <v>2022</v>
      </c>
      <c r="BH119" s="38">
        <f>IF('Indicator Date'!BH119="","x",'Indicator Date'!BH119)</f>
        <v>2023</v>
      </c>
      <c r="BI119" s="38">
        <f>IF('Indicator Date'!BI119="","x",'Indicator Date'!BI119)</f>
        <v>2022</v>
      </c>
      <c r="BJ119" s="38">
        <f>IF('Indicator Date'!BJ119="","x",'Indicator Date'!BJ119)</f>
        <v>2022</v>
      </c>
      <c r="BK119" s="38">
        <f>IF('Indicator Date'!BK119="","x",'Indicator Date'!BK119)</f>
        <v>2021</v>
      </c>
      <c r="BL119" s="38">
        <f>IF('Indicator Date'!BL119="","x",'Indicator Date'!BL119)</f>
        <v>2021</v>
      </c>
      <c r="BM119" s="38">
        <f>IF('Indicator Date'!BM119="","x",'Indicator Date'!BM119)</f>
        <v>2014</v>
      </c>
      <c r="BN119" s="38">
        <f>IF('Indicator Date'!BN119="","x",'Indicator Date'!BN119)</f>
        <v>2022</v>
      </c>
      <c r="BO119" s="38">
        <f>IF('Indicator Date'!BO119="","x",'Indicator Date'!BO119)</f>
        <v>2022</v>
      </c>
      <c r="BP119" s="38">
        <f>IF('Indicator Date'!BP119="","x",'Indicator Date'!BP119)</f>
        <v>2017</v>
      </c>
      <c r="BQ119" s="38">
        <f>IF('Indicator Date'!BQ119="","x",'Indicator Date'!BQ119)</f>
        <v>2022</v>
      </c>
      <c r="BR119" s="38">
        <f>IF('Indicator Date'!BR119="","x",'Indicator Date'!BR119)</f>
        <v>2022</v>
      </c>
      <c r="BS119" s="38">
        <f>IF('Indicator Date'!BS119="","x",'Indicator Date'!BS119)</f>
        <v>2022</v>
      </c>
      <c r="BT119" s="38">
        <f>IF('Indicator Date'!BT119="","x",'Indicator Date'!BT119)</f>
        <v>2021</v>
      </c>
      <c r="BU119" s="38">
        <f>IF('Indicator Date'!BU119="","x",'Indicator Date'!BU119)</f>
        <v>2020</v>
      </c>
      <c r="BV119" s="38">
        <f>IF('Indicator Date'!BV119="","x",'Indicator Date'!BV119)</f>
        <v>2023</v>
      </c>
    </row>
    <row r="120" spans="1:74">
      <c r="A120" s="30" t="str">
        <f>'Indicator Data'!A122</f>
        <v>Mozambique</v>
      </c>
      <c r="B120" s="23" t="str">
        <f>'Indicator Data'!B122</f>
        <v>MOZ</v>
      </c>
      <c r="C120" s="38">
        <f>IF('Indicator Date'!C120="","x",'Indicator Date'!C120)</f>
        <v>2024</v>
      </c>
      <c r="D120" s="38">
        <f>IF('Indicator Date'!D120="","x",'Indicator Date'!D120)</f>
        <v>2024</v>
      </c>
      <c r="E120" s="38">
        <f>IF('Indicator Date'!E120="","x",'Indicator Date'!E120)</f>
        <v>2024</v>
      </c>
      <c r="F120" s="38">
        <f>IF('Indicator Date'!F120="","x",'Indicator Date'!F120)</f>
        <v>2024</v>
      </c>
      <c r="G120" s="38">
        <f>IF('Indicator Date'!G120="","x",'Indicator Date'!G120)</f>
        <v>2024</v>
      </c>
      <c r="H120" s="38">
        <f>IF('Indicator Date'!H120="","x",'Indicator Date'!H120)</f>
        <v>2024</v>
      </c>
      <c r="I120" s="38">
        <f>IF('Indicator Date'!I120="","x",'Indicator Date'!I120)</f>
        <v>2024</v>
      </c>
      <c r="J120" s="38">
        <f>IF('Indicator Date'!J120="","x",'Indicator Date'!J120)</f>
        <v>2024</v>
      </c>
      <c r="K120" s="38">
        <f>IF('Indicator Date'!K120="","x",'Indicator Date'!K120)</f>
        <v>2024</v>
      </c>
      <c r="L120" s="38">
        <f>IF('Indicator Date'!L120="","x",'Indicator Date'!L120)</f>
        <v>2024</v>
      </c>
      <c r="M120" s="38">
        <f>IF('Indicator Date'!M120="","x",'Indicator Date'!M120)</f>
        <v>2024</v>
      </c>
      <c r="N120" s="38">
        <f>IF('Indicator Date'!N120="","x",'Indicator Date'!N120)</f>
        <v>2024</v>
      </c>
      <c r="O120" s="38">
        <f>IF('Indicator Date'!O120="","x",'Indicator Date'!O120)</f>
        <v>2024</v>
      </c>
      <c r="P120" s="38">
        <f>IF('Indicator Date'!P120="","x",'Indicator Date'!P120)</f>
        <v>2024</v>
      </c>
      <c r="Q120" s="38">
        <f>IF('Indicator Date'!Q120="","x",'Indicator Date'!Q120)</f>
        <v>2024</v>
      </c>
      <c r="R120" s="38">
        <f>IF('Indicator Date'!R120="","x",'Indicator Date'!R120)</f>
        <v>2024</v>
      </c>
      <c r="S120" s="38">
        <f>IF('Indicator Date'!S120="","x",'Indicator Date'!S120)</f>
        <v>2024</v>
      </c>
      <c r="T120" s="38">
        <f>IF('Indicator Date'!T120="","x",'Indicator Date'!T120)</f>
        <v>2024</v>
      </c>
      <c r="U120" s="38">
        <f>IF('Indicator Date'!U120="","x",'Indicator Date'!U120)</f>
        <v>2024</v>
      </c>
      <c r="V120" s="38">
        <f>IF('Indicator Date'!V120="","x",'Indicator Date'!V120)</f>
        <v>2021</v>
      </c>
      <c r="W120" s="38">
        <f>IF('Indicator Date'!W120="","x",'Indicator Date'!W120)</f>
        <v>2022</v>
      </c>
      <c r="X120" s="38">
        <f>IF('Indicator Date'!X120="","x",'Indicator Date'!X120)</f>
        <v>2022</v>
      </c>
      <c r="Y120" s="38">
        <f>IF('Indicator Date'!Y120="","x",'Indicator Date'!Y120)</f>
        <v>2018</v>
      </c>
      <c r="Z120" s="38">
        <f>IF('Indicator Date'!Z120="","x",'Indicator Date'!Z120)</f>
        <v>2022</v>
      </c>
      <c r="AA120" s="38" t="str">
        <f>IF('Indicator Date'!AA120="","x",'Indicator Date'!AA120)</f>
        <v>x</v>
      </c>
      <c r="AB120" s="38">
        <f>IF('Indicator Date'!AB120="","x",'Indicator Date'!AB120)</f>
        <v>2018</v>
      </c>
      <c r="AC120" s="38">
        <f>IF('Indicator Date'!AC120="","x",'Indicator Date'!AC120)</f>
        <v>2020</v>
      </c>
      <c r="AD120" s="38">
        <f>IF('Indicator Date'!AD120="","x",'Indicator Date'!AD120)</f>
        <v>2022</v>
      </c>
      <c r="AE120" s="38">
        <f>IF('Indicator Date'!AE120="","x",'Indicator Date'!AE120)</f>
        <v>2024</v>
      </c>
      <c r="AF120" s="38">
        <f>IF('Indicator Date'!AF120="","x",'Indicator Date'!AF120)</f>
        <v>2024</v>
      </c>
      <c r="AG120" s="38">
        <f>IF('Indicator Date'!AG120="","x",'Indicator Date'!AG120)</f>
        <v>2024</v>
      </c>
      <c r="AH120" s="38">
        <f>IF('Indicator Date'!AH120="","x",'Indicator Date'!AH120)</f>
        <v>2022</v>
      </c>
      <c r="AI120" s="38" t="str">
        <f>IF('Indicator Date'!AI120="","x",RIGHT('Indicator Date'!AI120,4))</f>
        <v>2019</v>
      </c>
      <c r="AJ120" s="38">
        <f>IF('Indicator Date'!AJ120="","x",'Indicator Date'!AJ120)</f>
        <v>2024</v>
      </c>
      <c r="AK120" s="38">
        <f>IF('Indicator Date'!AK120="","x",'Indicator Date'!AK120)</f>
        <v>2021</v>
      </c>
      <c r="AL120" s="38">
        <f>IF('Indicator Date'!AL120="","x",'Indicator Date'!AL120)</f>
        <v>2022</v>
      </c>
      <c r="AM120" s="38">
        <f>IF('Indicator Date'!AM120="","x",'Indicator Date'!AM120)</f>
        <v>2022</v>
      </c>
      <c r="AN120" s="38">
        <f>IF('Indicator Date'!AN120="","x",'Indicator Date'!AN120)</f>
        <v>2023</v>
      </c>
      <c r="AO120" s="38">
        <f>IF('Indicator Date'!AO120="","x",'Indicator Date'!AO120)</f>
        <v>2022</v>
      </c>
      <c r="AP120" s="38">
        <f>IF('Indicator Date'!AP120="","x",'Indicator Date'!AP120)</f>
        <v>2022</v>
      </c>
      <c r="AQ120" s="38">
        <f>IF('Indicator Date'!AQ120="","x",'Indicator Date'!AQ120)</f>
        <v>2022</v>
      </c>
      <c r="AR120" s="38">
        <f>IF('Indicator Date'!AR120="","x",'Indicator Date'!AR120)</f>
        <v>2022</v>
      </c>
      <c r="AS120" s="38">
        <f>IF('Indicator Date'!AS120="","x",'Indicator Date'!AS120)</f>
        <v>2022</v>
      </c>
      <c r="AT120" s="38">
        <f>IF('Indicator Date'!AT120="","x",'Indicator Date'!AT120)</f>
        <v>2022</v>
      </c>
      <c r="AU120" s="38">
        <f>IF('Indicator Date'!AU120="","x",'Indicator Date'!AU120)</f>
        <v>2022</v>
      </c>
      <c r="AV120" s="38">
        <f>IF('Indicator Date'!AV120="","x",'Indicator Date'!AV120)</f>
        <v>2022</v>
      </c>
      <c r="AW120" s="38">
        <f>IF('Indicator Date'!AW120="","x",'Indicator Date'!AW120)</f>
        <v>2019</v>
      </c>
      <c r="AX120" s="38">
        <f>IF('Indicator Date'!AX120="","x",'Indicator Date'!AX120)</f>
        <v>2024</v>
      </c>
      <c r="AY120" s="38">
        <f>IF('Indicator Date'!AY120="","x",'Indicator Date'!AY120)</f>
        <v>2024</v>
      </c>
      <c r="AZ120" s="38">
        <f>IF('Indicator Date'!AZ120="","x",'Indicator Date'!AZ120)</f>
        <v>2024</v>
      </c>
      <c r="BA120" s="38">
        <f>IF('Indicator Date'!BA120="","x",'Indicator Date'!BA120)</f>
        <v>2024</v>
      </c>
      <c r="BB120" s="38">
        <f>IF('Indicator Date'!BB120="","x",'Indicator Date'!BB120)</f>
        <v>2024</v>
      </c>
      <c r="BC120" s="38">
        <f>IF('Indicator Date'!BC120="","x",'Indicator Date'!BC120)</f>
        <v>2023</v>
      </c>
      <c r="BD120" s="38">
        <f>IF('Indicator Date'!BD120="","x",'Indicator Date'!BD120)</f>
        <v>2024</v>
      </c>
      <c r="BE120" s="38">
        <f>IF('Indicator Date'!BE120="","x",'Indicator Date'!BE120)</f>
        <v>2024</v>
      </c>
      <c r="BF120" s="38">
        <f>IF('Indicator Date'!BF120="","x",'Indicator Date'!BF120)</f>
        <v>2015</v>
      </c>
      <c r="BG120" s="38">
        <f>IF('Indicator Date'!BG120="","x",'Indicator Date'!BG120)</f>
        <v>2022</v>
      </c>
      <c r="BH120" s="38">
        <f>IF('Indicator Date'!BH120="","x",'Indicator Date'!BH120)</f>
        <v>2023</v>
      </c>
      <c r="BI120" s="38">
        <f>IF('Indicator Date'!BI120="","x",'Indicator Date'!BI120)</f>
        <v>2022</v>
      </c>
      <c r="BJ120" s="38">
        <f>IF('Indicator Date'!BJ120="","x",'Indicator Date'!BJ120)</f>
        <v>2020</v>
      </c>
      <c r="BK120" s="38">
        <f>IF('Indicator Date'!BK120="","x",'Indicator Date'!BK120)</f>
        <v>2021</v>
      </c>
      <c r="BL120" s="38">
        <f>IF('Indicator Date'!BL120="","x",'Indicator Date'!BL120)</f>
        <v>2022</v>
      </c>
      <c r="BM120" s="38">
        <f>IF('Indicator Date'!BM120="","x",'Indicator Date'!BM120)</f>
        <v>2014</v>
      </c>
      <c r="BN120" s="38">
        <f>IF('Indicator Date'!BN120="","x",'Indicator Date'!BN120)</f>
        <v>2022</v>
      </c>
      <c r="BO120" s="38">
        <f>IF('Indicator Date'!BO120="","x",'Indicator Date'!BO120)</f>
        <v>2022</v>
      </c>
      <c r="BP120" s="38">
        <f>IF('Indicator Date'!BP120="","x",'Indicator Date'!BP120)</f>
        <v>2021</v>
      </c>
      <c r="BQ120" s="38">
        <f>IF('Indicator Date'!BQ120="","x",'Indicator Date'!BQ120)</f>
        <v>2022</v>
      </c>
      <c r="BR120" s="38">
        <f>IF('Indicator Date'!BR120="","x",'Indicator Date'!BR120)</f>
        <v>2022</v>
      </c>
      <c r="BS120" s="38">
        <f>IF('Indicator Date'!BS120="","x",'Indicator Date'!BS120)</f>
        <v>2022</v>
      </c>
      <c r="BT120" s="38">
        <f>IF('Indicator Date'!BT120="","x",'Indicator Date'!BT120)</f>
        <v>2021</v>
      </c>
      <c r="BU120" s="38">
        <f>IF('Indicator Date'!BU120="","x",'Indicator Date'!BU120)</f>
        <v>2020</v>
      </c>
      <c r="BV120" s="38">
        <f>IF('Indicator Date'!BV120="","x",'Indicator Date'!BV120)</f>
        <v>2023</v>
      </c>
    </row>
    <row r="121" spans="1:74">
      <c r="A121" s="30" t="str">
        <f>'Indicator Data'!A123</f>
        <v>Myanmar</v>
      </c>
      <c r="B121" s="23" t="str">
        <f>'Indicator Data'!B123</f>
        <v>MMR</v>
      </c>
      <c r="C121" s="38">
        <f>IF('Indicator Date'!C121="","x",'Indicator Date'!C121)</f>
        <v>2024</v>
      </c>
      <c r="D121" s="38">
        <f>IF('Indicator Date'!D121="","x",'Indicator Date'!D121)</f>
        <v>2024</v>
      </c>
      <c r="E121" s="38">
        <f>IF('Indicator Date'!E121="","x",'Indicator Date'!E121)</f>
        <v>2024</v>
      </c>
      <c r="F121" s="38">
        <f>IF('Indicator Date'!F121="","x",'Indicator Date'!F121)</f>
        <v>2024</v>
      </c>
      <c r="G121" s="38">
        <f>IF('Indicator Date'!G121="","x",'Indicator Date'!G121)</f>
        <v>2024</v>
      </c>
      <c r="H121" s="38">
        <f>IF('Indicator Date'!H121="","x",'Indicator Date'!H121)</f>
        <v>2024</v>
      </c>
      <c r="I121" s="38">
        <f>IF('Indicator Date'!I121="","x",'Indicator Date'!I121)</f>
        <v>2024</v>
      </c>
      <c r="J121" s="38">
        <f>IF('Indicator Date'!J121="","x",'Indicator Date'!J121)</f>
        <v>2024</v>
      </c>
      <c r="K121" s="38">
        <f>IF('Indicator Date'!K121="","x",'Indicator Date'!K121)</f>
        <v>2024</v>
      </c>
      <c r="L121" s="38">
        <f>IF('Indicator Date'!L121="","x",'Indicator Date'!L121)</f>
        <v>2024</v>
      </c>
      <c r="M121" s="38">
        <f>IF('Indicator Date'!M121="","x",'Indicator Date'!M121)</f>
        <v>2024</v>
      </c>
      <c r="N121" s="38" t="str">
        <f>IF('Indicator Date'!N121="","x",'Indicator Date'!N121)</f>
        <v>x</v>
      </c>
      <c r="O121" s="38" t="str">
        <f>IF('Indicator Date'!O121="","x",'Indicator Date'!O121)</f>
        <v>x</v>
      </c>
      <c r="P121" s="38" t="str">
        <f>IF('Indicator Date'!P121="","x",'Indicator Date'!P121)</f>
        <v>x</v>
      </c>
      <c r="Q121" s="38">
        <f>IF('Indicator Date'!Q121="","x",'Indicator Date'!Q121)</f>
        <v>2024</v>
      </c>
      <c r="R121" s="38">
        <f>IF('Indicator Date'!R121="","x",'Indicator Date'!R121)</f>
        <v>2024</v>
      </c>
      <c r="S121" s="38">
        <f>IF('Indicator Date'!S121="","x",'Indicator Date'!S121)</f>
        <v>2024</v>
      </c>
      <c r="T121" s="38">
        <f>IF('Indicator Date'!T121="","x",'Indicator Date'!T121)</f>
        <v>2024</v>
      </c>
      <c r="U121" s="38">
        <f>IF('Indicator Date'!U121="","x",'Indicator Date'!U121)</f>
        <v>2024</v>
      </c>
      <c r="V121" s="38">
        <f>IF('Indicator Date'!V121="","x",'Indicator Date'!V121)</f>
        <v>2021</v>
      </c>
      <c r="W121" s="38">
        <f>IF('Indicator Date'!W121="","x",'Indicator Date'!W121)</f>
        <v>2022</v>
      </c>
      <c r="X121" s="38">
        <f>IF('Indicator Date'!X121="","x",'Indicator Date'!X121)</f>
        <v>2022</v>
      </c>
      <c r="Y121" s="38">
        <f>IF('Indicator Date'!Y121="","x",'Indicator Date'!Y121)</f>
        <v>2016</v>
      </c>
      <c r="Z121" s="38">
        <f>IF('Indicator Date'!Z121="","x",'Indicator Date'!Z121)</f>
        <v>2022</v>
      </c>
      <c r="AA121" s="38">
        <f>IF('Indicator Date'!AA121="","x",'Indicator Date'!AA121)</f>
        <v>2022</v>
      </c>
      <c r="AB121" s="38">
        <f>IF('Indicator Date'!AB121="","x",'Indicator Date'!AB121)</f>
        <v>2018</v>
      </c>
      <c r="AC121" s="38">
        <f>IF('Indicator Date'!AC121="","x",'Indicator Date'!AC121)</f>
        <v>2020</v>
      </c>
      <c r="AD121" s="38">
        <f>IF('Indicator Date'!AD121="","x",'Indicator Date'!AD121)</f>
        <v>2022</v>
      </c>
      <c r="AE121" s="38">
        <f>IF('Indicator Date'!AE121="","x",'Indicator Date'!AE121)</f>
        <v>2024</v>
      </c>
      <c r="AF121" s="38">
        <f>IF('Indicator Date'!AF121="","x",'Indicator Date'!AF121)</f>
        <v>2024</v>
      </c>
      <c r="AG121" s="38">
        <f>IF('Indicator Date'!AG121="","x",'Indicator Date'!AG121)</f>
        <v>2024</v>
      </c>
      <c r="AH121" s="38">
        <f>IF('Indicator Date'!AH121="","x",'Indicator Date'!AH121)</f>
        <v>2022</v>
      </c>
      <c r="AI121" s="38" t="str">
        <f>IF('Indicator Date'!AI121="","x",RIGHT('Indicator Date'!AI121,4))</f>
        <v>2015</v>
      </c>
      <c r="AJ121" s="38">
        <f>IF('Indicator Date'!AJ121="","x",'Indicator Date'!AJ121)</f>
        <v>2024</v>
      </c>
      <c r="AK121" s="38">
        <f>IF('Indicator Date'!AK121="","x",'Indicator Date'!AK121)</f>
        <v>2021</v>
      </c>
      <c r="AL121" s="38">
        <f>IF('Indicator Date'!AL121="","x",'Indicator Date'!AL121)</f>
        <v>2022</v>
      </c>
      <c r="AM121" s="38">
        <f>IF('Indicator Date'!AM121="","x",'Indicator Date'!AM121)</f>
        <v>2022</v>
      </c>
      <c r="AN121" s="38">
        <f>IF('Indicator Date'!AN121="","x",'Indicator Date'!AN121)</f>
        <v>2023</v>
      </c>
      <c r="AO121" s="38">
        <f>IF('Indicator Date'!AO121="","x",'Indicator Date'!AO121)</f>
        <v>2022</v>
      </c>
      <c r="AP121" s="38">
        <f>IF('Indicator Date'!AP121="","x",'Indicator Date'!AP121)</f>
        <v>2018</v>
      </c>
      <c r="AQ121" s="38">
        <f>IF('Indicator Date'!AQ121="","x",'Indicator Date'!AQ121)</f>
        <v>2022</v>
      </c>
      <c r="AR121" s="38">
        <f>IF('Indicator Date'!AR121="","x",'Indicator Date'!AR121)</f>
        <v>2022</v>
      </c>
      <c r="AS121" s="38">
        <f>IF('Indicator Date'!AS121="","x",'Indicator Date'!AS121)</f>
        <v>2022</v>
      </c>
      <c r="AT121" s="38">
        <f>IF('Indicator Date'!AT121="","x",'Indicator Date'!AT121)</f>
        <v>2022</v>
      </c>
      <c r="AU121" s="38">
        <f>IF('Indicator Date'!AU121="","x",'Indicator Date'!AU121)</f>
        <v>2022</v>
      </c>
      <c r="AV121" s="38">
        <f>IF('Indicator Date'!AV121="","x",'Indicator Date'!AV121)</f>
        <v>2022</v>
      </c>
      <c r="AW121" s="38">
        <f>IF('Indicator Date'!AW121="","x",'Indicator Date'!AW121)</f>
        <v>2017</v>
      </c>
      <c r="AX121" s="38">
        <f>IF('Indicator Date'!AX121="","x",'Indicator Date'!AX121)</f>
        <v>2024</v>
      </c>
      <c r="AY121" s="38">
        <f>IF('Indicator Date'!AY121="","x",'Indicator Date'!AY121)</f>
        <v>2024</v>
      </c>
      <c r="AZ121" s="38">
        <f>IF('Indicator Date'!AZ121="","x",'Indicator Date'!AZ121)</f>
        <v>2024</v>
      </c>
      <c r="BA121" s="38">
        <f>IF('Indicator Date'!BA121="","x",'Indicator Date'!BA121)</f>
        <v>2024</v>
      </c>
      <c r="BB121" s="38">
        <f>IF('Indicator Date'!BB121="","x",'Indicator Date'!BB121)</f>
        <v>2024</v>
      </c>
      <c r="BC121" s="38">
        <f>IF('Indicator Date'!BC121="","x",'Indicator Date'!BC121)</f>
        <v>2024</v>
      </c>
      <c r="BD121" s="38">
        <f>IF('Indicator Date'!BD121="","x",'Indicator Date'!BD121)</f>
        <v>2024</v>
      </c>
      <c r="BE121" s="38">
        <f>IF('Indicator Date'!BE121="","x",'Indicator Date'!BE121)</f>
        <v>2024</v>
      </c>
      <c r="BF121" s="38">
        <f>IF('Indicator Date'!BF121="","x",'Indicator Date'!BF121)</f>
        <v>2013</v>
      </c>
      <c r="BG121" s="38">
        <f>IF('Indicator Date'!BG121="","x",'Indicator Date'!BG121)</f>
        <v>2022</v>
      </c>
      <c r="BH121" s="38">
        <f>IF('Indicator Date'!BH121="","x",'Indicator Date'!BH121)</f>
        <v>2023</v>
      </c>
      <c r="BI121" s="38">
        <f>IF('Indicator Date'!BI121="","x",'Indicator Date'!BI121)</f>
        <v>2022</v>
      </c>
      <c r="BJ121" s="38">
        <f>IF('Indicator Date'!BJ121="","x",'Indicator Date'!BJ121)</f>
        <v>2019</v>
      </c>
      <c r="BK121" s="38">
        <f>IF('Indicator Date'!BK121="","x",'Indicator Date'!BK121)</f>
        <v>2021</v>
      </c>
      <c r="BL121" s="38">
        <f>IF('Indicator Date'!BL121="","x",'Indicator Date'!BL121)</f>
        <v>2022</v>
      </c>
      <c r="BM121" s="38">
        <f>IF('Indicator Date'!BM121="","x",'Indicator Date'!BM121)</f>
        <v>2014</v>
      </c>
      <c r="BN121" s="38">
        <f>IF('Indicator Date'!BN121="","x",'Indicator Date'!BN121)</f>
        <v>2022</v>
      </c>
      <c r="BO121" s="38">
        <f>IF('Indicator Date'!BO121="","x",'Indicator Date'!BO121)</f>
        <v>2022</v>
      </c>
      <c r="BP121" s="38">
        <f>IF('Indicator Date'!BP121="","x",'Indicator Date'!BP121)</f>
        <v>2019</v>
      </c>
      <c r="BQ121" s="38">
        <f>IF('Indicator Date'!BQ121="","x",'Indicator Date'!BQ121)</f>
        <v>2022</v>
      </c>
      <c r="BR121" s="38">
        <f>IF('Indicator Date'!BR121="","x",'Indicator Date'!BR121)</f>
        <v>2022</v>
      </c>
      <c r="BS121" s="38">
        <f>IF('Indicator Date'!BS121="","x",'Indicator Date'!BS121)</f>
        <v>2022</v>
      </c>
      <c r="BT121" s="38">
        <f>IF('Indicator Date'!BT121="","x",'Indicator Date'!BT121)</f>
        <v>2021</v>
      </c>
      <c r="BU121" s="38">
        <f>IF('Indicator Date'!BU121="","x",'Indicator Date'!BU121)</f>
        <v>2020</v>
      </c>
      <c r="BV121" s="38">
        <f>IF('Indicator Date'!BV121="","x",'Indicator Date'!BV121)</f>
        <v>2023</v>
      </c>
    </row>
    <row r="122" spans="1:74">
      <c r="A122" s="30" t="str">
        <f>'Indicator Data'!A124</f>
        <v>Namibia</v>
      </c>
      <c r="B122" s="23" t="str">
        <f>'Indicator Data'!B124</f>
        <v>NAM</v>
      </c>
      <c r="C122" s="38">
        <f>IF('Indicator Date'!C122="","x",'Indicator Date'!C122)</f>
        <v>2024</v>
      </c>
      <c r="D122" s="38">
        <f>IF('Indicator Date'!D122="","x",'Indicator Date'!D122)</f>
        <v>2024</v>
      </c>
      <c r="E122" s="38">
        <f>IF('Indicator Date'!E122="","x",'Indicator Date'!E122)</f>
        <v>2024</v>
      </c>
      <c r="F122" s="38">
        <f>IF('Indicator Date'!F122="","x",'Indicator Date'!F122)</f>
        <v>2024</v>
      </c>
      <c r="G122" s="38">
        <f>IF('Indicator Date'!G122="","x",'Indicator Date'!G122)</f>
        <v>2024</v>
      </c>
      <c r="H122" s="38">
        <f>IF('Indicator Date'!H122="","x",'Indicator Date'!H122)</f>
        <v>2024</v>
      </c>
      <c r="I122" s="38">
        <f>IF('Indicator Date'!I122="","x",'Indicator Date'!I122)</f>
        <v>2024</v>
      </c>
      <c r="J122" s="38">
        <f>IF('Indicator Date'!J122="","x",'Indicator Date'!J122)</f>
        <v>2024</v>
      </c>
      <c r="K122" s="38">
        <f>IF('Indicator Date'!K122="","x",'Indicator Date'!K122)</f>
        <v>2024</v>
      </c>
      <c r="L122" s="38">
        <f>IF('Indicator Date'!L122="","x",'Indicator Date'!L122)</f>
        <v>2024</v>
      </c>
      <c r="M122" s="38">
        <f>IF('Indicator Date'!M122="","x",'Indicator Date'!M122)</f>
        <v>2024</v>
      </c>
      <c r="N122" s="38">
        <f>IF('Indicator Date'!N122="","x",'Indicator Date'!N122)</f>
        <v>2024</v>
      </c>
      <c r="O122" s="38">
        <f>IF('Indicator Date'!O122="","x",'Indicator Date'!O122)</f>
        <v>2024</v>
      </c>
      <c r="P122" s="38">
        <f>IF('Indicator Date'!P122="","x",'Indicator Date'!P122)</f>
        <v>2024</v>
      </c>
      <c r="Q122" s="38">
        <f>IF('Indicator Date'!Q122="","x",'Indicator Date'!Q122)</f>
        <v>2024</v>
      </c>
      <c r="R122" s="38">
        <f>IF('Indicator Date'!R122="","x",'Indicator Date'!R122)</f>
        <v>2024</v>
      </c>
      <c r="S122" s="38">
        <f>IF('Indicator Date'!S122="","x",'Indicator Date'!S122)</f>
        <v>2024</v>
      </c>
      <c r="T122" s="38">
        <f>IF('Indicator Date'!T122="","x",'Indicator Date'!T122)</f>
        <v>2024</v>
      </c>
      <c r="U122" s="38">
        <f>IF('Indicator Date'!U122="","x",'Indicator Date'!U122)</f>
        <v>2024</v>
      </c>
      <c r="V122" s="38">
        <f>IF('Indicator Date'!V122="","x",'Indicator Date'!V122)</f>
        <v>2021</v>
      </c>
      <c r="W122" s="38">
        <f>IF('Indicator Date'!W122="","x",'Indicator Date'!W122)</f>
        <v>2022</v>
      </c>
      <c r="X122" s="38">
        <f>IF('Indicator Date'!X122="","x",'Indicator Date'!X122)</f>
        <v>2022</v>
      </c>
      <c r="Y122" s="38">
        <f>IF('Indicator Date'!Y122="","x",'Indicator Date'!Y122)</f>
        <v>2013</v>
      </c>
      <c r="Z122" s="38">
        <f>IF('Indicator Date'!Z122="","x",'Indicator Date'!Z122)</f>
        <v>2022</v>
      </c>
      <c r="AA122" s="38">
        <f>IF('Indicator Date'!AA122="","x",'Indicator Date'!AA122)</f>
        <v>2017</v>
      </c>
      <c r="AB122" s="38">
        <f>IF('Indicator Date'!AB122="","x",'Indicator Date'!AB122)</f>
        <v>2018</v>
      </c>
      <c r="AC122" s="38">
        <f>IF('Indicator Date'!AC122="","x",'Indicator Date'!AC122)</f>
        <v>2020</v>
      </c>
      <c r="AD122" s="38">
        <f>IF('Indicator Date'!AD122="","x",'Indicator Date'!AD122)</f>
        <v>2022</v>
      </c>
      <c r="AE122" s="38">
        <f>IF('Indicator Date'!AE122="","x",'Indicator Date'!AE122)</f>
        <v>2024</v>
      </c>
      <c r="AF122" s="38">
        <f>IF('Indicator Date'!AF122="","x",'Indicator Date'!AF122)</f>
        <v>2024</v>
      </c>
      <c r="AG122" s="38">
        <f>IF('Indicator Date'!AG122="","x",'Indicator Date'!AG122)</f>
        <v>2024</v>
      </c>
      <c r="AH122" s="38">
        <f>IF('Indicator Date'!AH122="","x",'Indicator Date'!AH122)</f>
        <v>2022</v>
      </c>
      <c r="AI122" s="38" t="str">
        <f>IF('Indicator Date'!AI122="","x",RIGHT('Indicator Date'!AI122,4))</f>
        <v>2013</v>
      </c>
      <c r="AJ122" s="38">
        <f>IF('Indicator Date'!AJ122="","x",'Indicator Date'!AJ122)</f>
        <v>2024</v>
      </c>
      <c r="AK122" s="38">
        <f>IF('Indicator Date'!AK122="","x",'Indicator Date'!AK122)</f>
        <v>2021</v>
      </c>
      <c r="AL122" s="38">
        <f>IF('Indicator Date'!AL122="","x",'Indicator Date'!AL122)</f>
        <v>2022</v>
      </c>
      <c r="AM122" s="38">
        <f>IF('Indicator Date'!AM122="","x",'Indicator Date'!AM122)</f>
        <v>2022</v>
      </c>
      <c r="AN122" s="38">
        <f>IF('Indicator Date'!AN122="","x",'Indicator Date'!AN122)</f>
        <v>2023</v>
      </c>
      <c r="AO122" s="38">
        <f>IF('Indicator Date'!AO122="","x",'Indicator Date'!AO122)</f>
        <v>2022</v>
      </c>
      <c r="AP122" s="38">
        <f>IF('Indicator Date'!AP122="","x",'Indicator Date'!AP122)</f>
        <v>2013</v>
      </c>
      <c r="AQ122" s="38">
        <f>IF('Indicator Date'!AQ122="","x",'Indicator Date'!AQ122)</f>
        <v>2022</v>
      </c>
      <c r="AR122" s="38">
        <f>IF('Indicator Date'!AR122="","x",'Indicator Date'!AR122)</f>
        <v>2022</v>
      </c>
      <c r="AS122" s="38">
        <f>IF('Indicator Date'!AS122="","x",'Indicator Date'!AS122)</f>
        <v>2022</v>
      </c>
      <c r="AT122" s="38">
        <f>IF('Indicator Date'!AT122="","x",'Indicator Date'!AT122)</f>
        <v>2022</v>
      </c>
      <c r="AU122" s="38">
        <f>IF('Indicator Date'!AU122="","x",'Indicator Date'!AU122)</f>
        <v>2022</v>
      </c>
      <c r="AV122" s="38">
        <f>IF('Indicator Date'!AV122="","x",'Indicator Date'!AV122)</f>
        <v>2022</v>
      </c>
      <c r="AW122" s="38">
        <f>IF('Indicator Date'!AW122="","x",'Indicator Date'!AW122)</f>
        <v>2015</v>
      </c>
      <c r="AX122" s="38">
        <f>IF('Indicator Date'!AX122="","x",'Indicator Date'!AX122)</f>
        <v>2024</v>
      </c>
      <c r="AY122" s="38">
        <f>IF('Indicator Date'!AY122="","x",'Indicator Date'!AY122)</f>
        <v>2024</v>
      </c>
      <c r="AZ122" s="38">
        <f>IF('Indicator Date'!AZ122="","x",'Indicator Date'!AZ122)</f>
        <v>2024</v>
      </c>
      <c r="BA122" s="38" t="str">
        <f>IF('Indicator Date'!BA122="","x",'Indicator Date'!BA122)</f>
        <v>x</v>
      </c>
      <c r="BB122" s="38">
        <f>IF('Indicator Date'!BB122="","x",'Indicator Date'!BB122)</f>
        <v>2024</v>
      </c>
      <c r="BC122" s="38">
        <f>IF('Indicator Date'!BC122="","x",'Indicator Date'!BC122)</f>
        <v>2022</v>
      </c>
      <c r="BD122" s="38">
        <f>IF('Indicator Date'!BD122="","x",'Indicator Date'!BD122)</f>
        <v>2024</v>
      </c>
      <c r="BE122" s="38">
        <f>IF('Indicator Date'!BE122="","x",'Indicator Date'!BE122)</f>
        <v>2024</v>
      </c>
      <c r="BF122" s="38">
        <f>IF('Indicator Date'!BF122="","x",'Indicator Date'!BF122)</f>
        <v>2013</v>
      </c>
      <c r="BG122" s="38">
        <f>IF('Indicator Date'!BG122="","x",'Indicator Date'!BG122)</f>
        <v>2022</v>
      </c>
      <c r="BH122" s="38">
        <f>IF('Indicator Date'!BH122="","x",'Indicator Date'!BH122)</f>
        <v>2023</v>
      </c>
      <c r="BI122" s="38">
        <f>IF('Indicator Date'!BI122="","x",'Indicator Date'!BI122)</f>
        <v>2022</v>
      </c>
      <c r="BJ122" s="38">
        <f>IF('Indicator Date'!BJ122="","x",'Indicator Date'!BJ122)</f>
        <v>2021</v>
      </c>
      <c r="BK122" s="38">
        <f>IF('Indicator Date'!BK122="","x",'Indicator Date'!BK122)</f>
        <v>2021</v>
      </c>
      <c r="BL122" s="38">
        <f>IF('Indicator Date'!BL122="","x",'Indicator Date'!BL122)</f>
        <v>2022</v>
      </c>
      <c r="BM122" s="38">
        <f>IF('Indicator Date'!BM122="","x",'Indicator Date'!BM122)</f>
        <v>2014</v>
      </c>
      <c r="BN122" s="38">
        <f>IF('Indicator Date'!BN122="","x",'Indicator Date'!BN122)</f>
        <v>2022</v>
      </c>
      <c r="BO122" s="38">
        <f>IF('Indicator Date'!BO122="","x",'Indicator Date'!BO122)</f>
        <v>2022</v>
      </c>
      <c r="BP122" s="38">
        <f>IF('Indicator Date'!BP122="","x",'Indicator Date'!BP122)</f>
        <v>2018</v>
      </c>
      <c r="BQ122" s="38">
        <f>IF('Indicator Date'!BQ122="","x",'Indicator Date'!BQ122)</f>
        <v>2022</v>
      </c>
      <c r="BR122" s="38">
        <f>IF('Indicator Date'!BR122="","x",'Indicator Date'!BR122)</f>
        <v>2022</v>
      </c>
      <c r="BS122" s="38">
        <f>IF('Indicator Date'!BS122="","x",'Indicator Date'!BS122)</f>
        <v>2022</v>
      </c>
      <c r="BT122" s="38">
        <f>IF('Indicator Date'!BT122="","x",'Indicator Date'!BT122)</f>
        <v>2021</v>
      </c>
      <c r="BU122" s="38">
        <f>IF('Indicator Date'!BU122="","x",'Indicator Date'!BU122)</f>
        <v>2020</v>
      </c>
      <c r="BV122" s="38">
        <f>IF('Indicator Date'!BV122="","x",'Indicator Date'!BV122)</f>
        <v>2023</v>
      </c>
    </row>
    <row r="123" spans="1:74">
      <c r="A123" s="30" t="str">
        <f>'Indicator Data'!A125</f>
        <v>Nauru</v>
      </c>
      <c r="B123" s="23" t="str">
        <f>'Indicator Data'!B125</f>
        <v>NRU</v>
      </c>
      <c r="C123" s="38">
        <f>IF('Indicator Date'!C123="","x",'Indicator Date'!C123)</f>
        <v>2024</v>
      </c>
      <c r="D123" s="38">
        <f>IF('Indicator Date'!D123="","x",'Indicator Date'!D123)</f>
        <v>2024</v>
      </c>
      <c r="E123" s="38">
        <f>IF('Indicator Date'!E123="","x",'Indicator Date'!E123)</f>
        <v>2024</v>
      </c>
      <c r="F123" s="38">
        <f>IF('Indicator Date'!F123="","x",'Indicator Date'!F123)</f>
        <v>2024</v>
      </c>
      <c r="G123" s="38">
        <f>IF('Indicator Date'!G123="","x",'Indicator Date'!G123)</f>
        <v>2024</v>
      </c>
      <c r="H123" s="38">
        <f>IF('Indicator Date'!H123="","x",'Indicator Date'!H123)</f>
        <v>2024</v>
      </c>
      <c r="I123" s="38">
        <f>IF('Indicator Date'!I123="","x",'Indicator Date'!I123)</f>
        <v>2024</v>
      </c>
      <c r="J123" s="38">
        <f>IF('Indicator Date'!J123="","x",'Indicator Date'!J123)</f>
        <v>2024</v>
      </c>
      <c r="K123" s="38">
        <f>IF('Indicator Date'!K123="","x",'Indicator Date'!K123)</f>
        <v>2024</v>
      </c>
      <c r="L123" s="38" t="str">
        <f>IF('Indicator Date'!L123="","x",'Indicator Date'!L123)</f>
        <v>x</v>
      </c>
      <c r="M123" s="38" t="str">
        <f>IF('Indicator Date'!M123="","x",'Indicator Date'!M123)</f>
        <v>x</v>
      </c>
      <c r="N123" s="38" t="str">
        <f>IF('Indicator Date'!N123="","x",'Indicator Date'!N123)</f>
        <v>x</v>
      </c>
      <c r="O123" s="38" t="str">
        <f>IF('Indicator Date'!O123="","x",'Indicator Date'!O123)</f>
        <v>x</v>
      </c>
      <c r="P123" s="38" t="str">
        <f>IF('Indicator Date'!P123="","x",'Indicator Date'!P123)</f>
        <v>x</v>
      </c>
      <c r="Q123" s="38">
        <f>IF('Indicator Date'!Q123="","x",'Indicator Date'!Q123)</f>
        <v>2024</v>
      </c>
      <c r="R123" s="38">
        <f>IF('Indicator Date'!R123="","x",'Indicator Date'!R123)</f>
        <v>2024</v>
      </c>
      <c r="S123" s="38">
        <f>IF('Indicator Date'!S123="","x",'Indicator Date'!S123)</f>
        <v>2024</v>
      </c>
      <c r="T123" s="38">
        <f>IF('Indicator Date'!T123="","x",'Indicator Date'!T123)</f>
        <v>2024</v>
      </c>
      <c r="U123" s="38">
        <f>IF('Indicator Date'!U123="","x",'Indicator Date'!U123)</f>
        <v>2024</v>
      </c>
      <c r="V123" s="38">
        <f>IF('Indicator Date'!V123="","x",'Indicator Date'!V123)</f>
        <v>2021</v>
      </c>
      <c r="W123" s="38">
        <f>IF('Indicator Date'!W123="","x",'Indicator Date'!W123)</f>
        <v>2022</v>
      </c>
      <c r="X123" s="38">
        <f>IF('Indicator Date'!X123="","x",'Indicator Date'!X123)</f>
        <v>2022</v>
      </c>
      <c r="Y123" s="38" t="str">
        <f>IF('Indicator Date'!Y123="","x",'Indicator Date'!Y123)</f>
        <v>x</v>
      </c>
      <c r="Z123" s="38">
        <f>IF('Indicator Date'!Z123="","x",'Indicator Date'!Z123)</f>
        <v>2021</v>
      </c>
      <c r="AA123" s="38" t="str">
        <f>IF('Indicator Date'!AA123="","x",'Indicator Date'!AA123)</f>
        <v>x</v>
      </c>
      <c r="AB123" s="38" t="str">
        <f>IF('Indicator Date'!AB123="","x",'Indicator Date'!AB123)</f>
        <v>x</v>
      </c>
      <c r="AC123" s="38" t="str">
        <f>IF('Indicator Date'!AC123="","x",'Indicator Date'!AC123)</f>
        <v>x</v>
      </c>
      <c r="AD123" s="38">
        <f>IF('Indicator Date'!AD123="","x",'Indicator Date'!AD123)</f>
        <v>2022</v>
      </c>
      <c r="AE123" s="38">
        <f>IF('Indicator Date'!AE123="","x",'Indicator Date'!AE123)</f>
        <v>2024</v>
      </c>
      <c r="AF123" s="38">
        <f>IF('Indicator Date'!AF123="","x",'Indicator Date'!AF123)</f>
        <v>2008</v>
      </c>
      <c r="AG123" s="38" t="str">
        <f>IF('Indicator Date'!AG123="","x",'Indicator Date'!AG123)</f>
        <v>x</v>
      </c>
      <c r="AH123" s="38">
        <f>IF('Indicator Date'!AH123="","x",'Indicator Date'!AH123)</f>
        <v>2022</v>
      </c>
      <c r="AI123" s="38" t="str">
        <f>IF('Indicator Date'!AI123="","x",RIGHT('Indicator Date'!AI123,4))</f>
        <v>x</v>
      </c>
      <c r="AJ123" s="38">
        <f>IF('Indicator Date'!AJ123="","x",'Indicator Date'!AJ123)</f>
        <v>2024</v>
      </c>
      <c r="AK123" s="38">
        <f>IF('Indicator Date'!AK123="","x",'Indicator Date'!AK123)</f>
        <v>2021</v>
      </c>
      <c r="AL123" s="38">
        <f>IF('Indicator Date'!AL123="","x",'Indicator Date'!AL123)</f>
        <v>2022</v>
      </c>
      <c r="AM123" s="38">
        <f>IF('Indicator Date'!AM123="","x",'Indicator Date'!AM123)</f>
        <v>2022</v>
      </c>
      <c r="AN123" s="38" t="str">
        <f>IF('Indicator Date'!AN123="","x",'Indicator Date'!AN123)</f>
        <v>x</v>
      </c>
      <c r="AO123" s="38">
        <f>IF('Indicator Date'!AO123="","x",'Indicator Date'!AO123)</f>
        <v>2022</v>
      </c>
      <c r="AP123" s="38" t="str">
        <f>IF('Indicator Date'!AP123="","x",'Indicator Date'!AP123)</f>
        <v>x</v>
      </c>
      <c r="AQ123" s="38">
        <f>IF('Indicator Date'!AQ123="","x",'Indicator Date'!AQ123)</f>
        <v>2022</v>
      </c>
      <c r="AR123" s="38" t="str">
        <f>IF('Indicator Date'!AR123="","x",'Indicator Date'!AR123)</f>
        <v>x</v>
      </c>
      <c r="AS123" s="38" t="str">
        <f>IF('Indicator Date'!AS123="","x",'Indicator Date'!AS123)</f>
        <v>x</v>
      </c>
      <c r="AT123" s="38" t="str">
        <f>IF('Indicator Date'!AT123="","x",'Indicator Date'!AT123)</f>
        <v>x</v>
      </c>
      <c r="AU123" s="38">
        <f>IF('Indicator Date'!AU123="","x",'Indicator Date'!AU123)</f>
        <v>2022</v>
      </c>
      <c r="AV123" s="38" t="str">
        <f>IF('Indicator Date'!AV123="","x",'Indicator Date'!AV123)</f>
        <v>x</v>
      </c>
      <c r="AW123" s="38">
        <f>IF('Indicator Date'!AW123="","x",'Indicator Date'!AW123)</f>
        <v>2012</v>
      </c>
      <c r="AX123" s="38" t="str">
        <f>IF('Indicator Date'!AX123="","x",'Indicator Date'!AX123)</f>
        <v>x</v>
      </c>
      <c r="AY123" s="38" t="str">
        <f>IF('Indicator Date'!AY123="","x",'Indicator Date'!AY123)</f>
        <v>x</v>
      </c>
      <c r="AZ123" s="38" t="str">
        <f>IF('Indicator Date'!AZ123="","x",'Indicator Date'!AZ123)</f>
        <v>x</v>
      </c>
      <c r="BA123" s="38" t="str">
        <f>IF('Indicator Date'!BA123="","x",'Indicator Date'!BA123)</f>
        <v>x</v>
      </c>
      <c r="BB123" s="38">
        <f>IF('Indicator Date'!BB123="","x",'Indicator Date'!BB123)</f>
        <v>2024</v>
      </c>
      <c r="BC123" s="38" t="str">
        <f>IF('Indicator Date'!BC123="","x",'Indicator Date'!BC123)</f>
        <v>x</v>
      </c>
      <c r="BD123" s="38">
        <f>IF('Indicator Date'!BD123="","x",'Indicator Date'!BD123)</f>
        <v>2024</v>
      </c>
      <c r="BE123" s="38">
        <f>IF('Indicator Date'!BE123="","x",'Indicator Date'!BE123)</f>
        <v>2024</v>
      </c>
      <c r="BF123" s="38">
        <f>IF('Indicator Date'!BF123="","x",'Indicator Date'!BF123)</f>
        <v>2013</v>
      </c>
      <c r="BG123" s="38">
        <f>IF('Indicator Date'!BG123="","x",'Indicator Date'!BG123)</f>
        <v>2022</v>
      </c>
      <c r="BH123" s="38" t="str">
        <f>IF('Indicator Date'!BH123="","x",'Indicator Date'!BH123)</f>
        <v>x</v>
      </c>
      <c r="BI123" s="38">
        <f>IF('Indicator Date'!BI123="","x",'Indicator Date'!BI123)</f>
        <v>2022</v>
      </c>
      <c r="BJ123" s="38" t="str">
        <f>IF('Indicator Date'!BJ123="","x",'Indicator Date'!BJ123)</f>
        <v>x</v>
      </c>
      <c r="BK123" s="38">
        <f>IF('Indicator Date'!BK123="","x",'Indicator Date'!BK123)</f>
        <v>2021</v>
      </c>
      <c r="BL123" s="38">
        <f>IF('Indicator Date'!BL123="","x",'Indicator Date'!BL123)</f>
        <v>2021</v>
      </c>
      <c r="BM123" s="38">
        <f>IF('Indicator Date'!BM123="","x",'Indicator Date'!BM123)</f>
        <v>2014</v>
      </c>
      <c r="BN123" s="38">
        <f>IF('Indicator Date'!BN123="","x",'Indicator Date'!BN123)</f>
        <v>2022</v>
      </c>
      <c r="BO123" s="38">
        <f>IF('Indicator Date'!BO123="","x",'Indicator Date'!BO123)</f>
        <v>2022</v>
      </c>
      <c r="BP123" s="38">
        <f>IF('Indicator Date'!BP123="","x",'Indicator Date'!BP123)</f>
        <v>2015</v>
      </c>
      <c r="BQ123" s="38">
        <f>IF('Indicator Date'!BQ123="","x",'Indicator Date'!BQ123)</f>
        <v>2022</v>
      </c>
      <c r="BR123" s="38">
        <f>IF('Indicator Date'!BR123="","x",'Indicator Date'!BR123)</f>
        <v>2022</v>
      </c>
      <c r="BS123" s="38">
        <f>IF('Indicator Date'!BS123="","x",'Indicator Date'!BS123)</f>
        <v>2022</v>
      </c>
      <c r="BT123" s="38">
        <f>IF('Indicator Date'!BT123="","x",'Indicator Date'!BT123)</f>
        <v>2021</v>
      </c>
      <c r="BU123" s="38" t="str">
        <f>IF('Indicator Date'!BU123="","x",'Indicator Date'!BU123)</f>
        <v>x</v>
      </c>
      <c r="BV123" s="38">
        <f>IF('Indicator Date'!BV123="","x",'Indicator Date'!BV123)</f>
        <v>2023</v>
      </c>
    </row>
    <row r="124" spans="1:74">
      <c r="A124" s="30" t="str">
        <f>'Indicator Data'!A126</f>
        <v>Nepal</v>
      </c>
      <c r="B124" s="23" t="str">
        <f>'Indicator Data'!B126</f>
        <v>NPL</v>
      </c>
      <c r="C124" s="38">
        <f>IF('Indicator Date'!C124="","x",'Indicator Date'!C124)</f>
        <v>2024</v>
      </c>
      <c r="D124" s="38">
        <f>IF('Indicator Date'!D124="","x",'Indicator Date'!D124)</f>
        <v>2024</v>
      </c>
      <c r="E124" s="38">
        <f>IF('Indicator Date'!E124="","x",'Indicator Date'!E124)</f>
        <v>2024</v>
      </c>
      <c r="F124" s="38">
        <f>IF('Indicator Date'!F124="","x",'Indicator Date'!F124)</f>
        <v>2024</v>
      </c>
      <c r="G124" s="38">
        <f>IF('Indicator Date'!G124="","x",'Indicator Date'!G124)</f>
        <v>2024</v>
      </c>
      <c r="H124" s="38">
        <f>IF('Indicator Date'!H124="","x",'Indicator Date'!H124)</f>
        <v>2024</v>
      </c>
      <c r="I124" s="38">
        <f>IF('Indicator Date'!I124="","x",'Indicator Date'!I124)</f>
        <v>2024</v>
      </c>
      <c r="J124" s="38">
        <f>IF('Indicator Date'!J124="","x",'Indicator Date'!J124)</f>
        <v>2024</v>
      </c>
      <c r="K124" s="38">
        <f>IF('Indicator Date'!K124="","x",'Indicator Date'!K124)</f>
        <v>2024</v>
      </c>
      <c r="L124" s="38">
        <f>IF('Indicator Date'!L124="","x",'Indicator Date'!L124)</f>
        <v>2024</v>
      </c>
      <c r="M124" s="38">
        <f>IF('Indicator Date'!M124="","x",'Indicator Date'!M124)</f>
        <v>2024</v>
      </c>
      <c r="N124" s="38" t="str">
        <f>IF('Indicator Date'!N124="","x",'Indicator Date'!N124)</f>
        <v>x</v>
      </c>
      <c r="O124" s="38" t="str">
        <f>IF('Indicator Date'!O124="","x",'Indicator Date'!O124)</f>
        <v>x</v>
      </c>
      <c r="P124" s="38" t="str">
        <f>IF('Indicator Date'!P124="","x",'Indicator Date'!P124)</f>
        <v>x</v>
      </c>
      <c r="Q124" s="38">
        <f>IF('Indicator Date'!Q124="","x",'Indicator Date'!Q124)</f>
        <v>2024</v>
      </c>
      <c r="R124" s="38">
        <f>IF('Indicator Date'!R124="","x",'Indicator Date'!R124)</f>
        <v>2024</v>
      </c>
      <c r="S124" s="38">
        <f>IF('Indicator Date'!S124="","x",'Indicator Date'!S124)</f>
        <v>2024</v>
      </c>
      <c r="T124" s="38">
        <f>IF('Indicator Date'!T124="","x",'Indicator Date'!T124)</f>
        <v>2024</v>
      </c>
      <c r="U124" s="38">
        <f>IF('Indicator Date'!U124="","x",'Indicator Date'!U124)</f>
        <v>2024</v>
      </c>
      <c r="V124" s="38">
        <f>IF('Indicator Date'!V124="","x",'Indicator Date'!V124)</f>
        <v>2021</v>
      </c>
      <c r="W124" s="38">
        <f>IF('Indicator Date'!W124="","x",'Indicator Date'!W124)</f>
        <v>2022</v>
      </c>
      <c r="X124" s="38">
        <f>IF('Indicator Date'!X124="","x",'Indicator Date'!X124)</f>
        <v>2022</v>
      </c>
      <c r="Y124" s="38">
        <f>IF('Indicator Date'!Y124="","x",'Indicator Date'!Y124)</f>
        <v>2019</v>
      </c>
      <c r="Z124" s="38">
        <f>IF('Indicator Date'!Z124="","x",'Indicator Date'!Z124)</f>
        <v>2022</v>
      </c>
      <c r="AA124" s="38">
        <f>IF('Indicator Date'!AA124="","x",'Indicator Date'!AA124)</f>
        <v>2022</v>
      </c>
      <c r="AB124" s="38">
        <f>IF('Indicator Date'!AB124="","x",'Indicator Date'!AB124)</f>
        <v>2019</v>
      </c>
      <c r="AC124" s="38">
        <f>IF('Indicator Date'!AC124="","x",'Indicator Date'!AC124)</f>
        <v>2020</v>
      </c>
      <c r="AD124" s="38">
        <f>IF('Indicator Date'!AD124="","x",'Indicator Date'!AD124)</f>
        <v>2022</v>
      </c>
      <c r="AE124" s="38">
        <f>IF('Indicator Date'!AE124="","x",'Indicator Date'!AE124)</f>
        <v>2024</v>
      </c>
      <c r="AF124" s="38">
        <f>IF('Indicator Date'!AF124="","x",'Indicator Date'!AF124)</f>
        <v>2024</v>
      </c>
      <c r="AG124" s="38">
        <f>IF('Indicator Date'!AG124="","x",'Indicator Date'!AG124)</f>
        <v>2024</v>
      </c>
      <c r="AH124" s="38">
        <f>IF('Indicator Date'!AH124="","x",'Indicator Date'!AH124)</f>
        <v>2022</v>
      </c>
      <c r="AI124" s="38" t="str">
        <f>IF('Indicator Date'!AI124="","x",RIGHT('Indicator Date'!AI124,4))</f>
        <v>2019</v>
      </c>
      <c r="AJ124" s="38">
        <f>IF('Indicator Date'!AJ124="","x",'Indicator Date'!AJ124)</f>
        <v>2024</v>
      </c>
      <c r="AK124" s="38">
        <f>IF('Indicator Date'!AK124="","x",'Indicator Date'!AK124)</f>
        <v>2021</v>
      </c>
      <c r="AL124" s="38">
        <f>IF('Indicator Date'!AL124="","x",'Indicator Date'!AL124)</f>
        <v>2022</v>
      </c>
      <c r="AM124" s="38">
        <f>IF('Indicator Date'!AM124="","x",'Indicator Date'!AM124)</f>
        <v>2022</v>
      </c>
      <c r="AN124" s="38">
        <f>IF('Indicator Date'!AN124="","x",'Indicator Date'!AN124)</f>
        <v>2023</v>
      </c>
      <c r="AO124" s="38">
        <f>IF('Indicator Date'!AO124="","x",'Indicator Date'!AO124)</f>
        <v>2022</v>
      </c>
      <c r="AP124" s="38">
        <f>IF('Indicator Date'!AP124="","x",'Indicator Date'!AP124)</f>
        <v>2022</v>
      </c>
      <c r="AQ124" s="38">
        <f>IF('Indicator Date'!AQ124="","x",'Indicator Date'!AQ124)</f>
        <v>2022</v>
      </c>
      <c r="AR124" s="38">
        <f>IF('Indicator Date'!AR124="","x",'Indicator Date'!AR124)</f>
        <v>2022</v>
      </c>
      <c r="AS124" s="38">
        <f>IF('Indicator Date'!AS124="","x",'Indicator Date'!AS124)</f>
        <v>2022</v>
      </c>
      <c r="AT124" s="38">
        <f>IF('Indicator Date'!AT124="","x",'Indicator Date'!AT124)</f>
        <v>2022</v>
      </c>
      <c r="AU124" s="38">
        <f>IF('Indicator Date'!AU124="","x",'Indicator Date'!AU124)</f>
        <v>2022</v>
      </c>
      <c r="AV124" s="38">
        <f>IF('Indicator Date'!AV124="","x",'Indicator Date'!AV124)</f>
        <v>2022</v>
      </c>
      <c r="AW124" s="38">
        <f>IF('Indicator Date'!AW124="","x",'Indicator Date'!AW124)</f>
        <v>2010</v>
      </c>
      <c r="AX124" s="38">
        <f>IF('Indicator Date'!AX124="","x",'Indicator Date'!AX124)</f>
        <v>2024</v>
      </c>
      <c r="AY124" s="38">
        <f>IF('Indicator Date'!AY124="","x",'Indicator Date'!AY124)</f>
        <v>2024</v>
      </c>
      <c r="AZ124" s="38">
        <f>IF('Indicator Date'!AZ124="","x",'Indicator Date'!AZ124)</f>
        <v>2024</v>
      </c>
      <c r="BA124" s="38">
        <f>IF('Indicator Date'!BA124="","x",'Indicator Date'!BA124)</f>
        <v>2018</v>
      </c>
      <c r="BB124" s="38">
        <f>IF('Indicator Date'!BB124="","x",'Indicator Date'!BB124)</f>
        <v>2024</v>
      </c>
      <c r="BC124" s="38">
        <f>IF('Indicator Date'!BC124="","x",'Indicator Date'!BC124)</f>
        <v>2023</v>
      </c>
      <c r="BD124" s="38">
        <f>IF('Indicator Date'!BD124="","x",'Indicator Date'!BD124)</f>
        <v>2024</v>
      </c>
      <c r="BE124" s="38">
        <f>IF('Indicator Date'!BE124="","x",'Indicator Date'!BE124)</f>
        <v>2024</v>
      </c>
      <c r="BF124" s="38">
        <f>IF('Indicator Date'!BF124="","x",'Indicator Date'!BF124)</f>
        <v>2015</v>
      </c>
      <c r="BG124" s="38">
        <f>IF('Indicator Date'!BG124="","x",'Indicator Date'!BG124)</f>
        <v>2022</v>
      </c>
      <c r="BH124" s="38">
        <f>IF('Indicator Date'!BH124="","x",'Indicator Date'!BH124)</f>
        <v>2023</v>
      </c>
      <c r="BI124" s="38">
        <f>IF('Indicator Date'!BI124="","x",'Indicator Date'!BI124)</f>
        <v>2022</v>
      </c>
      <c r="BJ124" s="38">
        <f>IF('Indicator Date'!BJ124="","x",'Indicator Date'!BJ124)</f>
        <v>2021</v>
      </c>
      <c r="BK124" s="38">
        <f>IF('Indicator Date'!BK124="","x",'Indicator Date'!BK124)</f>
        <v>2021</v>
      </c>
      <c r="BL124" s="38">
        <f>IF('Indicator Date'!BL124="","x",'Indicator Date'!BL124)</f>
        <v>2021</v>
      </c>
      <c r="BM124" s="38">
        <f>IF('Indicator Date'!BM124="","x",'Indicator Date'!BM124)</f>
        <v>2014</v>
      </c>
      <c r="BN124" s="38">
        <f>IF('Indicator Date'!BN124="","x",'Indicator Date'!BN124)</f>
        <v>2022</v>
      </c>
      <c r="BO124" s="38">
        <f>IF('Indicator Date'!BO124="","x",'Indicator Date'!BO124)</f>
        <v>2022</v>
      </c>
      <c r="BP124" s="38">
        <f>IF('Indicator Date'!BP124="","x",'Indicator Date'!BP124)</f>
        <v>2021</v>
      </c>
      <c r="BQ124" s="38">
        <f>IF('Indicator Date'!BQ124="","x",'Indicator Date'!BQ124)</f>
        <v>2022</v>
      </c>
      <c r="BR124" s="38">
        <f>IF('Indicator Date'!BR124="","x",'Indicator Date'!BR124)</f>
        <v>2022</v>
      </c>
      <c r="BS124" s="38">
        <f>IF('Indicator Date'!BS124="","x",'Indicator Date'!BS124)</f>
        <v>2022</v>
      </c>
      <c r="BT124" s="38">
        <f>IF('Indicator Date'!BT124="","x",'Indicator Date'!BT124)</f>
        <v>2021</v>
      </c>
      <c r="BU124" s="38">
        <f>IF('Indicator Date'!BU124="","x",'Indicator Date'!BU124)</f>
        <v>2020</v>
      </c>
      <c r="BV124" s="38">
        <f>IF('Indicator Date'!BV124="","x",'Indicator Date'!BV124)</f>
        <v>2023</v>
      </c>
    </row>
    <row r="125" spans="1:74">
      <c r="A125" s="30" t="str">
        <f>'Indicator Data'!A127</f>
        <v>Netherlands</v>
      </c>
      <c r="B125" s="23" t="str">
        <f>'Indicator Data'!B127</f>
        <v>NLD</v>
      </c>
      <c r="C125" s="38">
        <f>IF('Indicator Date'!C125="","x",'Indicator Date'!C125)</f>
        <v>2024</v>
      </c>
      <c r="D125" s="38">
        <f>IF('Indicator Date'!D125="","x",'Indicator Date'!D125)</f>
        <v>2024</v>
      </c>
      <c r="E125" s="38">
        <f>IF('Indicator Date'!E125="","x",'Indicator Date'!E125)</f>
        <v>2024</v>
      </c>
      <c r="F125" s="38">
        <f>IF('Indicator Date'!F125="","x",'Indicator Date'!F125)</f>
        <v>2024</v>
      </c>
      <c r="G125" s="38">
        <f>IF('Indicator Date'!G125="","x",'Indicator Date'!G125)</f>
        <v>2024</v>
      </c>
      <c r="H125" s="38">
        <f>IF('Indicator Date'!H125="","x",'Indicator Date'!H125)</f>
        <v>2024</v>
      </c>
      <c r="I125" s="38">
        <f>IF('Indicator Date'!I125="","x",'Indicator Date'!I125)</f>
        <v>2024</v>
      </c>
      <c r="J125" s="38">
        <f>IF('Indicator Date'!J125="","x",'Indicator Date'!J125)</f>
        <v>2024</v>
      </c>
      <c r="K125" s="38">
        <f>IF('Indicator Date'!K125="","x",'Indicator Date'!K125)</f>
        <v>2024</v>
      </c>
      <c r="L125" s="38">
        <f>IF('Indicator Date'!L125="","x",'Indicator Date'!L125)</f>
        <v>2024</v>
      </c>
      <c r="M125" s="38">
        <f>IF('Indicator Date'!M125="","x",'Indicator Date'!M125)</f>
        <v>2024</v>
      </c>
      <c r="N125" s="38" t="str">
        <f>IF('Indicator Date'!N125="","x",'Indicator Date'!N125)</f>
        <v>x</v>
      </c>
      <c r="O125" s="38" t="str">
        <f>IF('Indicator Date'!O125="","x",'Indicator Date'!O125)</f>
        <v>x</v>
      </c>
      <c r="P125" s="38" t="str">
        <f>IF('Indicator Date'!P125="","x",'Indicator Date'!P125)</f>
        <v>x</v>
      </c>
      <c r="Q125" s="38">
        <f>IF('Indicator Date'!Q125="","x",'Indicator Date'!Q125)</f>
        <v>2024</v>
      </c>
      <c r="R125" s="38">
        <f>IF('Indicator Date'!R125="","x",'Indicator Date'!R125)</f>
        <v>2024</v>
      </c>
      <c r="S125" s="38">
        <f>IF('Indicator Date'!S125="","x",'Indicator Date'!S125)</f>
        <v>2024</v>
      </c>
      <c r="T125" s="38">
        <f>IF('Indicator Date'!T125="","x",'Indicator Date'!T125)</f>
        <v>2024</v>
      </c>
      <c r="U125" s="38">
        <f>IF('Indicator Date'!U125="","x",'Indicator Date'!U125)</f>
        <v>2024</v>
      </c>
      <c r="V125" s="38">
        <f>IF('Indicator Date'!V125="","x",'Indicator Date'!V125)</f>
        <v>2021</v>
      </c>
      <c r="W125" s="38">
        <f>IF('Indicator Date'!W125="","x",'Indicator Date'!W125)</f>
        <v>2022</v>
      </c>
      <c r="X125" s="38">
        <f>IF('Indicator Date'!X125="","x",'Indicator Date'!X125)</f>
        <v>2022</v>
      </c>
      <c r="Y125" s="38">
        <f>IF('Indicator Date'!Y125="","x",'Indicator Date'!Y125)</f>
        <v>2011</v>
      </c>
      <c r="Z125" s="38">
        <f>IF('Indicator Date'!Z125="","x",'Indicator Date'!Z125)</f>
        <v>2022</v>
      </c>
      <c r="AA125" s="38" t="str">
        <f>IF('Indicator Date'!AA125="","x",'Indicator Date'!AA125)</f>
        <v>x</v>
      </c>
      <c r="AB125" s="38">
        <f>IF('Indicator Date'!AB125="","x",'Indicator Date'!AB125)</f>
        <v>2018</v>
      </c>
      <c r="AC125" s="38">
        <f>IF('Indicator Date'!AC125="","x",'Indicator Date'!AC125)</f>
        <v>2020</v>
      </c>
      <c r="AD125" s="38" t="str">
        <f>IF('Indicator Date'!AD125="","x",'Indicator Date'!AD125)</f>
        <v>x</v>
      </c>
      <c r="AE125" s="38">
        <f>IF('Indicator Date'!AE125="","x",'Indicator Date'!AE125)</f>
        <v>2024</v>
      </c>
      <c r="AF125" s="38">
        <f>IF('Indicator Date'!AF125="","x",'Indicator Date'!AF125)</f>
        <v>2024</v>
      </c>
      <c r="AG125" s="38">
        <f>IF('Indicator Date'!AG125="","x",'Indicator Date'!AG125)</f>
        <v>2024</v>
      </c>
      <c r="AH125" s="38">
        <f>IF('Indicator Date'!AH125="","x",'Indicator Date'!AH125)</f>
        <v>2022</v>
      </c>
      <c r="AI125" s="38" t="str">
        <f>IF('Indicator Date'!AI125="","x",RIGHT('Indicator Date'!AI125,4))</f>
        <v>x</v>
      </c>
      <c r="AJ125" s="38">
        <f>IF('Indicator Date'!AJ125="","x",'Indicator Date'!AJ125)</f>
        <v>2024</v>
      </c>
      <c r="AK125" s="38">
        <f>IF('Indicator Date'!AK125="","x",'Indicator Date'!AK125)</f>
        <v>2021</v>
      </c>
      <c r="AL125" s="38">
        <f>IF('Indicator Date'!AL125="","x",'Indicator Date'!AL125)</f>
        <v>2022</v>
      </c>
      <c r="AM125" s="38" t="str">
        <f>IF('Indicator Date'!AM125="","x",'Indicator Date'!AM125)</f>
        <v>x</v>
      </c>
      <c r="AN125" s="38">
        <f>IF('Indicator Date'!AN125="","x",'Indicator Date'!AN125)</f>
        <v>2023</v>
      </c>
      <c r="AO125" s="38">
        <f>IF('Indicator Date'!AO125="","x",'Indicator Date'!AO125)</f>
        <v>2022</v>
      </c>
      <c r="AP125" s="38" t="str">
        <f>IF('Indicator Date'!AP125="","x",'Indicator Date'!AP125)</f>
        <v>x</v>
      </c>
      <c r="AQ125" s="38">
        <f>IF('Indicator Date'!AQ125="","x",'Indicator Date'!AQ125)</f>
        <v>2022</v>
      </c>
      <c r="AR125" s="38">
        <f>IF('Indicator Date'!AR125="","x",'Indicator Date'!AR125)</f>
        <v>2021</v>
      </c>
      <c r="AS125" s="38">
        <f>IF('Indicator Date'!AS125="","x",'Indicator Date'!AS125)</f>
        <v>2021</v>
      </c>
      <c r="AT125" s="38" t="str">
        <f>IF('Indicator Date'!AT125="","x",'Indicator Date'!AT125)</f>
        <v>x</v>
      </c>
      <c r="AU125" s="38">
        <f>IF('Indicator Date'!AU125="","x",'Indicator Date'!AU125)</f>
        <v>2020</v>
      </c>
      <c r="AV125" s="38">
        <f>IF('Indicator Date'!AV125="","x",'Indicator Date'!AV125)</f>
        <v>2022</v>
      </c>
      <c r="AW125" s="38">
        <f>IF('Indicator Date'!AW125="","x",'Indicator Date'!AW125)</f>
        <v>2021</v>
      </c>
      <c r="AX125" s="38">
        <f>IF('Indicator Date'!AX125="","x",'Indicator Date'!AX125)</f>
        <v>2024</v>
      </c>
      <c r="AY125" s="38">
        <f>IF('Indicator Date'!AY125="","x",'Indicator Date'!AY125)</f>
        <v>2024</v>
      </c>
      <c r="AZ125" s="38">
        <f>IF('Indicator Date'!AZ125="","x",'Indicator Date'!AZ125)</f>
        <v>2024</v>
      </c>
      <c r="BA125" s="38" t="str">
        <f>IF('Indicator Date'!BA125="","x",'Indicator Date'!BA125)</f>
        <v>x</v>
      </c>
      <c r="BB125" s="38">
        <f>IF('Indicator Date'!BB125="","x",'Indicator Date'!BB125)</f>
        <v>2024</v>
      </c>
      <c r="BC125" s="38" t="str">
        <f>IF('Indicator Date'!BC125="","x",'Indicator Date'!BC125)</f>
        <v>x</v>
      </c>
      <c r="BD125" s="38">
        <f>IF('Indicator Date'!BD125="","x",'Indicator Date'!BD125)</f>
        <v>2024</v>
      </c>
      <c r="BE125" s="38">
        <f>IF('Indicator Date'!BE125="","x",'Indicator Date'!BE125)</f>
        <v>2024</v>
      </c>
      <c r="BF125" s="38">
        <f>IF('Indicator Date'!BF125="","x",'Indicator Date'!BF125)</f>
        <v>2015</v>
      </c>
      <c r="BG125" s="38">
        <f>IF('Indicator Date'!BG125="","x",'Indicator Date'!BG125)</f>
        <v>2022</v>
      </c>
      <c r="BH125" s="38">
        <f>IF('Indicator Date'!BH125="","x",'Indicator Date'!BH125)</f>
        <v>2023</v>
      </c>
      <c r="BI125" s="38">
        <f>IF('Indicator Date'!BI125="","x",'Indicator Date'!BI125)</f>
        <v>2022</v>
      </c>
      <c r="BJ125" s="38" t="str">
        <f>IF('Indicator Date'!BJ125="","x",'Indicator Date'!BJ125)</f>
        <v>x</v>
      </c>
      <c r="BK125" s="38">
        <f>IF('Indicator Date'!BK125="","x",'Indicator Date'!BK125)</f>
        <v>2022</v>
      </c>
      <c r="BL125" s="38">
        <f>IF('Indicator Date'!BL125="","x",'Indicator Date'!BL125)</f>
        <v>2022</v>
      </c>
      <c r="BM125" s="38">
        <f>IF('Indicator Date'!BM125="","x",'Indicator Date'!BM125)</f>
        <v>2014</v>
      </c>
      <c r="BN125" s="38">
        <f>IF('Indicator Date'!BN125="","x",'Indicator Date'!BN125)</f>
        <v>2022</v>
      </c>
      <c r="BO125" s="38">
        <f>IF('Indicator Date'!BO125="","x",'Indicator Date'!BO125)</f>
        <v>2022</v>
      </c>
      <c r="BP125" s="38">
        <f>IF('Indicator Date'!BP125="","x",'Indicator Date'!BP125)</f>
        <v>2020</v>
      </c>
      <c r="BQ125" s="38">
        <f>IF('Indicator Date'!BQ125="","x",'Indicator Date'!BQ125)</f>
        <v>2020</v>
      </c>
      <c r="BR125" s="38">
        <f>IF('Indicator Date'!BR125="","x",'Indicator Date'!BR125)</f>
        <v>2020</v>
      </c>
      <c r="BS125" s="38">
        <f>IF('Indicator Date'!BS125="","x",'Indicator Date'!BS125)</f>
        <v>2020</v>
      </c>
      <c r="BT125" s="38">
        <f>IF('Indicator Date'!BT125="","x",'Indicator Date'!BT125)</f>
        <v>2021</v>
      </c>
      <c r="BU125" s="38">
        <f>IF('Indicator Date'!BU125="","x",'Indicator Date'!BU125)</f>
        <v>2020</v>
      </c>
      <c r="BV125" s="38">
        <f>IF('Indicator Date'!BV125="","x",'Indicator Date'!BV125)</f>
        <v>2023</v>
      </c>
    </row>
    <row r="126" spans="1:74">
      <c r="A126" s="30" t="str">
        <f>'Indicator Data'!A128</f>
        <v>New Zealand</v>
      </c>
      <c r="B126" s="23" t="str">
        <f>'Indicator Data'!B128</f>
        <v>NZL</v>
      </c>
      <c r="C126" s="38">
        <f>IF('Indicator Date'!C126="","x",'Indicator Date'!C126)</f>
        <v>2024</v>
      </c>
      <c r="D126" s="38">
        <f>IF('Indicator Date'!D126="","x",'Indicator Date'!D126)</f>
        <v>2024</v>
      </c>
      <c r="E126" s="38">
        <f>IF('Indicator Date'!E126="","x",'Indicator Date'!E126)</f>
        <v>2024</v>
      </c>
      <c r="F126" s="38">
        <f>IF('Indicator Date'!F126="","x",'Indicator Date'!F126)</f>
        <v>2024</v>
      </c>
      <c r="G126" s="38">
        <f>IF('Indicator Date'!G126="","x",'Indicator Date'!G126)</f>
        <v>2024</v>
      </c>
      <c r="H126" s="38">
        <f>IF('Indicator Date'!H126="","x",'Indicator Date'!H126)</f>
        <v>2024</v>
      </c>
      <c r="I126" s="38">
        <f>IF('Indicator Date'!I126="","x",'Indicator Date'!I126)</f>
        <v>2024</v>
      </c>
      <c r="J126" s="38">
        <f>IF('Indicator Date'!J126="","x",'Indicator Date'!J126)</f>
        <v>2024</v>
      </c>
      <c r="K126" s="38">
        <f>IF('Indicator Date'!K126="","x",'Indicator Date'!K126)</f>
        <v>2024</v>
      </c>
      <c r="L126" s="38">
        <f>IF('Indicator Date'!L126="","x",'Indicator Date'!L126)</f>
        <v>2024</v>
      </c>
      <c r="M126" s="38" t="str">
        <f>IF('Indicator Date'!M126="","x",'Indicator Date'!M126)</f>
        <v>x</v>
      </c>
      <c r="N126" s="38" t="str">
        <f>IF('Indicator Date'!N126="","x",'Indicator Date'!N126)</f>
        <v>x</v>
      </c>
      <c r="O126" s="38" t="str">
        <f>IF('Indicator Date'!O126="","x",'Indicator Date'!O126)</f>
        <v>x</v>
      </c>
      <c r="P126" s="38" t="str">
        <f>IF('Indicator Date'!P126="","x",'Indicator Date'!P126)</f>
        <v>x</v>
      </c>
      <c r="Q126" s="38">
        <f>IF('Indicator Date'!Q126="","x",'Indicator Date'!Q126)</f>
        <v>2024</v>
      </c>
      <c r="R126" s="38">
        <f>IF('Indicator Date'!R126="","x",'Indicator Date'!R126)</f>
        <v>2024</v>
      </c>
      <c r="S126" s="38">
        <f>IF('Indicator Date'!S126="","x",'Indicator Date'!S126)</f>
        <v>2024</v>
      </c>
      <c r="T126" s="38">
        <f>IF('Indicator Date'!T126="","x",'Indicator Date'!T126)</f>
        <v>2024</v>
      </c>
      <c r="U126" s="38">
        <f>IF('Indicator Date'!U126="","x",'Indicator Date'!U126)</f>
        <v>2024</v>
      </c>
      <c r="V126" s="38">
        <f>IF('Indicator Date'!V126="","x",'Indicator Date'!V126)</f>
        <v>2021</v>
      </c>
      <c r="W126" s="38">
        <f>IF('Indicator Date'!W126="","x",'Indicator Date'!W126)</f>
        <v>2022</v>
      </c>
      <c r="X126" s="38">
        <f>IF('Indicator Date'!X126="","x",'Indicator Date'!X126)</f>
        <v>2022</v>
      </c>
      <c r="Y126" s="38">
        <f>IF('Indicator Date'!Y126="","x",'Indicator Date'!Y126)</f>
        <v>2018</v>
      </c>
      <c r="Z126" s="38">
        <f>IF('Indicator Date'!Z126="","x",'Indicator Date'!Z126)</f>
        <v>2022</v>
      </c>
      <c r="AA126" s="38" t="str">
        <f>IF('Indicator Date'!AA126="","x",'Indicator Date'!AA126)</f>
        <v>x</v>
      </c>
      <c r="AB126" s="38">
        <f>IF('Indicator Date'!AB126="","x",'Indicator Date'!AB126)</f>
        <v>2018</v>
      </c>
      <c r="AC126" s="38">
        <f>IF('Indicator Date'!AC126="","x",'Indicator Date'!AC126)</f>
        <v>2020</v>
      </c>
      <c r="AD126" s="38">
        <f>IF('Indicator Date'!AD126="","x",'Indicator Date'!AD126)</f>
        <v>2022</v>
      </c>
      <c r="AE126" s="38">
        <f>IF('Indicator Date'!AE126="","x",'Indicator Date'!AE126)</f>
        <v>2024</v>
      </c>
      <c r="AF126" s="38">
        <f>IF('Indicator Date'!AF126="","x",'Indicator Date'!AF126)</f>
        <v>2024</v>
      </c>
      <c r="AG126" s="38">
        <f>IF('Indicator Date'!AG126="","x",'Indicator Date'!AG126)</f>
        <v>2024</v>
      </c>
      <c r="AH126" s="38">
        <f>IF('Indicator Date'!AH126="","x",'Indicator Date'!AH126)</f>
        <v>2022</v>
      </c>
      <c r="AI126" s="38" t="str">
        <f>IF('Indicator Date'!AI126="","x",RIGHT('Indicator Date'!AI126,4))</f>
        <v>x</v>
      </c>
      <c r="AJ126" s="38">
        <f>IF('Indicator Date'!AJ126="","x",'Indicator Date'!AJ126)</f>
        <v>2024</v>
      </c>
      <c r="AK126" s="38">
        <f>IF('Indicator Date'!AK126="","x",'Indicator Date'!AK126)</f>
        <v>2021</v>
      </c>
      <c r="AL126" s="38">
        <f>IF('Indicator Date'!AL126="","x",'Indicator Date'!AL126)</f>
        <v>2022</v>
      </c>
      <c r="AM126" s="38" t="str">
        <f>IF('Indicator Date'!AM126="","x",'Indicator Date'!AM126)</f>
        <v>x</v>
      </c>
      <c r="AN126" s="38">
        <f>IF('Indicator Date'!AN126="","x",'Indicator Date'!AN126)</f>
        <v>2023</v>
      </c>
      <c r="AO126" s="38">
        <f>IF('Indicator Date'!AO126="","x",'Indicator Date'!AO126)</f>
        <v>2022</v>
      </c>
      <c r="AP126" s="38" t="str">
        <f>IF('Indicator Date'!AP126="","x",'Indicator Date'!AP126)</f>
        <v>x</v>
      </c>
      <c r="AQ126" s="38">
        <f>IF('Indicator Date'!AQ126="","x",'Indicator Date'!AQ126)</f>
        <v>2022</v>
      </c>
      <c r="AR126" s="38">
        <f>IF('Indicator Date'!AR126="","x",'Indicator Date'!AR126)</f>
        <v>2022</v>
      </c>
      <c r="AS126" s="38">
        <f>IF('Indicator Date'!AS126="","x",'Indicator Date'!AS126)</f>
        <v>2021</v>
      </c>
      <c r="AT126" s="38" t="str">
        <f>IF('Indicator Date'!AT126="","x",'Indicator Date'!AT126)</f>
        <v>x</v>
      </c>
      <c r="AU126" s="38">
        <f>IF('Indicator Date'!AU126="","x",'Indicator Date'!AU126)</f>
        <v>2022</v>
      </c>
      <c r="AV126" s="38">
        <f>IF('Indicator Date'!AV126="","x",'Indicator Date'!AV126)</f>
        <v>2022</v>
      </c>
      <c r="AW126" s="38" t="str">
        <f>IF('Indicator Date'!AW126="","x",'Indicator Date'!AW126)</f>
        <v>x</v>
      </c>
      <c r="AX126" s="38">
        <f>IF('Indicator Date'!AX126="","x",'Indicator Date'!AX126)</f>
        <v>2024</v>
      </c>
      <c r="AY126" s="38">
        <f>IF('Indicator Date'!AY126="","x",'Indicator Date'!AY126)</f>
        <v>2024</v>
      </c>
      <c r="AZ126" s="38">
        <f>IF('Indicator Date'!AZ126="","x",'Indicator Date'!AZ126)</f>
        <v>2024</v>
      </c>
      <c r="BA126" s="38" t="str">
        <f>IF('Indicator Date'!BA126="","x",'Indicator Date'!BA126)</f>
        <v>x</v>
      </c>
      <c r="BB126" s="38">
        <f>IF('Indicator Date'!BB126="","x",'Indicator Date'!BB126)</f>
        <v>2024</v>
      </c>
      <c r="BC126" s="38" t="str">
        <f>IF('Indicator Date'!BC126="","x",'Indicator Date'!BC126)</f>
        <v>x</v>
      </c>
      <c r="BD126" s="38">
        <f>IF('Indicator Date'!BD126="","x",'Indicator Date'!BD126)</f>
        <v>2024</v>
      </c>
      <c r="BE126" s="38">
        <f>IF('Indicator Date'!BE126="","x",'Indicator Date'!BE126)</f>
        <v>2024</v>
      </c>
      <c r="BF126" s="38">
        <f>IF('Indicator Date'!BF126="","x",'Indicator Date'!BF126)</f>
        <v>2015</v>
      </c>
      <c r="BG126" s="38">
        <f>IF('Indicator Date'!BG126="","x",'Indicator Date'!BG126)</f>
        <v>2022</v>
      </c>
      <c r="BH126" s="38">
        <f>IF('Indicator Date'!BH126="","x",'Indicator Date'!BH126)</f>
        <v>2023</v>
      </c>
      <c r="BI126" s="38">
        <f>IF('Indicator Date'!BI126="","x",'Indicator Date'!BI126)</f>
        <v>2022</v>
      </c>
      <c r="BJ126" s="38" t="str">
        <f>IF('Indicator Date'!BJ126="","x",'Indicator Date'!BJ126)</f>
        <v>x</v>
      </c>
      <c r="BK126" s="38">
        <f>IF('Indicator Date'!BK126="","x",'Indicator Date'!BK126)</f>
        <v>2021</v>
      </c>
      <c r="BL126" s="38">
        <f>IF('Indicator Date'!BL126="","x",'Indicator Date'!BL126)</f>
        <v>2022</v>
      </c>
      <c r="BM126" s="38">
        <f>IF('Indicator Date'!BM126="","x",'Indicator Date'!BM126)</f>
        <v>2014</v>
      </c>
      <c r="BN126" s="38">
        <f>IF('Indicator Date'!BN126="","x",'Indicator Date'!BN126)</f>
        <v>2022</v>
      </c>
      <c r="BO126" s="38">
        <f>IF('Indicator Date'!BO126="","x",'Indicator Date'!BO126)</f>
        <v>2022</v>
      </c>
      <c r="BP126" s="38">
        <f>IF('Indicator Date'!BP126="","x",'Indicator Date'!BP126)</f>
        <v>2021</v>
      </c>
      <c r="BQ126" s="38">
        <f>IF('Indicator Date'!BQ126="","x",'Indicator Date'!BQ126)</f>
        <v>2022</v>
      </c>
      <c r="BR126" s="38">
        <f>IF('Indicator Date'!BR126="","x",'Indicator Date'!BR126)</f>
        <v>2022</v>
      </c>
      <c r="BS126" s="38">
        <f>IF('Indicator Date'!BS126="","x",'Indicator Date'!BS126)</f>
        <v>2022</v>
      </c>
      <c r="BT126" s="38">
        <f>IF('Indicator Date'!BT126="","x",'Indicator Date'!BT126)</f>
        <v>2021</v>
      </c>
      <c r="BU126" s="38">
        <f>IF('Indicator Date'!BU126="","x",'Indicator Date'!BU126)</f>
        <v>2020</v>
      </c>
      <c r="BV126" s="38">
        <f>IF('Indicator Date'!BV126="","x",'Indicator Date'!BV126)</f>
        <v>2023</v>
      </c>
    </row>
    <row r="127" spans="1:74">
      <c r="A127" s="30" t="str">
        <f>'Indicator Data'!A129</f>
        <v>Nicaragua</v>
      </c>
      <c r="B127" s="23" t="str">
        <f>'Indicator Data'!B129</f>
        <v>NIC</v>
      </c>
      <c r="C127" s="38">
        <f>IF('Indicator Date'!C127="","x",'Indicator Date'!C127)</f>
        <v>2024</v>
      </c>
      <c r="D127" s="38">
        <f>IF('Indicator Date'!D127="","x",'Indicator Date'!D127)</f>
        <v>2024</v>
      </c>
      <c r="E127" s="38">
        <f>IF('Indicator Date'!E127="","x",'Indicator Date'!E127)</f>
        <v>2024</v>
      </c>
      <c r="F127" s="38">
        <f>IF('Indicator Date'!F127="","x",'Indicator Date'!F127)</f>
        <v>2024</v>
      </c>
      <c r="G127" s="38">
        <f>IF('Indicator Date'!G127="","x",'Indicator Date'!G127)</f>
        <v>2024</v>
      </c>
      <c r="H127" s="38">
        <f>IF('Indicator Date'!H127="","x",'Indicator Date'!H127)</f>
        <v>2024</v>
      </c>
      <c r="I127" s="38">
        <f>IF('Indicator Date'!I127="","x",'Indicator Date'!I127)</f>
        <v>2024</v>
      </c>
      <c r="J127" s="38">
        <f>IF('Indicator Date'!J127="","x",'Indicator Date'!J127)</f>
        <v>2024</v>
      </c>
      <c r="K127" s="38">
        <f>IF('Indicator Date'!K127="","x",'Indicator Date'!K127)</f>
        <v>2024</v>
      </c>
      <c r="L127" s="38">
        <f>IF('Indicator Date'!L127="","x",'Indicator Date'!L127)</f>
        <v>2024</v>
      </c>
      <c r="M127" s="38" t="str">
        <f>IF('Indicator Date'!M127="","x",'Indicator Date'!M127)</f>
        <v>x</v>
      </c>
      <c r="N127" s="38" t="str">
        <f>IF('Indicator Date'!N127="","x",'Indicator Date'!N127)</f>
        <v>x</v>
      </c>
      <c r="O127" s="38" t="str">
        <f>IF('Indicator Date'!O127="","x",'Indicator Date'!O127)</f>
        <v>x</v>
      </c>
      <c r="P127" s="38" t="str">
        <f>IF('Indicator Date'!P127="","x",'Indicator Date'!P127)</f>
        <v>x</v>
      </c>
      <c r="Q127" s="38">
        <f>IF('Indicator Date'!Q127="","x",'Indicator Date'!Q127)</f>
        <v>2024</v>
      </c>
      <c r="R127" s="38">
        <f>IF('Indicator Date'!R127="","x",'Indicator Date'!R127)</f>
        <v>2024</v>
      </c>
      <c r="S127" s="38">
        <f>IF('Indicator Date'!S127="","x",'Indicator Date'!S127)</f>
        <v>2024</v>
      </c>
      <c r="T127" s="38">
        <f>IF('Indicator Date'!T127="","x",'Indicator Date'!T127)</f>
        <v>2024</v>
      </c>
      <c r="U127" s="38">
        <f>IF('Indicator Date'!U127="","x",'Indicator Date'!U127)</f>
        <v>2024</v>
      </c>
      <c r="V127" s="38">
        <f>IF('Indicator Date'!V127="","x",'Indicator Date'!V127)</f>
        <v>2021</v>
      </c>
      <c r="W127" s="38">
        <f>IF('Indicator Date'!W127="","x",'Indicator Date'!W127)</f>
        <v>2022</v>
      </c>
      <c r="X127" s="38">
        <f>IF('Indicator Date'!X127="","x",'Indicator Date'!X127)</f>
        <v>2022</v>
      </c>
      <c r="Y127" s="38">
        <f>IF('Indicator Date'!Y127="","x",'Indicator Date'!Y127)</f>
        <v>2005</v>
      </c>
      <c r="Z127" s="38">
        <f>IF('Indicator Date'!Z127="","x",'Indicator Date'!Z127)</f>
        <v>2020</v>
      </c>
      <c r="AA127" s="38" t="str">
        <f>IF('Indicator Date'!AA127="","x",'Indicator Date'!AA127)</f>
        <v>x</v>
      </c>
      <c r="AB127" s="38">
        <f>IF('Indicator Date'!AB127="","x",'Indicator Date'!AB127)</f>
        <v>2019</v>
      </c>
      <c r="AC127" s="38">
        <f>IF('Indicator Date'!AC127="","x",'Indicator Date'!AC127)</f>
        <v>2020</v>
      </c>
      <c r="AD127" s="38">
        <f>IF('Indicator Date'!AD127="","x",'Indicator Date'!AD127)</f>
        <v>2020</v>
      </c>
      <c r="AE127" s="38">
        <f>IF('Indicator Date'!AE127="","x",'Indicator Date'!AE127)</f>
        <v>2024</v>
      </c>
      <c r="AF127" s="38">
        <f>IF('Indicator Date'!AF127="","x",'Indicator Date'!AF127)</f>
        <v>2024</v>
      </c>
      <c r="AG127" s="38">
        <f>IF('Indicator Date'!AG127="","x",'Indicator Date'!AG127)</f>
        <v>2024</v>
      </c>
      <c r="AH127" s="38">
        <f>IF('Indicator Date'!AH127="","x",'Indicator Date'!AH127)</f>
        <v>2022</v>
      </c>
      <c r="AI127" s="38" t="str">
        <f>IF('Indicator Date'!AI127="","x",RIGHT('Indicator Date'!AI127,4))</f>
        <v>2011</v>
      </c>
      <c r="AJ127" s="38">
        <f>IF('Indicator Date'!AJ127="","x",'Indicator Date'!AJ127)</f>
        <v>2024</v>
      </c>
      <c r="AK127" s="38">
        <f>IF('Indicator Date'!AK127="","x",'Indicator Date'!AK127)</f>
        <v>2021</v>
      </c>
      <c r="AL127" s="38">
        <f>IF('Indicator Date'!AL127="","x",'Indicator Date'!AL127)</f>
        <v>2022</v>
      </c>
      <c r="AM127" s="38">
        <f>IF('Indicator Date'!AM127="","x",'Indicator Date'!AM127)</f>
        <v>2022</v>
      </c>
      <c r="AN127" s="38">
        <f>IF('Indicator Date'!AN127="","x",'Indicator Date'!AN127)</f>
        <v>2023</v>
      </c>
      <c r="AO127" s="38">
        <f>IF('Indicator Date'!AO127="","x",'Indicator Date'!AO127)</f>
        <v>2022</v>
      </c>
      <c r="AP127" s="38">
        <f>IF('Indicator Date'!AP127="","x",'Indicator Date'!AP127)</f>
        <v>2012</v>
      </c>
      <c r="AQ127" s="38">
        <f>IF('Indicator Date'!AQ127="","x",'Indicator Date'!AQ127)</f>
        <v>2022</v>
      </c>
      <c r="AR127" s="38">
        <f>IF('Indicator Date'!AR127="","x",'Indicator Date'!AR127)</f>
        <v>2022</v>
      </c>
      <c r="AS127" s="38">
        <f>IF('Indicator Date'!AS127="","x",'Indicator Date'!AS127)</f>
        <v>2022</v>
      </c>
      <c r="AT127" s="38">
        <f>IF('Indicator Date'!AT127="","x",'Indicator Date'!AT127)</f>
        <v>2022</v>
      </c>
      <c r="AU127" s="38">
        <f>IF('Indicator Date'!AU127="","x",'Indicator Date'!AU127)</f>
        <v>2022</v>
      </c>
      <c r="AV127" s="38">
        <f>IF('Indicator Date'!AV127="","x",'Indicator Date'!AV127)</f>
        <v>2022</v>
      </c>
      <c r="AW127" s="38">
        <f>IF('Indicator Date'!AW127="","x",'Indicator Date'!AW127)</f>
        <v>2014</v>
      </c>
      <c r="AX127" s="38">
        <f>IF('Indicator Date'!AX127="","x",'Indicator Date'!AX127)</f>
        <v>2024</v>
      </c>
      <c r="AY127" s="38">
        <f>IF('Indicator Date'!AY127="","x",'Indicator Date'!AY127)</f>
        <v>2024</v>
      </c>
      <c r="AZ127" s="38">
        <f>IF('Indicator Date'!AZ127="","x",'Indicator Date'!AZ127)</f>
        <v>2024</v>
      </c>
      <c r="BA127" s="38">
        <f>IF('Indicator Date'!BA127="","x",'Indicator Date'!BA127)</f>
        <v>2024</v>
      </c>
      <c r="BB127" s="38">
        <f>IF('Indicator Date'!BB127="","x",'Indicator Date'!BB127)</f>
        <v>2024</v>
      </c>
      <c r="BC127" s="38">
        <f>IF('Indicator Date'!BC127="","x",'Indicator Date'!BC127)</f>
        <v>2023</v>
      </c>
      <c r="BD127" s="38">
        <f>IF('Indicator Date'!BD127="","x",'Indicator Date'!BD127)</f>
        <v>2024</v>
      </c>
      <c r="BE127" s="38">
        <f>IF('Indicator Date'!BE127="","x",'Indicator Date'!BE127)</f>
        <v>2024</v>
      </c>
      <c r="BF127" s="38">
        <f>IF('Indicator Date'!BF127="","x",'Indicator Date'!BF127)</f>
        <v>2013</v>
      </c>
      <c r="BG127" s="38">
        <f>IF('Indicator Date'!BG127="","x",'Indicator Date'!BG127)</f>
        <v>2022</v>
      </c>
      <c r="BH127" s="38">
        <f>IF('Indicator Date'!BH127="","x",'Indicator Date'!BH127)</f>
        <v>2023</v>
      </c>
      <c r="BI127" s="38">
        <f>IF('Indicator Date'!BI127="","x",'Indicator Date'!BI127)</f>
        <v>2022</v>
      </c>
      <c r="BJ127" s="38">
        <f>IF('Indicator Date'!BJ127="","x",'Indicator Date'!BJ127)</f>
        <v>2015</v>
      </c>
      <c r="BK127" s="38">
        <f>IF('Indicator Date'!BK127="","x",'Indicator Date'!BK127)</f>
        <v>2021</v>
      </c>
      <c r="BL127" s="38">
        <f>IF('Indicator Date'!BL127="","x",'Indicator Date'!BL127)</f>
        <v>2021</v>
      </c>
      <c r="BM127" s="38">
        <f>IF('Indicator Date'!BM127="","x",'Indicator Date'!BM127)</f>
        <v>2014</v>
      </c>
      <c r="BN127" s="38">
        <f>IF('Indicator Date'!BN127="","x",'Indicator Date'!BN127)</f>
        <v>2022</v>
      </c>
      <c r="BO127" s="38">
        <f>IF('Indicator Date'!BO127="","x",'Indicator Date'!BO127)</f>
        <v>2022</v>
      </c>
      <c r="BP127" s="38">
        <f>IF('Indicator Date'!BP127="","x",'Indicator Date'!BP127)</f>
        <v>2018</v>
      </c>
      <c r="BQ127" s="38">
        <f>IF('Indicator Date'!BQ127="","x",'Indicator Date'!BQ127)</f>
        <v>2022</v>
      </c>
      <c r="BR127" s="38">
        <f>IF('Indicator Date'!BR127="","x",'Indicator Date'!BR127)</f>
        <v>2022</v>
      </c>
      <c r="BS127" s="38">
        <f>IF('Indicator Date'!BS127="","x",'Indicator Date'!BS127)</f>
        <v>2022</v>
      </c>
      <c r="BT127" s="38">
        <f>IF('Indicator Date'!BT127="","x",'Indicator Date'!BT127)</f>
        <v>2021</v>
      </c>
      <c r="BU127" s="38">
        <f>IF('Indicator Date'!BU127="","x",'Indicator Date'!BU127)</f>
        <v>2020</v>
      </c>
      <c r="BV127" s="38">
        <f>IF('Indicator Date'!BV127="","x",'Indicator Date'!BV127)</f>
        <v>2023</v>
      </c>
    </row>
    <row r="128" spans="1:74">
      <c r="A128" s="30" t="str">
        <f>'Indicator Data'!A130</f>
        <v>Niger</v>
      </c>
      <c r="B128" s="23" t="str">
        <f>'Indicator Data'!B130</f>
        <v>NER</v>
      </c>
      <c r="C128" s="38">
        <f>IF('Indicator Date'!C128="","x",'Indicator Date'!C128)</f>
        <v>2024</v>
      </c>
      <c r="D128" s="38">
        <f>IF('Indicator Date'!D128="","x",'Indicator Date'!D128)</f>
        <v>2024</v>
      </c>
      <c r="E128" s="38">
        <f>IF('Indicator Date'!E128="","x",'Indicator Date'!E128)</f>
        <v>2024</v>
      </c>
      <c r="F128" s="38">
        <f>IF('Indicator Date'!F128="","x",'Indicator Date'!F128)</f>
        <v>2024</v>
      </c>
      <c r="G128" s="38">
        <f>IF('Indicator Date'!G128="","x",'Indicator Date'!G128)</f>
        <v>2024</v>
      </c>
      <c r="H128" s="38">
        <f>IF('Indicator Date'!H128="","x",'Indicator Date'!H128)</f>
        <v>2024</v>
      </c>
      <c r="I128" s="38">
        <f>IF('Indicator Date'!I128="","x",'Indicator Date'!I128)</f>
        <v>2024</v>
      </c>
      <c r="J128" s="38">
        <f>IF('Indicator Date'!J128="","x",'Indicator Date'!J128)</f>
        <v>2024</v>
      </c>
      <c r="K128" s="38">
        <f>IF('Indicator Date'!K128="","x",'Indicator Date'!K128)</f>
        <v>2024</v>
      </c>
      <c r="L128" s="38">
        <f>IF('Indicator Date'!L128="","x",'Indicator Date'!L128)</f>
        <v>2024</v>
      </c>
      <c r="M128" s="38">
        <f>IF('Indicator Date'!M128="","x",'Indicator Date'!M128)</f>
        <v>2024</v>
      </c>
      <c r="N128" s="38">
        <f>IF('Indicator Date'!N128="","x",'Indicator Date'!N128)</f>
        <v>2024</v>
      </c>
      <c r="O128" s="38">
        <f>IF('Indicator Date'!O128="","x",'Indicator Date'!O128)</f>
        <v>2024</v>
      </c>
      <c r="P128" s="38">
        <f>IF('Indicator Date'!P128="","x",'Indicator Date'!P128)</f>
        <v>2024</v>
      </c>
      <c r="Q128" s="38">
        <f>IF('Indicator Date'!Q128="","x",'Indicator Date'!Q128)</f>
        <v>2024</v>
      </c>
      <c r="R128" s="38">
        <f>IF('Indicator Date'!R128="","x",'Indicator Date'!R128)</f>
        <v>2024</v>
      </c>
      <c r="S128" s="38">
        <f>IF('Indicator Date'!S128="","x",'Indicator Date'!S128)</f>
        <v>2024</v>
      </c>
      <c r="T128" s="38">
        <f>IF('Indicator Date'!T128="","x",'Indicator Date'!T128)</f>
        <v>2024</v>
      </c>
      <c r="U128" s="38">
        <f>IF('Indicator Date'!U128="","x",'Indicator Date'!U128)</f>
        <v>2024</v>
      </c>
      <c r="V128" s="38">
        <f>IF('Indicator Date'!V128="","x",'Indicator Date'!V128)</f>
        <v>2021</v>
      </c>
      <c r="W128" s="38">
        <f>IF('Indicator Date'!W128="","x",'Indicator Date'!W128)</f>
        <v>2022</v>
      </c>
      <c r="X128" s="38">
        <f>IF('Indicator Date'!X128="","x",'Indicator Date'!X128)</f>
        <v>2022</v>
      </c>
      <c r="Y128" s="38">
        <f>IF('Indicator Date'!Y128="","x",'Indicator Date'!Y128)</f>
        <v>2012</v>
      </c>
      <c r="Z128" s="38">
        <f>IF('Indicator Date'!Z128="","x",'Indicator Date'!Z128)</f>
        <v>2022</v>
      </c>
      <c r="AA128" s="38">
        <f>IF('Indicator Date'!AA128="","x",'Indicator Date'!AA128)</f>
        <v>2022</v>
      </c>
      <c r="AB128" s="38" t="str">
        <f>IF('Indicator Date'!AB128="","x",'Indicator Date'!AB128)</f>
        <v>x</v>
      </c>
      <c r="AC128" s="38">
        <f>IF('Indicator Date'!AC128="","x",'Indicator Date'!AC128)</f>
        <v>2020</v>
      </c>
      <c r="AD128" s="38">
        <f>IF('Indicator Date'!AD128="","x",'Indicator Date'!AD128)</f>
        <v>2022</v>
      </c>
      <c r="AE128" s="38">
        <f>IF('Indicator Date'!AE128="","x",'Indicator Date'!AE128)</f>
        <v>2024</v>
      </c>
      <c r="AF128" s="38">
        <f>IF('Indicator Date'!AF128="","x",'Indicator Date'!AF128)</f>
        <v>2024</v>
      </c>
      <c r="AG128" s="38">
        <f>IF('Indicator Date'!AG128="","x",'Indicator Date'!AG128)</f>
        <v>2024</v>
      </c>
      <c r="AH128" s="38">
        <f>IF('Indicator Date'!AH128="","x",'Indicator Date'!AH128)</f>
        <v>2022</v>
      </c>
      <c r="AI128" s="38" t="str">
        <f>IF('Indicator Date'!AI128="","x",RIGHT('Indicator Date'!AI128,4))</f>
        <v>2012</v>
      </c>
      <c r="AJ128" s="38">
        <f>IF('Indicator Date'!AJ128="","x",'Indicator Date'!AJ128)</f>
        <v>2024</v>
      </c>
      <c r="AK128" s="38">
        <f>IF('Indicator Date'!AK128="","x",'Indicator Date'!AK128)</f>
        <v>2021</v>
      </c>
      <c r="AL128" s="38">
        <f>IF('Indicator Date'!AL128="","x",'Indicator Date'!AL128)</f>
        <v>2022</v>
      </c>
      <c r="AM128" s="38">
        <f>IF('Indicator Date'!AM128="","x",'Indicator Date'!AM128)</f>
        <v>2022</v>
      </c>
      <c r="AN128" s="38">
        <f>IF('Indicator Date'!AN128="","x",'Indicator Date'!AN128)</f>
        <v>2023</v>
      </c>
      <c r="AO128" s="38">
        <f>IF('Indicator Date'!AO128="","x",'Indicator Date'!AO128)</f>
        <v>2022</v>
      </c>
      <c r="AP128" s="38">
        <f>IF('Indicator Date'!AP128="","x",'Indicator Date'!AP128)</f>
        <v>2022</v>
      </c>
      <c r="AQ128" s="38">
        <f>IF('Indicator Date'!AQ128="","x",'Indicator Date'!AQ128)</f>
        <v>2022</v>
      </c>
      <c r="AR128" s="38">
        <f>IF('Indicator Date'!AR128="","x",'Indicator Date'!AR128)</f>
        <v>2022</v>
      </c>
      <c r="AS128" s="38">
        <f>IF('Indicator Date'!AS128="","x",'Indicator Date'!AS128)</f>
        <v>2022</v>
      </c>
      <c r="AT128" s="38">
        <f>IF('Indicator Date'!AT128="","x",'Indicator Date'!AT128)</f>
        <v>2022</v>
      </c>
      <c r="AU128" s="38">
        <f>IF('Indicator Date'!AU128="","x",'Indicator Date'!AU128)</f>
        <v>2022</v>
      </c>
      <c r="AV128" s="38">
        <f>IF('Indicator Date'!AV128="","x",'Indicator Date'!AV128)</f>
        <v>2022</v>
      </c>
      <c r="AW128" s="38">
        <f>IF('Indicator Date'!AW128="","x",'Indicator Date'!AW128)</f>
        <v>2021</v>
      </c>
      <c r="AX128" s="38">
        <f>IF('Indicator Date'!AX128="","x",'Indicator Date'!AX128)</f>
        <v>2024</v>
      </c>
      <c r="AY128" s="38">
        <f>IF('Indicator Date'!AY128="","x",'Indicator Date'!AY128)</f>
        <v>2024</v>
      </c>
      <c r="AZ128" s="38">
        <f>IF('Indicator Date'!AZ128="","x",'Indicator Date'!AZ128)</f>
        <v>2024</v>
      </c>
      <c r="BA128" s="38">
        <f>IF('Indicator Date'!BA128="","x",'Indicator Date'!BA128)</f>
        <v>2024</v>
      </c>
      <c r="BB128" s="38">
        <f>IF('Indicator Date'!BB128="","x",'Indicator Date'!BB128)</f>
        <v>2024</v>
      </c>
      <c r="BC128" s="38" t="str">
        <f>IF('Indicator Date'!BC128="","x",'Indicator Date'!BC128)</f>
        <v>x</v>
      </c>
      <c r="BD128" s="38">
        <f>IF('Indicator Date'!BD128="","x",'Indicator Date'!BD128)</f>
        <v>2024</v>
      </c>
      <c r="BE128" s="38">
        <f>IF('Indicator Date'!BE128="","x",'Indicator Date'!BE128)</f>
        <v>2024</v>
      </c>
      <c r="BF128" s="38">
        <f>IF('Indicator Date'!BF128="","x",'Indicator Date'!BF128)</f>
        <v>2015</v>
      </c>
      <c r="BG128" s="38">
        <f>IF('Indicator Date'!BG128="","x",'Indicator Date'!BG128)</f>
        <v>2022</v>
      </c>
      <c r="BH128" s="38">
        <f>IF('Indicator Date'!BH128="","x",'Indicator Date'!BH128)</f>
        <v>2023</v>
      </c>
      <c r="BI128" s="38">
        <f>IF('Indicator Date'!BI128="","x",'Indicator Date'!BI128)</f>
        <v>2022</v>
      </c>
      <c r="BJ128" s="38">
        <f>IF('Indicator Date'!BJ128="","x",'Indicator Date'!BJ128)</f>
        <v>2022</v>
      </c>
      <c r="BK128" s="38">
        <f>IF('Indicator Date'!BK128="","x",'Indicator Date'!BK128)</f>
        <v>2021</v>
      </c>
      <c r="BL128" s="38">
        <f>IF('Indicator Date'!BL128="","x",'Indicator Date'!BL128)</f>
        <v>2021</v>
      </c>
      <c r="BM128" s="38">
        <f>IF('Indicator Date'!BM128="","x",'Indicator Date'!BM128)</f>
        <v>2014</v>
      </c>
      <c r="BN128" s="38">
        <f>IF('Indicator Date'!BN128="","x",'Indicator Date'!BN128)</f>
        <v>2022</v>
      </c>
      <c r="BO128" s="38">
        <f>IF('Indicator Date'!BO128="","x",'Indicator Date'!BO128)</f>
        <v>2022</v>
      </c>
      <c r="BP128" s="38">
        <f>IF('Indicator Date'!BP128="","x",'Indicator Date'!BP128)</f>
        <v>2020</v>
      </c>
      <c r="BQ128" s="38">
        <f>IF('Indicator Date'!BQ128="","x",'Indicator Date'!BQ128)</f>
        <v>2022</v>
      </c>
      <c r="BR128" s="38">
        <f>IF('Indicator Date'!BR128="","x",'Indicator Date'!BR128)</f>
        <v>2022</v>
      </c>
      <c r="BS128" s="38">
        <f>IF('Indicator Date'!BS128="","x",'Indicator Date'!BS128)</f>
        <v>2022</v>
      </c>
      <c r="BT128" s="38">
        <f>IF('Indicator Date'!BT128="","x",'Indicator Date'!BT128)</f>
        <v>2021</v>
      </c>
      <c r="BU128" s="38">
        <f>IF('Indicator Date'!BU128="","x",'Indicator Date'!BU128)</f>
        <v>2020</v>
      </c>
      <c r="BV128" s="38">
        <f>IF('Indicator Date'!BV128="","x",'Indicator Date'!BV128)</f>
        <v>2023</v>
      </c>
    </row>
    <row r="129" spans="1:74">
      <c r="A129" s="30" t="str">
        <f>'Indicator Data'!A131</f>
        <v>Nigeria</v>
      </c>
      <c r="B129" s="23" t="str">
        <f>'Indicator Data'!B131</f>
        <v>NGA</v>
      </c>
      <c r="C129" s="38">
        <f>IF('Indicator Date'!C129="","x",'Indicator Date'!C129)</f>
        <v>2024</v>
      </c>
      <c r="D129" s="38">
        <f>IF('Indicator Date'!D129="","x",'Indicator Date'!D129)</f>
        <v>2024</v>
      </c>
      <c r="E129" s="38">
        <f>IF('Indicator Date'!E129="","x",'Indicator Date'!E129)</f>
        <v>2024</v>
      </c>
      <c r="F129" s="38">
        <f>IF('Indicator Date'!F129="","x",'Indicator Date'!F129)</f>
        <v>2024</v>
      </c>
      <c r="G129" s="38">
        <f>IF('Indicator Date'!G129="","x",'Indicator Date'!G129)</f>
        <v>2024</v>
      </c>
      <c r="H129" s="38">
        <f>IF('Indicator Date'!H129="","x",'Indicator Date'!H129)</f>
        <v>2024</v>
      </c>
      <c r="I129" s="38">
        <f>IF('Indicator Date'!I129="","x",'Indicator Date'!I129)</f>
        <v>2024</v>
      </c>
      <c r="J129" s="38">
        <f>IF('Indicator Date'!J129="","x",'Indicator Date'!J129)</f>
        <v>2024</v>
      </c>
      <c r="K129" s="38">
        <f>IF('Indicator Date'!K129="","x",'Indicator Date'!K129)</f>
        <v>2024</v>
      </c>
      <c r="L129" s="38">
        <f>IF('Indicator Date'!L129="","x",'Indicator Date'!L129)</f>
        <v>2024</v>
      </c>
      <c r="M129" s="38">
        <f>IF('Indicator Date'!M129="","x",'Indicator Date'!M129)</f>
        <v>2024</v>
      </c>
      <c r="N129" s="38">
        <f>IF('Indicator Date'!N129="","x",'Indicator Date'!N129)</f>
        <v>2024</v>
      </c>
      <c r="O129" s="38">
        <f>IF('Indicator Date'!O129="","x",'Indicator Date'!O129)</f>
        <v>2024</v>
      </c>
      <c r="P129" s="38">
        <f>IF('Indicator Date'!P129="","x",'Indicator Date'!P129)</f>
        <v>2024</v>
      </c>
      <c r="Q129" s="38">
        <f>IF('Indicator Date'!Q129="","x",'Indicator Date'!Q129)</f>
        <v>2024</v>
      </c>
      <c r="R129" s="38">
        <f>IF('Indicator Date'!R129="","x",'Indicator Date'!R129)</f>
        <v>2024</v>
      </c>
      <c r="S129" s="38">
        <f>IF('Indicator Date'!S129="","x",'Indicator Date'!S129)</f>
        <v>2024</v>
      </c>
      <c r="T129" s="38">
        <f>IF('Indicator Date'!T129="","x",'Indicator Date'!T129)</f>
        <v>2024</v>
      </c>
      <c r="U129" s="38">
        <f>IF('Indicator Date'!U129="","x",'Indicator Date'!U129)</f>
        <v>2024</v>
      </c>
      <c r="V129" s="38">
        <f>IF('Indicator Date'!V129="","x",'Indicator Date'!V129)</f>
        <v>2021</v>
      </c>
      <c r="W129" s="38">
        <f>IF('Indicator Date'!W129="","x",'Indicator Date'!W129)</f>
        <v>2022</v>
      </c>
      <c r="X129" s="38">
        <f>IF('Indicator Date'!X129="","x",'Indicator Date'!X129)</f>
        <v>2022</v>
      </c>
      <c r="Y129" s="38">
        <f>IF('Indicator Date'!Y129="","x",'Indicator Date'!Y129)</f>
        <v>2018</v>
      </c>
      <c r="Z129" s="38">
        <f>IF('Indicator Date'!Z129="","x",'Indicator Date'!Z129)</f>
        <v>2022</v>
      </c>
      <c r="AA129" s="38">
        <f>IF('Indicator Date'!AA129="","x",'Indicator Date'!AA129)</f>
        <v>2022</v>
      </c>
      <c r="AB129" s="38">
        <f>IF('Indicator Date'!AB129="","x",'Indicator Date'!AB129)</f>
        <v>2018</v>
      </c>
      <c r="AC129" s="38">
        <f>IF('Indicator Date'!AC129="","x",'Indicator Date'!AC129)</f>
        <v>2020</v>
      </c>
      <c r="AD129" s="38">
        <f>IF('Indicator Date'!AD129="","x",'Indicator Date'!AD129)</f>
        <v>2022</v>
      </c>
      <c r="AE129" s="38">
        <f>IF('Indicator Date'!AE129="","x",'Indicator Date'!AE129)</f>
        <v>2024</v>
      </c>
      <c r="AF129" s="38">
        <f>IF('Indicator Date'!AF129="","x",'Indicator Date'!AF129)</f>
        <v>2024</v>
      </c>
      <c r="AG129" s="38">
        <f>IF('Indicator Date'!AG129="","x",'Indicator Date'!AG129)</f>
        <v>2024</v>
      </c>
      <c r="AH129" s="38">
        <f>IF('Indicator Date'!AH129="","x",'Indicator Date'!AH129)</f>
        <v>2022</v>
      </c>
      <c r="AI129" s="38" t="str">
        <f>IF('Indicator Date'!AI129="","x",RIGHT('Indicator Date'!AI129,4))</f>
        <v>2021</v>
      </c>
      <c r="AJ129" s="38">
        <f>IF('Indicator Date'!AJ129="","x",'Indicator Date'!AJ129)</f>
        <v>2024</v>
      </c>
      <c r="AK129" s="38">
        <f>IF('Indicator Date'!AK129="","x",'Indicator Date'!AK129)</f>
        <v>2021</v>
      </c>
      <c r="AL129" s="38">
        <f>IF('Indicator Date'!AL129="","x",'Indicator Date'!AL129)</f>
        <v>2022</v>
      </c>
      <c r="AM129" s="38">
        <f>IF('Indicator Date'!AM129="","x",'Indicator Date'!AM129)</f>
        <v>2022</v>
      </c>
      <c r="AN129" s="38">
        <f>IF('Indicator Date'!AN129="","x",'Indicator Date'!AN129)</f>
        <v>2023</v>
      </c>
      <c r="AO129" s="38">
        <f>IF('Indicator Date'!AO129="","x",'Indicator Date'!AO129)</f>
        <v>2022</v>
      </c>
      <c r="AP129" s="38">
        <f>IF('Indicator Date'!AP129="","x",'Indicator Date'!AP129)</f>
        <v>2020</v>
      </c>
      <c r="AQ129" s="38">
        <f>IF('Indicator Date'!AQ129="","x",'Indicator Date'!AQ129)</f>
        <v>2022</v>
      </c>
      <c r="AR129" s="38">
        <f>IF('Indicator Date'!AR129="","x",'Indicator Date'!AR129)</f>
        <v>2021</v>
      </c>
      <c r="AS129" s="38" t="str">
        <f>IF('Indicator Date'!AS129="","x",'Indicator Date'!AS129)</f>
        <v>x</v>
      </c>
      <c r="AT129" s="38">
        <f>IF('Indicator Date'!AT129="","x",'Indicator Date'!AT129)</f>
        <v>2022</v>
      </c>
      <c r="AU129" s="38">
        <f>IF('Indicator Date'!AU129="","x",'Indicator Date'!AU129)</f>
        <v>2022</v>
      </c>
      <c r="AV129" s="38">
        <f>IF('Indicator Date'!AV129="","x",'Indicator Date'!AV129)</f>
        <v>2022</v>
      </c>
      <c r="AW129" s="38">
        <f>IF('Indicator Date'!AW129="","x",'Indicator Date'!AW129)</f>
        <v>2018</v>
      </c>
      <c r="AX129" s="38">
        <f>IF('Indicator Date'!AX129="","x",'Indicator Date'!AX129)</f>
        <v>2024</v>
      </c>
      <c r="AY129" s="38">
        <f>IF('Indicator Date'!AY129="","x",'Indicator Date'!AY129)</f>
        <v>2024</v>
      </c>
      <c r="AZ129" s="38">
        <f>IF('Indicator Date'!AZ129="","x",'Indicator Date'!AZ129)</f>
        <v>2024</v>
      </c>
      <c r="BA129" s="38">
        <f>IF('Indicator Date'!BA129="","x",'Indicator Date'!BA129)</f>
        <v>2024</v>
      </c>
      <c r="BB129" s="38">
        <f>IF('Indicator Date'!BB129="","x",'Indicator Date'!BB129)</f>
        <v>2024</v>
      </c>
      <c r="BC129" s="38">
        <f>IF('Indicator Date'!BC129="","x",'Indicator Date'!BC129)</f>
        <v>2024</v>
      </c>
      <c r="BD129" s="38">
        <f>IF('Indicator Date'!BD129="","x",'Indicator Date'!BD129)</f>
        <v>2024</v>
      </c>
      <c r="BE129" s="38">
        <f>IF('Indicator Date'!BE129="","x",'Indicator Date'!BE129)</f>
        <v>2024</v>
      </c>
      <c r="BF129" s="38">
        <f>IF('Indicator Date'!BF129="","x",'Indicator Date'!BF129)</f>
        <v>2015</v>
      </c>
      <c r="BG129" s="38">
        <f>IF('Indicator Date'!BG129="","x",'Indicator Date'!BG129)</f>
        <v>2022</v>
      </c>
      <c r="BH129" s="38">
        <f>IF('Indicator Date'!BH129="","x",'Indicator Date'!BH129)</f>
        <v>2023</v>
      </c>
      <c r="BI129" s="38">
        <f>IF('Indicator Date'!BI129="","x",'Indicator Date'!BI129)</f>
        <v>2022</v>
      </c>
      <c r="BJ129" s="38">
        <f>IF('Indicator Date'!BJ129="","x",'Indicator Date'!BJ129)</f>
        <v>2018</v>
      </c>
      <c r="BK129" s="38">
        <f>IF('Indicator Date'!BK129="","x",'Indicator Date'!BK129)</f>
        <v>2021</v>
      </c>
      <c r="BL129" s="38">
        <f>IF('Indicator Date'!BL129="","x",'Indicator Date'!BL129)</f>
        <v>2022</v>
      </c>
      <c r="BM129" s="38">
        <f>IF('Indicator Date'!BM129="","x",'Indicator Date'!BM129)</f>
        <v>2014</v>
      </c>
      <c r="BN129" s="38">
        <f>IF('Indicator Date'!BN129="","x",'Indicator Date'!BN129)</f>
        <v>2022</v>
      </c>
      <c r="BO129" s="38">
        <f>IF('Indicator Date'!BO129="","x",'Indicator Date'!BO129)</f>
        <v>2022</v>
      </c>
      <c r="BP129" s="38">
        <f>IF('Indicator Date'!BP129="","x",'Indicator Date'!BP129)</f>
        <v>2021</v>
      </c>
      <c r="BQ129" s="38">
        <f>IF('Indicator Date'!BQ129="","x",'Indicator Date'!BQ129)</f>
        <v>2022</v>
      </c>
      <c r="BR129" s="38">
        <f>IF('Indicator Date'!BR129="","x",'Indicator Date'!BR129)</f>
        <v>2022</v>
      </c>
      <c r="BS129" s="38">
        <f>IF('Indicator Date'!BS129="","x",'Indicator Date'!BS129)</f>
        <v>2022</v>
      </c>
      <c r="BT129" s="38">
        <f>IF('Indicator Date'!BT129="","x",'Indicator Date'!BT129)</f>
        <v>2021</v>
      </c>
      <c r="BU129" s="38">
        <f>IF('Indicator Date'!BU129="","x",'Indicator Date'!BU129)</f>
        <v>2020</v>
      </c>
      <c r="BV129" s="38">
        <f>IF('Indicator Date'!BV129="","x",'Indicator Date'!BV129)</f>
        <v>2023</v>
      </c>
    </row>
    <row r="130" spans="1:74">
      <c r="A130" s="30" t="str">
        <f>'Indicator Data'!A132</f>
        <v>North Macedonia</v>
      </c>
      <c r="B130" s="23" t="str">
        <f>'Indicator Data'!B132</f>
        <v>MKD</v>
      </c>
      <c r="C130" s="38">
        <f>IF('Indicator Date'!C130="","x",'Indicator Date'!C130)</f>
        <v>2024</v>
      </c>
      <c r="D130" s="38">
        <f>IF('Indicator Date'!D130="","x",'Indicator Date'!D130)</f>
        <v>2024</v>
      </c>
      <c r="E130" s="38">
        <f>IF('Indicator Date'!E130="","x",'Indicator Date'!E130)</f>
        <v>2024</v>
      </c>
      <c r="F130" s="38">
        <f>IF('Indicator Date'!F130="","x",'Indicator Date'!F130)</f>
        <v>2024</v>
      </c>
      <c r="G130" s="38">
        <f>IF('Indicator Date'!G130="","x",'Indicator Date'!G130)</f>
        <v>2024</v>
      </c>
      <c r="H130" s="38">
        <f>IF('Indicator Date'!H130="","x",'Indicator Date'!H130)</f>
        <v>2024</v>
      </c>
      <c r="I130" s="38">
        <f>IF('Indicator Date'!I130="","x",'Indicator Date'!I130)</f>
        <v>2024</v>
      </c>
      <c r="J130" s="38">
        <f>IF('Indicator Date'!J130="","x",'Indicator Date'!J130)</f>
        <v>2024</v>
      </c>
      <c r="K130" s="38">
        <f>IF('Indicator Date'!K130="","x",'Indicator Date'!K130)</f>
        <v>2024</v>
      </c>
      <c r="L130" s="38">
        <f>IF('Indicator Date'!L130="","x",'Indicator Date'!L130)</f>
        <v>2024</v>
      </c>
      <c r="M130" s="38">
        <f>IF('Indicator Date'!M130="","x",'Indicator Date'!M130)</f>
        <v>2024</v>
      </c>
      <c r="N130" s="38" t="str">
        <f>IF('Indicator Date'!N130="","x",'Indicator Date'!N130)</f>
        <v>x</v>
      </c>
      <c r="O130" s="38" t="str">
        <f>IF('Indicator Date'!O130="","x",'Indicator Date'!O130)</f>
        <v>x</v>
      </c>
      <c r="P130" s="38" t="str">
        <f>IF('Indicator Date'!P130="","x",'Indicator Date'!P130)</f>
        <v>x</v>
      </c>
      <c r="Q130" s="38">
        <f>IF('Indicator Date'!Q130="","x",'Indicator Date'!Q130)</f>
        <v>2024</v>
      </c>
      <c r="R130" s="38">
        <f>IF('Indicator Date'!R130="","x",'Indicator Date'!R130)</f>
        <v>2024</v>
      </c>
      <c r="S130" s="38">
        <f>IF('Indicator Date'!S130="","x",'Indicator Date'!S130)</f>
        <v>2024</v>
      </c>
      <c r="T130" s="38">
        <f>IF('Indicator Date'!T130="","x",'Indicator Date'!T130)</f>
        <v>2024</v>
      </c>
      <c r="U130" s="38">
        <f>IF('Indicator Date'!U130="","x",'Indicator Date'!U130)</f>
        <v>2024</v>
      </c>
      <c r="V130" s="38">
        <f>IF('Indicator Date'!V130="","x",'Indicator Date'!V130)</f>
        <v>2021</v>
      </c>
      <c r="W130" s="38">
        <f>IF('Indicator Date'!W130="","x",'Indicator Date'!W130)</f>
        <v>2022</v>
      </c>
      <c r="X130" s="38">
        <f>IF('Indicator Date'!X130="","x",'Indicator Date'!X130)</f>
        <v>2022</v>
      </c>
      <c r="Y130" s="38">
        <f>IF('Indicator Date'!Y130="","x",'Indicator Date'!Y130)</f>
        <v>2018</v>
      </c>
      <c r="Z130" s="38">
        <f>IF('Indicator Date'!Z130="","x",'Indicator Date'!Z130)</f>
        <v>2022</v>
      </c>
      <c r="AA130" s="38">
        <f>IF('Indicator Date'!AA130="","x",'Indicator Date'!AA130)</f>
        <v>2020</v>
      </c>
      <c r="AB130" s="38">
        <f>IF('Indicator Date'!AB130="","x",'Indicator Date'!AB130)</f>
        <v>2018</v>
      </c>
      <c r="AC130" s="38">
        <f>IF('Indicator Date'!AC130="","x",'Indicator Date'!AC130)</f>
        <v>2020</v>
      </c>
      <c r="AD130" s="38">
        <f>IF('Indicator Date'!AD130="","x",'Indicator Date'!AD130)</f>
        <v>2022</v>
      </c>
      <c r="AE130" s="38">
        <f>IF('Indicator Date'!AE130="","x",'Indicator Date'!AE130)</f>
        <v>2024</v>
      </c>
      <c r="AF130" s="38">
        <f>IF('Indicator Date'!AF130="","x",'Indicator Date'!AF130)</f>
        <v>2024</v>
      </c>
      <c r="AG130" s="38">
        <f>IF('Indicator Date'!AG130="","x",'Indicator Date'!AG130)</f>
        <v>2024</v>
      </c>
      <c r="AH130" s="38">
        <f>IF('Indicator Date'!AH130="","x",'Indicator Date'!AH130)</f>
        <v>2022</v>
      </c>
      <c r="AI130" s="38" t="str">
        <f>IF('Indicator Date'!AI130="","x",RIGHT('Indicator Date'!AI130,4))</f>
        <v>2018</v>
      </c>
      <c r="AJ130" s="38">
        <f>IF('Indicator Date'!AJ130="","x",'Indicator Date'!AJ130)</f>
        <v>2024</v>
      </c>
      <c r="AK130" s="38">
        <f>IF('Indicator Date'!AK130="","x",'Indicator Date'!AK130)</f>
        <v>2021</v>
      </c>
      <c r="AL130" s="38">
        <f>IF('Indicator Date'!AL130="","x",'Indicator Date'!AL130)</f>
        <v>2022</v>
      </c>
      <c r="AM130" s="38">
        <f>IF('Indicator Date'!AM130="","x",'Indicator Date'!AM130)</f>
        <v>2022</v>
      </c>
      <c r="AN130" s="38">
        <f>IF('Indicator Date'!AN130="","x",'Indicator Date'!AN130)</f>
        <v>2023</v>
      </c>
      <c r="AO130" s="38">
        <f>IF('Indicator Date'!AO130="","x",'Indicator Date'!AO130)</f>
        <v>2022</v>
      </c>
      <c r="AP130" s="38">
        <f>IF('Indicator Date'!AP130="","x",'Indicator Date'!AP130)</f>
        <v>2019</v>
      </c>
      <c r="AQ130" s="38">
        <f>IF('Indicator Date'!AQ130="","x",'Indicator Date'!AQ130)</f>
        <v>2022</v>
      </c>
      <c r="AR130" s="38">
        <f>IF('Indicator Date'!AR130="","x",'Indicator Date'!AR130)</f>
        <v>2022</v>
      </c>
      <c r="AS130" s="38">
        <f>IF('Indicator Date'!AS130="","x",'Indicator Date'!AS130)</f>
        <v>2022</v>
      </c>
      <c r="AT130" s="38" t="str">
        <f>IF('Indicator Date'!AT130="","x",'Indicator Date'!AT130)</f>
        <v>x</v>
      </c>
      <c r="AU130" s="38">
        <f>IF('Indicator Date'!AU130="","x",'Indicator Date'!AU130)</f>
        <v>2022</v>
      </c>
      <c r="AV130" s="38">
        <f>IF('Indicator Date'!AV130="","x",'Indicator Date'!AV130)</f>
        <v>2022</v>
      </c>
      <c r="AW130" s="38">
        <f>IF('Indicator Date'!AW130="","x",'Indicator Date'!AW130)</f>
        <v>2019</v>
      </c>
      <c r="AX130" s="38">
        <f>IF('Indicator Date'!AX130="","x",'Indicator Date'!AX130)</f>
        <v>2024</v>
      </c>
      <c r="AY130" s="38">
        <f>IF('Indicator Date'!AY130="","x",'Indicator Date'!AY130)</f>
        <v>2024</v>
      </c>
      <c r="AZ130" s="38">
        <f>IF('Indicator Date'!AZ130="","x",'Indicator Date'!AZ130)</f>
        <v>2024</v>
      </c>
      <c r="BA130" s="38">
        <f>IF('Indicator Date'!BA130="","x",'Indicator Date'!BA130)</f>
        <v>2024</v>
      </c>
      <c r="BB130" s="38">
        <f>IF('Indicator Date'!BB130="","x",'Indicator Date'!BB130)</f>
        <v>2024</v>
      </c>
      <c r="BC130" s="38" t="str">
        <f>IF('Indicator Date'!BC130="","x",'Indicator Date'!BC130)</f>
        <v>x</v>
      </c>
      <c r="BD130" s="38">
        <f>IF('Indicator Date'!BD130="","x",'Indicator Date'!BD130)</f>
        <v>2024</v>
      </c>
      <c r="BE130" s="38">
        <f>IF('Indicator Date'!BE130="","x",'Indicator Date'!BE130)</f>
        <v>2024</v>
      </c>
      <c r="BF130" s="38">
        <f>IF('Indicator Date'!BF130="","x",'Indicator Date'!BF130)</f>
        <v>2015</v>
      </c>
      <c r="BG130" s="38">
        <f>IF('Indicator Date'!BG130="","x",'Indicator Date'!BG130)</f>
        <v>2022</v>
      </c>
      <c r="BH130" s="38">
        <f>IF('Indicator Date'!BH130="","x",'Indicator Date'!BH130)</f>
        <v>2023</v>
      </c>
      <c r="BI130" s="38">
        <f>IF('Indicator Date'!BI130="","x",'Indicator Date'!BI130)</f>
        <v>2022</v>
      </c>
      <c r="BJ130" s="38">
        <f>IF('Indicator Date'!BJ130="","x",'Indicator Date'!BJ130)</f>
        <v>2012</v>
      </c>
      <c r="BK130" s="38">
        <f>IF('Indicator Date'!BK130="","x",'Indicator Date'!BK130)</f>
        <v>2021</v>
      </c>
      <c r="BL130" s="38">
        <f>IF('Indicator Date'!BL130="","x",'Indicator Date'!BL130)</f>
        <v>2022</v>
      </c>
      <c r="BM130" s="38">
        <f>IF('Indicator Date'!BM130="","x",'Indicator Date'!BM130)</f>
        <v>2014</v>
      </c>
      <c r="BN130" s="38">
        <f>IF('Indicator Date'!BN130="","x",'Indicator Date'!BN130)</f>
        <v>2022</v>
      </c>
      <c r="BO130" s="38">
        <f>IF('Indicator Date'!BO130="","x",'Indicator Date'!BO130)</f>
        <v>2022</v>
      </c>
      <c r="BP130" s="38">
        <f>IF('Indicator Date'!BP130="","x",'Indicator Date'!BP130)</f>
        <v>2015</v>
      </c>
      <c r="BQ130" s="38">
        <f>IF('Indicator Date'!BQ130="","x",'Indicator Date'!BQ130)</f>
        <v>2022</v>
      </c>
      <c r="BR130" s="38">
        <f>IF('Indicator Date'!BR130="","x",'Indicator Date'!BR130)</f>
        <v>2022</v>
      </c>
      <c r="BS130" s="38">
        <f>IF('Indicator Date'!BS130="","x",'Indicator Date'!BS130)</f>
        <v>2022</v>
      </c>
      <c r="BT130" s="38">
        <f>IF('Indicator Date'!BT130="","x",'Indicator Date'!BT130)</f>
        <v>2021</v>
      </c>
      <c r="BU130" s="38">
        <f>IF('Indicator Date'!BU130="","x",'Indicator Date'!BU130)</f>
        <v>2020</v>
      </c>
      <c r="BV130" s="38">
        <f>IF('Indicator Date'!BV130="","x",'Indicator Date'!BV130)</f>
        <v>2023</v>
      </c>
    </row>
    <row r="131" spans="1:74">
      <c r="A131" s="30" t="str">
        <f>'Indicator Data'!A133</f>
        <v>Norway</v>
      </c>
      <c r="B131" s="23" t="str">
        <f>'Indicator Data'!B133</f>
        <v>NOR</v>
      </c>
      <c r="C131" s="38">
        <f>IF('Indicator Date'!C131="","x",'Indicator Date'!C131)</f>
        <v>2024</v>
      </c>
      <c r="D131" s="38">
        <f>IF('Indicator Date'!D131="","x",'Indicator Date'!D131)</f>
        <v>2024</v>
      </c>
      <c r="E131" s="38">
        <f>IF('Indicator Date'!E131="","x",'Indicator Date'!E131)</f>
        <v>2024</v>
      </c>
      <c r="F131" s="38">
        <f>IF('Indicator Date'!F131="","x",'Indicator Date'!F131)</f>
        <v>2024</v>
      </c>
      <c r="G131" s="38">
        <f>IF('Indicator Date'!G131="","x",'Indicator Date'!G131)</f>
        <v>2024</v>
      </c>
      <c r="H131" s="38">
        <f>IF('Indicator Date'!H131="","x",'Indicator Date'!H131)</f>
        <v>2024</v>
      </c>
      <c r="I131" s="38">
        <f>IF('Indicator Date'!I131="","x",'Indicator Date'!I131)</f>
        <v>2024</v>
      </c>
      <c r="J131" s="38">
        <f>IF('Indicator Date'!J131="","x",'Indicator Date'!J131)</f>
        <v>2024</v>
      </c>
      <c r="K131" s="38">
        <f>IF('Indicator Date'!K131="","x",'Indicator Date'!K131)</f>
        <v>2024</v>
      </c>
      <c r="L131" s="38">
        <f>IF('Indicator Date'!L131="","x",'Indicator Date'!L131)</f>
        <v>2024</v>
      </c>
      <c r="M131" s="38">
        <f>IF('Indicator Date'!M131="","x",'Indicator Date'!M131)</f>
        <v>2024</v>
      </c>
      <c r="N131" s="38" t="str">
        <f>IF('Indicator Date'!N131="","x",'Indicator Date'!N131)</f>
        <v>x</v>
      </c>
      <c r="O131" s="38" t="str">
        <f>IF('Indicator Date'!O131="","x",'Indicator Date'!O131)</f>
        <v>x</v>
      </c>
      <c r="P131" s="38" t="str">
        <f>IF('Indicator Date'!P131="","x",'Indicator Date'!P131)</f>
        <v>x</v>
      </c>
      <c r="Q131" s="38">
        <f>IF('Indicator Date'!Q131="","x",'Indicator Date'!Q131)</f>
        <v>2024</v>
      </c>
      <c r="R131" s="38">
        <f>IF('Indicator Date'!R131="","x",'Indicator Date'!R131)</f>
        <v>2024</v>
      </c>
      <c r="S131" s="38">
        <f>IF('Indicator Date'!S131="","x",'Indicator Date'!S131)</f>
        <v>2024</v>
      </c>
      <c r="T131" s="38">
        <f>IF('Indicator Date'!T131="","x",'Indicator Date'!T131)</f>
        <v>2024</v>
      </c>
      <c r="U131" s="38">
        <f>IF('Indicator Date'!U131="","x",'Indicator Date'!U131)</f>
        <v>2024</v>
      </c>
      <c r="V131" s="38">
        <f>IF('Indicator Date'!V131="","x",'Indicator Date'!V131)</f>
        <v>2021</v>
      </c>
      <c r="W131" s="38">
        <f>IF('Indicator Date'!W131="","x",'Indicator Date'!W131)</f>
        <v>2022</v>
      </c>
      <c r="X131" s="38">
        <f>IF('Indicator Date'!X131="","x",'Indicator Date'!X131)</f>
        <v>2022</v>
      </c>
      <c r="Y131" s="38">
        <f>IF('Indicator Date'!Y131="","x",'Indicator Date'!Y131)</f>
        <v>2011</v>
      </c>
      <c r="Z131" s="38">
        <f>IF('Indicator Date'!Z131="","x",'Indicator Date'!Z131)</f>
        <v>2022</v>
      </c>
      <c r="AA131" s="38" t="str">
        <f>IF('Indicator Date'!AA131="","x",'Indicator Date'!AA131)</f>
        <v>x</v>
      </c>
      <c r="AB131" s="38">
        <f>IF('Indicator Date'!AB131="","x",'Indicator Date'!AB131)</f>
        <v>2018</v>
      </c>
      <c r="AC131" s="38">
        <f>IF('Indicator Date'!AC131="","x",'Indicator Date'!AC131)</f>
        <v>2020</v>
      </c>
      <c r="AD131" s="38">
        <f>IF('Indicator Date'!AD131="","x",'Indicator Date'!AD131)</f>
        <v>2022</v>
      </c>
      <c r="AE131" s="38">
        <f>IF('Indicator Date'!AE131="","x",'Indicator Date'!AE131)</f>
        <v>2024</v>
      </c>
      <c r="AF131" s="38">
        <f>IF('Indicator Date'!AF131="","x",'Indicator Date'!AF131)</f>
        <v>2024</v>
      </c>
      <c r="AG131" s="38">
        <f>IF('Indicator Date'!AG131="","x",'Indicator Date'!AG131)</f>
        <v>2024</v>
      </c>
      <c r="AH131" s="38">
        <f>IF('Indicator Date'!AH131="","x",'Indicator Date'!AH131)</f>
        <v>2022</v>
      </c>
      <c r="AI131" s="38" t="str">
        <f>IF('Indicator Date'!AI131="","x",RIGHT('Indicator Date'!AI131,4))</f>
        <v>x</v>
      </c>
      <c r="AJ131" s="38">
        <f>IF('Indicator Date'!AJ131="","x",'Indicator Date'!AJ131)</f>
        <v>2024</v>
      </c>
      <c r="AK131" s="38">
        <f>IF('Indicator Date'!AK131="","x",'Indicator Date'!AK131)</f>
        <v>2021</v>
      </c>
      <c r="AL131" s="38">
        <f>IF('Indicator Date'!AL131="","x",'Indicator Date'!AL131)</f>
        <v>2022</v>
      </c>
      <c r="AM131" s="38" t="str">
        <f>IF('Indicator Date'!AM131="","x",'Indicator Date'!AM131)</f>
        <v>x</v>
      </c>
      <c r="AN131" s="38">
        <f>IF('Indicator Date'!AN131="","x",'Indicator Date'!AN131)</f>
        <v>2023</v>
      </c>
      <c r="AO131" s="38">
        <f>IF('Indicator Date'!AO131="","x",'Indicator Date'!AO131)</f>
        <v>2022</v>
      </c>
      <c r="AP131" s="38" t="str">
        <f>IF('Indicator Date'!AP131="","x",'Indicator Date'!AP131)</f>
        <v>x</v>
      </c>
      <c r="AQ131" s="38">
        <f>IF('Indicator Date'!AQ131="","x",'Indicator Date'!AQ131)</f>
        <v>2022</v>
      </c>
      <c r="AR131" s="38">
        <f>IF('Indicator Date'!AR131="","x",'Indicator Date'!AR131)</f>
        <v>2021</v>
      </c>
      <c r="AS131" s="38" t="str">
        <f>IF('Indicator Date'!AS131="","x",'Indicator Date'!AS131)</f>
        <v>x</v>
      </c>
      <c r="AT131" s="38" t="str">
        <f>IF('Indicator Date'!AT131="","x",'Indicator Date'!AT131)</f>
        <v>x</v>
      </c>
      <c r="AU131" s="38">
        <f>IF('Indicator Date'!AU131="","x",'Indicator Date'!AU131)</f>
        <v>2022</v>
      </c>
      <c r="AV131" s="38">
        <f>IF('Indicator Date'!AV131="","x",'Indicator Date'!AV131)</f>
        <v>2022</v>
      </c>
      <c r="AW131" s="38">
        <f>IF('Indicator Date'!AW131="","x",'Indicator Date'!AW131)</f>
        <v>2019</v>
      </c>
      <c r="AX131" s="38">
        <f>IF('Indicator Date'!AX131="","x",'Indicator Date'!AX131)</f>
        <v>2024</v>
      </c>
      <c r="AY131" s="38">
        <f>IF('Indicator Date'!AY131="","x",'Indicator Date'!AY131)</f>
        <v>2024</v>
      </c>
      <c r="AZ131" s="38">
        <f>IF('Indicator Date'!AZ131="","x",'Indicator Date'!AZ131)</f>
        <v>2024</v>
      </c>
      <c r="BA131" s="38" t="str">
        <f>IF('Indicator Date'!BA131="","x",'Indicator Date'!BA131)</f>
        <v>x</v>
      </c>
      <c r="BB131" s="38">
        <f>IF('Indicator Date'!BB131="","x",'Indicator Date'!BB131)</f>
        <v>2024</v>
      </c>
      <c r="BC131" s="38" t="str">
        <f>IF('Indicator Date'!BC131="","x",'Indicator Date'!BC131)</f>
        <v>x</v>
      </c>
      <c r="BD131" s="38">
        <f>IF('Indicator Date'!BD131="","x",'Indicator Date'!BD131)</f>
        <v>2024</v>
      </c>
      <c r="BE131" s="38">
        <f>IF('Indicator Date'!BE131="","x",'Indicator Date'!BE131)</f>
        <v>2024</v>
      </c>
      <c r="BF131" s="38">
        <f>IF('Indicator Date'!BF131="","x",'Indicator Date'!BF131)</f>
        <v>2015</v>
      </c>
      <c r="BG131" s="38">
        <f>IF('Indicator Date'!BG131="","x",'Indicator Date'!BG131)</f>
        <v>2022</v>
      </c>
      <c r="BH131" s="38">
        <f>IF('Indicator Date'!BH131="","x",'Indicator Date'!BH131)</f>
        <v>2023</v>
      </c>
      <c r="BI131" s="38">
        <f>IF('Indicator Date'!BI131="","x",'Indicator Date'!BI131)</f>
        <v>2022</v>
      </c>
      <c r="BJ131" s="38" t="str">
        <f>IF('Indicator Date'!BJ131="","x",'Indicator Date'!BJ131)</f>
        <v>x</v>
      </c>
      <c r="BK131" s="38">
        <f>IF('Indicator Date'!BK131="","x",'Indicator Date'!BK131)</f>
        <v>2022</v>
      </c>
      <c r="BL131" s="38">
        <f>IF('Indicator Date'!BL131="","x",'Indicator Date'!BL131)</f>
        <v>2022</v>
      </c>
      <c r="BM131" s="38">
        <f>IF('Indicator Date'!BM131="","x",'Indicator Date'!BM131)</f>
        <v>2014</v>
      </c>
      <c r="BN131" s="38">
        <f>IF('Indicator Date'!BN131="","x",'Indicator Date'!BN131)</f>
        <v>2022</v>
      </c>
      <c r="BO131" s="38">
        <f>IF('Indicator Date'!BO131="","x",'Indicator Date'!BO131)</f>
        <v>2022</v>
      </c>
      <c r="BP131" s="38">
        <f>IF('Indicator Date'!BP131="","x",'Indicator Date'!BP131)</f>
        <v>2021</v>
      </c>
      <c r="BQ131" s="38">
        <f>IF('Indicator Date'!BQ131="","x",'Indicator Date'!BQ131)</f>
        <v>2022</v>
      </c>
      <c r="BR131" s="38">
        <f>IF('Indicator Date'!BR131="","x",'Indicator Date'!BR131)</f>
        <v>2022</v>
      </c>
      <c r="BS131" s="38">
        <f>IF('Indicator Date'!BS131="","x",'Indicator Date'!BS131)</f>
        <v>2022</v>
      </c>
      <c r="BT131" s="38">
        <f>IF('Indicator Date'!BT131="","x",'Indicator Date'!BT131)</f>
        <v>2021</v>
      </c>
      <c r="BU131" s="38">
        <f>IF('Indicator Date'!BU131="","x",'Indicator Date'!BU131)</f>
        <v>2020</v>
      </c>
      <c r="BV131" s="38">
        <f>IF('Indicator Date'!BV131="","x",'Indicator Date'!BV131)</f>
        <v>2023</v>
      </c>
    </row>
    <row r="132" spans="1:74">
      <c r="A132" s="30" t="str">
        <f>'Indicator Data'!A134</f>
        <v>Oman</v>
      </c>
      <c r="B132" s="23" t="str">
        <f>'Indicator Data'!B134</f>
        <v>OMN</v>
      </c>
      <c r="C132" s="38">
        <f>IF('Indicator Date'!C132="","x",'Indicator Date'!C132)</f>
        <v>2024</v>
      </c>
      <c r="D132" s="38">
        <f>IF('Indicator Date'!D132="","x",'Indicator Date'!D132)</f>
        <v>2024</v>
      </c>
      <c r="E132" s="38">
        <f>IF('Indicator Date'!E132="","x",'Indicator Date'!E132)</f>
        <v>2024</v>
      </c>
      <c r="F132" s="38">
        <f>IF('Indicator Date'!F132="","x",'Indicator Date'!F132)</f>
        <v>2024</v>
      </c>
      <c r="G132" s="38">
        <f>IF('Indicator Date'!G132="","x",'Indicator Date'!G132)</f>
        <v>2024</v>
      </c>
      <c r="H132" s="38">
        <f>IF('Indicator Date'!H132="","x",'Indicator Date'!H132)</f>
        <v>2024</v>
      </c>
      <c r="I132" s="38">
        <f>IF('Indicator Date'!I132="","x",'Indicator Date'!I132)</f>
        <v>2024</v>
      </c>
      <c r="J132" s="38">
        <f>IF('Indicator Date'!J132="","x",'Indicator Date'!J132)</f>
        <v>2024</v>
      </c>
      <c r="K132" s="38">
        <f>IF('Indicator Date'!K132="","x",'Indicator Date'!K132)</f>
        <v>2024</v>
      </c>
      <c r="L132" s="38">
        <f>IF('Indicator Date'!L132="","x",'Indicator Date'!L132)</f>
        <v>2024</v>
      </c>
      <c r="M132" s="38">
        <f>IF('Indicator Date'!M132="","x",'Indicator Date'!M132)</f>
        <v>2024</v>
      </c>
      <c r="N132" s="38" t="str">
        <f>IF('Indicator Date'!N132="","x",'Indicator Date'!N132)</f>
        <v>x</v>
      </c>
      <c r="O132" s="38" t="str">
        <f>IF('Indicator Date'!O132="","x",'Indicator Date'!O132)</f>
        <v>x</v>
      </c>
      <c r="P132" s="38" t="str">
        <f>IF('Indicator Date'!P132="","x",'Indicator Date'!P132)</f>
        <v>x</v>
      </c>
      <c r="Q132" s="38">
        <f>IF('Indicator Date'!Q132="","x",'Indicator Date'!Q132)</f>
        <v>2024</v>
      </c>
      <c r="R132" s="38">
        <f>IF('Indicator Date'!R132="","x",'Indicator Date'!R132)</f>
        <v>2024</v>
      </c>
      <c r="S132" s="38">
        <f>IF('Indicator Date'!S132="","x",'Indicator Date'!S132)</f>
        <v>2024</v>
      </c>
      <c r="T132" s="38">
        <f>IF('Indicator Date'!T132="","x",'Indicator Date'!T132)</f>
        <v>2024</v>
      </c>
      <c r="U132" s="38">
        <f>IF('Indicator Date'!U132="","x",'Indicator Date'!U132)</f>
        <v>2024</v>
      </c>
      <c r="V132" s="38">
        <f>IF('Indicator Date'!V132="","x",'Indicator Date'!V132)</f>
        <v>2021</v>
      </c>
      <c r="W132" s="38">
        <f>IF('Indicator Date'!W132="","x",'Indicator Date'!W132)</f>
        <v>2022</v>
      </c>
      <c r="X132" s="38">
        <f>IF('Indicator Date'!X132="","x",'Indicator Date'!X132)</f>
        <v>2022</v>
      </c>
      <c r="Y132" s="38" t="str">
        <f>IF('Indicator Date'!Y132="","x",'Indicator Date'!Y132)</f>
        <v>x</v>
      </c>
      <c r="Z132" s="38">
        <f>IF('Indicator Date'!Z132="","x",'Indicator Date'!Z132)</f>
        <v>2022</v>
      </c>
      <c r="AA132" s="38">
        <f>IF('Indicator Date'!AA132="","x",'Indicator Date'!AA132)</f>
        <v>2021</v>
      </c>
      <c r="AB132" s="38">
        <f>IF('Indicator Date'!AB132="","x",'Indicator Date'!AB132)</f>
        <v>2018</v>
      </c>
      <c r="AC132" s="38">
        <f>IF('Indicator Date'!AC132="","x",'Indicator Date'!AC132)</f>
        <v>2020</v>
      </c>
      <c r="AD132" s="38">
        <f>IF('Indicator Date'!AD132="","x",'Indicator Date'!AD132)</f>
        <v>2022</v>
      </c>
      <c r="AE132" s="38">
        <f>IF('Indicator Date'!AE132="","x",'Indicator Date'!AE132)</f>
        <v>2024</v>
      </c>
      <c r="AF132" s="38">
        <f>IF('Indicator Date'!AF132="","x",'Indicator Date'!AF132)</f>
        <v>2024</v>
      </c>
      <c r="AG132" s="38">
        <f>IF('Indicator Date'!AG132="","x",'Indicator Date'!AG132)</f>
        <v>2024</v>
      </c>
      <c r="AH132" s="38">
        <f>IF('Indicator Date'!AH132="","x",'Indicator Date'!AH132)</f>
        <v>2022</v>
      </c>
      <c r="AI132" s="38" t="str">
        <f>IF('Indicator Date'!AI132="","x",RIGHT('Indicator Date'!AI132,4))</f>
        <v>x</v>
      </c>
      <c r="AJ132" s="38">
        <f>IF('Indicator Date'!AJ132="","x",'Indicator Date'!AJ132)</f>
        <v>2024</v>
      </c>
      <c r="AK132" s="38">
        <f>IF('Indicator Date'!AK132="","x",'Indicator Date'!AK132)</f>
        <v>2021</v>
      </c>
      <c r="AL132" s="38">
        <f>IF('Indicator Date'!AL132="","x",'Indicator Date'!AL132)</f>
        <v>2022</v>
      </c>
      <c r="AM132" s="38" t="str">
        <f>IF('Indicator Date'!AM132="","x",'Indicator Date'!AM132)</f>
        <v>x</v>
      </c>
      <c r="AN132" s="38">
        <f>IF('Indicator Date'!AN132="","x",'Indicator Date'!AN132)</f>
        <v>2023</v>
      </c>
      <c r="AO132" s="38">
        <f>IF('Indicator Date'!AO132="","x",'Indicator Date'!AO132)</f>
        <v>2022</v>
      </c>
      <c r="AP132" s="38">
        <f>IF('Indicator Date'!AP132="","x",'Indicator Date'!AP132)</f>
        <v>2017</v>
      </c>
      <c r="AQ132" s="38">
        <f>IF('Indicator Date'!AQ132="","x",'Indicator Date'!AQ132)</f>
        <v>2022</v>
      </c>
      <c r="AR132" s="38">
        <f>IF('Indicator Date'!AR132="","x",'Indicator Date'!AR132)</f>
        <v>2022</v>
      </c>
      <c r="AS132" s="38">
        <f>IF('Indicator Date'!AS132="","x",'Indicator Date'!AS132)</f>
        <v>2022</v>
      </c>
      <c r="AT132" s="38">
        <f>IF('Indicator Date'!AT132="","x",'Indicator Date'!AT132)</f>
        <v>2022</v>
      </c>
      <c r="AU132" s="38">
        <f>IF('Indicator Date'!AU132="","x",'Indicator Date'!AU132)</f>
        <v>2022</v>
      </c>
      <c r="AV132" s="38">
        <f>IF('Indicator Date'!AV132="","x",'Indicator Date'!AV132)</f>
        <v>2022</v>
      </c>
      <c r="AW132" s="38" t="str">
        <f>IF('Indicator Date'!AW132="","x",'Indicator Date'!AW132)</f>
        <v>x</v>
      </c>
      <c r="AX132" s="38">
        <f>IF('Indicator Date'!AX132="","x",'Indicator Date'!AX132)</f>
        <v>2024</v>
      </c>
      <c r="AY132" s="38">
        <f>IF('Indicator Date'!AY132="","x",'Indicator Date'!AY132)</f>
        <v>2024</v>
      </c>
      <c r="AZ132" s="38">
        <f>IF('Indicator Date'!AZ132="","x",'Indicator Date'!AZ132)</f>
        <v>2024</v>
      </c>
      <c r="BA132" s="38" t="str">
        <f>IF('Indicator Date'!BA132="","x",'Indicator Date'!BA132)</f>
        <v>x</v>
      </c>
      <c r="BB132" s="38">
        <f>IF('Indicator Date'!BB132="","x",'Indicator Date'!BB132)</f>
        <v>2024</v>
      </c>
      <c r="BC132" s="38" t="str">
        <f>IF('Indicator Date'!BC132="","x",'Indicator Date'!BC132)</f>
        <v>x</v>
      </c>
      <c r="BD132" s="38">
        <f>IF('Indicator Date'!BD132="","x",'Indicator Date'!BD132)</f>
        <v>2024</v>
      </c>
      <c r="BE132" s="38">
        <f>IF('Indicator Date'!BE132="","x",'Indicator Date'!BE132)</f>
        <v>2024</v>
      </c>
      <c r="BF132" s="38" t="str">
        <f>IF('Indicator Date'!BF132="","x",'Indicator Date'!BF132)</f>
        <v>x</v>
      </c>
      <c r="BG132" s="38">
        <f>IF('Indicator Date'!BG132="","x",'Indicator Date'!BG132)</f>
        <v>2022</v>
      </c>
      <c r="BH132" s="38">
        <f>IF('Indicator Date'!BH132="","x",'Indicator Date'!BH132)</f>
        <v>2023</v>
      </c>
      <c r="BI132" s="38">
        <f>IF('Indicator Date'!BI132="","x",'Indicator Date'!BI132)</f>
        <v>2022</v>
      </c>
      <c r="BJ132" s="38">
        <f>IF('Indicator Date'!BJ132="","x",'Indicator Date'!BJ132)</f>
        <v>2022</v>
      </c>
      <c r="BK132" s="38">
        <f>IF('Indicator Date'!BK132="","x",'Indicator Date'!BK132)</f>
        <v>2021</v>
      </c>
      <c r="BL132" s="38">
        <f>IF('Indicator Date'!BL132="","x",'Indicator Date'!BL132)</f>
        <v>2021</v>
      </c>
      <c r="BM132" s="38">
        <f>IF('Indicator Date'!BM132="","x",'Indicator Date'!BM132)</f>
        <v>2014</v>
      </c>
      <c r="BN132" s="38">
        <f>IF('Indicator Date'!BN132="","x",'Indicator Date'!BN132)</f>
        <v>2022</v>
      </c>
      <c r="BO132" s="38">
        <f>IF('Indicator Date'!BO132="","x",'Indicator Date'!BO132)</f>
        <v>2022</v>
      </c>
      <c r="BP132" s="38">
        <f>IF('Indicator Date'!BP132="","x",'Indicator Date'!BP132)</f>
        <v>2020</v>
      </c>
      <c r="BQ132" s="38">
        <f>IF('Indicator Date'!BQ132="","x",'Indicator Date'!BQ132)</f>
        <v>2022</v>
      </c>
      <c r="BR132" s="38">
        <f>IF('Indicator Date'!BR132="","x",'Indicator Date'!BR132)</f>
        <v>2022</v>
      </c>
      <c r="BS132" s="38">
        <f>IF('Indicator Date'!BS132="","x",'Indicator Date'!BS132)</f>
        <v>2022</v>
      </c>
      <c r="BT132" s="38">
        <f>IF('Indicator Date'!BT132="","x",'Indicator Date'!BT132)</f>
        <v>2021</v>
      </c>
      <c r="BU132" s="38">
        <f>IF('Indicator Date'!BU132="","x",'Indicator Date'!BU132)</f>
        <v>2020</v>
      </c>
      <c r="BV132" s="38">
        <f>IF('Indicator Date'!BV132="","x",'Indicator Date'!BV132)</f>
        <v>2023</v>
      </c>
    </row>
    <row r="133" spans="1:74">
      <c r="A133" s="30" t="str">
        <f>'Indicator Data'!A135</f>
        <v>Pakistan</v>
      </c>
      <c r="B133" s="23" t="str">
        <f>'Indicator Data'!B135</f>
        <v>PAK</v>
      </c>
      <c r="C133" s="38">
        <f>IF('Indicator Date'!C133="","x",'Indicator Date'!C133)</f>
        <v>2024</v>
      </c>
      <c r="D133" s="38">
        <f>IF('Indicator Date'!D133="","x",'Indicator Date'!D133)</f>
        <v>2024</v>
      </c>
      <c r="E133" s="38">
        <f>IF('Indicator Date'!E133="","x",'Indicator Date'!E133)</f>
        <v>2024</v>
      </c>
      <c r="F133" s="38">
        <f>IF('Indicator Date'!F133="","x",'Indicator Date'!F133)</f>
        <v>2024</v>
      </c>
      <c r="G133" s="38">
        <f>IF('Indicator Date'!G133="","x",'Indicator Date'!G133)</f>
        <v>2024</v>
      </c>
      <c r="H133" s="38">
        <f>IF('Indicator Date'!H133="","x",'Indicator Date'!H133)</f>
        <v>2024</v>
      </c>
      <c r="I133" s="38">
        <f>IF('Indicator Date'!I133="","x",'Indicator Date'!I133)</f>
        <v>2024</v>
      </c>
      <c r="J133" s="38">
        <f>IF('Indicator Date'!J133="","x",'Indicator Date'!J133)</f>
        <v>2024</v>
      </c>
      <c r="K133" s="38">
        <f>IF('Indicator Date'!K133="","x",'Indicator Date'!K133)</f>
        <v>2024</v>
      </c>
      <c r="L133" s="38">
        <f>IF('Indicator Date'!L133="","x",'Indicator Date'!L133)</f>
        <v>2024</v>
      </c>
      <c r="M133" s="38">
        <f>IF('Indicator Date'!M133="","x",'Indicator Date'!M133)</f>
        <v>2024</v>
      </c>
      <c r="N133" s="38" t="str">
        <f>IF('Indicator Date'!N133="","x",'Indicator Date'!N133)</f>
        <v>x</v>
      </c>
      <c r="O133" s="38" t="str">
        <f>IF('Indicator Date'!O133="","x",'Indicator Date'!O133)</f>
        <v>x</v>
      </c>
      <c r="P133" s="38" t="str">
        <f>IF('Indicator Date'!P133="","x",'Indicator Date'!P133)</f>
        <v>x</v>
      </c>
      <c r="Q133" s="38">
        <f>IF('Indicator Date'!Q133="","x",'Indicator Date'!Q133)</f>
        <v>2024</v>
      </c>
      <c r="R133" s="38">
        <f>IF('Indicator Date'!R133="","x",'Indicator Date'!R133)</f>
        <v>2024</v>
      </c>
      <c r="S133" s="38">
        <f>IF('Indicator Date'!S133="","x",'Indicator Date'!S133)</f>
        <v>2024</v>
      </c>
      <c r="T133" s="38">
        <f>IF('Indicator Date'!T133="","x",'Indicator Date'!T133)</f>
        <v>2024</v>
      </c>
      <c r="U133" s="38">
        <f>IF('Indicator Date'!U133="","x",'Indicator Date'!U133)</f>
        <v>2024</v>
      </c>
      <c r="V133" s="38">
        <f>IF('Indicator Date'!V133="","x",'Indicator Date'!V133)</f>
        <v>2021</v>
      </c>
      <c r="W133" s="38">
        <f>IF('Indicator Date'!W133="","x",'Indicator Date'!W133)</f>
        <v>2022</v>
      </c>
      <c r="X133" s="38">
        <f>IF('Indicator Date'!X133="","x",'Indicator Date'!X133)</f>
        <v>2022</v>
      </c>
      <c r="Y133" s="38">
        <f>IF('Indicator Date'!Y133="","x",'Indicator Date'!Y133)</f>
        <v>2013</v>
      </c>
      <c r="Z133" s="38">
        <f>IF('Indicator Date'!Z133="","x",'Indicator Date'!Z133)</f>
        <v>2022</v>
      </c>
      <c r="AA133" s="38">
        <f>IF('Indicator Date'!AA133="","x",'Indicator Date'!AA133)</f>
        <v>2022</v>
      </c>
      <c r="AB133" s="38">
        <f>IF('Indicator Date'!AB133="","x",'Indicator Date'!AB133)</f>
        <v>2018</v>
      </c>
      <c r="AC133" s="38">
        <f>IF('Indicator Date'!AC133="","x",'Indicator Date'!AC133)</f>
        <v>2020</v>
      </c>
      <c r="AD133" s="38">
        <f>IF('Indicator Date'!AD133="","x",'Indicator Date'!AD133)</f>
        <v>2022</v>
      </c>
      <c r="AE133" s="38">
        <f>IF('Indicator Date'!AE133="","x",'Indicator Date'!AE133)</f>
        <v>2024</v>
      </c>
      <c r="AF133" s="38">
        <f>IF('Indicator Date'!AF133="","x",'Indicator Date'!AF133)</f>
        <v>2024</v>
      </c>
      <c r="AG133" s="38">
        <f>IF('Indicator Date'!AG133="","x",'Indicator Date'!AG133)</f>
        <v>2024</v>
      </c>
      <c r="AH133" s="38">
        <f>IF('Indicator Date'!AH133="","x",'Indicator Date'!AH133)</f>
        <v>2022</v>
      </c>
      <c r="AI133" s="38" t="str">
        <f>IF('Indicator Date'!AI133="","x",RIGHT('Indicator Date'!AI133,4))</f>
        <v>2017</v>
      </c>
      <c r="AJ133" s="38">
        <f>IF('Indicator Date'!AJ133="","x",'Indicator Date'!AJ133)</f>
        <v>2024</v>
      </c>
      <c r="AK133" s="38">
        <f>IF('Indicator Date'!AK133="","x",'Indicator Date'!AK133)</f>
        <v>2021</v>
      </c>
      <c r="AL133" s="38">
        <f>IF('Indicator Date'!AL133="","x",'Indicator Date'!AL133)</f>
        <v>2022</v>
      </c>
      <c r="AM133" s="38">
        <f>IF('Indicator Date'!AM133="","x",'Indicator Date'!AM133)</f>
        <v>2022</v>
      </c>
      <c r="AN133" s="38">
        <f>IF('Indicator Date'!AN133="","x",'Indicator Date'!AN133)</f>
        <v>2023</v>
      </c>
      <c r="AO133" s="38">
        <f>IF('Indicator Date'!AO133="","x",'Indicator Date'!AO133)</f>
        <v>2022</v>
      </c>
      <c r="AP133" s="38">
        <f>IF('Indicator Date'!AP133="","x",'Indicator Date'!AP133)</f>
        <v>2018</v>
      </c>
      <c r="AQ133" s="38">
        <f>IF('Indicator Date'!AQ133="","x",'Indicator Date'!AQ133)</f>
        <v>2022</v>
      </c>
      <c r="AR133" s="38">
        <f>IF('Indicator Date'!AR133="","x",'Indicator Date'!AR133)</f>
        <v>2022</v>
      </c>
      <c r="AS133" s="38" t="str">
        <f>IF('Indicator Date'!AS133="","x",'Indicator Date'!AS133)</f>
        <v>x</v>
      </c>
      <c r="AT133" s="38">
        <f>IF('Indicator Date'!AT133="","x",'Indicator Date'!AT133)</f>
        <v>2022</v>
      </c>
      <c r="AU133" s="38">
        <f>IF('Indicator Date'!AU133="","x",'Indicator Date'!AU133)</f>
        <v>2022</v>
      </c>
      <c r="AV133" s="38">
        <f>IF('Indicator Date'!AV133="","x",'Indicator Date'!AV133)</f>
        <v>2022</v>
      </c>
      <c r="AW133" s="38">
        <f>IF('Indicator Date'!AW133="","x",'Indicator Date'!AW133)</f>
        <v>2018</v>
      </c>
      <c r="AX133" s="38">
        <f>IF('Indicator Date'!AX133="","x",'Indicator Date'!AX133)</f>
        <v>2024</v>
      </c>
      <c r="AY133" s="38">
        <f>IF('Indicator Date'!AY133="","x",'Indicator Date'!AY133)</f>
        <v>2024</v>
      </c>
      <c r="AZ133" s="38">
        <f>IF('Indicator Date'!AZ133="","x",'Indicator Date'!AZ133)</f>
        <v>2024</v>
      </c>
      <c r="BA133" s="38">
        <f>IF('Indicator Date'!BA133="","x",'Indicator Date'!BA133)</f>
        <v>2024</v>
      </c>
      <c r="BB133" s="38">
        <f>IF('Indicator Date'!BB133="","x",'Indicator Date'!BB133)</f>
        <v>2024</v>
      </c>
      <c r="BC133" s="38">
        <f>IF('Indicator Date'!BC133="","x",'Indicator Date'!BC133)</f>
        <v>2024</v>
      </c>
      <c r="BD133" s="38">
        <f>IF('Indicator Date'!BD133="","x",'Indicator Date'!BD133)</f>
        <v>2024</v>
      </c>
      <c r="BE133" s="38">
        <f>IF('Indicator Date'!BE133="","x",'Indicator Date'!BE133)</f>
        <v>2024</v>
      </c>
      <c r="BF133" s="38">
        <f>IF('Indicator Date'!BF133="","x",'Indicator Date'!BF133)</f>
        <v>2015</v>
      </c>
      <c r="BG133" s="38">
        <f>IF('Indicator Date'!BG133="","x",'Indicator Date'!BG133)</f>
        <v>2022</v>
      </c>
      <c r="BH133" s="38">
        <f>IF('Indicator Date'!BH133="","x",'Indicator Date'!BH133)</f>
        <v>2023</v>
      </c>
      <c r="BI133" s="38">
        <f>IF('Indicator Date'!BI133="","x",'Indicator Date'!BI133)</f>
        <v>2022</v>
      </c>
      <c r="BJ133" s="38">
        <f>IF('Indicator Date'!BJ133="","x",'Indicator Date'!BJ133)</f>
        <v>2019</v>
      </c>
      <c r="BK133" s="38">
        <f>IF('Indicator Date'!BK133="","x",'Indicator Date'!BK133)</f>
        <v>2021</v>
      </c>
      <c r="BL133" s="38">
        <f>IF('Indicator Date'!BL133="","x",'Indicator Date'!BL133)</f>
        <v>2022</v>
      </c>
      <c r="BM133" s="38">
        <f>IF('Indicator Date'!BM133="","x",'Indicator Date'!BM133)</f>
        <v>2014</v>
      </c>
      <c r="BN133" s="38">
        <f>IF('Indicator Date'!BN133="","x",'Indicator Date'!BN133)</f>
        <v>2022</v>
      </c>
      <c r="BO133" s="38">
        <f>IF('Indicator Date'!BO133="","x",'Indicator Date'!BO133)</f>
        <v>2022</v>
      </c>
      <c r="BP133" s="38">
        <f>IF('Indicator Date'!BP133="","x",'Indicator Date'!BP133)</f>
        <v>2019</v>
      </c>
      <c r="BQ133" s="38">
        <f>IF('Indicator Date'!BQ133="","x",'Indicator Date'!BQ133)</f>
        <v>2022</v>
      </c>
      <c r="BR133" s="38">
        <f>IF('Indicator Date'!BR133="","x",'Indicator Date'!BR133)</f>
        <v>2022</v>
      </c>
      <c r="BS133" s="38">
        <f>IF('Indicator Date'!BS133="","x",'Indicator Date'!BS133)</f>
        <v>2022</v>
      </c>
      <c r="BT133" s="38">
        <f>IF('Indicator Date'!BT133="","x",'Indicator Date'!BT133)</f>
        <v>2021</v>
      </c>
      <c r="BU133" s="38">
        <f>IF('Indicator Date'!BU133="","x",'Indicator Date'!BU133)</f>
        <v>2020</v>
      </c>
      <c r="BV133" s="38">
        <f>IF('Indicator Date'!BV133="","x",'Indicator Date'!BV133)</f>
        <v>2023</v>
      </c>
    </row>
    <row r="134" spans="1:74">
      <c r="A134" s="30" t="str">
        <f>'Indicator Data'!A136</f>
        <v>Palau</v>
      </c>
      <c r="B134" s="23" t="str">
        <f>'Indicator Data'!B136</f>
        <v>PLW</v>
      </c>
      <c r="C134" s="38">
        <f>IF('Indicator Date'!C134="","x",'Indicator Date'!C134)</f>
        <v>2024</v>
      </c>
      <c r="D134" s="38">
        <f>IF('Indicator Date'!D134="","x",'Indicator Date'!D134)</f>
        <v>2024</v>
      </c>
      <c r="E134" s="38">
        <f>IF('Indicator Date'!E134="","x",'Indicator Date'!E134)</f>
        <v>2024</v>
      </c>
      <c r="F134" s="38">
        <f>IF('Indicator Date'!F134="","x",'Indicator Date'!F134)</f>
        <v>2024</v>
      </c>
      <c r="G134" s="38">
        <f>IF('Indicator Date'!G134="","x",'Indicator Date'!G134)</f>
        <v>2024</v>
      </c>
      <c r="H134" s="38">
        <f>IF('Indicator Date'!H134="","x",'Indicator Date'!H134)</f>
        <v>2024</v>
      </c>
      <c r="I134" s="38">
        <f>IF('Indicator Date'!I134="","x",'Indicator Date'!I134)</f>
        <v>2024</v>
      </c>
      <c r="J134" s="38">
        <f>IF('Indicator Date'!J134="","x",'Indicator Date'!J134)</f>
        <v>2024</v>
      </c>
      <c r="K134" s="38">
        <f>IF('Indicator Date'!K134="","x",'Indicator Date'!K134)</f>
        <v>2024</v>
      </c>
      <c r="L134" s="38" t="str">
        <f>IF('Indicator Date'!L134="","x",'Indicator Date'!L134)</f>
        <v>x</v>
      </c>
      <c r="M134" s="38">
        <f>IF('Indicator Date'!M134="","x",'Indicator Date'!M134)</f>
        <v>2024</v>
      </c>
      <c r="N134" s="38" t="str">
        <f>IF('Indicator Date'!N134="","x",'Indicator Date'!N134)</f>
        <v>x</v>
      </c>
      <c r="O134" s="38" t="str">
        <f>IF('Indicator Date'!O134="","x",'Indicator Date'!O134)</f>
        <v>x</v>
      </c>
      <c r="P134" s="38" t="str">
        <f>IF('Indicator Date'!P134="","x",'Indicator Date'!P134)</f>
        <v>x</v>
      </c>
      <c r="Q134" s="38">
        <f>IF('Indicator Date'!Q134="","x",'Indicator Date'!Q134)</f>
        <v>2024</v>
      </c>
      <c r="R134" s="38">
        <f>IF('Indicator Date'!R134="","x",'Indicator Date'!R134)</f>
        <v>2024</v>
      </c>
      <c r="S134" s="38">
        <f>IF('Indicator Date'!S134="","x",'Indicator Date'!S134)</f>
        <v>2024</v>
      </c>
      <c r="T134" s="38">
        <f>IF('Indicator Date'!T134="","x",'Indicator Date'!T134)</f>
        <v>2024</v>
      </c>
      <c r="U134" s="38">
        <f>IF('Indicator Date'!U134="","x",'Indicator Date'!U134)</f>
        <v>2024</v>
      </c>
      <c r="V134" s="38">
        <f>IF('Indicator Date'!V134="","x",'Indicator Date'!V134)</f>
        <v>2021</v>
      </c>
      <c r="W134" s="38">
        <f>IF('Indicator Date'!W134="","x",'Indicator Date'!W134)</f>
        <v>2022</v>
      </c>
      <c r="X134" s="38">
        <f>IF('Indicator Date'!X134="","x",'Indicator Date'!X134)</f>
        <v>2022</v>
      </c>
      <c r="Y134" s="38" t="str">
        <f>IF('Indicator Date'!Y134="","x",'Indicator Date'!Y134)</f>
        <v>x</v>
      </c>
      <c r="Z134" s="38">
        <f>IF('Indicator Date'!Z134="","x",'Indicator Date'!Z134)</f>
        <v>2022</v>
      </c>
      <c r="AA134" s="38" t="str">
        <f>IF('Indicator Date'!AA134="","x",'Indicator Date'!AA134)</f>
        <v>x</v>
      </c>
      <c r="AB134" s="38">
        <f>IF('Indicator Date'!AB134="","x",'Indicator Date'!AB134)</f>
        <v>2015</v>
      </c>
      <c r="AC134" s="38">
        <f>IF('Indicator Date'!AC134="","x",'Indicator Date'!AC134)</f>
        <v>2020</v>
      </c>
      <c r="AD134" s="38">
        <f>IF('Indicator Date'!AD134="","x",'Indicator Date'!AD134)</f>
        <v>2022</v>
      </c>
      <c r="AE134" s="38">
        <f>IF('Indicator Date'!AE134="","x",'Indicator Date'!AE134)</f>
        <v>2024</v>
      </c>
      <c r="AF134" s="38">
        <f>IF('Indicator Date'!AF134="","x",'Indicator Date'!AF134)</f>
        <v>2008</v>
      </c>
      <c r="AG134" s="38" t="str">
        <f>IF('Indicator Date'!AG134="","x",'Indicator Date'!AG134)</f>
        <v>x</v>
      </c>
      <c r="AH134" s="38">
        <f>IF('Indicator Date'!AH134="","x",'Indicator Date'!AH134)</f>
        <v>2022</v>
      </c>
      <c r="AI134" s="38" t="str">
        <f>IF('Indicator Date'!AI134="","x",RIGHT('Indicator Date'!AI134,4))</f>
        <v>x</v>
      </c>
      <c r="AJ134" s="38">
        <f>IF('Indicator Date'!AJ134="","x",'Indicator Date'!AJ134)</f>
        <v>2024</v>
      </c>
      <c r="AK134" s="38">
        <f>IF('Indicator Date'!AK134="","x",'Indicator Date'!AK134)</f>
        <v>2021</v>
      </c>
      <c r="AL134" s="38">
        <f>IF('Indicator Date'!AL134="","x",'Indicator Date'!AL134)</f>
        <v>2022</v>
      </c>
      <c r="AM134" s="38">
        <f>IF('Indicator Date'!AM134="","x",'Indicator Date'!AM134)</f>
        <v>2022</v>
      </c>
      <c r="AN134" s="38">
        <f>IF('Indicator Date'!AN134="","x",'Indicator Date'!AN134)</f>
        <v>2023</v>
      </c>
      <c r="AO134" s="38">
        <f>IF('Indicator Date'!AO134="","x",'Indicator Date'!AO134)</f>
        <v>2022</v>
      </c>
      <c r="AP134" s="38" t="str">
        <f>IF('Indicator Date'!AP134="","x",'Indicator Date'!AP134)</f>
        <v>x</v>
      </c>
      <c r="AQ134" s="38">
        <f>IF('Indicator Date'!AQ134="","x",'Indicator Date'!AQ134)</f>
        <v>2022</v>
      </c>
      <c r="AR134" s="38" t="str">
        <f>IF('Indicator Date'!AR134="","x",'Indicator Date'!AR134)</f>
        <v>x</v>
      </c>
      <c r="AS134" s="38" t="str">
        <f>IF('Indicator Date'!AS134="","x",'Indicator Date'!AS134)</f>
        <v>x</v>
      </c>
      <c r="AT134" s="38" t="str">
        <f>IF('Indicator Date'!AT134="","x",'Indicator Date'!AT134)</f>
        <v>x</v>
      </c>
      <c r="AU134" s="38">
        <f>IF('Indicator Date'!AU134="","x",'Indicator Date'!AU134)</f>
        <v>2022</v>
      </c>
      <c r="AV134" s="38" t="str">
        <f>IF('Indicator Date'!AV134="","x",'Indicator Date'!AV134)</f>
        <v>x</v>
      </c>
      <c r="AW134" s="38" t="str">
        <f>IF('Indicator Date'!AW134="","x",'Indicator Date'!AW134)</f>
        <v>x</v>
      </c>
      <c r="AX134" s="38">
        <f>IF('Indicator Date'!AX134="","x",'Indicator Date'!AX134)</f>
        <v>2024</v>
      </c>
      <c r="AY134" s="38">
        <f>IF('Indicator Date'!AY134="","x",'Indicator Date'!AY134)</f>
        <v>2024</v>
      </c>
      <c r="AZ134" s="38">
        <f>IF('Indicator Date'!AZ134="","x",'Indicator Date'!AZ134)</f>
        <v>2024</v>
      </c>
      <c r="BA134" s="38" t="str">
        <f>IF('Indicator Date'!BA134="","x",'Indicator Date'!BA134)</f>
        <v>x</v>
      </c>
      <c r="BB134" s="38" t="str">
        <f>IF('Indicator Date'!BB134="","x",'Indicator Date'!BB134)</f>
        <v>x</v>
      </c>
      <c r="BC134" s="38" t="str">
        <f>IF('Indicator Date'!BC134="","x",'Indicator Date'!BC134)</f>
        <v>x</v>
      </c>
      <c r="BD134" s="38">
        <f>IF('Indicator Date'!BD134="","x",'Indicator Date'!BD134)</f>
        <v>2024</v>
      </c>
      <c r="BE134" s="38">
        <f>IF('Indicator Date'!BE134="","x",'Indicator Date'!BE134)</f>
        <v>2024</v>
      </c>
      <c r="BF134" s="38">
        <f>IF('Indicator Date'!BF134="","x",'Indicator Date'!BF134)</f>
        <v>2013</v>
      </c>
      <c r="BG134" s="38">
        <f>IF('Indicator Date'!BG134="","x",'Indicator Date'!BG134)</f>
        <v>2022</v>
      </c>
      <c r="BH134" s="38" t="str">
        <f>IF('Indicator Date'!BH134="","x",'Indicator Date'!BH134)</f>
        <v>x</v>
      </c>
      <c r="BI134" s="38">
        <f>IF('Indicator Date'!BI134="","x",'Indicator Date'!BI134)</f>
        <v>2022</v>
      </c>
      <c r="BJ134" s="38">
        <f>IF('Indicator Date'!BJ134="","x",'Indicator Date'!BJ134)</f>
        <v>2015</v>
      </c>
      <c r="BK134" s="38" t="str">
        <f>IF('Indicator Date'!BK134="","x",'Indicator Date'!BK134)</f>
        <v>x</v>
      </c>
      <c r="BL134" s="38">
        <f>IF('Indicator Date'!BL134="","x",'Indicator Date'!BL134)</f>
        <v>2022</v>
      </c>
      <c r="BM134" s="38">
        <f>IF('Indicator Date'!BM134="","x",'Indicator Date'!BM134)</f>
        <v>2014</v>
      </c>
      <c r="BN134" s="38">
        <f>IF('Indicator Date'!BN134="","x",'Indicator Date'!BN134)</f>
        <v>2022</v>
      </c>
      <c r="BO134" s="38">
        <f>IF('Indicator Date'!BO134="","x",'Indicator Date'!BO134)</f>
        <v>2022</v>
      </c>
      <c r="BP134" s="38">
        <f>IF('Indicator Date'!BP134="","x",'Indicator Date'!BP134)</f>
        <v>2020</v>
      </c>
      <c r="BQ134" s="38">
        <f>IF('Indicator Date'!BQ134="","x",'Indicator Date'!BQ134)</f>
        <v>2022</v>
      </c>
      <c r="BR134" s="38">
        <f>IF('Indicator Date'!BR134="","x",'Indicator Date'!BR134)</f>
        <v>2022</v>
      </c>
      <c r="BS134" s="38">
        <f>IF('Indicator Date'!BS134="","x",'Indicator Date'!BS134)</f>
        <v>2022</v>
      </c>
      <c r="BT134" s="38">
        <f>IF('Indicator Date'!BT134="","x",'Indicator Date'!BT134)</f>
        <v>2021</v>
      </c>
      <c r="BU134" s="38" t="str">
        <f>IF('Indicator Date'!BU134="","x",'Indicator Date'!BU134)</f>
        <v>x</v>
      </c>
      <c r="BV134" s="38">
        <f>IF('Indicator Date'!BV134="","x",'Indicator Date'!BV134)</f>
        <v>2023</v>
      </c>
    </row>
    <row r="135" spans="1:74">
      <c r="A135" s="30" t="str">
        <f>'Indicator Data'!A137</f>
        <v>Palestine</v>
      </c>
      <c r="B135" s="23" t="str">
        <f>'Indicator Data'!B137</f>
        <v>PSE</v>
      </c>
      <c r="C135" s="38">
        <f>IF('Indicator Date'!C135="","x",'Indicator Date'!C135)</f>
        <v>2024</v>
      </c>
      <c r="D135" s="38">
        <f>IF('Indicator Date'!D135="","x",'Indicator Date'!D135)</f>
        <v>2024</v>
      </c>
      <c r="E135" s="38">
        <f>IF('Indicator Date'!E135="","x",'Indicator Date'!E135)</f>
        <v>2024</v>
      </c>
      <c r="F135" s="38">
        <f>IF('Indicator Date'!F135="","x",'Indicator Date'!F135)</f>
        <v>2024</v>
      </c>
      <c r="G135" s="38">
        <f>IF('Indicator Date'!G135="","x",'Indicator Date'!G135)</f>
        <v>2024</v>
      </c>
      <c r="H135" s="38">
        <f>IF('Indicator Date'!H135="","x",'Indicator Date'!H135)</f>
        <v>2024</v>
      </c>
      <c r="I135" s="38">
        <f>IF('Indicator Date'!I135="","x",'Indicator Date'!I135)</f>
        <v>2024</v>
      </c>
      <c r="J135" s="38">
        <f>IF('Indicator Date'!J135="","x",'Indicator Date'!J135)</f>
        <v>2024</v>
      </c>
      <c r="K135" s="38">
        <f>IF('Indicator Date'!K135="","x",'Indicator Date'!K135)</f>
        <v>2024</v>
      </c>
      <c r="L135" s="38" t="str">
        <f>IF('Indicator Date'!L135="","x",'Indicator Date'!L135)</f>
        <v>x</v>
      </c>
      <c r="M135" s="38">
        <f>IF('Indicator Date'!M135="","x",'Indicator Date'!M135)</f>
        <v>2024</v>
      </c>
      <c r="N135" s="38" t="str">
        <f>IF('Indicator Date'!N135="","x",'Indicator Date'!N135)</f>
        <v>x</v>
      </c>
      <c r="O135" s="38" t="str">
        <f>IF('Indicator Date'!O135="","x",'Indicator Date'!O135)</f>
        <v>x</v>
      </c>
      <c r="P135" s="38" t="str">
        <f>IF('Indicator Date'!P135="","x",'Indicator Date'!P135)</f>
        <v>x</v>
      </c>
      <c r="Q135" s="38">
        <f>IF('Indicator Date'!Q135="","x",'Indicator Date'!Q135)</f>
        <v>2024</v>
      </c>
      <c r="R135" s="38">
        <f>IF('Indicator Date'!R135="","x",'Indicator Date'!R135)</f>
        <v>2024</v>
      </c>
      <c r="S135" s="38">
        <f>IF('Indicator Date'!S135="","x",'Indicator Date'!S135)</f>
        <v>2024</v>
      </c>
      <c r="T135" s="38">
        <f>IF('Indicator Date'!T135="","x",'Indicator Date'!T135)</f>
        <v>2024</v>
      </c>
      <c r="U135" s="38">
        <f>IF('Indicator Date'!U135="","x",'Indicator Date'!U135)</f>
        <v>2024</v>
      </c>
      <c r="V135" s="38">
        <f>IF('Indicator Date'!V135="","x",'Indicator Date'!V135)</f>
        <v>2021</v>
      </c>
      <c r="W135" s="38">
        <f>IF('Indicator Date'!W135="","x",'Indicator Date'!W135)</f>
        <v>2022</v>
      </c>
      <c r="X135" s="38">
        <f>IF('Indicator Date'!X135="","x",'Indicator Date'!X135)</f>
        <v>2022</v>
      </c>
      <c r="Y135" s="38">
        <f>IF('Indicator Date'!Y135="","x",'Indicator Date'!Y135)</f>
        <v>2019</v>
      </c>
      <c r="Z135" s="38">
        <f>IF('Indicator Date'!Z135="","x",'Indicator Date'!Z135)</f>
        <v>2022</v>
      </c>
      <c r="AA135" s="38">
        <f>IF('Indicator Date'!AA135="","x",'Indicator Date'!AA135)</f>
        <v>2022</v>
      </c>
      <c r="AB135" s="38">
        <f>IF('Indicator Date'!AB135="","x",'Indicator Date'!AB135)</f>
        <v>2019</v>
      </c>
      <c r="AC135" s="38" t="str">
        <f>IF('Indicator Date'!AC135="","x",'Indicator Date'!AC135)</f>
        <v>x</v>
      </c>
      <c r="AD135" s="38">
        <f>IF('Indicator Date'!AD135="","x",'Indicator Date'!AD135)</f>
        <v>2022</v>
      </c>
      <c r="AE135" s="38">
        <f>IF('Indicator Date'!AE135="","x",'Indicator Date'!AE135)</f>
        <v>2024</v>
      </c>
      <c r="AF135" s="38">
        <f>IF('Indicator Date'!AF135="","x",'Indicator Date'!AF135)</f>
        <v>2024</v>
      </c>
      <c r="AG135" s="38">
        <f>IF('Indicator Date'!AG135="","x",'Indicator Date'!AG135)</f>
        <v>2024</v>
      </c>
      <c r="AH135" s="38">
        <f>IF('Indicator Date'!AH135="","x",'Indicator Date'!AH135)</f>
        <v>2022</v>
      </c>
      <c r="AI135" s="38" t="str">
        <f>IF('Indicator Date'!AI135="","x",RIGHT('Indicator Date'!AI135,4))</f>
        <v>2019</v>
      </c>
      <c r="AJ135" s="38">
        <f>IF('Indicator Date'!AJ135="","x",'Indicator Date'!AJ135)</f>
        <v>2024</v>
      </c>
      <c r="AK135" s="38">
        <f>IF('Indicator Date'!AK135="","x",'Indicator Date'!AK135)</f>
        <v>2021</v>
      </c>
      <c r="AL135" s="38">
        <f>IF('Indicator Date'!AL135="","x",'Indicator Date'!AL135)</f>
        <v>2022</v>
      </c>
      <c r="AM135" s="38">
        <f>IF('Indicator Date'!AM135="","x",'Indicator Date'!AM135)</f>
        <v>2022</v>
      </c>
      <c r="AN135" s="38">
        <f>IF('Indicator Date'!AN135="","x",'Indicator Date'!AN135)</f>
        <v>2023</v>
      </c>
      <c r="AO135" s="38">
        <f>IF('Indicator Date'!AO135="","x",'Indicator Date'!AO135)</f>
        <v>2022</v>
      </c>
      <c r="AP135" s="38">
        <f>IF('Indicator Date'!AP135="","x",'Indicator Date'!AP135)</f>
        <v>2020</v>
      </c>
      <c r="AQ135" s="38">
        <f>IF('Indicator Date'!AQ135="","x",'Indicator Date'!AQ135)</f>
        <v>2022</v>
      </c>
      <c r="AR135" s="38" t="str">
        <f>IF('Indicator Date'!AR135="","x",'Indicator Date'!AR135)</f>
        <v>x</v>
      </c>
      <c r="AS135" s="38" t="str">
        <f>IF('Indicator Date'!AS135="","x",'Indicator Date'!AS135)</f>
        <v>x</v>
      </c>
      <c r="AT135" s="38" t="str">
        <f>IF('Indicator Date'!AT135="","x",'Indicator Date'!AT135)</f>
        <v>x</v>
      </c>
      <c r="AU135" s="38" t="str">
        <f>IF('Indicator Date'!AU135="","x",'Indicator Date'!AU135)</f>
        <v>x</v>
      </c>
      <c r="AV135" s="38" t="str">
        <f>IF('Indicator Date'!AV135="","x",'Indicator Date'!AV135)</f>
        <v>x</v>
      </c>
      <c r="AW135" s="38">
        <f>IF('Indicator Date'!AW135="","x",'Indicator Date'!AW135)</f>
        <v>2016</v>
      </c>
      <c r="AX135" s="38">
        <f>IF('Indicator Date'!AX135="","x",'Indicator Date'!AX135)</f>
        <v>2024</v>
      </c>
      <c r="AY135" s="38">
        <f>IF('Indicator Date'!AY135="","x",'Indicator Date'!AY135)</f>
        <v>2024</v>
      </c>
      <c r="AZ135" s="38">
        <f>IF('Indicator Date'!AZ135="","x",'Indicator Date'!AZ135)</f>
        <v>2024</v>
      </c>
      <c r="BA135" s="38">
        <f>IF('Indicator Date'!BA135="","x",'Indicator Date'!BA135)</f>
        <v>2024</v>
      </c>
      <c r="BB135" s="38" t="str">
        <f>IF('Indicator Date'!BB135="","x",'Indicator Date'!BB135)</f>
        <v>x</v>
      </c>
      <c r="BC135" s="38">
        <f>IF('Indicator Date'!BC135="","x",'Indicator Date'!BC135)</f>
        <v>2023</v>
      </c>
      <c r="BD135" s="38">
        <f>IF('Indicator Date'!BD135="","x",'Indicator Date'!BD135)</f>
        <v>2024</v>
      </c>
      <c r="BE135" s="38">
        <f>IF('Indicator Date'!BE135="","x",'Indicator Date'!BE135)</f>
        <v>2024</v>
      </c>
      <c r="BF135" s="38">
        <f>IF('Indicator Date'!BF135="","x",'Indicator Date'!BF135)</f>
        <v>2015</v>
      </c>
      <c r="BG135" s="38">
        <f>IF('Indicator Date'!BG135="","x",'Indicator Date'!BG135)</f>
        <v>2022</v>
      </c>
      <c r="BH135" s="38" t="str">
        <f>IF('Indicator Date'!BH135="","x",'Indicator Date'!BH135)</f>
        <v>x</v>
      </c>
      <c r="BI135" s="38">
        <f>IF('Indicator Date'!BI135="","x",'Indicator Date'!BI135)</f>
        <v>2022</v>
      </c>
      <c r="BJ135" s="38">
        <f>IF('Indicator Date'!BJ135="","x",'Indicator Date'!BJ135)</f>
        <v>2022</v>
      </c>
      <c r="BK135" s="38">
        <f>IF('Indicator Date'!BK135="","x",'Indicator Date'!BK135)</f>
        <v>2022</v>
      </c>
      <c r="BL135" s="38">
        <f>IF('Indicator Date'!BL135="","x",'Indicator Date'!BL135)</f>
        <v>2021</v>
      </c>
      <c r="BM135" s="38">
        <f>IF('Indicator Date'!BM135="","x",'Indicator Date'!BM135)</f>
        <v>2014</v>
      </c>
      <c r="BN135" s="38">
        <f>IF('Indicator Date'!BN135="","x",'Indicator Date'!BN135)</f>
        <v>2022</v>
      </c>
      <c r="BO135" s="38">
        <f>IF('Indicator Date'!BO135="","x",'Indicator Date'!BO135)</f>
        <v>2022</v>
      </c>
      <c r="BP135" s="38">
        <f>IF('Indicator Date'!BP135="","x",'Indicator Date'!BP135)</f>
        <v>2018</v>
      </c>
      <c r="BQ135" s="38">
        <f>IF('Indicator Date'!BQ135="","x",'Indicator Date'!BQ135)</f>
        <v>2022</v>
      </c>
      <c r="BR135" s="38">
        <f>IF('Indicator Date'!BR135="","x",'Indicator Date'!BR135)</f>
        <v>2022</v>
      </c>
      <c r="BS135" s="38">
        <f>IF('Indicator Date'!BS135="","x",'Indicator Date'!BS135)</f>
        <v>2022</v>
      </c>
      <c r="BT135" s="38" t="str">
        <f>IF('Indicator Date'!BT135="","x",'Indicator Date'!BT135)</f>
        <v>x</v>
      </c>
      <c r="BU135" s="38">
        <f>IF('Indicator Date'!BU135="","x",'Indicator Date'!BU135)</f>
        <v>2020</v>
      </c>
      <c r="BV135" s="38">
        <f>IF('Indicator Date'!BV135="","x",'Indicator Date'!BV135)</f>
        <v>2023</v>
      </c>
    </row>
    <row r="136" spans="1:74">
      <c r="A136" s="30" t="str">
        <f>'Indicator Data'!A138</f>
        <v>Panama</v>
      </c>
      <c r="B136" s="23" t="str">
        <f>'Indicator Data'!B138</f>
        <v>PAN</v>
      </c>
      <c r="C136" s="38">
        <f>IF('Indicator Date'!C136="","x",'Indicator Date'!C136)</f>
        <v>2024</v>
      </c>
      <c r="D136" s="38">
        <f>IF('Indicator Date'!D136="","x",'Indicator Date'!D136)</f>
        <v>2024</v>
      </c>
      <c r="E136" s="38">
        <f>IF('Indicator Date'!E136="","x",'Indicator Date'!E136)</f>
        <v>2024</v>
      </c>
      <c r="F136" s="38">
        <f>IF('Indicator Date'!F136="","x",'Indicator Date'!F136)</f>
        <v>2024</v>
      </c>
      <c r="G136" s="38">
        <f>IF('Indicator Date'!G136="","x",'Indicator Date'!G136)</f>
        <v>2024</v>
      </c>
      <c r="H136" s="38">
        <f>IF('Indicator Date'!H136="","x",'Indicator Date'!H136)</f>
        <v>2024</v>
      </c>
      <c r="I136" s="38">
        <f>IF('Indicator Date'!I136="","x",'Indicator Date'!I136)</f>
        <v>2024</v>
      </c>
      <c r="J136" s="38">
        <f>IF('Indicator Date'!J136="","x",'Indicator Date'!J136)</f>
        <v>2024</v>
      </c>
      <c r="K136" s="38">
        <f>IF('Indicator Date'!K136="","x",'Indicator Date'!K136)</f>
        <v>2024</v>
      </c>
      <c r="L136" s="38">
        <f>IF('Indicator Date'!L136="","x",'Indicator Date'!L136)</f>
        <v>2024</v>
      </c>
      <c r="M136" s="38" t="str">
        <f>IF('Indicator Date'!M136="","x",'Indicator Date'!M136)</f>
        <v>x</v>
      </c>
      <c r="N136" s="38" t="str">
        <f>IF('Indicator Date'!N136="","x",'Indicator Date'!N136)</f>
        <v>x</v>
      </c>
      <c r="O136" s="38" t="str">
        <f>IF('Indicator Date'!O136="","x",'Indicator Date'!O136)</f>
        <v>x</v>
      </c>
      <c r="P136" s="38" t="str">
        <f>IF('Indicator Date'!P136="","x",'Indicator Date'!P136)</f>
        <v>x</v>
      </c>
      <c r="Q136" s="38">
        <f>IF('Indicator Date'!Q136="","x",'Indicator Date'!Q136)</f>
        <v>2024</v>
      </c>
      <c r="R136" s="38">
        <f>IF('Indicator Date'!R136="","x",'Indicator Date'!R136)</f>
        <v>2024</v>
      </c>
      <c r="S136" s="38">
        <f>IF('Indicator Date'!S136="","x",'Indicator Date'!S136)</f>
        <v>2024</v>
      </c>
      <c r="T136" s="38">
        <f>IF('Indicator Date'!T136="","x",'Indicator Date'!T136)</f>
        <v>2024</v>
      </c>
      <c r="U136" s="38">
        <f>IF('Indicator Date'!U136="","x",'Indicator Date'!U136)</f>
        <v>2024</v>
      </c>
      <c r="V136" s="38">
        <f>IF('Indicator Date'!V136="","x",'Indicator Date'!V136)</f>
        <v>2021</v>
      </c>
      <c r="W136" s="38">
        <f>IF('Indicator Date'!W136="","x",'Indicator Date'!W136)</f>
        <v>2022</v>
      </c>
      <c r="X136" s="38">
        <f>IF('Indicator Date'!X136="","x",'Indicator Date'!X136)</f>
        <v>2022</v>
      </c>
      <c r="Y136" s="38">
        <f>IF('Indicator Date'!Y136="","x",'Indicator Date'!Y136)</f>
        <v>2013</v>
      </c>
      <c r="Z136" s="38">
        <f>IF('Indicator Date'!Z136="","x",'Indicator Date'!Z136)</f>
        <v>2022</v>
      </c>
      <c r="AA136" s="38" t="str">
        <f>IF('Indicator Date'!AA136="","x",'Indicator Date'!AA136)</f>
        <v>x</v>
      </c>
      <c r="AB136" s="38">
        <f>IF('Indicator Date'!AB136="","x",'Indicator Date'!AB136)</f>
        <v>2018</v>
      </c>
      <c r="AC136" s="38">
        <f>IF('Indicator Date'!AC136="","x",'Indicator Date'!AC136)</f>
        <v>2020</v>
      </c>
      <c r="AD136" s="38">
        <f>IF('Indicator Date'!AD136="","x",'Indicator Date'!AD136)</f>
        <v>2022</v>
      </c>
      <c r="AE136" s="38">
        <f>IF('Indicator Date'!AE136="","x",'Indicator Date'!AE136)</f>
        <v>2024</v>
      </c>
      <c r="AF136" s="38">
        <f>IF('Indicator Date'!AF136="","x",'Indicator Date'!AF136)</f>
        <v>2024</v>
      </c>
      <c r="AG136" s="38">
        <f>IF('Indicator Date'!AG136="","x",'Indicator Date'!AG136)</f>
        <v>2024</v>
      </c>
      <c r="AH136" s="38">
        <f>IF('Indicator Date'!AH136="","x",'Indicator Date'!AH136)</f>
        <v>2022</v>
      </c>
      <c r="AI136" s="38" t="str">
        <f>IF('Indicator Date'!AI136="","x",RIGHT('Indicator Date'!AI136,4))</f>
        <v>x</v>
      </c>
      <c r="AJ136" s="38">
        <f>IF('Indicator Date'!AJ136="","x",'Indicator Date'!AJ136)</f>
        <v>2024</v>
      </c>
      <c r="AK136" s="38">
        <f>IF('Indicator Date'!AK136="","x",'Indicator Date'!AK136)</f>
        <v>2021</v>
      </c>
      <c r="AL136" s="38">
        <f>IF('Indicator Date'!AL136="","x",'Indicator Date'!AL136)</f>
        <v>2022</v>
      </c>
      <c r="AM136" s="38">
        <f>IF('Indicator Date'!AM136="","x",'Indicator Date'!AM136)</f>
        <v>2022</v>
      </c>
      <c r="AN136" s="38">
        <f>IF('Indicator Date'!AN136="","x",'Indicator Date'!AN136)</f>
        <v>2023</v>
      </c>
      <c r="AO136" s="38">
        <f>IF('Indicator Date'!AO136="","x",'Indicator Date'!AO136)</f>
        <v>2022</v>
      </c>
      <c r="AP136" s="38">
        <f>IF('Indicator Date'!AP136="","x",'Indicator Date'!AP136)</f>
        <v>2019</v>
      </c>
      <c r="AQ136" s="38">
        <f>IF('Indicator Date'!AQ136="","x",'Indicator Date'!AQ136)</f>
        <v>2022</v>
      </c>
      <c r="AR136" s="38">
        <f>IF('Indicator Date'!AR136="","x",'Indicator Date'!AR136)</f>
        <v>2022</v>
      </c>
      <c r="AS136" s="38">
        <f>IF('Indicator Date'!AS136="","x",'Indicator Date'!AS136)</f>
        <v>2022</v>
      </c>
      <c r="AT136" s="38">
        <f>IF('Indicator Date'!AT136="","x",'Indicator Date'!AT136)</f>
        <v>2022</v>
      </c>
      <c r="AU136" s="38">
        <f>IF('Indicator Date'!AU136="","x",'Indicator Date'!AU136)</f>
        <v>2022</v>
      </c>
      <c r="AV136" s="38">
        <f>IF('Indicator Date'!AV136="","x",'Indicator Date'!AV136)</f>
        <v>2022</v>
      </c>
      <c r="AW136" s="38">
        <f>IF('Indicator Date'!AW136="","x",'Indicator Date'!AW136)</f>
        <v>2023</v>
      </c>
      <c r="AX136" s="38">
        <f>IF('Indicator Date'!AX136="","x",'Indicator Date'!AX136)</f>
        <v>2024</v>
      </c>
      <c r="AY136" s="38">
        <f>IF('Indicator Date'!AY136="","x",'Indicator Date'!AY136)</f>
        <v>2024</v>
      </c>
      <c r="AZ136" s="38">
        <f>IF('Indicator Date'!AZ136="","x",'Indicator Date'!AZ136)</f>
        <v>2024</v>
      </c>
      <c r="BA136" s="38" t="str">
        <f>IF('Indicator Date'!BA136="","x",'Indicator Date'!BA136)</f>
        <v>x</v>
      </c>
      <c r="BB136" s="38">
        <f>IF('Indicator Date'!BB136="","x",'Indicator Date'!BB136)</f>
        <v>2024</v>
      </c>
      <c r="BC136" s="38" t="str">
        <f>IF('Indicator Date'!BC136="","x",'Indicator Date'!BC136)</f>
        <v>x</v>
      </c>
      <c r="BD136" s="38">
        <f>IF('Indicator Date'!BD136="","x",'Indicator Date'!BD136)</f>
        <v>2024</v>
      </c>
      <c r="BE136" s="38">
        <f>IF('Indicator Date'!BE136="","x",'Indicator Date'!BE136)</f>
        <v>2024</v>
      </c>
      <c r="BF136" s="38">
        <f>IF('Indicator Date'!BF136="","x",'Indicator Date'!BF136)</f>
        <v>2013</v>
      </c>
      <c r="BG136" s="38">
        <f>IF('Indicator Date'!BG136="","x",'Indicator Date'!BG136)</f>
        <v>2022</v>
      </c>
      <c r="BH136" s="38">
        <f>IF('Indicator Date'!BH136="","x",'Indicator Date'!BH136)</f>
        <v>2023</v>
      </c>
      <c r="BI136" s="38">
        <f>IF('Indicator Date'!BI136="","x",'Indicator Date'!BI136)</f>
        <v>2022</v>
      </c>
      <c r="BJ136" s="38">
        <f>IF('Indicator Date'!BJ136="","x",'Indicator Date'!BJ136)</f>
        <v>2019</v>
      </c>
      <c r="BK136" s="38">
        <f>IF('Indicator Date'!BK136="","x",'Indicator Date'!BK136)</f>
        <v>2021</v>
      </c>
      <c r="BL136" s="38">
        <f>IF('Indicator Date'!BL136="","x",'Indicator Date'!BL136)</f>
        <v>2022</v>
      </c>
      <c r="BM136" s="38">
        <f>IF('Indicator Date'!BM136="","x",'Indicator Date'!BM136)</f>
        <v>2014</v>
      </c>
      <c r="BN136" s="38">
        <f>IF('Indicator Date'!BN136="","x",'Indicator Date'!BN136)</f>
        <v>2022</v>
      </c>
      <c r="BO136" s="38">
        <f>IF('Indicator Date'!BO136="","x",'Indicator Date'!BO136)</f>
        <v>2022</v>
      </c>
      <c r="BP136" s="38">
        <f>IF('Indicator Date'!BP136="","x",'Indicator Date'!BP136)</f>
        <v>2020</v>
      </c>
      <c r="BQ136" s="38">
        <f>IF('Indicator Date'!BQ136="","x",'Indicator Date'!BQ136)</f>
        <v>2022</v>
      </c>
      <c r="BR136" s="38">
        <f>IF('Indicator Date'!BR136="","x",'Indicator Date'!BR136)</f>
        <v>2022</v>
      </c>
      <c r="BS136" s="38">
        <f>IF('Indicator Date'!BS136="","x",'Indicator Date'!BS136)</f>
        <v>2022</v>
      </c>
      <c r="BT136" s="38">
        <f>IF('Indicator Date'!BT136="","x",'Indicator Date'!BT136)</f>
        <v>2021</v>
      </c>
      <c r="BU136" s="38">
        <f>IF('Indicator Date'!BU136="","x",'Indicator Date'!BU136)</f>
        <v>2020</v>
      </c>
      <c r="BV136" s="38">
        <f>IF('Indicator Date'!BV136="","x",'Indicator Date'!BV136)</f>
        <v>2023</v>
      </c>
    </row>
    <row r="137" spans="1:74">
      <c r="A137" s="30" t="str">
        <f>'Indicator Data'!A139</f>
        <v>Papua New Guinea</v>
      </c>
      <c r="B137" s="23" t="str">
        <f>'Indicator Data'!B139</f>
        <v>PNG</v>
      </c>
      <c r="C137" s="38">
        <f>IF('Indicator Date'!C137="","x",'Indicator Date'!C137)</f>
        <v>2024</v>
      </c>
      <c r="D137" s="38">
        <f>IF('Indicator Date'!D137="","x",'Indicator Date'!D137)</f>
        <v>2024</v>
      </c>
      <c r="E137" s="38">
        <f>IF('Indicator Date'!E137="","x",'Indicator Date'!E137)</f>
        <v>2024</v>
      </c>
      <c r="F137" s="38">
        <f>IF('Indicator Date'!F137="","x",'Indicator Date'!F137)</f>
        <v>2024</v>
      </c>
      <c r="G137" s="38">
        <f>IF('Indicator Date'!G137="","x",'Indicator Date'!G137)</f>
        <v>2024</v>
      </c>
      <c r="H137" s="38">
        <f>IF('Indicator Date'!H137="","x",'Indicator Date'!H137)</f>
        <v>2024</v>
      </c>
      <c r="I137" s="38">
        <f>IF('Indicator Date'!I137="","x",'Indicator Date'!I137)</f>
        <v>2024</v>
      </c>
      <c r="J137" s="38">
        <f>IF('Indicator Date'!J137="","x",'Indicator Date'!J137)</f>
        <v>2024</v>
      </c>
      <c r="K137" s="38">
        <f>IF('Indicator Date'!K137="","x",'Indicator Date'!K137)</f>
        <v>2024</v>
      </c>
      <c r="L137" s="38">
        <f>IF('Indicator Date'!L137="","x",'Indicator Date'!L137)</f>
        <v>2024</v>
      </c>
      <c r="M137" s="38">
        <f>IF('Indicator Date'!M137="","x",'Indicator Date'!M137)</f>
        <v>2024</v>
      </c>
      <c r="N137" s="38" t="str">
        <f>IF('Indicator Date'!N137="","x",'Indicator Date'!N137)</f>
        <v>x</v>
      </c>
      <c r="O137" s="38" t="str">
        <f>IF('Indicator Date'!O137="","x",'Indicator Date'!O137)</f>
        <v>x</v>
      </c>
      <c r="P137" s="38" t="str">
        <f>IF('Indicator Date'!P137="","x",'Indicator Date'!P137)</f>
        <v>x</v>
      </c>
      <c r="Q137" s="38">
        <f>IF('Indicator Date'!Q137="","x",'Indicator Date'!Q137)</f>
        <v>2024</v>
      </c>
      <c r="R137" s="38">
        <f>IF('Indicator Date'!R137="","x",'Indicator Date'!R137)</f>
        <v>2024</v>
      </c>
      <c r="S137" s="38">
        <f>IF('Indicator Date'!S137="","x",'Indicator Date'!S137)</f>
        <v>2024</v>
      </c>
      <c r="T137" s="38">
        <f>IF('Indicator Date'!T137="","x",'Indicator Date'!T137)</f>
        <v>2024</v>
      </c>
      <c r="U137" s="38">
        <f>IF('Indicator Date'!U137="","x",'Indicator Date'!U137)</f>
        <v>2024</v>
      </c>
      <c r="V137" s="38">
        <f>IF('Indicator Date'!V137="","x",'Indicator Date'!V137)</f>
        <v>2021</v>
      </c>
      <c r="W137" s="38">
        <f>IF('Indicator Date'!W137="","x",'Indicator Date'!W137)</f>
        <v>2022</v>
      </c>
      <c r="X137" s="38">
        <f>IF('Indicator Date'!X137="","x",'Indicator Date'!X137)</f>
        <v>2022</v>
      </c>
      <c r="Y137" s="38" t="str">
        <f>IF('Indicator Date'!Y137="","x",'Indicator Date'!Y137)</f>
        <v>x</v>
      </c>
      <c r="Z137" s="38">
        <f>IF('Indicator Date'!Z137="","x",'Indicator Date'!Z137)</f>
        <v>2022</v>
      </c>
      <c r="AA137" s="38">
        <f>IF('Indicator Date'!AA137="","x",'Indicator Date'!AA137)</f>
        <v>2022</v>
      </c>
      <c r="AB137" s="38">
        <f>IF('Indicator Date'!AB137="","x",'Indicator Date'!AB137)</f>
        <v>2018</v>
      </c>
      <c r="AC137" s="38" t="str">
        <f>IF('Indicator Date'!AC137="","x",'Indicator Date'!AC137)</f>
        <v>x</v>
      </c>
      <c r="AD137" s="38">
        <f>IF('Indicator Date'!AD137="","x",'Indicator Date'!AD137)</f>
        <v>2022</v>
      </c>
      <c r="AE137" s="38">
        <f>IF('Indicator Date'!AE137="","x",'Indicator Date'!AE137)</f>
        <v>2024</v>
      </c>
      <c r="AF137" s="38">
        <f>IF('Indicator Date'!AF137="","x",'Indicator Date'!AF137)</f>
        <v>2024</v>
      </c>
      <c r="AG137" s="38">
        <f>IF('Indicator Date'!AG137="","x",'Indicator Date'!AG137)</f>
        <v>2024</v>
      </c>
      <c r="AH137" s="38">
        <f>IF('Indicator Date'!AH137="","x",'Indicator Date'!AH137)</f>
        <v>2022</v>
      </c>
      <c r="AI137" s="38" t="str">
        <f>IF('Indicator Date'!AI137="","x",RIGHT('Indicator Date'!AI137,4))</f>
        <v>2016</v>
      </c>
      <c r="AJ137" s="38">
        <f>IF('Indicator Date'!AJ137="","x",'Indicator Date'!AJ137)</f>
        <v>2024</v>
      </c>
      <c r="AK137" s="38">
        <f>IF('Indicator Date'!AK137="","x",'Indicator Date'!AK137)</f>
        <v>2021</v>
      </c>
      <c r="AL137" s="38">
        <f>IF('Indicator Date'!AL137="","x",'Indicator Date'!AL137)</f>
        <v>2022</v>
      </c>
      <c r="AM137" s="38">
        <f>IF('Indicator Date'!AM137="","x",'Indicator Date'!AM137)</f>
        <v>2022</v>
      </c>
      <c r="AN137" s="38">
        <f>IF('Indicator Date'!AN137="","x",'Indicator Date'!AN137)</f>
        <v>2023</v>
      </c>
      <c r="AO137" s="38">
        <f>IF('Indicator Date'!AO137="","x",'Indicator Date'!AO137)</f>
        <v>2022</v>
      </c>
      <c r="AP137" s="38">
        <f>IF('Indicator Date'!AP137="","x",'Indicator Date'!AP137)</f>
        <v>2010</v>
      </c>
      <c r="AQ137" s="38">
        <f>IF('Indicator Date'!AQ137="","x",'Indicator Date'!AQ137)</f>
        <v>2022</v>
      </c>
      <c r="AR137" s="38">
        <f>IF('Indicator Date'!AR137="","x",'Indicator Date'!AR137)</f>
        <v>2022</v>
      </c>
      <c r="AS137" s="38">
        <f>IF('Indicator Date'!AS137="","x",'Indicator Date'!AS137)</f>
        <v>2022</v>
      </c>
      <c r="AT137" s="38">
        <f>IF('Indicator Date'!AT137="","x",'Indicator Date'!AT137)</f>
        <v>2022</v>
      </c>
      <c r="AU137" s="38">
        <f>IF('Indicator Date'!AU137="","x",'Indicator Date'!AU137)</f>
        <v>2022</v>
      </c>
      <c r="AV137" s="38">
        <f>IF('Indicator Date'!AV137="","x",'Indicator Date'!AV137)</f>
        <v>2022</v>
      </c>
      <c r="AW137" s="38" t="str">
        <f>IF('Indicator Date'!AW137="","x",'Indicator Date'!AW137)</f>
        <v>x</v>
      </c>
      <c r="AX137" s="38">
        <f>IF('Indicator Date'!AX137="","x",'Indicator Date'!AX137)</f>
        <v>2024</v>
      </c>
      <c r="AY137" s="38">
        <f>IF('Indicator Date'!AY137="","x",'Indicator Date'!AY137)</f>
        <v>2024</v>
      </c>
      <c r="AZ137" s="38">
        <f>IF('Indicator Date'!AZ137="","x",'Indicator Date'!AZ137)</f>
        <v>2024</v>
      </c>
      <c r="BA137" s="38">
        <f>IF('Indicator Date'!BA137="","x",'Indicator Date'!BA137)</f>
        <v>2024</v>
      </c>
      <c r="BB137" s="38">
        <f>IF('Indicator Date'!BB137="","x",'Indicator Date'!BB137)</f>
        <v>2024</v>
      </c>
      <c r="BC137" s="38" t="str">
        <f>IF('Indicator Date'!BC137="","x",'Indicator Date'!BC137)</f>
        <v>x</v>
      </c>
      <c r="BD137" s="38">
        <f>IF('Indicator Date'!BD137="","x",'Indicator Date'!BD137)</f>
        <v>2024</v>
      </c>
      <c r="BE137" s="38">
        <f>IF('Indicator Date'!BE137="","x",'Indicator Date'!BE137)</f>
        <v>2024</v>
      </c>
      <c r="BF137" s="38">
        <f>IF('Indicator Date'!BF137="","x",'Indicator Date'!BF137)</f>
        <v>2013</v>
      </c>
      <c r="BG137" s="38">
        <f>IF('Indicator Date'!BG137="","x",'Indicator Date'!BG137)</f>
        <v>2022</v>
      </c>
      <c r="BH137" s="38">
        <f>IF('Indicator Date'!BH137="","x",'Indicator Date'!BH137)</f>
        <v>2023</v>
      </c>
      <c r="BI137" s="38">
        <f>IF('Indicator Date'!BI137="","x",'Indicator Date'!BI137)</f>
        <v>2022</v>
      </c>
      <c r="BJ137" s="38" t="str">
        <f>IF('Indicator Date'!BJ137="","x",'Indicator Date'!BJ137)</f>
        <v>x</v>
      </c>
      <c r="BK137" s="38">
        <f>IF('Indicator Date'!BK137="","x",'Indicator Date'!BK137)</f>
        <v>2021</v>
      </c>
      <c r="BL137" s="38">
        <f>IF('Indicator Date'!BL137="","x",'Indicator Date'!BL137)</f>
        <v>2021</v>
      </c>
      <c r="BM137" s="38">
        <f>IF('Indicator Date'!BM137="","x",'Indicator Date'!BM137)</f>
        <v>2014</v>
      </c>
      <c r="BN137" s="38">
        <f>IF('Indicator Date'!BN137="","x",'Indicator Date'!BN137)</f>
        <v>2022</v>
      </c>
      <c r="BO137" s="38">
        <f>IF('Indicator Date'!BO137="","x",'Indicator Date'!BO137)</f>
        <v>2022</v>
      </c>
      <c r="BP137" s="38">
        <f>IF('Indicator Date'!BP137="","x",'Indicator Date'!BP137)</f>
        <v>2021</v>
      </c>
      <c r="BQ137" s="38">
        <f>IF('Indicator Date'!BQ137="","x",'Indicator Date'!BQ137)</f>
        <v>2022</v>
      </c>
      <c r="BR137" s="38">
        <f>IF('Indicator Date'!BR137="","x",'Indicator Date'!BR137)</f>
        <v>2022</v>
      </c>
      <c r="BS137" s="38">
        <f>IF('Indicator Date'!BS137="","x",'Indicator Date'!BS137)</f>
        <v>2022</v>
      </c>
      <c r="BT137" s="38">
        <f>IF('Indicator Date'!BT137="","x",'Indicator Date'!BT137)</f>
        <v>2021</v>
      </c>
      <c r="BU137" s="38">
        <f>IF('Indicator Date'!BU137="","x",'Indicator Date'!BU137)</f>
        <v>2020</v>
      </c>
      <c r="BV137" s="38">
        <f>IF('Indicator Date'!BV137="","x",'Indicator Date'!BV137)</f>
        <v>2023</v>
      </c>
    </row>
    <row r="138" spans="1:74">
      <c r="A138" s="30" t="str">
        <f>'Indicator Data'!A140</f>
        <v>Paraguay</v>
      </c>
      <c r="B138" s="23" t="str">
        <f>'Indicator Data'!B140</f>
        <v>PRY</v>
      </c>
      <c r="C138" s="38">
        <f>IF('Indicator Date'!C138="","x",'Indicator Date'!C138)</f>
        <v>2024</v>
      </c>
      <c r="D138" s="38">
        <f>IF('Indicator Date'!D138="","x",'Indicator Date'!D138)</f>
        <v>2024</v>
      </c>
      <c r="E138" s="38">
        <f>IF('Indicator Date'!E138="","x",'Indicator Date'!E138)</f>
        <v>2024</v>
      </c>
      <c r="F138" s="38">
        <f>IF('Indicator Date'!F138="","x",'Indicator Date'!F138)</f>
        <v>2024</v>
      </c>
      <c r="G138" s="38">
        <f>IF('Indicator Date'!G138="","x",'Indicator Date'!G138)</f>
        <v>2024</v>
      </c>
      <c r="H138" s="38">
        <f>IF('Indicator Date'!H138="","x",'Indicator Date'!H138)</f>
        <v>2024</v>
      </c>
      <c r="I138" s="38">
        <f>IF('Indicator Date'!I138="","x",'Indicator Date'!I138)</f>
        <v>2024</v>
      </c>
      <c r="J138" s="38">
        <f>IF('Indicator Date'!J138="","x",'Indicator Date'!J138)</f>
        <v>2024</v>
      </c>
      <c r="K138" s="38">
        <f>IF('Indicator Date'!K138="","x",'Indicator Date'!K138)</f>
        <v>2024</v>
      </c>
      <c r="L138" s="38">
        <f>IF('Indicator Date'!L138="","x",'Indicator Date'!L138)</f>
        <v>2024</v>
      </c>
      <c r="M138" s="38" t="str">
        <f>IF('Indicator Date'!M138="","x",'Indicator Date'!M138)</f>
        <v>x</v>
      </c>
      <c r="N138" s="38" t="str">
        <f>IF('Indicator Date'!N138="","x",'Indicator Date'!N138)</f>
        <v>x</v>
      </c>
      <c r="O138" s="38" t="str">
        <f>IF('Indicator Date'!O138="","x",'Indicator Date'!O138)</f>
        <v>x</v>
      </c>
      <c r="P138" s="38" t="str">
        <f>IF('Indicator Date'!P138="","x",'Indicator Date'!P138)</f>
        <v>x</v>
      </c>
      <c r="Q138" s="38">
        <f>IF('Indicator Date'!Q138="","x",'Indicator Date'!Q138)</f>
        <v>2024</v>
      </c>
      <c r="R138" s="38">
        <f>IF('Indicator Date'!R138="","x",'Indicator Date'!R138)</f>
        <v>2024</v>
      </c>
      <c r="S138" s="38">
        <f>IF('Indicator Date'!S138="","x",'Indicator Date'!S138)</f>
        <v>2024</v>
      </c>
      <c r="T138" s="38">
        <f>IF('Indicator Date'!T138="","x",'Indicator Date'!T138)</f>
        <v>2024</v>
      </c>
      <c r="U138" s="38">
        <f>IF('Indicator Date'!U138="","x",'Indicator Date'!U138)</f>
        <v>2024</v>
      </c>
      <c r="V138" s="38">
        <f>IF('Indicator Date'!V138="","x",'Indicator Date'!V138)</f>
        <v>2021</v>
      </c>
      <c r="W138" s="38">
        <f>IF('Indicator Date'!W138="","x",'Indicator Date'!W138)</f>
        <v>2022</v>
      </c>
      <c r="X138" s="38">
        <f>IF('Indicator Date'!X138="","x",'Indicator Date'!X138)</f>
        <v>2022</v>
      </c>
      <c r="Y138" s="38">
        <f>IF('Indicator Date'!Y138="","x",'Indicator Date'!Y138)</f>
        <v>2016</v>
      </c>
      <c r="Z138" s="38">
        <f>IF('Indicator Date'!Z138="","x",'Indicator Date'!Z138)</f>
        <v>2022</v>
      </c>
      <c r="AA138" s="38">
        <f>IF('Indicator Date'!AA138="","x",'Indicator Date'!AA138)</f>
        <v>2020</v>
      </c>
      <c r="AB138" s="38">
        <f>IF('Indicator Date'!AB138="","x",'Indicator Date'!AB138)</f>
        <v>2019</v>
      </c>
      <c r="AC138" s="38">
        <f>IF('Indicator Date'!AC138="","x",'Indicator Date'!AC138)</f>
        <v>2020</v>
      </c>
      <c r="AD138" s="38">
        <f>IF('Indicator Date'!AD138="","x",'Indicator Date'!AD138)</f>
        <v>2022</v>
      </c>
      <c r="AE138" s="38">
        <f>IF('Indicator Date'!AE138="","x",'Indicator Date'!AE138)</f>
        <v>2024</v>
      </c>
      <c r="AF138" s="38">
        <f>IF('Indicator Date'!AF138="","x",'Indicator Date'!AF138)</f>
        <v>2024</v>
      </c>
      <c r="AG138" s="38">
        <f>IF('Indicator Date'!AG138="","x",'Indicator Date'!AG138)</f>
        <v>2024</v>
      </c>
      <c r="AH138" s="38">
        <f>IF('Indicator Date'!AH138="","x",'Indicator Date'!AH138)</f>
        <v>2022</v>
      </c>
      <c r="AI138" s="38" t="str">
        <f>IF('Indicator Date'!AI138="","x",RIGHT('Indicator Date'!AI138,4))</f>
        <v>2016</v>
      </c>
      <c r="AJ138" s="38">
        <f>IF('Indicator Date'!AJ138="","x",'Indicator Date'!AJ138)</f>
        <v>2024</v>
      </c>
      <c r="AK138" s="38">
        <f>IF('Indicator Date'!AK138="","x",'Indicator Date'!AK138)</f>
        <v>2021</v>
      </c>
      <c r="AL138" s="38">
        <f>IF('Indicator Date'!AL138="","x",'Indicator Date'!AL138)</f>
        <v>2022</v>
      </c>
      <c r="AM138" s="38">
        <f>IF('Indicator Date'!AM138="","x",'Indicator Date'!AM138)</f>
        <v>2022</v>
      </c>
      <c r="AN138" s="38">
        <f>IF('Indicator Date'!AN138="","x",'Indicator Date'!AN138)</f>
        <v>2023</v>
      </c>
      <c r="AO138" s="38">
        <f>IF('Indicator Date'!AO138="","x",'Indicator Date'!AO138)</f>
        <v>2022</v>
      </c>
      <c r="AP138" s="38">
        <f>IF('Indicator Date'!AP138="","x",'Indicator Date'!AP138)</f>
        <v>2016</v>
      </c>
      <c r="AQ138" s="38">
        <f>IF('Indicator Date'!AQ138="","x",'Indicator Date'!AQ138)</f>
        <v>2022</v>
      </c>
      <c r="AR138" s="38">
        <f>IF('Indicator Date'!AR138="","x",'Indicator Date'!AR138)</f>
        <v>2022</v>
      </c>
      <c r="AS138" s="38" t="str">
        <f>IF('Indicator Date'!AS138="","x",'Indicator Date'!AS138)</f>
        <v>x</v>
      </c>
      <c r="AT138" s="38">
        <f>IF('Indicator Date'!AT138="","x",'Indicator Date'!AT138)</f>
        <v>2022</v>
      </c>
      <c r="AU138" s="38">
        <f>IF('Indicator Date'!AU138="","x",'Indicator Date'!AU138)</f>
        <v>2022</v>
      </c>
      <c r="AV138" s="38">
        <f>IF('Indicator Date'!AV138="","x",'Indicator Date'!AV138)</f>
        <v>2022</v>
      </c>
      <c r="AW138" s="38">
        <f>IF('Indicator Date'!AW138="","x",'Indicator Date'!AW138)</f>
        <v>2022</v>
      </c>
      <c r="AX138" s="38">
        <f>IF('Indicator Date'!AX138="","x",'Indicator Date'!AX138)</f>
        <v>2024</v>
      </c>
      <c r="AY138" s="38">
        <f>IF('Indicator Date'!AY138="","x",'Indicator Date'!AY138)</f>
        <v>2024</v>
      </c>
      <c r="AZ138" s="38">
        <f>IF('Indicator Date'!AZ138="","x",'Indicator Date'!AZ138)</f>
        <v>2024</v>
      </c>
      <c r="BA138" s="38" t="str">
        <f>IF('Indicator Date'!BA138="","x",'Indicator Date'!BA138)</f>
        <v>x</v>
      </c>
      <c r="BB138" s="38">
        <f>IF('Indicator Date'!BB138="","x",'Indicator Date'!BB138)</f>
        <v>2024</v>
      </c>
      <c r="BC138" s="38" t="str">
        <f>IF('Indicator Date'!BC138="","x",'Indicator Date'!BC138)</f>
        <v>x</v>
      </c>
      <c r="BD138" s="38">
        <f>IF('Indicator Date'!BD138="","x",'Indicator Date'!BD138)</f>
        <v>2024</v>
      </c>
      <c r="BE138" s="38">
        <f>IF('Indicator Date'!BE138="","x",'Indicator Date'!BE138)</f>
        <v>2024</v>
      </c>
      <c r="BF138" s="38">
        <f>IF('Indicator Date'!BF138="","x",'Indicator Date'!BF138)</f>
        <v>2013</v>
      </c>
      <c r="BG138" s="38">
        <f>IF('Indicator Date'!BG138="","x",'Indicator Date'!BG138)</f>
        <v>2022</v>
      </c>
      <c r="BH138" s="38">
        <f>IF('Indicator Date'!BH138="","x",'Indicator Date'!BH138)</f>
        <v>2023</v>
      </c>
      <c r="BI138" s="38">
        <f>IF('Indicator Date'!BI138="","x",'Indicator Date'!BI138)</f>
        <v>2022</v>
      </c>
      <c r="BJ138" s="38">
        <f>IF('Indicator Date'!BJ138="","x",'Indicator Date'!BJ138)</f>
        <v>2020</v>
      </c>
      <c r="BK138" s="38">
        <f>IF('Indicator Date'!BK138="","x",'Indicator Date'!BK138)</f>
        <v>2022</v>
      </c>
      <c r="BL138" s="38">
        <f>IF('Indicator Date'!BL138="","x",'Indicator Date'!BL138)</f>
        <v>2022</v>
      </c>
      <c r="BM138" s="38">
        <f>IF('Indicator Date'!BM138="","x",'Indicator Date'!BM138)</f>
        <v>2014</v>
      </c>
      <c r="BN138" s="38">
        <f>IF('Indicator Date'!BN138="","x",'Indicator Date'!BN138)</f>
        <v>2022</v>
      </c>
      <c r="BO138" s="38">
        <f>IF('Indicator Date'!BO138="","x",'Indicator Date'!BO138)</f>
        <v>2022</v>
      </c>
      <c r="BP138" s="38">
        <f>IF('Indicator Date'!BP138="","x",'Indicator Date'!BP138)</f>
        <v>2021</v>
      </c>
      <c r="BQ138" s="38">
        <f>IF('Indicator Date'!BQ138="","x",'Indicator Date'!BQ138)</f>
        <v>2022</v>
      </c>
      <c r="BR138" s="38">
        <f>IF('Indicator Date'!BR138="","x",'Indicator Date'!BR138)</f>
        <v>2022</v>
      </c>
      <c r="BS138" s="38">
        <f>IF('Indicator Date'!BS138="","x",'Indicator Date'!BS138)</f>
        <v>2022</v>
      </c>
      <c r="BT138" s="38">
        <f>IF('Indicator Date'!BT138="","x",'Indicator Date'!BT138)</f>
        <v>2021</v>
      </c>
      <c r="BU138" s="38">
        <f>IF('Indicator Date'!BU138="","x",'Indicator Date'!BU138)</f>
        <v>2020</v>
      </c>
      <c r="BV138" s="38">
        <f>IF('Indicator Date'!BV138="","x",'Indicator Date'!BV138)</f>
        <v>2023</v>
      </c>
    </row>
    <row r="139" spans="1:74">
      <c r="A139" s="30" t="str">
        <f>'Indicator Data'!A141</f>
        <v>Peru</v>
      </c>
      <c r="B139" s="23" t="str">
        <f>'Indicator Data'!B141</f>
        <v>PER</v>
      </c>
      <c r="C139" s="38">
        <f>IF('Indicator Date'!C139="","x",'Indicator Date'!C139)</f>
        <v>2024</v>
      </c>
      <c r="D139" s="38">
        <f>IF('Indicator Date'!D139="","x",'Indicator Date'!D139)</f>
        <v>2024</v>
      </c>
      <c r="E139" s="38">
        <f>IF('Indicator Date'!E139="","x",'Indicator Date'!E139)</f>
        <v>2024</v>
      </c>
      <c r="F139" s="38">
        <f>IF('Indicator Date'!F139="","x",'Indicator Date'!F139)</f>
        <v>2024</v>
      </c>
      <c r="G139" s="38">
        <f>IF('Indicator Date'!G139="","x",'Indicator Date'!G139)</f>
        <v>2024</v>
      </c>
      <c r="H139" s="38">
        <f>IF('Indicator Date'!H139="","x",'Indicator Date'!H139)</f>
        <v>2024</v>
      </c>
      <c r="I139" s="38">
        <f>IF('Indicator Date'!I139="","x",'Indicator Date'!I139)</f>
        <v>2024</v>
      </c>
      <c r="J139" s="38">
        <f>IF('Indicator Date'!J139="","x",'Indicator Date'!J139)</f>
        <v>2024</v>
      </c>
      <c r="K139" s="38">
        <f>IF('Indicator Date'!K139="","x",'Indicator Date'!K139)</f>
        <v>2024</v>
      </c>
      <c r="L139" s="38">
        <f>IF('Indicator Date'!L139="","x",'Indicator Date'!L139)</f>
        <v>2024</v>
      </c>
      <c r="M139" s="38" t="str">
        <f>IF('Indicator Date'!M139="","x",'Indicator Date'!M139)</f>
        <v>x</v>
      </c>
      <c r="N139" s="38" t="str">
        <f>IF('Indicator Date'!N139="","x",'Indicator Date'!N139)</f>
        <v>x</v>
      </c>
      <c r="O139" s="38" t="str">
        <f>IF('Indicator Date'!O139="","x",'Indicator Date'!O139)</f>
        <v>x</v>
      </c>
      <c r="P139" s="38" t="str">
        <f>IF('Indicator Date'!P139="","x",'Indicator Date'!P139)</f>
        <v>x</v>
      </c>
      <c r="Q139" s="38">
        <f>IF('Indicator Date'!Q139="","x",'Indicator Date'!Q139)</f>
        <v>2024</v>
      </c>
      <c r="R139" s="38">
        <f>IF('Indicator Date'!R139="","x",'Indicator Date'!R139)</f>
        <v>2024</v>
      </c>
      <c r="S139" s="38">
        <f>IF('Indicator Date'!S139="","x",'Indicator Date'!S139)</f>
        <v>2024</v>
      </c>
      <c r="T139" s="38">
        <f>IF('Indicator Date'!T139="","x",'Indicator Date'!T139)</f>
        <v>2024</v>
      </c>
      <c r="U139" s="38">
        <f>IF('Indicator Date'!U139="","x",'Indicator Date'!U139)</f>
        <v>2024</v>
      </c>
      <c r="V139" s="38">
        <f>IF('Indicator Date'!V139="","x",'Indicator Date'!V139)</f>
        <v>2021</v>
      </c>
      <c r="W139" s="38">
        <f>IF('Indicator Date'!W139="","x",'Indicator Date'!W139)</f>
        <v>2022</v>
      </c>
      <c r="X139" s="38">
        <f>IF('Indicator Date'!X139="","x",'Indicator Date'!X139)</f>
        <v>2022</v>
      </c>
      <c r="Y139" s="38">
        <f>IF('Indicator Date'!Y139="","x",'Indicator Date'!Y139)</f>
        <v>2017</v>
      </c>
      <c r="Z139" s="38">
        <f>IF('Indicator Date'!Z139="","x",'Indicator Date'!Z139)</f>
        <v>2022</v>
      </c>
      <c r="AA139" s="38" t="str">
        <f>IF('Indicator Date'!AA139="","x",'Indicator Date'!AA139)</f>
        <v>x</v>
      </c>
      <c r="AB139" s="38">
        <f>IF('Indicator Date'!AB139="","x",'Indicator Date'!AB139)</f>
        <v>2018</v>
      </c>
      <c r="AC139" s="38">
        <f>IF('Indicator Date'!AC139="","x",'Indicator Date'!AC139)</f>
        <v>2020</v>
      </c>
      <c r="AD139" s="38">
        <f>IF('Indicator Date'!AD139="","x",'Indicator Date'!AD139)</f>
        <v>2022</v>
      </c>
      <c r="AE139" s="38">
        <f>IF('Indicator Date'!AE139="","x",'Indicator Date'!AE139)</f>
        <v>2024</v>
      </c>
      <c r="AF139" s="38">
        <f>IF('Indicator Date'!AF139="","x",'Indicator Date'!AF139)</f>
        <v>2024</v>
      </c>
      <c r="AG139" s="38">
        <f>IF('Indicator Date'!AG139="","x",'Indicator Date'!AG139)</f>
        <v>2024</v>
      </c>
      <c r="AH139" s="38">
        <f>IF('Indicator Date'!AH139="","x",'Indicator Date'!AH139)</f>
        <v>2022</v>
      </c>
      <c r="AI139" s="38" t="str">
        <f>IF('Indicator Date'!AI139="","x",RIGHT('Indicator Date'!AI139,4))</f>
        <v>2021</v>
      </c>
      <c r="AJ139" s="38">
        <f>IF('Indicator Date'!AJ139="","x",'Indicator Date'!AJ139)</f>
        <v>2024</v>
      </c>
      <c r="AK139" s="38">
        <f>IF('Indicator Date'!AK139="","x",'Indicator Date'!AK139)</f>
        <v>2021</v>
      </c>
      <c r="AL139" s="38">
        <f>IF('Indicator Date'!AL139="","x",'Indicator Date'!AL139)</f>
        <v>2022</v>
      </c>
      <c r="AM139" s="38">
        <f>IF('Indicator Date'!AM139="","x",'Indicator Date'!AM139)</f>
        <v>2022</v>
      </c>
      <c r="AN139" s="38">
        <f>IF('Indicator Date'!AN139="","x",'Indicator Date'!AN139)</f>
        <v>2023</v>
      </c>
      <c r="AO139" s="38">
        <f>IF('Indicator Date'!AO139="","x",'Indicator Date'!AO139)</f>
        <v>2022</v>
      </c>
      <c r="AP139" s="38">
        <f>IF('Indicator Date'!AP139="","x",'Indicator Date'!AP139)</f>
        <v>2022</v>
      </c>
      <c r="AQ139" s="38">
        <f>IF('Indicator Date'!AQ139="","x",'Indicator Date'!AQ139)</f>
        <v>2022</v>
      </c>
      <c r="AR139" s="38">
        <f>IF('Indicator Date'!AR139="","x",'Indicator Date'!AR139)</f>
        <v>2022</v>
      </c>
      <c r="AS139" s="38">
        <f>IF('Indicator Date'!AS139="","x",'Indicator Date'!AS139)</f>
        <v>2022</v>
      </c>
      <c r="AT139" s="38">
        <f>IF('Indicator Date'!AT139="","x",'Indicator Date'!AT139)</f>
        <v>2022</v>
      </c>
      <c r="AU139" s="38">
        <f>IF('Indicator Date'!AU139="","x",'Indicator Date'!AU139)</f>
        <v>2022</v>
      </c>
      <c r="AV139" s="38">
        <f>IF('Indicator Date'!AV139="","x",'Indicator Date'!AV139)</f>
        <v>2022</v>
      </c>
      <c r="AW139" s="38">
        <f>IF('Indicator Date'!AW139="","x",'Indicator Date'!AW139)</f>
        <v>2022</v>
      </c>
      <c r="AX139" s="38">
        <f>IF('Indicator Date'!AX139="","x",'Indicator Date'!AX139)</f>
        <v>2024</v>
      </c>
      <c r="AY139" s="38">
        <f>IF('Indicator Date'!AY139="","x",'Indicator Date'!AY139)</f>
        <v>2024</v>
      </c>
      <c r="AZ139" s="38">
        <f>IF('Indicator Date'!AZ139="","x",'Indicator Date'!AZ139)</f>
        <v>2024</v>
      </c>
      <c r="BA139" s="38">
        <f>IF('Indicator Date'!BA139="","x",'Indicator Date'!BA139)</f>
        <v>2024</v>
      </c>
      <c r="BB139" s="38">
        <f>IF('Indicator Date'!BB139="","x",'Indicator Date'!BB139)</f>
        <v>2024</v>
      </c>
      <c r="BC139" s="38">
        <f>IF('Indicator Date'!BC139="","x",'Indicator Date'!BC139)</f>
        <v>2023</v>
      </c>
      <c r="BD139" s="38">
        <f>IF('Indicator Date'!BD139="","x",'Indicator Date'!BD139)</f>
        <v>2024</v>
      </c>
      <c r="BE139" s="38">
        <f>IF('Indicator Date'!BE139="","x",'Indicator Date'!BE139)</f>
        <v>2024</v>
      </c>
      <c r="BF139" s="38">
        <f>IF('Indicator Date'!BF139="","x",'Indicator Date'!BF139)</f>
        <v>2015</v>
      </c>
      <c r="BG139" s="38">
        <f>IF('Indicator Date'!BG139="","x",'Indicator Date'!BG139)</f>
        <v>2022</v>
      </c>
      <c r="BH139" s="38">
        <f>IF('Indicator Date'!BH139="","x",'Indicator Date'!BH139)</f>
        <v>2023</v>
      </c>
      <c r="BI139" s="38">
        <f>IF('Indicator Date'!BI139="","x",'Indicator Date'!BI139)</f>
        <v>2022</v>
      </c>
      <c r="BJ139" s="38">
        <f>IF('Indicator Date'!BJ139="","x",'Indicator Date'!BJ139)</f>
        <v>2020</v>
      </c>
      <c r="BK139" s="38">
        <f>IF('Indicator Date'!BK139="","x",'Indicator Date'!BK139)</f>
        <v>2022</v>
      </c>
      <c r="BL139" s="38">
        <f>IF('Indicator Date'!BL139="","x",'Indicator Date'!BL139)</f>
        <v>2022</v>
      </c>
      <c r="BM139" s="38">
        <f>IF('Indicator Date'!BM139="","x",'Indicator Date'!BM139)</f>
        <v>2014</v>
      </c>
      <c r="BN139" s="38">
        <f>IF('Indicator Date'!BN139="","x",'Indicator Date'!BN139)</f>
        <v>2022</v>
      </c>
      <c r="BO139" s="38">
        <f>IF('Indicator Date'!BO139="","x",'Indicator Date'!BO139)</f>
        <v>2022</v>
      </c>
      <c r="BP139" s="38">
        <f>IF('Indicator Date'!BP139="","x",'Indicator Date'!BP139)</f>
        <v>2021</v>
      </c>
      <c r="BQ139" s="38">
        <f>IF('Indicator Date'!BQ139="","x",'Indicator Date'!BQ139)</f>
        <v>2022</v>
      </c>
      <c r="BR139" s="38">
        <f>IF('Indicator Date'!BR139="","x",'Indicator Date'!BR139)</f>
        <v>2022</v>
      </c>
      <c r="BS139" s="38">
        <f>IF('Indicator Date'!BS139="","x",'Indicator Date'!BS139)</f>
        <v>2022</v>
      </c>
      <c r="BT139" s="38">
        <f>IF('Indicator Date'!BT139="","x",'Indicator Date'!BT139)</f>
        <v>2021</v>
      </c>
      <c r="BU139" s="38">
        <f>IF('Indicator Date'!BU139="","x",'Indicator Date'!BU139)</f>
        <v>2020</v>
      </c>
      <c r="BV139" s="38">
        <f>IF('Indicator Date'!BV139="","x",'Indicator Date'!BV139)</f>
        <v>2023</v>
      </c>
    </row>
    <row r="140" spans="1:74">
      <c r="A140" s="30" t="str">
        <f>'Indicator Data'!A142</f>
        <v>Philippines</v>
      </c>
      <c r="B140" s="23" t="str">
        <f>'Indicator Data'!B142</f>
        <v>PHL</v>
      </c>
      <c r="C140" s="38">
        <f>IF('Indicator Date'!C140="","x",'Indicator Date'!C140)</f>
        <v>2024</v>
      </c>
      <c r="D140" s="38">
        <f>IF('Indicator Date'!D140="","x",'Indicator Date'!D140)</f>
        <v>2024</v>
      </c>
      <c r="E140" s="38">
        <f>IF('Indicator Date'!E140="","x",'Indicator Date'!E140)</f>
        <v>2024</v>
      </c>
      <c r="F140" s="38">
        <f>IF('Indicator Date'!F140="","x",'Indicator Date'!F140)</f>
        <v>2024</v>
      </c>
      <c r="G140" s="38">
        <f>IF('Indicator Date'!G140="","x",'Indicator Date'!G140)</f>
        <v>2024</v>
      </c>
      <c r="H140" s="38">
        <f>IF('Indicator Date'!H140="","x",'Indicator Date'!H140)</f>
        <v>2024</v>
      </c>
      <c r="I140" s="38">
        <f>IF('Indicator Date'!I140="","x",'Indicator Date'!I140)</f>
        <v>2024</v>
      </c>
      <c r="J140" s="38">
        <f>IF('Indicator Date'!J140="","x",'Indicator Date'!J140)</f>
        <v>2024</v>
      </c>
      <c r="K140" s="38">
        <f>IF('Indicator Date'!K140="","x",'Indicator Date'!K140)</f>
        <v>2024</v>
      </c>
      <c r="L140" s="38">
        <f>IF('Indicator Date'!L140="","x",'Indicator Date'!L140)</f>
        <v>2024</v>
      </c>
      <c r="M140" s="38">
        <f>IF('Indicator Date'!M140="","x",'Indicator Date'!M140)</f>
        <v>2024</v>
      </c>
      <c r="N140" s="38" t="str">
        <f>IF('Indicator Date'!N140="","x",'Indicator Date'!N140)</f>
        <v>x</v>
      </c>
      <c r="O140" s="38" t="str">
        <f>IF('Indicator Date'!O140="","x",'Indicator Date'!O140)</f>
        <v>x</v>
      </c>
      <c r="P140" s="38" t="str">
        <f>IF('Indicator Date'!P140="","x",'Indicator Date'!P140)</f>
        <v>x</v>
      </c>
      <c r="Q140" s="38">
        <f>IF('Indicator Date'!Q140="","x",'Indicator Date'!Q140)</f>
        <v>2024</v>
      </c>
      <c r="R140" s="38">
        <f>IF('Indicator Date'!R140="","x",'Indicator Date'!R140)</f>
        <v>2024</v>
      </c>
      <c r="S140" s="38">
        <f>IF('Indicator Date'!S140="","x",'Indicator Date'!S140)</f>
        <v>2024</v>
      </c>
      <c r="T140" s="38">
        <f>IF('Indicator Date'!T140="","x",'Indicator Date'!T140)</f>
        <v>2024</v>
      </c>
      <c r="U140" s="38">
        <f>IF('Indicator Date'!U140="","x",'Indicator Date'!U140)</f>
        <v>2024</v>
      </c>
      <c r="V140" s="38">
        <f>IF('Indicator Date'!V140="","x",'Indicator Date'!V140)</f>
        <v>2021</v>
      </c>
      <c r="W140" s="38">
        <f>IF('Indicator Date'!W140="","x",'Indicator Date'!W140)</f>
        <v>2022</v>
      </c>
      <c r="X140" s="38">
        <f>IF('Indicator Date'!X140="","x",'Indicator Date'!X140)</f>
        <v>2022</v>
      </c>
      <c r="Y140" s="38">
        <f>IF('Indicator Date'!Y140="","x",'Indicator Date'!Y140)</f>
        <v>2017</v>
      </c>
      <c r="Z140" s="38">
        <f>IF('Indicator Date'!Z140="","x",'Indicator Date'!Z140)</f>
        <v>2022</v>
      </c>
      <c r="AA140" s="38">
        <f>IF('Indicator Date'!AA140="","x",'Indicator Date'!AA140)</f>
        <v>2022</v>
      </c>
      <c r="AB140" s="38">
        <f>IF('Indicator Date'!AB140="","x",'Indicator Date'!AB140)</f>
        <v>2017</v>
      </c>
      <c r="AC140" s="38">
        <f>IF('Indicator Date'!AC140="","x",'Indicator Date'!AC140)</f>
        <v>2020</v>
      </c>
      <c r="AD140" s="38">
        <f>IF('Indicator Date'!AD140="","x",'Indicator Date'!AD140)</f>
        <v>2022</v>
      </c>
      <c r="AE140" s="38">
        <f>IF('Indicator Date'!AE140="","x",'Indicator Date'!AE140)</f>
        <v>2024</v>
      </c>
      <c r="AF140" s="38">
        <f>IF('Indicator Date'!AF140="","x",'Indicator Date'!AF140)</f>
        <v>2024</v>
      </c>
      <c r="AG140" s="38">
        <f>IF('Indicator Date'!AG140="","x",'Indicator Date'!AG140)</f>
        <v>2024</v>
      </c>
      <c r="AH140" s="38">
        <f>IF('Indicator Date'!AH140="","x",'Indicator Date'!AH140)</f>
        <v>2022</v>
      </c>
      <c r="AI140" s="38" t="str">
        <f>IF('Indicator Date'!AI140="","x",RIGHT('Indicator Date'!AI140,4))</f>
        <v>2017</v>
      </c>
      <c r="AJ140" s="38">
        <f>IF('Indicator Date'!AJ140="","x",'Indicator Date'!AJ140)</f>
        <v>2024</v>
      </c>
      <c r="AK140" s="38">
        <f>IF('Indicator Date'!AK140="","x",'Indicator Date'!AK140)</f>
        <v>2021</v>
      </c>
      <c r="AL140" s="38">
        <f>IF('Indicator Date'!AL140="","x",'Indicator Date'!AL140)</f>
        <v>2022</v>
      </c>
      <c r="AM140" s="38">
        <f>IF('Indicator Date'!AM140="","x",'Indicator Date'!AM140)</f>
        <v>2022</v>
      </c>
      <c r="AN140" s="38">
        <f>IF('Indicator Date'!AN140="","x",'Indicator Date'!AN140)</f>
        <v>2023</v>
      </c>
      <c r="AO140" s="38">
        <f>IF('Indicator Date'!AO140="","x",'Indicator Date'!AO140)</f>
        <v>2022</v>
      </c>
      <c r="AP140" s="38">
        <f>IF('Indicator Date'!AP140="","x",'Indicator Date'!AP140)</f>
        <v>2021</v>
      </c>
      <c r="AQ140" s="38">
        <f>IF('Indicator Date'!AQ140="","x",'Indicator Date'!AQ140)</f>
        <v>2022</v>
      </c>
      <c r="AR140" s="38">
        <f>IF('Indicator Date'!AR140="","x",'Indicator Date'!AR140)</f>
        <v>2022</v>
      </c>
      <c r="AS140" s="38">
        <f>IF('Indicator Date'!AS140="","x",'Indicator Date'!AS140)</f>
        <v>2022</v>
      </c>
      <c r="AT140" s="38">
        <f>IF('Indicator Date'!AT140="","x",'Indicator Date'!AT140)</f>
        <v>2022</v>
      </c>
      <c r="AU140" s="38">
        <f>IF('Indicator Date'!AU140="","x",'Indicator Date'!AU140)</f>
        <v>2022</v>
      </c>
      <c r="AV140" s="38">
        <f>IF('Indicator Date'!AV140="","x",'Indicator Date'!AV140)</f>
        <v>2022</v>
      </c>
      <c r="AW140" s="38">
        <f>IF('Indicator Date'!AW140="","x",'Indicator Date'!AW140)</f>
        <v>2021</v>
      </c>
      <c r="AX140" s="38">
        <f>IF('Indicator Date'!AX140="","x",'Indicator Date'!AX140)</f>
        <v>2024</v>
      </c>
      <c r="AY140" s="38">
        <f>IF('Indicator Date'!AY140="","x",'Indicator Date'!AY140)</f>
        <v>2024</v>
      </c>
      <c r="AZ140" s="38">
        <f>IF('Indicator Date'!AZ140="","x",'Indicator Date'!AZ140)</f>
        <v>2024</v>
      </c>
      <c r="BA140" s="38">
        <f>IF('Indicator Date'!BA140="","x",'Indicator Date'!BA140)</f>
        <v>2024</v>
      </c>
      <c r="BB140" s="38">
        <f>IF('Indicator Date'!BB140="","x",'Indicator Date'!BB140)</f>
        <v>2024</v>
      </c>
      <c r="BC140" s="38">
        <f>IF('Indicator Date'!BC140="","x",'Indicator Date'!BC140)</f>
        <v>2023</v>
      </c>
      <c r="BD140" s="38">
        <f>IF('Indicator Date'!BD140="","x",'Indicator Date'!BD140)</f>
        <v>2024</v>
      </c>
      <c r="BE140" s="38">
        <f>IF('Indicator Date'!BE140="","x",'Indicator Date'!BE140)</f>
        <v>2024</v>
      </c>
      <c r="BF140" s="38">
        <f>IF('Indicator Date'!BF140="","x",'Indicator Date'!BF140)</f>
        <v>2015</v>
      </c>
      <c r="BG140" s="38">
        <f>IF('Indicator Date'!BG140="","x",'Indicator Date'!BG140)</f>
        <v>2022</v>
      </c>
      <c r="BH140" s="38">
        <f>IF('Indicator Date'!BH140="","x",'Indicator Date'!BH140)</f>
        <v>2023</v>
      </c>
      <c r="BI140" s="38">
        <f>IF('Indicator Date'!BI140="","x",'Indicator Date'!BI140)</f>
        <v>2022</v>
      </c>
      <c r="BJ140" s="38">
        <f>IF('Indicator Date'!BJ140="","x",'Indicator Date'!BJ140)</f>
        <v>2020</v>
      </c>
      <c r="BK140" s="38">
        <f>IF('Indicator Date'!BK140="","x",'Indicator Date'!BK140)</f>
        <v>2021</v>
      </c>
      <c r="BL140" s="38">
        <f>IF('Indicator Date'!BL140="","x",'Indicator Date'!BL140)</f>
        <v>2022</v>
      </c>
      <c r="BM140" s="38">
        <f>IF('Indicator Date'!BM140="","x",'Indicator Date'!BM140)</f>
        <v>2014</v>
      </c>
      <c r="BN140" s="38">
        <f>IF('Indicator Date'!BN140="","x",'Indicator Date'!BN140)</f>
        <v>2022</v>
      </c>
      <c r="BO140" s="38">
        <f>IF('Indicator Date'!BO140="","x",'Indicator Date'!BO140)</f>
        <v>2022</v>
      </c>
      <c r="BP140" s="38">
        <f>IF('Indicator Date'!BP140="","x",'Indicator Date'!BP140)</f>
        <v>2021</v>
      </c>
      <c r="BQ140" s="38">
        <f>IF('Indicator Date'!BQ140="","x",'Indicator Date'!BQ140)</f>
        <v>2022</v>
      </c>
      <c r="BR140" s="38">
        <f>IF('Indicator Date'!BR140="","x",'Indicator Date'!BR140)</f>
        <v>2022</v>
      </c>
      <c r="BS140" s="38">
        <f>IF('Indicator Date'!BS140="","x",'Indicator Date'!BS140)</f>
        <v>2022</v>
      </c>
      <c r="BT140" s="38">
        <f>IF('Indicator Date'!BT140="","x",'Indicator Date'!BT140)</f>
        <v>2022</v>
      </c>
      <c r="BU140" s="38">
        <f>IF('Indicator Date'!BU140="","x",'Indicator Date'!BU140)</f>
        <v>2020</v>
      </c>
      <c r="BV140" s="38">
        <f>IF('Indicator Date'!BV140="","x",'Indicator Date'!BV140)</f>
        <v>2023</v>
      </c>
    </row>
    <row r="141" spans="1:74">
      <c r="A141" s="30" t="str">
        <f>'Indicator Data'!A143</f>
        <v>Poland</v>
      </c>
      <c r="B141" s="23" t="str">
        <f>'Indicator Data'!B143</f>
        <v>POL</v>
      </c>
      <c r="C141" s="38">
        <f>IF('Indicator Date'!C141="","x",'Indicator Date'!C141)</f>
        <v>2024</v>
      </c>
      <c r="D141" s="38">
        <f>IF('Indicator Date'!D141="","x",'Indicator Date'!D141)</f>
        <v>2024</v>
      </c>
      <c r="E141" s="38">
        <f>IF('Indicator Date'!E141="","x",'Indicator Date'!E141)</f>
        <v>2024</v>
      </c>
      <c r="F141" s="38">
        <f>IF('Indicator Date'!F141="","x",'Indicator Date'!F141)</f>
        <v>2024</v>
      </c>
      <c r="G141" s="38">
        <f>IF('Indicator Date'!G141="","x",'Indicator Date'!G141)</f>
        <v>2024</v>
      </c>
      <c r="H141" s="38">
        <f>IF('Indicator Date'!H141="","x",'Indicator Date'!H141)</f>
        <v>2024</v>
      </c>
      <c r="I141" s="38">
        <f>IF('Indicator Date'!I141="","x",'Indicator Date'!I141)</f>
        <v>2024</v>
      </c>
      <c r="J141" s="38">
        <f>IF('Indicator Date'!J141="","x",'Indicator Date'!J141)</f>
        <v>2024</v>
      </c>
      <c r="K141" s="38">
        <f>IF('Indicator Date'!K141="","x",'Indicator Date'!K141)</f>
        <v>2024</v>
      </c>
      <c r="L141" s="38">
        <f>IF('Indicator Date'!L141="","x",'Indicator Date'!L141)</f>
        <v>2024</v>
      </c>
      <c r="M141" s="38">
        <f>IF('Indicator Date'!M141="","x",'Indicator Date'!M141)</f>
        <v>2024</v>
      </c>
      <c r="N141" s="38" t="str">
        <f>IF('Indicator Date'!N141="","x",'Indicator Date'!N141)</f>
        <v>x</v>
      </c>
      <c r="O141" s="38" t="str">
        <f>IF('Indicator Date'!O141="","x",'Indicator Date'!O141)</f>
        <v>x</v>
      </c>
      <c r="P141" s="38" t="str">
        <f>IF('Indicator Date'!P141="","x",'Indicator Date'!P141)</f>
        <v>x</v>
      </c>
      <c r="Q141" s="38">
        <f>IF('Indicator Date'!Q141="","x",'Indicator Date'!Q141)</f>
        <v>2024</v>
      </c>
      <c r="R141" s="38">
        <f>IF('Indicator Date'!R141="","x",'Indicator Date'!R141)</f>
        <v>2024</v>
      </c>
      <c r="S141" s="38">
        <f>IF('Indicator Date'!S141="","x",'Indicator Date'!S141)</f>
        <v>2024</v>
      </c>
      <c r="T141" s="38">
        <f>IF('Indicator Date'!T141="","x",'Indicator Date'!T141)</f>
        <v>2024</v>
      </c>
      <c r="U141" s="38">
        <f>IF('Indicator Date'!U141="","x",'Indicator Date'!U141)</f>
        <v>2024</v>
      </c>
      <c r="V141" s="38">
        <f>IF('Indicator Date'!V141="","x",'Indicator Date'!V141)</f>
        <v>2021</v>
      </c>
      <c r="W141" s="38">
        <f>IF('Indicator Date'!W141="","x",'Indicator Date'!W141)</f>
        <v>2022</v>
      </c>
      <c r="X141" s="38">
        <f>IF('Indicator Date'!X141="","x",'Indicator Date'!X141)</f>
        <v>2022</v>
      </c>
      <c r="Y141" s="38">
        <f>IF('Indicator Date'!Y141="","x",'Indicator Date'!Y141)</f>
        <v>2011</v>
      </c>
      <c r="Z141" s="38">
        <f>IF('Indicator Date'!Z141="","x",'Indicator Date'!Z141)</f>
        <v>2022</v>
      </c>
      <c r="AA141" s="38" t="str">
        <f>IF('Indicator Date'!AA141="","x",'Indicator Date'!AA141)</f>
        <v>x</v>
      </c>
      <c r="AB141" s="38">
        <f>IF('Indicator Date'!AB141="","x",'Indicator Date'!AB141)</f>
        <v>2018</v>
      </c>
      <c r="AC141" s="38" t="str">
        <f>IF('Indicator Date'!AC141="","x",'Indicator Date'!AC141)</f>
        <v>x</v>
      </c>
      <c r="AD141" s="38">
        <f>IF('Indicator Date'!AD141="","x",'Indicator Date'!AD141)</f>
        <v>2022</v>
      </c>
      <c r="AE141" s="38">
        <f>IF('Indicator Date'!AE141="","x",'Indicator Date'!AE141)</f>
        <v>2024</v>
      </c>
      <c r="AF141" s="38">
        <f>IF('Indicator Date'!AF141="","x",'Indicator Date'!AF141)</f>
        <v>2024</v>
      </c>
      <c r="AG141" s="38">
        <f>IF('Indicator Date'!AG141="","x",'Indicator Date'!AG141)</f>
        <v>2024</v>
      </c>
      <c r="AH141" s="38">
        <f>IF('Indicator Date'!AH141="","x",'Indicator Date'!AH141)</f>
        <v>2022</v>
      </c>
      <c r="AI141" s="38" t="str">
        <f>IF('Indicator Date'!AI141="","x",RIGHT('Indicator Date'!AI141,4))</f>
        <v>x</v>
      </c>
      <c r="AJ141" s="38">
        <f>IF('Indicator Date'!AJ141="","x",'Indicator Date'!AJ141)</f>
        <v>2024</v>
      </c>
      <c r="AK141" s="38">
        <f>IF('Indicator Date'!AK141="","x",'Indicator Date'!AK141)</f>
        <v>2021</v>
      </c>
      <c r="AL141" s="38">
        <f>IF('Indicator Date'!AL141="","x",'Indicator Date'!AL141)</f>
        <v>2022</v>
      </c>
      <c r="AM141" s="38" t="str">
        <f>IF('Indicator Date'!AM141="","x",'Indicator Date'!AM141)</f>
        <v>x</v>
      </c>
      <c r="AN141" s="38">
        <f>IF('Indicator Date'!AN141="","x",'Indicator Date'!AN141)</f>
        <v>2023</v>
      </c>
      <c r="AO141" s="38">
        <f>IF('Indicator Date'!AO141="","x",'Indicator Date'!AO141)</f>
        <v>2022</v>
      </c>
      <c r="AP141" s="38">
        <f>IF('Indicator Date'!AP141="","x",'Indicator Date'!AP141)</f>
        <v>2011</v>
      </c>
      <c r="AQ141" s="38">
        <f>IF('Indicator Date'!AQ141="","x",'Indicator Date'!AQ141)</f>
        <v>2022</v>
      </c>
      <c r="AR141" s="38">
        <f>IF('Indicator Date'!AR141="","x",'Indicator Date'!AR141)</f>
        <v>2021</v>
      </c>
      <c r="AS141" s="38">
        <f>IF('Indicator Date'!AS141="","x",'Indicator Date'!AS141)</f>
        <v>2021</v>
      </c>
      <c r="AT141" s="38" t="str">
        <f>IF('Indicator Date'!AT141="","x",'Indicator Date'!AT141)</f>
        <v>x</v>
      </c>
      <c r="AU141" s="38">
        <f>IF('Indicator Date'!AU141="","x",'Indicator Date'!AU141)</f>
        <v>2022</v>
      </c>
      <c r="AV141" s="38">
        <f>IF('Indicator Date'!AV141="","x",'Indicator Date'!AV141)</f>
        <v>2022</v>
      </c>
      <c r="AW141" s="38">
        <f>IF('Indicator Date'!AW141="","x",'Indicator Date'!AW141)</f>
        <v>2021</v>
      </c>
      <c r="AX141" s="38">
        <f>IF('Indicator Date'!AX141="","x",'Indicator Date'!AX141)</f>
        <v>2024</v>
      </c>
      <c r="AY141" s="38">
        <f>IF('Indicator Date'!AY141="","x",'Indicator Date'!AY141)</f>
        <v>2024</v>
      </c>
      <c r="AZ141" s="38">
        <f>IF('Indicator Date'!AZ141="","x",'Indicator Date'!AZ141)</f>
        <v>2024</v>
      </c>
      <c r="BA141" s="38" t="str">
        <f>IF('Indicator Date'!BA141="","x",'Indicator Date'!BA141)</f>
        <v>x</v>
      </c>
      <c r="BB141" s="38">
        <f>IF('Indicator Date'!BB141="","x",'Indicator Date'!BB141)</f>
        <v>2024</v>
      </c>
      <c r="BC141" s="38" t="str">
        <f>IF('Indicator Date'!BC141="","x",'Indicator Date'!BC141)</f>
        <v>x</v>
      </c>
      <c r="BD141" s="38">
        <f>IF('Indicator Date'!BD141="","x",'Indicator Date'!BD141)</f>
        <v>2024</v>
      </c>
      <c r="BE141" s="38">
        <f>IF('Indicator Date'!BE141="","x",'Indicator Date'!BE141)</f>
        <v>2024</v>
      </c>
      <c r="BF141" s="38">
        <f>IF('Indicator Date'!BF141="","x",'Indicator Date'!BF141)</f>
        <v>2015</v>
      </c>
      <c r="BG141" s="38">
        <f>IF('Indicator Date'!BG141="","x",'Indicator Date'!BG141)</f>
        <v>2022</v>
      </c>
      <c r="BH141" s="38">
        <f>IF('Indicator Date'!BH141="","x",'Indicator Date'!BH141)</f>
        <v>2023</v>
      </c>
      <c r="BI141" s="38">
        <f>IF('Indicator Date'!BI141="","x",'Indicator Date'!BI141)</f>
        <v>2022</v>
      </c>
      <c r="BJ141" s="38">
        <f>IF('Indicator Date'!BJ141="","x",'Indicator Date'!BJ141)</f>
        <v>2021</v>
      </c>
      <c r="BK141" s="38">
        <f>IF('Indicator Date'!BK141="","x",'Indicator Date'!BK141)</f>
        <v>2022</v>
      </c>
      <c r="BL141" s="38">
        <f>IF('Indicator Date'!BL141="","x",'Indicator Date'!BL141)</f>
        <v>2022</v>
      </c>
      <c r="BM141" s="38">
        <f>IF('Indicator Date'!BM141="","x",'Indicator Date'!BM141)</f>
        <v>2014</v>
      </c>
      <c r="BN141" s="38">
        <f>IF('Indicator Date'!BN141="","x",'Indicator Date'!BN141)</f>
        <v>2022</v>
      </c>
      <c r="BO141" s="38">
        <f>IF('Indicator Date'!BO141="","x",'Indicator Date'!BO141)</f>
        <v>2022</v>
      </c>
      <c r="BP141" s="38">
        <f>IF('Indicator Date'!BP141="","x",'Indicator Date'!BP141)</f>
        <v>2020</v>
      </c>
      <c r="BQ141" s="38">
        <f>IF('Indicator Date'!BQ141="","x",'Indicator Date'!BQ141)</f>
        <v>2022</v>
      </c>
      <c r="BR141" s="38">
        <f>IF('Indicator Date'!BR141="","x",'Indicator Date'!BR141)</f>
        <v>2022</v>
      </c>
      <c r="BS141" s="38">
        <f>IF('Indicator Date'!BS141="","x",'Indicator Date'!BS141)</f>
        <v>2022</v>
      </c>
      <c r="BT141" s="38">
        <f>IF('Indicator Date'!BT141="","x",'Indicator Date'!BT141)</f>
        <v>2022</v>
      </c>
      <c r="BU141" s="38">
        <f>IF('Indicator Date'!BU141="","x",'Indicator Date'!BU141)</f>
        <v>2020</v>
      </c>
      <c r="BV141" s="38">
        <f>IF('Indicator Date'!BV141="","x",'Indicator Date'!BV141)</f>
        <v>2023</v>
      </c>
    </row>
    <row r="142" spans="1:74">
      <c r="A142" s="30" t="str">
        <f>'Indicator Data'!A144</f>
        <v>Portugal</v>
      </c>
      <c r="B142" s="23" t="str">
        <f>'Indicator Data'!B144</f>
        <v>PRT</v>
      </c>
      <c r="C142" s="38">
        <f>IF('Indicator Date'!C142="","x",'Indicator Date'!C142)</f>
        <v>2024</v>
      </c>
      <c r="D142" s="38">
        <f>IF('Indicator Date'!D142="","x",'Indicator Date'!D142)</f>
        <v>2024</v>
      </c>
      <c r="E142" s="38">
        <f>IF('Indicator Date'!E142="","x",'Indicator Date'!E142)</f>
        <v>2024</v>
      </c>
      <c r="F142" s="38">
        <f>IF('Indicator Date'!F142="","x",'Indicator Date'!F142)</f>
        <v>2024</v>
      </c>
      <c r="G142" s="38">
        <f>IF('Indicator Date'!G142="","x",'Indicator Date'!G142)</f>
        <v>2024</v>
      </c>
      <c r="H142" s="38">
        <f>IF('Indicator Date'!H142="","x",'Indicator Date'!H142)</f>
        <v>2024</v>
      </c>
      <c r="I142" s="38">
        <f>IF('Indicator Date'!I142="","x",'Indicator Date'!I142)</f>
        <v>2024</v>
      </c>
      <c r="J142" s="38">
        <f>IF('Indicator Date'!J142="","x",'Indicator Date'!J142)</f>
        <v>2024</v>
      </c>
      <c r="K142" s="38">
        <f>IF('Indicator Date'!K142="","x",'Indicator Date'!K142)</f>
        <v>2024</v>
      </c>
      <c r="L142" s="38">
        <f>IF('Indicator Date'!L142="","x",'Indicator Date'!L142)</f>
        <v>2024</v>
      </c>
      <c r="M142" s="38">
        <f>IF('Indicator Date'!M142="","x",'Indicator Date'!M142)</f>
        <v>2024</v>
      </c>
      <c r="N142" s="38" t="str">
        <f>IF('Indicator Date'!N142="","x",'Indicator Date'!N142)</f>
        <v>x</v>
      </c>
      <c r="O142" s="38" t="str">
        <f>IF('Indicator Date'!O142="","x",'Indicator Date'!O142)</f>
        <v>x</v>
      </c>
      <c r="P142" s="38" t="str">
        <f>IF('Indicator Date'!P142="","x",'Indicator Date'!P142)</f>
        <v>x</v>
      </c>
      <c r="Q142" s="38">
        <f>IF('Indicator Date'!Q142="","x",'Indicator Date'!Q142)</f>
        <v>2024</v>
      </c>
      <c r="R142" s="38">
        <f>IF('Indicator Date'!R142="","x",'Indicator Date'!R142)</f>
        <v>2024</v>
      </c>
      <c r="S142" s="38">
        <f>IF('Indicator Date'!S142="","x",'Indicator Date'!S142)</f>
        <v>2024</v>
      </c>
      <c r="T142" s="38">
        <f>IF('Indicator Date'!T142="","x",'Indicator Date'!T142)</f>
        <v>2024</v>
      </c>
      <c r="U142" s="38">
        <f>IF('Indicator Date'!U142="","x",'Indicator Date'!U142)</f>
        <v>2024</v>
      </c>
      <c r="V142" s="38">
        <f>IF('Indicator Date'!V142="","x",'Indicator Date'!V142)</f>
        <v>2021</v>
      </c>
      <c r="W142" s="38">
        <f>IF('Indicator Date'!W142="","x",'Indicator Date'!W142)</f>
        <v>2022</v>
      </c>
      <c r="X142" s="38">
        <f>IF('Indicator Date'!X142="","x",'Indicator Date'!X142)</f>
        <v>2022</v>
      </c>
      <c r="Y142" s="38">
        <f>IF('Indicator Date'!Y142="","x",'Indicator Date'!Y142)</f>
        <v>2011</v>
      </c>
      <c r="Z142" s="38">
        <f>IF('Indicator Date'!Z142="","x",'Indicator Date'!Z142)</f>
        <v>2022</v>
      </c>
      <c r="AA142" s="38" t="str">
        <f>IF('Indicator Date'!AA142="","x",'Indicator Date'!AA142)</f>
        <v>x</v>
      </c>
      <c r="AB142" s="38">
        <f>IF('Indicator Date'!AB142="","x",'Indicator Date'!AB142)</f>
        <v>2019</v>
      </c>
      <c r="AC142" s="38">
        <f>IF('Indicator Date'!AC142="","x",'Indicator Date'!AC142)</f>
        <v>2020</v>
      </c>
      <c r="AD142" s="38">
        <f>IF('Indicator Date'!AD142="","x",'Indicator Date'!AD142)</f>
        <v>2022</v>
      </c>
      <c r="AE142" s="38">
        <f>IF('Indicator Date'!AE142="","x",'Indicator Date'!AE142)</f>
        <v>2024</v>
      </c>
      <c r="AF142" s="38">
        <f>IF('Indicator Date'!AF142="","x",'Indicator Date'!AF142)</f>
        <v>2024</v>
      </c>
      <c r="AG142" s="38">
        <f>IF('Indicator Date'!AG142="","x",'Indicator Date'!AG142)</f>
        <v>2024</v>
      </c>
      <c r="AH142" s="38">
        <f>IF('Indicator Date'!AH142="","x",'Indicator Date'!AH142)</f>
        <v>2022</v>
      </c>
      <c r="AI142" s="38" t="str">
        <f>IF('Indicator Date'!AI142="","x",RIGHT('Indicator Date'!AI142,4))</f>
        <v>x</v>
      </c>
      <c r="AJ142" s="38">
        <f>IF('Indicator Date'!AJ142="","x",'Indicator Date'!AJ142)</f>
        <v>2024</v>
      </c>
      <c r="AK142" s="38">
        <f>IF('Indicator Date'!AK142="","x",'Indicator Date'!AK142)</f>
        <v>2021</v>
      </c>
      <c r="AL142" s="38">
        <f>IF('Indicator Date'!AL142="","x",'Indicator Date'!AL142)</f>
        <v>2022</v>
      </c>
      <c r="AM142" s="38" t="str">
        <f>IF('Indicator Date'!AM142="","x",'Indicator Date'!AM142)</f>
        <v>x</v>
      </c>
      <c r="AN142" s="38">
        <f>IF('Indicator Date'!AN142="","x",'Indicator Date'!AN142)</f>
        <v>2023</v>
      </c>
      <c r="AO142" s="38">
        <f>IF('Indicator Date'!AO142="","x",'Indicator Date'!AO142)</f>
        <v>2022</v>
      </c>
      <c r="AP142" s="38">
        <f>IF('Indicator Date'!AP142="","x",'Indicator Date'!AP142)</f>
        <v>2016</v>
      </c>
      <c r="AQ142" s="38">
        <f>IF('Indicator Date'!AQ142="","x",'Indicator Date'!AQ142)</f>
        <v>2022</v>
      </c>
      <c r="AR142" s="38">
        <f>IF('Indicator Date'!AR142="","x",'Indicator Date'!AR142)</f>
        <v>2022</v>
      </c>
      <c r="AS142" s="38">
        <f>IF('Indicator Date'!AS142="","x",'Indicator Date'!AS142)</f>
        <v>2021</v>
      </c>
      <c r="AT142" s="38" t="str">
        <f>IF('Indicator Date'!AT142="","x",'Indicator Date'!AT142)</f>
        <v>x</v>
      </c>
      <c r="AU142" s="38">
        <f>IF('Indicator Date'!AU142="","x",'Indicator Date'!AU142)</f>
        <v>2022</v>
      </c>
      <c r="AV142" s="38">
        <f>IF('Indicator Date'!AV142="","x",'Indicator Date'!AV142)</f>
        <v>2022</v>
      </c>
      <c r="AW142" s="38">
        <f>IF('Indicator Date'!AW142="","x",'Indicator Date'!AW142)</f>
        <v>2021</v>
      </c>
      <c r="AX142" s="38">
        <f>IF('Indicator Date'!AX142="","x",'Indicator Date'!AX142)</f>
        <v>2024</v>
      </c>
      <c r="AY142" s="38">
        <f>IF('Indicator Date'!AY142="","x",'Indicator Date'!AY142)</f>
        <v>2024</v>
      </c>
      <c r="AZ142" s="38">
        <f>IF('Indicator Date'!AZ142="","x",'Indicator Date'!AZ142)</f>
        <v>2024</v>
      </c>
      <c r="BA142" s="38" t="str">
        <f>IF('Indicator Date'!BA142="","x",'Indicator Date'!BA142)</f>
        <v>x</v>
      </c>
      <c r="BB142" s="38">
        <f>IF('Indicator Date'!BB142="","x",'Indicator Date'!BB142)</f>
        <v>2024</v>
      </c>
      <c r="BC142" s="38" t="str">
        <f>IF('Indicator Date'!BC142="","x",'Indicator Date'!BC142)</f>
        <v>x</v>
      </c>
      <c r="BD142" s="38">
        <f>IF('Indicator Date'!BD142="","x",'Indicator Date'!BD142)</f>
        <v>2024</v>
      </c>
      <c r="BE142" s="38">
        <f>IF('Indicator Date'!BE142="","x",'Indicator Date'!BE142)</f>
        <v>2024</v>
      </c>
      <c r="BF142" s="38">
        <f>IF('Indicator Date'!BF142="","x",'Indicator Date'!BF142)</f>
        <v>2015</v>
      </c>
      <c r="BG142" s="38">
        <f>IF('Indicator Date'!BG142="","x",'Indicator Date'!BG142)</f>
        <v>2022</v>
      </c>
      <c r="BH142" s="38">
        <f>IF('Indicator Date'!BH142="","x",'Indicator Date'!BH142)</f>
        <v>2023</v>
      </c>
      <c r="BI142" s="38">
        <f>IF('Indicator Date'!BI142="","x",'Indicator Date'!BI142)</f>
        <v>2022</v>
      </c>
      <c r="BJ142" s="38">
        <f>IF('Indicator Date'!BJ142="","x",'Indicator Date'!BJ142)</f>
        <v>2021</v>
      </c>
      <c r="BK142" s="38">
        <f>IF('Indicator Date'!BK142="","x",'Indicator Date'!BK142)</f>
        <v>2022</v>
      </c>
      <c r="BL142" s="38">
        <f>IF('Indicator Date'!BL142="","x",'Indicator Date'!BL142)</f>
        <v>2022</v>
      </c>
      <c r="BM142" s="38">
        <f>IF('Indicator Date'!BM142="","x",'Indicator Date'!BM142)</f>
        <v>2014</v>
      </c>
      <c r="BN142" s="38">
        <f>IF('Indicator Date'!BN142="","x",'Indicator Date'!BN142)</f>
        <v>2022</v>
      </c>
      <c r="BO142" s="38">
        <f>IF('Indicator Date'!BO142="","x",'Indicator Date'!BO142)</f>
        <v>2022</v>
      </c>
      <c r="BP142" s="38">
        <f>IF('Indicator Date'!BP142="","x",'Indicator Date'!BP142)</f>
        <v>2020</v>
      </c>
      <c r="BQ142" s="38">
        <f>IF('Indicator Date'!BQ142="","x",'Indicator Date'!BQ142)</f>
        <v>2022</v>
      </c>
      <c r="BR142" s="38">
        <f>IF('Indicator Date'!BR142="","x",'Indicator Date'!BR142)</f>
        <v>2022</v>
      </c>
      <c r="BS142" s="38">
        <f>IF('Indicator Date'!BS142="","x",'Indicator Date'!BS142)</f>
        <v>2022</v>
      </c>
      <c r="BT142" s="38">
        <f>IF('Indicator Date'!BT142="","x",'Indicator Date'!BT142)</f>
        <v>2022</v>
      </c>
      <c r="BU142" s="38">
        <f>IF('Indicator Date'!BU142="","x",'Indicator Date'!BU142)</f>
        <v>2020</v>
      </c>
      <c r="BV142" s="38">
        <f>IF('Indicator Date'!BV142="","x",'Indicator Date'!BV142)</f>
        <v>2023</v>
      </c>
    </row>
    <row r="143" spans="1:74">
      <c r="A143" s="30" t="str">
        <f>'Indicator Data'!A145</f>
        <v>Qatar</v>
      </c>
      <c r="B143" s="23" t="str">
        <f>'Indicator Data'!B145</f>
        <v>QAT</v>
      </c>
      <c r="C143" s="38">
        <f>IF('Indicator Date'!C143="","x",'Indicator Date'!C143)</f>
        <v>2024</v>
      </c>
      <c r="D143" s="38">
        <f>IF('Indicator Date'!D143="","x",'Indicator Date'!D143)</f>
        <v>2024</v>
      </c>
      <c r="E143" s="38">
        <f>IF('Indicator Date'!E143="","x",'Indicator Date'!E143)</f>
        <v>2024</v>
      </c>
      <c r="F143" s="38">
        <f>IF('Indicator Date'!F143="","x",'Indicator Date'!F143)</f>
        <v>2024</v>
      </c>
      <c r="G143" s="38">
        <f>IF('Indicator Date'!G143="","x",'Indicator Date'!G143)</f>
        <v>2024</v>
      </c>
      <c r="H143" s="38">
        <f>IF('Indicator Date'!H143="","x",'Indicator Date'!H143)</f>
        <v>2024</v>
      </c>
      <c r="I143" s="38">
        <f>IF('Indicator Date'!I143="","x",'Indicator Date'!I143)</f>
        <v>2024</v>
      </c>
      <c r="J143" s="38">
        <f>IF('Indicator Date'!J143="","x",'Indicator Date'!J143)</f>
        <v>2024</v>
      </c>
      <c r="K143" s="38">
        <f>IF('Indicator Date'!K143="","x",'Indicator Date'!K143)</f>
        <v>2024</v>
      </c>
      <c r="L143" s="38">
        <f>IF('Indicator Date'!L143="","x",'Indicator Date'!L143)</f>
        <v>2024</v>
      </c>
      <c r="M143" s="38">
        <f>IF('Indicator Date'!M143="","x",'Indicator Date'!M143)</f>
        <v>2024</v>
      </c>
      <c r="N143" s="38" t="str">
        <f>IF('Indicator Date'!N143="","x",'Indicator Date'!N143)</f>
        <v>x</v>
      </c>
      <c r="O143" s="38" t="str">
        <f>IF('Indicator Date'!O143="","x",'Indicator Date'!O143)</f>
        <v>x</v>
      </c>
      <c r="P143" s="38" t="str">
        <f>IF('Indicator Date'!P143="","x",'Indicator Date'!P143)</f>
        <v>x</v>
      </c>
      <c r="Q143" s="38">
        <f>IF('Indicator Date'!Q143="","x",'Indicator Date'!Q143)</f>
        <v>2024</v>
      </c>
      <c r="R143" s="38">
        <f>IF('Indicator Date'!R143="","x",'Indicator Date'!R143)</f>
        <v>2024</v>
      </c>
      <c r="S143" s="38">
        <f>IF('Indicator Date'!S143="","x",'Indicator Date'!S143)</f>
        <v>2024</v>
      </c>
      <c r="T143" s="38">
        <f>IF('Indicator Date'!T143="","x",'Indicator Date'!T143)</f>
        <v>2024</v>
      </c>
      <c r="U143" s="38">
        <f>IF('Indicator Date'!U143="","x",'Indicator Date'!U143)</f>
        <v>2024</v>
      </c>
      <c r="V143" s="38">
        <f>IF('Indicator Date'!V143="","x",'Indicator Date'!V143)</f>
        <v>2021</v>
      </c>
      <c r="W143" s="38">
        <f>IF('Indicator Date'!W143="","x",'Indicator Date'!W143)</f>
        <v>2022</v>
      </c>
      <c r="X143" s="38">
        <f>IF('Indicator Date'!X143="","x",'Indicator Date'!X143)</f>
        <v>2022</v>
      </c>
      <c r="Y143" s="38">
        <f>IF('Indicator Date'!Y143="","x",'Indicator Date'!Y143)</f>
        <v>2012</v>
      </c>
      <c r="Z143" s="38">
        <f>IF('Indicator Date'!Z143="","x",'Indicator Date'!Z143)</f>
        <v>2022</v>
      </c>
      <c r="AA143" s="38" t="str">
        <f>IF('Indicator Date'!AA143="","x",'Indicator Date'!AA143)</f>
        <v>x</v>
      </c>
      <c r="AB143" s="38">
        <f>IF('Indicator Date'!AB143="","x",'Indicator Date'!AB143)</f>
        <v>2019</v>
      </c>
      <c r="AC143" s="38">
        <f>IF('Indicator Date'!AC143="","x",'Indicator Date'!AC143)</f>
        <v>2020</v>
      </c>
      <c r="AD143" s="38">
        <f>IF('Indicator Date'!AD143="","x",'Indicator Date'!AD143)</f>
        <v>2022</v>
      </c>
      <c r="AE143" s="38">
        <f>IF('Indicator Date'!AE143="","x",'Indicator Date'!AE143)</f>
        <v>2024</v>
      </c>
      <c r="AF143" s="38">
        <f>IF('Indicator Date'!AF143="","x",'Indicator Date'!AF143)</f>
        <v>2024</v>
      </c>
      <c r="AG143" s="38">
        <f>IF('Indicator Date'!AG143="","x",'Indicator Date'!AG143)</f>
        <v>2024</v>
      </c>
      <c r="AH143" s="38">
        <f>IF('Indicator Date'!AH143="","x",'Indicator Date'!AH143)</f>
        <v>2022</v>
      </c>
      <c r="AI143" s="38" t="str">
        <f>IF('Indicator Date'!AI143="","x",RIGHT('Indicator Date'!AI143,4))</f>
        <v>x</v>
      </c>
      <c r="AJ143" s="38">
        <f>IF('Indicator Date'!AJ143="","x",'Indicator Date'!AJ143)</f>
        <v>2024</v>
      </c>
      <c r="AK143" s="38">
        <f>IF('Indicator Date'!AK143="","x",'Indicator Date'!AK143)</f>
        <v>2021</v>
      </c>
      <c r="AL143" s="38">
        <f>IF('Indicator Date'!AL143="","x",'Indicator Date'!AL143)</f>
        <v>2022</v>
      </c>
      <c r="AM143" s="38" t="str">
        <f>IF('Indicator Date'!AM143="","x",'Indicator Date'!AM143)</f>
        <v>x</v>
      </c>
      <c r="AN143" s="38">
        <f>IF('Indicator Date'!AN143="","x",'Indicator Date'!AN143)</f>
        <v>2022</v>
      </c>
      <c r="AO143" s="38">
        <f>IF('Indicator Date'!AO143="","x",'Indicator Date'!AO143)</f>
        <v>2022</v>
      </c>
      <c r="AP143" s="38" t="str">
        <f>IF('Indicator Date'!AP143="","x",'Indicator Date'!AP143)</f>
        <v>x</v>
      </c>
      <c r="AQ143" s="38">
        <f>IF('Indicator Date'!AQ143="","x",'Indicator Date'!AQ143)</f>
        <v>2022</v>
      </c>
      <c r="AR143" s="38">
        <f>IF('Indicator Date'!AR143="","x",'Indicator Date'!AR143)</f>
        <v>2022</v>
      </c>
      <c r="AS143" s="38">
        <f>IF('Indicator Date'!AS143="","x",'Indicator Date'!AS143)</f>
        <v>2022</v>
      </c>
      <c r="AT143" s="38" t="str">
        <f>IF('Indicator Date'!AT143="","x",'Indicator Date'!AT143)</f>
        <v>x</v>
      </c>
      <c r="AU143" s="38">
        <f>IF('Indicator Date'!AU143="","x",'Indicator Date'!AU143)</f>
        <v>2022</v>
      </c>
      <c r="AV143" s="38">
        <f>IF('Indicator Date'!AV143="","x",'Indicator Date'!AV143)</f>
        <v>2022</v>
      </c>
      <c r="AW143" s="38" t="str">
        <f>IF('Indicator Date'!AW143="","x",'Indicator Date'!AW143)</f>
        <v>x</v>
      </c>
      <c r="AX143" s="38">
        <f>IF('Indicator Date'!AX143="","x",'Indicator Date'!AX143)</f>
        <v>2024</v>
      </c>
      <c r="AY143" s="38">
        <f>IF('Indicator Date'!AY143="","x",'Indicator Date'!AY143)</f>
        <v>2024</v>
      </c>
      <c r="AZ143" s="38">
        <f>IF('Indicator Date'!AZ143="","x",'Indicator Date'!AZ143)</f>
        <v>2024</v>
      </c>
      <c r="BA143" s="38" t="str">
        <f>IF('Indicator Date'!BA143="","x",'Indicator Date'!BA143)</f>
        <v>x</v>
      </c>
      <c r="BB143" s="38">
        <f>IF('Indicator Date'!BB143="","x",'Indicator Date'!BB143)</f>
        <v>2024</v>
      </c>
      <c r="BC143" s="38" t="str">
        <f>IF('Indicator Date'!BC143="","x",'Indicator Date'!BC143)</f>
        <v>x</v>
      </c>
      <c r="BD143" s="38">
        <f>IF('Indicator Date'!BD143="","x",'Indicator Date'!BD143)</f>
        <v>2024</v>
      </c>
      <c r="BE143" s="38">
        <f>IF('Indicator Date'!BE143="","x",'Indicator Date'!BE143)</f>
        <v>2024</v>
      </c>
      <c r="BF143" s="38">
        <f>IF('Indicator Date'!BF143="","x",'Indicator Date'!BF143)</f>
        <v>2015</v>
      </c>
      <c r="BG143" s="38">
        <f>IF('Indicator Date'!BG143="","x",'Indicator Date'!BG143)</f>
        <v>2022</v>
      </c>
      <c r="BH143" s="38">
        <f>IF('Indicator Date'!BH143="","x",'Indicator Date'!BH143)</f>
        <v>2023</v>
      </c>
      <c r="BI143" s="38">
        <f>IF('Indicator Date'!BI143="","x",'Indicator Date'!BI143)</f>
        <v>2022</v>
      </c>
      <c r="BJ143" s="38">
        <f>IF('Indicator Date'!BJ143="","x",'Indicator Date'!BJ143)</f>
        <v>2014</v>
      </c>
      <c r="BK143" s="38">
        <f>IF('Indicator Date'!BK143="","x",'Indicator Date'!BK143)</f>
        <v>2021</v>
      </c>
      <c r="BL143" s="38">
        <f>IF('Indicator Date'!BL143="","x",'Indicator Date'!BL143)</f>
        <v>2022</v>
      </c>
      <c r="BM143" s="38">
        <f>IF('Indicator Date'!BM143="","x",'Indicator Date'!BM143)</f>
        <v>2014</v>
      </c>
      <c r="BN143" s="38">
        <f>IF('Indicator Date'!BN143="","x",'Indicator Date'!BN143)</f>
        <v>2022</v>
      </c>
      <c r="BO143" s="38">
        <f>IF('Indicator Date'!BO143="","x",'Indicator Date'!BO143)</f>
        <v>2022</v>
      </c>
      <c r="BP143" s="38">
        <f>IF('Indicator Date'!BP143="","x",'Indicator Date'!BP143)</f>
        <v>2018</v>
      </c>
      <c r="BQ143" s="38">
        <f>IF('Indicator Date'!BQ143="","x",'Indicator Date'!BQ143)</f>
        <v>2022</v>
      </c>
      <c r="BR143" s="38">
        <f>IF('Indicator Date'!BR143="","x",'Indicator Date'!BR143)</f>
        <v>2022</v>
      </c>
      <c r="BS143" s="38">
        <f>IF('Indicator Date'!BS143="","x",'Indicator Date'!BS143)</f>
        <v>2022</v>
      </c>
      <c r="BT143" s="38">
        <f>IF('Indicator Date'!BT143="","x",'Indicator Date'!BT143)</f>
        <v>2021</v>
      </c>
      <c r="BU143" s="38">
        <f>IF('Indicator Date'!BU143="","x",'Indicator Date'!BU143)</f>
        <v>2020</v>
      </c>
      <c r="BV143" s="38">
        <f>IF('Indicator Date'!BV143="","x",'Indicator Date'!BV143)</f>
        <v>2022</v>
      </c>
    </row>
    <row r="144" spans="1:74">
      <c r="A144" s="30" t="str">
        <f>'Indicator Data'!A146</f>
        <v>Romania</v>
      </c>
      <c r="B144" s="23" t="str">
        <f>'Indicator Data'!B146</f>
        <v>ROU</v>
      </c>
      <c r="C144" s="38">
        <f>IF('Indicator Date'!C144="","x",'Indicator Date'!C144)</f>
        <v>2024</v>
      </c>
      <c r="D144" s="38">
        <f>IF('Indicator Date'!D144="","x",'Indicator Date'!D144)</f>
        <v>2024</v>
      </c>
      <c r="E144" s="38">
        <f>IF('Indicator Date'!E144="","x",'Indicator Date'!E144)</f>
        <v>2024</v>
      </c>
      <c r="F144" s="38">
        <f>IF('Indicator Date'!F144="","x",'Indicator Date'!F144)</f>
        <v>2024</v>
      </c>
      <c r="G144" s="38">
        <f>IF('Indicator Date'!G144="","x",'Indicator Date'!G144)</f>
        <v>2024</v>
      </c>
      <c r="H144" s="38">
        <f>IF('Indicator Date'!H144="","x",'Indicator Date'!H144)</f>
        <v>2024</v>
      </c>
      <c r="I144" s="38">
        <f>IF('Indicator Date'!I144="","x",'Indicator Date'!I144)</f>
        <v>2024</v>
      </c>
      <c r="J144" s="38">
        <f>IF('Indicator Date'!J144="","x",'Indicator Date'!J144)</f>
        <v>2024</v>
      </c>
      <c r="K144" s="38">
        <f>IF('Indicator Date'!K144="","x",'Indicator Date'!K144)</f>
        <v>2024</v>
      </c>
      <c r="L144" s="38">
        <f>IF('Indicator Date'!L144="","x",'Indicator Date'!L144)</f>
        <v>2024</v>
      </c>
      <c r="M144" s="38">
        <f>IF('Indicator Date'!M144="","x",'Indicator Date'!M144)</f>
        <v>2024</v>
      </c>
      <c r="N144" s="38" t="str">
        <f>IF('Indicator Date'!N144="","x",'Indicator Date'!N144)</f>
        <v>x</v>
      </c>
      <c r="O144" s="38" t="str">
        <f>IF('Indicator Date'!O144="","x",'Indicator Date'!O144)</f>
        <v>x</v>
      </c>
      <c r="P144" s="38" t="str">
        <f>IF('Indicator Date'!P144="","x",'Indicator Date'!P144)</f>
        <v>x</v>
      </c>
      <c r="Q144" s="38">
        <f>IF('Indicator Date'!Q144="","x",'Indicator Date'!Q144)</f>
        <v>2024</v>
      </c>
      <c r="R144" s="38">
        <f>IF('Indicator Date'!R144="","x",'Indicator Date'!R144)</f>
        <v>2024</v>
      </c>
      <c r="S144" s="38">
        <f>IF('Indicator Date'!S144="","x",'Indicator Date'!S144)</f>
        <v>2024</v>
      </c>
      <c r="T144" s="38">
        <f>IF('Indicator Date'!T144="","x",'Indicator Date'!T144)</f>
        <v>2024</v>
      </c>
      <c r="U144" s="38">
        <f>IF('Indicator Date'!U144="","x",'Indicator Date'!U144)</f>
        <v>2024</v>
      </c>
      <c r="V144" s="38">
        <f>IF('Indicator Date'!V144="","x",'Indicator Date'!V144)</f>
        <v>2021</v>
      </c>
      <c r="W144" s="38">
        <f>IF('Indicator Date'!W144="","x",'Indicator Date'!W144)</f>
        <v>2022</v>
      </c>
      <c r="X144" s="38">
        <f>IF('Indicator Date'!X144="","x",'Indicator Date'!X144)</f>
        <v>2022</v>
      </c>
      <c r="Y144" s="38">
        <f>IF('Indicator Date'!Y144="","x",'Indicator Date'!Y144)</f>
        <v>2011</v>
      </c>
      <c r="Z144" s="38">
        <f>IF('Indicator Date'!Z144="","x",'Indicator Date'!Z144)</f>
        <v>2022</v>
      </c>
      <c r="AA144" s="38" t="str">
        <f>IF('Indicator Date'!AA144="","x",'Indicator Date'!AA144)</f>
        <v>x</v>
      </c>
      <c r="AB144" s="38">
        <f>IF('Indicator Date'!AB144="","x",'Indicator Date'!AB144)</f>
        <v>2018</v>
      </c>
      <c r="AC144" s="38">
        <f>IF('Indicator Date'!AC144="","x",'Indicator Date'!AC144)</f>
        <v>2020</v>
      </c>
      <c r="AD144" s="38">
        <f>IF('Indicator Date'!AD144="","x",'Indicator Date'!AD144)</f>
        <v>2022</v>
      </c>
      <c r="AE144" s="38">
        <f>IF('Indicator Date'!AE144="","x",'Indicator Date'!AE144)</f>
        <v>2024</v>
      </c>
      <c r="AF144" s="38">
        <f>IF('Indicator Date'!AF144="","x",'Indicator Date'!AF144)</f>
        <v>2024</v>
      </c>
      <c r="AG144" s="38">
        <f>IF('Indicator Date'!AG144="","x",'Indicator Date'!AG144)</f>
        <v>2024</v>
      </c>
      <c r="AH144" s="38">
        <f>IF('Indicator Date'!AH144="","x",'Indicator Date'!AH144)</f>
        <v>2022</v>
      </c>
      <c r="AI144" s="38" t="str">
        <f>IF('Indicator Date'!AI144="","x",RIGHT('Indicator Date'!AI144,4))</f>
        <v>x</v>
      </c>
      <c r="AJ144" s="38">
        <f>IF('Indicator Date'!AJ144="","x",'Indicator Date'!AJ144)</f>
        <v>2024</v>
      </c>
      <c r="AK144" s="38">
        <f>IF('Indicator Date'!AK144="","x",'Indicator Date'!AK144)</f>
        <v>2021</v>
      </c>
      <c r="AL144" s="38">
        <f>IF('Indicator Date'!AL144="","x",'Indicator Date'!AL144)</f>
        <v>2022</v>
      </c>
      <c r="AM144" s="38" t="str">
        <f>IF('Indicator Date'!AM144="","x",'Indicator Date'!AM144)</f>
        <v>x</v>
      </c>
      <c r="AN144" s="38">
        <f>IF('Indicator Date'!AN144="","x",'Indicator Date'!AN144)</f>
        <v>2023</v>
      </c>
      <c r="AO144" s="38">
        <f>IF('Indicator Date'!AO144="","x",'Indicator Date'!AO144)</f>
        <v>2022</v>
      </c>
      <c r="AP144" s="38" t="str">
        <f>IF('Indicator Date'!AP144="","x",'Indicator Date'!AP144)</f>
        <v>x</v>
      </c>
      <c r="AQ144" s="38">
        <f>IF('Indicator Date'!AQ144="","x",'Indicator Date'!AQ144)</f>
        <v>2022</v>
      </c>
      <c r="AR144" s="38">
        <f>IF('Indicator Date'!AR144="","x",'Indicator Date'!AR144)</f>
        <v>2022</v>
      </c>
      <c r="AS144" s="38">
        <f>IF('Indicator Date'!AS144="","x",'Indicator Date'!AS144)</f>
        <v>2022</v>
      </c>
      <c r="AT144" s="38" t="str">
        <f>IF('Indicator Date'!AT144="","x",'Indicator Date'!AT144)</f>
        <v>x</v>
      </c>
      <c r="AU144" s="38">
        <f>IF('Indicator Date'!AU144="","x",'Indicator Date'!AU144)</f>
        <v>2022</v>
      </c>
      <c r="AV144" s="38">
        <f>IF('Indicator Date'!AV144="","x",'Indicator Date'!AV144)</f>
        <v>2022</v>
      </c>
      <c r="AW144" s="38">
        <f>IF('Indicator Date'!AW144="","x",'Indicator Date'!AW144)</f>
        <v>2021</v>
      </c>
      <c r="AX144" s="38">
        <f>IF('Indicator Date'!AX144="","x",'Indicator Date'!AX144)</f>
        <v>2024</v>
      </c>
      <c r="AY144" s="38">
        <f>IF('Indicator Date'!AY144="","x",'Indicator Date'!AY144)</f>
        <v>2024</v>
      </c>
      <c r="AZ144" s="38">
        <f>IF('Indicator Date'!AZ144="","x",'Indicator Date'!AZ144)</f>
        <v>2024</v>
      </c>
      <c r="BA144" s="38" t="str">
        <f>IF('Indicator Date'!BA144="","x",'Indicator Date'!BA144)</f>
        <v>x</v>
      </c>
      <c r="BB144" s="38">
        <f>IF('Indicator Date'!BB144="","x",'Indicator Date'!BB144)</f>
        <v>2024</v>
      </c>
      <c r="BC144" s="38">
        <f>IF('Indicator Date'!BC144="","x",'Indicator Date'!BC144)</f>
        <v>2023</v>
      </c>
      <c r="BD144" s="38">
        <f>IF('Indicator Date'!BD144="","x",'Indicator Date'!BD144)</f>
        <v>2024</v>
      </c>
      <c r="BE144" s="38">
        <f>IF('Indicator Date'!BE144="","x",'Indicator Date'!BE144)</f>
        <v>2024</v>
      </c>
      <c r="BF144" s="38">
        <f>IF('Indicator Date'!BF144="","x",'Indicator Date'!BF144)</f>
        <v>2015</v>
      </c>
      <c r="BG144" s="38">
        <f>IF('Indicator Date'!BG144="","x",'Indicator Date'!BG144)</f>
        <v>2022</v>
      </c>
      <c r="BH144" s="38">
        <f>IF('Indicator Date'!BH144="","x",'Indicator Date'!BH144)</f>
        <v>2023</v>
      </c>
      <c r="BI144" s="38">
        <f>IF('Indicator Date'!BI144="","x",'Indicator Date'!BI144)</f>
        <v>2022</v>
      </c>
      <c r="BJ144" s="38">
        <f>IF('Indicator Date'!BJ144="","x",'Indicator Date'!BJ144)</f>
        <v>2021</v>
      </c>
      <c r="BK144" s="38">
        <f>IF('Indicator Date'!BK144="","x",'Indicator Date'!BK144)</f>
        <v>2022</v>
      </c>
      <c r="BL144" s="38">
        <f>IF('Indicator Date'!BL144="","x",'Indicator Date'!BL144)</f>
        <v>2022</v>
      </c>
      <c r="BM144" s="38">
        <f>IF('Indicator Date'!BM144="","x",'Indicator Date'!BM144)</f>
        <v>2014</v>
      </c>
      <c r="BN144" s="38">
        <f>IF('Indicator Date'!BN144="","x",'Indicator Date'!BN144)</f>
        <v>2022</v>
      </c>
      <c r="BO144" s="38">
        <f>IF('Indicator Date'!BO144="","x",'Indicator Date'!BO144)</f>
        <v>2022</v>
      </c>
      <c r="BP144" s="38">
        <f>IF('Indicator Date'!BP144="","x",'Indicator Date'!BP144)</f>
        <v>2017</v>
      </c>
      <c r="BQ144" s="38">
        <f>IF('Indicator Date'!BQ144="","x",'Indicator Date'!BQ144)</f>
        <v>2022</v>
      </c>
      <c r="BR144" s="38">
        <f>IF('Indicator Date'!BR144="","x",'Indicator Date'!BR144)</f>
        <v>2022</v>
      </c>
      <c r="BS144" s="38">
        <f>IF('Indicator Date'!BS144="","x",'Indicator Date'!BS144)</f>
        <v>2022</v>
      </c>
      <c r="BT144" s="38">
        <f>IF('Indicator Date'!BT144="","x",'Indicator Date'!BT144)</f>
        <v>2021</v>
      </c>
      <c r="BU144" s="38">
        <f>IF('Indicator Date'!BU144="","x",'Indicator Date'!BU144)</f>
        <v>2020</v>
      </c>
      <c r="BV144" s="38">
        <f>IF('Indicator Date'!BV144="","x",'Indicator Date'!BV144)</f>
        <v>2023</v>
      </c>
    </row>
    <row r="145" spans="1:74">
      <c r="A145" s="30" t="str">
        <f>'Indicator Data'!A147</f>
        <v>Russian Federation</v>
      </c>
      <c r="B145" s="23" t="str">
        <f>'Indicator Data'!B147</f>
        <v>RUS</v>
      </c>
      <c r="C145" s="38">
        <f>IF('Indicator Date'!C145="","x",'Indicator Date'!C145)</f>
        <v>2024</v>
      </c>
      <c r="D145" s="38">
        <f>IF('Indicator Date'!D145="","x",'Indicator Date'!D145)</f>
        <v>2024</v>
      </c>
      <c r="E145" s="38">
        <f>IF('Indicator Date'!E145="","x",'Indicator Date'!E145)</f>
        <v>2024</v>
      </c>
      <c r="F145" s="38">
        <f>IF('Indicator Date'!F145="","x",'Indicator Date'!F145)</f>
        <v>2024</v>
      </c>
      <c r="G145" s="38">
        <f>IF('Indicator Date'!G145="","x",'Indicator Date'!G145)</f>
        <v>2024</v>
      </c>
      <c r="H145" s="38">
        <f>IF('Indicator Date'!H145="","x",'Indicator Date'!H145)</f>
        <v>2024</v>
      </c>
      <c r="I145" s="38">
        <f>IF('Indicator Date'!I145="","x",'Indicator Date'!I145)</f>
        <v>2024</v>
      </c>
      <c r="J145" s="38">
        <f>IF('Indicator Date'!J145="","x",'Indicator Date'!J145)</f>
        <v>2024</v>
      </c>
      <c r="K145" s="38">
        <f>IF('Indicator Date'!K145="","x",'Indicator Date'!K145)</f>
        <v>2024</v>
      </c>
      <c r="L145" s="38">
        <f>IF('Indicator Date'!L145="","x",'Indicator Date'!L145)</f>
        <v>2024</v>
      </c>
      <c r="M145" s="38">
        <f>IF('Indicator Date'!M145="","x",'Indicator Date'!M145)</f>
        <v>2024</v>
      </c>
      <c r="N145" s="38" t="str">
        <f>IF('Indicator Date'!N145="","x",'Indicator Date'!N145)</f>
        <v>x</v>
      </c>
      <c r="O145" s="38" t="str">
        <f>IF('Indicator Date'!O145="","x",'Indicator Date'!O145)</f>
        <v>x</v>
      </c>
      <c r="P145" s="38" t="str">
        <f>IF('Indicator Date'!P145="","x",'Indicator Date'!P145)</f>
        <v>x</v>
      </c>
      <c r="Q145" s="38">
        <f>IF('Indicator Date'!Q145="","x",'Indicator Date'!Q145)</f>
        <v>2024</v>
      </c>
      <c r="R145" s="38">
        <f>IF('Indicator Date'!R145="","x",'Indicator Date'!R145)</f>
        <v>2024</v>
      </c>
      <c r="S145" s="38">
        <f>IF('Indicator Date'!S145="","x",'Indicator Date'!S145)</f>
        <v>2024</v>
      </c>
      <c r="T145" s="38">
        <f>IF('Indicator Date'!T145="","x",'Indicator Date'!T145)</f>
        <v>2024</v>
      </c>
      <c r="U145" s="38">
        <f>IF('Indicator Date'!U145="","x",'Indicator Date'!U145)</f>
        <v>2024</v>
      </c>
      <c r="V145" s="38">
        <f>IF('Indicator Date'!V145="","x",'Indicator Date'!V145)</f>
        <v>2021</v>
      </c>
      <c r="W145" s="38">
        <f>IF('Indicator Date'!W145="","x",'Indicator Date'!W145)</f>
        <v>2022</v>
      </c>
      <c r="X145" s="38">
        <f>IF('Indicator Date'!X145="","x",'Indicator Date'!X145)</f>
        <v>2022</v>
      </c>
      <c r="Y145" s="38">
        <f>IF('Indicator Date'!Y145="","x",'Indicator Date'!Y145)</f>
        <v>2010</v>
      </c>
      <c r="Z145" s="38">
        <f>IF('Indicator Date'!Z145="","x",'Indicator Date'!Z145)</f>
        <v>2022</v>
      </c>
      <c r="AA145" s="38" t="str">
        <f>IF('Indicator Date'!AA145="","x",'Indicator Date'!AA145)</f>
        <v>x</v>
      </c>
      <c r="AB145" s="38">
        <f>IF('Indicator Date'!AB145="","x",'Indicator Date'!AB145)</f>
        <v>2019</v>
      </c>
      <c r="AC145" s="38">
        <f>IF('Indicator Date'!AC145="","x",'Indicator Date'!AC145)</f>
        <v>2020</v>
      </c>
      <c r="AD145" s="38">
        <f>IF('Indicator Date'!AD145="","x",'Indicator Date'!AD145)</f>
        <v>2022</v>
      </c>
      <c r="AE145" s="38">
        <f>IF('Indicator Date'!AE145="","x",'Indicator Date'!AE145)</f>
        <v>2024</v>
      </c>
      <c r="AF145" s="38">
        <f>IF('Indicator Date'!AF145="","x",'Indicator Date'!AF145)</f>
        <v>2024</v>
      </c>
      <c r="AG145" s="38">
        <f>IF('Indicator Date'!AG145="","x",'Indicator Date'!AG145)</f>
        <v>2024</v>
      </c>
      <c r="AH145" s="38">
        <f>IF('Indicator Date'!AH145="","x",'Indicator Date'!AH145)</f>
        <v>2022</v>
      </c>
      <c r="AI145" s="38" t="str">
        <f>IF('Indicator Date'!AI145="","x",RIGHT('Indicator Date'!AI145,4))</f>
        <v>x</v>
      </c>
      <c r="AJ145" s="38">
        <f>IF('Indicator Date'!AJ145="","x",'Indicator Date'!AJ145)</f>
        <v>2024</v>
      </c>
      <c r="AK145" s="38">
        <f>IF('Indicator Date'!AK145="","x",'Indicator Date'!AK145)</f>
        <v>2021</v>
      </c>
      <c r="AL145" s="38">
        <f>IF('Indicator Date'!AL145="","x",'Indicator Date'!AL145)</f>
        <v>2022</v>
      </c>
      <c r="AM145" s="38" t="str">
        <f>IF('Indicator Date'!AM145="","x",'Indicator Date'!AM145)</f>
        <v>x</v>
      </c>
      <c r="AN145" s="38">
        <f>IF('Indicator Date'!AN145="","x",'Indicator Date'!AN145)</f>
        <v>2023</v>
      </c>
      <c r="AO145" s="38">
        <f>IF('Indicator Date'!AO145="","x",'Indicator Date'!AO145)</f>
        <v>2022</v>
      </c>
      <c r="AP145" s="38" t="str">
        <f>IF('Indicator Date'!AP145="","x",'Indicator Date'!AP145)</f>
        <v>x</v>
      </c>
      <c r="AQ145" s="38">
        <f>IF('Indicator Date'!AQ145="","x",'Indicator Date'!AQ145)</f>
        <v>2022</v>
      </c>
      <c r="AR145" s="38" t="str">
        <f>IF('Indicator Date'!AR145="","x",'Indicator Date'!AR145)</f>
        <v>x</v>
      </c>
      <c r="AS145" s="38" t="str">
        <f>IF('Indicator Date'!AS145="","x",'Indicator Date'!AS145)</f>
        <v>x</v>
      </c>
      <c r="AT145" s="38" t="str">
        <f>IF('Indicator Date'!AT145="","x",'Indicator Date'!AT145)</f>
        <v>x</v>
      </c>
      <c r="AU145" s="38">
        <f>IF('Indicator Date'!AU145="","x",'Indicator Date'!AU145)</f>
        <v>2022</v>
      </c>
      <c r="AV145" s="38">
        <f>IF('Indicator Date'!AV145="","x",'Indicator Date'!AV145)</f>
        <v>2022</v>
      </c>
      <c r="AW145" s="38">
        <f>IF('Indicator Date'!AW145="","x",'Indicator Date'!AW145)</f>
        <v>2020</v>
      </c>
      <c r="AX145" s="38">
        <f>IF('Indicator Date'!AX145="","x",'Indicator Date'!AX145)</f>
        <v>2024</v>
      </c>
      <c r="AY145" s="38">
        <f>IF('Indicator Date'!AY145="","x",'Indicator Date'!AY145)</f>
        <v>2024</v>
      </c>
      <c r="AZ145" s="38">
        <f>IF('Indicator Date'!AZ145="","x",'Indicator Date'!AZ145)</f>
        <v>2024</v>
      </c>
      <c r="BA145" s="38">
        <f>IF('Indicator Date'!BA145="","x",'Indicator Date'!BA145)</f>
        <v>2024</v>
      </c>
      <c r="BB145" s="38">
        <f>IF('Indicator Date'!BB145="","x",'Indicator Date'!BB145)</f>
        <v>2024</v>
      </c>
      <c r="BC145" s="38">
        <f>IF('Indicator Date'!BC145="","x",'Indicator Date'!BC145)</f>
        <v>2024</v>
      </c>
      <c r="BD145" s="38">
        <f>IF('Indicator Date'!BD145="","x",'Indicator Date'!BD145)</f>
        <v>2024</v>
      </c>
      <c r="BE145" s="38">
        <f>IF('Indicator Date'!BE145="","x",'Indicator Date'!BE145)</f>
        <v>2024</v>
      </c>
      <c r="BF145" s="38" t="str">
        <f>IF('Indicator Date'!BF145="","x",'Indicator Date'!BF145)</f>
        <v>x</v>
      </c>
      <c r="BG145" s="38">
        <f>IF('Indicator Date'!BG145="","x",'Indicator Date'!BG145)</f>
        <v>2022</v>
      </c>
      <c r="BH145" s="38">
        <f>IF('Indicator Date'!BH145="","x",'Indicator Date'!BH145)</f>
        <v>2023</v>
      </c>
      <c r="BI145" s="38">
        <f>IF('Indicator Date'!BI145="","x",'Indicator Date'!BI145)</f>
        <v>2022</v>
      </c>
      <c r="BJ145" s="38">
        <f>IF('Indicator Date'!BJ145="","x",'Indicator Date'!BJ145)</f>
        <v>2021</v>
      </c>
      <c r="BK145" s="38">
        <f>IF('Indicator Date'!BK145="","x",'Indicator Date'!BK145)</f>
        <v>2022</v>
      </c>
      <c r="BL145" s="38">
        <f>IF('Indicator Date'!BL145="","x",'Indicator Date'!BL145)</f>
        <v>2021</v>
      </c>
      <c r="BM145" s="38">
        <f>IF('Indicator Date'!BM145="","x",'Indicator Date'!BM145)</f>
        <v>2014</v>
      </c>
      <c r="BN145" s="38">
        <f>IF('Indicator Date'!BN145="","x",'Indicator Date'!BN145)</f>
        <v>2022</v>
      </c>
      <c r="BO145" s="38">
        <f>IF('Indicator Date'!BO145="","x",'Indicator Date'!BO145)</f>
        <v>2022</v>
      </c>
      <c r="BP145" s="38">
        <f>IF('Indicator Date'!BP145="","x",'Indicator Date'!BP145)</f>
        <v>2020</v>
      </c>
      <c r="BQ145" s="38">
        <f>IF('Indicator Date'!BQ145="","x",'Indicator Date'!BQ145)</f>
        <v>2022</v>
      </c>
      <c r="BR145" s="38">
        <f>IF('Indicator Date'!BR145="","x",'Indicator Date'!BR145)</f>
        <v>2022</v>
      </c>
      <c r="BS145" s="38">
        <f>IF('Indicator Date'!BS145="","x",'Indicator Date'!BS145)</f>
        <v>2022</v>
      </c>
      <c r="BT145" s="38">
        <f>IF('Indicator Date'!BT145="","x",'Indicator Date'!BT145)</f>
        <v>2021</v>
      </c>
      <c r="BU145" s="38">
        <f>IF('Indicator Date'!BU145="","x",'Indicator Date'!BU145)</f>
        <v>2020</v>
      </c>
      <c r="BV145" s="38">
        <f>IF('Indicator Date'!BV145="","x",'Indicator Date'!BV145)</f>
        <v>2023</v>
      </c>
    </row>
    <row r="146" spans="1:74">
      <c r="A146" s="30" t="str">
        <f>'Indicator Data'!A148</f>
        <v>Rwanda</v>
      </c>
      <c r="B146" s="23" t="str">
        <f>'Indicator Data'!B148</f>
        <v>RWA</v>
      </c>
      <c r="C146" s="38">
        <f>IF('Indicator Date'!C146="","x",'Indicator Date'!C146)</f>
        <v>2024</v>
      </c>
      <c r="D146" s="38">
        <f>IF('Indicator Date'!D146="","x",'Indicator Date'!D146)</f>
        <v>2024</v>
      </c>
      <c r="E146" s="38">
        <f>IF('Indicator Date'!E146="","x",'Indicator Date'!E146)</f>
        <v>2024</v>
      </c>
      <c r="F146" s="38">
        <f>IF('Indicator Date'!F146="","x",'Indicator Date'!F146)</f>
        <v>2024</v>
      </c>
      <c r="G146" s="38">
        <f>IF('Indicator Date'!G146="","x",'Indicator Date'!G146)</f>
        <v>2024</v>
      </c>
      <c r="H146" s="38">
        <f>IF('Indicator Date'!H146="","x",'Indicator Date'!H146)</f>
        <v>2024</v>
      </c>
      <c r="I146" s="38">
        <f>IF('Indicator Date'!I146="","x",'Indicator Date'!I146)</f>
        <v>2024</v>
      </c>
      <c r="J146" s="38">
        <f>IF('Indicator Date'!J146="","x",'Indicator Date'!J146)</f>
        <v>2024</v>
      </c>
      <c r="K146" s="38">
        <f>IF('Indicator Date'!K146="","x",'Indicator Date'!K146)</f>
        <v>2024</v>
      </c>
      <c r="L146" s="38">
        <f>IF('Indicator Date'!L146="","x",'Indicator Date'!L146)</f>
        <v>2024</v>
      </c>
      <c r="M146" s="38">
        <f>IF('Indicator Date'!M146="","x",'Indicator Date'!M146)</f>
        <v>2024</v>
      </c>
      <c r="N146" s="38">
        <f>IF('Indicator Date'!N146="","x",'Indicator Date'!N146)</f>
        <v>2024</v>
      </c>
      <c r="O146" s="38">
        <f>IF('Indicator Date'!O146="","x",'Indicator Date'!O146)</f>
        <v>2024</v>
      </c>
      <c r="P146" s="38">
        <f>IF('Indicator Date'!P146="","x",'Indicator Date'!P146)</f>
        <v>2024</v>
      </c>
      <c r="Q146" s="38">
        <f>IF('Indicator Date'!Q146="","x",'Indicator Date'!Q146)</f>
        <v>2024</v>
      </c>
      <c r="R146" s="38">
        <f>IF('Indicator Date'!R146="","x",'Indicator Date'!R146)</f>
        <v>2024</v>
      </c>
      <c r="S146" s="38">
        <f>IF('Indicator Date'!S146="","x",'Indicator Date'!S146)</f>
        <v>2024</v>
      </c>
      <c r="T146" s="38">
        <f>IF('Indicator Date'!T146="","x",'Indicator Date'!T146)</f>
        <v>2024</v>
      </c>
      <c r="U146" s="38">
        <f>IF('Indicator Date'!U146="","x",'Indicator Date'!U146)</f>
        <v>2024</v>
      </c>
      <c r="V146" s="38">
        <f>IF('Indicator Date'!V146="","x",'Indicator Date'!V146)</f>
        <v>2021</v>
      </c>
      <c r="W146" s="38">
        <f>IF('Indicator Date'!W146="","x",'Indicator Date'!W146)</f>
        <v>2022</v>
      </c>
      <c r="X146" s="38">
        <f>IF('Indicator Date'!X146="","x",'Indicator Date'!X146)</f>
        <v>2022</v>
      </c>
      <c r="Y146" s="38">
        <f>IF('Indicator Date'!Y146="","x",'Indicator Date'!Y146)</f>
        <v>2020</v>
      </c>
      <c r="Z146" s="38">
        <f>IF('Indicator Date'!Z146="","x",'Indicator Date'!Z146)</f>
        <v>2022</v>
      </c>
      <c r="AA146" s="38">
        <f>IF('Indicator Date'!AA146="","x",'Indicator Date'!AA146)</f>
        <v>2022</v>
      </c>
      <c r="AB146" s="38">
        <f>IF('Indicator Date'!AB146="","x",'Indicator Date'!AB146)</f>
        <v>2018</v>
      </c>
      <c r="AC146" s="38">
        <f>IF('Indicator Date'!AC146="","x",'Indicator Date'!AC146)</f>
        <v>2020</v>
      </c>
      <c r="AD146" s="38">
        <f>IF('Indicator Date'!AD146="","x",'Indicator Date'!AD146)</f>
        <v>2022</v>
      </c>
      <c r="AE146" s="38">
        <f>IF('Indicator Date'!AE146="","x",'Indicator Date'!AE146)</f>
        <v>2024</v>
      </c>
      <c r="AF146" s="38">
        <f>IF('Indicator Date'!AF146="","x",'Indicator Date'!AF146)</f>
        <v>2024</v>
      </c>
      <c r="AG146" s="38">
        <f>IF('Indicator Date'!AG146="","x",'Indicator Date'!AG146)</f>
        <v>2024</v>
      </c>
      <c r="AH146" s="38">
        <f>IF('Indicator Date'!AH146="","x",'Indicator Date'!AH146)</f>
        <v>2022</v>
      </c>
      <c r="AI146" s="38" t="str">
        <f>IF('Indicator Date'!AI146="","x",RIGHT('Indicator Date'!AI146,4))</f>
        <v>2019</v>
      </c>
      <c r="AJ146" s="38">
        <f>IF('Indicator Date'!AJ146="","x",'Indicator Date'!AJ146)</f>
        <v>2024</v>
      </c>
      <c r="AK146" s="38">
        <f>IF('Indicator Date'!AK146="","x",'Indicator Date'!AK146)</f>
        <v>2021</v>
      </c>
      <c r="AL146" s="38">
        <f>IF('Indicator Date'!AL146="","x",'Indicator Date'!AL146)</f>
        <v>2022</v>
      </c>
      <c r="AM146" s="38">
        <f>IF('Indicator Date'!AM146="","x",'Indicator Date'!AM146)</f>
        <v>2022</v>
      </c>
      <c r="AN146" s="38">
        <f>IF('Indicator Date'!AN146="","x",'Indicator Date'!AN146)</f>
        <v>2023</v>
      </c>
      <c r="AO146" s="38">
        <f>IF('Indicator Date'!AO146="","x",'Indicator Date'!AO146)</f>
        <v>2022</v>
      </c>
      <c r="AP146" s="38">
        <f>IF('Indicator Date'!AP146="","x",'Indicator Date'!AP146)</f>
        <v>2020</v>
      </c>
      <c r="AQ146" s="38">
        <f>IF('Indicator Date'!AQ146="","x",'Indicator Date'!AQ146)</f>
        <v>2022</v>
      </c>
      <c r="AR146" s="38">
        <f>IF('Indicator Date'!AR146="","x",'Indicator Date'!AR146)</f>
        <v>2022</v>
      </c>
      <c r="AS146" s="38">
        <f>IF('Indicator Date'!AS146="","x",'Indicator Date'!AS146)</f>
        <v>2022</v>
      </c>
      <c r="AT146" s="38">
        <f>IF('Indicator Date'!AT146="","x",'Indicator Date'!AT146)</f>
        <v>2022</v>
      </c>
      <c r="AU146" s="38">
        <f>IF('Indicator Date'!AU146="","x",'Indicator Date'!AU146)</f>
        <v>2022</v>
      </c>
      <c r="AV146" s="38">
        <f>IF('Indicator Date'!AV146="","x",'Indicator Date'!AV146)</f>
        <v>2022</v>
      </c>
      <c r="AW146" s="38">
        <f>IF('Indicator Date'!AW146="","x",'Indicator Date'!AW146)</f>
        <v>2016</v>
      </c>
      <c r="AX146" s="38">
        <f>IF('Indicator Date'!AX146="","x",'Indicator Date'!AX146)</f>
        <v>2024</v>
      </c>
      <c r="AY146" s="38">
        <f>IF('Indicator Date'!AY146="","x",'Indicator Date'!AY146)</f>
        <v>2024</v>
      </c>
      <c r="AZ146" s="38">
        <f>IF('Indicator Date'!AZ146="","x",'Indicator Date'!AZ146)</f>
        <v>2024</v>
      </c>
      <c r="BA146" s="38" t="str">
        <f>IF('Indicator Date'!BA146="","x",'Indicator Date'!BA146)</f>
        <v>x</v>
      </c>
      <c r="BB146" s="38">
        <f>IF('Indicator Date'!BB146="","x",'Indicator Date'!BB146)</f>
        <v>2024</v>
      </c>
      <c r="BC146" s="38">
        <f>IF('Indicator Date'!BC146="","x",'Indicator Date'!BC146)</f>
        <v>2024</v>
      </c>
      <c r="BD146" s="38">
        <f>IF('Indicator Date'!BD146="","x",'Indicator Date'!BD146)</f>
        <v>2024</v>
      </c>
      <c r="BE146" s="38">
        <f>IF('Indicator Date'!BE146="","x",'Indicator Date'!BE146)</f>
        <v>2024</v>
      </c>
      <c r="BF146" s="38">
        <f>IF('Indicator Date'!BF146="","x",'Indicator Date'!BF146)</f>
        <v>2015</v>
      </c>
      <c r="BG146" s="38">
        <f>IF('Indicator Date'!BG146="","x",'Indicator Date'!BG146)</f>
        <v>2022</v>
      </c>
      <c r="BH146" s="38">
        <f>IF('Indicator Date'!BH146="","x",'Indicator Date'!BH146)</f>
        <v>2023</v>
      </c>
      <c r="BI146" s="38">
        <f>IF('Indicator Date'!BI146="","x",'Indicator Date'!BI146)</f>
        <v>2022</v>
      </c>
      <c r="BJ146" s="38">
        <f>IF('Indicator Date'!BJ146="","x",'Indicator Date'!BJ146)</f>
        <v>2022</v>
      </c>
      <c r="BK146" s="38">
        <f>IF('Indicator Date'!BK146="","x",'Indicator Date'!BK146)</f>
        <v>2021</v>
      </c>
      <c r="BL146" s="38">
        <f>IF('Indicator Date'!BL146="","x",'Indicator Date'!BL146)</f>
        <v>2022</v>
      </c>
      <c r="BM146" s="38">
        <f>IF('Indicator Date'!BM146="","x",'Indicator Date'!BM146)</f>
        <v>2014</v>
      </c>
      <c r="BN146" s="38">
        <f>IF('Indicator Date'!BN146="","x",'Indicator Date'!BN146)</f>
        <v>2022</v>
      </c>
      <c r="BO146" s="38">
        <f>IF('Indicator Date'!BO146="","x",'Indicator Date'!BO146)</f>
        <v>2022</v>
      </c>
      <c r="BP146" s="38">
        <f>IF('Indicator Date'!BP146="","x",'Indicator Date'!BP146)</f>
        <v>2019</v>
      </c>
      <c r="BQ146" s="38">
        <f>IF('Indicator Date'!BQ146="","x",'Indicator Date'!BQ146)</f>
        <v>2022</v>
      </c>
      <c r="BR146" s="38">
        <f>IF('Indicator Date'!BR146="","x",'Indicator Date'!BR146)</f>
        <v>2022</v>
      </c>
      <c r="BS146" s="38">
        <f>IF('Indicator Date'!BS146="","x",'Indicator Date'!BS146)</f>
        <v>2022</v>
      </c>
      <c r="BT146" s="38">
        <f>IF('Indicator Date'!BT146="","x",'Indicator Date'!BT146)</f>
        <v>2021</v>
      </c>
      <c r="BU146" s="38">
        <f>IF('Indicator Date'!BU146="","x",'Indicator Date'!BU146)</f>
        <v>2020</v>
      </c>
      <c r="BV146" s="38">
        <f>IF('Indicator Date'!BV146="","x",'Indicator Date'!BV146)</f>
        <v>2023</v>
      </c>
    </row>
    <row r="147" spans="1:74">
      <c r="A147" s="30" t="str">
        <f>'Indicator Data'!A149</f>
        <v>Saint Kitts and Nevis</v>
      </c>
      <c r="B147" s="23" t="str">
        <f>'Indicator Data'!B149</f>
        <v>KNA</v>
      </c>
      <c r="C147" s="38">
        <f>IF('Indicator Date'!C147="","x",'Indicator Date'!C147)</f>
        <v>2024</v>
      </c>
      <c r="D147" s="38">
        <f>IF('Indicator Date'!D147="","x",'Indicator Date'!D147)</f>
        <v>2024</v>
      </c>
      <c r="E147" s="38">
        <f>IF('Indicator Date'!E147="","x",'Indicator Date'!E147)</f>
        <v>2024</v>
      </c>
      <c r="F147" s="38">
        <f>IF('Indicator Date'!F147="","x",'Indicator Date'!F147)</f>
        <v>2024</v>
      </c>
      <c r="G147" s="38">
        <f>IF('Indicator Date'!G147="","x",'Indicator Date'!G147)</f>
        <v>2024</v>
      </c>
      <c r="H147" s="38">
        <f>IF('Indicator Date'!H147="","x",'Indicator Date'!H147)</f>
        <v>2024</v>
      </c>
      <c r="I147" s="38">
        <f>IF('Indicator Date'!I147="","x",'Indicator Date'!I147)</f>
        <v>2024</v>
      </c>
      <c r="J147" s="38">
        <f>IF('Indicator Date'!J147="","x",'Indicator Date'!J147)</f>
        <v>2024</v>
      </c>
      <c r="K147" s="38">
        <f>IF('Indicator Date'!K147="","x",'Indicator Date'!K147)</f>
        <v>2024</v>
      </c>
      <c r="L147" s="38">
        <f>IF('Indicator Date'!L147="","x",'Indicator Date'!L147)</f>
        <v>2024</v>
      </c>
      <c r="M147" s="38" t="str">
        <f>IF('Indicator Date'!M147="","x",'Indicator Date'!M147)</f>
        <v>x</v>
      </c>
      <c r="N147" s="38" t="str">
        <f>IF('Indicator Date'!N147="","x",'Indicator Date'!N147)</f>
        <v>x</v>
      </c>
      <c r="O147" s="38" t="str">
        <f>IF('Indicator Date'!O147="","x",'Indicator Date'!O147)</f>
        <v>x</v>
      </c>
      <c r="P147" s="38" t="str">
        <f>IF('Indicator Date'!P147="","x",'Indicator Date'!P147)</f>
        <v>x</v>
      </c>
      <c r="Q147" s="38">
        <f>IF('Indicator Date'!Q147="","x",'Indicator Date'!Q147)</f>
        <v>2024</v>
      </c>
      <c r="R147" s="38">
        <f>IF('Indicator Date'!R147="","x",'Indicator Date'!R147)</f>
        <v>2024</v>
      </c>
      <c r="S147" s="38">
        <f>IF('Indicator Date'!S147="","x",'Indicator Date'!S147)</f>
        <v>2024</v>
      </c>
      <c r="T147" s="38">
        <f>IF('Indicator Date'!T147="","x",'Indicator Date'!T147)</f>
        <v>2024</v>
      </c>
      <c r="U147" s="38">
        <f>IF('Indicator Date'!U147="","x",'Indicator Date'!U147)</f>
        <v>2024</v>
      </c>
      <c r="V147" s="38">
        <f>IF('Indicator Date'!V147="","x",'Indicator Date'!V147)</f>
        <v>2021</v>
      </c>
      <c r="W147" s="38">
        <f>IF('Indicator Date'!W147="","x",'Indicator Date'!W147)</f>
        <v>2022</v>
      </c>
      <c r="X147" s="38">
        <f>IF('Indicator Date'!X147="","x",'Indicator Date'!X147)</f>
        <v>2022</v>
      </c>
      <c r="Y147" s="38" t="str">
        <f>IF('Indicator Date'!Y147="","x",'Indicator Date'!Y147)</f>
        <v>x</v>
      </c>
      <c r="Z147" s="38">
        <f>IF('Indicator Date'!Z147="","x",'Indicator Date'!Z147)</f>
        <v>2017</v>
      </c>
      <c r="AA147" s="38" t="str">
        <f>IF('Indicator Date'!AA147="","x",'Indicator Date'!AA147)</f>
        <v>x</v>
      </c>
      <c r="AB147" s="38" t="str">
        <f>IF('Indicator Date'!AB147="","x",'Indicator Date'!AB147)</f>
        <v>x</v>
      </c>
      <c r="AC147" s="38">
        <f>IF('Indicator Date'!AC147="","x",'Indicator Date'!AC147)</f>
        <v>2020</v>
      </c>
      <c r="AD147" s="38" t="str">
        <f>IF('Indicator Date'!AD147="","x",'Indicator Date'!AD147)</f>
        <v>x</v>
      </c>
      <c r="AE147" s="38">
        <f>IF('Indicator Date'!AE147="","x",'Indicator Date'!AE147)</f>
        <v>2024</v>
      </c>
      <c r="AF147" s="38">
        <f>IF('Indicator Date'!AF147="","x",'Indicator Date'!AF147)</f>
        <v>2008</v>
      </c>
      <c r="AG147" s="38" t="str">
        <f>IF('Indicator Date'!AG147="","x",'Indicator Date'!AG147)</f>
        <v>x</v>
      </c>
      <c r="AH147" s="38">
        <f>IF('Indicator Date'!AH147="","x",'Indicator Date'!AH147)</f>
        <v>2022</v>
      </c>
      <c r="AI147" s="38" t="str">
        <f>IF('Indicator Date'!AI147="","x",RIGHT('Indicator Date'!AI147,4))</f>
        <v>x</v>
      </c>
      <c r="AJ147" s="38">
        <f>IF('Indicator Date'!AJ147="","x",'Indicator Date'!AJ147)</f>
        <v>2024</v>
      </c>
      <c r="AK147" s="38">
        <f>IF('Indicator Date'!AK147="","x",'Indicator Date'!AK147)</f>
        <v>2021</v>
      </c>
      <c r="AL147" s="38">
        <f>IF('Indicator Date'!AL147="","x",'Indicator Date'!AL147)</f>
        <v>2022</v>
      </c>
      <c r="AM147" s="38" t="str">
        <f>IF('Indicator Date'!AM147="","x",'Indicator Date'!AM147)</f>
        <v>x</v>
      </c>
      <c r="AN147" s="38">
        <f>IF('Indicator Date'!AN147="","x",'Indicator Date'!AN147)</f>
        <v>2023</v>
      </c>
      <c r="AO147" s="38">
        <f>IF('Indicator Date'!AO147="","x",'Indicator Date'!AO147)</f>
        <v>2022</v>
      </c>
      <c r="AP147" s="38" t="str">
        <f>IF('Indicator Date'!AP147="","x",'Indicator Date'!AP147)</f>
        <v>x</v>
      </c>
      <c r="AQ147" s="38">
        <f>IF('Indicator Date'!AQ147="","x",'Indicator Date'!AQ147)</f>
        <v>2022</v>
      </c>
      <c r="AR147" s="38" t="str">
        <f>IF('Indicator Date'!AR147="","x",'Indicator Date'!AR147)</f>
        <v>x</v>
      </c>
      <c r="AS147" s="38" t="str">
        <f>IF('Indicator Date'!AS147="","x",'Indicator Date'!AS147)</f>
        <v>x</v>
      </c>
      <c r="AT147" s="38" t="str">
        <f>IF('Indicator Date'!AT147="","x",'Indicator Date'!AT147)</f>
        <v>x</v>
      </c>
      <c r="AU147" s="38">
        <f>IF('Indicator Date'!AU147="","x",'Indicator Date'!AU147)</f>
        <v>2022</v>
      </c>
      <c r="AV147" s="38" t="str">
        <f>IF('Indicator Date'!AV147="","x",'Indicator Date'!AV147)</f>
        <v>x</v>
      </c>
      <c r="AW147" s="38" t="str">
        <f>IF('Indicator Date'!AW147="","x",'Indicator Date'!AW147)</f>
        <v>x</v>
      </c>
      <c r="AX147" s="38">
        <f>IF('Indicator Date'!AX147="","x",'Indicator Date'!AX147)</f>
        <v>2024</v>
      </c>
      <c r="AY147" s="38">
        <f>IF('Indicator Date'!AY147="","x",'Indicator Date'!AY147)</f>
        <v>2024</v>
      </c>
      <c r="AZ147" s="38">
        <f>IF('Indicator Date'!AZ147="","x",'Indicator Date'!AZ147)</f>
        <v>2024</v>
      </c>
      <c r="BA147" s="38" t="str">
        <f>IF('Indicator Date'!BA147="","x",'Indicator Date'!BA147)</f>
        <v>x</v>
      </c>
      <c r="BB147" s="38">
        <f>IF('Indicator Date'!BB147="","x",'Indicator Date'!BB147)</f>
        <v>2024</v>
      </c>
      <c r="BC147" s="38" t="str">
        <f>IF('Indicator Date'!BC147="","x",'Indicator Date'!BC147)</f>
        <v>x</v>
      </c>
      <c r="BD147" s="38">
        <f>IF('Indicator Date'!BD147="","x",'Indicator Date'!BD147)</f>
        <v>2024</v>
      </c>
      <c r="BE147" s="38">
        <f>IF('Indicator Date'!BE147="","x",'Indicator Date'!BE147)</f>
        <v>2024</v>
      </c>
      <c r="BF147" s="38">
        <f>IF('Indicator Date'!BF147="","x",'Indicator Date'!BF147)</f>
        <v>2015</v>
      </c>
      <c r="BG147" s="38">
        <f>IF('Indicator Date'!BG147="","x",'Indicator Date'!BG147)</f>
        <v>2022</v>
      </c>
      <c r="BH147" s="38" t="str">
        <f>IF('Indicator Date'!BH147="","x",'Indicator Date'!BH147)</f>
        <v>x</v>
      </c>
      <c r="BI147" s="38">
        <f>IF('Indicator Date'!BI147="","x",'Indicator Date'!BI147)</f>
        <v>2022</v>
      </c>
      <c r="BJ147" s="38" t="str">
        <f>IF('Indicator Date'!BJ147="","x",'Indicator Date'!BJ147)</f>
        <v>x</v>
      </c>
      <c r="BK147" s="38">
        <f>IF('Indicator Date'!BK147="","x",'Indicator Date'!BK147)</f>
        <v>2021</v>
      </c>
      <c r="BL147" s="38">
        <f>IF('Indicator Date'!BL147="","x",'Indicator Date'!BL147)</f>
        <v>2021</v>
      </c>
      <c r="BM147" s="38">
        <f>IF('Indicator Date'!BM147="","x",'Indicator Date'!BM147)</f>
        <v>2014</v>
      </c>
      <c r="BN147" s="38">
        <f>IF('Indicator Date'!BN147="","x",'Indicator Date'!BN147)</f>
        <v>2022</v>
      </c>
      <c r="BO147" s="38">
        <f>IF('Indicator Date'!BO147="","x",'Indicator Date'!BO147)</f>
        <v>2022</v>
      </c>
      <c r="BP147" s="38">
        <f>IF('Indicator Date'!BP147="","x",'Indicator Date'!BP147)</f>
        <v>2018</v>
      </c>
      <c r="BQ147" s="38">
        <f>IF('Indicator Date'!BQ147="","x",'Indicator Date'!BQ147)</f>
        <v>2022</v>
      </c>
      <c r="BR147" s="38">
        <f>IF('Indicator Date'!BR147="","x",'Indicator Date'!BR147)</f>
        <v>2022</v>
      </c>
      <c r="BS147" s="38" t="str">
        <f>IF('Indicator Date'!BS147="","x",'Indicator Date'!BS147)</f>
        <v>x</v>
      </c>
      <c r="BT147" s="38">
        <f>IF('Indicator Date'!BT147="","x",'Indicator Date'!BT147)</f>
        <v>2021</v>
      </c>
      <c r="BU147" s="38" t="str">
        <f>IF('Indicator Date'!BU147="","x",'Indicator Date'!BU147)</f>
        <v>x</v>
      </c>
      <c r="BV147" s="38">
        <f>IF('Indicator Date'!BV147="","x",'Indicator Date'!BV147)</f>
        <v>2023</v>
      </c>
    </row>
    <row r="148" spans="1:74">
      <c r="A148" s="30" t="str">
        <f>'Indicator Data'!A150</f>
        <v>Saint Lucia</v>
      </c>
      <c r="B148" s="23" t="str">
        <f>'Indicator Data'!B150</f>
        <v>LCA</v>
      </c>
      <c r="C148" s="38">
        <f>IF('Indicator Date'!C148="","x",'Indicator Date'!C148)</f>
        <v>2024</v>
      </c>
      <c r="D148" s="38">
        <f>IF('Indicator Date'!D148="","x",'Indicator Date'!D148)</f>
        <v>2024</v>
      </c>
      <c r="E148" s="38">
        <f>IF('Indicator Date'!E148="","x",'Indicator Date'!E148)</f>
        <v>2024</v>
      </c>
      <c r="F148" s="38">
        <f>IF('Indicator Date'!F148="","x",'Indicator Date'!F148)</f>
        <v>2024</v>
      </c>
      <c r="G148" s="38">
        <f>IF('Indicator Date'!G148="","x",'Indicator Date'!G148)</f>
        <v>2024</v>
      </c>
      <c r="H148" s="38">
        <f>IF('Indicator Date'!H148="","x",'Indicator Date'!H148)</f>
        <v>2024</v>
      </c>
      <c r="I148" s="38">
        <f>IF('Indicator Date'!I148="","x",'Indicator Date'!I148)</f>
        <v>2024</v>
      </c>
      <c r="J148" s="38">
        <f>IF('Indicator Date'!J148="","x",'Indicator Date'!J148)</f>
        <v>2024</v>
      </c>
      <c r="K148" s="38">
        <f>IF('Indicator Date'!K148="","x",'Indicator Date'!K148)</f>
        <v>2024</v>
      </c>
      <c r="L148" s="38">
        <f>IF('Indicator Date'!L148="","x",'Indicator Date'!L148)</f>
        <v>2024</v>
      </c>
      <c r="M148" s="38" t="str">
        <f>IF('Indicator Date'!M148="","x",'Indicator Date'!M148)</f>
        <v>x</v>
      </c>
      <c r="N148" s="38" t="str">
        <f>IF('Indicator Date'!N148="","x",'Indicator Date'!N148)</f>
        <v>x</v>
      </c>
      <c r="O148" s="38" t="str">
        <f>IF('Indicator Date'!O148="","x",'Indicator Date'!O148)</f>
        <v>x</v>
      </c>
      <c r="P148" s="38" t="str">
        <f>IF('Indicator Date'!P148="","x",'Indicator Date'!P148)</f>
        <v>x</v>
      </c>
      <c r="Q148" s="38">
        <f>IF('Indicator Date'!Q148="","x",'Indicator Date'!Q148)</f>
        <v>2024</v>
      </c>
      <c r="R148" s="38">
        <f>IF('Indicator Date'!R148="","x",'Indicator Date'!R148)</f>
        <v>2024</v>
      </c>
      <c r="S148" s="38">
        <f>IF('Indicator Date'!S148="","x",'Indicator Date'!S148)</f>
        <v>2024</v>
      </c>
      <c r="T148" s="38">
        <f>IF('Indicator Date'!T148="","x",'Indicator Date'!T148)</f>
        <v>2024</v>
      </c>
      <c r="U148" s="38">
        <f>IF('Indicator Date'!U148="","x",'Indicator Date'!U148)</f>
        <v>2024</v>
      </c>
      <c r="V148" s="38">
        <f>IF('Indicator Date'!V148="","x",'Indicator Date'!V148)</f>
        <v>2021</v>
      </c>
      <c r="W148" s="38">
        <f>IF('Indicator Date'!W148="","x",'Indicator Date'!W148)</f>
        <v>2022</v>
      </c>
      <c r="X148" s="38">
        <f>IF('Indicator Date'!X148="","x",'Indicator Date'!X148)</f>
        <v>2022</v>
      </c>
      <c r="Y148" s="38">
        <f>IF('Indicator Date'!Y148="","x",'Indicator Date'!Y148)</f>
        <v>2012</v>
      </c>
      <c r="Z148" s="38">
        <f>IF('Indicator Date'!Z148="","x",'Indicator Date'!Z148)</f>
        <v>2022</v>
      </c>
      <c r="AA148" s="38" t="str">
        <f>IF('Indicator Date'!AA148="","x",'Indicator Date'!AA148)</f>
        <v>x</v>
      </c>
      <c r="AB148" s="38">
        <f>IF('Indicator Date'!AB148="","x",'Indicator Date'!AB148)</f>
        <v>2018</v>
      </c>
      <c r="AC148" s="38">
        <f>IF('Indicator Date'!AC148="","x",'Indicator Date'!AC148)</f>
        <v>2020</v>
      </c>
      <c r="AD148" s="38">
        <f>IF('Indicator Date'!AD148="","x",'Indicator Date'!AD148)</f>
        <v>2022</v>
      </c>
      <c r="AE148" s="38">
        <f>IF('Indicator Date'!AE148="","x",'Indicator Date'!AE148)</f>
        <v>2024</v>
      </c>
      <c r="AF148" s="38">
        <f>IF('Indicator Date'!AF148="","x",'Indicator Date'!AF148)</f>
        <v>2008</v>
      </c>
      <c r="AG148" s="38" t="str">
        <f>IF('Indicator Date'!AG148="","x",'Indicator Date'!AG148)</f>
        <v>x</v>
      </c>
      <c r="AH148" s="38">
        <f>IF('Indicator Date'!AH148="","x",'Indicator Date'!AH148)</f>
        <v>2022</v>
      </c>
      <c r="AI148" s="38" t="str">
        <f>IF('Indicator Date'!AI148="","x",RIGHT('Indicator Date'!AI148,4))</f>
        <v>2012</v>
      </c>
      <c r="AJ148" s="38">
        <f>IF('Indicator Date'!AJ148="","x",'Indicator Date'!AJ148)</f>
        <v>2024</v>
      </c>
      <c r="AK148" s="38">
        <f>IF('Indicator Date'!AK148="","x",'Indicator Date'!AK148)</f>
        <v>2021</v>
      </c>
      <c r="AL148" s="38">
        <f>IF('Indicator Date'!AL148="","x",'Indicator Date'!AL148)</f>
        <v>2022</v>
      </c>
      <c r="AM148" s="38">
        <f>IF('Indicator Date'!AM148="","x",'Indicator Date'!AM148)</f>
        <v>2022</v>
      </c>
      <c r="AN148" s="38">
        <f>IF('Indicator Date'!AN148="","x",'Indicator Date'!AN148)</f>
        <v>2023</v>
      </c>
      <c r="AO148" s="38">
        <f>IF('Indicator Date'!AO148="","x",'Indicator Date'!AO148)</f>
        <v>2022</v>
      </c>
      <c r="AP148" s="38">
        <f>IF('Indicator Date'!AP148="","x",'Indicator Date'!AP148)</f>
        <v>2012</v>
      </c>
      <c r="AQ148" s="38">
        <f>IF('Indicator Date'!AQ148="","x",'Indicator Date'!AQ148)</f>
        <v>2022</v>
      </c>
      <c r="AR148" s="38" t="str">
        <f>IF('Indicator Date'!AR148="","x",'Indicator Date'!AR148)</f>
        <v>x</v>
      </c>
      <c r="AS148" s="38" t="str">
        <f>IF('Indicator Date'!AS148="","x",'Indicator Date'!AS148)</f>
        <v>x</v>
      </c>
      <c r="AT148" s="38" t="str">
        <f>IF('Indicator Date'!AT148="","x",'Indicator Date'!AT148)</f>
        <v>x</v>
      </c>
      <c r="AU148" s="38">
        <f>IF('Indicator Date'!AU148="","x",'Indicator Date'!AU148)</f>
        <v>2022</v>
      </c>
      <c r="AV148" s="38">
        <f>IF('Indicator Date'!AV148="","x",'Indicator Date'!AV148)</f>
        <v>2022</v>
      </c>
      <c r="AW148" s="38">
        <f>IF('Indicator Date'!AW148="","x",'Indicator Date'!AW148)</f>
        <v>2015</v>
      </c>
      <c r="AX148" s="38">
        <f>IF('Indicator Date'!AX148="","x",'Indicator Date'!AX148)</f>
        <v>2024</v>
      </c>
      <c r="AY148" s="38">
        <f>IF('Indicator Date'!AY148="","x",'Indicator Date'!AY148)</f>
        <v>2024</v>
      </c>
      <c r="AZ148" s="38">
        <f>IF('Indicator Date'!AZ148="","x",'Indicator Date'!AZ148)</f>
        <v>2024</v>
      </c>
      <c r="BA148" s="38" t="str">
        <f>IF('Indicator Date'!BA148="","x",'Indicator Date'!BA148)</f>
        <v>x</v>
      </c>
      <c r="BB148" s="38">
        <f>IF('Indicator Date'!BB148="","x",'Indicator Date'!BB148)</f>
        <v>2024</v>
      </c>
      <c r="BC148" s="38">
        <f>IF('Indicator Date'!BC148="","x",'Indicator Date'!BC148)</f>
        <v>2023</v>
      </c>
      <c r="BD148" s="38">
        <f>IF('Indicator Date'!BD148="","x",'Indicator Date'!BD148)</f>
        <v>2024</v>
      </c>
      <c r="BE148" s="38">
        <f>IF('Indicator Date'!BE148="","x",'Indicator Date'!BE148)</f>
        <v>2024</v>
      </c>
      <c r="BF148" s="38">
        <f>IF('Indicator Date'!BF148="","x",'Indicator Date'!BF148)</f>
        <v>2013</v>
      </c>
      <c r="BG148" s="38">
        <f>IF('Indicator Date'!BG148="","x",'Indicator Date'!BG148)</f>
        <v>2022</v>
      </c>
      <c r="BH148" s="38">
        <f>IF('Indicator Date'!BH148="","x",'Indicator Date'!BH148)</f>
        <v>2023</v>
      </c>
      <c r="BI148" s="38">
        <f>IF('Indicator Date'!BI148="","x",'Indicator Date'!BI148)</f>
        <v>2022</v>
      </c>
      <c r="BJ148" s="38" t="str">
        <f>IF('Indicator Date'!BJ148="","x",'Indicator Date'!BJ148)</f>
        <v>x</v>
      </c>
      <c r="BK148" s="38">
        <f>IF('Indicator Date'!BK148="","x",'Indicator Date'!BK148)</f>
        <v>2021</v>
      </c>
      <c r="BL148" s="38">
        <f>IF('Indicator Date'!BL148="","x",'Indicator Date'!BL148)</f>
        <v>2021</v>
      </c>
      <c r="BM148" s="38">
        <f>IF('Indicator Date'!BM148="","x",'Indicator Date'!BM148)</f>
        <v>2014</v>
      </c>
      <c r="BN148" s="38">
        <f>IF('Indicator Date'!BN148="","x",'Indicator Date'!BN148)</f>
        <v>2022</v>
      </c>
      <c r="BO148" s="38">
        <f>IF('Indicator Date'!BO148="","x",'Indicator Date'!BO148)</f>
        <v>2022</v>
      </c>
      <c r="BP148" s="38">
        <f>IF('Indicator Date'!BP148="","x",'Indicator Date'!BP148)</f>
        <v>2017</v>
      </c>
      <c r="BQ148" s="38">
        <f>IF('Indicator Date'!BQ148="","x",'Indicator Date'!BQ148)</f>
        <v>2022</v>
      </c>
      <c r="BR148" s="38">
        <f>IF('Indicator Date'!BR148="","x",'Indicator Date'!BR148)</f>
        <v>2022</v>
      </c>
      <c r="BS148" s="38" t="str">
        <f>IF('Indicator Date'!BS148="","x",'Indicator Date'!BS148)</f>
        <v>x</v>
      </c>
      <c r="BT148" s="38">
        <f>IF('Indicator Date'!BT148="","x",'Indicator Date'!BT148)</f>
        <v>2021</v>
      </c>
      <c r="BU148" s="38">
        <f>IF('Indicator Date'!BU148="","x",'Indicator Date'!BU148)</f>
        <v>2020</v>
      </c>
      <c r="BV148" s="38">
        <f>IF('Indicator Date'!BV148="","x",'Indicator Date'!BV148)</f>
        <v>2023</v>
      </c>
    </row>
    <row r="149" spans="1:74">
      <c r="A149" s="30" t="str">
        <f>'Indicator Data'!A151</f>
        <v>Saint Vincent and the Grenadines</v>
      </c>
      <c r="B149" s="23" t="str">
        <f>'Indicator Data'!B151</f>
        <v>VCT</v>
      </c>
      <c r="C149" s="38">
        <f>IF('Indicator Date'!C149="","x",'Indicator Date'!C149)</f>
        <v>2024</v>
      </c>
      <c r="D149" s="38">
        <f>IF('Indicator Date'!D149="","x",'Indicator Date'!D149)</f>
        <v>2024</v>
      </c>
      <c r="E149" s="38">
        <f>IF('Indicator Date'!E149="","x",'Indicator Date'!E149)</f>
        <v>2024</v>
      </c>
      <c r="F149" s="38">
        <f>IF('Indicator Date'!F149="","x",'Indicator Date'!F149)</f>
        <v>2024</v>
      </c>
      <c r="G149" s="38">
        <f>IF('Indicator Date'!G149="","x",'Indicator Date'!G149)</f>
        <v>2024</v>
      </c>
      <c r="H149" s="38">
        <f>IF('Indicator Date'!H149="","x",'Indicator Date'!H149)</f>
        <v>2024</v>
      </c>
      <c r="I149" s="38">
        <f>IF('Indicator Date'!I149="","x",'Indicator Date'!I149)</f>
        <v>2024</v>
      </c>
      <c r="J149" s="38">
        <f>IF('Indicator Date'!J149="","x",'Indicator Date'!J149)</f>
        <v>2024</v>
      </c>
      <c r="K149" s="38">
        <f>IF('Indicator Date'!K149="","x",'Indicator Date'!K149)</f>
        <v>2024</v>
      </c>
      <c r="L149" s="38" t="str">
        <f>IF('Indicator Date'!L149="","x",'Indicator Date'!L149)</f>
        <v>x</v>
      </c>
      <c r="M149" s="38" t="str">
        <f>IF('Indicator Date'!M149="","x",'Indicator Date'!M149)</f>
        <v>x</v>
      </c>
      <c r="N149" s="38" t="str">
        <f>IF('Indicator Date'!N149="","x",'Indicator Date'!N149)</f>
        <v>x</v>
      </c>
      <c r="O149" s="38" t="str">
        <f>IF('Indicator Date'!O149="","x",'Indicator Date'!O149)</f>
        <v>x</v>
      </c>
      <c r="P149" s="38" t="str">
        <f>IF('Indicator Date'!P149="","x",'Indicator Date'!P149)</f>
        <v>x</v>
      </c>
      <c r="Q149" s="38">
        <f>IF('Indicator Date'!Q149="","x",'Indicator Date'!Q149)</f>
        <v>2024</v>
      </c>
      <c r="R149" s="38">
        <f>IF('Indicator Date'!R149="","x",'Indicator Date'!R149)</f>
        <v>2024</v>
      </c>
      <c r="S149" s="38">
        <f>IF('Indicator Date'!S149="","x",'Indicator Date'!S149)</f>
        <v>2024</v>
      </c>
      <c r="T149" s="38">
        <f>IF('Indicator Date'!T149="","x",'Indicator Date'!T149)</f>
        <v>2024</v>
      </c>
      <c r="U149" s="38">
        <f>IF('Indicator Date'!U149="","x",'Indicator Date'!U149)</f>
        <v>2024</v>
      </c>
      <c r="V149" s="38">
        <f>IF('Indicator Date'!V149="","x",'Indicator Date'!V149)</f>
        <v>2021</v>
      </c>
      <c r="W149" s="38">
        <f>IF('Indicator Date'!W149="","x",'Indicator Date'!W149)</f>
        <v>2022</v>
      </c>
      <c r="X149" s="38">
        <f>IF('Indicator Date'!X149="","x",'Indicator Date'!X149)</f>
        <v>2022</v>
      </c>
      <c r="Y149" s="38" t="str">
        <f>IF('Indicator Date'!Y149="","x",'Indicator Date'!Y149)</f>
        <v>x</v>
      </c>
      <c r="Z149" s="38">
        <f>IF('Indicator Date'!Z149="","x",'Indicator Date'!Z149)</f>
        <v>2018</v>
      </c>
      <c r="AA149" s="38" t="str">
        <f>IF('Indicator Date'!AA149="","x",'Indicator Date'!AA149)</f>
        <v>x</v>
      </c>
      <c r="AB149" s="38">
        <f>IF('Indicator Date'!AB149="","x",'Indicator Date'!AB149)</f>
        <v>2017</v>
      </c>
      <c r="AC149" s="38" t="str">
        <f>IF('Indicator Date'!AC149="","x",'Indicator Date'!AC149)</f>
        <v>x</v>
      </c>
      <c r="AD149" s="38">
        <f>IF('Indicator Date'!AD149="","x",'Indicator Date'!AD149)</f>
        <v>2022</v>
      </c>
      <c r="AE149" s="38">
        <f>IF('Indicator Date'!AE149="","x",'Indicator Date'!AE149)</f>
        <v>2024</v>
      </c>
      <c r="AF149" s="38">
        <f>IF('Indicator Date'!AF149="","x",'Indicator Date'!AF149)</f>
        <v>2008</v>
      </c>
      <c r="AG149" s="38" t="str">
        <f>IF('Indicator Date'!AG149="","x",'Indicator Date'!AG149)</f>
        <v>x</v>
      </c>
      <c r="AH149" s="38">
        <f>IF('Indicator Date'!AH149="","x",'Indicator Date'!AH149)</f>
        <v>2022</v>
      </c>
      <c r="AI149" s="38" t="str">
        <f>IF('Indicator Date'!AI149="","x",RIGHT('Indicator Date'!AI149,4))</f>
        <v>x</v>
      </c>
      <c r="AJ149" s="38">
        <f>IF('Indicator Date'!AJ149="","x",'Indicator Date'!AJ149)</f>
        <v>2024</v>
      </c>
      <c r="AK149" s="38">
        <f>IF('Indicator Date'!AK149="","x",'Indicator Date'!AK149)</f>
        <v>2021</v>
      </c>
      <c r="AL149" s="38">
        <f>IF('Indicator Date'!AL149="","x",'Indicator Date'!AL149)</f>
        <v>2022</v>
      </c>
      <c r="AM149" s="38">
        <f>IF('Indicator Date'!AM149="","x",'Indicator Date'!AM149)</f>
        <v>2022</v>
      </c>
      <c r="AN149" s="38">
        <f>IF('Indicator Date'!AN149="","x",'Indicator Date'!AN149)</f>
        <v>2023</v>
      </c>
      <c r="AO149" s="38">
        <f>IF('Indicator Date'!AO149="","x",'Indicator Date'!AO149)</f>
        <v>2022</v>
      </c>
      <c r="AP149" s="38" t="str">
        <f>IF('Indicator Date'!AP149="","x",'Indicator Date'!AP149)</f>
        <v>x</v>
      </c>
      <c r="AQ149" s="38">
        <f>IF('Indicator Date'!AQ149="","x",'Indicator Date'!AQ149)</f>
        <v>2022</v>
      </c>
      <c r="AR149" s="38" t="str">
        <f>IF('Indicator Date'!AR149="","x",'Indicator Date'!AR149)</f>
        <v>x</v>
      </c>
      <c r="AS149" s="38" t="str">
        <f>IF('Indicator Date'!AS149="","x",'Indicator Date'!AS149)</f>
        <v>x</v>
      </c>
      <c r="AT149" s="38" t="str">
        <f>IF('Indicator Date'!AT149="","x",'Indicator Date'!AT149)</f>
        <v>x</v>
      </c>
      <c r="AU149" s="38">
        <f>IF('Indicator Date'!AU149="","x",'Indicator Date'!AU149)</f>
        <v>2022</v>
      </c>
      <c r="AV149" s="38">
        <f>IF('Indicator Date'!AV149="","x",'Indicator Date'!AV149)</f>
        <v>2021</v>
      </c>
      <c r="AW149" s="38" t="str">
        <f>IF('Indicator Date'!AW149="","x",'Indicator Date'!AW149)</f>
        <v>x</v>
      </c>
      <c r="AX149" s="38">
        <f>IF('Indicator Date'!AX149="","x",'Indicator Date'!AX149)</f>
        <v>2024</v>
      </c>
      <c r="AY149" s="38">
        <f>IF('Indicator Date'!AY149="","x",'Indicator Date'!AY149)</f>
        <v>2024</v>
      </c>
      <c r="AZ149" s="38">
        <f>IF('Indicator Date'!AZ149="","x",'Indicator Date'!AZ149)</f>
        <v>2024</v>
      </c>
      <c r="BA149" s="38" t="str">
        <f>IF('Indicator Date'!BA149="","x",'Indicator Date'!BA149)</f>
        <v>x</v>
      </c>
      <c r="BB149" s="38">
        <f>IF('Indicator Date'!BB149="","x",'Indicator Date'!BB149)</f>
        <v>2023</v>
      </c>
      <c r="BC149" s="38">
        <f>IF('Indicator Date'!BC149="","x",'Indicator Date'!BC149)</f>
        <v>2023</v>
      </c>
      <c r="BD149" s="38">
        <f>IF('Indicator Date'!BD149="","x",'Indicator Date'!BD149)</f>
        <v>2024</v>
      </c>
      <c r="BE149" s="38">
        <f>IF('Indicator Date'!BE149="","x",'Indicator Date'!BE149)</f>
        <v>2024</v>
      </c>
      <c r="BF149" s="38" t="str">
        <f>IF('Indicator Date'!BF149="","x",'Indicator Date'!BF149)</f>
        <v>x</v>
      </c>
      <c r="BG149" s="38">
        <f>IF('Indicator Date'!BG149="","x",'Indicator Date'!BG149)</f>
        <v>2022</v>
      </c>
      <c r="BH149" s="38">
        <f>IF('Indicator Date'!BH149="","x",'Indicator Date'!BH149)</f>
        <v>2023</v>
      </c>
      <c r="BI149" s="38">
        <f>IF('Indicator Date'!BI149="","x",'Indicator Date'!BI149)</f>
        <v>2022</v>
      </c>
      <c r="BJ149" s="38" t="str">
        <f>IF('Indicator Date'!BJ149="","x",'Indicator Date'!BJ149)</f>
        <v>x</v>
      </c>
      <c r="BK149" s="38">
        <f>IF('Indicator Date'!BK149="","x",'Indicator Date'!BK149)</f>
        <v>2021</v>
      </c>
      <c r="BL149" s="38">
        <f>IF('Indicator Date'!BL149="","x",'Indicator Date'!BL149)</f>
        <v>2022</v>
      </c>
      <c r="BM149" s="38">
        <f>IF('Indicator Date'!BM149="","x",'Indicator Date'!BM149)</f>
        <v>2014</v>
      </c>
      <c r="BN149" s="38">
        <f>IF('Indicator Date'!BN149="","x",'Indicator Date'!BN149)</f>
        <v>2022</v>
      </c>
      <c r="BO149" s="38">
        <f>IF('Indicator Date'!BO149="","x",'Indicator Date'!BO149)</f>
        <v>2022</v>
      </c>
      <c r="BP149" s="38">
        <f>IF('Indicator Date'!BP149="","x",'Indicator Date'!BP149)</f>
        <v>2012</v>
      </c>
      <c r="BQ149" s="38">
        <f>IF('Indicator Date'!BQ149="","x",'Indicator Date'!BQ149)</f>
        <v>2022</v>
      </c>
      <c r="BR149" s="38">
        <f>IF('Indicator Date'!BR149="","x",'Indicator Date'!BR149)</f>
        <v>2022</v>
      </c>
      <c r="BS149" s="38" t="str">
        <f>IF('Indicator Date'!BS149="","x",'Indicator Date'!BS149)</f>
        <v>x</v>
      </c>
      <c r="BT149" s="38">
        <f>IF('Indicator Date'!BT149="","x",'Indicator Date'!BT149)</f>
        <v>2021</v>
      </c>
      <c r="BU149" s="38">
        <f>IF('Indicator Date'!BU149="","x",'Indicator Date'!BU149)</f>
        <v>2020</v>
      </c>
      <c r="BV149" s="38">
        <f>IF('Indicator Date'!BV149="","x",'Indicator Date'!BV149)</f>
        <v>2023</v>
      </c>
    </row>
    <row r="150" spans="1:74">
      <c r="A150" s="30" t="str">
        <f>'Indicator Data'!A152</f>
        <v>Samoa</v>
      </c>
      <c r="B150" s="23" t="str">
        <f>'Indicator Data'!B152</f>
        <v>WSM</v>
      </c>
      <c r="C150" s="38">
        <f>IF('Indicator Date'!C150="","x",'Indicator Date'!C150)</f>
        <v>2024</v>
      </c>
      <c r="D150" s="38">
        <f>IF('Indicator Date'!D150="","x",'Indicator Date'!D150)</f>
        <v>2024</v>
      </c>
      <c r="E150" s="38">
        <f>IF('Indicator Date'!E150="","x",'Indicator Date'!E150)</f>
        <v>2024</v>
      </c>
      <c r="F150" s="38">
        <f>IF('Indicator Date'!F150="","x",'Indicator Date'!F150)</f>
        <v>2024</v>
      </c>
      <c r="G150" s="38">
        <f>IF('Indicator Date'!G150="","x",'Indicator Date'!G150)</f>
        <v>2024</v>
      </c>
      <c r="H150" s="38">
        <f>IF('Indicator Date'!H150="","x",'Indicator Date'!H150)</f>
        <v>2024</v>
      </c>
      <c r="I150" s="38">
        <f>IF('Indicator Date'!I150="","x",'Indicator Date'!I150)</f>
        <v>2024</v>
      </c>
      <c r="J150" s="38">
        <f>IF('Indicator Date'!J150="","x",'Indicator Date'!J150)</f>
        <v>2024</v>
      </c>
      <c r="K150" s="38">
        <f>IF('Indicator Date'!K150="","x",'Indicator Date'!K150)</f>
        <v>2024</v>
      </c>
      <c r="L150" s="38" t="str">
        <f>IF('Indicator Date'!L150="","x",'Indicator Date'!L150)</f>
        <v>x</v>
      </c>
      <c r="M150" s="38" t="str">
        <f>IF('Indicator Date'!M150="","x",'Indicator Date'!M150)</f>
        <v>x</v>
      </c>
      <c r="N150" s="38" t="str">
        <f>IF('Indicator Date'!N150="","x",'Indicator Date'!N150)</f>
        <v>x</v>
      </c>
      <c r="O150" s="38" t="str">
        <f>IF('Indicator Date'!O150="","x",'Indicator Date'!O150)</f>
        <v>x</v>
      </c>
      <c r="P150" s="38" t="str">
        <f>IF('Indicator Date'!P150="","x",'Indicator Date'!P150)</f>
        <v>x</v>
      </c>
      <c r="Q150" s="38">
        <f>IF('Indicator Date'!Q150="","x",'Indicator Date'!Q150)</f>
        <v>2024</v>
      </c>
      <c r="R150" s="38">
        <f>IF('Indicator Date'!R150="","x",'Indicator Date'!R150)</f>
        <v>2024</v>
      </c>
      <c r="S150" s="38">
        <f>IF('Indicator Date'!S150="","x",'Indicator Date'!S150)</f>
        <v>2024</v>
      </c>
      <c r="T150" s="38">
        <f>IF('Indicator Date'!T150="","x",'Indicator Date'!T150)</f>
        <v>2024</v>
      </c>
      <c r="U150" s="38">
        <f>IF('Indicator Date'!U150="","x",'Indicator Date'!U150)</f>
        <v>2024</v>
      </c>
      <c r="V150" s="38">
        <f>IF('Indicator Date'!V150="","x",'Indicator Date'!V150)</f>
        <v>2021</v>
      </c>
      <c r="W150" s="38">
        <f>IF('Indicator Date'!W150="","x",'Indicator Date'!W150)</f>
        <v>2022</v>
      </c>
      <c r="X150" s="38">
        <f>IF('Indicator Date'!X150="","x",'Indicator Date'!X150)</f>
        <v>2022</v>
      </c>
      <c r="Y150" s="38">
        <f>IF('Indicator Date'!Y150="","x",'Indicator Date'!Y150)</f>
        <v>2019</v>
      </c>
      <c r="Z150" s="38">
        <f>IF('Indicator Date'!Z150="","x",'Indicator Date'!Z150)</f>
        <v>2022</v>
      </c>
      <c r="AA150" s="38">
        <f>IF('Indicator Date'!AA150="","x",'Indicator Date'!AA150)</f>
        <v>2022</v>
      </c>
      <c r="AB150" s="38">
        <f>IF('Indicator Date'!AB150="","x",'Indicator Date'!AB150)</f>
        <v>2018</v>
      </c>
      <c r="AC150" s="38" t="str">
        <f>IF('Indicator Date'!AC150="","x",'Indicator Date'!AC150)</f>
        <v>x</v>
      </c>
      <c r="AD150" s="38">
        <f>IF('Indicator Date'!AD150="","x",'Indicator Date'!AD150)</f>
        <v>2022</v>
      </c>
      <c r="AE150" s="38">
        <f>IF('Indicator Date'!AE150="","x",'Indicator Date'!AE150)</f>
        <v>2024</v>
      </c>
      <c r="AF150" s="38">
        <f>IF('Indicator Date'!AF150="","x",'Indicator Date'!AF150)</f>
        <v>2008</v>
      </c>
      <c r="AG150" s="38" t="str">
        <f>IF('Indicator Date'!AG150="","x",'Indicator Date'!AG150)</f>
        <v>x</v>
      </c>
      <c r="AH150" s="38">
        <f>IF('Indicator Date'!AH150="","x",'Indicator Date'!AH150)</f>
        <v>2022</v>
      </c>
      <c r="AI150" s="38" t="str">
        <f>IF('Indicator Date'!AI150="","x",RIGHT('Indicator Date'!AI150,4))</f>
        <v>2019</v>
      </c>
      <c r="AJ150" s="38">
        <f>IF('Indicator Date'!AJ150="","x",'Indicator Date'!AJ150)</f>
        <v>2024</v>
      </c>
      <c r="AK150" s="38">
        <f>IF('Indicator Date'!AK150="","x",'Indicator Date'!AK150)</f>
        <v>2021</v>
      </c>
      <c r="AL150" s="38">
        <f>IF('Indicator Date'!AL150="","x",'Indicator Date'!AL150)</f>
        <v>2022</v>
      </c>
      <c r="AM150" s="38">
        <f>IF('Indicator Date'!AM150="","x",'Indicator Date'!AM150)</f>
        <v>2022</v>
      </c>
      <c r="AN150" s="38">
        <f>IF('Indicator Date'!AN150="","x",'Indicator Date'!AN150)</f>
        <v>2023</v>
      </c>
      <c r="AO150" s="38">
        <f>IF('Indicator Date'!AO150="","x",'Indicator Date'!AO150)</f>
        <v>2022</v>
      </c>
      <c r="AP150" s="38">
        <f>IF('Indicator Date'!AP150="","x",'Indicator Date'!AP150)</f>
        <v>2019</v>
      </c>
      <c r="AQ150" s="38">
        <f>IF('Indicator Date'!AQ150="","x",'Indicator Date'!AQ150)</f>
        <v>2022</v>
      </c>
      <c r="AR150" s="38" t="str">
        <f>IF('Indicator Date'!AR150="","x",'Indicator Date'!AR150)</f>
        <v>x</v>
      </c>
      <c r="AS150" s="38" t="str">
        <f>IF('Indicator Date'!AS150="","x",'Indicator Date'!AS150)</f>
        <v>x</v>
      </c>
      <c r="AT150" s="38" t="str">
        <f>IF('Indicator Date'!AT150="","x",'Indicator Date'!AT150)</f>
        <v>x</v>
      </c>
      <c r="AU150" s="38">
        <f>IF('Indicator Date'!AU150="","x",'Indicator Date'!AU150)</f>
        <v>2022</v>
      </c>
      <c r="AV150" s="38">
        <f>IF('Indicator Date'!AV150="","x",'Indicator Date'!AV150)</f>
        <v>2022</v>
      </c>
      <c r="AW150" s="38">
        <f>IF('Indicator Date'!AW150="","x",'Indicator Date'!AW150)</f>
        <v>2013</v>
      </c>
      <c r="AX150" s="38">
        <f>IF('Indicator Date'!AX150="","x",'Indicator Date'!AX150)</f>
        <v>2024</v>
      </c>
      <c r="AY150" s="38">
        <f>IF('Indicator Date'!AY150="","x",'Indicator Date'!AY150)</f>
        <v>2024</v>
      </c>
      <c r="AZ150" s="38">
        <f>IF('Indicator Date'!AZ150="","x",'Indicator Date'!AZ150)</f>
        <v>2024</v>
      </c>
      <c r="BA150" s="38" t="str">
        <f>IF('Indicator Date'!BA150="","x",'Indicator Date'!BA150)</f>
        <v>x</v>
      </c>
      <c r="BB150" s="38">
        <f>IF('Indicator Date'!BB150="","x",'Indicator Date'!BB150)</f>
        <v>2019</v>
      </c>
      <c r="BC150" s="38" t="str">
        <f>IF('Indicator Date'!BC150="","x",'Indicator Date'!BC150)</f>
        <v>x</v>
      </c>
      <c r="BD150" s="38">
        <f>IF('Indicator Date'!BD150="","x",'Indicator Date'!BD150)</f>
        <v>2024</v>
      </c>
      <c r="BE150" s="38">
        <f>IF('Indicator Date'!BE150="","x",'Indicator Date'!BE150)</f>
        <v>2024</v>
      </c>
      <c r="BF150" s="38">
        <f>IF('Indicator Date'!BF150="","x",'Indicator Date'!BF150)</f>
        <v>2013</v>
      </c>
      <c r="BG150" s="38">
        <f>IF('Indicator Date'!BG150="","x",'Indicator Date'!BG150)</f>
        <v>2022</v>
      </c>
      <c r="BH150" s="38" t="str">
        <f>IF('Indicator Date'!BH150="","x",'Indicator Date'!BH150)</f>
        <v>x</v>
      </c>
      <c r="BI150" s="38">
        <f>IF('Indicator Date'!BI150="","x",'Indicator Date'!BI150)</f>
        <v>2022</v>
      </c>
      <c r="BJ150" s="38">
        <f>IF('Indicator Date'!BJ150="","x",'Indicator Date'!BJ150)</f>
        <v>2021</v>
      </c>
      <c r="BK150" s="38">
        <f>IF('Indicator Date'!BK150="","x",'Indicator Date'!BK150)</f>
        <v>2021</v>
      </c>
      <c r="BL150" s="38">
        <f>IF('Indicator Date'!BL150="","x",'Indicator Date'!BL150)</f>
        <v>2022</v>
      </c>
      <c r="BM150" s="38">
        <f>IF('Indicator Date'!BM150="","x",'Indicator Date'!BM150)</f>
        <v>2014</v>
      </c>
      <c r="BN150" s="38">
        <f>IF('Indicator Date'!BN150="","x",'Indicator Date'!BN150)</f>
        <v>2022</v>
      </c>
      <c r="BO150" s="38">
        <f>IF('Indicator Date'!BO150="","x",'Indicator Date'!BO150)</f>
        <v>2022</v>
      </c>
      <c r="BP150" s="38">
        <f>IF('Indicator Date'!BP150="","x",'Indicator Date'!BP150)</f>
        <v>2020</v>
      </c>
      <c r="BQ150" s="38">
        <f>IF('Indicator Date'!BQ150="","x",'Indicator Date'!BQ150)</f>
        <v>2022</v>
      </c>
      <c r="BR150" s="38">
        <f>IF('Indicator Date'!BR150="","x",'Indicator Date'!BR150)</f>
        <v>2022</v>
      </c>
      <c r="BS150" s="38">
        <f>IF('Indicator Date'!BS150="","x",'Indicator Date'!BS150)</f>
        <v>2022</v>
      </c>
      <c r="BT150" s="38">
        <f>IF('Indicator Date'!BT150="","x",'Indicator Date'!BT150)</f>
        <v>2021</v>
      </c>
      <c r="BU150" s="38">
        <f>IF('Indicator Date'!BU150="","x",'Indicator Date'!BU150)</f>
        <v>2020</v>
      </c>
      <c r="BV150" s="38">
        <f>IF('Indicator Date'!BV150="","x",'Indicator Date'!BV150)</f>
        <v>2023</v>
      </c>
    </row>
    <row r="151" spans="1:74">
      <c r="A151" s="30" t="str">
        <f>'Indicator Data'!A153</f>
        <v>Sao Tome and Principe</v>
      </c>
      <c r="B151" s="23" t="str">
        <f>'Indicator Data'!B153</f>
        <v>STP</v>
      </c>
      <c r="C151" s="38">
        <f>IF('Indicator Date'!C151="","x",'Indicator Date'!C151)</f>
        <v>2024</v>
      </c>
      <c r="D151" s="38">
        <f>IF('Indicator Date'!D151="","x",'Indicator Date'!D151)</f>
        <v>2024</v>
      </c>
      <c r="E151" s="38">
        <f>IF('Indicator Date'!E151="","x",'Indicator Date'!E151)</f>
        <v>2024</v>
      </c>
      <c r="F151" s="38">
        <f>IF('Indicator Date'!F151="","x",'Indicator Date'!F151)</f>
        <v>2024</v>
      </c>
      <c r="G151" s="38">
        <f>IF('Indicator Date'!G151="","x",'Indicator Date'!G151)</f>
        <v>2024</v>
      </c>
      <c r="H151" s="38">
        <f>IF('Indicator Date'!H151="","x",'Indicator Date'!H151)</f>
        <v>2024</v>
      </c>
      <c r="I151" s="38">
        <f>IF('Indicator Date'!I151="","x",'Indicator Date'!I151)</f>
        <v>2024</v>
      </c>
      <c r="J151" s="38">
        <f>IF('Indicator Date'!J151="","x",'Indicator Date'!J151)</f>
        <v>2024</v>
      </c>
      <c r="K151" s="38">
        <f>IF('Indicator Date'!K151="","x",'Indicator Date'!K151)</f>
        <v>2024</v>
      </c>
      <c r="L151" s="38">
        <f>IF('Indicator Date'!L151="","x",'Indicator Date'!L151)</f>
        <v>2024</v>
      </c>
      <c r="M151" s="38">
        <f>IF('Indicator Date'!M151="","x",'Indicator Date'!M151)</f>
        <v>2024</v>
      </c>
      <c r="N151" s="38">
        <f>IF('Indicator Date'!N151="","x",'Indicator Date'!N151)</f>
        <v>2024</v>
      </c>
      <c r="O151" s="38">
        <f>IF('Indicator Date'!O151="","x",'Indicator Date'!O151)</f>
        <v>2024</v>
      </c>
      <c r="P151" s="38">
        <f>IF('Indicator Date'!P151="","x",'Indicator Date'!P151)</f>
        <v>2024</v>
      </c>
      <c r="Q151" s="38">
        <f>IF('Indicator Date'!Q151="","x",'Indicator Date'!Q151)</f>
        <v>2024</v>
      </c>
      <c r="R151" s="38">
        <f>IF('Indicator Date'!R151="","x",'Indicator Date'!R151)</f>
        <v>2024</v>
      </c>
      <c r="S151" s="38">
        <f>IF('Indicator Date'!S151="","x",'Indicator Date'!S151)</f>
        <v>2024</v>
      </c>
      <c r="T151" s="38">
        <f>IF('Indicator Date'!T151="","x",'Indicator Date'!T151)</f>
        <v>2024</v>
      </c>
      <c r="U151" s="38">
        <f>IF('Indicator Date'!U151="","x",'Indicator Date'!U151)</f>
        <v>2024</v>
      </c>
      <c r="V151" s="38">
        <f>IF('Indicator Date'!V151="","x",'Indicator Date'!V151)</f>
        <v>2021</v>
      </c>
      <c r="W151" s="38">
        <f>IF('Indicator Date'!W151="","x",'Indicator Date'!W151)</f>
        <v>2022</v>
      </c>
      <c r="X151" s="38">
        <f>IF('Indicator Date'!X151="","x",'Indicator Date'!X151)</f>
        <v>2022</v>
      </c>
      <c r="Y151" s="38">
        <f>IF('Indicator Date'!Y151="","x",'Indicator Date'!Y151)</f>
        <v>2019</v>
      </c>
      <c r="Z151" s="38">
        <f>IF('Indicator Date'!Z151="","x",'Indicator Date'!Z151)</f>
        <v>2022</v>
      </c>
      <c r="AA151" s="38">
        <f>IF('Indicator Date'!AA151="","x",'Indicator Date'!AA151)</f>
        <v>2022</v>
      </c>
      <c r="AB151" s="38">
        <f>IF('Indicator Date'!AB151="","x",'Indicator Date'!AB151)</f>
        <v>2018</v>
      </c>
      <c r="AC151" s="38">
        <f>IF('Indicator Date'!AC151="","x",'Indicator Date'!AC151)</f>
        <v>2020</v>
      </c>
      <c r="AD151" s="38">
        <f>IF('Indicator Date'!AD151="","x",'Indicator Date'!AD151)</f>
        <v>2022</v>
      </c>
      <c r="AE151" s="38">
        <f>IF('Indicator Date'!AE151="","x",'Indicator Date'!AE151)</f>
        <v>2024</v>
      </c>
      <c r="AF151" s="38">
        <f>IF('Indicator Date'!AF151="","x",'Indicator Date'!AF151)</f>
        <v>2008</v>
      </c>
      <c r="AG151" s="38" t="str">
        <f>IF('Indicator Date'!AG151="","x",'Indicator Date'!AG151)</f>
        <v>x</v>
      </c>
      <c r="AH151" s="38">
        <f>IF('Indicator Date'!AH151="","x",'Indicator Date'!AH151)</f>
        <v>2022</v>
      </c>
      <c r="AI151" s="38" t="str">
        <f>IF('Indicator Date'!AI151="","x",RIGHT('Indicator Date'!AI151,4))</f>
        <v>2019</v>
      </c>
      <c r="AJ151" s="38">
        <f>IF('Indicator Date'!AJ151="","x",'Indicator Date'!AJ151)</f>
        <v>2024</v>
      </c>
      <c r="AK151" s="38">
        <f>IF('Indicator Date'!AK151="","x",'Indicator Date'!AK151)</f>
        <v>2021</v>
      </c>
      <c r="AL151" s="38">
        <f>IF('Indicator Date'!AL151="","x",'Indicator Date'!AL151)</f>
        <v>2022</v>
      </c>
      <c r="AM151" s="38">
        <f>IF('Indicator Date'!AM151="","x",'Indicator Date'!AM151)</f>
        <v>2022</v>
      </c>
      <c r="AN151" s="38">
        <f>IF('Indicator Date'!AN151="","x",'Indicator Date'!AN151)</f>
        <v>2023</v>
      </c>
      <c r="AO151" s="38">
        <f>IF('Indicator Date'!AO151="","x",'Indicator Date'!AO151)</f>
        <v>2022</v>
      </c>
      <c r="AP151" s="38">
        <f>IF('Indicator Date'!AP151="","x",'Indicator Date'!AP151)</f>
        <v>2019</v>
      </c>
      <c r="AQ151" s="38">
        <f>IF('Indicator Date'!AQ151="","x",'Indicator Date'!AQ151)</f>
        <v>2022</v>
      </c>
      <c r="AR151" s="38">
        <f>IF('Indicator Date'!AR151="","x",'Indicator Date'!AR151)</f>
        <v>2022</v>
      </c>
      <c r="AS151" s="38">
        <f>IF('Indicator Date'!AS151="","x",'Indicator Date'!AS151)</f>
        <v>2022</v>
      </c>
      <c r="AT151" s="38">
        <f>IF('Indicator Date'!AT151="","x",'Indicator Date'!AT151)</f>
        <v>2022</v>
      </c>
      <c r="AU151" s="38">
        <f>IF('Indicator Date'!AU151="","x",'Indicator Date'!AU151)</f>
        <v>2022</v>
      </c>
      <c r="AV151" s="38">
        <f>IF('Indicator Date'!AV151="","x",'Indicator Date'!AV151)</f>
        <v>2021</v>
      </c>
      <c r="AW151" s="38">
        <f>IF('Indicator Date'!AW151="","x",'Indicator Date'!AW151)</f>
        <v>2017</v>
      </c>
      <c r="AX151" s="38">
        <f>IF('Indicator Date'!AX151="","x",'Indicator Date'!AX151)</f>
        <v>2024</v>
      </c>
      <c r="AY151" s="38">
        <f>IF('Indicator Date'!AY151="","x",'Indicator Date'!AY151)</f>
        <v>2024</v>
      </c>
      <c r="AZ151" s="38">
        <f>IF('Indicator Date'!AZ151="","x",'Indicator Date'!AZ151)</f>
        <v>2024</v>
      </c>
      <c r="BA151" s="38" t="str">
        <f>IF('Indicator Date'!BA151="","x",'Indicator Date'!BA151)</f>
        <v>x</v>
      </c>
      <c r="BB151" s="38" t="str">
        <f>IF('Indicator Date'!BB151="","x",'Indicator Date'!BB151)</f>
        <v>x</v>
      </c>
      <c r="BC151" s="38" t="str">
        <f>IF('Indicator Date'!BC151="","x",'Indicator Date'!BC151)</f>
        <v>x</v>
      </c>
      <c r="BD151" s="38">
        <f>IF('Indicator Date'!BD151="","x",'Indicator Date'!BD151)</f>
        <v>2024</v>
      </c>
      <c r="BE151" s="38">
        <f>IF('Indicator Date'!BE151="","x",'Indicator Date'!BE151)</f>
        <v>2024</v>
      </c>
      <c r="BF151" s="38" t="str">
        <f>IF('Indicator Date'!BF151="","x",'Indicator Date'!BF151)</f>
        <v>x</v>
      </c>
      <c r="BG151" s="38">
        <f>IF('Indicator Date'!BG151="","x",'Indicator Date'!BG151)</f>
        <v>2022</v>
      </c>
      <c r="BH151" s="38">
        <f>IF('Indicator Date'!BH151="","x",'Indicator Date'!BH151)</f>
        <v>2023</v>
      </c>
      <c r="BI151" s="38">
        <f>IF('Indicator Date'!BI151="","x",'Indicator Date'!BI151)</f>
        <v>2022</v>
      </c>
      <c r="BJ151" s="38">
        <f>IF('Indicator Date'!BJ151="","x",'Indicator Date'!BJ151)</f>
        <v>2022</v>
      </c>
      <c r="BK151" s="38">
        <f>IF('Indicator Date'!BK151="","x",'Indicator Date'!BK151)</f>
        <v>2021</v>
      </c>
      <c r="BL151" s="38">
        <f>IF('Indicator Date'!BL151="","x",'Indicator Date'!BL151)</f>
        <v>2022</v>
      </c>
      <c r="BM151" s="38">
        <f>IF('Indicator Date'!BM151="","x",'Indicator Date'!BM151)</f>
        <v>2014</v>
      </c>
      <c r="BN151" s="38">
        <f>IF('Indicator Date'!BN151="","x",'Indicator Date'!BN151)</f>
        <v>2022</v>
      </c>
      <c r="BO151" s="38">
        <f>IF('Indicator Date'!BO151="","x",'Indicator Date'!BO151)</f>
        <v>2022</v>
      </c>
      <c r="BP151" s="38">
        <f>IF('Indicator Date'!BP151="","x",'Indicator Date'!BP151)</f>
        <v>2019</v>
      </c>
      <c r="BQ151" s="38">
        <f>IF('Indicator Date'!BQ151="","x",'Indicator Date'!BQ151)</f>
        <v>2022</v>
      </c>
      <c r="BR151" s="38">
        <f>IF('Indicator Date'!BR151="","x",'Indicator Date'!BR151)</f>
        <v>2022</v>
      </c>
      <c r="BS151" s="38">
        <f>IF('Indicator Date'!BS151="","x",'Indicator Date'!BS151)</f>
        <v>2022</v>
      </c>
      <c r="BT151" s="38">
        <f>IF('Indicator Date'!BT151="","x",'Indicator Date'!BT151)</f>
        <v>2021</v>
      </c>
      <c r="BU151" s="38">
        <f>IF('Indicator Date'!BU151="","x",'Indicator Date'!BU151)</f>
        <v>2020</v>
      </c>
      <c r="BV151" s="38">
        <f>IF('Indicator Date'!BV151="","x",'Indicator Date'!BV151)</f>
        <v>2023</v>
      </c>
    </row>
    <row r="152" spans="1:74">
      <c r="A152" s="30" t="str">
        <f>'Indicator Data'!A154</f>
        <v>Saudi Arabia</v>
      </c>
      <c r="B152" s="23" t="str">
        <f>'Indicator Data'!B154</f>
        <v>SAU</v>
      </c>
      <c r="C152" s="38">
        <f>IF('Indicator Date'!C152="","x",'Indicator Date'!C152)</f>
        <v>2024</v>
      </c>
      <c r="D152" s="38">
        <f>IF('Indicator Date'!D152="","x",'Indicator Date'!D152)</f>
        <v>2024</v>
      </c>
      <c r="E152" s="38">
        <f>IF('Indicator Date'!E152="","x",'Indicator Date'!E152)</f>
        <v>2024</v>
      </c>
      <c r="F152" s="38">
        <f>IF('Indicator Date'!F152="","x",'Indicator Date'!F152)</f>
        <v>2024</v>
      </c>
      <c r="G152" s="38">
        <f>IF('Indicator Date'!G152="","x",'Indicator Date'!G152)</f>
        <v>2024</v>
      </c>
      <c r="H152" s="38">
        <f>IF('Indicator Date'!H152="","x",'Indicator Date'!H152)</f>
        <v>2024</v>
      </c>
      <c r="I152" s="38">
        <f>IF('Indicator Date'!I152="","x",'Indicator Date'!I152)</f>
        <v>2024</v>
      </c>
      <c r="J152" s="38">
        <f>IF('Indicator Date'!J152="","x",'Indicator Date'!J152)</f>
        <v>2024</v>
      </c>
      <c r="K152" s="38">
        <f>IF('Indicator Date'!K152="","x",'Indicator Date'!K152)</f>
        <v>2024</v>
      </c>
      <c r="L152" s="38">
        <f>IF('Indicator Date'!L152="","x",'Indicator Date'!L152)</f>
        <v>2024</v>
      </c>
      <c r="M152" s="38">
        <f>IF('Indicator Date'!M152="","x",'Indicator Date'!M152)</f>
        <v>2024</v>
      </c>
      <c r="N152" s="38" t="str">
        <f>IF('Indicator Date'!N152="","x",'Indicator Date'!N152)</f>
        <v>x</v>
      </c>
      <c r="O152" s="38" t="str">
        <f>IF('Indicator Date'!O152="","x",'Indicator Date'!O152)</f>
        <v>x</v>
      </c>
      <c r="P152" s="38" t="str">
        <f>IF('Indicator Date'!P152="","x",'Indicator Date'!P152)</f>
        <v>x</v>
      </c>
      <c r="Q152" s="38">
        <f>IF('Indicator Date'!Q152="","x",'Indicator Date'!Q152)</f>
        <v>2024</v>
      </c>
      <c r="R152" s="38">
        <f>IF('Indicator Date'!R152="","x",'Indicator Date'!R152)</f>
        <v>2024</v>
      </c>
      <c r="S152" s="38">
        <f>IF('Indicator Date'!S152="","x",'Indicator Date'!S152)</f>
        <v>2024</v>
      </c>
      <c r="T152" s="38">
        <f>IF('Indicator Date'!T152="","x",'Indicator Date'!T152)</f>
        <v>2024</v>
      </c>
      <c r="U152" s="38">
        <f>IF('Indicator Date'!U152="","x",'Indicator Date'!U152)</f>
        <v>2024</v>
      </c>
      <c r="V152" s="38">
        <f>IF('Indicator Date'!V152="","x",'Indicator Date'!V152)</f>
        <v>2021</v>
      </c>
      <c r="W152" s="38">
        <f>IF('Indicator Date'!W152="","x",'Indicator Date'!W152)</f>
        <v>2022</v>
      </c>
      <c r="X152" s="38">
        <f>IF('Indicator Date'!X152="","x",'Indicator Date'!X152)</f>
        <v>2022</v>
      </c>
      <c r="Y152" s="38" t="str">
        <f>IF('Indicator Date'!Y152="","x",'Indicator Date'!Y152)</f>
        <v>x</v>
      </c>
      <c r="Z152" s="38">
        <f>IF('Indicator Date'!Z152="","x",'Indicator Date'!Z152)</f>
        <v>2022</v>
      </c>
      <c r="AA152" s="38" t="str">
        <f>IF('Indicator Date'!AA152="","x",'Indicator Date'!AA152)</f>
        <v>x</v>
      </c>
      <c r="AB152" s="38">
        <f>IF('Indicator Date'!AB152="","x",'Indicator Date'!AB152)</f>
        <v>2018</v>
      </c>
      <c r="AC152" s="38">
        <f>IF('Indicator Date'!AC152="","x",'Indicator Date'!AC152)</f>
        <v>2020</v>
      </c>
      <c r="AD152" s="38">
        <f>IF('Indicator Date'!AD152="","x",'Indicator Date'!AD152)</f>
        <v>2022</v>
      </c>
      <c r="AE152" s="38">
        <f>IF('Indicator Date'!AE152="","x",'Indicator Date'!AE152)</f>
        <v>2024</v>
      </c>
      <c r="AF152" s="38">
        <f>IF('Indicator Date'!AF152="","x",'Indicator Date'!AF152)</f>
        <v>2024</v>
      </c>
      <c r="AG152" s="38">
        <f>IF('Indicator Date'!AG152="","x",'Indicator Date'!AG152)</f>
        <v>2024</v>
      </c>
      <c r="AH152" s="38">
        <f>IF('Indicator Date'!AH152="","x",'Indicator Date'!AH152)</f>
        <v>2022</v>
      </c>
      <c r="AI152" s="38" t="str">
        <f>IF('Indicator Date'!AI152="","x",RIGHT('Indicator Date'!AI152,4))</f>
        <v>x</v>
      </c>
      <c r="AJ152" s="38">
        <f>IF('Indicator Date'!AJ152="","x",'Indicator Date'!AJ152)</f>
        <v>2024</v>
      </c>
      <c r="AK152" s="38">
        <f>IF('Indicator Date'!AK152="","x",'Indicator Date'!AK152)</f>
        <v>2021</v>
      </c>
      <c r="AL152" s="38">
        <f>IF('Indicator Date'!AL152="","x",'Indicator Date'!AL152)</f>
        <v>2022</v>
      </c>
      <c r="AM152" s="38" t="str">
        <f>IF('Indicator Date'!AM152="","x",'Indicator Date'!AM152)</f>
        <v>x</v>
      </c>
      <c r="AN152" s="38">
        <f>IF('Indicator Date'!AN152="","x",'Indicator Date'!AN152)</f>
        <v>2023</v>
      </c>
      <c r="AO152" s="38">
        <f>IF('Indicator Date'!AO152="","x",'Indicator Date'!AO152)</f>
        <v>2022</v>
      </c>
      <c r="AP152" s="38">
        <f>IF('Indicator Date'!AP152="","x",'Indicator Date'!AP152)</f>
        <v>2020</v>
      </c>
      <c r="AQ152" s="38">
        <f>IF('Indicator Date'!AQ152="","x",'Indicator Date'!AQ152)</f>
        <v>2022</v>
      </c>
      <c r="AR152" s="38">
        <f>IF('Indicator Date'!AR152="","x",'Indicator Date'!AR152)</f>
        <v>2022</v>
      </c>
      <c r="AS152" s="38">
        <f>IF('Indicator Date'!AS152="","x",'Indicator Date'!AS152)</f>
        <v>2022</v>
      </c>
      <c r="AT152" s="38">
        <f>IF('Indicator Date'!AT152="","x",'Indicator Date'!AT152)</f>
        <v>2022</v>
      </c>
      <c r="AU152" s="38">
        <f>IF('Indicator Date'!AU152="","x",'Indicator Date'!AU152)</f>
        <v>2022</v>
      </c>
      <c r="AV152" s="38">
        <f>IF('Indicator Date'!AV152="","x",'Indicator Date'!AV152)</f>
        <v>2022</v>
      </c>
      <c r="AW152" s="38" t="str">
        <f>IF('Indicator Date'!AW152="","x",'Indicator Date'!AW152)</f>
        <v>x</v>
      </c>
      <c r="AX152" s="38">
        <f>IF('Indicator Date'!AX152="","x",'Indicator Date'!AX152)</f>
        <v>2024</v>
      </c>
      <c r="AY152" s="38">
        <f>IF('Indicator Date'!AY152="","x",'Indicator Date'!AY152)</f>
        <v>2024</v>
      </c>
      <c r="AZ152" s="38">
        <f>IF('Indicator Date'!AZ152="","x",'Indicator Date'!AZ152)</f>
        <v>2024</v>
      </c>
      <c r="BA152" s="38" t="str">
        <f>IF('Indicator Date'!BA152="","x",'Indicator Date'!BA152)</f>
        <v>x</v>
      </c>
      <c r="BB152" s="38">
        <f>IF('Indicator Date'!BB152="","x",'Indicator Date'!BB152)</f>
        <v>2024</v>
      </c>
      <c r="BC152" s="38">
        <f>IF('Indicator Date'!BC152="","x",'Indicator Date'!BC152)</f>
        <v>2023</v>
      </c>
      <c r="BD152" s="38">
        <f>IF('Indicator Date'!BD152="","x",'Indicator Date'!BD152)</f>
        <v>2024</v>
      </c>
      <c r="BE152" s="38">
        <f>IF('Indicator Date'!BE152="","x",'Indicator Date'!BE152)</f>
        <v>2024</v>
      </c>
      <c r="BF152" s="38" t="str">
        <f>IF('Indicator Date'!BF152="","x",'Indicator Date'!BF152)</f>
        <v>x</v>
      </c>
      <c r="BG152" s="38">
        <f>IF('Indicator Date'!BG152="","x",'Indicator Date'!BG152)</f>
        <v>2022</v>
      </c>
      <c r="BH152" s="38">
        <f>IF('Indicator Date'!BH152="","x",'Indicator Date'!BH152)</f>
        <v>2023</v>
      </c>
      <c r="BI152" s="38">
        <f>IF('Indicator Date'!BI152="","x",'Indicator Date'!BI152)</f>
        <v>2022</v>
      </c>
      <c r="BJ152" s="38">
        <f>IF('Indicator Date'!BJ152="","x",'Indicator Date'!BJ152)</f>
        <v>2020</v>
      </c>
      <c r="BK152" s="38">
        <f>IF('Indicator Date'!BK152="","x",'Indicator Date'!BK152)</f>
        <v>2022</v>
      </c>
      <c r="BL152" s="38">
        <f>IF('Indicator Date'!BL152="","x",'Indicator Date'!BL152)</f>
        <v>2022</v>
      </c>
      <c r="BM152" s="38">
        <f>IF('Indicator Date'!BM152="","x",'Indicator Date'!BM152)</f>
        <v>2014</v>
      </c>
      <c r="BN152" s="38">
        <f>IF('Indicator Date'!BN152="","x",'Indicator Date'!BN152)</f>
        <v>2022</v>
      </c>
      <c r="BO152" s="38">
        <f>IF('Indicator Date'!BO152="","x",'Indicator Date'!BO152)</f>
        <v>2022</v>
      </c>
      <c r="BP152" s="38">
        <f>IF('Indicator Date'!BP152="","x",'Indicator Date'!BP152)</f>
        <v>2021</v>
      </c>
      <c r="BQ152" s="38">
        <f>IF('Indicator Date'!BQ152="","x",'Indicator Date'!BQ152)</f>
        <v>2022</v>
      </c>
      <c r="BR152" s="38">
        <f>IF('Indicator Date'!BR152="","x",'Indicator Date'!BR152)</f>
        <v>2022</v>
      </c>
      <c r="BS152" s="38">
        <f>IF('Indicator Date'!BS152="","x",'Indicator Date'!BS152)</f>
        <v>2022</v>
      </c>
      <c r="BT152" s="38">
        <f>IF('Indicator Date'!BT152="","x",'Indicator Date'!BT152)</f>
        <v>2021</v>
      </c>
      <c r="BU152" s="38">
        <f>IF('Indicator Date'!BU152="","x",'Indicator Date'!BU152)</f>
        <v>2020</v>
      </c>
      <c r="BV152" s="38">
        <f>IF('Indicator Date'!BV152="","x",'Indicator Date'!BV152)</f>
        <v>2023</v>
      </c>
    </row>
    <row r="153" spans="1:74">
      <c r="A153" s="30" t="str">
        <f>'Indicator Data'!A155</f>
        <v>Senegal</v>
      </c>
      <c r="B153" s="23" t="str">
        <f>'Indicator Data'!B155</f>
        <v>SEN</v>
      </c>
      <c r="C153" s="38">
        <f>IF('Indicator Date'!C153="","x",'Indicator Date'!C153)</f>
        <v>2024</v>
      </c>
      <c r="D153" s="38">
        <f>IF('Indicator Date'!D153="","x",'Indicator Date'!D153)</f>
        <v>2024</v>
      </c>
      <c r="E153" s="38">
        <f>IF('Indicator Date'!E153="","x",'Indicator Date'!E153)</f>
        <v>2024</v>
      </c>
      <c r="F153" s="38">
        <f>IF('Indicator Date'!F153="","x",'Indicator Date'!F153)</f>
        <v>2024</v>
      </c>
      <c r="G153" s="38">
        <f>IF('Indicator Date'!G153="","x",'Indicator Date'!G153)</f>
        <v>2024</v>
      </c>
      <c r="H153" s="38">
        <f>IF('Indicator Date'!H153="","x",'Indicator Date'!H153)</f>
        <v>2024</v>
      </c>
      <c r="I153" s="38">
        <f>IF('Indicator Date'!I153="","x",'Indicator Date'!I153)</f>
        <v>2024</v>
      </c>
      <c r="J153" s="38">
        <f>IF('Indicator Date'!J153="","x",'Indicator Date'!J153)</f>
        <v>2024</v>
      </c>
      <c r="K153" s="38">
        <f>IF('Indicator Date'!K153="","x",'Indicator Date'!K153)</f>
        <v>2024</v>
      </c>
      <c r="L153" s="38">
        <f>IF('Indicator Date'!L153="","x",'Indicator Date'!L153)</f>
        <v>2024</v>
      </c>
      <c r="M153" s="38">
        <f>IF('Indicator Date'!M153="","x",'Indicator Date'!M153)</f>
        <v>2024</v>
      </c>
      <c r="N153" s="38">
        <f>IF('Indicator Date'!N153="","x",'Indicator Date'!N153)</f>
        <v>2024</v>
      </c>
      <c r="O153" s="38">
        <f>IF('Indicator Date'!O153="","x",'Indicator Date'!O153)</f>
        <v>2024</v>
      </c>
      <c r="P153" s="38">
        <f>IF('Indicator Date'!P153="","x",'Indicator Date'!P153)</f>
        <v>2024</v>
      </c>
      <c r="Q153" s="38">
        <f>IF('Indicator Date'!Q153="","x",'Indicator Date'!Q153)</f>
        <v>2024</v>
      </c>
      <c r="R153" s="38">
        <f>IF('Indicator Date'!R153="","x",'Indicator Date'!R153)</f>
        <v>2024</v>
      </c>
      <c r="S153" s="38">
        <f>IF('Indicator Date'!S153="","x",'Indicator Date'!S153)</f>
        <v>2024</v>
      </c>
      <c r="T153" s="38">
        <f>IF('Indicator Date'!T153="","x",'Indicator Date'!T153)</f>
        <v>2024</v>
      </c>
      <c r="U153" s="38">
        <f>IF('Indicator Date'!U153="","x",'Indicator Date'!U153)</f>
        <v>2024</v>
      </c>
      <c r="V153" s="38">
        <f>IF('Indicator Date'!V153="","x",'Indicator Date'!V153)</f>
        <v>2021</v>
      </c>
      <c r="W153" s="38">
        <f>IF('Indicator Date'!W153="","x",'Indicator Date'!W153)</f>
        <v>2022</v>
      </c>
      <c r="X153" s="38">
        <f>IF('Indicator Date'!X153="","x",'Indicator Date'!X153)</f>
        <v>2022</v>
      </c>
      <c r="Y153" s="38">
        <f>IF('Indicator Date'!Y153="","x",'Indicator Date'!Y153)</f>
        <v>2017</v>
      </c>
      <c r="Z153" s="38">
        <f>IF('Indicator Date'!Z153="","x",'Indicator Date'!Z153)</f>
        <v>2022</v>
      </c>
      <c r="AA153" s="38">
        <f>IF('Indicator Date'!AA153="","x",'Indicator Date'!AA153)</f>
        <v>2022</v>
      </c>
      <c r="AB153" s="38">
        <f>IF('Indicator Date'!AB153="","x",'Indicator Date'!AB153)</f>
        <v>2018</v>
      </c>
      <c r="AC153" s="38">
        <f>IF('Indicator Date'!AC153="","x",'Indicator Date'!AC153)</f>
        <v>2020</v>
      </c>
      <c r="AD153" s="38">
        <f>IF('Indicator Date'!AD153="","x",'Indicator Date'!AD153)</f>
        <v>2022</v>
      </c>
      <c r="AE153" s="38">
        <f>IF('Indicator Date'!AE153="","x",'Indicator Date'!AE153)</f>
        <v>2024</v>
      </c>
      <c r="AF153" s="38">
        <f>IF('Indicator Date'!AF153="","x",'Indicator Date'!AF153)</f>
        <v>2024</v>
      </c>
      <c r="AG153" s="38">
        <f>IF('Indicator Date'!AG153="","x",'Indicator Date'!AG153)</f>
        <v>2024</v>
      </c>
      <c r="AH153" s="38">
        <f>IF('Indicator Date'!AH153="","x",'Indicator Date'!AH153)</f>
        <v>2022</v>
      </c>
      <c r="AI153" s="38" t="str">
        <f>IF('Indicator Date'!AI153="","x",RIGHT('Indicator Date'!AI153,4))</f>
        <v>2019</v>
      </c>
      <c r="AJ153" s="38">
        <f>IF('Indicator Date'!AJ153="","x",'Indicator Date'!AJ153)</f>
        <v>2024</v>
      </c>
      <c r="AK153" s="38">
        <f>IF('Indicator Date'!AK153="","x",'Indicator Date'!AK153)</f>
        <v>2021</v>
      </c>
      <c r="AL153" s="38">
        <f>IF('Indicator Date'!AL153="","x",'Indicator Date'!AL153)</f>
        <v>2022</v>
      </c>
      <c r="AM153" s="38">
        <f>IF('Indicator Date'!AM153="","x",'Indicator Date'!AM153)</f>
        <v>2022</v>
      </c>
      <c r="AN153" s="38">
        <f>IF('Indicator Date'!AN153="","x",'Indicator Date'!AN153)</f>
        <v>2023</v>
      </c>
      <c r="AO153" s="38">
        <f>IF('Indicator Date'!AO153="","x",'Indicator Date'!AO153)</f>
        <v>2022</v>
      </c>
      <c r="AP153" s="38">
        <f>IF('Indicator Date'!AP153="","x",'Indicator Date'!AP153)</f>
        <v>2019</v>
      </c>
      <c r="AQ153" s="38">
        <f>IF('Indicator Date'!AQ153="","x",'Indicator Date'!AQ153)</f>
        <v>2022</v>
      </c>
      <c r="AR153" s="38">
        <f>IF('Indicator Date'!AR153="","x",'Indicator Date'!AR153)</f>
        <v>2022</v>
      </c>
      <c r="AS153" s="38">
        <f>IF('Indicator Date'!AS153="","x",'Indicator Date'!AS153)</f>
        <v>2022</v>
      </c>
      <c r="AT153" s="38">
        <f>IF('Indicator Date'!AT153="","x",'Indicator Date'!AT153)</f>
        <v>2022</v>
      </c>
      <c r="AU153" s="38">
        <f>IF('Indicator Date'!AU153="","x",'Indicator Date'!AU153)</f>
        <v>2022</v>
      </c>
      <c r="AV153" s="38">
        <f>IF('Indicator Date'!AV153="","x",'Indicator Date'!AV153)</f>
        <v>2022</v>
      </c>
      <c r="AW153" s="38">
        <f>IF('Indicator Date'!AW153="","x",'Indicator Date'!AW153)</f>
        <v>2021</v>
      </c>
      <c r="AX153" s="38">
        <f>IF('Indicator Date'!AX153="","x",'Indicator Date'!AX153)</f>
        <v>2024</v>
      </c>
      <c r="AY153" s="38">
        <f>IF('Indicator Date'!AY153="","x",'Indicator Date'!AY153)</f>
        <v>2024</v>
      </c>
      <c r="AZ153" s="38">
        <f>IF('Indicator Date'!AZ153="","x",'Indicator Date'!AZ153)</f>
        <v>2024</v>
      </c>
      <c r="BA153" s="38">
        <f>IF('Indicator Date'!BA153="","x",'Indicator Date'!BA153)</f>
        <v>2024</v>
      </c>
      <c r="BB153" s="38">
        <f>IF('Indicator Date'!BB153="","x",'Indicator Date'!BB153)</f>
        <v>2024</v>
      </c>
      <c r="BC153" s="38">
        <f>IF('Indicator Date'!BC153="","x",'Indicator Date'!BC153)</f>
        <v>2023</v>
      </c>
      <c r="BD153" s="38">
        <f>IF('Indicator Date'!BD153="","x",'Indicator Date'!BD153)</f>
        <v>2024</v>
      </c>
      <c r="BE153" s="38">
        <f>IF('Indicator Date'!BE153="","x",'Indicator Date'!BE153)</f>
        <v>2024</v>
      </c>
      <c r="BF153" s="38">
        <f>IF('Indicator Date'!BF153="","x",'Indicator Date'!BF153)</f>
        <v>2015</v>
      </c>
      <c r="BG153" s="38">
        <f>IF('Indicator Date'!BG153="","x",'Indicator Date'!BG153)</f>
        <v>2022</v>
      </c>
      <c r="BH153" s="38">
        <f>IF('Indicator Date'!BH153="","x",'Indicator Date'!BH153)</f>
        <v>2023</v>
      </c>
      <c r="BI153" s="38">
        <f>IF('Indicator Date'!BI153="","x",'Indicator Date'!BI153)</f>
        <v>2022</v>
      </c>
      <c r="BJ153" s="38">
        <f>IF('Indicator Date'!BJ153="","x",'Indicator Date'!BJ153)</f>
        <v>2022</v>
      </c>
      <c r="BK153" s="38">
        <f>IF('Indicator Date'!BK153="","x",'Indicator Date'!BK153)</f>
        <v>2021</v>
      </c>
      <c r="BL153" s="38">
        <f>IF('Indicator Date'!BL153="","x",'Indicator Date'!BL153)</f>
        <v>2022</v>
      </c>
      <c r="BM153" s="38">
        <f>IF('Indicator Date'!BM153="","x",'Indicator Date'!BM153)</f>
        <v>2014</v>
      </c>
      <c r="BN153" s="38">
        <f>IF('Indicator Date'!BN153="","x",'Indicator Date'!BN153)</f>
        <v>2022</v>
      </c>
      <c r="BO153" s="38">
        <f>IF('Indicator Date'!BO153="","x",'Indicator Date'!BO153)</f>
        <v>2022</v>
      </c>
      <c r="BP153" s="38">
        <f>IF('Indicator Date'!BP153="","x",'Indicator Date'!BP153)</f>
        <v>2020</v>
      </c>
      <c r="BQ153" s="38">
        <f>IF('Indicator Date'!BQ153="","x",'Indicator Date'!BQ153)</f>
        <v>2022</v>
      </c>
      <c r="BR153" s="38">
        <f>IF('Indicator Date'!BR153="","x",'Indicator Date'!BR153)</f>
        <v>2022</v>
      </c>
      <c r="BS153" s="38">
        <f>IF('Indicator Date'!BS153="","x",'Indicator Date'!BS153)</f>
        <v>2022</v>
      </c>
      <c r="BT153" s="38">
        <f>IF('Indicator Date'!BT153="","x",'Indicator Date'!BT153)</f>
        <v>2021</v>
      </c>
      <c r="BU153" s="38">
        <f>IF('Indicator Date'!BU153="","x",'Indicator Date'!BU153)</f>
        <v>2020</v>
      </c>
      <c r="BV153" s="38">
        <f>IF('Indicator Date'!BV153="","x",'Indicator Date'!BV153)</f>
        <v>2023</v>
      </c>
    </row>
    <row r="154" spans="1:74">
      <c r="A154" s="30" t="str">
        <f>'Indicator Data'!A156</f>
        <v>Serbia</v>
      </c>
      <c r="B154" s="23" t="str">
        <f>'Indicator Data'!B156</f>
        <v>SRB</v>
      </c>
      <c r="C154" s="38">
        <f>IF('Indicator Date'!C154="","x",'Indicator Date'!C154)</f>
        <v>2024</v>
      </c>
      <c r="D154" s="38">
        <f>IF('Indicator Date'!D154="","x",'Indicator Date'!D154)</f>
        <v>2024</v>
      </c>
      <c r="E154" s="38">
        <f>IF('Indicator Date'!E154="","x",'Indicator Date'!E154)</f>
        <v>2024</v>
      </c>
      <c r="F154" s="38">
        <f>IF('Indicator Date'!F154="","x",'Indicator Date'!F154)</f>
        <v>2024</v>
      </c>
      <c r="G154" s="38">
        <f>IF('Indicator Date'!G154="","x",'Indicator Date'!G154)</f>
        <v>2024</v>
      </c>
      <c r="H154" s="38">
        <f>IF('Indicator Date'!H154="","x",'Indicator Date'!H154)</f>
        <v>2024</v>
      </c>
      <c r="I154" s="38">
        <f>IF('Indicator Date'!I154="","x",'Indicator Date'!I154)</f>
        <v>2024</v>
      </c>
      <c r="J154" s="38">
        <f>IF('Indicator Date'!J154="","x",'Indicator Date'!J154)</f>
        <v>2024</v>
      </c>
      <c r="K154" s="38">
        <f>IF('Indicator Date'!K154="","x",'Indicator Date'!K154)</f>
        <v>2024</v>
      </c>
      <c r="L154" s="38">
        <f>IF('Indicator Date'!L154="","x",'Indicator Date'!L154)</f>
        <v>2024</v>
      </c>
      <c r="M154" s="38">
        <f>IF('Indicator Date'!M154="","x",'Indicator Date'!M154)</f>
        <v>2024</v>
      </c>
      <c r="N154" s="38" t="str">
        <f>IF('Indicator Date'!N154="","x",'Indicator Date'!N154)</f>
        <v>x</v>
      </c>
      <c r="O154" s="38" t="str">
        <f>IF('Indicator Date'!O154="","x",'Indicator Date'!O154)</f>
        <v>x</v>
      </c>
      <c r="P154" s="38" t="str">
        <f>IF('Indicator Date'!P154="","x",'Indicator Date'!P154)</f>
        <v>x</v>
      </c>
      <c r="Q154" s="38">
        <f>IF('Indicator Date'!Q154="","x",'Indicator Date'!Q154)</f>
        <v>2024</v>
      </c>
      <c r="R154" s="38">
        <f>IF('Indicator Date'!R154="","x",'Indicator Date'!R154)</f>
        <v>2024</v>
      </c>
      <c r="S154" s="38">
        <f>IF('Indicator Date'!S154="","x",'Indicator Date'!S154)</f>
        <v>2024</v>
      </c>
      <c r="T154" s="38">
        <f>IF('Indicator Date'!T154="","x",'Indicator Date'!T154)</f>
        <v>2024</v>
      </c>
      <c r="U154" s="38">
        <f>IF('Indicator Date'!U154="","x",'Indicator Date'!U154)</f>
        <v>2024</v>
      </c>
      <c r="V154" s="38">
        <f>IF('Indicator Date'!V154="","x",'Indicator Date'!V154)</f>
        <v>2021</v>
      </c>
      <c r="W154" s="38">
        <f>IF('Indicator Date'!W154="","x",'Indicator Date'!W154)</f>
        <v>2022</v>
      </c>
      <c r="X154" s="38">
        <f>IF('Indicator Date'!X154="","x",'Indicator Date'!X154)</f>
        <v>2022</v>
      </c>
      <c r="Y154" s="38">
        <f>IF('Indicator Date'!Y154="","x",'Indicator Date'!Y154)</f>
        <v>2019</v>
      </c>
      <c r="Z154" s="38">
        <f>IF('Indicator Date'!Z154="","x",'Indicator Date'!Z154)</f>
        <v>2022</v>
      </c>
      <c r="AA154" s="38" t="str">
        <f>IF('Indicator Date'!AA154="","x",'Indicator Date'!AA154)</f>
        <v>x</v>
      </c>
      <c r="AB154" s="38">
        <f>IF('Indicator Date'!AB154="","x",'Indicator Date'!AB154)</f>
        <v>2018</v>
      </c>
      <c r="AC154" s="38">
        <f>IF('Indicator Date'!AC154="","x",'Indicator Date'!AC154)</f>
        <v>2020</v>
      </c>
      <c r="AD154" s="38">
        <f>IF('Indicator Date'!AD154="","x",'Indicator Date'!AD154)</f>
        <v>2022</v>
      </c>
      <c r="AE154" s="38">
        <f>IF('Indicator Date'!AE154="","x",'Indicator Date'!AE154)</f>
        <v>2024</v>
      </c>
      <c r="AF154" s="38">
        <f>IF('Indicator Date'!AF154="","x",'Indicator Date'!AF154)</f>
        <v>2024</v>
      </c>
      <c r="AG154" s="38">
        <f>IF('Indicator Date'!AG154="","x",'Indicator Date'!AG154)</f>
        <v>2024</v>
      </c>
      <c r="AH154" s="38">
        <f>IF('Indicator Date'!AH154="","x",'Indicator Date'!AH154)</f>
        <v>2022</v>
      </c>
      <c r="AI154" s="38" t="str">
        <f>IF('Indicator Date'!AI154="","x",RIGHT('Indicator Date'!AI154,4))</f>
        <v>2019</v>
      </c>
      <c r="AJ154" s="38">
        <f>IF('Indicator Date'!AJ154="","x",'Indicator Date'!AJ154)</f>
        <v>2024</v>
      </c>
      <c r="AK154" s="38">
        <f>IF('Indicator Date'!AK154="","x",'Indicator Date'!AK154)</f>
        <v>2021</v>
      </c>
      <c r="AL154" s="38">
        <f>IF('Indicator Date'!AL154="","x",'Indicator Date'!AL154)</f>
        <v>2022</v>
      </c>
      <c r="AM154" s="38">
        <f>IF('Indicator Date'!AM154="","x",'Indicator Date'!AM154)</f>
        <v>2022</v>
      </c>
      <c r="AN154" s="38">
        <f>IF('Indicator Date'!AN154="","x",'Indicator Date'!AN154)</f>
        <v>2023</v>
      </c>
      <c r="AO154" s="38">
        <f>IF('Indicator Date'!AO154="","x",'Indicator Date'!AO154)</f>
        <v>2022</v>
      </c>
      <c r="AP154" s="38">
        <f>IF('Indicator Date'!AP154="","x",'Indicator Date'!AP154)</f>
        <v>2019</v>
      </c>
      <c r="AQ154" s="38">
        <f>IF('Indicator Date'!AQ154="","x",'Indicator Date'!AQ154)</f>
        <v>2022</v>
      </c>
      <c r="AR154" s="38">
        <f>IF('Indicator Date'!AR154="","x",'Indicator Date'!AR154)</f>
        <v>2022</v>
      </c>
      <c r="AS154" s="38">
        <f>IF('Indicator Date'!AS154="","x",'Indicator Date'!AS154)</f>
        <v>2022</v>
      </c>
      <c r="AT154" s="38" t="str">
        <f>IF('Indicator Date'!AT154="","x",'Indicator Date'!AT154)</f>
        <v>x</v>
      </c>
      <c r="AU154" s="38">
        <f>IF('Indicator Date'!AU154="","x",'Indicator Date'!AU154)</f>
        <v>2022</v>
      </c>
      <c r="AV154" s="38">
        <f>IF('Indicator Date'!AV154="","x",'Indicator Date'!AV154)</f>
        <v>2022</v>
      </c>
      <c r="AW154" s="38">
        <f>IF('Indicator Date'!AW154="","x",'Indicator Date'!AW154)</f>
        <v>2021</v>
      </c>
      <c r="AX154" s="38">
        <f>IF('Indicator Date'!AX154="","x",'Indicator Date'!AX154)</f>
        <v>2024</v>
      </c>
      <c r="AY154" s="38">
        <f>IF('Indicator Date'!AY154="","x",'Indicator Date'!AY154)</f>
        <v>2024</v>
      </c>
      <c r="AZ154" s="38">
        <f>IF('Indicator Date'!AZ154="","x",'Indicator Date'!AZ154)</f>
        <v>2024</v>
      </c>
      <c r="BA154" s="38">
        <f>IF('Indicator Date'!BA154="","x",'Indicator Date'!BA154)</f>
        <v>2024</v>
      </c>
      <c r="BB154" s="38">
        <f>IF('Indicator Date'!BB154="","x",'Indicator Date'!BB154)</f>
        <v>2024</v>
      </c>
      <c r="BC154" s="38">
        <f>IF('Indicator Date'!BC154="","x",'Indicator Date'!BC154)</f>
        <v>2024</v>
      </c>
      <c r="BD154" s="38">
        <f>IF('Indicator Date'!BD154="","x",'Indicator Date'!BD154)</f>
        <v>2024</v>
      </c>
      <c r="BE154" s="38">
        <f>IF('Indicator Date'!BE154="","x",'Indicator Date'!BE154)</f>
        <v>2024</v>
      </c>
      <c r="BF154" s="38">
        <f>IF('Indicator Date'!BF154="","x",'Indicator Date'!BF154)</f>
        <v>2015</v>
      </c>
      <c r="BG154" s="38">
        <f>IF('Indicator Date'!BG154="","x",'Indicator Date'!BG154)</f>
        <v>2022</v>
      </c>
      <c r="BH154" s="38">
        <f>IF('Indicator Date'!BH154="","x",'Indicator Date'!BH154)</f>
        <v>2023</v>
      </c>
      <c r="BI154" s="38">
        <f>IF('Indicator Date'!BI154="","x",'Indicator Date'!BI154)</f>
        <v>2022</v>
      </c>
      <c r="BJ154" s="38">
        <f>IF('Indicator Date'!BJ154="","x",'Indicator Date'!BJ154)</f>
        <v>2019</v>
      </c>
      <c r="BK154" s="38">
        <f>IF('Indicator Date'!BK154="","x",'Indicator Date'!BK154)</f>
        <v>2022</v>
      </c>
      <c r="BL154" s="38">
        <f>IF('Indicator Date'!BL154="","x",'Indicator Date'!BL154)</f>
        <v>2021</v>
      </c>
      <c r="BM154" s="38">
        <f>IF('Indicator Date'!BM154="","x",'Indicator Date'!BM154)</f>
        <v>2014</v>
      </c>
      <c r="BN154" s="38">
        <f>IF('Indicator Date'!BN154="","x",'Indicator Date'!BN154)</f>
        <v>2022</v>
      </c>
      <c r="BO154" s="38">
        <f>IF('Indicator Date'!BO154="","x",'Indicator Date'!BO154)</f>
        <v>2022</v>
      </c>
      <c r="BP154" s="38">
        <f>IF('Indicator Date'!BP154="","x",'Indicator Date'!BP154)</f>
        <v>2016</v>
      </c>
      <c r="BQ154" s="38">
        <f>IF('Indicator Date'!BQ154="","x",'Indicator Date'!BQ154)</f>
        <v>2022</v>
      </c>
      <c r="BR154" s="38">
        <f>IF('Indicator Date'!BR154="","x",'Indicator Date'!BR154)</f>
        <v>2022</v>
      </c>
      <c r="BS154" s="38">
        <f>IF('Indicator Date'!BS154="","x",'Indicator Date'!BS154)</f>
        <v>2022</v>
      </c>
      <c r="BT154" s="38">
        <f>IF('Indicator Date'!BT154="","x",'Indicator Date'!BT154)</f>
        <v>2021</v>
      </c>
      <c r="BU154" s="38">
        <f>IF('Indicator Date'!BU154="","x",'Indicator Date'!BU154)</f>
        <v>2020</v>
      </c>
      <c r="BV154" s="38">
        <f>IF('Indicator Date'!BV154="","x",'Indicator Date'!BV154)</f>
        <v>2023</v>
      </c>
    </row>
    <row r="155" spans="1:74">
      <c r="A155" s="30" t="str">
        <f>'Indicator Data'!A157</f>
        <v>Seychelles</v>
      </c>
      <c r="B155" s="23" t="str">
        <f>'Indicator Data'!B157</f>
        <v>SYC</v>
      </c>
      <c r="C155" s="38">
        <f>IF('Indicator Date'!C155="","x",'Indicator Date'!C155)</f>
        <v>2024</v>
      </c>
      <c r="D155" s="38">
        <f>IF('Indicator Date'!D155="","x",'Indicator Date'!D155)</f>
        <v>2024</v>
      </c>
      <c r="E155" s="38">
        <f>IF('Indicator Date'!E155="","x",'Indicator Date'!E155)</f>
        <v>2024</v>
      </c>
      <c r="F155" s="38">
        <f>IF('Indicator Date'!F155="","x",'Indicator Date'!F155)</f>
        <v>2024</v>
      </c>
      <c r="G155" s="38">
        <f>IF('Indicator Date'!G155="","x",'Indicator Date'!G155)</f>
        <v>2024</v>
      </c>
      <c r="H155" s="38">
        <f>IF('Indicator Date'!H155="","x",'Indicator Date'!H155)</f>
        <v>2024</v>
      </c>
      <c r="I155" s="38">
        <f>IF('Indicator Date'!I155="","x",'Indicator Date'!I155)</f>
        <v>2024</v>
      </c>
      <c r="J155" s="38">
        <f>IF('Indicator Date'!J155="","x",'Indicator Date'!J155)</f>
        <v>2024</v>
      </c>
      <c r="K155" s="38">
        <f>IF('Indicator Date'!K155="","x",'Indicator Date'!K155)</f>
        <v>2024</v>
      </c>
      <c r="L155" s="38" t="str">
        <f>IF('Indicator Date'!L155="","x",'Indicator Date'!L155)</f>
        <v>x</v>
      </c>
      <c r="M155" s="38">
        <f>IF('Indicator Date'!M155="","x",'Indicator Date'!M155)</f>
        <v>2024</v>
      </c>
      <c r="N155" s="38">
        <f>IF('Indicator Date'!N155="","x",'Indicator Date'!N155)</f>
        <v>2024</v>
      </c>
      <c r="O155" s="38">
        <f>IF('Indicator Date'!O155="","x",'Indicator Date'!O155)</f>
        <v>2024</v>
      </c>
      <c r="P155" s="38">
        <f>IF('Indicator Date'!P155="","x",'Indicator Date'!P155)</f>
        <v>2024</v>
      </c>
      <c r="Q155" s="38">
        <f>IF('Indicator Date'!Q155="","x",'Indicator Date'!Q155)</f>
        <v>2024</v>
      </c>
      <c r="R155" s="38">
        <f>IF('Indicator Date'!R155="","x",'Indicator Date'!R155)</f>
        <v>2024</v>
      </c>
      <c r="S155" s="38">
        <f>IF('Indicator Date'!S155="","x",'Indicator Date'!S155)</f>
        <v>2024</v>
      </c>
      <c r="T155" s="38">
        <f>IF('Indicator Date'!T155="","x",'Indicator Date'!T155)</f>
        <v>2024</v>
      </c>
      <c r="U155" s="38">
        <f>IF('Indicator Date'!U155="","x",'Indicator Date'!U155)</f>
        <v>2024</v>
      </c>
      <c r="V155" s="38">
        <f>IF('Indicator Date'!V155="","x",'Indicator Date'!V155)</f>
        <v>2021</v>
      </c>
      <c r="W155" s="38">
        <f>IF('Indicator Date'!W155="","x",'Indicator Date'!W155)</f>
        <v>2022</v>
      </c>
      <c r="X155" s="38">
        <f>IF('Indicator Date'!X155="","x",'Indicator Date'!X155)</f>
        <v>2022</v>
      </c>
      <c r="Y155" s="38" t="str">
        <f>IF('Indicator Date'!Y155="","x",'Indicator Date'!Y155)</f>
        <v>x</v>
      </c>
      <c r="Z155" s="38">
        <f>IF('Indicator Date'!Z155="","x",'Indicator Date'!Z155)</f>
        <v>2022</v>
      </c>
      <c r="AA155" s="38" t="str">
        <f>IF('Indicator Date'!AA155="","x",'Indicator Date'!AA155)</f>
        <v>x</v>
      </c>
      <c r="AB155" s="38">
        <f>IF('Indicator Date'!AB155="","x",'Indicator Date'!AB155)</f>
        <v>2018</v>
      </c>
      <c r="AC155" s="38">
        <f>IF('Indicator Date'!AC155="","x",'Indicator Date'!AC155)</f>
        <v>2020</v>
      </c>
      <c r="AD155" s="38">
        <f>IF('Indicator Date'!AD155="","x",'Indicator Date'!AD155)</f>
        <v>2022</v>
      </c>
      <c r="AE155" s="38">
        <f>IF('Indicator Date'!AE155="","x",'Indicator Date'!AE155)</f>
        <v>2024</v>
      </c>
      <c r="AF155" s="38">
        <f>IF('Indicator Date'!AF155="","x",'Indicator Date'!AF155)</f>
        <v>2008</v>
      </c>
      <c r="AG155" s="38" t="str">
        <f>IF('Indicator Date'!AG155="","x",'Indicator Date'!AG155)</f>
        <v>x</v>
      </c>
      <c r="AH155" s="38">
        <f>IF('Indicator Date'!AH155="","x",'Indicator Date'!AH155)</f>
        <v>2022</v>
      </c>
      <c r="AI155" s="38" t="str">
        <f>IF('Indicator Date'!AI155="","x",RIGHT('Indicator Date'!AI155,4))</f>
        <v>2019</v>
      </c>
      <c r="AJ155" s="38">
        <f>IF('Indicator Date'!AJ155="","x",'Indicator Date'!AJ155)</f>
        <v>2024</v>
      </c>
      <c r="AK155" s="38">
        <f>IF('Indicator Date'!AK155="","x",'Indicator Date'!AK155)</f>
        <v>2021</v>
      </c>
      <c r="AL155" s="38">
        <f>IF('Indicator Date'!AL155="","x",'Indicator Date'!AL155)</f>
        <v>2022</v>
      </c>
      <c r="AM155" s="38" t="str">
        <f>IF('Indicator Date'!AM155="","x",'Indicator Date'!AM155)</f>
        <v>x</v>
      </c>
      <c r="AN155" s="38">
        <f>IF('Indicator Date'!AN155="","x",'Indicator Date'!AN155)</f>
        <v>2023</v>
      </c>
      <c r="AO155" s="38">
        <f>IF('Indicator Date'!AO155="","x",'Indicator Date'!AO155)</f>
        <v>2022</v>
      </c>
      <c r="AP155" s="38">
        <f>IF('Indicator Date'!AP155="","x",'Indicator Date'!AP155)</f>
        <v>2012</v>
      </c>
      <c r="AQ155" s="38">
        <f>IF('Indicator Date'!AQ155="","x",'Indicator Date'!AQ155)</f>
        <v>2022</v>
      </c>
      <c r="AR155" s="38" t="str">
        <f>IF('Indicator Date'!AR155="","x",'Indicator Date'!AR155)</f>
        <v>x</v>
      </c>
      <c r="AS155" s="38" t="str">
        <f>IF('Indicator Date'!AS155="","x",'Indicator Date'!AS155)</f>
        <v>x</v>
      </c>
      <c r="AT155" s="38" t="str">
        <f>IF('Indicator Date'!AT155="","x",'Indicator Date'!AT155)</f>
        <v>x</v>
      </c>
      <c r="AU155" s="38">
        <f>IF('Indicator Date'!AU155="","x",'Indicator Date'!AU155)</f>
        <v>2022</v>
      </c>
      <c r="AV155" s="38" t="str">
        <f>IF('Indicator Date'!AV155="","x",'Indicator Date'!AV155)</f>
        <v>x</v>
      </c>
      <c r="AW155" s="38">
        <f>IF('Indicator Date'!AW155="","x",'Indicator Date'!AW155)</f>
        <v>2018</v>
      </c>
      <c r="AX155" s="38">
        <f>IF('Indicator Date'!AX155="","x",'Indicator Date'!AX155)</f>
        <v>2024</v>
      </c>
      <c r="AY155" s="38">
        <f>IF('Indicator Date'!AY155="","x",'Indicator Date'!AY155)</f>
        <v>2024</v>
      </c>
      <c r="AZ155" s="38">
        <f>IF('Indicator Date'!AZ155="","x",'Indicator Date'!AZ155)</f>
        <v>2024</v>
      </c>
      <c r="BA155" s="38" t="str">
        <f>IF('Indicator Date'!BA155="","x",'Indicator Date'!BA155)</f>
        <v>x</v>
      </c>
      <c r="BB155" s="38" t="str">
        <f>IF('Indicator Date'!BB155="","x",'Indicator Date'!BB155)</f>
        <v>x</v>
      </c>
      <c r="BC155" s="38" t="str">
        <f>IF('Indicator Date'!BC155="","x",'Indicator Date'!BC155)</f>
        <v>x</v>
      </c>
      <c r="BD155" s="38">
        <f>IF('Indicator Date'!BD155="","x",'Indicator Date'!BD155)</f>
        <v>2024</v>
      </c>
      <c r="BE155" s="38">
        <f>IF('Indicator Date'!BE155="","x",'Indicator Date'!BE155)</f>
        <v>2024</v>
      </c>
      <c r="BF155" s="38">
        <f>IF('Indicator Date'!BF155="","x",'Indicator Date'!BF155)</f>
        <v>2015</v>
      </c>
      <c r="BG155" s="38">
        <f>IF('Indicator Date'!BG155="","x",'Indicator Date'!BG155)</f>
        <v>2022</v>
      </c>
      <c r="BH155" s="38">
        <f>IF('Indicator Date'!BH155="","x",'Indicator Date'!BH155)</f>
        <v>2023</v>
      </c>
      <c r="BI155" s="38">
        <f>IF('Indicator Date'!BI155="","x",'Indicator Date'!BI155)</f>
        <v>2022</v>
      </c>
      <c r="BJ155" s="38">
        <f>IF('Indicator Date'!BJ155="","x",'Indicator Date'!BJ155)</f>
        <v>2020</v>
      </c>
      <c r="BK155" s="38">
        <f>IF('Indicator Date'!BK155="","x",'Indicator Date'!BK155)</f>
        <v>2021</v>
      </c>
      <c r="BL155" s="38">
        <f>IF('Indicator Date'!BL155="","x",'Indicator Date'!BL155)</f>
        <v>2022</v>
      </c>
      <c r="BM155" s="38">
        <f>IF('Indicator Date'!BM155="","x",'Indicator Date'!BM155)</f>
        <v>2014</v>
      </c>
      <c r="BN155" s="38">
        <f>IF('Indicator Date'!BN155="","x",'Indicator Date'!BN155)</f>
        <v>2022</v>
      </c>
      <c r="BO155" s="38">
        <f>IF('Indicator Date'!BO155="","x",'Indicator Date'!BO155)</f>
        <v>2022</v>
      </c>
      <c r="BP155" s="38">
        <f>IF('Indicator Date'!BP155="","x",'Indicator Date'!BP155)</f>
        <v>2019</v>
      </c>
      <c r="BQ155" s="38">
        <f>IF('Indicator Date'!BQ155="","x",'Indicator Date'!BQ155)</f>
        <v>2022</v>
      </c>
      <c r="BR155" s="38">
        <f>IF('Indicator Date'!BR155="","x",'Indicator Date'!BR155)</f>
        <v>2022</v>
      </c>
      <c r="BS155" s="38">
        <f>IF('Indicator Date'!BS155="","x",'Indicator Date'!BS155)</f>
        <v>2022</v>
      </c>
      <c r="BT155" s="38">
        <f>IF('Indicator Date'!BT155="","x",'Indicator Date'!BT155)</f>
        <v>2021</v>
      </c>
      <c r="BU155" s="38">
        <f>IF('Indicator Date'!BU155="","x",'Indicator Date'!BU155)</f>
        <v>2020</v>
      </c>
      <c r="BV155" s="38">
        <f>IF('Indicator Date'!BV155="","x",'Indicator Date'!BV155)</f>
        <v>2023</v>
      </c>
    </row>
    <row r="156" spans="1:74">
      <c r="A156" s="30" t="str">
        <f>'Indicator Data'!A158</f>
        <v>Sierra Leone</v>
      </c>
      <c r="B156" s="23" t="str">
        <f>'Indicator Data'!B158</f>
        <v>SLE</v>
      </c>
      <c r="C156" s="38">
        <f>IF('Indicator Date'!C156="","x",'Indicator Date'!C156)</f>
        <v>2024</v>
      </c>
      <c r="D156" s="38">
        <f>IF('Indicator Date'!D156="","x",'Indicator Date'!D156)</f>
        <v>2024</v>
      </c>
      <c r="E156" s="38">
        <f>IF('Indicator Date'!E156="","x",'Indicator Date'!E156)</f>
        <v>2024</v>
      </c>
      <c r="F156" s="38">
        <f>IF('Indicator Date'!F156="","x",'Indicator Date'!F156)</f>
        <v>2024</v>
      </c>
      <c r="G156" s="38">
        <f>IF('Indicator Date'!G156="","x",'Indicator Date'!G156)</f>
        <v>2024</v>
      </c>
      <c r="H156" s="38">
        <f>IF('Indicator Date'!H156="","x",'Indicator Date'!H156)</f>
        <v>2024</v>
      </c>
      <c r="I156" s="38">
        <f>IF('Indicator Date'!I156="","x",'Indicator Date'!I156)</f>
        <v>2024</v>
      </c>
      <c r="J156" s="38">
        <f>IF('Indicator Date'!J156="","x",'Indicator Date'!J156)</f>
        <v>2024</v>
      </c>
      <c r="K156" s="38">
        <f>IF('Indicator Date'!K156="","x",'Indicator Date'!K156)</f>
        <v>2024</v>
      </c>
      <c r="L156" s="38">
        <f>IF('Indicator Date'!L156="","x",'Indicator Date'!L156)</f>
        <v>2024</v>
      </c>
      <c r="M156" s="38">
        <f>IF('Indicator Date'!M156="","x",'Indicator Date'!M156)</f>
        <v>2024</v>
      </c>
      <c r="N156" s="38">
        <f>IF('Indicator Date'!N156="","x",'Indicator Date'!N156)</f>
        <v>2024</v>
      </c>
      <c r="O156" s="38">
        <f>IF('Indicator Date'!O156="","x",'Indicator Date'!O156)</f>
        <v>2024</v>
      </c>
      <c r="P156" s="38">
        <f>IF('Indicator Date'!P156="","x",'Indicator Date'!P156)</f>
        <v>2024</v>
      </c>
      <c r="Q156" s="38">
        <f>IF('Indicator Date'!Q156="","x",'Indicator Date'!Q156)</f>
        <v>2024</v>
      </c>
      <c r="R156" s="38">
        <f>IF('Indicator Date'!R156="","x",'Indicator Date'!R156)</f>
        <v>2024</v>
      </c>
      <c r="S156" s="38">
        <f>IF('Indicator Date'!S156="","x",'Indicator Date'!S156)</f>
        <v>2024</v>
      </c>
      <c r="T156" s="38">
        <f>IF('Indicator Date'!T156="","x",'Indicator Date'!T156)</f>
        <v>2024</v>
      </c>
      <c r="U156" s="38">
        <f>IF('Indicator Date'!U156="","x",'Indicator Date'!U156)</f>
        <v>2024</v>
      </c>
      <c r="V156" s="38">
        <f>IF('Indicator Date'!V156="","x",'Indicator Date'!V156)</f>
        <v>2021</v>
      </c>
      <c r="W156" s="38">
        <f>IF('Indicator Date'!W156="","x",'Indicator Date'!W156)</f>
        <v>2022</v>
      </c>
      <c r="X156" s="38">
        <f>IF('Indicator Date'!X156="","x",'Indicator Date'!X156)</f>
        <v>2022</v>
      </c>
      <c r="Y156" s="38">
        <f>IF('Indicator Date'!Y156="","x",'Indicator Date'!Y156)</f>
        <v>2019</v>
      </c>
      <c r="Z156" s="38">
        <f>IF('Indicator Date'!Z156="","x",'Indicator Date'!Z156)</f>
        <v>2022</v>
      </c>
      <c r="AA156" s="38">
        <f>IF('Indicator Date'!AA156="","x",'Indicator Date'!AA156)</f>
        <v>2022</v>
      </c>
      <c r="AB156" s="38">
        <f>IF('Indicator Date'!AB156="","x",'Indicator Date'!AB156)</f>
        <v>2015</v>
      </c>
      <c r="AC156" s="38">
        <f>IF('Indicator Date'!AC156="","x",'Indicator Date'!AC156)</f>
        <v>2020</v>
      </c>
      <c r="AD156" s="38">
        <f>IF('Indicator Date'!AD156="","x",'Indicator Date'!AD156)</f>
        <v>2022</v>
      </c>
      <c r="AE156" s="38">
        <f>IF('Indicator Date'!AE156="","x",'Indicator Date'!AE156)</f>
        <v>2024</v>
      </c>
      <c r="AF156" s="38">
        <f>IF('Indicator Date'!AF156="","x",'Indicator Date'!AF156)</f>
        <v>2024</v>
      </c>
      <c r="AG156" s="38">
        <f>IF('Indicator Date'!AG156="","x",'Indicator Date'!AG156)</f>
        <v>2024</v>
      </c>
      <c r="AH156" s="38">
        <f>IF('Indicator Date'!AH156="","x",'Indicator Date'!AH156)</f>
        <v>2022</v>
      </c>
      <c r="AI156" s="38" t="str">
        <f>IF('Indicator Date'!AI156="","x",RIGHT('Indicator Date'!AI156,4))</f>
        <v>2019</v>
      </c>
      <c r="AJ156" s="38">
        <f>IF('Indicator Date'!AJ156="","x",'Indicator Date'!AJ156)</f>
        <v>2024</v>
      </c>
      <c r="AK156" s="38">
        <f>IF('Indicator Date'!AK156="","x",'Indicator Date'!AK156)</f>
        <v>2021</v>
      </c>
      <c r="AL156" s="38">
        <f>IF('Indicator Date'!AL156="","x",'Indicator Date'!AL156)</f>
        <v>2022</v>
      </c>
      <c r="AM156" s="38">
        <f>IF('Indicator Date'!AM156="","x",'Indicator Date'!AM156)</f>
        <v>2022</v>
      </c>
      <c r="AN156" s="38">
        <f>IF('Indicator Date'!AN156="","x",'Indicator Date'!AN156)</f>
        <v>2023</v>
      </c>
      <c r="AO156" s="38">
        <f>IF('Indicator Date'!AO156="","x",'Indicator Date'!AO156)</f>
        <v>2022</v>
      </c>
      <c r="AP156" s="38">
        <f>IF('Indicator Date'!AP156="","x",'Indicator Date'!AP156)</f>
        <v>2021</v>
      </c>
      <c r="AQ156" s="38">
        <f>IF('Indicator Date'!AQ156="","x",'Indicator Date'!AQ156)</f>
        <v>2022</v>
      </c>
      <c r="AR156" s="38">
        <f>IF('Indicator Date'!AR156="","x",'Indicator Date'!AR156)</f>
        <v>2022</v>
      </c>
      <c r="AS156" s="38">
        <f>IF('Indicator Date'!AS156="","x",'Indicator Date'!AS156)</f>
        <v>2022</v>
      </c>
      <c r="AT156" s="38">
        <f>IF('Indicator Date'!AT156="","x",'Indicator Date'!AT156)</f>
        <v>2022</v>
      </c>
      <c r="AU156" s="38">
        <f>IF('Indicator Date'!AU156="","x",'Indicator Date'!AU156)</f>
        <v>2022</v>
      </c>
      <c r="AV156" s="38">
        <f>IF('Indicator Date'!AV156="","x",'Indicator Date'!AV156)</f>
        <v>2022</v>
      </c>
      <c r="AW156" s="38">
        <f>IF('Indicator Date'!AW156="","x",'Indicator Date'!AW156)</f>
        <v>2018</v>
      </c>
      <c r="AX156" s="38">
        <f>IF('Indicator Date'!AX156="","x",'Indicator Date'!AX156)</f>
        <v>2024</v>
      </c>
      <c r="AY156" s="38">
        <f>IF('Indicator Date'!AY156="","x",'Indicator Date'!AY156)</f>
        <v>2024</v>
      </c>
      <c r="AZ156" s="38">
        <f>IF('Indicator Date'!AZ156="","x",'Indicator Date'!AZ156)</f>
        <v>2024</v>
      </c>
      <c r="BA156" s="38">
        <f>IF('Indicator Date'!BA156="","x",'Indicator Date'!BA156)</f>
        <v>2024</v>
      </c>
      <c r="BB156" s="38">
        <f>IF('Indicator Date'!BB156="","x",'Indicator Date'!BB156)</f>
        <v>2024</v>
      </c>
      <c r="BC156" s="38">
        <f>IF('Indicator Date'!BC156="","x",'Indicator Date'!BC156)</f>
        <v>2023</v>
      </c>
      <c r="BD156" s="38">
        <f>IF('Indicator Date'!BD156="","x",'Indicator Date'!BD156)</f>
        <v>2024</v>
      </c>
      <c r="BE156" s="38">
        <f>IF('Indicator Date'!BE156="","x",'Indicator Date'!BE156)</f>
        <v>2024</v>
      </c>
      <c r="BF156" s="38">
        <f>IF('Indicator Date'!BF156="","x",'Indicator Date'!BF156)</f>
        <v>2013</v>
      </c>
      <c r="BG156" s="38">
        <f>IF('Indicator Date'!BG156="","x",'Indicator Date'!BG156)</f>
        <v>2022</v>
      </c>
      <c r="BH156" s="38">
        <f>IF('Indicator Date'!BH156="","x",'Indicator Date'!BH156)</f>
        <v>2023</v>
      </c>
      <c r="BI156" s="38">
        <f>IF('Indicator Date'!BI156="","x",'Indicator Date'!BI156)</f>
        <v>2022</v>
      </c>
      <c r="BJ156" s="38">
        <f>IF('Indicator Date'!BJ156="","x",'Indicator Date'!BJ156)</f>
        <v>2022</v>
      </c>
      <c r="BK156" s="38">
        <f>IF('Indicator Date'!BK156="","x",'Indicator Date'!BK156)</f>
        <v>2020</v>
      </c>
      <c r="BL156" s="38">
        <f>IF('Indicator Date'!BL156="","x",'Indicator Date'!BL156)</f>
        <v>2021</v>
      </c>
      <c r="BM156" s="38">
        <f>IF('Indicator Date'!BM156="","x",'Indicator Date'!BM156)</f>
        <v>2014</v>
      </c>
      <c r="BN156" s="38">
        <f>IF('Indicator Date'!BN156="","x",'Indicator Date'!BN156)</f>
        <v>2022</v>
      </c>
      <c r="BO156" s="38">
        <f>IF('Indicator Date'!BO156="","x",'Indicator Date'!BO156)</f>
        <v>2022</v>
      </c>
      <c r="BP156" s="38">
        <f>IF('Indicator Date'!BP156="","x",'Indicator Date'!BP156)</f>
        <v>2020</v>
      </c>
      <c r="BQ156" s="38">
        <f>IF('Indicator Date'!BQ156="","x",'Indicator Date'!BQ156)</f>
        <v>2022</v>
      </c>
      <c r="BR156" s="38">
        <f>IF('Indicator Date'!BR156="","x",'Indicator Date'!BR156)</f>
        <v>2022</v>
      </c>
      <c r="BS156" s="38">
        <f>IF('Indicator Date'!BS156="","x",'Indicator Date'!BS156)</f>
        <v>2022</v>
      </c>
      <c r="BT156" s="38">
        <f>IF('Indicator Date'!BT156="","x",'Indicator Date'!BT156)</f>
        <v>2021</v>
      </c>
      <c r="BU156" s="38">
        <f>IF('Indicator Date'!BU156="","x",'Indicator Date'!BU156)</f>
        <v>2020</v>
      </c>
      <c r="BV156" s="38">
        <f>IF('Indicator Date'!BV156="","x",'Indicator Date'!BV156)</f>
        <v>2023</v>
      </c>
    </row>
    <row r="157" spans="1:74">
      <c r="A157" s="30" t="str">
        <f>'Indicator Data'!A159</f>
        <v>Singapore</v>
      </c>
      <c r="B157" s="23" t="str">
        <f>'Indicator Data'!B159</f>
        <v>SGP</v>
      </c>
      <c r="C157" s="38">
        <f>IF('Indicator Date'!C157="","x",'Indicator Date'!C157)</f>
        <v>2024</v>
      </c>
      <c r="D157" s="38">
        <f>IF('Indicator Date'!D157="","x",'Indicator Date'!D157)</f>
        <v>2024</v>
      </c>
      <c r="E157" s="38">
        <f>IF('Indicator Date'!E157="","x",'Indicator Date'!E157)</f>
        <v>2024</v>
      </c>
      <c r="F157" s="38">
        <f>IF('Indicator Date'!F157="","x",'Indicator Date'!F157)</f>
        <v>2024</v>
      </c>
      <c r="G157" s="38">
        <f>IF('Indicator Date'!G157="","x",'Indicator Date'!G157)</f>
        <v>2024</v>
      </c>
      <c r="H157" s="38">
        <f>IF('Indicator Date'!H157="","x",'Indicator Date'!H157)</f>
        <v>2024</v>
      </c>
      <c r="I157" s="38">
        <f>IF('Indicator Date'!I157="","x",'Indicator Date'!I157)</f>
        <v>2024</v>
      </c>
      <c r="J157" s="38">
        <f>IF('Indicator Date'!J157="","x",'Indicator Date'!J157)</f>
        <v>2024</v>
      </c>
      <c r="K157" s="38">
        <f>IF('Indicator Date'!K157="","x",'Indicator Date'!K157)</f>
        <v>2024</v>
      </c>
      <c r="L157" s="38">
        <f>IF('Indicator Date'!L157="","x",'Indicator Date'!L157)</f>
        <v>2024</v>
      </c>
      <c r="M157" s="38">
        <f>IF('Indicator Date'!M157="","x",'Indicator Date'!M157)</f>
        <v>2024</v>
      </c>
      <c r="N157" s="38" t="str">
        <f>IF('Indicator Date'!N157="","x",'Indicator Date'!N157)</f>
        <v>x</v>
      </c>
      <c r="O157" s="38" t="str">
        <f>IF('Indicator Date'!O157="","x",'Indicator Date'!O157)</f>
        <v>x</v>
      </c>
      <c r="P157" s="38" t="str">
        <f>IF('Indicator Date'!P157="","x",'Indicator Date'!P157)</f>
        <v>x</v>
      </c>
      <c r="Q157" s="38">
        <f>IF('Indicator Date'!Q157="","x",'Indicator Date'!Q157)</f>
        <v>2024</v>
      </c>
      <c r="R157" s="38">
        <f>IF('Indicator Date'!R157="","x",'Indicator Date'!R157)</f>
        <v>2024</v>
      </c>
      <c r="S157" s="38">
        <f>IF('Indicator Date'!S157="","x",'Indicator Date'!S157)</f>
        <v>2024</v>
      </c>
      <c r="T157" s="38">
        <f>IF('Indicator Date'!T157="","x",'Indicator Date'!T157)</f>
        <v>2024</v>
      </c>
      <c r="U157" s="38">
        <f>IF('Indicator Date'!U157="","x",'Indicator Date'!U157)</f>
        <v>2024</v>
      </c>
      <c r="V157" s="38">
        <f>IF('Indicator Date'!V157="","x",'Indicator Date'!V157)</f>
        <v>2021</v>
      </c>
      <c r="W157" s="38">
        <f>IF('Indicator Date'!W157="","x",'Indicator Date'!W157)</f>
        <v>2022</v>
      </c>
      <c r="X157" s="38">
        <f>IF('Indicator Date'!X157="","x",'Indicator Date'!X157)</f>
        <v>2022</v>
      </c>
      <c r="Y157" s="38">
        <f>IF('Indicator Date'!Y157="","x",'Indicator Date'!Y157)</f>
        <v>2020</v>
      </c>
      <c r="Z157" s="38">
        <f>IF('Indicator Date'!Z157="","x",'Indicator Date'!Z157)</f>
        <v>2022</v>
      </c>
      <c r="AA157" s="38" t="str">
        <f>IF('Indicator Date'!AA157="","x",'Indicator Date'!AA157)</f>
        <v>x</v>
      </c>
      <c r="AB157" s="38">
        <f>IF('Indicator Date'!AB157="","x",'Indicator Date'!AB157)</f>
        <v>2018</v>
      </c>
      <c r="AC157" s="38">
        <f>IF('Indicator Date'!AC157="","x",'Indicator Date'!AC157)</f>
        <v>2020</v>
      </c>
      <c r="AD157" s="38">
        <f>IF('Indicator Date'!AD157="","x",'Indicator Date'!AD157)</f>
        <v>2022</v>
      </c>
      <c r="AE157" s="38">
        <f>IF('Indicator Date'!AE157="","x",'Indicator Date'!AE157)</f>
        <v>2024</v>
      </c>
      <c r="AF157" s="38">
        <f>IF('Indicator Date'!AF157="","x",'Indicator Date'!AF157)</f>
        <v>2024</v>
      </c>
      <c r="AG157" s="38">
        <f>IF('Indicator Date'!AG157="","x",'Indicator Date'!AG157)</f>
        <v>2024</v>
      </c>
      <c r="AH157" s="38">
        <f>IF('Indicator Date'!AH157="","x",'Indicator Date'!AH157)</f>
        <v>2022</v>
      </c>
      <c r="AI157" s="38" t="str">
        <f>IF('Indicator Date'!AI157="","x",RIGHT('Indicator Date'!AI157,4))</f>
        <v>x</v>
      </c>
      <c r="AJ157" s="38">
        <f>IF('Indicator Date'!AJ157="","x",'Indicator Date'!AJ157)</f>
        <v>2024</v>
      </c>
      <c r="AK157" s="38">
        <f>IF('Indicator Date'!AK157="","x",'Indicator Date'!AK157)</f>
        <v>2021</v>
      </c>
      <c r="AL157" s="38">
        <f>IF('Indicator Date'!AL157="","x",'Indicator Date'!AL157)</f>
        <v>2022</v>
      </c>
      <c r="AM157" s="38" t="str">
        <f>IF('Indicator Date'!AM157="","x",'Indicator Date'!AM157)</f>
        <v>x</v>
      </c>
      <c r="AN157" s="38">
        <f>IF('Indicator Date'!AN157="","x",'Indicator Date'!AN157)</f>
        <v>2023</v>
      </c>
      <c r="AO157" s="38">
        <f>IF('Indicator Date'!AO157="","x",'Indicator Date'!AO157)</f>
        <v>2022</v>
      </c>
      <c r="AP157" s="38" t="str">
        <f>IF('Indicator Date'!AP157="","x",'Indicator Date'!AP157)</f>
        <v>x</v>
      </c>
      <c r="AQ157" s="38">
        <f>IF('Indicator Date'!AQ157="","x",'Indicator Date'!AQ157)</f>
        <v>2022</v>
      </c>
      <c r="AR157" s="38">
        <f>IF('Indicator Date'!AR157="","x",'Indicator Date'!AR157)</f>
        <v>2021</v>
      </c>
      <c r="AS157" s="38" t="str">
        <f>IF('Indicator Date'!AS157="","x",'Indicator Date'!AS157)</f>
        <v>x</v>
      </c>
      <c r="AT157" s="38" t="str">
        <f>IF('Indicator Date'!AT157="","x",'Indicator Date'!AT157)</f>
        <v>x</v>
      </c>
      <c r="AU157" s="38">
        <f>IF('Indicator Date'!AU157="","x",'Indicator Date'!AU157)</f>
        <v>2022</v>
      </c>
      <c r="AV157" s="38">
        <f>IF('Indicator Date'!AV157="","x",'Indicator Date'!AV157)</f>
        <v>2022</v>
      </c>
      <c r="AW157" s="38" t="str">
        <f>IF('Indicator Date'!AW157="","x",'Indicator Date'!AW157)</f>
        <v>x</v>
      </c>
      <c r="AX157" s="38">
        <f>IF('Indicator Date'!AX157="","x",'Indicator Date'!AX157)</f>
        <v>2024</v>
      </c>
      <c r="AY157" s="38">
        <f>IF('Indicator Date'!AY157="","x",'Indicator Date'!AY157)</f>
        <v>2024</v>
      </c>
      <c r="AZ157" s="38">
        <f>IF('Indicator Date'!AZ157="","x",'Indicator Date'!AZ157)</f>
        <v>2024</v>
      </c>
      <c r="BA157" s="38" t="str">
        <f>IF('Indicator Date'!BA157="","x",'Indicator Date'!BA157)</f>
        <v>x</v>
      </c>
      <c r="BB157" s="38">
        <f>IF('Indicator Date'!BB157="","x",'Indicator Date'!BB157)</f>
        <v>2024</v>
      </c>
      <c r="BC157" s="38" t="str">
        <f>IF('Indicator Date'!BC157="","x",'Indicator Date'!BC157)</f>
        <v>x</v>
      </c>
      <c r="BD157" s="38">
        <f>IF('Indicator Date'!BD157="","x",'Indicator Date'!BD157)</f>
        <v>2024</v>
      </c>
      <c r="BE157" s="38">
        <f>IF('Indicator Date'!BE157="","x",'Indicator Date'!BE157)</f>
        <v>2024</v>
      </c>
      <c r="BF157" s="38">
        <f>IF('Indicator Date'!BF157="","x",'Indicator Date'!BF157)</f>
        <v>2013</v>
      </c>
      <c r="BG157" s="38">
        <f>IF('Indicator Date'!BG157="","x",'Indicator Date'!BG157)</f>
        <v>2022</v>
      </c>
      <c r="BH157" s="38">
        <f>IF('Indicator Date'!BH157="","x",'Indicator Date'!BH157)</f>
        <v>2023</v>
      </c>
      <c r="BI157" s="38">
        <f>IF('Indicator Date'!BI157="","x",'Indicator Date'!BI157)</f>
        <v>2022</v>
      </c>
      <c r="BJ157" s="38">
        <f>IF('Indicator Date'!BJ157="","x",'Indicator Date'!BJ157)</f>
        <v>2021</v>
      </c>
      <c r="BK157" s="38">
        <f>IF('Indicator Date'!BK157="","x",'Indicator Date'!BK157)</f>
        <v>2022</v>
      </c>
      <c r="BL157" s="38">
        <f>IF('Indicator Date'!BL157="","x",'Indicator Date'!BL157)</f>
        <v>2022</v>
      </c>
      <c r="BM157" s="38">
        <f>IF('Indicator Date'!BM157="","x",'Indicator Date'!BM157)</f>
        <v>2014</v>
      </c>
      <c r="BN157" s="38">
        <f>IF('Indicator Date'!BN157="","x",'Indicator Date'!BN157)</f>
        <v>2022</v>
      </c>
      <c r="BO157" s="38">
        <f>IF('Indicator Date'!BO157="","x",'Indicator Date'!BO157)</f>
        <v>2022</v>
      </c>
      <c r="BP157" s="38">
        <f>IF('Indicator Date'!BP157="","x",'Indicator Date'!BP157)</f>
        <v>2019</v>
      </c>
      <c r="BQ157" s="38">
        <f>IF('Indicator Date'!BQ157="","x",'Indicator Date'!BQ157)</f>
        <v>2022</v>
      </c>
      <c r="BR157" s="38">
        <f>IF('Indicator Date'!BR157="","x",'Indicator Date'!BR157)</f>
        <v>2022</v>
      </c>
      <c r="BS157" s="38">
        <f>IF('Indicator Date'!BS157="","x",'Indicator Date'!BS157)</f>
        <v>2022</v>
      </c>
      <c r="BT157" s="38">
        <f>IF('Indicator Date'!BT157="","x",'Indicator Date'!BT157)</f>
        <v>2021</v>
      </c>
      <c r="BU157" s="38">
        <f>IF('Indicator Date'!BU157="","x",'Indicator Date'!BU157)</f>
        <v>2020</v>
      </c>
      <c r="BV157" s="38">
        <f>IF('Indicator Date'!BV157="","x",'Indicator Date'!BV157)</f>
        <v>2023</v>
      </c>
    </row>
    <row r="158" spans="1:74">
      <c r="A158" s="30" t="str">
        <f>'Indicator Data'!A160</f>
        <v>Slovakia</v>
      </c>
      <c r="B158" s="23" t="str">
        <f>'Indicator Data'!B160</f>
        <v>SVK</v>
      </c>
      <c r="C158" s="38">
        <f>IF('Indicator Date'!C158="","x",'Indicator Date'!C158)</f>
        <v>2024</v>
      </c>
      <c r="D158" s="38">
        <f>IF('Indicator Date'!D158="","x",'Indicator Date'!D158)</f>
        <v>2024</v>
      </c>
      <c r="E158" s="38">
        <f>IF('Indicator Date'!E158="","x",'Indicator Date'!E158)</f>
        <v>2024</v>
      </c>
      <c r="F158" s="38">
        <f>IF('Indicator Date'!F158="","x",'Indicator Date'!F158)</f>
        <v>2024</v>
      </c>
      <c r="G158" s="38">
        <f>IF('Indicator Date'!G158="","x",'Indicator Date'!G158)</f>
        <v>2024</v>
      </c>
      <c r="H158" s="38">
        <f>IF('Indicator Date'!H158="","x",'Indicator Date'!H158)</f>
        <v>2024</v>
      </c>
      <c r="I158" s="38">
        <f>IF('Indicator Date'!I158="","x",'Indicator Date'!I158)</f>
        <v>2024</v>
      </c>
      <c r="J158" s="38">
        <f>IF('Indicator Date'!J158="","x",'Indicator Date'!J158)</f>
        <v>2024</v>
      </c>
      <c r="K158" s="38">
        <f>IF('Indicator Date'!K158="","x",'Indicator Date'!K158)</f>
        <v>2024</v>
      </c>
      <c r="L158" s="38">
        <f>IF('Indicator Date'!L158="","x",'Indicator Date'!L158)</f>
        <v>2024</v>
      </c>
      <c r="M158" s="38">
        <f>IF('Indicator Date'!M158="","x",'Indicator Date'!M158)</f>
        <v>2024</v>
      </c>
      <c r="N158" s="38" t="str">
        <f>IF('Indicator Date'!N158="","x",'Indicator Date'!N158)</f>
        <v>x</v>
      </c>
      <c r="O158" s="38" t="str">
        <f>IF('Indicator Date'!O158="","x",'Indicator Date'!O158)</f>
        <v>x</v>
      </c>
      <c r="P158" s="38" t="str">
        <f>IF('Indicator Date'!P158="","x",'Indicator Date'!P158)</f>
        <v>x</v>
      </c>
      <c r="Q158" s="38">
        <f>IF('Indicator Date'!Q158="","x",'Indicator Date'!Q158)</f>
        <v>2024</v>
      </c>
      <c r="R158" s="38">
        <f>IF('Indicator Date'!R158="","x",'Indicator Date'!R158)</f>
        <v>2024</v>
      </c>
      <c r="S158" s="38">
        <f>IF('Indicator Date'!S158="","x",'Indicator Date'!S158)</f>
        <v>2024</v>
      </c>
      <c r="T158" s="38">
        <f>IF('Indicator Date'!T158="","x",'Indicator Date'!T158)</f>
        <v>2024</v>
      </c>
      <c r="U158" s="38">
        <f>IF('Indicator Date'!U158="","x",'Indicator Date'!U158)</f>
        <v>2024</v>
      </c>
      <c r="V158" s="38">
        <f>IF('Indicator Date'!V158="","x",'Indicator Date'!V158)</f>
        <v>2021</v>
      </c>
      <c r="W158" s="38">
        <f>IF('Indicator Date'!W158="","x",'Indicator Date'!W158)</f>
        <v>2022</v>
      </c>
      <c r="X158" s="38">
        <f>IF('Indicator Date'!X158="","x",'Indicator Date'!X158)</f>
        <v>2022</v>
      </c>
      <c r="Y158" s="38">
        <f>IF('Indicator Date'!Y158="","x",'Indicator Date'!Y158)</f>
        <v>2011</v>
      </c>
      <c r="Z158" s="38">
        <f>IF('Indicator Date'!Z158="","x",'Indicator Date'!Z158)</f>
        <v>2022</v>
      </c>
      <c r="AA158" s="38" t="str">
        <f>IF('Indicator Date'!AA158="","x",'Indicator Date'!AA158)</f>
        <v>x</v>
      </c>
      <c r="AB158" s="38">
        <f>IF('Indicator Date'!AB158="","x",'Indicator Date'!AB158)</f>
        <v>2018</v>
      </c>
      <c r="AC158" s="38">
        <f>IF('Indicator Date'!AC158="","x",'Indicator Date'!AC158)</f>
        <v>2020</v>
      </c>
      <c r="AD158" s="38">
        <f>IF('Indicator Date'!AD158="","x",'Indicator Date'!AD158)</f>
        <v>2022</v>
      </c>
      <c r="AE158" s="38">
        <f>IF('Indicator Date'!AE158="","x",'Indicator Date'!AE158)</f>
        <v>2024</v>
      </c>
      <c r="AF158" s="38">
        <f>IF('Indicator Date'!AF158="","x",'Indicator Date'!AF158)</f>
        <v>2024</v>
      </c>
      <c r="AG158" s="38">
        <f>IF('Indicator Date'!AG158="","x",'Indicator Date'!AG158)</f>
        <v>2024</v>
      </c>
      <c r="AH158" s="38">
        <f>IF('Indicator Date'!AH158="","x",'Indicator Date'!AH158)</f>
        <v>2022</v>
      </c>
      <c r="AI158" s="38" t="str">
        <f>IF('Indicator Date'!AI158="","x",RIGHT('Indicator Date'!AI158,4))</f>
        <v>x</v>
      </c>
      <c r="AJ158" s="38">
        <f>IF('Indicator Date'!AJ158="","x",'Indicator Date'!AJ158)</f>
        <v>2024</v>
      </c>
      <c r="AK158" s="38">
        <f>IF('Indicator Date'!AK158="","x",'Indicator Date'!AK158)</f>
        <v>2021</v>
      </c>
      <c r="AL158" s="38">
        <f>IF('Indicator Date'!AL158="","x",'Indicator Date'!AL158)</f>
        <v>2022</v>
      </c>
      <c r="AM158" s="38" t="str">
        <f>IF('Indicator Date'!AM158="","x",'Indicator Date'!AM158)</f>
        <v>x</v>
      </c>
      <c r="AN158" s="38">
        <f>IF('Indicator Date'!AN158="","x",'Indicator Date'!AN158)</f>
        <v>2023</v>
      </c>
      <c r="AO158" s="38">
        <f>IF('Indicator Date'!AO158="","x",'Indicator Date'!AO158)</f>
        <v>2022</v>
      </c>
      <c r="AP158" s="38" t="str">
        <f>IF('Indicator Date'!AP158="","x",'Indicator Date'!AP158)</f>
        <v>x</v>
      </c>
      <c r="AQ158" s="38">
        <f>IF('Indicator Date'!AQ158="","x",'Indicator Date'!AQ158)</f>
        <v>2022</v>
      </c>
      <c r="AR158" s="38">
        <f>IF('Indicator Date'!AR158="","x",'Indicator Date'!AR158)</f>
        <v>2022</v>
      </c>
      <c r="AS158" s="38">
        <f>IF('Indicator Date'!AS158="","x",'Indicator Date'!AS158)</f>
        <v>2022</v>
      </c>
      <c r="AT158" s="38" t="str">
        <f>IF('Indicator Date'!AT158="","x",'Indicator Date'!AT158)</f>
        <v>x</v>
      </c>
      <c r="AU158" s="38">
        <f>IF('Indicator Date'!AU158="","x",'Indicator Date'!AU158)</f>
        <v>2022</v>
      </c>
      <c r="AV158" s="38">
        <f>IF('Indicator Date'!AV158="","x",'Indicator Date'!AV158)</f>
        <v>2022</v>
      </c>
      <c r="AW158" s="38">
        <f>IF('Indicator Date'!AW158="","x",'Indicator Date'!AW158)</f>
        <v>2021</v>
      </c>
      <c r="AX158" s="38">
        <f>IF('Indicator Date'!AX158="","x",'Indicator Date'!AX158)</f>
        <v>2024</v>
      </c>
      <c r="AY158" s="38">
        <f>IF('Indicator Date'!AY158="","x",'Indicator Date'!AY158)</f>
        <v>2024</v>
      </c>
      <c r="AZ158" s="38">
        <f>IF('Indicator Date'!AZ158="","x",'Indicator Date'!AZ158)</f>
        <v>2024</v>
      </c>
      <c r="BA158" s="38" t="str">
        <f>IF('Indicator Date'!BA158="","x",'Indicator Date'!BA158)</f>
        <v>x</v>
      </c>
      <c r="BB158" s="38">
        <f>IF('Indicator Date'!BB158="","x",'Indicator Date'!BB158)</f>
        <v>2024</v>
      </c>
      <c r="BC158" s="38">
        <f>IF('Indicator Date'!BC158="","x",'Indicator Date'!BC158)</f>
        <v>2023</v>
      </c>
      <c r="BD158" s="38">
        <f>IF('Indicator Date'!BD158="","x",'Indicator Date'!BD158)</f>
        <v>2024</v>
      </c>
      <c r="BE158" s="38">
        <f>IF('Indicator Date'!BE158="","x",'Indicator Date'!BE158)</f>
        <v>2024</v>
      </c>
      <c r="BF158" s="38">
        <f>IF('Indicator Date'!BF158="","x",'Indicator Date'!BF158)</f>
        <v>2015</v>
      </c>
      <c r="BG158" s="38">
        <f>IF('Indicator Date'!BG158="","x",'Indicator Date'!BG158)</f>
        <v>2022</v>
      </c>
      <c r="BH158" s="38">
        <f>IF('Indicator Date'!BH158="","x",'Indicator Date'!BH158)</f>
        <v>2023</v>
      </c>
      <c r="BI158" s="38">
        <f>IF('Indicator Date'!BI158="","x",'Indicator Date'!BI158)</f>
        <v>2022</v>
      </c>
      <c r="BJ158" s="38" t="str">
        <f>IF('Indicator Date'!BJ158="","x",'Indicator Date'!BJ158)</f>
        <v>x</v>
      </c>
      <c r="BK158" s="38">
        <f>IF('Indicator Date'!BK158="","x",'Indicator Date'!BK158)</f>
        <v>2021</v>
      </c>
      <c r="BL158" s="38">
        <f>IF('Indicator Date'!BL158="","x",'Indicator Date'!BL158)</f>
        <v>2022</v>
      </c>
      <c r="BM158" s="38">
        <f>IF('Indicator Date'!BM158="","x",'Indicator Date'!BM158)</f>
        <v>2014</v>
      </c>
      <c r="BN158" s="38">
        <f>IF('Indicator Date'!BN158="","x",'Indicator Date'!BN158)</f>
        <v>2022</v>
      </c>
      <c r="BO158" s="38">
        <f>IF('Indicator Date'!BO158="","x",'Indicator Date'!BO158)</f>
        <v>2022</v>
      </c>
      <c r="BP158" s="38">
        <f>IF('Indicator Date'!BP158="","x",'Indicator Date'!BP158)</f>
        <v>2021</v>
      </c>
      <c r="BQ158" s="38">
        <f>IF('Indicator Date'!BQ158="","x",'Indicator Date'!BQ158)</f>
        <v>2022</v>
      </c>
      <c r="BR158" s="38">
        <f>IF('Indicator Date'!BR158="","x",'Indicator Date'!BR158)</f>
        <v>2022</v>
      </c>
      <c r="BS158" s="38">
        <f>IF('Indicator Date'!BS158="","x",'Indicator Date'!BS158)</f>
        <v>2022</v>
      </c>
      <c r="BT158" s="38">
        <f>IF('Indicator Date'!BT158="","x",'Indicator Date'!BT158)</f>
        <v>2021</v>
      </c>
      <c r="BU158" s="38">
        <f>IF('Indicator Date'!BU158="","x",'Indicator Date'!BU158)</f>
        <v>2020</v>
      </c>
      <c r="BV158" s="38">
        <f>IF('Indicator Date'!BV158="","x",'Indicator Date'!BV158)</f>
        <v>2023</v>
      </c>
    </row>
    <row r="159" spans="1:74">
      <c r="A159" s="30" t="str">
        <f>'Indicator Data'!A161</f>
        <v>Slovenia</v>
      </c>
      <c r="B159" s="23" t="str">
        <f>'Indicator Data'!B161</f>
        <v>SVN</v>
      </c>
      <c r="C159" s="38">
        <f>IF('Indicator Date'!C159="","x",'Indicator Date'!C159)</f>
        <v>2024</v>
      </c>
      <c r="D159" s="38">
        <f>IF('Indicator Date'!D159="","x",'Indicator Date'!D159)</f>
        <v>2024</v>
      </c>
      <c r="E159" s="38">
        <f>IF('Indicator Date'!E159="","x",'Indicator Date'!E159)</f>
        <v>2024</v>
      </c>
      <c r="F159" s="38">
        <f>IF('Indicator Date'!F159="","x",'Indicator Date'!F159)</f>
        <v>2024</v>
      </c>
      <c r="G159" s="38">
        <f>IF('Indicator Date'!G159="","x",'Indicator Date'!G159)</f>
        <v>2024</v>
      </c>
      <c r="H159" s="38">
        <f>IF('Indicator Date'!H159="","x",'Indicator Date'!H159)</f>
        <v>2024</v>
      </c>
      <c r="I159" s="38">
        <f>IF('Indicator Date'!I159="","x",'Indicator Date'!I159)</f>
        <v>2024</v>
      </c>
      <c r="J159" s="38">
        <f>IF('Indicator Date'!J159="","x",'Indicator Date'!J159)</f>
        <v>2024</v>
      </c>
      <c r="K159" s="38">
        <f>IF('Indicator Date'!K159="","x",'Indicator Date'!K159)</f>
        <v>2024</v>
      </c>
      <c r="L159" s="38">
        <f>IF('Indicator Date'!L159="","x",'Indicator Date'!L159)</f>
        <v>2024</v>
      </c>
      <c r="M159" s="38">
        <f>IF('Indicator Date'!M159="","x",'Indicator Date'!M159)</f>
        <v>2024</v>
      </c>
      <c r="N159" s="38" t="str">
        <f>IF('Indicator Date'!N159="","x",'Indicator Date'!N159)</f>
        <v>x</v>
      </c>
      <c r="O159" s="38" t="str">
        <f>IF('Indicator Date'!O159="","x",'Indicator Date'!O159)</f>
        <v>x</v>
      </c>
      <c r="P159" s="38" t="str">
        <f>IF('Indicator Date'!P159="","x",'Indicator Date'!P159)</f>
        <v>x</v>
      </c>
      <c r="Q159" s="38">
        <f>IF('Indicator Date'!Q159="","x",'Indicator Date'!Q159)</f>
        <v>2024</v>
      </c>
      <c r="R159" s="38">
        <f>IF('Indicator Date'!R159="","x",'Indicator Date'!R159)</f>
        <v>2024</v>
      </c>
      <c r="S159" s="38">
        <f>IF('Indicator Date'!S159="","x",'Indicator Date'!S159)</f>
        <v>2024</v>
      </c>
      <c r="T159" s="38">
        <f>IF('Indicator Date'!T159="","x",'Indicator Date'!T159)</f>
        <v>2024</v>
      </c>
      <c r="U159" s="38">
        <f>IF('Indicator Date'!U159="","x",'Indicator Date'!U159)</f>
        <v>2024</v>
      </c>
      <c r="V159" s="38">
        <f>IF('Indicator Date'!V159="","x",'Indicator Date'!V159)</f>
        <v>2021</v>
      </c>
      <c r="W159" s="38">
        <f>IF('Indicator Date'!W159="","x",'Indicator Date'!W159)</f>
        <v>2022</v>
      </c>
      <c r="X159" s="38">
        <f>IF('Indicator Date'!X159="","x",'Indicator Date'!X159)</f>
        <v>2022</v>
      </c>
      <c r="Y159" s="38">
        <f>IF('Indicator Date'!Y159="","x",'Indicator Date'!Y159)</f>
        <v>2015</v>
      </c>
      <c r="Z159" s="38">
        <f>IF('Indicator Date'!Z159="","x",'Indicator Date'!Z159)</f>
        <v>2022</v>
      </c>
      <c r="AA159" s="38" t="str">
        <f>IF('Indicator Date'!AA159="","x",'Indicator Date'!AA159)</f>
        <v>x</v>
      </c>
      <c r="AB159" s="38">
        <f>IF('Indicator Date'!AB159="","x",'Indicator Date'!AB159)</f>
        <v>2018</v>
      </c>
      <c r="AC159" s="38" t="str">
        <f>IF('Indicator Date'!AC159="","x",'Indicator Date'!AC159)</f>
        <v>x</v>
      </c>
      <c r="AD159" s="38">
        <f>IF('Indicator Date'!AD159="","x",'Indicator Date'!AD159)</f>
        <v>2022</v>
      </c>
      <c r="AE159" s="38">
        <f>IF('Indicator Date'!AE159="","x",'Indicator Date'!AE159)</f>
        <v>2024</v>
      </c>
      <c r="AF159" s="38">
        <f>IF('Indicator Date'!AF159="","x",'Indicator Date'!AF159)</f>
        <v>2024</v>
      </c>
      <c r="AG159" s="38">
        <f>IF('Indicator Date'!AG159="","x",'Indicator Date'!AG159)</f>
        <v>2024</v>
      </c>
      <c r="AH159" s="38">
        <f>IF('Indicator Date'!AH159="","x",'Indicator Date'!AH159)</f>
        <v>2022</v>
      </c>
      <c r="AI159" s="38" t="str">
        <f>IF('Indicator Date'!AI159="","x",RIGHT('Indicator Date'!AI159,4))</f>
        <v>x</v>
      </c>
      <c r="AJ159" s="38">
        <f>IF('Indicator Date'!AJ159="","x",'Indicator Date'!AJ159)</f>
        <v>2024</v>
      </c>
      <c r="AK159" s="38">
        <f>IF('Indicator Date'!AK159="","x",'Indicator Date'!AK159)</f>
        <v>2021</v>
      </c>
      <c r="AL159" s="38">
        <f>IF('Indicator Date'!AL159="","x",'Indicator Date'!AL159)</f>
        <v>2022</v>
      </c>
      <c r="AM159" s="38" t="str">
        <f>IF('Indicator Date'!AM159="","x",'Indicator Date'!AM159)</f>
        <v>x</v>
      </c>
      <c r="AN159" s="38">
        <f>IF('Indicator Date'!AN159="","x",'Indicator Date'!AN159)</f>
        <v>2023</v>
      </c>
      <c r="AO159" s="38">
        <f>IF('Indicator Date'!AO159="","x",'Indicator Date'!AO159)</f>
        <v>2022</v>
      </c>
      <c r="AP159" s="38" t="str">
        <f>IF('Indicator Date'!AP159="","x",'Indicator Date'!AP159)</f>
        <v>x</v>
      </c>
      <c r="AQ159" s="38">
        <f>IF('Indicator Date'!AQ159="","x",'Indicator Date'!AQ159)</f>
        <v>2022</v>
      </c>
      <c r="AR159" s="38">
        <f>IF('Indicator Date'!AR159="","x",'Indicator Date'!AR159)</f>
        <v>2022</v>
      </c>
      <c r="AS159" s="38" t="str">
        <f>IF('Indicator Date'!AS159="","x",'Indicator Date'!AS159)</f>
        <v>x</v>
      </c>
      <c r="AT159" s="38" t="str">
        <f>IF('Indicator Date'!AT159="","x",'Indicator Date'!AT159)</f>
        <v>x</v>
      </c>
      <c r="AU159" s="38">
        <f>IF('Indicator Date'!AU159="","x",'Indicator Date'!AU159)</f>
        <v>2022</v>
      </c>
      <c r="AV159" s="38">
        <f>IF('Indicator Date'!AV159="","x",'Indicator Date'!AV159)</f>
        <v>2022</v>
      </c>
      <c r="AW159" s="38">
        <f>IF('Indicator Date'!AW159="","x",'Indicator Date'!AW159)</f>
        <v>2021</v>
      </c>
      <c r="AX159" s="38">
        <f>IF('Indicator Date'!AX159="","x",'Indicator Date'!AX159)</f>
        <v>2024</v>
      </c>
      <c r="AY159" s="38">
        <f>IF('Indicator Date'!AY159="","x",'Indicator Date'!AY159)</f>
        <v>2024</v>
      </c>
      <c r="AZ159" s="38">
        <f>IF('Indicator Date'!AZ159="","x",'Indicator Date'!AZ159)</f>
        <v>2024</v>
      </c>
      <c r="BA159" s="38" t="str">
        <f>IF('Indicator Date'!BA159="","x",'Indicator Date'!BA159)</f>
        <v>x</v>
      </c>
      <c r="BB159" s="38">
        <f>IF('Indicator Date'!BB159="","x",'Indicator Date'!BB159)</f>
        <v>2024</v>
      </c>
      <c r="BC159" s="38" t="str">
        <f>IF('Indicator Date'!BC159="","x",'Indicator Date'!BC159)</f>
        <v>x</v>
      </c>
      <c r="BD159" s="38">
        <f>IF('Indicator Date'!BD159="","x",'Indicator Date'!BD159)</f>
        <v>2024</v>
      </c>
      <c r="BE159" s="38">
        <f>IF('Indicator Date'!BE159="","x",'Indicator Date'!BE159)</f>
        <v>2024</v>
      </c>
      <c r="BF159" s="38">
        <f>IF('Indicator Date'!BF159="","x",'Indicator Date'!BF159)</f>
        <v>2015</v>
      </c>
      <c r="BG159" s="38">
        <f>IF('Indicator Date'!BG159="","x",'Indicator Date'!BG159)</f>
        <v>2022</v>
      </c>
      <c r="BH159" s="38">
        <f>IF('Indicator Date'!BH159="","x",'Indicator Date'!BH159)</f>
        <v>2023</v>
      </c>
      <c r="BI159" s="38">
        <f>IF('Indicator Date'!BI159="","x",'Indicator Date'!BI159)</f>
        <v>2022</v>
      </c>
      <c r="BJ159" s="38" t="str">
        <f>IF('Indicator Date'!BJ159="","x",'Indicator Date'!BJ159)</f>
        <v>x</v>
      </c>
      <c r="BK159" s="38">
        <f>IF('Indicator Date'!BK159="","x",'Indicator Date'!BK159)</f>
        <v>2022</v>
      </c>
      <c r="BL159" s="38">
        <f>IF('Indicator Date'!BL159="","x",'Indicator Date'!BL159)</f>
        <v>2022</v>
      </c>
      <c r="BM159" s="38">
        <f>IF('Indicator Date'!BM159="","x",'Indicator Date'!BM159)</f>
        <v>2014</v>
      </c>
      <c r="BN159" s="38">
        <f>IF('Indicator Date'!BN159="","x",'Indicator Date'!BN159)</f>
        <v>2022</v>
      </c>
      <c r="BO159" s="38">
        <f>IF('Indicator Date'!BO159="","x",'Indicator Date'!BO159)</f>
        <v>2022</v>
      </c>
      <c r="BP159" s="38">
        <f>IF('Indicator Date'!BP159="","x",'Indicator Date'!BP159)</f>
        <v>2020</v>
      </c>
      <c r="BQ159" s="38">
        <f>IF('Indicator Date'!BQ159="","x",'Indicator Date'!BQ159)</f>
        <v>2022</v>
      </c>
      <c r="BR159" s="38">
        <f>IF('Indicator Date'!BR159="","x",'Indicator Date'!BR159)</f>
        <v>2022</v>
      </c>
      <c r="BS159" s="38">
        <f>IF('Indicator Date'!BS159="","x",'Indicator Date'!BS159)</f>
        <v>2022</v>
      </c>
      <c r="BT159" s="38">
        <f>IF('Indicator Date'!BT159="","x",'Indicator Date'!BT159)</f>
        <v>2022</v>
      </c>
      <c r="BU159" s="38">
        <f>IF('Indicator Date'!BU159="","x",'Indicator Date'!BU159)</f>
        <v>2020</v>
      </c>
      <c r="BV159" s="38">
        <f>IF('Indicator Date'!BV159="","x",'Indicator Date'!BV159)</f>
        <v>2023</v>
      </c>
    </row>
    <row r="160" spans="1:74">
      <c r="A160" s="30" t="str">
        <f>'Indicator Data'!A162</f>
        <v>Solomon Islands</v>
      </c>
      <c r="B160" s="23" t="str">
        <f>'Indicator Data'!B162</f>
        <v>SLB</v>
      </c>
      <c r="C160" s="38">
        <f>IF('Indicator Date'!C160="","x",'Indicator Date'!C160)</f>
        <v>2024</v>
      </c>
      <c r="D160" s="38">
        <f>IF('Indicator Date'!D160="","x",'Indicator Date'!D160)</f>
        <v>2024</v>
      </c>
      <c r="E160" s="38">
        <f>IF('Indicator Date'!E160="","x",'Indicator Date'!E160)</f>
        <v>2024</v>
      </c>
      <c r="F160" s="38">
        <f>IF('Indicator Date'!F160="","x",'Indicator Date'!F160)</f>
        <v>2024</v>
      </c>
      <c r="G160" s="38">
        <f>IF('Indicator Date'!G160="","x",'Indicator Date'!G160)</f>
        <v>2024</v>
      </c>
      <c r="H160" s="38">
        <f>IF('Indicator Date'!H160="","x",'Indicator Date'!H160)</f>
        <v>2024</v>
      </c>
      <c r="I160" s="38">
        <f>IF('Indicator Date'!I160="","x",'Indicator Date'!I160)</f>
        <v>2024</v>
      </c>
      <c r="J160" s="38">
        <f>IF('Indicator Date'!J160="","x",'Indicator Date'!J160)</f>
        <v>2024</v>
      </c>
      <c r="K160" s="38">
        <f>IF('Indicator Date'!K160="","x",'Indicator Date'!K160)</f>
        <v>2024</v>
      </c>
      <c r="L160" s="38">
        <f>IF('Indicator Date'!L160="","x",'Indicator Date'!L160)</f>
        <v>2024</v>
      </c>
      <c r="M160" s="38">
        <f>IF('Indicator Date'!M160="","x",'Indicator Date'!M160)</f>
        <v>2024</v>
      </c>
      <c r="N160" s="38" t="str">
        <f>IF('Indicator Date'!N160="","x",'Indicator Date'!N160)</f>
        <v>x</v>
      </c>
      <c r="O160" s="38" t="str">
        <f>IF('Indicator Date'!O160="","x",'Indicator Date'!O160)</f>
        <v>x</v>
      </c>
      <c r="P160" s="38" t="str">
        <f>IF('Indicator Date'!P160="","x",'Indicator Date'!P160)</f>
        <v>x</v>
      </c>
      <c r="Q160" s="38">
        <f>IF('Indicator Date'!Q160="","x",'Indicator Date'!Q160)</f>
        <v>2024</v>
      </c>
      <c r="R160" s="38">
        <f>IF('Indicator Date'!R160="","x",'Indicator Date'!R160)</f>
        <v>2024</v>
      </c>
      <c r="S160" s="38">
        <f>IF('Indicator Date'!S160="","x",'Indicator Date'!S160)</f>
        <v>2024</v>
      </c>
      <c r="T160" s="38">
        <f>IF('Indicator Date'!T160="","x",'Indicator Date'!T160)</f>
        <v>2024</v>
      </c>
      <c r="U160" s="38">
        <f>IF('Indicator Date'!U160="","x",'Indicator Date'!U160)</f>
        <v>2024</v>
      </c>
      <c r="V160" s="38">
        <f>IF('Indicator Date'!V160="","x",'Indicator Date'!V160)</f>
        <v>2021</v>
      </c>
      <c r="W160" s="38">
        <f>IF('Indicator Date'!W160="","x",'Indicator Date'!W160)</f>
        <v>2022</v>
      </c>
      <c r="X160" s="38">
        <f>IF('Indicator Date'!X160="","x",'Indicator Date'!X160)</f>
        <v>2022</v>
      </c>
      <c r="Y160" s="38" t="str">
        <f>IF('Indicator Date'!Y160="","x",'Indicator Date'!Y160)</f>
        <v>x</v>
      </c>
      <c r="Z160" s="38">
        <f>IF('Indicator Date'!Z160="","x",'Indicator Date'!Z160)</f>
        <v>2021</v>
      </c>
      <c r="AA160" s="38">
        <f>IF('Indicator Date'!AA160="","x",'Indicator Date'!AA160)</f>
        <v>2019</v>
      </c>
      <c r="AB160" s="38">
        <f>IF('Indicator Date'!AB160="","x",'Indicator Date'!AB160)</f>
        <v>2014</v>
      </c>
      <c r="AC160" s="38">
        <f>IF('Indicator Date'!AC160="","x",'Indicator Date'!AC160)</f>
        <v>2020</v>
      </c>
      <c r="AD160" s="38">
        <f>IF('Indicator Date'!AD160="","x",'Indicator Date'!AD160)</f>
        <v>2022</v>
      </c>
      <c r="AE160" s="38">
        <f>IF('Indicator Date'!AE160="","x",'Indicator Date'!AE160)</f>
        <v>2024</v>
      </c>
      <c r="AF160" s="38">
        <f>IF('Indicator Date'!AF160="","x",'Indicator Date'!AF160)</f>
        <v>2024</v>
      </c>
      <c r="AG160" s="38">
        <f>IF('Indicator Date'!AG160="","x",'Indicator Date'!AG160)</f>
        <v>2024</v>
      </c>
      <c r="AH160" s="38">
        <f>IF('Indicator Date'!AH160="","x",'Indicator Date'!AH160)</f>
        <v>2022</v>
      </c>
      <c r="AI160" s="38" t="str">
        <f>IF('Indicator Date'!AI160="","x",RIGHT('Indicator Date'!AI160,4))</f>
        <v>x</v>
      </c>
      <c r="AJ160" s="38">
        <f>IF('Indicator Date'!AJ160="","x",'Indicator Date'!AJ160)</f>
        <v>2024</v>
      </c>
      <c r="AK160" s="38">
        <f>IF('Indicator Date'!AK160="","x",'Indicator Date'!AK160)</f>
        <v>2021</v>
      </c>
      <c r="AL160" s="38">
        <f>IF('Indicator Date'!AL160="","x",'Indicator Date'!AL160)</f>
        <v>2022</v>
      </c>
      <c r="AM160" s="38">
        <f>IF('Indicator Date'!AM160="","x",'Indicator Date'!AM160)</f>
        <v>2022</v>
      </c>
      <c r="AN160" s="38">
        <f>IF('Indicator Date'!AN160="","x",'Indicator Date'!AN160)</f>
        <v>2023</v>
      </c>
      <c r="AO160" s="38">
        <f>IF('Indicator Date'!AO160="","x",'Indicator Date'!AO160)</f>
        <v>2022</v>
      </c>
      <c r="AP160" s="38">
        <f>IF('Indicator Date'!AP160="","x",'Indicator Date'!AP160)</f>
        <v>2015</v>
      </c>
      <c r="AQ160" s="38">
        <f>IF('Indicator Date'!AQ160="","x",'Indicator Date'!AQ160)</f>
        <v>2022</v>
      </c>
      <c r="AR160" s="38" t="str">
        <f>IF('Indicator Date'!AR160="","x",'Indicator Date'!AR160)</f>
        <v>x</v>
      </c>
      <c r="AS160" s="38" t="str">
        <f>IF('Indicator Date'!AS160="","x",'Indicator Date'!AS160)</f>
        <v>x</v>
      </c>
      <c r="AT160" s="38">
        <f>IF('Indicator Date'!AT160="","x",'Indicator Date'!AT160)</f>
        <v>2022</v>
      </c>
      <c r="AU160" s="38">
        <f>IF('Indicator Date'!AU160="","x",'Indicator Date'!AU160)</f>
        <v>2022</v>
      </c>
      <c r="AV160" s="38" t="str">
        <f>IF('Indicator Date'!AV160="","x",'Indicator Date'!AV160)</f>
        <v>x</v>
      </c>
      <c r="AW160" s="38">
        <f>IF('Indicator Date'!AW160="","x",'Indicator Date'!AW160)</f>
        <v>2012</v>
      </c>
      <c r="AX160" s="38">
        <f>IF('Indicator Date'!AX160="","x",'Indicator Date'!AX160)</f>
        <v>2024</v>
      </c>
      <c r="AY160" s="38">
        <f>IF('Indicator Date'!AY160="","x",'Indicator Date'!AY160)</f>
        <v>2024</v>
      </c>
      <c r="AZ160" s="38">
        <f>IF('Indicator Date'!AZ160="","x",'Indicator Date'!AZ160)</f>
        <v>2024</v>
      </c>
      <c r="BA160" s="38">
        <f>IF('Indicator Date'!BA160="","x",'Indicator Date'!BA160)</f>
        <v>2024</v>
      </c>
      <c r="BB160" s="38">
        <f>IF('Indicator Date'!BB160="","x",'Indicator Date'!BB160)</f>
        <v>2024</v>
      </c>
      <c r="BC160" s="38" t="str">
        <f>IF('Indicator Date'!BC160="","x",'Indicator Date'!BC160)</f>
        <v>x</v>
      </c>
      <c r="BD160" s="38">
        <f>IF('Indicator Date'!BD160="","x",'Indicator Date'!BD160)</f>
        <v>2024</v>
      </c>
      <c r="BE160" s="38">
        <f>IF('Indicator Date'!BE160="","x",'Indicator Date'!BE160)</f>
        <v>2024</v>
      </c>
      <c r="BF160" s="38">
        <f>IF('Indicator Date'!BF160="","x",'Indicator Date'!BF160)</f>
        <v>2013</v>
      </c>
      <c r="BG160" s="38">
        <f>IF('Indicator Date'!BG160="","x",'Indicator Date'!BG160)</f>
        <v>2022</v>
      </c>
      <c r="BH160" s="38">
        <f>IF('Indicator Date'!BH160="","x",'Indicator Date'!BH160)</f>
        <v>2023</v>
      </c>
      <c r="BI160" s="38">
        <f>IF('Indicator Date'!BI160="","x",'Indicator Date'!BI160)</f>
        <v>2022</v>
      </c>
      <c r="BJ160" s="38" t="str">
        <f>IF('Indicator Date'!BJ160="","x",'Indicator Date'!BJ160)</f>
        <v>x</v>
      </c>
      <c r="BK160" s="38">
        <f>IF('Indicator Date'!BK160="","x",'Indicator Date'!BK160)</f>
        <v>2021</v>
      </c>
      <c r="BL160" s="38">
        <f>IF('Indicator Date'!BL160="","x",'Indicator Date'!BL160)</f>
        <v>2021</v>
      </c>
      <c r="BM160" s="38">
        <f>IF('Indicator Date'!BM160="","x",'Indicator Date'!BM160)</f>
        <v>2014</v>
      </c>
      <c r="BN160" s="38">
        <f>IF('Indicator Date'!BN160="","x",'Indicator Date'!BN160)</f>
        <v>2022</v>
      </c>
      <c r="BO160" s="38">
        <f>IF('Indicator Date'!BO160="","x",'Indicator Date'!BO160)</f>
        <v>2022</v>
      </c>
      <c r="BP160" s="38">
        <f>IF('Indicator Date'!BP160="","x",'Indicator Date'!BP160)</f>
        <v>2016</v>
      </c>
      <c r="BQ160" s="38">
        <f>IF('Indicator Date'!BQ160="","x",'Indicator Date'!BQ160)</f>
        <v>2022</v>
      </c>
      <c r="BR160" s="38">
        <f>IF('Indicator Date'!BR160="","x",'Indicator Date'!BR160)</f>
        <v>2022</v>
      </c>
      <c r="BS160" s="38">
        <f>IF('Indicator Date'!BS160="","x",'Indicator Date'!BS160)</f>
        <v>2022</v>
      </c>
      <c r="BT160" s="38">
        <f>IF('Indicator Date'!BT160="","x",'Indicator Date'!BT160)</f>
        <v>2021</v>
      </c>
      <c r="BU160" s="38">
        <f>IF('Indicator Date'!BU160="","x",'Indicator Date'!BU160)</f>
        <v>2020</v>
      </c>
      <c r="BV160" s="38">
        <f>IF('Indicator Date'!BV160="","x",'Indicator Date'!BV160)</f>
        <v>2023</v>
      </c>
    </row>
    <row r="161" spans="1:74">
      <c r="A161" s="30" t="str">
        <f>'Indicator Data'!A163</f>
        <v>Somalia</v>
      </c>
      <c r="B161" s="23" t="str">
        <f>'Indicator Data'!B163</f>
        <v>SOM</v>
      </c>
      <c r="C161" s="38">
        <f>IF('Indicator Date'!C161="","x",'Indicator Date'!C161)</f>
        <v>2024</v>
      </c>
      <c r="D161" s="38">
        <f>IF('Indicator Date'!D161="","x",'Indicator Date'!D161)</f>
        <v>2024</v>
      </c>
      <c r="E161" s="38">
        <f>IF('Indicator Date'!E161="","x",'Indicator Date'!E161)</f>
        <v>2024</v>
      </c>
      <c r="F161" s="38">
        <f>IF('Indicator Date'!F161="","x",'Indicator Date'!F161)</f>
        <v>2024</v>
      </c>
      <c r="G161" s="38">
        <f>IF('Indicator Date'!G161="","x",'Indicator Date'!G161)</f>
        <v>2024</v>
      </c>
      <c r="H161" s="38">
        <f>IF('Indicator Date'!H161="","x",'Indicator Date'!H161)</f>
        <v>2024</v>
      </c>
      <c r="I161" s="38">
        <f>IF('Indicator Date'!I161="","x",'Indicator Date'!I161)</f>
        <v>2024</v>
      </c>
      <c r="J161" s="38">
        <f>IF('Indicator Date'!J161="","x",'Indicator Date'!J161)</f>
        <v>2024</v>
      </c>
      <c r="K161" s="38">
        <f>IF('Indicator Date'!K161="","x",'Indicator Date'!K161)</f>
        <v>2024</v>
      </c>
      <c r="L161" s="38">
        <f>IF('Indicator Date'!L161="","x",'Indicator Date'!L161)</f>
        <v>2024</v>
      </c>
      <c r="M161" s="38">
        <f>IF('Indicator Date'!M161="","x",'Indicator Date'!M161)</f>
        <v>2024</v>
      </c>
      <c r="N161" s="38">
        <f>IF('Indicator Date'!N161="","x",'Indicator Date'!N161)</f>
        <v>2024</v>
      </c>
      <c r="O161" s="38">
        <f>IF('Indicator Date'!O161="","x",'Indicator Date'!O161)</f>
        <v>2024</v>
      </c>
      <c r="P161" s="38">
        <f>IF('Indicator Date'!P161="","x",'Indicator Date'!P161)</f>
        <v>2024</v>
      </c>
      <c r="Q161" s="38">
        <f>IF('Indicator Date'!Q161="","x",'Indicator Date'!Q161)</f>
        <v>2024</v>
      </c>
      <c r="R161" s="38">
        <f>IF('Indicator Date'!R161="","x",'Indicator Date'!R161)</f>
        <v>2024</v>
      </c>
      <c r="S161" s="38">
        <f>IF('Indicator Date'!S161="","x",'Indicator Date'!S161)</f>
        <v>2024</v>
      </c>
      <c r="T161" s="38">
        <f>IF('Indicator Date'!T161="","x",'Indicator Date'!T161)</f>
        <v>2024</v>
      </c>
      <c r="U161" s="38">
        <f>IF('Indicator Date'!U161="","x",'Indicator Date'!U161)</f>
        <v>2024</v>
      </c>
      <c r="V161" s="38">
        <f>IF('Indicator Date'!V161="","x",'Indicator Date'!V161)</f>
        <v>2021</v>
      </c>
      <c r="W161" s="38">
        <f>IF('Indicator Date'!W161="","x",'Indicator Date'!W161)</f>
        <v>2022</v>
      </c>
      <c r="X161" s="38">
        <f>IF('Indicator Date'!X161="","x",'Indicator Date'!X161)</f>
        <v>2022</v>
      </c>
      <c r="Y161" s="38">
        <f>IF('Indicator Date'!Y161="","x",'Indicator Date'!Y161)</f>
        <v>2011</v>
      </c>
      <c r="Z161" s="38">
        <f>IF('Indicator Date'!Z161="","x",'Indicator Date'!Z161)</f>
        <v>2022</v>
      </c>
      <c r="AA161" s="38">
        <f>IF('Indicator Date'!AA161="","x",'Indicator Date'!AA161)</f>
        <v>2022</v>
      </c>
      <c r="AB161" s="38">
        <f>IF('Indicator Date'!AB161="","x",'Indicator Date'!AB161)</f>
        <v>2019</v>
      </c>
      <c r="AC161" s="38" t="str">
        <f>IF('Indicator Date'!AC161="","x",'Indicator Date'!AC161)</f>
        <v>x</v>
      </c>
      <c r="AD161" s="38">
        <f>IF('Indicator Date'!AD161="","x",'Indicator Date'!AD161)</f>
        <v>2022</v>
      </c>
      <c r="AE161" s="38">
        <f>IF('Indicator Date'!AE161="","x",'Indicator Date'!AE161)</f>
        <v>2024</v>
      </c>
      <c r="AF161" s="38">
        <f>IF('Indicator Date'!AF161="","x",'Indicator Date'!AF161)</f>
        <v>2024</v>
      </c>
      <c r="AG161" s="38">
        <f>IF('Indicator Date'!AG161="","x",'Indicator Date'!AG161)</f>
        <v>2024</v>
      </c>
      <c r="AH161" s="38">
        <f>IF('Indicator Date'!AH161="","x",'Indicator Date'!AH161)</f>
        <v>2022</v>
      </c>
      <c r="AI161" s="38" t="str">
        <f>IF('Indicator Date'!AI161="","x",RIGHT('Indicator Date'!AI161,4))</f>
        <v>x</v>
      </c>
      <c r="AJ161" s="38">
        <f>IF('Indicator Date'!AJ161="","x",'Indicator Date'!AJ161)</f>
        <v>2024</v>
      </c>
      <c r="AK161" s="38">
        <f>IF('Indicator Date'!AK161="","x",'Indicator Date'!AK161)</f>
        <v>2021</v>
      </c>
      <c r="AL161" s="38">
        <f>IF('Indicator Date'!AL161="","x",'Indicator Date'!AL161)</f>
        <v>2022</v>
      </c>
      <c r="AM161" s="38">
        <f>IF('Indicator Date'!AM161="","x",'Indicator Date'!AM161)</f>
        <v>2022</v>
      </c>
      <c r="AN161" s="38">
        <f>IF('Indicator Date'!AN161="","x",'Indicator Date'!AN161)</f>
        <v>2023</v>
      </c>
      <c r="AO161" s="38">
        <f>IF('Indicator Date'!AO161="","x",'Indicator Date'!AO161)</f>
        <v>2022</v>
      </c>
      <c r="AP161" s="38" t="str">
        <f>IF('Indicator Date'!AP161="","x",'Indicator Date'!AP161)</f>
        <v>x</v>
      </c>
      <c r="AQ161" s="38">
        <f>IF('Indicator Date'!AQ161="","x",'Indicator Date'!AQ161)</f>
        <v>2022</v>
      </c>
      <c r="AR161" s="38">
        <f>IF('Indicator Date'!AR161="","x",'Indicator Date'!AR161)</f>
        <v>2021</v>
      </c>
      <c r="AS161" s="38" t="str">
        <f>IF('Indicator Date'!AS161="","x",'Indicator Date'!AS161)</f>
        <v>x</v>
      </c>
      <c r="AT161" s="38">
        <f>IF('Indicator Date'!AT161="","x",'Indicator Date'!AT161)</f>
        <v>2022</v>
      </c>
      <c r="AU161" s="38">
        <f>IF('Indicator Date'!AU161="","x",'Indicator Date'!AU161)</f>
        <v>2022</v>
      </c>
      <c r="AV161" s="38">
        <f>IF('Indicator Date'!AV161="","x",'Indicator Date'!AV161)</f>
        <v>2022</v>
      </c>
      <c r="AW161" s="38" t="str">
        <f>IF('Indicator Date'!AW161="","x",'Indicator Date'!AW161)</f>
        <v>x</v>
      </c>
      <c r="AX161" s="38">
        <f>IF('Indicator Date'!AX161="","x",'Indicator Date'!AX161)</f>
        <v>2024</v>
      </c>
      <c r="AY161" s="38">
        <f>IF('Indicator Date'!AY161="","x",'Indicator Date'!AY161)</f>
        <v>2024</v>
      </c>
      <c r="AZ161" s="38">
        <f>IF('Indicator Date'!AZ161="","x",'Indicator Date'!AZ161)</f>
        <v>2024</v>
      </c>
      <c r="BA161" s="38">
        <f>IF('Indicator Date'!BA161="","x",'Indicator Date'!BA161)</f>
        <v>2024</v>
      </c>
      <c r="BB161" s="38">
        <f>IF('Indicator Date'!BB161="","x",'Indicator Date'!BB161)</f>
        <v>2024</v>
      </c>
      <c r="BC161" s="38">
        <f>IF('Indicator Date'!BC161="","x",'Indicator Date'!BC161)</f>
        <v>2024</v>
      </c>
      <c r="BD161" s="38">
        <f>IF('Indicator Date'!BD161="","x",'Indicator Date'!BD161)</f>
        <v>2024</v>
      </c>
      <c r="BE161" s="38">
        <f>IF('Indicator Date'!BE161="","x",'Indicator Date'!BE161)</f>
        <v>2024</v>
      </c>
      <c r="BF161" s="38" t="str">
        <f>IF('Indicator Date'!BF161="","x",'Indicator Date'!BF161)</f>
        <v>x</v>
      </c>
      <c r="BG161" s="38">
        <f>IF('Indicator Date'!BG161="","x",'Indicator Date'!BG161)</f>
        <v>2022</v>
      </c>
      <c r="BH161" s="38">
        <f>IF('Indicator Date'!BH161="","x",'Indicator Date'!BH161)</f>
        <v>2023</v>
      </c>
      <c r="BI161" s="38">
        <f>IF('Indicator Date'!BI161="","x",'Indicator Date'!BI161)</f>
        <v>2022</v>
      </c>
      <c r="BJ161" s="38">
        <f>IF('Indicator Date'!BJ161="","x",'Indicator Date'!BJ161)</f>
        <v>2022</v>
      </c>
      <c r="BK161" s="38">
        <f>IF('Indicator Date'!BK161="","x",'Indicator Date'!BK161)</f>
        <v>2017</v>
      </c>
      <c r="BL161" s="38">
        <f>IF('Indicator Date'!BL161="","x",'Indicator Date'!BL161)</f>
        <v>2022</v>
      </c>
      <c r="BM161" s="38">
        <f>IF('Indicator Date'!BM161="","x",'Indicator Date'!BM161)</f>
        <v>2014</v>
      </c>
      <c r="BN161" s="38">
        <f>IF('Indicator Date'!BN161="","x",'Indicator Date'!BN161)</f>
        <v>2022</v>
      </c>
      <c r="BO161" s="38">
        <f>IF('Indicator Date'!BO161="","x",'Indicator Date'!BO161)</f>
        <v>2022</v>
      </c>
      <c r="BP161" s="38">
        <f>IF('Indicator Date'!BP161="","x",'Indicator Date'!BP161)</f>
        <v>2014</v>
      </c>
      <c r="BQ161" s="38">
        <f>IF('Indicator Date'!BQ161="","x",'Indicator Date'!BQ161)</f>
        <v>2022</v>
      </c>
      <c r="BR161" s="38">
        <f>IF('Indicator Date'!BR161="","x",'Indicator Date'!BR161)</f>
        <v>2022</v>
      </c>
      <c r="BS161" s="38" t="str">
        <f>IF('Indicator Date'!BS161="","x",'Indicator Date'!BS161)</f>
        <v>x</v>
      </c>
      <c r="BT161" s="38" t="str">
        <f>IF('Indicator Date'!BT161="","x",'Indicator Date'!BT161)</f>
        <v>x</v>
      </c>
      <c r="BU161" s="38">
        <f>IF('Indicator Date'!BU161="","x",'Indicator Date'!BU161)</f>
        <v>2020</v>
      </c>
      <c r="BV161" s="38">
        <f>IF('Indicator Date'!BV161="","x",'Indicator Date'!BV161)</f>
        <v>2023</v>
      </c>
    </row>
    <row r="162" spans="1:74">
      <c r="A162" s="30" t="str">
        <f>'Indicator Data'!A164</f>
        <v>South Africa</v>
      </c>
      <c r="B162" s="23" t="str">
        <f>'Indicator Data'!B164</f>
        <v>ZAF</v>
      </c>
      <c r="C162" s="38">
        <f>IF('Indicator Date'!C162="","x",'Indicator Date'!C162)</f>
        <v>2024</v>
      </c>
      <c r="D162" s="38">
        <f>IF('Indicator Date'!D162="","x",'Indicator Date'!D162)</f>
        <v>2024</v>
      </c>
      <c r="E162" s="38">
        <f>IF('Indicator Date'!E162="","x",'Indicator Date'!E162)</f>
        <v>2024</v>
      </c>
      <c r="F162" s="38">
        <f>IF('Indicator Date'!F162="","x",'Indicator Date'!F162)</f>
        <v>2024</v>
      </c>
      <c r="G162" s="38">
        <f>IF('Indicator Date'!G162="","x",'Indicator Date'!G162)</f>
        <v>2024</v>
      </c>
      <c r="H162" s="38">
        <f>IF('Indicator Date'!H162="","x",'Indicator Date'!H162)</f>
        <v>2024</v>
      </c>
      <c r="I162" s="38">
        <f>IF('Indicator Date'!I162="","x",'Indicator Date'!I162)</f>
        <v>2024</v>
      </c>
      <c r="J162" s="38">
        <f>IF('Indicator Date'!J162="","x",'Indicator Date'!J162)</f>
        <v>2024</v>
      </c>
      <c r="K162" s="38">
        <f>IF('Indicator Date'!K162="","x",'Indicator Date'!K162)</f>
        <v>2024</v>
      </c>
      <c r="L162" s="38">
        <f>IF('Indicator Date'!L162="","x",'Indicator Date'!L162)</f>
        <v>2024</v>
      </c>
      <c r="M162" s="38">
        <f>IF('Indicator Date'!M162="","x",'Indicator Date'!M162)</f>
        <v>2024</v>
      </c>
      <c r="N162" s="38">
        <f>IF('Indicator Date'!N162="","x",'Indicator Date'!N162)</f>
        <v>2024</v>
      </c>
      <c r="O162" s="38">
        <f>IF('Indicator Date'!O162="","x",'Indicator Date'!O162)</f>
        <v>2024</v>
      </c>
      <c r="P162" s="38">
        <f>IF('Indicator Date'!P162="","x",'Indicator Date'!P162)</f>
        <v>2024</v>
      </c>
      <c r="Q162" s="38">
        <f>IF('Indicator Date'!Q162="","x",'Indicator Date'!Q162)</f>
        <v>2024</v>
      </c>
      <c r="R162" s="38">
        <f>IF('Indicator Date'!R162="","x",'Indicator Date'!R162)</f>
        <v>2024</v>
      </c>
      <c r="S162" s="38">
        <f>IF('Indicator Date'!S162="","x",'Indicator Date'!S162)</f>
        <v>2024</v>
      </c>
      <c r="T162" s="38">
        <f>IF('Indicator Date'!T162="","x",'Indicator Date'!T162)</f>
        <v>2024</v>
      </c>
      <c r="U162" s="38">
        <f>IF('Indicator Date'!U162="","x",'Indicator Date'!U162)</f>
        <v>2024</v>
      </c>
      <c r="V162" s="38">
        <f>IF('Indicator Date'!V162="","x",'Indicator Date'!V162)</f>
        <v>2021</v>
      </c>
      <c r="W162" s="38">
        <f>IF('Indicator Date'!W162="","x",'Indicator Date'!W162)</f>
        <v>2022</v>
      </c>
      <c r="X162" s="38">
        <f>IF('Indicator Date'!X162="","x",'Indicator Date'!X162)</f>
        <v>2022</v>
      </c>
      <c r="Y162" s="38">
        <f>IF('Indicator Date'!Y162="","x",'Indicator Date'!Y162)</f>
        <v>2016</v>
      </c>
      <c r="Z162" s="38">
        <f>IF('Indicator Date'!Z162="","x",'Indicator Date'!Z162)</f>
        <v>2022</v>
      </c>
      <c r="AA162" s="38">
        <f>IF('Indicator Date'!AA162="","x",'Indicator Date'!AA162)</f>
        <v>2020</v>
      </c>
      <c r="AB162" s="38">
        <f>IF('Indicator Date'!AB162="","x",'Indicator Date'!AB162)</f>
        <v>2018</v>
      </c>
      <c r="AC162" s="38">
        <f>IF('Indicator Date'!AC162="","x",'Indicator Date'!AC162)</f>
        <v>2020</v>
      </c>
      <c r="AD162" s="38">
        <f>IF('Indicator Date'!AD162="","x",'Indicator Date'!AD162)</f>
        <v>2022</v>
      </c>
      <c r="AE162" s="38">
        <f>IF('Indicator Date'!AE162="","x",'Indicator Date'!AE162)</f>
        <v>2024</v>
      </c>
      <c r="AF162" s="38">
        <f>IF('Indicator Date'!AF162="","x",'Indicator Date'!AF162)</f>
        <v>2024</v>
      </c>
      <c r="AG162" s="38">
        <f>IF('Indicator Date'!AG162="","x",'Indicator Date'!AG162)</f>
        <v>2024</v>
      </c>
      <c r="AH162" s="38">
        <f>IF('Indicator Date'!AH162="","x",'Indicator Date'!AH162)</f>
        <v>2022</v>
      </c>
      <c r="AI162" s="38" t="str">
        <f>IF('Indicator Date'!AI162="","x",RIGHT('Indicator Date'!AI162,4))</f>
        <v>2016</v>
      </c>
      <c r="AJ162" s="38">
        <f>IF('Indicator Date'!AJ162="","x",'Indicator Date'!AJ162)</f>
        <v>2024</v>
      </c>
      <c r="AK162" s="38">
        <f>IF('Indicator Date'!AK162="","x",'Indicator Date'!AK162)</f>
        <v>2021</v>
      </c>
      <c r="AL162" s="38">
        <f>IF('Indicator Date'!AL162="","x",'Indicator Date'!AL162)</f>
        <v>2022</v>
      </c>
      <c r="AM162" s="38">
        <f>IF('Indicator Date'!AM162="","x",'Indicator Date'!AM162)</f>
        <v>2022</v>
      </c>
      <c r="AN162" s="38">
        <f>IF('Indicator Date'!AN162="","x",'Indicator Date'!AN162)</f>
        <v>2023</v>
      </c>
      <c r="AO162" s="38">
        <f>IF('Indicator Date'!AO162="","x",'Indicator Date'!AO162)</f>
        <v>2022</v>
      </c>
      <c r="AP162" s="38">
        <f>IF('Indicator Date'!AP162="","x",'Indicator Date'!AP162)</f>
        <v>2017</v>
      </c>
      <c r="AQ162" s="38">
        <f>IF('Indicator Date'!AQ162="","x",'Indicator Date'!AQ162)</f>
        <v>2022</v>
      </c>
      <c r="AR162" s="38">
        <f>IF('Indicator Date'!AR162="","x",'Indicator Date'!AR162)</f>
        <v>2022</v>
      </c>
      <c r="AS162" s="38">
        <f>IF('Indicator Date'!AS162="","x",'Indicator Date'!AS162)</f>
        <v>2022</v>
      </c>
      <c r="AT162" s="38">
        <f>IF('Indicator Date'!AT162="","x",'Indicator Date'!AT162)</f>
        <v>2022</v>
      </c>
      <c r="AU162" s="38">
        <f>IF('Indicator Date'!AU162="","x",'Indicator Date'!AU162)</f>
        <v>2022</v>
      </c>
      <c r="AV162" s="38">
        <f>IF('Indicator Date'!AV162="","x",'Indicator Date'!AV162)</f>
        <v>2022</v>
      </c>
      <c r="AW162" s="38">
        <f>IF('Indicator Date'!AW162="","x",'Indicator Date'!AW162)</f>
        <v>2014</v>
      </c>
      <c r="AX162" s="38">
        <f>IF('Indicator Date'!AX162="","x",'Indicator Date'!AX162)</f>
        <v>2024</v>
      </c>
      <c r="AY162" s="38">
        <f>IF('Indicator Date'!AY162="","x",'Indicator Date'!AY162)</f>
        <v>2024</v>
      </c>
      <c r="AZ162" s="38">
        <f>IF('Indicator Date'!AZ162="","x",'Indicator Date'!AZ162)</f>
        <v>2024</v>
      </c>
      <c r="BA162" s="38">
        <f>IF('Indicator Date'!BA162="","x",'Indicator Date'!BA162)</f>
        <v>2024</v>
      </c>
      <c r="BB162" s="38">
        <f>IF('Indicator Date'!BB162="","x",'Indicator Date'!BB162)</f>
        <v>2024</v>
      </c>
      <c r="BC162" s="38">
        <f>IF('Indicator Date'!BC162="","x",'Indicator Date'!BC162)</f>
        <v>2023</v>
      </c>
      <c r="BD162" s="38">
        <f>IF('Indicator Date'!BD162="","x",'Indicator Date'!BD162)</f>
        <v>2024</v>
      </c>
      <c r="BE162" s="38">
        <f>IF('Indicator Date'!BE162="","x",'Indicator Date'!BE162)</f>
        <v>2024</v>
      </c>
      <c r="BF162" s="38">
        <f>IF('Indicator Date'!BF162="","x",'Indicator Date'!BF162)</f>
        <v>2015</v>
      </c>
      <c r="BG162" s="38">
        <f>IF('Indicator Date'!BG162="","x",'Indicator Date'!BG162)</f>
        <v>2022</v>
      </c>
      <c r="BH162" s="38">
        <f>IF('Indicator Date'!BH162="","x",'Indicator Date'!BH162)</f>
        <v>2023</v>
      </c>
      <c r="BI162" s="38">
        <f>IF('Indicator Date'!BI162="","x",'Indicator Date'!BI162)</f>
        <v>2022</v>
      </c>
      <c r="BJ162" s="38">
        <f>IF('Indicator Date'!BJ162="","x",'Indicator Date'!BJ162)</f>
        <v>2021</v>
      </c>
      <c r="BK162" s="38">
        <f>IF('Indicator Date'!BK162="","x",'Indicator Date'!BK162)</f>
        <v>2021</v>
      </c>
      <c r="BL162" s="38">
        <f>IF('Indicator Date'!BL162="","x",'Indicator Date'!BL162)</f>
        <v>2022</v>
      </c>
      <c r="BM162" s="38">
        <f>IF('Indicator Date'!BM162="","x",'Indicator Date'!BM162)</f>
        <v>2014</v>
      </c>
      <c r="BN162" s="38">
        <f>IF('Indicator Date'!BN162="","x",'Indicator Date'!BN162)</f>
        <v>2022</v>
      </c>
      <c r="BO162" s="38">
        <f>IF('Indicator Date'!BO162="","x",'Indicator Date'!BO162)</f>
        <v>2022</v>
      </c>
      <c r="BP162" s="38">
        <f>IF('Indicator Date'!BP162="","x",'Indicator Date'!BP162)</f>
        <v>2021</v>
      </c>
      <c r="BQ162" s="38">
        <f>IF('Indicator Date'!BQ162="","x",'Indicator Date'!BQ162)</f>
        <v>2022</v>
      </c>
      <c r="BR162" s="38">
        <f>IF('Indicator Date'!BR162="","x",'Indicator Date'!BR162)</f>
        <v>2022</v>
      </c>
      <c r="BS162" s="38">
        <f>IF('Indicator Date'!BS162="","x",'Indicator Date'!BS162)</f>
        <v>2022</v>
      </c>
      <c r="BT162" s="38">
        <f>IF('Indicator Date'!BT162="","x",'Indicator Date'!BT162)</f>
        <v>2021</v>
      </c>
      <c r="BU162" s="38">
        <f>IF('Indicator Date'!BU162="","x",'Indicator Date'!BU162)</f>
        <v>2020</v>
      </c>
      <c r="BV162" s="38">
        <f>IF('Indicator Date'!BV162="","x",'Indicator Date'!BV162)</f>
        <v>2023</v>
      </c>
    </row>
    <row r="163" spans="1:74">
      <c r="A163" s="30" t="str">
        <f>'Indicator Data'!A165</f>
        <v>South Sudan</v>
      </c>
      <c r="B163" s="23" t="str">
        <f>'Indicator Data'!B165</f>
        <v>SSD</v>
      </c>
      <c r="C163" s="38">
        <f>IF('Indicator Date'!C163="","x",'Indicator Date'!C163)</f>
        <v>2024</v>
      </c>
      <c r="D163" s="38">
        <f>IF('Indicator Date'!D163="","x",'Indicator Date'!D163)</f>
        <v>2024</v>
      </c>
      <c r="E163" s="38">
        <f>IF('Indicator Date'!E163="","x",'Indicator Date'!E163)</f>
        <v>2024</v>
      </c>
      <c r="F163" s="38">
        <f>IF('Indicator Date'!F163="","x",'Indicator Date'!F163)</f>
        <v>2024</v>
      </c>
      <c r="G163" s="38">
        <f>IF('Indicator Date'!G163="","x",'Indicator Date'!G163)</f>
        <v>2024</v>
      </c>
      <c r="H163" s="38">
        <f>IF('Indicator Date'!H163="","x",'Indicator Date'!H163)</f>
        <v>2024</v>
      </c>
      <c r="I163" s="38">
        <f>IF('Indicator Date'!I163="","x",'Indicator Date'!I163)</f>
        <v>2024</v>
      </c>
      <c r="J163" s="38">
        <f>IF('Indicator Date'!J163="","x",'Indicator Date'!J163)</f>
        <v>2024</v>
      </c>
      <c r="K163" s="38">
        <f>IF('Indicator Date'!K163="","x",'Indicator Date'!K163)</f>
        <v>2024</v>
      </c>
      <c r="L163" s="38">
        <f>IF('Indicator Date'!L163="","x",'Indicator Date'!L163)</f>
        <v>2024</v>
      </c>
      <c r="M163" s="38">
        <f>IF('Indicator Date'!M163="","x",'Indicator Date'!M163)</f>
        <v>2024</v>
      </c>
      <c r="N163" s="38">
        <f>IF('Indicator Date'!N163="","x",'Indicator Date'!N163)</f>
        <v>2024</v>
      </c>
      <c r="O163" s="38">
        <f>IF('Indicator Date'!O163="","x",'Indicator Date'!O163)</f>
        <v>2024</v>
      </c>
      <c r="P163" s="38">
        <f>IF('Indicator Date'!P163="","x",'Indicator Date'!P163)</f>
        <v>2024</v>
      </c>
      <c r="Q163" s="38">
        <f>IF('Indicator Date'!Q163="","x",'Indicator Date'!Q163)</f>
        <v>2024</v>
      </c>
      <c r="R163" s="38">
        <f>IF('Indicator Date'!R163="","x",'Indicator Date'!R163)</f>
        <v>2024</v>
      </c>
      <c r="S163" s="38">
        <f>IF('Indicator Date'!S163="","x",'Indicator Date'!S163)</f>
        <v>2024</v>
      </c>
      <c r="T163" s="38">
        <f>IF('Indicator Date'!T163="","x",'Indicator Date'!T163)</f>
        <v>2024</v>
      </c>
      <c r="U163" s="38">
        <f>IF('Indicator Date'!U163="","x",'Indicator Date'!U163)</f>
        <v>2024</v>
      </c>
      <c r="V163" s="38">
        <f>IF('Indicator Date'!V163="","x",'Indicator Date'!V163)</f>
        <v>2021</v>
      </c>
      <c r="W163" s="38">
        <f>IF('Indicator Date'!W163="","x",'Indicator Date'!W163)</f>
        <v>2022</v>
      </c>
      <c r="X163" s="38">
        <f>IF('Indicator Date'!X163="","x",'Indicator Date'!X163)</f>
        <v>2022</v>
      </c>
      <c r="Y163" s="38">
        <f>IF('Indicator Date'!Y163="","x",'Indicator Date'!Y163)</f>
        <v>2010</v>
      </c>
      <c r="Z163" s="38">
        <f>IF('Indicator Date'!Z163="","x",'Indicator Date'!Z163)</f>
        <v>2022</v>
      </c>
      <c r="AA163" s="38">
        <f>IF('Indicator Date'!AA163="","x",'Indicator Date'!AA163)</f>
        <v>2022</v>
      </c>
      <c r="AB163" s="38">
        <f>IF('Indicator Date'!AB163="","x",'Indicator Date'!AB163)</f>
        <v>2017</v>
      </c>
      <c r="AC163" s="38">
        <f>IF('Indicator Date'!AC163="","x",'Indicator Date'!AC163)</f>
        <v>2020</v>
      </c>
      <c r="AD163" s="38">
        <f>IF('Indicator Date'!AD163="","x",'Indicator Date'!AD163)</f>
        <v>2022</v>
      </c>
      <c r="AE163" s="38">
        <f>IF('Indicator Date'!AE163="","x",'Indicator Date'!AE163)</f>
        <v>2024</v>
      </c>
      <c r="AF163" s="38">
        <f>IF('Indicator Date'!AF163="","x",'Indicator Date'!AF163)</f>
        <v>2024</v>
      </c>
      <c r="AG163" s="38">
        <f>IF('Indicator Date'!AG163="","x",'Indicator Date'!AG163)</f>
        <v>2024</v>
      </c>
      <c r="AH163" s="38">
        <f>IF('Indicator Date'!AH163="","x",'Indicator Date'!AH163)</f>
        <v>2022</v>
      </c>
      <c r="AI163" s="38" t="str">
        <f>IF('Indicator Date'!AI163="","x",RIGHT('Indicator Date'!AI163,4))</f>
        <v>x</v>
      </c>
      <c r="AJ163" s="38">
        <f>IF('Indicator Date'!AJ163="","x",'Indicator Date'!AJ163)</f>
        <v>2024</v>
      </c>
      <c r="AK163" s="38">
        <f>IF('Indicator Date'!AK163="","x",'Indicator Date'!AK163)</f>
        <v>2021</v>
      </c>
      <c r="AL163" s="38">
        <f>IF('Indicator Date'!AL163="","x",'Indicator Date'!AL163)</f>
        <v>2022</v>
      </c>
      <c r="AM163" s="38" t="str">
        <f>IF('Indicator Date'!AM163="","x",'Indicator Date'!AM163)</f>
        <v>x</v>
      </c>
      <c r="AN163" s="38" t="str">
        <f>IF('Indicator Date'!AN163="","x",'Indicator Date'!AN163)</f>
        <v>x</v>
      </c>
      <c r="AO163" s="38">
        <f>IF('Indicator Date'!AO163="","x",'Indicator Date'!AO163)</f>
        <v>2022</v>
      </c>
      <c r="AP163" s="38">
        <f>IF('Indicator Date'!AP163="","x",'Indicator Date'!AP163)</f>
        <v>2010</v>
      </c>
      <c r="AQ163" s="38">
        <f>IF('Indicator Date'!AQ163="","x",'Indicator Date'!AQ163)</f>
        <v>2022</v>
      </c>
      <c r="AR163" s="38">
        <f>IF('Indicator Date'!AR163="","x",'Indicator Date'!AR163)</f>
        <v>2022</v>
      </c>
      <c r="AS163" s="38" t="str">
        <f>IF('Indicator Date'!AS163="","x",'Indicator Date'!AS163)</f>
        <v>x</v>
      </c>
      <c r="AT163" s="38">
        <f>IF('Indicator Date'!AT163="","x",'Indicator Date'!AT163)</f>
        <v>2022</v>
      </c>
      <c r="AU163" s="38">
        <f>IF('Indicator Date'!AU163="","x",'Indicator Date'!AU163)</f>
        <v>2022</v>
      </c>
      <c r="AV163" s="38">
        <f>IF('Indicator Date'!AV163="","x",'Indicator Date'!AV163)</f>
        <v>2021</v>
      </c>
      <c r="AW163" s="38">
        <f>IF('Indicator Date'!AW163="","x",'Indicator Date'!AW163)</f>
        <v>2016</v>
      </c>
      <c r="AX163" s="38">
        <f>IF('Indicator Date'!AX163="","x",'Indicator Date'!AX163)</f>
        <v>2024</v>
      </c>
      <c r="AY163" s="38">
        <f>IF('Indicator Date'!AY163="","x",'Indicator Date'!AY163)</f>
        <v>2024</v>
      </c>
      <c r="AZ163" s="38">
        <f>IF('Indicator Date'!AZ163="","x",'Indicator Date'!AZ163)</f>
        <v>2024</v>
      </c>
      <c r="BA163" s="38">
        <f>IF('Indicator Date'!BA163="","x",'Indicator Date'!BA163)</f>
        <v>2024</v>
      </c>
      <c r="BB163" s="38">
        <f>IF('Indicator Date'!BB163="","x",'Indicator Date'!BB163)</f>
        <v>2024</v>
      </c>
      <c r="BC163" s="38">
        <f>IF('Indicator Date'!BC163="","x",'Indicator Date'!BC163)</f>
        <v>2024</v>
      </c>
      <c r="BD163" s="38">
        <f>IF('Indicator Date'!BD163="","x",'Indicator Date'!BD163)</f>
        <v>2024</v>
      </c>
      <c r="BE163" s="38">
        <f>IF('Indicator Date'!BE163="","x",'Indicator Date'!BE163)</f>
        <v>2024</v>
      </c>
      <c r="BF163" s="38" t="str">
        <f>IF('Indicator Date'!BF163="","x",'Indicator Date'!BF163)</f>
        <v>x</v>
      </c>
      <c r="BG163" s="38">
        <f>IF('Indicator Date'!BG163="","x",'Indicator Date'!BG163)</f>
        <v>2022</v>
      </c>
      <c r="BH163" s="38">
        <f>IF('Indicator Date'!BH163="","x",'Indicator Date'!BH163)</f>
        <v>2023</v>
      </c>
      <c r="BI163" s="38">
        <f>IF('Indicator Date'!BI163="","x",'Indicator Date'!BI163)</f>
        <v>2022</v>
      </c>
      <c r="BJ163" s="38">
        <f>IF('Indicator Date'!BJ163="","x",'Indicator Date'!BJ163)</f>
        <v>2018</v>
      </c>
      <c r="BK163" s="38">
        <f>IF('Indicator Date'!BK163="","x",'Indicator Date'!BK163)</f>
        <v>2020</v>
      </c>
      <c r="BL163" s="38">
        <f>IF('Indicator Date'!BL163="","x",'Indicator Date'!BL163)</f>
        <v>2022</v>
      </c>
      <c r="BM163" s="38">
        <f>IF('Indicator Date'!BM163="","x",'Indicator Date'!BM163)</f>
        <v>2014</v>
      </c>
      <c r="BN163" s="38">
        <f>IF('Indicator Date'!BN163="","x",'Indicator Date'!BN163)</f>
        <v>2022</v>
      </c>
      <c r="BO163" s="38">
        <f>IF('Indicator Date'!BO163="","x",'Indicator Date'!BO163)</f>
        <v>2022</v>
      </c>
      <c r="BP163" s="38">
        <f>IF('Indicator Date'!BP163="","x",'Indicator Date'!BP163)</f>
        <v>2018</v>
      </c>
      <c r="BQ163" s="38">
        <f>IF('Indicator Date'!BQ163="","x",'Indicator Date'!BQ163)</f>
        <v>2022</v>
      </c>
      <c r="BR163" s="38" t="str">
        <f>IF('Indicator Date'!BR163="","x",'Indicator Date'!BR163)</f>
        <v>x</v>
      </c>
      <c r="BS163" s="38" t="str">
        <f>IF('Indicator Date'!BS163="","x",'Indicator Date'!BS163)</f>
        <v>x</v>
      </c>
      <c r="BT163" s="38">
        <f>IF('Indicator Date'!BT163="","x",'Indicator Date'!BT163)</f>
        <v>2021</v>
      </c>
      <c r="BU163" s="38">
        <f>IF('Indicator Date'!BU163="","x",'Indicator Date'!BU163)</f>
        <v>2020</v>
      </c>
      <c r="BV163" s="38" t="str">
        <f>IF('Indicator Date'!BV163="","x",'Indicator Date'!BV163)</f>
        <v>x</v>
      </c>
    </row>
    <row r="164" spans="1:74">
      <c r="A164" s="30" t="str">
        <f>'Indicator Data'!A166</f>
        <v>Spain</v>
      </c>
      <c r="B164" s="23" t="str">
        <f>'Indicator Data'!B166</f>
        <v>ESP</v>
      </c>
      <c r="C164" s="38">
        <f>IF('Indicator Date'!C164="","x",'Indicator Date'!C164)</f>
        <v>2024</v>
      </c>
      <c r="D164" s="38">
        <f>IF('Indicator Date'!D164="","x",'Indicator Date'!D164)</f>
        <v>2024</v>
      </c>
      <c r="E164" s="38">
        <f>IF('Indicator Date'!E164="","x",'Indicator Date'!E164)</f>
        <v>2024</v>
      </c>
      <c r="F164" s="38">
        <f>IF('Indicator Date'!F164="","x",'Indicator Date'!F164)</f>
        <v>2024</v>
      </c>
      <c r="G164" s="38">
        <f>IF('Indicator Date'!G164="","x",'Indicator Date'!G164)</f>
        <v>2024</v>
      </c>
      <c r="H164" s="38">
        <f>IF('Indicator Date'!H164="","x",'Indicator Date'!H164)</f>
        <v>2024</v>
      </c>
      <c r="I164" s="38">
        <f>IF('Indicator Date'!I164="","x",'Indicator Date'!I164)</f>
        <v>2024</v>
      </c>
      <c r="J164" s="38">
        <f>IF('Indicator Date'!J164="","x",'Indicator Date'!J164)</f>
        <v>2024</v>
      </c>
      <c r="K164" s="38">
        <f>IF('Indicator Date'!K164="","x",'Indicator Date'!K164)</f>
        <v>2024</v>
      </c>
      <c r="L164" s="38">
        <f>IF('Indicator Date'!L164="","x",'Indicator Date'!L164)</f>
        <v>2024</v>
      </c>
      <c r="M164" s="38">
        <f>IF('Indicator Date'!M164="","x",'Indicator Date'!M164)</f>
        <v>2024</v>
      </c>
      <c r="N164" s="38" t="str">
        <f>IF('Indicator Date'!N164="","x",'Indicator Date'!N164)</f>
        <v>x</v>
      </c>
      <c r="O164" s="38" t="str">
        <f>IF('Indicator Date'!O164="","x",'Indicator Date'!O164)</f>
        <v>x</v>
      </c>
      <c r="P164" s="38" t="str">
        <f>IF('Indicator Date'!P164="","x",'Indicator Date'!P164)</f>
        <v>x</v>
      </c>
      <c r="Q164" s="38">
        <f>IF('Indicator Date'!Q164="","x",'Indicator Date'!Q164)</f>
        <v>2024</v>
      </c>
      <c r="R164" s="38">
        <f>IF('Indicator Date'!R164="","x",'Indicator Date'!R164)</f>
        <v>2024</v>
      </c>
      <c r="S164" s="38">
        <f>IF('Indicator Date'!S164="","x",'Indicator Date'!S164)</f>
        <v>2024</v>
      </c>
      <c r="T164" s="38">
        <f>IF('Indicator Date'!T164="","x",'Indicator Date'!T164)</f>
        <v>2024</v>
      </c>
      <c r="U164" s="38">
        <f>IF('Indicator Date'!U164="","x",'Indicator Date'!U164)</f>
        <v>2024</v>
      </c>
      <c r="V164" s="38">
        <f>IF('Indicator Date'!V164="","x",'Indicator Date'!V164)</f>
        <v>2021</v>
      </c>
      <c r="W164" s="38">
        <f>IF('Indicator Date'!W164="","x",'Indicator Date'!W164)</f>
        <v>2022</v>
      </c>
      <c r="X164" s="38">
        <f>IF('Indicator Date'!X164="","x",'Indicator Date'!X164)</f>
        <v>2022</v>
      </c>
      <c r="Y164" s="38">
        <f>IF('Indicator Date'!Y164="","x",'Indicator Date'!Y164)</f>
        <v>2011</v>
      </c>
      <c r="Z164" s="38">
        <f>IF('Indicator Date'!Z164="","x",'Indicator Date'!Z164)</f>
        <v>2022</v>
      </c>
      <c r="AA164" s="38" t="str">
        <f>IF('Indicator Date'!AA164="","x",'Indicator Date'!AA164)</f>
        <v>x</v>
      </c>
      <c r="AB164" s="38">
        <f>IF('Indicator Date'!AB164="","x",'Indicator Date'!AB164)</f>
        <v>2019</v>
      </c>
      <c r="AC164" s="38">
        <f>IF('Indicator Date'!AC164="","x",'Indicator Date'!AC164)</f>
        <v>2020</v>
      </c>
      <c r="AD164" s="38">
        <f>IF('Indicator Date'!AD164="","x",'Indicator Date'!AD164)</f>
        <v>2022</v>
      </c>
      <c r="AE164" s="38">
        <f>IF('Indicator Date'!AE164="","x",'Indicator Date'!AE164)</f>
        <v>2024</v>
      </c>
      <c r="AF164" s="38">
        <f>IF('Indicator Date'!AF164="","x",'Indicator Date'!AF164)</f>
        <v>2024</v>
      </c>
      <c r="AG164" s="38">
        <f>IF('Indicator Date'!AG164="","x",'Indicator Date'!AG164)</f>
        <v>2024</v>
      </c>
      <c r="AH164" s="38">
        <f>IF('Indicator Date'!AH164="","x",'Indicator Date'!AH164)</f>
        <v>2022</v>
      </c>
      <c r="AI164" s="38" t="str">
        <f>IF('Indicator Date'!AI164="","x",RIGHT('Indicator Date'!AI164,4))</f>
        <v>x</v>
      </c>
      <c r="AJ164" s="38">
        <f>IF('Indicator Date'!AJ164="","x",'Indicator Date'!AJ164)</f>
        <v>2024</v>
      </c>
      <c r="AK164" s="38">
        <f>IF('Indicator Date'!AK164="","x",'Indicator Date'!AK164)</f>
        <v>2021</v>
      </c>
      <c r="AL164" s="38">
        <f>IF('Indicator Date'!AL164="","x",'Indicator Date'!AL164)</f>
        <v>2022</v>
      </c>
      <c r="AM164" s="38" t="str">
        <f>IF('Indicator Date'!AM164="","x",'Indicator Date'!AM164)</f>
        <v>x</v>
      </c>
      <c r="AN164" s="38">
        <f>IF('Indicator Date'!AN164="","x",'Indicator Date'!AN164)</f>
        <v>2023</v>
      </c>
      <c r="AO164" s="38">
        <f>IF('Indicator Date'!AO164="","x",'Indicator Date'!AO164)</f>
        <v>2022</v>
      </c>
      <c r="AP164" s="38" t="str">
        <f>IF('Indicator Date'!AP164="","x",'Indicator Date'!AP164)</f>
        <v>x</v>
      </c>
      <c r="AQ164" s="38">
        <f>IF('Indicator Date'!AQ164="","x",'Indicator Date'!AQ164)</f>
        <v>2022</v>
      </c>
      <c r="AR164" s="38">
        <f>IF('Indicator Date'!AR164="","x",'Indicator Date'!AR164)</f>
        <v>2022</v>
      </c>
      <c r="AS164" s="38" t="str">
        <f>IF('Indicator Date'!AS164="","x",'Indicator Date'!AS164)</f>
        <v>x</v>
      </c>
      <c r="AT164" s="38" t="str">
        <f>IF('Indicator Date'!AT164="","x",'Indicator Date'!AT164)</f>
        <v>x</v>
      </c>
      <c r="AU164" s="38">
        <f>IF('Indicator Date'!AU164="","x",'Indicator Date'!AU164)</f>
        <v>2022</v>
      </c>
      <c r="AV164" s="38">
        <f>IF('Indicator Date'!AV164="","x",'Indicator Date'!AV164)</f>
        <v>2022</v>
      </c>
      <c r="AW164" s="38">
        <f>IF('Indicator Date'!AW164="","x",'Indicator Date'!AW164)</f>
        <v>2021</v>
      </c>
      <c r="AX164" s="38">
        <f>IF('Indicator Date'!AX164="","x",'Indicator Date'!AX164)</f>
        <v>2024</v>
      </c>
      <c r="AY164" s="38">
        <f>IF('Indicator Date'!AY164="","x",'Indicator Date'!AY164)</f>
        <v>2024</v>
      </c>
      <c r="AZ164" s="38">
        <f>IF('Indicator Date'!AZ164="","x",'Indicator Date'!AZ164)</f>
        <v>2024</v>
      </c>
      <c r="BA164" s="38" t="str">
        <f>IF('Indicator Date'!BA164="","x",'Indicator Date'!BA164)</f>
        <v>x</v>
      </c>
      <c r="BB164" s="38">
        <f>IF('Indicator Date'!BB164="","x",'Indicator Date'!BB164)</f>
        <v>2024</v>
      </c>
      <c r="BC164" s="38" t="str">
        <f>IF('Indicator Date'!BC164="","x",'Indicator Date'!BC164)</f>
        <v>x</v>
      </c>
      <c r="BD164" s="38">
        <f>IF('Indicator Date'!BD164="","x",'Indicator Date'!BD164)</f>
        <v>2024</v>
      </c>
      <c r="BE164" s="38">
        <f>IF('Indicator Date'!BE164="","x",'Indicator Date'!BE164)</f>
        <v>2024</v>
      </c>
      <c r="BF164" s="38">
        <f>IF('Indicator Date'!BF164="","x",'Indicator Date'!BF164)</f>
        <v>2015</v>
      </c>
      <c r="BG164" s="38">
        <f>IF('Indicator Date'!BG164="","x",'Indicator Date'!BG164)</f>
        <v>2022</v>
      </c>
      <c r="BH164" s="38">
        <f>IF('Indicator Date'!BH164="","x",'Indicator Date'!BH164)</f>
        <v>2023</v>
      </c>
      <c r="BI164" s="38">
        <f>IF('Indicator Date'!BI164="","x",'Indicator Date'!BI164)</f>
        <v>2022</v>
      </c>
      <c r="BJ164" s="38">
        <f>IF('Indicator Date'!BJ164="","x",'Indicator Date'!BJ164)</f>
        <v>2020</v>
      </c>
      <c r="BK164" s="38">
        <f>IF('Indicator Date'!BK164="","x",'Indicator Date'!BK164)</f>
        <v>2022</v>
      </c>
      <c r="BL164" s="38">
        <f>IF('Indicator Date'!BL164="","x",'Indicator Date'!BL164)</f>
        <v>2022</v>
      </c>
      <c r="BM164" s="38">
        <f>IF('Indicator Date'!BM164="","x",'Indicator Date'!BM164)</f>
        <v>2014</v>
      </c>
      <c r="BN164" s="38">
        <f>IF('Indicator Date'!BN164="","x",'Indicator Date'!BN164)</f>
        <v>2022</v>
      </c>
      <c r="BO164" s="38">
        <f>IF('Indicator Date'!BO164="","x",'Indicator Date'!BO164)</f>
        <v>2022</v>
      </c>
      <c r="BP164" s="38">
        <f>IF('Indicator Date'!BP164="","x",'Indicator Date'!BP164)</f>
        <v>2020</v>
      </c>
      <c r="BQ164" s="38">
        <f>IF('Indicator Date'!BQ164="","x",'Indicator Date'!BQ164)</f>
        <v>2022</v>
      </c>
      <c r="BR164" s="38">
        <f>IF('Indicator Date'!BR164="","x",'Indicator Date'!BR164)</f>
        <v>2022</v>
      </c>
      <c r="BS164" s="38">
        <f>IF('Indicator Date'!BS164="","x",'Indicator Date'!BS164)</f>
        <v>2022</v>
      </c>
      <c r="BT164" s="38">
        <f>IF('Indicator Date'!BT164="","x",'Indicator Date'!BT164)</f>
        <v>2021</v>
      </c>
      <c r="BU164" s="38">
        <f>IF('Indicator Date'!BU164="","x",'Indicator Date'!BU164)</f>
        <v>2020</v>
      </c>
      <c r="BV164" s="38">
        <f>IF('Indicator Date'!BV164="","x",'Indicator Date'!BV164)</f>
        <v>2023</v>
      </c>
    </row>
    <row r="165" spans="1:74">
      <c r="A165" s="30" t="str">
        <f>'Indicator Data'!A167</f>
        <v>Sri Lanka</v>
      </c>
      <c r="B165" s="23" t="str">
        <f>'Indicator Data'!B167</f>
        <v>LKA</v>
      </c>
      <c r="C165" s="38">
        <f>IF('Indicator Date'!C165="","x",'Indicator Date'!C165)</f>
        <v>2024</v>
      </c>
      <c r="D165" s="38">
        <f>IF('Indicator Date'!D165="","x",'Indicator Date'!D165)</f>
        <v>2024</v>
      </c>
      <c r="E165" s="38">
        <f>IF('Indicator Date'!E165="","x",'Indicator Date'!E165)</f>
        <v>2024</v>
      </c>
      <c r="F165" s="38">
        <f>IF('Indicator Date'!F165="","x",'Indicator Date'!F165)</f>
        <v>2024</v>
      </c>
      <c r="G165" s="38">
        <f>IF('Indicator Date'!G165="","x",'Indicator Date'!G165)</f>
        <v>2024</v>
      </c>
      <c r="H165" s="38">
        <f>IF('Indicator Date'!H165="","x",'Indicator Date'!H165)</f>
        <v>2024</v>
      </c>
      <c r="I165" s="38">
        <f>IF('Indicator Date'!I165="","x",'Indicator Date'!I165)</f>
        <v>2024</v>
      </c>
      <c r="J165" s="38">
        <f>IF('Indicator Date'!J165="","x",'Indicator Date'!J165)</f>
        <v>2024</v>
      </c>
      <c r="K165" s="38">
        <f>IF('Indicator Date'!K165="","x",'Indicator Date'!K165)</f>
        <v>2024</v>
      </c>
      <c r="L165" s="38">
        <f>IF('Indicator Date'!L165="","x",'Indicator Date'!L165)</f>
        <v>2024</v>
      </c>
      <c r="M165" s="38">
        <f>IF('Indicator Date'!M165="","x",'Indicator Date'!M165)</f>
        <v>2024</v>
      </c>
      <c r="N165" s="38" t="str">
        <f>IF('Indicator Date'!N165="","x",'Indicator Date'!N165)</f>
        <v>x</v>
      </c>
      <c r="O165" s="38" t="str">
        <f>IF('Indicator Date'!O165="","x",'Indicator Date'!O165)</f>
        <v>x</v>
      </c>
      <c r="P165" s="38" t="str">
        <f>IF('Indicator Date'!P165="","x",'Indicator Date'!P165)</f>
        <v>x</v>
      </c>
      <c r="Q165" s="38">
        <f>IF('Indicator Date'!Q165="","x",'Indicator Date'!Q165)</f>
        <v>2024</v>
      </c>
      <c r="R165" s="38">
        <f>IF('Indicator Date'!R165="","x",'Indicator Date'!R165)</f>
        <v>2024</v>
      </c>
      <c r="S165" s="38">
        <f>IF('Indicator Date'!S165="","x",'Indicator Date'!S165)</f>
        <v>2024</v>
      </c>
      <c r="T165" s="38">
        <f>IF('Indicator Date'!T165="","x",'Indicator Date'!T165)</f>
        <v>2024</v>
      </c>
      <c r="U165" s="38">
        <f>IF('Indicator Date'!U165="","x",'Indicator Date'!U165)</f>
        <v>2024</v>
      </c>
      <c r="V165" s="38">
        <f>IF('Indicator Date'!V165="","x",'Indicator Date'!V165)</f>
        <v>2021</v>
      </c>
      <c r="W165" s="38">
        <f>IF('Indicator Date'!W165="","x",'Indicator Date'!W165)</f>
        <v>2022</v>
      </c>
      <c r="X165" s="38">
        <f>IF('Indicator Date'!X165="","x",'Indicator Date'!X165)</f>
        <v>2022</v>
      </c>
      <c r="Y165" s="38" t="str">
        <f>IF('Indicator Date'!Y165="","x",'Indicator Date'!Y165)</f>
        <v>x</v>
      </c>
      <c r="Z165" s="38">
        <f>IF('Indicator Date'!Z165="","x",'Indicator Date'!Z165)</f>
        <v>2022</v>
      </c>
      <c r="AA165" s="38">
        <f>IF('Indicator Date'!AA165="","x",'Indicator Date'!AA165)</f>
        <v>2022</v>
      </c>
      <c r="AB165" s="38">
        <f>IF('Indicator Date'!AB165="","x",'Indicator Date'!AB165)</f>
        <v>2018</v>
      </c>
      <c r="AC165" s="38">
        <f>IF('Indicator Date'!AC165="","x",'Indicator Date'!AC165)</f>
        <v>2020</v>
      </c>
      <c r="AD165" s="38">
        <f>IF('Indicator Date'!AD165="","x",'Indicator Date'!AD165)</f>
        <v>2022</v>
      </c>
      <c r="AE165" s="38">
        <f>IF('Indicator Date'!AE165="","x",'Indicator Date'!AE165)</f>
        <v>2024</v>
      </c>
      <c r="AF165" s="38">
        <f>IF('Indicator Date'!AF165="","x",'Indicator Date'!AF165)</f>
        <v>2024</v>
      </c>
      <c r="AG165" s="38">
        <f>IF('Indicator Date'!AG165="","x",'Indicator Date'!AG165)</f>
        <v>2024</v>
      </c>
      <c r="AH165" s="38">
        <f>IF('Indicator Date'!AH165="","x",'Indicator Date'!AH165)</f>
        <v>2022</v>
      </c>
      <c r="AI165" s="38" t="str">
        <f>IF('Indicator Date'!AI165="","x",RIGHT('Indicator Date'!AI165,4))</f>
        <v>2016</v>
      </c>
      <c r="AJ165" s="38">
        <f>IF('Indicator Date'!AJ165="","x",'Indicator Date'!AJ165)</f>
        <v>2024</v>
      </c>
      <c r="AK165" s="38">
        <f>IF('Indicator Date'!AK165="","x",'Indicator Date'!AK165)</f>
        <v>2021</v>
      </c>
      <c r="AL165" s="38">
        <f>IF('Indicator Date'!AL165="","x",'Indicator Date'!AL165)</f>
        <v>2022</v>
      </c>
      <c r="AM165" s="38">
        <f>IF('Indicator Date'!AM165="","x",'Indicator Date'!AM165)</f>
        <v>2022</v>
      </c>
      <c r="AN165" s="38">
        <f>IF('Indicator Date'!AN165="","x",'Indicator Date'!AN165)</f>
        <v>2023</v>
      </c>
      <c r="AO165" s="38">
        <f>IF('Indicator Date'!AO165="","x",'Indicator Date'!AO165)</f>
        <v>2022</v>
      </c>
      <c r="AP165" s="38">
        <f>IF('Indicator Date'!AP165="","x",'Indicator Date'!AP165)</f>
        <v>2016</v>
      </c>
      <c r="AQ165" s="38">
        <f>IF('Indicator Date'!AQ165="","x",'Indicator Date'!AQ165)</f>
        <v>2022</v>
      </c>
      <c r="AR165" s="38">
        <f>IF('Indicator Date'!AR165="","x",'Indicator Date'!AR165)</f>
        <v>2022</v>
      </c>
      <c r="AS165" s="38">
        <f>IF('Indicator Date'!AS165="","x",'Indicator Date'!AS165)</f>
        <v>2022</v>
      </c>
      <c r="AT165" s="38">
        <f>IF('Indicator Date'!AT165="","x",'Indicator Date'!AT165)</f>
        <v>2021</v>
      </c>
      <c r="AU165" s="38">
        <f>IF('Indicator Date'!AU165="","x",'Indicator Date'!AU165)</f>
        <v>2022</v>
      </c>
      <c r="AV165" s="38">
        <f>IF('Indicator Date'!AV165="","x",'Indicator Date'!AV165)</f>
        <v>2022</v>
      </c>
      <c r="AW165" s="38">
        <f>IF('Indicator Date'!AW165="","x",'Indicator Date'!AW165)</f>
        <v>2019</v>
      </c>
      <c r="AX165" s="38">
        <f>IF('Indicator Date'!AX165="","x",'Indicator Date'!AX165)</f>
        <v>2024</v>
      </c>
      <c r="AY165" s="38">
        <f>IF('Indicator Date'!AY165="","x",'Indicator Date'!AY165)</f>
        <v>2024</v>
      </c>
      <c r="AZ165" s="38">
        <f>IF('Indicator Date'!AZ165="","x",'Indicator Date'!AZ165)</f>
        <v>2024</v>
      </c>
      <c r="BA165" s="38">
        <f>IF('Indicator Date'!BA165="","x",'Indicator Date'!BA165)</f>
        <v>2024</v>
      </c>
      <c r="BB165" s="38">
        <f>IF('Indicator Date'!BB165="","x",'Indicator Date'!BB165)</f>
        <v>2024</v>
      </c>
      <c r="BC165" s="38">
        <f>IF('Indicator Date'!BC165="","x",'Indicator Date'!BC165)</f>
        <v>2024</v>
      </c>
      <c r="BD165" s="38">
        <f>IF('Indicator Date'!BD165="","x",'Indicator Date'!BD165)</f>
        <v>2024</v>
      </c>
      <c r="BE165" s="38">
        <f>IF('Indicator Date'!BE165="","x",'Indicator Date'!BE165)</f>
        <v>2024</v>
      </c>
      <c r="BF165" s="38">
        <f>IF('Indicator Date'!BF165="","x",'Indicator Date'!BF165)</f>
        <v>2015</v>
      </c>
      <c r="BG165" s="38">
        <f>IF('Indicator Date'!BG165="","x",'Indicator Date'!BG165)</f>
        <v>2022</v>
      </c>
      <c r="BH165" s="38">
        <f>IF('Indicator Date'!BH165="","x",'Indicator Date'!BH165)</f>
        <v>2023</v>
      </c>
      <c r="BI165" s="38">
        <f>IF('Indicator Date'!BI165="","x",'Indicator Date'!BI165)</f>
        <v>2022</v>
      </c>
      <c r="BJ165" s="38">
        <f>IF('Indicator Date'!BJ165="","x",'Indicator Date'!BJ165)</f>
        <v>2022</v>
      </c>
      <c r="BK165" s="38">
        <f>IF('Indicator Date'!BK165="","x",'Indicator Date'!BK165)</f>
        <v>2021</v>
      </c>
      <c r="BL165" s="38">
        <f>IF('Indicator Date'!BL165="","x",'Indicator Date'!BL165)</f>
        <v>2022</v>
      </c>
      <c r="BM165" s="38">
        <f>IF('Indicator Date'!BM165="","x",'Indicator Date'!BM165)</f>
        <v>2014</v>
      </c>
      <c r="BN165" s="38">
        <f>IF('Indicator Date'!BN165="","x",'Indicator Date'!BN165)</f>
        <v>2022</v>
      </c>
      <c r="BO165" s="38">
        <f>IF('Indicator Date'!BO165="","x",'Indicator Date'!BO165)</f>
        <v>2022</v>
      </c>
      <c r="BP165" s="38">
        <f>IF('Indicator Date'!BP165="","x",'Indicator Date'!BP165)</f>
        <v>2021</v>
      </c>
      <c r="BQ165" s="38">
        <f>IF('Indicator Date'!BQ165="","x",'Indicator Date'!BQ165)</f>
        <v>2022</v>
      </c>
      <c r="BR165" s="38">
        <f>IF('Indicator Date'!BR165="","x",'Indicator Date'!BR165)</f>
        <v>2022</v>
      </c>
      <c r="BS165" s="38" t="str">
        <f>IF('Indicator Date'!BS165="","x",'Indicator Date'!BS165)</f>
        <v>x</v>
      </c>
      <c r="BT165" s="38">
        <f>IF('Indicator Date'!BT165="","x",'Indicator Date'!BT165)</f>
        <v>2021</v>
      </c>
      <c r="BU165" s="38">
        <f>IF('Indicator Date'!BU165="","x",'Indicator Date'!BU165)</f>
        <v>2020</v>
      </c>
      <c r="BV165" s="38">
        <f>IF('Indicator Date'!BV165="","x",'Indicator Date'!BV165)</f>
        <v>2023</v>
      </c>
    </row>
    <row r="166" spans="1:74">
      <c r="A166" s="30" t="str">
        <f>'Indicator Data'!A168</f>
        <v>Sudan</v>
      </c>
      <c r="B166" s="23" t="str">
        <f>'Indicator Data'!B168</f>
        <v>SDN</v>
      </c>
      <c r="C166" s="38">
        <f>IF('Indicator Date'!C166="","x",'Indicator Date'!C166)</f>
        <v>2024</v>
      </c>
      <c r="D166" s="38">
        <f>IF('Indicator Date'!D166="","x",'Indicator Date'!D166)</f>
        <v>2024</v>
      </c>
      <c r="E166" s="38">
        <f>IF('Indicator Date'!E166="","x",'Indicator Date'!E166)</f>
        <v>2024</v>
      </c>
      <c r="F166" s="38">
        <f>IF('Indicator Date'!F166="","x",'Indicator Date'!F166)</f>
        <v>2024</v>
      </c>
      <c r="G166" s="38">
        <f>IF('Indicator Date'!G166="","x",'Indicator Date'!G166)</f>
        <v>2024</v>
      </c>
      <c r="H166" s="38">
        <f>IF('Indicator Date'!H166="","x",'Indicator Date'!H166)</f>
        <v>2024</v>
      </c>
      <c r="I166" s="38">
        <f>IF('Indicator Date'!I166="","x",'Indicator Date'!I166)</f>
        <v>2024</v>
      </c>
      <c r="J166" s="38">
        <f>IF('Indicator Date'!J166="","x",'Indicator Date'!J166)</f>
        <v>2024</v>
      </c>
      <c r="K166" s="38">
        <f>IF('Indicator Date'!K166="","x",'Indicator Date'!K166)</f>
        <v>2024</v>
      </c>
      <c r="L166" s="38">
        <f>IF('Indicator Date'!L166="","x",'Indicator Date'!L166)</f>
        <v>2024</v>
      </c>
      <c r="M166" s="38">
        <f>IF('Indicator Date'!M166="","x",'Indicator Date'!M166)</f>
        <v>2024</v>
      </c>
      <c r="N166" s="38">
        <f>IF('Indicator Date'!N166="","x",'Indicator Date'!N166)</f>
        <v>2024</v>
      </c>
      <c r="O166" s="38">
        <f>IF('Indicator Date'!O166="","x",'Indicator Date'!O166)</f>
        <v>2024</v>
      </c>
      <c r="P166" s="38">
        <f>IF('Indicator Date'!P166="","x",'Indicator Date'!P166)</f>
        <v>2024</v>
      </c>
      <c r="Q166" s="38">
        <f>IF('Indicator Date'!Q166="","x",'Indicator Date'!Q166)</f>
        <v>2024</v>
      </c>
      <c r="R166" s="38">
        <f>IF('Indicator Date'!R166="","x",'Indicator Date'!R166)</f>
        <v>2024</v>
      </c>
      <c r="S166" s="38">
        <f>IF('Indicator Date'!S166="","x",'Indicator Date'!S166)</f>
        <v>2024</v>
      </c>
      <c r="T166" s="38">
        <f>IF('Indicator Date'!T166="","x",'Indicator Date'!T166)</f>
        <v>2024</v>
      </c>
      <c r="U166" s="38">
        <f>IF('Indicator Date'!U166="","x",'Indicator Date'!U166)</f>
        <v>2024</v>
      </c>
      <c r="V166" s="38">
        <f>IF('Indicator Date'!V166="","x",'Indicator Date'!V166)</f>
        <v>2021</v>
      </c>
      <c r="W166" s="38">
        <f>IF('Indicator Date'!W166="","x",'Indicator Date'!W166)</f>
        <v>2022</v>
      </c>
      <c r="X166" s="38">
        <f>IF('Indicator Date'!X166="","x",'Indicator Date'!X166)</f>
        <v>2022</v>
      </c>
      <c r="Y166" s="38">
        <f>IF('Indicator Date'!Y166="","x",'Indicator Date'!Y166)</f>
        <v>2014</v>
      </c>
      <c r="Z166" s="38">
        <f>IF('Indicator Date'!Z166="","x",'Indicator Date'!Z166)</f>
        <v>2020</v>
      </c>
      <c r="AA166" s="38">
        <f>IF('Indicator Date'!AA166="","x",'Indicator Date'!AA166)</f>
        <v>2022</v>
      </c>
      <c r="AB166" s="38">
        <f>IF('Indicator Date'!AB166="","x",'Indicator Date'!AB166)</f>
        <v>2019</v>
      </c>
      <c r="AC166" s="38">
        <f>IF('Indicator Date'!AC166="","x",'Indicator Date'!AC166)</f>
        <v>2020</v>
      </c>
      <c r="AD166" s="38">
        <f>IF('Indicator Date'!AD166="","x",'Indicator Date'!AD166)</f>
        <v>2022</v>
      </c>
      <c r="AE166" s="38">
        <f>IF('Indicator Date'!AE166="","x",'Indicator Date'!AE166)</f>
        <v>2024</v>
      </c>
      <c r="AF166" s="38">
        <f>IF('Indicator Date'!AF166="","x",'Indicator Date'!AF166)</f>
        <v>2024</v>
      </c>
      <c r="AG166" s="38">
        <f>IF('Indicator Date'!AG166="","x",'Indicator Date'!AG166)</f>
        <v>2024</v>
      </c>
      <c r="AH166" s="38">
        <f>IF('Indicator Date'!AH166="","x",'Indicator Date'!AH166)</f>
        <v>2022</v>
      </c>
      <c r="AI166" s="38" t="str">
        <f>IF('Indicator Date'!AI166="","x",RIGHT('Indicator Date'!AI166,4))</f>
        <v>2014</v>
      </c>
      <c r="AJ166" s="38">
        <f>IF('Indicator Date'!AJ166="","x",'Indicator Date'!AJ166)</f>
        <v>2024</v>
      </c>
      <c r="AK166" s="38">
        <f>IF('Indicator Date'!AK166="","x",'Indicator Date'!AK166)</f>
        <v>2021</v>
      </c>
      <c r="AL166" s="38">
        <f>IF('Indicator Date'!AL166="","x",'Indicator Date'!AL166)</f>
        <v>2022</v>
      </c>
      <c r="AM166" s="38">
        <f>IF('Indicator Date'!AM166="","x",'Indicator Date'!AM166)</f>
        <v>2022</v>
      </c>
      <c r="AN166" s="38">
        <f>IF('Indicator Date'!AN166="","x",'Indicator Date'!AN166)</f>
        <v>2023</v>
      </c>
      <c r="AO166" s="38">
        <f>IF('Indicator Date'!AO166="","x",'Indicator Date'!AO166)</f>
        <v>2022</v>
      </c>
      <c r="AP166" s="38">
        <f>IF('Indicator Date'!AP166="","x",'Indicator Date'!AP166)</f>
        <v>2014</v>
      </c>
      <c r="AQ166" s="38">
        <f>IF('Indicator Date'!AQ166="","x",'Indicator Date'!AQ166)</f>
        <v>2022</v>
      </c>
      <c r="AR166" s="38">
        <f>IF('Indicator Date'!AR166="","x",'Indicator Date'!AR166)</f>
        <v>2022</v>
      </c>
      <c r="AS166" s="38">
        <f>IF('Indicator Date'!AS166="","x",'Indicator Date'!AS166)</f>
        <v>2022</v>
      </c>
      <c r="AT166" s="38">
        <f>IF('Indicator Date'!AT166="","x",'Indicator Date'!AT166)</f>
        <v>2022</v>
      </c>
      <c r="AU166" s="38">
        <f>IF('Indicator Date'!AU166="","x",'Indicator Date'!AU166)</f>
        <v>2022</v>
      </c>
      <c r="AV166" s="38">
        <f>IF('Indicator Date'!AV166="","x",'Indicator Date'!AV166)</f>
        <v>2022</v>
      </c>
      <c r="AW166" s="38">
        <f>IF('Indicator Date'!AW166="","x",'Indicator Date'!AW166)</f>
        <v>2014</v>
      </c>
      <c r="AX166" s="38">
        <f>IF('Indicator Date'!AX166="","x",'Indicator Date'!AX166)</f>
        <v>2024</v>
      </c>
      <c r="AY166" s="38">
        <f>IF('Indicator Date'!AY166="","x",'Indicator Date'!AY166)</f>
        <v>2024</v>
      </c>
      <c r="AZ166" s="38">
        <f>IF('Indicator Date'!AZ166="","x",'Indicator Date'!AZ166)</f>
        <v>2024</v>
      </c>
      <c r="BA166" s="38">
        <f>IF('Indicator Date'!BA166="","x",'Indicator Date'!BA166)</f>
        <v>2024</v>
      </c>
      <c r="BB166" s="38">
        <f>IF('Indicator Date'!BB166="","x",'Indicator Date'!BB166)</f>
        <v>2024</v>
      </c>
      <c r="BC166" s="38">
        <f>IF('Indicator Date'!BC166="","x",'Indicator Date'!BC166)</f>
        <v>2024</v>
      </c>
      <c r="BD166" s="38">
        <f>IF('Indicator Date'!BD166="","x",'Indicator Date'!BD166)</f>
        <v>2024</v>
      </c>
      <c r="BE166" s="38">
        <f>IF('Indicator Date'!BE166="","x",'Indicator Date'!BE166)</f>
        <v>2024</v>
      </c>
      <c r="BF166" s="38">
        <f>IF('Indicator Date'!BF166="","x",'Indicator Date'!BF166)</f>
        <v>2013</v>
      </c>
      <c r="BG166" s="38">
        <f>IF('Indicator Date'!BG166="","x",'Indicator Date'!BG166)</f>
        <v>2022</v>
      </c>
      <c r="BH166" s="38">
        <f>IF('Indicator Date'!BH166="","x",'Indicator Date'!BH166)</f>
        <v>2023</v>
      </c>
      <c r="BI166" s="38">
        <f>IF('Indicator Date'!BI166="","x",'Indicator Date'!BI166)</f>
        <v>2022</v>
      </c>
      <c r="BJ166" s="38">
        <f>IF('Indicator Date'!BJ166="","x",'Indicator Date'!BJ166)</f>
        <v>2018</v>
      </c>
      <c r="BK166" s="38">
        <f>IF('Indicator Date'!BK166="","x",'Indicator Date'!BK166)</f>
        <v>2020</v>
      </c>
      <c r="BL166" s="38">
        <f>IF('Indicator Date'!BL166="","x",'Indicator Date'!BL166)</f>
        <v>2022</v>
      </c>
      <c r="BM166" s="38">
        <f>IF('Indicator Date'!BM166="","x",'Indicator Date'!BM166)</f>
        <v>2014</v>
      </c>
      <c r="BN166" s="38">
        <f>IF('Indicator Date'!BN166="","x",'Indicator Date'!BN166)</f>
        <v>2022</v>
      </c>
      <c r="BO166" s="38">
        <f>IF('Indicator Date'!BO166="","x",'Indicator Date'!BO166)</f>
        <v>2022</v>
      </c>
      <c r="BP166" s="38">
        <f>IF('Indicator Date'!BP166="","x",'Indicator Date'!BP166)</f>
        <v>2017</v>
      </c>
      <c r="BQ166" s="38">
        <f>IF('Indicator Date'!BQ166="","x",'Indicator Date'!BQ166)</f>
        <v>2022</v>
      </c>
      <c r="BR166" s="38">
        <f>IF('Indicator Date'!BR166="","x",'Indicator Date'!BR166)</f>
        <v>2022</v>
      </c>
      <c r="BS166" s="38">
        <f>IF('Indicator Date'!BS166="","x",'Indicator Date'!BS166)</f>
        <v>2022</v>
      </c>
      <c r="BT166" s="38">
        <f>IF('Indicator Date'!BT166="","x",'Indicator Date'!BT166)</f>
        <v>2021</v>
      </c>
      <c r="BU166" s="38">
        <f>IF('Indicator Date'!BU166="","x",'Indicator Date'!BU166)</f>
        <v>2020</v>
      </c>
      <c r="BV166" s="38">
        <f>IF('Indicator Date'!BV166="","x",'Indicator Date'!BV166)</f>
        <v>2023</v>
      </c>
    </row>
    <row r="167" spans="1:74">
      <c r="A167" s="30" t="str">
        <f>'Indicator Data'!A169</f>
        <v>Suriname</v>
      </c>
      <c r="B167" s="23" t="str">
        <f>'Indicator Data'!B169</f>
        <v>SUR</v>
      </c>
      <c r="C167" s="38">
        <f>IF('Indicator Date'!C167="","x",'Indicator Date'!C167)</f>
        <v>2024</v>
      </c>
      <c r="D167" s="38">
        <f>IF('Indicator Date'!D167="","x",'Indicator Date'!D167)</f>
        <v>2024</v>
      </c>
      <c r="E167" s="38">
        <f>IF('Indicator Date'!E167="","x",'Indicator Date'!E167)</f>
        <v>2024</v>
      </c>
      <c r="F167" s="38">
        <f>IF('Indicator Date'!F167="","x",'Indicator Date'!F167)</f>
        <v>2024</v>
      </c>
      <c r="G167" s="38">
        <f>IF('Indicator Date'!G167="","x",'Indicator Date'!G167)</f>
        <v>2024</v>
      </c>
      <c r="H167" s="38">
        <f>IF('Indicator Date'!H167="","x",'Indicator Date'!H167)</f>
        <v>2024</v>
      </c>
      <c r="I167" s="38">
        <f>IF('Indicator Date'!I167="","x",'Indicator Date'!I167)</f>
        <v>2024</v>
      </c>
      <c r="J167" s="38">
        <f>IF('Indicator Date'!J167="","x",'Indicator Date'!J167)</f>
        <v>2024</v>
      </c>
      <c r="K167" s="38">
        <f>IF('Indicator Date'!K167="","x",'Indicator Date'!K167)</f>
        <v>2024</v>
      </c>
      <c r="L167" s="38">
        <f>IF('Indicator Date'!L167="","x",'Indicator Date'!L167)</f>
        <v>2024</v>
      </c>
      <c r="M167" s="38" t="str">
        <f>IF('Indicator Date'!M167="","x",'Indicator Date'!M167)</f>
        <v>x</v>
      </c>
      <c r="N167" s="38" t="str">
        <f>IF('Indicator Date'!N167="","x",'Indicator Date'!N167)</f>
        <v>x</v>
      </c>
      <c r="O167" s="38" t="str">
        <f>IF('Indicator Date'!O167="","x",'Indicator Date'!O167)</f>
        <v>x</v>
      </c>
      <c r="P167" s="38" t="str">
        <f>IF('Indicator Date'!P167="","x",'Indicator Date'!P167)</f>
        <v>x</v>
      </c>
      <c r="Q167" s="38">
        <f>IF('Indicator Date'!Q167="","x",'Indicator Date'!Q167)</f>
        <v>2024</v>
      </c>
      <c r="R167" s="38">
        <f>IF('Indicator Date'!R167="","x",'Indicator Date'!R167)</f>
        <v>2024</v>
      </c>
      <c r="S167" s="38">
        <f>IF('Indicator Date'!S167="","x",'Indicator Date'!S167)</f>
        <v>2024</v>
      </c>
      <c r="T167" s="38">
        <f>IF('Indicator Date'!T167="","x",'Indicator Date'!T167)</f>
        <v>2024</v>
      </c>
      <c r="U167" s="38">
        <f>IF('Indicator Date'!U167="","x",'Indicator Date'!U167)</f>
        <v>2024</v>
      </c>
      <c r="V167" s="38">
        <f>IF('Indicator Date'!V167="","x",'Indicator Date'!V167)</f>
        <v>2021</v>
      </c>
      <c r="W167" s="38">
        <f>IF('Indicator Date'!W167="","x",'Indicator Date'!W167)</f>
        <v>2022</v>
      </c>
      <c r="X167" s="38">
        <f>IF('Indicator Date'!X167="","x",'Indicator Date'!X167)</f>
        <v>2022</v>
      </c>
      <c r="Y167" s="38">
        <f>IF('Indicator Date'!Y167="","x",'Indicator Date'!Y167)</f>
        <v>2018</v>
      </c>
      <c r="Z167" s="38">
        <f>IF('Indicator Date'!Z167="","x",'Indicator Date'!Z167)</f>
        <v>2022</v>
      </c>
      <c r="AA167" s="38">
        <f>IF('Indicator Date'!AA167="","x",'Indicator Date'!AA167)</f>
        <v>2022</v>
      </c>
      <c r="AB167" s="38">
        <f>IF('Indicator Date'!AB167="","x",'Indicator Date'!AB167)</f>
        <v>2018</v>
      </c>
      <c r="AC167" s="38">
        <f>IF('Indicator Date'!AC167="","x",'Indicator Date'!AC167)</f>
        <v>2020</v>
      </c>
      <c r="AD167" s="38">
        <f>IF('Indicator Date'!AD167="","x",'Indicator Date'!AD167)</f>
        <v>2022</v>
      </c>
      <c r="AE167" s="38">
        <f>IF('Indicator Date'!AE167="","x",'Indicator Date'!AE167)</f>
        <v>2024</v>
      </c>
      <c r="AF167" s="38">
        <f>IF('Indicator Date'!AF167="","x",'Indicator Date'!AF167)</f>
        <v>2024</v>
      </c>
      <c r="AG167" s="38">
        <f>IF('Indicator Date'!AG167="","x",'Indicator Date'!AG167)</f>
        <v>2024</v>
      </c>
      <c r="AH167" s="38">
        <f>IF('Indicator Date'!AH167="","x",'Indicator Date'!AH167)</f>
        <v>2022</v>
      </c>
      <c r="AI167" s="38" t="str">
        <f>IF('Indicator Date'!AI167="","x",RIGHT('Indicator Date'!AI167,4))</f>
        <v>2018</v>
      </c>
      <c r="AJ167" s="38">
        <f>IF('Indicator Date'!AJ167="","x",'Indicator Date'!AJ167)</f>
        <v>2024</v>
      </c>
      <c r="AK167" s="38">
        <f>IF('Indicator Date'!AK167="","x",'Indicator Date'!AK167)</f>
        <v>2021</v>
      </c>
      <c r="AL167" s="38">
        <f>IF('Indicator Date'!AL167="","x",'Indicator Date'!AL167)</f>
        <v>2022</v>
      </c>
      <c r="AM167" s="38">
        <f>IF('Indicator Date'!AM167="","x",'Indicator Date'!AM167)</f>
        <v>2022</v>
      </c>
      <c r="AN167" s="38">
        <f>IF('Indicator Date'!AN167="","x",'Indicator Date'!AN167)</f>
        <v>2023</v>
      </c>
      <c r="AO167" s="38">
        <f>IF('Indicator Date'!AO167="","x",'Indicator Date'!AO167)</f>
        <v>2022</v>
      </c>
      <c r="AP167" s="38">
        <f>IF('Indicator Date'!AP167="","x",'Indicator Date'!AP167)</f>
        <v>2018</v>
      </c>
      <c r="AQ167" s="38">
        <f>IF('Indicator Date'!AQ167="","x",'Indicator Date'!AQ167)</f>
        <v>2022</v>
      </c>
      <c r="AR167" s="38">
        <f>IF('Indicator Date'!AR167="","x",'Indicator Date'!AR167)</f>
        <v>2022</v>
      </c>
      <c r="AS167" s="38">
        <f>IF('Indicator Date'!AS167="","x",'Indicator Date'!AS167)</f>
        <v>2022</v>
      </c>
      <c r="AT167" s="38">
        <f>IF('Indicator Date'!AT167="","x",'Indicator Date'!AT167)</f>
        <v>2022</v>
      </c>
      <c r="AU167" s="38">
        <f>IF('Indicator Date'!AU167="","x",'Indicator Date'!AU167)</f>
        <v>2022</v>
      </c>
      <c r="AV167" s="38">
        <f>IF('Indicator Date'!AV167="","x",'Indicator Date'!AV167)</f>
        <v>2022</v>
      </c>
      <c r="AW167" s="38">
        <f>IF('Indicator Date'!AW167="","x",'Indicator Date'!AW167)</f>
        <v>2022</v>
      </c>
      <c r="AX167" s="38">
        <f>IF('Indicator Date'!AX167="","x",'Indicator Date'!AX167)</f>
        <v>2024</v>
      </c>
      <c r="AY167" s="38">
        <f>IF('Indicator Date'!AY167="","x",'Indicator Date'!AY167)</f>
        <v>2024</v>
      </c>
      <c r="AZ167" s="38">
        <f>IF('Indicator Date'!AZ167="","x",'Indicator Date'!AZ167)</f>
        <v>2024</v>
      </c>
      <c r="BA167" s="38" t="str">
        <f>IF('Indicator Date'!BA167="","x",'Indicator Date'!BA167)</f>
        <v>x</v>
      </c>
      <c r="BB167" s="38">
        <f>IF('Indicator Date'!BB167="","x",'Indicator Date'!BB167)</f>
        <v>2024</v>
      </c>
      <c r="BC167" s="38" t="str">
        <f>IF('Indicator Date'!BC167="","x",'Indicator Date'!BC167)</f>
        <v>x</v>
      </c>
      <c r="BD167" s="38">
        <f>IF('Indicator Date'!BD167="","x",'Indicator Date'!BD167)</f>
        <v>2024</v>
      </c>
      <c r="BE167" s="38">
        <f>IF('Indicator Date'!BE167="","x",'Indicator Date'!BE167)</f>
        <v>2024</v>
      </c>
      <c r="BF167" s="38" t="str">
        <f>IF('Indicator Date'!BF167="","x",'Indicator Date'!BF167)</f>
        <v>x</v>
      </c>
      <c r="BG167" s="38">
        <f>IF('Indicator Date'!BG167="","x",'Indicator Date'!BG167)</f>
        <v>2022</v>
      </c>
      <c r="BH167" s="38">
        <f>IF('Indicator Date'!BH167="","x",'Indicator Date'!BH167)</f>
        <v>2023</v>
      </c>
      <c r="BI167" s="38">
        <f>IF('Indicator Date'!BI167="","x",'Indicator Date'!BI167)</f>
        <v>2022</v>
      </c>
      <c r="BJ167" s="38">
        <f>IF('Indicator Date'!BJ167="","x",'Indicator Date'!BJ167)</f>
        <v>2021</v>
      </c>
      <c r="BK167" s="38">
        <f>IF('Indicator Date'!BK167="","x",'Indicator Date'!BK167)</f>
        <v>2021</v>
      </c>
      <c r="BL167" s="38">
        <f>IF('Indicator Date'!BL167="","x",'Indicator Date'!BL167)</f>
        <v>2022</v>
      </c>
      <c r="BM167" s="38">
        <f>IF('Indicator Date'!BM167="","x",'Indicator Date'!BM167)</f>
        <v>2014</v>
      </c>
      <c r="BN167" s="38">
        <f>IF('Indicator Date'!BN167="","x",'Indicator Date'!BN167)</f>
        <v>2022</v>
      </c>
      <c r="BO167" s="38">
        <f>IF('Indicator Date'!BO167="","x",'Indicator Date'!BO167)</f>
        <v>2022</v>
      </c>
      <c r="BP167" s="38">
        <f>IF('Indicator Date'!BP167="","x",'Indicator Date'!BP167)</f>
        <v>2018</v>
      </c>
      <c r="BQ167" s="38">
        <f>IF('Indicator Date'!BQ167="","x",'Indicator Date'!BQ167)</f>
        <v>2022</v>
      </c>
      <c r="BR167" s="38">
        <f>IF('Indicator Date'!BR167="","x",'Indicator Date'!BR167)</f>
        <v>2022</v>
      </c>
      <c r="BS167" s="38" t="str">
        <f>IF('Indicator Date'!BS167="","x",'Indicator Date'!BS167)</f>
        <v>x</v>
      </c>
      <c r="BT167" s="38">
        <f>IF('Indicator Date'!BT167="","x",'Indicator Date'!BT167)</f>
        <v>2021</v>
      </c>
      <c r="BU167" s="38">
        <f>IF('Indicator Date'!BU167="","x",'Indicator Date'!BU167)</f>
        <v>2020</v>
      </c>
      <c r="BV167" s="38">
        <f>IF('Indicator Date'!BV167="","x",'Indicator Date'!BV167)</f>
        <v>2023</v>
      </c>
    </row>
    <row r="168" spans="1:74">
      <c r="A168" s="30" t="str">
        <f>'Indicator Data'!A170</f>
        <v>Sweden</v>
      </c>
      <c r="B168" s="23" t="str">
        <f>'Indicator Data'!B170</f>
        <v>SWE</v>
      </c>
      <c r="C168" s="38">
        <f>IF('Indicator Date'!C168="","x",'Indicator Date'!C168)</f>
        <v>2024</v>
      </c>
      <c r="D168" s="38">
        <f>IF('Indicator Date'!D168="","x",'Indicator Date'!D168)</f>
        <v>2024</v>
      </c>
      <c r="E168" s="38">
        <f>IF('Indicator Date'!E168="","x",'Indicator Date'!E168)</f>
        <v>2024</v>
      </c>
      <c r="F168" s="38">
        <f>IF('Indicator Date'!F168="","x",'Indicator Date'!F168)</f>
        <v>2024</v>
      </c>
      <c r="G168" s="38">
        <f>IF('Indicator Date'!G168="","x",'Indicator Date'!G168)</f>
        <v>2024</v>
      </c>
      <c r="H168" s="38">
        <f>IF('Indicator Date'!H168="","x",'Indicator Date'!H168)</f>
        <v>2024</v>
      </c>
      <c r="I168" s="38">
        <f>IF('Indicator Date'!I168="","x",'Indicator Date'!I168)</f>
        <v>2024</v>
      </c>
      <c r="J168" s="38">
        <f>IF('Indicator Date'!J168="","x",'Indicator Date'!J168)</f>
        <v>2024</v>
      </c>
      <c r="K168" s="38">
        <f>IF('Indicator Date'!K168="","x",'Indicator Date'!K168)</f>
        <v>2024</v>
      </c>
      <c r="L168" s="38">
        <f>IF('Indicator Date'!L168="","x",'Indicator Date'!L168)</f>
        <v>2024</v>
      </c>
      <c r="M168" s="38">
        <f>IF('Indicator Date'!M168="","x",'Indicator Date'!M168)</f>
        <v>2024</v>
      </c>
      <c r="N168" s="38" t="str">
        <f>IF('Indicator Date'!N168="","x",'Indicator Date'!N168)</f>
        <v>x</v>
      </c>
      <c r="O168" s="38" t="str">
        <f>IF('Indicator Date'!O168="","x",'Indicator Date'!O168)</f>
        <v>x</v>
      </c>
      <c r="P168" s="38" t="str">
        <f>IF('Indicator Date'!P168="","x",'Indicator Date'!P168)</f>
        <v>x</v>
      </c>
      <c r="Q168" s="38">
        <f>IF('Indicator Date'!Q168="","x",'Indicator Date'!Q168)</f>
        <v>2024</v>
      </c>
      <c r="R168" s="38">
        <f>IF('Indicator Date'!R168="","x",'Indicator Date'!R168)</f>
        <v>2024</v>
      </c>
      <c r="S168" s="38">
        <f>IF('Indicator Date'!S168="","x",'Indicator Date'!S168)</f>
        <v>2024</v>
      </c>
      <c r="T168" s="38">
        <f>IF('Indicator Date'!T168="","x",'Indicator Date'!T168)</f>
        <v>2024</v>
      </c>
      <c r="U168" s="38">
        <f>IF('Indicator Date'!U168="","x",'Indicator Date'!U168)</f>
        <v>2024</v>
      </c>
      <c r="V168" s="38">
        <f>IF('Indicator Date'!V168="","x",'Indicator Date'!V168)</f>
        <v>2021</v>
      </c>
      <c r="W168" s="38">
        <f>IF('Indicator Date'!W168="","x",'Indicator Date'!W168)</f>
        <v>2022</v>
      </c>
      <c r="X168" s="38">
        <f>IF('Indicator Date'!X168="","x",'Indicator Date'!X168)</f>
        <v>2022</v>
      </c>
      <c r="Y168" s="38" t="str">
        <f>IF('Indicator Date'!Y168="","x",'Indicator Date'!Y168)</f>
        <v>x</v>
      </c>
      <c r="Z168" s="38">
        <f>IF('Indicator Date'!Z168="","x",'Indicator Date'!Z168)</f>
        <v>2022</v>
      </c>
      <c r="AA168" s="38" t="str">
        <f>IF('Indicator Date'!AA168="","x",'Indicator Date'!AA168)</f>
        <v>x</v>
      </c>
      <c r="AB168" s="38">
        <f>IF('Indicator Date'!AB168="","x",'Indicator Date'!AB168)</f>
        <v>2018</v>
      </c>
      <c r="AC168" s="38">
        <f>IF('Indicator Date'!AC168="","x",'Indicator Date'!AC168)</f>
        <v>2020</v>
      </c>
      <c r="AD168" s="38">
        <f>IF('Indicator Date'!AD168="","x",'Indicator Date'!AD168)</f>
        <v>2022</v>
      </c>
      <c r="AE168" s="38">
        <f>IF('Indicator Date'!AE168="","x",'Indicator Date'!AE168)</f>
        <v>2024</v>
      </c>
      <c r="AF168" s="38">
        <f>IF('Indicator Date'!AF168="","x",'Indicator Date'!AF168)</f>
        <v>2024</v>
      </c>
      <c r="AG168" s="38">
        <f>IF('Indicator Date'!AG168="","x",'Indicator Date'!AG168)</f>
        <v>2024</v>
      </c>
      <c r="AH168" s="38">
        <f>IF('Indicator Date'!AH168="","x",'Indicator Date'!AH168)</f>
        <v>2022</v>
      </c>
      <c r="AI168" s="38" t="str">
        <f>IF('Indicator Date'!AI168="","x",RIGHT('Indicator Date'!AI168,4))</f>
        <v>x</v>
      </c>
      <c r="AJ168" s="38">
        <f>IF('Indicator Date'!AJ168="","x",'Indicator Date'!AJ168)</f>
        <v>2024</v>
      </c>
      <c r="AK168" s="38">
        <f>IF('Indicator Date'!AK168="","x",'Indicator Date'!AK168)</f>
        <v>2021</v>
      </c>
      <c r="AL168" s="38">
        <f>IF('Indicator Date'!AL168="","x",'Indicator Date'!AL168)</f>
        <v>2022</v>
      </c>
      <c r="AM168" s="38" t="str">
        <f>IF('Indicator Date'!AM168="","x",'Indicator Date'!AM168)</f>
        <v>x</v>
      </c>
      <c r="AN168" s="38">
        <f>IF('Indicator Date'!AN168="","x",'Indicator Date'!AN168)</f>
        <v>2023</v>
      </c>
      <c r="AO168" s="38">
        <f>IF('Indicator Date'!AO168="","x",'Indicator Date'!AO168)</f>
        <v>2022</v>
      </c>
      <c r="AP168" s="38" t="str">
        <f>IF('Indicator Date'!AP168="","x",'Indicator Date'!AP168)</f>
        <v>x</v>
      </c>
      <c r="AQ168" s="38">
        <f>IF('Indicator Date'!AQ168="","x",'Indicator Date'!AQ168)</f>
        <v>2022</v>
      </c>
      <c r="AR168" s="38" t="str">
        <f>IF('Indicator Date'!AR168="","x",'Indicator Date'!AR168)</f>
        <v>x</v>
      </c>
      <c r="AS168" s="38" t="str">
        <f>IF('Indicator Date'!AS168="","x",'Indicator Date'!AS168)</f>
        <v>x</v>
      </c>
      <c r="AT168" s="38" t="str">
        <f>IF('Indicator Date'!AT168="","x",'Indicator Date'!AT168)</f>
        <v>x</v>
      </c>
      <c r="AU168" s="38">
        <f>IF('Indicator Date'!AU168="","x",'Indicator Date'!AU168)</f>
        <v>2022</v>
      </c>
      <c r="AV168" s="38">
        <f>IF('Indicator Date'!AV168="","x",'Indicator Date'!AV168)</f>
        <v>2022</v>
      </c>
      <c r="AW168" s="38">
        <f>IF('Indicator Date'!AW168="","x",'Indicator Date'!AW168)</f>
        <v>2021</v>
      </c>
      <c r="AX168" s="38">
        <f>IF('Indicator Date'!AX168="","x",'Indicator Date'!AX168)</f>
        <v>2024</v>
      </c>
      <c r="AY168" s="38">
        <f>IF('Indicator Date'!AY168="","x",'Indicator Date'!AY168)</f>
        <v>2024</v>
      </c>
      <c r="AZ168" s="38">
        <f>IF('Indicator Date'!AZ168="","x",'Indicator Date'!AZ168)</f>
        <v>2024</v>
      </c>
      <c r="BA168" s="38" t="str">
        <f>IF('Indicator Date'!BA168="","x",'Indicator Date'!BA168)</f>
        <v>x</v>
      </c>
      <c r="BB168" s="38">
        <f>IF('Indicator Date'!BB168="","x",'Indicator Date'!BB168)</f>
        <v>2024</v>
      </c>
      <c r="BC168" s="38" t="str">
        <f>IF('Indicator Date'!BC168="","x",'Indicator Date'!BC168)</f>
        <v>x</v>
      </c>
      <c r="BD168" s="38">
        <f>IF('Indicator Date'!BD168="","x",'Indicator Date'!BD168)</f>
        <v>2024</v>
      </c>
      <c r="BE168" s="38">
        <f>IF('Indicator Date'!BE168="","x",'Indicator Date'!BE168)</f>
        <v>2024</v>
      </c>
      <c r="BF168" s="38">
        <f>IF('Indicator Date'!BF168="","x",'Indicator Date'!BF168)</f>
        <v>2015</v>
      </c>
      <c r="BG168" s="38">
        <f>IF('Indicator Date'!BG168="","x",'Indicator Date'!BG168)</f>
        <v>2022</v>
      </c>
      <c r="BH168" s="38">
        <f>IF('Indicator Date'!BH168="","x",'Indicator Date'!BH168)</f>
        <v>2023</v>
      </c>
      <c r="BI168" s="38">
        <f>IF('Indicator Date'!BI168="","x",'Indicator Date'!BI168)</f>
        <v>2022</v>
      </c>
      <c r="BJ168" s="38" t="str">
        <f>IF('Indicator Date'!BJ168="","x",'Indicator Date'!BJ168)</f>
        <v>x</v>
      </c>
      <c r="BK168" s="38">
        <f>IF('Indicator Date'!BK168="","x",'Indicator Date'!BK168)</f>
        <v>2022</v>
      </c>
      <c r="BL168" s="38">
        <f>IF('Indicator Date'!BL168="","x",'Indicator Date'!BL168)</f>
        <v>2022</v>
      </c>
      <c r="BM168" s="38">
        <f>IF('Indicator Date'!BM168="","x",'Indicator Date'!BM168)</f>
        <v>2014</v>
      </c>
      <c r="BN168" s="38">
        <f>IF('Indicator Date'!BN168="","x",'Indicator Date'!BN168)</f>
        <v>2022</v>
      </c>
      <c r="BO168" s="38">
        <f>IF('Indicator Date'!BO168="","x",'Indicator Date'!BO168)</f>
        <v>2022</v>
      </c>
      <c r="BP168" s="38">
        <f>IF('Indicator Date'!BP168="","x",'Indicator Date'!BP168)</f>
        <v>2020</v>
      </c>
      <c r="BQ168" s="38">
        <f>IF('Indicator Date'!BQ168="","x",'Indicator Date'!BQ168)</f>
        <v>2022</v>
      </c>
      <c r="BR168" s="38">
        <f>IF('Indicator Date'!BR168="","x",'Indicator Date'!BR168)</f>
        <v>2022</v>
      </c>
      <c r="BS168" s="38">
        <f>IF('Indicator Date'!BS168="","x",'Indicator Date'!BS168)</f>
        <v>2022</v>
      </c>
      <c r="BT168" s="38">
        <f>IF('Indicator Date'!BT168="","x",'Indicator Date'!BT168)</f>
        <v>2022</v>
      </c>
      <c r="BU168" s="38">
        <f>IF('Indicator Date'!BU168="","x",'Indicator Date'!BU168)</f>
        <v>2020</v>
      </c>
      <c r="BV168" s="38">
        <f>IF('Indicator Date'!BV168="","x",'Indicator Date'!BV168)</f>
        <v>2023</v>
      </c>
    </row>
    <row r="169" spans="1:74">
      <c r="A169" s="30" t="str">
        <f>'Indicator Data'!A171</f>
        <v>Switzerland</v>
      </c>
      <c r="B169" s="23" t="str">
        <f>'Indicator Data'!B171</f>
        <v>CHE</v>
      </c>
      <c r="C169" s="38">
        <f>IF('Indicator Date'!C169="","x",'Indicator Date'!C169)</f>
        <v>2024</v>
      </c>
      <c r="D169" s="38">
        <f>IF('Indicator Date'!D169="","x",'Indicator Date'!D169)</f>
        <v>2024</v>
      </c>
      <c r="E169" s="38">
        <f>IF('Indicator Date'!E169="","x",'Indicator Date'!E169)</f>
        <v>2024</v>
      </c>
      <c r="F169" s="38">
        <f>IF('Indicator Date'!F169="","x",'Indicator Date'!F169)</f>
        <v>2024</v>
      </c>
      <c r="G169" s="38">
        <f>IF('Indicator Date'!G169="","x",'Indicator Date'!G169)</f>
        <v>2024</v>
      </c>
      <c r="H169" s="38">
        <f>IF('Indicator Date'!H169="","x",'Indicator Date'!H169)</f>
        <v>2024</v>
      </c>
      <c r="I169" s="38">
        <f>IF('Indicator Date'!I169="","x",'Indicator Date'!I169)</f>
        <v>2024</v>
      </c>
      <c r="J169" s="38">
        <f>IF('Indicator Date'!J169="","x",'Indicator Date'!J169)</f>
        <v>2024</v>
      </c>
      <c r="K169" s="38">
        <f>IF('Indicator Date'!K169="","x",'Indicator Date'!K169)</f>
        <v>2024</v>
      </c>
      <c r="L169" s="38">
        <f>IF('Indicator Date'!L169="","x",'Indicator Date'!L169)</f>
        <v>2024</v>
      </c>
      <c r="M169" s="38">
        <f>IF('Indicator Date'!M169="","x",'Indicator Date'!M169)</f>
        <v>2024</v>
      </c>
      <c r="N169" s="38" t="str">
        <f>IF('Indicator Date'!N169="","x",'Indicator Date'!N169)</f>
        <v>x</v>
      </c>
      <c r="O169" s="38" t="str">
        <f>IF('Indicator Date'!O169="","x",'Indicator Date'!O169)</f>
        <v>x</v>
      </c>
      <c r="P169" s="38" t="str">
        <f>IF('Indicator Date'!P169="","x",'Indicator Date'!P169)</f>
        <v>x</v>
      </c>
      <c r="Q169" s="38">
        <f>IF('Indicator Date'!Q169="","x",'Indicator Date'!Q169)</f>
        <v>2024</v>
      </c>
      <c r="R169" s="38">
        <f>IF('Indicator Date'!R169="","x",'Indicator Date'!R169)</f>
        <v>2024</v>
      </c>
      <c r="S169" s="38">
        <f>IF('Indicator Date'!S169="","x",'Indicator Date'!S169)</f>
        <v>2024</v>
      </c>
      <c r="T169" s="38">
        <f>IF('Indicator Date'!T169="","x",'Indicator Date'!T169)</f>
        <v>2024</v>
      </c>
      <c r="U169" s="38">
        <f>IF('Indicator Date'!U169="","x",'Indicator Date'!U169)</f>
        <v>2024</v>
      </c>
      <c r="V169" s="38">
        <f>IF('Indicator Date'!V169="","x",'Indicator Date'!V169)</f>
        <v>2021</v>
      </c>
      <c r="W169" s="38">
        <f>IF('Indicator Date'!W169="","x",'Indicator Date'!W169)</f>
        <v>2022</v>
      </c>
      <c r="X169" s="38">
        <f>IF('Indicator Date'!X169="","x",'Indicator Date'!X169)</f>
        <v>2022</v>
      </c>
      <c r="Y169" s="38" t="str">
        <f>IF('Indicator Date'!Y169="","x",'Indicator Date'!Y169)</f>
        <v>x</v>
      </c>
      <c r="Z169" s="38">
        <f>IF('Indicator Date'!Z169="","x",'Indicator Date'!Z169)</f>
        <v>2022</v>
      </c>
      <c r="AA169" s="38" t="str">
        <f>IF('Indicator Date'!AA169="","x",'Indicator Date'!AA169)</f>
        <v>x</v>
      </c>
      <c r="AB169" s="38">
        <f>IF('Indicator Date'!AB169="","x",'Indicator Date'!AB169)</f>
        <v>2018</v>
      </c>
      <c r="AC169" s="38" t="str">
        <f>IF('Indicator Date'!AC169="","x",'Indicator Date'!AC169)</f>
        <v>x</v>
      </c>
      <c r="AD169" s="38">
        <f>IF('Indicator Date'!AD169="","x",'Indicator Date'!AD169)</f>
        <v>2022</v>
      </c>
      <c r="AE169" s="38">
        <f>IF('Indicator Date'!AE169="","x",'Indicator Date'!AE169)</f>
        <v>2024</v>
      </c>
      <c r="AF169" s="38">
        <f>IF('Indicator Date'!AF169="","x",'Indicator Date'!AF169)</f>
        <v>2024</v>
      </c>
      <c r="AG169" s="38">
        <f>IF('Indicator Date'!AG169="","x",'Indicator Date'!AG169)</f>
        <v>2024</v>
      </c>
      <c r="AH169" s="38">
        <f>IF('Indicator Date'!AH169="","x",'Indicator Date'!AH169)</f>
        <v>2022</v>
      </c>
      <c r="AI169" s="38" t="str">
        <f>IF('Indicator Date'!AI169="","x",RIGHT('Indicator Date'!AI169,4))</f>
        <v>x</v>
      </c>
      <c r="AJ169" s="38">
        <f>IF('Indicator Date'!AJ169="","x",'Indicator Date'!AJ169)</f>
        <v>2024</v>
      </c>
      <c r="AK169" s="38">
        <f>IF('Indicator Date'!AK169="","x",'Indicator Date'!AK169)</f>
        <v>2021</v>
      </c>
      <c r="AL169" s="38">
        <f>IF('Indicator Date'!AL169="","x",'Indicator Date'!AL169)</f>
        <v>2022</v>
      </c>
      <c r="AM169" s="38" t="str">
        <f>IF('Indicator Date'!AM169="","x",'Indicator Date'!AM169)</f>
        <v>x</v>
      </c>
      <c r="AN169" s="38">
        <f>IF('Indicator Date'!AN169="","x",'Indicator Date'!AN169)</f>
        <v>2023</v>
      </c>
      <c r="AO169" s="38">
        <f>IF('Indicator Date'!AO169="","x",'Indicator Date'!AO169)</f>
        <v>2022</v>
      </c>
      <c r="AP169" s="38" t="str">
        <f>IF('Indicator Date'!AP169="","x",'Indicator Date'!AP169)</f>
        <v>x</v>
      </c>
      <c r="AQ169" s="38">
        <f>IF('Indicator Date'!AQ169="","x",'Indicator Date'!AQ169)</f>
        <v>2022</v>
      </c>
      <c r="AR169" s="38">
        <f>IF('Indicator Date'!AR169="","x",'Indicator Date'!AR169)</f>
        <v>2021</v>
      </c>
      <c r="AS169" s="38">
        <f>IF('Indicator Date'!AS169="","x",'Indicator Date'!AS169)</f>
        <v>2021</v>
      </c>
      <c r="AT169" s="38" t="str">
        <f>IF('Indicator Date'!AT169="","x",'Indicator Date'!AT169)</f>
        <v>x</v>
      </c>
      <c r="AU169" s="38">
        <f>IF('Indicator Date'!AU169="","x",'Indicator Date'!AU169)</f>
        <v>2022</v>
      </c>
      <c r="AV169" s="38">
        <f>IF('Indicator Date'!AV169="","x",'Indicator Date'!AV169)</f>
        <v>2022</v>
      </c>
      <c r="AW169" s="38">
        <f>IF('Indicator Date'!AW169="","x",'Indicator Date'!AW169)</f>
        <v>2020</v>
      </c>
      <c r="AX169" s="38">
        <f>IF('Indicator Date'!AX169="","x",'Indicator Date'!AX169)</f>
        <v>2024</v>
      </c>
      <c r="AY169" s="38">
        <f>IF('Indicator Date'!AY169="","x",'Indicator Date'!AY169)</f>
        <v>2024</v>
      </c>
      <c r="AZ169" s="38">
        <f>IF('Indicator Date'!AZ169="","x",'Indicator Date'!AZ169)</f>
        <v>2024</v>
      </c>
      <c r="BA169" s="38" t="str">
        <f>IF('Indicator Date'!BA169="","x",'Indicator Date'!BA169)</f>
        <v>x</v>
      </c>
      <c r="BB169" s="38">
        <f>IF('Indicator Date'!BB169="","x",'Indicator Date'!BB169)</f>
        <v>2024</v>
      </c>
      <c r="BC169" s="38" t="str">
        <f>IF('Indicator Date'!BC169="","x",'Indicator Date'!BC169)</f>
        <v>x</v>
      </c>
      <c r="BD169" s="38">
        <f>IF('Indicator Date'!BD169="","x",'Indicator Date'!BD169)</f>
        <v>2024</v>
      </c>
      <c r="BE169" s="38">
        <f>IF('Indicator Date'!BE169="","x",'Indicator Date'!BE169)</f>
        <v>2024</v>
      </c>
      <c r="BF169" s="38">
        <f>IF('Indicator Date'!BF169="","x",'Indicator Date'!BF169)</f>
        <v>2015</v>
      </c>
      <c r="BG169" s="38">
        <f>IF('Indicator Date'!BG169="","x",'Indicator Date'!BG169)</f>
        <v>2022</v>
      </c>
      <c r="BH169" s="38">
        <f>IF('Indicator Date'!BH169="","x",'Indicator Date'!BH169)</f>
        <v>2023</v>
      </c>
      <c r="BI169" s="38">
        <f>IF('Indicator Date'!BI169="","x",'Indicator Date'!BI169)</f>
        <v>2022</v>
      </c>
      <c r="BJ169" s="38" t="str">
        <f>IF('Indicator Date'!BJ169="","x",'Indicator Date'!BJ169)</f>
        <v>x</v>
      </c>
      <c r="BK169" s="38">
        <f>IF('Indicator Date'!BK169="","x",'Indicator Date'!BK169)</f>
        <v>2021</v>
      </c>
      <c r="BL169" s="38">
        <f>IF('Indicator Date'!BL169="","x",'Indicator Date'!BL169)</f>
        <v>2022</v>
      </c>
      <c r="BM169" s="38">
        <f>IF('Indicator Date'!BM169="","x",'Indicator Date'!BM169)</f>
        <v>2014</v>
      </c>
      <c r="BN169" s="38">
        <f>IF('Indicator Date'!BN169="","x",'Indicator Date'!BN169)</f>
        <v>2022</v>
      </c>
      <c r="BO169" s="38">
        <f>IF('Indicator Date'!BO169="","x",'Indicator Date'!BO169)</f>
        <v>2022</v>
      </c>
      <c r="BP169" s="38">
        <f>IF('Indicator Date'!BP169="","x",'Indicator Date'!BP169)</f>
        <v>2021</v>
      </c>
      <c r="BQ169" s="38">
        <f>IF('Indicator Date'!BQ169="","x",'Indicator Date'!BQ169)</f>
        <v>2022</v>
      </c>
      <c r="BR169" s="38">
        <f>IF('Indicator Date'!BR169="","x",'Indicator Date'!BR169)</f>
        <v>2022</v>
      </c>
      <c r="BS169" s="38">
        <f>IF('Indicator Date'!BS169="","x",'Indicator Date'!BS169)</f>
        <v>2022</v>
      </c>
      <c r="BT169" s="38">
        <f>IF('Indicator Date'!BT169="","x",'Indicator Date'!BT169)</f>
        <v>2021</v>
      </c>
      <c r="BU169" s="38">
        <f>IF('Indicator Date'!BU169="","x",'Indicator Date'!BU169)</f>
        <v>2020</v>
      </c>
      <c r="BV169" s="38">
        <f>IF('Indicator Date'!BV169="","x",'Indicator Date'!BV169)</f>
        <v>2023</v>
      </c>
    </row>
    <row r="170" spans="1:74">
      <c r="A170" s="30" t="str">
        <f>'Indicator Data'!A172</f>
        <v>Syria</v>
      </c>
      <c r="B170" s="23" t="str">
        <f>'Indicator Data'!B172</f>
        <v>SYR</v>
      </c>
      <c r="C170" s="38">
        <f>IF('Indicator Date'!C170="","x",'Indicator Date'!C170)</f>
        <v>2024</v>
      </c>
      <c r="D170" s="38">
        <f>IF('Indicator Date'!D170="","x",'Indicator Date'!D170)</f>
        <v>2024</v>
      </c>
      <c r="E170" s="38">
        <f>IF('Indicator Date'!E170="","x",'Indicator Date'!E170)</f>
        <v>2024</v>
      </c>
      <c r="F170" s="38">
        <f>IF('Indicator Date'!F170="","x",'Indicator Date'!F170)</f>
        <v>2024</v>
      </c>
      <c r="G170" s="38">
        <f>IF('Indicator Date'!G170="","x",'Indicator Date'!G170)</f>
        <v>2024</v>
      </c>
      <c r="H170" s="38">
        <f>IF('Indicator Date'!H170="","x",'Indicator Date'!H170)</f>
        <v>2024</v>
      </c>
      <c r="I170" s="38">
        <f>IF('Indicator Date'!I170="","x",'Indicator Date'!I170)</f>
        <v>2024</v>
      </c>
      <c r="J170" s="38">
        <f>IF('Indicator Date'!J170="","x",'Indicator Date'!J170)</f>
        <v>2024</v>
      </c>
      <c r="K170" s="38">
        <f>IF('Indicator Date'!K170="","x",'Indicator Date'!K170)</f>
        <v>2024</v>
      </c>
      <c r="L170" s="38">
        <f>IF('Indicator Date'!L170="","x",'Indicator Date'!L170)</f>
        <v>2024</v>
      </c>
      <c r="M170" s="38">
        <f>IF('Indicator Date'!M170="","x",'Indicator Date'!M170)</f>
        <v>2024</v>
      </c>
      <c r="N170" s="38" t="str">
        <f>IF('Indicator Date'!N170="","x",'Indicator Date'!N170)</f>
        <v>x</v>
      </c>
      <c r="O170" s="38" t="str">
        <f>IF('Indicator Date'!O170="","x",'Indicator Date'!O170)</f>
        <v>x</v>
      </c>
      <c r="P170" s="38" t="str">
        <f>IF('Indicator Date'!P170="","x",'Indicator Date'!P170)</f>
        <v>x</v>
      </c>
      <c r="Q170" s="38">
        <f>IF('Indicator Date'!Q170="","x",'Indicator Date'!Q170)</f>
        <v>2024</v>
      </c>
      <c r="R170" s="38">
        <f>IF('Indicator Date'!R170="","x",'Indicator Date'!R170)</f>
        <v>2024</v>
      </c>
      <c r="S170" s="38">
        <f>IF('Indicator Date'!S170="","x",'Indicator Date'!S170)</f>
        <v>2024</v>
      </c>
      <c r="T170" s="38">
        <f>IF('Indicator Date'!T170="","x",'Indicator Date'!T170)</f>
        <v>2024</v>
      </c>
      <c r="U170" s="38">
        <f>IF('Indicator Date'!U170="","x",'Indicator Date'!U170)</f>
        <v>2024</v>
      </c>
      <c r="V170" s="38">
        <f>IF('Indicator Date'!V170="","x",'Indicator Date'!V170)</f>
        <v>2021</v>
      </c>
      <c r="W170" s="38">
        <f>IF('Indicator Date'!W170="","x",'Indicator Date'!W170)</f>
        <v>2022</v>
      </c>
      <c r="X170" s="38">
        <f>IF('Indicator Date'!X170="","x",'Indicator Date'!X170)</f>
        <v>2022</v>
      </c>
      <c r="Y170" s="38">
        <f>IF('Indicator Date'!Y170="","x",'Indicator Date'!Y170)</f>
        <v>2006</v>
      </c>
      <c r="Z170" s="38">
        <f>IF('Indicator Date'!Z170="","x",'Indicator Date'!Z170)</f>
        <v>2016</v>
      </c>
      <c r="AA170" s="38">
        <f>IF('Indicator Date'!AA170="","x",'Indicator Date'!AA170)</f>
        <v>2022</v>
      </c>
      <c r="AB170" s="38">
        <f>IF('Indicator Date'!AB170="","x",'Indicator Date'!AB170)</f>
        <v>2019</v>
      </c>
      <c r="AC170" s="38">
        <f>IF('Indicator Date'!AC170="","x",'Indicator Date'!AC170)</f>
        <v>2020</v>
      </c>
      <c r="AD170" s="38">
        <f>IF('Indicator Date'!AD170="","x",'Indicator Date'!AD170)</f>
        <v>2022</v>
      </c>
      <c r="AE170" s="38">
        <f>IF('Indicator Date'!AE170="","x",'Indicator Date'!AE170)</f>
        <v>2024</v>
      </c>
      <c r="AF170" s="38">
        <f>IF('Indicator Date'!AF170="","x",'Indicator Date'!AF170)</f>
        <v>2024</v>
      </c>
      <c r="AG170" s="38">
        <f>IF('Indicator Date'!AG170="","x",'Indicator Date'!AG170)</f>
        <v>2024</v>
      </c>
      <c r="AH170" s="38">
        <f>IF('Indicator Date'!AH170="","x",'Indicator Date'!AH170)</f>
        <v>2022</v>
      </c>
      <c r="AI170" s="38" t="str">
        <f>IF('Indicator Date'!AI170="","x",RIGHT('Indicator Date'!AI170,4))</f>
        <v>x</v>
      </c>
      <c r="AJ170" s="38">
        <f>IF('Indicator Date'!AJ170="","x",'Indicator Date'!AJ170)</f>
        <v>2024</v>
      </c>
      <c r="AK170" s="38">
        <f>IF('Indicator Date'!AK170="","x",'Indicator Date'!AK170)</f>
        <v>2021</v>
      </c>
      <c r="AL170" s="38">
        <f>IF('Indicator Date'!AL170="","x",'Indicator Date'!AL170)</f>
        <v>2022</v>
      </c>
      <c r="AM170" s="38">
        <f>IF('Indicator Date'!AM170="","x",'Indicator Date'!AM170)</f>
        <v>2021</v>
      </c>
      <c r="AN170" s="38">
        <f>IF('Indicator Date'!AN170="","x",'Indicator Date'!AN170)</f>
        <v>2021</v>
      </c>
      <c r="AO170" s="38">
        <f>IF('Indicator Date'!AO170="","x",'Indicator Date'!AO170)</f>
        <v>2022</v>
      </c>
      <c r="AP170" s="38">
        <f>IF('Indicator Date'!AP170="","x",'Indicator Date'!AP170)</f>
        <v>2010</v>
      </c>
      <c r="AQ170" s="38">
        <f>IF('Indicator Date'!AQ170="","x",'Indicator Date'!AQ170)</f>
        <v>2022</v>
      </c>
      <c r="AR170" s="38">
        <f>IF('Indicator Date'!AR170="","x",'Indicator Date'!AR170)</f>
        <v>2022</v>
      </c>
      <c r="AS170" s="38">
        <f>IF('Indicator Date'!AS170="","x",'Indicator Date'!AS170)</f>
        <v>2022</v>
      </c>
      <c r="AT170" s="38">
        <f>IF('Indicator Date'!AT170="","x",'Indicator Date'!AT170)</f>
        <v>2022</v>
      </c>
      <c r="AU170" s="38">
        <f>IF('Indicator Date'!AU170="","x",'Indicator Date'!AU170)</f>
        <v>2022</v>
      </c>
      <c r="AV170" s="38">
        <f>IF('Indicator Date'!AV170="","x",'Indicator Date'!AV170)</f>
        <v>2022</v>
      </c>
      <c r="AW170" s="38">
        <f>IF('Indicator Date'!AW170="","x",'Indicator Date'!AW170)</f>
        <v>2022</v>
      </c>
      <c r="AX170" s="38">
        <f>IF('Indicator Date'!AX170="","x",'Indicator Date'!AX170)</f>
        <v>2024</v>
      </c>
      <c r="AY170" s="38">
        <f>IF('Indicator Date'!AY170="","x",'Indicator Date'!AY170)</f>
        <v>2024</v>
      </c>
      <c r="AZ170" s="38">
        <f>IF('Indicator Date'!AZ170="","x",'Indicator Date'!AZ170)</f>
        <v>2024</v>
      </c>
      <c r="BA170" s="38">
        <f>IF('Indicator Date'!BA170="","x",'Indicator Date'!BA170)</f>
        <v>2024</v>
      </c>
      <c r="BB170" s="38">
        <f>IF('Indicator Date'!BB170="","x",'Indicator Date'!BB170)</f>
        <v>2024</v>
      </c>
      <c r="BC170" s="38">
        <f>IF('Indicator Date'!BC170="","x",'Indicator Date'!BC170)</f>
        <v>2024</v>
      </c>
      <c r="BD170" s="38">
        <f>IF('Indicator Date'!BD170="","x",'Indicator Date'!BD170)</f>
        <v>2024</v>
      </c>
      <c r="BE170" s="38">
        <f>IF('Indicator Date'!BE170="","x",'Indicator Date'!BE170)</f>
        <v>2024</v>
      </c>
      <c r="BF170" s="38">
        <f>IF('Indicator Date'!BF170="","x",'Indicator Date'!BF170)</f>
        <v>2013</v>
      </c>
      <c r="BG170" s="38">
        <f>IF('Indicator Date'!BG170="","x",'Indicator Date'!BG170)</f>
        <v>2022</v>
      </c>
      <c r="BH170" s="38">
        <f>IF('Indicator Date'!BH170="","x",'Indicator Date'!BH170)</f>
        <v>2023</v>
      </c>
      <c r="BI170" s="38">
        <f>IF('Indicator Date'!BI170="","x",'Indicator Date'!BI170)</f>
        <v>2022</v>
      </c>
      <c r="BJ170" s="38">
        <f>IF('Indicator Date'!BJ170="","x",'Indicator Date'!BJ170)</f>
        <v>2021</v>
      </c>
      <c r="BK170" s="38">
        <f>IF('Indicator Date'!BK170="","x",'Indicator Date'!BK170)</f>
        <v>2020</v>
      </c>
      <c r="BL170" s="38">
        <f>IF('Indicator Date'!BL170="","x",'Indicator Date'!BL170)</f>
        <v>2021</v>
      </c>
      <c r="BM170" s="38">
        <f>IF('Indicator Date'!BM170="","x",'Indicator Date'!BM170)</f>
        <v>2014</v>
      </c>
      <c r="BN170" s="38">
        <f>IF('Indicator Date'!BN170="","x",'Indicator Date'!BN170)</f>
        <v>2022</v>
      </c>
      <c r="BO170" s="38">
        <f>IF('Indicator Date'!BO170="","x",'Indicator Date'!BO170)</f>
        <v>2022</v>
      </c>
      <c r="BP170" s="38">
        <f>IF('Indicator Date'!BP170="","x",'Indicator Date'!BP170)</f>
        <v>2016</v>
      </c>
      <c r="BQ170" s="38">
        <f>IF('Indicator Date'!BQ170="","x",'Indicator Date'!BQ170)</f>
        <v>2022</v>
      </c>
      <c r="BR170" s="38">
        <f>IF('Indicator Date'!BR170="","x",'Indicator Date'!BR170)</f>
        <v>2022</v>
      </c>
      <c r="BS170" s="38" t="str">
        <f>IF('Indicator Date'!BS170="","x",'Indicator Date'!BS170)</f>
        <v>x</v>
      </c>
      <c r="BT170" s="38" t="str">
        <f>IF('Indicator Date'!BT170="","x",'Indicator Date'!BT170)</f>
        <v>x</v>
      </c>
      <c r="BU170" s="38">
        <f>IF('Indicator Date'!BU170="","x",'Indicator Date'!BU170)</f>
        <v>2020</v>
      </c>
      <c r="BV170" s="38">
        <f>IF('Indicator Date'!BV170="","x",'Indicator Date'!BV170)</f>
        <v>2021</v>
      </c>
    </row>
    <row r="171" spans="1:74">
      <c r="A171" s="30" t="str">
        <f>'Indicator Data'!A173</f>
        <v>Tajikistan</v>
      </c>
      <c r="B171" s="23" t="str">
        <f>'Indicator Data'!B173</f>
        <v>TJK</v>
      </c>
      <c r="C171" s="38">
        <f>IF('Indicator Date'!C171="","x",'Indicator Date'!C171)</f>
        <v>2024</v>
      </c>
      <c r="D171" s="38">
        <f>IF('Indicator Date'!D171="","x",'Indicator Date'!D171)</f>
        <v>2024</v>
      </c>
      <c r="E171" s="38">
        <f>IF('Indicator Date'!E171="","x",'Indicator Date'!E171)</f>
        <v>2024</v>
      </c>
      <c r="F171" s="38">
        <f>IF('Indicator Date'!F171="","x",'Indicator Date'!F171)</f>
        <v>2024</v>
      </c>
      <c r="G171" s="38">
        <f>IF('Indicator Date'!G171="","x",'Indicator Date'!G171)</f>
        <v>2024</v>
      </c>
      <c r="H171" s="38">
        <f>IF('Indicator Date'!H171="","x",'Indicator Date'!H171)</f>
        <v>2024</v>
      </c>
      <c r="I171" s="38">
        <f>IF('Indicator Date'!I171="","x",'Indicator Date'!I171)</f>
        <v>2024</v>
      </c>
      <c r="J171" s="38">
        <f>IF('Indicator Date'!J171="","x",'Indicator Date'!J171)</f>
        <v>2024</v>
      </c>
      <c r="K171" s="38">
        <f>IF('Indicator Date'!K171="","x",'Indicator Date'!K171)</f>
        <v>2024</v>
      </c>
      <c r="L171" s="38">
        <f>IF('Indicator Date'!L171="","x",'Indicator Date'!L171)</f>
        <v>2024</v>
      </c>
      <c r="M171" s="38">
        <f>IF('Indicator Date'!M171="","x",'Indicator Date'!M171)</f>
        <v>2024</v>
      </c>
      <c r="N171" s="38" t="str">
        <f>IF('Indicator Date'!N171="","x",'Indicator Date'!N171)</f>
        <v>x</v>
      </c>
      <c r="O171" s="38" t="str">
        <f>IF('Indicator Date'!O171="","x",'Indicator Date'!O171)</f>
        <v>x</v>
      </c>
      <c r="P171" s="38" t="str">
        <f>IF('Indicator Date'!P171="","x",'Indicator Date'!P171)</f>
        <v>x</v>
      </c>
      <c r="Q171" s="38">
        <f>IF('Indicator Date'!Q171="","x",'Indicator Date'!Q171)</f>
        <v>2024</v>
      </c>
      <c r="R171" s="38">
        <f>IF('Indicator Date'!R171="","x",'Indicator Date'!R171)</f>
        <v>2024</v>
      </c>
      <c r="S171" s="38">
        <f>IF('Indicator Date'!S171="","x",'Indicator Date'!S171)</f>
        <v>2024</v>
      </c>
      <c r="T171" s="38">
        <f>IF('Indicator Date'!T171="","x",'Indicator Date'!T171)</f>
        <v>2024</v>
      </c>
      <c r="U171" s="38">
        <f>IF('Indicator Date'!U171="","x",'Indicator Date'!U171)</f>
        <v>2024</v>
      </c>
      <c r="V171" s="38">
        <f>IF('Indicator Date'!V171="","x",'Indicator Date'!V171)</f>
        <v>2021</v>
      </c>
      <c r="W171" s="38">
        <f>IF('Indicator Date'!W171="","x",'Indicator Date'!W171)</f>
        <v>2022</v>
      </c>
      <c r="X171" s="38">
        <f>IF('Indicator Date'!X171="","x",'Indicator Date'!X171)</f>
        <v>2022</v>
      </c>
      <c r="Y171" s="38">
        <f>IF('Indicator Date'!Y171="","x",'Indicator Date'!Y171)</f>
        <v>2017</v>
      </c>
      <c r="Z171" s="38">
        <f>IF('Indicator Date'!Z171="","x",'Indicator Date'!Z171)</f>
        <v>2022</v>
      </c>
      <c r="AA171" s="38">
        <f>IF('Indicator Date'!AA171="","x",'Indicator Date'!AA171)</f>
        <v>2022</v>
      </c>
      <c r="AB171" s="38">
        <f>IF('Indicator Date'!AB171="","x",'Indicator Date'!AB171)</f>
        <v>2015</v>
      </c>
      <c r="AC171" s="38" t="str">
        <f>IF('Indicator Date'!AC171="","x",'Indicator Date'!AC171)</f>
        <v>x</v>
      </c>
      <c r="AD171" s="38">
        <f>IF('Indicator Date'!AD171="","x",'Indicator Date'!AD171)</f>
        <v>2022</v>
      </c>
      <c r="AE171" s="38">
        <f>IF('Indicator Date'!AE171="","x",'Indicator Date'!AE171)</f>
        <v>2024</v>
      </c>
      <c r="AF171" s="38">
        <f>IF('Indicator Date'!AF171="","x",'Indicator Date'!AF171)</f>
        <v>2024</v>
      </c>
      <c r="AG171" s="38">
        <f>IF('Indicator Date'!AG171="","x",'Indicator Date'!AG171)</f>
        <v>2024</v>
      </c>
      <c r="AH171" s="38">
        <f>IF('Indicator Date'!AH171="","x",'Indicator Date'!AH171)</f>
        <v>2022</v>
      </c>
      <c r="AI171" s="38" t="str">
        <f>IF('Indicator Date'!AI171="","x",RIGHT('Indicator Date'!AI171,4))</f>
        <v>2017</v>
      </c>
      <c r="AJ171" s="38">
        <f>IF('Indicator Date'!AJ171="","x",'Indicator Date'!AJ171)</f>
        <v>2024</v>
      </c>
      <c r="AK171" s="38">
        <f>IF('Indicator Date'!AK171="","x",'Indicator Date'!AK171)</f>
        <v>2021</v>
      </c>
      <c r="AL171" s="38">
        <f>IF('Indicator Date'!AL171="","x",'Indicator Date'!AL171)</f>
        <v>2022</v>
      </c>
      <c r="AM171" s="38">
        <f>IF('Indicator Date'!AM171="","x",'Indicator Date'!AM171)</f>
        <v>2022</v>
      </c>
      <c r="AN171" s="38">
        <f>IF('Indicator Date'!AN171="","x",'Indicator Date'!AN171)</f>
        <v>2023</v>
      </c>
      <c r="AO171" s="38">
        <f>IF('Indicator Date'!AO171="","x",'Indicator Date'!AO171)</f>
        <v>2022</v>
      </c>
      <c r="AP171" s="38">
        <f>IF('Indicator Date'!AP171="","x",'Indicator Date'!AP171)</f>
        <v>2017</v>
      </c>
      <c r="AQ171" s="38">
        <f>IF('Indicator Date'!AQ171="","x",'Indicator Date'!AQ171)</f>
        <v>2022</v>
      </c>
      <c r="AR171" s="38">
        <f>IF('Indicator Date'!AR171="","x",'Indicator Date'!AR171)</f>
        <v>2022</v>
      </c>
      <c r="AS171" s="38">
        <f>IF('Indicator Date'!AS171="","x",'Indicator Date'!AS171)</f>
        <v>2022</v>
      </c>
      <c r="AT171" s="38">
        <f>IF('Indicator Date'!AT171="","x",'Indicator Date'!AT171)</f>
        <v>2022</v>
      </c>
      <c r="AU171" s="38">
        <f>IF('Indicator Date'!AU171="","x",'Indicator Date'!AU171)</f>
        <v>2022</v>
      </c>
      <c r="AV171" s="38">
        <f>IF('Indicator Date'!AV171="","x",'Indicator Date'!AV171)</f>
        <v>2022</v>
      </c>
      <c r="AW171" s="38">
        <f>IF('Indicator Date'!AW171="","x",'Indicator Date'!AW171)</f>
        <v>2015</v>
      </c>
      <c r="AX171" s="38">
        <f>IF('Indicator Date'!AX171="","x",'Indicator Date'!AX171)</f>
        <v>2024</v>
      </c>
      <c r="AY171" s="38">
        <f>IF('Indicator Date'!AY171="","x",'Indicator Date'!AY171)</f>
        <v>2024</v>
      </c>
      <c r="AZ171" s="38">
        <f>IF('Indicator Date'!AZ171="","x",'Indicator Date'!AZ171)</f>
        <v>2024</v>
      </c>
      <c r="BA171" s="38">
        <f>IF('Indicator Date'!BA171="","x",'Indicator Date'!BA171)</f>
        <v>2022</v>
      </c>
      <c r="BB171" s="38">
        <f>IF('Indicator Date'!BB171="","x",'Indicator Date'!BB171)</f>
        <v>2024</v>
      </c>
      <c r="BC171" s="38">
        <f>IF('Indicator Date'!BC171="","x",'Indicator Date'!BC171)</f>
        <v>2023</v>
      </c>
      <c r="BD171" s="38">
        <f>IF('Indicator Date'!BD171="","x",'Indicator Date'!BD171)</f>
        <v>2024</v>
      </c>
      <c r="BE171" s="38">
        <f>IF('Indicator Date'!BE171="","x",'Indicator Date'!BE171)</f>
        <v>2024</v>
      </c>
      <c r="BF171" s="38">
        <f>IF('Indicator Date'!BF171="","x",'Indicator Date'!BF171)</f>
        <v>2013</v>
      </c>
      <c r="BG171" s="38">
        <f>IF('Indicator Date'!BG171="","x",'Indicator Date'!BG171)</f>
        <v>2022</v>
      </c>
      <c r="BH171" s="38">
        <f>IF('Indicator Date'!BH171="","x",'Indicator Date'!BH171)</f>
        <v>2023</v>
      </c>
      <c r="BI171" s="38">
        <f>IF('Indicator Date'!BI171="","x",'Indicator Date'!BI171)</f>
        <v>2022</v>
      </c>
      <c r="BJ171" s="38" t="str">
        <f>IF('Indicator Date'!BJ171="","x",'Indicator Date'!BJ171)</f>
        <v>x</v>
      </c>
      <c r="BK171" s="38">
        <f>IF('Indicator Date'!BK171="","x",'Indicator Date'!BK171)</f>
        <v>2017</v>
      </c>
      <c r="BL171" s="38">
        <f>IF('Indicator Date'!BL171="","x",'Indicator Date'!BL171)</f>
        <v>2021</v>
      </c>
      <c r="BM171" s="38">
        <f>IF('Indicator Date'!BM171="","x",'Indicator Date'!BM171)</f>
        <v>2014</v>
      </c>
      <c r="BN171" s="38">
        <f>IF('Indicator Date'!BN171="","x",'Indicator Date'!BN171)</f>
        <v>2022</v>
      </c>
      <c r="BO171" s="38">
        <f>IF('Indicator Date'!BO171="","x",'Indicator Date'!BO171)</f>
        <v>2022</v>
      </c>
      <c r="BP171" s="38">
        <f>IF('Indicator Date'!BP171="","x",'Indicator Date'!BP171)</f>
        <v>2014</v>
      </c>
      <c r="BQ171" s="38">
        <f>IF('Indicator Date'!BQ171="","x",'Indicator Date'!BQ171)</f>
        <v>2022</v>
      </c>
      <c r="BR171" s="38">
        <f>IF('Indicator Date'!BR171="","x",'Indicator Date'!BR171)</f>
        <v>2022</v>
      </c>
      <c r="BS171" s="38" t="str">
        <f>IF('Indicator Date'!BS171="","x",'Indicator Date'!BS171)</f>
        <v>x</v>
      </c>
      <c r="BT171" s="38">
        <f>IF('Indicator Date'!BT171="","x",'Indicator Date'!BT171)</f>
        <v>2021</v>
      </c>
      <c r="BU171" s="38">
        <f>IF('Indicator Date'!BU171="","x",'Indicator Date'!BU171)</f>
        <v>2020</v>
      </c>
      <c r="BV171" s="38">
        <f>IF('Indicator Date'!BV171="","x",'Indicator Date'!BV171)</f>
        <v>2023</v>
      </c>
    </row>
    <row r="172" spans="1:74">
      <c r="A172" s="30" t="str">
        <f>'Indicator Data'!A174</f>
        <v>Tanzania</v>
      </c>
      <c r="B172" s="23" t="str">
        <f>'Indicator Data'!B174</f>
        <v>TZA</v>
      </c>
      <c r="C172" s="38">
        <f>IF('Indicator Date'!C172="","x",'Indicator Date'!C172)</f>
        <v>2024</v>
      </c>
      <c r="D172" s="38">
        <f>IF('Indicator Date'!D172="","x",'Indicator Date'!D172)</f>
        <v>2024</v>
      </c>
      <c r="E172" s="38">
        <f>IF('Indicator Date'!E172="","x",'Indicator Date'!E172)</f>
        <v>2024</v>
      </c>
      <c r="F172" s="38">
        <f>IF('Indicator Date'!F172="","x",'Indicator Date'!F172)</f>
        <v>2024</v>
      </c>
      <c r="G172" s="38">
        <f>IF('Indicator Date'!G172="","x",'Indicator Date'!G172)</f>
        <v>2024</v>
      </c>
      <c r="H172" s="38">
        <f>IF('Indicator Date'!H172="","x",'Indicator Date'!H172)</f>
        <v>2024</v>
      </c>
      <c r="I172" s="38">
        <f>IF('Indicator Date'!I172="","x",'Indicator Date'!I172)</f>
        <v>2024</v>
      </c>
      <c r="J172" s="38">
        <f>IF('Indicator Date'!J172="","x",'Indicator Date'!J172)</f>
        <v>2024</v>
      </c>
      <c r="K172" s="38">
        <f>IF('Indicator Date'!K172="","x",'Indicator Date'!K172)</f>
        <v>2024</v>
      </c>
      <c r="L172" s="38">
        <f>IF('Indicator Date'!L172="","x",'Indicator Date'!L172)</f>
        <v>2024</v>
      </c>
      <c r="M172" s="38">
        <f>IF('Indicator Date'!M172="","x",'Indicator Date'!M172)</f>
        <v>2024</v>
      </c>
      <c r="N172" s="38">
        <f>IF('Indicator Date'!N172="","x",'Indicator Date'!N172)</f>
        <v>2024</v>
      </c>
      <c r="O172" s="38">
        <f>IF('Indicator Date'!O172="","x",'Indicator Date'!O172)</f>
        <v>2024</v>
      </c>
      <c r="P172" s="38">
        <f>IF('Indicator Date'!P172="","x",'Indicator Date'!P172)</f>
        <v>2024</v>
      </c>
      <c r="Q172" s="38">
        <f>IF('Indicator Date'!Q172="","x",'Indicator Date'!Q172)</f>
        <v>2024</v>
      </c>
      <c r="R172" s="38">
        <f>IF('Indicator Date'!R172="","x",'Indicator Date'!R172)</f>
        <v>2024</v>
      </c>
      <c r="S172" s="38">
        <f>IF('Indicator Date'!S172="","x",'Indicator Date'!S172)</f>
        <v>2024</v>
      </c>
      <c r="T172" s="38">
        <f>IF('Indicator Date'!T172="","x",'Indicator Date'!T172)</f>
        <v>2024</v>
      </c>
      <c r="U172" s="38">
        <f>IF('Indicator Date'!U172="","x",'Indicator Date'!U172)</f>
        <v>2024</v>
      </c>
      <c r="V172" s="38">
        <f>IF('Indicator Date'!V172="","x",'Indicator Date'!V172)</f>
        <v>2021</v>
      </c>
      <c r="W172" s="38">
        <f>IF('Indicator Date'!W172="","x",'Indicator Date'!W172)</f>
        <v>2022</v>
      </c>
      <c r="X172" s="38">
        <f>IF('Indicator Date'!X172="","x",'Indicator Date'!X172)</f>
        <v>2022</v>
      </c>
      <c r="Y172" s="38">
        <f>IF('Indicator Date'!Y172="","x",'Indicator Date'!Y172)</f>
        <v>2015</v>
      </c>
      <c r="Z172" s="38">
        <f>IF('Indicator Date'!Z172="","x",'Indicator Date'!Z172)</f>
        <v>2022</v>
      </c>
      <c r="AA172" s="38">
        <f>IF('Indicator Date'!AA172="","x",'Indicator Date'!AA172)</f>
        <v>2022</v>
      </c>
      <c r="AB172" s="38">
        <f>IF('Indicator Date'!AB172="","x",'Indicator Date'!AB172)</f>
        <v>2018</v>
      </c>
      <c r="AC172" s="38">
        <f>IF('Indicator Date'!AC172="","x",'Indicator Date'!AC172)</f>
        <v>2020</v>
      </c>
      <c r="AD172" s="38">
        <f>IF('Indicator Date'!AD172="","x",'Indicator Date'!AD172)</f>
        <v>2022</v>
      </c>
      <c r="AE172" s="38">
        <f>IF('Indicator Date'!AE172="","x",'Indicator Date'!AE172)</f>
        <v>2024</v>
      </c>
      <c r="AF172" s="38">
        <f>IF('Indicator Date'!AF172="","x",'Indicator Date'!AF172)</f>
        <v>2024</v>
      </c>
      <c r="AG172" s="38">
        <f>IF('Indicator Date'!AG172="","x",'Indicator Date'!AG172)</f>
        <v>2024</v>
      </c>
      <c r="AH172" s="38">
        <f>IF('Indicator Date'!AH172="","x",'Indicator Date'!AH172)</f>
        <v>2022</v>
      </c>
      <c r="AI172" s="38" t="str">
        <f>IF('Indicator Date'!AI172="","x",RIGHT('Indicator Date'!AI172,4))</f>
        <v>2015</v>
      </c>
      <c r="AJ172" s="38">
        <f>IF('Indicator Date'!AJ172="","x",'Indicator Date'!AJ172)</f>
        <v>2024</v>
      </c>
      <c r="AK172" s="38">
        <f>IF('Indicator Date'!AK172="","x",'Indicator Date'!AK172)</f>
        <v>2021</v>
      </c>
      <c r="AL172" s="38">
        <f>IF('Indicator Date'!AL172="","x",'Indicator Date'!AL172)</f>
        <v>2022</v>
      </c>
      <c r="AM172" s="38">
        <f>IF('Indicator Date'!AM172="","x",'Indicator Date'!AM172)</f>
        <v>2022</v>
      </c>
      <c r="AN172" s="38">
        <f>IF('Indicator Date'!AN172="","x",'Indicator Date'!AN172)</f>
        <v>2023</v>
      </c>
      <c r="AO172" s="38">
        <f>IF('Indicator Date'!AO172="","x",'Indicator Date'!AO172)</f>
        <v>2022</v>
      </c>
      <c r="AP172" s="38">
        <f>IF('Indicator Date'!AP172="","x",'Indicator Date'!AP172)</f>
        <v>2022</v>
      </c>
      <c r="AQ172" s="38">
        <f>IF('Indicator Date'!AQ172="","x",'Indicator Date'!AQ172)</f>
        <v>2022</v>
      </c>
      <c r="AR172" s="38">
        <f>IF('Indicator Date'!AR172="","x",'Indicator Date'!AR172)</f>
        <v>2022</v>
      </c>
      <c r="AS172" s="38">
        <f>IF('Indicator Date'!AS172="","x",'Indicator Date'!AS172)</f>
        <v>2022</v>
      </c>
      <c r="AT172" s="38">
        <f>IF('Indicator Date'!AT172="","x",'Indicator Date'!AT172)</f>
        <v>2022</v>
      </c>
      <c r="AU172" s="38">
        <f>IF('Indicator Date'!AU172="","x",'Indicator Date'!AU172)</f>
        <v>2022</v>
      </c>
      <c r="AV172" s="38">
        <f>IF('Indicator Date'!AV172="","x",'Indicator Date'!AV172)</f>
        <v>2022</v>
      </c>
      <c r="AW172" s="38">
        <f>IF('Indicator Date'!AW172="","x",'Indicator Date'!AW172)</f>
        <v>2018</v>
      </c>
      <c r="AX172" s="38">
        <f>IF('Indicator Date'!AX172="","x",'Indicator Date'!AX172)</f>
        <v>2024</v>
      </c>
      <c r="AY172" s="38">
        <f>IF('Indicator Date'!AY172="","x",'Indicator Date'!AY172)</f>
        <v>2024</v>
      </c>
      <c r="AZ172" s="38">
        <f>IF('Indicator Date'!AZ172="","x",'Indicator Date'!AZ172)</f>
        <v>2024</v>
      </c>
      <c r="BA172" s="38" t="str">
        <f>IF('Indicator Date'!BA172="","x",'Indicator Date'!BA172)</f>
        <v>x</v>
      </c>
      <c r="BB172" s="38">
        <f>IF('Indicator Date'!BB172="","x",'Indicator Date'!BB172)</f>
        <v>2024</v>
      </c>
      <c r="BC172" s="38">
        <f>IF('Indicator Date'!BC172="","x",'Indicator Date'!BC172)</f>
        <v>2023</v>
      </c>
      <c r="BD172" s="38">
        <f>IF('Indicator Date'!BD172="","x",'Indicator Date'!BD172)</f>
        <v>2024</v>
      </c>
      <c r="BE172" s="38">
        <f>IF('Indicator Date'!BE172="","x",'Indicator Date'!BE172)</f>
        <v>2024</v>
      </c>
      <c r="BF172" s="38">
        <f>IF('Indicator Date'!BF172="","x",'Indicator Date'!BF172)</f>
        <v>2015</v>
      </c>
      <c r="BG172" s="38">
        <f>IF('Indicator Date'!BG172="","x",'Indicator Date'!BG172)</f>
        <v>2022</v>
      </c>
      <c r="BH172" s="38">
        <f>IF('Indicator Date'!BH172="","x",'Indicator Date'!BH172)</f>
        <v>2023</v>
      </c>
      <c r="BI172" s="38">
        <f>IF('Indicator Date'!BI172="","x",'Indicator Date'!BI172)</f>
        <v>2022</v>
      </c>
      <c r="BJ172" s="38">
        <f>IF('Indicator Date'!BJ172="","x",'Indicator Date'!BJ172)</f>
        <v>2022</v>
      </c>
      <c r="BK172" s="38">
        <f>IF('Indicator Date'!BK172="","x",'Indicator Date'!BK172)</f>
        <v>2021</v>
      </c>
      <c r="BL172" s="38">
        <f>IF('Indicator Date'!BL172="","x",'Indicator Date'!BL172)</f>
        <v>2022</v>
      </c>
      <c r="BM172" s="38">
        <f>IF('Indicator Date'!BM172="","x",'Indicator Date'!BM172)</f>
        <v>2014</v>
      </c>
      <c r="BN172" s="38">
        <f>IF('Indicator Date'!BN172="","x",'Indicator Date'!BN172)</f>
        <v>2022</v>
      </c>
      <c r="BO172" s="38">
        <f>IF('Indicator Date'!BO172="","x",'Indicator Date'!BO172)</f>
        <v>2022</v>
      </c>
      <c r="BP172" s="38">
        <f>IF('Indicator Date'!BP172="","x",'Indicator Date'!BP172)</f>
        <v>2018</v>
      </c>
      <c r="BQ172" s="38">
        <f>IF('Indicator Date'!BQ172="","x",'Indicator Date'!BQ172)</f>
        <v>2022</v>
      </c>
      <c r="BR172" s="38">
        <f>IF('Indicator Date'!BR172="","x",'Indicator Date'!BR172)</f>
        <v>2022</v>
      </c>
      <c r="BS172" s="38">
        <f>IF('Indicator Date'!BS172="","x",'Indicator Date'!BS172)</f>
        <v>2022</v>
      </c>
      <c r="BT172" s="38">
        <f>IF('Indicator Date'!BT172="","x",'Indicator Date'!BT172)</f>
        <v>2021</v>
      </c>
      <c r="BU172" s="38">
        <f>IF('Indicator Date'!BU172="","x",'Indicator Date'!BU172)</f>
        <v>2020</v>
      </c>
      <c r="BV172" s="38">
        <f>IF('Indicator Date'!BV172="","x",'Indicator Date'!BV172)</f>
        <v>2023</v>
      </c>
    </row>
    <row r="173" spans="1:74">
      <c r="A173" s="30" t="str">
        <f>'Indicator Data'!A175</f>
        <v>Thailand</v>
      </c>
      <c r="B173" s="23" t="str">
        <f>'Indicator Data'!B175</f>
        <v>THA</v>
      </c>
      <c r="C173" s="38">
        <f>IF('Indicator Date'!C173="","x",'Indicator Date'!C173)</f>
        <v>2024</v>
      </c>
      <c r="D173" s="38">
        <f>IF('Indicator Date'!D173="","x",'Indicator Date'!D173)</f>
        <v>2024</v>
      </c>
      <c r="E173" s="38">
        <f>IF('Indicator Date'!E173="","x",'Indicator Date'!E173)</f>
        <v>2024</v>
      </c>
      <c r="F173" s="38">
        <f>IF('Indicator Date'!F173="","x",'Indicator Date'!F173)</f>
        <v>2024</v>
      </c>
      <c r="G173" s="38">
        <f>IF('Indicator Date'!G173="","x",'Indicator Date'!G173)</f>
        <v>2024</v>
      </c>
      <c r="H173" s="38">
        <f>IF('Indicator Date'!H173="","x",'Indicator Date'!H173)</f>
        <v>2024</v>
      </c>
      <c r="I173" s="38">
        <f>IF('Indicator Date'!I173="","x",'Indicator Date'!I173)</f>
        <v>2024</v>
      </c>
      <c r="J173" s="38">
        <f>IF('Indicator Date'!J173="","x",'Indicator Date'!J173)</f>
        <v>2024</v>
      </c>
      <c r="K173" s="38">
        <f>IF('Indicator Date'!K173="","x",'Indicator Date'!K173)</f>
        <v>2024</v>
      </c>
      <c r="L173" s="38">
        <f>IF('Indicator Date'!L173="","x",'Indicator Date'!L173)</f>
        <v>2024</v>
      </c>
      <c r="M173" s="38">
        <f>IF('Indicator Date'!M173="","x",'Indicator Date'!M173)</f>
        <v>2024</v>
      </c>
      <c r="N173" s="38" t="str">
        <f>IF('Indicator Date'!N173="","x",'Indicator Date'!N173)</f>
        <v>x</v>
      </c>
      <c r="O173" s="38" t="str">
        <f>IF('Indicator Date'!O173="","x",'Indicator Date'!O173)</f>
        <v>x</v>
      </c>
      <c r="P173" s="38" t="str">
        <f>IF('Indicator Date'!P173="","x",'Indicator Date'!P173)</f>
        <v>x</v>
      </c>
      <c r="Q173" s="38">
        <f>IF('Indicator Date'!Q173="","x",'Indicator Date'!Q173)</f>
        <v>2024</v>
      </c>
      <c r="R173" s="38">
        <f>IF('Indicator Date'!R173="","x",'Indicator Date'!R173)</f>
        <v>2024</v>
      </c>
      <c r="S173" s="38">
        <f>IF('Indicator Date'!S173="","x",'Indicator Date'!S173)</f>
        <v>2024</v>
      </c>
      <c r="T173" s="38">
        <f>IF('Indicator Date'!T173="","x",'Indicator Date'!T173)</f>
        <v>2024</v>
      </c>
      <c r="U173" s="38">
        <f>IF('Indicator Date'!U173="","x",'Indicator Date'!U173)</f>
        <v>2024</v>
      </c>
      <c r="V173" s="38">
        <f>IF('Indicator Date'!V173="","x",'Indicator Date'!V173)</f>
        <v>2021</v>
      </c>
      <c r="W173" s="38">
        <f>IF('Indicator Date'!W173="","x",'Indicator Date'!W173)</f>
        <v>2022</v>
      </c>
      <c r="X173" s="38">
        <f>IF('Indicator Date'!X173="","x",'Indicator Date'!X173)</f>
        <v>2022</v>
      </c>
      <c r="Y173" s="38">
        <f>IF('Indicator Date'!Y173="","x",'Indicator Date'!Y173)</f>
        <v>2019</v>
      </c>
      <c r="Z173" s="38">
        <f>IF('Indicator Date'!Z173="","x",'Indicator Date'!Z173)</f>
        <v>2022</v>
      </c>
      <c r="AA173" s="38">
        <f>IF('Indicator Date'!AA173="","x",'Indicator Date'!AA173)</f>
        <v>2022</v>
      </c>
      <c r="AB173" s="38">
        <f>IF('Indicator Date'!AB173="","x",'Indicator Date'!AB173)</f>
        <v>2019</v>
      </c>
      <c r="AC173" s="38">
        <f>IF('Indicator Date'!AC173="","x",'Indicator Date'!AC173)</f>
        <v>2020</v>
      </c>
      <c r="AD173" s="38">
        <f>IF('Indicator Date'!AD173="","x",'Indicator Date'!AD173)</f>
        <v>2022</v>
      </c>
      <c r="AE173" s="38">
        <f>IF('Indicator Date'!AE173="","x",'Indicator Date'!AE173)</f>
        <v>2024</v>
      </c>
      <c r="AF173" s="38">
        <f>IF('Indicator Date'!AF173="","x",'Indicator Date'!AF173)</f>
        <v>2024</v>
      </c>
      <c r="AG173" s="38">
        <f>IF('Indicator Date'!AG173="","x",'Indicator Date'!AG173)</f>
        <v>2024</v>
      </c>
      <c r="AH173" s="38">
        <f>IF('Indicator Date'!AH173="","x",'Indicator Date'!AH173)</f>
        <v>2022</v>
      </c>
      <c r="AI173" s="38" t="str">
        <f>IF('Indicator Date'!AI173="","x",RIGHT('Indicator Date'!AI173,4))</f>
        <v>2019</v>
      </c>
      <c r="AJ173" s="38">
        <f>IF('Indicator Date'!AJ173="","x",'Indicator Date'!AJ173)</f>
        <v>2024</v>
      </c>
      <c r="AK173" s="38">
        <f>IF('Indicator Date'!AK173="","x",'Indicator Date'!AK173)</f>
        <v>2021</v>
      </c>
      <c r="AL173" s="38">
        <f>IF('Indicator Date'!AL173="","x",'Indicator Date'!AL173)</f>
        <v>2022</v>
      </c>
      <c r="AM173" s="38">
        <f>IF('Indicator Date'!AM173="","x",'Indicator Date'!AM173)</f>
        <v>2022</v>
      </c>
      <c r="AN173" s="38">
        <f>IF('Indicator Date'!AN173="","x",'Indicator Date'!AN173)</f>
        <v>2023</v>
      </c>
      <c r="AO173" s="38">
        <f>IF('Indicator Date'!AO173="","x",'Indicator Date'!AO173)</f>
        <v>2022</v>
      </c>
      <c r="AP173" s="38">
        <f>IF('Indicator Date'!AP173="","x",'Indicator Date'!AP173)</f>
        <v>2022</v>
      </c>
      <c r="AQ173" s="38">
        <f>IF('Indicator Date'!AQ173="","x",'Indicator Date'!AQ173)</f>
        <v>2022</v>
      </c>
      <c r="AR173" s="38">
        <f>IF('Indicator Date'!AR173="","x",'Indicator Date'!AR173)</f>
        <v>2022</v>
      </c>
      <c r="AS173" s="38">
        <f>IF('Indicator Date'!AS173="","x",'Indicator Date'!AS173)</f>
        <v>2022</v>
      </c>
      <c r="AT173" s="38">
        <f>IF('Indicator Date'!AT173="","x",'Indicator Date'!AT173)</f>
        <v>2022</v>
      </c>
      <c r="AU173" s="38">
        <f>IF('Indicator Date'!AU173="","x",'Indicator Date'!AU173)</f>
        <v>2022</v>
      </c>
      <c r="AV173" s="38">
        <f>IF('Indicator Date'!AV173="","x",'Indicator Date'!AV173)</f>
        <v>2022</v>
      </c>
      <c r="AW173" s="38">
        <f>IF('Indicator Date'!AW173="","x",'Indicator Date'!AW173)</f>
        <v>2021</v>
      </c>
      <c r="AX173" s="38">
        <f>IF('Indicator Date'!AX173="","x",'Indicator Date'!AX173)</f>
        <v>2024</v>
      </c>
      <c r="AY173" s="38">
        <f>IF('Indicator Date'!AY173="","x",'Indicator Date'!AY173)</f>
        <v>2024</v>
      </c>
      <c r="AZ173" s="38">
        <f>IF('Indicator Date'!AZ173="","x",'Indicator Date'!AZ173)</f>
        <v>2024</v>
      </c>
      <c r="BA173" s="38">
        <f>IF('Indicator Date'!BA173="","x",'Indicator Date'!BA173)</f>
        <v>2024</v>
      </c>
      <c r="BB173" s="38">
        <f>IF('Indicator Date'!BB173="","x",'Indicator Date'!BB173)</f>
        <v>2024</v>
      </c>
      <c r="BC173" s="38" t="str">
        <f>IF('Indicator Date'!BC173="","x",'Indicator Date'!BC173)</f>
        <v>x</v>
      </c>
      <c r="BD173" s="38">
        <f>IF('Indicator Date'!BD173="","x",'Indicator Date'!BD173)</f>
        <v>2024</v>
      </c>
      <c r="BE173" s="38">
        <f>IF('Indicator Date'!BE173="","x",'Indicator Date'!BE173)</f>
        <v>2024</v>
      </c>
      <c r="BF173" s="38">
        <f>IF('Indicator Date'!BF173="","x",'Indicator Date'!BF173)</f>
        <v>2015</v>
      </c>
      <c r="BG173" s="38">
        <f>IF('Indicator Date'!BG173="","x",'Indicator Date'!BG173)</f>
        <v>2022</v>
      </c>
      <c r="BH173" s="38">
        <f>IF('Indicator Date'!BH173="","x",'Indicator Date'!BH173)</f>
        <v>2023</v>
      </c>
      <c r="BI173" s="38">
        <f>IF('Indicator Date'!BI173="","x",'Indicator Date'!BI173)</f>
        <v>2022</v>
      </c>
      <c r="BJ173" s="38">
        <f>IF('Indicator Date'!BJ173="","x",'Indicator Date'!BJ173)</f>
        <v>2021</v>
      </c>
      <c r="BK173" s="38">
        <f>IF('Indicator Date'!BK173="","x",'Indicator Date'!BK173)</f>
        <v>2022</v>
      </c>
      <c r="BL173" s="38">
        <f>IF('Indicator Date'!BL173="","x",'Indicator Date'!BL173)</f>
        <v>2022</v>
      </c>
      <c r="BM173" s="38">
        <f>IF('Indicator Date'!BM173="","x",'Indicator Date'!BM173)</f>
        <v>2014</v>
      </c>
      <c r="BN173" s="38">
        <f>IF('Indicator Date'!BN173="","x",'Indicator Date'!BN173)</f>
        <v>2022</v>
      </c>
      <c r="BO173" s="38">
        <f>IF('Indicator Date'!BO173="","x",'Indicator Date'!BO173)</f>
        <v>2022</v>
      </c>
      <c r="BP173" s="38">
        <f>IF('Indicator Date'!BP173="","x",'Indicator Date'!BP173)</f>
        <v>2020</v>
      </c>
      <c r="BQ173" s="38">
        <f>IF('Indicator Date'!BQ173="","x",'Indicator Date'!BQ173)</f>
        <v>2022</v>
      </c>
      <c r="BR173" s="38">
        <f>IF('Indicator Date'!BR173="","x",'Indicator Date'!BR173)</f>
        <v>2022</v>
      </c>
      <c r="BS173" s="38" t="str">
        <f>IF('Indicator Date'!BS173="","x",'Indicator Date'!BS173)</f>
        <v>x</v>
      </c>
      <c r="BT173" s="38">
        <f>IF('Indicator Date'!BT173="","x",'Indicator Date'!BT173)</f>
        <v>2021</v>
      </c>
      <c r="BU173" s="38">
        <f>IF('Indicator Date'!BU173="","x",'Indicator Date'!BU173)</f>
        <v>2020</v>
      </c>
      <c r="BV173" s="38">
        <f>IF('Indicator Date'!BV173="","x",'Indicator Date'!BV173)</f>
        <v>2023</v>
      </c>
    </row>
    <row r="174" spans="1:74">
      <c r="A174" s="30" t="str">
        <f>'Indicator Data'!A176</f>
        <v>Timor-Leste</v>
      </c>
      <c r="B174" s="23" t="str">
        <f>'Indicator Data'!B176</f>
        <v>TLS</v>
      </c>
      <c r="C174" s="38">
        <f>IF('Indicator Date'!C174="","x",'Indicator Date'!C174)</f>
        <v>2024</v>
      </c>
      <c r="D174" s="38">
        <f>IF('Indicator Date'!D174="","x",'Indicator Date'!D174)</f>
        <v>2024</v>
      </c>
      <c r="E174" s="38">
        <f>IF('Indicator Date'!E174="","x",'Indicator Date'!E174)</f>
        <v>2024</v>
      </c>
      <c r="F174" s="38">
        <f>IF('Indicator Date'!F174="","x",'Indicator Date'!F174)</f>
        <v>2024</v>
      </c>
      <c r="G174" s="38">
        <f>IF('Indicator Date'!G174="","x",'Indicator Date'!G174)</f>
        <v>2024</v>
      </c>
      <c r="H174" s="38">
        <f>IF('Indicator Date'!H174="","x",'Indicator Date'!H174)</f>
        <v>2024</v>
      </c>
      <c r="I174" s="38">
        <f>IF('Indicator Date'!I174="","x",'Indicator Date'!I174)</f>
        <v>2024</v>
      </c>
      <c r="J174" s="38">
        <f>IF('Indicator Date'!J174="","x",'Indicator Date'!J174)</f>
        <v>2024</v>
      </c>
      <c r="K174" s="38">
        <f>IF('Indicator Date'!K174="","x",'Indicator Date'!K174)</f>
        <v>2024</v>
      </c>
      <c r="L174" s="38">
        <f>IF('Indicator Date'!L174="","x",'Indicator Date'!L174)</f>
        <v>2024</v>
      </c>
      <c r="M174" s="38">
        <f>IF('Indicator Date'!M174="","x",'Indicator Date'!M174)</f>
        <v>2024</v>
      </c>
      <c r="N174" s="38" t="str">
        <f>IF('Indicator Date'!N174="","x",'Indicator Date'!N174)</f>
        <v>x</v>
      </c>
      <c r="O174" s="38" t="str">
        <f>IF('Indicator Date'!O174="","x",'Indicator Date'!O174)</f>
        <v>x</v>
      </c>
      <c r="P174" s="38" t="str">
        <f>IF('Indicator Date'!P174="","x",'Indicator Date'!P174)</f>
        <v>x</v>
      </c>
      <c r="Q174" s="38">
        <f>IF('Indicator Date'!Q174="","x",'Indicator Date'!Q174)</f>
        <v>2024</v>
      </c>
      <c r="R174" s="38">
        <f>IF('Indicator Date'!R174="","x",'Indicator Date'!R174)</f>
        <v>2024</v>
      </c>
      <c r="S174" s="38">
        <f>IF('Indicator Date'!S174="","x",'Indicator Date'!S174)</f>
        <v>2024</v>
      </c>
      <c r="T174" s="38">
        <f>IF('Indicator Date'!T174="","x",'Indicator Date'!T174)</f>
        <v>2024</v>
      </c>
      <c r="U174" s="38">
        <f>IF('Indicator Date'!U174="","x",'Indicator Date'!U174)</f>
        <v>2024</v>
      </c>
      <c r="V174" s="38">
        <f>IF('Indicator Date'!V174="","x",'Indicator Date'!V174)</f>
        <v>2021</v>
      </c>
      <c r="W174" s="38">
        <f>IF('Indicator Date'!W174="","x",'Indicator Date'!W174)</f>
        <v>2022</v>
      </c>
      <c r="X174" s="38">
        <f>IF('Indicator Date'!X174="","x",'Indicator Date'!X174)</f>
        <v>2022</v>
      </c>
      <c r="Y174" s="38">
        <f>IF('Indicator Date'!Y174="","x",'Indicator Date'!Y174)</f>
        <v>2016</v>
      </c>
      <c r="Z174" s="38">
        <f>IF('Indicator Date'!Z174="","x",'Indicator Date'!Z174)</f>
        <v>2022</v>
      </c>
      <c r="AA174" s="38">
        <f>IF('Indicator Date'!AA174="","x",'Indicator Date'!AA174)</f>
        <v>2020</v>
      </c>
      <c r="AB174" s="38" t="str">
        <f>IF('Indicator Date'!AB174="","x",'Indicator Date'!AB174)</f>
        <v>x</v>
      </c>
      <c r="AC174" s="38">
        <f>IF('Indicator Date'!AC174="","x",'Indicator Date'!AC174)</f>
        <v>2020</v>
      </c>
      <c r="AD174" s="38">
        <f>IF('Indicator Date'!AD174="","x",'Indicator Date'!AD174)</f>
        <v>2022</v>
      </c>
      <c r="AE174" s="38">
        <f>IF('Indicator Date'!AE174="","x",'Indicator Date'!AE174)</f>
        <v>2024</v>
      </c>
      <c r="AF174" s="38">
        <f>IF('Indicator Date'!AF174="","x",'Indicator Date'!AF174)</f>
        <v>2024</v>
      </c>
      <c r="AG174" s="38">
        <f>IF('Indicator Date'!AG174="","x",'Indicator Date'!AG174)</f>
        <v>2024</v>
      </c>
      <c r="AH174" s="38">
        <f>IF('Indicator Date'!AH174="","x",'Indicator Date'!AH174)</f>
        <v>2022</v>
      </c>
      <c r="AI174" s="38" t="str">
        <f>IF('Indicator Date'!AI174="","x",RIGHT('Indicator Date'!AI174,4))</f>
        <v>2016</v>
      </c>
      <c r="AJ174" s="38">
        <f>IF('Indicator Date'!AJ174="","x",'Indicator Date'!AJ174)</f>
        <v>2024</v>
      </c>
      <c r="AK174" s="38">
        <f>IF('Indicator Date'!AK174="","x",'Indicator Date'!AK174)</f>
        <v>2021</v>
      </c>
      <c r="AL174" s="38">
        <f>IF('Indicator Date'!AL174="","x",'Indicator Date'!AL174)</f>
        <v>2022</v>
      </c>
      <c r="AM174" s="38">
        <f>IF('Indicator Date'!AM174="","x",'Indicator Date'!AM174)</f>
        <v>2022</v>
      </c>
      <c r="AN174" s="38">
        <f>IF('Indicator Date'!AN174="","x",'Indicator Date'!AN174)</f>
        <v>2023</v>
      </c>
      <c r="AO174" s="38">
        <f>IF('Indicator Date'!AO174="","x",'Indicator Date'!AO174)</f>
        <v>2022</v>
      </c>
      <c r="AP174" s="38">
        <f>IF('Indicator Date'!AP174="","x",'Indicator Date'!AP174)</f>
        <v>2020</v>
      </c>
      <c r="AQ174" s="38">
        <f>IF('Indicator Date'!AQ174="","x",'Indicator Date'!AQ174)</f>
        <v>2022</v>
      </c>
      <c r="AR174" s="38">
        <f>IF('Indicator Date'!AR174="","x",'Indicator Date'!AR174)</f>
        <v>2022</v>
      </c>
      <c r="AS174" s="38">
        <f>IF('Indicator Date'!AS174="","x",'Indicator Date'!AS174)</f>
        <v>2022</v>
      </c>
      <c r="AT174" s="38">
        <f>IF('Indicator Date'!AT174="","x",'Indicator Date'!AT174)</f>
        <v>2022</v>
      </c>
      <c r="AU174" s="38">
        <f>IF('Indicator Date'!AU174="","x",'Indicator Date'!AU174)</f>
        <v>2022</v>
      </c>
      <c r="AV174" s="38">
        <f>IF('Indicator Date'!AV174="","x",'Indicator Date'!AV174)</f>
        <v>2022</v>
      </c>
      <c r="AW174" s="38">
        <f>IF('Indicator Date'!AW174="","x",'Indicator Date'!AW174)</f>
        <v>2014</v>
      </c>
      <c r="AX174" s="38">
        <f>IF('Indicator Date'!AX174="","x",'Indicator Date'!AX174)</f>
        <v>2024</v>
      </c>
      <c r="AY174" s="38">
        <f>IF('Indicator Date'!AY174="","x",'Indicator Date'!AY174)</f>
        <v>2024</v>
      </c>
      <c r="AZ174" s="38">
        <f>IF('Indicator Date'!AZ174="","x",'Indicator Date'!AZ174)</f>
        <v>2024</v>
      </c>
      <c r="BA174" s="38">
        <f>IF('Indicator Date'!BA174="","x",'Indicator Date'!BA174)</f>
        <v>2015</v>
      </c>
      <c r="BB174" s="38">
        <f>IF('Indicator Date'!BB174="","x",'Indicator Date'!BB174)</f>
        <v>2016</v>
      </c>
      <c r="BC174" s="38" t="str">
        <f>IF('Indicator Date'!BC174="","x",'Indicator Date'!BC174)</f>
        <v>x</v>
      </c>
      <c r="BD174" s="38">
        <f>IF('Indicator Date'!BD174="","x",'Indicator Date'!BD174)</f>
        <v>2024</v>
      </c>
      <c r="BE174" s="38">
        <f>IF('Indicator Date'!BE174="","x",'Indicator Date'!BE174)</f>
        <v>2024</v>
      </c>
      <c r="BF174" s="38">
        <f>IF('Indicator Date'!BF174="","x",'Indicator Date'!BF174)</f>
        <v>2013</v>
      </c>
      <c r="BG174" s="38">
        <f>IF('Indicator Date'!BG174="","x",'Indicator Date'!BG174)</f>
        <v>2022</v>
      </c>
      <c r="BH174" s="38">
        <f>IF('Indicator Date'!BH174="","x",'Indicator Date'!BH174)</f>
        <v>2023</v>
      </c>
      <c r="BI174" s="38">
        <f>IF('Indicator Date'!BI174="","x",'Indicator Date'!BI174)</f>
        <v>2022</v>
      </c>
      <c r="BJ174" s="38">
        <f>IF('Indicator Date'!BJ174="","x",'Indicator Date'!BJ174)</f>
        <v>2020</v>
      </c>
      <c r="BK174" s="38">
        <f>IF('Indicator Date'!BK174="","x",'Indicator Date'!BK174)</f>
        <v>2021</v>
      </c>
      <c r="BL174" s="38">
        <f>IF('Indicator Date'!BL174="","x",'Indicator Date'!BL174)</f>
        <v>2022</v>
      </c>
      <c r="BM174" s="38">
        <f>IF('Indicator Date'!BM174="","x",'Indicator Date'!BM174)</f>
        <v>2014</v>
      </c>
      <c r="BN174" s="38">
        <f>IF('Indicator Date'!BN174="","x",'Indicator Date'!BN174)</f>
        <v>2022</v>
      </c>
      <c r="BO174" s="38">
        <f>IF('Indicator Date'!BO174="","x",'Indicator Date'!BO174)</f>
        <v>2022</v>
      </c>
      <c r="BP174" s="38">
        <f>IF('Indicator Date'!BP174="","x",'Indicator Date'!BP174)</f>
        <v>2020</v>
      </c>
      <c r="BQ174" s="38">
        <f>IF('Indicator Date'!BQ174="","x",'Indicator Date'!BQ174)</f>
        <v>2022</v>
      </c>
      <c r="BR174" s="38">
        <f>IF('Indicator Date'!BR174="","x",'Indicator Date'!BR174)</f>
        <v>2022</v>
      </c>
      <c r="BS174" s="38" t="str">
        <f>IF('Indicator Date'!BS174="","x",'Indicator Date'!BS174)</f>
        <v>x</v>
      </c>
      <c r="BT174" s="38">
        <f>IF('Indicator Date'!BT174="","x",'Indicator Date'!BT174)</f>
        <v>2021</v>
      </c>
      <c r="BU174" s="38">
        <f>IF('Indicator Date'!BU174="","x",'Indicator Date'!BU174)</f>
        <v>2020</v>
      </c>
      <c r="BV174" s="38">
        <f>IF('Indicator Date'!BV174="","x",'Indicator Date'!BV174)</f>
        <v>2023</v>
      </c>
    </row>
    <row r="175" spans="1:74">
      <c r="A175" s="30" t="str">
        <f>'Indicator Data'!A177</f>
        <v>Togo</v>
      </c>
      <c r="B175" s="23" t="str">
        <f>'Indicator Data'!B177</f>
        <v>TGO</v>
      </c>
      <c r="C175" s="38">
        <f>IF('Indicator Date'!C175="","x",'Indicator Date'!C175)</f>
        <v>2024</v>
      </c>
      <c r="D175" s="38">
        <f>IF('Indicator Date'!D175="","x",'Indicator Date'!D175)</f>
        <v>2024</v>
      </c>
      <c r="E175" s="38">
        <f>IF('Indicator Date'!E175="","x",'Indicator Date'!E175)</f>
        <v>2024</v>
      </c>
      <c r="F175" s="38">
        <f>IF('Indicator Date'!F175="","x",'Indicator Date'!F175)</f>
        <v>2024</v>
      </c>
      <c r="G175" s="38">
        <f>IF('Indicator Date'!G175="","x",'Indicator Date'!G175)</f>
        <v>2024</v>
      </c>
      <c r="H175" s="38">
        <f>IF('Indicator Date'!H175="","x",'Indicator Date'!H175)</f>
        <v>2024</v>
      </c>
      <c r="I175" s="38">
        <f>IF('Indicator Date'!I175="","x",'Indicator Date'!I175)</f>
        <v>2024</v>
      </c>
      <c r="J175" s="38">
        <f>IF('Indicator Date'!J175="","x",'Indicator Date'!J175)</f>
        <v>2024</v>
      </c>
      <c r="K175" s="38">
        <f>IF('Indicator Date'!K175="","x",'Indicator Date'!K175)</f>
        <v>2024</v>
      </c>
      <c r="L175" s="38">
        <f>IF('Indicator Date'!L175="","x",'Indicator Date'!L175)</f>
        <v>2024</v>
      </c>
      <c r="M175" s="38">
        <f>IF('Indicator Date'!M175="","x",'Indicator Date'!M175)</f>
        <v>2024</v>
      </c>
      <c r="N175" s="38">
        <f>IF('Indicator Date'!N175="","x",'Indicator Date'!N175)</f>
        <v>2024</v>
      </c>
      <c r="O175" s="38">
        <f>IF('Indicator Date'!O175="","x",'Indicator Date'!O175)</f>
        <v>2024</v>
      </c>
      <c r="P175" s="38">
        <f>IF('Indicator Date'!P175="","x",'Indicator Date'!P175)</f>
        <v>2024</v>
      </c>
      <c r="Q175" s="38">
        <f>IF('Indicator Date'!Q175="","x",'Indicator Date'!Q175)</f>
        <v>2024</v>
      </c>
      <c r="R175" s="38">
        <f>IF('Indicator Date'!R175="","x",'Indicator Date'!R175)</f>
        <v>2024</v>
      </c>
      <c r="S175" s="38">
        <f>IF('Indicator Date'!S175="","x",'Indicator Date'!S175)</f>
        <v>2024</v>
      </c>
      <c r="T175" s="38">
        <f>IF('Indicator Date'!T175="","x",'Indicator Date'!T175)</f>
        <v>2024</v>
      </c>
      <c r="U175" s="38">
        <f>IF('Indicator Date'!U175="","x",'Indicator Date'!U175)</f>
        <v>2024</v>
      </c>
      <c r="V175" s="38">
        <f>IF('Indicator Date'!V175="","x",'Indicator Date'!V175)</f>
        <v>2021</v>
      </c>
      <c r="W175" s="38">
        <f>IF('Indicator Date'!W175="","x",'Indicator Date'!W175)</f>
        <v>2022</v>
      </c>
      <c r="X175" s="38">
        <f>IF('Indicator Date'!X175="","x",'Indicator Date'!X175)</f>
        <v>2022</v>
      </c>
      <c r="Y175" s="38">
        <f>IF('Indicator Date'!Y175="","x",'Indicator Date'!Y175)</f>
        <v>2017</v>
      </c>
      <c r="Z175" s="38">
        <f>IF('Indicator Date'!Z175="","x",'Indicator Date'!Z175)</f>
        <v>2022</v>
      </c>
      <c r="AA175" s="38">
        <f>IF('Indicator Date'!AA175="","x",'Indicator Date'!AA175)</f>
        <v>2022</v>
      </c>
      <c r="AB175" s="38">
        <f>IF('Indicator Date'!AB175="","x",'Indicator Date'!AB175)</f>
        <v>2017</v>
      </c>
      <c r="AC175" s="38">
        <f>IF('Indicator Date'!AC175="","x",'Indicator Date'!AC175)</f>
        <v>2020</v>
      </c>
      <c r="AD175" s="38">
        <f>IF('Indicator Date'!AD175="","x",'Indicator Date'!AD175)</f>
        <v>2022</v>
      </c>
      <c r="AE175" s="38">
        <f>IF('Indicator Date'!AE175="","x",'Indicator Date'!AE175)</f>
        <v>2024</v>
      </c>
      <c r="AF175" s="38">
        <f>IF('Indicator Date'!AF175="","x",'Indicator Date'!AF175)</f>
        <v>2024</v>
      </c>
      <c r="AG175" s="38">
        <f>IF('Indicator Date'!AG175="","x",'Indicator Date'!AG175)</f>
        <v>2024</v>
      </c>
      <c r="AH175" s="38">
        <f>IF('Indicator Date'!AH175="","x",'Indicator Date'!AH175)</f>
        <v>2022</v>
      </c>
      <c r="AI175" s="38" t="str">
        <f>IF('Indicator Date'!AI175="","x",RIGHT('Indicator Date'!AI175,4))</f>
        <v>2017</v>
      </c>
      <c r="AJ175" s="38">
        <f>IF('Indicator Date'!AJ175="","x",'Indicator Date'!AJ175)</f>
        <v>2024</v>
      </c>
      <c r="AK175" s="38">
        <f>IF('Indicator Date'!AK175="","x",'Indicator Date'!AK175)</f>
        <v>2021</v>
      </c>
      <c r="AL175" s="38">
        <f>IF('Indicator Date'!AL175="","x",'Indicator Date'!AL175)</f>
        <v>2022</v>
      </c>
      <c r="AM175" s="38">
        <f>IF('Indicator Date'!AM175="","x",'Indicator Date'!AM175)</f>
        <v>2022</v>
      </c>
      <c r="AN175" s="38">
        <f>IF('Indicator Date'!AN175="","x",'Indicator Date'!AN175)</f>
        <v>2023</v>
      </c>
      <c r="AO175" s="38">
        <f>IF('Indicator Date'!AO175="","x",'Indicator Date'!AO175)</f>
        <v>2022</v>
      </c>
      <c r="AP175" s="38">
        <f>IF('Indicator Date'!AP175="","x",'Indicator Date'!AP175)</f>
        <v>2017</v>
      </c>
      <c r="AQ175" s="38">
        <f>IF('Indicator Date'!AQ175="","x",'Indicator Date'!AQ175)</f>
        <v>2022</v>
      </c>
      <c r="AR175" s="38">
        <f>IF('Indicator Date'!AR175="","x",'Indicator Date'!AR175)</f>
        <v>2022</v>
      </c>
      <c r="AS175" s="38">
        <f>IF('Indicator Date'!AS175="","x",'Indicator Date'!AS175)</f>
        <v>2022</v>
      </c>
      <c r="AT175" s="38">
        <f>IF('Indicator Date'!AT175="","x",'Indicator Date'!AT175)</f>
        <v>2022</v>
      </c>
      <c r="AU175" s="38">
        <f>IF('Indicator Date'!AU175="","x",'Indicator Date'!AU175)</f>
        <v>2022</v>
      </c>
      <c r="AV175" s="38">
        <f>IF('Indicator Date'!AV175="","x",'Indicator Date'!AV175)</f>
        <v>2022</v>
      </c>
      <c r="AW175" s="38">
        <f>IF('Indicator Date'!AW175="","x",'Indicator Date'!AW175)</f>
        <v>2021</v>
      </c>
      <c r="AX175" s="38">
        <f>IF('Indicator Date'!AX175="","x",'Indicator Date'!AX175)</f>
        <v>2024</v>
      </c>
      <c r="AY175" s="38">
        <f>IF('Indicator Date'!AY175="","x",'Indicator Date'!AY175)</f>
        <v>2024</v>
      </c>
      <c r="AZ175" s="38">
        <f>IF('Indicator Date'!AZ175="","x",'Indicator Date'!AZ175)</f>
        <v>2024</v>
      </c>
      <c r="BA175" s="38">
        <f>IF('Indicator Date'!BA175="","x",'Indicator Date'!BA175)</f>
        <v>2024</v>
      </c>
      <c r="BB175" s="38">
        <f>IF('Indicator Date'!BB175="","x",'Indicator Date'!BB175)</f>
        <v>2024</v>
      </c>
      <c r="BC175" s="38">
        <f>IF('Indicator Date'!BC175="","x",'Indicator Date'!BC175)</f>
        <v>2023</v>
      </c>
      <c r="BD175" s="38">
        <f>IF('Indicator Date'!BD175="","x",'Indicator Date'!BD175)</f>
        <v>2024</v>
      </c>
      <c r="BE175" s="38">
        <f>IF('Indicator Date'!BE175="","x",'Indicator Date'!BE175)</f>
        <v>2024</v>
      </c>
      <c r="BF175" s="38">
        <f>IF('Indicator Date'!BF175="","x",'Indicator Date'!BF175)</f>
        <v>2015</v>
      </c>
      <c r="BG175" s="38">
        <f>IF('Indicator Date'!BG175="","x",'Indicator Date'!BG175)</f>
        <v>2022</v>
      </c>
      <c r="BH175" s="38">
        <f>IF('Indicator Date'!BH175="","x",'Indicator Date'!BH175)</f>
        <v>2023</v>
      </c>
      <c r="BI175" s="38">
        <f>IF('Indicator Date'!BI175="","x",'Indicator Date'!BI175)</f>
        <v>2022</v>
      </c>
      <c r="BJ175" s="38">
        <f>IF('Indicator Date'!BJ175="","x",'Indicator Date'!BJ175)</f>
        <v>2019</v>
      </c>
      <c r="BK175" s="38">
        <f>IF('Indicator Date'!BK175="","x",'Indicator Date'!BK175)</f>
        <v>2021</v>
      </c>
      <c r="BL175" s="38">
        <f>IF('Indicator Date'!BL175="","x",'Indicator Date'!BL175)</f>
        <v>2022</v>
      </c>
      <c r="BM175" s="38">
        <f>IF('Indicator Date'!BM175="","x",'Indicator Date'!BM175)</f>
        <v>2014</v>
      </c>
      <c r="BN175" s="38">
        <f>IF('Indicator Date'!BN175="","x",'Indicator Date'!BN175)</f>
        <v>2022</v>
      </c>
      <c r="BO175" s="38">
        <f>IF('Indicator Date'!BO175="","x",'Indicator Date'!BO175)</f>
        <v>2022</v>
      </c>
      <c r="BP175" s="38">
        <f>IF('Indicator Date'!BP175="","x",'Indicator Date'!BP175)</f>
        <v>2021</v>
      </c>
      <c r="BQ175" s="38">
        <f>IF('Indicator Date'!BQ175="","x",'Indicator Date'!BQ175)</f>
        <v>2022</v>
      </c>
      <c r="BR175" s="38">
        <f>IF('Indicator Date'!BR175="","x",'Indicator Date'!BR175)</f>
        <v>2022</v>
      </c>
      <c r="BS175" s="38">
        <f>IF('Indicator Date'!BS175="","x",'Indicator Date'!BS175)</f>
        <v>2022</v>
      </c>
      <c r="BT175" s="38">
        <f>IF('Indicator Date'!BT175="","x",'Indicator Date'!BT175)</f>
        <v>2021</v>
      </c>
      <c r="BU175" s="38">
        <f>IF('Indicator Date'!BU175="","x",'Indicator Date'!BU175)</f>
        <v>2020</v>
      </c>
      <c r="BV175" s="38">
        <f>IF('Indicator Date'!BV175="","x",'Indicator Date'!BV175)</f>
        <v>2023</v>
      </c>
    </row>
    <row r="176" spans="1:74">
      <c r="A176" s="30" t="str">
        <f>'Indicator Data'!A178</f>
        <v>Tonga</v>
      </c>
      <c r="B176" s="23" t="str">
        <f>'Indicator Data'!B178</f>
        <v>TON</v>
      </c>
      <c r="C176" s="38">
        <f>IF('Indicator Date'!C176="","x",'Indicator Date'!C176)</f>
        <v>2024</v>
      </c>
      <c r="D176" s="38">
        <f>IF('Indicator Date'!D176="","x",'Indicator Date'!D176)</f>
        <v>2024</v>
      </c>
      <c r="E176" s="38">
        <f>IF('Indicator Date'!E176="","x",'Indicator Date'!E176)</f>
        <v>2024</v>
      </c>
      <c r="F176" s="38">
        <f>IF('Indicator Date'!F176="","x",'Indicator Date'!F176)</f>
        <v>2024</v>
      </c>
      <c r="G176" s="38">
        <f>IF('Indicator Date'!G176="","x",'Indicator Date'!G176)</f>
        <v>2024</v>
      </c>
      <c r="H176" s="38">
        <f>IF('Indicator Date'!H176="","x",'Indicator Date'!H176)</f>
        <v>2024</v>
      </c>
      <c r="I176" s="38">
        <f>IF('Indicator Date'!I176="","x",'Indicator Date'!I176)</f>
        <v>2024</v>
      </c>
      <c r="J176" s="38">
        <f>IF('Indicator Date'!J176="","x",'Indicator Date'!J176)</f>
        <v>2024</v>
      </c>
      <c r="K176" s="38">
        <f>IF('Indicator Date'!K176="","x",'Indicator Date'!K176)</f>
        <v>2024</v>
      </c>
      <c r="L176" s="38" t="str">
        <f>IF('Indicator Date'!L176="","x",'Indicator Date'!L176)</f>
        <v>x</v>
      </c>
      <c r="M176" s="38" t="str">
        <f>IF('Indicator Date'!M176="","x",'Indicator Date'!M176)</f>
        <v>x</v>
      </c>
      <c r="N176" s="38" t="str">
        <f>IF('Indicator Date'!N176="","x",'Indicator Date'!N176)</f>
        <v>x</v>
      </c>
      <c r="O176" s="38" t="str">
        <f>IF('Indicator Date'!O176="","x",'Indicator Date'!O176)</f>
        <v>x</v>
      </c>
      <c r="P176" s="38" t="str">
        <f>IF('Indicator Date'!P176="","x",'Indicator Date'!P176)</f>
        <v>x</v>
      </c>
      <c r="Q176" s="38">
        <f>IF('Indicator Date'!Q176="","x",'Indicator Date'!Q176)</f>
        <v>2024</v>
      </c>
      <c r="R176" s="38">
        <f>IF('Indicator Date'!R176="","x",'Indicator Date'!R176)</f>
        <v>2024</v>
      </c>
      <c r="S176" s="38">
        <f>IF('Indicator Date'!S176="","x",'Indicator Date'!S176)</f>
        <v>2024</v>
      </c>
      <c r="T176" s="38">
        <f>IF('Indicator Date'!T176="","x",'Indicator Date'!T176)</f>
        <v>2024</v>
      </c>
      <c r="U176" s="38">
        <f>IF('Indicator Date'!U176="","x",'Indicator Date'!U176)</f>
        <v>2024</v>
      </c>
      <c r="V176" s="38">
        <f>IF('Indicator Date'!V176="","x",'Indicator Date'!V176)</f>
        <v>2021</v>
      </c>
      <c r="W176" s="38">
        <f>IF('Indicator Date'!W176="","x",'Indicator Date'!W176)</f>
        <v>2022</v>
      </c>
      <c r="X176" s="38">
        <f>IF('Indicator Date'!X176="","x",'Indicator Date'!X176)</f>
        <v>2022</v>
      </c>
      <c r="Y176" s="38">
        <f>IF('Indicator Date'!Y176="","x",'Indicator Date'!Y176)</f>
        <v>2019</v>
      </c>
      <c r="Z176" s="38">
        <f>IF('Indicator Date'!Z176="","x",'Indicator Date'!Z176)</f>
        <v>2022</v>
      </c>
      <c r="AA176" s="38">
        <f>IF('Indicator Date'!AA176="","x",'Indicator Date'!AA176)</f>
        <v>2022</v>
      </c>
      <c r="AB176" s="38">
        <f>IF('Indicator Date'!AB176="","x",'Indicator Date'!AB176)</f>
        <v>2018</v>
      </c>
      <c r="AC176" s="38">
        <f>IF('Indicator Date'!AC176="","x",'Indicator Date'!AC176)</f>
        <v>2020</v>
      </c>
      <c r="AD176" s="38">
        <f>IF('Indicator Date'!AD176="","x",'Indicator Date'!AD176)</f>
        <v>2022</v>
      </c>
      <c r="AE176" s="38">
        <f>IF('Indicator Date'!AE176="","x",'Indicator Date'!AE176)</f>
        <v>2024</v>
      </c>
      <c r="AF176" s="38">
        <f>IF('Indicator Date'!AF176="","x",'Indicator Date'!AF176)</f>
        <v>2008</v>
      </c>
      <c r="AG176" s="38" t="str">
        <f>IF('Indicator Date'!AG176="","x",'Indicator Date'!AG176)</f>
        <v>x</v>
      </c>
      <c r="AH176" s="38">
        <f>IF('Indicator Date'!AH176="","x",'Indicator Date'!AH176)</f>
        <v>2022</v>
      </c>
      <c r="AI176" s="38" t="str">
        <f>IF('Indicator Date'!AI176="","x",RIGHT('Indicator Date'!AI176,4))</f>
        <v>2019</v>
      </c>
      <c r="AJ176" s="38">
        <f>IF('Indicator Date'!AJ176="","x",'Indicator Date'!AJ176)</f>
        <v>2024</v>
      </c>
      <c r="AK176" s="38">
        <f>IF('Indicator Date'!AK176="","x",'Indicator Date'!AK176)</f>
        <v>2021</v>
      </c>
      <c r="AL176" s="38">
        <f>IF('Indicator Date'!AL176="","x",'Indicator Date'!AL176)</f>
        <v>2022</v>
      </c>
      <c r="AM176" s="38">
        <f>IF('Indicator Date'!AM176="","x",'Indicator Date'!AM176)</f>
        <v>2022</v>
      </c>
      <c r="AN176" s="38">
        <f>IF('Indicator Date'!AN176="","x",'Indicator Date'!AN176)</f>
        <v>2022</v>
      </c>
      <c r="AO176" s="38">
        <f>IF('Indicator Date'!AO176="","x",'Indicator Date'!AO176)</f>
        <v>2022</v>
      </c>
      <c r="AP176" s="38">
        <f>IF('Indicator Date'!AP176="","x",'Indicator Date'!AP176)</f>
        <v>2019</v>
      </c>
      <c r="AQ176" s="38">
        <f>IF('Indicator Date'!AQ176="","x",'Indicator Date'!AQ176)</f>
        <v>2022</v>
      </c>
      <c r="AR176" s="38" t="str">
        <f>IF('Indicator Date'!AR176="","x",'Indicator Date'!AR176)</f>
        <v>x</v>
      </c>
      <c r="AS176" s="38" t="str">
        <f>IF('Indicator Date'!AS176="","x",'Indicator Date'!AS176)</f>
        <v>x</v>
      </c>
      <c r="AT176" s="38" t="str">
        <f>IF('Indicator Date'!AT176="","x",'Indicator Date'!AT176)</f>
        <v>x</v>
      </c>
      <c r="AU176" s="38">
        <f>IF('Indicator Date'!AU176="","x",'Indicator Date'!AU176)</f>
        <v>2022</v>
      </c>
      <c r="AV176" s="38">
        <f>IF('Indicator Date'!AV176="","x",'Indicator Date'!AV176)</f>
        <v>2022</v>
      </c>
      <c r="AW176" s="38">
        <f>IF('Indicator Date'!AW176="","x",'Indicator Date'!AW176)</f>
        <v>2021</v>
      </c>
      <c r="AX176" s="38">
        <f>IF('Indicator Date'!AX176="","x",'Indicator Date'!AX176)</f>
        <v>2024</v>
      </c>
      <c r="AY176" s="38">
        <f>IF('Indicator Date'!AY176="","x",'Indicator Date'!AY176)</f>
        <v>2024</v>
      </c>
      <c r="AZ176" s="38">
        <f>IF('Indicator Date'!AZ176="","x",'Indicator Date'!AZ176)</f>
        <v>2024</v>
      </c>
      <c r="BA176" s="38" t="str">
        <f>IF('Indicator Date'!BA176="","x",'Indicator Date'!BA176)</f>
        <v>x</v>
      </c>
      <c r="BB176" s="38" t="str">
        <f>IF('Indicator Date'!BB176="","x",'Indicator Date'!BB176)</f>
        <v>x</v>
      </c>
      <c r="BC176" s="38" t="str">
        <f>IF('Indicator Date'!BC176="","x",'Indicator Date'!BC176)</f>
        <v>x</v>
      </c>
      <c r="BD176" s="38">
        <f>IF('Indicator Date'!BD176="","x",'Indicator Date'!BD176)</f>
        <v>2024</v>
      </c>
      <c r="BE176" s="38">
        <f>IF('Indicator Date'!BE176="","x",'Indicator Date'!BE176)</f>
        <v>2024</v>
      </c>
      <c r="BF176" s="38">
        <f>IF('Indicator Date'!BF176="","x",'Indicator Date'!BF176)</f>
        <v>2013</v>
      </c>
      <c r="BG176" s="38">
        <f>IF('Indicator Date'!BG176="","x",'Indicator Date'!BG176)</f>
        <v>2022</v>
      </c>
      <c r="BH176" s="38" t="str">
        <f>IF('Indicator Date'!BH176="","x",'Indicator Date'!BH176)</f>
        <v>x</v>
      </c>
      <c r="BI176" s="38">
        <f>IF('Indicator Date'!BI176="","x",'Indicator Date'!BI176)</f>
        <v>2022</v>
      </c>
      <c r="BJ176" s="38">
        <f>IF('Indicator Date'!BJ176="","x",'Indicator Date'!BJ176)</f>
        <v>2021</v>
      </c>
      <c r="BK176" s="38">
        <f>IF('Indicator Date'!BK176="","x",'Indicator Date'!BK176)</f>
        <v>2021</v>
      </c>
      <c r="BL176" s="38">
        <f>IF('Indicator Date'!BL176="","x",'Indicator Date'!BL176)</f>
        <v>2021</v>
      </c>
      <c r="BM176" s="38">
        <f>IF('Indicator Date'!BM176="","x",'Indicator Date'!BM176)</f>
        <v>2014</v>
      </c>
      <c r="BN176" s="38">
        <f>IF('Indicator Date'!BN176="","x",'Indicator Date'!BN176)</f>
        <v>2022</v>
      </c>
      <c r="BO176" s="38">
        <f>IF('Indicator Date'!BO176="","x",'Indicator Date'!BO176)</f>
        <v>2022</v>
      </c>
      <c r="BP176" s="38">
        <f>IF('Indicator Date'!BP176="","x",'Indicator Date'!BP176)</f>
        <v>2021</v>
      </c>
      <c r="BQ176" s="38">
        <f>IF('Indicator Date'!BQ176="","x",'Indicator Date'!BQ176)</f>
        <v>2022</v>
      </c>
      <c r="BR176" s="38">
        <f>IF('Indicator Date'!BR176="","x",'Indicator Date'!BR176)</f>
        <v>2022</v>
      </c>
      <c r="BS176" s="38">
        <f>IF('Indicator Date'!BS176="","x",'Indicator Date'!BS176)</f>
        <v>2022</v>
      </c>
      <c r="BT176" s="38">
        <f>IF('Indicator Date'!BT176="","x",'Indicator Date'!BT176)</f>
        <v>2021</v>
      </c>
      <c r="BU176" s="38">
        <f>IF('Indicator Date'!BU176="","x",'Indicator Date'!BU176)</f>
        <v>2020</v>
      </c>
      <c r="BV176" s="38">
        <f>IF('Indicator Date'!BV176="","x",'Indicator Date'!BV176)</f>
        <v>2022</v>
      </c>
    </row>
    <row r="177" spans="1:74">
      <c r="A177" s="30" t="str">
        <f>'Indicator Data'!A179</f>
        <v>Trinidad and Tobago</v>
      </c>
      <c r="B177" s="23" t="str">
        <f>'Indicator Data'!B179</f>
        <v>TTO</v>
      </c>
      <c r="C177" s="38">
        <f>IF('Indicator Date'!C177="","x",'Indicator Date'!C177)</f>
        <v>2024</v>
      </c>
      <c r="D177" s="38">
        <f>IF('Indicator Date'!D177="","x",'Indicator Date'!D177)</f>
        <v>2024</v>
      </c>
      <c r="E177" s="38">
        <f>IF('Indicator Date'!E177="","x",'Indicator Date'!E177)</f>
        <v>2024</v>
      </c>
      <c r="F177" s="38">
        <f>IF('Indicator Date'!F177="","x",'Indicator Date'!F177)</f>
        <v>2024</v>
      </c>
      <c r="G177" s="38">
        <f>IF('Indicator Date'!G177="","x",'Indicator Date'!G177)</f>
        <v>2024</v>
      </c>
      <c r="H177" s="38">
        <f>IF('Indicator Date'!H177="","x",'Indicator Date'!H177)</f>
        <v>2024</v>
      </c>
      <c r="I177" s="38">
        <f>IF('Indicator Date'!I177="","x",'Indicator Date'!I177)</f>
        <v>2024</v>
      </c>
      <c r="J177" s="38">
        <f>IF('Indicator Date'!J177="","x",'Indicator Date'!J177)</f>
        <v>2024</v>
      </c>
      <c r="K177" s="38">
        <f>IF('Indicator Date'!K177="","x",'Indicator Date'!K177)</f>
        <v>2024</v>
      </c>
      <c r="L177" s="38">
        <f>IF('Indicator Date'!L177="","x",'Indicator Date'!L177)</f>
        <v>2024</v>
      </c>
      <c r="M177" s="38" t="str">
        <f>IF('Indicator Date'!M177="","x",'Indicator Date'!M177)</f>
        <v>x</v>
      </c>
      <c r="N177" s="38" t="str">
        <f>IF('Indicator Date'!N177="","x",'Indicator Date'!N177)</f>
        <v>x</v>
      </c>
      <c r="O177" s="38" t="str">
        <f>IF('Indicator Date'!O177="","x",'Indicator Date'!O177)</f>
        <v>x</v>
      </c>
      <c r="P177" s="38" t="str">
        <f>IF('Indicator Date'!P177="","x",'Indicator Date'!P177)</f>
        <v>x</v>
      </c>
      <c r="Q177" s="38">
        <f>IF('Indicator Date'!Q177="","x",'Indicator Date'!Q177)</f>
        <v>2024</v>
      </c>
      <c r="R177" s="38">
        <f>IF('Indicator Date'!R177="","x",'Indicator Date'!R177)</f>
        <v>2024</v>
      </c>
      <c r="S177" s="38">
        <f>IF('Indicator Date'!S177="","x",'Indicator Date'!S177)</f>
        <v>2024</v>
      </c>
      <c r="T177" s="38">
        <f>IF('Indicator Date'!T177="","x",'Indicator Date'!T177)</f>
        <v>2024</v>
      </c>
      <c r="U177" s="38">
        <f>IF('Indicator Date'!U177="","x",'Indicator Date'!U177)</f>
        <v>2024</v>
      </c>
      <c r="V177" s="38">
        <f>IF('Indicator Date'!V177="","x",'Indicator Date'!V177)</f>
        <v>2021</v>
      </c>
      <c r="W177" s="38">
        <f>IF('Indicator Date'!W177="","x",'Indicator Date'!W177)</f>
        <v>2022</v>
      </c>
      <c r="X177" s="38">
        <f>IF('Indicator Date'!X177="","x",'Indicator Date'!X177)</f>
        <v>2022</v>
      </c>
      <c r="Y177" s="38">
        <f>IF('Indicator Date'!Y177="","x",'Indicator Date'!Y177)</f>
        <v>2011</v>
      </c>
      <c r="Z177" s="38">
        <f>IF('Indicator Date'!Z177="","x",'Indicator Date'!Z177)</f>
        <v>2022</v>
      </c>
      <c r="AA177" s="38" t="str">
        <f>IF('Indicator Date'!AA177="","x",'Indicator Date'!AA177)</f>
        <v>x</v>
      </c>
      <c r="AB177" s="38">
        <f>IF('Indicator Date'!AB177="","x",'Indicator Date'!AB177)</f>
        <v>2017</v>
      </c>
      <c r="AC177" s="38" t="str">
        <f>IF('Indicator Date'!AC177="","x",'Indicator Date'!AC177)</f>
        <v>x</v>
      </c>
      <c r="AD177" s="38">
        <f>IF('Indicator Date'!AD177="","x",'Indicator Date'!AD177)</f>
        <v>2022</v>
      </c>
      <c r="AE177" s="38">
        <f>IF('Indicator Date'!AE177="","x",'Indicator Date'!AE177)</f>
        <v>2024</v>
      </c>
      <c r="AF177" s="38">
        <f>IF('Indicator Date'!AF177="","x",'Indicator Date'!AF177)</f>
        <v>2024</v>
      </c>
      <c r="AG177" s="38">
        <f>IF('Indicator Date'!AG177="","x",'Indicator Date'!AG177)</f>
        <v>2024</v>
      </c>
      <c r="AH177" s="38">
        <f>IF('Indicator Date'!AH177="","x",'Indicator Date'!AH177)</f>
        <v>2022</v>
      </c>
      <c r="AI177" s="38" t="str">
        <f>IF('Indicator Date'!AI177="","x",RIGHT('Indicator Date'!AI177,4))</f>
        <v>2011</v>
      </c>
      <c r="AJ177" s="38">
        <f>IF('Indicator Date'!AJ177="","x",'Indicator Date'!AJ177)</f>
        <v>2024</v>
      </c>
      <c r="AK177" s="38">
        <f>IF('Indicator Date'!AK177="","x",'Indicator Date'!AK177)</f>
        <v>2021</v>
      </c>
      <c r="AL177" s="38">
        <f>IF('Indicator Date'!AL177="","x",'Indicator Date'!AL177)</f>
        <v>2022</v>
      </c>
      <c r="AM177" s="38" t="str">
        <f>IF('Indicator Date'!AM177="","x",'Indicator Date'!AM177)</f>
        <v>x</v>
      </c>
      <c r="AN177" s="38">
        <f>IF('Indicator Date'!AN177="","x",'Indicator Date'!AN177)</f>
        <v>2023</v>
      </c>
      <c r="AO177" s="38">
        <f>IF('Indicator Date'!AO177="","x",'Indicator Date'!AO177)</f>
        <v>2022</v>
      </c>
      <c r="AP177" s="38">
        <f>IF('Indicator Date'!AP177="","x",'Indicator Date'!AP177)</f>
        <v>2011</v>
      </c>
      <c r="AQ177" s="38">
        <f>IF('Indicator Date'!AQ177="","x",'Indicator Date'!AQ177)</f>
        <v>2022</v>
      </c>
      <c r="AR177" s="38">
        <f>IF('Indicator Date'!AR177="","x",'Indicator Date'!AR177)</f>
        <v>2022</v>
      </c>
      <c r="AS177" s="38" t="str">
        <f>IF('Indicator Date'!AS177="","x",'Indicator Date'!AS177)</f>
        <v>x</v>
      </c>
      <c r="AT177" s="38" t="str">
        <f>IF('Indicator Date'!AT177="","x",'Indicator Date'!AT177)</f>
        <v>x</v>
      </c>
      <c r="AU177" s="38">
        <f>IF('Indicator Date'!AU177="","x",'Indicator Date'!AU177)</f>
        <v>2022</v>
      </c>
      <c r="AV177" s="38">
        <f>IF('Indicator Date'!AV177="","x",'Indicator Date'!AV177)</f>
        <v>2022</v>
      </c>
      <c r="AW177" s="38" t="str">
        <f>IF('Indicator Date'!AW177="","x",'Indicator Date'!AW177)</f>
        <v>x</v>
      </c>
      <c r="AX177" s="38">
        <f>IF('Indicator Date'!AX177="","x",'Indicator Date'!AX177)</f>
        <v>2024</v>
      </c>
      <c r="AY177" s="38">
        <f>IF('Indicator Date'!AY177="","x",'Indicator Date'!AY177)</f>
        <v>2024</v>
      </c>
      <c r="AZ177" s="38">
        <f>IF('Indicator Date'!AZ177="","x",'Indicator Date'!AZ177)</f>
        <v>2024</v>
      </c>
      <c r="BA177" s="38" t="str">
        <f>IF('Indicator Date'!BA177="","x",'Indicator Date'!BA177)</f>
        <v>x</v>
      </c>
      <c r="BB177" s="38">
        <f>IF('Indicator Date'!BB177="","x",'Indicator Date'!BB177)</f>
        <v>2024</v>
      </c>
      <c r="BC177" s="38">
        <f>IF('Indicator Date'!BC177="","x",'Indicator Date'!BC177)</f>
        <v>2023</v>
      </c>
      <c r="BD177" s="38">
        <f>IF('Indicator Date'!BD177="","x",'Indicator Date'!BD177)</f>
        <v>2024</v>
      </c>
      <c r="BE177" s="38">
        <f>IF('Indicator Date'!BE177="","x",'Indicator Date'!BE177)</f>
        <v>2024</v>
      </c>
      <c r="BF177" s="38">
        <f>IF('Indicator Date'!BF177="","x",'Indicator Date'!BF177)</f>
        <v>2013</v>
      </c>
      <c r="BG177" s="38">
        <f>IF('Indicator Date'!BG177="","x",'Indicator Date'!BG177)</f>
        <v>2022</v>
      </c>
      <c r="BH177" s="38">
        <f>IF('Indicator Date'!BH177="","x",'Indicator Date'!BH177)</f>
        <v>2023</v>
      </c>
      <c r="BI177" s="38">
        <f>IF('Indicator Date'!BI177="","x",'Indicator Date'!BI177)</f>
        <v>2022</v>
      </c>
      <c r="BJ177" s="38" t="str">
        <f>IF('Indicator Date'!BJ177="","x",'Indicator Date'!BJ177)</f>
        <v>x</v>
      </c>
      <c r="BK177" s="38">
        <f>IF('Indicator Date'!BK177="","x",'Indicator Date'!BK177)</f>
        <v>2021</v>
      </c>
      <c r="BL177" s="38">
        <f>IF('Indicator Date'!BL177="","x",'Indicator Date'!BL177)</f>
        <v>2022</v>
      </c>
      <c r="BM177" s="38">
        <f>IF('Indicator Date'!BM177="","x",'Indicator Date'!BM177)</f>
        <v>2014</v>
      </c>
      <c r="BN177" s="38">
        <f>IF('Indicator Date'!BN177="","x",'Indicator Date'!BN177)</f>
        <v>2022</v>
      </c>
      <c r="BO177" s="38">
        <f>IF('Indicator Date'!BO177="","x",'Indicator Date'!BO177)</f>
        <v>2022</v>
      </c>
      <c r="BP177" s="38">
        <f>IF('Indicator Date'!BP177="","x",'Indicator Date'!BP177)</f>
        <v>2021</v>
      </c>
      <c r="BQ177" s="38">
        <f>IF('Indicator Date'!BQ177="","x",'Indicator Date'!BQ177)</f>
        <v>2022</v>
      </c>
      <c r="BR177" s="38">
        <f>IF('Indicator Date'!BR177="","x",'Indicator Date'!BR177)</f>
        <v>2022</v>
      </c>
      <c r="BS177" s="38">
        <f>IF('Indicator Date'!BS177="","x",'Indicator Date'!BS177)</f>
        <v>2022</v>
      </c>
      <c r="BT177" s="38">
        <f>IF('Indicator Date'!BT177="","x",'Indicator Date'!BT177)</f>
        <v>2021</v>
      </c>
      <c r="BU177" s="38">
        <f>IF('Indicator Date'!BU177="","x",'Indicator Date'!BU177)</f>
        <v>2020</v>
      </c>
      <c r="BV177" s="38">
        <f>IF('Indicator Date'!BV177="","x",'Indicator Date'!BV177)</f>
        <v>2023</v>
      </c>
    </row>
    <row r="178" spans="1:74">
      <c r="A178" s="30" t="str">
        <f>'Indicator Data'!A180</f>
        <v>Tunisia</v>
      </c>
      <c r="B178" s="23" t="str">
        <f>'Indicator Data'!B180</f>
        <v>TUN</v>
      </c>
      <c r="C178" s="38">
        <f>IF('Indicator Date'!C178="","x",'Indicator Date'!C178)</f>
        <v>2024</v>
      </c>
      <c r="D178" s="38">
        <f>IF('Indicator Date'!D178="","x",'Indicator Date'!D178)</f>
        <v>2024</v>
      </c>
      <c r="E178" s="38">
        <f>IF('Indicator Date'!E178="","x",'Indicator Date'!E178)</f>
        <v>2024</v>
      </c>
      <c r="F178" s="38">
        <f>IF('Indicator Date'!F178="","x",'Indicator Date'!F178)</f>
        <v>2024</v>
      </c>
      <c r="G178" s="38">
        <f>IF('Indicator Date'!G178="","x",'Indicator Date'!G178)</f>
        <v>2024</v>
      </c>
      <c r="H178" s="38">
        <f>IF('Indicator Date'!H178="","x",'Indicator Date'!H178)</f>
        <v>2024</v>
      </c>
      <c r="I178" s="38">
        <f>IF('Indicator Date'!I178="","x",'Indicator Date'!I178)</f>
        <v>2024</v>
      </c>
      <c r="J178" s="38">
        <f>IF('Indicator Date'!J178="","x",'Indicator Date'!J178)</f>
        <v>2024</v>
      </c>
      <c r="K178" s="38">
        <f>IF('Indicator Date'!K178="","x",'Indicator Date'!K178)</f>
        <v>2024</v>
      </c>
      <c r="L178" s="38">
        <f>IF('Indicator Date'!L178="","x",'Indicator Date'!L178)</f>
        <v>2024</v>
      </c>
      <c r="M178" s="38">
        <f>IF('Indicator Date'!M178="","x",'Indicator Date'!M178)</f>
        <v>2024</v>
      </c>
      <c r="N178" s="38">
        <f>IF('Indicator Date'!N178="","x",'Indicator Date'!N178)</f>
        <v>2024</v>
      </c>
      <c r="O178" s="38">
        <f>IF('Indicator Date'!O178="","x",'Indicator Date'!O178)</f>
        <v>2024</v>
      </c>
      <c r="P178" s="38">
        <f>IF('Indicator Date'!P178="","x",'Indicator Date'!P178)</f>
        <v>2024</v>
      </c>
      <c r="Q178" s="38">
        <f>IF('Indicator Date'!Q178="","x",'Indicator Date'!Q178)</f>
        <v>2024</v>
      </c>
      <c r="R178" s="38">
        <f>IF('Indicator Date'!R178="","x",'Indicator Date'!R178)</f>
        <v>2024</v>
      </c>
      <c r="S178" s="38">
        <f>IF('Indicator Date'!S178="","x",'Indicator Date'!S178)</f>
        <v>2024</v>
      </c>
      <c r="T178" s="38">
        <f>IF('Indicator Date'!T178="","x",'Indicator Date'!T178)</f>
        <v>2024</v>
      </c>
      <c r="U178" s="38">
        <f>IF('Indicator Date'!U178="","x",'Indicator Date'!U178)</f>
        <v>2024</v>
      </c>
      <c r="V178" s="38">
        <f>IF('Indicator Date'!V178="","x",'Indicator Date'!V178)</f>
        <v>2021</v>
      </c>
      <c r="W178" s="38">
        <f>IF('Indicator Date'!W178="","x",'Indicator Date'!W178)</f>
        <v>2022</v>
      </c>
      <c r="X178" s="38">
        <f>IF('Indicator Date'!X178="","x",'Indicator Date'!X178)</f>
        <v>2022</v>
      </c>
      <c r="Y178" s="38">
        <f>IF('Indicator Date'!Y178="","x",'Indicator Date'!Y178)</f>
        <v>2018</v>
      </c>
      <c r="Z178" s="38">
        <f>IF('Indicator Date'!Z178="","x",'Indicator Date'!Z178)</f>
        <v>2022</v>
      </c>
      <c r="AA178" s="38">
        <f>IF('Indicator Date'!AA178="","x",'Indicator Date'!AA178)</f>
        <v>2022</v>
      </c>
      <c r="AB178" s="38">
        <f>IF('Indicator Date'!AB178="","x",'Indicator Date'!AB178)</f>
        <v>2018</v>
      </c>
      <c r="AC178" s="38">
        <f>IF('Indicator Date'!AC178="","x",'Indicator Date'!AC178)</f>
        <v>2020</v>
      </c>
      <c r="AD178" s="38">
        <f>IF('Indicator Date'!AD178="","x",'Indicator Date'!AD178)</f>
        <v>2022</v>
      </c>
      <c r="AE178" s="38">
        <f>IF('Indicator Date'!AE178="","x",'Indicator Date'!AE178)</f>
        <v>2024</v>
      </c>
      <c r="AF178" s="38">
        <f>IF('Indicator Date'!AF178="","x",'Indicator Date'!AF178)</f>
        <v>2024</v>
      </c>
      <c r="AG178" s="38">
        <f>IF('Indicator Date'!AG178="","x",'Indicator Date'!AG178)</f>
        <v>2024</v>
      </c>
      <c r="AH178" s="38">
        <f>IF('Indicator Date'!AH178="","x",'Indicator Date'!AH178)</f>
        <v>2022</v>
      </c>
      <c r="AI178" s="38" t="str">
        <f>IF('Indicator Date'!AI178="","x",RIGHT('Indicator Date'!AI178,4))</f>
        <v>2018</v>
      </c>
      <c r="AJ178" s="38">
        <f>IF('Indicator Date'!AJ178="","x",'Indicator Date'!AJ178)</f>
        <v>2024</v>
      </c>
      <c r="AK178" s="38">
        <f>IF('Indicator Date'!AK178="","x",'Indicator Date'!AK178)</f>
        <v>2021</v>
      </c>
      <c r="AL178" s="38">
        <f>IF('Indicator Date'!AL178="","x",'Indicator Date'!AL178)</f>
        <v>2022</v>
      </c>
      <c r="AM178" s="38">
        <f>IF('Indicator Date'!AM178="","x",'Indicator Date'!AM178)</f>
        <v>2022</v>
      </c>
      <c r="AN178" s="38">
        <f>IF('Indicator Date'!AN178="","x",'Indicator Date'!AN178)</f>
        <v>2023</v>
      </c>
      <c r="AO178" s="38">
        <f>IF('Indicator Date'!AO178="","x",'Indicator Date'!AO178)</f>
        <v>2022</v>
      </c>
      <c r="AP178" s="38">
        <f>IF('Indicator Date'!AP178="","x",'Indicator Date'!AP178)</f>
        <v>2018</v>
      </c>
      <c r="AQ178" s="38">
        <f>IF('Indicator Date'!AQ178="","x",'Indicator Date'!AQ178)</f>
        <v>2022</v>
      </c>
      <c r="AR178" s="38">
        <f>IF('Indicator Date'!AR178="","x",'Indicator Date'!AR178)</f>
        <v>2022</v>
      </c>
      <c r="AS178" s="38" t="str">
        <f>IF('Indicator Date'!AS178="","x",'Indicator Date'!AS178)</f>
        <v>x</v>
      </c>
      <c r="AT178" s="38" t="str">
        <f>IF('Indicator Date'!AT178="","x",'Indicator Date'!AT178)</f>
        <v>x</v>
      </c>
      <c r="AU178" s="38">
        <f>IF('Indicator Date'!AU178="","x",'Indicator Date'!AU178)</f>
        <v>2022</v>
      </c>
      <c r="AV178" s="38">
        <f>IF('Indicator Date'!AV178="","x",'Indicator Date'!AV178)</f>
        <v>2022</v>
      </c>
      <c r="AW178" s="38">
        <f>IF('Indicator Date'!AW178="","x",'Indicator Date'!AW178)</f>
        <v>2021</v>
      </c>
      <c r="AX178" s="38">
        <f>IF('Indicator Date'!AX178="","x",'Indicator Date'!AX178)</f>
        <v>2024</v>
      </c>
      <c r="AY178" s="38">
        <f>IF('Indicator Date'!AY178="","x",'Indicator Date'!AY178)</f>
        <v>2024</v>
      </c>
      <c r="AZ178" s="38">
        <f>IF('Indicator Date'!AZ178="","x",'Indicator Date'!AZ178)</f>
        <v>2024</v>
      </c>
      <c r="BA178" s="38" t="str">
        <f>IF('Indicator Date'!BA178="","x",'Indicator Date'!BA178)</f>
        <v>x</v>
      </c>
      <c r="BB178" s="38">
        <f>IF('Indicator Date'!BB178="","x",'Indicator Date'!BB178)</f>
        <v>2024</v>
      </c>
      <c r="BC178" s="38">
        <f>IF('Indicator Date'!BC178="","x",'Indicator Date'!BC178)</f>
        <v>2023</v>
      </c>
      <c r="BD178" s="38">
        <f>IF('Indicator Date'!BD178="","x",'Indicator Date'!BD178)</f>
        <v>2024</v>
      </c>
      <c r="BE178" s="38">
        <f>IF('Indicator Date'!BE178="","x",'Indicator Date'!BE178)</f>
        <v>2024</v>
      </c>
      <c r="BF178" s="38">
        <f>IF('Indicator Date'!BF178="","x",'Indicator Date'!BF178)</f>
        <v>2013</v>
      </c>
      <c r="BG178" s="38">
        <f>IF('Indicator Date'!BG178="","x",'Indicator Date'!BG178)</f>
        <v>2022</v>
      </c>
      <c r="BH178" s="38">
        <f>IF('Indicator Date'!BH178="","x",'Indicator Date'!BH178)</f>
        <v>2023</v>
      </c>
      <c r="BI178" s="38">
        <f>IF('Indicator Date'!BI178="","x",'Indicator Date'!BI178)</f>
        <v>2022</v>
      </c>
      <c r="BJ178" s="38">
        <f>IF('Indicator Date'!BJ178="","x",'Indicator Date'!BJ178)</f>
        <v>2019</v>
      </c>
      <c r="BK178" s="38">
        <f>IF('Indicator Date'!BK178="","x",'Indicator Date'!BK178)</f>
        <v>2021</v>
      </c>
      <c r="BL178" s="38">
        <f>IF('Indicator Date'!BL178="","x",'Indicator Date'!BL178)</f>
        <v>2022</v>
      </c>
      <c r="BM178" s="38">
        <f>IF('Indicator Date'!BM178="","x",'Indicator Date'!BM178)</f>
        <v>2014</v>
      </c>
      <c r="BN178" s="38">
        <f>IF('Indicator Date'!BN178="","x",'Indicator Date'!BN178)</f>
        <v>2022</v>
      </c>
      <c r="BO178" s="38">
        <f>IF('Indicator Date'!BO178="","x",'Indicator Date'!BO178)</f>
        <v>2022</v>
      </c>
      <c r="BP178" s="38">
        <f>IF('Indicator Date'!BP178="","x",'Indicator Date'!BP178)</f>
        <v>2017</v>
      </c>
      <c r="BQ178" s="38">
        <f>IF('Indicator Date'!BQ178="","x",'Indicator Date'!BQ178)</f>
        <v>2022</v>
      </c>
      <c r="BR178" s="38">
        <f>IF('Indicator Date'!BR178="","x",'Indicator Date'!BR178)</f>
        <v>2022</v>
      </c>
      <c r="BS178" s="38">
        <f>IF('Indicator Date'!BS178="","x",'Indicator Date'!BS178)</f>
        <v>2022</v>
      </c>
      <c r="BT178" s="38">
        <f>IF('Indicator Date'!BT178="","x",'Indicator Date'!BT178)</f>
        <v>2021</v>
      </c>
      <c r="BU178" s="38">
        <f>IF('Indicator Date'!BU178="","x",'Indicator Date'!BU178)</f>
        <v>2020</v>
      </c>
      <c r="BV178" s="38">
        <f>IF('Indicator Date'!BV178="","x",'Indicator Date'!BV178)</f>
        <v>2023</v>
      </c>
    </row>
    <row r="179" spans="1:74">
      <c r="A179" s="30" t="str">
        <f>'Indicator Data'!A181</f>
        <v>Türkiye</v>
      </c>
      <c r="B179" s="23" t="str">
        <f>'Indicator Data'!B181</f>
        <v>TUR</v>
      </c>
      <c r="C179" s="38">
        <f>IF('Indicator Date'!C179="","x",'Indicator Date'!C179)</f>
        <v>2024</v>
      </c>
      <c r="D179" s="38">
        <f>IF('Indicator Date'!D179="","x",'Indicator Date'!D179)</f>
        <v>2024</v>
      </c>
      <c r="E179" s="38">
        <f>IF('Indicator Date'!E179="","x",'Indicator Date'!E179)</f>
        <v>2024</v>
      </c>
      <c r="F179" s="38">
        <f>IF('Indicator Date'!F179="","x",'Indicator Date'!F179)</f>
        <v>2024</v>
      </c>
      <c r="G179" s="38">
        <f>IF('Indicator Date'!G179="","x",'Indicator Date'!G179)</f>
        <v>2024</v>
      </c>
      <c r="H179" s="38">
        <f>IF('Indicator Date'!H179="","x",'Indicator Date'!H179)</f>
        <v>2024</v>
      </c>
      <c r="I179" s="38">
        <f>IF('Indicator Date'!I179="","x",'Indicator Date'!I179)</f>
        <v>2024</v>
      </c>
      <c r="J179" s="38">
        <f>IF('Indicator Date'!J179="","x",'Indicator Date'!J179)</f>
        <v>2024</v>
      </c>
      <c r="K179" s="38">
        <f>IF('Indicator Date'!K179="","x",'Indicator Date'!K179)</f>
        <v>2024</v>
      </c>
      <c r="L179" s="38">
        <f>IF('Indicator Date'!L179="","x",'Indicator Date'!L179)</f>
        <v>2024</v>
      </c>
      <c r="M179" s="38">
        <f>IF('Indicator Date'!M179="","x",'Indicator Date'!M179)</f>
        <v>2024</v>
      </c>
      <c r="N179" s="38" t="str">
        <f>IF('Indicator Date'!N179="","x",'Indicator Date'!N179)</f>
        <v>x</v>
      </c>
      <c r="O179" s="38" t="str">
        <f>IF('Indicator Date'!O179="","x",'Indicator Date'!O179)</f>
        <v>x</v>
      </c>
      <c r="P179" s="38" t="str">
        <f>IF('Indicator Date'!P179="","x",'Indicator Date'!P179)</f>
        <v>x</v>
      </c>
      <c r="Q179" s="38">
        <f>IF('Indicator Date'!Q179="","x",'Indicator Date'!Q179)</f>
        <v>2024</v>
      </c>
      <c r="R179" s="38">
        <f>IF('Indicator Date'!R179="","x",'Indicator Date'!R179)</f>
        <v>2024</v>
      </c>
      <c r="S179" s="38">
        <f>IF('Indicator Date'!S179="","x",'Indicator Date'!S179)</f>
        <v>2024</v>
      </c>
      <c r="T179" s="38">
        <f>IF('Indicator Date'!T179="","x",'Indicator Date'!T179)</f>
        <v>2024</v>
      </c>
      <c r="U179" s="38">
        <f>IF('Indicator Date'!U179="","x",'Indicator Date'!U179)</f>
        <v>2024</v>
      </c>
      <c r="V179" s="38">
        <f>IF('Indicator Date'!V179="","x",'Indicator Date'!V179)</f>
        <v>2021</v>
      </c>
      <c r="W179" s="38">
        <f>IF('Indicator Date'!W179="","x",'Indicator Date'!W179)</f>
        <v>2022</v>
      </c>
      <c r="X179" s="38">
        <f>IF('Indicator Date'!X179="","x",'Indicator Date'!X179)</f>
        <v>2022</v>
      </c>
      <c r="Y179" s="38">
        <f>IF('Indicator Date'!Y179="","x",'Indicator Date'!Y179)</f>
        <v>2004</v>
      </c>
      <c r="Z179" s="38">
        <f>IF('Indicator Date'!Z179="","x",'Indicator Date'!Z179)</f>
        <v>2022</v>
      </c>
      <c r="AA179" s="38" t="str">
        <f>IF('Indicator Date'!AA179="","x",'Indicator Date'!AA179)</f>
        <v>x</v>
      </c>
      <c r="AB179" s="38">
        <f>IF('Indicator Date'!AB179="","x",'Indicator Date'!AB179)</f>
        <v>2019</v>
      </c>
      <c r="AC179" s="38">
        <f>IF('Indicator Date'!AC179="","x",'Indicator Date'!AC179)</f>
        <v>2020</v>
      </c>
      <c r="AD179" s="38" t="str">
        <f>IF('Indicator Date'!AD179="","x",'Indicator Date'!AD179)</f>
        <v>x</v>
      </c>
      <c r="AE179" s="38">
        <f>IF('Indicator Date'!AE179="","x",'Indicator Date'!AE179)</f>
        <v>2024</v>
      </c>
      <c r="AF179" s="38">
        <f>IF('Indicator Date'!AF179="","x",'Indicator Date'!AF179)</f>
        <v>2024</v>
      </c>
      <c r="AG179" s="38">
        <f>IF('Indicator Date'!AG179="","x",'Indicator Date'!AG179)</f>
        <v>2024</v>
      </c>
      <c r="AH179" s="38">
        <f>IF('Indicator Date'!AH179="","x",'Indicator Date'!AH179)</f>
        <v>2022</v>
      </c>
      <c r="AI179" s="38" t="str">
        <f>IF('Indicator Date'!AI179="","x",RIGHT('Indicator Date'!AI179,4))</f>
        <v>x</v>
      </c>
      <c r="AJ179" s="38">
        <f>IF('Indicator Date'!AJ179="","x",'Indicator Date'!AJ179)</f>
        <v>2024</v>
      </c>
      <c r="AK179" s="38">
        <f>IF('Indicator Date'!AK179="","x",'Indicator Date'!AK179)</f>
        <v>2021</v>
      </c>
      <c r="AL179" s="38">
        <f>IF('Indicator Date'!AL179="","x",'Indicator Date'!AL179)</f>
        <v>2022</v>
      </c>
      <c r="AM179" s="38">
        <f>IF('Indicator Date'!AM179="","x",'Indicator Date'!AM179)</f>
        <v>2022</v>
      </c>
      <c r="AN179" s="38">
        <f>IF('Indicator Date'!AN179="","x",'Indicator Date'!AN179)</f>
        <v>2023</v>
      </c>
      <c r="AO179" s="38">
        <f>IF('Indicator Date'!AO179="","x",'Indicator Date'!AO179)</f>
        <v>2022</v>
      </c>
      <c r="AP179" s="38">
        <f>IF('Indicator Date'!AP179="","x",'Indicator Date'!AP179)</f>
        <v>2018</v>
      </c>
      <c r="AQ179" s="38">
        <f>IF('Indicator Date'!AQ179="","x",'Indicator Date'!AQ179)</f>
        <v>2022</v>
      </c>
      <c r="AR179" s="38" t="str">
        <f>IF('Indicator Date'!AR179="","x",'Indicator Date'!AR179)</f>
        <v>x</v>
      </c>
      <c r="AS179" s="38" t="str">
        <f>IF('Indicator Date'!AS179="","x",'Indicator Date'!AS179)</f>
        <v>x</v>
      </c>
      <c r="AT179" s="38" t="str">
        <f>IF('Indicator Date'!AT179="","x",'Indicator Date'!AT179)</f>
        <v>x</v>
      </c>
      <c r="AU179" s="38" t="str">
        <f>IF('Indicator Date'!AU179="","x",'Indicator Date'!AU179)</f>
        <v>x</v>
      </c>
      <c r="AV179" s="38">
        <f>IF('Indicator Date'!AV179="","x",'Indicator Date'!AV179)</f>
        <v>2022</v>
      </c>
      <c r="AW179" s="38">
        <f>IF('Indicator Date'!AW179="","x",'Indicator Date'!AW179)</f>
        <v>2021</v>
      </c>
      <c r="AX179" s="38">
        <f>IF('Indicator Date'!AX179="","x",'Indicator Date'!AX179)</f>
        <v>2024</v>
      </c>
      <c r="AY179" s="38">
        <f>IF('Indicator Date'!AY179="","x",'Indicator Date'!AY179)</f>
        <v>2024</v>
      </c>
      <c r="AZ179" s="38">
        <f>IF('Indicator Date'!AZ179="","x",'Indicator Date'!AZ179)</f>
        <v>2024</v>
      </c>
      <c r="BA179" s="38">
        <f>IF('Indicator Date'!BA179="","x",'Indicator Date'!BA179)</f>
        <v>2024</v>
      </c>
      <c r="BB179" s="38">
        <f>IF('Indicator Date'!BB179="","x",'Indicator Date'!BB179)</f>
        <v>2024</v>
      </c>
      <c r="BC179" s="38">
        <f>IF('Indicator Date'!BC179="","x",'Indicator Date'!BC179)</f>
        <v>2023</v>
      </c>
      <c r="BD179" s="38">
        <f>IF('Indicator Date'!BD179="","x",'Indicator Date'!BD179)</f>
        <v>2024</v>
      </c>
      <c r="BE179" s="38">
        <f>IF('Indicator Date'!BE179="","x",'Indicator Date'!BE179)</f>
        <v>2024</v>
      </c>
      <c r="BF179" s="38">
        <f>IF('Indicator Date'!BF179="","x",'Indicator Date'!BF179)</f>
        <v>2015</v>
      </c>
      <c r="BG179" s="38">
        <f>IF('Indicator Date'!BG179="","x",'Indicator Date'!BG179)</f>
        <v>2022</v>
      </c>
      <c r="BH179" s="38">
        <f>IF('Indicator Date'!BH179="","x",'Indicator Date'!BH179)</f>
        <v>2023</v>
      </c>
      <c r="BI179" s="38">
        <f>IF('Indicator Date'!BI179="","x",'Indicator Date'!BI179)</f>
        <v>2022</v>
      </c>
      <c r="BJ179" s="38">
        <f>IF('Indicator Date'!BJ179="","x",'Indicator Date'!BJ179)</f>
        <v>2019</v>
      </c>
      <c r="BK179" s="38">
        <f>IF('Indicator Date'!BK179="","x",'Indicator Date'!BK179)</f>
        <v>2022</v>
      </c>
      <c r="BL179" s="38">
        <f>IF('Indicator Date'!BL179="","x",'Indicator Date'!BL179)</f>
        <v>2022</v>
      </c>
      <c r="BM179" s="38">
        <f>IF('Indicator Date'!BM179="","x",'Indicator Date'!BM179)</f>
        <v>2014</v>
      </c>
      <c r="BN179" s="38">
        <f>IF('Indicator Date'!BN179="","x",'Indicator Date'!BN179)</f>
        <v>2022</v>
      </c>
      <c r="BO179" s="38">
        <f>IF('Indicator Date'!BO179="","x",'Indicator Date'!BO179)</f>
        <v>2022</v>
      </c>
      <c r="BP179" s="38">
        <f>IF('Indicator Date'!BP179="","x",'Indicator Date'!BP179)</f>
        <v>2020</v>
      </c>
      <c r="BQ179" s="38">
        <f>IF('Indicator Date'!BQ179="","x",'Indicator Date'!BQ179)</f>
        <v>2019</v>
      </c>
      <c r="BR179" s="38">
        <f>IF('Indicator Date'!BR179="","x",'Indicator Date'!BR179)</f>
        <v>2019</v>
      </c>
      <c r="BS179" s="38">
        <f>IF('Indicator Date'!BS179="","x",'Indicator Date'!BS179)</f>
        <v>2019</v>
      </c>
      <c r="BT179" s="38">
        <f>IF('Indicator Date'!BT179="","x",'Indicator Date'!BT179)</f>
        <v>2021</v>
      </c>
      <c r="BU179" s="38">
        <f>IF('Indicator Date'!BU179="","x",'Indicator Date'!BU179)</f>
        <v>2020</v>
      </c>
      <c r="BV179" s="38">
        <f>IF('Indicator Date'!BV179="","x",'Indicator Date'!BV179)</f>
        <v>2023</v>
      </c>
    </row>
    <row r="180" spans="1:74">
      <c r="A180" s="30" t="str">
        <f>'Indicator Data'!A182</f>
        <v>Turkmenistan</v>
      </c>
      <c r="B180" s="23" t="str">
        <f>'Indicator Data'!B182</f>
        <v>TKM</v>
      </c>
      <c r="C180" s="38">
        <f>IF('Indicator Date'!C180="","x",'Indicator Date'!C180)</f>
        <v>2024</v>
      </c>
      <c r="D180" s="38">
        <f>IF('Indicator Date'!D180="","x",'Indicator Date'!D180)</f>
        <v>2024</v>
      </c>
      <c r="E180" s="38">
        <f>IF('Indicator Date'!E180="","x",'Indicator Date'!E180)</f>
        <v>2024</v>
      </c>
      <c r="F180" s="38">
        <f>IF('Indicator Date'!F180="","x",'Indicator Date'!F180)</f>
        <v>2024</v>
      </c>
      <c r="G180" s="38">
        <f>IF('Indicator Date'!G180="","x",'Indicator Date'!G180)</f>
        <v>2024</v>
      </c>
      <c r="H180" s="38">
        <f>IF('Indicator Date'!H180="","x",'Indicator Date'!H180)</f>
        <v>2024</v>
      </c>
      <c r="I180" s="38">
        <f>IF('Indicator Date'!I180="","x",'Indicator Date'!I180)</f>
        <v>2024</v>
      </c>
      <c r="J180" s="38">
        <f>IF('Indicator Date'!J180="","x",'Indicator Date'!J180)</f>
        <v>2024</v>
      </c>
      <c r="K180" s="38">
        <f>IF('Indicator Date'!K180="","x",'Indicator Date'!K180)</f>
        <v>2024</v>
      </c>
      <c r="L180" s="38">
        <f>IF('Indicator Date'!L180="","x",'Indicator Date'!L180)</f>
        <v>2024</v>
      </c>
      <c r="M180" s="38">
        <f>IF('Indicator Date'!M180="","x",'Indicator Date'!M180)</f>
        <v>2024</v>
      </c>
      <c r="N180" s="38" t="str">
        <f>IF('Indicator Date'!N180="","x",'Indicator Date'!N180)</f>
        <v>x</v>
      </c>
      <c r="O180" s="38" t="str">
        <f>IF('Indicator Date'!O180="","x",'Indicator Date'!O180)</f>
        <v>x</v>
      </c>
      <c r="P180" s="38" t="str">
        <f>IF('Indicator Date'!P180="","x",'Indicator Date'!P180)</f>
        <v>x</v>
      </c>
      <c r="Q180" s="38">
        <f>IF('Indicator Date'!Q180="","x",'Indicator Date'!Q180)</f>
        <v>2024</v>
      </c>
      <c r="R180" s="38">
        <f>IF('Indicator Date'!R180="","x",'Indicator Date'!R180)</f>
        <v>2024</v>
      </c>
      <c r="S180" s="38">
        <f>IF('Indicator Date'!S180="","x",'Indicator Date'!S180)</f>
        <v>2024</v>
      </c>
      <c r="T180" s="38">
        <f>IF('Indicator Date'!T180="","x",'Indicator Date'!T180)</f>
        <v>2024</v>
      </c>
      <c r="U180" s="38">
        <f>IF('Indicator Date'!U180="","x",'Indicator Date'!U180)</f>
        <v>2024</v>
      </c>
      <c r="V180" s="38">
        <f>IF('Indicator Date'!V180="","x",'Indicator Date'!V180)</f>
        <v>2021</v>
      </c>
      <c r="W180" s="38">
        <f>IF('Indicator Date'!W180="","x",'Indicator Date'!W180)</f>
        <v>2022</v>
      </c>
      <c r="X180" s="38">
        <f>IF('Indicator Date'!X180="","x",'Indicator Date'!X180)</f>
        <v>2022</v>
      </c>
      <c r="Y180" s="38">
        <f>IF('Indicator Date'!Y180="","x",'Indicator Date'!Y180)</f>
        <v>2019</v>
      </c>
      <c r="Z180" s="38">
        <f>IF('Indicator Date'!Z180="","x",'Indicator Date'!Z180)</f>
        <v>2022</v>
      </c>
      <c r="AA180" s="38">
        <f>IF('Indicator Date'!AA180="","x",'Indicator Date'!AA180)</f>
        <v>2020</v>
      </c>
      <c r="AB180" s="38">
        <f>IF('Indicator Date'!AB180="","x",'Indicator Date'!AB180)</f>
        <v>2018</v>
      </c>
      <c r="AC180" s="38">
        <f>IF('Indicator Date'!AC180="","x",'Indicator Date'!AC180)</f>
        <v>2020</v>
      </c>
      <c r="AD180" s="38">
        <f>IF('Indicator Date'!AD180="","x",'Indicator Date'!AD180)</f>
        <v>2022</v>
      </c>
      <c r="AE180" s="38">
        <f>IF('Indicator Date'!AE180="","x",'Indicator Date'!AE180)</f>
        <v>2024</v>
      </c>
      <c r="AF180" s="38">
        <f>IF('Indicator Date'!AF180="","x",'Indicator Date'!AF180)</f>
        <v>2024</v>
      </c>
      <c r="AG180" s="38">
        <f>IF('Indicator Date'!AG180="","x",'Indicator Date'!AG180)</f>
        <v>2024</v>
      </c>
      <c r="AH180" s="38">
        <f>IF('Indicator Date'!AH180="","x",'Indicator Date'!AH180)</f>
        <v>2022</v>
      </c>
      <c r="AI180" s="38" t="str">
        <f>IF('Indicator Date'!AI180="","x",RIGHT('Indicator Date'!AI180,4))</f>
        <v>2019</v>
      </c>
      <c r="AJ180" s="38">
        <f>IF('Indicator Date'!AJ180="","x",'Indicator Date'!AJ180)</f>
        <v>2024</v>
      </c>
      <c r="AK180" s="38">
        <f>IF('Indicator Date'!AK180="","x",'Indicator Date'!AK180)</f>
        <v>2021</v>
      </c>
      <c r="AL180" s="38">
        <f>IF('Indicator Date'!AL180="","x",'Indicator Date'!AL180)</f>
        <v>2022</v>
      </c>
      <c r="AM180" s="38">
        <f>IF('Indicator Date'!AM180="","x",'Indicator Date'!AM180)</f>
        <v>2022</v>
      </c>
      <c r="AN180" s="38">
        <f>IF('Indicator Date'!AN180="","x",'Indicator Date'!AN180)</f>
        <v>2022</v>
      </c>
      <c r="AO180" s="38">
        <f>IF('Indicator Date'!AO180="","x",'Indicator Date'!AO180)</f>
        <v>2022</v>
      </c>
      <c r="AP180" s="38">
        <f>IF('Indicator Date'!AP180="","x",'Indicator Date'!AP180)</f>
        <v>2019</v>
      </c>
      <c r="AQ180" s="38">
        <f>IF('Indicator Date'!AQ180="","x",'Indicator Date'!AQ180)</f>
        <v>2022</v>
      </c>
      <c r="AR180" s="38" t="str">
        <f>IF('Indicator Date'!AR180="","x",'Indicator Date'!AR180)</f>
        <v>x</v>
      </c>
      <c r="AS180" s="38" t="str">
        <f>IF('Indicator Date'!AS180="","x",'Indicator Date'!AS180)</f>
        <v>x</v>
      </c>
      <c r="AT180" s="38">
        <f>IF('Indicator Date'!AT180="","x",'Indicator Date'!AT180)</f>
        <v>2020</v>
      </c>
      <c r="AU180" s="38">
        <f>IF('Indicator Date'!AU180="","x",'Indicator Date'!AU180)</f>
        <v>2022</v>
      </c>
      <c r="AV180" s="38">
        <f>IF('Indicator Date'!AV180="","x",'Indicator Date'!AV180)</f>
        <v>2021</v>
      </c>
      <c r="AW180" s="38" t="str">
        <f>IF('Indicator Date'!AW180="","x",'Indicator Date'!AW180)</f>
        <v>x</v>
      </c>
      <c r="AX180" s="38">
        <f>IF('Indicator Date'!AX180="","x",'Indicator Date'!AX180)</f>
        <v>2024</v>
      </c>
      <c r="AY180" s="38">
        <f>IF('Indicator Date'!AY180="","x",'Indicator Date'!AY180)</f>
        <v>2024</v>
      </c>
      <c r="AZ180" s="38">
        <f>IF('Indicator Date'!AZ180="","x",'Indicator Date'!AZ180)</f>
        <v>2024</v>
      </c>
      <c r="BA180" s="38">
        <f>IF('Indicator Date'!BA180="","x",'Indicator Date'!BA180)</f>
        <v>2015</v>
      </c>
      <c r="BB180" s="38">
        <f>IF('Indicator Date'!BB180="","x",'Indicator Date'!BB180)</f>
        <v>2024</v>
      </c>
      <c r="BC180" s="38">
        <f>IF('Indicator Date'!BC180="","x",'Indicator Date'!BC180)</f>
        <v>2023</v>
      </c>
      <c r="BD180" s="38">
        <f>IF('Indicator Date'!BD180="","x",'Indicator Date'!BD180)</f>
        <v>2024</v>
      </c>
      <c r="BE180" s="38">
        <f>IF('Indicator Date'!BE180="","x",'Indicator Date'!BE180)</f>
        <v>2024</v>
      </c>
      <c r="BF180" s="38" t="str">
        <f>IF('Indicator Date'!BF180="","x",'Indicator Date'!BF180)</f>
        <v>x</v>
      </c>
      <c r="BG180" s="38">
        <f>IF('Indicator Date'!BG180="","x",'Indicator Date'!BG180)</f>
        <v>2022</v>
      </c>
      <c r="BH180" s="38">
        <f>IF('Indicator Date'!BH180="","x",'Indicator Date'!BH180)</f>
        <v>2023</v>
      </c>
      <c r="BI180" s="38">
        <f>IF('Indicator Date'!BI180="","x",'Indicator Date'!BI180)</f>
        <v>2022</v>
      </c>
      <c r="BJ180" s="38" t="str">
        <f>IF('Indicator Date'!BJ180="","x",'Indicator Date'!BJ180)</f>
        <v>x</v>
      </c>
      <c r="BK180" s="38">
        <f>IF('Indicator Date'!BK180="","x",'Indicator Date'!BK180)</f>
        <v>2017</v>
      </c>
      <c r="BL180" s="38">
        <f>IF('Indicator Date'!BL180="","x",'Indicator Date'!BL180)</f>
        <v>2021</v>
      </c>
      <c r="BM180" s="38">
        <f>IF('Indicator Date'!BM180="","x",'Indicator Date'!BM180)</f>
        <v>2014</v>
      </c>
      <c r="BN180" s="38">
        <f>IF('Indicator Date'!BN180="","x",'Indicator Date'!BN180)</f>
        <v>2022</v>
      </c>
      <c r="BO180" s="38">
        <f>IF('Indicator Date'!BO180="","x",'Indicator Date'!BO180)</f>
        <v>2022</v>
      </c>
      <c r="BP180" s="38">
        <f>IF('Indicator Date'!BP180="","x",'Indicator Date'!BP180)</f>
        <v>2014</v>
      </c>
      <c r="BQ180" s="38">
        <f>IF('Indicator Date'!BQ180="","x",'Indicator Date'!BQ180)</f>
        <v>2022</v>
      </c>
      <c r="BR180" s="38">
        <f>IF('Indicator Date'!BR180="","x",'Indicator Date'!BR180)</f>
        <v>2022</v>
      </c>
      <c r="BS180" s="38">
        <f>IF('Indicator Date'!BS180="","x",'Indicator Date'!BS180)</f>
        <v>2022</v>
      </c>
      <c r="BT180" s="38">
        <f>IF('Indicator Date'!BT180="","x",'Indicator Date'!BT180)</f>
        <v>2021</v>
      </c>
      <c r="BU180" s="38">
        <f>IF('Indicator Date'!BU180="","x",'Indicator Date'!BU180)</f>
        <v>2020</v>
      </c>
      <c r="BV180" s="38">
        <f>IF('Indicator Date'!BV180="","x",'Indicator Date'!BV180)</f>
        <v>2023</v>
      </c>
    </row>
    <row r="181" spans="1:74">
      <c r="A181" s="30" t="str">
        <f>'Indicator Data'!A183</f>
        <v>Tuvalu</v>
      </c>
      <c r="B181" s="23" t="str">
        <f>'Indicator Data'!B183</f>
        <v>TUV</v>
      </c>
      <c r="C181" s="38">
        <f>IF('Indicator Date'!C181="","x",'Indicator Date'!C181)</f>
        <v>2024</v>
      </c>
      <c r="D181" s="38">
        <f>IF('Indicator Date'!D181="","x",'Indicator Date'!D181)</f>
        <v>2024</v>
      </c>
      <c r="E181" s="38">
        <f>IF('Indicator Date'!E181="","x",'Indicator Date'!E181)</f>
        <v>2024</v>
      </c>
      <c r="F181" s="38">
        <f>IF('Indicator Date'!F181="","x",'Indicator Date'!F181)</f>
        <v>2024</v>
      </c>
      <c r="G181" s="38">
        <f>IF('Indicator Date'!G181="","x",'Indicator Date'!G181)</f>
        <v>2024</v>
      </c>
      <c r="H181" s="38">
        <f>IF('Indicator Date'!H181="","x",'Indicator Date'!H181)</f>
        <v>2024</v>
      </c>
      <c r="I181" s="38">
        <f>IF('Indicator Date'!I181="","x",'Indicator Date'!I181)</f>
        <v>2024</v>
      </c>
      <c r="J181" s="38">
        <f>IF('Indicator Date'!J181="","x",'Indicator Date'!J181)</f>
        <v>2024</v>
      </c>
      <c r="K181" s="38">
        <f>IF('Indicator Date'!K181="","x",'Indicator Date'!K181)</f>
        <v>2024</v>
      </c>
      <c r="L181" s="38" t="str">
        <f>IF('Indicator Date'!L181="","x",'Indicator Date'!L181)</f>
        <v>x</v>
      </c>
      <c r="M181" s="38" t="str">
        <f>IF('Indicator Date'!M181="","x",'Indicator Date'!M181)</f>
        <v>x</v>
      </c>
      <c r="N181" s="38" t="str">
        <f>IF('Indicator Date'!N181="","x",'Indicator Date'!N181)</f>
        <v>x</v>
      </c>
      <c r="O181" s="38" t="str">
        <f>IF('Indicator Date'!O181="","x",'Indicator Date'!O181)</f>
        <v>x</v>
      </c>
      <c r="P181" s="38" t="str">
        <f>IF('Indicator Date'!P181="","x",'Indicator Date'!P181)</f>
        <v>x</v>
      </c>
      <c r="Q181" s="38">
        <f>IF('Indicator Date'!Q181="","x",'Indicator Date'!Q181)</f>
        <v>2024</v>
      </c>
      <c r="R181" s="38">
        <f>IF('Indicator Date'!R181="","x",'Indicator Date'!R181)</f>
        <v>2024</v>
      </c>
      <c r="S181" s="38">
        <f>IF('Indicator Date'!S181="","x",'Indicator Date'!S181)</f>
        <v>2024</v>
      </c>
      <c r="T181" s="38">
        <f>IF('Indicator Date'!T181="","x",'Indicator Date'!T181)</f>
        <v>2024</v>
      </c>
      <c r="U181" s="38">
        <f>IF('Indicator Date'!U181="","x",'Indicator Date'!U181)</f>
        <v>2024</v>
      </c>
      <c r="V181" s="38">
        <f>IF('Indicator Date'!V181="","x",'Indicator Date'!V181)</f>
        <v>2021</v>
      </c>
      <c r="W181" s="38">
        <f>IF('Indicator Date'!W181="","x",'Indicator Date'!W181)</f>
        <v>2022</v>
      </c>
      <c r="X181" s="38">
        <f>IF('Indicator Date'!X181="","x",'Indicator Date'!X181)</f>
        <v>2022</v>
      </c>
      <c r="Y181" s="38">
        <f>IF('Indicator Date'!Y181="","x",'Indicator Date'!Y181)</f>
        <v>2019</v>
      </c>
      <c r="Z181" s="38">
        <f>IF('Indicator Date'!Z181="","x",'Indicator Date'!Z181)</f>
        <v>2022</v>
      </c>
      <c r="AA181" s="38">
        <f>IF('Indicator Date'!AA181="","x",'Indicator Date'!AA181)</f>
        <v>2022</v>
      </c>
      <c r="AB181" s="38" t="str">
        <f>IF('Indicator Date'!AB181="","x",'Indicator Date'!AB181)</f>
        <v>x</v>
      </c>
      <c r="AC181" s="38">
        <f>IF('Indicator Date'!AC181="","x",'Indicator Date'!AC181)</f>
        <v>2020</v>
      </c>
      <c r="AD181" s="38">
        <f>IF('Indicator Date'!AD181="","x",'Indicator Date'!AD181)</f>
        <v>2022</v>
      </c>
      <c r="AE181" s="38">
        <f>IF('Indicator Date'!AE181="","x",'Indicator Date'!AE181)</f>
        <v>2024</v>
      </c>
      <c r="AF181" s="38">
        <f>IF('Indicator Date'!AF181="","x",'Indicator Date'!AF181)</f>
        <v>2008</v>
      </c>
      <c r="AG181" s="38" t="str">
        <f>IF('Indicator Date'!AG181="","x",'Indicator Date'!AG181)</f>
        <v>x</v>
      </c>
      <c r="AH181" s="38">
        <f>IF('Indicator Date'!AH181="","x",'Indicator Date'!AH181)</f>
        <v>2022</v>
      </c>
      <c r="AI181" s="38" t="str">
        <f>IF('Indicator Date'!AI181="","x",RIGHT('Indicator Date'!AI181,4))</f>
        <v>2019</v>
      </c>
      <c r="AJ181" s="38">
        <f>IF('Indicator Date'!AJ181="","x",'Indicator Date'!AJ181)</f>
        <v>2024</v>
      </c>
      <c r="AK181" s="38">
        <f>IF('Indicator Date'!AK181="","x",'Indicator Date'!AK181)</f>
        <v>2021</v>
      </c>
      <c r="AL181" s="38">
        <f>IF('Indicator Date'!AL181="","x",'Indicator Date'!AL181)</f>
        <v>2022</v>
      </c>
      <c r="AM181" s="38">
        <f>IF('Indicator Date'!AM181="","x",'Indicator Date'!AM181)</f>
        <v>2022</v>
      </c>
      <c r="AN181" s="38">
        <f>IF('Indicator Date'!AN181="","x",'Indicator Date'!AN181)</f>
        <v>2023</v>
      </c>
      <c r="AO181" s="38">
        <f>IF('Indicator Date'!AO181="","x",'Indicator Date'!AO181)</f>
        <v>2022</v>
      </c>
      <c r="AP181" s="38">
        <f>IF('Indicator Date'!AP181="","x",'Indicator Date'!AP181)</f>
        <v>2019</v>
      </c>
      <c r="AQ181" s="38">
        <f>IF('Indicator Date'!AQ181="","x",'Indicator Date'!AQ181)</f>
        <v>2022</v>
      </c>
      <c r="AR181" s="38" t="str">
        <f>IF('Indicator Date'!AR181="","x",'Indicator Date'!AR181)</f>
        <v>x</v>
      </c>
      <c r="AS181" s="38" t="str">
        <f>IF('Indicator Date'!AS181="","x",'Indicator Date'!AS181)</f>
        <v>x</v>
      </c>
      <c r="AT181" s="38" t="str">
        <f>IF('Indicator Date'!AT181="","x",'Indicator Date'!AT181)</f>
        <v>x</v>
      </c>
      <c r="AU181" s="38">
        <f>IF('Indicator Date'!AU181="","x",'Indicator Date'!AU181)</f>
        <v>2022</v>
      </c>
      <c r="AV181" s="38" t="str">
        <f>IF('Indicator Date'!AV181="","x",'Indicator Date'!AV181)</f>
        <v>x</v>
      </c>
      <c r="AW181" s="38">
        <f>IF('Indicator Date'!AW181="","x",'Indicator Date'!AW181)</f>
        <v>2010</v>
      </c>
      <c r="AX181" s="38">
        <f>IF('Indicator Date'!AX181="","x",'Indicator Date'!AX181)</f>
        <v>2024</v>
      </c>
      <c r="AY181" s="38">
        <f>IF('Indicator Date'!AY181="","x",'Indicator Date'!AY181)</f>
        <v>2024</v>
      </c>
      <c r="AZ181" s="38">
        <f>IF('Indicator Date'!AZ181="","x",'Indicator Date'!AZ181)</f>
        <v>2024</v>
      </c>
      <c r="BA181" s="38" t="str">
        <f>IF('Indicator Date'!BA181="","x",'Indicator Date'!BA181)</f>
        <v>x</v>
      </c>
      <c r="BB181" s="38" t="str">
        <f>IF('Indicator Date'!BB181="","x",'Indicator Date'!BB181)</f>
        <v>x</v>
      </c>
      <c r="BC181" s="38" t="str">
        <f>IF('Indicator Date'!BC181="","x",'Indicator Date'!BC181)</f>
        <v>x</v>
      </c>
      <c r="BD181" s="38">
        <f>IF('Indicator Date'!BD181="","x",'Indicator Date'!BD181)</f>
        <v>2024</v>
      </c>
      <c r="BE181" s="38">
        <f>IF('Indicator Date'!BE181="","x",'Indicator Date'!BE181)</f>
        <v>2024</v>
      </c>
      <c r="BF181" s="38" t="str">
        <f>IF('Indicator Date'!BF181="","x",'Indicator Date'!BF181)</f>
        <v>x</v>
      </c>
      <c r="BG181" s="38">
        <f>IF('Indicator Date'!BG181="","x",'Indicator Date'!BG181)</f>
        <v>2022</v>
      </c>
      <c r="BH181" s="38" t="str">
        <f>IF('Indicator Date'!BH181="","x",'Indicator Date'!BH181)</f>
        <v>x</v>
      </c>
      <c r="BI181" s="38">
        <f>IF('Indicator Date'!BI181="","x",'Indicator Date'!BI181)</f>
        <v>2022</v>
      </c>
      <c r="BJ181" s="38" t="str">
        <f>IF('Indicator Date'!BJ181="","x",'Indicator Date'!BJ181)</f>
        <v>x</v>
      </c>
      <c r="BK181" s="38">
        <f>IF('Indicator Date'!BK181="","x",'Indicator Date'!BK181)</f>
        <v>2021</v>
      </c>
      <c r="BL181" s="38">
        <f>IF('Indicator Date'!BL181="","x",'Indicator Date'!BL181)</f>
        <v>2021</v>
      </c>
      <c r="BM181" s="38">
        <f>IF('Indicator Date'!BM181="","x",'Indicator Date'!BM181)</f>
        <v>2014</v>
      </c>
      <c r="BN181" s="38">
        <f>IF('Indicator Date'!BN181="","x",'Indicator Date'!BN181)</f>
        <v>2022</v>
      </c>
      <c r="BO181" s="38">
        <f>IF('Indicator Date'!BO181="","x",'Indicator Date'!BO181)</f>
        <v>2022</v>
      </c>
      <c r="BP181" s="38">
        <f>IF('Indicator Date'!BP181="","x",'Indicator Date'!BP181)</f>
        <v>2020</v>
      </c>
      <c r="BQ181" s="38">
        <f>IF('Indicator Date'!BQ181="","x",'Indicator Date'!BQ181)</f>
        <v>2022</v>
      </c>
      <c r="BR181" s="38">
        <f>IF('Indicator Date'!BR181="","x",'Indicator Date'!BR181)</f>
        <v>2022</v>
      </c>
      <c r="BS181" s="38">
        <f>IF('Indicator Date'!BS181="","x",'Indicator Date'!BS181)</f>
        <v>2022</v>
      </c>
      <c r="BT181" s="38">
        <f>IF('Indicator Date'!BT181="","x",'Indicator Date'!BT181)</f>
        <v>2021</v>
      </c>
      <c r="BU181" s="38" t="str">
        <f>IF('Indicator Date'!BU181="","x",'Indicator Date'!BU181)</f>
        <v>x</v>
      </c>
      <c r="BV181" s="38">
        <f>IF('Indicator Date'!BV181="","x",'Indicator Date'!BV181)</f>
        <v>2023</v>
      </c>
    </row>
    <row r="182" spans="1:74">
      <c r="A182" s="30" t="str">
        <f>'Indicator Data'!A184</f>
        <v>Uganda</v>
      </c>
      <c r="B182" s="23" t="str">
        <f>'Indicator Data'!B184</f>
        <v>UGA</v>
      </c>
      <c r="C182" s="38">
        <f>IF('Indicator Date'!C182="","x",'Indicator Date'!C182)</f>
        <v>2024</v>
      </c>
      <c r="D182" s="38">
        <f>IF('Indicator Date'!D182="","x",'Indicator Date'!D182)</f>
        <v>2024</v>
      </c>
      <c r="E182" s="38">
        <f>IF('Indicator Date'!E182="","x",'Indicator Date'!E182)</f>
        <v>2024</v>
      </c>
      <c r="F182" s="38">
        <f>IF('Indicator Date'!F182="","x",'Indicator Date'!F182)</f>
        <v>2024</v>
      </c>
      <c r="G182" s="38">
        <f>IF('Indicator Date'!G182="","x",'Indicator Date'!G182)</f>
        <v>2024</v>
      </c>
      <c r="H182" s="38">
        <f>IF('Indicator Date'!H182="","x",'Indicator Date'!H182)</f>
        <v>2024</v>
      </c>
      <c r="I182" s="38">
        <f>IF('Indicator Date'!I182="","x",'Indicator Date'!I182)</f>
        <v>2024</v>
      </c>
      <c r="J182" s="38">
        <f>IF('Indicator Date'!J182="","x",'Indicator Date'!J182)</f>
        <v>2024</v>
      </c>
      <c r="K182" s="38">
        <f>IF('Indicator Date'!K182="","x",'Indicator Date'!K182)</f>
        <v>2024</v>
      </c>
      <c r="L182" s="38">
        <f>IF('Indicator Date'!L182="","x",'Indicator Date'!L182)</f>
        <v>2024</v>
      </c>
      <c r="M182" s="38">
        <f>IF('Indicator Date'!M182="","x",'Indicator Date'!M182)</f>
        <v>2024</v>
      </c>
      <c r="N182" s="38">
        <f>IF('Indicator Date'!N182="","x",'Indicator Date'!N182)</f>
        <v>2024</v>
      </c>
      <c r="O182" s="38">
        <f>IF('Indicator Date'!O182="","x",'Indicator Date'!O182)</f>
        <v>2024</v>
      </c>
      <c r="P182" s="38">
        <f>IF('Indicator Date'!P182="","x",'Indicator Date'!P182)</f>
        <v>2024</v>
      </c>
      <c r="Q182" s="38">
        <f>IF('Indicator Date'!Q182="","x",'Indicator Date'!Q182)</f>
        <v>2024</v>
      </c>
      <c r="R182" s="38">
        <f>IF('Indicator Date'!R182="","x",'Indicator Date'!R182)</f>
        <v>2024</v>
      </c>
      <c r="S182" s="38">
        <f>IF('Indicator Date'!S182="","x",'Indicator Date'!S182)</f>
        <v>2024</v>
      </c>
      <c r="T182" s="38">
        <f>IF('Indicator Date'!T182="","x",'Indicator Date'!T182)</f>
        <v>2024</v>
      </c>
      <c r="U182" s="38">
        <f>IF('Indicator Date'!U182="","x",'Indicator Date'!U182)</f>
        <v>2024</v>
      </c>
      <c r="V182" s="38">
        <f>IF('Indicator Date'!V182="","x",'Indicator Date'!V182)</f>
        <v>2021</v>
      </c>
      <c r="W182" s="38">
        <f>IF('Indicator Date'!W182="","x",'Indicator Date'!W182)</f>
        <v>2022</v>
      </c>
      <c r="X182" s="38">
        <f>IF('Indicator Date'!X182="","x",'Indicator Date'!X182)</f>
        <v>2022</v>
      </c>
      <c r="Y182" s="38">
        <f>IF('Indicator Date'!Y182="","x",'Indicator Date'!Y182)</f>
        <v>2019</v>
      </c>
      <c r="Z182" s="38">
        <f>IF('Indicator Date'!Z182="","x",'Indicator Date'!Z182)</f>
        <v>2022</v>
      </c>
      <c r="AA182" s="38">
        <f>IF('Indicator Date'!AA182="","x",'Indicator Date'!AA182)</f>
        <v>2022</v>
      </c>
      <c r="AB182" s="38">
        <f>IF('Indicator Date'!AB182="","x",'Indicator Date'!AB182)</f>
        <v>2018</v>
      </c>
      <c r="AC182" s="38">
        <f>IF('Indicator Date'!AC182="","x",'Indicator Date'!AC182)</f>
        <v>2020</v>
      </c>
      <c r="AD182" s="38">
        <f>IF('Indicator Date'!AD182="","x",'Indicator Date'!AD182)</f>
        <v>2022</v>
      </c>
      <c r="AE182" s="38">
        <f>IF('Indicator Date'!AE182="","x",'Indicator Date'!AE182)</f>
        <v>2024</v>
      </c>
      <c r="AF182" s="38">
        <f>IF('Indicator Date'!AF182="","x",'Indicator Date'!AF182)</f>
        <v>2024</v>
      </c>
      <c r="AG182" s="38">
        <f>IF('Indicator Date'!AG182="","x",'Indicator Date'!AG182)</f>
        <v>2024</v>
      </c>
      <c r="AH182" s="38">
        <f>IF('Indicator Date'!AH182="","x",'Indicator Date'!AH182)</f>
        <v>2022</v>
      </c>
      <c r="AI182" s="38" t="str">
        <f>IF('Indicator Date'!AI182="","x",RIGHT('Indicator Date'!AI182,4))</f>
        <v>2016</v>
      </c>
      <c r="AJ182" s="38">
        <f>IF('Indicator Date'!AJ182="","x",'Indicator Date'!AJ182)</f>
        <v>2024</v>
      </c>
      <c r="AK182" s="38">
        <f>IF('Indicator Date'!AK182="","x",'Indicator Date'!AK182)</f>
        <v>2021</v>
      </c>
      <c r="AL182" s="38">
        <f>IF('Indicator Date'!AL182="","x",'Indicator Date'!AL182)</f>
        <v>2022</v>
      </c>
      <c r="AM182" s="38">
        <f>IF('Indicator Date'!AM182="","x",'Indicator Date'!AM182)</f>
        <v>2022</v>
      </c>
      <c r="AN182" s="38">
        <f>IF('Indicator Date'!AN182="","x",'Indicator Date'!AN182)</f>
        <v>2023</v>
      </c>
      <c r="AO182" s="38">
        <f>IF('Indicator Date'!AO182="","x",'Indicator Date'!AO182)</f>
        <v>2022</v>
      </c>
      <c r="AP182" s="38">
        <f>IF('Indicator Date'!AP182="","x",'Indicator Date'!AP182)</f>
        <v>2020</v>
      </c>
      <c r="AQ182" s="38">
        <f>IF('Indicator Date'!AQ182="","x",'Indicator Date'!AQ182)</f>
        <v>2022</v>
      </c>
      <c r="AR182" s="38">
        <f>IF('Indicator Date'!AR182="","x",'Indicator Date'!AR182)</f>
        <v>2022</v>
      </c>
      <c r="AS182" s="38">
        <f>IF('Indicator Date'!AS182="","x",'Indicator Date'!AS182)</f>
        <v>2022</v>
      </c>
      <c r="AT182" s="38">
        <f>IF('Indicator Date'!AT182="","x",'Indicator Date'!AT182)</f>
        <v>2022</v>
      </c>
      <c r="AU182" s="38">
        <f>IF('Indicator Date'!AU182="","x",'Indicator Date'!AU182)</f>
        <v>2022</v>
      </c>
      <c r="AV182" s="38">
        <f>IF('Indicator Date'!AV182="","x",'Indicator Date'!AV182)</f>
        <v>2022</v>
      </c>
      <c r="AW182" s="38">
        <f>IF('Indicator Date'!AW182="","x",'Indicator Date'!AW182)</f>
        <v>2019</v>
      </c>
      <c r="AX182" s="38">
        <f>IF('Indicator Date'!AX182="","x",'Indicator Date'!AX182)</f>
        <v>2024</v>
      </c>
      <c r="AY182" s="38">
        <f>IF('Indicator Date'!AY182="","x",'Indicator Date'!AY182)</f>
        <v>2024</v>
      </c>
      <c r="AZ182" s="38">
        <f>IF('Indicator Date'!AZ182="","x",'Indicator Date'!AZ182)</f>
        <v>2024</v>
      </c>
      <c r="BA182" s="38">
        <f>IF('Indicator Date'!BA182="","x",'Indicator Date'!BA182)</f>
        <v>2024</v>
      </c>
      <c r="BB182" s="38">
        <f>IF('Indicator Date'!BB182="","x",'Indicator Date'!BB182)</f>
        <v>2024</v>
      </c>
      <c r="BC182" s="38">
        <f>IF('Indicator Date'!BC182="","x",'Indicator Date'!BC182)</f>
        <v>2023</v>
      </c>
      <c r="BD182" s="38">
        <f>IF('Indicator Date'!BD182="","x",'Indicator Date'!BD182)</f>
        <v>2024</v>
      </c>
      <c r="BE182" s="38">
        <f>IF('Indicator Date'!BE182="","x",'Indicator Date'!BE182)</f>
        <v>2024</v>
      </c>
      <c r="BF182" s="38" t="str">
        <f>IF('Indicator Date'!BF182="","x",'Indicator Date'!BF182)</f>
        <v>x</v>
      </c>
      <c r="BG182" s="38">
        <f>IF('Indicator Date'!BG182="","x",'Indicator Date'!BG182)</f>
        <v>2022</v>
      </c>
      <c r="BH182" s="38">
        <f>IF('Indicator Date'!BH182="","x",'Indicator Date'!BH182)</f>
        <v>2023</v>
      </c>
      <c r="BI182" s="38">
        <f>IF('Indicator Date'!BI182="","x",'Indicator Date'!BI182)</f>
        <v>2022</v>
      </c>
      <c r="BJ182" s="38">
        <f>IF('Indicator Date'!BJ182="","x",'Indicator Date'!BJ182)</f>
        <v>2022</v>
      </c>
      <c r="BK182" s="38">
        <f>IF('Indicator Date'!BK182="","x",'Indicator Date'!BK182)</f>
        <v>2021</v>
      </c>
      <c r="BL182" s="38">
        <f>IF('Indicator Date'!BL182="","x",'Indicator Date'!BL182)</f>
        <v>2022</v>
      </c>
      <c r="BM182" s="38">
        <f>IF('Indicator Date'!BM182="","x",'Indicator Date'!BM182)</f>
        <v>2014</v>
      </c>
      <c r="BN182" s="38">
        <f>IF('Indicator Date'!BN182="","x",'Indicator Date'!BN182)</f>
        <v>2022</v>
      </c>
      <c r="BO182" s="38">
        <f>IF('Indicator Date'!BO182="","x",'Indicator Date'!BO182)</f>
        <v>2022</v>
      </c>
      <c r="BP182" s="38">
        <f>IF('Indicator Date'!BP182="","x",'Indicator Date'!BP182)</f>
        <v>2020</v>
      </c>
      <c r="BQ182" s="38">
        <f>IF('Indicator Date'!BQ182="","x",'Indicator Date'!BQ182)</f>
        <v>2022</v>
      </c>
      <c r="BR182" s="38">
        <f>IF('Indicator Date'!BR182="","x",'Indicator Date'!BR182)</f>
        <v>2022</v>
      </c>
      <c r="BS182" s="38">
        <f>IF('Indicator Date'!BS182="","x",'Indicator Date'!BS182)</f>
        <v>2022</v>
      </c>
      <c r="BT182" s="38">
        <f>IF('Indicator Date'!BT182="","x",'Indicator Date'!BT182)</f>
        <v>2021</v>
      </c>
      <c r="BU182" s="38">
        <f>IF('Indicator Date'!BU182="","x",'Indicator Date'!BU182)</f>
        <v>2020</v>
      </c>
      <c r="BV182" s="38">
        <f>IF('Indicator Date'!BV182="","x",'Indicator Date'!BV182)</f>
        <v>2023</v>
      </c>
    </row>
    <row r="183" spans="1:74">
      <c r="A183" s="30" t="str">
        <f>'Indicator Data'!A185</f>
        <v>Ukraine</v>
      </c>
      <c r="B183" s="23" t="str">
        <f>'Indicator Data'!B185</f>
        <v>UKR</v>
      </c>
      <c r="C183" s="38">
        <f>IF('Indicator Date'!C183="","x",'Indicator Date'!C183)</f>
        <v>2024</v>
      </c>
      <c r="D183" s="38">
        <f>IF('Indicator Date'!D183="","x",'Indicator Date'!D183)</f>
        <v>2024</v>
      </c>
      <c r="E183" s="38">
        <f>IF('Indicator Date'!E183="","x",'Indicator Date'!E183)</f>
        <v>2024</v>
      </c>
      <c r="F183" s="38">
        <f>IF('Indicator Date'!F183="","x",'Indicator Date'!F183)</f>
        <v>2024</v>
      </c>
      <c r="G183" s="38">
        <f>IF('Indicator Date'!G183="","x",'Indicator Date'!G183)</f>
        <v>2024</v>
      </c>
      <c r="H183" s="38">
        <f>IF('Indicator Date'!H183="","x",'Indicator Date'!H183)</f>
        <v>2024</v>
      </c>
      <c r="I183" s="38">
        <f>IF('Indicator Date'!I183="","x",'Indicator Date'!I183)</f>
        <v>2024</v>
      </c>
      <c r="J183" s="38">
        <f>IF('Indicator Date'!J183="","x",'Indicator Date'!J183)</f>
        <v>2024</v>
      </c>
      <c r="K183" s="38">
        <f>IF('Indicator Date'!K183="","x",'Indicator Date'!K183)</f>
        <v>2024</v>
      </c>
      <c r="L183" s="38">
        <f>IF('Indicator Date'!L183="","x",'Indicator Date'!L183)</f>
        <v>2024</v>
      </c>
      <c r="M183" s="38">
        <f>IF('Indicator Date'!M183="","x",'Indicator Date'!M183)</f>
        <v>2024</v>
      </c>
      <c r="N183" s="38" t="str">
        <f>IF('Indicator Date'!N183="","x",'Indicator Date'!N183)</f>
        <v>x</v>
      </c>
      <c r="O183" s="38" t="str">
        <f>IF('Indicator Date'!O183="","x",'Indicator Date'!O183)</f>
        <v>x</v>
      </c>
      <c r="P183" s="38" t="str">
        <f>IF('Indicator Date'!P183="","x",'Indicator Date'!P183)</f>
        <v>x</v>
      </c>
      <c r="Q183" s="38">
        <f>IF('Indicator Date'!Q183="","x",'Indicator Date'!Q183)</f>
        <v>2024</v>
      </c>
      <c r="R183" s="38">
        <f>IF('Indicator Date'!R183="","x",'Indicator Date'!R183)</f>
        <v>2024</v>
      </c>
      <c r="S183" s="38">
        <f>IF('Indicator Date'!S183="","x",'Indicator Date'!S183)</f>
        <v>2024</v>
      </c>
      <c r="T183" s="38">
        <f>IF('Indicator Date'!T183="","x",'Indicator Date'!T183)</f>
        <v>2024</v>
      </c>
      <c r="U183" s="38">
        <f>IF('Indicator Date'!U183="","x",'Indicator Date'!U183)</f>
        <v>2024</v>
      </c>
      <c r="V183" s="38">
        <f>IF('Indicator Date'!V183="","x",'Indicator Date'!V183)</f>
        <v>2021</v>
      </c>
      <c r="W183" s="38">
        <f>IF('Indicator Date'!W183="","x",'Indicator Date'!W183)</f>
        <v>2022</v>
      </c>
      <c r="X183" s="38">
        <f>IF('Indicator Date'!X183="","x",'Indicator Date'!X183)</f>
        <v>2022</v>
      </c>
      <c r="Y183" s="38">
        <f>IF('Indicator Date'!Y183="","x",'Indicator Date'!Y183)</f>
        <v>2012</v>
      </c>
      <c r="Z183" s="38">
        <f>IF('Indicator Date'!Z183="","x",'Indicator Date'!Z183)</f>
        <v>2022</v>
      </c>
      <c r="AA183" s="38" t="str">
        <f>IF('Indicator Date'!AA183="","x",'Indicator Date'!AA183)</f>
        <v>x</v>
      </c>
      <c r="AB183" s="38">
        <f>IF('Indicator Date'!AB183="","x",'Indicator Date'!AB183)</f>
        <v>2018</v>
      </c>
      <c r="AC183" s="38">
        <f>IF('Indicator Date'!AC183="","x",'Indicator Date'!AC183)</f>
        <v>2020</v>
      </c>
      <c r="AD183" s="38" t="str">
        <f>IF('Indicator Date'!AD183="","x",'Indicator Date'!AD183)</f>
        <v>x</v>
      </c>
      <c r="AE183" s="38">
        <f>IF('Indicator Date'!AE183="","x",'Indicator Date'!AE183)</f>
        <v>2024</v>
      </c>
      <c r="AF183" s="38">
        <f>IF('Indicator Date'!AF183="","x",'Indicator Date'!AF183)</f>
        <v>2024</v>
      </c>
      <c r="AG183" s="38">
        <f>IF('Indicator Date'!AG183="","x",'Indicator Date'!AG183)</f>
        <v>2024</v>
      </c>
      <c r="AH183" s="38">
        <f>IF('Indicator Date'!AH183="","x",'Indicator Date'!AH183)</f>
        <v>2022</v>
      </c>
      <c r="AI183" s="38" t="str">
        <f>IF('Indicator Date'!AI183="","x",RIGHT('Indicator Date'!AI183,4))</f>
        <v>2012</v>
      </c>
      <c r="AJ183" s="38">
        <f>IF('Indicator Date'!AJ183="","x",'Indicator Date'!AJ183)</f>
        <v>2024</v>
      </c>
      <c r="AK183" s="38">
        <f>IF('Indicator Date'!AK183="","x",'Indicator Date'!AK183)</f>
        <v>2021</v>
      </c>
      <c r="AL183" s="38">
        <f>IF('Indicator Date'!AL183="","x",'Indicator Date'!AL183)</f>
        <v>2022</v>
      </c>
      <c r="AM183" s="38">
        <f>IF('Indicator Date'!AM183="","x",'Indicator Date'!AM183)</f>
        <v>2022</v>
      </c>
      <c r="AN183" s="38">
        <f>IF('Indicator Date'!AN183="","x",'Indicator Date'!AN183)</f>
        <v>2023</v>
      </c>
      <c r="AO183" s="38">
        <f>IF('Indicator Date'!AO183="","x",'Indicator Date'!AO183)</f>
        <v>2022</v>
      </c>
      <c r="AP183" s="38" t="str">
        <f>IF('Indicator Date'!AP183="","x",'Indicator Date'!AP183)</f>
        <v>x</v>
      </c>
      <c r="AQ183" s="38">
        <f>IF('Indicator Date'!AQ183="","x",'Indicator Date'!AQ183)</f>
        <v>2022</v>
      </c>
      <c r="AR183" s="38">
        <f>IF('Indicator Date'!AR183="","x",'Indicator Date'!AR183)</f>
        <v>2021</v>
      </c>
      <c r="AS183" s="38" t="str">
        <f>IF('Indicator Date'!AS183="","x",'Indicator Date'!AS183)</f>
        <v>x</v>
      </c>
      <c r="AT183" s="38" t="str">
        <f>IF('Indicator Date'!AT183="","x",'Indicator Date'!AT183)</f>
        <v>x</v>
      </c>
      <c r="AU183" s="38">
        <f>IF('Indicator Date'!AU183="","x",'Indicator Date'!AU183)</f>
        <v>2022</v>
      </c>
      <c r="AV183" s="38">
        <f>IF('Indicator Date'!AV183="","x",'Indicator Date'!AV183)</f>
        <v>2022</v>
      </c>
      <c r="AW183" s="38">
        <f>IF('Indicator Date'!AW183="","x",'Indicator Date'!AW183)</f>
        <v>2020</v>
      </c>
      <c r="AX183" s="38">
        <f>IF('Indicator Date'!AX183="","x",'Indicator Date'!AX183)</f>
        <v>2024</v>
      </c>
      <c r="AY183" s="38">
        <f>IF('Indicator Date'!AY183="","x",'Indicator Date'!AY183)</f>
        <v>2024</v>
      </c>
      <c r="AZ183" s="38">
        <f>IF('Indicator Date'!AZ183="","x",'Indicator Date'!AZ183)</f>
        <v>2024</v>
      </c>
      <c r="BA183" s="38">
        <f>IF('Indicator Date'!BA183="","x",'Indicator Date'!BA183)</f>
        <v>2024</v>
      </c>
      <c r="BB183" s="38">
        <f>IF('Indicator Date'!BB183="","x",'Indicator Date'!BB183)</f>
        <v>2024</v>
      </c>
      <c r="BC183" s="38">
        <f>IF('Indicator Date'!BC183="","x",'Indicator Date'!BC183)</f>
        <v>2024</v>
      </c>
      <c r="BD183" s="38">
        <f>IF('Indicator Date'!BD183="","x",'Indicator Date'!BD183)</f>
        <v>2024</v>
      </c>
      <c r="BE183" s="38">
        <f>IF('Indicator Date'!BE183="","x",'Indicator Date'!BE183)</f>
        <v>2024</v>
      </c>
      <c r="BF183" s="38" t="str">
        <f>IF('Indicator Date'!BF183="","x",'Indicator Date'!BF183)</f>
        <v>x</v>
      </c>
      <c r="BG183" s="38">
        <f>IF('Indicator Date'!BG183="","x",'Indicator Date'!BG183)</f>
        <v>2022</v>
      </c>
      <c r="BH183" s="38">
        <f>IF('Indicator Date'!BH183="","x",'Indicator Date'!BH183)</f>
        <v>2023</v>
      </c>
      <c r="BI183" s="38">
        <f>IF('Indicator Date'!BI183="","x",'Indicator Date'!BI183)</f>
        <v>2022</v>
      </c>
      <c r="BJ183" s="38">
        <f>IF('Indicator Date'!BJ183="","x",'Indicator Date'!BJ183)</f>
        <v>2021</v>
      </c>
      <c r="BK183" s="38">
        <f>IF('Indicator Date'!BK183="","x",'Indicator Date'!BK183)</f>
        <v>2021</v>
      </c>
      <c r="BL183" s="38">
        <f>IF('Indicator Date'!BL183="","x",'Indicator Date'!BL183)</f>
        <v>2021</v>
      </c>
      <c r="BM183" s="38">
        <f>IF('Indicator Date'!BM183="","x",'Indicator Date'!BM183)</f>
        <v>2014</v>
      </c>
      <c r="BN183" s="38">
        <f>IF('Indicator Date'!BN183="","x",'Indicator Date'!BN183)</f>
        <v>2022</v>
      </c>
      <c r="BO183" s="38">
        <f>IF('Indicator Date'!BO183="","x",'Indicator Date'!BO183)</f>
        <v>2022</v>
      </c>
      <c r="BP183" s="38">
        <f>IF('Indicator Date'!BP183="","x",'Indicator Date'!BP183)</f>
        <v>2014</v>
      </c>
      <c r="BQ183" s="38">
        <f>IF('Indicator Date'!BQ183="","x",'Indicator Date'!BQ183)</f>
        <v>2022</v>
      </c>
      <c r="BR183" s="38">
        <f>IF('Indicator Date'!BR183="","x",'Indicator Date'!BR183)</f>
        <v>2022</v>
      </c>
      <c r="BS183" s="38" t="str">
        <f>IF('Indicator Date'!BS183="","x",'Indicator Date'!BS183)</f>
        <v>x</v>
      </c>
      <c r="BT183" s="38">
        <f>IF('Indicator Date'!BT183="","x",'Indicator Date'!BT183)</f>
        <v>2021</v>
      </c>
      <c r="BU183" s="38">
        <f>IF('Indicator Date'!BU183="","x",'Indicator Date'!BU183)</f>
        <v>2020</v>
      </c>
      <c r="BV183" s="38">
        <f>IF('Indicator Date'!BV183="","x",'Indicator Date'!BV183)</f>
        <v>2023</v>
      </c>
    </row>
    <row r="184" spans="1:74">
      <c r="A184" s="30" t="str">
        <f>'Indicator Data'!A186</f>
        <v>United Arab Emirates</v>
      </c>
      <c r="B184" s="23" t="str">
        <f>'Indicator Data'!B186</f>
        <v>ARE</v>
      </c>
      <c r="C184" s="38">
        <f>IF('Indicator Date'!C184="","x",'Indicator Date'!C184)</f>
        <v>2024</v>
      </c>
      <c r="D184" s="38">
        <f>IF('Indicator Date'!D184="","x",'Indicator Date'!D184)</f>
        <v>2024</v>
      </c>
      <c r="E184" s="38">
        <f>IF('Indicator Date'!E184="","x",'Indicator Date'!E184)</f>
        <v>2024</v>
      </c>
      <c r="F184" s="38">
        <f>IF('Indicator Date'!F184="","x",'Indicator Date'!F184)</f>
        <v>2024</v>
      </c>
      <c r="G184" s="38">
        <f>IF('Indicator Date'!G184="","x",'Indicator Date'!G184)</f>
        <v>2024</v>
      </c>
      <c r="H184" s="38">
        <f>IF('Indicator Date'!H184="","x",'Indicator Date'!H184)</f>
        <v>2024</v>
      </c>
      <c r="I184" s="38">
        <f>IF('Indicator Date'!I184="","x",'Indicator Date'!I184)</f>
        <v>2024</v>
      </c>
      <c r="J184" s="38">
        <f>IF('Indicator Date'!J184="","x",'Indicator Date'!J184)</f>
        <v>2024</v>
      </c>
      <c r="K184" s="38">
        <f>IF('Indicator Date'!K184="","x",'Indicator Date'!K184)</f>
        <v>2024</v>
      </c>
      <c r="L184" s="38">
        <f>IF('Indicator Date'!L184="","x",'Indicator Date'!L184)</f>
        <v>2024</v>
      </c>
      <c r="M184" s="38">
        <f>IF('Indicator Date'!M184="","x",'Indicator Date'!M184)</f>
        <v>2024</v>
      </c>
      <c r="N184" s="38" t="str">
        <f>IF('Indicator Date'!N184="","x",'Indicator Date'!N184)</f>
        <v>x</v>
      </c>
      <c r="O184" s="38" t="str">
        <f>IF('Indicator Date'!O184="","x",'Indicator Date'!O184)</f>
        <v>x</v>
      </c>
      <c r="P184" s="38" t="str">
        <f>IF('Indicator Date'!P184="","x",'Indicator Date'!P184)</f>
        <v>x</v>
      </c>
      <c r="Q184" s="38">
        <f>IF('Indicator Date'!Q184="","x",'Indicator Date'!Q184)</f>
        <v>2024</v>
      </c>
      <c r="R184" s="38">
        <f>IF('Indicator Date'!R184="","x",'Indicator Date'!R184)</f>
        <v>2024</v>
      </c>
      <c r="S184" s="38">
        <f>IF('Indicator Date'!S184="","x",'Indicator Date'!S184)</f>
        <v>2024</v>
      </c>
      <c r="T184" s="38">
        <f>IF('Indicator Date'!T184="","x",'Indicator Date'!T184)</f>
        <v>2024</v>
      </c>
      <c r="U184" s="38">
        <f>IF('Indicator Date'!U184="","x",'Indicator Date'!U184)</f>
        <v>2024</v>
      </c>
      <c r="V184" s="38">
        <f>IF('Indicator Date'!V184="","x",'Indicator Date'!V184)</f>
        <v>2021</v>
      </c>
      <c r="W184" s="38">
        <f>IF('Indicator Date'!W184="","x",'Indicator Date'!W184)</f>
        <v>2022</v>
      </c>
      <c r="X184" s="38">
        <f>IF('Indicator Date'!X184="","x",'Indicator Date'!X184)</f>
        <v>2022</v>
      </c>
      <c r="Y184" s="38" t="str">
        <f>IF('Indicator Date'!Y184="","x",'Indicator Date'!Y184)</f>
        <v>x</v>
      </c>
      <c r="Z184" s="38">
        <f>IF('Indicator Date'!Z184="","x",'Indicator Date'!Z184)</f>
        <v>2022</v>
      </c>
      <c r="AA184" s="38" t="str">
        <f>IF('Indicator Date'!AA184="","x",'Indicator Date'!AA184)</f>
        <v>x</v>
      </c>
      <c r="AB184" s="38">
        <f>IF('Indicator Date'!AB184="","x",'Indicator Date'!AB184)</f>
        <v>2019</v>
      </c>
      <c r="AC184" s="38">
        <f>IF('Indicator Date'!AC184="","x",'Indicator Date'!AC184)</f>
        <v>2020</v>
      </c>
      <c r="AD184" s="38">
        <f>IF('Indicator Date'!AD184="","x",'Indicator Date'!AD184)</f>
        <v>2022</v>
      </c>
      <c r="AE184" s="38">
        <f>IF('Indicator Date'!AE184="","x",'Indicator Date'!AE184)</f>
        <v>2024</v>
      </c>
      <c r="AF184" s="38">
        <f>IF('Indicator Date'!AF184="","x",'Indicator Date'!AF184)</f>
        <v>2024</v>
      </c>
      <c r="AG184" s="38">
        <f>IF('Indicator Date'!AG184="","x",'Indicator Date'!AG184)</f>
        <v>2024</v>
      </c>
      <c r="AH184" s="38">
        <f>IF('Indicator Date'!AH184="","x",'Indicator Date'!AH184)</f>
        <v>2022</v>
      </c>
      <c r="AI184" s="38" t="str">
        <f>IF('Indicator Date'!AI184="","x",RIGHT('Indicator Date'!AI184,4))</f>
        <v>x</v>
      </c>
      <c r="AJ184" s="38">
        <f>IF('Indicator Date'!AJ184="","x",'Indicator Date'!AJ184)</f>
        <v>2024</v>
      </c>
      <c r="AK184" s="38">
        <f>IF('Indicator Date'!AK184="","x",'Indicator Date'!AK184)</f>
        <v>2021</v>
      </c>
      <c r="AL184" s="38">
        <f>IF('Indicator Date'!AL184="","x",'Indicator Date'!AL184)</f>
        <v>2022</v>
      </c>
      <c r="AM184" s="38" t="str">
        <f>IF('Indicator Date'!AM184="","x",'Indicator Date'!AM184)</f>
        <v>x</v>
      </c>
      <c r="AN184" s="38" t="str">
        <f>IF('Indicator Date'!AN184="","x",'Indicator Date'!AN184)</f>
        <v>x</v>
      </c>
      <c r="AO184" s="38">
        <f>IF('Indicator Date'!AO184="","x",'Indicator Date'!AO184)</f>
        <v>2022</v>
      </c>
      <c r="AP184" s="38" t="str">
        <f>IF('Indicator Date'!AP184="","x",'Indicator Date'!AP184)</f>
        <v>x</v>
      </c>
      <c r="AQ184" s="38">
        <f>IF('Indicator Date'!AQ184="","x",'Indicator Date'!AQ184)</f>
        <v>2022</v>
      </c>
      <c r="AR184" s="38">
        <f>IF('Indicator Date'!AR184="","x",'Indicator Date'!AR184)</f>
        <v>2022</v>
      </c>
      <c r="AS184" s="38" t="str">
        <f>IF('Indicator Date'!AS184="","x",'Indicator Date'!AS184)</f>
        <v>x</v>
      </c>
      <c r="AT184" s="38">
        <f>IF('Indicator Date'!AT184="","x",'Indicator Date'!AT184)</f>
        <v>2022</v>
      </c>
      <c r="AU184" s="38">
        <f>IF('Indicator Date'!AU184="","x",'Indicator Date'!AU184)</f>
        <v>2022</v>
      </c>
      <c r="AV184" s="38">
        <f>IF('Indicator Date'!AV184="","x",'Indicator Date'!AV184)</f>
        <v>2022</v>
      </c>
      <c r="AW184" s="38">
        <f>IF('Indicator Date'!AW184="","x",'Indicator Date'!AW184)</f>
        <v>2018</v>
      </c>
      <c r="AX184" s="38">
        <f>IF('Indicator Date'!AX184="","x",'Indicator Date'!AX184)</f>
        <v>2024</v>
      </c>
      <c r="AY184" s="38">
        <f>IF('Indicator Date'!AY184="","x",'Indicator Date'!AY184)</f>
        <v>2024</v>
      </c>
      <c r="AZ184" s="38">
        <f>IF('Indicator Date'!AZ184="","x",'Indicator Date'!AZ184)</f>
        <v>2024</v>
      </c>
      <c r="BA184" s="38" t="str">
        <f>IF('Indicator Date'!BA184="","x",'Indicator Date'!BA184)</f>
        <v>x</v>
      </c>
      <c r="BB184" s="38">
        <f>IF('Indicator Date'!BB184="","x",'Indicator Date'!BB184)</f>
        <v>2024</v>
      </c>
      <c r="BC184" s="38">
        <f>IF('Indicator Date'!BC184="","x",'Indicator Date'!BC184)</f>
        <v>2023</v>
      </c>
      <c r="BD184" s="38">
        <f>IF('Indicator Date'!BD184="","x",'Indicator Date'!BD184)</f>
        <v>2024</v>
      </c>
      <c r="BE184" s="38">
        <f>IF('Indicator Date'!BE184="","x",'Indicator Date'!BE184)</f>
        <v>2024</v>
      </c>
      <c r="BF184" s="38">
        <f>IF('Indicator Date'!BF184="","x",'Indicator Date'!BF184)</f>
        <v>2015</v>
      </c>
      <c r="BG184" s="38">
        <f>IF('Indicator Date'!BG184="","x",'Indicator Date'!BG184)</f>
        <v>2022</v>
      </c>
      <c r="BH184" s="38">
        <f>IF('Indicator Date'!BH184="","x",'Indicator Date'!BH184)</f>
        <v>2023</v>
      </c>
      <c r="BI184" s="38">
        <f>IF('Indicator Date'!BI184="","x",'Indicator Date'!BI184)</f>
        <v>2022</v>
      </c>
      <c r="BJ184" s="38">
        <f>IF('Indicator Date'!BJ184="","x",'Indicator Date'!BJ184)</f>
        <v>2022</v>
      </c>
      <c r="BK184" s="38">
        <f>IF('Indicator Date'!BK184="","x",'Indicator Date'!BK184)</f>
        <v>2022</v>
      </c>
      <c r="BL184" s="38">
        <f>IF('Indicator Date'!BL184="","x",'Indicator Date'!BL184)</f>
        <v>2022</v>
      </c>
      <c r="BM184" s="38">
        <f>IF('Indicator Date'!BM184="","x",'Indicator Date'!BM184)</f>
        <v>2014</v>
      </c>
      <c r="BN184" s="38">
        <f>IF('Indicator Date'!BN184="","x",'Indicator Date'!BN184)</f>
        <v>2022</v>
      </c>
      <c r="BO184" s="38">
        <f>IF('Indicator Date'!BO184="","x",'Indicator Date'!BO184)</f>
        <v>2022</v>
      </c>
      <c r="BP184" s="38">
        <f>IF('Indicator Date'!BP184="","x",'Indicator Date'!BP184)</f>
        <v>2020</v>
      </c>
      <c r="BQ184" s="38">
        <f>IF('Indicator Date'!BQ184="","x",'Indicator Date'!BQ184)</f>
        <v>2022</v>
      </c>
      <c r="BR184" s="38">
        <f>IF('Indicator Date'!BR184="","x",'Indicator Date'!BR184)</f>
        <v>2022</v>
      </c>
      <c r="BS184" s="38">
        <f>IF('Indicator Date'!BS184="","x",'Indicator Date'!BS184)</f>
        <v>2022</v>
      </c>
      <c r="BT184" s="38">
        <f>IF('Indicator Date'!BT184="","x",'Indicator Date'!BT184)</f>
        <v>2021</v>
      </c>
      <c r="BU184" s="38">
        <f>IF('Indicator Date'!BU184="","x",'Indicator Date'!BU184)</f>
        <v>2020</v>
      </c>
      <c r="BV184" s="38">
        <f>IF('Indicator Date'!BV184="","x",'Indicator Date'!BV184)</f>
        <v>2023</v>
      </c>
    </row>
    <row r="185" spans="1:74">
      <c r="A185" s="30" t="str">
        <f>'Indicator Data'!A187</f>
        <v>United Kingdom</v>
      </c>
      <c r="B185" s="23" t="str">
        <f>'Indicator Data'!B187</f>
        <v>GBR</v>
      </c>
      <c r="C185" s="38">
        <f>IF('Indicator Date'!C185="","x",'Indicator Date'!C185)</f>
        <v>2024</v>
      </c>
      <c r="D185" s="38">
        <f>IF('Indicator Date'!D185="","x",'Indicator Date'!D185)</f>
        <v>2024</v>
      </c>
      <c r="E185" s="38">
        <f>IF('Indicator Date'!E185="","x",'Indicator Date'!E185)</f>
        <v>2024</v>
      </c>
      <c r="F185" s="38">
        <f>IF('Indicator Date'!F185="","x",'Indicator Date'!F185)</f>
        <v>2024</v>
      </c>
      <c r="G185" s="38">
        <f>IF('Indicator Date'!G185="","x",'Indicator Date'!G185)</f>
        <v>2024</v>
      </c>
      <c r="H185" s="38">
        <f>IF('Indicator Date'!H185="","x",'Indicator Date'!H185)</f>
        <v>2024</v>
      </c>
      <c r="I185" s="38">
        <f>IF('Indicator Date'!I185="","x",'Indicator Date'!I185)</f>
        <v>2024</v>
      </c>
      <c r="J185" s="38">
        <f>IF('Indicator Date'!J185="","x",'Indicator Date'!J185)</f>
        <v>2024</v>
      </c>
      <c r="K185" s="38">
        <f>IF('Indicator Date'!K185="","x",'Indicator Date'!K185)</f>
        <v>2024</v>
      </c>
      <c r="L185" s="38">
        <f>IF('Indicator Date'!L185="","x",'Indicator Date'!L185)</f>
        <v>2024</v>
      </c>
      <c r="M185" s="38">
        <f>IF('Indicator Date'!M185="","x",'Indicator Date'!M185)</f>
        <v>2024</v>
      </c>
      <c r="N185" s="38" t="str">
        <f>IF('Indicator Date'!N185="","x",'Indicator Date'!N185)</f>
        <v>x</v>
      </c>
      <c r="O185" s="38" t="str">
        <f>IF('Indicator Date'!O185="","x",'Indicator Date'!O185)</f>
        <v>x</v>
      </c>
      <c r="P185" s="38" t="str">
        <f>IF('Indicator Date'!P185="","x",'Indicator Date'!P185)</f>
        <v>x</v>
      </c>
      <c r="Q185" s="38">
        <f>IF('Indicator Date'!Q185="","x",'Indicator Date'!Q185)</f>
        <v>2024</v>
      </c>
      <c r="R185" s="38">
        <f>IF('Indicator Date'!R185="","x",'Indicator Date'!R185)</f>
        <v>2024</v>
      </c>
      <c r="S185" s="38">
        <f>IF('Indicator Date'!S185="","x",'Indicator Date'!S185)</f>
        <v>2024</v>
      </c>
      <c r="T185" s="38">
        <f>IF('Indicator Date'!T185="","x",'Indicator Date'!T185)</f>
        <v>2024</v>
      </c>
      <c r="U185" s="38">
        <f>IF('Indicator Date'!U185="","x",'Indicator Date'!U185)</f>
        <v>2024</v>
      </c>
      <c r="V185" s="38">
        <f>IF('Indicator Date'!V185="","x",'Indicator Date'!V185)</f>
        <v>2021</v>
      </c>
      <c r="W185" s="38">
        <f>IF('Indicator Date'!W185="","x",'Indicator Date'!W185)</f>
        <v>2022</v>
      </c>
      <c r="X185" s="38">
        <f>IF('Indicator Date'!X185="","x",'Indicator Date'!X185)</f>
        <v>2022</v>
      </c>
      <c r="Y185" s="38">
        <f>IF('Indicator Date'!Y185="","x",'Indicator Date'!Y185)</f>
        <v>2011</v>
      </c>
      <c r="Z185" s="38">
        <f>IF('Indicator Date'!Z185="","x",'Indicator Date'!Z185)</f>
        <v>2022</v>
      </c>
      <c r="AA185" s="38" t="str">
        <f>IF('Indicator Date'!AA185="","x",'Indicator Date'!AA185)</f>
        <v>x</v>
      </c>
      <c r="AB185" s="38">
        <f>IF('Indicator Date'!AB185="","x",'Indicator Date'!AB185)</f>
        <v>2018</v>
      </c>
      <c r="AC185" s="38">
        <f>IF('Indicator Date'!AC185="","x",'Indicator Date'!AC185)</f>
        <v>2020</v>
      </c>
      <c r="AD185" s="38">
        <f>IF('Indicator Date'!AD185="","x",'Indicator Date'!AD185)</f>
        <v>2022</v>
      </c>
      <c r="AE185" s="38">
        <f>IF('Indicator Date'!AE185="","x",'Indicator Date'!AE185)</f>
        <v>2024</v>
      </c>
      <c r="AF185" s="38">
        <f>IF('Indicator Date'!AF185="","x",'Indicator Date'!AF185)</f>
        <v>2024</v>
      </c>
      <c r="AG185" s="38">
        <f>IF('Indicator Date'!AG185="","x",'Indicator Date'!AG185)</f>
        <v>2024</v>
      </c>
      <c r="AH185" s="38">
        <f>IF('Indicator Date'!AH185="","x",'Indicator Date'!AH185)</f>
        <v>2022</v>
      </c>
      <c r="AI185" s="38" t="str">
        <f>IF('Indicator Date'!AI185="","x",RIGHT('Indicator Date'!AI185,4))</f>
        <v>x</v>
      </c>
      <c r="AJ185" s="38">
        <f>IF('Indicator Date'!AJ185="","x",'Indicator Date'!AJ185)</f>
        <v>2024</v>
      </c>
      <c r="AK185" s="38">
        <f>IF('Indicator Date'!AK185="","x",'Indicator Date'!AK185)</f>
        <v>2021</v>
      </c>
      <c r="AL185" s="38">
        <f>IF('Indicator Date'!AL185="","x",'Indicator Date'!AL185)</f>
        <v>2022</v>
      </c>
      <c r="AM185" s="38" t="str">
        <f>IF('Indicator Date'!AM185="","x",'Indicator Date'!AM185)</f>
        <v>x</v>
      </c>
      <c r="AN185" s="38">
        <f>IF('Indicator Date'!AN185="","x",'Indicator Date'!AN185)</f>
        <v>2023</v>
      </c>
      <c r="AO185" s="38">
        <f>IF('Indicator Date'!AO185="","x",'Indicator Date'!AO185)</f>
        <v>2022</v>
      </c>
      <c r="AP185" s="38" t="str">
        <f>IF('Indicator Date'!AP185="","x",'Indicator Date'!AP185)</f>
        <v>x</v>
      </c>
      <c r="AQ185" s="38">
        <f>IF('Indicator Date'!AQ185="","x",'Indicator Date'!AQ185)</f>
        <v>2022</v>
      </c>
      <c r="AR185" s="38" t="str">
        <f>IF('Indicator Date'!AR185="","x",'Indicator Date'!AR185)</f>
        <v>x</v>
      </c>
      <c r="AS185" s="38" t="str">
        <f>IF('Indicator Date'!AS185="","x",'Indicator Date'!AS185)</f>
        <v>x</v>
      </c>
      <c r="AT185" s="38" t="str">
        <f>IF('Indicator Date'!AT185="","x",'Indicator Date'!AT185)</f>
        <v>x</v>
      </c>
      <c r="AU185" s="38">
        <f>IF('Indicator Date'!AU185="","x",'Indicator Date'!AU185)</f>
        <v>2022</v>
      </c>
      <c r="AV185" s="38">
        <f>IF('Indicator Date'!AV185="","x",'Indicator Date'!AV185)</f>
        <v>2022</v>
      </c>
      <c r="AW185" s="38">
        <f>IF('Indicator Date'!AW185="","x",'Indicator Date'!AW185)</f>
        <v>2021</v>
      </c>
      <c r="AX185" s="38">
        <f>IF('Indicator Date'!AX185="","x",'Indicator Date'!AX185)</f>
        <v>2024</v>
      </c>
      <c r="AY185" s="38">
        <f>IF('Indicator Date'!AY185="","x",'Indicator Date'!AY185)</f>
        <v>2024</v>
      </c>
      <c r="AZ185" s="38">
        <f>IF('Indicator Date'!AZ185="","x",'Indicator Date'!AZ185)</f>
        <v>2024</v>
      </c>
      <c r="BA185" s="38" t="str">
        <f>IF('Indicator Date'!BA185="","x",'Indicator Date'!BA185)</f>
        <v>x</v>
      </c>
      <c r="BB185" s="38">
        <f>IF('Indicator Date'!BB185="","x",'Indicator Date'!BB185)</f>
        <v>2024</v>
      </c>
      <c r="BC185" s="38" t="str">
        <f>IF('Indicator Date'!BC185="","x",'Indicator Date'!BC185)</f>
        <v>x</v>
      </c>
      <c r="BD185" s="38">
        <f>IF('Indicator Date'!BD185="","x",'Indicator Date'!BD185)</f>
        <v>2024</v>
      </c>
      <c r="BE185" s="38">
        <f>IF('Indicator Date'!BE185="","x",'Indicator Date'!BE185)</f>
        <v>2024</v>
      </c>
      <c r="BF185" s="38">
        <f>IF('Indicator Date'!BF185="","x",'Indicator Date'!BF185)</f>
        <v>2015</v>
      </c>
      <c r="BG185" s="38">
        <f>IF('Indicator Date'!BG185="","x",'Indicator Date'!BG185)</f>
        <v>2022</v>
      </c>
      <c r="BH185" s="38">
        <f>IF('Indicator Date'!BH185="","x",'Indicator Date'!BH185)</f>
        <v>2023</v>
      </c>
      <c r="BI185" s="38">
        <f>IF('Indicator Date'!BI185="","x",'Indicator Date'!BI185)</f>
        <v>2022</v>
      </c>
      <c r="BJ185" s="38" t="str">
        <f>IF('Indicator Date'!BJ185="","x",'Indicator Date'!BJ185)</f>
        <v>x</v>
      </c>
      <c r="BK185" s="38">
        <f>IF('Indicator Date'!BK185="","x",'Indicator Date'!BK185)</f>
        <v>2021</v>
      </c>
      <c r="BL185" s="38">
        <f>IF('Indicator Date'!BL185="","x",'Indicator Date'!BL185)</f>
        <v>2022</v>
      </c>
      <c r="BM185" s="38">
        <f>IF('Indicator Date'!BM185="","x",'Indicator Date'!BM185)</f>
        <v>2014</v>
      </c>
      <c r="BN185" s="38">
        <f>IF('Indicator Date'!BN185="","x",'Indicator Date'!BN185)</f>
        <v>2022</v>
      </c>
      <c r="BO185" s="38">
        <f>IF('Indicator Date'!BO185="","x",'Indicator Date'!BO185)</f>
        <v>2022</v>
      </c>
      <c r="BP185" s="38">
        <f>IF('Indicator Date'!BP185="","x",'Indicator Date'!BP185)</f>
        <v>2021</v>
      </c>
      <c r="BQ185" s="38">
        <f>IF('Indicator Date'!BQ185="","x",'Indicator Date'!BQ185)</f>
        <v>2022</v>
      </c>
      <c r="BR185" s="38">
        <f>IF('Indicator Date'!BR185="","x",'Indicator Date'!BR185)</f>
        <v>2022</v>
      </c>
      <c r="BS185" s="38">
        <f>IF('Indicator Date'!BS185="","x",'Indicator Date'!BS185)</f>
        <v>2022</v>
      </c>
      <c r="BT185" s="38">
        <f>IF('Indicator Date'!BT185="","x",'Indicator Date'!BT185)</f>
        <v>2022</v>
      </c>
      <c r="BU185" s="38">
        <f>IF('Indicator Date'!BU185="","x",'Indicator Date'!BU185)</f>
        <v>2020</v>
      </c>
      <c r="BV185" s="38">
        <f>IF('Indicator Date'!BV185="","x",'Indicator Date'!BV185)</f>
        <v>2023</v>
      </c>
    </row>
    <row r="186" spans="1:74">
      <c r="A186" s="30" t="str">
        <f>'Indicator Data'!A188</f>
        <v>United States of America</v>
      </c>
      <c r="B186" s="23" t="str">
        <f>'Indicator Data'!B188</f>
        <v>USA</v>
      </c>
      <c r="C186" s="38">
        <f>IF('Indicator Date'!C186="","x",'Indicator Date'!C186)</f>
        <v>2024</v>
      </c>
      <c r="D186" s="38">
        <f>IF('Indicator Date'!D186="","x",'Indicator Date'!D186)</f>
        <v>2024</v>
      </c>
      <c r="E186" s="38">
        <f>IF('Indicator Date'!E186="","x",'Indicator Date'!E186)</f>
        <v>2024</v>
      </c>
      <c r="F186" s="38">
        <f>IF('Indicator Date'!F186="","x",'Indicator Date'!F186)</f>
        <v>2024</v>
      </c>
      <c r="G186" s="38">
        <f>IF('Indicator Date'!G186="","x",'Indicator Date'!G186)</f>
        <v>2024</v>
      </c>
      <c r="H186" s="38">
        <f>IF('Indicator Date'!H186="","x",'Indicator Date'!H186)</f>
        <v>2024</v>
      </c>
      <c r="I186" s="38">
        <f>IF('Indicator Date'!I186="","x",'Indicator Date'!I186)</f>
        <v>2024</v>
      </c>
      <c r="J186" s="38">
        <f>IF('Indicator Date'!J186="","x",'Indicator Date'!J186)</f>
        <v>2024</v>
      </c>
      <c r="K186" s="38">
        <f>IF('Indicator Date'!K186="","x",'Indicator Date'!K186)</f>
        <v>2024</v>
      </c>
      <c r="L186" s="38">
        <f>IF('Indicator Date'!L186="","x",'Indicator Date'!L186)</f>
        <v>2024</v>
      </c>
      <c r="M186" s="38" t="str">
        <f>IF('Indicator Date'!M186="","x",'Indicator Date'!M186)</f>
        <v>x</v>
      </c>
      <c r="N186" s="38" t="str">
        <f>IF('Indicator Date'!N186="","x",'Indicator Date'!N186)</f>
        <v>x</v>
      </c>
      <c r="O186" s="38" t="str">
        <f>IF('Indicator Date'!O186="","x",'Indicator Date'!O186)</f>
        <v>x</v>
      </c>
      <c r="P186" s="38" t="str">
        <f>IF('Indicator Date'!P186="","x",'Indicator Date'!P186)</f>
        <v>x</v>
      </c>
      <c r="Q186" s="38">
        <f>IF('Indicator Date'!Q186="","x",'Indicator Date'!Q186)</f>
        <v>2024</v>
      </c>
      <c r="R186" s="38">
        <f>IF('Indicator Date'!R186="","x",'Indicator Date'!R186)</f>
        <v>2024</v>
      </c>
      <c r="S186" s="38">
        <f>IF('Indicator Date'!S186="","x",'Indicator Date'!S186)</f>
        <v>2024</v>
      </c>
      <c r="T186" s="38">
        <f>IF('Indicator Date'!T186="","x",'Indicator Date'!T186)</f>
        <v>2024</v>
      </c>
      <c r="U186" s="38">
        <f>IF('Indicator Date'!U186="","x",'Indicator Date'!U186)</f>
        <v>2024</v>
      </c>
      <c r="V186" s="38">
        <f>IF('Indicator Date'!V186="","x",'Indicator Date'!V186)</f>
        <v>2021</v>
      </c>
      <c r="W186" s="38">
        <f>IF('Indicator Date'!W186="","x",'Indicator Date'!W186)</f>
        <v>2022</v>
      </c>
      <c r="X186" s="38">
        <f>IF('Indicator Date'!X186="","x",'Indicator Date'!X186)</f>
        <v>2022</v>
      </c>
      <c r="Y186" s="38">
        <f>IF('Indicator Date'!Y186="","x",'Indicator Date'!Y186)</f>
        <v>2015</v>
      </c>
      <c r="Z186" s="38">
        <f>IF('Indicator Date'!Z186="","x",'Indicator Date'!Z186)</f>
        <v>2022</v>
      </c>
      <c r="AA186" s="38" t="str">
        <f>IF('Indicator Date'!AA186="","x",'Indicator Date'!AA186)</f>
        <v>x</v>
      </c>
      <c r="AB186" s="38">
        <f>IF('Indicator Date'!AB186="","x",'Indicator Date'!AB186)</f>
        <v>2018</v>
      </c>
      <c r="AC186" s="38">
        <f>IF('Indicator Date'!AC186="","x",'Indicator Date'!AC186)</f>
        <v>2020</v>
      </c>
      <c r="AD186" s="38">
        <f>IF('Indicator Date'!AD186="","x",'Indicator Date'!AD186)</f>
        <v>2022</v>
      </c>
      <c r="AE186" s="38">
        <f>IF('Indicator Date'!AE186="","x",'Indicator Date'!AE186)</f>
        <v>2024</v>
      </c>
      <c r="AF186" s="38">
        <f>IF('Indicator Date'!AF186="","x",'Indicator Date'!AF186)</f>
        <v>2024</v>
      </c>
      <c r="AG186" s="38">
        <f>IF('Indicator Date'!AG186="","x",'Indicator Date'!AG186)</f>
        <v>2024</v>
      </c>
      <c r="AH186" s="38">
        <f>IF('Indicator Date'!AH186="","x",'Indicator Date'!AH186)</f>
        <v>2022</v>
      </c>
      <c r="AI186" s="38" t="str">
        <f>IF('Indicator Date'!AI186="","x",RIGHT('Indicator Date'!AI186,4))</f>
        <v>x</v>
      </c>
      <c r="AJ186" s="38">
        <f>IF('Indicator Date'!AJ186="","x",'Indicator Date'!AJ186)</f>
        <v>2024</v>
      </c>
      <c r="AK186" s="38">
        <f>IF('Indicator Date'!AK186="","x",'Indicator Date'!AK186)</f>
        <v>2021</v>
      </c>
      <c r="AL186" s="38">
        <f>IF('Indicator Date'!AL186="","x",'Indicator Date'!AL186)</f>
        <v>2022</v>
      </c>
      <c r="AM186" s="38" t="str">
        <f>IF('Indicator Date'!AM186="","x",'Indicator Date'!AM186)</f>
        <v>x</v>
      </c>
      <c r="AN186" s="38">
        <f>IF('Indicator Date'!AN186="","x",'Indicator Date'!AN186)</f>
        <v>2023</v>
      </c>
      <c r="AO186" s="38">
        <f>IF('Indicator Date'!AO186="","x",'Indicator Date'!AO186)</f>
        <v>2022</v>
      </c>
      <c r="AP186" s="38">
        <f>IF('Indicator Date'!AP186="","x",'Indicator Date'!AP186)</f>
        <v>2018</v>
      </c>
      <c r="AQ186" s="38">
        <f>IF('Indicator Date'!AQ186="","x",'Indicator Date'!AQ186)</f>
        <v>2022</v>
      </c>
      <c r="AR186" s="38">
        <f>IF('Indicator Date'!AR186="","x",'Indicator Date'!AR186)</f>
        <v>2021</v>
      </c>
      <c r="AS186" s="38">
        <f>IF('Indicator Date'!AS186="","x",'Indicator Date'!AS186)</f>
        <v>2021</v>
      </c>
      <c r="AT186" s="38" t="str">
        <f>IF('Indicator Date'!AT186="","x",'Indicator Date'!AT186)</f>
        <v>x</v>
      </c>
      <c r="AU186" s="38">
        <f>IF('Indicator Date'!AU186="","x",'Indicator Date'!AU186)</f>
        <v>2022</v>
      </c>
      <c r="AV186" s="38">
        <f>IF('Indicator Date'!AV186="","x",'Indicator Date'!AV186)</f>
        <v>2022</v>
      </c>
      <c r="AW186" s="38">
        <f>IF('Indicator Date'!AW186="","x",'Indicator Date'!AW186)</f>
        <v>2021</v>
      </c>
      <c r="AX186" s="38">
        <f>IF('Indicator Date'!AX186="","x",'Indicator Date'!AX186)</f>
        <v>2024</v>
      </c>
      <c r="AY186" s="38">
        <f>IF('Indicator Date'!AY186="","x",'Indicator Date'!AY186)</f>
        <v>2024</v>
      </c>
      <c r="AZ186" s="38">
        <f>IF('Indicator Date'!AZ186="","x",'Indicator Date'!AZ186)</f>
        <v>2024</v>
      </c>
      <c r="BA186" s="38" t="str">
        <f>IF('Indicator Date'!BA186="","x",'Indicator Date'!BA186)</f>
        <v>x</v>
      </c>
      <c r="BB186" s="38">
        <f>IF('Indicator Date'!BB186="","x",'Indicator Date'!BB186)</f>
        <v>2024</v>
      </c>
      <c r="BC186" s="38">
        <f>IF('Indicator Date'!BC186="","x",'Indicator Date'!BC186)</f>
        <v>2023</v>
      </c>
      <c r="BD186" s="38">
        <f>IF('Indicator Date'!BD186="","x",'Indicator Date'!BD186)</f>
        <v>2024</v>
      </c>
      <c r="BE186" s="38">
        <f>IF('Indicator Date'!BE186="","x",'Indicator Date'!BE186)</f>
        <v>2024</v>
      </c>
      <c r="BF186" s="38">
        <f>IF('Indicator Date'!BF186="","x",'Indicator Date'!BF186)</f>
        <v>2013</v>
      </c>
      <c r="BG186" s="38">
        <f>IF('Indicator Date'!BG186="","x",'Indicator Date'!BG186)</f>
        <v>2022</v>
      </c>
      <c r="BH186" s="38">
        <f>IF('Indicator Date'!BH186="","x",'Indicator Date'!BH186)</f>
        <v>2023</v>
      </c>
      <c r="BI186" s="38">
        <f>IF('Indicator Date'!BI186="","x",'Indicator Date'!BI186)</f>
        <v>2022</v>
      </c>
      <c r="BJ186" s="38" t="str">
        <f>IF('Indicator Date'!BJ186="","x",'Indicator Date'!BJ186)</f>
        <v>x</v>
      </c>
      <c r="BK186" s="38">
        <f>IF('Indicator Date'!BK186="","x",'Indicator Date'!BK186)</f>
        <v>2021</v>
      </c>
      <c r="BL186" s="38">
        <f>IF('Indicator Date'!BL186="","x",'Indicator Date'!BL186)</f>
        <v>2022</v>
      </c>
      <c r="BM186" s="38">
        <f>IF('Indicator Date'!BM186="","x",'Indicator Date'!BM186)</f>
        <v>2014</v>
      </c>
      <c r="BN186" s="38">
        <f>IF('Indicator Date'!BN186="","x",'Indicator Date'!BN186)</f>
        <v>2022</v>
      </c>
      <c r="BO186" s="38">
        <f>IF('Indicator Date'!BO186="","x",'Indicator Date'!BO186)</f>
        <v>2022</v>
      </c>
      <c r="BP186" s="38">
        <f>IF('Indicator Date'!BP186="","x",'Indicator Date'!BP186)</f>
        <v>2020</v>
      </c>
      <c r="BQ186" s="38">
        <f>IF('Indicator Date'!BQ186="","x",'Indicator Date'!BQ186)</f>
        <v>2022</v>
      </c>
      <c r="BR186" s="38">
        <f>IF('Indicator Date'!BR186="","x",'Indicator Date'!BR186)</f>
        <v>2022</v>
      </c>
      <c r="BS186" s="38">
        <f>IF('Indicator Date'!BS186="","x",'Indicator Date'!BS186)</f>
        <v>2022</v>
      </c>
      <c r="BT186" s="38">
        <f>IF('Indicator Date'!BT186="","x",'Indicator Date'!BT186)</f>
        <v>2022</v>
      </c>
      <c r="BU186" s="38">
        <f>IF('Indicator Date'!BU186="","x",'Indicator Date'!BU186)</f>
        <v>2020</v>
      </c>
      <c r="BV186" s="38">
        <f>IF('Indicator Date'!BV186="","x",'Indicator Date'!BV186)</f>
        <v>2023</v>
      </c>
    </row>
    <row r="187" spans="1:74">
      <c r="A187" s="30" t="str">
        <f>'Indicator Data'!A189</f>
        <v>Uruguay</v>
      </c>
      <c r="B187" s="23" t="str">
        <f>'Indicator Data'!B189</f>
        <v>URY</v>
      </c>
      <c r="C187" s="38">
        <f>IF('Indicator Date'!C187="","x",'Indicator Date'!C187)</f>
        <v>2024</v>
      </c>
      <c r="D187" s="38">
        <f>IF('Indicator Date'!D187="","x",'Indicator Date'!D187)</f>
        <v>2024</v>
      </c>
      <c r="E187" s="38">
        <f>IF('Indicator Date'!E187="","x",'Indicator Date'!E187)</f>
        <v>2024</v>
      </c>
      <c r="F187" s="38">
        <f>IF('Indicator Date'!F187="","x",'Indicator Date'!F187)</f>
        <v>2024</v>
      </c>
      <c r="G187" s="38">
        <f>IF('Indicator Date'!G187="","x",'Indicator Date'!G187)</f>
        <v>2024</v>
      </c>
      <c r="H187" s="38">
        <f>IF('Indicator Date'!H187="","x",'Indicator Date'!H187)</f>
        <v>2024</v>
      </c>
      <c r="I187" s="38">
        <f>IF('Indicator Date'!I187="","x",'Indicator Date'!I187)</f>
        <v>2024</v>
      </c>
      <c r="J187" s="38">
        <f>IF('Indicator Date'!J187="","x",'Indicator Date'!J187)</f>
        <v>2024</v>
      </c>
      <c r="K187" s="38">
        <f>IF('Indicator Date'!K187="","x",'Indicator Date'!K187)</f>
        <v>2024</v>
      </c>
      <c r="L187" s="38">
        <f>IF('Indicator Date'!L187="","x",'Indicator Date'!L187)</f>
        <v>2024</v>
      </c>
      <c r="M187" s="38" t="str">
        <f>IF('Indicator Date'!M187="","x",'Indicator Date'!M187)</f>
        <v>x</v>
      </c>
      <c r="N187" s="38" t="str">
        <f>IF('Indicator Date'!N187="","x",'Indicator Date'!N187)</f>
        <v>x</v>
      </c>
      <c r="O187" s="38" t="str">
        <f>IF('Indicator Date'!O187="","x",'Indicator Date'!O187)</f>
        <v>x</v>
      </c>
      <c r="P187" s="38" t="str">
        <f>IF('Indicator Date'!P187="","x",'Indicator Date'!P187)</f>
        <v>x</v>
      </c>
      <c r="Q187" s="38">
        <f>IF('Indicator Date'!Q187="","x",'Indicator Date'!Q187)</f>
        <v>2024</v>
      </c>
      <c r="R187" s="38">
        <f>IF('Indicator Date'!R187="","x",'Indicator Date'!R187)</f>
        <v>2024</v>
      </c>
      <c r="S187" s="38">
        <f>IF('Indicator Date'!S187="","x",'Indicator Date'!S187)</f>
        <v>2024</v>
      </c>
      <c r="T187" s="38">
        <f>IF('Indicator Date'!T187="","x",'Indicator Date'!T187)</f>
        <v>2024</v>
      </c>
      <c r="U187" s="38">
        <f>IF('Indicator Date'!U187="","x",'Indicator Date'!U187)</f>
        <v>2024</v>
      </c>
      <c r="V187" s="38">
        <f>IF('Indicator Date'!V187="","x",'Indicator Date'!V187)</f>
        <v>2021</v>
      </c>
      <c r="W187" s="38">
        <f>IF('Indicator Date'!W187="","x",'Indicator Date'!W187)</f>
        <v>2022</v>
      </c>
      <c r="X187" s="38">
        <f>IF('Indicator Date'!X187="","x",'Indicator Date'!X187)</f>
        <v>2022</v>
      </c>
      <c r="Y187" s="38">
        <f>IF('Indicator Date'!Y187="","x",'Indicator Date'!Y187)</f>
        <v>2012</v>
      </c>
      <c r="Z187" s="38">
        <f>IF('Indicator Date'!Z187="","x",'Indicator Date'!Z187)</f>
        <v>2022</v>
      </c>
      <c r="AA187" s="38" t="str">
        <f>IF('Indicator Date'!AA187="","x",'Indicator Date'!AA187)</f>
        <v>x</v>
      </c>
      <c r="AB187" s="38">
        <f>IF('Indicator Date'!AB187="","x",'Indicator Date'!AB187)</f>
        <v>2019</v>
      </c>
      <c r="AC187" s="38">
        <f>IF('Indicator Date'!AC187="","x",'Indicator Date'!AC187)</f>
        <v>2020</v>
      </c>
      <c r="AD187" s="38">
        <f>IF('Indicator Date'!AD187="","x",'Indicator Date'!AD187)</f>
        <v>2022</v>
      </c>
      <c r="AE187" s="38">
        <f>IF('Indicator Date'!AE187="","x",'Indicator Date'!AE187)</f>
        <v>2024</v>
      </c>
      <c r="AF187" s="38">
        <f>IF('Indicator Date'!AF187="","x",'Indicator Date'!AF187)</f>
        <v>2024</v>
      </c>
      <c r="AG187" s="38">
        <f>IF('Indicator Date'!AG187="","x",'Indicator Date'!AG187)</f>
        <v>2024</v>
      </c>
      <c r="AH187" s="38">
        <f>IF('Indicator Date'!AH187="","x",'Indicator Date'!AH187)</f>
        <v>2022</v>
      </c>
      <c r="AI187" s="38" t="str">
        <f>IF('Indicator Date'!AI187="","x",RIGHT('Indicator Date'!AI187,4))</f>
        <v>x</v>
      </c>
      <c r="AJ187" s="38">
        <f>IF('Indicator Date'!AJ187="","x",'Indicator Date'!AJ187)</f>
        <v>2024</v>
      </c>
      <c r="AK187" s="38">
        <f>IF('Indicator Date'!AK187="","x",'Indicator Date'!AK187)</f>
        <v>2021</v>
      </c>
      <c r="AL187" s="38">
        <f>IF('Indicator Date'!AL187="","x",'Indicator Date'!AL187)</f>
        <v>2022</v>
      </c>
      <c r="AM187" s="38" t="str">
        <f>IF('Indicator Date'!AM187="","x",'Indicator Date'!AM187)</f>
        <v>x</v>
      </c>
      <c r="AN187" s="38">
        <f>IF('Indicator Date'!AN187="","x",'Indicator Date'!AN187)</f>
        <v>2023</v>
      </c>
      <c r="AO187" s="38">
        <f>IF('Indicator Date'!AO187="","x",'Indicator Date'!AO187)</f>
        <v>2022</v>
      </c>
      <c r="AP187" s="38">
        <f>IF('Indicator Date'!AP187="","x",'Indicator Date'!AP187)</f>
        <v>2018</v>
      </c>
      <c r="AQ187" s="38">
        <f>IF('Indicator Date'!AQ187="","x",'Indicator Date'!AQ187)</f>
        <v>2022</v>
      </c>
      <c r="AR187" s="38">
        <f>IF('Indicator Date'!AR187="","x",'Indicator Date'!AR187)</f>
        <v>2022</v>
      </c>
      <c r="AS187" s="38">
        <f>IF('Indicator Date'!AS187="","x",'Indicator Date'!AS187)</f>
        <v>2022</v>
      </c>
      <c r="AT187" s="38" t="str">
        <f>IF('Indicator Date'!AT187="","x",'Indicator Date'!AT187)</f>
        <v>x</v>
      </c>
      <c r="AU187" s="38">
        <f>IF('Indicator Date'!AU187="","x",'Indicator Date'!AU187)</f>
        <v>2022</v>
      </c>
      <c r="AV187" s="38">
        <f>IF('Indicator Date'!AV187="","x",'Indicator Date'!AV187)</f>
        <v>2022</v>
      </c>
      <c r="AW187" s="38">
        <f>IF('Indicator Date'!AW187="","x",'Indicator Date'!AW187)</f>
        <v>2022</v>
      </c>
      <c r="AX187" s="38">
        <f>IF('Indicator Date'!AX187="","x",'Indicator Date'!AX187)</f>
        <v>2024</v>
      </c>
      <c r="AY187" s="38">
        <f>IF('Indicator Date'!AY187="","x",'Indicator Date'!AY187)</f>
        <v>2024</v>
      </c>
      <c r="AZ187" s="38">
        <f>IF('Indicator Date'!AZ187="","x",'Indicator Date'!AZ187)</f>
        <v>2024</v>
      </c>
      <c r="BA187" s="38" t="str">
        <f>IF('Indicator Date'!BA187="","x",'Indicator Date'!BA187)</f>
        <v>x</v>
      </c>
      <c r="BB187" s="38">
        <f>IF('Indicator Date'!BB187="","x",'Indicator Date'!BB187)</f>
        <v>2024</v>
      </c>
      <c r="BC187" s="38" t="str">
        <f>IF('Indicator Date'!BC187="","x",'Indicator Date'!BC187)</f>
        <v>x</v>
      </c>
      <c r="BD187" s="38">
        <f>IF('Indicator Date'!BD187="","x",'Indicator Date'!BD187)</f>
        <v>2024</v>
      </c>
      <c r="BE187" s="38">
        <f>IF('Indicator Date'!BE187="","x",'Indicator Date'!BE187)</f>
        <v>2024</v>
      </c>
      <c r="BF187" s="38">
        <f>IF('Indicator Date'!BF187="","x",'Indicator Date'!BF187)</f>
        <v>2013</v>
      </c>
      <c r="BG187" s="38">
        <f>IF('Indicator Date'!BG187="","x",'Indicator Date'!BG187)</f>
        <v>2022</v>
      </c>
      <c r="BH187" s="38">
        <f>IF('Indicator Date'!BH187="","x",'Indicator Date'!BH187)</f>
        <v>2023</v>
      </c>
      <c r="BI187" s="38">
        <f>IF('Indicator Date'!BI187="","x",'Indicator Date'!BI187)</f>
        <v>2022</v>
      </c>
      <c r="BJ187" s="38">
        <f>IF('Indicator Date'!BJ187="","x",'Indicator Date'!BJ187)</f>
        <v>2019</v>
      </c>
      <c r="BK187" s="38">
        <f>IF('Indicator Date'!BK187="","x",'Indicator Date'!BK187)</f>
        <v>2022</v>
      </c>
      <c r="BL187" s="38">
        <f>IF('Indicator Date'!BL187="","x",'Indicator Date'!BL187)</f>
        <v>2022</v>
      </c>
      <c r="BM187" s="38">
        <f>IF('Indicator Date'!BM187="","x",'Indicator Date'!BM187)</f>
        <v>2014</v>
      </c>
      <c r="BN187" s="38">
        <f>IF('Indicator Date'!BN187="","x",'Indicator Date'!BN187)</f>
        <v>2022</v>
      </c>
      <c r="BO187" s="38">
        <f>IF('Indicator Date'!BO187="","x",'Indicator Date'!BO187)</f>
        <v>2022</v>
      </c>
      <c r="BP187" s="38">
        <f>IF('Indicator Date'!BP187="","x",'Indicator Date'!BP187)</f>
        <v>2021</v>
      </c>
      <c r="BQ187" s="38">
        <f>IF('Indicator Date'!BQ187="","x",'Indicator Date'!BQ187)</f>
        <v>2022</v>
      </c>
      <c r="BR187" s="38">
        <f>IF('Indicator Date'!BR187="","x",'Indicator Date'!BR187)</f>
        <v>2022</v>
      </c>
      <c r="BS187" s="38">
        <f>IF('Indicator Date'!BS187="","x",'Indicator Date'!BS187)</f>
        <v>2022</v>
      </c>
      <c r="BT187" s="38">
        <f>IF('Indicator Date'!BT187="","x",'Indicator Date'!BT187)</f>
        <v>2021</v>
      </c>
      <c r="BU187" s="38">
        <f>IF('Indicator Date'!BU187="","x",'Indicator Date'!BU187)</f>
        <v>2020</v>
      </c>
      <c r="BV187" s="38">
        <f>IF('Indicator Date'!BV187="","x",'Indicator Date'!BV187)</f>
        <v>2023</v>
      </c>
    </row>
    <row r="188" spans="1:74">
      <c r="A188" s="30" t="str">
        <f>'Indicator Data'!A190</f>
        <v>Uzbekistan</v>
      </c>
      <c r="B188" s="23" t="str">
        <f>'Indicator Data'!B190</f>
        <v>UZB</v>
      </c>
      <c r="C188" s="38">
        <f>IF('Indicator Date'!C188="","x",'Indicator Date'!C188)</f>
        <v>2024</v>
      </c>
      <c r="D188" s="38">
        <f>IF('Indicator Date'!D188="","x",'Indicator Date'!D188)</f>
        <v>2024</v>
      </c>
      <c r="E188" s="38">
        <f>IF('Indicator Date'!E188="","x",'Indicator Date'!E188)</f>
        <v>2024</v>
      </c>
      <c r="F188" s="38">
        <f>IF('Indicator Date'!F188="","x",'Indicator Date'!F188)</f>
        <v>2024</v>
      </c>
      <c r="G188" s="38">
        <f>IF('Indicator Date'!G188="","x",'Indicator Date'!G188)</f>
        <v>2024</v>
      </c>
      <c r="H188" s="38">
        <f>IF('Indicator Date'!H188="","x",'Indicator Date'!H188)</f>
        <v>2024</v>
      </c>
      <c r="I188" s="38">
        <f>IF('Indicator Date'!I188="","x",'Indicator Date'!I188)</f>
        <v>2024</v>
      </c>
      <c r="J188" s="38">
        <f>IF('Indicator Date'!J188="","x",'Indicator Date'!J188)</f>
        <v>2024</v>
      </c>
      <c r="K188" s="38">
        <f>IF('Indicator Date'!K188="","x",'Indicator Date'!K188)</f>
        <v>2024</v>
      </c>
      <c r="L188" s="38">
        <f>IF('Indicator Date'!L188="","x",'Indicator Date'!L188)</f>
        <v>2024</v>
      </c>
      <c r="M188" s="38">
        <f>IF('Indicator Date'!M188="","x",'Indicator Date'!M188)</f>
        <v>2024</v>
      </c>
      <c r="N188" s="38" t="str">
        <f>IF('Indicator Date'!N188="","x",'Indicator Date'!N188)</f>
        <v>x</v>
      </c>
      <c r="O188" s="38" t="str">
        <f>IF('Indicator Date'!O188="","x",'Indicator Date'!O188)</f>
        <v>x</v>
      </c>
      <c r="P188" s="38" t="str">
        <f>IF('Indicator Date'!P188="","x",'Indicator Date'!P188)</f>
        <v>x</v>
      </c>
      <c r="Q188" s="38">
        <f>IF('Indicator Date'!Q188="","x",'Indicator Date'!Q188)</f>
        <v>2024</v>
      </c>
      <c r="R188" s="38">
        <f>IF('Indicator Date'!R188="","x",'Indicator Date'!R188)</f>
        <v>2024</v>
      </c>
      <c r="S188" s="38">
        <f>IF('Indicator Date'!S188="","x",'Indicator Date'!S188)</f>
        <v>2024</v>
      </c>
      <c r="T188" s="38">
        <f>IF('Indicator Date'!T188="","x",'Indicator Date'!T188)</f>
        <v>2024</v>
      </c>
      <c r="U188" s="38">
        <f>IF('Indicator Date'!U188="","x",'Indicator Date'!U188)</f>
        <v>2024</v>
      </c>
      <c r="V188" s="38">
        <f>IF('Indicator Date'!V188="","x",'Indicator Date'!V188)</f>
        <v>2021</v>
      </c>
      <c r="W188" s="38">
        <f>IF('Indicator Date'!W188="","x",'Indicator Date'!W188)</f>
        <v>2022</v>
      </c>
      <c r="X188" s="38">
        <f>IF('Indicator Date'!X188="","x",'Indicator Date'!X188)</f>
        <v>2022</v>
      </c>
      <c r="Y188" s="38">
        <f>IF('Indicator Date'!Y188="","x",'Indicator Date'!Y188)</f>
        <v>2006</v>
      </c>
      <c r="Z188" s="38">
        <f>IF('Indicator Date'!Z188="","x",'Indicator Date'!Z188)</f>
        <v>2022</v>
      </c>
      <c r="AA188" s="38">
        <f>IF('Indicator Date'!AA188="","x",'Indicator Date'!AA188)</f>
        <v>2022</v>
      </c>
      <c r="AB188" s="38">
        <f>IF('Indicator Date'!AB188="","x",'Indicator Date'!AB188)</f>
        <v>2019</v>
      </c>
      <c r="AC188" s="38">
        <f>IF('Indicator Date'!AC188="","x",'Indicator Date'!AC188)</f>
        <v>2020</v>
      </c>
      <c r="AD188" s="38">
        <f>IF('Indicator Date'!AD188="","x",'Indicator Date'!AD188)</f>
        <v>2022</v>
      </c>
      <c r="AE188" s="38">
        <f>IF('Indicator Date'!AE188="","x",'Indicator Date'!AE188)</f>
        <v>2024</v>
      </c>
      <c r="AF188" s="38">
        <f>IF('Indicator Date'!AF188="","x",'Indicator Date'!AF188)</f>
        <v>2024</v>
      </c>
      <c r="AG188" s="38">
        <f>IF('Indicator Date'!AG188="","x",'Indicator Date'!AG188)</f>
        <v>2024</v>
      </c>
      <c r="AH188" s="38">
        <f>IF('Indicator Date'!AH188="","x",'Indicator Date'!AH188)</f>
        <v>2022</v>
      </c>
      <c r="AI188" s="38" t="str">
        <f>IF('Indicator Date'!AI188="","x",RIGHT('Indicator Date'!AI188,4))</f>
        <v>2021</v>
      </c>
      <c r="AJ188" s="38">
        <f>IF('Indicator Date'!AJ188="","x",'Indicator Date'!AJ188)</f>
        <v>2024</v>
      </c>
      <c r="AK188" s="38">
        <f>IF('Indicator Date'!AK188="","x",'Indicator Date'!AK188)</f>
        <v>2021</v>
      </c>
      <c r="AL188" s="38">
        <f>IF('Indicator Date'!AL188="","x",'Indicator Date'!AL188)</f>
        <v>2022</v>
      </c>
      <c r="AM188" s="38">
        <f>IF('Indicator Date'!AM188="","x",'Indicator Date'!AM188)</f>
        <v>2022</v>
      </c>
      <c r="AN188" s="38">
        <f>IF('Indicator Date'!AN188="","x",'Indicator Date'!AN188)</f>
        <v>2023</v>
      </c>
      <c r="AO188" s="38">
        <f>IF('Indicator Date'!AO188="","x",'Indicator Date'!AO188)</f>
        <v>2022</v>
      </c>
      <c r="AP188" s="38">
        <f>IF('Indicator Date'!AP188="","x",'Indicator Date'!AP188)</f>
        <v>2021</v>
      </c>
      <c r="AQ188" s="38">
        <f>IF('Indicator Date'!AQ188="","x",'Indicator Date'!AQ188)</f>
        <v>2022</v>
      </c>
      <c r="AR188" s="38">
        <f>IF('Indicator Date'!AR188="","x",'Indicator Date'!AR188)</f>
        <v>2021</v>
      </c>
      <c r="AS188" s="38" t="str">
        <f>IF('Indicator Date'!AS188="","x",'Indicator Date'!AS188)</f>
        <v>x</v>
      </c>
      <c r="AT188" s="38">
        <f>IF('Indicator Date'!AT188="","x",'Indicator Date'!AT188)</f>
        <v>2020</v>
      </c>
      <c r="AU188" s="38">
        <f>IF('Indicator Date'!AU188="","x",'Indicator Date'!AU188)</f>
        <v>2022</v>
      </c>
      <c r="AV188" s="38">
        <f>IF('Indicator Date'!AV188="","x",'Indicator Date'!AV188)</f>
        <v>2022</v>
      </c>
      <c r="AW188" s="38">
        <f>IF('Indicator Date'!AW188="","x",'Indicator Date'!AW188)</f>
        <v>2022</v>
      </c>
      <c r="AX188" s="38">
        <f>IF('Indicator Date'!AX188="","x",'Indicator Date'!AX188)</f>
        <v>2024</v>
      </c>
      <c r="AY188" s="38">
        <f>IF('Indicator Date'!AY188="","x",'Indicator Date'!AY188)</f>
        <v>2024</v>
      </c>
      <c r="AZ188" s="38">
        <f>IF('Indicator Date'!AZ188="","x",'Indicator Date'!AZ188)</f>
        <v>2024</v>
      </c>
      <c r="BA188" s="38">
        <f>IF('Indicator Date'!BA188="","x",'Indicator Date'!BA188)</f>
        <v>2015</v>
      </c>
      <c r="BB188" s="38">
        <f>IF('Indicator Date'!BB188="","x",'Indicator Date'!BB188)</f>
        <v>2024</v>
      </c>
      <c r="BC188" s="38">
        <f>IF('Indicator Date'!BC188="","x",'Indicator Date'!BC188)</f>
        <v>2023</v>
      </c>
      <c r="BD188" s="38">
        <f>IF('Indicator Date'!BD188="","x",'Indicator Date'!BD188)</f>
        <v>2024</v>
      </c>
      <c r="BE188" s="38">
        <f>IF('Indicator Date'!BE188="","x",'Indicator Date'!BE188)</f>
        <v>2024</v>
      </c>
      <c r="BF188" s="38">
        <f>IF('Indicator Date'!BF188="","x",'Indicator Date'!BF188)</f>
        <v>2013</v>
      </c>
      <c r="BG188" s="38">
        <f>IF('Indicator Date'!BG188="","x",'Indicator Date'!BG188)</f>
        <v>2022</v>
      </c>
      <c r="BH188" s="38">
        <f>IF('Indicator Date'!BH188="","x",'Indicator Date'!BH188)</f>
        <v>2023</v>
      </c>
      <c r="BI188" s="38">
        <f>IF('Indicator Date'!BI188="","x",'Indicator Date'!BI188)</f>
        <v>2022</v>
      </c>
      <c r="BJ188" s="38">
        <f>IF('Indicator Date'!BJ188="","x",'Indicator Date'!BJ188)</f>
        <v>2022</v>
      </c>
      <c r="BK188" s="38">
        <f>IF('Indicator Date'!BK188="","x",'Indicator Date'!BK188)</f>
        <v>2021</v>
      </c>
      <c r="BL188" s="38">
        <f>IF('Indicator Date'!BL188="","x",'Indicator Date'!BL188)</f>
        <v>2022</v>
      </c>
      <c r="BM188" s="38">
        <f>IF('Indicator Date'!BM188="","x",'Indicator Date'!BM188)</f>
        <v>2014</v>
      </c>
      <c r="BN188" s="38">
        <f>IF('Indicator Date'!BN188="","x",'Indicator Date'!BN188)</f>
        <v>2022</v>
      </c>
      <c r="BO188" s="38">
        <f>IF('Indicator Date'!BO188="","x",'Indicator Date'!BO188)</f>
        <v>2022</v>
      </c>
      <c r="BP188" s="38">
        <f>IF('Indicator Date'!BP188="","x",'Indicator Date'!BP188)</f>
        <v>2014</v>
      </c>
      <c r="BQ188" s="38">
        <f>IF('Indicator Date'!BQ188="","x",'Indicator Date'!BQ188)</f>
        <v>2022</v>
      </c>
      <c r="BR188" s="38">
        <f>IF('Indicator Date'!BR188="","x",'Indicator Date'!BR188)</f>
        <v>2022</v>
      </c>
      <c r="BS188" s="38">
        <f>IF('Indicator Date'!BS188="","x",'Indicator Date'!BS188)</f>
        <v>2022</v>
      </c>
      <c r="BT188" s="38">
        <f>IF('Indicator Date'!BT188="","x",'Indicator Date'!BT188)</f>
        <v>2021</v>
      </c>
      <c r="BU188" s="38">
        <f>IF('Indicator Date'!BU188="","x",'Indicator Date'!BU188)</f>
        <v>2020</v>
      </c>
      <c r="BV188" s="38">
        <f>IF('Indicator Date'!BV188="","x",'Indicator Date'!BV188)</f>
        <v>2023</v>
      </c>
    </row>
    <row r="189" spans="1:74">
      <c r="A189" s="30" t="str">
        <f>'Indicator Data'!A191</f>
        <v>Vanuatu</v>
      </c>
      <c r="B189" s="23" t="str">
        <f>'Indicator Data'!B191</f>
        <v>VUT</v>
      </c>
      <c r="C189" s="38">
        <f>IF('Indicator Date'!C189="","x",'Indicator Date'!C189)</f>
        <v>2024</v>
      </c>
      <c r="D189" s="38">
        <f>IF('Indicator Date'!D189="","x",'Indicator Date'!D189)</f>
        <v>2024</v>
      </c>
      <c r="E189" s="38">
        <f>IF('Indicator Date'!E189="","x",'Indicator Date'!E189)</f>
        <v>2024</v>
      </c>
      <c r="F189" s="38">
        <f>IF('Indicator Date'!F189="","x",'Indicator Date'!F189)</f>
        <v>2024</v>
      </c>
      <c r="G189" s="38">
        <f>IF('Indicator Date'!G189="","x",'Indicator Date'!G189)</f>
        <v>2024</v>
      </c>
      <c r="H189" s="38">
        <f>IF('Indicator Date'!H189="","x",'Indicator Date'!H189)</f>
        <v>2024</v>
      </c>
      <c r="I189" s="38">
        <f>IF('Indicator Date'!I189="","x",'Indicator Date'!I189)</f>
        <v>2024</v>
      </c>
      <c r="J189" s="38">
        <f>IF('Indicator Date'!J189="","x",'Indicator Date'!J189)</f>
        <v>2024</v>
      </c>
      <c r="K189" s="38">
        <f>IF('Indicator Date'!K189="","x",'Indicator Date'!K189)</f>
        <v>2024</v>
      </c>
      <c r="L189" s="38">
        <f>IF('Indicator Date'!L189="","x",'Indicator Date'!L189)</f>
        <v>2024</v>
      </c>
      <c r="M189" s="38">
        <f>IF('Indicator Date'!M189="","x",'Indicator Date'!M189)</f>
        <v>2024</v>
      </c>
      <c r="N189" s="38" t="str">
        <f>IF('Indicator Date'!N189="","x",'Indicator Date'!N189)</f>
        <v>x</v>
      </c>
      <c r="O189" s="38" t="str">
        <f>IF('Indicator Date'!O189="","x",'Indicator Date'!O189)</f>
        <v>x</v>
      </c>
      <c r="P189" s="38" t="str">
        <f>IF('Indicator Date'!P189="","x",'Indicator Date'!P189)</f>
        <v>x</v>
      </c>
      <c r="Q189" s="38">
        <f>IF('Indicator Date'!Q189="","x",'Indicator Date'!Q189)</f>
        <v>2024</v>
      </c>
      <c r="R189" s="38">
        <f>IF('Indicator Date'!R189="","x",'Indicator Date'!R189)</f>
        <v>2024</v>
      </c>
      <c r="S189" s="38">
        <f>IF('Indicator Date'!S189="","x",'Indicator Date'!S189)</f>
        <v>2024</v>
      </c>
      <c r="T189" s="38">
        <f>IF('Indicator Date'!T189="","x",'Indicator Date'!T189)</f>
        <v>2024</v>
      </c>
      <c r="U189" s="38">
        <f>IF('Indicator Date'!U189="","x",'Indicator Date'!U189)</f>
        <v>2024</v>
      </c>
      <c r="V189" s="38">
        <f>IF('Indicator Date'!V189="","x",'Indicator Date'!V189)</f>
        <v>2021</v>
      </c>
      <c r="W189" s="38">
        <f>IF('Indicator Date'!W189="","x",'Indicator Date'!W189)</f>
        <v>2022</v>
      </c>
      <c r="X189" s="38">
        <f>IF('Indicator Date'!X189="","x",'Indicator Date'!X189)</f>
        <v>2022</v>
      </c>
      <c r="Y189" s="38">
        <f>IF('Indicator Date'!Y189="","x",'Indicator Date'!Y189)</f>
        <v>2007</v>
      </c>
      <c r="Z189" s="38">
        <f>IF('Indicator Date'!Z189="","x",'Indicator Date'!Z189)</f>
        <v>2022</v>
      </c>
      <c r="AA189" s="38">
        <f>IF('Indicator Date'!AA189="","x",'Indicator Date'!AA189)</f>
        <v>2022</v>
      </c>
      <c r="AB189" s="38">
        <f>IF('Indicator Date'!AB189="","x",'Indicator Date'!AB189)</f>
        <v>2015</v>
      </c>
      <c r="AC189" s="38">
        <f>IF('Indicator Date'!AC189="","x",'Indicator Date'!AC189)</f>
        <v>2020</v>
      </c>
      <c r="AD189" s="38">
        <f>IF('Indicator Date'!AD189="","x",'Indicator Date'!AD189)</f>
        <v>2022</v>
      </c>
      <c r="AE189" s="38">
        <f>IF('Indicator Date'!AE189="","x",'Indicator Date'!AE189)</f>
        <v>2024</v>
      </c>
      <c r="AF189" s="38">
        <f>IF('Indicator Date'!AF189="","x",'Indicator Date'!AF189)</f>
        <v>2008</v>
      </c>
      <c r="AG189" s="38" t="str">
        <f>IF('Indicator Date'!AG189="","x",'Indicator Date'!AG189)</f>
        <v>x</v>
      </c>
      <c r="AH189" s="38">
        <f>IF('Indicator Date'!AH189="","x",'Indicator Date'!AH189)</f>
        <v>2022</v>
      </c>
      <c r="AI189" s="38" t="str">
        <f>IF('Indicator Date'!AI189="","x",RIGHT('Indicator Date'!AI189,4))</f>
        <v>x</v>
      </c>
      <c r="AJ189" s="38">
        <f>IF('Indicator Date'!AJ189="","x",'Indicator Date'!AJ189)</f>
        <v>2024</v>
      </c>
      <c r="AK189" s="38">
        <f>IF('Indicator Date'!AK189="","x",'Indicator Date'!AK189)</f>
        <v>2021</v>
      </c>
      <c r="AL189" s="38">
        <f>IF('Indicator Date'!AL189="","x",'Indicator Date'!AL189)</f>
        <v>2022</v>
      </c>
      <c r="AM189" s="38">
        <f>IF('Indicator Date'!AM189="","x",'Indicator Date'!AM189)</f>
        <v>2022</v>
      </c>
      <c r="AN189" s="38">
        <f>IF('Indicator Date'!AN189="","x",'Indicator Date'!AN189)</f>
        <v>2023</v>
      </c>
      <c r="AO189" s="38">
        <f>IF('Indicator Date'!AO189="","x",'Indicator Date'!AO189)</f>
        <v>2022</v>
      </c>
      <c r="AP189" s="38">
        <f>IF('Indicator Date'!AP189="","x",'Indicator Date'!AP189)</f>
        <v>2013</v>
      </c>
      <c r="AQ189" s="38">
        <f>IF('Indicator Date'!AQ189="","x",'Indicator Date'!AQ189)</f>
        <v>2022</v>
      </c>
      <c r="AR189" s="38" t="str">
        <f>IF('Indicator Date'!AR189="","x",'Indicator Date'!AR189)</f>
        <v>x</v>
      </c>
      <c r="AS189" s="38" t="str">
        <f>IF('Indicator Date'!AS189="","x",'Indicator Date'!AS189)</f>
        <v>x</v>
      </c>
      <c r="AT189" s="38">
        <f>IF('Indicator Date'!AT189="","x",'Indicator Date'!AT189)</f>
        <v>2022</v>
      </c>
      <c r="AU189" s="38">
        <f>IF('Indicator Date'!AU189="","x",'Indicator Date'!AU189)</f>
        <v>2022</v>
      </c>
      <c r="AV189" s="38" t="str">
        <f>IF('Indicator Date'!AV189="","x",'Indicator Date'!AV189)</f>
        <v>x</v>
      </c>
      <c r="AW189" s="38">
        <f>IF('Indicator Date'!AW189="","x",'Indicator Date'!AW189)</f>
        <v>2019</v>
      </c>
      <c r="AX189" s="38">
        <f>IF('Indicator Date'!AX189="","x",'Indicator Date'!AX189)</f>
        <v>2024</v>
      </c>
      <c r="AY189" s="38">
        <f>IF('Indicator Date'!AY189="","x",'Indicator Date'!AY189)</f>
        <v>2024</v>
      </c>
      <c r="AZ189" s="38">
        <f>IF('Indicator Date'!AZ189="","x",'Indicator Date'!AZ189)</f>
        <v>2024</v>
      </c>
      <c r="BA189" s="38" t="str">
        <f>IF('Indicator Date'!BA189="","x",'Indicator Date'!BA189)</f>
        <v>x</v>
      </c>
      <c r="BB189" s="38">
        <f>IF('Indicator Date'!BB189="","x",'Indicator Date'!BB189)</f>
        <v>2024</v>
      </c>
      <c r="BC189" s="38" t="str">
        <f>IF('Indicator Date'!BC189="","x",'Indicator Date'!BC189)</f>
        <v>x</v>
      </c>
      <c r="BD189" s="38">
        <f>IF('Indicator Date'!BD189="","x",'Indicator Date'!BD189)</f>
        <v>2024</v>
      </c>
      <c r="BE189" s="38">
        <f>IF('Indicator Date'!BE189="","x",'Indicator Date'!BE189)</f>
        <v>2024</v>
      </c>
      <c r="BF189" s="38">
        <f>IF('Indicator Date'!BF189="","x",'Indicator Date'!BF189)</f>
        <v>2013</v>
      </c>
      <c r="BG189" s="38">
        <f>IF('Indicator Date'!BG189="","x",'Indicator Date'!BG189)</f>
        <v>2022</v>
      </c>
      <c r="BH189" s="38">
        <f>IF('Indicator Date'!BH189="","x",'Indicator Date'!BH189)</f>
        <v>2023</v>
      </c>
      <c r="BI189" s="38">
        <f>IF('Indicator Date'!BI189="","x",'Indicator Date'!BI189)</f>
        <v>2022</v>
      </c>
      <c r="BJ189" s="38">
        <f>IF('Indicator Date'!BJ189="","x",'Indicator Date'!BJ189)</f>
        <v>2021</v>
      </c>
      <c r="BK189" s="38">
        <f>IF('Indicator Date'!BK189="","x",'Indicator Date'!BK189)</f>
        <v>2021</v>
      </c>
      <c r="BL189" s="38">
        <f>IF('Indicator Date'!BL189="","x",'Indicator Date'!BL189)</f>
        <v>2022</v>
      </c>
      <c r="BM189" s="38">
        <f>IF('Indicator Date'!BM189="","x",'Indicator Date'!BM189)</f>
        <v>2014</v>
      </c>
      <c r="BN189" s="38">
        <f>IF('Indicator Date'!BN189="","x",'Indicator Date'!BN189)</f>
        <v>2022</v>
      </c>
      <c r="BO189" s="38">
        <f>IF('Indicator Date'!BO189="","x",'Indicator Date'!BO189)</f>
        <v>2022</v>
      </c>
      <c r="BP189" s="38">
        <f>IF('Indicator Date'!BP189="","x",'Indicator Date'!BP189)</f>
        <v>2019</v>
      </c>
      <c r="BQ189" s="38">
        <f>IF('Indicator Date'!BQ189="","x",'Indicator Date'!BQ189)</f>
        <v>2022</v>
      </c>
      <c r="BR189" s="38" t="str">
        <f>IF('Indicator Date'!BR189="","x",'Indicator Date'!BR189)</f>
        <v>x</v>
      </c>
      <c r="BS189" s="38">
        <f>IF('Indicator Date'!BS189="","x",'Indicator Date'!BS189)</f>
        <v>2022</v>
      </c>
      <c r="BT189" s="38">
        <f>IF('Indicator Date'!BT189="","x",'Indicator Date'!BT189)</f>
        <v>2021</v>
      </c>
      <c r="BU189" s="38">
        <f>IF('Indicator Date'!BU189="","x",'Indicator Date'!BU189)</f>
        <v>2020</v>
      </c>
      <c r="BV189" s="38">
        <f>IF('Indicator Date'!BV189="","x",'Indicator Date'!BV189)</f>
        <v>2023</v>
      </c>
    </row>
    <row r="190" spans="1:74">
      <c r="A190" s="30" t="str">
        <f>'Indicator Data'!A192</f>
        <v>Venezuela</v>
      </c>
      <c r="B190" s="23" t="str">
        <f>'Indicator Data'!B192</f>
        <v>VEN</v>
      </c>
      <c r="C190" s="38">
        <f>IF('Indicator Date'!C190="","x",'Indicator Date'!C190)</f>
        <v>2024</v>
      </c>
      <c r="D190" s="38">
        <f>IF('Indicator Date'!D190="","x",'Indicator Date'!D190)</f>
        <v>2024</v>
      </c>
      <c r="E190" s="38">
        <f>IF('Indicator Date'!E190="","x",'Indicator Date'!E190)</f>
        <v>2024</v>
      </c>
      <c r="F190" s="38">
        <f>IF('Indicator Date'!F190="","x",'Indicator Date'!F190)</f>
        <v>2024</v>
      </c>
      <c r="G190" s="38">
        <f>IF('Indicator Date'!G190="","x",'Indicator Date'!G190)</f>
        <v>2024</v>
      </c>
      <c r="H190" s="38">
        <f>IF('Indicator Date'!H190="","x",'Indicator Date'!H190)</f>
        <v>2024</v>
      </c>
      <c r="I190" s="38">
        <f>IF('Indicator Date'!I190="","x",'Indicator Date'!I190)</f>
        <v>2024</v>
      </c>
      <c r="J190" s="38">
        <f>IF('Indicator Date'!J190="","x",'Indicator Date'!J190)</f>
        <v>2024</v>
      </c>
      <c r="K190" s="38">
        <f>IF('Indicator Date'!K190="","x",'Indicator Date'!K190)</f>
        <v>2024</v>
      </c>
      <c r="L190" s="38">
        <f>IF('Indicator Date'!L190="","x",'Indicator Date'!L190)</f>
        <v>2024</v>
      </c>
      <c r="M190" s="38" t="str">
        <f>IF('Indicator Date'!M190="","x",'Indicator Date'!M190)</f>
        <v>x</v>
      </c>
      <c r="N190" s="38" t="str">
        <f>IF('Indicator Date'!N190="","x",'Indicator Date'!N190)</f>
        <v>x</v>
      </c>
      <c r="O190" s="38" t="str">
        <f>IF('Indicator Date'!O190="","x",'Indicator Date'!O190)</f>
        <v>x</v>
      </c>
      <c r="P190" s="38" t="str">
        <f>IF('Indicator Date'!P190="","x",'Indicator Date'!P190)</f>
        <v>x</v>
      </c>
      <c r="Q190" s="38">
        <f>IF('Indicator Date'!Q190="","x",'Indicator Date'!Q190)</f>
        <v>2024</v>
      </c>
      <c r="R190" s="38">
        <f>IF('Indicator Date'!R190="","x",'Indicator Date'!R190)</f>
        <v>2024</v>
      </c>
      <c r="S190" s="38">
        <f>IF('Indicator Date'!S190="","x",'Indicator Date'!S190)</f>
        <v>2024</v>
      </c>
      <c r="T190" s="38">
        <f>IF('Indicator Date'!T190="","x",'Indicator Date'!T190)</f>
        <v>2024</v>
      </c>
      <c r="U190" s="38">
        <f>IF('Indicator Date'!U190="","x",'Indicator Date'!U190)</f>
        <v>2024</v>
      </c>
      <c r="V190" s="38">
        <f>IF('Indicator Date'!V190="","x",'Indicator Date'!V190)</f>
        <v>2021</v>
      </c>
      <c r="W190" s="38">
        <f>IF('Indicator Date'!W190="","x",'Indicator Date'!W190)</f>
        <v>2022</v>
      </c>
      <c r="X190" s="38">
        <f>IF('Indicator Date'!X190="","x",'Indicator Date'!X190)</f>
        <v>2022</v>
      </c>
      <c r="Y190" s="38" t="str">
        <f>IF('Indicator Date'!Y190="","x",'Indicator Date'!Y190)</f>
        <v>x</v>
      </c>
      <c r="Z190" s="38">
        <f>IF('Indicator Date'!Z190="","x",'Indicator Date'!Z190)</f>
        <v>2021</v>
      </c>
      <c r="AA190" s="38" t="str">
        <f>IF('Indicator Date'!AA190="","x",'Indicator Date'!AA190)</f>
        <v>x</v>
      </c>
      <c r="AB190" s="38">
        <f>IF('Indicator Date'!AB190="","x",'Indicator Date'!AB190)</f>
        <v>2018</v>
      </c>
      <c r="AC190" s="38">
        <f>IF('Indicator Date'!AC190="","x",'Indicator Date'!AC190)</f>
        <v>2020</v>
      </c>
      <c r="AD190" s="38">
        <f>IF('Indicator Date'!AD190="","x",'Indicator Date'!AD190)</f>
        <v>2022</v>
      </c>
      <c r="AE190" s="38">
        <f>IF('Indicator Date'!AE190="","x",'Indicator Date'!AE190)</f>
        <v>2024</v>
      </c>
      <c r="AF190" s="38">
        <f>IF('Indicator Date'!AF190="","x",'Indicator Date'!AF190)</f>
        <v>2024</v>
      </c>
      <c r="AG190" s="38">
        <f>IF('Indicator Date'!AG190="","x",'Indicator Date'!AG190)</f>
        <v>2024</v>
      </c>
      <c r="AH190" s="38">
        <f>IF('Indicator Date'!AH190="","x",'Indicator Date'!AH190)</f>
        <v>2022</v>
      </c>
      <c r="AI190" s="38" t="str">
        <f>IF('Indicator Date'!AI190="","x",RIGHT('Indicator Date'!AI190,4))</f>
        <v>x</v>
      </c>
      <c r="AJ190" s="38">
        <f>IF('Indicator Date'!AJ190="","x",'Indicator Date'!AJ190)</f>
        <v>2024</v>
      </c>
      <c r="AK190" s="38">
        <f>IF('Indicator Date'!AK190="","x",'Indicator Date'!AK190)</f>
        <v>2021</v>
      </c>
      <c r="AL190" s="38">
        <f>IF('Indicator Date'!AL190="","x",'Indicator Date'!AL190)</f>
        <v>2022</v>
      </c>
      <c r="AM190" s="38" t="str">
        <f>IF('Indicator Date'!AM190="","x",'Indicator Date'!AM190)</f>
        <v>x</v>
      </c>
      <c r="AN190" s="38" t="str">
        <f>IF('Indicator Date'!AN190="","x",'Indicator Date'!AN190)</f>
        <v>x</v>
      </c>
      <c r="AO190" s="38">
        <f>IF('Indicator Date'!AO190="","x",'Indicator Date'!AO190)</f>
        <v>2022</v>
      </c>
      <c r="AP190" s="38" t="str">
        <f>IF('Indicator Date'!AP190="","x",'Indicator Date'!AP190)</f>
        <v>x</v>
      </c>
      <c r="AQ190" s="38">
        <f>IF('Indicator Date'!AQ190="","x",'Indicator Date'!AQ190)</f>
        <v>2022</v>
      </c>
      <c r="AR190" s="38">
        <f>IF('Indicator Date'!AR190="","x",'Indicator Date'!AR190)</f>
        <v>2022</v>
      </c>
      <c r="AS190" s="38" t="str">
        <f>IF('Indicator Date'!AS190="","x",'Indicator Date'!AS190)</f>
        <v>x</v>
      </c>
      <c r="AT190" s="38">
        <f>IF('Indicator Date'!AT190="","x",'Indicator Date'!AT190)</f>
        <v>2022</v>
      </c>
      <c r="AU190" s="38">
        <f>IF('Indicator Date'!AU190="","x",'Indicator Date'!AU190)</f>
        <v>2022</v>
      </c>
      <c r="AV190" s="38">
        <f>IF('Indicator Date'!AV190="","x",'Indicator Date'!AV190)</f>
        <v>2022</v>
      </c>
      <c r="AW190" s="38" t="str">
        <f>IF('Indicator Date'!AW190="","x",'Indicator Date'!AW190)</f>
        <v>x</v>
      </c>
      <c r="AX190" s="38">
        <f>IF('Indicator Date'!AX190="","x",'Indicator Date'!AX190)</f>
        <v>2024</v>
      </c>
      <c r="AY190" s="38">
        <f>IF('Indicator Date'!AY190="","x",'Indicator Date'!AY190)</f>
        <v>2024</v>
      </c>
      <c r="AZ190" s="38">
        <f>IF('Indicator Date'!AZ190="","x",'Indicator Date'!AZ190)</f>
        <v>2024</v>
      </c>
      <c r="BA190" s="38" t="str">
        <f>IF('Indicator Date'!BA190="","x",'Indicator Date'!BA190)</f>
        <v>x</v>
      </c>
      <c r="BB190" s="38">
        <f>IF('Indicator Date'!BB190="","x",'Indicator Date'!BB190)</f>
        <v>2024</v>
      </c>
      <c r="BC190" s="38">
        <f>IF('Indicator Date'!BC190="","x",'Indicator Date'!BC190)</f>
        <v>2023</v>
      </c>
      <c r="BD190" s="38">
        <f>IF('Indicator Date'!BD190="","x",'Indicator Date'!BD190)</f>
        <v>2024</v>
      </c>
      <c r="BE190" s="38">
        <f>IF('Indicator Date'!BE190="","x",'Indicator Date'!BE190)</f>
        <v>2024</v>
      </c>
      <c r="BF190" s="38">
        <f>IF('Indicator Date'!BF190="","x",'Indicator Date'!BF190)</f>
        <v>2015</v>
      </c>
      <c r="BG190" s="38">
        <f>IF('Indicator Date'!BG190="","x",'Indicator Date'!BG190)</f>
        <v>2022</v>
      </c>
      <c r="BH190" s="38">
        <f>IF('Indicator Date'!BH190="","x",'Indicator Date'!BH190)</f>
        <v>2023</v>
      </c>
      <c r="BI190" s="38">
        <f>IF('Indicator Date'!BI190="","x",'Indicator Date'!BI190)</f>
        <v>2022</v>
      </c>
      <c r="BJ190" s="38">
        <f>IF('Indicator Date'!BJ190="","x",'Indicator Date'!BJ190)</f>
        <v>2022</v>
      </c>
      <c r="BK190" s="38">
        <f>IF('Indicator Date'!BK190="","x",'Indicator Date'!BK190)</f>
        <v>2017</v>
      </c>
      <c r="BL190" s="38">
        <f>IF('Indicator Date'!BL190="","x",'Indicator Date'!BL190)</f>
        <v>2022</v>
      </c>
      <c r="BM190" s="38">
        <f>IF('Indicator Date'!BM190="","x",'Indicator Date'!BM190)</f>
        <v>2014</v>
      </c>
      <c r="BN190" s="38">
        <f>IF('Indicator Date'!BN190="","x",'Indicator Date'!BN190)</f>
        <v>2022</v>
      </c>
      <c r="BO190" s="38">
        <f>IF('Indicator Date'!BO190="","x",'Indicator Date'!BO190)</f>
        <v>2022</v>
      </c>
      <c r="BP190" s="38">
        <f>IF('Indicator Date'!BP190="","x",'Indicator Date'!BP190)</f>
        <v>2017</v>
      </c>
      <c r="BQ190" s="38">
        <f>IF('Indicator Date'!BQ190="","x",'Indicator Date'!BQ190)</f>
        <v>2022</v>
      </c>
      <c r="BR190" s="38">
        <f>IF('Indicator Date'!BR190="","x",'Indicator Date'!BR190)</f>
        <v>2022</v>
      </c>
      <c r="BS190" s="38">
        <f>IF('Indicator Date'!BS190="","x",'Indicator Date'!BS190)</f>
        <v>2022</v>
      </c>
      <c r="BT190" s="38">
        <f>IF('Indicator Date'!BT190="","x",'Indicator Date'!BT190)</f>
        <v>2021</v>
      </c>
      <c r="BU190" s="38">
        <f>IF('Indicator Date'!BU190="","x",'Indicator Date'!BU190)</f>
        <v>2020</v>
      </c>
      <c r="BV190" s="38" t="str">
        <f>IF('Indicator Date'!BV190="","x",'Indicator Date'!BV190)</f>
        <v>x</v>
      </c>
    </row>
    <row r="191" spans="1:74">
      <c r="A191" s="30" t="str">
        <f>'Indicator Data'!A193</f>
        <v>Viet Nam</v>
      </c>
      <c r="B191" s="23" t="str">
        <f>'Indicator Data'!B193</f>
        <v>VNM</v>
      </c>
      <c r="C191" s="38">
        <f>IF('Indicator Date'!C191="","x",'Indicator Date'!C191)</f>
        <v>2024</v>
      </c>
      <c r="D191" s="38">
        <f>IF('Indicator Date'!D191="","x",'Indicator Date'!D191)</f>
        <v>2024</v>
      </c>
      <c r="E191" s="38">
        <f>IF('Indicator Date'!E191="","x",'Indicator Date'!E191)</f>
        <v>2024</v>
      </c>
      <c r="F191" s="38">
        <f>IF('Indicator Date'!F191="","x",'Indicator Date'!F191)</f>
        <v>2024</v>
      </c>
      <c r="G191" s="38">
        <f>IF('Indicator Date'!G191="","x",'Indicator Date'!G191)</f>
        <v>2024</v>
      </c>
      <c r="H191" s="38">
        <f>IF('Indicator Date'!H191="","x",'Indicator Date'!H191)</f>
        <v>2024</v>
      </c>
      <c r="I191" s="38">
        <f>IF('Indicator Date'!I191="","x",'Indicator Date'!I191)</f>
        <v>2024</v>
      </c>
      <c r="J191" s="38">
        <f>IF('Indicator Date'!J191="","x",'Indicator Date'!J191)</f>
        <v>2024</v>
      </c>
      <c r="K191" s="38">
        <f>IF('Indicator Date'!K191="","x",'Indicator Date'!K191)</f>
        <v>2024</v>
      </c>
      <c r="L191" s="38">
        <f>IF('Indicator Date'!L191="","x",'Indicator Date'!L191)</f>
        <v>2024</v>
      </c>
      <c r="M191" s="38">
        <f>IF('Indicator Date'!M191="","x",'Indicator Date'!M191)</f>
        <v>2024</v>
      </c>
      <c r="N191" s="38" t="str">
        <f>IF('Indicator Date'!N191="","x",'Indicator Date'!N191)</f>
        <v>x</v>
      </c>
      <c r="O191" s="38" t="str">
        <f>IF('Indicator Date'!O191="","x",'Indicator Date'!O191)</f>
        <v>x</v>
      </c>
      <c r="P191" s="38" t="str">
        <f>IF('Indicator Date'!P191="","x",'Indicator Date'!P191)</f>
        <v>x</v>
      </c>
      <c r="Q191" s="38">
        <f>IF('Indicator Date'!Q191="","x",'Indicator Date'!Q191)</f>
        <v>2024</v>
      </c>
      <c r="R191" s="38">
        <f>IF('Indicator Date'!R191="","x",'Indicator Date'!R191)</f>
        <v>2024</v>
      </c>
      <c r="S191" s="38">
        <f>IF('Indicator Date'!S191="","x",'Indicator Date'!S191)</f>
        <v>2024</v>
      </c>
      <c r="T191" s="38">
        <f>IF('Indicator Date'!T191="","x",'Indicator Date'!T191)</f>
        <v>2024</v>
      </c>
      <c r="U191" s="38">
        <f>IF('Indicator Date'!U191="","x",'Indicator Date'!U191)</f>
        <v>2024</v>
      </c>
      <c r="V191" s="38">
        <f>IF('Indicator Date'!V191="","x",'Indicator Date'!V191)</f>
        <v>2021</v>
      </c>
      <c r="W191" s="38">
        <f>IF('Indicator Date'!W191="","x",'Indicator Date'!W191)</f>
        <v>2022</v>
      </c>
      <c r="X191" s="38">
        <f>IF('Indicator Date'!X191="","x",'Indicator Date'!X191)</f>
        <v>2022</v>
      </c>
      <c r="Y191" s="38">
        <f>IF('Indicator Date'!Y191="","x",'Indicator Date'!Y191)</f>
        <v>2020</v>
      </c>
      <c r="Z191" s="38">
        <f>IF('Indicator Date'!Z191="","x",'Indicator Date'!Z191)</f>
        <v>2022</v>
      </c>
      <c r="AA191" s="38">
        <f>IF('Indicator Date'!AA191="","x",'Indicator Date'!AA191)</f>
        <v>2022</v>
      </c>
      <c r="AB191" s="38">
        <f>IF('Indicator Date'!AB191="","x",'Indicator Date'!AB191)</f>
        <v>2018</v>
      </c>
      <c r="AC191" s="38">
        <f>IF('Indicator Date'!AC191="","x",'Indicator Date'!AC191)</f>
        <v>2020</v>
      </c>
      <c r="AD191" s="38">
        <f>IF('Indicator Date'!AD191="","x",'Indicator Date'!AD191)</f>
        <v>2022</v>
      </c>
      <c r="AE191" s="38">
        <f>IF('Indicator Date'!AE191="","x",'Indicator Date'!AE191)</f>
        <v>2024</v>
      </c>
      <c r="AF191" s="38">
        <f>IF('Indicator Date'!AF191="","x",'Indicator Date'!AF191)</f>
        <v>2024</v>
      </c>
      <c r="AG191" s="38">
        <f>IF('Indicator Date'!AG191="","x",'Indicator Date'!AG191)</f>
        <v>2024</v>
      </c>
      <c r="AH191" s="38">
        <f>IF('Indicator Date'!AH191="","x",'Indicator Date'!AH191)</f>
        <v>2022</v>
      </c>
      <c r="AI191" s="38" t="str">
        <f>IF('Indicator Date'!AI191="","x",RIGHT('Indicator Date'!AI191,4))</f>
        <v>2020</v>
      </c>
      <c r="AJ191" s="38">
        <f>IF('Indicator Date'!AJ191="","x",'Indicator Date'!AJ191)</f>
        <v>2024</v>
      </c>
      <c r="AK191" s="38">
        <f>IF('Indicator Date'!AK191="","x",'Indicator Date'!AK191)</f>
        <v>2021</v>
      </c>
      <c r="AL191" s="38">
        <f>IF('Indicator Date'!AL191="","x",'Indicator Date'!AL191)</f>
        <v>2022</v>
      </c>
      <c r="AM191" s="38">
        <f>IF('Indicator Date'!AM191="","x",'Indicator Date'!AM191)</f>
        <v>2022</v>
      </c>
      <c r="AN191" s="38">
        <f>IF('Indicator Date'!AN191="","x",'Indicator Date'!AN191)</f>
        <v>2023</v>
      </c>
      <c r="AO191" s="38">
        <f>IF('Indicator Date'!AO191="","x",'Indicator Date'!AO191)</f>
        <v>2022</v>
      </c>
      <c r="AP191" s="38">
        <f>IF('Indicator Date'!AP191="","x",'Indicator Date'!AP191)</f>
        <v>2020</v>
      </c>
      <c r="AQ191" s="38">
        <f>IF('Indicator Date'!AQ191="","x",'Indicator Date'!AQ191)</f>
        <v>2022</v>
      </c>
      <c r="AR191" s="38">
        <f>IF('Indicator Date'!AR191="","x",'Indicator Date'!AR191)</f>
        <v>2022</v>
      </c>
      <c r="AS191" s="38">
        <f>IF('Indicator Date'!AS191="","x",'Indicator Date'!AS191)</f>
        <v>2022</v>
      </c>
      <c r="AT191" s="38">
        <f>IF('Indicator Date'!AT191="","x",'Indicator Date'!AT191)</f>
        <v>2022</v>
      </c>
      <c r="AU191" s="38">
        <f>IF('Indicator Date'!AU191="","x",'Indicator Date'!AU191)</f>
        <v>2022</v>
      </c>
      <c r="AV191" s="38">
        <f>IF('Indicator Date'!AV191="","x",'Indicator Date'!AV191)</f>
        <v>2022</v>
      </c>
      <c r="AW191" s="38">
        <f>IF('Indicator Date'!AW191="","x",'Indicator Date'!AW191)</f>
        <v>2022</v>
      </c>
      <c r="AX191" s="38">
        <f>IF('Indicator Date'!AX191="","x",'Indicator Date'!AX191)</f>
        <v>2024</v>
      </c>
      <c r="AY191" s="38">
        <f>IF('Indicator Date'!AY191="","x",'Indicator Date'!AY191)</f>
        <v>2024</v>
      </c>
      <c r="AZ191" s="38">
        <f>IF('Indicator Date'!AZ191="","x",'Indicator Date'!AZ191)</f>
        <v>2024</v>
      </c>
      <c r="BA191" s="38" t="str">
        <f>IF('Indicator Date'!BA191="","x",'Indicator Date'!BA191)</f>
        <v>x</v>
      </c>
      <c r="BB191" s="38">
        <f>IF('Indicator Date'!BB191="","x",'Indicator Date'!BB191)</f>
        <v>2024</v>
      </c>
      <c r="BC191" s="38">
        <f>IF('Indicator Date'!BC191="","x",'Indicator Date'!BC191)</f>
        <v>2023</v>
      </c>
      <c r="BD191" s="38">
        <f>IF('Indicator Date'!BD191="","x",'Indicator Date'!BD191)</f>
        <v>2024</v>
      </c>
      <c r="BE191" s="38">
        <f>IF('Indicator Date'!BE191="","x",'Indicator Date'!BE191)</f>
        <v>2024</v>
      </c>
      <c r="BF191" s="38">
        <f>IF('Indicator Date'!BF191="","x",'Indicator Date'!BF191)</f>
        <v>2015</v>
      </c>
      <c r="BG191" s="38">
        <f>IF('Indicator Date'!BG191="","x",'Indicator Date'!BG191)</f>
        <v>2022</v>
      </c>
      <c r="BH191" s="38">
        <f>IF('Indicator Date'!BH191="","x",'Indicator Date'!BH191)</f>
        <v>2023</v>
      </c>
      <c r="BI191" s="38">
        <f>IF('Indicator Date'!BI191="","x",'Indicator Date'!BI191)</f>
        <v>2022</v>
      </c>
      <c r="BJ191" s="38">
        <f>IF('Indicator Date'!BJ191="","x",'Indicator Date'!BJ191)</f>
        <v>2022</v>
      </c>
      <c r="BK191" s="38">
        <f>IF('Indicator Date'!BK191="","x",'Indicator Date'!BK191)</f>
        <v>2022</v>
      </c>
      <c r="BL191" s="38">
        <f>IF('Indicator Date'!BL191="","x",'Indicator Date'!BL191)</f>
        <v>2022</v>
      </c>
      <c r="BM191" s="38">
        <f>IF('Indicator Date'!BM191="","x",'Indicator Date'!BM191)</f>
        <v>2014</v>
      </c>
      <c r="BN191" s="38">
        <f>IF('Indicator Date'!BN191="","x",'Indicator Date'!BN191)</f>
        <v>2022</v>
      </c>
      <c r="BO191" s="38">
        <f>IF('Indicator Date'!BO191="","x",'Indicator Date'!BO191)</f>
        <v>2022</v>
      </c>
      <c r="BP191" s="38">
        <f>IF('Indicator Date'!BP191="","x",'Indicator Date'!BP191)</f>
        <v>2016</v>
      </c>
      <c r="BQ191" s="38">
        <f>IF('Indicator Date'!BQ191="","x",'Indicator Date'!BQ191)</f>
        <v>2022</v>
      </c>
      <c r="BR191" s="38">
        <f>IF('Indicator Date'!BR191="","x",'Indicator Date'!BR191)</f>
        <v>2022</v>
      </c>
      <c r="BS191" s="38" t="str">
        <f>IF('Indicator Date'!BS191="","x",'Indicator Date'!BS191)</f>
        <v>x</v>
      </c>
      <c r="BT191" s="38">
        <f>IF('Indicator Date'!BT191="","x",'Indicator Date'!BT191)</f>
        <v>2021</v>
      </c>
      <c r="BU191" s="38">
        <f>IF('Indicator Date'!BU191="","x",'Indicator Date'!BU191)</f>
        <v>2020</v>
      </c>
      <c r="BV191" s="38">
        <f>IF('Indicator Date'!BV191="","x",'Indicator Date'!BV191)</f>
        <v>2023</v>
      </c>
    </row>
    <row r="192" spans="1:74">
      <c r="A192" s="30" t="str">
        <f>'Indicator Data'!A194</f>
        <v>Yemen</v>
      </c>
      <c r="B192" s="23" t="str">
        <f>'Indicator Data'!B194</f>
        <v>YEM</v>
      </c>
      <c r="C192" s="38">
        <f>IF('Indicator Date'!C192="","x",'Indicator Date'!C192)</f>
        <v>2024</v>
      </c>
      <c r="D192" s="38">
        <f>IF('Indicator Date'!D192="","x",'Indicator Date'!D192)</f>
        <v>2024</v>
      </c>
      <c r="E192" s="38">
        <f>IF('Indicator Date'!E192="","x",'Indicator Date'!E192)</f>
        <v>2024</v>
      </c>
      <c r="F192" s="38">
        <f>IF('Indicator Date'!F192="","x",'Indicator Date'!F192)</f>
        <v>2024</v>
      </c>
      <c r="G192" s="38">
        <f>IF('Indicator Date'!G192="","x",'Indicator Date'!G192)</f>
        <v>2024</v>
      </c>
      <c r="H192" s="38">
        <f>IF('Indicator Date'!H192="","x",'Indicator Date'!H192)</f>
        <v>2024</v>
      </c>
      <c r="I192" s="38">
        <f>IF('Indicator Date'!I192="","x",'Indicator Date'!I192)</f>
        <v>2024</v>
      </c>
      <c r="J192" s="38">
        <f>IF('Indicator Date'!J192="","x",'Indicator Date'!J192)</f>
        <v>2024</v>
      </c>
      <c r="K192" s="38">
        <f>IF('Indicator Date'!K192="","x",'Indicator Date'!K192)</f>
        <v>2024</v>
      </c>
      <c r="L192" s="38">
        <f>IF('Indicator Date'!L192="","x",'Indicator Date'!L192)</f>
        <v>2024</v>
      </c>
      <c r="M192" s="38">
        <f>IF('Indicator Date'!M192="","x",'Indicator Date'!M192)</f>
        <v>2024</v>
      </c>
      <c r="N192" s="38" t="str">
        <f>IF('Indicator Date'!N192="","x",'Indicator Date'!N192)</f>
        <v>x</v>
      </c>
      <c r="O192" s="38" t="str">
        <f>IF('Indicator Date'!O192="","x",'Indicator Date'!O192)</f>
        <v>x</v>
      </c>
      <c r="P192" s="38" t="str">
        <f>IF('Indicator Date'!P192="","x",'Indicator Date'!P192)</f>
        <v>x</v>
      </c>
      <c r="Q192" s="38">
        <f>IF('Indicator Date'!Q192="","x",'Indicator Date'!Q192)</f>
        <v>2024</v>
      </c>
      <c r="R192" s="38">
        <f>IF('Indicator Date'!R192="","x",'Indicator Date'!R192)</f>
        <v>2024</v>
      </c>
      <c r="S192" s="38">
        <f>IF('Indicator Date'!S192="","x",'Indicator Date'!S192)</f>
        <v>2024</v>
      </c>
      <c r="T192" s="38">
        <f>IF('Indicator Date'!T192="","x",'Indicator Date'!T192)</f>
        <v>2024</v>
      </c>
      <c r="U192" s="38">
        <f>IF('Indicator Date'!U192="","x",'Indicator Date'!U192)</f>
        <v>2024</v>
      </c>
      <c r="V192" s="38">
        <f>IF('Indicator Date'!V192="","x",'Indicator Date'!V192)</f>
        <v>2021</v>
      </c>
      <c r="W192" s="38">
        <f>IF('Indicator Date'!W192="","x",'Indicator Date'!W192)</f>
        <v>2022</v>
      </c>
      <c r="X192" s="38">
        <f>IF('Indicator Date'!X192="","x",'Indicator Date'!X192)</f>
        <v>2022</v>
      </c>
      <c r="Y192" s="38">
        <f>IF('Indicator Date'!Y192="","x",'Indicator Date'!Y192)</f>
        <v>2013</v>
      </c>
      <c r="Z192" s="38">
        <f>IF('Indicator Date'!Z192="","x",'Indicator Date'!Z192)</f>
        <v>2022</v>
      </c>
      <c r="AA192" s="38">
        <f>IF('Indicator Date'!AA192="","x",'Indicator Date'!AA192)</f>
        <v>2017</v>
      </c>
      <c r="AB192" s="38">
        <f>IF('Indicator Date'!AB192="","x",'Indicator Date'!AB192)</f>
        <v>2016</v>
      </c>
      <c r="AC192" s="38">
        <f>IF('Indicator Date'!AC192="","x",'Indicator Date'!AC192)</f>
        <v>2020</v>
      </c>
      <c r="AD192" s="38">
        <f>IF('Indicator Date'!AD192="","x",'Indicator Date'!AD192)</f>
        <v>2022</v>
      </c>
      <c r="AE192" s="38">
        <f>IF('Indicator Date'!AE192="","x",'Indicator Date'!AE192)</f>
        <v>2024</v>
      </c>
      <c r="AF192" s="38">
        <f>IF('Indicator Date'!AF192="","x",'Indicator Date'!AF192)</f>
        <v>2024</v>
      </c>
      <c r="AG192" s="38">
        <f>IF('Indicator Date'!AG192="","x",'Indicator Date'!AG192)</f>
        <v>2024</v>
      </c>
      <c r="AH192" s="38">
        <f>IF('Indicator Date'!AH192="","x",'Indicator Date'!AH192)</f>
        <v>2022</v>
      </c>
      <c r="AI192" s="38" t="str">
        <f>IF('Indicator Date'!AI192="","x",RIGHT('Indicator Date'!AI192,4))</f>
        <v>2013</v>
      </c>
      <c r="AJ192" s="38">
        <f>IF('Indicator Date'!AJ192="","x",'Indicator Date'!AJ192)</f>
        <v>2024</v>
      </c>
      <c r="AK192" s="38">
        <f>IF('Indicator Date'!AK192="","x",'Indicator Date'!AK192)</f>
        <v>2021</v>
      </c>
      <c r="AL192" s="38">
        <f>IF('Indicator Date'!AL192="","x",'Indicator Date'!AL192)</f>
        <v>2022</v>
      </c>
      <c r="AM192" s="38">
        <f>IF('Indicator Date'!AM192="","x",'Indicator Date'!AM192)</f>
        <v>2020</v>
      </c>
      <c r="AN192" s="38">
        <f>IF('Indicator Date'!AN192="","x",'Indicator Date'!AN192)</f>
        <v>2023</v>
      </c>
      <c r="AO192" s="38">
        <f>IF('Indicator Date'!AO192="","x",'Indicator Date'!AO192)</f>
        <v>2022</v>
      </c>
      <c r="AP192" s="38">
        <f>IF('Indicator Date'!AP192="","x",'Indicator Date'!AP192)</f>
        <v>2013</v>
      </c>
      <c r="AQ192" s="38">
        <f>IF('Indicator Date'!AQ192="","x",'Indicator Date'!AQ192)</f>
        <v>2022</v>
      </c>
      <c r="AR192" s="38">
        <f>IF('Indicator Date'!AR192="","x",'Indicator Date'!AR192)</f>
        <v>2022</v>
      </c>
      <c r="AS192" s="38">
        <f>IF('Indicator Date'!AS192="","x",'Indicator Date'!AS192)</f>
        <v>2022</v>
      </c>
      <c r="AT192" s="38">
        <f>IF('Indicator Date'!AT192="","x",'Indicator Date'!AT192)</f>
        <v>2022</v>
      </c>
      <c r="AU192" s="38">
        <f>IF('Indicator Date'!AU192="","x",'Indicator Date'!AU192)</f>
        <v>2022</v>
      </c>
      <c r="AV192" s="38">
        <f>IF('Indicator Date'!AV192="","x",'Indicator Date'!AV192)</f>
        <v>2022</v>
      </c>
      <c r="AW192" s="38">
        <f>IF('Indicator Date'!AW192="","x",'Indicator Date'!AW192)</f>
        <v>2014</v>
      </c>
      <c r="AX192" s="38">
        <f>IF('Indicator Date'!AX192="","x",'Indicator Date'!AX192)</f>
        <v>2024</v>
      </c>
      <c r="AY192" s="38">
        <f>IF('Indicator Date'!AY192="","x",'Indicator Date'!AY192)</f>
        <v>2024</v>
      </c>
      <c r="AZ192" s="38">
        <f>IF('Indicator Date'!AZ192="","x",'Indicator Date'!AZ192)</f>
        <v>2024</v>
      </c>
      <c r="BA192" s="38">
        <f>IF('Indicator Date'!BA192="","x",'Indicator Date'!BA192)</f>
        <v>2024</v>
      </c>
      <c r="BB192" s="38">
        <f>IF('Indicator Date'!BB192="","x",'Indicator Date'!BB192)</f>
        <v>2024</v>
      </c>
      <c r="BC192" s="38">
        <f>IF('Indicator Date'!BC192="","x",'Indicator Date'!BC192)</f>
        <v>2024</v>
      </c>
      <c r="BD192" s="38">
        <f>IF('Indicator Date'!BD192="","x",'Indicator Date'!BD192)</f>
        <v>2024</v>
      </c>
      <c r="BE192" s="38">
        <f>IF('Indicator Date'!BE192="","x",'Indicator Date'!BE192)</f>
        <v>2024</v>
      </c>
      <c r="BF192" s="38">
        <f>IF('Indicator Date'!BF192="","x",'Indicator Date'!BF192)</f>
        <v>2015</v>
      </c>
      <c r="BG192" s="38">
        <f>IF('Indicator Date'!BG192="","x",'Indicator Date'!BG192)</f>
        <v>2022</v>
      </c>
      <c r="BH192" s="38">
        <f>IF('Indicator Date'!BH192="","x",'Indicator Date'!BH192)</f>
        <v>2023</v>
      </c>
      <c r="BI192" s="38">
        <f>IF('Indicator Date'!BI192="","x",'Indicator Date'!BI192)</f>
        <v>2022</v>
      </c>
      <c r="BJ192" s="38" t="str">
        <f>IF('Indicator Date'!BJ192="","x",'Indicator Date'!BJ192)</f>
        <v>x</v>
      </c>
      <c r="BK192" s="38">
        <f>IF('Indicator Date'!BK192="","x",'Indicator Date'!BK192)</f>
        <v>2017</v>
      </c>
      <c r="BL192" s="38">
        <f>IF('Indicator Date'!BL192="","x",'Indicator Date'!BL192)</f>
        <v>2021</v>
      </c>
      <c r="BM192" s="38">
        <f>IF('Indicator Date'!BM192="","x",'Indicator Date'!BM192)</f>
        <v>2014</v>
      </c>
      <c r="BN192" s="38">
        <f>IF('Indicator Date'!BN192="","x",'Indicator Date'!BN192)</f>
        <v>2022</v>
      </c>
      <c r="BO192" s="38">
        <f>IF('Indicator Date'!BO192="","x",'Indicator Date'!BO192)</f>
        <v>2022</v>
      </c>
      <c r="BP192" s="38">
        <f>IF('Indicator Date'!BP192="","x",'Indicator Date'!BP192)</f>
        <v>2014</v>
      </c>
      <c r="BQ192" s="38">
        <f>IF('Indicator Date'!BQ192="","x",'Indicator Date'!BQ192)</f>
        <v>2022</v>
      </c>
      <c r="BR192" s="38">
        <f>IF('Indicator Date'!BR192="","x",'Indicator Date'!BR192)</f>
        <v>2022</v>
      </c>
      <c r="BS192" s="38">
        <f>IF('Indicator Date'!BS192="","x",'Indicator Date'!BS192)</f>
        <v>2022</v>
      </c>
      <c r="BT192" s="38">
        <f>IF('Indicator Date'!BT192="","x",'Indicator Date'!BT192)</f>
        <v>2015</v>
      </c>
      <c r="BU192" s="38">
        <f>IF('Indicator Date'!BU192="","x",'Indicator Date'!BU192)</f>
        <v>2020</v>
      </c>
      <c r="BV192" s="38">
        <f>IF('Indicator Date'!BV192="","x",'Indicator Date'!BV192)</f>
        <v>2023</v>
      </c>
    </row>
    <row r="193" spans="1:74">
      <c r="A193" s="30" t="str">
        <f>'Indicator Data'!A195</f>
        <v>Zambia</v>
      </c>
      <c r="B193" s="23" t="str">
        <f>'Indicator Data'!B195</f>
        <v>ZMB</v>
      </c>
      <c r="C193" s="38">
        <f>IF('Indicator Date'!C193="","x",'Indicator Date'!C193)</f>
        <v>2024</v>
      </c>
      <c r="D193" s="38">
        <f>IF('Indicator Date'!D193="","x",'Indicator Date'!D193)</f>
        <v>2024</v>
      </c>
      <c r="E193" s="38">
        <f>IF('Indicator Date'!E193="","x",'Indicator Date'!E193)</f>
        <v>2024</v>
      </c>
      <c r="F193" s="38">
        <f>IF('Indicator Date'!F193="","x",'Indicator Date'!F193)</f>
        <v>2024</v>
      </c>
      <c r="G193" s="38">
        <f>IF('Indicator Date'!G193="","x",'Indicator Date'!G193)</f>
        <v>2024</v>
      </c>
      <c r="H193" s="38">
        <f>IF('Indicator Date'!H193="","x",'Indicator Date'!H193)</f>
        <v>2024</v>
      </c>
      <c r="I193" s="38">
        <f>IF('Indicator Date'!I193="","x",'Indicator Date'!I193)</f>
        <v>2024</v>
      </c>
      <c r="J193" s="38">
        <f>IF('Indicator Date'!J193="","x",'Indicator Date'!J193)</f>
        <v>2024</v>
      </c>
      <c r="K193" s="38">
        <f>IF('Indicator Date'!K193="","x",'Indicator Date'!K193)</f>
        <v>2024</v>
      </c>
      <c r="L193" s="38">
        <f>IF('Indicator Date'!L193="","x",'Indicator Date'!L193)</f>
        <v>2024</v>
      </c>
      <c r="M193" s="38">
        <f>IF('Indicator Date'!M193="","x",'Indicator Date'!M193)</f>
        <v>2024</v>
      </c>
      <c r="N193" s="38">
        <f>IF('Indicator Date'!N193="","x",'Indicator Date'!N193)</f>
        <v>2024</v>
      </c>
      <c r="O193" s="38">
        <f>IF('Indicator Date'!O193="","x",'Indicator Date'!O193)</f>
        <v>2024</v>
      </c>
      <c r="P193" s="38">
        <f>IF('Indicator Date'!P193="","x",'Indicator Date'!P193)</f>
        <v>2024</v>
      </c>
      <c r="Q193" s="38">
        <f>IF('Indicator Date'!Q193="","x",'Indicator Date'!Q193)</f>
        <v>2024</v>
      </c>
      <c r="R193" s="38">
        <f>IF('Indicator Date'!R193="","x",'Indicator Date'!R193)</f>
        <v>2024</v>
      </c>
      <c r="S193" s="38">
        <f>IF('Indicator Date'!S193="","x",'Indicator Date'!S193)</f>
        <v>2024</v>
      </c>
      <c r="T193" s="38">
        <f>IF('Indicator Date'!T193="","x",'Indicator Date'!T193)</f>
        <v>2024</v>
      </c>
      <c r="U193" s="38">
        <f>IF('Indicator Date'!U193="","x",'Indicator Date'!U193)</f>
        <v>2024</v>
      </c>
      <c r="V193" s="38">
        <f>IF('Indicator Date'!V193="","x",'Indicator Date'!V193)</f>
        <v>2021</v>
      </c>
      <c r="W193" s="38">
        <f>IF('Indicator Date'!W193="","x",'Indicator Date'!W193)</f>
        <v>2022</v>
      </c>
      <c r="X193" s="38">
        <f>IF('Indicator Date'!X193="","x",'Indicator Date'!X193)</f>
        <v>2022</v>
      </c>
      <c r="Y193" s="38">
        <f>IF('Indicator Date'!Y193="","x",'Indicator Date'!Y193)</f>
        <v>2018</v>
      </c>
      <c r="Z193" s="38">
        <f>IF('Indicator Date'!Z193="","x",'Indicator Date'!Z193)</f>
        <v>2022</v>
      </c>
      <c r="AA193" s="38">
        <f>IF('Indicator Date'!AA193="","x",'Indicator Date'!AA193)</f>
        <v>2022</v>
      </c>
      <c r="AB193" s="38">
        <f>IF('Indicator Date'!AB193="","x",'Indicator Date'!AB193)</f>
        <v>2016</v>
      </c>
      <c r="AC193" s="38">
        <f>IF('Indicator Date'!AC193="","x",'Indicator Date'!AC193)</f>
        <v>2020</v>
      </c>
      <c r="AD193" s="38">
        <f>IF('Indicator Date'!AD193="","x",'Indicator Date'!AD193)</f>
        <v>2022</v>
      </c>
      <c r="AE193" s="38">
        <f>IF('Indicator Date'!AE193="","x",'Indicator Date'!AE193)</f>
        <v>2024</v>
      </c>
      <c r="AF193" s="38">
        <f>IF('Indicator Date'!AF193="","x",'Indicator Date'!AF193)</f>
        <v>2024</v>
      </c>
      <c r="AG193" s="38">
        <f>IF('Indicator Date'!AG193="","x",'Indicator Date'!AG193)</f>
        <v>2024</v>
      </c>
      <c r="AH193" s="38">
        <f>IF('Indicator Date'!AH193="","x",'Indicator Date'!AH193)</f>
        <v>2022</v>
      </c>
      <c r="AI193" s="38" t="str">
        <f>IF('Indicator Date'!AI193="","x",RIGHT('Indicator Date'!AI193,4))</f>
        <v>2018</v>
      </c>
      <c r="AJ193" s="38">
        <f>IF('Indicator Date'!AJ193="","x",'Indicator Date'!AJ193)</f>
        <v>2024</v>
      </c>
      <c r="AK193" s="38">
        <f>IF('Indicator Date'!AK193="","x",'Indicator Date'!AK193)</f>
        <v>2021</v>
      </c>
      <c r="AL193" s="38">
        <f>IF('Indicator Date'!AL193="","x",'Indicator Date'!AL193)</f>
        <v>2022</v>
      </c>
      <c r="AM193" s="38">
        <f>IF('Indicator Date'!AM193="","x",'Indicator Date'!AM193)</f>
        <v>2022</v>
      </c>
      <c r="AN193" s="38">
        <f>IF('Indicator Date'!AN193="","x",'Indicator Date'!AN193)</f>
        <v>2023</v>
      </c>
      <c r="AO193" s="38">
        <f>IF('Indicator Date'!AO193="","x",'Indicator Date'!AO193)</f>
        <v>2022</v>
      </c>
      <c r="AP193" s="38">
        <f>IF('Indicator Date'!AP193="","x",'Indicator Date'!AP193)</f>
        <v>2018</v>
      </c>
      <c r="AQ193" s="38">
        <f>IF('Indicator Date'!AQ193="","x",'Indicator Date'!AQ193)</f>
        <v>2022</v>
      </c>
      <c r="AR193" s="38">
        <f>IF('Indicator Date'!AR193="","x",'Indicator Date'!AR193)</f>
        <v>2022</v>
      </c>
      <c r="AS193" s="38">
        <f>IF('Indicator Date'!AS193="","x",'Indicator Date'!AS193)</f>
        <v>2022</v>
      </c>
      <c r="AT193" s="38">
        <f>IF('Indicator Date'!AT193="","x",'Indicator Date'!AT193)</f>
        <v>2022</v>
      </c>
      <c r="AU193" s="38">
        <f>IF('Indicator Date'!AU193="","x",'Indicator Date'!AU193)</f>
        <v>2022</v>
      </c>
      <c r="AV193" s="38">
        <f>IF('Indicator Date'!AV193="","x",'Indicator Date'!AV193)</f>
        <v>2022</v>
      </c>
      <c r="AW193" s="38">
        <f>IF('Indicator Date'!AW193="","x",'Indicator Date'!AW193)</f>
        <v>2022</v>
      </c>
      <c r="AX193" s="38">
        <f>IF('Indicator Date'!AX193="","x",'Indicator Date'!AX193)</f>
        <v>2024</v>
      </c>
      <c r="AY193" s="38">
        <f>IF('Indicator Date'!AY193="","x",'Indicator Date'!AY193)</f>
        <v>2024</v>
      </c>
      <c r="AZ193" s="38">
        <f>IF('Indicator Date'!AZ193="","x",'Indicator Date'!AZ193)</f>
        <v>2024</v>
      </c>
      <c r="BA193" s="38" t="str">
        <f>IF('Indicator Date'!BA193="","x",'Indicator Date'!BA193)</f>
        <v>x</v>
      </c>
      <c r="BB193" s="38">
        <f>IF('Indicator Date'!BB193="","x",'Indicator Date'!BB193)</f>
        <v>2024</v>
      </c>
      <c r="BC193" s="38" t="str">
        <f>IF('Indicator Date'!BC193="","x",'Indicator Date'!BC193)</f>
        <v>x</v>
      </c>
      <c r="BD193" s="38">
        <f>IF('Indicator Date'!BD193="","x",'Indicator Date'!BD193)</f>
        <v>2024</v>
      </c>
      <c r="BE193" s="38">
        <f>IF('Indicator Date'!BE193="","x",'Indicator Date'!BE193)</f>
        <v>2024</v>
      </c>
      <c r="BF193" s="38">
        <f>IF('Indicator Date'!BF193="","x",'Indicator Date'!BF193)</f>
        <v>2013</v>
      </c>
      <c r="BG193" s="38">
        <f>IF('Indicator Date'!BG193="","x",'Indicator Date'!BG193)</f>
        <v>2022</v>
      </c>
      <c r="BH193" s="38">
        <f>IF('Indicator Date'!BH193="","x",'Indicator Date'!BH193)</f>
        <v>2023</v>
      </c>
      <c r="BI193" s="38">
        <f>IF('Indicator Date'!BI193="","x",'Indicator Date'!BI193)</f>
        <v>2022</v>
      </c>
      <c r="BJ193" s="38">
        <f>IF('Indicator Date'!BJ193="","x",'Indicator Date'!BJ193)</f>
        <v>2020</v>
      </c>
      <c r="BK193" s="38">
        <f>IF('Indicator Date'!BK193="","x",'Indicator Date'!BK193)</f>
        <v>2021</v>
      </c>
      <c r="BL193" s="38">
        <f>IF('Indicator Date'!BL193="","x",'Indicator Date'!BL193)</f>
        <v>2022</v>
      </c>
      <c r="BM193" s="38">
        <f>IF('Indicator Date'!BM193="","x",'Indicator Date'!BM193)</f>
        <v>2014</v>
      </c>
      <c r="BN193" s="38">
        <f>IF('Indicator Date'!BN193="","x",'Indicator Date'!BN193)</f>
        <v>2022</v>
      </c>
      <c r="BO193" s="38">
        <f>IF('Indicator Date'!BO193="","x",'Indicator Date'!BO193)</f>
        <v>2022</v>
      </c>
      <c r="BP193" s="38">
        <f>IF('Indicator Date'!BP193="","x",'Indicator Date'!BP193)</f>
        <v>2021</v>
      </c>
      <c r="BQ193" s="38">
        <f>IF('Indicator Date'!BQ193="","x",'Indicator Date'!BQ193)</f>
        <v>2022</v>
      </c>
      <c r="BR193" s="38">
        <f>IF('Indicator Date'!BR193="","x",'Indicator Date'!BR193)</f>
        <v>2022</v>
      </c>
      <c r="BS193" s="38">
        <f>IF('Indicator Date'!BS193="","x",'Indicator Date'!BS193)</f>
        <v>2022</v>
      </c>
      <c r="BT193" s="38">
        <f>IF('Indicator Date'!BT193="","x",'Indicator Date'!BT193)</f>
        <v>2021</v>
      </c>
      <c r="BU193" s="38">
        <f>IF('Indicator Date'!BU193="","x",'Indicator Date'!BU193)</f>
        <v>2020</v>
      </c>
      <c r="BV193" s="38">
        <f>IF('Indicator Date'!BV193="","x",'Indicator Date'!BV193)</f>
        <v>2023</v>
      </c>
    </row>
    <row r="194" spans="1:74">
      <c r="A194" s="30" t="str">
        <f>'Indicator Data'!A196</f>
        <v>Zimbabwe</v>
      </c>
      <c r="B194" s="23" t="str">
        <f>'Indicator Data'!B196</f>
        <v>ZWE</v>
      </c>
      <c r="C194" s="38">
        <f>IF('Indicator Date'!C194="","x",'Indicator Date'!C194)</f>
        <v>2024</v>
      </c>
      <c r="D194" s="38">
        <f>IF('Indicator Date'!D194="","x",'Indicator Date'!D194)</f>
        <v>2024</v>
      </c>
      <c r="E194" s="38">
        <f>IF('Indicator Date'!E194="","x",'Indicator Date'!E194)</f>
        <v>2024</v>
      </c>
      <c r="F194" s="38">
        <f>IF('Indicator Date'!F194="","x",'Indicator Date'!F194)</f>
        <v>2024</v>
      </c>
      <c r="G194" s="38">
        <f>IF('Indicator Date'!G194="","x",'Indicator Date'!G194)</f>
        <v>2024</v>
      </c>
      <c r="H194" s="38">
        <f>IF('Indicator Date'!H194="","x",'Indicator Date'!H194)</f>
        <v>2024</v>
      </c>
      <c r="I194" s="38">
        <f>IF('Indicator Date'!I194="","x",'Indicator Date'!I194)</f>
        <v>2024</v>
      </c>
      <c r="J194" s="38">
        <f>IF('Indicator Date'!J194="","x",'Indicator Date'!J194)</f>
        <v>2024</v>
      </c>
      <c r="K194" s="38">
        <f>IF('Indicator Date'!K194="","x",'Indicator Date'!K194)</f>
        <v>2024</v>
      </c>
      <c r="L194" s="38">
        <f>IF('Indicator Date'!L194="","x",'Indicator Date'!L194)</f>
        <v>2024</v>
      </c>
      <c r="M194" s="38">
        <f>IF('Indicator Date'!M194="","x",'Indicator Date'!M194)</f>
        <v>2024</v>
      </c>
      <c r="N194" s="38">
        <f>IF('Indicator Date'!N194="","x",'Indicator Date'!N194)</f>
        <v>2024</v>
      </c>
      <c r="O194" s="38">
        <f>IF('Indicator Date'!O194="","x",'Indicator Date'!O194)</f>
        <v>2024</v>
      </c>
      <c r="P194" s="38">
        <f>IF('Indicator Date'!P194="","x",'Indicator Date'!P194)</f>
        <v>2024</v>
      </c>
      <c r="Q194" s="38">
        <f>IF('Indicator Date'!Q194="","x",'Indicator Date'!Q194)</f>
        <v>2024</v>
      </c>
      <c r="R194" s="38">
        <f>IF('Indicator Date'!R194="","x",'Indicator Date'!R194)</f>
        <v>2024</v>
      </c>
      <c r="S194" s="38">
        <f>IF('Indicator Date'!S194="","x",'Indicator Date'!S194)</f>
        <v>2024</v>
      </c>
      <c r="T194" s="38">
        <f>IF('Indicator Date'!T194="","x",'Indicator Date'!T194)</f>
        <v>2024</v>
      </c>
      <c r="U194" s="38">
        <f>IF('Indicator Date'!U194="","x",'Indicator Date'!U194)</f>
        <v>2024</v>
      </c>
      <c r="V194" s="38">
        <f>IF('Indicator Date'!V194="","x",'Indicator Date'!V194)</f>
        <v>2021</v>
      </c>
      <c r="W194" s="38">
        <f>IF('Indicator Date'!W194="","x",'Indicator Date'!W194)</f>
        <v>2022</v>
      </c>
      <c r="X194" s="38">
        <f>IF('Indicator Date'!X194="","x",'Indicator Date'!X194)</f>
        <v>2022</v>
      </c>
      <c r="Y194" s="38">
        <f>IF('Indicator Date'!Y194="","x",'Indicator Date'!Y194)</f>
        <v>2019</v>
      </c>
      <c r="Z194" s="38">
        <f>IF('Indicator Date'!Z194="","x",'Indicator Date'!Z194)</f>
        <v>2022</v>
      </c>
      <c r="AA194" s="38">
        <f>IF('Indicator Date'!AA194="","x",'Indicator Date'!AA194)</f>
        <v>2022</v>
      </c>
      <c r="AB194" s="38">
        <f>IF('Indicator Date'!AB194="","x",'Indicator Date'!AB194)</f>
        <v>2018</v>
      </c>
      <c r="AC194" s="38">
        <f>IF('Indicator Date'!AC194="","x",'Indicator Date'!AC194)</f>
        <v>2020</v>
      </c>
      <c r="AD194" s="38">
        <f>IF('Indicator Date'!AD194="","x",'Indicator Date'!AD194)</f>
        <v>2022</v>
      </c>
      <c r="AE194" s="38">
        <f>IF('Indicator Date'!AE194="","x",'Indicator Date'!AE194)</f>
        <v>2024</v>
      </c>
      <c r="AF194" s="38">
        <f>IF('Indicator Date'!AF194="","x",'Indicator Date'!AF194)</f>
        <v>2024</v>
      </c>
      <c r="AG194" s="38">
        <f>IF('Indicator Date'!AG194="","x",'Indicator Date'!AG194)</f>
        <v>2024</v>
      </c>
      <c r="AH194" s="38">
        <f>IF('Indicator Date'!AH194="","x",'Indicator Date'!AH194)</f>
        <v>2022</v>
      </c>
      <c r="AI194" s="38" t="str">
        <f>IF('Indicator Date'!AI194="","x",RIGHT('Indicator Date'!AI194,4))</f>
        <v>2019</v>
      </c>
      <c r="AJ194" s="38">
        <f>IF('Indicator Date'!AJ194="","x",'Indicator Date'!AJ194)</f>
        <v>2024</v>
      </c>
      <c r="AK194" s="38">
        <f>IF('Indicator Date'!AK194="","x",'Indicator Date'!AK194)</f>
        <v>2021</v>
      </c>
      <c r="AL194" s="38">
        <f>IF('Indicator Date'!AL194="","x",'Indicator Date'!AL194)</f>
        <v>2022</v>
      </c>
      <c r="AM194" s="38">
        <f>IF('Indicator Date'!AM194="","x",'Indicator Date'!AM194)</f>
        <v>2022</v>
      </c>
      <c r="AN194" s="38">
        <f>IF('Indicator Date'!AN194="","x",'Indicator Date'!AN194)</f>
        <v>2023</v>
      </c>
      <c r="AO194" s="38">
        <f>IF('Indicator Date'!AO194="","x",'Indicator Date'!AO194)</f>
        <v>2022</v>
      </c>
      <c r="AP194" s="38">
        <f>IF('Indicator Date'!AP194="","x",'Indicator Date'!AP194)</f>
        <v>2019</v>
      </c>
      <c r="AQ194" s="38">
        <f>IF('Indicator Date'!AQ194="","x",'Indicator Date'!AQ194)</f>
        <v>2022</v>
      </c>
      <c r="AR194" s="38">
        <f>IF('Indicator Date'!AR194="","x",'Indicator Date'!AR194)</f>
        <v>2022</v>
      </c>
      <c r="AS194" s="38">
        <f>IF('Indicator Date'!AS194="","x",'Indicator Date'!AS194)</f>
        <v>2022</v>
      </c>
      <c r="AT194" s="38">
        <f>IF('Indicator Date'!AT194="","x",'Indicator Date'!AT194)</f>
        <v>2022</v>
      </c>
      <c r="AU194" s="38">
        <f>IF('Indicator Date'!AU194="","x",'Indicator Date'!AU194)</f>
        <v>2022</v>
      </c>
      <c r="AV194" s="38">
        <f>IF('Indicator Date'!AV194="","x",'Indicator Date'!AV194)</f>
        <v>2022</v>
      </c>
      <c r="AW194" s="38">
        <f>IF('Indicator Date'!AW194="","x",'Indicator Date'!AW194)</f>
        <v>2019</v>
      </c>
      <c r="AX194" s="38">
        <f>IF('Indicator Date'!AX194="","x",'Indicator Date'!AX194)</f>
        <v>2024</v>
      </c>
      <c r="AY194" s="38">
        <f>IF('Indicator Date'!AY194="","x",'Indicator Date'!AY194)</f>
        <v>2024</v>
      </c>
      <c r="AZ194" s="38">
        <f>IF('Indicator Date'!AZ194="","x",'Indicator Date'!AZ194)</f>
        <v>2024</v>
      </c>
      <c r="BA194" s="38" t="str">
        <f>IF('Indicator Date'!BA194="","x",'Indicator Date'!BA194)</f>
        <v>x</v>
      </c>
      <c r="BB194" s="38">
        <f>IF('Indicator Date'!BB194="","x",'Indicator Date'!BB194)</f>
        <v>2024</v>
      </c>
      <c r="BC194" s="38">
        <f>IF('Indicator Date'!BC194="","x",'Indicator Date'!BC194)</f>
        <v>2023</v>
      </c>
      <c r="BD194" s="38">
        <f>IF('Indicator Date'!BD194="","x",'Indicator Date'!BD194)</f>
        <v>2024</v>
      </c>
      <c r="BE194" s="38">
        <f>IF('Indicator Date'!BE194="","x",'Indicator Date'!BE194)</f>
        <v>2024</v>
      </c>
      <c r="BF194" s="38">
        <f>IF('Indicator Date'!BF194="","x",'Indicator Date'!BF194)</f>
        <v>2015</v>
      </c>
      <c r="BG194" s="38">
        <f>IF('Indicator Date'!BG194="","x",'Indicator Date'!BG194)</f>
        <v>2022</v>
      </c>
      <c r="BH194" s="38">
        <f>IF('Indicator Date'!BH194="","x",'Indicator Date'!BH194)</f>
        <v>2023</v>
      </c>
      <c r="BI194" s="38">
        <f>IF('Indicator Date'!BI194="","x",'Indicator Date'!BI194)</f>
        <v>2022</v>
      </c>
      <c r="BJ194" s="38">
        <f>IF('Indicator Date'!BJ194="","x",'Indicator Date'!BJ194)</f>
        <v>2022</v>
      </c>
      <c r="BK194" s="38">
        <f>IF('Indicator Date'!BK194="","x",'Indicator Date'!BK194)</f>
        <v>2021</v>
      </c>
      <c r="BL194" s="38">
        <f>IF('Indicator Date'!BL194="","x",'Indicator Date'!BL194)</f>
        <v>2022</v>
      </c>
      <c r="BM194" s="38">
        <f>IF('Indicator Date'!BM194="","x",'Indicator Date'!BM194)</f>
        <v>2014</v>
      </c>
      <c r="BN194" s="38">
        <f>IF('Indicator Date'!BN194="","x",'Indicator Date'!BN194)</f>
        <v>2022</v>
      </c>
      <c r="BO194" s="38">
        <f>IF('Indicator Date'!BO194="","x",'Indicator Date'!BO194)</f>
        <v>2022</v>
      </c>
      <c r="BP194" s="38">
        <f>IF('Indicator Date'!BP194="","x",'Indicator Date'!BP194)</f>
        <v>2020</v>
      </c>
      <c r="BQ194" s="38">
        <f>IF('Indicator Date'!BQ194="","x",'Indicator Date'!BQ194)</f>
        <v>2022</v>
      </c>
      <c r="BR194" s="38">
        <f>IF('Indicator Date'!BR194="","x",'Indicator Date'!BR194)</f>
        <v>2022</v>
      </c>
      <c r="BS194" s="38">
        <f>IF('Indicator Date'!BS194="","x",'Indicator Date'!BS194)</f>
        <v>2022</v>
      </c>
      <c r="BT194" s="38">
        <f>IF('Indicator Date'!BT194="","x",'Indicator Date'!BT194)</f>
        <v>2021</v>
      </c>
      <c r="BU194" s="38">
        <f>IF('Indicator Date'!BU194="","x",'Indicator Date'!BU194)</f>
        <v>2020</v>
      </c>
      <c r="BV194" s="38">
        <f>IF('Indicator Date'!BV194="","x",'Indicator Date'!BV194)</f>
        <v>2023</v>
      </c>
    </row>
  </sheetData>
  <mergeCells count="1">
    <mergeCell ref="AU1:BV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About</vt:lpstr>
      <vt:lpstr>INFORM Risk 2025 (a-z)</vt:lpstr>
      <vt:lpstr>Hazard &amp; Exposure</vt:lpstr>
      <vt:lpstr>Vulnerability</vt:lpstr>
      <vt:lpstr>Lack of Coping Capacity</vt:lpstr>
      <vt:lpstr>Indicator Data</vt:lpstr>
      <vt:lpstr>Population Data</vt:lpstr>
      <vt:lpstr>Indicator Date</vt:lpstr>
      <vt:lpstr>Indicator Date hidden</vt:lpstr>
      <vt:lpstr>Indicator Date hidden2</vt:lpstr>
      <vt:lpstr>Indicator Source</vt:lpstr>
      <vt:lpstr>Indicator Data imputation</vt:lpstr>
      <vt:lpstr>Imputed and missing data hidden</vt:lpstr>
      <vt:lpstr>Lack of Reliability Index</vt:lpstr>
      <vt:lpstr>Indicator Metadata</vt:lpstr>
      <vt:lpstr>Regions</vt:lpstr>
      <vt:lpstr>'Indicator Metadata'!_2012.06.11___GFM_Indicator_List</vt:lpstr>
      <vt:lpstr>'Imputed and missing data hidden'!Print_Area</vt:lpstr>
      <vt:lpstr>'Imputed and missing data hidden'!Print_Titles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Lisa Quinley</cp:lastModifiedBy>
  <cp:lastPrinted>2019-07-10T15:25:37Z</cp:lastPrinted>
  <dcterms:created xsi:type="dcterms:W3CDTF">2013-01-24T09:37:59Z</dcterms:created>
  <dcterms:modified xsi:type="dcterms:W3CDTF">2025-02-27T14:25:29Z</dcterms:modified>
</cp:coreProperties>
</file>